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Buiding with nature\model\versie 2.0\"/>
    </mc:Choice>
  </mc:AlternateContent>
  <bookViews>
    <workbookView xWindow="0" yWindow="0" windowWidth="12800" windowHeight="7550" tabRatio="690" activeTab="1"/>
  </bookViews>
  <sheets>
    <sheet name="Invoerblad homogene watergang" sheetId="1" r:id="rId1"/>
    <sheet name="Invoerblad heterogene watergang" sheetId="4" r:id="rId2"/>
    <sheet name="Uitgebreide invoer" sheetId="6" r:id="rId3"/>
    <sheet name="Rekensheet homogene watergang" sheetId="2" state="hidden" r:id="rId4"/>
    <sheet name="Rekensheet heterogene watergang" sheetId="8" state="hidden" r:id="rId5"/>
    <sheet name="Uitleg" sheetId="3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8" l="1"/>
  <c r="A1003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7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000" i="8"/>
  <c r="I1001" i="8"/>
  <c r="I1002" i="8"/>
  <c r="I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4" i="8"/>
  <c r="A1003" i="6"/>
  <c r="C4" i="6"/>
  <c r="D4" i="8" s="1"/>
  <c r="E1003" i="6"/>
  <c r="F1003" i="6"/>
  <c r="G1003" i="6"/>
  <c r="H1003" i="6"/>
  <c r="L4" i="6"/>
  <c r="I10" i="4"/>
  <c r="I11" i="4"/>
  <c r="I12" i="4"/>
  <c r="I13" i="4"/>
  <c r="A5" i="6" l="1"/>
  <c r="A5" i="8" s="1"/>
  <c r="B4" i="8" s="1"/>
  <c r="E105" i="6"/>
  <c r="F105" i="6"/>
  <c r="G105" i="6"/>
  <c r="H105" i="8" s="1"/>
  <c r="H105" i="6"/>
  <c r="E106" i="6"/>
  <c r="F106" i="6"/>
  <c r="G106" i="6"/>
  <c r="H106" i="8" s="1"/>
  <c r="H106" i="6"/>
  <c r="E107" i="6"/>
  <c r="F107" i="6"/>
  <c r="G107" i="6"/>
  <c r="H107" i="8" s="1"/>
  <c r="H107" i="6"/>
  <c r="E108" i="6"/>
  <c r="F108" i="6"/>
  <c r="G108" i="6"/>
  <c r="H108" i="8" s="1"/>
  <c r="H108" i="6"/>
  <c r="E109" i="6"/>
  <c r="F109" i="6"/>
  <c r="G109" i="6"/>
  <c r="H109" i="8" s="1"/>
  <c r="H109" i="6"/>
  <c r="E110" i="6"/>
  <c r="F110" i="6"/>
  <c r="G110" i="6"/>
  <c r="H110" i="8" s="1"/>
  <c r="H110" i="6"/>
  <c r="E111" i="6"/>
  <c r="F111" i="6"/>
  <c r="G111" i="6"/>
  <c r="H111" i="8" s="1"/>
  <c r="H111" i="6"/>
  <c r="E112" i="6"/>
  <c r="F112" i="6"/>
  <c r="G112" i="6"/>
  <c r="H112" i="8" s="1"/>
  <c r="H112" i="6"/>
  <c r="E113" i="6"/>
  <c r="F113" i="6"/>
  <c r="G113" i="6"/>
  <c r="H113" i="8" s="1"/>
  <c r="H113" i="6"/>
  <c r="E114" i="6"/>
  <c r="F114" i="6"/>
  <c r="G114" i="6"/>
  <c r="H114" i="8" s="1"/>
  <c r="H114" i="6"/>
  <c r="E115" i="6"/>
  <c r="F115" i="6"/>
  <c r="G115" i="6"/>
  <c r="H115" i="8" s="1"/>
  <c r="H115" i="6"/>
  <c r="E116" i="6"/>
  <c r="F116" i="6"/>
  <c r="G116" i="6"/>
  <c r="H116" i="8" s="1"/>
  <c r="H116" i="6"/>
  <c r="E117" i="6"/>
  <c r="F117" i="6"/>
  <c r="G117" i="6"/>
  <c r="H117" i="8" s="1"/>
  <c r="H117" i="6"/>
  <c r="E118" i="6"/>
  <c r="F118" i="6"/>
  <c r="G118" i="6"/>
  <c r="H118" i="8" s="1"/>
  <c r="H118" i="6"/>
  <c r="E119" i="6"/>
  <c r="F119" i="6"/>
  <c r="G119" i="6"/>
  <c r="H119" i="8" s="1"/>
  <c r="H119" i="6"/>
  <c r="E120" i="6"/>
  <c r="F120" i="6"/>
  <c r="G120" i="6"/>
  <c r="H120" i="8" s="1"/>
  <c r="H120" i="6"/>
  <c r="E121" i="6"/>
  <c r="F121" i="6"/>
  <c r="G121" i="6"/>
  <c r="H121" i="8" s="1"/>
  <c r="H121" i="6"/>
  <c r="E122" i="6"/>
  <c r="F122" i="6"/>
  <c r="G122" i="6"/>
  <c r="H122" i="8" s="1"/>
  <c r="H122" i="6"/>
  <c r="E123" i="6"/>
  <c r="F123" i="6"/>
  <c r="G123" i="6"/>
  <c r="H123" i="8" s="1"/>
  <c r="H123" i="6"/>
  <c r="E124" i="6"/>
  <c r="F124" i="6"/>
  <c r="G124" i="6"/>
  <c r="H124" i="8" s="1"/>
  <c r="H124" i="6"/>
  <c r="E125" i="6"/>
  <c r="F125" i="6"/>
  <c r="G125" i="6"/>
  <c r="H125" i="8" s="1"/>
  <c r="H125" i="6"/>
  <c r="E126" i="6"/>
  <c r="F126" i="6"/>
  <c r="G126" i="6"/>
  <c r="H126" i="8" s="1"/>
  <c r="H126" i="6"/>
  <c r="E127" i="6"/>
  <c r="F127" i="6"/>
  <c r="G127" i="6"/>
  <c r="H127" i="8" s="1"/>
  <c r="H127" i="6"/>
  <c r="E128" i="6"/>
  <c r="F128" i="6"/>
  <c r="G128" i="6"/>
  <c r="H128" i="8" s="1"/>
  <c r="H128" i="6"/>
  <c r="E129" i="6"/>
  <c r="F129" i="6"/>
  <c r="G129" i="6"/>
  <c r="H129" i="8" s="1"/>
  <c r="H129" i="6"/>
  <c r="E130" i="6"/>
  <c r="F130" i="6"/>
  <c r="G130" i="6"/>
  <c r="H130" i="8" s="1"/>
  <c r="H130" i="6"/>
  <c r="E131" i="6"/>
  <c r="F131" i="6"/>
  <c r="G131" i="6"/>
  <c r="H131" i="8" s="1"/>
  <c r="H131" i="6"/>
  <c r="E132" i="6"/>
  <c r="F132" i="6"/>
  <c r="G132" i="6"/>
  <c r="H132" i="8" s="1"/>
  <c r="H132" i="6"/>
  <c r="E133" i="6"/>
  <c r="F133" i="6"/>
  <c r="G133" i="6"/>
  <c r="H133" i="8" s="1"/>
  <c r="H133" i="6"/>
  <c r="E134" i="6"/>
  <c r="F134" i="6"/>
  <c r="G134" i="6"/>
  <c r="H134" i="8" s="1"/>
  <c r="H134" i="6"/>
  <c r="E135" i="6"/>
  <c r="F135" i="6"/>
  <c r="G135" i="6"/>
  <c r="H135" i="8" s="1"/>
  <c r="H135" i="6"/>
  <c r="E136" i="6"/>
  <c r="F136" i="6"/>
  <c r="G136" i="6"/>
  <c r="H136" i="8" s="1"/>
  <c r="H136" i="6"/>
  <c r="E137" i="6"/>
  <c r="F137" i="6"/>
  <c r="G137" i="6"/>
  <c r="H137" i="8" s="1"/>
  <c r="H137" i="6"/>
  <c r="E138" i="6"/>
  <c r="F138" i="6"/>
  <c r="G138" i="6"/>
  <c r="H138" i="8" s="1"/>
  <c r="H138" i="6"/>
  <c r="E139" i="6"/>
  <c r="F139" i="6"/>
  <c r="G139" i="6"/>
  <c r="H139" i="8" s="1"/>
  <c r="H139" i="6"/>
  <c r="E140" i="6"/>
  <c r="F140" i="6"/>
  <c r="G140" i="6"/>
  <c r="H140" i="8" s="1"/>
  <c r="H140" i="6"/>
  <c r="E141" i="6"/>
  <c r="F141" i="6"/>
  <c r="G141" i="6"/>
  <c r="H141" i="8" s="1"/>
  <c r="H141" i="6"/>
  <c r="E142" i="6"/>
  <c r="F142" i="6"/>
  <c r="G142" i="6"/>
  <c r="H142" i="8" s="1"/>
  <c r="H142" i="6"/>
  <c r="E143" i="6"/>
  <c r="F143" i="6"/>
  <c r="G143" i="6"/>
  <c r="H143" i="8" s="1"/>
  <c r="H143" i="6"/>
  <c r="E144" i="6"/>
  <c r="F144" i="6"/>
  <c r="G144" i="6"/>
  <c r="H144" i="8" s="1"/>
  <c r="H144" i="6"/>
  <c r="E145" i="6"/>
  <c r="F145" i="6"/>
  <c r="G145" i="6"/>
  <c r="H145" i="8" s="1"/>
  <c r="H145" i="6"/>
  <c r="E146" i="6"/>
  <c r="F146" i="6"/>
  <c r="G146" i="6"/>
  <c r="H146" i="8" s="1"/>
  <c r="H146" i="6"/>
  <c r="E147" i="6"/>
  <c r="F147" i="6"/>
  <c r="G147" i="6"/>
  <c r="H147" i="8" s="1"/>
  <c r="H147" i="6"/>
  <c r="E148" i="6"/>
  <c r="F148" i="6"/>
  <c r="G148" i="6"/>
  <c r="H148" i="8" s="1"/>
  <c r="H148" i="6"/>
  <c r="E149" i="6"/>
  <c r="F149" i="6"/>
  <c r="G149" i="6"/>
  <c r="H149" i="8" s="1"/>
  <c r="H149" i="6"/>
  <c r="E150" i="6"/>
  <c r="F150" i="6"/>
  <c r="G150" i="6"/>
  <c r="H150" i="8" s="1"/>
  <c r="H150" i="6"/>
  <c r="E151" i="6"/>
  <c r="F151" i="6"/>
  <c r="G151" i="6"/>
  <c r="H151" i="8" s="1"/>
  <c r="H151" i="6"/>
  <c r="E152" i="6"/>
  <c r="F152" i="6"/>
  <c r="G152" i="6"/>
  <c r="H152" i="8" s="1"/>
  <c r="H152" i="6"/>
  <c r="E153" i="6"/>
  <c r="F153" i="6"/>
  <c r="G153" i="6"/>
  <c r="H153" i="8" s="1"/>
  <c r="H153" i="6"/>
  <c r="E154" i="6"/>
  <c r="F154" i="6"/>
  <c r="G154" i="6"/>
  <c r="H154" i="8" s="1"/>
  <c r="H154" i="6"/>
  <c r="E155" i="6"/>
  <c r="F155" i="6"/>
  <c r="G155" i="6"/>
  <c r="H155" i="8" s="1"/>
  <c r="H155" i="6"/>
  <c r="E156" i="6"/>
  <c r="F156" i="6"/>
  <c r="G156" i="6"/>
  <c r="H156" i="8" s="1"/>
  <c r="H156" i="6"/>
  <c r="E157" i="6"/>
  <c r="F157" i="6"/>
  <c r="G157" i="6"/>
  <c r="H157" i="8" s="1"/>
  <c r="H157" i="6"/>
  <c r="E158" i="6"/>
  <c r="F158" i="6"/>
  <c r="G158" i="6"/>
  <c r="H158" i="8" s="1"/>
  <c r="H158" i="6"/>
  <c r="E159" i="6"/>
  <c r="F159" i="6"/>
  <c r="G159" i="6"/>
  <c r="H159" i="8" s="1"/>
  <c r="H159" i="6"/>
  <c r="E160" i="6"/>
  <c r="F160" i="6"/>
  <c r="G160" i="6"/>
  <c r="H160" i="8" s="1"/>
  <c r="H160" i="6"/>
  <c r="E161" i="6"/>
  <c r="F161" i="6"/>
  <c r="G161" i="6"/>
  <c r="H161" i="8" s="1"/>
  <c r="H161" i="6"/>
  <c r="E162" i="6"/>
  <c r="F162" i="6"/>
  <c r="G162" i="6"/>
  <c r="H162" i="8" s="1"/>
  <c r="H162" i="6"/>
  <c r="E163" i="6"/>
  <c r="F163" i="6"/>
  <c r="G163" i="6"/>
  <c r="H163" i="8" s="1"/>
  <c r="H163" i="6"/>
  <c r="E164" i="6"/>
  <c r="F164" i="6"/>
  <c r="G164" i="6"/>
  <c r="H164" i="8" s="1"/>
  <c r="H164" i="6"/>
  <c r="E165" i="6"/>
  <c r="F165" i="6"/>
  <c r="G165" i="6"/>
  <c r="H165" i="8" s="1"/>
  <c r="H165" i="6"/>
  <c r="E166" i="6"/>
  <c r="F166" i="6"/>
  <c r="G166" i="6"/>
  <c r="H166" i="8" s="1"/>
  <c r="H166" i="6"/>
  <c r="E167" i="6"/>
  <c r="F167" i="6"/>
  <c r="G167" i="6"/>
  <c r="H167" i="8" s="1"/>
  <c r="H167" i="6"/>
  <c r="E168" i="6"/>
  <c r="F168" i="6"/>
  <c r="G168" i="6"/>
  <c r="H168" i="8" s="1"/>
  <c r="H168" i="6"/>
  <c r="E169" i="6"/>
  <c r="F169" i="6"/>
  <c r="G169" i="6"/>
  <c r="H169" i="8" s="1"/>
  <c r="H169" i="6"/>
  <c r="E170" i="6"/>
  <c r="F170" i="6"/>
  <c r="G170" i="6"/>
  <c r="H170" i="8" s="1"/>
  <c r="H170" i="6"/>
  <c r="E171" i="6"/>
  <c r="F171" i="6"/>
  <c r="G171" i="6"/>
  <c r="H171" i="8" s="1"/>
  <c r="H171" i="6"/>
  <c r="E172" i="6"/>
  <c r="F172" i="6"/>
  <c r="G172" i="6"/>
  <c r="H172" i="8" s="1"/>
  <c r="H172" i="6"/>
  <c r="E173" i="6"/>
  <c r="F173" i="6"/>
  <c r="G173" i="6"/>
  <c r="H173" i="8" s="1"/>
  <c r="H173" i="6"/>
  <c r="E174" i="6"/>
  <c r="F174" i="6"/>
  <c r="G174" i="6"/>
  <c r="H174" i="8" s="1"/>
  <c r="H174" i="6"/>
  <c r="E175" i="6"/>
  <c r="F175" i="6"/>
  <c r="G175" i="6"/>
  <c r="H175" i="8" s="1"/>
  <c r="H175" i="6"/>
  <c r="E176" i="6"/>
  <c r="F176" i="6"/>
  <c r="G176" i="6"/>
  <c r="H176" i="8" s="1"/>
  <c r="H176" i="6"/>
  <c r="E177" i="6"/>
  <c r="F177" i="6"/>
  <c r="G177" i="6"/>
  <c r="H177" i="8" s="1"/>
  <c r="H177" i="6"/>
  <c r="E178" i="6"/>
  <c r="F178" i="6"/>
  <c r="G178" i="6"/>
  <c r="H178" i="8" s="1"/>
  <c r="H178" i="6"/>
  <c r="E179" i="6"/>
  <c r="F179" i="6"/>
  <c r="G179" i="6"/>
  <c r="H179" i="8" s="1"/>
  <c r="H179" i="6"/>
  <c r="E180" i="6"/>
  <c r="F180" i="6"/>
  <c r="G180" i="6"/>
  <c r="H180" i="8" s="1"/>
  <c r="H180" i="6"/>
  <c r="E181" i="6"/>
  <c r="F181" i="6"/>
  <c r="G181" i="6"/>
  <c r="H181" i="8" s="1"/>
  <c r="H181" i="6"/>
  <c r="E182" i="6"/>
  <c r="F182" i="6"/>
  <c r="G182" i="6"/>
  <c r="H182" i="8" s="1"/>
  <c r="H182" i="6"/>
  <c r="E183" i="6"/>
  <c r="F183" i="6"/>
  <c r="G183" i="6"/>
  <c r="H183" i="8" s="1"/>
  <c r="H183" i="6"/>
  <c r="E184" i="6"/>
  <c r="F184" i="6"/>
  <c r="G184" i="6"/>
  <c r="H184" i="8" s="1"/>
  <c r="H184" i="6"/>
  <c r="E185" i="6"/>
  <c r="F185" i="6"/>
  <c r="G185" i="6"/>
  <c r="H185" i="8" s="1"/>
  <c r="H185" i="6"/>
  <c r="E186" i="6"/>
  <c r="F186" i="6"/>
  <c r="G186" i="6"/>
  <c r="H186" i="8" s="1"/>
  <c r="H186" i="6"/>
  <c r="E187" i="6"/>
  <c r="F187" i="6"/>
  <c r="G187" i="6"/>
  <c r="H187" i="8" s="1"/>
  <c r="H187" i="6"/>
  <c r="E188" i="6"/>
  <c r="F188" i="6"/>
  <c r="G188" i="6"/>
  <c r="H188" i="8" s="1"/>
  <c r="H188" i="6"/>
  <c r="E189" i="6"/>
  <c r="F189" i="6"/>
  <c r="G189" i="6"/>
  <c r="H189" i="8" s="1"/>
  <c r="H189" i="6"/>
  <c r="E190" i="6"/>
  <c r="F190" i="6"/>
  <c r="G190" i="6"/>
  <c r="H190" i="8" s="1"/>
  <c r="H190" i="6"/>
  <c r="E191" i="6"/>
  <c r="F191" i="6"/>
  <c r="G191" i="6"/>
  <c r="H191" i="8" s="1"/>
  <c r="H191" i="6"/>
  <c r="E192" i="6"/>
  <c r="F192" i="6"/>
  <c r="G192" i="6"/>
  <c r="H192" i="8" s="1"/>
  <c r="H192" i="6"/>
  <c r="E193" i="6"/>
  <c r="F193" i="6"/>
  <c r="G193" i="6"/>
  <c r="H193" i="8" s="1"/>
  <c r="H193" i="6"/>
  <c r="E194" i="6"/>
  <c r="F194" i="6"/>
  <c r="G194" i="6"/>
  <c r="H194" i="8" s="1"/>
  <c r="H194" i="6"/>
  <c r="E195" i="6"/>
  <c r="F195" i="6"/>
  <c r="G195" i="6"/>
  <c r="H195" i="8" s="1"/>
  <c r="H195" i="6"/>
  <c r="E196" i="6"/>
  <c r="F196" i="6"/>
  <c r="G196" i="6"/>
  <c r="H196" i="8" s="1"/>
  <c r="H196" i="6"/>
  <c r="E197" i="6"/>
  <c r="F197" i="6"/>
  <c r="G197" i="6"/>
  <c r="H197" i="8" s="1"/>
  <c r="H197" i="6"/>
  <c r="E198" i="6"/>
  <c r="F198" i="6"/>
  <c r="G198" i="6"/>
  <c r="H198" i="8" s="1"/>
  <c r="H198" i="6"/>
  <c r="E199" i="6"/>
  <c r="F199" i="6"/>
  <c r="G199" i="6"/>
  <c r="H199" i="8" s="1"/>
  <c r="H199" i="6"/>
  <c r="E200" i="6"/>
  <c r="F200" i="6"/>
  <c r="G200" i="6"/>
  <c r="H200" i="8" s="1"/>
  <c r="H200" i="6"/>
  <c r="E201" i="6"/>
  <c r="F201" i="6"/>
  <c r="G201" i="6"/>
  <c r="H201" i="8" s="1"/>
  <c r="H201" i="6"/>
  <c r="E202" i="6"/>
  <c r="F202" i="6"/>
  <c r="G202" i="6"/>
  <c r="H202" i="8" s="1"/>
  <c r="H202" i="6"/>
  <c r="E203" i="6"/>
  <c r="F203" i="6"/>
  <c r="G203" i="6"/>
  <c r="H203" i="8" s="1"/>
  <c r="H203" i="6"/>
  <c r="E204" i="6"/>
  <c r="F204" i="6"/>
  <c r="G204" i="6"/>
  <c r="H204" i="8" s="1"/>
  <c r="H204" i="6"/>
  <c r="E205" i="6"/>
  <c r="F205" i="6"/>
  <c r="G205" i="6"/>
  <c r="H205" i="8" s="1"/>
  <c r="H205" i="6"/>
  <c r="E206" i="6"/>
  <c r="F206" i="6"/>
  <c r="G206" i="6"/>
  <c r="H206" i="8" s="1"/>
  <c r="H206" i="6"/>
  <c r="E207" i="6"/>
  <c r="F207" i="6"/>
  <c r="G207" i="6"/>
  <c r="H207" i="8" s="1"/>
  <c r="H207" i="6"/>
  <c r="E208" i="6"/>
  <c r="F208" i="6"/>
  <c r="G208" i="6"/>
  <c r="H208" i="8" s="1"/>
  <c r="H208" i="6"/>
  <c r="E209" i="6"/>
  <c r="F209" i="6"/>
  <c r="G209" i="6"/>
  <c r="H209" i="8" s="1"/>
  <c r="H209" i="6"/>
  <c r="E210" i="6"/>
  <c r="F210" i="6"/>
  <c r="G210" i="6"/>
  <c r="H210" i="8" s="1"/>
  <c r="H210" i="6"/>
  <c r="E211" i="6"/>
  <c r="F211" i="6"/>
  <c r="G211" i="6"/>
  <c r="H211" i="8" s="1"/>
  <c r="H211" i="6"/>
  <c r="E212" i="6"/>
  <c r="F212" i="6"/>
  <c r="G212" i="6"/>
  <c r="H212" i="8" s="1"/>
  <c r="H212" i="6"/>
  <c r="E213" i="6"/>
  <c r="F213" i="6"/>
  <c r="G213" i="6"/>
  <c r="H213" i="8" s="1"/>
  <c r="H213" i="6"/>
  <c r="E214" i="6"/>
  <c r="F214" i="6"/>
  <c r="G214" i="6"/>
  <c r="H214" i="8" s="1"/>
  <c r="H214" i="6"/>
  <c r="E215" i="6"/>
  <c r="F215" i="6"/>
  <c r="G215" i="6"/>
  <c r="H215" i="8" s="1"/>
  <c r="H215" i="6"/>
  <c r="E216" i="6"/>
  <c r="F216" i="6"/>
  <c r="G216" i="6"/>
  <c r="H216" i="8" s="1"/>
  <c r="H216" i="6"/>
  <c r="E217" i="6"/>
  <c r="F217" i="6"/>
  <c r="G217" i="6"/>
  <c r="H217" i="8" s="1"/>
  <c r="H217" i="6"/>
  <c r="E218" i="6"/>
  <c r="F218" i="6"/>
  <c r="G218" i="6"/>
  <c r="H218" i="8" s="1"/>
  <c r="H218" i="6"/>
  <c r="E219" i="6"/>
  <c r="F219" i="6"/>
  <c r="G219" i="6"/>
  <c r="H219" i="8" s="1"/>
  <c r="H219" i="6"/>
  <c r="E220" i="6"/>
  <c r="F220" i="6"/>
  <c r="G220" i="6"/>
  <c r="H220" i="8" s="1"/>
  <c r="H220" i="6"/>
  <c r="E221" i="6"/>
  <c r="F221" i="6"/>
  <c r="G221" i="6"/>
  <c r="H221" i="8" s="1"/>
  <c r="H221" i="6"/>
  <c r="E222" i="6"/>
  <c r="F222" i="6"/>
  <c r="G222" i="6"/>
  <c r="H222" i="8" s="1"/>
  <c r="H222" i="6"/>
  <c r="E223" i="6"/>
  <c r="F223" i="6"/>
  <c r="G223" i="6"/>
  <c r="H223" i="8" s="1"/>
  <c r="H223" i="6"/>
  <c r="E224" i="6"/>
  <c r="F224" i="6"/>
  <c r="G224" i="6"/>
  <c r="H224" i="8" s="1"/>
  <c r="H224" i="6"/>
  <c r="E225" i="6"/>
  <c r="F225" i="6"/>
  <c r="G225" i="6"/>
  <c r="H225" i="8" s="1"/>
  <c r="H225" i="6"/>
  <c r="E226" i="6"/>
  <c r="F226" i="6"/>
  <c r="G226" i="6"/>
  <c r="H226" i="8" s="1"/>
  <c r="H226" i="6"/>
  <c r="E227" i="6"/>
  <c r="F227" i="6"/>
  <c r="G227" i="6"/>
  <c r="H227" i="8" s="1"/>
  <c r="H227" i="6"/>
  <c r="E228" i="6"/>
  <c r="F228" i="6"/>
  <c r="G228" i="6"/>
  <c r="H228" i="8" s="1"/>
  <c r="H228" i="6"/>
  <c r="E229" i="6"/>
  <c r="F229" i="6"/>
  <c r="G229" i="6"/>
  <c r="H229" i="8" s="1"/>
  <c r="H229" i="6"/>
  <c r="E230" i="6"/>
  <c r="F230" i="6"/>
  <c r="G230" i="6"/>
  <c r="H230" i="8" s="1"/>
  <c r="H230" i="6"/>
  <c r="E231" i="6"/>
  <c r="F231" i="6"/>
  <c r="G231" i="6"/>
  <c r="H231" i="8" s="1"/>
  <c r="H231" i="6"/>
  <c r="E232" i="6"/>
  <c r="F232" i="6"/>
  <c r="G232" i="6"/>
  <c r="H232" i="8" s="1"/>
  <c r="H232" i="6"/>
  <c r="E233" i="6"/>
  <c r="F233" i="6"/>
  <c r="G233" i="6"/>
  <c r="H233" i="8" s="1"/>
  <c r="H233" i="6"/>
  <c r="E234" i="6"/>
  <c r="F234" i="6"/>
  <c r="G234" i="6"/>
  <c r="H234" i="8" s="1"/>
  <c r="H234" i="6"/>
  <c r="E235" i="6"/>
  <c r="F235" i="6"/>
  <c r="G235" i="6"/>
  <c r="H235" i="8" s="1"/>
  <c r="H235" i="6"/>
  <c r="E236" i="6"/>
  <c r="F236" i="6"/>
  <c r="G236" i="6"/>
  <c r="H236" i="8" s="1"/>
  <c r="H236" i="6"/>
  <c r="E237" i="6"/>
  <c r="F237" i="6"/>
  <c r="G237" i="6"/>
  <c r="H237" i="8" s="1"/>
  <c r="H237" i="6"/>
  <c r="E238" i="6"/>
  <c r="F238" i="6"/>
  <c r="G238" i="6"/>
  <c r="H238" i="8" s="1"/>
  <c r="H238" i="6"/>
  <c r="E239" i="6"/>
  <c r="F239" i="6"/>
  <c r="G239" i="6"/>
  <c r="H239" i="8" s="1"/>
  <c r="H239" i="6"/>
  <c r="E240" i="6"/>
  <c r="F240" i="6"/>
  <c r="G240" i="6"/>
  <c r="H240" i="8" s="1"/>
  <c r="H240" i="6"/>
  <c r="E241" i="6"/>
  <c r="F241" i="6"/>
  <c r="G241" i="6"/>
  <c r="H241" i="8" s="1"/>
  <c r="H241" i="6"/>
  <c r="E242" i="6"/>
  <c r="F242" i="6"/>
  <c r="G242" i="6"/>
  <c r="H242" i="8" s="1"/>
  <c r="H242" i="6"/>
  <c r="E243" i="6"/>
  <c r="F243" i="6"/>
  <c r="G243" i="6"/>
  <c r="H243" i="8" s="1"/>
  <c r="H243" i="6"/>
  <c r="E244" i="6"/>
  <c r="F244" i="6"/>
  <c r="G244" i="6"/>
  <c r="H244" i="8" s="1"/>
  <c r="H244" i="6"/>
  <c r="E245" i="6"/>
  <c r="F245" i="6"/>
  <c r="G245" i="6"/>
  <c r="H245" i="8" s="1"/>
  <c r="H245" i="6"/>
  <c r="E246" i="6"/>
  <c r="F246" i="6"/>
  <c r="G246" i="6"/>
  <c r="H246" i="8" s="1"/>
  <c r="H246" i="6"/>
  <c r="E247" i="6"/>
  <c r="F247" i="6"/>
  <c r="G247" i="6"/>
  <c r="H247" i="8" s="1"/>
  <c r="H247" i="6"/>
  <c r="E248" i="6"/>
  <c r="F248" i="6"/>
  <c r="G248" i="6"/>
  <c r="H248" i="8" s="1"/>
  <c r="H248" i="6"/>
  <c r="E249" i="6"/>
  <c r="F249" i="6"/>
  <c r="G249" i="6"/>
  <c r="H249" i="8" s="1"/>
  <c r="H249" i="6"/>
  <c r="E250" i="6"/>
  <c r="F250" i="6"/>
  <c r="G250" i="6"/>
  <c r="H250" i="8" s="1"/>
  <c r="H250" i="6"/>
  <c r="E251" i="6"/>
  <c r="F251" i="6"/>
  <c r="G251" i="6"/>
  <c r="H251" i="8" s="1"/>
  <c r="H251" i="6"/>
  <c r="E252" i="6"/>
  <c r="F252" i="6"/>
  <c r="G252" i="6"/>
  <c r="H252" i="8" s="1"/>
  <c r="H252" i="6"/>
  <c r="E253" i="6"/>
  <c r="F253" i="6"/>
  <c r="G253" i="6"/>
  <c r="H253" i="8" s="1"/>
  <c r="H253" i="6"/>
  <c r="E254" i="6"/>
  <c r="F254" i="6"/>
  <c r="G254" i="6"/>
  <c r="H254" i="8" s="1"/>
  <c r="H254" i="6"/>
  <c r="E255" i="6"/>
  <c r="F255" i="6"/>
  <c r="G255" i="6"/>
  <c r="H255" i="8" s="1"/>
  <c r="H255" i="6"/>
  <c r="E256" i="6"/>
  <c r="F256" i="6"/>
  <c r="G256" i="6"/>
  <c r="H256" i="8" s="1"/>
  <c r="H256" i="6"/>
  <c r="E257" i="6"/>
  <c r="F257" i="6"/>
  <c r="G257" i="6"/>
  <c r="H257" i="8" s="1"/>
  <c r="H257" i="6"/>
  <c r="E258" i="6"/>
  <c r="F258" i="6"/>
  <c r="G258" i="6"/>
  <c r="H258" i="8" s="1"/>
  <c r="H258" i="6"/>
  <c r="E259" i="6"/>
  <c r="F259" i="6"/>
  <c r="G259" i="6"/>
  <c r="H259" i="8" s="1"/>
  <c r="H259" i="6"/>
  <c r="E260" i="6"/>
  <c r="F260" i="6"/>
  <c r="G260" i="6"/>
  <c r="H260" i="8" s="1"/>
  <c r="H260" i="6"/>
  <c r="E261" i="6"/>
  <c r="F261" i="6"/>
  <c r="G261" i="6"/>
  <c r="H261" i="8" s="1"/>
  <c r="H261" i="6"/>
  <c r="E262" i="6"/>
  <c r="F262" i="6"/>
  <c r="G262" i="6"/>
  <c r="H262" i="8" s="1"/>
  <c r="H262" i="6"/>
  <c r="E263" i="6"/>
  <c r="F263" i="6"/>
  <c r="G263" i="6"/>
  <c r="H263" i="8" s="1"/>
  <c r="H263" i="6"/>
  <c r="E264" i="6"/>
  <c r="F264" i="6"/>
  <c r="G264" i="6"/>
  <c r="H264" i="8" s="1"/>
  <c r="H264" i="6"/>
  <c r="E265" i="6"/>
  <c r="F265" i="6"/>
  <c r="G265" i="6"/>
  <c r="H265" i="8" s="1"/>
  <c r="H265" i="6"/>
  <c r="E266" i="6"/>
  <c r="F266" i="6"/>
  <c r="G266" i="6"/>
  <c r="H266" i="8" s="1"/>
  <c r="H266" i="6"/>
  <c r="E267" i="6"/>
  <c r="F267" i="6"/>
  <c r="G267" i="6"/>
  <c r="H267" i="8" s="1"/>
  <c r="H267" i="6"/>
  <c r="E268" i="6"/>
  <c r="F268" i="6"/>
  <c r="G268" i="6"/>
  <c r="H268" i="8" s="1"/>
  <c r="H268" i="6"/>
  <c r="E269" i="6"/>
  <c r="F269" i="6"/>
  <c r="G269" i="6"/>
  <c r="H269" i="8" s="1"/>
  <c r="H269" i="6"/>
  <c r="E270" i="6"/>
  <c r="F270" i="6"/>
  <c r="G270" i="6"/>
  <c r="H270" i="8" s="1"/>
  <c r="H270" i="6"/>
  <c r="E271" i="6"/>
  <c r="F271" i="6"/>
  <c r="G271" i="6"/>
  <c r="H271" i="8" s="1"/>
  <c r="H271" i="6"/>
  <c r="E272" i="6"/>
  <c r="F272" i="6"/>
  <c r="G272" i="6"/>
  <c r="H272" i="8" s="1"/>
  <c r="H272" i="6"/>
  <c r="E273" i="6"/>
  <c r="F273" i="6"/>
  <c r="G273" i="6"/>
  <c r="H273" i="8" s="1"/>
  <c r="H273" i="6"/>
  <c r="E274" i="6"/>
  <c r="F274" i="6"/>
  <c r="G274" i="6"/>
  <c r="H274" i="8" s="1"/>
  <c r="H274" i="6"/>
  <c r="E275" i="6"/>
  <c r="F275" i="6"/>
  <c r="G275" i="6"/>
  <c r="H275" i="8" s="1"/>
  <c r="H275" i="6"/>
  <c r="E276" i="6"/>
  <c r="F276" i="6"/>
  <c r="G276" i="6"/>
  <c r="H276" i="8" s="1"/>
  <c r="H276" i="6"/>
  <c r="E277" i="6"/>
  <c r="F277" i="6"/>
  <c r="G277" i="6"/>
  <c r="H277" i="8" s="1"/>
  <c r="H277" i="6"/>
  <c r="E278" i="6"/>
  <c r="F278" i="6"/>
  <c r="G278" i="6"/>
  <c r="H278" i="8" s="1"/>
  <c r="H278" i="6"/>
  <c r="E279" i="6"/>
  <c r="F279" i="6"/>
  <c r="G279" i="6"/>
  <c r="H279" i="8" s="1"/>
  <c r="H279" i="6"/>
  <c r="E280" i="6"/>
  <c r="F280" i="6"/>
  <c r="G280" i="6"/>
  <c r="H280" i="8" s="1"/>
  <c r="H280" i="6"/>
  <c r="E281" i="6"/>
  <c r="F281" i="6"/>
  <c r="G281" i="6"/>
  <c r="H281" i="8" s="1"/>
  <c r="H281" i="6"/>
  <c r="E282" i="6"/>
  <c r="F282" i="6"/>
  <c r="G282" i="6"/>
  <c r="H282" i="8" s="1"/>
  <c r="H282" i="6"/>
  <c r="E283" i="6"/>
  <c r="F283" i="6"/>
  <c r="G283" i="6"/>
  <c r="H283" i="8" s="1"/>
  <c r="H283" i="6"/>
  <c r="E284" i="6"/>
  <c r="F284" i="6"/>
  <c r="G284" i="6"/>
  <c r="H284" i="8" s="1"/>
  <c r="H284" i="6"/>
  <c r="E285" i="6"/>
  <c r="F285" i="6"/>
  <c r="G285" i="6"/>
  <c r="H285" i="8" s="1"/>
  <c r="H285" i="6"/>
  <c r="E286" i="6"/>
  <c r="F286" i="6"/>
  <c r="G286" i="6"/>
  <c r="H286" i="8" s="1"/>
  <c r="H286" i="6"/>
  <c r="E287" i="6"/>
  <c r="F287" i="6"/>
  <c r="G287" i="6"/>
  <c r="H287" i="8" s="1"/>
  <c r="H287" i="6"/>
  <c r="E288" i="6"/>
  <c r="F288" i="6"/>
  <c r="G288" i="6"/>
  <c r="H288" i="8" s="1"/>
  <c r="H288" i="6"/>
  <c r="E289" i="6"/>
  <c r="F289" i="6"/>
  <c r="G289" i="6"/>
  <c r="H289" i="8" s="1"/>
  <c r="H289" i="6"/>
  <c r="E290" i="6"/>
  <c r="F290" i="6"/>
  <c r="G290" i="6"/>
  <c r="H290" i="8" s="1"/>
  <c r="H290" i="6"/>
  <c r="E291" i="6"/>
  <c r="F291" i="6"/>
  <c r="G291" i="6"/>
  <c r="H291" i="8" s="1"/>
  <c r="H291" i="6"/>
  <c r="E292" i="6"/>
  <c r="F292" i="6"/>
  <c r="G292" i="6"/>
  <c r="H292" i="8" s="1"/>
  <c r="H292" i="6"/>
  <c r="E293" i="6"/>
  <c r="F293" i="6"/>
  <c r="G293" i="6"/>
  <c r="H293" i="8" s="1"/>
  <c r="H293" i="6"/>
  <c r="E294" i="6"/>
  <c r="F294" i="6"/>
  <c r="G294" i="6"/>
  <c r="H294" i="8" s="1"/>
  <c r="H294" i="6"/>
  <c r="E295" i="6"/>
  <c r="F295" i="6"/>
  <c r="G295" i="6"/>
  <c r="H295" i="8" s="1"/>
  <c r="H295" i="6"/>
  <c r="E296" i="6"/>
  <c r="F296" i="6"/>
  <c r="G296" i="6"/>
  <c r="H296" i="8" s="1"/>
  <c r="H296" i="6"/>
  <c r="E297" i="6"/>
  <c r="F297" i="6"/>
  <c r="G297" i="6"/>
  <c r="H297" i="8" s="1"/>
  <c r="H297" i="6"/>
  <c r="E298" i="6"/>
  <c r="F298" i="6"/>
  <c r="G298" i="6"/>
  <c r="H298" i="8" s="1"/>
  <c r="H298" i="6"/>
  <c r="E299" i="6"/>
  <c r="F299" i="6"/>
  <c r="G299" i="6"/>
  <c r="H299" i="8" s="1"/>
  <c r="H299" i="6"/>
  <c r="E300" i="6"/>
  <c r="F300" i="6"/>
  <c r="G300" i="6"/>
  <c r="H300" i="8" s="1"/>
  <c r="H300" i="6"/>
  <c r="E301" i="6"/>
  <c r="F301" i="6"/>
  <c r="G301" i="6"/>
  <c r="H301" i="8" s="1"/>
  <c r="H301" i="6"/>
  <c r="E302" i="6"/>
  <c r="F302" i="6"/>
  <c r="G302" i="6"/>
  <c r="H302" i="8" s="1"/>
  <c r="H302" i="6"/>
  <c r="E303" i="6"/>
  <c r="F303" i="6"/>
  <c r="G303" i="6"/>
  <c r="H303" i="8" s="1"/>
  <c r="H303" i="6"/>
  <c r="E304" i="6"/>
  <c r="F304" i="6"/>
  <c r="G304" i="6"/>
  <c r="H304" i="8" s="1"/>
  <c r="H304" i="6"/>
  <c r="E305" i="6"/>
  <c r="F305" i="6"/>
  <c r="G305" i="6"/>
  <c r="H305" i="8" s="1"/>
  <c r="H305" i="6"/>
  <c r="E306" i="6"/>
  <c r="F306" i="6"/>
  <c r="G306" i="6"/>
  <c r="H306" i="8" s="1"/>
  <c r="H306" i="6"/>
  <c r="E307" i="6"/>
  <c r="F307" i="6"/>
  <c r="G307" i="6"/>
  <c r="H307" i="8" s="1"/>
  <c r="H307" i="6"/>
  <c r="E308" i="6"/>
  <c r="F308" i="6"/>
  <c r="G308" i="6"/>
  <c r="H308" i="8" s="1"/>
  <c r="H308" i="6"/>
  <c r="E309" i="6"/>
  <c r="F309" i="6"/>
  <c r="G309" i="6"/>
  <c r="H309" i="8" s="1"/>
  <c r="H309" i="6"/>
  <c r="E310" i="6"/>
  <c r="F310" i="6"/>
  <c r="G310" i="6"/>
  <c r="H310" i="8" s="1"/>
  <c r="H310" i="6"/>
  <c r="E311" i="6"/>
  <c r="F311" i="6"/>
  <c r="G311" i="6"/>
  <c r="H311" i="8" s="1"/>
  <c r="H311" i="6"/>
  <c r="E312" i="6"/>
  <c r="F312" i="6"/>
  <c r="G312" i="6"/>
  <c r="H312" i="8" s="1"/>
  <c r="H312" i="6"/>
  <c r="E313" i="6"/>
  <c r="F313" i="6"/>
  <c r="G313" i="6"/>
  <c r="H313" i="8" s="1"/>
  <c r="H313" i="6"/>
  <c r="E314" i="6"/>
  <c r="F314" i="6"/>
  <c r="G314" i="6"/>
  <c r="H314" i="8" s="1"/>
  <c r="H314" i="6"/>
  <c r="E315" i="6"/>
  <c r="F315" i="6"/>
  <c r="G315" i="6"/>
  <c r="H315" i="8" s="1"/>
  <c r="H315" i="6"/>
  <c r="E316" i="6"/>
  <c r="F316" i="6"/>
  <c r="G316" i="6"/>
  <c r="H316" i="8" s="1"/>
  <c r="H316" i="6"/>
  <c r="E317" i="6"/>
  <c r="F317" i="6"/>
  <c r="G317" i="6"/>
  <c r="H317" i="8" s="1"/>
  <c r="H317" i="6"/>
  <c r="E318" i="6"/>
  <c r="F318" i="6"/>
  <c r="G318" i="6"/>
  <c r="H318" i="8" s="1"/>
  <c r="H318" i="6"/>
  <c r="E319" i="6"/>
  <c r="F319" i="6"/>
  <c r="G319" i="6"/>
  <c r="H319" i="8" s="1"/>
  <c r="H319" i="6"/>
  <c r="E320" i="6"/>
  <c r="F320" i="6"/>
  <c r="G320" i="6"/>
  <c r="H320" i="8" s="1"/>
  <c r="H320" i="6"/>
  <c r="E321" i="6"/>
  <c r="F321" i="6"/>
  <c r="G321" i="6"/>
  <c r="H321" i="8" s="1"/>
  <c r="H321" i="6"/>
  <c r="E322" i="6"/>
  <c r="F322" i="6"/>
  <c r="G322" i="6"/>
  <c r="H322" i="8" s="1"/>
  <c r="H322" i="6"/>
  <c r="E323" i="6"/>
  <c r="F323" i="6"/>
  <c r="G323" i="6"/>
  <c r="H323" i="8" s="1"/>
  <c r="H323" i="6"/>
  <c r="E324" i="6"/>
  <c r="F324" i="6"/>
  <c r="G324" i="6"/>
  <c r="H324" i="8" s="1"/>
  <c r="H324" i="6"/>
  <c r="E325" i="6"/>
  <c r="F325" i="6"/>
  <c r="G325" i="6"/>
  <c r="H325" i="8" s="1"/>
  <c r="H325" i="6"/>
  <c r="E326" i="6"/>
  <c r="F326" i="6"/>
  <c r="G326" i="6"/>
  <c r="H326" i="8" s="1"/>
  <c r="H326" i="6"/>
  <c r="E327" i="6"/>
  <c r="F327" i="6"/>
  <c r="G327" i="6"/>
  <c r="H327" i="8" s="1"/>
  <c r="H327" i="6"/>
  <c r="E328" i="6"/>
  <c r="F328" i="6"/>
  <c r="G328" i="6"/>
  <c r="H328" i="8" s="1"/>
  <c r="H328" i="6"/>
  <c r="E329" i="6"/>
  <c r="F329" i="6"/>
  <c r="G329" i="6"/>
  <c r="H329" i="8" s="1"/>
  <c r="H329" i="6"/>
  <c r="E330" i="6"/>
  <c r="F330" i="6"/>
  <c r="G330" i="6"/>
  <c r="H330" i="8" s="1"/>
  <c r="H330" i="6"/>
  <c r="E331" i="6"/>
  <c r="F331" i="6"/>
  <c r="G331" i="6"/>
  <c r="H331" i="8" s="1"/>
  <c r="H331" i="6"/>
  <c r="E332" i="6"/>
  <c r="F332" i="6"/>
  <c r="G332" i="6"/>
  <c r="H332" i="8" s="1"/>
  <c r="H332" i="6"/>
  <c r="E333" i="6"/>
  <c r="F333" i="6"/>
  <c r="G333" i="6"/>
  <c r="H333" i="8" s="1"/>
  <c r="H333" i="6"/>
  <c r="E334" i="6"/>
  <c r="F334" i="6"/>
  <c r="G334" i="6"/>
  <c r="H334" i="8" s="1"/>
  <c r="H334" i="6"/>
  <c r="E335" i="6"/>
  <c r="F335" i="6"/>
  <c r="G335" i="6"/>
  <c r="H335" i="8" s="1"/>
  <c r="H335" i="6"/>
  <c r="E336" i="6"/>
  <c r="F336" i="6"/>
  <c r="G336" i="6"/>
  <c r="H336" i="8" s="1"/>
  <c r="H336" i="6"/>
  <c r="E337" i="6"/>
  <c r="F337" i="6"/>
  <c r="G337" i="6"/>
  <c r="H337" i="8" s="1"/>
  <c r="H337" i="6"/>
  <c r="E338" i="6"/>
  <c r="F338" i="6"/>
  <c r="G338" i="6"/>
  <c r="H338" i="8" s="1"/>
  <c r="H338" i="6"/>
  <c r="E339" i="6"/>
  <c r="F339" i="6"/>
  <c r="G339" i="6"/>
  <c r="H339" i="8" s="1"/>
  <c r="H339" i="6"/>
  <c r="E340" i="6"/>
  <c r="F340" i="6"/>
  <c r="G340" i="6"/>
  <c r="H340" i="8" s="1"/>
  <c r="H340" i="6"/>
  <c r="E341" i="6"/>
  <c r="F341" i="6"/>
  <c r="G341" i="6"/>
  <c r="H341" i="8" s="1"/>
  <c r="H341" i="6"/>
  <c r="E342" i="6"/>
  <c r="F342" i="6"/>
  <c r="G342" i="6"/>
  <c r="H342" i="8" s="1"/>
  <c r="H342" i="6"/>
  <c r="E343" i="6"/>
  <c r="F343" i="6"/>
  <c r="G343" i="6"/>
  <c r="H343" i="8" s="1"/>
  <c r="H343" i="6"/>
  <c r="E344" i="6"/>
  <c r="F344" i="6"/>
  <c r="G344" i="6"/>
  <c r="H344" i="8" s="1"/>
  <c r="H344" i="6"/>
  <c r="E345" i="6"/>
  <c r="F345" i="6"/>
  <c r="G345" i="6"/>
  <c r="H345" i="8" s="1"/>
  <c r="H345" i="6"/>
  <c r="E346" i="6"/>
  <c r="F346" i="6"/>
  <c r="G346" i="6"/>
  <c r="H346" i="8" s="1"/>
  <c r="H346" i="6"/>
  <c r="E347" i="6"/>
  <c r="F347" i="6"/>
  <c r="G347" i="6"/>
  <c r="H347" i="8" s="1"/>
  <c r="H347" i="6"/>
  <c r="E348" i="6"/>
  <c r="F348" i="6"/>
  <c r="G348" i="6"/>
  <c r="H348" i="8" s="1"/>
  <c r="H348" i="6"/>
  <c r="E349" i="6"/>
  <c r="F349" i="6"/>
  <c r="G349" i="6"/>
  <c r="H349" i="8" s="1"/>
  <c r="H349" i="6"/>
  <c r="E350" i="6"/>
  <c r="F350" i="6"/>
  <c r="G350" i="6"/>
  <c r="H350" i="8" s="1"/>
  <c r="H350" i="6"/>
  <c r="E351" i="6"/>
  <c r="F351" i="6"/>
  <c r="G351" i="6"/>
  <c r="H351" i="8" s="1"/>
  <c r="H351" i="6"/>
  <c r="E352" i="6"/>
  <c r="F352" i="6"/>
  <c r="G352" i="6"/>
  <c r="H352" i="8" s="1"/>
  <c r="H352" i="6"/>
  <c r="E353" i="6"/>
  <c r="F353" i="6"/>
  <c r="G353" i="6"/>
  <c r="H353" i="8" s="1"/>
  <c r="H353" i="6"/>
  <c r="E354" i="6"/>
  <c r="F354" i="6"/>
  <c r="G354" i="6"/>
  <c r="H354" i="8" s="1"/>
  <c r="H354" i="6"/>
  <c r="E355" i="6"/>
  <c r="F355" i="6"/>
  <c r="G355" i="6"/>
  <c r="H355" i="8" s="1"/>
  <c r="H355" i="6"/>
  <c r="E356" i="6"/>
  <c r="F356" i="6"/>
  <c r="G356" i="6"/>
  <c r="H356" i="8" s="1"/>
  <c r="H356" i="6"/>
  <c r="E357" i="6"/>
  <c r="F357" i="6"/>
  <c r="G357" i="6"/>
  <c r="H357" i="8" s="1"/>
  <c r="H357" i="6"/>
  <c r="E358" i="6"/>
  <c r="F358" i="6"/>
  <c r="G358" i="6"/>
  <c r="H358" i="8" s="1"/>
  <c r="H358" i="6"/>
  <c r="E359" i="6"/>
  <c r="F359" i="6"/>
  <c r="G359" i="6"/>
  <c r="H359" i="8" s="1"/>
  <c r="H359" i="6"/>
  <c r="E360" i="6"/>
  <c r="F360" i="6"/>
  <c r="G360" i="6"/>
  <c r="H360" i="8" s="1"/>
  <c r="H360" i="6"/>
  <c r="E361" i="6"/>
  <c r="F361" i="6"/>
  <c r="G361" i="6"/>
  <c r="H361" i="8" s="1"/>
  <c r="H361" i="6"/>
  <c r="E362" i="6"/>
  <c r="F362" i="6"/>
  <c r="G362" i="6"/>
  <c r="H362" i="8" s="1"/>
  <c r="H362" i="6"/>
  <c r="E363" i="6"/>
  <c r="F363" i="6"/>
  <c r="G363" i="6"/>
  <c r="H363" i="8" s="1"/>
  <c r="H363" i="6"/>
  <c r="E364" i="6"/>
  <c r="F364" i="6"/>
  <c r="G364" i="6"/>
  <c r="H364" i="8" s="1"/>
  <c r="H364" i="6"/>
  <c r="E365" i="6"/>
  <c r="F365" i="6"/>
  <c r="G365" i="6"/>
  <c r="H365" i="8" s="1"/>
  <c r="H365" i="6"/>
  <c r="E366" i="6"/>
  <c r="F366" i="6"/>
  <c r="G366" i="6"/>
  <c r="H366" i="8" s="1"/>
  <c r="H366" i="6"/>
  <c r="E367" i="6"/>
  <c r="F367" i="6"/>
  <c r="G367" i="6"/>
  <c r="H367" i="8" s="1"/>
  <c r="H367" i="6"/>
  <c r="E368" i="6"/>
  <c r="F368" i="6"/>
  <c r="G368" i="6"/>
  <c r="H368" i="8" s="1"/>
  <c r="H368" i="6"/>
  <c r="E369" i="6"/>
  <c r="F369" i="6"/>
  <c r="G369" i="6"/>
  <c r="H369" i="8" s="1"/>
  <c r="H369" i="6"/>
  <c r="E370" i="6"/>
  <c r="F370" i="6"/>
  <c r="G370" i="6"/>
  <c r="H370" i="8" s="1"/>
  <c r="H370" i="6"/>
  <c r="E371" i="6"/>
  <c r="F371" i="6"/>
  <c r="G371" i="6"/>
  <c r="H371" i="8" s="1"/>
  <c r="H371" i="6"/>
  <c r="E372" i="6"/>
  <c r="F372" i="6"/>
  <c r="G372" i="6"/>
  <c r="H372" i="8" s="1"/>
  <c r="H372" i="6"/>
  <c r="E373" i="6"/>
  <c r="F373" i="6"/>
  <c r="G373" i="6"/>
  <c r="H373" i="8" s="1"/>
  <c r="H373" i="6"/>
  <c r="E374" i="6"/>
  <c r="F374" i="6"/>
  <c r="G374" i="6"/>
  <c r="H374" i="8" s="1"/>
  <c r="H374" i="6"/>
  <c r="E375" i="6"/>
  <c r="F375" i="6"/>
  <c r="G375" i="6"/>
  <c r="H375" i="8" s="1"/>
  <c r="H375" i="6"/>
  <c r="E376" i="6"/>
  <c r="F376" i="6"/>
  <c r="G376" i="6"/>
  <c r="H376" i="8" s="1"/>
  <c r="H376" i="6"/>
  <c r="E377" i="6"/>
  <c r="F377" i="6"/>
  <c r="G377" i="6"/>
  <c r="H377" i="8" s="1"/>
  <c r="H377" i="6"/>
  <c r="E378" i="6"/>
  <c r="F378" i="6"/>
  <c r="G378" i="6"/>
  <c r="H378" i="8" s="1"/>
  <c r="H378" i="6"/>
  <c r="E379" i="6"/>
  <c r="F379" i="6"/>
  <c r="G379" i="6"/>
  <c r="H379" i="8" s="1"/>
  <c r="H379" i="6"/>
  <c r="E380" i="6"/>
  <c r="F380" i="6"/>
  <c r="G380" i="6"/>
  <c r="H380" i="8" s="1"/>
  <c r="H380" i="6"/>
  <c r="E381" i="6"/>
  <c r="F381" i="6"/>
  <c r="G381" i="6"/>
  <c r="H381" i="8" s="1"/>
  <c r="H381" i="6"/>
  <c r="E382" i="6"/>
  <c r="F382" i="6"/>
  <c r="G382" i="6"/>
  <c r="H382" i="8" s="1"/>
  <c r="H382" i="6"/>
  <c r="E383" i="6"/>
  <c r="F383" i="6"/>
  <c r="G383" i="6"/>
  <c r="H383" i="8" s="1"/>
  <c r="H383" i="6"/>
  <c r="E384" i="6"/>
  <c r="F384" i="6"/>
  <c r="G384" i="6"/>
  <c r="H384" i="8" s="1"/>
  <c r="H384" i="6"/>
  <c r="E385" i="6"/>
  <c r="F385" i="6"/>
  <c r="G385" i="6"/>
  <c r="H385" i="8" s="1"/>
  <c r="H385" i="6"/>
  <c r="E386" i="6"/>
  <c r="F386" i="6"/>
  <c r="G386" i="6"/>
  <c r="H386" i="8" s="1"/>
  <c r="H386" i="6"/>
  <c r="E387" i="6"/>
  <c r="F387" i="6"/>
  <c r="G387" i="6"/>
  <c r="H387" i="8" s="1"/>
  <c r="H387" i="6"/>
  <c r="E388" i="6"/>
  <c r="F388" i="6"/>
  <c r="G388" i="6"/>
  <c r="H388" i="8" s="1"/>
  <c r="H388" i="6"/>
  <c r="E389" i="6"/>
  <c r="F389" i="6"/>
  <c r="G389" i="6"/>
  <c r="H389" i="8" s="1"/>
  <c r="H389" i="6"/>
  <c r="E390" i="6"/>
  <c r="F390" i="6"/>
  <c r="G390" i="6"/>
  <c r="H390" i="8" s="1"/>
  <c r="H390" i="6"/>
  <c r="E391" i="6"/>
  <c r="F391" i="6"/>
  <c r="G391" i="6"/>
  <c r="H391" i="8" s="1"/>
  <c r="H391" i="6"/>
  <c r="E392" i="6"/>
  <c r="F392" i="6"/>
  <c r="G392" i="6"/>
  <c r="H392" i="8" s="1"/>
  <c r="H392" i="6"/>
  <c r="E393" i="6"/>
  <c r="F393" i="6"/>
  <c r="G393" i="6"/>
  <c r="H393" i="8" s="1"/>
  <c r="H393" i="6"/>
  <c r="E394" i="6"/>
  <c r="F394" i="6"/>
  <c r="G394" i="6"/>
  <c r="H394" i="8" s="1"/>
  <c r="H394" i="6"/>
  <c r="E395" i="6"/>
  <c r="F395" i="6"/>
  <c r="G395" i="6"/>
  <c r="H395" i="8" s="1"/>
  <c r="H395" i="6"/>
  <c r="E396" i="6"/>
  <c r="F396" i="6"/>
  <c r="G396" i="6"/>
  <c r="H396" i="8" s="1"/>
  <c r="H396" i="6"/>
  <c r="E397" i="6"/>
  <c r="F397" i="6"/>
  <c r="G397" i="6"/>
  <c r="H397" i="8" s="1"/>
  <c r="H397" i="6"/>
  <c r="E398" i="6"/>
  <c r="F398" i="6"/>
  <c r="G398" i="6"/>
  <c r="H398" i="8" s="1"/>
  <c r="H398" i="6"/>
  <c r="E399" i="6"/>
  <c r="F399" i="6"/>
  <c r="G399" i="6"/>
  <c r="H399" i="8" s="1"/>
  <c r="H399" i="6"/>
  <c r="E400" i="6"/>
  <c r="F400" i="6"/>
  <c r="G400" i="6"/>
  <c r="H400" i="8" s="1"/>
  <c r="H400" i="6"/>
  <c r="E401" i="6"/>
  <c r="F401" i="6"/>
  <c r="G401" i="6"/>
  <c r="H401" i="8" s="1"/>
  <c r="H401" i="6"/>
  <c r="E402" i="6"/>
  <c r="F402" i="6"/>
  <c r="G402" i="6"/>
  <c r="H402" i="8" s="1"/>
  <c r="H402" i="6"/>
  <c r="E403" i="6"/>
  <c r="F403" i="6"/>
  <c r="G403" i="6"/>
  <c r="H403" i="8" s="1"/>
  <c r="H403" i="6"/>
  <c r="E404" i="6"/>
  <c r="F404" i="6"/>
  <c r="G404" i="6"/>
  <c r="H404" i="8" s="1"/>
  <c r="H404" i="6"/>
  <c r="E405" i="6"/>
  <c r="F405" i="6"/>
  <c r="G405" i="6"/>
  <c r="H405" i="8" s="1"/>
  <c r="H405" i="6"/>
  <c r="E406" i="6"/>
  <c r="F406" i="6"/>
  <c r="G406" i="6"/>
  <c r="H406" i="8" s="1"/>
  <c r="H406" i="6"/>
  <c r="E407" i="6"/>
  <c r="F407" i="6"/>
  <c r="G407" i="6"/>
  <c r="H407" i="8" s="1"/>
  <c r="H407" i="6"/>
  <c r="E408" i="6"/>
  <c r="F408" i="6"/>
  <c r="G408" i="6"/>
  <c r="H408" i="8" s="1"/>
  <c r="H408" i="6"/>
  <c r="E409" i="6"/>
  <c r="F409" i="6"/>
  <c r="G409" i="6"/>
  <c r="H409" i="8" s="1"/>
  <c r="H409" i="6"/>
  <c r="E410" i="6"/>
  <c r="F410" i="6"/>
  <c r="G410" i="6"/>
  <c r="H410" i="8" s="1"/>
  <c r="H410" i="6"/>
  <c r="E411" i="6"/>
  <c r="F411" i="6"/>
  <c r="G411" i="6"/>
  <c r="H411" i="8" s="1"/>
  <c r="H411" i="6"/>
  <c r="E412" i="6"/>
  <c r="F412" i="6"/>
  <c r="G412" i="6"/>
  <c r="H412" i="8" s="1"/>
  <c r="H412" i="6"/>
  <c r="E413" i="6"/>
  <c r="F413" i="6"/>
  <c r="G413" i="6"/>
  <c r="H413" i="8" s="1"/>
  <c r="H413" i="6"/>
  <c r="E414" i="6"/>
  <c r="F414" i="6"/>
  <c r="G414" i="6"/>
  <c r="H414" i="8" s="1"/>
  <c r="H414" i="6"/>
  <c r="E415" i="6"/>
  <c r="F415" i="6"/>
  <c r="G415" i="6"/>
  <c r="H415" i="8" s="1"/>
  <c r="H415" i="6"/>
  <c r="E416" i="6"/>
  <c r="F416" i="6"/>
  <c r="G416" i="6"/>
  <c r="H416" i="8" s="1"/>
  <c r="H416" i="6"/>
  <c r="E417" i="6"/>
  <c r="F417" i="6"/>
  <c r="G417" i="6"/>
  <c r="H417" i="8" s="1"/>
  <c r="H417" i="6"/>
  <c r="E418" i="6"/>
  <c r="F418" i="6"/>
  <c r="G418" i="6"/>
  <c r="H418" i="8" s="1"/>
  <c r="H418" i="6"/>
  <c r="E419" i="6"/>
  <c r="F419" i="6"/>
  <c r="G419" i="6"/>
  <c r="H419" i="8" s="1"/>
  <c r="H419" i="6"/>
  <c r="E420" i="6"/>
  <c r="F420" i="6"/>
  <c r="G420" i="6"/>
  <c r="H420" i="8" s="1"/>
  <c r="H420" i="6"/>
  <c r="E421" i="6"/>
  <c r="F421" i="6"/>
  <c r="G421" i="6"/>
  <c r="H421" i="8" s="1"/>
  <c r="H421" i="6"/>
  <c r="E422" i="6"/>
  <c r="F422" i="6"/>
  <c r="G422" i="6"/>
  <c r="H422" i="8" s="1"/>
  <c r="H422" i="6"/>
  <c r="E423" i="6"/>
  <c r="F423" i="6"/>
  <c r="G423" i="6"/>
  <c r="H423" i="8" s="1"/>
  <c r="H423" i="6"/>
  <c r="E424" i="6"/>
  <c r="F424" i="6"/>
  <c r="G424" i="6"/>
  <c r="H424" i="8" s="1"/>
  <c r="H424" i="6"/>
  <c r="E425" i="6"/>
  <c r="F425" i="6"/>
  <c r="G425" i="6"/>
  <c r="H425" i="8" s="1"/>
  <c r="H425" i="6"/>
  <c r="E426" i="6"/>
  <c r="F426" i="6"/>
  <c r="G426" i="6"/>
  <c r="H426" i="8" s="1"/>
  <c r="H426" i="6"/>
  <c r="E427" i="6"/>
  <c r="F427" i="6"/>
  <c r="G427" i="6"/>
  <c r="H427" i="8" s="1"/>
  <c r="H427" i="6"/>
  <c r="E428" i="6"/>
  <c r="F428" i="6"/>
  <c r="G428" i="6"/>
  <c r="H428" i="8" s="1"/>
  <c r="H428" i="6"/>
  <c r="E429" i="6"/>
  <c r="F429" i="6"/>
  <c r="G429" i="6"/>
  <c r="H429" i="8" s="1"/>
  <c r="H429" i="6"/>
  <c r="E430" i="6"/>
  <c r="F430" i="6"/>
  <c r="G430" i="6"/>
  <c r="H430" i="8" s="1"/>
  <c r="H430" i="6"/>
  <c r="E431" i="6"/>
  <c r="F431" i="6"/>
  <c r="G431" i="6"/>
  <c r="H431" i="8" s="1"/>
  <c r="H431" i="6"/>
  <c r="E432" i="6"/>
  <c r="F432" i="6"/>
  <c r="G432" i="6"/>
  <c r="H432" i="8" s="1"/>
  <c r="H432" i="6"/>
  <c r="E433" i="6"/>
  <c r="F433" i="6"/>
  <c r="G433" i="6"/>
  <c r="H433" i="8" s="1"/>
  <c r="H433" i="6"/>
  <c r="E434" i="6"/>
  <c r="F434" i="6"/>
  <c r="G434" i="6"/>
  <c r="H434" i="8" s="1"/>
  <c r="H434" i="6"/>
  <c r="E435" i="6"/>
  <c r="F435" i="6"/>
  <c r="G435" i="6"/>
  <c r="H435" i="8" s="1"/>
  <c r="H435" i="6"/>
  <c r="E436" i="6"/>
  <c r="F436" i="6"/>
  <c r="G436" i="6"/>
  <c r="H436" i="8" s="1"/>
  <c r="H436" i="6"/>
  <c r="E437" i="6"/>
  <c r="F437" i="6"/>
  <c r="G437" i="6"/>
  <c r="H437" i="8" s="1"/>
  <c r="H437" i="6"/>
  <c r="E438" i="6"/>
  <c r="F438" i="6"/>
  <c r="G438" i="6"/>
  <c r="H438" i="8" s="1"/>
  <c r="H438" i="6"/>
  <c r="E439" i="6"/>
  <c r="F439" i="6"/>
  <c r="G439" i="6"/>
  <c r="H439" i="8" s="1"/>
  <c r="H439" i="6"/>
  <c r="E440" i="6"/>
  <c r="F440" i="6"/>
  <c r="G440" i="6"/>
  <c r="H440" i="8" s="1"/>
  <c r="H440" i="6"/>
  <c r="E441" i="6"/>
  <c r="F441" i="6"/>
  <c r="G441" i="6"/>
  <c r="H441" i="8" s="1"/>
  <c r="H441" i="6"/>
  <c r="E442" i="6"/>
  <c r="F442" i="6"/>
  <c r="G442" i="6"/>
  <c r="H442" i="8" s="1"/>
  <c r="H442" i="6"/>
  <c r="E443" i="6"/>
  <c r="F443" i="6"/>
  <c r="G443" i="6"/>
  <c r="H443" i="8" s="1"/>
  <c r="H443" i="6"/>
  <c r="E444" i="6"/>
  <c r="F444" i="6"/>
  <c r="G444" i="6"/>
  <c r="H444" i="8" s="1"/>
  <c r="H444" i="6"/>
  <c r="E445" i="6"/>
  <c r="F445" i="6"/>
  <c r="G445" i="6"/>
  <c r="H445" i="8" s="1"/>
  <c r="H445" i="6"/>
  <c r="E446" i="6"/>
  <c r="F446" i="6"/>
  <c r="G446" i="6"/>
  <c r="H446" i="8" s="1"/>
  <c r="H446" i="6"/>
  <c r="E447" i="6"/>
  <c r="F447" i="6"/>
  <c r="G447" i="6"/>
  <c r="H447" i="8" s="1"/>
  <c r="H447" i="6"/>
  <c r="E448" i="6"/>
  <c r="F448" i="6"/>
  <c r="G448" i="6"/>
  <c r="H448" i="8" s="1"/>
  <c r="H448" i="6"/>
  <c r="E449" i="6"/>
  <c r="F449" i="6"/>
  <c r="G449" i="6"/>
  <c r="H449" i="8" s="1"/>
  <c r="H449" i="6"/>
  <c r="E450" i="6"/>
  <c r="F450" i="6"/>
  <c r="G450" i="6"/>
  <c r="H450" i="8" s="1"/>
  <c r="H450" i="6"/>
  <c r="E451" i="6"/>
  <c r="F451" i="6"/>
  <c r="G451" i="6"/>
  <c r="H451" i="8" s="1"/>
  <c r="H451" i="6"/>
  <c r="E452" i="6"/>
  <c r="F452" i="6"/>
  <c r="G452" i="6"/>
  <c r="H452" i="8" s="1"/>
  <c r="H452" i="6"/>
  <c r="E453" i="6"/>
  <c r="F453" i="6"/>
  <c r="G453" i="6"/>
  <c r="H453" i="8" s="1"/>
  <c r="H453" i="6"/>
  <c r="E454" i="6"/>
  <c r="F454" i="6"/>
  <c r="G454" i="6"/>
  <c r="H454" i="8" s="1"/>
  <c r="H454" i="6"/>
  <c r="E455" i="6"/>
  <c r="F455" i="6"/>
  <c r="G455" i="6"/>
  <c r="H455" i="8" s="1"/>
  <c r="H455" i="6"/>
  <c r="E456" i="6"/>
  <c r="F456" i="6"/>
  <c r="G456" i="6"/>
  <c r="H456" i="8" s="1"/>
  <c r="H456" i="6"/>
  <c r="E457" i="6"/>
  <c r="F457" i="6"/>
  <c r="G457" i="6"/>
  <c r="H457" i="8" s="1"/>
  <c r="H457" i="6"/>
  <c r="E458" i="6"/>
  <c r="F458" i="6"/>
  <c r="G458" i="6"/>
  <c r="H458" i="8" s="1"/>
  <c r="H458" i="6"/>
  <c r="E459" i="6"/>
  <c r="F459" i="6"/>
  <c r="G459" i="6"/>
  <c r="H459" i="8" s="1"/>
  <c r="H459" i="6"/>
  <c r="E460" i="6"/>
  <c r="F460" i="6"/>
  <c r="G460" i="6"/>
  <c r="H460" i="8" s="1"/>
  <c r="H460" i="6"/>
  <c r="E461" i="6"/>
  <c r="F461" i="6"/>
  <c r="G461" i="6"/>
  <c r="H461" i="8" s="1"/>
  <c r="H461" i="6"/>
  <c r="E462" i="6"/>
  <c r="F462" i="6"/>
  <c r="G462" i="6"/>
  <c r="H462" i="8" s="1"/>
  <c r="H462" i="6"/>
  <c r="E463" i="6"/>
  <c r="F463" i="6"/>
  <c r="G463" i="6"/>
  <c r="H463" i="8" s="1"/>
  <c r="H463" i="6"/>
  <c r="E464" i="6"/>
  <c r="F464" i="6"/>
  <c r="G464" i="6"/>
  <c r="H464" i="8" s="1"/>
  <c r="H464" i="6"/>
  <c r="E465" i="6"/>
  <c r="F465" i="6"/>
  <c r="G465" i="6"/>
  <c r="H465" i="8" s="1"/>
  <c r="H465" i="6"/>
  <c r="E466" i="6"/>
  <c r="F466" i="6"/>
  <c r="G466" i="6"/>
  <c r="H466" i="8" s="1"/>
  <c r="H466" i="6"/>
  <c r="E467" i="6"/>
  <c r="F467" i="6"/>
  <c r="G467" i="6"/>
  <c r="H467" i="8" s="1"/>
  <c r="H467" i="6"/>
  <c r="E468" i="6"/>
  <c r="F468" i="6"/>
  <c r="G468" i="6"/>
  <c r="H468" i="8" s="1"/>
  <c r="H468" i="6"/>
  <c r="E469" i="6"/>
  <c r="F469" i="6"/>
  <c r="G469" i="6"/>
  <c r="H469" i="8" s="1"/>
  <c r="H469" i="6"/>
  <c r="E470" i="6"/>
  <c r="F470" i="6"/>
  <c r="G470" i="6"/>
  <c r="H470" i="8" s="1"/>
  <c r="H470" i="6"/>
  <c r="E471" i="6"/>
  <c r="F471" i="6"/>
  <c r="G471" i="6"/>
  <c r="H471" i="8" s="1"/>
  <c r="H471" i="6"/>
  <c r="E472" i="6"/>
  <c r="F472" i="6"/>
  <c r="G472" i="6"/>
  <c r="H472" i="8" s="1"/>
  <c r="H472" i="6"/>
  <c r="E473" i="6"/>
  <c r="F473" i="6"/>
  <c r="G473" i="6"/>
  <c r="H473" i="8" s="1"/>
  <c r="H473" i="6"/>
  <c r="E474" i="6"/>
  <c r="F474" i="6"/>
  <c r="G474" i="6"/>
  <c r="H474" i="8" s="1"/>
  <c r="H474" i="6"/>
  <c r="E475" i="6"/>
  <c r="F475" i="6"/>
  <c r="G475" i="6"/>
  <c r="H475" i="8" s="1"/>
  <c r="H475" i="6"/>
  <c r="E476" i="6"/>
  <c r="F476" i="6"/>
  <c r="G476" i="6"/>
  <c r="H476" i="8" s="1"/>
  <c r="H476" i="6"/>
  <c r="E477" i="6"/>
  <c r="F477" i="6"/>
  <c r="G477" i="6"/>
  <c r="H477" i="8" s="1"/>
  <c r="H477" i="6"/>
  <c r="E478" i="6"/>
  <c r="F478" i="6"/>
  <c r="G478" i="6"/>
  <c r="H478" i="8" s="1"/>
  <c r="H478" i="6"/>
  <c r="E479" i="6"/>
  <c r="F479" i="6"/>
  <c r="G479" i="6"/>
  <c r="H479" i="8" s="1"/>
  <c r="H479" i="6"/>
  <c r="E480" i="6"/>
  <c r="F480" i="6"/>
  <c r="G480" i="6"/>
  <c r="H480" i="8" s="1"/>
  <c r="H480" i="6"/>
  <c r="E481" i="6"/>
  <c r="F481" i="6"/>
  <c r="G481" i="6"/>
  <c r="H481" i="8" s="1"/>
  <c r="H481" i="6"/>
  <c r="E482" i="6"/>
  <c r="F482" i="6"/>
  <c r="G482" i="6"/>
  <c r="H482" i="8" s="1"/>
  <c r="H482" i="6"/>
  <c r="E483" i="6"/>
  <c r="F483" i="6"/>
  <c r="G483" i="6"/>
  <c r="H483" i="8" s="1"/>
  <c r="H483" i="6"/>
  <c r="E484" i="6"/>
  <c r="F484" i="6"/>
  <c r="G484" i="6"/>
  <c r="H484" i="8" s="1"/>
  <c r="H484" i="6"/>
  <c r="E485" i="6"/>
  <c r="F485" i="6"/>
  <c r="G485" i="6"/>
  <c r="H485" i="8" s="1"/>
  <c r="H485" i="6"/>
  <c r="E486" i="6"/>
  <c r="F486" i="6"/>
  <c r="G486" i="6"/>
  <c r="H486" i="8" s="1"/>
  <c r="H486" i="6"/>
  <c r="E487" i="6"/>
  <c r="F487" i="6"/>
  <c r="G487" i="6"/>
  <c r="H487" i="8" s="1"/>
  <c r="H487" i="6"/>
  <c r="E488" i="6"/>
  <c r="F488" i="6"/>
  <c r="G488" i="6"/>
  <c r="H488" i="8" s="1"/>
  <c r="H488" i="6"/>
  <c r="E489" i="6"/>
  <c r="F489" i="6"/>
  <c r="G489" i="6"/>
  <c r="H489" i="8" s="1"/>
  <c r="H489" i="6"/>
  <c r="E490" i="6"/>
  <c r="F490" i="6"/>
  <c r="G490" i="6"/>
  <c r="H490" i="8" s="1"/>
  <c r="H490" i="6"/>
  <c r="E491" i="6"/>
  <c r="F491" i="6"/>
  <c r="G491" i="6"/>
  <c r="H491" i="8" s="1"/>
  <c r="H491" i="6"/>
  <c r="E492" i="6"/>
  <c r="F492" i="6"/>
  <c r="G492" i="6"/>
  <c r="H492" i="8" s="1"/>
  <c r="H492" i="6"/>
  <c r="E493" i="6"/>
  <c r="F493" i="6"/>
  <c r="G493" i="6"/>
  <c r="H493" i="8" s="1"/>
  <c r="H493" i="6"/>
  <c r="E494" i="6"/>
  <c r="F494" i="6"/>
  <c r="G494" i="6"/>
  <c r="H494" i="8" s="1"/>
  <c r="H494" i="6"/>
  <c r="E495" i="6"/>
  <c r="F495" i="6"/>
  <c r="G495" i="6"/>
  <c r="H495" i="8" s="1"/>
  <c r="H495" i="6"/>
  <c r="E496" i="6"/>
  <c r="F496" i="6"/>
  <c r="G496" i="6"/>
  <c r="H496" i="8" s="1"/>
  <c r="H496" i="6"/>
  <c r="E497" i="6"/>
  <c r="F497" i="6"/>
  <c r="G497" i="6"/>
  <c r="H497" i="8" s="1"/>
  <c r="H497" i="6"/>
  <c r="E498" i="6"/>
  <c r="F498" i="6"/>
  <c r="G498" i="6"/>
  <c r="H498" i="8" s="1"/>
  <c r="H498" i="6"/>
  <c r="E499" i="6"/>
  <c r="F499" i="6"/>
  <c r="G499" i="6"/>
  <c r="H499" i="8" s="1"/>
  <c r="H499" i="6"/>
  <c r="E500" i="6"/>
  <c r="F500" i="6"/>
  <c r="G500" i="6"/>
  <c r="H500" i="8" s="1"/>
  <c r="H500" i="6"/>
  <c r="E501" i="6"/>
  <c r="F501" i="6"/>
  <c r="G501" i="6"/>
  <c r="H501" i="8" s="1"/>
  <c r="H501" i="6"/>
  <c r="E502" i="6"/>
  <c r="F502" i="6"/>
  <c r="G502" i="6"/>
  <c r="H502" i="8" s="1"/>
  <c r="H502" i="6"/>
  <c r="E503" i="6"/>
  <c r="F503" i="6"/>
  <c r="G503" i="6"/>
  <c r="H503" i="8" s="1"/>
  <c r="H503" i="6"/>
  <c r="E504" i="6"/>
  <c r="F504" i="6"/>
  <c r="G504" i="6"/>
  <c r="H504" i="8" s="1"/>
  <c r="H504" i="6"/>
  <c r="E505" i="6"/>
  <c r="F505" i="6"/>
  <c r="G505" i="6"/>
  <c r="H505" i="8" s="1"/>
  <c r="H505" i="6"/>
  <c r="E506" i="6"/>
  <c r="F506" i="6"/>
  <c r="G506" i="6"/>
  <c r="H506" i="8" s="1"/>
  <c r="H506" i="6"/>
  <c r="E507" i="6"/>
  <c r="F507" i="6"/>
  <c r="G507" i="6"/>
  <c r="H507" i="8" s="1"/>
  <c r="H507" i="6"/>
  <c r="E508" i="6"/>
  <c r="F508" i="6"/>
  <c r="G508" i="6"/>
  <c r="H508" i="8" s="1"/>
  <c r="H508" i="6"/>
  <c r="E509" i="6"/>
  <c r="F509" i="6"/>
  <c r="G509" i="6"/>
  <c r="H509" i="8" s="1"/>
  <c r="H509" i="6"/>
  <c r="E510" i="6"/>
  <c r="F510" i="6"/>
  <c r="G510" i="6"/>
  <c r="H510" i="8" s="1"/>
  <c r="H510" i="6"/>
  <c r="E511" i="6"/>
  <c r="F511" i="6"/>
  <c r="G511" i="6"/>
  <c r="H511" i="8" s="1"/>
  <c r="H511" i="6"/>
  <c r="E512" i="6"/>
  <c r="F512" i="6"/>
  <c r="G512" i="6"/>
  <c r="H512" i="8" s="1"/>
  <c r="H512" i="6"/>
  <c r="E513" i="6"/>
  <c r="F513" i="6"/>
  <c r="G513" i="6"/>
  <c r="H513" i="8" s="1"/>
  <c r="H513" i="6"/>
  <c r="E514" i="6"/>
  <c r="F514" i="6"/>
  <c r="G514" i="6"/>
  <c r="H514" i="8" s="1"/>
  <c r="H514" i="6"/>
  <c r="E515" i="6"/>
  <c r="F515" i="6"/>
  <c r="G515" i="6"/>
  <c r="H515" i="8" s="1"/>
  <c r="H515" i="6"/>
  <c r="E516" i="6"/>
  <c r="F516" i="6"/>
  <c r="G516" i="6"/>
  <c r="H516" i="8" s="1"/>
  <c r="H516" i="6"/>
  <c r="E517" i="6"/>
  <c r="F517" i="6"/>
  <c r="G517" i="6"/>
  <c r="H517" i="8" s="1"/>
  <c r="H517" i="6"/>
  <c r="E518" i="6"/>
  <c r="F518" i="6"/>
  <c r="G518" i="6"/>
  <c r="H518" i="8" s="1"/>
  <c r="H518" i="6"/>
  <c r="E519" i="6"/>
  <c r="F519" i="6"/>
  <c r="G519" i="6"/>
  <c r="H519" i="8" s="1"/>
  <c r="H519" i="6"/>
  <c r="E520" i="6"/>
  <c r="F520" i="6"/>
  <c r="G520" i="6"/>
  <c r="H520" i="8" s="1"/>
  <c r="H520" i="6"/>
  <c r="E521" i="6"/>
  <c r="F521" i="6"/>
  <c r="G521" i="6"/>
  <c r="H521" i="8" s="1"/>
  <c r="H521" i="6"/>
  <c r="E522" i="6"/>
  <c r="F522" i="6"/>
  <c r="G522" i="6"/>
  <c r="H522" i="8" s="1"/>
  <c r="H522" i="6"/>
  <c r="E523" i="6"/>
  <c r="F523" i="6"/>
  <c r="G523" i="6"/>
  <c r="H523" i="8" s="1"/>
  <c r="H523" i="6"/>
  <c r="E524" i="6"/>
  <c r="F524" i="6"/>
  <c r="G524" i="6"/>
  <c r="H524" i="8" s="1"/>
  <c r="H524" i="6"/>
  <c r="E525" i="6"/>
  <c r="F525" i="6"/>
  <c r="G525" i="6"/>
  <c r="H525" i="8" s="1"/>
  <c r="H525" i="6"/>
  <c r="E526" i="6"/>
  <c r="F526" i="6"/>
  <c r="G526" i="6"/>
  <c r="H526" i="8" s="1"/>
  <c r="H526" i="6"/>
  <c r="E527" i="6"/>
  <c r="F527" i="6"/>
  <c r="G527" i="6"/>
  <c r="H527" i="8" s="1"/>
  <c r="H527" i="6"/>
  <c r="E528" i="6"/>
  <c r="F528" i="6"/>
  <c r="G528" i="6"/>
  <c r="H528" i="8" s="1"/>
  <c r="H528" i="6"/>
  <c r="E529" i="6"/>
  <c r="F529" i="6"/>
  <c r="G529" i="6"/>
  <c r="H529" i="8" s="1"/>
  <c r="H529" i="6"/>
  <c r="E530" i="6"/>
  <c r="F530" i="6"/>
  <c r="G530" i="6"/>
  <c r="H530" i="8" s="1"/>
  <c r="H530" i="6"/>
  <c r="E531" i="6"/>
  <c r="F531" i="6"/>
  <c r="G531" i="6"/>
  <c r="H531" i="8" s="1"/>
  <c r="H531" i="6"/>
  <c r="E532" i="6"/>
  <c r="F532" i="6"/>
  <c r="G532" i="6"/>
  <c r="H532" i="8" s="1"/>
  <c r="H532" i="6"/>
  <c r="E533" i="6"/>
  <c r="F533" i="6"/>
  <c r="G533" i="6"/>
  <c r="H533" i="8" s="1"/>
  <c r="H533" i="6"/>
  <c r="E534" i="6"/>
  <c r="F534" i="6"/>
  <c r="G534" i="6"/>
  <c r="H534" i="8" s="1"/>
  <c r="H534" i="6"/>
  <c r="E535" i="6"/>
  <c r="F535" i="6"/>
  <c r="G535" i="6"/>
  <c r="H535" i="8" s="1"/>
  <c r="H535" i="6"/>
  <c r="E536" i="6"/>
  <c r="F536" i="6"/>
  <c r="G536" i="6"/>
  <c r="H536" i="8" s="1"/>
  <c r="H536" i="6"/>
  <c r="E537" i="6"/>
  <c r="F537" i="6"/>
  <c r="G537" i="6"/>
  <c r="H537" i="8" s="1"/>
  <c r="H537" i="6"/>
  <c r="E538" i="6"/>
  <c r="F538" i="6"/>
  <c r="G538" i="6"/>
  <c r="H538" i="8" s="1"/>
  <c r="H538" i="6"/>
  <c r="E539" i="6"/>
  <c r="F539" i="6"/>
  <c r="G539" i="6"/>
  <c r="H539" i="8" s="1"/>
  <c r="H539" i="6"/>
  <c r="E540" i="6"/>
  <c r="F540" i="6"/>
  <c r="G540" i="6"/>
  <c r="H540" i="8" s="1"/>
  <c r="H540" i="6"/>
  <c r="E541" i="6"/>
  <c r="F541" i="6"/>
  <c r="G541" i="6"/>
  <c r="H541" i="8" s="1"/>
  <c r="H541" i="6"/>
  <c r="E542" i="6"/>
  <c r="F542" i="6"/>
  <c r="G542" i="6"/>
  <c r="H542" i="8" s="1"/>
  <c r="H542" i="6"/>
  <c r="E543" i="6"/>
  <c r="F543" i="6"/>
  <c r="G543" i="6"/>
  <c r="H543" i="8" s="1"/>
  <c r="H543" i="6"/>
  <c r="E544" i="6"/>
  <c r="F544" i="6"/>
  <c r="G544" i="6"/>
  <c r="H544" i="8" s="1"/>
  <c r="H544" i="6"/>
  <c r="E545" i="6"/>
  <c r="F545" i="6"/>
  <c r="G545" i="6"/>
  <c r="H545" i="8" s="1"/>
  <c r="H545" i="6"/>
  <c r="E546" i="6"/>
  <c r="F546" i="6"/>
  <c r="G546" i="6"/>
  <c r="H546" i="8" s="1"/>
  <c r="H546" i="6"/>
  <c r="E547" i="6"/>
  <c r="F547" i="6"/>
  <c r="G547" i="6"/>
  <c r="H547" i="8" s="1"/>
  <c r="H547" i="6"/>
  <c r="E548" i="6"/>
  <c r="F548" i="6"/>
  <c r="G548" i="6"/>
  <c r="H548" i="8" s="1"/>
  <c r="H548" i="6"/>
  <c r="E549" i="6"/>
  <c r="F549" i="6"/>
  <c r="G549" i="6"/>
  <c r="H549" i="8" s="1"/>
  <c r="H549" i="6"/>
  <c r="E550" i="6"/>
  <c r="F550" i="6"/>
  <c r="G550" i="6"/>
  <c r="H550" i="8" s="1"/>
  <c r="H550" i="6"/>
  <c r="E551" i="6"/>
  <c r="F551" i="6"/>
  <c r="G551" i="6"/>
  <c r="H551" i="8" s="1"/>
  <c r="H551" i="6"/>
  <c r="E552" i="6"/>
  <c r="F552" i="6"/>
  <c r="G552" i="6"/>
  <c r="H552" i="8" s="1"/>
  <c r="H552" i="6"/>
  <c r="E553" i="6"/>
  <c r="F553" i="6"/>
  <c r="G553" i="6"/>
  <c r="H553" i="8" s="1"/>
  <c r="H553" i="6"/>
  <c r="E554" i="6"/>
  <c r="F554" i="6"/>
  <c r="G554" i="6"/>
  <c r="H554" i="8" s="1"/>
  <c r="H554" i="6"/>
  <c r="E555" i="6"/>
  <c r="F555" i="6"/>
  <c r="G555" i="6"/>
  <c r="H555" i="8" s="1"/>
  <c r="H555" i="6"/>
  <c r="E556" i="6"/>
  <c r="F556" i="6"/>
  <c r="G556" i="6"/>
  <c r="H556" i="8" s="1"/>
  <c r="H556" i="6"/>
  <c r="E557" i="6"/>
  <c r="F557" i="6"/>
  <c r="G557" i="6"/>
  <c r="H557" i="8" s="1"/>
  <c r="H557" i="6"/>
  <c r="E558" i="6"/>
  <c r="F558" i="6"/>
  <c r="G558" i="6"/>
  <c r="H558" i="8" s="1"/>
  <c r="H558" i="6"/>
  <c r="E559" i="6"/>
  <c r="F559" i="6"/>
  <c r="G559" i="6"/>
  <c r="H559" i="8" s="1"/>
  <c r="H559" i="6"/>
  <c r="E560" i="6"/>
  <c r="F560" i="6"/>
  <c r="G560" i="6"/>
  <c r="H560" i="8" s="1"/>
  <c r="H560" i="6"/>
  <c r="E561" i="6"/>
  <c r="F561" i="6"/>
  <c r="G561" i="6"/>
  <c r="H561" i="8" s="1"/>
  <c r="H561" i="6"/>
  <c r="E562" i="6"/>
  <c r="F562" i="6"/>
  <c r="G562" i="6"/>
  <c r="H562" i="8" s="1"/>
  <c r="H562" i="6"/>
  <c r="E563" i="6"/>
  <c r="F563" i="6"/>
  <c r="G563" i="6"/>
  <c r="H563" i="8" s="1"/>
  <c r="H563" i="6"/>
  <c r="E564" i="6"/>
  <c r="F564" i="6"/>
  <c r="G564" i="6"/>
  <c r="H564" i="8" s="1"/>
  <c r="H564" i="6"/>
  <c r="E565" i="6"/>
  <c r="F565" i="6"/>
  <c r="G565" i="6"/>
  <c r="H565" i="8" s="1"/>
  <c r="H565" i="6"/>
  <c r="E566" i="6"/>
  <c r="F566" i="6"/>
  <c r="G566" i="6"/>
  <c r="H566" i="8" s="1"/>
  <c r="H566" i="6"/>
  <c r="E567" i="6"/>
  <c r="F567" i="6"/>
  <c r="G567" i="6"/>
  <c r="H567" i="8" s="1"/>
  <c r="H567" i="6"/>
  <c r="E568" i="6"/>
  <c r="F568" i="6"/>
  <c r="G568" i="6"/>
  <c r="H568" i="8" s="1"/>
  <c r="H568" i="6"/>
  <c r="E569" i="6"/>
  <c r="F569" i="6"/>
  <c r="G569" i="6"/>
  <c r="H569" i="8" s="1"/>
  <c r="H569" i="6"/>
  <c r="E570" i="6"/>
  <c r="F570" i="6"/>
  <c r="G570" i="6"/>
  <c r="H570" i="8" s="1"/>
  <c r="H570" i="6"/>
  <c r="E571" i="6"/>
  <c r="F571" i="6"/>
  <c r="G571" i="6"/>
  <c r="H571" i="8" s="1"/>
  <c r="H571" i="6"/>
  <c r="E572" i="6"/>
  <c r="F572" i="6"/>
  <c r="G572" i="6"/>
  <c r="H572" i="8" s="1"/>
  <c r="H572" i="6"/>
  <c r="E573" i="6"/>
  <c r="F573" i="6"/>
  <c r="G573" i="6"/>
  <c r="H573" i="8" s="1"/>
  <c r="H573" i="6"/>
  <c r="E574" i="6"/>
  <c r="F574" i="6"/>
  <c r="G574" i="6"/>
  <c r="H574" i="8" s="1"/>
  <c r="H574" i="6"/>
  <c r="E575" i="6"/>
  <c r="F575" i="6"/>
  <c r="G575" i="6"/>
  <c r="H575" i="8" s="1"/>
  <c r="H575" i="6"/>
  <c r="E576" i="6"/>
  <c r="F576" i="6"/>
  <c r="G576" i="6"/>
  <c r="H576" i="8" s="1"/>
  <c r="H576" i="6"/>
  <c r="E577" i="6"/>
  <c r="F577" i="6"/>
  <c r="G577" i="6"/>
  <c r="H577" i="8" s="1"/>
  <c r="H577" i="6"/>
  <c r="E578" i="6"/>
  <c r="F578" i="6"/>
  <c r="G578" i="6"/>
  <c r="H578" i="8" s="1"/>
  <c r="H578" i="6"/>
  <c r="E579" i="6"/>
  <c r="F579" i="6"/>
  <c r="G579" i="6"/>
  <c r="H579" i="8" s="1"/>
  <c r="H579" i="6"/>
  <c r="E580" i="6"/>
  <c r="F580" i="6"/>
  <c r="G580" i="6"/>
  <c r="H580" i="8" s="1"/>
  <c r="H580" i="6"/>
  <c r="E581" i="6"/>
  <c r="F581" i="6"/>
  <c r="G581" i="6"/>
  <c r="H581" i="8" s="1"/>
  <c r="H581" i="6"/>
  <c r="E582" i="6"/>
  <c r="F582" i="6"/>
  <c r="G582" i="6"/>
  <c r="H582" i="8" s="1"/>
  <c r="H582" i="6"/>
  <c r="E583" i="6"/>
  <c r="F583" i="6"/>
  <c r="G583" i="6"/>
  <c r="H583" i="8" s="1"/>
  <c r="H583" i="6"/>
  <c r="E584" i="6"/>
  <c r="F584" i="6"/>
  <c r="G584" i="6"/>
  <c r="H584" i="8" s="1"/>
  <c r="H584" i="6"/>
  <c r="E585" i="6"/>
  <c r="F585" i="6"/>
  <c r="G585" i="6"/>
  <c r="H585" i="8" s="1"/>
  <c r="H585" i="6"/>
  <c r="E586" i="6"/>
  <c r="F586" i="6"/>
  <c r="G586" i="6"/>
  <c r="H586" i="8" s="1"/>
  <c r="H586" i="6"/>
  <c r="E587" i="6"/>
  <c r="F587" i="6"/>
  <c r="G587" i="6"/>
  <c r="H587" i="8" s="1"/>
  <c r="H587" i="6"/>
  <c r="E588" i="6"/>
  <c r="F588" i="6"/>
  <c r="G588" i="6"/>
  <c r="H588" i="8" s="1"/>
  <c r="H588" i="6"/>
  <c r="E589" i="6"/>
  <c r="F589" i="6"/>
  <c r="G589" i="6"/>
  <c r="H589" i="8" s="1"/>
  <c r="H589" i="6"/>
  <c r="E590" i="6"/>
  <c r="F590" i="6"/>
  <c r="G590" i="6"/>
  <c r="H590" i="8" s="1"/>
  <c r="H590" i="6"/>
  <c r="E591" i="6"/>
  <c r="F591" i="6"/>
  <c r="G591" i="6"/>
  <c r="H591" i="8" s="1"/>
  <c r="H591" i="6"/>
  <c r="E592" i="6"/>
  <c r="F592" i="6"/>
  <c r="G592" i="6"/>
  <c r="H592" i="8" s="1"/>
  <c r="H592" i="6"/>
  <c r="E593" i="6"/>
  <c r="F593" i="6"/>
  <c r="G593" i="6"/>
  <c r="H593" i="8" s="1"/>
  <c r="H593" i="6"/>
  <c r="E594" i="6"/>
  <c r="F594" i="6"/>
  <c r="G594" i="6"/>
  <c r="H594" i="8" s="1"/>
  <c r="H594" i="6"/>
  <c r="E595" i="6"/>
  <c r="F595" i="6"/>
  <c r="G595" i="6"/>
  <c r="H595" i="8" s="1"/>
  <c r="H595" i="6"/>
  <c r="E596" i="6"/>
  <c r="F596" i="6"/>
  <c r="G596" i="6"/>
  <c r="H596" i="8" s="1"/>
  <c r="H596" i="6"/>
  <c r="E597" i="6"/>
  <c r="F597" i="6"/>
  <c r="G597" i="6"/>
  <c r="H597" i="8" s="1"/>
  <c r="H597" i="6"/>
  <c r="E598" i="6"/>
  <c r="F598" i="6"/>
  <c r="G598" i="6"/>
  <c r="H598" i="8" s="1"/>
  <c r="H598" i="6"/>
  <c r="E599" i="6"/>
  <c r="F599" i="6"/>
  <c r="G599" i="6"/>
  <c r="H599" i="8" s="1"/>
  <c r="H599" i="6"/>
  <c r="E600" i="6"/>
  <c r="F600" i="6"/>
  <c r="G600" i="6"/>
  <c r="H600" i="8" s="1"/>
  <c r="H600" i="6"/>
  <c r="E601" i="6"/>
  <c r="F601" i="6"/>
  <c r="G601" i="6"/>
  <c r="H601" i="8" s="1"/>
  <c r="H601" i="6"/>
  <c r="E602" i="6"/>
  <c r="F602" i="6"/>
  <c r="G602" i="6"/>
  <c r="H602" i="8" s="1"/>
  <c r="H602" i="6"/>
  <c r="E603" i="6"/>
  <c r="F603" i="6"/>
  <c r="G603" i="6"/>
  <c r="H603" i="8" s="1"/>
  <c r="H603" i="6"/>
  <c r="E604" i="6"/>
  <c r="F604" i="6"/>
  <c r="G604" i="6"/>
  <c r="H604" i="8" s="1"/>
  <c r="H604" i="6"/>
  <c r="E605" i="6"/>
  <c r="F605" i="6"/>
  <c r="G605" i="6"/>
  <c r="H605" i="8" s="1"/>
  <c r="H605" i="6"/>
  <c r="E606" i="6"/>
  <c r="F606" i="6"/>
  <c r="G606" i="6"/>
  <c r="H606" i="8" s="1"/>
  <c r="H606" i="6"/>
  <c r="E607" i="6"/>
  <c r="F607" i="6"/>
  <c r="G607" i="6"/>
  <c r="H607" i="8" s="1"/>
  <c r="H607" i="6"/>
  <c r="E608" i="6"/>
  <c r="F608" i="6"/>
  <c r="G608" i="6"/>
  <c r="H608" i="8" s="1"/>
  <c r="H608" i="6"/>
  <c r="E609" i="6"/>
  <c r="F609" i="6"/>
  <c r="G609" i="6"/>
  <c r="H609" i="8" s="1"/>
  <c r="H609" i="6"/>
  <c r="E610" i="6"/>
  <c r="F610" i="6"/>
  <c r="G610" i="6"/>
  <c r="H610" i="8" s="1"/>
  <c r="H610" i="6"/>
  <c r="E611" i="6"/>
  <c r="F611" i="6"/>
  <c r="G611" i="6"/>
  <c r="H611" i="8" s="1"/>
  <c r="H611" i="6"/>
  <c r="E612" i="6"/>
  <c r="F612" i="6"/>
  <c r="G612" i="6"/>
  <c r="H612" i="8" s="1"/>
  <c r="H612" i="6"/>
  <c r="E613" i="6"/>
  <c r="F613" i="6"/>
  <c r="G613" i="6"/>
  <c r="H613" i="8" s="1"/>
  <c r="H613" i="6"/>
  <c r="E614" i="6"/>
  <c r="F614" i="6"/>
  <c r="G614" i="6"/>
  <c r="H614" i="8" s="1"/>
  <c r="H614" i="6"/>
  <c r="E615" i="6"/>
  <c r="F615" i="6"/>
  <c r="G615" i="6"/>
  <c r="H615" i="8" s="1"/>
  <c r="H615" i="6"/>
  <c r="E616" i="6"/>
  <c r="F616" i="6"/>
  <c r="G616" i="6"/>
  <c r="H616" i="8" s="1"/>
  <c r="H616" i="6"/>
  <c r="E617" i="6"/>
  <c r="F617" i="6"/>
  <c r="G617" i="6"/>
  <c r="H617" i="8" s="1"/>
  <c r="H617" i="6"/>
  <c r="E618" i="6"/>
  <c r="F618" i="6"/>
  <c r="G618" i="6"/>
  <c r="H618" i="8" s="1"/>
  <c r="H618" i="6"/>
  <c r="E619" i="6"/>
  <c r="F619" i="6"/>
  <c r="G619" i="6"/>
  <c r="H619" i="8" s="1"/>
  <c r="H619" i="6"/>
  <c r="E620" i="6"/>
  <c r="F620" i="6"/>
  <c r="G620" i="6"/>
  <c r="H620" i="8" s="1"/>
  <c r="H620" i="6"/>
  <c r="E621" i="6"/>
  <c r="F621" i="6"/>
  <c r="G621" i="6"/>
  <c r="H621" i="8" s="1"/>
  <c r="H621" i="6"/>
  <c r="E622" i="6"/>
  <c r="F622" i="6"/>
  <c r="G622" i="6"/>
  <c r="H622" i="8" s="1"/>
  <c r="H622" i="6"/>
  <c r="E623" i="6"/>
  <c r="F623" i="6"/>
  <c r="G623" i="6"/>
  <c r="H623" i="8" s="1"/>
  <c r="H623" i="6"/>
  <c r="E624" i="6"/>
  <c r="F624" i="6"/>
  <c r="G624" i="6"/>
  <c r="H624" i="8" s="1"/>
  <c r="H624" i="6"/>
  <c r="E625" i="6"/>
  <c r="F625" i="6"/>
  <c r="G625" i="6"/>
  <c r="H625" i="8" s="1"/>
  <c r="H625" i="6"/>
  <c r="E626" i="6"/>
  <c r="F626" i="6"/>
  <c r="G626" i="6"/>
  <c r="H626" i="8" s="1"/>
  <c r="H626" i="6"/>
  <c r="E627" i="6"/>
  <c r="F627" i="6"/>
  <c r="G627" i="6"/>
  <c r="H627" i="8" s="1"/>
  <c r="H627" i="6"/>
  <c r="E628" i="6"/>
  <c r="F628" i="6"/>
  <c r="G628" i="6"/>
  <c r="H628" i="8" s="1"/>
  <c r="H628" i="6"/>
  <c r="E629" i="6"/>
  <c r="F629" i="6"/>
  <c r="G629" i="6"/>
  <c r="H629" i="8" s="1"/>
  <c r="H629" i="6"/>
  <c r="E630" i="6"/>
  <c r="F630" i="6"/>
  <c r="G630" i="6"/>
  <c r="H630" i="8" s="1"/>
  <c r="H630" i="6"/>
  <c r="E631" i="6"/>
  <c r="F631" i="6"/>
  <c r="G631" i="6"/>
  <c r="H631" i="8" s="1"/>
  <c r="H631" i="6"/>
  <c r="E632" i="6"/>
  <c r="F632" i="6"/>
  <c r="G632" i="6"/>
  <c r="H632" i="8" s="1"/>
  <c r="H632" i="6"/>
  <c r="E633" i="6"/>
  <c r="F633" i="6"/>
  <c r="G633" i="6"/>
  <c r="H633" i="8" s="1"/>
  <c r="H633" i="6"/>
  <c r="E634" i="6"/>
  <c r="F634" i="6"/>
  <c r="G634" i="6"/>
  <c r="H634" i="8" s="1"/>
  <c r="H634" i="6"/>
  <c r="E635" i="6"/>
  <c r="F635" i="6"/>
  <c r="G635" i="6"/>
  <c r="H635" i="8" s="1"/>
  <c r="H635" i="6"/>
  <c r="E636" i="6"/>
  <c r="F636" i="6"/>
  <c r="G636" i="6"/>
  <c r="H636" i="8" s="1"/>
  <c r="H636" i="6"/>
  <c r="E637" i="6"/>
  <c r="F637" i="6"/>
  <c r="G637" i="6"/>
  <c r="H637" i="8" s="1"/>
  <c r="H637" i="6"/>
  <c r="E638" i="6"/>
  <c r="F638" i="6"/>
  <c r="G638" i="6"/>
  <c r="H638" i="8" s="1"/>
  <c r="H638" i="6"/>
  <c r="E639" i="6"/>
  <c r="F639" i="6"/>
  <c r="G639" i="6"/>
  <c r="H639" i="8" s="1"/>
  <c r="H639" i="6"/>
  <c r="E640" i="6"/>
  <c r="F640" i="6"/>
  <c r="G640" i="6"/>
  <c r="H640" i="8" s="1"/>
  <c r="H640" i="6"/>
  <c r="E641" i="6"/>
  <c r="F641" i="6"/>
  <c r="G641" i="6"/>
  <c r="H641" i="8" s="1"/>
  <c r="H641" i="6"/>
  <c r="E642" i="6"/>
  <c r="F642" i="6"/>
  <c r="G642" i="6"/>
  <c r="H642" i="8" s="1"/>
  <c r="H642" i="6"/>
  <c r="E643" i="6"/>
  <c r="F643" i="6"/>
  <c r="G643" i="6"/>
  <c r="H643" i="8" s="1"/>
  <c r="H643" i="6"/>
  <c r="E644" i="6"/>
  <c r="F644" i="6"/>
  <c r="G644" i="6"/>
  <c r="H644" i="8" s="1"/>
  <c r="H644" i="6"/>
  <c r="E645" i="6"/>
  <c r="F645" i="6"/>
  <c r="G645" i="6"/>
  <c r="H645" i="8" s="1"/>
  <c r="H645" i="6"/>
  <c r="E646" i="6"/>
  <c r="F646" i="6"/>
  <c r="G646" i="6"/>
  <c r="H646" i="8" s="1"/>
  <c r="H646" i="6"/>
  <c r="E647" i="6"/>
  <c r="F647" i="6"/>
  <c r="G647" i="6"/>
  <c r="H647" i="8" s="1"/>
  <c r="H647" i="6"/>
  <c r="E648" i="6"/>
  <c r="F648" i="6"/>
  <c r="G648" i="6"/>
  <c r="H648" i="8" s="1"/>
  <c r="H648" i="6"/>
  <c r="E649" i="6"/>
  <c r="F649" i="6"/>
  <c r="G649" i="6"/>
  <c r="H649" i="8" s="1"/>
  <c r="H649" i="6"/>
  <c r="E650" i="6"/>
  <c r="F650" i="6"/>
  <c r="G650" i="6"/>
  <c r="H650" i="8" s="1"/>
  <c r="H650" i="6"/>
  <c r="E651" i="6"/>
  <c r="F651" i="6"/>
  <c r="G651" i="6"/>
  <c r="H651" i="8" s="1"/>
  <c r="H651" i="6"/>
  <c r="E652" i="6"/>
  <c r="F652" i="6"/>
  <c r="G652" i="6"/>
  <c r="H652" i="8" s="1"/>
  <c r="H652" i="6"/>
  <c r="E653" i="6"/>
  <c r="F653" i="6"/>
  <c r="G653" i="6"/>
  <c r="H653" i="8" s="1"/>
  <c r="H653" i="6"/>
  <c r="E654" i="6"/>
  <c r="F654" i="6"/>
  <c r="G654" i="6"/>
  <c r="H654" i="8" s="1"/>
  <c r="H654" i="6"/>
  <c r="E655" i="6"/>
  <c r="F655" i="6"/>
  <c r="G655" i="6"/>
  <c r="H655" i="8" s="1"/>
  <c r="H655" i="6"/>
  <c r="E656" i="6"/>
  <c r="F656" i="6"/>
  <c r="G656" i="6"/>
  <c r="H656" i="8" s="1"/>
  <c r="H656" i="6"/>
  <c r="E657" i="6"/>
  <c r="F657" i="6"/>
  <c r="G657" i="6"/>
  <c r="H657" i="8" s="1"/>
  <c r="H657" i="6"/>
  <c r="E658" i="6"/>
  <c r="F658" i="6"/>
  <c r="G658" i="6"/>
  <c r="H658" i="8" s="1"/>
  <c r="H658" i="6"/>
  <c r="E659" i="6"/>
  <c r="F659" i="6"/>
  <c r="G659" i="6"/>
  <c r="H659" i="8" s="1"/>
  <c r="H659" i="6"/>
  <c r="E660" i="6"/>
  <c r="F660" i="6"/>
  <c r="G660" i="6"/>
  <c r="H660" i="8" s="1"/>
  <c r="H660" i="6"/>
  <c r="E661" i="6"/>
  <c r="F661" i="6"/>
  <c r="G661" i="6"/>
  <c r="H661" i="8" s="1"/>
  <c r="H661" i="6"/>
  <c r="E662" i="6"/>
  <c r="F662" i="6"/>
  <c r="G662" i="6"/>
  <c r="H662" i="8" s="1"/>
  <c r="H662" i="6"/>
  <c r="E663" i="6"/>
  <c r="F663" i="6"/>
  <c r="G663" i="6"/>
  <c r="H663" i="8" s="1"/>
  <c r="H663" i="6"/>
  <c r="E664" i="6"/>
  <c r="F664" i="6"/>
  <c r="G664" i="6"/>
  <c r="H664" i="8" s="1"/>
  <c r="H664" i="6"/>
  <c r="E665" i="6"/>
  <c r="F665" i="6"/>
  <c r="G665" i="6"/>
  <c r="H665" i="8" s="1"/>
  <c r="H665" i="6"/>
  <c r="E666" i="6"/>
  <c r="F666" i="6"/>
  <c r="G666" i="6"/>
  <c r="H666" i="8" s="1"/>
  <c r="H666" i="6"/>
  <c r="E667" i="6"/>
  <c r="F667" i="6"/>
  <c r="G667" i="6"/>
  <c r="H667" i="8" s="1"/>
  <c r="H667" i="6"/>
  <c r="E668" i="6"/>
  <c r="F668" i="6"/>
  <c r="G668" i="6"/>
  <c r="H668" i="8" s="1"/>
  <c r="H668" i="6"/>
  <c r="E669" i="6"/>
  <c r="F669" i="6"/>
  <c r="G669" i="6"/>
  <c r="H669" i="8" s="1"/>
  <c r="H669" i="6"/>
  <c r="E670" i="6"/>
  <c r="F670" i="6"/>
  <c r="G670" i="6"/>
  <c r="H670" i="8" s="1"/>
  <c r="H670" i="6"/>
  <c r="E671" i="6"/>
  <c r="F671" i="6"/>
  <c r="G671" i="6"/>
  <c r="H671" i="8" s="1"/>
  <c r="H671" i="6"/>
  <c r="E672" i="6"/>
  <c r="F672" i="6"/>
  <c r="G672" i="6"/>
  <c r="H672" i="8" s="1"/>
  <c r="H672" i="6"/>
  <c r="E673" i="6"/>
  <c r="F673" i="6"/>
  <c r="G673" i="6"/>
  <c r="H673" i="8" s="1"/>
  <c r="H673" i="6"/>
  <c r="E674" i="6"/>
  <c r="F674" i="6"/>
  <c r="G674" i="6"/>
  <c r="H674" i="8" s="1"/>
  <c r="H674" i="6"/>
  <c r="E675" i="6"/>
  <c r="F675" i="6"/>
  <c r="G675" i="6"/>
  <c r="H675" i="8" s="1"/>
  <c r="H675" i="6"/>
  <c r="E676" i="6"/>
  <c r="F676" i="6"/>
  <c r="G676" i="6"/>
  <c r="H676" i="8" s="1"/>
  <c r="H676" i="6"/>
  <c r="E677" i="6"/>
  <c r="F677" i="6"/>
  <c r="G677" i="6"/>
  <c r="H677" i="8" s="1"/>
  <c r="H677" i="6"/>
  <c r="E678" i="6"/>
  <c r="F678" i="6"/>
  <c r="G678" i="6"/>
  <c r="H678" i="8" s="1"/>
  <c r="H678" i="6"/>
  <c r="E679" i="6"/>
  <c r="F679" i="6"/>
  <c r="G679" i="6"/>
  <c r="H679" i="8" s="1"/>
  <c r="H679" i="6"/>
  <c r="E680" i="6"/>
  <c r="F680" i="6"/>
  <c r="G680" i="6"/>
  <c r="H680" i="8" s="1"/>
  <c r="H680" i="6"/>
  <c r="E681" i="6"/>
  <c r="F681" i="6"/>
  <c r="G681" i="6"/>
  <c r="H681" i="8" s="1"/>
  <c r="H681" i="6"/>
  <c r="E682" i="6"/>
  <c r="F682" i="6"/>
  <c r="G682" i="6"/>
  <c r="H682" i="8" s="1"/>
  <c r="H682" i="6"/>
  <c r="E683" i="6"/>
  <c r="F683" i="6"/>
  <c r="G683" i="6"/>
  <c r="H683" i="8" s="1"/>
  <c r="H683" i="6"/>
  <c r="E684" i="6"/>
  <c r="F684" i="6"/>
  <c r="G684" i="6"/>
  <c r="H684" i="8" s="1"/>
  <c r="H684" i="6"/>
  <c r="E685" i="6"/>
  <c r="F685" i="6"/>
  <c r="G685" i="6"/>
  <c r="H685" i="8" s="1"/>
  <c r="H685" i="6"/>
  <c r="E686" i="6"/>
  <c r="F686" i="6"/>
  <c r="G686" i="6"/>
  <c r="H686" i="8" s="1"/>
  <c r="H686" i="6"/>
  <c r="E687" i="6"/>
  <c r="F687" i="6"/>
  <c r="G687" i="6"/>
  <c r="H687" i="8" s="1"/>
  <c r="H687" i="6"/>
  <c r="E688" i="6"/>
  <c r="F688" i="6"/>
  <c r="G688" i="6"/>
  <c r="H688" i="8" s="1"/>
  <c r="H688" i="6"/>
  <c r="E689" i="6"/>
  <c r="F689" i="6"/>
  <c r="G689" i="6"/>
  <c r="H689" i="8" s="1"/>
  <c r="H689" i="6"/>
  <c r="E690" i="6"/>
  <c r="F690" i="6"/>
  <c r="G690" i="6"/>
  <c r="H690" i="8" s="1"/>
  <c r="H690" i="6"/>
  <c r="E691" i="6"/>
  <c r="F691" i="6"/>
  <c r="G691" i="6"/>
  <c r="H691" i="8" s="1"/>
  <c r="H691" i="6"/>
  <c r="E692" i="6"/>
  <c r="F692" i="6"/>
  <c r="G692" i="6"/>
  <c r="H692" i="8" s="1"/>
  <c r="H692" i="6"/>
  <c r="E693" i="6"/>
  <c r="F693" i="6"/>
  <c r="G693" i="6"/>
  <c r="H693" i="8" s="1"/>
  <c r="H693" i="6"/>
  <c r="E694" i="6"/>
  <c r="F694" i="6"/>
  <c r="G694" i="6"/>
  <c r="H694" i="8" s="1"/>
  <c r="H694" i="6"/>
  <c r="E695" i="6"/>
  <c r="F695" i="6"/>
  <c r="G695" i="6"/>
  <c r="H695" i="8" s="1"/>
  <c r="H695" i="6"/>
  <c r="E696" i="6"/>
  <c r="F696" i="6"/>
  <c r="G696" i="6"/>
  <c r="H696" i="8" s="1"/>
  <c r="H696" i="6"/>
  <c r="E697" i="6"/>
  <c r="F697" i="6"/>
  <c r="G697" i="6"/>
  <c r="H697" i="8" s="1"/>
  <c r="H697" i="6"/>
  <c r="E698" i="6"/>
  <c r="F698" i="6"/>
  <c r="G698" i="6"/>
  <c r="H698" i="8" s="1"/>
  <c r="H698" i="6"/>
  <c r="E699" i="6"/>
  <c r="F699" i="6"/>
  <c r="G699" i="6"/>
  <c r="H699" i="8" s="1"/>
  <c r="H699" i="6"/>
  <c r="E700" i="6"/>
  <c r="F700" i="6"/>
  <c r="G700" i="6"/>
  <c r="H700" i="8" s="1"/>
  <c r="H700" i="6"/>
  <c r="E701" i="6"/>
  <c r="F701" i="6"/>
  <c r="G701" i="6"/>
  <c r="H701" i="8" s="1"/>
  <c r="H701" i="6"/>
  <c r="E702" i="6"/>
  <c r="F702" i="6"/>
  <c r="G702" i="6"/>
  <c r="H702" i="8" s="1"/>
  <c r="H702" i="6"/>
  <c r="E703" i="6"/>
  <c r="F703" i="6"/>
  <c r="G703" i="6"/>
  <c r="H703" i="8" s="1"/>
  <c r="H703" i="6"/>
  <c r="E704" i="6"/>
  <c r="F704" i="6"/>
  <c r="G704" i="6"/>
  <c r="H704" i="8" s="1"/>
  <c r="H704" i="6"/>
  <c r="E705" i="6"/>
  <c r="F705" i="6"/>
  <c r="G705" i="6"/>
  <c r="H705" i="8" s="1"/>
  <c r="H705" i="6"/>
  <c r="E706" i="6"/>
  <c r="F706" i="6"/>
  <c r="G706" i="6"/>
  <c r="H706" i="8" s="1"/>
  <c r="H706" i="6"/>
  <c r="E707" i="6"/>
  <c r="F707" i="6"/>
  <c r="G707" i="6"/>
  <c r="H707" i="8" s="1"/>
  <c r="H707" i="6"/>
  <c r="E708" i="6"/>
  <c r="F708" i="6"/>
  <c r="G708" i="6"/>
  <c r="H708" i="8" s="1"/>
  <c r="H708" i="6"/>
  <c r="E709" i="6"/>
  <c r="F709" i="6"/>
  <c r="G709" i="6"/>
  <c r="H709" i="8" s="1"/>
  <c r="H709" i="6"/>
  <c r="E710" i="6"/>
  <c r="F710" i="6"/>
  <c r="G710" i="6"/>
  <c r="H710" i="8" s="1"/>
  <c r="H710" i="6"/>
  <c r="E711" i="6"/>
  <c r="F711" i="6"/>
  <c r="G711" i="6"/>
  <c r="H711" i="8" s="1"/>
  <c r="H711" i="6"/>
  <c r="E712" i="6"/>
  <c r="F712" i="6"/>
  <c r="G712" i="6"/>
  <c r="H712" i="8" s="1"/>
  <c r="H712" i="6"/>
  <c r="E713" i="6"/>
  <c r="F713" i="6"/>
  <c r="G713" i="6"/>
  <c r="H713" i="8" s="1"/>
  <c r="H713" i="6"/>
  <c r="E714" i="6"/>
  <c r="F714" i="6"/>
  <c r="G714" i="6"/>
  <c r="H714" i="8" s="1"/>
  <c r="H714" i="6"/>
  <c r="E715" i="6"/>
  <c r="F715" i="6"/>
  <c r="G715" i="6"/>
  <c r="H715" i="8" s="1"/>
  <c r="H715" i="6"/>
  <c r="E716" i="6"/>
  <c r="F716" i="6"/>
  <c r="G716" i="6"/>
  <c r="H716" i="8" s="1"/>
  <c r="H716" i="6"/>
  <c r="E717" i="6"/>
  <c r="F717" i="6"/>
  <c r="G717" i="6"/>
  <c r="H717" i="8" s="1"/>
  <c r="H717" i="6"/>
  <c r="E718" i="6"/>
  <c r="F718" i="6"/>
  <c r="G718" i="6"/>
  <c r="H718" i="8" s="1"/>
  <c r="H718" i="6"/>
  <c r="E719" i="6"/>
  <c r="F719" i="6"/>
  <c r="G719" i="6"/>
  <c r="H719" i="8" s="1"/>
  <c r="H719" i="6"/>
  <c r="E720" i="6"/>
  <c r="F720" i="6"/>
  <c r="G720" i="6"/>
  <c r="H720" i="8" s="1"/>
  <c r="H720" i="6"/>
  <c r="E721" i="6"/>
  <c r="F721" i="6"/>
  <c r="G721" i="6"/>
  <c r="H721" i="8" s="1"/>
  <c r="H721" i="6"/>
  <c r="E722" i="6"/>
  <c r="F722" i="6"/>
  <c r="G722" i="6"/>
  <c r="H722" i="8" s="1"/>
  <c r="H722" i="6"/>
  <c r="E723" i="6"/>
  <c r="F723" i="6"/>
  <c r="G723" i="6"/>
  <c r="H723" i="8" s="1"/>
  <c r="H723" i="6"/>
  <c r="E724" i="6"/>
  <c r="F724" i="6"/>
  <c r="G724" i="6"/>
  <c r="H724" i="8" s="1"/>
  <c r="H724" i="6"/>
  <c r="E725" i="6"/>
  <c r="F725" i="6"/>
  <c r="G725" i="6"/>
  <c r="H725" i="8" s="1"/>
  <c r="H725" i="6"/>
  <c r="E726" i="6"/>
  <c r="F726" i="6"/>
  <c r="G726" i="6"/>
  <c r="H726" i="8" s="1"/>
  <c r="H726" i="6"/>
  <c r="E727" i="6"/>
  <c r="F727" i="6"/>
  <c r="G727" i="6"/>
  <c r="H727" i="8" s="1"/>
  <c r="H727" i="6"/>
  <c r="E728" i="6"/>
  <c r="F728" i="6"/>
  <c r="G728" i="6"/>
  <c r="H728" i="8" s="1"/>
  <c r="H728" i="6"/>
  <c r="E729" i="6"/>
  <c r="F729" i="6"/>
  <c r="G729" i="6"/>
  <c r="H729" i="8" s="1"/>
  <c r="H729" i="6"/>
  <c r="E730" i="6"/>
  <c r="F730" i="6"/>
  <c r="G730" i="6"/>
  <c r="H730" i="8" s="1"/>
  <c r="H730" i="6"/>
  <c r="E731" i="6"/>
  <c r="F731" i="6"/>
  <c r="G731" i="6"/>
  <c r="H731" i="8" s="1"/>
  <c r="H731" i="6"/>
  <c r="E732" i="6"/>
  <c r="F732" i="6"/>
  <c r="G732" i="6"/>
  <c r="H732" i="8" s="1"/>
  <c r="H732" i="6"/>
  <c r="E733" i="6"/>
  <c r="F733" i="6"/>
  <c r="G733" i="6"/>
  <c r="H733" i="8" s="1"/>
  <c r="H733" i="6"/>
  <c r="E734" i="6"/>
  <c r="F734" i="6"/>
  <c r="G734" i="6"/>
  <c r="H734" i="8" s="1"/>
  <c r="H734" i="6"/>
  <c r="E735" i="6"/>
  <c r="F735" i="6"/>
  <c r="G735" i="6"/>
  <c r="H735" i="8" s="1"/>
  <c r="H735" i="6"/>
  <c r="E736" i="6"/>
  <c r="F736" i="6"/>
  <c r="G736" i="6"/>
  <c r="H736" i="8" s="1"/>
  <c r="H736" i="6"/>
  <c r="E737" i="6"/>
  <c r="F737" i="6"/>
  <c r="G737" i="6"/>
  <c r="H737" i="8" s="1"/>
  <c r="H737" i="6"/>
  <c r="E738" i="6"/>
  <c r="F738" i="6"/>
  <c r="G738" i="6"/>
  <c r="H738" i="8" s="1"/>
  <c r="H738" i="6"/>
  <c r="E739" i="6"/>
  <c r="F739" i="6"/>
  <c r="G739" i="6"/>
  <c r="H739" i="8" s="1"/>
  <c r="H739" i="6"/>
  <c r="E740" i="6"/>
  <c r="F740" i="6"/>
  <c r="G740" i="6"/>
  <c r="H740" i="8" s="1"/>
  <c r="H740" i="6"/>
  <c r="E741" i="6"/>
  <c r="F741" i="6"/>
  <c r="G741" i="6"/>
  <c r="H741" i="8" s="1"/>
  <c r="H741" i="6"/>
  <c r="E742" i="6"/>
  <c r="F742" i="6"/>
  <c r="G742" i="6"/>
  <c r="H742" i="8" s="1"/>
  <c r="H742" i="6"/>
  <c r="E743" i="6"/>
  <c r="F743" i="6"/>
  <c r="G743" i="6"/>
  <c r="H743" i="8" s="1"/>
  <c r="H743" i="6"/>
  <c r="E744" i="6"/>
  <c r="F744" i="6"/>
  <c r="G744" i="6"/>
  <c r="H744" i="8" s="1"/>
  <c r="H744" i="6"/>
  <c r="E745" i="6"/>
  <c r="F745" i="6"/>
  <c r="G745" i="6"/>
  <c r="H745" i="8" s="1"/>
  <c r="H745" i="6"/>
  <c r="E746" i="6"/>
  <c r="F746" i="6"/>
  <c r="G746" i="6"/>
  <c r="H746" i="8" s="1"/>
  <c r="H746" i="6"/>
  <c r="E747" i="6"/>
  <c r="F747" i="6"/>
  <c r="G747" i="6"/>
  <c r="H747" i="8" s="1"/>
  <c r="H747" i="6"/>
  <c r="E748" i="6"/>
  <c r="F748" i="6"/>
  <c r="G748" i="6"/>
  <c r="H748" i="8" s="1"/>
  <c r="H748" i="6"/>
  <c r="E749" i="6"/>
  <c r="F749" i="6"/>
  <c r="G749" i="6"/>
  <c r="H749" i="8" s="1"/>
  <c r="H749" i="6"/>
  <c r="E750" i="6"/>
  <c r="F750" i="6"/>
  <c r="G750" i="6"/>
  <c r="H750" i="8" s="1"/>
  <c r="H750" i="6"/>
  <c r="E751" i="6"/>
  <c r="F751" i="6"/>
  <c r="G751" i="6"/>
  <c r="H751" i="8" s="1"/>
  <c r="H751" i="6"/>
  <c r="E752" i="6"/>
  <c r="F752" i="6"/>
  <c r="G752" i="6"/>
  <c r="H752" i="8" s="1"/>
  <c r="H752" i="6"/>
  <c r="E753" i="6"/>
  <c r="F753" i="6"/>
  <c r="G753" i="6"/>
  <c r="H753" i="8" s="1"/>
  <c r="H753" i="6"/>
  <c r="E754" i="6"/>
  <c r="F754" i="6"/>
  <c r="G754" i="6"/>
  <c r="H754" i="8" s="1"/>
  <c r="H754" i="6"/>
  <c r="E755" i="6"/>
  <c r="F755" i="6"/>
  <c r="G755" i="6"/>
  <c r="H755" i="8" s="1"/>
  <c r="H755" i="6"/>
  <c r="E756" i="6"/>
  <c r="F756" i="6"/>
  <c r="G756" i="6"/>
  <c r="H756" i="8" s="1"/>
  <c r="H756" i="6"/>
  <c r="E757" i="6"/>
  <c r="F757" i="6"/>
  <c r="G757" i="6"/>
  <c r="H757" i="8" s="1"/>
  <c r="H757" i="6"/>
  <c r="E758" i="6"/>
  <c r="F758" i="6"/>
  <c r="G758" i="6"/>
  <c r="H758" i="8" s="1"/>
  <c r="H758" i="6"/>
  <c r="E759" i="6"/>
  <c r="F759" i="6"/>
  <c r="G759" i="6"/>
  <c r="H759" i="8" s="1"/>
  <c r="H759" i="6"/>
  <c r="E760" i="6"/>
  <c r="F760" i="6"/>
  <c r="G760" i="6"/>
  <c r="H760" i="8" s="1"/>
  <c r="H760" i="6"/>
  <c r="E761" i="6"/>
  <c r="F761" i="6"/>
  <c r="G761" i="6"/>
  <c r="H761" i="8" s="1"/>
  <c r="H761" i="6"/>
  <c r="E762" i="6"/>
  <c r="F762" i="6"/>
  <c r="G762" i="6"/>
  <c r="H762" i="8" s="1"/>
  <c r="H762" i="6"/>
  <c r="E763" i="6"/>
  <c r="F763" i="6"/>
  <c r="G763" i="6"/>
  <c r="H763" i="8" s="1"/>
  <c r="H763" i="6"/>
  <c r="E764" i="6"/>
  <c r="F764" i="6"/>
  <c r="G764" i="6"/>
  <c r="H764" i="8" s="1"/>
  <c r="H764" i="6"/>
  <c r="E765" i="6"/>
  <c r="F765" i="6"/>
  <c r="G765" i="6"/>
  <c r="H765" i="8" s="1"/>
  <c r="H765" i="6"/>
  <c r="E766" i="6"/>
  <c r="F766" i="6"/>
  <c r="G766" i="6"/>
  <c r="H766" i="8" s="1"/>
  <c r="H766" i="6"/>
  <c r="E767" i="6"/>
  <c r="F767" i="6"/>
  <c r="G767" i="6"/>
  <c r="H767" i="8" s="1"/>
  <c r="H767" i="6"/>
  <c r="E768" i="6"/>
  <c r="F768" i="6"/>
  <c r="G768" i="6"/>
  <c r="H768" i="8" s="1"/>
  <c r="H768" i="6"/>
  <c r="E769" i="6"/>
  <c r="F769" i="6"/>
  <c r="G769" i="6"/>
  <c r="H769" i="8" s="1"/>
  <c r="H769" i="6"/>
  <c r="E770" i="6"/>
  <c r="F770" i="6"/>
  <c r="G770" i="6"/>
  <c r="H770" i="8" s="1"/>
  <c r="H770" i="6"/>
  <c r="E771" i="6"/>
  <c r="F771" i="6"/>
  <c r="G771" i="6"/>
  <c r="H771" i="8" s="1"/>
  <c r="H771" i="6"/>
  <c r="E772" i="6"/>
  <c r="F772" i="6"/>
  <c r="G772" i="6"/>
  <c r="H772" i="8" s="1"/>
  <c r="H772" i="6"/>
  <c r="E773" i="6"/>
  <c r="F773" i="6"/>
  <c r="G773" i="6"/>
  <c r="H773" i="8" s="1"/>
  <c r="H773" i="6"/>
  <c r="E774" i="6"/>
  <c r="F774" i="6"/>
  <c r="G774" i="6"/>
  <c r="H774" i="8" s="1"/>
  <c r="H774" i="6"/>
  <c r="E775" i="6"/>
  <c r="F775" i="6"/>
  <c r="G775" i="6"/>
  <c r="H775" i="8" s="1"/>
  <c r="H775" i="6"/>
  <c r="E776" i="6"/>
  <c r="F776" i="6"/>
  <c r="G776" i="6"/>
  <c r="H776" i="8" s="1"/>
  <c r="H776" i="6"/>
  <c r="E777" i="6"/>
  <c r="F777" i="6"/>
  <c r="G777" i="6"/>
  <c r="H777" i="8" s="1"/>
  <c r="H777" i="6"/>
  <c r="E778" i="6"/>
  <c r="F778" i="6"/>
  <c r="G778" i="6"/>
  <c r="H778" i="8" s="1"/>
  <c r="H778" i="6"/>
  <c r="E779" i="6"/>
  <c r="F779" i="6"/>
  <c r="G779" i="6"/>
  <c r="H779" i="8" s="1"/>
  <c r="H779" i="6"/>
  <c r="E780" i="6"/>
  <c r="F780" i="6"/>
  <c r="G780" i="6"/>
  <c r="H780" i="8" s="1"/>
  <c r="H780" i="6"/>
  <c r="E781" i="6"/>
  <c r="F781" i="6"/>
  <c r="G781" i="6"/>
  <c r="H781" i="8" s="1"/>
  <c r="H781" i="6"/>
  <c r="E782" i="6"/>
  <c r="F782" i="6"/>
  <c r="G782" i="6"/>
  <c r="H782" i="8" s="1"/>
  <c r="H782" i="6"/>
  <c r="E783" i="6"/>
  <c r="F783" i="6"/>
  <c r="G783" i="6"/>
  <c r="H783" i="8" s="1"/>
  <c r="H783" i="6"/>
  <c r="E784" i="6"/>
  <c r="F784" i="6"/>
  <c r="G784" i="6"/>
  <c r="H784" i="8" s="1"/>
  <c r="H784" i="6"/>
  <c r="E785" i="6"/>
  <c r="F785" i="6"/>
  <c r="G785" i="6"/>
  <c r="H785" i="8" s="1"/>
  <c r="H785" i="6"/>
  <c r="E786" i="6"/>
  <c r="F786" i="6"/>
  <c r="G786" i="6"/>
  <c r="H786" i="8" s="1"/>
  <c r="H786" i="6"/>
  <c r="E787" i="6"/>
  <c r="F787" i="6"/>
  <c r="G787" i="6"/>
  <c r="H787" i="8" s="1"/>
  <c r="H787" i="6"/>
  <c r="E788" i="6"/>
  <c r="F788" i="6"/>
  <c r="G788" i="6"/>
  <c r="H788" i="8" s="1"/>
  <c r="H788" i="6"/>
  <c r="E789" i="6"/>
  <c r="F789" i="6"/>
  <c r="G789" i="6"/>
  <c r="H789" i="8" s="1"/>
  <c r="H789" i="6"/>
  <c r="E790" i="6"/>
  <c r="F790" i="6"/>
  <c r="G790" i="6"/>
  <c r="H790" i="8" s="1"/>
  <c r="H790" i="6"/>
  <c r="E791" i="6"/>
  <c r="F791" i="6"/>
  <c r="G791" i="6"/>
  <c r="H791" i="8" s="1"/>
  <c r="H791" i="6"/>
  <c r="E792" i="6"/>
  <c r="F792" i="6"/>
  <c r="G792" i="6"/>
  <c r="H792" i="8" s="1"/>
  <c r="H792" i="6"/>
  <c r="E793" i="6"/>
  <c r="F793" i="6"/>
  <c r="G793" i="6"/>
  <c r="H793" i="8" s="1"/>
  <c r="H793" i="6"/>
  <c r="E794" i="6"/>
  <c r="F794" i="6"/>
  <c r="G794" i="6"/>
  <c r="H794" i="8" s="1"/>
  <c r="H794" i="6"/>
  <c r="E795" i="6"/>
  <c r="F795" i="6"/>
  <c r="G795" i="6"/>
  <c r="H795" i="8" s="1"/>
  <c r="H795" i="6"/>
  <c r="E796" i="6"/>
  <c r="F796" i="6"/>
  <c r="G796" i="6"/>
  <c r="H796" i="8" s="1"/>
  <c r="H796" i="6"/>
  <c r="E797" i="6"/>
  <c r="F797" i="6"/>
  <c r="G797" i="6"/>
  <c r="H797" i="8" s="1"/>
  <c r="H797" i="6"/>
  <c r="E798" i="6"/>
  <c r="F798" i="6"/>
  <c r="G798" i="6"/>
  <c r="H798" i="8" s="1"/>
  <c r="H798" i="6"/>
  <c r="E799" i="6"/>
  <c r="F799" i="6"/>
  <c r="G799" i="6"/>
  <c r="H799" i="8" s="1"/>
  <c r="H799" i="6"/>
  <c r="E800" i="6"/>
  <c r="F800" i="6"/>
  <c r="G800" i="6"/>
  <c r="H800" i="8" s="1"/>
  <c r="H800" i="6"/>
  <c r="E801" i="6"/>
  <c r="F801" i="6"/>
  <c r="G801" i="6"/>
  <c r="H801" i="8" s="1"/>
  <c r="H801" i="6"/>
  <c r="E802" i="6"/>
  <c r="F802" i="6"/>
  <c r="G802" i="6"/>
  <c r="H802" i="8" s="1"/>
  <c r="H802" i="6"/>
  <c r="E803" i="6"/>
  <c r="F803" i="6"/>
  <c r="G803" i="6"/>
  <c r="H803" i="8" s="1"/>
  <c r="H803" i="6"/>
  <c r="E804" i="6"/>
  <c r="F804" i="6"/>
  <c r="G804" i="6"/>
  <c r="H804" i="8" s="1"/>
  <c r="H804" i="6"/>
  <c r="E805" i="6"/>
  <c r="F805" i="6"/>
  <c r="G805" i="6"/>
  <c r="H805" i="8" s="1"/>
  <c r="H805" i="6"/>
  <c r="E806" i="6"/>
  <c r="F806" i="6"/>
  <c r="G806" i="6"/>
  <c r="H806" i="8" s="1"/>
  <c r="H806" i="6"/>
  <c r="E807" i="6"/>
  <c r="F807" i="6"/>
  <c r="G807" i="6"/>
  <c r="H807" i="8" s="1"/>
  <c r="H807" i="6"/>
  <c r="E808" i="6"/>
  <c r="F808" i="6"/>
  <c r="G808" i="6"/>
  <c r="H808" i="8" s="1"/>
  <c r="H808" i="6"/>
  <c r="E809" i="6"/>
  <c r="F809" i="6"/>
  <c r="G809" i="6"/>
  <c r="H809" i="8" s="1"/>
  <c r="H809" i="6"/>
  <c r="E810" i="6"/>
  <c r="F810" i="6"/>
  <c r="G810" i="6"/>
  <c r="H810" i="8" s="1"/>
  <c r="H810" i="6"/>
  <c r="E811" i="6"/>
  <c r="F811" i="6"/>
  <c r="G811" i="6"/>
  <c r="H811" i="8" s="1"/>
  <c r="H811" i="6"/>
  <c r="E812" i="6"/>
  <c r="F812" i="6"/>
  <c r="G812" i="6"/>
  <c r="H812" i="8" s="1"/>
  <c r="H812" i="6"/>
  <c r="E813" i="6"/>
  <c r="F813" i="6"/>
  <c r="G813" i="6"/>
  <c r="H813" i="8" s="1"/>
  <c r="H813" i="6"/>
  <c r="E814" i="6"/>
  <c r="F814" i="6"/>
  <c r="G814" i="6"/>
  <c r="H814" i="8" s="1"/>
  <c r="H814" i="6"/>
  <c r="E815" i="6"/>
  <c r="F815" i="6"/>
  <c r="G815" i="6"/>
  <c r="H815" i="8" s="1"/>
  <c r="H815" i="6"/>
  <c r="E816" i="6"/>
  <c r="F816" i="6"/>
  <c r="G816" i="6"/>
  <c r="H816" i="8" s="1"/>
  <c r="H816" i="6"/>
  <c r="E817" i="6"/>
  <c r="F817" i="6"/>
  <c r="G817" i="6"/>
  <c r="H817" i="8" s="1"/>
  <c r="H817" i="6"/>
  <c r="E818" i="6"/>
  <c r="F818" i="6"/>
  <c r="G818" i="6"/>
  <c r="H818" i="8" s="1"/>
  <c r="H818" i="6"/>
  <c r="E819" i="6"/>
  <c r="F819" i="6"/>
  <c r="G819" i="6"/>
  <c r="H819" i="8" s="1"/>
  <c r="H819" i="6"/>
  <c r="E820" i="6"/>
  <c r="F820" i="6"/>
  <c r="G820" i="6"/>
  <c r="H820" i="8" s="1"/>
  <c r="H820" i="6"/>
  <c r="E821" i="6"/>
  <c r="F821" i="6"/>
  <c r="G821" i="6"/>
  <c r="H821" i="8" s="1"/>
  <c r="H821" i="6"/>
  <c r="E822" i="6"/>
  <c r="F822" i="6"/>
  <c r="G822" i="6"/>
  <c r="H822" i="8" s="1"/>
  <c r="H822" i="6"/>
  <c r="E823" i="6"/>
  <c r="F823" i="6"/>
  <c r="G823" i="6"/>
  <c r="H823" i="8" s="1"/>
  <c r="H823" i="6"/>
  <c r="E824" i="6"/>
  <c r="F824" i="6"/>
  <c r="G824" i="6"/>
  <c r="H824" i="8" s="1"/>
  <c r="H824" i="6"/>
  <c r="E825" i="6"/>
  <c r="F825" i="6"/>
  <c r="G825" i="6"/>
  <c r="H825" i="8" s="1"/>
  <c r="H825" i="6"/>
  <c r="E826" i="6"/>
  <c r="F826" i="6"/>
  <c r="G826" i="6"/>
  <c r="H826" i="8" s="1"/>
  <c r="H826" i="6"/>
  <c r="E827" i="6"/>
  <c r="F827" i="6"/>
  <c r="G827" i="6"/>
  <c r="H827" i="8" s="1"/>
  <c r="H827" i="6"/>
  <c r="E828" i="6"/>
  <c r="F828" i="6"/>
  <c r="G828" i="6"/>
  <c r="H828" i="8" s="1"/>
  <c r="H828" i="6"/>
  <c r="E829" i="6"/>
  <c r="F829" i="6"/>
  <c r="G829" i="6"/>
  <c r="H829" i="8" s="1"/>
  <c r="H829" i="6"/>
  <c r="E830" i="6"/>
  <c r="F830" i="6"/>
  <c r="G830" i="6"/>
  <c r="H830" i="8" s="1"/>
  <c r="H830" i="6"/>
  <c r="E831" i="6"/>
  <c r="F831" i="6"/>
  <c r="G831" i="6"/>
  <c r="H831" i="8" s="1"/>
  <c r="H831" i="6"/>
  <c r="E832" i="6"/>
  <c r="F832" i="6"/>
  <c r="G832" i="6"/>
  <c r="H832" i="8" s="1"/>
  <c r="H832" i="6"/>
  <c r="E833" i="6"/>
  <c r="F833" i="6"/>
  <c r="G833" i="6"/>
  <c r="H833" i="8" s="1"/>
  <c r="H833" i="6"/>
  <c r="E834" i="6"/>
  <c r="F834" i="6"/>
  <c r="G834" i="6"/>
  <c r="H834" i="8" s="1"/>
  <c r="H834" i="6"/>
  <c r="E835" i="6"/>
  <c r="F835" i="6"/>
  <c r="G835" i="6"/>
  <c r="H835" i="8" s="1"/>
  <c r="H835" i="6"/>
  <c r="E836" i="6"/>
  <c r="F836" i="6"/>
  <c r="G836" i="6"/>
  <c r="H836" i="8" s="1"/>
  <c r="H836" i="6"/>
  <c r="E837" i="6"/>
  <c r="F837" i="6"/>
  <c r="G837" i="6"/>
  <c r="H837" i="8" s="1"/>
  <c r="H837" i="6"/>
  <c r="E838" i="6"/>
  <c r="F838" i="6"/>
  <c r="G838" i="6"/>
  <c r="H838" i="8" s="1"/>
  <c r="H838" i="6"/>
  <c r="E839" i="6"/>
  <c r="F839" i="6"/>
  <c r="G839" i="6"/>
  <c r="H839" i="8" s="1"/>
  <c r="H839" i="6"/>
  <c r="E840" i="6"/>
  <c r="F840" i="6"/>
  <c r="G840" i="6"/>
  <c r="H840" i="8" s="1"/>
  <c r="H840" i="6"/>
  <c r="E841" i="6"/>
  <c r="F841" i="6"/>
  <c r="G841" i="6"/>
  <c r="H841" i="8" s="1"/>
  <c r="H841" i="6"/>
  <c r="E842" i="6"/>
  <c r="F842" i="6"/>
  <c r="G842" i="6"/>
  <c r="H842" i="8" s="1"/>
  <c r="H842" i="6"/>
  <c r="E843" i="6"/>
  <c r="F843" i="6"/>
  <c r="G843" i="6"/>
  <c r="H843" i="8" s="1"/>
  <c r="H843" i="6"/>
  <c r="E844" i="6"/>
  <c r="F844" i="6"/>
  <c r="G844" i="6"/>
  <c r="H844" i="8" s="1"/>
  <c r="H844" i="6"/>
  <c r="E845" i="6"/>
  <c r="F845" i="6"/>
  <c r="G845" i="6"/>
  <c r="H845" i="8" s="1"/>
  <c r="H845" i="6"/>
  <c r="E846" i="6"/>
  <c r="F846" i="6"/>
  <c r="G846" i="6"/>
  <c r="H846" i="8" s="1"/>
  <c r="H846" i="6"/>
  <c r="E847" i="6"/>
  <c r="F847" i="6"/>
  <c r="G847" i="6"/>
  <c r="H847" i="8" s="1"/>
  <c r="H847" i="6"/>
  <c r="E848" i="6"/>
  <c r="F848" i="6"/>
  <c r="G848" i="6"/>
  <c r="H848" i="8" s="1"/>
  <c r="H848" i="6"/>
  <c r="E849" i="6"/>
  <c r="F849" i="6"/>
  <c r="G849" i="6"/>
  <c r="H849" i="8" s="1"/>
  <c r="H849" i="6"/>
  <c r="E850" i="6"/>
  <c r="F850" i="6"/>
  <c r="G850" i="6"/>
  <c r="H850" i="8" s="1"/>
  <c r="H850" i="6"/>
  <c r="E851" i="6"/>
  <c r="F851" i="6"/>
  <c r="G851" i="6"/>
  <c r="H851" i="8" s="1"/>
  <c r="H851" i="6"/>
  <c r="E852" i="6"/>
  <c r="F852" i="6"/>
  <c r="G852" i="6"/>
  <c r="H852" i="8" s="1"/>
  <c r="H852" i="6"/>
  <c r="E853" i="6"/>
  <c r="F853" i="6"/>
  <c r="G853" i="6"/>
  <c r="H853" i="8" s="1"/>
  <c r="H853" i="6"/>
  <c r="E854" i="6"/>
  <c r="F854" i="6"/>
  <c r="G854" i="6"/>
  <c r="H854" i="8" s="1"/>
  <c r="H854" i="6"/>
  <c r="E855" i="6"/>
  <c r="F855" i="6"/>
  <c r="G855" i="6"/>
  <c r="H855" i="8" s="1"/>
  <c r="H855" i="6"/>
  <c r="E856" i="6"/>
  <c r="F856" i="6"/>
  <c r="G856" i="6"/>
  <c r="H856" i="8" s="1"/>
  <c r="H856" i="6"/>
  <c r="E857" i="6"/>
  <c r="F857" i="6"/>
  <c r="G857" i="6"/>
  <c r="H857" i="8" s="1"/>
  <c r="H857" i="6"/>
  <c r="E858" i="6"/>
  <c r="F858" i="6"/>
  <c r="G858" i="6"/>
  <c r="H858" i="8" s="1"/>
  <c r="H858" i="6"/>
  <c r="E859" i="6"/>
  <c r="F859" i="6"/>
  <c r="G859" i="6"/>
  <c r="H859" i="8" s="1"/>
  <c r="H859" i="6"/>
  <c r="E860" i="6"/>
  <c r="F860" i="6"/>
  <c r="G860" i="6"/>
  <c r="H860" i="8" s="1"/>
  <c r="H860" i="6"/>
  <c r="E861" i="6"/>
  <c r="F861" i="6"/>
  <c r="G861" i="6"/>
  <c r="H861" i="8" s="1"/>
  <c r="H861" i="6"/>
  <c r="E862" i="6"/>
  <c r="F862" i="6"/>
  <c r="G862" i="6"/>
  <c r="H862" i="8" s="1"/>
  <c r="H862" i="6"/>
  <c r="E863" i="6"/>
  <c r="F863" i="6"/>
  <c r="G863" i="6"/>
  <c r="H863" i="8" s="1"/>
  <c r="H863" i="6"/>
  <c r="E864" i="6"/>
  <c r="F864" i="6"/>
  <c r="G864" i="6"/>
  <c r="H864" i="8" s="1"/>
  <c r="H864" i="6"/>
  <c r="E865" i="6"/>
  <c r="F865" i="6"/>
  <c r="G865" i="6"/>
  <c r="H865" i="8" s="1"/>
  <c r="H865" i="6"/>
  <c r="E866" i="6"/>
  <c r="F866" i="6"/>
  <c r="G866" i="6"/>
  <c r="H866" i="8" s="1"/>
  <c r="H866" i="6"/>
  <c r="E867" i="6"/>
  <c r="F867" i="6"/>
  <c r="G867" i="6"/>
  <c r="H867" i="8" s="1"/>
  <c r="H867" i="6"/>
  <c r="E868" i="6"/>
  <c r="F868" i="6"/>
  <c r="G868" i="6"/>
  <c r="H868" i="8" s="1"/>
  <c r="H868" i="6"/>
  <c r="E869" i="6"/>
  <c r="F869" i="6"/>
  <c r="G869" i="6"/>
  <c r="H869" i="8" s="1"/>
  <c r="H869" i="6"/>
  <c r="E870" i="6"/>
  <c r="F870" i="6"/>
  <c r="G870" i="6"/>
  <c r="H870" i="8" s="1"/>
  <c r="H870" i="6"/>
  <c r="E871" i="6"/>
  <c r="F871" i="6"/>
  <c r="G871" i="6"/>
  <c r="H871" i="8" s="1"/>
  <c r="H871" i="6"/>
  <c r="E872" i="6"/>
  <c r="F872" i="6"/>
  <c r="G872" i="6"/>
  <c r="H872" i="8" s="1"/>
  <c r="H872" i="6"/>
  <c r="E873" i="6"/>
  <c r="F873" i="6"/>
  <c r="G873" i="6"/>
  <c r="H873" i="8" s="1"/>
  <c r="H873" i="6"/>
  <c r="E874" i="6"/>
  <c r="F874" i="6"/>
  <c r="G874" i="6"/>
  <c r="H874" i="8" s="1"/>
  <c r="H874" i="6"/>
  <c r="E875" i="6"/>
  <c r="F875" i="6"/>
  <c r="G875" i="6"/>
  <c r="H875" i="8" s="1"/>
  <c r="H875" i="6"/>
  <c r="E876" i="6"/>
  <c r="F876" i="6"/>
  <c r="G876" i="6"/>
  <c r="H876" i="8" s="1"/>
  <c r="H876" i="6"/>
  <c r="E877" i="6"/>
  <c r="F877" i="6"/>
  <c r="G877" i="6"/>
  <c r="H877" i="8" s="1"/>
  <c r="H877" i="6"/>
  <c r="E878" i="6"/>
  <c r="F878" i="6"/>
  <c r="G878" i="6"/>
  <c r="H878" i="8" s="1"/>
  <c r="H878" i="6"/>
  <c r="E879" i="6"/>
  <c r="F879" i="6"/>
  <c r="G879" i="6"/>
  <c r="H879" i="8" s="1"/>
  <c r="H879" i="6"/>
  <c r="E880" i="6"/>
  <c r="F880" i="6"/>
  <c r="G880" i="6"/>
  <c r="H880" i="8" s="1"/>
  <c r="H880" i="6"/>
  <c r="E881" i="6"/>
  <c r="F881" i="6"/>
  <c r="G881" i="6"/>
  <c r="H881" i="8" s="1"/>
  <c r="H881" i="6"/>
  <c r="E882" i="6"/>
  <c r="F882" i="6"/>
  <c r="G882" i="6"/>
  <c r="H882" i="8" s="1"/>
  <c r="H882" i="6"/>
  <c r="E883" i="6"/>
  <c r="F883" i="6"/>
  <c r="G883" i="6"/>
  <c r="H883" i="8" s="1"/>
  <c r="H883" i="6"/>
  <c r="E884" i="6"/>
  <c r="F884" i="6"/>
  <c r="G884" i="6"/>
  <c r="H884" i="8" s="1"/>
  <c r="H884" i="6"/>
  <c r="E885" i="6"/>
  <c r="F885" i="6"/>
  <c r="G885" i="6"/>
  <c r="H885" i="8" s="1"/>
  <c r="H885" i="6"/>
  <c r="E886" i="6"/>
  <c r="F886" i="6"/>
  <c r="G886" i="6"/>
  <c r="H886" i="8" s="1"/>
  <c r="H886" i="6"/>
  <c r="E887" i="6"/>
  <c r="F887" i="6"/>
  <c r="G887" i="6"/>
  <c r="H887" i="8" s="1"/>
  <c r="H887" i="6"/>
  <c r="E888" i="6"/>
  <c r="F888" i="6"/>
  <c r="G888" i="6"/>
  <c r="H888" i="8" s="1"/>
  <c r="H888" i="6"/>
  <c r="E889" i="6"/>
  <c r="F889" i="6"/>
  <c r="G889" i="6"/>
  <c r="H889" i="8" s="1"/>
  <c r="H889" i="6"/>
  <c r="E890" i="6"/>
  <c r="F890" i="6"/>
  <c r="G890" i="6"/>
  <c r="H890" i="8" s="1"/>
  <c r="H890" i="6"/>
  <c r="E891" i="6"/>
  <c r="F891" i="6"/>
  <c r="G891" i="6"/>
  <c r="H891" i="8" s="1"/>
  <c r="H891" i="6"/>
  <c r="E892" i="6"/>
  <c r="F892" i="6"/>
  <c r="G892" i="6"/>
  <c r="H892" i="8" s="1"/>
  <c r="H892" i="6"/>
  <c r="E893" i="6"/>
  <c r="F893" i="6"/>
  <c r="G893" i="6"/>
  <c r="H893" i="8" s="1"/>
  <c r="H893" i="6"/>
  <c r="E894" i="6"/>
  <c r="F894" i="6"/>
  <c r="G894" i="6"/>
  <c r="H894" i="8" s="1"/>
  <c r="H894" i="6"/>
  <c r="E895" i="6"/>
  <c r="F895" i="6"/>
  <c r="G895" i="6"/>
  <c r="H895" i="8" s="1"/>
  <c r="H895" i="6"/>
  <c r="E896" i="6"/>
  <c r="F896" i="6"/>
  <c r="G896" i="6"/>
  <c r="H896" i="8" s="1"/>
  <c r="H896" i="6"/>
  <c r="E897" i="6"/>
  <c r="F897" i="6"/>
  <c r="G897" i="6"/>
  <c r="H897" i="8" s="1"/>
  <c r="H897" i="6"/>
  <c r="E898" i="6"/>
  <c r="F898" i="6"/>
  <c r="G898" i="6"/>
  <c r="H898" i="8" s="1"/>
  <c r="H898" i="6"/>
  <c r="E899" i="6"/>
  <c r="F899" i="6"/>
  <c r="G899" i="6"/>
  <c r="H899" i="8" s="1"/>
  <c r="H899" i="6"/>
  <c r="E900" i="6"/>
  <c r="F900" i="6"/>
  <c r="G900" i="6"/>
  <c r="H900" i="8" s="1"/>
  <c r="H900" i="6"/>
  <c r="E901" i="6"/>
  <c r="F901" i="6"/>
  <c r="G901" i="6"/>
  <c r="H901" i="8" s="1"/>
  <c r="H901" i="6"/>
  <c r="E902" i="6"/>
  <c r="F902" i="6"/>
  <c r="G902" i="6"/>
  <c r="H902" i="8" s="1"/>
  <c r="H902" i="6"/>
  <c r="E903" i="6"/>
  <c r="F903" i="6"/>
  <c r="G903" i="6"/>
  <c r="H903" i="8" s="1"/>
  <c r="H903" i="6"/>
  <c r="E904" i="6"/>
  <c r="F904" i="6"/>
  <c r="G904" i="6"/>
  <c r="H904" i="8" s="1"/>
  <c r="H904" i="6"/>
  <c r="E905" i="6"/>
  <c r="F905" i="6"/>
  <c r="G905" i="6"/>
  <c r="H905" i="8" s="1"/>
  <c r="H905" i="6"/>
  <c r="E906" i="6"/>
  <c r="F906" i="6"/>
  <c r="G906" i="6"/>
  <c r="H906" i="8" s="1"/>
  <c r="H906" i="6"/>
  <c r="E907" i="6"/>
  <c r="F907" i="6"/>
  <c r="G907" i="6"/>
  <c r="H907" i="8" s="1"/>
  <c r="H907" i="6"/>
  <c r="E908" i="6"/>
  <c r="F908" i="6"/>
  <c r="G908" i="6"/>
  <c r="H908" i="8" s="1"/>
  <c r="H908" i="6"/>
  <c r="E909" i="6"/>
  <c r="F909" i="6"/>
  <c r="G909" i="6"/>
  <c r="H909" i="8" s="1"/>
  <c r="H909" i="6"/>
  <c r="E910" i="6"/>
  <c r="F910" i="6"/>
  <c r="G910" i="6"/>
  <c r="H910" i="8" s="1"/>
  <c r="H910" i="6"/>
  <c r="E911" i="6"/>
  <c r="F911" i="6"/>
  <c r="G911" i="6"/>
  <c r="H911" i="8" s="1"/>
  <c r="H911" i="6"/>
  <c r="E912" i="6"/>
  <c r="F912" i="6"/>
  <c r="G912" i="6"/>
  <c r="H912" i="8" s="1"/>
  <c r="H912" i="6"/>
  <c r="E913" i="6"/>
  <c r="F913" i="6"/>
  <c r="G913" i="6"/>
  <c r="H913" i="8" s="1"/>
  <c r="H913" i="6"/>
  <c r="E914" i="6"/>
  <c r="F914" i="6"/>
  <c r="G914" i="6"/>
  <c r="H914" i="8" s="1"/>
  <c r="H914" i="6"/>
  <c r="E915" i="6"/>
  <c r="F915" i="6"/>
  <c r="G915" i="6"/>
  <c r="H915" i="8" s="1"/>
  <c r="H915" i="6"/>
  <c r="E916" i="6"/>
  <c r="F916" i="6"/>
  <c r="G916" i="6"/>
  <c r="H916" i="8" s="1"/>
  <c r="H916" i="6"/>
  <c r="E917" i="6"/>
  <c r="F917" i="6"/>
  <c r="G917" i="6"/>
  <c r="H917" i="8" s="1"/>
  <c r="H917" i="6"/>
  <c r="E918" i="6"/>
  <c r="F918" i="6"/>
  <c r="G918" i="6"/>
  <c r="H918" i="8" s="1"/>
  <c r="H918" i="6"/>
  <c r="E919" i="6"/>
  <c r="F919" i="6"/>
  <c r="G919" i="6"/>
  <c r="H919" i="8" s="1"/>
  <c r="H919" i="6"/>
  <c r="E920" i="6"/>
  <c r="F920" i="6"/>
  <c r="G920" i="6"/>
  <c r="H920" i="8" s="1"/>
  <c r="H920" i="6"/>
  <c r="E921" i="6"/>
  <c r="F921" i="6"/>
  <c r="G921" i="6"/>
  <c r="H921" i="8" s="1"/>
  <c r="H921" i="6"/>
  <c r="E922" i="6"/>
  <c r="F922" i="6"/>
  <c r="G922" i="6"/>
  <c r="H922" i="8" s="1"/>
  <c r="H922" i="6"/>
  <c r="E923" i="6"/>
  <c r="F923" i="6"/>
  <c r="G923" i="6"/>
  <c r="H923" i="8" s="1"/>
  <c r="H923" i="6"/>
  <c r="E924" i="6"/>
  <c r="F924" i="6"/>
  <c r="G924" i="6"/>
  <c r="H924" i="8" s="1"/>
  <c r="H924" i="6"/>
  <c r="E925" i="6"/>
  <c r="F925" i="6"/>
  <c r="G925" i="6"/>
  <c r="H925" i="8" s="1"/>
  <c r="H925" i="6"/>
  <c r="E926" i="6"/>
  <c r="F926" i="6"/>
  <c r="G926" i="6"/>
  <c r="H926" i="8" s="1"/>
  <c r="H926" i="6"/>
  <c r="E927" i="6"/>
  <c r="F927" i="6"/>
  <c r="G927" i="6"/>
  <c r="H927" i="8" s="1"/>
  <c r="H927" i="6"/>
  <c r="E928" i="6"/>
  <c r="F928" i="6"/>
  <c r="G928" i="6"/>
  <c r="H928" i="8" s="1"/>
  <c r="H928" i="6"/>
  <c r="E929" i="6"/>
  <c r="F929" i="6"/>
  <c r="G929" i="6"/>
  <c r="H929" i="8" s="1"/>
  <c r="H929" i="6"/>
  <c r="E930" i="6"/>
  <c r="F930" i="6"/>
  <c r="G930" i="6"/>
  <c r="H930" i="8" s="1"/>
  <c r="H930" i="6"/>
  <c r="E931" i="6"/>
  <c r="F931" i="6"/>
  <c r="G931" i="6"/>
  <c r="H931" i="8" s="1"/>
  <c r="H931" i="6"/>
  <c r="E932" i="6"/>
  <c r="F932" i="6"/>
  <c r="G932" i="6"/>
  <c r="H932" i="8" s="1"/>
  <c r="H932" i="6"/>
  <c r="E933" i="6"/>
  <c r="F933" i="6"/>
  <c r="G933" i="6"/>
  <c r="H933" i="8" s="1"/>
  <c r="H933" i="6"/>
  <c r="E934" i="6"/>
  <c r="F934" i="6"/>
  <c r="G934" i="6"/>
  <c r="H934" i="8" s="1"/>
  <c r="H934" i="6"/>
  <c r="E935" i="6"/>
  <c r="F935" i="6"/>
  <c r="G935" i="6"/>
  <c r="H935" i="8" s="1"/>
  <c r="H935" i="6"/>
  <c r="E936" i="6"/>
  <c r="F936" i="6"/>
  <c r="G936" i="6"/>
  <c r="H936" i="8" s="1"/>
  <c r="H936" i="6"/>
  <c r="E937" i="6"/>
  <c r="F937" i="6"/>
  <c r="G937" i="6"/>
  <c r="H937" i="8" s="1"/>
  <c r="H937" i="6"/>
  <c r="E938" i="6"/>
  <c r="F938" i="6"/>
  <c r="G938" i="6"/>
  <c r="H938" i="8" s="1"/>
  <c r="H938" i="6"/>
  <c r="E939" i="6"/>
  <c r="F939" i="6"/>
  <c r="G939" i="6"/>
  <c r="H939" i="8" s="1"/>
  <c r="H939" i="6"/>
  <c r="E940" i="6"/>
  <c r="F940" i="6"/>
  <c r="G940" i="6"/>
  <c r="H940" i="8" s="1"/>
  <c r="H940" i="6"/>
  <c r="E941" i="6"/>
  <c r="F941" i="6"/>
  <c r="G941" i="6"/>
  <c r="H941" i="8" s="1"/>
  <c r="H941" i="6"/>
  <c r="E942" i="6"/>
  <c r="F942" i="6"/>
  <c r="G942" i="6"/>
  <c r="H942" i="8" s="1"/>
  <c r="H942" i="6"/>
  <c r="E943" i="6"/>
  <c r="F943" i="6"/>
  <c r="G943" i="6"/>
  <c r="H943" i="8" s="1"/>
  <c r="H943" i="6"/>
  <c r="E944" i="6"/>
  <c r="F944" i="6"/>
  <c r="G944" i="6"/>
  <c r="H944" i="8" s="1"/>
  <c r="H944" i="6"/>
  <c r="E945" i="6"/>
  <c r="F945" i="6"/>
  <c r="G945" i="6"/>
  <c r="H945" i="8" s="1"/>
  <c r="H945" i="6"/>
  <c r="E946" i="6"/>
  <c r="F946" i="6"/>
  <c r="G946" i="6"/>
  <c r="H946" i="8" s="1"/>
  <c r="H946" i="6"/>
  <c r="E947" i="6"/>
  <c r="F947" i="6"/>
  <c r="G947" i="6"/>
  <c r="H947" i="8" s="1"/>
  <c r="H947" i="6"/>
  <c r="E948" i="6"/>
  <c r="F948" i="6"/>
  <c r="G948" i="6"/>
  <c r="H948" i="8" s="1"/>
  <c r="H948" i="6"/>
  <c r="E949" i="6"/>
  <c r="F949" i="6"/>
  <c r="G949" i="6"/>
  <c r="H949" i="8" s="1"/>
  <c r="H949" i="6"/>
  <c r="E950" i="6"/>
  <c r="F950" i="6"/>
  <c r="G950" i="6"/>
  <c r="H950" i="8" s="1"/>
  <c r="H950" i="6"/>
  <c r="E951" i="6"/>
  <c r="F951" i="6"/>
  <c r="G951" i="6"/>
  <c r="H951" i="8" s="1"/>
  <c r="H951" i="6"/>
  <c r="E952" i="6"/>
  <c r="F952" i="6"/>
  <c r="G952" i="6"/>
  <c r="H952" i="8" s="1"/>
  <c r="H952" i="6"/>
  <c r="E953" i="6"/>
  <c r="F953" i="6"/>
  <c r="G953" i="6"/>
  <c r="H953" i="8" s="1"/>
  <c r="H953" i="6"/>
  <c r="E954" i="6"/>
  <c r="F954" i="6"/>
  <c r="G954" i="6"/>
  <c r="H954" i="8" s="1"/>
  <c r="H954" i="6"/>
  <c r="E955" i="6"/>
  <c r="F955" i="6"/>
  <c r="G955" i="6"/>
  <c r="H955" i="8" s="1"/>
  <c r="H955" i="6"/>
  <c r="E956" i="6"/>
  <c r="F956" i="6"/>
  <c r="G956" i="6"/>
  <c r="H956" i="8" s="1"/>
  <c r="H956" i="6"/>
  <c r="E957" i="6"/>
  <c r="F957" i="6"/>
  <c r="G957" i="6"/>
  <c r="H957" i="8" s="1"/>
  <c r="H957" i="6"/>
  <c r="E958" i="6"/>
  <c r="F958" i="6"/>
  <c r="G958" i="6"/>
  <c r="H958" i="8" s="1"/>
  <c r="H958" i="6"/>
  <c r="E959" i="6"/>
  <c r="F959" i="6"/>
  <c r="G959" i="6"/>
  <c r="H959" i="8" s="1"/>
  <c r="H959" i="6"/>
  <c r="E960" i="6"/>
  <c r="F960" i="6"/>
  <c r="G960" i="6"/>
  <c r="H960" i="8" s="1"/>
  <c r="H960" i="6"/>
  <c r="E961" i="6"/>
  <c r="F961" i="6"/>
  <c r="G961" i="6"/>
  <c r="H961" i="8" s="1"/>
  <c r="H961" i="6"/>
  <c r="E962" i="6"/>
  <c r="F962" i="6"/>
  <c r="G962" i="6"/>
  <c r="H962" i="8" s="1"/>
  <c r="H962" i="6"/>
  <c r="E963" i="6"/>
  <c r="F963" i="6"/>
  <c r="G963" i="6"/>
  <c r="H963" i="8" s="1"/>
  <c r="H963" i="6"/>
  <c r="E964" i="6"/>
  <c r="F964" i="6"/>
  <c r="G964" i="6"/>
  <c r="H964" i="8" s="1"/>
  <c r="H964" i="6"/>
  <c r="E965" i="6"/>
  <c r="F965" i="6"/>
  <c r="G965" i="6"/>
  <c r="H965" i="8" s="1"/>
  <c r="H965" i="6"/>
  <c r="E966" i="6"/>
  <c r="F966" i="6"/>
  <c r="G966" i="6"/>
  <c r="H966" i="8" s="1"/>
  <c r="H966" i="6"/>
  <c r="E967" i="6"/>
  <c r="F967" i="6"/>
  <c r="G967" i="6"/>
  <c r="H967" i="8" s="1"/>
  <c r="H967" i="6"/>
  <c r="E968" i="6"/>
  <c r="F968" i="6"/>
  <c r="G968" i="6"/>
  <c r="H968" i="8" s="1"/>
  <c r="H968" i="6"/>
  <c r="E969" i="6"/>
  <c r="F969" i="6"/>
  <c r="G969" i="6"/>
  <c r="H969" i="8" s="1"/>
  <c r="H969" i="6"/>
  <c r="E970" i="6"/>
  <c r="F970" i="6"/>
  <c r="G970" i="6"/>
  <c r="H970" i="8" s="1"/>
  <c r="H970" i="6"/>
  <c r="E971" i="6"/>
  <c r="F971" i="6"/>
  <c r="G971" i="6"/>
  <c r="H971" i="8" s="1"/>
  <c r="H971" i="6"/>
  <c r="E972" i="6"/>
  <c r="F972" i="6"/>
  <c r="G972" i="6"/>
  <c r="H972" i="8" s="1"/>
  <c r="H972" i="6"/>
  <c r="E973" i="6"/>
  <c r="F973" i="6"/>
  <c r="G973" i="6"/>
  <c r="H973" i="8" s="1"/>
  <c r="H973" i="6"/>
  <c r="E974" i="6"/>
  <c r="F974" i="6"/>
  <c r="G974" i="6"/>
  <c r="H974" i="8" s="1"/>
  <c r="H974" i="6"/>
  <c r="E975" i="6"/>
  <c r="F975" i="6"/>
  <c r="G975" i="6"/>
  <c r="H975" i="8" s="1"/>
  <c r="H975" i="6"/>
  <c r="E976" i="6"/>
  <c r="F976" i="6"/>
  <c r="G976" i="6"/>
  <c r="H976" i="8" s="1"/>
  <c r="H976" i="6"/>
  <c r="E977" i="6"/>
  <c r="F977" i="6"/>
  <c r="G977" i="6"/>
  <c r="H977" i="8" s="1"/>
  <c r="H977" i="6"/>
  <c r="E978" i="6"/>
  <c r="F978" i="6"/>
  <c r="G978" i="6"/>
  <c r="H978" i="8" s="1"/>
  <c r="H978" i="6"/>
  <c r="E979" i="6"/>
  <c r="F979" i="6"/>
  <c r="G979" i="6"/>
  <c r="H979" i="8" s="1"/>
  <c r="H979" i="6"/>
  <c r="E980" i="6"/>
  <c r="F980" i="6"/>
  <c r="G980" i="6"/>
  <c r="H980" i="8" s="1"/>
  <c r="H980" i="6"/>
  <c r="E981" i="6"/>
  <c r="F981" i="6"/>
  <c r="G981" i="6"/>
  <c r="H981" i="8" s="1"/>
  <c r="H981" i="6"/>
  <c r="E982" i="6"/>
  <c r="F982" i="6"/>
  <c r="G982" i="6"/>
  <c r="H982" i="8" s="1"/>
  <c r="H982" i="6"/>
  <c r="E983" i="6"/>
  <c r="F983" i="6"/>
  <c r="G983" i="6"/>
  <c r="H983" i="8" s="1"/>
  <c r="H983" i="6"/>
  <c r="E984" i="6"/>
  <c r="F984" i="6"/>
  <c r="G984" i="6"/>
  <c r="H984" i="8" s="1"/>
  <c r="H984" i="6"/>
  <c r="E985" i="6"/>
  <c r="F985" i="6"/>
  <c r="G985" i="6"/>
  <c r="H985" i="8" s="1"/>
  <c r="H985" i="6"/>
  <c r="E986" i="6"/>
  <c r="F986" i="6"/>
  <c r="G986" i="6"/>
  <c r="H986" i="8" s="1"/>
  <c r="H986" i="6"/>
  <c r="E987" i="6"/>
  <c r="F987" i="6"/>
  <c r="G987" i="6"/>
  <c r="H987" i="8" s="1"/>
  <c r="H987" i="6"/>
  <c r="E988" i="6"/>
  <c r="F988" i="6"/>
  <c r="G988" i="6"/>
  <c r="H988" i="8" s="1"/>
  <c r="H988" i="6"/>
  <c r="E989" i="6"/>
  <c r="F989" i="6"/>
  <c r="G989" i="6"/>
  <c r="H989" i="8" s="1"/>
  <c r="H989" i="6"/>
  <c r="E990" i="6"/>
  <c r="F990" i="6"/>
  <c r="G990" i="6"/>
  <c r="H990" i="8" s="1"/>
  <c r="H990" i="6"/>
  <c r="E991" i="6"/>
  <c r="F991" i="6"/>
  <c r="G991" i="6"/>
  <c r="H991" i="8" s="1"/>
  <c r="H991" i="6"/>
  <c r="E992" i="6"/>
  <c r="F992" i="6"/>
  <c r="G992" i="6"/>
  <c r="H992" i="8" s="1"/>
  <c r="H992" i="6"/>
  <c r="E993" i="6"/>
  <c r="F993" i="6"/>
  <c r="G993" i="6"/>
  <c r="H993" i="8" s="1"/>
  <c r="H993" i="6"/>
  <c r="E994" i="6"/>
  <c r="F994" i="6"/>
  <c r="G994" i="6"/>
  <c r="H994" i="8" s="1"/>
  <c r="H994" i="6"/>
  <c r="E995" i="6"/>
  <c r="F995" i="6"/>
  <c r="G995" i="6"/>
  <c r="H995" i="8" s="1"/>
  <c r="H995" i="6"/>
  <c r="E996" i="6"/>
  <c r="F996" i="6"/>
  <c r="G996" i="6"/>
  <c r="H996" i="8" s="1"/>
  <c r="H996" i="6"/>
  <c r="E997" i="6"/>
  <c r="F997" i="6"/>
  <c r="G997" i="6"/>
  <c r="H997" i="8" s="1"/>
  <c r="H997" i="6"/>
  <c r="E998" i="6"/>
  <c r="F998" i="6"/>
  <c r="G998" i="6"/>
  <c r="H998" i="8" s="1"/>
  <c r="H998" i="6"/>
  <c r="E999" i="6"/>
  <c r="F999" i="6"/>
  <c r="G999" i="6"/>
  <c r="H999" i="8" s="1"/>
  <c r="H999" i="6"/>
  <c r="E1000" i="6"/>
  <c r="F1000" i="6"/>
  <c r="G1000" i="6"/>
  <c r="H1000" i="8" s="1"/>
  <c r="H1000" i="6"/>
  <c r="E1001" i="6"/>
  <c r="F1001" i="6"/>
  <c r="G1001" i="6"/>
  <c r="H1001" i="8" s="1"/>
  <c r="H1001" i="6"/>
  <c r="E1002" i="6"/>
  <c r="F1002" i="6"/>
  <c r="G1002" i="6"/>
  <c r="H1002" i="8" s="1"/>
  <c r="H1002" i="6"/>
  <c r="A6" i="6" l="1"/>
  <c r="A6" i="8" s="1"/>
  <c r="B5" i="8" s="1"/>
  <c r="L5" i="6"/>
  <c r="K5" i="6"/>
  <c r="M5" i="8" s="1"/>
  <c r="K4" i="6"/>
  <c r="M4" i="8" s="1"/>
  <c r="A7" i="6" l="1"/>
  <c r="A7" i="8" s="1"/>
  <c r="B6" i="8" s="1"/>
  <c r="L6" i="6"/>
  <c r="A8" i="6" l="1"/>
  <c r="A8" i="8" s="1"/>
  <c r="B7" i="8" s="1"/>
  <c r="L7" i="6"/>
  <c r="J5" i="6"/>
  <c r="U5" i="8" s="1"/>
  <c r="J4" i="6"/>
  <c r="U4" i="8" s="1"/>
  <c r="B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4" i="6"/>
  <c r="O4" i="8" l="1"/>
  <c r="C4" i="8"/>
  <c r="A9" i="6"/>
  <c r="A9" i="8" s="1"/>
  <c r="B8" i="8" s="1"/>
  <c r="L8" i="6"/>
  <c r="I4" i="6"/>
  <c r="R4" i="8" s="1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4" i="2"/>
  <c r="D4" i="6"/>
  <c r="E4" i="8" s="1"/>
  <c r="AE4" i="8" l="1"/>
  <c r="A10" i="6"/>
  <c r="A10" i="8" s="1"/>
  <c r="B9" i="8" s="1"/>
  <c r="L9" i="6"/>
  <c r="K6" i="6"/>
  <c r="M6" i="8" s="1"/>
  <c r="J6" i="6"/>
  <c r="U6" i="8" s="1"/>
  <c r="C6" i="6"/>
  <c r="D6" i="8" s="1"/>
  <c r="B6" i="6"/>
  <c r="C5" i="6"/>
  <c r="D5" i="8" s="1"/>
  <c r="B5" i="6"/>
  <c r="O5" i="8" l="1"/>
  <c r="C5" i="8"/>
  <c r="AE5" i="8" s="1"/>
  <c r="O6" i="8"/>
  <c r="C6" i="8"/>
  <c r="AE6" i="8" s="1"/>
  <c r="A11" i="6"/>
  <c r="A11" i="8" s="1"/>
  <c r="B10" i="8" s="1"/>
  <c r="L10" i="6"/>
  <c r="K7" i="6"/>
  <c r="M7" i="8" s="1"/>
  <c r="J7" i="6"/>
  <c r="U7" i="8" s="1"/>
  <c r="D6" i="6"/>
  <c r="E6" i="8" s="1"/>
  <c r="I5" i="6"/>
  <c r="R5" i="8" s="1"/>
  <c r="D5" i="6"/>
  <c r="E5" i="8" s="1"/>
  <c r="I6" i="6"/>
  <c r="R6" i="8" s="1"/>
  <c r="C7" i="6"/>
  <c r="D7" i="8" s="1"/>
  <c r="B7" i="6"/>
  <c r="O7" i="8" l="1"/>
  <c r="C7" i="8"/>
  <c r="AE7" i="8" s="1"/>
  <c r="A12" i="6"/>
  <c r="A12" i="8" s="1"/>
  <c r="B11" i="8" s="1"/>
  <c r="L11" i="6"/>
  <c r="K8" i="6"/>
  <c r="M8" i="8" s="1"/>
  <c r="J8" i="6"/>
  <c r="U8" i="8" s="1"/>
  <c r="I7" i="6"/>
  <c r="R7" i="8" s="1"/>
  <c r="D7" i="6"/>
  <c r="E7" i="8" s="1"/>
  <c r="C8" i="6"/>
  <c r="D8" i="8" s="1"/>
  <c r="B8" i="6"/>
  <c r="O8" i="8" l="1"/>
  <c r="C8" i="8"/>
  <c r="AE8" i="8" s="1"/>
  <c r="A13" i="6"/>
  <c r="A13" i="8" s="1"/>
  <c r="B12" i="8" s="1"/>
  <c r="L12" i="6"/>
  <c r="K9" i="6"/>
  <c r="M9" i="8" s="1"/>
  <c r="J9" i="6"/>
  <c r="U9" i="8" s="1"/>
  <c r="I8" i="6"/>
  <c r="R8" i="8" s="1"/>
  <c r="D8" i="6"/>
  <c r="E8" i="8" s="1"/>
  <c r="C9" i="6"/>
  <c r="D9" i="8" s="1"/>
  <c r="B9" i="6"/>
  <c r="O9" i="8" l="1"/>
  <c r="C9" i="8"/>
  <c r="AE9" i="8" s="1"/>
  <c r="A14" i="6"/>
  <c r="A14" i="8" s="1"/>
  <c r="B13" i="8" s="1"/>
  <c r="L13" i="6"/>
  <c r="K10" i="6"/>
  <c r="M10" i="8" s="1"/>
  <c r="J10" i="6"/>
  <c r="U10" i="8" s="1"/>
  <c r="I9" i="6"/>
  <c r="R9" i="8" s="1"/>
  <c r="D9" i="6"/>
  <c r="E9" i="8" s="1"/>
  <c r="C10" i="6"/>
  <c r="D10" i="8" s="1"/>
  <c r="B10" i="6"/>
  <c r="O10" i="8" l="1"/>
  <c r="C10" i="8"/>
  <c r="AE10" i="8" s="1"/>
  <c r="A15" i="6"/>
  <c r="A15" i="8" s="1"/>
  <c r="B14" i="8" s="1"/>
  <c r="L14" i="6"/>
  <c r="K11" i="6"/>
  <c r="M11" i="8" s="1"/>
  <c r="J11" i="6"/>
  <c r="U11" i="8" s="1"/>
  <c r="I10" i="6"/>
  <c r="R10" i="8" s="1"/>
  <c r="D10" i="6"/>
  <c r="E10" i="8" s="1"/>
  <c r="C11" i="6"/>
  <c r="D11" i="8" s="1"/>
  <c r="B11" i="6"/>
  <c r="O11" i="8" l="1"/>
  <c r="C11" i="8"/>
  <c r="AE11" i="8" s="1"/>
  <c r="A16" i="6"/>
  <c r="A16" i="8" s="1"/>
  <c r="B15" i="8" s="1"/>
  <c r="L15" i="6"/>
  <c r="K12" i="6"/>
  <c r="M12" i="8" s="1"/>
  <c r="J12" i="6"/>
  <c r="U12" i="8" s="1"/>
  <c r="I11" i="6"/>
  <c r="R11" i="8" s="1"/>
  <c r="D11" i="6"/>
  <c r="E11" i="8" s="1"/>
  <c r="C12" i="6"/>
  <c r="D12" i="8" s="1"/>
  <c r="B12" i="6"/>
  <c r="O12" i="8" l="1"/>
  <c r="C12" i="8"/>
  <c r="AE12" i="8" s="1"/>
  <c r="A17" i="6"/>
  <c r="A17" i="8" s="1"/>
  <c r="B16" i="8" s="1"/>
  <c r="L16" i="6"/>
  <c r="K13" i="6"/>
  <c r="M13" i="8" s="1"/>
  <c r="J13" i="6"/>
  <c r="U13" i="8" s="1"/>
  <c r="D12" i="6"/>
  <c r="E12" i="8" s="1"/>
  <c r="I12" i="6"/>
  <c r="R12" i="8" s="1"/>
  <c r="C13" i="6"/>
  <c r="D13" i="8" s="1"/>
  <c r="B13" i="6"/>
  <c r="O13" i="8" l="1"/>
  <c r="C13" i="8"/>
  <c r="AE13" i="8" s="1"/>
  <c r="A18" i="6"/>
  <c r="A18" i="8" s="1"/>
  <c r="B17" i="8" s="1"/>
  <c r="L17" i="6"/>
  <c r="K14" i="6"/>
  <c r="M14" i="8" s="1"/>
  <c r="J14" i="6"/>
  <c r="U14" i="8" s="1"/>
  <c r="D13" i="6"/>
  <c r="E13" i="8" s="1"/>
  <c r="I13" i="6"/>
  <c r="R13" i="8" s="1"/>
  <c r="C14" i="6"/>
  <c r="D14" i="8" s="1"/>
  <c r="B14" i="6"/>
  <c r="O14" i="8" l="1"/>
  <c r="C14" i="8"/>
  <c r="AE14" i="8" s="1"/>
  <c r="A19" i="6"/>
  <c r="A19" i="8" s="1"/>
  <c r="B18" i="8" s="1"/>
  <c r="L18" i="6"/>
  <c r="K15" i="6"/>
  <c r="M15" i="8" s="1"/>
  <c r="J15" i="6"/>
  <c r="U15" i="8" s="1"/>
  <c r="I14" i="6"/>
  <c r="R14" i="8" s="1"/>
  <c r="D14" i="6"/>
  <c r="E14" i="8" s="1"/>
  <c r="C15" i="6"/>
  <c r="D15" i="8" s="1"/>
  <c r="B15" i="6"/>
  <c r="O15" i="8" l="1"/>
  <c r="C15" i="8"/>
  <c r="AE15" i="8" s="1"/>
  <c r="A20" i="6"/>
  <c r="A20" i="8" s="1"/>
  <c r="B19" i="8" s="1"/>
  <c r="L19" i="6"/>
  <c r="K16" i="6"/>
  <c r="M16" i="8" s="1"/>
  <c r="J16" i="6"/>
  <c r="U16" i="8" s="1"/>
  <c r="I15" i="6"/>
  <c r="R15" i="8" s="1"/>
  <c r="D15" i="6"/>
  <c r="E15" i="8" s="1"/>
  <c r="C16" i="6"/>
  <c r="D16" i="8" s="1"/>
  <c r="B16" i="6"/>
  <c r="O16" i="8" l="1"/>
  <c r="C16" i="8"/>
  <c r="AE16" i="8" s="1"/>
  <c r="A21" i="6"/>
  <c r="A21" i="8" s="1"/>
  <c r="B20" i="8" s="1"/>
  <c r="L20" i="6"/>
  <c r="K17" i="6"/>
  <c r="M17" i="8" s="1"/>
  <c r="J17" i="6"/>
  <c r="U17" i="8" s="1"/>
  <c r="I16" i="6"/>
  <c r="R16" i="8" s="1"/>
  <c r="D16" i="6"/>
  <c r="E16" i="8" s="1"/>
  <c r="C17" i="6"/>
  <c r="D17" i="8" s="1"/>
  <c r="B17" i="6"/>
  <c r="O17" i="8" l="1"/>
  <c r="C17" i="8"/>
  <c r="AE17" i="8" s="1"/>
  <c r="A22" i="6"/>
  <c r="A22" i="8" s="1"/>
  <c r="B21" i="8" s="1"/>
  <c r="L21" i="6"/>
  <c r="K18" i="6"/>
  <c r="M18" i="8" s="1"/>
  <c r="J18" i="6"/>
  <c r="U18" i="8" s="1"/>
  <c r="I17" i="6"/>
  <c r="R17" i="8" s="1"/>
  <c r="D17" i="6"/>
  <c r="E17" i="8" s="1"/>
  <c r="C18" i="6"/>
  <c r="D18" i="8" s="1"/>
  <c r="B18" i="6"/>
  <c r="O18" i="8" l="1"/>
  <c r="C18" i="8"/>
  <c r="AE18" i="8" s="1"/>
  <c r="A23" i="6"/>
  <c r="A23" i="8" s="1"/>
  <c r="B22" i="8" s="1"/>
  <c r="L22" i="6"/>
  <c r="K19" i="6"/>
  <c r="M19" i="8" s="1"/>
  <c r="J19" i="6"/>
  <c r="U19" i="8" s="1"/>
  <c r="D18" i="6"/>
  <c r="E18" i="8" s="1"/>
  <c r="I18" i="6"/>
  <c r="R18" i="8" s="1"/>
  <c r="C19" i="6"/>
  <c r="D19" i="8" s="1"/>
  <c r="B19" i="6"/>
  <c r="O19" i="8" l="1"/>
  <c r="C19" i="8"/>
  <c r="AE19" i="8" s="1"/>
  <c r="A24" i="6"/>
  <c r="A24" i="8" s="1"/>
  <c r="B23" i="8" s="1"/>
  <c r="L23" i="6"/>
  <c r="K20" i="6"/>
  <c r="M20" i="8" s="1"/>
  <c r="J20" i="6"/>
  <c r="U20" i="8" s="1"/>
  <c r="D19" i="6"/>
  <c r="E19" i="8" s="1"/>
  <c r="I19" i="6"/>
  <c r="R19" i="8" s="1"/>
  <c r="C20" i="6"/>
  <c r="D20" i="8" s="1"/>
  <c r="B20" i="6"/>
  <c r="O20" i="8" l="1"/>
  <c r="C20" i="8"/>
  <c r="AE20" i="8" s="1"/>
  <c r="A25" i="6"/>
  <c r="A25" i="8" s="1"/>
  <c r="B24" i="8" s="1"/>
  <c r="L24" i="6"/>
  <c r="K21" i="6"/>
  <c r="M21" i="8" s="1"/>
  <c r="J21" i="6"/>
  <c r="U21" i="8" s="1"/>
  <c r="I20" i="6"/>
  <c r="R20" i="8" s="1"/>
  <c r="D20" i="6"/>
  <c r="E20" i="8" s="1"/>
  <c r="C21" i="6"/>
  <c r="D21" i="8" s="1"/>
  <c r="B21" i="6"/>
  <c r="O21" i="8" l="1"/>
  <c r="C21" i="8"/>
  <c r="AE21" i="8" s="1"/>
  <c r="A26" i="6"/>
  <c r="A26" i="8" s="1"/>
  <c r="B25" i="8" s="1"/>
  <c r="L25" i="6"/>
  <c r="K22" i="6"/>
  <c r="M22" i="8" s="1"/>
  <c r="J22" i="6"/>
  <c r="U22" i="8" s="1"/>
  <c r="I21" i="6"/>
  <c r="R21" i="8" s="1"/>
  <c r="D21" i="6"/>
  <c r="E21" i="8" s="1"/>
  <c r="C22" i="6"/>
  <c r="D22" i="8" s="1"/>
  <c r="B22" i="6"/>
  <c r="O22" i="8" l="1"/>
  <c r="C22" i="8"/>
  <c r="AE22" i="8" s="1"/>
  <c r="A27" i="6"/>
  <c r="A27" i="8" s="1"/>
  <c r="B26" i="8" s="1"/>
  <c r="L26" i="6"/>
  <c r="K23" i="6"/>
  <c r="M23" i="8" s="1"/>
  <c r="J23" i="6"/>
  <c r="U23" i="8" s="1"/>
  <c r="D22" i="6"/>
  <c r="E22" i="8" s="1"/>
  <c r="I22" i="6"/>
  <c r="R22" i="8" s="1"/>
  <c r="C23" i="6"/>
  <c r="D23" i="8" s="1"/>
  <c r="B23" i="6"/>
  <c r="O23" i="8" l="1"/>
  <c r="C23" i="8"/>
  <c r="AE23" i="8" s="1"/>
  <c r="A28" i="6"/>
  <c r="A28" i="8" s="1"/>
  <c r="B27" i="8" s="1"/>
  <c r="L27" i="6"/>
  <c r="K24" i="6"/>
  <c r="M24" i="8" s="1"/>
  <c r="J24" i="6"/>
  <c r="U24" i="8" s="1"/>
  <c r="I23" i="6"/>
  <c r="R23" i="8" s="1"/>
  <c r="D23" i="6"/>
  <c r="E23" i="8" s="1"/>
  <c r="C24" i="6"/>
  <c r="D24" i="8" s="1"/>
  <c r="B24" i="6"/>
  <c r="O24" i="8" l="1"/>
  <c r="C24" i="8"/>
  <c r="AE24" i="8" s="1"/>
  <c r="A29" i="6"/>
  <c r="A29" i="8" s="1"/>
  <c r="B28" i="8" s="1"/>
  <c r="L28" i="6"/>
  <c r="K25" i="6"/>
  <c r="M25" i="8" s="1"/>
  <c r="J25" i="6"/>
  <c r="U25" i="8" s="1"/>
  <c r="I24" i="6"/>
  <c r="R24" i="8" s="1"/>
  <c r="D24" i="6"/>
  <c r="E24" i="8" s="1"/>
  <c r="C25" i="6"/>
  <c r="D25" i="8" s="1"/>
  <c r="B25" i="6"/>
  <c r="O25" i="8" l="1"/>
  <c r="C25" i="8"/>
  <c r="AE25" i="8" s="1"/>
  <c r="A30" i="6"/>
  <c r="A30" i="8" s="1"/>
  <c r="B29" i="8" s="1"/>
  <c r="L29" i="6"/>
  <c r="K26" i="6"/>
  <c r="M26" i="8" s="1"/>
  <c r="J26" i="6"/>
  <c r="U26" i="8" s="1"/>
  <c r="D25" i="6"/>
  <c r="E25" i="8" s="1"/>
  <c r="I25" i="6"/>
  <c r="R25" i="8" s="1"/>
  <c r="C26" i="6"/>
  <c r="D26" i="8" s="1"/>
  <c r="B26" i="6"/>
  <c r="O26" i="8" l="1"/>
  <c r="C26" i="8"/>
  <c r="AE26" i="8" s="1"/>
  <c r="A31" i="6"/>
  <c r="A31" i="8" s="1"/>
  <c r="B30" i="8" s="1"/>
  <c r="L30" i="6"/>
  <c r="K27" i="6"/>
  <c r="M27" i="8" s="1"/>
  <c r="J27" i="6"/>
  <c r="U27" i="8" s="1"/>
  <c r="D26" i="6"/>
  <c r="E26" i="8" s="1"/>
  <c r="I26" i="6"/>
  <c r="R26" i="8" s="1"/>
  <c r="C27" i="6"/>
  <c r="D27" i="8" s="1"/>
  <c r="B27" i="6"/>
  <c r="O27" i="8" l="1"/>
  <c r="C27" i="8"/>
  <c r="AE27" i="8" s="1"/>
  <c r="A32" i="6"/>
  <c r="A32" i="8" s="1"/>
  <c r="B31" i="8" s="1"/>
  <c r="L31" i="6"/>
  <c r="K28" i="6"/>
  <c r="M28" i="8" s="1"/>
  <c r="J28" i="6"/>
  <c r="U28" i="8" s="1"/>
  <c r="D27" i="6"/>
  <c r="E27" i="8" s="1"/>
  <c r="I27" i="6"/>
  <c r="R27" i="8" s="1"/>
  <c r="C28" i="6"/>
  <c r="D28" i="8" s="1"/>
  <c r="B28" i="6"/>
  <c r="O28" i="8" l="1"/>
  <c r="C28" i="8"/>
  <c r="AE28" i="8" s="1"/>
  <c r="A33" i="6"/>
  <c r="A33" i="8" s="1"/>
  <c r="B32" i="8" s="1"/>
  <c r="L32" i="6"/>
  <c r="K29" i="6"/>
  <c r="M29" i="8" s="1"/>
  <c r="J29" i="6"/>
  <c r="U29" i="8" s="1"/>
  <c r="D28" i="6"/>
  <c r="E28" i="8" s="1"/>
  <c r="I28" i="6"/>
  <c r="R28" i="8" s="1"/>
  <c r="C29" i="6"/>
  <c r="D29" i="8" s="1"/>
  <c r="B29" i="6"/>
  <c r="O29" i="8" l="1"/>
  <c r="C29" i="8"/>
  <c r="AE29" i="8" s="1"/>
  <c r="A34" i="6"/>
  <c r="A34" i="8" s="1"/>
  <c r="B33" i="8" s="1"/>
  <c r="L33" i="6"/>
  <c r="K30" i="6"/>
  <c r="M30" i="8" s="1"/>
  <c r="J30" i="6"/>
  <c r="U30" i="8" s="1"/>
  <c r="I29" i="6"/>
  <c r="R29" i="8" s="1"/>
  <c r="D29" i="6"/>
  <c r="E29" i="8" s="1"/>
  <c r="C30" i="6"/>
  <c r="D30" i="8" s="1"/>
  <c r="B30" i="6"/>
  <c r="O30" i="8" l="1"/>
  <c r="C30" i="8"/>
  <c r="AE30" i="8" s="1"/>
  <c r="A35" i="6"/>
  <c r="A35" i="8" s="1"/>
  <c r="B34" i="8" s="1"/>
  <c r="L34" i="6"/>
  <c r="K31" i="6"/>
  <c r="M31" i="8" s="1"/>
  <c r="J31" i="6"/>
  <c r="U31" i="8" s="1"/>
  <c r="D30" i="6"/>
  <c r="E30" i="8" s="1"/>
  <c r="I30" i="6"/>
  <c r="R30" i="8" s="1"/>
  <c r="C31" i="6"/>
  <c r="D31" i="8" s="1"/>
  <c r="B31" i="6"/>
  <c r="O31" i="8" l="1"/>
  <c r="C31" i="8"/>
  <c r="AE31" i="8" s="1"/>
  <c r="A36" i="6"/>
  <c r="A36" i="8" s="1"/>
  <c r="B35" i="8" s="1"/>
  <c r="L35" i="6"/>
  <c r="K32" i="6"/>
  <c r="M32" i="8" s="1"/>
  <c r="J32" i="6"/>
  <c r="U32" i="8" s="1"/>
  <c r="I31" i="6"/>
  <c r="R31" i="8" s="1"/>
  <c r="D31" i="6"/>
  <c r="E31" i="8" s="1"/>
  <c r="C32" i="6"/>
  <c r="D32" i="8" s="1"/>
  <c r="B32" i="6"/>
  <c r="O32" i="8" l="1"/>
  <c r="C32" i="8"/>
  <c r="AE32" i="8" s="1"/>
  <c r="A37" i="6"/>
  <c r="A37" i="8" s="1"/>
  <c r="B36" i="8" s="1"/>
  <c r="L36" i="6"/>
  <c r="K33" i="6"/>
  <c r="M33" i="8" s="1"/>
  <c r="J33" i="6"/>
  <c r="U33" i="8" s="1"/>
  <c r="I32" i="6"/>
  <c r="R32" i="8" s="1"/>
  <c r="D32" i="6"/>
  <c r="E32" i="8" s="1"/>
  <c r="C33" i="6"/>
  <c r="D33" i="8" s="1"/>
  <c r="B33" i="6"/>
  <c r="O33" i="8" l="1"/>
  <c r="C33" i="8"/>
  <c r="AE33" i="8" s="1"/>
  <c r="A38" i="6"/>
  <c r="A38" i="8" s="1"/>
  <c r="B37" i="8" s="1"/>
  <c r="L37" i="6"/>
  <c r="K34" i="6"/>
  <c r="M34" i="8" s="1"/>
  <c r="J34" i="6"/>
  <c r="U34" i="8" s="1"/>
  <c r="D33" i="6"/>
  <c r="E33" i="8" s="1"/>
  <c r="I33" i="6"/>
  <c r="R33" i="8" s="1"/>
  <c r="C34" i="6"/>
  <c r="D34" i="8" s="1"/>
  <c r="B34" i="6"/>
  <c r="O34" i="8" l="1"/>
  <c r="C34" i="8"/>
  <c r="AE34" i="8" s="1"/>
  <c r="A39" i="6"/>
  <c r="A39" i="8" s="1"/>
  <c r="B38" i="8" s="1"/>
  <c r="L38" i="6"/>
  <c r="K35" i="6"/>
  <c r="M35" i="8" s="1"/>
  <c r="J35" i="6"/>
  <c r="U35" i="8" s="1"/>
  <c r="I34" i="6"/>
  <c r="R34" i="8" s="1"/>
  <c r="D34" i="6"/>
  <c r="E34" i="8" s="1"/>
  <c r="C35" i="6"/>
  <c r="D35" i="8" s="1"/>
  <c r="B35" i="6"/>
  <c r="O35" i="8" l="1"/>
  <c r="C35" i="8"/>
  <c r="AE35" i="8" s="1"/>
  <c r="A40" i="6"/>
  <c r="A40" i="8" s="1"/>
  <c r="B39" i="8" s="1"/>
  <c r="L39" i="6"/>
  <c r="K36" i="6"/>
  <c r="M36" i="8" s="1"/>
  <c r="J36" i="6"/>
  <c r="U36" i="8" s="1"/>
  <c r="D35" i="6"/>
  <c r="E35" i="8" s="1"/>
  <c r="I35" i="6"/>
  <c r="R35" i="8" s="1"/>
  <c r="C36" i="6"/>
  <c r="D36" i="8" s="1"/>
  <c r="B36" i="6"/>
  <c r="O36" i="8" l="1"/>
  <c r="C36" i="8"/>
  <c r="AE36" i="8" s="1"/>
  <c r="A41" i="6"/>
  <c r="A41" i="8" s="1"/>
  <c r="B40" i="8" s="1"/>
  <c r="L40" i="6"/>
  <c r="K37" i="6"/>
  <c r="M37" i="8" s="1"/>
  <c r="J37" i="6"/>
  <c r="U37" i="8" s="1"/>
  <c r="I36" i="6"/>
  <c r="R36" i="8" s="1"/>
  <c r="D36" i="6"/>
  <c r="E36" i="8" s="1"/>
  <c r="C37" i="6"/>
  <c r="D37" i="8" s="1"/>
  <c r="B37" i="6"/>
  <c r="O37" i="8" l="1"/>
  <c r="C37" i="8"/>
  <c r="AE37" i="8" s="1"/>
  <c r="A42" i="6"/>
  <c r="A42" i="8" s="1"/>
  <c r="B41" i="8" s="1"/>
  <c r="L41" i="6"/>
  <c r="K38" i="6"/>
  <c r="M38" i="8" s="1"/>
  <c r="J38" i="6"/>
  <c r="U38" i="8" s="1"/>
  <c r="I37" i="6"/>
  <c r="R37" i="8" s="1"/>
  <c r="D37" i="6"/>
  <c r="E37" i="8" s="1"/>
  <c r="C38" i="6"/>
  <c r="D38" i="8" s="1"/>
  <c r="B38" i="6"/>
  <c r="O38" i="8" l="1"/>
  <c r="C38" i="8"/>
  <c r="AE38" i="8" s="1"/>
  <c r="A43" i="6"/>
  <c r="A43" i="8" s="1"/>
  <c r="B42" i="8" s="1"/>
  <c r="L42" i="6"/>
  <c r="K39" i="6"/>
  <c r="M39" i="8" s="1"/>
  <c r="J39" i="6"/>
  <c r="U39" i="8" s="1"/>
  <c r="I38" i="6"/>
  <c r="R38" i="8" s="1"/>
  <c r="D38" i="6"/>
  <c r="E38" i="8" s="1"/>
  <c r="C39" i="6"/>
  <c r="D39" i="8" s="1"/>
  <c r="B39" i="6"/>
  <c r="O39" i="8" l="1"/>
  <c r="C39" i="8"/>
  <c r="AE39" i="8" s="1"/>
  <c r="A44" i="6"/>
  <c r="A44" i="8" s="1"/>
  <c r="B43" i="8" s="1"/>
  <c r="L43" i="6"/>
  <c r="K40" i="6"/>
  <c r="M40" i="8" s="1"/>
  <c r="J40" i="6"/>
  <c r="U40" i="8" s="1"/>
  <c r="D39" i="6"/>
  <c r="E39" i="8" s="1"/>
  <c r="I39" i="6"/>
  <c r="R39" i="8" s="1"/>
  <c r="C40" i="6"/>
  <c r="D40" i="8" s="1"/>
  <c r="B40" i="6"/>
  <c r="O40" i="8" l="1"/>
  <c r="C40" i="8"/>
  <c r="AE40" i="8" s="1"/>
  <c r="A45" i="6"/>
  <c r="A45" i="8" s="1"/>
  <c r="B44" i="8" s="1"/>
  <c r="L44" i="6"/>
  <c r="K41" i="6"/>
  <c r="M41" i="8" s="1"/>
  <c r="J41" i="6"/>
  <c r="U41" i="8" s="1"/>
  <c r="I40" i="6"/>
  <c r="R40" i="8" s="1"/>
  <c r="D40" i="6"/>
  <c r="E40" i="8" s="1"/>
  <c r="C41" i="6"/>
  <c r="D41" i="8" s="1"/>
  <c r="B41" i="6"/>
  <c r="O41" i="8" l="1"/>
  <c r="C41" i="8"/>
  <c r="AE41" i="8" s="1"/>
  <c r="A46" i="6"/>
  <c r="A46" i="8" s="1"/>
  <c r="B45" i="8" s="1"/>
  <c r="L45" i="6"/>
  <c r="K42" i="6"/>
  <c r="M42" i="8" s="1"/>
  <c r="J42" i="6"/>
  <c r="U42" i="8" s="1"/>
  <c r="I41" i="6"/>
  <c r="R41" i="8" s="1"/>
  <c r="D41" i="6"/>
  <c r="E41" i="8" s="1"/>
  <c r="C42" i="6"/>
  <c r="D42" i="8" s="1"/>
  <c r="B42" i="6"/>
  <c r="O42" i="8" l="1"/>
  <c r="C42" i="8"/>
  <c r="AE42" i="8" s="1"/>
  <c r="A47" i="6"/>
  <c r="A47" i="8" s="1"/>
  <c r="B46" i="8" s="1"/>
  <c r="L46" i="6"/>
  <c r="K43" i="6"/>
  <c r="M43" i="8" s="1"/>
  <c r="J43" i="6"/>
  <c r="U43" i="8" s="1"/>
  <c r="I42" i="6"/>
  <c r="R42" i="8" s="1"/>
  <c r="D42" i="6"/>
  <c r="E42" i="8" s="1"/>
  <c r="C43" i="6"/>
  <c r="D43" i="8" s="1"/>
  <c r="B43" i="6"/>
  <c r="O43" i="8" l="1"/>
  <c r="C43" i="8"/>
  <c r="AE43" i="8" s="1"/>
  <c r="A48" i="6"/>
  <c r="A48" i="8" s="1"/>
  <c r="B47" i="8" s="1"/>
  <c r="L47" i="6"/>
  <c r="K44" i="6"/>
  <c r="M44" i="8" s="1"/>
  <c r="J44" i="6"/>
  <c r="U44" i="8" s="1"/>
  <c r="D43" i="6"/>
  <c r="E43" i="8" s="1"/>
  <c r="I43" i="6"/>
  <c r="R43" i="8" s="1"/>
  <c r="C44" i="6"/>
  <c r="D44" i="8" s="1"/>
  <c r="B44" i="6"/>
  <c r="O44" i="8" l="1"/>
  <c r="C44" i="8"/>
  <c r="AE44" i="8" s="1"/>
  <c r="A49" i="6"/>
  <c r="A49" i="8" s="1"/>
  <c r="B48" i="8" s="1"/>
  <c r="L48" i="6"/>
  <c r="K45" i="6"/>
  <c r="M45" i="8" s="1"/>
  <c r="J45" i="6"/>
  <c r="U45" i="8" s="1"/>
  <c r="D44" i="6"/>
  <c r="E44" i="8" s="1"/>
  <c r="I44" i="6"/>
  <c r="R44" i="8" s="1"/>
  <c r="C45" i="6"/>
  <c r="D45" i="8" s="1"/>
  <c r="B45" i="6"/>
  <c r="O45" i="8" l="1"/>
  <c r="C45" i="8"/>
  <c r="AE45" i="8" s="1"/>
  <c r="A50" i="6"/>
  <c r="A50" i="8" s="1"/>
  <c r="B49" i="8" s="1"/>
  <c r="L49" i="6"/>
  <c r="K46" i="6"/>
  <c r="M46" i="8" s="1"/>
  <c r="J46" i="6"/>
  <c r="U46" i="8" s="1"/>
  <c r="I45" i="6"/>
  <c r="R45" i="8" s="1"/>
  <c r="D45" i="6"/>
  <c r="E45" i="8" s="1"/>
  <c r="C46" i="6"/>
  <c r="D46" i="8" s="1"/>
  <c r="B46" i="6"/>
  <c r="O46" i="8" l="1"/>
  <c r="C46" i="8"/>
  <c r="AE46" i="8" s="1"/>
  <c r="A51" i="6"/>
  <c r="A51" i="8" s="1"/>
  <c r="B50" i="8" s="1"/>
  <c r="L50" i="6"/>
  <c r="K47" i="6"/>
  <c r="M47" i="8" s="1"/>
  <c r="J47" i="6"/>
  <c r="U47" i="8" s="1"/>
  <c r="I46" i="6"/>
  <c r="R46" i="8" s="1"/>
  <c r="D46" i="6"/>
  <c r="E46" i="8" s="1"/>
  <c r="C47" i="6"/>
  <c r="D47" i="8" s="1"/>
  <c r="B47" i="6"/>
  <c r="O47" i="8" l="1"/>
  <c r="C47" i="8"/>
  <c r="AE47" i="8" s="1"/>
  <c r="A52" i="6"/>
  <c r="A52" i="8" s="1"/>
  <c r="B51" i="8" s="1"/>
  <c r="L51" i="6"/>
  <c r="K48" i="6"/>
  <c r="M48" i="8" s="1"/>
  <c r="J48" i="6"/>
  <c r="U48" i="8" s="1"/>
  <c r="I47" i="6"/>
  <c r="R47" i="8" s="1"/>
  <c r="D47" i="6"/>
  <c r="E47" i="8" s="1"/>
  <c r="C48" i="6"/>
  <c r="D48" i="8" s="1"/>
  <c r="B48" i="6"/>
  <c r="O48" i="8" l="1"/>
  <c r="C48" i="8"/>
  <c r="AE48" i="8" s="1"/>
  <c r="A53" i="6"/>
  <c r="A53" i="8" s="1"/>
  <c r="B52" i="8" s="1"/>
  <c r="L52" i="6"/>
  <c r="K49" i="6"/>
  <c r="M49" i="8" s="1"/>
  <c r="J49" i="6"/>
  <c r="U49" i="8" s="1"/>
  <c r="I48" i="6"/>
  <c r="R48" i="8" s="1"/>
  <c r="D48" i="6"/>
  <c r="E48" i="8" s="1"/>
  <c r="C49" i="6"/>
  <c r="D49" i="8" s="1"/>
  <c r="B49" i="6"/>
  <c r="O49" i="8" l="1"/>
  <c r="C49" i="8"/>
  <c r="AE49" i="8" s="1"/>
  <c r="A54" i="6"/>
  <c r="A54" i="8" s="1"/>
  <c r="B53" i="8" s="1"/>
  <c r="L53" i="6"/>
  <c r="K50" i="6"/>
  <c r="M50" i="8" s="1"/>
  <c r="J50" i="6"/>
  <c r="U50" i="8" s="1"/>
  <c r="I49" i="6"/>
  <c r="R49" i="8" s="1"/>
  <c r="D49" i="6"/>
  <c r="E49" i="8" s="1"/>
  <c r="C50" i="6"/>
  <c r="D50" i="8" s="1"/>
  <c r="B50" i="6"/>
  <c r="O50" i="8" l="1"/>
  <c r="C50" i="8"/>
  <c r="AE50" i="8" s="1"/>
  <c r="A55" i="6"/>
  <c r="A55" i="8" s="1"/>
  <c r="B54" i="8" s="1"/>
  <c r="L54" i="6"/>
  <c r="K51" i="6"/>
  <c r="M51" i="8" s="1"/>
  <c r="J51" i="6"/>
  <c r="U51" i="8" s="1"/>
  <c r="I50" i="6"/>
  <c r="R50" i="8" s="1"/>
  <c r="D50" i="6"/>
  <c r="E50" i="8" s="1"/>
  <c r="C51" i="6"/>
  <c r="D51" i="8" s="1"/>
  <c r="B51" i="6"/>
  <c r="O51" i="8" l="1"/>
  <c r="C51" i="8"/>
  <c r="AE51" i="8" s="1"/>
  <c r="A56" i="6"/>
  <c r="A56" i="8" s="1"/>
  <c r="B55" i="8" s="1"/>
  <c r="L55" i="6"/>
  <c r="K52" i="6"/>
  <c r="M52" i="8" s="1"/>
  <c r="J52" i="6"/>
  <c r="U52" i="8" s="1"/>
  <c r="D51" i="6"/>
  <c r="E51" i="8" s="1"/>
  <c r="I51" i="6"/>
  <c r="R51" i="8" s="1"/>
  <c r="C52" i="6"/>
  <c r="D52" i="8" s="1"/>
  <c r="B52" i="6"/>
  <c r="O52" i="8" l="1"/>
  <c r="C52" i="8"/>
  <c r="AE52" i="8" s="1"/>
  <c r="A57" i="6"/>
  <c r="A57" i="8" s="1"/>
  <c r="B56" i="8" s="1"/>
  <c r="L56" i="6"/>
  <c r="K53" i="6"/>
  <c r="M53" i="8" s="1"/>
  <c r="J53" i="6"/>
  <c r="U53" i="8" s="1"/>
  <c r="I52" i="6"/>
  <c r="R52" i="8" s="1"/>
  <c r="D52" i="6"/>
  <c r="E52" i="8" s="1"/>
  <c r="C53" i="6"/>
  <c r="D53" i="8" s="1"/>
  <c r="B53" i="6"/>
  <c r="O53" i="8" l="1"/>
  <c r="C53" i="8"/>
  <c r="AE53" i="8" s="1"/>
  <c r="A58" i="6"/>
  <c r="A58" i="8" s="1"/>
  <c r="B57" i="8" s="1"/>
  <c r="L57" i="6"/>
  <c r="K54" i="6"/>
  <c r="M54" i="8" s="1"/>
  <c r="J54" i="6"/>
  <c r="U54" i="8" s="1"/>
  <c r="I53" i="6"/>
  <c r="R53" i="8" s="1"/>
  <c r="D53" i="6"/>
  <c r="E53" i="8" s="1"/>
  <c r="C54" i="6"/>
  <c r="D54" i="8" s="1"/>
  <c r="B54" i="6"/>
  <c r="O54" i="8" l="1"/>
  <c r="C54" i="8"/>
  <c r="AE54" i="8" s="1"/>
  <c r="A59" i="6"/>
  <c r="A59" i="8" s="1"/>
  <c r="B58" i="8" s="1"/>
  <c r="L58" i="6"/>
  <c r="K55" i="6"/>
  <c r="M55" i="8" s="1"/>
  <c r="J55" i="6"/>
  <c r="U55" i="8" s="1"/>
  <c r="D54" i="6"/>
  <c r="E54" i="8" s="1"/>
  <c r="I54" i="6"/>
  <c r="R54" i="8" s="1"/>
  <c r="C55" i="6"/>
  <c r="D55" i="8" s="1"/>
  <c r="B55" i="6"/>
  <c r="O55" i="8" l="1"/>
  <c r="C55" i="8"/>
  <c r="AE55" i="8" s="1"/>
  <c r="A60" i="6"/>
  <c r="A60" i="8" s="1"/>
  <c r="B59" i="8" s="1"/>
  <c r="L59" i="6"/>
  <c r="K56" i="6"/>
  <c r="M56" i="8" s="1"/>
  <c r="J56" i="6"/>
  <c r="U56" i="8" s="1"/>
  <c r="D55" i="6"/>
  <c r="E55" i="8" s="1"/>
  <c r="I55" i="6"/>
  <c r="R55" i="8" s="1"/>
  <c r="C56" i="6"/>
  <c r="D56" i="8" s="1"/>
  <c r="B56" i="6"/>
  <c r="O56" i="8" l="1"/>
  <c r="C56" i="8"/>
  <c r="AE56" i="8" s="1"/>
  <c r="A61" i="6"/>
  <c r="A61" i="8" s="1"/>
  <c r="B60" i="8" s="1"/>
  <c r="L60" i="6"/>
  <c r="K57" i="6"/>
  <c r="M57" i="8" s="1"/>
  <c r="J57" i="6"/>
  <c r="U57" i="8" s="1"/>
  <c r="I56" i="6"/>
  <c r="R56" i="8" s="1"/>
  <c r="D56" i="6"/>
  <c r="E56" i="8" s="1"/>
  <c r="C57" i="6"/>
  <c r="D57" i="8" s="1"/>
  <c r="B57" i="6"/>
  <c r="O57" i="8" l="1"/>
  <c r="C57" i="8"/>
  <c r="AE57" i="8" s="1"/>
  <c r="A62" i="6"/>
  <c r="A62" i="8" s="1"/>
  <c r="B61" i="8" s="1"/>
  <c r="L61" i="6"/>
  <c r="K58" i="6"/>
  <c r="M58" i="8" s="1"/>
  <c r="J58" i="6"/>
  <c r="U58" i="8" s="1"/>
  <c r="I57" i="6"/>
  <c r="R57" i="8" s="1"/>
  <c r="D57" i="6"/>
  <c r="E57" i="8" s="1"/>
  <c r="C58" i="6"/>
  <c r="D58" i="8" s="1"/>
  <c r="B58" i="6"/>
  <c r="O58" i="8" l="1"/>
  <c r="C58" i="8"/>
  <c r="AE58" i="8" s="1"/>
  <c r="A63" i="6"/>
  <c r="A63" i="8" s="1"/>
  <c r="B62" i="8" s="1"/>
  <c r="L62" i="6"/>
  <c r="K59" i="6"/>
  <c r="M59" i="8" s="1"/>
  <c r="J59" i="6"/>
  <c r="U59" i="8" s="1"/>
  <c r="D58" i="6"/>
  <c r="E58" i="8" s="1"/>
  <c r="I58" i="6"/>
  <c r="R58" i="8" s="1"/>
  <c r="C59" i="6"/>
  <c r="D59" i="8" s="1"/>
  <c r="B59" i="6"/>
  <c r="O59" i="8" l="1"/>
  <c r="C59" i="8"/>
  <c r="AE59" i="8" s="1"/>
  <c r="A64" i="6"/>
  <c r="A64" i="8" s="1"/>
  <c r="B63" i="8" s="1"/>
  <c r="L63" i="6"/>
  <c r="K60" i="6"/>
  <c r="M60" i="8" s="1"/>
  <c r="J60" i="6"/>
  <c r="U60" i="8" s="1"/>
  <c r="I59" i="6"/>
  <c r="R59" i="8" s="1"/>
  <c r="D59" i="6"/>
  <c r="E59" i="8" s="1"/>
  <c r="C60" i="6"/>
  <c r="D60" i="8" s="1"/>
  <c r="B60" i="6"/>
  <c r="O60" i="8" l="1"/>
  <c r="C60" i="8"/>
  <c r="AE60" i="8" s="1"/>
  <c r="A65" i="6"/>
  <c r="A65" i="8" s="1"/>
  <c r="B64" i="8" s="1"/>
  <c r="L64" i="6"/>
  <c r="K61" i="6"/>
  <c r="M61" i="8" s="1"/>
  <c r="J61" i="6"/>
  <c r="U61" i="8" s="1"/>
  <c r="D60" i="6"/>
  <c r="E60" i="8" s="1"/>
  <c r="I60" i="6"/>
  <c r="R60" i="8" s="1"/>
  <c r="C61" i="6"/>
  <c r="D61" i="8" s="1"/>
  <c r="B61" i="6"/>
  <c r="O61" i="8" l="1"/>
  <c r="C61" i="8"/>
  <c r="AE61" i="8" s="1"/>
  <c r="A66" i="6"/>
  <c r="A66" i="8" s="1"/>
  <c r="B65" i="8" s="1"/>
  <c r="L65" i="6"/>
  <c r="K62" i="6"/>
  <c r="M62" i="8" s="1"/>
  <c r="J62" i="6"/>
  <c r="U62" i="8" s="1"/>
  <c r="D61" i="6"/>
  <c r="E61" i="8" s="1"/>
  <c r="I61" i="6"/>
  <c r="R61" i="8" s="1"/>
  <c r="C62" i="6"/>
  <c r="D62" i="8" s="1"/>
  <c r="B62" i="6"/>
  <c r="O62" i="8" l="1"/>
  <c r="C62" i="8"/>
  <c r="AE62" i="8" s="1"/>
  <c r="A67" i="6"/>
  <c r="A67" i="8" s="1"/>
  <c r="B66" i="8" s="1"/>
  <c r="L66" i="6"/>
  <c r="K63" i="6"/>
  <c r="M63" i="8" s="1"/>
  <c r="J63" i="6"/>
  <c r="U63" i="8" s="1"/>
  <c r="D62" i="6"/>
  <c r="E62" i="8" s="1"/>
  <c r="I62" i="6"/>
  <c r="R62" i="8" s="1"/>
  <c r="C63" i="6"/>
  <c r="D63" i="8" s="1"/>
  <c r="B63" i="6"/>
  <c r="O63" i="8" l="1"/>
  <c r="C63" i="8"/>
  <c r="AE63" i="8" s="1"/>
  <c r="A68" i="6"/>
  <c r="A68" i="8" s="1"/>
  <c r="B67" i="8" s="1"/>
  <c r="L67" i="6"/>
  <c r="K64" i="6"/>
  <c r="M64" i="8" s="1"/>
  <c r="J64" i="6"/>
  <c r="U64" i="8" s="1"/>
  <c r="D63" i="6"/>
  <c r="E63" i="8" s="1"/>
  <c r="I63" i="6"/>
  <c r="R63" i="8" s="1"/>
  <c r="C64" i="6"/>
  <c r="D64" i="8" s="1"/>
  <c r="B64" i="6"/>
  <c r="O64" i="8" l="1"/>
  <c r="C64" i="8"/>
  <c r="AE64" i="8" s="1"/>
  <c r="A69" i="6"/>
  <c r="A69" i="8" s="1"/>
  <c r="B68" i="8" s="1"/>
  <c r="L68" i="6"/>
  <c r="K65" i="6"/>
  <c r="M65" i="8" s="1"/>
  <c r="J65" i="6"/>
  <c r="U65" i="8" s="1"/>
  <c r="I64" i="6"/>
  <c r="R64" i="8" s="1"/>
  <c r="D64" i="6"/>
  <c r="E64" i="8" s="1"/>
  <c r="C65" i="6"/>
  <c r="D65" i="8" s="1"/>
  <c r="B65" i="6"/>
  <c r="O65" i="8" l="1"/>
  <c r="C65" i="8"/>
  <c r="AE65" i="8" s="1"/>
  <c r="A70" i="6"/>
  <c r="A70" i="8" s="1"/>
  <c r="B69" i="8" s="1"/>
  <c r="L69" i="6"/>
  <c r="K66" i="6"/>
  <c r="M66" i="8" s="1"/>
  <c r="J66" i="6"/>
  <c r="U66" i="8" s="1"/>
  <c r="I65" i="6"/>
  <c r="R65" i="8" s="1"/>
  <c r="D65" i="6"/>
  <c r="E65" i="8" s="1"/>
  <c r="C66" i="6"/>
  <c r="D66" i="8" s="1"/>
  <c r="B66" i="6"/>
  <c r="O66" i="8" l="1"/>
  <c r="C66" i="8"/>
  <c r="AE66" i="8" s="1"/>
  <c r="A71" i="6"/>
  <c r="A71" i="8" s="1"/>
  <c r="B70" i="8" s="1"/>
  <c r="L70" i="6"/>
  <c r="K67" i="6"/>
  <c r="M67" i="8" s="1"/>
  <c r="J67" i="6"/>
  <c r="U67" i="8" s="1"/>
  <c r="D66" i="6"/>
  <c r="E66" i="8" s="1"/>
  <c r="I66" i="6"/>
  <c r="R66" i="8" s="1"/>
  <c r="C67" i="6"/>
  <c r="D67" i="8" s="1"/>
  <c r="B67" i="6"/>
  <c r="O67" i="8" l="1"/>
  <c r="C67" i="8"/>
  <c r="AE67" i="8" s="1"/>
  <c r="A72" i="6"/>
  <c r="A72" i="8" s="1"/>
  <c r="B71" i="8" s="1"/>
  <c r="L71" i="6"/>
  <c r="K68" i="6"/>
  <c r="M68" i="8" s="1"/>
  <c r="J68" i="6"/>
  <c r="U68" i="8" s="1"/>
  <c r="D67" i="6"/>
  <c r="E67" i="8" s="1"/>
  <c r="I67" i="6"/>
  <c r="R67" i="8" s="1"/>
  <c r="C68" i="6"/>
  <c r="D68" i="8" s="1"/>
  <c r="B68" i="6"/>
  <c r="O68" i="8" l="1"/>
  <c r="C68" i="8"/>
  <c r="AE68" i="8" s="1"/>
  <c r="A73" i="6"/>
  <c r="A73" i="8" s="1"/>
  <c r="B72" i="8" s="1"/>
  <c r="L72" i="6"/>
  <c r="K69" i="6"/>
  <c r="M69" i="8" s="1"/>
  <c r="J69" i="6"/>
  <c r="U69" i="8" s="1"/>
  <c r="D68" i="6"/>
  <c r="E68" i="8" s="1"/>
  <c r="I68" i="6"/>
  <c r="R68" i="8" s="1"/>
  <c r="C69" i="6"/>
  <c r="D69" i="8" s="1"/>
  <c r="B69" i="6"/>
  <c r="O69" i="8" l="1"/>
  <c r="C69" i="8"/>
  <c r="AE69" i="8" s="1"/>
  <c r="A74" i="6"/>
  <c r="A74" i="8" s="1"/>
  <c r="B73" i="8" s="1"/>
  <c r="L73" i="6"/>
  <c r="K70" i="6"/>
  <c r="M70" i="8" s="1"/>
  <c r="J70" i="6"/>
  <c r="U70" i="8" s="1"/>
  <c r="I69" i="6"/>
  <c r="R69" i="8" s="1"/>
  <c r="D69" i="6"/>
  <c r="E69" i="8" s="1"/>
  <c r="C70" i="6"/>
  <c r="D70" i="8" s="1"/>
  <c r="B70" i="6"/>
  <c r="O70" i="8" l="1"/>
  <c r="C70" i="8"/>
  <c r="AE70" i="8" s="1"/>
  <c r="A75" i="6"/>
  <c r="A75" i="8" s="1"/>
  <c r="B74" i="8" s="1"/>
  <c r="L74" i="6"/>
  <c r="K71" i="6"/>
  <c r="M71" i="8" s="1"/>
  <c r="J71" i="6"/>
  <c r="U71" i="8" s="1"/>
  <c r="I70" i="6"/>
  <c r="R70" i="8" s="1"/>
  <c r="D70" i="6"/>
  <c r="E70" i="8" s="1"/>
  <c r="C71" i="6"/>
  <c r="D71" i="8" s="1"/>
  <c r="B71" i="6"/>
  <c r="O71" i="8" l="1"/>
  <c r="C71" i="8"/>
  <c r="AE71" i="8" s="1"/>
  <c r="A76" i="6"/>
  <c r="A76" i="8" s="1"/>
  <c r="B75" i="8" s="1"/>
  <c r="L75" i="6"/>
  <c r="K72" i="6"/>
  <c r="M72" i="8" s="1"/>
  <c r="J72" i="6"/>
  <c r="U72" i="8" s="1"/>
  <c r="D71" i="6"/>
  <c r="E71" i="8" s="1"/>
  <c r="I71" i="6"/>
  <c r="R71" i="8" s="1"/>
  <c r="C72" i="6"/>
  <c r="D72" i="8" s="1"/>
  <c r="B72" i="6"/>
  <c r="O72" i="8" l="1"/>
  <c r="C72" i="8"/>
  <c r="AE72" i="8" s="1"/>
  <c r="A77" i="6"/>
  <c r="A77" i="8" s="1"/>
  <c r="B76" i="8" s="1"/>
  <c r="L76" i="6"/>
  <c r="K73" i="6"/>
  <c r="M73" i="8" s="1"/>
  <c r="J73" i="6"/>
  <c r="U73" i="8" s="1"/>
  <c r="D72" i="6"/>
  <c r="E72" i="8" s="1"/>
  <c r="I72" i="6"/>
  <c r="R72" i="8" s="1"/>
  <c r="C73" i="6"/>
  <c r="D73" i="8" s="1"/>
  <c r="B73" i="6"/>
  <c r="O73" i="8" l="1"/>
  <c r="C73" i="8"/>
  <c r="AE73" i="8" s="1"/>
  <c r="A78" i="6"/>
  <c r="A78" i="8" s="1"/>
  <c r="B77" i="8" s="1"/>
  <c r="L77" i="6"/>
  <c r="K74" i="6"/>
  <c r="M74" i="8" s="1"/>
  <c r="J74" i="6"/>
  <c r="U74" i="8" s="1"/>
  <c r="I73" i="6"/>
  <c r="R73" i="8" s="1"/>
  <c r="D73" i="6"/>
  <c r="E73" i="8" s="1"/>
  <c r="C74" i="6"/>
  <c r="D74" i="8" s="1"/>
  <c r="B74" i="6"/>
  <c r="O74" i="8" l="1"/>
  <c r="C74" i="8"/>
  <c r="AE74" i="8" s="1"/>
  <c r="A79" i="6"/>
  <c r="A79" i="8" s="1"/>
  <c r="B78" i="8" s="1"/>
  <c r="L78" i="6"/>
  <c r="K75" i="6"/>
  <c r="M75" i="8" s="1"/>
  <c r="J75" i="6"/>
  <c r="U75" i="8" s="1"/>
  <c r="I74" i="6"/>
  <c r="R74" i="8" s="1"/>
  <c r="D74" i="6"/>
  <c r="E74" i="8" s="1"/>
  <c r="C75" i="6"/>
  <c r="D75" i="8" s="1"/>
  <c r="B75" i="6"/>
  <c r="O75" i="8" l="1"/>
  <c r="C75" i="8"/>
  <c r="AE75" i="8" s="1"/>
  <c r="A80" i="6"/>
  <c r="A80" i="8" s="1"/>
  <c r="B79" i="8" s="1"/>
  <c r="L79" i="6"/>
  <c r="K76" i="6"/>
  <c r="M76" i="8" s="1"/>
  <c r="J76" i="6"/>
  <c r="U76" i="8" s="1"/>
  <c r="D75" i="6"/>
  <c r="E75" i="8" s="1"/>
  <c r="I75" i="6"/>
  <c r="R75" i="8" s="1"/>
  <c r="C76" i="6"/>
  <c r="D76" i="8" s="1"/>
  <c r="B76" i="6"/>
  <c r="O76" i="8" l="1"/>
  <c r="C76" i="8"/>
  <c r="AE76" i="8" s="1"/>
  <c r="A81" i="6"/>
  <c r="A81" i="8" s="1"/>
  <c r="B80" i="8" s="1"/>
  <c r="L80" i="6"/>
  <c r="K77" i="6"/>
  <c r="M77" i="8" s="1"/>
  <c r="J77" i="6"/>
  <c r="U77" i="8" s="1"/>
  <c r="D76" i="6"/>
  <c r="E76" i="8" s="1"/>
  <c r="I76" i="6"/>
  <c r="R76" i="8" s="1"/>
  <c r="C77" i="6"/>
  <c r="D77" i="8" s="1"/>
  <c r="B77" i="6"/>
  <c r="O77" i="8" l="1"/>
  <c r="C77" i="8"/>
  <c r="AE77" i="8" s="1"/>
  <c r="A82" i="6"/>
  <c r="A82" i="8" s="1"/>
  <c r="B81" i="8" s="1"/>
  <c r="L81" i="6"/>
  <c r="K78" i="6"/>
  <c r="M78" i="8" s="1"/>
  <c r="J78" i="6"/>
  <c r="U78" i="8" s="1"/>
  <c r="D77" i="6"/>
  <c r="E77" i="8" s="1"/>
  <c r="I77" i="6"/>
  <c r="R77" i="8" s="1"/>
  <c r="C78" i="6"/>
  <c r="D78" i="8" s="1"/>
  <c r="B78" i="6"/>
  <c r="O78" i="8" l="1"/>
  <c r="C78" i="8"/>
  <c r="AE78" i="8" s="1"/>
  <c r="A83" i="6"/>
  <c r="A83" i="8" s="1"/>
  <c r="B82" i="8" s="1"/>
  <c r="L82" i="6"/>
  <c r="K79" i="6"/>
  <c r="M79" i="8" s="1"/>
  <c r="J79" i="6"/>
  <c r="U79" i="8" s="1"/>
  <c r="D78" i="6"/>
  <c r="E78" i="8" s="1"/>
  <c r="I78" i="6"/>
  <c r="R78" i="8" s="1"/>
  <c r="C79" i="6"/>
  <c r="D79" i="8" s="1"/>
  <c r="B79" i="6"/>
  <c r="O79" i="8" l="1"/>
  <c r="C79" i="8"/>
  <c r="AE79" i="8" s="1"/>
  <c r="A84" i="6"/>
  <c r="A84" i="8" s="1"/>
  <c r="B83" i="8" s="1"/>
  <c r="L83" i="6"/>
  <c r="K80" i="6"/>
  <c r="M80" i="8" s="1"/>
  <c r="J80" i="6"/>
  <c r="U80" i="8" s="1"/>
  <c r="D79" i="6"/>
  <c r="E79" i="8" s="1"/>
  <c r="I79" i="6"/>
  <c r="R79" i="8" s="1"/>
  <c r="C80" i="6"/>
  <c r="D80" i="8" s="1"/>
  <c r="B80" i="6"/>
  <c r="O80" i="8" l="1"/>
  <c r="C80" i="8"/>
  <c r="AE80" i="8" s="1"/>
  <c r="A85" i="6"/>
  <c r="A85" i="8" s="1"/>
  <c r="B84" i="8" s="1"/>
  <c r="L84" i="6"/>
  <c r="K81" i="6"/>
  <c r="M81" i="8" s="1"/>
  <c r="J81" i="6"/>
  <c r="U81" i="8" s="1"/>
  <c r="D80" i="6"/>
  <c r="E80" i="8" s="1"/>
  <c r="I80" i="6"/>
  <c r="R80" i="8" s="1"/>
  <c r="C81" i="6"/>
  <c r="D81" i="8" s="1"/>
  <c r="B81" i="6"/>
  <c r="O81" i="8" l="1"/>
  <c r="C81" i="8"/>
  <c r="AE81" i="8" s="1"/>
  <c r="A86" i="6"/>
  <c r="A86" i="8" s="1"/>
  <c r="B85" i="8" s="1"/>
  <c r="L85" i="6"/>
  <c r="K82" i="6"/>
  <c r="M82" i="8" s="1"/>
  <c r="J82" i="6"/>
  <c r="U82" i="8" s="1"/>
  <c r="I81" i="6"/>
  <c r="R81" i="8" s="1"/>
  <c r="D81" i="6"/>
  <c r="E81" i="8" s="1"/>
  <c r="C82" i="6"/>
  <c r="D82" i="8" s="1"/>
  <c r="B82" i="6"/>
  <c r="O82" i="8" l="1"/>
  <c r="C82" i="8"/>
  <c r="AE82" i="8" s="1"/>
  <c r="A87" i="6"/>
  <c r="A87" i="8" s="1"/>
  <c r="B86" i="8" s="1"/>
  <c r="L86" i="6"/>
  <c r="K83" i="6"/>
  <c r="M83" i="8" s="1"/>
  <c r="J83" i="6"/>
  <c r="U83" i="8" s="1"/>
  <c r="D82" i="6"/>
  <c r="E82" i="8" s="1"/>
  <c r="I82" i="6"/>
  <c r="R82" i="8" s="1"/>
  <c r="C83" i="6"/>
  <c r="D83" i="8" s="1"/>
  <c r="B83" i="6"/>
  <c r="O83" i="8" l="1"/>
  <c r="C83" i="8"/>
  <c r="AE83" i="8" s="1"/>
  <c r="A88" i="6"/>
  <c r="A88" i="8" s="1"/>
  <c r="B87" i="8" s="1"/>
  <c r="L87" i="6"/>
  <c r="K84" i="6"/>
  <c r="M84" i="8" s="1"/>
  <c r="J84" i="6"/>
  <c r="U84" i="8" s="1"/>
  <c r="D83" i="6"/>
  <c r="E83" i="8" s="1"/>
  <c r="I83" i="6"/>
  <c r="R83" i="8" s="1"/>
  <c r="C84" i="6"/>
  <c r="D84" i="8" s="1"/>
  <c r="B84" i="6"/>
  <c r="O84" i="8" l="1"/>
  <c r="C84" i="8"/>
  <c r="AE84" i="8" s="1"/>
  <c r="A89" i="6"/>
  <c r="A89" i="8" s="1"/>
  <c r="B88" i="8" s="1"/>
  <c r="L88" i="6"/>
  <c r="K85" i="6"/>
  <c r="M85" i="8" s="1"/>
  <c r="J85" i="6"/>
  <c r="U85" i="8" s="1"/>
  <c r="D84" i="6"/>
  <c r="E84" i="8" s="1"/>
  <c r="I84" i="6"/>
  <c r="R84" i="8" s="1"/>
  <c r="C85" i="6"/>
  <c r="D85" i="8" s="1"/>
  <c r="B85" i="6"/>
  <c r="O85" i="8" l="1"/>
  <c r="C85" i="8"/>
  <c r="AE85" i="8" s="1"/>
  <c r="A90" i="6"/>
  <c r="A90" i="8" s="1"/>
  <c r="B89" i="8" s="1"/>
  <c r="L89" i="6"/>
  <c r="K86" i="6"/>
  <c r="M86" i="8" s="1"/>
  <c r="J86" i="6"/>
  <c r="U86" i="8" s="1"/>
  <c r="D85" i="6"/>
  <c r="E85" i="8" s="1"/>
  <c r="I85" i="6"/>
  <c r="R85" i="8" s="1"/>
  <c r="C86" i="6"/>
  <c r="D86" i="8" s="1"/>
  <c r="B86" i="6"/>
  <c r="O86" i="8" l="1"/>
  <c r="C86" i="8"/>
  <c r="AE86" i="8" s="1"/>
  <c r="A91" i="6"/>
  <c r="A91" i="8" s="1"/>
  <c r="B90" i="8" s="1"/>
  <c r="L90" i="6"/>
  <c r="K87" i="6"/>
  <c r="M87" i="8" s="1"/>
  <c r="J87" i="6"/>
  <c r="U87" i="8" s="1"/>
  <c r="I86" i="6"/>
  <c r="R86" i="8" s="1"/>
  <c r="D86" i="6"/>
  <c r="E86" i="8" s="1"/>
  <c r="C87" i="6"/>
  <c r="D87" i="8" s="1"/>
  <c r="B87" i="6"/>
  <c r="O87" i="8" l="1"/>
  <c r="C87" i="8"/>
  <c r="AE87" i="8" s="1"/>
  <c r="A92" i="6"/>
  <c r="A92" i="8" s="1"/>
  <c r="B91" i="8" s="1"/>
  <c r="L91" i="6"/>
  <c r="K88" i="6"/>
  <c r="M88" i="8" s="1"/>
  <c r="J88" i="6"/>
  <c r="U88" i="8" s="1"/>
  <c r="D87" i="6"/>
  <c r="E87" i="8" s="1"/>
  <c r="I87" i="6"/>
  <c r="R87" i="8" s="1"/>
  <c r="C88" i="6"/>
  <c r="D88" i="8" s="1"/>
  <c r="B88" i="6"/>
  <c r="O88" i="8" l="1"/>
  <c r="C88" i="8"/>
  <c r="AE88" i="8" s="1"/>
  <c r="A93" i="6"/>
  <c r="A93" i="8" s="1"/>
  <c r="B92" i="8" s="1"/>
  <c r="L92" i="6"/>
  <c r="K89" i="6"/>
  <c r="M89" i="8" s="1"/>
  <c r="J89" i="6"/>
  <c r="U89" i="8" s="1"/>
  <c r="I88" i="6"/>
  <c r="R88" i="8" s="1"/>
  <c r="D88" i="6"/>
  <c r="E88" i="8" s="1"/>
  <c r="C89" i="6"/>
  <c r="D89" i="8" s="1"/>
  <c r="B89" i="6"/>
  <c r="O89" i="8" l="1"/>
  <c r="C89" i="8"/>
  <c r="AE89" i="8" s="1"/>
  <c r="A94" i="6"/>
  <c r="A94" i="8" s="1"/>
  <c r="B93" i="8" s="1"/>
  <c r="L93" i="6"/>
  <c r="K90" i="6"/>
  <c r="M90" i="8" s="1"/>
  <c r="J90" i="6"/>
  <c r="U90" i="8" s="1"/>
  <c r="I89" i="6"/>
  <c r="R89" i="8" s="1"/>
  <c r="D89" i="6"/>
  <c r="E89" i="8" s="1"/>
  <c r="C90" i="6"/>
  <c r="D90" i="8" s="1"/>
  <c r="B90" i="6"/>
  <c r="O90" i="8" l="1"/>
  <c r="C90" i="8"/>
  <c r="AE90" i="8" s="1"/>
  <c r="A95" i="6"/>
  <c r="A95" i="8" s="1"/>
  <c r="B94" i="8" s="1"/>
  <c r="L94" i="6"/>
  <c r="K91" i="6"/>
  <c r="M91" i="8" s="1"/>
  <c r="J91" i="6"/>
  <c r="U91" i="8" s="1"/>
  <c r="D90" i="6"/>
  <c r="E90" i="8" s="1"/>
  <c r="I90" i="6"/>
  <c r="R90" i="8" s="1"/>
  <c r="C91" i="6"/>
  <c r="D91" i="8" s="1"/>
  <c r="B91" i="6"/>
  <c r="O91" i="8" l="1"/>
  <c r="C91" i="8"/>
  <c r="AE91" i="8" s="1"/>
  <c r="A96" i="6"/>
  <c r="A96" i="8" s="1"/>
  <c r="B95" i="8" s="1"/>
  <c r="L95" i="6"/>
  <c r="K92" i="6"/>
  <c r="M92" i="8" s="1"/>
  <c r="J92" i="6"/>
  <c r="U92" i="8" s="1"/>
  <c r="I91" i="6"/>
  <c r="R91" i="8" s="1"/>
  <c r="D91" i="6"/>
  <c r="E91" i="8" s="1"/>
  <c r="C92" i="6"/>
  <c r="D92" i="8" s="1"/>
  <c r="B92" i="6"/>
  <c r="O92" i="8" l="1"/>
  <c r="C92" i="8"/>
  <c r="AE92" i="8" s="1"/>
  <c r="A97" i="6"/>
  <c r="A97" i="8" s="1"/>
  <c r="B96" i="8" s="1"/>
  <c r="L96" i="6"/>
  <c r="K93" i="6"/>
  <c r="M93" i="8" s="1"/>
  <c r="J93" i="6"/>
  <c r="U93" i="8" s="1"/>
  <c r="I92" i="6"/>
  <c r="R92" i="8" s="1"/>
  <c r="D92" i="6"/>
  <c r="E92" i="8" s="1"/>
  <c r="C93" i="6"/>
  <c r="D93" i="8" s="1"/>
  <c r="B93" i="6"/>
  <c r="O93" i="8" l="1"/>
  <c r="C93" i="8"/>
  <c r="AE93" i="8" s="1"/>
  <c r="A98" i="6"/>
  <c r="A98" i="8" s="1"/>
  <c r="B97" i="8" s="1"/>
  <c r="L97" i="6"/>
  <c r="K94" i="6"/>
  <c r="M94" i="8" s="1"/>
  <c r="J94" i="6"/>
  <c r="U94" i="8" s="1"/>
  <c r="D93" i="6"/>
  <c r="E93" i="8" s="1"/>
  <c r="I93" i="6"/>
  <c r="R93" i="8" s="1"/>
  <c r="C94" i="6"/>
  <c r="D94" i="8" s="1"/>
  <c r="B94" i="6"/>
  <c r="O94" i="8" l="1"/>
  <c r="C94" i="8"/>
  <c r="AE94" i="8" s="1"/>
  <c r="A99" i="6"/>
  <c r="A99" i="8" s="1"/>
  <c r="B98" i="8" s="1"/>
  <c r="L98" i="6"/>
  <c r="K95" i="6"/>
  <c r="M95" i="8" s="1"/>
  <c r="J95" i="6"/>
  <c r="U95" i="8" s="1"/>
  <c r="D94" i="6"/>
  <c r="E94" i="8" s="1"/>
  <c r="I94" i="6"/>
  <c r="R94" i="8" s="1"/>
  <c r="C95" i="6"/>
  <c r="D95" i="8" s="1"/>
  <c r="B95" i="6"/>
  <c r="O95" i="8" l="1"/>
  <c r="C95" i="8"/>
  <c r="AE95" i="8" s="1"/>
  <c r="A100" i="6"/>
  <c r="A100" i="8" s="1"/>
  <c r="B99" i="8" s="1"/>
  <c r="L99" i="6"/>
  <c r="K96" i="6"/>
  <c r="M96" i="8" s="1"/>
  <c r="J96" i="6"/>
  <c r="U96" i="8" s="1"/>
  <c r="I95" i="6"/>
  <c r="R95" i="8" s="1"/>
  <c r="D95" i="6"/>
  <c r="E95" i="8" s="1"/>
  <c r="C96" i="6"/>
  <c r="D96" i="8" s="1"/>
  <c r="B96" i="6"/>
  <c r="O96" i="8" l="1"/>
  <c r="C96" i="8"/>
  <c r="AE96" i="8" s="1"/>
  <c r="A101" i="6"/>
  <c r="A101" i="8" s="1"/>
  <c r="B100" i="8" s="1"/>
  <c r="L100" i="6"/>
  <c r="K97" i="6"/>
  <c r="M97" i="8" s="1"/>
  <c r="J97" i="6"/>
  <c r="U97" i="8" s="1"/>
  <c r="I96" i="6"/>
  <c r="R96" i="8" s="1"/>
  <c r="D96" i="6"/>
  <c r="E96" i="8" s="1"/>
  <c r="C97" i="6"/>
  <c r="D97" i="8" s="1"/>
  <c r="B97" i="6"/>
  <c r="O97" i="8" l="1"/>
  <c r="C97" i="8"/>
  <c r="AE97" i="8" s="1"/>
  <c r="A102" i="6"/>
  <c r="A102" i="8" s="1"/>
  <c r="B101" i="8" s="1"/>
  <c r="L101" i="6"/>
  <c r="K98" i="6"/>
  <c r="M98" i="8" s="1"/>
  <c r="J98" i="6"/>
  <c r="U98" i="8" s="1"/>
  <c r="D97" i="6"/>
  <c r="E97" i="8" s="1"/>
  <c r="I97" i="6"/>
  <c r="R97" i="8" s="1"/>
  <c r="C98" i="6"/>
  <c r="D98" i="8" s="1"/>
  <c r="B98" i="6"/>
  <c r="O98" i="8" l="1"/>
  <c r="C98" i="8"/>
  <c r="AE98" i="8" s="1"/>
  <c r="A103" i="6"/>
  <c r="A103" i="8" s="1"/>
  <c r="B102" i="8" s="1"/>
  <c r="L102" i="6"/>
  <c r="K99" i="6"/>
  <c r="M99" i="8" s="1"/>
  <c r="J99" i="6"/>
  <c r="U99" i="8" s="1"/>
  <c r="I98" i="6"/>
  <c r="R98" i="8" s="1"/>
  <c r="D98" i="6"/>
  <c r="E98" i="8" s="1"/>
  <c r="C99" i="6"/>
  <c r="D99" i="8" s="1"/>
  <c r="B99" i="6"/>
  <c r="O99" i="8" l="1"/>
  <c r="C99" i="8"/>
  <c r="AE99" i="8" s="1"/>
  <c r="A104" i="6"/>
  <c r="A104" i="8" s="1"/>
  <c r="B103" i="8" s="1"/>
  <c r="L103" i="6"/>
  <c r="K100" i="6"/>
  <c r="M100" i="8" s="1"/>
  <c r="J100" i="6"/>
  <c r="U100" i="8" s="1"/>
  <c r="I99" i="6"/>
  <c r="R99" i="8" s="1"/>
  <c r="D99" i="6"/>
  <c r="E99" i="8" s="1"/>
  <c r="C100" i="6"/>
  <c r="D100" i="8" s="1"/>
  <c r="B100" i="6"/>
  <c r="O100" i="8" l="1"/>
  <c r="C100" i="8"/>
  <c r="AE100" i="8" s="1"/>
  <c r="A105" i="6"/>
  <c r="A105" i="8" s="1"/>
  <c r="B104" i="8" s="1"/>
  <c r="L104" i="6"/>
  <c r="K101" i="6"/>
  <c r="M101" i="8" s="1"/>
  <c r="J101" i="6"/>
  <c r="U101" i="8" s="1"/>
  <c r="I100" i="6"/>
  <c r="R100" i="8" s="1"/>
  <c r="D100" i="6"/>
  <c r="E100" i="8" s="1"/>
  <c r="C101" i="6"/>
  <c r="D101" i="8" s="1"/>
  <c r="B101" i="6"/>
  <c r="O101" i="8" l="1"/>
  <c r="C101" i="8"/>
  <c r="AE101" i="8" s="1"/>
  <c r="A106" i="6"/>
  <c r="A106" i="8" s="1"/>
  <c r="B105" i="8" s="1"/>
  <c r="L105" i="6"/>
  <c r="O105" i="8" s="1"/>
  <c r="B105" i="6"/>
  <c r="J105" i="6"/>
  <c r="U105" i="8" s="1"/>
  <c r="K105" i="6"/>
  <c r="M105" i="8" s="1"/>
  <c r="C105" i="6"/>
  <c r="K102" i="6"/>
  <c r="M102" i="8" s="1"/>
  <c r="J102" i="6"/>
  <c r="U102" i="8" s="1"/>
  <c r="I101" i="6"/>
  <c r="R101" i="8" s="1"/>
  <c r="D101" i="6"/>
  <c r="E101" i="8" s="1"/>
  <c r="C102" i="6"/>
  <c r="D102" i="8" s="1"/>
  <c r="B102" i="6"/>
  <c r="D105" i="6" l="1"/>
  <c r="E105" i="8" s="1"/>
  <c r="D105" i="8"/>
  <c r="O102" i="8"/>
  <c r="C102" i="8"/>
  <c r="AE102" i="8" s="1"/>
  <c r="I105" i="6"/>
  <c r="R105" i="8" s="1"/>
  <c r="C105" i="8"/>
  <c r="AE105" i="8" s="1"/>
  <c r="A107" i="6"/>
  <c r="A107" i="8" s="1"/>
  <c r="B106" i="8" s="1"/>
  <c r="L106" i="6"/>
  <c r="O106" i="8" s="1"/>
  <c r="C106" i="6"/>
  <c r="B106" i="6"/>
  <c r="K106" i="6"/>
  <c r="M106" i="8" s="1"/>
  <c r="J106" i="6"/>
  <c r="U106" i="8" s="1"/>
  <c r="K103" i="6"/>
  <c r="M103" i="8" s="1"/>
  <c r="J103" i="6"/>
  <c r="U103" i="8" s="1"/>
  <c r="I102" i="6"/>
  <c r="R102" i="8" s="1"/>
  <c r="D102" i="6"/>
  <c r="E102" i="8" s="1"/>
  <c r="C103" i="6"/>
  <c r="D103" i="8" s="1"/>
  <c r="B103" i="6"/>
  <c r="O103" i="8" l="1"/>
  <c r="C103" i="8"/>
  <c r="AE103" i="8" s="1"/>
  <c r="I106" i="6"/>
  <c r="R106" i="8" s="1"/>
  <c r="C106" i="8"/>
  <c r="AE106" i="8" s="1"/>
  <c r="D106" i="6"/>
  <c r="E106" i="8" s="1"/>
  <c r="D106" i="8"/>
  <c r="A108" i="6"/>
  <c r="A108" i="8" s="1"/>
  <c r="B107" i="8" s="1"/>
  <c r="L107" i="6"/>
  <c r="O107" i="8" s="1"/>
  <c r="K107" i="6"/>
  <c r="M107" i="8" s="1"/>
  <c r="J107" i="6"/>
  <c r="U107" i="8" s="1"/>
  <c r="C107" i="6"/>
  <c r="B107" i="6"/>
  <c r="K104" i="6"/>
  <c r="M104" i="8" s="1"/>
  <c r="J104" i="6"/>
  <c r="U104" i="8" s="1"/>
  <c r="D103" i="6"/>
  <c r="E103" i="8" s="1"/>
  <c r="I103" i="6"/>
  <c r="R103" i="8" s="1"/>
  <c r="C104" i="6"/>
  <c r="D104" i="8" s="1"/>
  <c r="B104" i="6"/>
  <c r="I107" i="6" l="1"/>
  <c r="R107" i="8" s="1"/>
  <c r="C107" i="8"/>
  <c r="AE107" i="8" s="1"/>
  <c r="D107" i="6"/>
  <c r="E107" i="8" s="1"/>
  <c r="D107" i="8"/>
  <c r="O104" i="8"/>
  <c r="C104" i="8"/>
  <c r="AE104" i="8" s="1"/>
  <c r="A109" i="6"/>
  <c r="A109" i="8" s="1"/>
  <c r="B108" i="8" s="1"/>
  <c r="L108" i="6"/>
  <c r="O108" i="8" s="1"/>
  <c r="C108" i="6"/>
  <c r="B108" i="6"/>
  <c r="J108" i="6"/>
  <c r="U108" i="8" s="1"/>
  <c r="K108" i="6"/>
  <c r="M108" i="8" s="1"/>
  <c r="I104" i="6"/>
  <c r="R104" i="8" s="1"/>
  <c r="D104" i="6"/>
  <c r="E104" i="8" s="1"/>
  <c r="I108" i="6" l="1"/>
  <c r="R108" i="8" s="1"/>
  <c r="C108" i="8"/>
  <c r="AE108" i="8" s="1"/>
  <c r="D108" i="6"/>
  <c r="E108" i="8" s="1"/>
  <c r="D108" i="8"/>
  <c r="A110" i="6"/>
  <c r="A110" i="8" s="1"/>
  <c r="B109" i="8" s="1"/>
  <c r="L109" i="6"/>
  <c r="O109" i="8" s="1"/>
  <c r="C109" i="6"/>
  <c r="K109" i="6"/>
  <c r="M109" i="8" s="1"/>
  <c r="B109" i="6"/>
  <c r="J109" i="6"/>
  <c r="U109" i="8" s="1"/>
  <c r="D109" i="6" l="1"/>
  <c r="E109" i="8" s="1"/>
  <c r="D109" i="8"/>
  <c r="I109" i="6"/>
  <c r="R109" i="8" s="1"/>
  <c r="C109" i="8"/>
  <c r="AE109" i="8" s="1"/>
  <c r="A111" i="6"/>
  <c r="A111" i="8" s="1"/>
  <c r="B110" i="8" s="1"/>
  <c r="L110" i="6"/>
  <c r="O110" i="8" s="1"/>
  <c r="B110" i="6"/>
  <c r="J110" i="6"/>
  <c r="U110" i="8" s="1"/>
  <c r="C110" i="6"/>
  <c r="K110" i="6"/>
  <c r="M110" i="8" s="1"/>
  <c r="I110" i="6" l="1"/>
  <c r="R110" i="8" s="1"/>
  <c r="C110" i="8"/>
  <c r="AE110" i="8" s="1"/>
  <c r="D110" i="6"/>
  <c r="E110" i="8" s="1"/>
  <c r="D110" i="8"/>
  <c r="A112" i="6"/>
  <c r="A112" i="8" s="1"/>
  <c r="B111" i="8" s="1"/>
  <c r="L111" i="6"/>
  <c r="O111" i="8" s="1"/>
  <c r="B111" i="6"/>
  <c r="C111" i="6"/>
  <c r="J111" i="6"/>
  <c r="U111" i="8" s="1"/>
  <c r="K111" i="6"/>
  <c r="M111" i="8" s="1"/>
  <c r="I111" i="6" l="1"/>
  <c r="R111" i="8" s="1"/>
  <c r="C111" i="8"/>
  <c r="AE111" i="8" s="1"/>
  <c r="D111" i="6"/>
  <c r="E111" i="8" s="1"/>
  <c r="D111" i="8"/>
  <c r="A113" i="6"/>
  <c r="A113" i="8" s="1"/>
  <c r="B112" i="8" s="1"/>
  <c r="L112" i="6"/>
  <c r="O112" i="8" s="1"/>
  <c r="K112" i="6"/>
  <c r="M112" i="8" s="1"/>
  <c r="B112" i="6"/>
  <c r="J112" i="6"/>
  <c r="U112" i="8" s="1"/>
  <c r="C112" i="6"/>
  <c r="B4" i="2"/>
  <c r="I112" i="6" l="1"/>
  <c r="R112" i="8" s="1"/>
  <c r="C112" i="8"/>
  <c r="AE112" i="8" s="1"/>
  <c r="D112" i="6"/>
  <c r="E112" i="8" s="1"/>
  <c r="D112" i="8"/>
  <c r="A114" i="6"/>
  <c r="A114" i="8" s="1"/>
  <c r="B113" i="8" s="1"/>
  <c r="L113" i="6"/>
  <c r="O113" i="8" s="1"/>
  <c r="K113" i="6"/>
  <c r="M113" i="8" s="1"/>
  <c r="B113" i="6"/>
  <c r="J113" i="6"/>
  <c r="U113" i="8" s="1"/>
  <c r="C113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4" i="6"/>
  <c r="J4" i="8" s="1"/>
  <c r="G5" i="6"/>
  <c r="H5" i="8" s="1"/>
  <c r="J5" i="8" s="1"/>
  <c r="J6" i="8" s="1"/>
  <c r="J7" i="8" s="1"/>
  <c r="G6" i="6"/>
  <c r="H6" i="8" s="1"/>
  <c r="G7" i="6"/>
  <c r="H7" i="8" s="1"/>
  <c r="G8" i="6"/>
  <c r="H8" i="8" s="1"/>
  <c r="G9" i="6"/>
  <c r="H9" i="8" s="1"/>
  <c r="G10" i="6"/>
  <c r="H10" i="8" s="1"/>
  <c r="G11" i="6"/>
  <c r="H11" i="8" s="1"/>
  <c r="G12" i="6"/>
  <c r="H12" i="8" s="1"/>
  <c r="G13" i="6"/>
  <c r="H13" i="8" s="1"/>
  <c r="G14" i="6"/>
  <c r="H14" i="8" s="1"/>
  <c r="G15" i="6"/>
  <c r="H15" i="8" s="1"/>
  <c r="G16" i="6"/>
  <c r="H16" i="8" s="1"/>
  <c r="G17" i="6"/>
  <c r="H17" i="8" s="1"/>
  <c r="G18" i="6"/>
  <c r="H18" i="8" s="1"/>
  <c r="G19" i="6"/>
  <c r="H19" i="8" s="1"/>
  <c r="G20" i="6"/>
  <c r="H20" i="8" s="1"/>
  <c r="G21" i="6"/>
  <c r="H21" i="8" s="1"/>
  <c r="G22" i="6"/>
  <c r="H22" i="8" s="1"/>
  <c r="G23" i="6"/>
  <c r="H23" i="8" s="1"/>
  <c r="G24" i="6"/>
  <c r="H24" i="8" s="1"/>
  <c r="G25" i="6"/>
  <c r="H25" i="8" s="1"/>
  <c r="G26" i="6"/>
  <c r="H26" i="8" s="1"/>
  <c r="G27" i="6"/>
  <c r="H27" i="8" s="1"/>
  <c r="G28" i="6"/>
  <c r="H28" i="8" s="1"/>
  <c r="G29" i="6"/>
  <c r="H29" i="8" s="1"/>
  <c r="G30" i="6"/>
  <c r="H30" i="8" s="1"/>
  <c r="G31" i="6"/>
  <c r="H31" i="8" s="1"/>
  <c r="G32" i="6"/>
  <c r="H32" i="8" s="1"/>
  <c r="G33" i="6"/>
  <c r="H33" i="8" s="1"/>
  <c r="G34" i="6"/>
  <c r="H34" i="8" s="1"/>
  <c r="G35" i="6"/>
  <c r="H35" i="8" s="1"/>
  <c r="G36" i="6"/>
  <c r="H36" i="8" s="1"/>
  <c r="G37" i="6"/>
  <c r="H37" i="8" s="1"/>
  <c r="G38" i="6"/>
  <c r="H38" i="8" s="1"/>
  <c r="G39" i="6"/>
  <c r="H39" i="8" s="1"/>
  <c r="G40" i="6"/>
  <c r="H40" i="8" s="1"/>
  <c r="G41" i="6"/>
  <c r="H41" i="8" s="1"/>
  <c r="G42" i="6"/>
  <c r="H42" i="8" s="1"/>
  <c r="G43" i="6"/>
  <c r="H43" i="8" s="1"/>
  <c r="G44" i="6"/>
  <c r="H44" i="8" s="1"/>
  <c r="G45" i="6"/>
  <c r="H45" i="8" s="1"/>
  <c r="G46" i="6"/>
  <c r="H46" i="8" s="1"/>
  <c r="G47" i="6"/>
  <c r="H47" i="8" s="1"/>
  <c r="G48" i="6"/>
  <c r="H48" i="8" s="1"/>
  <c r="G49" i="6"/>
  <c r="H49" i="8" s="1"/>
  <c r="G50" i="6"/>
  <c r="H50" i="8" s="1"/>
  <c r="G51" i="6"/>
  <c r="H51" i="8" s="1"/>
  <c r="G52" i="6"/>
  <c r="H52" i="8" s="1"/>
  <c r="G53" i="6"/>
  <c r="H53" i="8" s="1"/>
  <c r="G54" i="6"/>
  <c r="H54" i="8" s="1"/>
  <c r="G55" i="6"/>
  <c r="H55" i="8" s="1"/>
  <c r="G56" i="6"/>
  <c r="H56" i="8" s="1"/>
  <c r="G57" i="6"/>
  <c r="H57" i="8" s="1"/>
  <c r="G58" i="6"/>
  <c r="H58" i="8" s="1"/>
  <c r="G59" i="6"/>
  <c r="H59" i="8" s="1"/>
  <c r="G60" i="6"/>
  <c r="H60" i="8" s="1"/>
  <c r="G61" i="6"/>
  <c r="H61" i="8" s="1"/>
  <c r="G62" i="6"/>
  <c r="H62" i="8" s="1"/>
  <c r="G63" i="6"/>
  <c r="H63" i="8" s="1"/>
  <c r="G64" i="6"/>
  <c r="H64" i="8" s="1"/>
  <c r="G65" i="6"/>
  <c r="H65" i="8" s="1"/>
  <c r="G66" i="6"/>
  <c r="H66" i="8" s="1"/>
  <c r="G67" i="6"/>
  <c r="H67" i="8" s="1"/>
  <c r="G68" i="6"/>
  <c r="H68" i="8" s="1"/>
  <c r="G69" i="6"/>
  <c r="H69" i="8" s="1"/>
  <c r="G70" i="6"/>
  <c r="H70" i="8" s="1"/>
  <c r="G71" i="6"/>
  <c r="H71" i="8" s="1"/>
  <c r="G72" i="6"/>
  <c r="H72" i="8" s="1"/>
  <c r="G73" i="6"/>
  <c r="H73" i="8" s="1"/>
  <c r="G74" i="6"/>
  <c r="H74" i="8" s="1"/>
  <c r="G75" i="6"/>
  <c r="H75" i="8" s="1"/>
  <c r="G76" i="6"/>
  <c r="H76" i="8" s="1"/>
  <c r="G77" i="6"/>
  <c r="H77" i="8" s="1"/>
  <c r="G78" i="6"/>
  <c r="H78" i="8" s="1"/>
  <c r="G79" i="6"/>
  <c r="H79" i="8" s="1"/>
  <c r="G80" i="6"/>
  <c r="H80" i="8" s="1"/>
  <c r="G81" i="6"/>
  <c r="H81" i="8" s="1"/>
  <c r="G82" i="6"/>
  <c r="H82" i="8" s="1"/>
  <c r="G83" i="6"/>
  <c r="H83" i="8" s="1"/>
  <c r="G84" i="6"/>
  <c r="H84" i="8" s="1"/>
  <c r="G85" i="6"/>
  <c r="H85" i="8" s="1"/>
  <c r="G86" i="6"/>
  <c r="H86" i="8" s="1"/>
  <c r="G87" i="6"/>
  <c r="H87" i="8" s="1"/>
  <c r="G88" i="6"/>
  <c r="H88" i="8" s="1"/>
  <c r="G89" i="6"/>
  <c r="H89" i="8" s="1"/>
  <c r="G90" i="6"/>
  <c r="H90" i="8" s="1"/>
  <c r="G91" i="6"/>
  <c r="H91" i="8" s="1"/>
  <c r="G92" i="6"/>
  <c r="H92" i="8" s="1"/>
  <c r="G93" i="6"/>
  <c r="H93" i="8" s="1"/>
  <c r="G94" i="6"/>
  <c r="H94" i="8" s="1"/>
  <c r="G95" i="6"/>
  <c r="H95" i="8" s="1"/>
  <c r="G96" i="6"/>
  <c r="H96" i="8" s="1"/>
  <c r="G97" i="6"/>
  <c r="H97" i="8" s="1"/>
  <c r="G98" i="6"/>
  <c r="H98" i="8" s="1"/>
  <c r="G99" i="6"/>
  <c r="H99" i="8" s="1"/>
  <c r="G100" i="6"/>
  <c r="H100" i="8" s="1"/>
  <c r="G101" i="6"/>
  <c r="H101" i="8" s="1"/>
  <c r="G102" i="6"/>
  <c r="H102" i="8" s="1"/>
  <c r="G103" i="6"/>
  <c r="H103" i="8" s="1"/>
  <c r="G104" i="6"/>
  <c r="H104" i="8" s="1"/>
  <c r="G4" i="6"/>
  <c r="H4" i="8" s="1"/>
  <c r="B5" i="2"/>
  <c r="A5" i="2" s="1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J8" i="8" l="1"/>
  <c r="J9" i="8" s="1"/>
  <c r="J10" i="8" s="1"/>
  <c r="J11" i="8" s="1"/>
  <c r="J12" i="8" s="1"/>
  <c r="J13" i="8" s="1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J38" i="8" s="1"/>
  <c r="J39" i="8" s="1"/>
  <c r="J40" i="8" s="1"/>
  <c r="J41" i="8" s="1"/>
  <c r="J42" i="8" s="1"/>
  <c r="J43" i="8" s="1"/>
  <c r="J44" i="8" s="1"/>
  <c r="J45" i="8" s="1"/>
  <c r="J46" i="8" s="1"/>
  <c r="J47" i="8" s="1"/>
  <c r="J48" i="8" s="1"/>
  <c r="J49" i="8" s="1"/>
  <c r="J50" i="8" s="1"/>
  <c r="J51" i="8" s="1"/>
  <c r="J52" i="8" s="1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7" i="8" s="1"/>
  <c r="J88" i="8" s="1"/>
  <c r="J89" i="8" s="1"/>
  <c r="J90" i="8" s="1"/>
  <c r="J91" i="8" s="1"/>
  <c r="J92" i="8" s="1"/>
  <c r="J93" i="8" s="1"/>
  <c r="J94" i="8" s="1"/>
  <c r="J95" i="8" s="1"/>
  <c r="J96" i="8" s="1"/>
  <c r="J97" i="8" s="1"/>
  <c r="J98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D113" i="6"/>
  <c r="E113" i="8" s="1"/>
  <c r="D113" i="8"/>
  <c r="I113" i="6"/>
  <c r="R113" i="8" s="1"/>
  <c r="C113" i="8"/>
  <c r="AE113" i="8" s="1"/>
  <c r="A115" i="6"/>
  <c r="A115" i="8" s="1"/>
  <c r="B114" i="8" s="1"/>
  <c r="L114" i="6"/>
  <c r="O114" i="8" s="1"/>
  <c r="K114" i="6"/>
  <c r="M114" i="8" s="1"/>
  <c r="B114" i="6"/>
  <c r="J114" i="6"/>
  <c r="U114" i="8" s="1"/>
  <c r="C114" i="6"/>
  <c r="L4" i="8"/>
  <c r="I14" i="4"/>
  <c r="I15" i="4"/>
  <c r="I16" i="4"/>
  <c r="I17" i="4"/>
  <c r="I9" i="4"/>
  <c r="J114" i="8" l="1"/>
  <c r="P5" i="8"/>
  <c r="P9" i="8"/>
  <c r="P13" i="8"/>
  <c r="P17" i="8"/>
  <c r="P21" i="8"/>
  <c r="P25" i="8"/>
  <c r="P29" i="8"/>
  <c r="P33" i="8"/>
  <c r="P37" i="8"/>
  <c r="P41" i="8"/>
  <c r="P45" i="8"/>
  <c r="P49" i="8"/>
  <c r="P53" i="8"/>
  <c r="P57" i="8"/>
  <c r="P61" i="8"/>
  <c r="P65" i="8"/>
  <c r="P69" i="8"/>
  <c r="P73" i="8"/>
  <c r="P77" i="8"/>
  <c r="P81" i="8"/>
  <c r="P85" i="8"/>
  <c r="P89" i="8"/>
  <c r="P93" i="8"/>
  <c r="P97" i="8"/>
  <c r="P101" i="8"/>
  <c r="P105" i="8"/>
  <c r="P109" i="8"/>
  <c r="P113" i="8"/>
  <c r="P6" i="8"/>
  <c r="P10" i="8"/>
  <c r="P14" i="8"/>
  <c r="P18" i="8"/>
  <c r="P22" i="8"/>
  <c r="P26" i="8"/>
  <c r="P30" i="8"/>
  <c r="P34" i="8"/>
  <c r="P38" i="8"/>
  <c r="P42" i="8"/>
  <c r="P46" i="8"/>
  <c r="P50" i="8"/>
  <c r="P54" i="8"/>
  <c r="P58" i="8"/>
  <c r="P62" i="8"/>
  <c r="P66" i="8"/>
  <c r="P70" i="8"/>
  <c r="P74" i="8"/>
  <c r="P78" i="8"/>
  <c r="P82" i="8"/>
  <c r="P86" i="8"/>
  <c r="P90" i="8"/>
  <c r="P94" i="8"/>
  <c r="P98" i="8"/>
  <c r="P102" i="8"/>
  <c r="P106" i="8"/>
  <c r="P110" i="8"/>
  <c r="P114" i="8"/>
  <c r="N114" i="8" s="1"/>
  <c r="P7" i="8"/>
  <c r="P15" i="8"/>
  <c r="P23" i="8"/>
  <c r="P31" i="8"/>
  <c r="P39" i="8"/>
  <c r="P47" i="8"/>
  <c r="P55" i="8"/>
  <c r="P63" i="8"/>
  <c r="P71" i="8"/>
  <c r="P79" i="8"/>
  <c r="P87" i="8"/>
  <c r="P95" i="8"/>
  <c r="P103" i="8"/>
  <c r="P111" i="8"/>
  <c r="P8" i="8"/>
  <c r="P16" i="8"/>
  <c r="P24" i="8"/>
  <c r="P32" i="8"/>
  <c r="P40" i="8"/>
  <c r="P48" i="8"/>
  <c r="P56" i="8"/>
  <c r="P64" i="8"/>
  <c r="P72" i="8"/>
  <c r="P80" i="8"/>
  <c r="P88" i="8"/>
  <c r="P96" i="8"/>
  <c r="P104" i="8"/>
  <c r="P112" i="8"/>
  <c r="P11" i="8"/>
  <c r="P27" i="8"/>
  <c r="P43" i="8"/>
  <c r="P59" i="8"/>
  <c r="P75" i="8"/>
  <c r="P91" i="8"/>
  <c r="P107" i="8"/>
  <c r="P36" i="8"/>
  <c r="P12" i="8"/>
  <c r="P28" i="8"/>
  <c r="P44" i="8"/>
  <c r="P60" i="8"/>
  <c r="P76" i="8"/>
  <c r="P92" i="8"/>
  <c r="P108" i="8"/>
  <c r="P4" i="8"/>
  <c r="P19" i="8"/>
  <c r="P35" i="8"/>
  <c r="P51" i="8"/>
  <c r="P67" i="8"/>
  <c r="P83" i="8"/>
  <c r="P99" i="8"/>
  <c r="P20" i="8"/>
  <c r="P52" i="8"/>
  <c r="P68" i="8"/>
  <c r="P84" i="8"/>
  <c r="P100" i="8"/>
  <c r="Y4" i="8"/>
  <c r="AA4" i="8" s="1"/>
  <c r="Z4" i="8"/>
  <c r="I114" i="6"/>
  <c r="R114" i="8" s="1"/>
  <c r="C114" i="8"/>
  <c r="AE114" i="8" s="1"/>
  <c r="D114" i="6"/>
  <c r="E114" i="8" s="1"/>
  <c r="D114" i="8"/>
  <c r="A116" i="6"/>
  <c r="A116" i="8" s="1"/>
  <c r="B115" i="8" s="1"/>
  <c r="J115" i="8" s="1"/>
  <c r="L115" i="6"/>
  <c r="O115" i="8" s="1"/>
  <c r="J115" i="6"/>
  <c r="U115" i="8" s="1"/>
  <c r="C115" i="6"/>
  <c r="K115" i="6"/>
  <c r="M115" i="8" s="1"/>
  <c r="P115" i="8" s="1"/>
  <c r="B115" i="6"/>
  <c r="F5" i="2"/>
  <c r="N115" i="8" l="1"/>
  <c r="N4" i="8"/>
  <c r="N6" i="8"/>
  <c r="N5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5" i="8"/>
  <c r="N106" i="8"/>
  <c r="N102" i="8"/>
  <c r="N103" i="8"/>
  <c r="N107" i="8"/>
  <c r="N104" i="8"/>
  <c r="N108" i="8"/>
  <c r="N109" i="8"/>
  <c r="N110" i="8"/>
  <c r="N111" i="8"/>
  <c r="N112" i="8"/>
  <c r="N113" i="8"/>
  <c r="D115" i="6"/>
  <c r="E115" i="8" s="1"/>
  <c r="D115" i="8"/>
  <c r="I115" i="6"/>
  <c r="R115" i="8" s="1"/>
  <c r="C115" i="8"/>
  <c r="AE115" i="8" s="1"/>
  <c r="A117" i="6"/>
  <c r="A117" i="8" s="1"/>
  <c r="B116" i="8" s="1"/>
  <c r="J116" i="8" s="1"/>
  <c r="L116" i="6"/>
  <c r="O116" i="8" s="1"/>
  <c r="B116" i="6"/>
  <c r="J116" i="6"/>
  <c r="U116" i="8" s="1"/>
  <c r="C116" i="6"/>
  <c r="K116" i="6"/>
  <c r="M116" i="8" s="1"/>
  <c r="P116" i="8" s="1"/>
  <c r="G4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4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5" i="2"/>
  <c r="C4" i="2"/>
  <c r="N116" i="8" l="1"/>
  <c r="I116" i="6"/>
  <c r="R116" i="8" s="1"/>
  <c r="C116" i="8"/>
  <c r="AE116" i="8" s="1"/>
  <c r="D116" i="6"/>
  <c r="E116" i="8" s="1"/>
  <c r="D116" i="8"/>
  <c r="A118" i="6"/>
  <c r="A118" i="8" s="1"/>
  <c r="B117" i="8" s="1"/>
  <c r="J117" i="8" s="1"/>
  <c r="L117" i="6"/>
  <c r="O117" i="8" s="1"/>
  <c r="B117" i="6"/>
  <c r="J117" i="6"/>
  <c r="U117" i="8" s="1"/>
  <c r="C117" i="6"/>
  <c r="K117" i="6"/>
  <c r="M117" i="8" s="1"/>
  <c r="P117" i="8" s="1"/>
  <c r="G5" i="2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I4" i="2"/>
  <c r="N117" i="8" l="1"/>
  <c r="L7" i="2"/>
  <c r="J7" i="2" s="1"/>
  <c r="L11" i="2"/>
  <c r="J11" i="2" s="1"/>
  <c r="L15" i="2"/>
  <c r="J15" i="2" s="1"/>
  <c r="L19" i="2"/>
  <c r="J19" i="2" s="1"/>
  <c r="L23" i="2"/>
  <c r="J23" i="2" s="1"/>
  <c r="L27" i="2"/>
  <c r="J27" i="2" s="1"/>
  <c r="L31" i="2"/>
  <c r="J31" i="2" s="1"/>
  <c r="L35" i="2"/>
  <c r="J35" i="2" s="1"/>
  <c r="L39" i="2"/>
  <c r="J39" i="2" s="1"/>
  <c r="L43" i="2"/>
  <c r="J43" i="2" s="1"/>
  <c r="L47" i="2"/>
  <c r="J47" i="2" s="1"/>
  <c r="L51" i="2"/>
  <c r="J51" i="2" s="1"/>
  <c r="L55" i="2"/>
  <c r="J55" i="2" s="1"/>
  <c r="L59" i="2"/>
  <c r="J59" i="2" s="1"/>
  <c r="L63" i="2"/>
  <c r="J63" i="2" s="1"/>
  <c r="L67" i="2"/>
  <c r="J67" i="2" s="1"/>
  <c r="L71" i="2"/>
  <c r="J71" i="2" s="1"/>
  <c r="L75" i="2"/>
  <c r="J75" i="2" s="1"/>
  <c r="L79" i="2"/>
  <c r="J79" i="2" s="1"/>
  <c r="L83" i="2"/>
  <c r="J83" i="2" s="1"/>
  <c r="L87" i="2"/>
  <c r="J87" i="2" s="1"/>
  <c r="L91" i="2"/>
  <c r="J91" i="2" s="1"/>
  <c r="L95" i="2"/>
  <c r="J95" i="2" s="1"/>
  <c r="L99" i="2"/>
  <c r="J99" i="2" s="1"/>
  <c r="L103" i="2"/>
  <c r="J103" i="2" s="1"/>
  <c r="L84" i="2"/>
  <c r="J84" i="2" s="1"/>
  <c r="L92" i="2"/>
  <c r="J92" i="2" s="1"/>
  <c r="L100" i="2"/>
  <c r="J100" i="2" s="1"/>
  <c r="L6" i="2"/>
  <c r="J6" i="2" s="1"/>
  <c r="L18" i="2"/>
  <c r="J18" i="2" s="1"/>
  <c r="L30" i="2"/>
  <c r="J30" i="2" s="1"/>
  <c r="L42" i="2"/>
  <c r="J42" i="2" s="1"/>
  <c r="L54" i="2"/>
  <c r="J54" i="2" s="1"/>
  <c r="L66" i="2"/>
  <c r="J66" i="2" s="1"/>
  <c r="L82" i="2"/>
  <c r="J82" i="2" s="1"/>
  <c r="L94" i="2"/>
  <c r="J94" i="2" s="1"/>
  <c r="L8" i="2"/>
  <c r="J8" i="2" s="1"/>
  <c r="L12" i="2"/>
  <c r="J12" i="2" s="1"/>
  <c r="L16" i="2"/>
  <c r="J16" i="2" s="1"/>
  <c r="L20" i="2"/>
  <c r="J20" i="2" s="1"/>
  <c r="L24" i="2"/>
  <c r="J24" i="2" s="1"/>
  <c r="L28" i="2"/>
  <c r="J28" i="2" s="1"/>
  <c r="L32" i="2"/>
  <c r="J32" i="2" s="1"/>
  <c r="L36" i="2"/>
  <c r="J36" i="2" s="1"/>
  <c r="L40" i="2"/>
  <c r="J40" i="2" s="1"/>
  <c r="L44" i="2"/>
  <c r="J44" i="2" s="1"/>
  <c r="L48" i="2"/>
  <c r="J48" i="2" s="1"/>
  <c r="L52" i="2"/>
  <c r="J52" i="2" s="1"/>
  <c r="L56" i="2"/>
  <c r="J56" i="2" s="1"/>
  <c r="L60" i="2"/>
  <c r="J60" i="2" s="1"/>
  <c r="L64" i="2"/>
  <c r="J64" i="2" s="1"/>
  <c r="L68" i="2"/>
  <c r="J68" i="2" s="1"/>
  <c r="L72" i="2"/>
  <c r="J72" i="2" s="1"/>
  <c r="L76" i="2"/>
  <c r="J76" i="2" s="1"/>
  <c r="L80" i="2"/>
  <c r="J80" i="2" s="1"/>
  <c r="L88" i="2"/>
  <c r="J88" i="2" s="1"/>
  <c r="L96" i="2"/>
  <c r="J96" i="2" s="1"/>
  <c r="L4" i="2"/>
  <c r="L10" i="2"/>
  <c r="J10" i="2" s="1"/>
  <c r="L22" i="2"/>
  <c r="J22" i="2" s="1"/>
  <c r="L34" i="2"/>
  <c r="J34" i="2" s="1"/>
  <c r="L46" i="2"/>
  <c r="J46" i="2" s="1"/>
  <c r="L58" i="2"/>
  <c r="J58" i="2" s="1"/>
  <c r="L74" i="2"/>
  <c r="J74" i="2" s="1"/>
  <c r="L86" i="2"/>
  <c r="J86" i="2" s="1"/>
  <c r="L102" i="2"/>
  <c r="J102" i="2" s="1"/>
  <c r="L5" i="2"/>
  <c r="J5" i="2" s="1"/>
  <c r="L9" i="2"/>
  <c r="J9" i="2" s="1"/>
  <c r="L13" i="2"/>
  <c r="J13" i="2" s="1"/>
  <c r="L17" i="2"/>
  <c r="J17" i="2" s="1"/>
  <c r="L21" i="2"/>
  <c r="J21" i="2" s="1"/>
  <c r="L25" i="2"/>
  <c r="J25" i="2" s="1"/>
  <c r="L29" i="2"/>
  <c r="J29" i="2" s="1"/>
  <c r="L33" i="2"/>
  <c r="J33" i="2" s="1"/>
  <c r="L37" i="2"/>
  <c r="J37" i="2" s="1"/>
  <c r="L41" i="2"/>
  <c r="J41" i="2" s="1"/>
  <c r="L45" i="2"/>
  <c r="J45" i="2" s="1"/>
  <c r="L49" i="2"/>
  <c r="J49" i="2" s="1"/>
  <c r="L53" i="2"/>
  <c r="J53" i="2" s="1"/>
  <c r="L57" i="2"/>
  <c r="J57" i="2" s="1"/>
  <c r="L61" i="2"/>
  <c r="J61" i="2" s="1"/>
  <c r="L65" i="2"/>
  <c r="J65" i="2" s="1"/>
  <c r="L69" i="2"/>
  <c r="J69" i="2" s="1"/>
  <c r="L73" i="2"/>
  <c r="J73" i="2" s="1"/>
  <c r="L77" i="2"/>
  <c r="J77" i="2" s="1"/>
  <c r="L81" i="2"/>
  <c r="J81" i="2" s="1"/>
  <c r="L85" i="2"/>
  <c r="J85" i="2" s="1"/>
  <c r="L89" i="2"/>
  <c r="J89" i="2" s="1"/>
  <c r="L93" i="2"/>
  <c r="J93" i="2" s="1"/>
  <c r="L97" i="2"/>
  <c r="J97" i="2" s="1"/>
  <c r="L101" i="2"/>
  <c r="J101" i="2" s="1"/>
  <c r="L14" i="2"/>
  <c r="J14" i="2" s="1"/>
  <c r="L26" i="2"/>
  <c r="J26" i="2" s="1"/>
  <c r="L38" i="2"/>
  <c r="J38" i="2" s="1"/>
  <c r="L50" i="2"/>
  <c r="J50" i="2" s="1"/>
  <c r="L62" i="2"/>
  <c r="J62" i="2" s="1"/>
  <c r="L70" i="2"/>
  <c r="J70" i="2" s="1"/>
  <c r="L78" i="2"/>
  <c r="J78" i="2" s="1"/>
  <c r="L90" i="2"/>
  <c r="J90" i="2" s="1"/>
  <c r="L98" i="2"/>
  <c r="J98" i="2" s="1"/>
  <c r="D117" i="6"/>
  <c r="E117" i="8" s="1"/>
  <c r="D117" i="8"/>
  <c r="I117" i="6"/>
  <c r="R117" i="8" s="1"/>
  <c r="C117" i="8"/>
  <c r="AE117" i="8" s="1"/>
  <c r="A119" i="6"/>
  <c r="A119" i="8" s="1"/>
  <c r="B118" i="8" s="1"/>
  <c r="J118" i="8" s="1"/>
  <c r="L118" i="6"/>
  <c r="O118" i="8" s="1"/>
  <c r="B118" i="6"/>
  <c r="J118" i="6"/>
  <c r="U118" i="8" s="1"/>
  <c r="C118" i="6"/>
  <c r="K118" i="6"/>
  <c r="M118" i="8" s="1"/>
  <c r="P118" i="8" s="1"/>
  <c r="R4" i="2"/>
  <c r="S4" i="2"/>
  <c r="X48" i="2"/>
  <c r="X17" i="2"/>
  <c r="X36" i="2"/>
  <c r="X27" i="2"/>
  <c r="X43" i="2"/>
  <c r="X57" i="2"/>
  <c r="X18" i="2"/>
  <c r="X34" i="2"/>
  <c r="X50" i="2"/>
  <c r="X56" i="2"/>
  <c r="X76" i="2"/>
  <c r="X59" i="2"/>
  <c r="X101" i="2"/>
  <c r="X29" i="2"/>
  <c r="X10" i="2"/>
  <c r="X61" i="2"/>
  <c r="X9" i="2"/>
  <c r="X28" i="2"/>
  <c r="X83" i="2"/>
  <c r="X68" i="2"/>
  <c r="X89" i="2"/>
  <c r="X78" i="2"/>
  <c r="X69" i="2"/>
  <c r="X91" i="2"/>
  <c r="X95" i="2"/>
  <c r="X53" i="2"/>
  <c r="X11" i="2"/>
  <c r="X32" i="2"/>
  <c r="X6" i="2"/>
  <c r="X16" i="2"/>
  <c r="X75" i="2"/>
  <c r="X20" i="2"/>
  <c r="X33" i="2"/>
  <c r="X58" i="2"/>
  <c r="X15" i="2"/>
  <c r="X23" i="2"/>
  <c r="X31" i="2"/>
  <c r="X39" i="2"/>
  <c r="X47" i="2"/>
  <c r="X54" i="2"/>
  <c r="X14" i="2"/>
  <c r="X22" i="2"/>
  <c r="X30" i="2"/>
  <c r="X38" i="2"/>
  <c r="X46" i="2"/>
  <c r="X52" i="2"/>
  <c r="X60" i="2"/>
  <c r="X79" i="2"/>
  <c r="X55" i="2"/>
  <c r="X63" i="2"/>
  <c r="X87" i="2"/>
  <c r="X102" i="2"/>
  <c r="X92" i="2"/>
  <c r="X88" i="2"/>
  <c r="X97" i="2"/>
  <c r="X7" i="2"/>
  <c r="X40" i="2"/>
  <c r="X24" i="2"/>
  <c r="X49" i="2"/>
  <c r="X19" i="2"/>
  <c r="X35" i="2"/>
  <c r="X51" i="2"/>
  <c r="X26" i="2"/>
  <c r="X42" i="2"/>
  <c r="X64" i="2"/>
  <c r="X94" i="2"/>
  <c r="X93" i="2"/>
  <c r="X8" i="2"/>
  <c r="X4" i="2"/>
  <c r="X45" i="2"/>
  <c r="X13" i="2"/>
  <c r="X41" i="2"/>
  <c r="X62" i="2"/>
  <c r="X70" i="2"/>
  <c r="X85" i="2"/>
  <c r="X77" i="2"/>
  <c r="X99" i="2"/>
  <c r="X98" i="2"/>
  <c r="X90" i="2"/>
  <c r="X37" i="2"/>
  <c r="X80" i="2"/>
  <c r="X21" i="2"/>
  <c r="X5" i="2"/>
  <c r="X12" i="2"/>
  <c r="X25" i="2"/>
  <c r="X44" i="2"/>
  <c r="X72" i="2"/>
  <c r="X67" i="2"/>
  <c r="X71" i="2"/>
  <c r="X84" i="2"/>
  <c r="X66" i="2"/>
  <c r="X74" i="2"/>
  <c r="X82" i="2"/>
  <c r="X65" i="2"/>
  <c r="X73" i="2"/>
  <c r="X81" i="2"/>
  <c r="X86" i="2"/>
  <c r="X96" i="2"/>
  <c r="X103" i="2"/>
  <c r="X100" i="2"/>
  <c r="N118" i="8" l="1"/>
  <c r="J4" i="2"/>
  <c r="N4" i="2"/>
  <c r="P4" i="2" s="1"/>
  <c r="I118" i="6"/>
  <c r="R118" i="8" s="1"/>
  <c r="C118" i="8"/>
  <c r="AE118" i="8" s="1"/>
  <c r="D118" i="6"/>
  <c r="E118" i="8" s="1"/>
  <c r="D118" i="8"/>
  <c r="A120" i="6"/>
  <c r="A120" i="8" s="1"/>
  <c r="B119" i="8" s="1"/>
  <c r="J119" i="8" s="1"/>
  <c r="L119" i="6"/>
  <c r="O119" i="8" s="1"/>
  <c r="B119" i="6"/>
  <c r="J119" i="6"/>
  <c r="U119" i="8" s="1"/>
  <c r="C119" i="6"/>
  <c r="K119" i="6"/>
  <c r="M119" i="8" s="1"/>
  <c r="P119" i="8" s="1"/>
  <c r="N119" i="8" l="1"/>
  <c r="D119" i="6"/>
  <c r="E119" i="8" s="1"/>
  <c r="D119" i="8"/>
  <c r="I119" i="6"/>
  <c r="R119" i="8" s="1"/>
  <c r="C119" i="8"/>
  <c r="AE119" i="8" s="1"/>
  <c r="A121" i="6"/>
  <c r="A121" i="8" s="1"/>
  <c r="B120" i="8" s="1"/>
  <c r="J120" i="8" s="1"/>
  <c r="L120" i="6"/>
  <c r="O120" i="8" s="1"/>
  <c r="K120" i="6"/>
  <c r="M120" i="8" s="1"/>
  <c r="P120" i="8" s="1"/>
  <c r="C120" i="6"/>
  <c r="B120" i="6"/>
  <c r="J120" i="6"/>
  <c r="U120" i="8" s="1"/>
  <c r="N120" i="8" l="1"/>
  <c r="I120" i="6"/>
  <c r="R120" i="8" s="1"/>
  <c r="C120" i="8"/>
  <c r="AE120" i="8" s="1"/>
  <c r="D120" i="6"/>
  <c r="E120" i="8" s="1"/>
  <c r="D120" i="8"/>
  <c r="A122" i="6"/>
  <c r="A122" i="8" s="1"/>
  <c r="B121" i="8" s="1"/>
  <c r="J121" i="8" s="1"/>
  <c r="L121" i="6"/>
  <c r="O121" i="8" s="1"/>
  <c r="C121" i="6"/>
  <c r="K121" i="6"/>
  <c r="M121" i="8" s="1"/>
  <c r="P121" i="8" s="1"/>
  <c r="B121" i="6"/>
  <c r="J121" i="6"/>
  <c r="U121" i="8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N121" i="8" l="1"/>
  <c r="D121" i="6"/>
  <c r="E121" i="8" s="1"/>
  <c r="D121" i="8"/>
  <c r="I121" i="6"/>
  <c r="R121" i="8" s="1"/>
  <c r="C121" i="8"/>
  <c r="AE121" i="8" s="1"/>
  <c r="A123" i="6"/>
  <c r="A123" i="8" s="1"/>
  <c r="B122" i="8" s="1"/>
  <c r="J122" i="8" s="1"/>
  <c r="L122" i="6"/>
  <c r="O122" i="8" s="1"/>
  <c r="C122" i="6"/>
  <c r="K122" i="6"/>
  <c r="M122" i="8" s="1"/>
  <c r="P122" i="8" s="1"/>
  <c r="B122" i="6"/>
  <c r="J122" i="6"/>
  <c r="U122" i="8" s="1"/>
  <c r="T4" i="2"/>
  <c r="N122" i="8" l="1"/>
  <c r="I122" i="6"/>
  <c r="R122" i="8" s="1"/>
  <c r="C122" i="8"/>
  <c r="AE122" i="8" s="1"/>
  <c r="D122" i="6"/>
  <c r="E122" i="8" s="1"/>
  <c r="D122" i="8"/>
  <c r="A124" i="6"/>
  <c r="A124" i="8" s="1"/>
  <c r="B123" i="8" s="1"/>
  <c r="J123" i="8" s="1"/>
  <c r="L123" i="6"/>
  <c r="O123" i="8" s="1"/>
  <c r="J123" i="6"/>
  <c r="U123" i="8" s="1"/>
  <c r="C123" i="6"/>
  <c r="K123" i="6"/>
  <c r="M123" i="8" s="1"/>
  <c r="P123" i="8" s="1"/>
  <c r="B123" i="6"/>
  <c r="N123" i="8" l="1"/>
  <c r="I123" i="6"/>
  <c r="R123" i="8" s="1"/>
  <c r="C123" i="8"/>
  <c r="AE123" i="8" s="1"/>
  <c r="D123" i="6"/>
  <c r="E123" i="8" s="1"/>
  <c r="D123" i="8"/>
  <c r="A125" i="6"/>
  <c r="A125" i="8" s="1"/>
  <c r="B124" i="8" s="1"/>
  <c r="J124" i="8" s="1"/>
  <c r="L124" i="6"/>
  <c r="O124" i="8" s="1"/>
  <c r="C124" i="6"/>
  <c r="K124" i="6"/>
  <c r="M124" i="8" s="1"/>
  <c r="P124" i="8" s="1"/>
  <c r="B124" i="6"/>
  <c r="J124" i="6"/>
  <c r="U124" i="8" s="1"/>
  <c r="N124" i="8" l="1"/>
  <c r="D124" i="6"/>
  <c r="E124" i="8" s="1"/>
  <c r="D124" i="8"/>
  <c r="I124" i="6"/>
  <c r="R124" i="8" s="1"/>
  <c r="C124" i="8"/>
  <c r="AE124" i="8" s="1"/>
  <c r="A126" i="6"/>
  <c r="A126" i="8" s="1"/>
  <c r="B125" i="8" s="1"/>
  <c r="J125" i="8" s="1"/>
  <c r="L125" i="6"/>
  <c r="O125" i="8" s="1"/>
  <c r="C125" i="6"/>
  <c r="K125" i="6"/>
  <c r="M125" i="8" s="1"/>
  <c r="P125" i="8" s="1"/>
  <c r="B125" i="6"/>
  <c r="J125" i="6"/>
  <c r="U125" i="8" s="1"/>
  <c r="N125" i="8" l="1"/>
  <c r="D125" i="6"/>
  <c r="E125" i="8" s="1"/>
  <c r="D125" i="8"/>
  <c r="I125" i="6"/>
  <c r="R125" i="8" s="1"/>
  <c r="C125" i="8"/>
  <c r="AE125" i="8" s="1"/>
  <c r="A127" i="6"/>
  <c r="A127" i="8" s="1"/>
  <c r="B126" i="8" s="1"/>
  <c r="J126" i="8" s="1"/>
  <c r="L126" i="6"/>
  <c r="O126" i="8" s="1"/>
  <c r="C126" i="6"/>
  <c r="K126" i="6"/>
  <c r="M126" i="8" s="1"/>
  <c r="P126" i="8" s="1"/>
  <c r="B126" i="6"/>
  <c r="J126" i="6"/>
  <c r="U126" i="8" s="1"/>
  <c r="N126" i="8" l="1"/>
  <c r="D126" i="6"/>
  <c r="E126" i="8" s="1"/>
  <c r="D126" i="8"/>
  <c r="I126" i="6"/>
  <c r="R126" i="8" s="1"/>
  <c r="C126" i="8"/>
  <c r="AE126" i="8" s="1"/>
  <c r="A128" i="6"/>
  <c r="A128" i="8" s="1"/>
  <c r="B127" i="8" s="1"/>
  <c r="J127" i="8" s="1"/>
  <c r="L127" i="6"/>
  <c r="O127" i="8" s="1"/>
  <c r="J127" i="6"/>
  <c r="U127" i="8" s="1"/>
  <c r="B127" i="6"/>
  <c r="C127" i="6"/>
  <c r="K127" i="6"/>
  <c r="M127" i="8" s="1"/>
  <c r="P127" i="8" s="1"/>
  <c r="N127" i="8" l="1"/>
  <c r="I127" i="6"/>
  <c r="R127" i="8" s="1"/>
  <c r="C127" i="8"/>
  <c r="AE127" i="8" s="1"/>
  <c r="D127" i="6"/>
  <c r="E127" i="8" s="1"/>
  <c r="D127" i="8"/>
  <c r="A129" i="6"/>
  <c r="A129" i="8" s="1"/>
  <c r="B128" i="8" s="1"/>
  <c r="J128" i="8" s="1"/>
  <c r="L128" i="6"/>
  <c r="O128" i="8" s="1"/>
  <c r="C128" i="6"/>
  <c r="K128" i="6"/>
  <c r="M128" i="8" s="1"/>
  <c r="P128" i="8" s="1"/>
  <c r="B128" i="6"/>
  <c r="J128" i="6"/>
  <c r="U128" i="8" s="1"/>
  <c r="N128" i="8" l="1"/>
  <c r="D128" i="6"/>
  <c r="E128" i="8" s="1"/>
  <c r="D128" i="8"/>
  <c r="I128" i="6"/>
  <c r="R128" i="8" s="1"/>
  <c r="C128" i="8"/>
  <c r="AE128" i="8" s="1"/>
  <c r="A130" i="6"/>
  <c r="A130" i="8" s="1"/>
  <c r="B129" i="8" s="1"/>
  <c r="J129" i="8" s="1"/>
  <c r="L129" i="6"/>
  <c r="O129" i="8" s="1"/>
  <c r="C129" i="6"/>
  <c r="K129" i="6"/>
  <c r="M129" i="8" s="1"/>
  <c r="P129" i="8" s="1"/>
  <c r="B129" i="6"/>
  <c r="J129" i="6"/>
  <c r="U129" i="8" s="1"/>
  <c r="N129" i="8" l="1"/>
  <c r="D129" i="6"/>
  <c r="E129" i="8" s="1"/>
  <c r="D129" i="8"/>
  <c r="I129" i="6"/>
  <c r="R129" i="8" s="1"/>
  <c r="C129" i="8"/>
  <c r="AE129" i="8" s="1"/>
  <c r="A131" i="6"/>
  <c r="A131" i="8" s="1"/>
  <c r="B130" i="8" s="1"/>
  <c r="J130" i="8" s="1"/>
  <c r="L130" i="6"/>
  <c r="O130" i="8" s="1"/>
  <c r="C130" i="6"/>
  <c r="K130" i="6"/>
  <c r="M130" i="8" s="1"/>
  <c r="P130" i="8" s="1"/>
  <c r="B130" i="6"/>
  <c r="J130" i="6"/>
  <c r="U130" i="8" s="1"/>
  <c r="N130" i="8" l="1"/>
  <c r="D130" i="6"/>
  <c r="E130" i="8" s="1"/>
  <c r="D130" i="8"/>
  <c r="I130" i="6"/>
  <c r="R130" i="8" s="1"/>
  <c r="C130" i="8"/>
  <c r="AE130" i="8" s="1"/>
  <c r="A132" i="6"/>
  <c r="A132" i="8" s="1"/>
  <c r="B131" i="8" s="1"/>
  <c r="J131" i="8" s="1"/>
  <c r="L131" i="6"/>
  <c r="O131" i="8" s="1"/>
  <c r="J131" i="6"/>
  <c r="U131" i="8" s="1"/>
  <c r="B131" i="6"/>
  <c r="C131" i="6"/>
  <c r="K131" i="6"/>
  <c r="M131" i="8" s="1"/>
  <c r="P131" i="8" s="1"/>
  <c r="N131" i="8" l="1"/>
  <c r="D131" i="6"/>
  <c r="E131" i="8" s="1"/>
  <c r="D131" i="8"/>
  <c r="I131" i="6"/>
  <c r="R131" i="8" s="1"/>
  <c r="C131" i="8"/>
  <c r="AE131" i="8" s="1"/>
  <c r="A133" i="6"/>
  <c r="A133" i="8" s="1"/>
  <c r="B132" i="8" s="1"/>
  <c r="J132" i="8" s="1"/>
  <c r="L132" i="6"/>
  <c r="O132" i="8" s="1"/>
  <c r="C132" i="6"/>
  <c r="K132" i="6"/>
  <c r="M132" i="8" s="1"/>
  <c r="P132" i="8" s="1"/>
  <c r="B132" i="6"/>
  <c r="J132" i="6"/>
  <c r="U132" i="8" s="1"/>
  <c r="N132" i="8" l="1"/>
  <c r="D132" i="6"/>
  <c r="E132" i="8" s="1"/>
  <c r="D132" i="8"/>
  <c r="I132" i="6"/>
  <c r="R132" i="8" s="1"/>
  <c r="C132" i="8"/>
  <c r="AE132" i="8" s="1"/>
  <c r="A134" i="6"/>
  <c r="A134" i="8" s="1"/>
  <c r="B133" i="8" s="1"/>
  <c r="J133" i="8" s="1"/>
  <c r="L133" i="6"/>
  <c r="O133" i="8" s="1"/>
  <c r="C133" i="6"/>
  <c r="K133" i="6"/>
  <c r="M133" i="8" s="1"/>
  <c r="P133" i="8" s="1"/>
  <c r="B133" i="6"/>
  <c r="J133" i="6"/>
  <c r="U133" i="8" s="1"/>
  <c r="N133" i="8" l="1"/>
  <c r="D133" i="6"/>
  <c r="E133" i="8" s="1"/>
  <c r="D133" i="8"/>
  <c r="I133" i="6"/>
  <c r="R133" i="8" s="1"/>
  <c r="C133" i="8"/>
  <c r="AE133" i="8" s="1"/>
  <c r="A135" i="6"/>
  <c r="A135" i="8" s="1"/>
  <c r="B134" i="8" s="1"/>
  <c r="J134" i="8" s="1"/>
  <c r="L134" i="6"/>
  <c r="O134" i="8" s="1"/>
  <c r="C134" i="6"/>
  <c r="K134" i="6"/>
  <c r="M134" i="8" s="1"/>
  <c r="P134" i="8" s="1"/>
  <c r="B134" i="6"/>
  <c r="J134" i="6"/>
  <c r="U134" i="8" s="1"/>
  <c r="N134" i="8" l="1"/>
  <c r="D134" i="6"/>
  <c r="E134" i="8" s="1"/>
  <c r="D134" i="8"/>
  <c r="I134" i="6"/>
  <c r="R134" i="8" s="1"/>
  <c r="C134" i="8"/>
  <c r="AE134" i="8" s="1"/>
  <c r="A136" i="6"/>
  <c r="A136" i="8" s="1"/>
  <c r="B135" i="8" s="1"/>
  <c r="J135" i="8" s="1"/>
  <c r="L135" i="6"/>
  <c r="O135" i="8" s="1"/>
  <c r="J135" i="6"/>
  <c r="U135" i="8" s="1"/>
  <c r="C135" i="6"/>
  <c r="K135" i="6"/>
  <c r="M135" i="8" s="1"/>
  <c r="P135" i="8" s="1"/>
  <c r="B135" i="6"/>
  <c r="N135" i="8" l="1"/>
  <c r="I135" i="6"/>
  <c r="R135" i="8" s="1"/>
  <c r="C135" i="8"/>
  <c r="AE135" i="8" s="1"/>
  <c r="D135" i="6"/>
  <c r="E135" i="8" s="1"/>
  <c r="D135" i="8"/>
  <c r="A137" i="6"/>
  <c r="A137" i="8" s="1"/>
  <c r="B136" i="8" s="1"/>
  <c r="J136" i="8" s="1"/>
  <c r="L136" i="6"/>
  <c r="O136" i="8" s="1"/>
  <c r="C136" i="6"/>
  <c r="B136" i="6"/>
  <c r="J136" i="6"/>
  <c r="U136" i="8" s="1"/>
  <c r="K136" i="6"/>
  <c r="M136" i="8" s="1"/>
  <c r="P136" i="8" s="1"/>
  <c r="N136" i="8" l="1"/>
  <c r="D136" i="6"/>
  <c r="E136" i="8" s="1"/>
  <c r="D136" i="8"/>
  <c r="I136" i="6"/>
  <c r="R136" i="8" s="1"/>
  <c r="C136" i="8"/>
  <c r="AE136" i="8" s="1"/>
  <c r="A138" i="6"/>
  <c r="A138" i="8" s="1"/>
  <c r="B137" i="8" s="1"/>
  <c r="J137" i="8" s="1"/>
  <c r="L137" i="6"/>
  <c r="O137" i="8" s="1"/>
  <c r="B137" i="6"/>
  <c r="J137" i="6"/>
  <c r="U137" i="8" s="1"/>
  <c r="C137" i="6"/>
  <c r="K137" i="6"/>
  <c r="M137" i="8" s="1"/>
  <c r="P137" i="8" s="1"/>
  <c r="N137" i="8" l="1"/>
  <c r="I137" i="6"/>
  <c r="R137" i="8" s="1"/>
  <c r="C137" i="8"/>
  <c r="AE137" i="8" s="1"/>
  <c r="D137" i="6"/>
  <c r="E137" i="8" s="1"/>
  <c r="D137" i="8"/>
  <c r="A139" i="6"/>
  <c r="A139" i="8" s="1"/>
  <c r="B138" i="8" s="1"/>
  <c r="J138" i="8" s="1"/>
  <c r="L138" i="6"/>
  <c r="O138" i="8" s="1"/>
  <c r="K138" i="6"/>
  <c r="M138" i="8" s="1"/>
  <c r="P138" i="8" s="1"/>
  <c r="B138" i="6"/>
  <c r="J138" i="6"/>
  <c r="U138" i="8" s="1"/>
  <c r="C138" i="6"/>
  <c r="N138" i="8" l="1"/>
  <c r="D138" i="6"/>
  <c r="E138" i="8" s="1"/>
  <c r="D138" i="8"/>
  <c r="I138" i="6"/>
  <c r="R138" i="8" s="1"/>
  <c r="C138" i="8"/>
  <c r="AE138" i="8" s="1"/>
  <c r="A140" i="6"/>
  <c r="A140" i="8" s="1"/>
  <c r="B139" i="8" s="1"/>
  <c r="J139" i="8" s="1"/>
  <c r="L139" i="6"/>
  <c r="O139" i="8" s="1"/>
  <c r="J139" i="6"/>
  <c r="U139" i="8" s="1"/>
  <c r="C139" i="6"/>
  <c r="K139" i="6"/>
  <c r="M139" i="8" s="1"/>
  <c r="P139" i="8" s="1"/>
  <c r="B139" i="6"/>
  <c r="N139" i="8" l="1"/>
  <c r="I139" i="6"/>
  <c r="R139" i="8" s="1"/>
  <c r="C139" i="8"/>
  <c r="AE139" i="8" s="1"/>
  <c r="D139" i="6"/>
  <c r="E139" i="8" s="1"/>
  <c r="D139" i="8"/>
  <c r="A141" i="6"/>
  <c r="A141" i="8" s="1"/>
  <c r="B140" i="8" s="1"/>
  <c r="J140" i="8" s="1"/>
  <c r="L140" i="6"/>
  <c r="O140" i="8" s="1"/>
  <c r="K140" i="6"/>
  <c r="M140" i="8" s="1"/>
  <c r="P140" i="8" s="1"/>
  <c r="C140" i="6"/>
  <c r="B140" i="6"/>
  <c r="J140" i="6"/>
  <c r="U140" i="8" s="1"/>
  <c r="N140" i="8" l="1"/>
  <c r="I140" i="6"/>
  <c r="R140" i="8" s="1"/>
  <c r="C140" i="8"/>
  <c r="AE140" i="8" s="1"/>
  <c r="D140" i="6"/>
  <c r="E140" i="8" s="1"/>
  <c r="D140" i="8"/>
  <c r="A142" i="6"/>
  <c r="A142" i="8" s="1"/>
  <c r="B141" i="8" s="1"/>
  <c r="J141" i="8" s="1"/>
  <c r="L141" i="6"/>
  <c r="O141" i="8" s="1"/>
  <c r="K141" i="6"/>
  <c r="M141" i="8" s="1"/>
  <c r="P141" i="8" s="1"/>
  <c r="B141" i="6"/>
  <c r="J141" i="6"/>
  <c r="U141" i="8" s="1"/>
  <c r="C141" i="6"/>
  <c r="N141" i="8" l="1"/>
  <c r="D141" i="6"/>
  <c r="E141" i="8" s="1"/>
  <c r="D141" i="8"/>
  <c r="I141" i="6"/>
  <c r="R141" i="8" s="1"/>
  <c r="C141" i="8"/>
  <c r="AE141" i="8" s="1"/>
  <c r="A143" i="6"/>
  <c r="A143" i="8" s="1"/>
  <c r="B142" i="8" s="1"/>
  <c r="J142" i="8" s="1"/>
  <c r="L142" i="6"/>
  <c r="O142" i="8" s="1"/>
  <c r="K142" i="6"/>
  <c r="M142" i="8" s="1"/>
  <c r="P142" i="8" s="1"/>
  <c r="B142" i="6"/>
  <c r="J142" i="6"/>
  <c r="U142" i="8" s="1"/>
  <c r="C142" i="6"/>
  <c r="N142" i="8" l="1"/>
  <c r="D142" i="6"/>
  <c r="E142" i="8" s="1"/>
  <c r="D142" i="8"/>
  <c r="I142" i="6"/>
  <c r="R142" i="8" s="1"/>
  <c r="C142" i="8"/>
  <c r="AE142" i="8" s="1"/>
  <c r="A144" i="6"/>
  <c r="A144" i="8" s="1"/>
  <c r="B143" i="8" s="1"/>
  <c r="J143" i="8" s="1"/>
  <c r="L143" i="6"/>
  <c r="O143" i="8" s="1"/>
  <c r="K143" i="6"/>
  <c r="M143" i="8" s="1"/>
  <c r="P143" i="8" s="1"/>
  <c r="B143" i="6"/>
  <c r="C143" i="6"/>
  <c r="J143" i="6"/>
  <c r="U143" i="8" s="1"/>
  <c r="N143" i="8" l="1"/>
  <c r="D143" i="6"/>
  <c r="E143" i="8" s="1"/>
  <c r="D143" i="8"/>
  <c r="I143" i="6"/>
  <c r="R143" i="8" s="1"/>
  <c r="C143" i="8"/>
  <c r="AE143" i="8" s="1"/>
  <c r="A145" i="6"/>
  <c r="A145" i="8" s="1"/>
  <c r="B144" i="8" s="1"/>
  <c r="J144" i="8" s="1"/>
  <c r="L144" i="6"/>
  <c r="O144" i="8" s="1"/>
  <c r="C144" i="6"/>
  <c r="B144" i="6"/>
  <c r="J144" i="6"/>
  <c r="U144" i="8" s="1"/>
  <c r="K144" i="6"/>
  <c r="M144" i="8" s="1"/>
  <c r="P144" i="8" s="1"/>
  <c r="N144" i="8" l="1"/>
  <c r="I144" i="6"/>
  <c r="R144" i="8" s="1"/>
  <c r="C144" i="8"/>
  <c r="AE144" i="8" s="1"/>
  <c r="D144" i="6"/>
  <c r="E144" i="8" s="1"/>
  <c r="D144" i="8"/>
  <c r="A146" i="6"/>
  <c r="A146" i="8" s="1"/>
  <c r="B145" i="8" s="1"/>
  <c r="J145" i="8" s="1"/>
  <c r="L145" i="6"/>
  <c r="O145" i="8" s="1"/>
  <c r="B145" i="6"/>
  <c r="J145" i="6"/>
  <c r="U145" i="8" s="1"/>
  <c r="C145" i="6"/>
  <c r="K145" i="6"/>
  <c r="M145" i="8" s="1"/>
  <c r="P145" i="8" s="1"/>
  <c r="N145" i="8" l="1"/>
  <c r="I145" i="6"/>
  <c r="R145" i="8" s="1"/>
  <c r="C145" i="8"/>
  <c r="AE145" i="8" s="1"/>
  <c r="D145" i="6"/>
  <c r="E145" i="8" s="1"/>
  <c r="D145" i="8"/>
  <c r="A147" i="6"/>
  <c r="A147" i="8" s="1"/>
  <c r="B146" i="8" s="1"/>
  <c r="J146" i="8" s="1"/>
  <c r="L146" i="6"/>
  <c r="O146" i="8" s="1"/>
  <c r="J146" i="6"/>
  <c r="U146" i="8" s="1"/>
  <c r="C146" i="6"/>
  <c r="K146" i="6"/>
  <c r="M146" i="8" s="1"/>
  <c r="P146" i="8" s="1"/>
  <c r="B146" i="6"/>
  <c r="N146" i="8" l="1"/>
  <c r="I146" i="6"/>
  <c r="R146" i="8" s="1"/>
  <c r="C146" i="8"/>
  <c r="AE146" i="8" s="1"/>
  <c r="D146" i="6"/>
  <c r="E146" i="8" s="1"/>
  <c r="D146" i="8"/>
  <c r="A148" i="6"/>
  <c r="A148" i="8" s="1"/>
  <c r="B147" i="8" s="1"/>
  <c r="J147" i="8" s="1"/>
  <c r="L147" i="6"/>
  <c r="O147" i="8" s="1"/>
  <c r="B147" i="6"/>
  <c r="C147" i="6"/>
  <c r="J147" i="6"/>
  <c r="U147" i="8" s="1"/>
  <c r="K147" i="6"/>
  <c r="M147" i="8" s="1"/>
  <c r="P147" i="8" s="1"/>
  <c r="N147" i="8" l="1"/>
  <c r="I147" i="6"/>
  <c r="R147" i="8" s="1"/>
  <c r="C147" i="8"/>
  <c r="AE147" i="8" s="1"/>
  <c r="D147" i="6"/>
  <c r="E147" i="8" s="1"/>
  <c r="D147" i="8"/>
  <c r="A149" i="6"/>
  <c r="A149" i="8" s="1"/>
  <c r="B148" i="8" s="1"/>
  <c r="J148" i="8" s="1"/>
  <c r="L148" i="6"/>
  <c r="O148" i="8" s="1"/>
  <c r="K148" i="6"/>
  <c r="M148" i="8" s="1"/>
  <c r="P148" i="8" s="1"/>
  <c r="B148" i="6"/>
  <c r="J148" i="6"/>
  <c r="U148" i="8" s="1"/>
  <c r="C148" i="6"/>
  <c r="N148" i="8" l="1"/>
  <c r="D148" i="6"/>
  <c r="E148" i="8" s="1"/>
  <c r="D148" i="8"/>
  <c r="I148" i="6"/>
  <c r="R148" i="8" s="1"/>
  <c r="C148" i="8"/>
  <c r="AE148" i="8" s="1"/>
  <c r="A150" i="6"/>
  <c r="A150" i="8" s="1"/>
  <c r="B149" i="8" s="1"/>
  <c r="J149" i="8" s="1"/>
  <c r="L149" i="6"/>
  <c r="O149" i="8" s="1"/>
  <c r="C149" i="6"/>
  <c r="K149" i="6"/>
  <c r="M149" i="8" s="1"/>
  <c r="P149" i="8" s="1"/>
  <c r="B149" i="6"/>
  <c r="J149" i="6"/>
  <c r="U149" i="8" s="1"/>
  <c r="N149" i="8" l="1"/>
  <c r="D149" i="6"/>
  <c r="E149" i="8" s="1"/>
  <c r="D149" i="8"/>
  <c r="I149" i="6"/>
  <c r="R149" i="8" s="1"/>
  <c r="C149" i="8"/>
  <c r="AE149" i="8" s="1"/>
  <c r="A151" i="6"/>
  <c r="A151" i="8" s="1"/>
  <c r="B150" i="8" s="1"/>
  <c r="J150" i="8" s="1"/>
  <c r="L150" i="6"/>
  <c r="O150" i="8" s="1"/>
  <c r="B150" i="6"/>
  <c r="C150" i="6"/>
  <c r="K150" i="6"/>
  <c r="M150" i="8" s="1"/>
  <c r="P150" i="8" s="1"/>
  <c r="J150" i="6"/>
  <c r="U150" i="8" s="1"/>
  <c r="N150" i="8" l="1"/>
  <c r="I150" i="6"/>
  <c r="R150" i="8" s="1"/>
  <c r="C150" i="8"/>
  <c r="AE150" i="8" s="1"/>
  <c r="D150" i="6"/>
  <c r="E150" i="8" s="1"/>
  <c r="D150" i="8"/>
  <c r="A152" i="6"/>
  <c r="A152" i="8" s="1"/>
  <c r="B151" i="8" s="1"/>
  <c r="J151" i="8" s="1"/>
  <c r="L151" i="6"/>
  <c r="O151" i="8" s="1"/>
  <c r="B151" i="6"/>
  <c r="J151" i="6"/>
  <c r="U151" i="8" s="1"/>
  <c r="K151" i="6"/>
  <c r="M151" i="8" s="1"/>
  <c r="P151" i="8" s="1"/>
  <c r="C151" i="6"/>
  <c r="N151" i="8" l="1"/>
  <c r="I151" i="6"/>
  <c r="R151" i="8" s="1"/>
  <c r="C151" i="8"/>
  <c r="AE151" i="8" s="1"/>
  <c r="D151" i="6"/>
  <c r="E151" i="8" s="1"/>
  <c r="D151" i="8"/>
  <c r="A153" i="6"/>
  <c r="A153" i="8" s="1"/>
  <c r="B152" i="8" s="1"/>
  <c r="J152" i="8" s="1"/>
  <c r="L152" i="6"/>
  <c r="O152" i="8" s="1"/>
  <c r="C152" i="6"/>
  <c r="B152" i="6"/>
  <c r="J152" i="6"/>
  <c r="U152" i="8" s="1"/>
  <c r="K152" i="6"/>
  <c r="M152" i="8" s="1"/>
  <c r="P152" i="8" s="1"/>
  <c r="N152" i="8" l="1"/>
  <c r="D152" i="6"/>
  <c r="E152" i="8" s="1"/>
  <c r="D152" i="8"/>
  <c r="I152" i="6"/>
  <c r="R152" i="8" s="1"/>
  <c r="C152" i="8"/>
  <c r="AE152" i="8" s="1"/>
  <c r="A154" i="6"/>
  <c r="A154" i="8" s="1"/>
  <c r="B153" i="8" s="1"/>
  <c r="J153" i="8" s="1"/>
  <c r="L153" i="6"/>
  <c r="O153" i="8" s="1"/>
  <c r="C153" i="6"/>
  <c r="B153" i="6"/>
  <c r="J153" i="6"/>
  <c r="U153" i="8" s="1"/>
  <c r="K153" i="6"/>
  <c r="M153" i="8" s="1"/>
  <c r="P153" i="8" s="1"/>
  <c r="N153" i="8" l="1"/>
  <c r="D153" i="6"/>
  <c r="E153" i="8" s="1"/>
  <c r="D153" i="8"/>
  <c r="I153" i="6"/>
  <c r="R153" i="8" s="1"/>
  <c r="C153" i="8"/>
  <c r="AE153" i="8" s="1"/>
  <c r="A155" i="6"/>
  <c r="A155" i="8" s="1"/>
  <c r="B154" i="8" s="1"/>
  <c r="J154" i="8" s="1"/>
  <c r="L154" i="6"/>
  <c r="O154" i="8" s="1"/>
  <c r="K154" i="6"/>
  <c r="M154" i="8" s="1"/>
  <c r="P154" i="8" s="1"/>
  <c r="B154" i="6"/>
  <c r="J154" i="6"/>
  <c r="U154" i="8" s="1"/>
  <c r="C154" i="6"/>
  <c r="N154" i="8" l="1"/>
  <c r="D154" i="6"/>
  <c r="E154" i="8" s="1"/>
  <c r="D154" i="8"/>
  <c r="I154" i="6"/>
  <c r="R154" i="8" s="1"/>
  <c r="C154" i="8"/>
  <c r="AE154" i="8" s="1"/>
  <c r="A156" i="6"/>
  <c r="A156" i="8" s="1"/>
  <c r="B155" i="8" s="1"/>
  <c r="J155" i="8" s="1"/>
  <c r="L155" i="6"/>
  <c r="O155" i="8" s="1"/>
  <c r="B155" i="6"/>
  <c r="C155" i="6"/>
  <c r="K155" i="6"/>
  <c r="M155" i="8" s="1"/>
  <c r="P155" i="8" s="1"/>
  <c r="J155" i="6"/>
  <c r="U155" i="8" s="1"/>
  <c r="N155" i="8" l="1"/>
  <c r="I155" i="6"/>
  <c r="R155" i="8" s="1"/>
  <c r="C155" i="8"/>
  <c r="AE155" i="8" s="1"/>
  <c r="D155" i="6"/>
  <c r="E155" i="8" s="1"/>
  <c r="D155" i="8"/>
  <c r="A157" i="6"/>
  <c r="A157" i="8" s="1"/>
  <c r="B156" i="8" s="1"/>
  <c r="J156" i="8" s="1"/>
  <c r="L156" i="6"/>
  <c r="O156" i="8" s="1"/>
  <c r="J156" i="6"/>
  <c r="U156" i="8" s="1"/>
  <c r="K156" i="6"/>
  <c r="M156" i="8" s="1"/>
  <c r="P156" i="8" s="1"/>
  <c r="B156" i="6"/>
  <c r="C156" i="6"/>
  <c r="N156" i="8" l="1"/>
  <c r="D156" i="6"/>
  <c r="E156" i="8" s="1"/>
  <c r="D156" i="8"/>
  <c r="I156" i="6"/>
  <c r="R156" i="8" s="1"/>
  <c r="C156" i="8"/>
  <c r="AE156" i="8" s="1"/>
  <c r="A158" i="6"/>
  <c r="A158" i="8" s="1"/>
  <c r="B157" i="8" s="1"/>
  <c r="J157" i="8" s="1"/>
  <c r="L157" i="6"/>
  <c r="O157" i="8" s="1"/>
  <c r="B157" i="6"/>
  <c r="J157" i="6"/>
  <c r="U157" i="8" s="1"/>
  <c r="C157" i="6"/>
  <c r="K157" i="6"/>
  <c r="M157" i="8" s="1"/>
  <c r="P157" i="8" s="1"/>
  <c r="N157" i="8" l="1"/>
  <c r="I157" i="6"/>
  <c r="R157" i="8" s="1"/>
  <c r="C157" i="8"/>
  <c r="AE157" i="8" s="1"/>
  <c r="D157" i="6"/>
  <c r="E157" i="8" s="1"/>
  <c r="D157" i="8"/>
  <c r="A159" i="6"/>
  <c r="A159" i="8" s="1"/>
  <c r="B158" i="8" s="1"/>
  <c r="J158" i="8" s="1"/>
  <c r="L158" i="6"/>
  <c r="O158" i="8" s="1"/>
  <c r="K158" i="6"/>
  <c r="M158" i="8" s="1"/>
  <c r="P158" i="8" s="1"/>
  <c r="B158" i="6"/>
  <c r="J158" i="6"/>
  <c r="U158" i="8" s="1"/>
  <c r="C158" i="6"/>
  <c r="N158" i="8" l="1"/>
  <c r="D158" i="6"/>
  <c r="E158" i="8" s="1"/>
  <c r="D158" i="8"/>
  <c r="I158" i="6"/>
  <c r="R158" i="8" s="1"/>
  <c r="C158" i="8"/>
  <c r="AE158" i="8" s="1"/>
  <c r="A160" i="6"/>
  <c r="A160" i="8" s="1"/>
  <c r="B159" i="8" s="1"/>
  <c r="J159" i="8" s="1"/>
  <c r="L159" i="6"/>
  <c r="O159" i="8" s="1"/>
  <c r="B159" i="6"/>
  <c r="J159" i="6"/>
  <c r="U159" i="8" s="1"/>
  <c r="C159" i="6"/>
  <c r="K159" i="6"/>
  <c r="M159" i="8" s="1"/>
  <c r="P159" i="8" s="1"/>
  <c r="N159" i="8" l="1"/>
  <c r="I159" i="6"/>
  <c r="R159" i="8" s="1"/>
  <c r="C159" i="8"/>
  <c r="AE159" i="8" s="1"/>
  <c r="D159" i="6"/>
  <c r="E159" i="8" s="1"/>
  <c r="D159" i="8"/>
  <c r="A161" i="6"/>
  <c r="A161" i="8" s="1"/>
  <c r="B160" i="8" s="1"/>
  <c r="J160" i="8" s="1"/>
  <c r="L160" i="6"/>
  <c r="O160" i="8" s="1"/>
  <c r="K160" i="6"/>
  <c r="M160" i="8" s="1"/>
  <c r="P160" i="8" s="1"/>
  <c r="B160" i="6"/>
  <c r="C160" i="6"/>
  <c r="J160" i="6"/>
  <c r="U160" i="8" s="1"/>
  <c r="N160" i="8" l="1"/>
  <c r="D160" i="6"/>
  <c r="E160" i="8" s="1"/>
  <c r="D160" i="8"/>
  <c r="I160" i="6"/>
  <c r="R160" i="8" s="1"/>
  <c r="C160" i="8"/>
  <c r="AE160" i="8" s="1"/>
  <c r="A162" i="6"/>
  <c r="A162" i="8" s="1"/>
  <c r="B161" i="8" s="1"/>
  <c r="J161" i="8" s="1"/>
  <c r="L161" i="6"/>
  <c r="O161" i="8" s="1"/>
  <c r="B161" i="6"/>
  <c r="J161" i="6"/>
  <c r="U161" i="8" s="1"/>
  <c r="K161" i="6"/>
  <c r="M161" i="8" s="1"/>
  <c r="P161" i="8" s="1"/>
  <c r="C161" i="6"/>
  <c r="N161" i="8" l="1"/>
  <c r="D161" i="6"/>
  <c r="E161" i="8" s="1"/>
  <c r="D161" i="8"/>
  <c r="I161" i="6"/>
  <c r="R161" i="8" s="1"/>
  <c r="C161" i="8"/>
  <c r="AE161" i="8" s="1"/>
  <c r="A163" i="6"/>
  <c r="A163" i="8" s="1"/>
  <c r="B162" i="8" s="1"/>
  <c r="J162" i="8" s="1"/>
  <c r="L162" i="6"/>
  <c r="O162" i="8" s="1"/>
  <c r="K162" i="6"/>
  <c r="M162" i="8" s="1"/>
  <c r="P162" i="8" s="1"/>
  <c r="B162" i="6"/>
  <c r="J162" i="6"/>
  <c r="U162" i="8" s="1"/>
  <c r="C162" i="6"/>
  <c r="N162" i="8" l="1"/>
  <c r="D162" i="6"/>
  <c r="E162" i="8" s="1"/>
  <c r="D162" i="8"/>
  <c r="I162" i="6"/>
  <c r="R162" i="8" s="1"/>
  <c r="C162" i="8"/>
  <c r="AE162" i="8" s="1"/>
  <c r="A164" i="6"/>
  <c r="A164" i="8" s="1"/>
  <c r="B163" i="8" s="1"/>
  <c r="J163" i="8" s="1"/>
  <c r="L163" i="6"/>
  <c r="O163" i="8" s="1"/>
  <c r="B163" i="6"/>
  <c r="C163" i="6"/>
  <c r="K163" i="6"/>
  <c r="M163" i="8" s="1"/>
  <c r="P163" i="8" s="1"/>
  <c r="J163" i="6"/>
  <c r="U163" i="8" s="1"/>
  <c r="N163" i="8" l="1"/>
  <c r="I163" i="6"/>
  <c r="R163" i="8" s="1"/>
  <c r="C163" i="8"/>
  <c r="AE163" i="8" s="1"/>
  <c r="D163" i="6"/>
  <c r="E163" i="8" s="1"/>
  <c r="D163" i="8"/>
  <c r="A165" i="6"/>
  <c r="A165" i="8" s="1"/>
  <c r="B164" i="8" s="1"/>
  <c r="J164" i="8" s="1"/>
  <c r="L164" i="6"/>
  <c r="O164" i="8" s="1"/>
  <c r="C164" i="6"/>
  <c r="J164" i="6"/>
  <c r="U164" i="8" s="1"/>
  <c r="K164" i="6"/>
  <c r="M164" i="8" s="1"/>
  <c r="P164" i="8" s="1"/>
  <c r="B164" i="6"/>
  <c r="N164" i="8" l="1"/>
  <c r="D164" i="6"/>
  <c r="E164" i="8" s="1"/>
  <c r="D164" i="8"/>
  <c r="I164" i="6"/>
  <c r="R164" i="8" s="1"/>
  <c r="C164" i="8"/>
  <c r="AE164" i="8" s="1"/>
  <c r="A166" i="6"/>
  <c r="A166" i="8" s="1"/>
  <c r="B165" i="8" s="1"/>
  <c r="J165" i="8" s="1"/>
  <c r="L165" i="6"/>
  <c r="O165" i="8" s="1"/>
  <c r="C165" i="6"/>
  <c r="K165" i="6"/>
  <c r="M165" i="8" s="1"/>
  <c r="P165" i="8" s="1"/>
  <c r="B165" i="6"/>
  <c r="J165" i="6"/>
  <c r="U165" i="8" s="1"/>
  <c r="N165" i="8" l="1"/>
  <c r="I165" i="6"/>
  <c r="R165" i="8" s="1"/>
  <c r="C165" i="8"/>
  <c r="AE165" i="8" s="1"/>
  <c r="D165" i="6"/>
  <c r="E165" i="8" s="1"/>
  <c r="D165" i="8"/>
  <c r="A167" i="6"/>
  <c r="A167" i="8" s="1"/>
  <c r="B166" i="8" s="1"/>
  <c r="J166" i="8" s="1"/>
  <c r="L166" i="6"/>
  <c r="O166" i="8" s="1"/>
  <c r="B166" i="6"/>
  <c r="J166" i="6"/>
  <c r="U166" i="8" s="1"/>
  <c r="C166" i="6"/>
  <c r="K166" i="6"/>
  <c r="M166" i="8" s="1"/>
  <c r="P166" i="8" s="1"/>
  <c r="N166" i="8" l="1"/>
  <c r="D166" i="6"/>
  <c r="E166" i="8" s="1"/>
  <c r="D166" i="8"/>
  <c r="I166" i="6"/>
  <c r="R166" i="8" s="1"/>
  <c r="C166" i="8"/>
  <c r="AE166" i="8" s="1"/>
  <c r="A168" i="6"/>
  <c r="A168" i="8" s="1"/>
  <c r="B167" i="8" s="1"/>
  <c r="J167" i="8" s="1"/>
  <c r="L167" i="6"/>
  <c r="O167" i="8" s="1"/>
  <c r="B167" i="6"/>
  <c r="J167" i="6"/>
  <c r="U167" i="8" s="1"/>
  <c r="C167" i="6"/>
  <c r="K167" i="6"/>
  <c r="M167" i="8" s="1"/>
  <c r="P167" i="8" s="1"/>
  <c r="N167" i="8" l="1"/>
  <c r="D167" i="6"/>
  <c r="E167" i="8" s="1"/>
  <c r="D167" i="8"/>
  <c r="I167" i="6"/>
  <c r="R167" i="8" s="1"/>
  <c r="C167" i="8"/>
  <c r="AE167" i="8" s="1"/>
  <c r="A169" i="6"/>
  <c r="A169" i="8" s="1"/>
  <c r="B168" i="8" s="1"/>
  <c r="J168" i="8" s="1"/>
  <c r="L168" i="6"/>
  <c r="O168" i="8" s="1"/>
  <c r="B168" i="6"/>
  <c r="C168" i="6"/>
  <c r="J168" i="6"/>
  <c r="U168" i="8" s="1"/>
  <c r="K168" i="6"/>
  <c r="M168" i="8" s="1"/>
  <c r="P168" i="8" s="1"/>
  <c r="N168" i="8" l="1"/>
  <c r="D168" i="6"/>
  <c r="E168" i="8" s="1"/>
  <c r="D168" i="8"/>
  <c r="I168" i="6"/>
  <c r="R168" i="8" s="1"/>
  <c r="C168" i="8"/>
  <c r="AE168" i="8" s="1"/>
  <c r="A170" i="6"/>
  <c r="A170" i="8" s="1"/>
  <c r="B169" i="8" s="1"/>
  <c r="J169" i="8" s="1"/>
  <c r="L169" i="6"/>
  <c r="O169" i="8" s="1"/>
  <c r="K169" i="6"/>
  <c r="M169" i="8" s="1"/>
  <c r="P169" i="8" s="1"/>
  <c r="C169" i="6"/>
  <c r="B169" i="6"/>
  <c r="J169" i="6"/>
  <c r="U169" i="8" s="1"/>
  <c r="N169" i="8" l="1"/>
  <c r="I169" i="6"/>
  <c r="R169" i="8" s="1"/>
  <c r="C169" i="8"/>
  <c r="AE169" i="8" s="1"/>
  <c r="D169" i="6"/>
  <c r="E169" i="8" s="1"/>
  <c r="D169" i="8"/>
  <c r="A171" i="6"/>
  <c r="A171" i="8" s="1"/>
  <c r="B170" i="8" s="1"/>
  <c r="J170" i="8" s="1"/>
  <c r="L170" i="6"/>
  <c r="O170" i="8" s="1"/>
  <c r="B170" i="6"/>
  <c r="J170" i="6"/>
  <c r="U170" i="8" s="1"/>
  <c r="C170" i="6"/>
  <c r="K170" i="6"/>
  <c r="M170" i="8" s="1"/>
  <c r="P170" i="8" s="1"/>
  <c r="N170" i="8" l="1"/>
  <c r="I170" i="6"/>
  <c r="R170" i="8" s="1"/>
  <c r="C170" i="8"/>
  <c r="AE170" i="8" s="1"/>
  <c r="D170" i="6"/>
  <c r="E170" i="8" s="1"/>
  <c r="D170" i="8"/>
  <c r="A172" i="6"/>
  <c r="A172" i="8" s="1"/>
  <c r="B171" i="8" s="1"/>
  <c r="J171" i="8" s="1"/>
  <c r="L171" i="6"/>
  <c r="O171" i="8" s="1"/>
  <c r="C171" i="6"/>
  <c r="K171" i="6"/>
  <c r="M171" i="8" s="1"/>
  <c r="P171" i="8" s="1"/>
  <c r="J171" i="6"/>
  <c r="U171" i="8" s="1"/>
  <c r="B171" i="6"/>
  <c r="N171" i="8" l="1"/>
  <c r="I171" i="6"/>
  <c r="R171" i="8" s="1"/>
  <c r="C171" i="8"/>
  <c r="AE171" i="8" s="1"/>
  <c r="D171" i="6"/>
  <c r="E171" i="8" s="1"/>
  <c r="D171" i="8"/>
  <c r="A173" i="6"/>
  <c r="A173" i="8" s="1"/>
  <c r="B172" i="8" s="1"/>
  <c r="J172" i="8" s="1"/>
  <c r="L172" i="6"/>
  <c r="O172" i="8" s="1"/>
  <c r="C172" i="6"/>
  <c r="J172" i="6"/>
  <c r="U172" i="8" s="1"/>
  <c r="B172" i="6"/>
  <c r="K172" i="6"/>
  <c r="M172" i="8" s="1"/>
  <c r="P172" i="8" s="1"/>
  <c r="N172" i="8" l="1"/>
  <c r="D172" i="6"/>
  <c r="E172" i="8" s="1"/>
  <c r="D172" i="8"/>
  <c r="I172" i="6"/>
  <c r="R172" i="8" s="1"/>
  <c r="C172" i="8"/>
  <c r="AE172" i="8" s="1"/>
  <c r="A174" i="6"/>
  <c r="A174" i="8" s="1"/>
  <c r="B173" i="8" s="1"/>
  <c r="J173" i="8" s="1"/>
  <c r="L173" i="6"/>
  <c r="O173" i="8" s="1"/>
  <c r="B173" i="6"/>
  <c r="K173" i="6"/>
  <c r="M173" i="8" s="1"/>
  <c r="P173" i="8" s="1"/>
  <c r="C173" i="6"/>
  <c r="J173" i="6"/>
  <c r="U173" i="8" s="1"/>
  <c r="N173" i="8" l="1"/>
  <c r="I173" i="6"/>
  <c r="R173" i="8" s="1"/>
  <c r="C173" i="8"/>
  <c r="AE173" i="8" s="1"/>
  <c r="D173" i="6"/>
  <c r="E173" i="8" s="1"/>
  <c r="D173" i="8"/>
  <c r="A175" i="6"/>
  <c r="A175" i="8" s="1"/>
  <c r="B174" i="8" s="1"/>
  <c r="J174" i="8" s="1"/>
  <c r="L174" i="6"/>
  <c r="O174" i="8" s="1"/>
  <c r="C174" i="6"/>
  <c r="B174" i="6"/>
  <c r="J174" i="6"/>
  <c r="U174" i="8" s="1"/>
  <c r="K174" i="6"/>
  <c r="M174" i="8" s="1"/>
  <c r="P174" i="8" s="1"/>
  <c r="N174" i="8" l="1"/>
  <c r="D174" i="6"/>
  <c r="E174" i="8" s="1"/>
  <c r="D174" i="8"/>
  <c r="I174" i="6"/>
  <c r="R174" i="8" s="1"/>
  <c r="C174" i="8"/>
  <c r="AE174" i="8" s="1"/>
  <c r="A176" i="6"/>
  <c r="A176" i="8" s="1"/>
  <c r="B175" i="8" s="1"/>
  <c r="J175" i="8" s="1"/>
  <c r="L175" i="6"/>
  <c r="O175" i="8" s="1"/>
  <c r="B175" i="6"/>
  <c r="C175" i="6"/>
  <c r="K175" i="6"/>
  <c r="M175" i="8" s="1"/>
  <c r="P175" i="8" s="1"/>
  <c r="J175" i="6"/>
  <c r="U175" i="8" s="1"/>
  <c r="N175" i="8" l="1"/>
  <c r="I175" i="6"/>
  <c r="R175" i="8" s="1"/>
  <c r="C175" i="8"/>
  <c r="AE175" i="8" s="1"/>
  <c r="D175" i="6"/>
  <c r="E175" i="8" s="1"/>
  <c r="D175" i="8"/>
  <c r="A177" i="6"/>
  <c r="A177" i="8" s="1"/>
  <c r="B176" i="8" s="1"/>
  <c r="J176" i="8" s="1"/>
  <c r="L176" i="6"/>
  <c r="O176" i="8" s="1"/>
  <c r="B176" i="6"/>
  <c r="K176" i="6"/>
  <c r="M176" i="8" s="1"/>
  <c r="P176" i="8" s="1"/>
  <c r="C176" i="6"/>
  <c r="J176" i="6"/>
  <c r="U176" i="8" s="1"/>
  <c r="N176" i="8" l="1"/>
  <c r="I176" i="6"/>
  <c r="R176" i="8" s="1"/>
  <c r="C176" i="8"/>
  <c r="AE176" i="8" s="1"/>
  <c r="D176" i="6"/>
  <c r="E176" i="8" s="1"/>
  <c r="D176" i="8"/>
  <c r="A178" i="6"/>
  <c r="A178" i="8" s="1"/>
  <c r="B177" i="8" s="1"/>
  <c r="J177" i="8" s="1"/>
  <c r="L177" i="6"/>
  <c r="O177" i="8" s="1"/>
  <c r="B177" i="6"/>
  <c r="K177" i="6"/>
  <c r="M177" i="8" s="1"/>
  <c r="P177" i="8" s="1"/>
  <c r="C177" i="6"/>
  <c r="J177" i="6"/>
  <c r="U177" i="8" s="1"/>
  <c r="N177" i="8" l="1"/>
  <c r="I177" i="6"/>
  <c r="R177" i="8" s="1"/>
  <c r="C177" i="8"/>
  <c r="AE177" i="8" s="1"/>
  <c r="D177" i="6"/>
  <c r="E177" i="8" s="1"/>
  <c r="D177" i="8"/>
  <c r="A179" i="6"/>
  <c r="A179" i="8" s="1"/>
  <c r="B178" i="8" s="1"/>
  <c r="J178" i="8" s="1"/>
  <c r="L178" i="6"/>
  <c r="O178" i="8" s="1"/>
  <c r="B178" i="6"/>
  <c r="J178" i="6"/>
  <c r="U178" i="8" s="1"/>
  <c r="K178" i="6"/>
  <c r="M178" i="8" s="1"/>
  <c r="P178" i="8" s="1"/>
  <c r="C178" i="6"/>
  <c r="N178" i="8" l="1"/>
  <c r="I178" i="6"/>
  <c r="R178" i="8" s="1"/>
  <c r="C178" i="8"/>
  <c r="AE178" i="8" s="1"/>
  <c r="D178" i="6"/>
  <c r="E178" i="8" s="1"/>
  <c r="D178" i="8"/>
  <c r="A180" i="6"/>
  <c r="A180" i="8" s="1"/>
  <c r="B179" i="8" s="1"/>
  <c r="J179" i="8" s="1"/>
  <c r="L179" i="6"/>
  <c r="O179" i="8" s="1"/>
  <c r="B179" i="6"/>
  <c r="C179" i="6"/>
  <c r="K179" i="6"/>
  <c r="M179" i="8" s="1"/>
  <c r="P179" i="8" s="1"/>
  <c r="J179" i="6"/>
  <c r="U179" i="8" s="1"/>
  <c r="N179" i="8" l="1"/>
  <c r="I179" i="6"/>
  <c r="R179" i="8" s="1"/>
  <c r="C179" i="8"/>
  <c r="AE179" i="8" s="1"/>
  <c r="D179" i="6"/>
  <c r="E179" i="8" s="1"/>
  <c r="D179" i="8"/>
  <c r="A181" i="6"/>
  <c r="A181" i="8" s="1"/>
  <c r="B180" i="8" s="1"/>
  <c r="J180" i="8" s="1"/>
  <c r="L180" i="6"/>
  <c r="O180" i="8" s="1"/>
  <c r="J180" i="6"/>
  <c r="U180" i="8" s="1"/>
  <c r="B180" i="6"/>
  <c r="K180" i="6"/>
  <c r="M180" i="8" s="1"/>
  <c r="P180" i="8" s="1"/>
  <c r="C180" i="6"/>
  <c r="N180" i="8" l="1"/>
  <c r="D180" i="6"/>
  <c r="E180" i="8" s="1"/>
  <c r="D180" i="8"/>
  <c r="I180" i="6"/>
  <c r="R180" i="8" s="1"/>
  <c r="C180" i="8"/>
  <c r="AE180" i="8" s="1"/>
  <c r="A182" i="6"/>
  <c r="A182" i="8" s="1"/>
  <c r="B181" i="8" s="1"/>
  <c r="J181" i="8" s="1"/>
  <c r="L181" i="6"/>
  <c r="O181" i="8" s="1"/>
  <c r="J181" i="6"/>
  <c r="U181" i="8" s="1"/>
  <c r="B181" i="6"/>
  <c r="K181" i="6"/>
  <c r="M181" i="8" s="1"/>
  <c r="P181" i="8" s="1"/>
  <c r="C181" i="6"/>
  <c r="N181" i="8" l="1"/>
  <c r="D181" i="6"/>
  <c r="E181" i="8" s="1"/>
  <c r="D181" i="8"/>
  <c r="I181" i="6"/>
  <c r="R181" i="8" s="1"/>
  <c r="C181" i="8"/>
  <c r="AE181" i="8" s="1"/>
  <c r="A183" i="6"/>
  <c r="A183" i="8" s="1"/>
  <c r="B182" i="8" s="1"/>
  <c r="J182" i="8" s="1"/>
  <c r="L182" i="6"/>
  <c r="O182" i="8" s="1"/>
  <c r="K182" i="6"/>
  <c r="M182" i="8" s="1"/>
  <c r="P182" i="8" s="1"/>
  <c r="C182" i="6"/>
  <c r="B182" i="6"/>
  <c r="J182" i="6"/>
  <c r="U182" i="8" s="1"/>
  <c r="N182" i="8" l="1"/>
  <c r="I182" i="6"/>
  <c r="R182" i="8" s="1"/>
  <c r="C182" i="8"/>
  <c r="AE182" i="8" s="1"/>
  <c r="D182" i="6"/>
  <c r="E182" i="8" s="1"/>
  <c r="D182" i="8"/>
  <c r="A184" i="6"/>
  <c r="A184" i="8" s="1"/>
  <c r="B183" i="8" s="1"/>
  <c r="J183" i="8" s="1"/>
  <c r="L183" i="6"/>
  <c r="O183" i="8" s="1"/>
  <c r="C183" i="6"/>
  <c r="K183" i="6"/>
  <c r="M183" i="8" s="1"/>
  <c r="P183" i="8" s="1"/>
  <c r="B183" i="6"/>
  <c r="J183" i="6"/>
  <c r="U183" i="8" s="1"/>
  <c r="N183" i="8" l="1"/>
  <c r="D183" i="6"/>
  <c r="E183" i="8" s="1"/>
  <c r="D183" i="8"/>
  <c r="I183" i="6"/>
  <c r="R183" i="8" s="1"/>
  <c r="C183" i="8"/>
  <c r="AE183" i="8" s="1"/>
  <c r="A185" i="6"/>
  <c r="A185" i="8" s="1"/>
  <c r="B184" i="8" s="1"/>
  <c r="J184" i="8" s="1"/>
  <c r="L184" i="6"/>
  <c r="O184" i="8" s="1"/>
  <c r="K184" i="6"/>
  <c r="M184" i="8" s="1"/>
  <c r="P184" i="8" s="1"/>
  <c r="C184" i="6"/>
  <c r="J184" i="6"/>
  <c r="U184" i="8" s="1"/>
  <c r="B184" i="6"/>
  <c r="N184" i="8" l="1"/>
  <c r="D184" i="6"/>
  <c r="E184" i="8" s="1"/>
  <c r="D184" i="8"/>
  <c r="I184" i="6"/>
  <c r="R184" i="8" s="1"/>
  <c r="C184" i="8"/>
  <c r="AE184" i="8" s="1"/>
  <c r="A186" i="6"/>
  <c r="A186" i="8" s="1"/>
  <c r="B185" i="8" s="1"/>
  <c r="J185" i="8" s="1"/>
  <c r="L185" i="6"/>
  <c r="O185" i="8" s="1"/>
  <c r="C185" i="6"/>
  <c r="J185" i="6"/>
  <c r="U185" i="8" s="1"/>
  <c r="B185" i="6"/>
  <c r="K185" i="6"/>
  <c r="M185" i="8" s="1"/>
  <c r="P185" i="8" s="1"/>
  <c r="N185" i="8" l="1"/>
  <c r="D185" i="6"/>
  <c r="E185" i="8" s="1"/>
  <c r="D185" i="8"/>
  <c r="I185" i="6"/>
  <c r="R185" i="8" s="1"/>
  <c r="C185" i="8"/>
  <c r="AE185" i="8" s="1"/>
  <c r="A187" i="6"/>
  <c r="A187" i="8" s="1"/>
  <c r="B186" i="8" s="1"/>
  <c r="J186" i="8" s="1"/>
  <c r="L186" i="6"/>
  <c r="O186" i="8" s="1"/>
  <c r="K186" i="6"/>
  <c r="M186" i="8" s="1"/>
  <c r="P186" i="8" s="1"/>
  <c r="B186" i="6"/>
  <c r="J186" i="6"/>
  <c r="U186" i="8" s="1"/>
  <c r="C186" i="6"/>
  <c r="N186" i="8" l="1"/>
  <c r="D186" i="6"/>
  <c r="E186" i="8" s="1"/>
  <c r="D186" i="8"/>
  <c r="I186" i="6"/>
  <c r="R186" i="8" s="1"/>
  <c r="C186" i="8"/>
  <c r="AE186" i="8" s="1"/>
  <c r="A188" i="6"/>
  <c r="A188" i="8" s="1"/>
  <c r="B187" i="8" s="1"/>
  <c r="J187" i="8" s="1"/>
  <c r="L187" i="6"/>
  <c r="O187" i="8" s="1"/>
  <c r="K187" i="6"/>
  <c r="M187" i="8" s="1"/>
  <c r="P187" i="8" s="1"/>
  <c r="C187" i="6"/>
  <c r="J187" i="6"/>
  <c r="U187" i="8" s="1"/>
  <c r="B187" i="6"/>
  <c r="N187" i="8" l="1"/>
  <c r="I187" i="6"/>
  <c r="R187" i="8" s="1"/>
  <c r="C187" i="8"/>
  <c r="AE187" i="8" s="1"/>
  <c r="D187" i="6"/>
  <c r="E187" i="8" s="1"/>
  <c r="D187" i="8"/>
  <c r="A189" i="6"/>
  <c r="A189" i="8" s="1"/>
  <c r="B188" i="8" s="1"/>
  <c r="J188" i="8" s="1"/>
  <c r="L188" i="6"/>
  <c r="O188" i="8" s="1"/>
  <c r="B188" i="6"/>
  <c r="J188" i="6"/>
  <c r="U188" i="8" s="1"/>
  <c r="C188" i="6"/>
  <c r="K188" i="6"/>
  <c r="M188" i="8" s="1"/>
  <c r="P188" i="8" s="1"/>
  <c r="N188" i="8" l="1"/>
  <c r="I188" i="6"/>
  <c r="R188" i="8" s="1"/>
  <c r="C188" i="8"/>
  <c r="AE188" i="8" s="1"/>
  <c r="D188" i="6"/>
  <c r="E188" i="8" s="1"/>
  <c r="D188" i="8"/>
  <c r="A190" i="6"/>
  <c r="A190" i="8" s="1"/>
  <c r="B189" i="8" s="1"/>
  <c r="J189" i="8" s="1"/>
  <c r="L189" i="6"/>
  <c r="O189" i="8" s="1"/>
  <c r="B189" i="6"/>
  <c r="J189" i="6"/>
  <c r="U189" i="8" s="1"/>
  <c r="K189" i="6"/>
  <c r="M189" i="8" s="1"/>
  <c r="P189" i="8" s="1"/>
  <c r="C189" i="6"/>
  <c r="N189" i="8" l="1"/>
  <c r="I189" i="6"/>
  <c r="R189" i="8" s="1"/>
  <c r="C189" i="8"/>
  <c r="AE189" i="8" s="1"/>
  <c r="D189" i="6"/>
  <c r="E189" i="8" s="1"/>
  <c r="D189" i="8"/>
  <c r="A191" i="6"/>
  <c r="A191" i="8" s="1"/>
  <c r="B190" i="8" s="1"/>
  <c r="J190" i="8" s="1"/>
  <c r="L190" i="6"/>
  <c r="O190" i="8" s="1"/>
  <c r="C190" i="6"/>
  <c r="K190" i="6"/>
  <c r="M190" i="8" s="1"/>
  <c r="P190" i="8" s="1"/>
  <c r="B190" i="6"/>
  <c r="J190" i="6"/>
  <c r="U190" i="8" s="1"/>
  <c r="N190" i="8" l="1"/>
  <c r="D190" i="6"/>
  <c r="E190" i="8" s="1"/>
  <c r="D190" i="8"/>
  <c r="I190" i="6"/>
  <c r="R190" i="8" s="1"/>
  <c r="C190" i="8"/>
  <c r="AE190" i="8" s="1"/>
  <c r="A192" i="6"/>
  <c r="A192" i="8" s="1"/>
  <c r="B191" i="8" s="1"/>
  <c r="J191" i="8" s="1"/>
  <c r="L191" i="6"/>
  <c r="O191" i="8" s="1"/>
  <c r="K191" i="6"/>
  <c r="M191" i="8" s="1"/>
  <c r="P191" i="8" s="1"/>
  <c r="B191" i="6"/>
  <c r="J191" i="6"/>
  <c r="U191" i="8" s="1"/>
  <c r="C191" i="6"/>
  <c r="N191" i="8" l="1"/>
  <c r="D191" i="6"/>
  <c r="E191" i="8" s="1"/>
  <c r="D191" i="8"/>
  <c r="I191" i="6"/>
  <c r="R191" i="8" s="1"/>
  <c r="C191" i="8"/>
  <c r="AE191" i="8" s="1"/>
  <c r="A193" i="6"/>
  <c r="A193" i="8" s="1"/>
  <c r="B192" i="8" s="1"/>
  <c r="J192" i="8" s="1"/>
  <c r="L192" i="6"/>
  <c r="O192" i="8" s="1"/>
  <c r="B192" i="6"/>
  <c r="J192" i="6"/>
  <c r="U192" i="8" s="1"/>
  <c r="C192" i="6"/>
  <c r="K192" i="6"/>
  <c r="M192" i="8" s="1"/>
  <c r="P192" i="8" s="1"/>
  <c r="N192" i="8" l="1"/>
  <c r="I192" i="6"/>
  <c r="R192" i="8" s="1"/>
  <c r="C192" i="8"/>
  <c r="AE192" i="8" s="1"/>
  <c r="D192" i="6"/>
  <c r="E192" i="8" s="1"/>
  <c r="D192" i="8"/>
  <c r="A194" i="6"/>
  <c r="A194" i="8" s="1"/>
  <c r="B193" i="8" s="1"/>
  <c r="J193" i="8" s="1"/>
  <c r="L193" i="6"/>
  <c r="O193" i="8" s="1"/>
  <c r="B193" i="6"/>
  <c r="J193" i="6"/>
  <c r="U193" i="8" s="1"/>
  <c r="C193" i="6"/>
  <c r="K193" i="6"/>
  <c r="M193" i="8" s="1"/>
  <c r="P193" i="8" s="1"/>
  <c r="N193" i="8" l="1"/>
  <c r="I193" i="6"/>
  <c r="R193" i="8" s="1"/>
  <c r="C193" i="8"/>
  <c r="AE193" i="8" s="1"/>
  <c r="D193" i="6"/>
  <c r="E193" i="8" s="1"/>
  <c r="D193" i="8"/>
  <c r="A195" i="6"/>
  <c r="A195" i="8" s="1"/>
  <c r="B194" i="8" s="1"/>
  <c r="J194" i="8" s="1"/>
  <c r="L194" i="6"/>
  <c r="O194" i="8" s="1"/>
  <c r="K194" i="6"/>
  <c r="M194" i="8" s="1"/>
  <c r="P194" i="8" s="1"/>
  <c r="B194" i="6"/>
  <c r="J194" i="6"/>
  <c r="U194" i="8" s="1"/>
  <c r="C194" i="6"/>
  <c r="N194" i="8" l="1"/>
  <c r="D194" i="6"/>
  <c r="E194" i="8" s="1"/>
  <c r="D194" i="8"/>
  <c r="I194" i="6"/>
  <c r="R194" i="8" s="1"/>
  <c r="C194" i="8"/>
  <c r="AE194" i="8" s="1"/>
  <c r="A196" i="6"/>
  <c r="A196" i="8" s="1"/>
  <c r="B195" i="8" s="1"/>
  <c r="J195" i="8" s="1"/>
  <c r="L195" i="6"/>
  <c r="O195" i="8" s="1"/>
  <c r="K195" i="6"/>
  <c r="M195" i="8" s="1"/>
  <c r="P195" i="8" s="1"/>
  <c r="B195" i="6"/>
  <c r="J195" i="6"/>
  <c r="U195" i="8" s="1"/>
  <c r="C195" i="6"/>
  <c r="N195" i="8" l="1"/>
  <c r="D195" i="6"/>
  <c r="E195" i="8" s="1"/>
  <c r="D195" i="8"/>
  <c r="I195" i="6"/>
  <c r="R195" i="8" s="1"/>
  <c r="C195" i="8"/>
  <c r="AE195" i="8" s="1"/>
  <c r="A197" i="6"/>
  <c r="A197" i="8" s="1"/>
  <c r="B196" i="8" s="1"/>
  <c r="J196" i="8" s="1"/>
  <c r="L196" i="6"/>
  <c r="O196" i="8" s="1"/>
  <c r="J196" i="6"/>
  <c r="U196" i="8" s="1"/>
  <c r="B196" i="6"/>
  <c r="C196" i="6"/>
  <c r="K196" i="6"/>
  <c r="M196" i="8" s="1"/>
  <c r="P196" i="8" s="1"/>
  <c r="N196" i="8" l="1"/>
  <c r="I196" i="6"/>
  <c r="R196" i="8" s="1"/>
  <c r="C196" i="8"/>
  <c r="AE196" i="8" s="1"/>
  <c r="D196" i="6"/>
  <c r="E196" i="8" s="1"/>
  <c r="D196" i="8"/>
  <c r="A198" i="6"/>
  <c r="A198" i="8" s="1"/>
  <c r="B197" i="8" s="1"/>
  <c r="J197" i="8" s="1"/>
  <c r="L197" i="6"/>
  <c r="O197" i="8" s="1"/>
  <c r="B197" i="6"/>
  <c r="J197" i="6"/>
  <c r="U197" i="8" s="1"/>
  <c r="C197" i="6"/>
  <c r="K197" i="6"/>
  <c r="M197" i="8" s="1"/>
  <c r="P197" i="8" s="1"/>
  <c r="N197" i="8" l="1"/>
  <c r="I197" i="6"/>
  <c r="R197" i="8" s="1"/>
  <c r="C197" i="8"/>
  <c r="AE197" i="8" s="1"/>
  <c r="D197" i="6"/>
  <c r="E197" i="8" s="1"/>
  <c r="D197" i="8"/>
  <c r="A199" i="6"/>
  <c r="A199" i="8" s="1"/>
  <c r="B198" i="8" s="1"/>
  <c r="J198" i="8" s="1"/>
  <c r="L198" i="6"/>
  <c r="O198" i="8" s="1"/>
  <c r="K198" i="6"/>
  <c r="M198" i="8" s="1"/>
  <c r="P198" i="8" s="1"/>
  <c r="B198" i="6"/>
  <c r="J198" i="6"/>
  <c r="U198" i="8" s="1"/>
  <c r="C198" i="6"/>
  <c r="N198" i="8" l="1"/>
  <c r="D198" i="6"/>
  <c r="E198" i="8" s="1"/>
  <c r="D198" i="8"/>
  <c r="I198" i="6"/>
  <c r="R198" i="8" s="1"/>
  <c r="C198" i="8"/>
  <c r="AE198" i="8" s="1"/>
  <c r="A200" i="6"/>
  <c r="A200" i="8" s="1"/>
  <c r="B199" i="8" s="1"/>
  <c r="J199" i="8" s="1"/>
  <c r="L199" i="6"/>
  <c r="O199" i="8" s="1"/>
  <c r="B199" i="6"/>
  <c r="J199" i="6"/>
  <c r="U199" i="8" s="1"/>
  <c r="C199" i="6"/>
  <c r="K199" i="6"/>
  <c r="M199" i="8" s="1"/>
  <c r="P199" i="8" s="1"/>
  <c r="N199" i="8" l="1"/>
  <c r="I199" i="6"/>
  <c r="R199" i="8" s="1"/>
  <c r="C199" i="8"/>
  <c r="AE199" i="8" s="1"/>
  <c r="D199" i="6"/>
  <c r="E199" i="8" s="1"/>
  <c r="D199" i="8"/>
  <c r="A201" i="6"/>
  <c r="A201" i="8" s="1"/>
  <c r="B200" i="8" s="1"/>
  <c r="J200" i="8" s="1"/>
  <c r="L200" i="6"/>
  <c r="O200" i="8" s="1"/>
  <c r="J200" i="6"/>
  <c r="U200" i="8" s="1"/>
  <c r="C200" i="6"/>
  <c r="K200" i="6"/>
  <c r="M200" i="8" s="1"/>
  <c r="P200" i="8" s="1"/>
  <c r="B200" i="6"/>
  <c r="N200" i="8" l="1"/>
  <c r="I200" i="6"/>
  <c r="R200" i="8" s="1"/>
  <c r="C200" i="8"/>
  <c r="AE200" i="8" s="1"/>
  <c r="D200" i="6"/>
  <c r="E200" i="8" s="1"/>
  <c r="D200" i="8"/>
  <c r="A202" i="6"/>
  <c r="A202" i="8" s="1"/>
  <c r="B201" i="8" s="1"/>
  <c r="J201" i="8" s="1"/>
  <c r="L201" i="6"/>
  <c r="O201" i="8" s="1"/>
  <c r="J201" i="6"/>
  <c r="U201" i="8" s="1"/>
  <c r="C201" i="6"/>
  <c r="K201" i="6"/>
  <c r="M201" i="8" s="1"/>
  <c r="P201" i="8" s="1"/>
  <c r="B201" i="6"/>
  <c r="N201" i="8" l="1"/>
  <c r="I201" i="6"/>
  <c r="R201" i="8" s="1"/>
  <c r="C201" i="8"/>
  <c r="AE201" i="8" s="1"/>
  <c r="D201" i="6"/>
  <c r="E201" i="8" s="1"/>
  <c r="D201" i="8"/>
  <c r="A203" i="6"/>
  <c r="A203" i="8" s="1"/>
  <c r="B202" i="8" s="1"/>
  <c r="J202" i="8" s="1"/>
  <c r="L202" i="6"/>
  <c r="O202" i="8" s="1"/>
  <c r="B202" i="6"/>
  <c r="J202" i="6"/>
  <c r="U202" i="8" s="1"/>
  <c r="C202" i="6"/>
  <c r="K202" i="6"/>
  <c r="M202" i="8" s="1"/>
  <c r="P202" i="8" s="1"/>
  <c r="N202" i="8" l="1"/>
  <c r="I202" i="6"/>
  <c r="R202" i="8" s="1"/>
  <c r="C202" i="8"/>
  <c r="AE202" i="8" s="1"/>
  <c r="D202" i="6"/>
  <c r="E202" i="8" s="1"/>
  <c r="D202" i="8"/>
  <c r="A204" i="6"/>
  <c r="A204" i="8" s="1"/>
  <c r="B203" i="8" s="1"/>
  <c r="J203" i="8" s="1"/>
  <c r="L203" i="6"/>
  <c r="O203" i="8" s="1"/>
  <c r="K203" i="6"/>
  <c r="M203" i="8" s="1"/>
  <c r="P203" i="8" s="1"/>
  <c r="B203" i="6"/>
  <c r="J203" i="6"/>
  <c r="U203" i="8" s="1"/>
  <c r="C203" i="6"/>
  <c r="N203" i="8" l="1"/>
  <c r="I203" i="6"/>
  <c r="R203" i="8" s="1"/>
  <c r="C203" i="8"/>
  <c r="AE203" i="8" s="1"/>
  <c r="D203" i="6"/>
  <c r="E203" i="8" s="1"/>
  <c r="D203" i="8"/>
  <c r="A205" i="6"/>
  <c r="A205" i="8" s="1"/>
  <c r="B204" i="8" s="1"/>
  <c r="J204" i="8" s="1"/>
  <c r="L204" i="6"/>
  <c r="O204" i="8" s="1"/>
  <c r="J204" i="6"/>
  <c r="U204" i="8" s="1"/>
  <c r="B204" i="6"/>
  <c r="C204" i="6"/>
  <c r="K204" i="6"/>
  <c r="M204" i="8" s="1"/>
  <c r="P204" i="8" s="1"/>
  <c r="N204" i="8" l="1"/>
  <c r="I204" i="6"/>
  <c r="R204" i="8" s="1"/>
  <c r="C204" i="8"/>
  <c r="AE204" i="8" s="1"/>
  <c r="D204" i="6"/>
  <c r="E204" i="8" s="1"/>
  <c r="D204" i="8"/>
  <c r="A206" i="6"/>
  <c r="A206" i="8" s="1"/>
  <c r="B205" i="8" s="1"/>
  <c r="J205" i="8" s="1"/>
  <c r="L205" i="6"/>
  <c r="O205" i="8" s="1"/>
  <c r="C205" i="6"/>
  <c r="B205" i="6"/>
  <c r="J205" i="6"/>
  <c r="U205" i="8" s="1"/>
  <c r="K205" i="6"/>
  <c r="M205" i="8" s="1"/>
  <c r="P205" i="8" s="1"/>
  <c r="N205" i="8" l="1"/>
  <c r="I205" i="6"/>
  <c r="R205" i="8" s="1"/>
  <c r="C205" i="8"/>
  <c r="AE205" i="8" s="1"/>
  <c r="D205" i="6"/>
  <c r="E205" i="8" s="1"/>
  <c r="D205" i="8"/>
  <c r="A207" i="6"/>
  <c r="A207" i="8" s="1"/>
  <c r="B206" i="8" s="1"/>
  <c r="J206" i="8" s="1"/>
  <c r="L206" i="6"/>
  <c r="O206" i="8" s="1"/>
  <c r="J206" i="6"/>
  <c r="U206" i="8" s="1"/>
  <c r="B206" i="6"/>
  <c r="C206" i="6"/>
  <c r="K206" i="6"/>
  <c r="M206" i="8" s="1"/>
  <c r="P206" i="8" s="1"/>
  <c r="N206" i="8" l="1"/>
  <c r="D206" i="6"/>
  <c r="E206" i="8" s="1"/>
  <c r="D206" i="8"/>
  <c r="I206" i="6"/>
  <c r="R206" i="8" s="1"/>
  <c r="C206" i="8"/>
  <c r="AE206" i="8" s="1"/>
  <c r="A208" i="6"/>
  <c r="A208" i="8" s="1"/>
  <c r="B207" i="8" s="1"/>
  <c r="J207" i="8" s="1"/>
  <c r="L207" i="6"/>
  <c r="O207" i="8" s="1"/>
  <c r="K207" i="6"/>
  <c r="M207" i="8" s="1"/>
  <c r="P207" i="8" s="1"/>
  <c r="J207" i="6"/>
  <c r="U207" i="8" s="1"/>
  <c r="C207" i="6"/>
  <c r="B207" i="6"/>
  <c r="N207" i="8" l="1"/>
  <c r="D207" i="6"/>
  <c r="E207" i="8" s="1"/>
  <c r="D207" i="8"/>
  <c r="I207" i="6"/>
  <c r="R207" i="8" s="1"/>
  <c r="C207" i="8"/>
  <c r="AE207" i="8" s="1"/>
  <c r="A209" i="6"/>
  <c r="A209" i="8" s="1"/>
  <c r="B208" i="8" s="1"/>
  <c r="J208" i="8" s="1"/>
  <c r="L208" i="6"/>
  <c r="O208" i="8" s="1"/>
  <c r="K208" i="6"/>
  <c r="M208" i="8" s="1"/>
  <c r="P208" i="8" s="1"/>
  <c r="C208" i="6"/>
  <c r="B208" i="6"/>
  <c r="J208" i="6"/>
  <c r="U208" i="8" s="1"/>
  <c r="N208" i="8" l="1"/>
  <c r="I208" i="6"/>
  <c r="R208" i="8" s="1"/>
  <c r="C208" i="8"/>
  <c r="AE208" i="8" s="1"/>
  <c r="D208" i="6"/>
  <c r="E208" i="8" s="1"/>
  <c r="D208" i="8"/>
  <c r="A210" i="6"/>
  <c r="A210" i="8" s="1"/>
  <c r="B209" i="8" s="1"/>
  <c r="J209" i="8" s="1"/>
  <c r="L209" i="6"/>
  <c r="O209" i="8" s="1"/>
  <c r="C209" i="6"/>
  <c r="J209" i="6"/>
  <c r="U209" i="8" s="1"/>
  <c r="K209" i="6"/>
  <c r="M209" i="8" s="1"/>
  <c r="P209" i="8" s="1"/>
  <c r="B209" i="6"/>
  <c r="N209" i="8" l="1"/>
  <c r="D209" i="6"/>
  <c r="E209" i="8" s="1"/>
  <c r="D209" i="8"/>
  <c r="I209" i="6"/>
  <c r="R209" i="8" s="1"/>
  <c r="C209" i="8"/>
  <c r="AE209" i="8" s="1"/>
  <c r="A211" i="6"/>
  <c r="A211" i="8" s="1"/>
  <c r="B210" i="8" s="1"/>
  <c r="J210" i="8" s="1"/>
  <c r="L210" i="6"/>
  <c r="O210" i="8" s="1"/>
  <c r="B210" i="6"/>
  <c r="C210" i="6"/>
  <c r="K210" i="6"/>
  <c r="M210" i="8" s="1"/>
  <c r="P210" i="8" s="1"/>
  <c r="J210" i="6"/>
  <c r="U210" i="8" s="1"/>
  <c r="N210" i="8" l="1"/>
  <c r="I210" i="6"/>
  <c r="R210" i="8" s="1"/>
  <c r="C210" i="8"/>
  <c r="AE210" i="8" s="1"/>
  <c r="D210" i="6"/>
  <c r="E210" i="8" s="1"/>
  <c r="D210" i="8"/>
  <c r="A212" i="6"/>
  <c r="A212" i="8" s="1"/>
  <c r="B211" i="8" s="1"/>
  <c r="J211" i="8" s="1"/>
  <c r="L211" i="6"/>
  <c r="O211" i="8" s="1"/>
  <c r="B211" i="6"/>
  <c r="J211" i="6"/>
  <c r="U211" i="8" s="1"/>
  <c r="C211" i="6"/>
  <c r="K211" i="6"/>
  <c r="M211" i="8" s="1"/>
  <c r="P211" i="8" s="1"/>
  <c r="N211" i="8" l="1"/>
  <c r="I211" i="6"/>
  <c r="R211" i="8" s="1"/>
  <c r="C211" i="8"/>
  <c r="AE211" i="8" s="1"/>
  <c r="D211" i="6"/>
  <c r="E211" i="8" s="1"/>
  <c r="D211" i="8"/>
  <c r="A213" i="6"/>
  <c r="A213" i="8" s="1"/>
  <c r="B212" i="8" s="1"/>
  <c r="J212" i="8" s="1"/>
  <c r="L212" i="6"/>
  <c r="O212" i="8" s="1"/>
  <c r="K212" i="6"/>
  <c r="M212" i="8" s="1"/>
  <c r="P212" i="8" s="1"/>
  <c r="B212" i="6"/>
  <c r="J212" i="6"/>
  <c r="U212" i="8" s="1"/>
  <c r="C212" i="6"/>
  <c r="N212" i="8" l="1"/>
  <c r="D212" i="6"/>
  <c r="E212" i="8" s="1"/>
  <c r="D212" i="8"/>
  <c r="I212" i="6"/>
  <c r="R212" i="8" s="1"/>
  <c r="C212" i="8"/>
  <c r="AE212" i="8" s="1"/>
  <c r="A214" i="6"/>
  <c r="A214" i="8" s="1"/>
  <c r="B213" i="8" s="1"/>
  <c r="J213" i="8" s="1"/>
  <c r="L213" i="6"/>
  <c r="O213" i="8" s="1"/>
  <c r="K213" i="6"/>
  <c r="M213" i="8" s="1"/>
  <c r="P213" i="8" s="1"/>
  <c r="J213" i="6"/>
  <c r="U213" i="8" s="1"/>
  <c r="B213" i="6"/>
  <c r="C213" i="6"/>
  <c r="N213" i="8" l="1"/>
  <c r="I213" i="6"/>
  <c r="R213" i="8" s="1"/>
  <c r="C213" i="8"/>
  <c r="AE213" i="8" s="1"/>
  <c r="D213" i="6"/>
  <c r="E213" i="8" s="1"/>
  <c r="D213" i="8"/>
  <c r="A215" i="6"/>
  <c r="A215" i="8" s="1"/>
  <c r="B214" i="8" s="1"/>
  <c r="J214" i="8" s="1"/>
  <c r="L214" i="6"/>
  <c r="O214" i="8" s="1"/>
  <c r="C214" i="6"/>
  <c r="K214" i="6"/>
  <c r="M214" i="8" s="1"/>
  <c r="P214" i="8" s="1"/>
  <c r="B214" i="6"/>
  <c r="J214" i="6"/>
  <c r="U214" i="8" s="1"/>
  <c r="N214" i="8" l="1"/>
  <c r="D214" i="6"/>
  <c r="E214" i="8" s="1"/>
  <c r="D214" i="8"/>
  <c r="I214" i="6"/>
  <c r="R214" i="8" s="1"/>
  <c r="C214" i="8"/>
  <c r="AE214" i="8" s="1"/>
  <c r="A216" i="6"/>
  <c r="A216" i="8" s="1"/>
  <c r="B215" i="8" s="1"/>
  <c r="J215" i="8" s="1"/>
  <c r="L215" i="6"/>
  <c r="O215" i="8" s="1"/>
  <c r="J215" i="6"/>
  <c r="U215" i="8" s="1"/>
  <c r="K215" i="6"/>
  <c r="M215" i="8" s="1"/>
  <c r="P215" i="8" s="1"/>
  <c r="B215" i="6"/>
  <c r="C215" i="6"/>
  <c r="N215" i="8" l="1"/>
  <c r="D215" i="6"/>
  <c r="E215" i="8" s="1"/>
  <c r="D215" i="8"/>
  <c r="I215" i="6"/>
  <c r="R215" i="8" s="1"/>
  <c r="C215" i="8"/>
  <c r="AE215" i="8" s="1"/>
  <c r="A217" i="6"/>
  <c r="A217" i="8" s="1"/>
  <c r="B216" i="8" s="1"/>
  <c r="J216" i="8" s="1"/>
  <c r="L216" i="6"/>
  <c r="O216" i="8" s="1"/>
  <c r="C216" i="6"/>
  <c r="K216" i="6"/>
  <c r="M216" i="8" s="1"/>
  <c r="P216" i="8" s="1"/>
  <c r="J216" i="6"/>
  <c r="U216" i="8" s="1"/>
  <c r="B216" i="6"/>
  <c r="N216" i="8" l="1"/>
  <c r="D216" i="6"/>
  <c r="E216" i="8" s="1"/>
  <c r="D216" i="8"/>
  <c r="I216" i="6"/>
  <c r="R216" i="8" s="1"/>
  <c r="C216" i="8"/>
  <c r="AE216" i="8" s="1"/>
  <c r="A218" i="6"/>
  <c r="A218" i="8" s="1"/>
  <c r="B217" i="8" s="1"/>
  <c r="J217" i="8" s="1"/>
  <c r="L217" i="6"/>
  <c r="O217" i="8" s="1"/>
  <c r="J217" i="6"/>
  <c r="U217" i="8" s="1"/>
  <c r="C217" i="6"/>
  <c r="B217" i="6"/>
  <c r="K217" i="6"/>
  <c r="M217" i="8" s="1"/>
  <c r="P217" i="8" s="1"/>
  <c r="N217" i="8" l="1"/>
  <c r="D217" i="6"/>
  <c r="E217" i="8" s="1"/>
  <c r="D217" i="8"/>
  <c r="I217" i="6"/>
  <c r="R217" i="8" s="1"/>
  <c r="C217" i="8"/>
  <c r="AE217" i="8" s="1"/>
  <c r="A219" i="6"/>
  <c r="A219" i="8" s="1"/>
  <c r="B218" i="8" s="1"/>
  <c r="J218" i="8" s="1"/>
  <c r="L218" i="6"/>
  <c r="O218" i="8" s="1"/>
  <c r="K218" i="6"/>
  <c r="M218" i="8" s="1"/>
  <c r="P218" i="8" s="1"/>
  <c r="B218" i="6"/>
  <c r="J218" i="6"/>
  <c r="U218" i="8" s="1"/>
  <c r="C218" i="6"/>
  <c r="N218" i="8" l="1"/>
  <c r="D218" i="6"/>
  <c r="E218" i="8" s="1"/>
  <c r="D218" i="8"/>
  <c r="I218" i="6"/>
  <c r="R218" i="8" s="1"/>
  <c r="C218" i="8"/>
  <c r="AE218" i="8" s="1"/>
  <c r="A220" i="6"/>
  <c r="A220" i="8" s="1"/>
  <c r="B219" i="8" s="1"/>
  <c r="J219" i="8" s="1"/>
  <c r="L219" i="6"/>
  <c r="O219" i="8" s="1"/>
  <c r="C219" i="6"/>
  <c r="K219" i="6"/>
  <c r="M219" i="8" s="1"/>
  <c r="P219" i="8" s="1"/>
  <c r="B219" i="6"/>
  <c r="J219" i="6"/>
  <c r="U219" i="8" s="1"/>
  <c r="N219" i="8" l="1"/>
  <c r="I219" i="6"/>
  <c r="R219" i="8" s="1"/>
  <c r="C219" i="8"/>
  <c r="AE219" i="8" s="1"/>
  <c r="D219" i="6"/>
  <c r="E219" i="8" s="1"/>
  <c r="D219" i="8"/>
  <c r="A221" i="6"/>
  <c r="A221" i="8" s="1"/>
  <c r="B220" i="8" s="1"/>
  <c r="J220" i="8" s="1"/>
  <c r="L220" i="6"/>
  <c r="O220" i="8" s="1"/>
  <c r="C220" i="6"/>
  <c r="K220" i="6"/>
  <c r="M220" i="8" s="1"/>
  <c r="P220" i="8" s="1"/>
  <c r="B220" i="6"/>
  <c r="J220" i="6"/>
  <c r="U220" i="8" s="1"/>
  <c r="N220" i="8" l="1"/>
  <c r="D220" i="6"/>
  <c r="E220" i="8" s="1"/>
  <c r="D220" i="8"/>
  <c r="I220" i="6"/>
  <c r="R220" i="8" s="1"/>
  <c r="C220" i="8"/>
  <c r="AE220" i="8" s="1"/>
  <c r="A222" i="6"/>
  <c r="A222" i="8" s="1"/>
  <c r="B221" i="8" s="1"/>
  <c r="J221" i="8" s="1"/>
  <c r="L221" i="6"/>
  <c r="O221" i="8" s="1"/>
  <c r="K221" i="6"/>
  <c r="M221" i="8" s="1"/>
  <c r="P221" i="8" s="1"/>
  <c r="B221" i="6"/>
  <c r="J221" i="6"/>
  <c r="U221" i="8" s="1"/>
  <c r="C221" i="6"/>
  <c r="N221" i="8" l="1"/>
  <c r="D221" i="6"/>
  <c r="E221" i="8" s="1"/>
  <c r="D221" i="8"/>
  <c r="I221" i="6"/>
  <c r="R221" i="8" s="1"/>
  <c r="C221" i="8"/>
  <c r="AE221" i="8" s="1"/>
  <c r="A223" i="6"/>
  <c r="A223" i="8" s="1"/>
  <c r="B222" i="8" s="1"/>
  <c r="J222" i="8" s="1"/>
  <c r="L222" i="6"/>
  <c r="O222" i="8" s="1"/>
  <c r="B222" i="6"/>
  <c r="J222" i="6"/>
  <c r="U222" i="8" s="1"/>
  <c r="K222" i="6"/>
  <c r="M222" i="8" s="1"/>
  <c r="P222" i="8" s="1"/>
  <c r="C222" i="6"/>
  <c r="N222" i="8" l="1"/>
  <c r="I222" i="6"/>
  <c r="R222" i="8" s="1"/>
  <c r="C222" i="8"/>
  <c r="AE222" i="8" s="1"/>
  <c r="D222" i="6"/>
  <c r="E222" i="8" s="1"/>
  <c r="D222" i="8"/>
  <c r="A224" i="6"/>
  <c r="A224" i="8" s="1"/>
  <c r="B223" i="8" s="1"/>
  <c r="J223" i="8" s="1"/>
  <c r="L223" i="6"/>
  <c r="O223" i="8" s="1"/>
  <c r="J223" i="6"/>
  <c r="U223" i="8" s="1"/>
  <c r="B223" i="6"/>
  <c r="C223" i="6"/>
  <c r="K223" i="6"/>
  <c r="M223" i="8" s="1"/>
  <c r="P223" i="8" s="1"/>
  <c r="N223" i="8" l="1"/>
  <c r="D223" i="6"/>
  <c r="E223" i="8" s="1"/>
  <c r="D223" i="8"/>
  <c r="I223" i="6"/>
  <c r="R223" i="8" s="1"/>
  <c r="C223" i="8"/>
  <c r="AE223" i="8" s="1"/>
  <c r="A225" i="6"/>
  <c r="A225" i="8" s="1"/>
  <c r="B224" i="8" s="1"/>
  <c r="J224" i="8" s="1"/>
  <c r="L224" i="6"/>
  <c r="O224" i="8" s="1"/>
  <c r="C224" i="6"/>
  <c r="B224" i="6"/>
  <c r="J224" i="6"/>
  <c r="U224" i="8" s="1"/>
  <c r="K224" i="6"/>
  <c r="M224" i="8" s="1"/>
  <c r="P224" i="8" s="1"/>
  <c r="N224" i="8" l="1"/>
  <c r="D224" i="6"/>
  <c r="E224" i="8" s="1"/>
  <c r="D224" i="8"/>
  <c r="I224" i="6"/>
  <c r="R224" i="8" s="1"/>
  <c r="C224" i="8"/>
  <c r="AE224" i="8" s="1"/>
  <c r="A226" i="6"/>
  <c r="A226" i="8" s="1"/>
  <c r="B225" i="8" s="1"/>
  <c r="J225" i="8" s="1"/>
  <c r="L225" i="6"/>
  <c r="O225" i="8" s="1"/>
  <c r="B225" i="6"/>
  <c r="J225" i="6"/>
  <c r="U225" i="8" s="1"/>
  <c r="K225" i="6"/>
  <c r="M225" i="8" s="1"/>
  <c r="P225" i="8" s="1"/>
  <c r="C225" i="6"/>
  <c r="N225" i="8" l="1"/>
  <c r="I225" i="6"/>
  <c r="R225" i="8" s="1"/>
  <c r="C225" i="8"/>
  <c r="AE225" i="8" s="1"/>
  <c r="D225" i="6"/>
  <c r="E225" i="8" s="1"/>
  <c r="D225" i="8"/>
  <c r="A227" i="6"/>
  <c r="A227" i="8" s="1"/>
  <c r="B226" i="8" s="1"/>
  <c r="J226" i="8" s="1"/>
  <c r="L226" i="6"/>
  <c r="O226" i="8" s="1"/>
  <c r="K226" i="6"/>
  <c r="M226" i="8" s="1"/>
  <c r="P226" i="8" s="1"/>
  <c r="B226" i="6"/>
  <c r="J226" i="6"/>
  <c r="U226" i="8" s="1"/>
  <c r="C226" i="6"/>
  <c r="N226" i="8" l="1"/>
  <c r="D226" i="6"/>
  <c r="E226" i="8" s="1"/>
  <c r="D226" i="8"/>
  <c r="I226" i="6"/>
  <c r="R226" i="8" s="1"/>
  <c r="C226" i="8"/>
  <c r="AE226" i="8" s="1"/>
  <c r="A228" i="6"/>
  <c r="A228" i="8" s="1"/>
  <c r="B227" i="8" s="1"/>
  <c r="J227" i="8" s="1"/>
  <c r="L227" i="6"/>
  <c r="O227" i="8" s="1"/>
  <c r="J227" i="6"/>
  <c r="U227" i="8" s="1"/>
  <c r="C227" i="6"/>
  <c r="K227" i="6"/>
  <c r="M227" i="8" s="1"/>
  <c r="P227" i="8" s="1"/>
  <c r="B227" i="6"/>
  <c r="N227" i="8" l="1"/>
  <c r="I227" i="6"/>
  <c r="R227" i="8" s="1"/>
  <c r="C227" i="8"/>
  <c r="AE227" i="8" s="1"/>
  <c r="D227" i="6"/>
  <c r="E227" i="8" s="1"/>
  <c r="D227" i="8"/>
  <c r="A229" i="6"/>
  <c r="A229" i="8" s="1"/>
  <c r="B228" i="8" s="1"/>
  <c r="J228" i="8" s="1"/>
  <c r="L228" i="6"/>
  <c r="O228" i="8" s="1"/>
  <c r="J228" i="6"/>
  <c r="U228" i="8" s="1"/>
  <c r="K228" i="6"/>
  <c r="M228" i="8" s="1"/>
  <c r="P228" i="8" s="1"/>
  <c r="B228" i="6"/>
  <c r="C228" i="6"/>
  <c r="N228" i="8" l="1"/>
  <c r="D228" i="6"/>
  <c r="E228" i="8" s="1"/>
  <c r="D228" i="8"/>
  <c r="I228" i="6"/>
  <c r="R228" i="8" s="1"/>
  <c r="C228" i="8"/>
  <c r="AE228" i="8" s="1"/>
  <c r="A230" i="6"/>
  <c r="A230" i="8" s="1"/>
  <c r="B229" i="8" s="1"/>
  <c r="J229" i="8" s="1"/>
  <c r="L229" i="6"/>
  <c r="O229" i="8" s="1"/>
  <c r="B229" i="6"/>
  <c r="J229" i="6"/>
  <c r="U229" i="8" s="1"/>
  <c r="C229" i="6"/>
  <c r="K229" i="6"/>
  <c r="M229" i="8" s="1"/>
  <c r="P229" i="8" s="1"/>
  <c r="N229" i="8" l="1"/>
  <c r="I229" i="6"/>
  <c r="R229" i="8" s="1"/>
  <c r="C229" i="8"/>
  <c r="AE229" i="8" s="1"/>
  <c r="D229" i="6"/>
  <c r="E229" i="8" s="1"/>
  <c r="D229" i="8"/>
  <c r="A231" i="6"/>
  <c r="A231" i="8" s="1"/>
  <c r="B230" i="8" s="1"/>
  <c r="J230" i="8" s="1"/>
  <c r="L230" i="6"/>
  <c r="O230" i="8" s="1"/>
  <c r="B230" i="6"/>
  <c r="J230" i="6"/>
  <c r="U230" i="8" s="1"/>
  <c r="C230" i="6"/>
  <c r="K230" i="6"/>
  <c r="M230" i="8" s="1"/>
  <c r="P230" i="8" s="1"/>
  <c r="N230" i="8" l="1"/>
  <c r="I230" i="6"/>
  <c r="R230" i="8" s="1"/>
  <c r="C230" i="8"/>
  <c r="AE230" i="8" s="1"/>
  <c r="D230" i="6"/>
  <c r="E230" i="8" s="1"/>
  <c r="D230" i="8"/>
  <c r="A232" i="6"/>
  <c r="A232" i="8" s="1"/>
  <c r="B231" i="8" s="1"/>
  <c r="J231" i="8" s="1"/>
  <c r="L231" i="6"/>
  <c r="O231" i="8" s="1"/>
  <c r="K231" i="6"/>
  <c r="M231" i="8" s="1"/>
  <c r="P231" i="8" s="1"/>
  <c r="J231" i="6"/>
  <c r="U231" i="8" s="1"/>
  <c r="C231" i="6"/>
  <c r="B231" i="6"/>
  <c r="N231" i="8" l="1"/>
  <c r="I231" i="6"/>
  <c r="R231" i="8" s="1"/>
  <c r="C231" i="8"/>
  <c r="AE231" i="8" s="1"/>
  <c r="D231" i="6"/>
  <c r="E231" i="8" s="1"/>
  <c r="D231" i="8"/>
  <c r="A233" i="6"/>
  <c r="A233" i="8" s="1"/>
  <c r="B232" i="8" s="1"/>
  <c r="J232" i="8" s="1"/>
  <c r="L232" i="6"/>
  <c r="O232" i="8" s="1"/>
  <c r="C232" i="6"/>
  <c r="K232" i="6"/>
  <c r="M232" i="8" s="1"/>
  <c r="P232" i="8" s="1"/>
  <c r="J232" i="6"/>
  <c r="U232" i="8" s="1"/>
  <c r="B232" i="6"/>
  <c r="N232" i="8" l="1"/>
  <c r="D232" i="6"/>
  <c r="E232" i="8" s="1"/>
  <c r="D232" i="8"/>
  <c r="I232" i="6"/>
  <c r="R232" i="8" s="1"/>
  <c r="C232" i="8"/>
  <c r="AE232" i="8" s="1"/>
  <c r="A234" i="6"/>
  <c r="A234" i="8" s="1"/>
  <c r="B233" i="8" s="1"/>
  <c r="J233" i="8" s="1"/>
  <c r="L233" i="6"/>
  <c r="O233" i="8" s="1"/>
  <c r="J233" i="6"/>
  <c r="U233" i="8" s="1"/>
  <c r="C233" i="6"/>
  <c r="B233" i="6"/>
  <c r="K233" i="6"/>
  <c r="M233" i="8" s="1"/>
  <c r="P233" i="8" s="1"/>
  <c r="N233" i="8" l="1"/>
  <c r="I233" i="6"/>
  <c r="R233" i="8" s="1"/>
  <c r="C233" i="8"/>
  <c r="AE233" i="8" s="1"/>
  <c r="D233" i="6"/>
  <c r="E233" i="8" s="1"/>
  <c r="D233" i="8"/>
  <c r="A235" i="6"/>
  <c r="A235" i="8" s="1"/>
  <c r="B234" i="8" s="1"/>
  <c r="J234" i="8" s="1"/>
  <c r="L234" i="6"/>
  <c r="O234" i="8" s="1"/>
  <c r="J234" i="6"/>
  <c r="U234" i="8" s="1"/>
  <c r="C234" i="6"/>
  <c r="K234" i="6"/>
  <c r="M234" i="8" s="1"/>
  <c r="P234" i="8" s="1"/>
  <c r="B234" i="6"/>
  <c r="N234" i="8" l="1"/>
  <c r="I234" i="6"/>
  <c r="R234" i="8" s="1"/>
  <c r="C234" i="8"/>
  <c r="AE234" i="8" s="1"/>
  <c r="D234" i="6"/>
  <c r="E234" i="8" s="1"/>
  <c r="D234" i="8"/>
  <c r="A236" i="6"/>
  <c r="A236" i="8" s="1"/>
  <c r="B235" i="8" s="1"/>
  <c r="J235" i="8" s="1"/>
  <c r="L235" i="6"/>
  <c r="O235" i="8" s="1"/>
  <c r="B235" i="6"/>
  <c r="C235" i="6"/>
  <c r="K235" i="6"/>
  <c r="M235" i="8" s="1"/>
  <c r="P235" i="8" s="1"/>
  <c r="J235" i="6"/>
  <c r="U235" i="8" s="1"/>
  <c r="N235" i="8" l="1"/>
  <c r="D235" i="6"/>
  <c r="E235" i="8" s="1"/>
  <c r="D235" i="8"/>
  <c r="I235" i="6"/>
  <c r="R235" i="8" s="1"/>
  <c r="C235" i="8"/>
  <c r="AE235" i="8" s="1"/>
  <c r="A237" i="6"/>
  <c r="A237" i="8" s="1"/>
  <c r="B236" i="8" s="1"/>
  <c r="J236" i="8" s="1"/>
  <c r="L236" i="6"/>
  <c r="O236" i="8" s="1"/>
  <c r="K236" i="6"/>
  <c r="M236" i="8" s="1"/>
  <c r="P236" i="8" s="1"/>
  <c r="B236" i="6"/>
  <c r="J236" i="6"/>
  <c r="U236" i="8" s="1"/>
  <c r="C236" i="6"/>
  <c r="N236" i="8" l="1"/>
  <c r="D236" i="6"/>
  <c r="E236" i="8" s="1"/>
  <c r="D236" i="8"/>
  <c r="I236" i="6"/>
  <c r="R236" i="8" s="1"/>
  <c r="C236" i="8"/>
  <c r="AE236" i="8" s="1"/>
  <c r="A238" i="6"/>
  <c r="A238" i="8" s="1"/>
  <c r="B237" i="8" s="1"/>
  <c r="J237" i="8" s="1"/>
  <c r="L237" i="6"/>
  <c r="O237" i="8" s="1"/>
  <c r="K237" i="6"/>
  <c r="M237" i="8" s="1"/>
  <c r="P237" i="8" s="1"/>
  <c r="B237" i="6"/>
  <c r="J237" i="6"/>
  <c r="U237" i="8" s="1"/>
  <c r="C237" i="6"/>
  <c r="N237" i="8" l="1"/>
  <c r="I237" i="6"/>
  <c r="R237" i="8" s="1"/>
  <c r="C237" i="8"/>
  <c r="AE237" i="8" s="1"/>
  <c r="D237" i="6"/>
  <c r="E237" i="8" s="1"/>
  <c r="D237" i="8"/>
  <c r="A239" i="6"/>
  <c r="A239" i="8" s="1"/>
  <c r="B238" i="8" s="1"/>
  <c r="J238" i="8" s="1"/>
  <c r="L238" i="6"/>
  <c r="O238" i="8" s="1"/>
  <c r="C238" i="6"/>
  <c r="B238" i="6"/>
  <c r="K238" i="6"/>
  <c r="M238" i="8" s="1"/>
  <c r="P238" i="8" s="1"/>
  <c r="J238" i="6"/>
  <c r="U238" i="8" s="1"/>
  <c r="N238" i="8" l="1"/>
  <c r="D238" i="6"/>
  <c r="E238" i="8" s="1"/>
  <c r="D238" i="8"/>
  <c r="I238" i="6"/>
  <c r="R238" i="8" s="1"/>
  <c r="C238" i="8"/>
  <c r="AE238" i="8" s="1"/>
  <c r="A240" i="6"/>
  <c r="A240" i="8" s="1"/>
  <c r="B239" i="8" s="1"/>
  <c r="J239" i="8" s="1"/>
  <c r="L239" i="6"/>
  <c r="O239" i="8" s="1"/>
  <c r="J239" i="6"/>
  <c r="U239" i="8" s="1"/>
  <c r="C239" i="6"/>
  <c r="K239" i="6"/>
  <c r="M239" i="8" s="1"/>
  <c r="P239" i="8" s="1"/>
  <c r="B239" i="6"/>
  <c r="N239" i="8" l="1"/>
  <c r="I239" i="6"/>
  <c r="R239" i="8" s="1"/>
  <c r="C239" i="8"/>
  <c r="AE239" i="8" s="1"/>
  <c r="D239" i="6"/>
  <c r="E239" i="8" s="1"/>
  <c r="D239" i="8"/>
  <c r="A241" i="6"/>
  <c r="A241" i="8" s="1"/>
  <c r="B240" i="8" s="1"/>
  <c r="J240" i="8" s="1"/>
  <c r="L240" i="6"/>
  <c r="O240" i="8" s="1"/>
  <c r="K240" i="6"/>
  <c r="M240" i="8" s="1"/>
  <c r="P240" i="8" s="1"/>
  <c r="C240" i="6"/>
  <c r="J240" i="6"/>
  <c r="U240" i="8" s="1"/>
  <c r="B240" i="6"/>
  <c r="N240" i="8" l="1"/>
  <c r="I240" i="6"/>
  <c r="R240" i="8" s="1"/>
  <c r="C240" i="8"/>
  <c r="AE240" i="8" s="1"/>
  <c r="D240" i="6"/>
  <c r="E240" i="8" s="1"/>
  <c r="D240" i="8"/>
  <c r="A242" i="6"/>
  <c r="A242" i="8" s="1"/>
  <c r="B241" i="8" s="1"/>
  <c r="J241" i="8" s="1"/>
  <c r="L241" i="6"/>
  <c r="O241" i="8" s="1"/>
  <c r="J241" i="6"/>
  <c r="U241" i="8" s="1"/>
  <c r="C241" i="6"/>
  <c r="K241" i="6"/>
  <c r="M241" i="8" s="1"/>
  <c r="P241" i="8" s="1"/>
  <c r="B241" i="6"/>
  <c r="N241" i="8" l="1"/>
  <c r="I241" i="6"/>
  <c r="R241" i="8" s="1"/>
  <c r="C241" i="8"/>
  <c r="AE241" i="8" s="1"/>
  <c r="D241" i="6"/>
  <c r="E241" i="8" s="1"/>
  <c r="D241" i="8"/>
  <c r="A243" i="6"/>
  <c r="A243" i="8" s="1"/>
  <c r="B242" i="8" s="1"/>
  <c r="J242" i="8" s="1"/>
  <c r="L242" i="6"/>
  <c r="O242" i="8" s="1"/>
  <c r="J242" i="6"/>
  <c r="U242" i="8" s="1"/>
  <c r="K242" i="6"/>
  <c r="M242" i="8" s="1"/>
  <c r="P242" i="8" s="1"/>
  <c r="C242" i="6"/>
  <c r="B242" i="6"/>
  <c r="N242" i="8" l="1"/>
  <c r="I242" i="6"/>
  <c r="R242" i="8" s="1"/>
  <c r="C242" i="8"/>
  <c r="AE242" i="8" s="1"/>
  <c r="D242" i="6"/>
  <c r="E242" i="8" s="1"/>
  <c r="D242" i="8"/>
  <c r="A244" i="6"/>
  <c r="A244" i="8" s="1"/>
  <c r="B243" i="8" s="1"/>
  <c r="J243" i="8" s="1"/>
  <c r="L243" i="6"/>
  <c r="O243" i="8" s="1"/>
  <c r="B243" i="6"/>
  <c r="J243" i="6"/>
  <c r="U243" i="8" s="1"/>
  <c r="C243" i="6"/>
  <c r="K243" i="6"/>
  <c r="M243" i="8" s="1"/>
  <c r="P243" i="8" s="1"/>
  <c r="N243" i="8" l="1"/>
  <c r="I243" i="6"/>
  <c r="R243" i="8" s="1"/>
  <c r="C243" i="8"/>
  <c r="AE243" i="8" s="1"/>
  <c r="D243" i="6"/>
  <c r="E243" i="8" s="1"/>
  <c r="D243" i="8"/>
  <c r="A245" i="6"/>
  <c r="A245" i="8" s="1"/>
  <c r="B244" i="8" s="1"/>
  <c r="J244" i="8" s="1"/>
  <c r="L244" i="6"/>
  <c r="O244" i="8" s="1"/>
  <c r="C244" i="6"/>
  <c r="K244" i="6"/>
  <c r="M244" i="8" s="1"/>
  <c r="P244" i="8" s="1"/>
  <c r="B244" i="6"/>
  <c r="J244" i="6"/>
  <c r="U244" i="8" s="1"/>
  <c r="N244" i="8" l="1"/>
  <c r="D244" i="6"/>
  <c r="E244" i="8" s="1"/>
  <c r="D244" i="8"/>
  <c r="I244" i="6"/>
  <c r="R244" i="8" s="1"/>
  <c r="C244" i="8"/>
  <c r="AE244" i="8" s="1"/>
  <c r="A246" i="6"/>
  <c r="A246" i="8" s="1"/>
  <c r="B245" i="8" s="1"/>
  <c r="J245" i="8" s="1"/>
  <c r="L245" i="6"/>
  <c r="O245" i="8" s="1"/>
  <c r="B245" i="6"/>
  <c r="J245" i="6"/>
  <c r="U245" i="8" s="1"/>
  <c r="C245" i="6"/>
  <c r="K245" i="6"/>
  <c r="M245" i="8" s="1"/>
  <c r="P245" i="8" s="1"/>
  <c r="N245" i="8" l="1"/>
  <c r="I245" i="6"/>
  <c r="R245" i="8" s="1"/>
  <c r="C245" i="8"/>
  <c r="AE245" i="8" s="1"/>
  <c r="D245" i="6"/>
  <c r="E245" i="8" s="1"/>
  <c r="D245" i="8"/>
  <c r="A247" i="6"/>
  <c r="A247" i="8" s="1"/>
  <c r="B246" i="8" s="1"/>
  <c r="J246" i="8" s="1"/>
  <c r="L246" i="6"/>
  <c r="O246" i="8" s="1"/>
  <c r="C246" i="6"/>
  <c r="B246" i="6"/>
  <c r="J246" i="6"/>
  <c r="U246" i="8" s="1"/>
  <c r="K246" i="6"/>
  <c r="M246" i="8" s="1"/>
  <c r="P246" i="8" s="1"/>
  <c r="N246" i="8" l="1"/>
  <c r="D246" i="6"/>
  <c r="E246" i="8" s="1"/>
  <c r="D246" i="8"/>
  <c r="I246" i="6"/>
  <c r="R246" i="8" s="1"/>
  <c r="C246" i="8"/>
  <c r="AE246" i="8" s="1"/>
  <c r="A248" i="6"/>
  <c r="A248" i="8" s="1"/>
  <c r="B247" i="8" s="1"/>
  <c r="J247" i="8" s="1"/>
  <c r="L247" i="6"/>
  <c r="O247" i="8" s="1"/>
  <c r="K247" i="6"/>
  <c r="M247" i="8" s="1"/>
  <c r="P247" i="8" s="1"/>
  <c r="J247" i="6"/>
  <c r="U247" i="8" s="1"/>
  <c r="B247" i="6"/>
  <c r="C247" i="6"/>
  <c r="N247" i="8" l="1"/>
  <c r="D247" i="6"/>
  <c r="E247" i="8" s="1"/>
  <c r="D247" i="8"/>
  <c r="I247" i="6"/>
  <c r="R247" i="8" s="1"/>
  <c r="C247" i="8"/>
  <c r="AE247" i="8" s="1"/>
  <c r="A249" i="6"/>
  <c r="A249" i="8" s="1"/>
  <c r="B248" i="8" s="1"/>
  <c r="J248" i="8" s="1"/>
  <c r="L248" i="6"/>
  <c r="O248" i="8" s="1"/>
  <c r="J248" i="6"/>
  <c r="U248" i="8" s="1"/>
  <c r="C248" i="6"/>
  <c r="K248" i="6"/>
  <c r="M248" i="8" s="1"/>
  <c r="P248" i="8" s="1"/>
  <c r="B248" i="6"/>
  <c r="N248" i="8" l="1"/>
  <c r="I248" i="6"/>
  <c r="R248" i="8" s="1"/>
  <c r="C248" i="8"/>
  <c r="AE248" i="8" s="1"/>
  <c r="D248" i="6"/>
  <c r="E248" i="8" s="1"/>
  <c r="D248" i="8"/>
  <c r="A250" i="6"/>
  <c r="A250" i="8" s="1"/>
  <c r="B249" i="8" s="1"/>
  <c r="J249" i="8" s="1"/>
  <c r="L249" i="6"/>
  <c r="O249" i="8" s="1"/>
  <c r="C249" i="6"/>
  <c r="K249" i="6"/>
  <c r="M249" i="8" s="1"/>
  <c r="P249" i="8" s="1"/>
  <c r="J249" i="6"/>
  <c r="U249" i="8" s="1"/>
  <c r="B249" i="6"/>
  <c r="N249" i="8" l="1"/>
  <c r="D249" i="6"/>
  <c r="E249" i="8" s="1"/>
  <c r="D249" i="8"/>
  <c r="I249" i="6"/>
  <c r="R249" i="8" s="1"/>
  <c r="C249" i="8"/>
  <c r="AE249" i="8" s="1"/>
  <c r="A251" i="6"/>
  <c r="A251" i="8" s="1"/>
  <c r="B250" i="8" s="1"/>
  <c r="J250" i="8" s="1"/>
  <c r="L250" i="6"/>
  <c r="O250" i="8" s="1"/>
  <c r="B250" i="6"/>
  <c r="J250" i="6"/>
  <c r="U250" i="8" s="1"/>
  <c r="C250" i="6"/>
  <c r="K250" i="6"/>
  <c r="M250" i="8" s="1"/>
  <c r="P250" i="8" s="1"/>
  <c r="N250" i="8" l="1"/>
  <c r="I250" i="6"/>
  <c r="R250" i="8" s="1"/>
  <c r="C250" i="8"/>
  <c r="AE250" i="8" s="1"/>
  <c r="D250" i="6"/>
  <c r="E250" i="8" s="1"/>
  <c r="D250" i="8"/>
  <c r="A252" i="6"/>
  <c r="A252" i="8" s="1"/>
  <c r="B251" i="8" s="1"/>
  <c r="J251" i="8" s="1"/>
  <c r="L251" i="6"/>
  <c r="O251" i="8" s="1"/>
  <c r="K251" i="6"/>
  <c r="M251" i="8" s="1"/>
  <c r="P251" i="8" s="1"/>
  <c r="B251" i="6"/>
  <c r="J251" i="6"/>
  <c r="U251" i="8" s="1"/>
  <c r="C251" i="6"/>
  <c r="N251" i="8" l="1"/>
  <c r="I251" i="6"/>
  <c r="R251" i="8" s="1"/>
  <c r="C251" i="8"/>
  <c r="AE251" i="8" s="1"/>
  <c r="D251" i="6"/>
  <c r="E251" i="8" s="1"/>
  <c r="D251" i="8"/>
  <c r="A253" i="6"/>
  <c r="A253" i="8" s="1"/>
  <c r="B252" i="8" s="1"/>
  <c r="J252" i="8" s="1"/>
  <c r="L252" i="6"/>
  <c r="O252" i="8" s="1"/>
  <c r="B252" i="6"/>
  <c r="J252" i="6"/>
  <c r="U252" i="8" s="1"/>
  <c r="K252" i="6"/>
  <c r="M252" i="8" s="1"/>
  <c r="P252" i="8" s="1"/>
  <c r="C252" i="6"/>
  <c r="N252" i="8" l="1"/>
  <c r="I252" i="6"/>
  <c r="R252" i="8" s="1"/>
  <c r="C252" i="8"/>
  <c r="AE252" i="8" s="1"/>
  <c r="D252" i="6"/>
  <c r="E252" i="8" s="1"/>
  <c r="D252" i="8"/>
  <c r="A254" i="6"/>
  <c r="A254" i="8" s="1"/>
  <c r="B253" i="8" s="1"/>
  <c r="J253" i="8" s="1"/>
  <c r="L253" i="6"/>
  <c r="O253" i="8" s="1"/>
  <c r="J253" i="6"/>
  <c r="U253" i="8" s="1"/>
  <c r="C253" i="6"/>
  <c r="K253" i="6"/>
  <c r="M253" i="8" s="1"/>
  <c r="P253" i="8" s="1"/>
  <c r="B253" i="6"/>
  <c r="N253" i="8" l="1"/>
  <c r="I253" i="6"/>
  <c r="R253" i="8" s="1"/>
  <c r="C253" i="8"/>
  <c r="AE253" i="8" s="1"/>
  <c r="D253" i="6"/>
  <c r="E253" i="8" s="1"/>
  <c r="D253" i="8"/>
  <c r="A255" i="6"/>
  <c r="A255" i="8" s="1"/>
  <c r="B254" i="8" s="1"/>
  <c r="J254" i="8" s="1"/>
  <c r="L254" i="6"/>
  <c r="O254" i="8" s="1"/>
  <c r="J254" i="6"/>
  <c r="U254" i="8" s="1"/>
  <c r="K254" i="6"/>
  <c r="M254" i="8" s="1"/>
  <c r="P254" i="8" s="1"/>
  <c r="B254" i="6"/>
  <c r="C254" i="6"/>
  <c r="N254" i="8" l="1"/>
  <c r="D254" i="6"/>
  <c r="E254" i="8" s="1"/>
  <c r="D254" i="8"/>
  <c r="I254" i="6"/>
  <c r="R254" i="8" s="1"/>
  <c r="C254" i="8"/>
  <c r="AE254" i="8" s="1"/>
  <c r="A256" i="6"/>
  <c r="A256" i="8" s="1"/>
  <c r="B255" i="8" s="1"/>
  <c r="J255" i="8" s="1"/>
  <c r="L255" i="6"/>
  <c r="O255" i="8" s="1"/>
  <c r="C255" i="6"/>
  <c r="K255" i="6"/>
  <c r="M255" i="8" s="1"/>
  <c r="P255" i="8" s="1"/>
  <c r="B255" i="6"/>
  <c r="J255" i="6"/>
  <c r="U255" i="8" s="1"/>
  <c r="N255" i="8" l="1"/>
  <c r="D255" i="6"/>
  <c r="E255" i="8" s="1"/>
  <c r="D255" i="8"/>
  <c r="I255" i="6"/>
  <c r="R255" i="8" s="1"/>
  <c r="C255" i="8"/>
  <c r="AE255" i="8" s="1"/>
  <c r="A257" i="6"/>
  <c r="A257" i="8" s="1"/>
  <c r="B256" i="8" s="1"/>
  <c r="J256" i="8" s="1"/>
  <c r="L256" i="6"/>
  <c r="O256" i="8" s="1"/>
  <c r="J256" i="6"/>
  <c r="U256" i="8" s="1"/>
  <c r="K256" i="6"/>
  <c r="M256" i="8" s="1"/>
  <c r="P256" i="8" s="1"/>
  <c r="C256" i="6"/>
  <c r="B256" i="6"/>
  <c r="N256" i="8" l="1"/>
  <c r="I256" i="6"/>
  <c r="R256" i="8" s="1"/>
  <c r="C256" i="8"/>
  <c r="AE256" i="8" s="1"/>
  <c r="D256" i="6"/>
  <c r="E256" i="8" s="1"/>
  <c r="D256" i="8"/>
  <c r="A258" i="6"/>
  <c r="A258" i="8" s="1"/>
  <c r="B257" i="8" s="1"/>
  <c r="J257" i="8" s="1"/>
  <c r="L257" i="6"/>
  <c r="O257" i="8" s="1"/>
  <c r="B257" i="6"/>
  <c r="J257" i="6"/>
  <c r="U257" i="8" s="1"/>
  <c r="K257" i="6"/>
  <c r="M257" i="8" s="1"/>
  <c r="P257" i="8" s="1"/>
  <c r="C257" i="6"/>
  <c r="N257" i="8" l="1"/>
  <c r="I257" i="6"/>
  <c r="R257" i="8" s="1"/>
  <c r="C257" i="8"/>
  <c r="AE257" i="8" s="1"/>
  <c r="D257" i="6"/>
  <c r="E257" i="8" s="1"/>
  <c r="D257" i="8"/>
  <c r="A259" i="6"/>
  <c r="A259" i="8" s="1"/>
  <c r="B258" i="8" s="1"/>
  <c r="J258" i="8" s="1"/>
  <c r="L258" i="6"/>
  <c r="O258" i="8" s="1"/>
  <c r="C258" i="6"/>
  <c r="K258" i="6"/>
  <c r="M258" i="8" s="1"/>
  <c r="P258" i="8" s="1"/>
  <c r="B258" i="6"/>
  <c r="J258" i="6"/>
  <c r="U258" i="8" s="1"/>
  <c r="N258" i="8" l="1"/>
  <c r="D258" i="6"/>
  <c r="E258" i="8" s="1"/>
  <c r="D258" i="8"/>
  <c r="I258" i="6"/>
  <c r="R258" i="8" s="1"/>
  <c r="C258" i="8"/>
  <c r="AE258" i="8" s="1"/>
  <c r="A260" i="6"/>
  <c r="A260" i="8" s="1"/>
  <c r="B259" i="8" s="1"/>
  <c r="J259" i="8" s="1"/>
  <c r="L259" i="6"/>
  <c r="O259" i="8" s="1"/>
  <c r="C259" i="6"/>
  <c r="K259" i="6"/>
  <c r="M259" i="8" s="1"/>
  <c r="P259" i="8" s="1"/>
  <c r="B259" i="6"/>
  <c r="J259" i="6"/>
  <c r="U259" i="8" s="1"/>
  <c r="N259" i="8" l="1"/>
  <c r="D259" i="6"/>
  <c r="E259" i="8" s="1"/>
  <c r="D259" i="8"/>
  <c r="I259" i="6"/>
  <c r="R259" i="8" s="1"/>
  <c r="C259" i="8"/>
  <c r="AE259" i="8" s="1"/>
  <c r="A261" i="6"/>
  <c r="A261" i="8" s="1"/>
  <c r="B260" i="8" s="1"/>
  <c r="J260" i="8" s="1"/>
  <c r="L260" i="6"/>
  <c r="O260" i="8" s="1"/>
  <c r="B260" i="6"/>
  <c r="K260" i="6"/>
  <c r="M260" i="8" s="1"/>
  <c r="P260" i="8" s="1"/>
  <c r="J260" i="6"/>
  <c r="U260" i="8" s="1"/>
  <c r="C260" i="6"/>
  <c r="N260" i="8" l="1"/>
  <c r="I260" i="6"/>
  <c r="R260" i="8" s="1"/>
  <c r="C260" i="8"/>
  <c r="AE260" i="8" s="1"/>
  <c r="D260" i="6"/>
  <c r="E260" i="8" s="1"/>
  <c r="D260" i="8"/>
  <c r="A262" i="6"/>
  <c r="A262" i="8" s="1"/>
  <c r="B261" i="8" s="1"/>
  <c r="J261" i="8" s="1"/>
  <c r="L261" i="6"/>
  <c r="O261" i="8" s="1"/>
  <c r="K261" i="6"/>
  <c r="M261" i="8" s="1"/>
  <c r="P261" i="8" s="1"/>
  <c r="J261" i="6"/>
  <c r="U261" i="8" s="1"/>
  <c r="C261" i="6"/>
  <c r="B261" i="6"/>
  <c r="N261" i="8" l="1"/>
  <c r="I261" i="6"/>
  <c r="R261" i="8" s="1"/>
  <c r="C261" i="8"/>
  <c r="AE261" i="8" s="1"/>
  <c r="D261" i="6"/>
  <c r="E261" i="8" s="1"/>
  <c r="D261" i="8"/>
  <c r="A263" i="6"/>
  <c r="A263" i="8" s="1"/>
  <c r="B262" i="8" s="1"/>
  <c r="J262" i="8" s="1"/>
  <c r="L262" i="6"/>
  <c r="O262" i="8" s="1"/>
  <c r="B262" i="6"/>
  <c r="J262" i="6"/>
  <c r="U262" i="8" s="1"/>
  <c r="C262" i="6"/>
  <c r="K262" i="6"/>
  <c r="M262" i="8" s="1"/>
  <c r="P262" i="8" s="1"/>
  <c r="N262" i="8" l="1"/>
  <c r="I262" i="6"/>
  <c r="R262" i="8" s="1"/>
  <c r="C262" i="8"/>
  <c r="AE262" i="8" s="1"/>
  <c r="D262" i="6"/>
  <c r="E262" i="8" s="1"/>
  <c r="D262" i="8"/>
  <c r="A264" i="6"/>
  <c r="A264" i="8" s="1"/>
  <c r="B263" i="8" s="1"/>
  <c r="J263" i="8" s="1"/>
  <c r="L263" i="6"/>
  <c r="O263" i="8" s="1"/>
  <c r="B263" i="6"/>
  <c r="C263" i="6"/>
  <c r="J263" i="6"/>
  <c r="U263" i="8" s="1"/>
  <c r="K263" i="6"/>
  <c r="M263" i="8" s="1"/>
  <c r="P263" i="8" s="1"/>
  <c r="N263" i="8" l="1"/>
  <c r="I263" i="6"/>
  <c r="R263" i="8" s="1"/>
  <c r="C263" i="8"/>
  <c r="AE263" i="8" s="1"/>
  <c r="D263" i="6"/>
  <c r="E263" i="8" s="1"/>
  <c r="D263" i="8"/>
  <c r="A265" i="6"/>
  <c r="A265" i="8" s="1"/>
  <c r="B264" i="8" s="1"/>
  <c r="J264" i="8" s="1"/>
  <c r="L264" i="6"/>
  <c r="O264" i="8" s="1"/>
  <c r="K264" i="6"/>
  <c r="M264" i="8" s="1"/>
  <c r="P264" i="8" s="1"/>
  <c r="B264" i="6"/>
  <c r="J264" i="6"/>
  <c r="U264" i="8" s="1"/>
  <c r="C264" i="6"/>
  <c r="N264" i="8" l="1"/>
  <c r="D264" i="6"/>
  <c r="E264" i="8" s="1"/>
  <c r="D264" i="8"/>
  <c r="I264" i="6"/>
  <c r="R264" i="8" s="1"/>
  <c r="C264" i="8"/>
  <c r="AE264" i="8" s="1"/>
  <c r="A266" i="6"/>
  <c r="A266" i="8" s="1"/>
  <c r="B265" i="8" s="1"/>
  <c r="J265" i="8" s="1"/>
  <c r="L265" i="6"/>
  <c r="O265" i="8" s="1"/>
  <c r="J265" i="6"/>
  <c r="U265" i="8" s="1"/>
  <c r="C265" i="6"/>
  <c r="K265" i="6"/>
  <c r="M265" i="8" s="1"/>
  <c r="P265" i="8" s="1"/>
  <c r="B265" i="6"/>
  <c r="N265" i="8" l="1"/>
  <c r="I265" i="6"/>
  <c r="R265" i="8" s="1"/>
  <c r="C265" i="8"/>
  <c r="AE265" i="8" s="1"/>
  <c r="D265" i="6"/>
  <c r="E265" i="8" s="1"/>
  <c r="D265" i="8"/>
  <c r="A267" i="6"/>
  <c r="A267" i="8" s="1"/>
  <c r="B266" i="8" s="1"/>
  <c r="J266" i="8" s="1"/>
  <c r="L266" i="6"/>
  <c r="O266" i="8" s="1"/>
  <c r="C266" i="6"/>
  <c r="K266" i="6"/>
  <c r="M266" i="8" s="1"/>
  <c r="P266" i="8" s="1"/>
  <c r="B266" i="6"/>
  <c r="J266" i="6"/>
  <c r="U266" i="8" s="1"/>
  <c r="N266" i="8" l="1"/>
  <c r="D266" i="6"/>
  <c r="E266" i="8" s="1"/>
  <c r="D266" i="8"/>
  <c r="I266" i="6"/>
  <c r="R266" i="8" s="1"/>
  <c r="C266" i="8"/>
  <c r="AE266" i="8" s="1"/>
  <c r="A268" i="6"/>
  <c r="A268" i="8" s="1"/>
  <c r="B267" i="8" s="1"/>
  <c r="J267" i="8" s="1"/>
  <c r="L267" i="6"/>
  <c r="O267" i="8" s="1"/>
  <c r="C267" i="6"/>
  <c r="K267" i="6"/>
  <c r="M267" i="8" s="1"/>
  <c r="P267" i="8" s="1"/>
  <c r="B267" i="6"/>
  <c r="J267" i="6"/>
  <c r="U267" i="8" s="1"/>
  <c r="N267" i="8" l="1"/>
  <c r="D267" i="6"/>
  <c r="E267" i="8" s="1"/>
  <c r="D267" i="8"/>
  <c r="I267" i="6"/>
  <c r="R267" i="8" s="1"/>
  <c r="C267" i="8"/>
  <c r="AE267" i="8" s="1"/>
  <c r="A269" i="6"/>
  <c r="A269" i="8" s="1"/>
  <c r="B268" i="8" s="1"/>
  <c r="J268" i="8" s="1"/>
  <c r="L268" i="6"/>
  <c r="O268" i="8" s="1"/>
  <c r="K268" i="6"/>
  <c r="M268" i="8" s="1"/>
  <c r="P268" i="8" s="1"/>
  <c r="B268" i="6"/>
  <c r="J268" i="6"/>
  <c r="U268" i="8" s="1"/>
  <c r="C268" i="6"/>
  <c r="N268" i="8" l="1"/>
  <c r="D268" i="6"/>
  <c r="E268" i="8" s="1"/>
  <c r="D268" i="8"/>
  <c r="I268" i="6"/>
  <c r="R268" i="8" s="1"/>
  <c r="C268" i="8"/>
  <c r="AE268" i="8" s="1"/>
  <c r="A270" i="6"/>
  <c r="A270" i="8" s="1"/>
  <c r="B269" i="8" s="1"/>
  <c r="J269" i="8" s="1"/>
  <c r="L269" i="6"/>
  <c r="O269" i="8" s="1"/>
  <c r="J269" i="6"/>
  <c r="U269" i="8" s="1"/>
  <c r="K269" i="6"/>
  <c r="M269" i="8" s="1"/>
  <c r="P269" i="8" s="1"/>
  <c r="C269" i="6"/>
  <c r="B269" i="6"/>
  <c r="N269" i="8" l="1"/>
  <c r="I269" i="6"/>
  <c r="R269" i="8" s="1"/>
  <c r="C269" i="8"/>
  <c r="AE269" i="8" s="1"/>
  <c r="D269" i="6"/>
  <c r="E269" i="8" s="1"/>
  <c r="D269" i="8"/>
  <c r="A271" i="6"/>
  <c r="A271" i="8" s="1"/>
  <c r="B270" i="8" s="1"/>
  <c r="J270" i="8" s="1"/>
  <c r="L270" i="6"/>
  <c r="O270" i="8" s="1"/>
  <c r="K270" i="6"/>
  <c r="M270" i="8" s="1"/>
  <c r="P270" i="8" s="1"/>
  <c r="B270" i="6"/>
  <c r="J270" i="6"/>
  <c r="U270" i="8" s="1"/>
  <c r="C270" i="6"/>
  <c r="N270" i="8" l="1"/>
  <c r="D270" i="6"/>
  <c r="E270" i="8" s="1"/>
  <c r="D270" i="8"/>
  <c r="I270" i="6"/>
  <c r="R270" i="8" s="1"/>
  <c r="C270" i="8"/>
  <c r="AE270" i="8" s="1"/>
  <c r="A272" i="6"/>
  <c r="A272" i="8" s="1"/>
  <c r="B271" i="8" s="1"/>
  <c r="J271" i="8" s="1"/>
  <c r="L271" i="6"/>
  <c r="O271" i="8" s="1"/>
  <c r="C271" i="6"/>
  <c r="B271" i="6"/>
  <c r="J271" i="6"/>
  <c r="U271" i="8" s="1"/>
  <c r="K271" i="6"/>
  <c r="M271" i="8" s="1"/>
  <c r="P271" i="8" s="1"/>
  <c r="N271" i="8" l="1"/>
  <c r="I271" i="6"/>
  <c r="R271" i="8" s="1"/>
  <c r="C271" i="8"/>
  <c r="AE271" i="8" s="1"/>
  <c r="D271" i="6"/>
  <c r="E271" i="8" s="1"/>
  <c r="D271" i="8"/>
  <c r="A273" i="6"/>
  <c r="A273" i="8" s="1"/>
  <c r="B272" i="8" s="1"/>
  <c r="J272" i="8" s="1"/>
  <c r="L272" i="6"/>
  <c r="O272" i="8" s="1"/>
  <c r="K272" i="6"/>
  <c r="M272" i="8" s="1"/>
  <c r="P272" i="8" s="1"/>
  <c r="C272" i="6"/>
  <c r="B272" i="6"/>
  <c r="J272" i="6"/>
  <c r="U272" i="8" s="1"/>
  <c r="N272" i="8" l="1"/>
  <c r="I272" i="6"/>
  <c r="R272" i="8" s="1"/>
  <c r="C272" i="8"/>
  <c r="AE272" i="8" s="1"/>
  <c r="D272" i="6"/>
  <c r="E272" i="8" s="1"/>
  <c r="D272" i="8"/>
  <c r="A274" i="6"/>
  <c r="A274" i="8" s="1"/>
  <c r="B273" i="8" s="1"/>
  <c r="J273" i="8" s="1"/>
  <c r="L273" i="6"/>
  <c r="O273" i="8" s="1"/>
  <c r="B273" i="6"/>
  <c r="J273" i="6"/>
  <c r="U273" i="8" s="1"/>
  <c r="C273" i="6"/>
  <c r="K273" i="6"/>
  <c r="M273" i="8" s="1"/>
  <c r="P273" i="8" s="1"/>
  <c r="N273" i="8" l="1"/>
  <c r="I273" i="6"/>
  <c r="R273" i="8" s="1"/>
  <c r="C273" i="8"/>
  <c r="AE273" i="8" s="1"/>
  <c r="D273" i="6"/>
  <c r="E273" i="8" s="1"/>
  <c r="D273" i="8"/>
  <c r="A275" i="6"/>
  <c r="A275" i="8" s="1"/>
  <c r="B274" i="8" s="1"/>
  <c r="J274" i="8" s="1"/>
  <c r="L274" i="6"/>
  <c r="O274" i="8" s="1"/>
  <c r="J274" i="6"/>
  <c r="U274" i="8" s="1"/>
  <c r="C274" i="6"/>
  <c r="K274" i="6"/>
  <c r="M274" i="8" s="1"/>
  <c r="P274" i="8" s="1"/>
  <c r="B274" i="6"/>
  <c r="N274" i="8" l="1"/>
  <c r="I274" i="6"/>
  <c r="R274" i="8" s="1"/>
  <c r="C274" i="8"/>
  <c r="AE274" i="8" s="1"/>
  <c r="D274" i="6"/>
  <c r="E274" i="8" s="1"/>
  <c r="D274" i="8"/>
  <c r="A276" i="6"/>
  <c r="A276" i="8" s="1"/>
  <c r="B275" i="8" s="1"/>
  <c r="J275" i="8" s="1"/>
  <c r="L275" i="6"/>
  <c r="O275" i="8" s="1"/>
  <c r="K275" i="6"/>
  <c r="M275" i="8" s="1"/>
  <c r="P275" i="8" s="1"/>
  <c r="J275" i="6"/>
  <c r="U275" i="8" s="1"/>
  <c r="C275" i="6"/>
  <c r="B275" i="6"/>
  <c r="N275" i="8" l="1"/>
  <c r="D275" i="6"/>
  <c r="E275" i="8" s="1"/>
  <c r="D275" i="8"/>
  <c r="I275" i="6"/>
  <c r="R275" i="8" s="1"/>
  <c r="C275" i="8"/>
  <c r="AE275" i="8" s="1"/>
  <c r="A277" i="6"/>
  <c r="A277" i="8" s="1"/>
  <c r="B276" i="8" s="1"/>
  <c r="J276" i="8" s="1"/>
  <c r="L276" i="6"/>
  <c r="O276" i="8" s="1"/>
  <c r="C276" i="6"/>
  <c r="K276" i="6"/>
  <c r="M276" i="8" s="1"/>
  <c r="P276" i="8" s="1"/>
  <c r="B276" i="6"/>
  <c r="J276" i="6"/>
  <c r="U276" i="8" s="1"/>
  <c r="N276" i="8" l="1"/>
  <c r="D276" i="6"/>
  <c r="E276" i="8" s="1"/>
  <c r="D276" i="8"/>
  <c r="I276" i="6"/>
  <c r="R276" i="8" s="1"/>
  <c r="C276" i="8"/>
  <c r="AE276" i="8" s="1"/>
  <c r="A278" i="6"/>
  <c r="A278" i="8" s="1"/>
  <c r="B277" i="8" s="1"/>
  <c r="J277" i="8" s="1"/>
  <c r="L277" i="6"/>
  <c r="O277" i="8" s="1"/>
  <c r="B277" i="6"/>
  <c r="J277" i="6"/>
  <c r="U277" i="8" s="1"/>
  <c r="C277" i="6"/>
  <c r="K277" i="6"/>
  <c r="M277" i="8" s="1"/>
  <c r="P277" i="8" s="1"/>
  <c r="N277" i="8" l="1"/>
  <c r="D277" i="6"/>
  <c r="E277" i="8" s="1"/>
  <c r="D277" i="8"/>
  <c r="I277" i="6"/>
  <c r="R277" i="8" s="1"/>
  <c r="C277" i="8"/>
  <c r="AE277" i="8" s="1"/>
  <c r="A279" i="6"/>
  <c r="A279" i="8" s="1"/>
  <c r="B278" i="8" s="1"/>
  <c r="J278" i="8" s="1"/>
  <c r="L278" i="6"/>
  <c r="O278" i="8" s="1"/>
  <c r="J278" i="6"/>
  <c r="U278" i="8" s="1"/>
  <c r="C278" i="6"/>
  <c r="K278" i="6"/>
  <c r="M278" i="8" s="1"/>
  <c r="P278" i="8" s="1"/>
  <c r="B278" i="6"/>
  <c r="N278" i="8" l="1"/>
  <c r="I278" i="6"/>
  <c r="R278" i="8" s="1"/>
  <c r="C278" i="8"/>
  <c r="AE278" i="8" s="1"/>
  <c r="D278" i="6"/>
  <c r="E278" i="8" s="1"/>
  <c r="D278" i="8"/>
  <c r="A280" i="6"/>
  <c r="A280" i="8" s="1"/>
  <c r="B279" i="8" s="1"/>
  <c r="J279" i="8" s="1"/>
  <c r="L279" i="6"/>
  <c r="O279" i="8" s="1"/>
  <c r="K279" i="6"/>
  <c r="M279" i="8" s="1"/>
  <c r="P279" i="8" s="1"/>
  <c r="J279" i="6"/>
  <c r="U279" i="8" s="1"/>
  <c r="B279" i="6"/>
  <c r="C279" i="6"/>
  <c r="N279" i="8" l="1"/>
  <c r="D279" i="6"/>
  <c r="E279" i="8" s="1"/>
  <c r="D279" i="8"/>
  <c r="I279" i="6"/>
  <c r="R279" i="8" s="1"/>
  <c r="C279" i="8"/>
  <c r="AE279" i="8" s="1"/>
  <c r="A281" i="6"/>
  <c r="A281" i="8" s="1"/>
  <c r="B280" i="8" s="1"/>
  <c r="J280" i="8" s="1"/>
  <c r="L280" i="6"/>
  <c r="O280" i="8" s="1"/>
  <c r="C280" i="6"/>
  <c r="K280" i="6"/>
  <c r="M280" i="8" s="1"/>
  <c r="P280" i="8" s="1"/>
  <c r="B280" i="6"/>
  <c r="J280" i="6"/>
  <c r="U280" i="8" s="1"/>
  <c r="N280" i="8" l="1"/>
  <c r="D280" i="6"/>
  <c r="E280" i="8" s="1"/>
  <c r="D280" i="8"/>
  <c r="I280" i="6"/>
  <c r="R280" i="8" s="1"/>
  <c r="C280" i="8"/>
  <c r="AE280" i="8" s="1"/>
  <c r="A282" i="6"/>
  <c r="A282" i="8" s="1"/>
  <c r="B281" i="8" s="1"/>
  <c r="J281" i="8" s="1"/>
  <c r="L281" i="6"/>
  <c r="O281" i="8" s="1"/>
  <c r="C281" i="6"/>
  <c r="K281" i="6"/>
  <c r="M281" i="8" s="1"/>
  <c r="P281" i="8" s="1"/>
  <c r="J281" i="6"/>
  <c r="U281" i="8" s="1"/>
  <c r="B281" i="6"/>
  <c r="N281" i="8" l="1"/>
  <c r="D281" i="6"/>
  <c r="E281" i="8" s="1"/>
  <c r="D281" i="8"/>
  <c r="I281" i="6"/>
  <c r="R281" i="8" s="1"/>
  <c r="C281" i="8"/>
  <c r="AE281" i="8" s="1"/>
  <c r="A283" i="6"/>
  <c r="A283" i="8" s="1"/>
  <c r="B282" i="8" s="1"/>
  <c r="J282" i="8" s="1"/>
  <c r="L282" i="6"/>
  <c r="O282" i="8" s="1"/>
  <c r="C282" i="6"/>
  <c r="J282" i="6"/>
  <c r="U282" i="8" s="1"/>
  <c r="K282" i="6"/>
  <c r="M282" i="8" s="1"/>
  <c r="P282" i="8" s="1"/>
  <c r="B282" i="6"/>
  <c r="N282" i="8" l="1"/>
  <c r="I282" i="6"/>
  <c r="R282" i="8" s="1"/>
  <c r="C282" i="8"/>
  <c r="AE282" i="8" s="1"/>
  <c r="D282" i="6"/>
  <c r="E282" i="8" s="1"/>
  <c r="D282" i="8"/>
  <c r="A284" i="6"/>
  <c r="A284" i="8" s="1"/>
  <c r="B283" i="8" s="1"/>
  <c r="J283" i="8" s="1"/>
  <c r="L283" i="6"/>
  <c r="O283" i="8" s="1"/>
  <c r="C283" i="6"/>
  <c r="K283" i="6"/>
  <c r="M283" i="8" s="1"/>
  <c r="P283" i="8" s="1"/>
  <c r="B283" i="6"/>
  <c r="J283" i="6"/>
  <c r="U283" i="8" s="1"/>
  <c r="N283" i="8" l="1"/>
  <c r="D283" i="6"/>
  <c r="E283" i="8" s="1"/>
  <c r="D283" i="8"/>
  <c r="I283" i="6"/>
  <c r="R283" i="8" s="1"/>
  <c r="C283" i="8"/>
  <c r="AE283" i="8" s="1"/>
  <c r="A285" i="6"/>
  <c r="A285" i="8" s="1"/>
  <c r="B284" i="8" s="1"/>
  <c r="J284" i="8" s="1"/>
  <c r="L284" i="6"/>
  <c r="O284" i="8" s="1"/>
  <c r="J284" i="6"/>
  <c r="U284" i="8" s="1"/>
  <c r="C284" i="6"/>
  <c r="B284" i="6"/>
  <c r="K284" i="6"/>
  <c r="M284" i="8" s="1"/>
  <c r="P284" i="8" s="1"/>
  <c r="N284" i="8" l="1"/>
  <c r="I284" i="6"/>
  <c r="R284" i="8" s="1"/>
  <c r="C284" i="8"/>
  <c r="AE284" i="8" s="1"/>
  <c r="D284" i="6"/>
  <c r="E284" i="8" s="1"/>
  <c r="D284" i="8"/>
  <c r="A286" i="6"/>
  <c r="A286" i="8" s="1"/>
  <c r="B285" i="8" s="1"/>
  <c r="J285" i="8" s="1"/>
  <c r="L285" i="6"/>
  <c r="O285" i="8" s="1"/>
  <c r="C285" i="6"/>
  <c r="K285" i="6"/>
  <c r="M285" i="8" s="1"/>
  <c r="P285" i="8" s="1"/>
  <c r="J285" i="6"/>
  <c r="U285" i="8" s="1"/>
  <c r="B285" i="6"/>
  <c r="N285" i="8" l="1"/>
  <c r="D285" i="6"/>
  <c r="E285" i="8" s="1"/>
  <c r="D285" i="8"/>
  <c r="I285" i="6"/>
  <c r="R285" i="8" s="1"/>
  <c r="C285" i="8"/>
  <c r="AE285" i="8" s="1"/>
  <c r="A287" i="6"/>
  <c r="A287" i="8" s="1"/>
  <c r="B286" i="8" s="1"/>
  <c r="J286" i="8" s="1"/>
  <c r="L286" i="6"/>
  <c r="O286" i="8" s="1"/>
  <c r="J286" i="6"/>
  <c r="U286" i="8" s="1"/>
  <c r="C286" i="6"/>
  <c r="K286" i="6"/>
  <c r="M286" i="8" s="1"/>
  <c r="P286" i="8" s="1"/>
  <c r="B286" i="6"/>
  <c r="N286" i="8" l="1"/>
  <c r="I286" i="6"/>
  <c r="R286" i="8" s="1"/>
  <c r="C286" i="8"/>
  <c r="AE286" i="8" s="1"/>
  <c r="D286" i="6"/>
  <c r="E286" i="8" s="1"/>
  <c r="D286" i="8"/>
  <c r="A288" i="6"/>
  <c r="A288" i="8" s="1"/>
  <c r="B287" i="8" s="1"/>
  <c r="J287" i="8" s="1"/>
  <c r="L287" i="6"/>
  <c r="O287" i="8" s="1"/>
  <c r="J287" i="6"/>
  <c r="U287" i="8" s="1"/>
  <c r="C287" i="6"/>
  <c r="K287" i="6"/>
  <c r="M287" i="8" s="1"/>
  <c r="P287" i="8" s="1"/>
  <c r="B287" i="6"/>
  <c r="N287" i="8" l="1"/>
  <c r="D287" i="6"/>
  <c r="E287" i="8" s="1"/>
  <c r="D287" i="8"/>
  <c r="I287" i="6"/>
  <c r="R287" i="8" s="1"/>
  <c r="C287" i="8"/>
  <c r="AE287" i="8" s="1"/>
  <c r="A289" i="6"/>
  <c r="A289" i="8" s="1"/>
  <c r="B288" i="8" s="1"/>
  <c r="J288" i="8" s="1"/>
  <c r="L288" i="6"/>
  <c r="O288" i="8" s="1"/>
  <c r="C288" i="6"/>
  <c r="B288" i="6"/>
  <c r="J288" i="6"/>
  <c r="U288" i="8" s="1"/>
  <c r="K288" i="6"/>
  <c r="M288" i="8" s="1"/>
  <c r="P288" i="8" s="1"/>
  <c r="N288" i="8" l="1"/>
  <c r="D288" i="6"/>
  <c r="E288" i="8" s="1"/>
  <c r="D288" i="8"/>
  <c r="I288" i="6"/>
  <c r="R288" i="8" s="1"/>
  <c r="C288" i="8"/>
  <c r="AE288" i="8" s="1"/>
  <c r="A290" i="6"/>
  <c r="A290" i="8" s="1"/>
  <c r="B289" i="8" s="1"/>
  <c r="J289" i="8" s="1"/>
  <c r="L289" i="6"/>
  <c r="O289" i="8" s="1"/>
  <c r="B289" i="6"/>
  <c r="J289" i="6"/>
  <c r="U289" i="8" s="1"/>
  <c r="C289" i="6"/>
  <c r="K289" i="6"/>
  <c r="M289" i="8" s="1"/>
  <c r="P289" i="8" s="1"/>
  <c r="N289" i="8" l="1"/>
  <c r="I289" i="6"/>
  <c r="R289" i="8" s="1"/>
  <c r="C289" i="8"/>
  <c r="AE289" i="8" s="1"/>
  <c r="D289" i="6"/>
  <c r="E289" i="8" s="1"/>
  <c r="D289" i="8"/>
  <c r="A291" i="6"/>
  <c r="A291" i="8" s="1"/>
  <c r="B290" i="8" s="1"/>
  <c r="J290" i="8" s="1"/>
  <c r="L290" i="6"/>
  <c r="O290" i="8" s="1"/>
  <c r="J290" i="6"/>
  <c r="U290" i="8" s="1"/>
  <c r="B290" i="6"/>
  <c r="C290" i="6"/>
  <c r="K290" i="6"/>
  <c r="M290" i="8" s="1"/>
  <c r="P290" i="8" s="1"/>
  <c r="N290" i="8" l="1"/>
  <c r="I290" i="6"/>
  <c r="R290" i="8" s="1"/>
  <c r="C290" i="8"/>
  <c r="AE290" i="8" s="1"/>
  <c r="D290" i="6"/>
  <c r="E290" i="8" s="1"/>
  <c r="D290" i="8"/>
  <c r="A292" i="6"/>
  <c r="A292" i="8" s="1"/>
  <c r="B291" i="8" s="1"/>
  <c r="J291" i="8" s="1"/>
  <c r="L291" i="6"/>
  <c r="O291" i="8" s="1"/>
  <c r="C291" i="6"/>
  <c r="J291" i="6"/>
  <c r="U291" i="8" s="1"/>
  <c r="K291" i="6"/>
  <c r="M291" i="8" s="1"/>
  <c r="P291" i="8" s="1"/>
  <c r="B291" i="6"/>
  <c r="N291" i="8" l="1"/>
  <c r="I291" i="6"/>
  <c r="R291" i="8" s="1"/>
  <c r="C291" i="8"/>
  <c r="AE291" i="8" s="1"/>
  <c r="D291" i="6"/>
  <c r="E291" i="8" s="1"/>
  <c r="D291" i="8"/>
  <c r="A293" i="6"/>
  <c r="A293" i="8" s="1"/>
  <c r="B292" i="8" s="1"/>
  <c r="J292" i="8" s="1"/>
  <c r="L292" i="6"/>
  <c r="O292" i="8" s="1"/>
  <c r="B292" i="6"/>
  <c r="J292" i="6"/>
  <c r="U292" i="8" s="1"/>
  <c r="C292" i="6"/>
  <c r="K292" i="6"/>
  <c r="M292" i="8" s="1"/>
  <c r="P292" i="8" s="1"/>
  <c r="N292" i="8" l="1"/>
  <c r="I292" i="6"/>
  <c r="R292" i="8" s="1"/>
  <c r="C292" i="8"/>
  <c r="AE292" i="8" s="1"/>
  <c r="D292" i="6"/>
  <c r="E292" i="8" s="1"/>
  <c r="D292" i="8"/>
  <c r="A294" i="6"/>
  <c r="A294" i="8" s="1"/>
  <c r="B293" i="8" s="1"/>
  <c r="J293" i="8" s="1"/>
  <c r="L293" i="6"/>
  <c r="O293" i="8" s="1"/>
  <c r="K293" i="6"/>
  <c r="M293" i="8" s="1"/>
  <c r="P293" i="8" s="1"/>
  <c r="B293" i="6"/>
  <c r="J293" i="6"/>
  <c r="U293" i="8" s="1"/>
  <c r="C293" i="6"/>
  <c r="N293" i="8" l="1"/>
  <c r="D293" i="6"/>
  <c r="E293" i="8" s="1"/>
  <c r="D293" i="8"/>
  <c r="I293" i="6"/>
  <c r="R293" i="8" s="1"/>
  <c r="C293" i="8"/>
  <c r="AE293" i="8" s="1"/>
  <c r="A295" i="6"/>
  <c r="A295" i="8" s="1"/>
  <c r="B294" i="8" s="1"/>
  <c r="J294" i="8" s="1"/>
  <c r="L294" i="6"/>
  <c r="O294" i="8" s="1"/>
  <c r="C294" i="6"/>
  <c r="K294" i="6"/>
  <c r="M294" i="8" s="1"/>
  <c r="P294" i="8" s="1"/>
  <c r="B294" i="6"/>
  <c r="J294" i="6"/>
  <c r="U294" i="8" s="1"/>
  <c r="N294" i="8" l="1"/>
  <c r="D294" i="6"/>
  <c r="E294" i="8" s="1"/>
  <c r="D294" i="8"/>
  <c r="I294" i="6"/>
  <c r="R294" i="8" s="1"/>
  <c r="C294" i="8"/>
  <c r="AE294" i="8" s="1"/>
  <c r="A296" i="6"/>
  <c r="A296" i="8" s="1"/>
  <c r="B295" i="8" s="1"/>
  <c r="J295" i="8" s="1"/>
  <c r="L295" i="6"/>
  <c r="O295" i="8" s="1"/>
  <c r="J295" i="6"/>
  <c r="U295" i="8" s="1"/>
  <c r="C295" i="6"/>
  <c r="K295" i="6"/>
  <c r="M295" i="8" s="1"/>
  <c r="P295" i="8" s="1"/>
  <c r="B295" i="6"/>
  <c r="N295" i="8" l="1"/>
  <c r="I295" i="6"/>
  <c r="R295" i="8" s="1"/>
  <c r="C295" i="8"/>
  <c r="AE295" i="8" s="1"/>
  <c r="D295" i="6"/>
  <c r="E295" i="8" s="1"/>
  <c r="D295" i="8"/>
  <c r="A297" i="6"/>
  <c r="A297" i="8" s="1"/>
  <c r="B296" i="8" s="1"/>
  <c r="J296" i="8" s="1"/>
  <c r="L296" i="6"/>
  <c r="O296" i="8" s="1"/>
  <c r="B296" i="6"/>
  <c r="J296" i="6"/>
  <c r="U296" i="8" s="1"/>
  <c r="C296" i="6"/>
  <c r="K296" i="6"/>
  <c r="M296" i="8" s="1"/>
  <c r="P296" i="8" s="1"/>
  <c r="N296" i="8" l="1"/>
  <c r="I296" i="6"/>
  <c r="R296" i="8" s="1"/>
  <c r="C296" i="8"/>
  <c r="AE296" i="8" s="1"/>
  <c r="D296" i="6"/>
  <c r="E296" i="8" s="1"/>
  <c r="D296" i="8"/>
  <c r="A298" i="6"/>
  <c r="A298" i="8" s="1"/>
  <c r="B297" i="8" s="1"/>
  <c r="J297" i="8" s="1"/>
  <c r="L297" i="6"/>
  <c r="O297" i="8" s="1"/>
  <c r="C297" i="6"/>
  <c r="K297" i="6"/>
  <c r="M297" i="8" s="1"/>
  <c r="P297" i="8" s="1"/>
  <c r="B297" i="6"/>
  <c r="J297" i="6"/>
  <c r="U297" i="8" s="1"/>
  <c r="N297" i="8" l="1"/>
  <c r="D297" i="6"/>
  <c r="E297" i="8" s="1"/>
  <c r="D297" i="8"/>
  <c r="I297" i="6"/>
  <c r="R297" i="8" s="1"/>
  <c r="C297" i="8"/>
  <c r="AE297" i="8" s="1"/>
  <c r="A299" i="6"/>
  <c r="A299" i="8" s="1"/>
  <c r="B298" i="8" s="1"/>
  <c r="J298" i="8" s="1"/>
  <c r="L298" i="6"/>
  <c r="O298" i="8" s="1"/>
  <c r="K298" i="6"/>
  <c r="M298" i="8" s="1"/>
  <c r="P298" i="8" s="1"/>
  <c r="J298" i="6"/>
  <c r="U298" i="8" s="1"/>
  <c r="B298" i="6"/>
  <c r="C298" i="6"/>
  <c r="N298" i="8" l="1"/>
  <c r="D298" i="6"/>
  <c r="E298" i="8" s="1"/>
  <c r="D298" i="8"/>
  <c r="I298" i="6"/>
  <c r="R298" i="8" s="1"/>
  <c r="C298" i="8"/>
  <c r="AE298" i="8" s="1"/>
  <c r="A300" i="6"/>
  <c r="A300" i="8" s="1"/>
  <c r="B299" i="8" s="1"/>
  <c r="J299" i="8" s="1"/>
  <c r="L299" i="6"/>
  <c r="O299" i="8" s="1"/>
  <c r="K299" i="6"/>
  <c r="M299" i="8" s="1"/>
  <c r="P299" i="8" s="1"/>
  <c r="B299" i="6"/>
  <c r="J299" i="6"/>
  <c r="U299" i="8" s="1"/>
  <c r="C299" i="6"/>
  <c r="N299" i="8" l="1"/>
  <c r="I299" i="6"/>
  <c r="R299" i="8" s="1"/>
  <c r="C299" i="8"/>
  <c r="AE299" i="8" s="1"/>
  <c r="D299" i="6"/>
  <c r="E299" i="8" s="1"/>
  <c r="D299" i="8"/>
  <c r="A301" i="6"/>
  <c r="A301" i="8" s="1"/>
  <c r="B300" i="8" s="1"/>
  <c r="J300" i="8" s="1"/>
  <c r="L300" i="6"/>
  <c r="O300" i="8" s="1"/>
  <c r="J300" i="6"/>
  <c r="U300" i="8" s="1"/>
  <c r="C300" i="6"/>
  <c r="K300" i="6"/>
  <c r="M300" i="8" s="1"/>
  <c r="P300" i="8" s="1"/>
  <c r="B300" i="6"/>
  <c r="N300" i="8" l="1"/>
  <c r="D300" i="6"/>
  <c r="E300" i="8" s="1"/>
  <c r="D300" i="8"/>
  <c r="I300" i="6"/>
  <c r="R300" i="8" s="1"/>
  <c r="C300" i="8"/>
  <c r="AE300" i="8" s="1"/>
  <c r="A302" i="6"/>
  <c r="A302" i="8" s="1"/>
  <c r="B301" i="8" s="1"/>
  <c r="J301" i="8" s="1"/>
  <c r="L301" i="6"/>
  <c r="O301" i="8" s="1"/>
  <c r="K301" i="6"/>
  <c r="M301" i="8" s="1"/>
  <c r="P301" i="8" s="1"/>
  <c r="B301" i="6"/>
  <c r="J301" i="6"/>
  <c r="U301" i="8" s="1"/>
  <c r="C301" i="6"/>
  <c r="N301" i="8" l="1"/>
  <c r="I301" i="6"/>
  <c r="R301" i="8" s="1"/>
  <c r="C301" i="8"/>
  <c r="AE301" i="8" s="1"/>
  <c r="D301" i="6"/>
  <c r="E301" i="8" s="1"/>
  <c r="D301" i="8"/>
  <c r="A303" i="6"/>
  <c r="A303" i="8" s="1"/>
  <c r="B302" i="8" s="1"/>
  <c r="J302" i="8" s="1"/>
  <c r="L302" i="6"/>
  <c r="O302" i="8" s="1"/>
  <c r="K302" i="6"/>
  <c r="M302" i="8" s="1"/>
  <c r="P302" i="8" s="1"/>
  <c r="B302" i="6"/>
  <c r="J302" i="6"/>
  <c r="U302" i="8" s="1"/>
  <c r="C302" i="6"/>
  <c r="N302" i="8" l="1"/>
  <c r="D302" i="6"/>
  <c r="E302" i="8" s="1"/>
  <c r="D302" i="8"/>
  <c r="I302" i="6"/>
  <c r="R302" i="8" s="1"/>
  <c r="C302" i="8"/>
  <c r="AE302" i="8" s="1"/>
  <c r="A304" i="6"/>
  <c r="A304" i="8" s="1"/>
  <c r="B303" i="8" s="1"/>
  <c r="J303" i="8" s="1"/>
  <c r="L303" i="6"/>
  <c r="O303" i="8" s="1"/>
  <c r="K303" i="6"/>
  <c r="M303" i="8" s="1"/>
  <c r="P303" i="8" s="1"/>
  <c r="B303" i="6"/>
  <c r="J303" i="6"/>
  <c r="U303" i="8" s="1"/>
  <c r="C303" i="6"/>
  <c r="N303" i="8" l="1"/>
  <c r="I303" i="6"/>
  <c r="R303" i="8" s="1"/>
  <c r="C303" i="8"/>
  <c r="AE303" i="8" s="1"/>
  <c r="D303" i="6"/>
  <c r="E303" i="8" s="1"/>
  <c r="D303" i="8"/>
  <c r="A305" i="6"/>
  <c r="A305" i="8" s="1"/>
  <c r="B304" i="8" s="1"/>
  <c r="J304" i="8" s="1"/>
  <c r="L304" i="6"/>
  <c r="O304" i="8" s="1"/>
  <c r="C304" i="6"/>
  <c r="B304" i="6"/>
  <c r="J304" i="6"/>
  <c r="U304" i="8" s="1"/>
  <c r="K304" i="6"/>
  <c r="M304" i="8" s="1"/>
  <c r="P304" i="8" s="1"/>
  <c r="N304" i="8" l="1"/>
  <c r="D304" i="6"/>
  <c r="E304" i="8" s="1"/>
  <c r="D304" i="8"/>
  <c r="I304" i="6"/>
  <c r="R304" i="8" s="1"/>
  <c r="C304" i="8"/>
  <c r="AE304" i="8" s="1"/>
  <c r="A306" i="6"/>
  <c r="A306" i="8" s="1"/>
  <c r="B305" i="8" s="1"/>
  <c r="J305" i="8" s="1"/>
  <c r="L305" i="6"/>
  <c r="O305" i="8" s="1"/>
  <c r="C305" i="6"/>
  <c r="K305" i="6"/>
  <c r="M305" i="8" s="1"/>
  <c r="P305" i="8" s="1"/>
  <c r="J305" i="6"/>
  <c r="U305" i="8" s="1"/>
  <c r="B305" i="6"/>
  <c r="N305" i="8" l="1"/>
  <c r="D305" i="6"/>
  <c r="E305" i="8" s="1"/>
  <c r="D305" i="8"/>
  <c r="I305" i="6"/>
  <c r="R305" i="8" s="1"/>
  <c r="C305" i="8"/>
  <c r="AE305" i="8" s="1"/>
  <c r="A307" i="6"/>
  <c r="A307" i="8" s="1"/>
  <c r="B306" i="8" s="1"/>
  <c r="J306" i="8" s="1"/>
  <c r="L306" i="6"/>
  <c r="O306" i="8" s="1"/>
  <c r="B306" i="6"/>
  <c r="J306" i="6"/>
  <c r="U306" i="8" s="1"/>
  <c r="C306" i="6"/>
  <c r="K306" i="6"/>
  <c r="M306" i="8" s="1"/>
  <c r="P306" i="8" s="1"/>
  <c r="N306" i="8" l="1"/>
  <c r="I306" i="6"/>
  <c r="R306" i="8" s="1"/>
  <c r="C306" i="8"/>
  <c r="AE306" i="8" s="1"/>
  <c r="D306" i="6"/>
  <c r="E306" i="8" s="1"/>
  <c r="D306" i="8"/>
  <c r="A308" i="6"/>
  <c r="A308" i="8" s="1"/>
  <c r="B307" i="8" s="1"/>
  <c r="J307" i="8" s="1"/>
  <c r="L307" i="6"/>
  <c r="O307" i="8" s="1"/>
  <c r="K307" i="6"/>
  <c r="M307" i="8" s="1"/>
  <c r="P307" i="8" s="1"/>
  <c r="B307" i="6"/>
  <c r="J307" i="6"/>
  <c r="U307" i="8" s="1"/>
  <c r="C307" i="6"/>
  <c r="N307" i="8" l="1"/>
  <c r="D307" i="6"/>
  <c r="E307" i="8" s="1"/>
  <c r="D307" i="8"/>
  <c r="I307" i="6"/>
  <c r="R307" i="8" s="1"/>
  <c r="C307" i="8"/>
  <c r="AE307" i="8" s="1"/>
  <c r="A309" i="6"/>
  <c r="A309" i="8" s="1"/>
  <c r="B308" i="8" s="1"/>
  <c r="J308" i="8" s="1"/>
  <c r="L308" i="6"/>
  <c r="O308" i="8" s="1"/>
  <c r="J308" i="6"/>
  <c r="U308" i="8" s="1"/>
  <c r="C308" i="6"/>
  <c r="K308" i="6"/>
  <c r="M308" i="8" s="1"/>
  <c r="P308" i="8" s="1"/>
  <c r="B308" i="6"/>
  <c r="N308" i="8" l="1"/>
  <c r="I308" i="6"/>
  <c r="R308" i="8" s="1"/>
  <c r="C308" i="8"/>
  <c r="AE308" i="8" s="1"/>
  <c r="D308" i="6"/>
  <c r="E308" i="8" s="1"/>
  <c r="D308" i="8"/>
  <c r="A310" i="6"/>
  <c r="A310" i="8" s="1"/>
  <c r="B309" i="8" s="1"/>
  <c r="J309" i="8" s="1"/>
  <c r="L309" i="6"/>
  <c r="O309" i="8" s="1"/>
  <c r="K309" i="6"/>
  <c r="M309" i="8" s="1"/>
  <c r="P309" i="8" s="1"/>
  <c r="J309" i="6"/>
  <c r="U309" i="8" s="1"/>
  <c r="C309" i="6"/>
  <c r="B309" i="6"/>
  <c r="N309" i="8" l="1"/>
  <c r="I309" i="6"/>
  <c r="R309" i="8" s="1"/>
  <c r="C309" i="8"/>
  <c r="AE309" i="8" s="1"/>
  <c r="D309" i="6"/>
  <c r="E309" i="8" s="1"/>
  <c r="D309" i="8"/>
  <c r="A311" i="6"/>
  <c r="A311" i="8" s="1"/>
  <c r="B310" i="8" s="1"/>
  <c r="J310" i="8" s="1"/>
  <c r="L310" i="6"/>
  <c r="O310" i="8" s="1"/>
  <c r="K310" i="6"/>
  <c r="M310" i="8" s="1"/>
  <c r="P310" i="8" s="1"/>
  <c r="B310" i="6"/>
  <c r="C310" i="6"/>
  <c r="J310" i="6"/>
  <c r="U310" i="8" s="1"/>
  <c r="N310" i="8" l="1"/>
  <c r="D310" i="6"/>
  <c r="E310" i="8" s="1"/>
  <c r="D310" i="8"/>
  <c r="I310" i="6"/>
  <c r="R310" i="8" s="1"/>
  <c r="C310" i="8"/>
  <c r="AE310" i="8" s="1"/>
  <c r="A312" i="6"/>
  <c r="A312" i="8" s="1"/>
  <c r="B311" i="8" s="1"/>
  <c r="J311" i="8" s="1"/>
  <c r="L311" i="6"/>
  <c r="O311" i="8" s="1"/>
  <c r="B311" i="6"/>
  <c r="J311" i="6"/>
  <c r="U311" i="8" s="1"/>
  <c r="C311" i="6"/>
  <c r="K311" i="6"/>
  <c r="M311" i="8" s="1"/>
  <c r="P311" i="8" s="1"/>
  <c r="N311" i="8" l="1"/>
  <c r="D311" i="6"/>
  <c r="E311" i="8" s="1"/>
  <c r="D311" i="8"/>
  <c r="I311" i="6"/>
  <c r="R311" i="8" s="1"/>
  <c r="C311" i="8"/>
  <c r="AE311" i="8" s="1"/>
  <c r="A313" i="6"/>
  <c r="A313" i="8" s="1"/>
  <c r="B312" i="8" s="1"/>
  <c r="J312" i="8" s="1"/>
  <c r="L312" i="6"/>
  <c r="O312" i="8" s="1"/>
  <c r="B312" i="6"/>
  <c r="J312" i="6"/>
  <c r="U312" i="8" s="1"/>
  <c r="C312" i="6"/>
  <c r="K312" i="6"/>
  <c r="M312" i="8" s="1"/>
  <c r="P312" i="8" s="1"/>
  <c r="N312" i="8" l="1"/>
  <c r="I312" i="6"/>
  <c r="R312" i="8" s="1"/>
  <c r="C312" i="8"/>
  <c r="AE312" i="8" s="1"/>
  <c r="D312" i="6"/>
  <c r="E312" i="8" s="1"/>
  <c r="D312" i="8"/>
  <c r="A314" i="6"/>
  <c r="A314" i="8" s="1"/>
  <c r="B313" i="8" s="1"/>
  <c r="J313" i="8" s="1"/>
  <c r="L313" i="6"/>
  <c r="O313" i="8" s="1"/>
  <c r="B313" i="6"/>
  <c r="J313" i="6"/>
  <c r="U313" i="8" s="1"/>
  <c r="C313" i="6"/>
  <c r="K313" i="6"/>
  <c r="M313" i="8" s="1"/>
  <c r="P313" i="8" s="1"/>
  <c r="N313" i="8" l="1"/>
  <c r="D313" i="6"/>
  <c r="E313" i="8" s="1"/>
  <c r="D313" i="8"/>
  <c r="I313" i="6"/>
  <c r="R313" i="8" s="1"/>
  <c r="C313" i="8"/>
  <c r="AE313" i="8" s="1"/>
  <c r="A315" i="6"/>
  <c r="A315" i="8" s="1"/>
  <c r="B314" i="8" s="1"/>
  <c r="J314" i="8" s="1"/>
  <c r="L314" i="6"/>
  <c r="O314" i="8" s="1"/>
  <c r="J314" i="6"/>
  <c r="U314" i="8" s="1"/>
  <c r="B314" i="6"/>
  <c r="C314" i="6"/>
  <c r="K314" i="6"/>
  <c r="M314" i="8" s="1"/>
  <c r="P314" i="8" s="1"/>
  <c r="N314" i="8" l="1"/>
  <c r="D314" i="6"/>
  <c r="E314" i="8" s="1"/>
  <c r="D314" i="8"/>
  <c r="I314" i="6"/>
  <c r="R314" i="8" s="1"/>
  <c r="C314" i="8"/>
  <c r="AE314" i="8" s="1"/>
  <c r="A316" i="6"/>
  <c r="A316" i="8" s="1"/>
  <c r="B315" i="8" s="1"/>
  <c r="J315" i="8" s="1"/>
  <c r="L315" i="6"/>
  <c r="O315" i="8" s="1"/>
  <c r="K315" i="6"/>
  <c r="M315" i="8" s="1"/>
  <c r="P315" i="8" s="1"/>
  <c r="B315" i="6"/>
  <c r="C315" i="6"/>
  <c r="J315" i="6"/>
  <c r="U315" i="8" s="1"/>
  <c r="N315" i="8" l="1"/>
  <c r="D315" i="6"/>
  <c r="E315" i="8" s="1"/>
  <c r="D315" i="8"/>
  <c r="I315" i="6"/>
  <c r="R315" i="8" s="1"/>
  <c r="C315" i="8"/>
  <c r="AE315" i="8" s="1"/>
  <c r="A317" i="6"/>
  <c r="A317" i="8" s="1"/>
  <c r="B316" i="8" s="1"/>
  <c r="J316" i="8" s="1"/>
  <c r="L316" i="6"/>
  <c r="O316" i="8" s="1"/>
  <c r="C316" i="6"/>
  <c r="K316" i="6"/>
  <c r="M316" i="8" s="1"/>
  <c r="P316" i="8" s="1"/>
  <c r="J316" i="6"/>
  <c r="U316" i="8" s="1"/>
  <c r="B316" i="6"/>
  <c r="N316" i="8" l="1"/>
  <c r="I316" i="6"/>
  <c r="R316" i="8" s="1"/>
  <c r="C316" i="8"/>
  <c r="AE316" i="8" s="1"/>
  <c r="D316" i="6"/>
  <c r="E316" i="8" s="1"/>
  <c r="D316" i="8"/>
  <c r="A318" i="6"/>
  <c r="A318" i="8" s="1"/>
  <c r="B317" i="8" s="1"/>
  <c r="J317" i="8" s="1"/>
  <c r="L317" i="6"/>
  <c r="O317" i="8" s="1"/>
  <c r="C317" i="6"/>
  <c r="B317" i="6"/>
  <c r="J317" i="6"/>
  <c r="U317" i="8" s="1"/>
  <c r="K317" i="6"/>
  <c r="M317" i="8" s="1"/>
  <c r="P317" i="8" s="1"/>
  <c r="N317" i="8" l="1"/>
  <c r="D317" i="6"/>
  <c r="E317" i="8" s="1"/>
  <c r="D317" i="8"/>
  <c r="I317" i="6"/>
  <c r="R317" i="8" s="1"/>
  <c r="C317" i="8"/>
  <c r="AE317" i="8" s="1"/>
  <c r="A319" i="6"/>
  <c r="A319" i="8" s="1"/>
  <c r="B318" i="8" s="1"/>
  <c r="J318" i="8" s="1"/>
  <c r="L318" i="6"/>
  <c r="O318" i="8" s="1"/>
  <c r="K318" i="6"/>
  <c r="M318" i="8" s="1"/>
  <c r="P318" i="8" s="1"/>
  <c r="B318" i="6"/>
  <c r="J318" i="6"/>
  <c r="U318" i="8" s="1"/>
  <c r="C318" i="6"/>
  <c r="N318" i="8" l="1"/>
  <c r="D318" i="6"/>
  <c r="E318" i="8" s="1"/>
  <c r="D318" i="8"/>
  <c r="I318" i="6"/>
  <c r="R318" i="8" s="1"/>
  <c r="C318" i="8"/>
  <c r="AE318" i="8" s="1"/>
  <c r="A320" i="6"/>
  <c r="A320" i="8" s="1"/>
  <c r="B319" i="8" s="1"/>
  <c r="J319" i="8" s="1"/>
  <c r="L319" i="6"/>
  <c r="O319" i="8" s="1"/>
  <c r="K319" i="6"/>
  <c r="M319" i="8" s="1"/>
  <c r="P319" i="8" s="1"/>
  <c r="B319" i="6"/>
  <c r="C319" i="6"/>
  <c r="J319" i="6"/>
  <c r="U319" i="8" s="1"/>
  <c r="N319" i="8" l="1"/>
  <c r="D319" i="6"/>
  <c r="E319" i="8" s="1"/>
  <c r="D319" i="8"/>
  <c r="I319" i="6"/>
  <c r="R319" i="8" s="1"/>
  <c r="C319" i="8"/>
  <c r="AE319" i="8" s="1"/>
  <c r="A321" i="6"/>
  <c r="A321" i="8" s="1"/>
  <c r="B320" i="8" s="1"/>
  <c r="J320" i="8" s="1"/>
  <c r="L320" i="6"/>
  <c r="O320" i="8" s="1"/>
  <c r="K320" i="6"/>
  <c r="M320" i="8" s="1"/>
  <c r="P320" i="8" s="1"/>
  <c r="B320" i="6"/>
  <c r="C320" i="6"/>
  <c r="J320" i="6"/>
  <c r="U320" i="8" s="1"/>
  <c r="N320" i="8" l="1"/>
  <c r="D320" i="6"/>
  <c r="E320" i="8" s="1"/>
  <c r="D320" i="8"/>
  <c r="I320" i="6"/>
  <c r="R320" i="8" s="1"/>
  <c r="C320" i="8"/>
  <c r="AE320" i="8" s="1"/>
  <c r="A322" i="6"/>
  <c r="A322" i="8" s="1"/>
  <c r="B321" i="8" s="1"/>
  <c r="J321" i="8" s="1"/>
  <c r="L321" i="6"/>
  <c r="O321" i="8" s="1"/>
  <c r="C321" i="6"/>
  <c r="K321" i="6"/>
  <c r="M321" i="8" s="1"/>
  <c r="P321" i="8" s="1"/>
  <c r="B321" i="6"/>
  <c r="J321" i="6"/>
  <c r="U321" i="8" s="1"/>
  <c r="N321" i="8" l="1"/>
  <c r="D321" i="6"/>
  <c r="E321" i="8" s="1"/>
  <c r="D321" i="8"/>
  <c r="I321" i="6"/>
  <c r="R321" i="8" s="1"/>
  <c r="C321" i="8"/>
  <c r="AE321" i="8" s="1"/>
  <c r="A323" i="6"/>
  <c r="A323" i="8" s="1"/>
  <c r="B322" i="8" s="1"/>
  <c r="J322" i="8" s="1"/>
  <c r="L322" i="6"/>
  <c r="O322" i="8" s="1"/>
  <c r="B322" i="6"/>
  <c r="C322" i="6"/>
  <c r="K322" i="6"/>
  <c r="M322" i="8" s="1"/>
  <c r="P322" i="8" s="1"/>
  <c r="J322" i="6"/>
  <c r="U322" i="8" s="1"/>
  <c r="N322" i="8" l="1"/>
  <c r="I322" i="6"/>
  <c r="R322" i="8" s="1"/>
  <c r="C322" i="8"/>
  <c r="AE322" i="8" s="1"/>
  <c r="D322" i="6"/>
  <c r="E322" i="8" s="1"/>
  <c r="D322" i="8"/>
  <c r="A324" i="6"/>
  <c r="A324" i="8" s="1"/>
  <c r="B323" i="8" s="1"/>
  <c r="J323" i="8" s="1"/>
  <c r="L323" i="6"/>
  <c r="O323" i="8" s="1"/>
  <c r="C323" i="6"/>
  <c r="B323" i="6"/>
  <c r="K323" i="6"/>
  <c r="M323" i="8" s="1"/>
  <c r="P323" i="8" s="1"/>
  <c r="J323" i="6"/>
  <c r="U323" i="8" s="1"/>
  <c r="N323" i="8" l="1"/>
  <c r="D323" i="6"/>
  <c r="E323" i="8" s="1"/>
  <c r="D323" i="8"/>
  <c r="I323" i="6"/>
  <c r="R323" i="8" s="1"/>
  <c r="C323" i="8"/>
  <c r="AE323" i="8" s="1"/>
  <c r="A325" i="6"/>
  <c r="A325" i="8" s="1"/>
  <c r="B324" i="8" s="1"/>
  <c r="J324" i="8" s="1"/>
  <c r="L324" i="6"/>
  <c r="O324" i="8" s="1"/>
  <c r="J324" i="6"/>
  <c r="U324" i="8" s="1"/>
  <c r="C324" i="6"/>
  <c r="K324" i="6"/>
  <c r="M324" i="8" s="1"/>
  <c r="P324" i="8" s="1"/>
  <c r="B324" i="6"/>
  <c r="N324" i="8" l="1"/>
  <c r="I324" i="6"/>
  <c r="R324" i="8" s="1"/>
  <c r="C324" i="8"/>
  <c r="AE324" i="8" s="1"/>
  <c r="D324" i="6"/>
  <c r="E324" i="8" s="1"/>
  <c r="D324" i="8"/>
  <c r="A326" i="6"/>
  <c r="A326" i="8" s="1"/>
  <c r="B325" i="8" s="1"/>
  <c r="J325" i="8" s="1"/>
  <c r="L325" i="6"/>
  <c r="O325" i="8" s="1"/>
  <c r="K325" i="6"/>
  <c r="M325" i="8" s="1"/>
  <c r="P325" i="8" s="1"/>
  <c r="B325" i="6"/>
  <c r="C325" i="6"/>
  <c r="J325" i="6"/>
  <c r="U325" i="8" s="1"/>
  <c r="N325" i="8" l="1"/>
  <c r="D325" i="6"/>
  <c r="E325" i="8" s="1"/>
  <c r="D325" i="8"/>
  <c r="I325" i="6"/>
  <c r="R325" i="8" s="1"/>
  <c r="C325" i="8"/>
  <c r="AE325" i="8" s="1"/>
  <c r="A327" i="6"/>
  <c r="A327" i="8" s="1"/>
  <c r="B326" i="8" s="1"/>
  <c r="J326" i="8" s="1"/>
  <c r="L326" i="6"/>
  <c r="O326" i="8" s="1"/>
  <c r="B326" i="6"/>
  <c r="J326" i="6"/>
  <c r="U326" i="8" s="1"/>
  <c r="C326" i="6"/>
  <c r="K326" i="6"/>
  <c r="M326" i="8" s="1"/>
  <c r="P326" i="8" s="1"/>
  <c r="N326" i="8" l="1"/>
  <c r="D326" i="6"/>
  <c r="E326" i="8" s="1"/>
  <c r="D326" i="8"/>
  <c r="I326" i="6"/>
  <c r="R326" i="8" s="1"/>
  <c r="C326" i="8"/>
  <c r="AE326" i="8" s="1"/>
  <c r="A328" i="6"/>
  <c r="A328" i="8" s="1"/>
  <c r="B327" i="8" s="1"/>
  <c r="J327" i="8" s="1"/>
  <c r="L327" i="6"/>
  <c r="O327" i="8" s="1"/>
  <c r="K327" i="6"/>
  <c r="M327" i="8" s="1"/>
  <c r="P327" i="8" s="1"/>
  <c r="B327" i="6"/>
  <c r="J327" i="6"/>
  <c r="U327" i="8" s="1"/>
  <c r="C327" i="6"/>
  <c r="N327" i="8" l="1"/>
  <c r="D327" i="6"/>
  <c r="E327" i="8" s="1"/>
  <c r="D327" i="8"/>
  <c r="I327" i="6"/>
  <c r="R327" i="8" s="1"/>
  <c r="C327" i="8"/>
  <c r="AE327" i="8" s="1"/>
  <c r="A329" i="6"/>
  <c r="A329" i="8" s="1"/>
  <c r="B328" i="8" s="1"/>
  <c r="J328" i="8" s="1"/>
  <c r="L328" i="6"/>
  <c r="O328" i="8" s="1"/>
  <c r="B328" i="6"/>
  <c r="J328" i="6"/>
  <c r="U328" i="8" s="1"/>
  <c r="K328" i="6"/>
  <c r="M328" i="8" s="1"/>
  <c r="P328" i="8" s="1"/>
  <c r="C328" i="6"/>
  <c r="N328" i="8" l="1"/>
  <c r="I328" i="6"/>
  <c r="R328" i="8" s="1"/>
  <c r="C328" i="8"/>
  <c r="AE328" i="8" s="1"/>
  <c r="D328" i="6"/>
  <c r="E328" i="8" s="1"/>
  <c r="D328" i="8"/>
  <c r="A330" i="6"/>
  <c r="A330" i="8" s="1"/>
  <c r="B329" i="8" s="1"/>
  <c r="J329" i="8" s="1"/>
  <c r="L329" i="6"/>
  <c r="O329" i="8" s="1"/>
  <c r="B329" i="6"/>
  <c r="J329" i="6"/>
  <c r="U329" i="8" s="1"/>
  <c r="K329" i="6"/>
  <c r="M329" i="8" s="1"/>
  <c r="P329" i="8" s="1"/>
  <c r="C329" i="6"/>
  <c r="N329" i="8" l="1"/>
  <c r="I329" i="6"/>
  <c r="R329" i="8" s="1"/>
  <c r="C329" i="8"/>
  <c r="AE329" i="8" s="1"/>
  <c r="D329" i="6"/>
  <c r="E329" i="8" s="1"/>
  <c r="D329" i="8"/>
  <c r="A331" i="6"/>
  <c r="A331" i="8" s="1"/>
  <c r="B330" i="8" s="1"/>
  <c r="J330" i="8" s="1"/>
  <c r="L330" i="6"/>
  <c r="O330" i="8" s="1"/>
  <c r="J330" i="6"/>
  <c r="U330" i="8" s="1"/>
  <c r="B330" i="6"/>
  <c r="C330" i="6"/>
  <c r="K330" i="6"/>
  <c r="M330" i="8" s="1"/>
  <c r="P330" i="8" s="1"/>
  <c r="N330" i="8" l="1"/>
  <c r="D330" i="6"/>
  <c r="E330" i="8" s="1"/>
  <c r="D330" i="8"/>
  <c r="I330" i="6"/>
  <c r="R330" i="8" s="1"/>
  <c r="C330" i="8"/>
  <c r="AE330" i="8" s="1"/>
  <c r="A332" i="6"/>
  <c r="A332" i="8" s="1"/>
  <c r="B331" i="8" s="1"/>
  <c r="J331" i="8" s="1"/>
  <c r="L331" i="6"/>
  <c r="O331" i="8" s="1"/>
  <c r="C331" i="6"/>
  <c r="K331" i="6"/>
  <c r="M331" i="8" s="1"/>
  <c r="P331" i="8" s="1"/>
  <c r="B331" i="6"/>
  <c r="J331" i="6"/>
  <c r="U331" i="8" s="1"/>
  <c r="N331" i="8" l="1"/>
  <c r="D331" i="6"/>
  <c r="E331" i="8" s="1"/>
  <c r="D331" i="8"/>
  <c r="I331" i="6"/>
  <c r="R331" i="8" s="1"/>
  <c r="C331" i="8"/>
  <c r="AE331" i="8" s="1"/>
  <c r="A333" i="6"/>
  <c r="A333" i="8" s="1"/>
  <c r="B332" i="8" s="1"/>
  <c r="J332" i="8" s="1"/>
  <c r="L332" i="6"/>
  <c r="O332" i="8" s="1"/>
  <c r="B332" i="6"/>
  <c r="C332" i="6"/>
  <c r="J332" i="6"/>
  <c r="U332" i="8" s="1"/>
  <c r="K332" i="6"/>
  <c r="M332" i="8" s="1"/>
  <c r="P332" i="8" s="1"/>
  <c r="N332" i="8" l="1"/>
  <c r="I332" i="6"/>
  <c r="R332" i="8" s="1"/>
  <c r="C332" i="8"/>
  <c r="AE332" i="8" s="1"/>
  <c r="D332" i="6"/>
  <c r="E332" i="8" s="1"/>
  <c r="D332" i="8"/>
  <c r="A334" i="6"/>
  <c r="A334" i="8" s="1"/>
  <c r="B333" i="8" s="1"/>
  <c r="J333" i="8" s="1"/>
  <c r="L333" i="6"/>
  <c r="O333" i="8" s="1"/>
  <c r="B333" i="6"/>
  <c r="J333" i="6"/>
  <c r="U333" i="8" s="1"/>
  <c r="C333" i="6"/>
  <c r="K333" i="6"/>
  <c r="M333" i="8" s="1"/>
  <c r="P333" i="8" s="1"/>
  <c r="N333" i="8" l="1"/>
  <c r="I333" i="6"/>
  <c r="R333" i="8" s="1"/>
  <c r="C333" i="8"/>
  <c r="AE333" i="8" s="1"/>
  <c r="D333" i="6"/>
  <c r="E333" i="8" s="1"/>
  <c r="D333" i="8"/>
  <c r="A335" i="6"/>
  <c r="A335" i="8" s="1"/>
  <c r="B334" i="8" s="1"/>
  <c r="J334" i="8" s="1"/>
  <c r="L334" i="6"/>
  <c r="O334" i="8" s="1"/>
  <c r="B334" i="6"/>
  <c r="J334" i="6"/>
  <c r="U334" i="8" s="1"/>
  <c r="K334" i="6"/>
  <c r="M334" i="8" s="1"/>
  <c r="P334" i="8" s="1"/>
  <c r="C334" i="6"/>
  <c r="N334" i="8" l="1"/>
  <c r="I334" i="6"/>
  <c r="R334" i="8" s="1"/>
  <c r="C334" i="8"/>
  <c r="AE334" i="8" s="1"/>
  <c r="D334" i="6"/>
  <c r="E334" i="8" s="1"/>
  <c r="D334" i="8"/>
  <c r="A336" i="6"/>
  <c r="A336" i="8" s="1"/>
  <c r="B335" i="8" s="1"/>
  <c r="J335" i="8" s="1"/>
  <c r="L335" i="6"/>
  <c r="O335" i="8" s="1"/>
  <c r="J335" i="6"/>
  <c r="U335" i="8" s="1"/>
  <c r="C335" i="6"/>
  <c r="K335" i="6"/>
  <c r="M335" i="8" s="1"/>
  <c r="P335" i="8" s="1"/>
  <c r="B335" i="6"/>
  <c r="N335" i="8" l="1"/>
  <c r="I335" i="6"/>
  <c r="R335" i="8" s="1"/>
  <c r="C335" i="8"/>
  <c r="AE335" i="8" s="1"/>
  <c r="D335" i="6"/>
  <c r="E335" i="8" s="1"/>
  <c r="D335" i="8"/>
  <c r="A337" i="6"/>
  <c r="A337" i="8" s="1"/>
  <c r="B336" i="8" s="1"/>
  <c r="J336" i="8" s="1"/>
  <c r="L336" i="6"/>
  <c r="O336" i="8" s="1"/>
  <c r="K336" i="6"/>
  <c r="M336" i="8" s="1"/>
  <c r="P336" i="8" s="1"/>
  <c r="C336" i="6"/>
  <c r="B336" i="6"/>
  <c r="J336" i="6"/>
  <c r="U336" i="8" s="1"/>
  <c r="N336" i="8" l="1"/>
  <c r="I336" i="6"/>
  <c r="R336" i="8" s="1"/>
  <c r="C336" i="8"/>
  <c r="AE336" i="8" s="1"/>
  <c r="D336" i="6"/>
  <c r="E336" i="8" s="1"/>
  <c r="D336" i="8"/>
  <c r="A338" i="6"/>
  <c r="A338" i="8" s="1"/>
  <c r="B337" i="8" s="1"/>
  <c r="J337" i="8" s="1"/>
  <c r="L337" i="6"/>
  <c r="O337" i="8" s="1"/>
  <c r="B337" i="6"/>
  <c r="J337" i="6"/>
  <c r="U337" i="8" s="1"/>
  <c r="C337" i="6"/>
  <c r="K337" i="6"/>
  <c r="M337" i="8" s="1"/>
  <c r="P337" i="8" s="1"/>
  <c r="N337" i="8" l="1"/>
  <c r="I337" i="6"/>
  <c r="R337" i="8" s="1"/>
  <c r="C337" i="8"/>
  <c r="AE337" i="8" s="1"/>
  <c r="D337" i="6"/>
  <c r="E337" i="8" s="1"/>
  <c r="D337" i="8"/>
  <c r="A339" i="6"/>
  <c r="A339" i="8" s="1"/>
  <c r="B338" i="8" s="1"/>
  <c r="J338" i="8" s="1"/>
  <c r="L338" i="6"/>
  <c r="O338" i="8" s="1"/>
  <c r="C338" i="6"/>
  <c r="K338" i="6"/>
  <c r="M338" i="8" s="1"/>
  <c r="P338" i="8" s="1"/>
  <c r="B338" i="6"/>
  <c r="J338" i="6"/>
  <c r="U338" i="8" s="1"/>
  <c r="N338" i="8" l="1"/>
  <c r="D338" i="6"/>
  <c r="E338" i="8" s="1"/>
  <c r="D338" i="8"/>
  <c r="I338" i="6"/>
  <c r="R338" i="8" s="1"/>
  <c r="C338" i="8"/>
  <c r="AE338" i="8" s="1"/>
  <c r="A340" i="6"/>
  <c r="A340" i="8" s="1"/>
  <c r="B339" i="8" s="1"/>
  <c r="J339" i="8" s="1"/>
  <c r="L339" i="6"/>
  <c r="O339" i="8" s="1"/>
  <c r="K339" i="6"/>
  <c r="M339" i="8" s="1"/>
  <c r="P339" i="8" s="1"/>
  <c r="C339" i="6"/>
  <c r="B339" i="6"/>
  <c r="J339" i="6"/>
  <c r="U339" i="8" s="1"/>
  <c r="N339" i="8" l="1"/>
  <c r="I339" i="6"/>
  <c r="R339" i="8" s="1"/>
  <c r="C339" i="8"/>
  <c r="AE339" i="8" s="1"/>
  <c r="D339" i="6"/>
  <c r="E339" i="8" s="1"/>
  <c r="D339" i="8"/>
  <c r="A341" i="6"/>
  <c r="A341" i="8" s="1"/>
  <c r="B340" i="8" s="1"/>
  <c r="J340" i="8" s="1"/>
  <c r="L340" i="6"/>
  <c r="O340" i="8" s="1"/>
  <c r="K340" i="6"/>
  <c r="M340" i="8" s="1"/>
  <c r="P340" i="8" s="1"/>
  <c r="B340" i="6"/>
  <c r="J340" i="6"/>
  <c r="U340" i="8" s="1"/>
  <c r="C340" i="6"/>
  <c r="N340" i="8" l="1"/>
  <c r="D340" i="6"/>
  <c r="E340" i="8" s="1"/>
  <c r="D340" i="8"/>
  <c r="I340" i="6"/>
  <c r="R340" i="8" s="1"/>
  <c r="C340" i="8"/>
  <c r="AE340" i="8" s="1"/>
  <c r="A342" i="6"/>
  <c r="A342" i="8" s="1"/>
  <c r="B341" i="8" s="1"/>
  <c r="J341" i="8" s="1"/>
  <c r="L341" i="6"/>
  <c r="O341" i="8" s="1"/>
  <c r="C341" i="6"/>
  <c r="K341" i="6"/>
  <c r="M341" i="8" s="1"/>
  <c r="P341" i="8" s="1"/>
  <c r="B341" i="6"/>
  <c r="J341" i="6"/>
  <c r="U341" i="8" s="1"/>
  <c r="N341" i="8" l="1"/>
  <c r="I341" i="6"/>
  <c r="R341" i="8" s="1"/>
  <c r="C341" i="8"/>
  <c r="AE341" i="8" s="1"/>
  <c r="D341" i="6"/>
  <c r="E341" i="8" s="1"/>
  <c r="D341" i="8"/>
  <c r="A343" i="6"/>
  <c r="A343" i="8" s="1"/>
  <c r="B342" i="8" s="1"/>
  <c r="J342" i="8" s="1"/>
  <c r="L342" i="6"/>
  <c r="O342" i="8" s="1"/>
  <c r="C342" i="6"/>
  <c r="K342" i="6"/>
  <c r="M342" i="8" s="1"/>
  <c r="P342" i="8" s="1"/>
  <c r="B342" i="6"/>
  <c r="J342" i="6"/>
  <c r="U342" i="8" s="1"/>
  <c r="N342" i="8" l="1"/>
  <c r="D342" i="6"/>
  <c r="E342" i="8" s="1"/>
  <c r="D342" i="8"/>
  <c r="I342" i="6"/>
  <c r="R342" i="8" s="1"/>
  <c r="C342" i="8"/>
  <c r="AE342" i="8" s="1"/>
  <c r="A344" i="6"/>
  <c r="A344" i="8" s="1"/>
  <c r="B343" i="8" s="1"/>
  <c r="J343" i="8" s="1"/>
  <c r="L343" i="6"/>
  <c r="O343" i="8" s="1"/>
  <c r="B343" i="6"/>
  <c r="J343" i="6"/>
  <c r="U343" i="8" s="1"/>
  <c r="C343" i="6"/>
  <c r="K343" i="6"/>
  <c r="M343" i="8" s="1"/>
  <c r="P343" i="8" s="1"/>
  <c r="N343" i="8" l="1"/>
  <c r="I343" i="6"/>
  <c r="R343" i="8" s="1"/>
  <c r="C343" i="8"/>
  <c r="AE343" i="8" s="1"/>
  <c r="D343" i="6"/>
  <c r="E343" i="8" s="1"/>
  <c r="D343" i="8"/>
  <c r="A345" i="6"/>
  <c r="A345" i="8" s="1"/>
  <c r="B344" i="8" s="1"/>
  <c r="J344" i="8" s="1"/>
  <c r="L344" i="6"/>
  <c r="O344" i="8" s="1"/>
  <c r="C344" i="6"/>
  <c r="J344" i="6"/>
  <c r="U344" i="8" s="1"/>
  <c r="K344" i="6"/>
  <c r="M344" i="8" s="1"/>
  <c r="P344" i="8" s="1"/>
  <c r="B344" i="6"/>
  <c r="N344" i="8" l="1"/>
  <c r="D344" i="6"/>
  <c r="E344" i="8" s="1"/>
  <c r="D344" i="8"/>
  <c r="I344" i="6"/>
  <c r="R344" i="8" s="1"/>
  <c r="C344" i="8"/>
  <c r="AE344" i="8" s="1"/>
  <c r="A346" i="6"/>
  <c r="A346" i="8" s="1"/>
  <c r="B345" i="8" s="1"/>
  <c r="J345" i="8" s="1"/>
  <c r="L345" i="6"/>
  <c r="O345" i="8" s="1"/>
  <c r="J345" i="6"/>
  <c r="U345" i="8" s="1"/>
  <c r="C345" i="6"/>
  <c r="B345" i="6"/>
  <c r="K345" i="6"/>
  <c r="M345" i="8" s="1"/>
  <c r="P345" i="8" s="1"/>
  <c r="N345" i="8" l="1"/>
  <c r="I345" i="6"/>
  <c r="R345" i="8" s="1"/>
  <c r="C345" i="8"/>
  <c r="AE345" i="8" s="1"/>
  <c r="D345" i="6"/>
  <c r="E345" i="8" s="1"/>
  <c r="D345" i="8"/>
  <c r="A347" i="6"/>
  <c r="A347" i="8" s="1"/>
  <c r="B346" i="8" s="1"/>
  <c r="J346" i="8" s="1"/>
  <c r="L346" i="6"/>
  <c r="O346" i="8" s="1"/>
  <c r="B346" i="6"/>
  <c r="C346" i="6"/>
  <c r="K346" i="6"/>
  <c r="M346" i="8" s="1"/>
  <c r="P346" i="8" s="1"/>
  <c r="J346" i="6"/>
  <c r="U346" i="8" s="1"/>
  <c r="N346" i="8" l="1"/>
  <c r="I346" i="6"/>
  <c r="R346" i="8" s="1"/>
  <c r="C346" i="8"/>
  <c r="AE346" i="8" s="1"/>
  <c r="D346" i="6"/>
  <c r="E346" i="8" s="1"/>
  <c r="D346" i="8"/>
  <c r="A348" i="6"/>
  <c r="A348" i="8" s="1"/>
  <c r="B347" i="8" s="1"/>
  <c r="J347" i="8" s="1"/>
  <c r="L347" i="6"/>
  <c r="O347" i="8" s="1"/>
  <c r="K347" i="6"/>
  <c r="M347" i="8" s="1"/>
  <c r="P347" i="8" s="1"/>
  <c r="B347" i="6"/>
  <c r="C347" i="6"/>
  <c r="J347" i="6"/>
  <c r="U347" i="8" s="1"/>
  <c r="N347" i="8" l="1"/>
  <c r="D347" i="6"/>
  <c r="E347" i="8" s="1"/>
  <c r="D347" i="8"/>
  <c r="I347" i="6"/>
  <c r="R347" i="8" s="1"/>
  <c r="C347" i="8"/>
  <c r="AE347" i="8" s="1"/>
  <c r="A349" i="6"/>
  <c r="A349" i="8" s="1"/>
  <c r="B348" i="8" s="1"/>
  <c r="J348" i="8" s="1"/>
  <c r="L348" i="6"/>
  <c r="O348" i="8" s="1"/>
  <c r="J348" i="6"/>
  <c r="U348" i="8" s="1"/>
  <c r="C348" i="6"/>
  <c r="K348" i="6"/>
  <c r="M348" i="8" s="1"/>
  <c r="P348" i="8" s="1"/>
  <c r="B348" i="6"/>
  <c r="N348" i="8" l="1"/>
  <c r="I348" i="6"/>
  <c r="R348" i="8" s="1"/>
  <c r="C348" i="8"/>
  <c r="AE348" i="8" s="1"/>
  <c r="D348" i="6"/>
  <c r="E348" i="8" s="1"/>
  <c r="D348" i="8"/>
  <c r="A350" i="6"/>
  <c r="A350" i="8" s="1"/>
  <c r="B349" i="8" s="1"/>
  <c r="J349" i="8" s="1"/>
  <c r="L349" i="6"/>
  <c r="O349" i="8" s="1"/>
  <c r="B349" i="6"/>
  <c r="J349" i="6"/>
  <c r="U349" i="8" s="1"/>
  <c r="C349" i="6"/>
  <c r="K349" i="6"/>
  <c r="M349" i="8" s="1"/>
  <c r="P349" i="8" s="1"/>
  <c r="N349" i="8" l="1"/>
  <c r="I349" i="6"/>
  <c r="R349" i="8" s="1"/>
  <c r="C349" i="8"/>
  <c r="AE349" i="8" s="1"/>
  <c r="D349" i="6"/>
  <c r="E349" i="8" s="1"/>
  <c r="D349" i="8"/>
  <c r="A351" i="6"/>
  <c r="A351" i="8" s="1"/>
  <c r="B350" i="8" s="1"/>
  <c r="J350" i="8" s="1"/>
  <c r="L350" i="6"/>
  <c r="O350" i="8" s="1"/>
  <c r="K350" i="6"/>
  <c r="M350" i="8" s="1"/>
  <c r="P350" i="8" s="1"/>
  <c r="B350" i="6"/>
  <c r="J350" i="6"/>
  <c r="U350" i="8" s="1"/>
  <c r="C350" i="6"/>
  <c r="N350" i="8" l="1"/>
  <c r="D350" i="6"/>
  <c r="E350" i="8" s="1"/>
  <c r="D350" i="8"/>
  <c r="I350" i="6"/>
  <c r="R350" i="8" s="1"/>
  <c r="C350" i="8"/>
  <c r="AE350" i="8" s="1"/>
  <c r="A352" i="6"/>
  <c r="A352" i="8" s="1"/>
  <c r="B351" i="8" s="1"/>
  <c r="J351" i="8" s="1"/>
  <c r="L351" i="6"/>
  <c r="O351" i="8" s="1"/>
  <c r="C351" i="6"/>
  <c r="B351" i="6"/>
  <c r="J351" i="6"/>
  <c r="U351" i="8" s="1"/>
  <c r="K351" i="6"/>
  <c r="M351" i="8" s="1"/>
  <c r="P351" i="8" s="1"/>
  <c r="N351" i="8" l="1"/>
  <c r="D351" i="6"/>
  <c r="E351" i="8" s="1"/>
  <c r="D351" i="8"/>
  <c r="I351" i="6"/>
  <c r="R351" i="8" s="1"/>
  <c r="C351" i="8"/>
  <c r="AE351" i="8" s="1"/>
  <c r="A353" i="6"/>
  <c r="A353" i="8" s="1"/>
  <c r="B352" i="8" s="1"/>
  <c r="J352" i="8" s="1"/>
  <c r="L352" i="6"/>
  <c r="O352" i="8" s="1"/>
  <c r="K352" i="6"/>
  <c r="M352" i="8" s="1"/>
  <c r="P352" i="8" s="1"/>
  <c r="C352" i="6"/>
  <c r="B352" i="6"/>
  <c r="J352" i="6"/>
  <c r="U352" i="8" s="1"/>
  <c r="N352" i="8" l="1"/>
  <c r="I352" i="6"/>
  <c r="R352" i="8" s="1"/>
  <c r="C352" i="8"/>
  <c r="AE352" i="8" s="1"/>
  <c r="D352" i="6"/>
  <c r="E352" i="8" s="1"/>
  <c r="D352" i="8"/>
  <c r="A354" i="6"/>
  <c r="A354" i="8" s="1"/>
  <c r="B353" i="8" s="1"/>
  <c r="J353" i="8" s="1"/>
  <c r="L353" i="6"/>
  <c r="O353" i="8" s="1"/>
  <c r="J353" i="6"/>
  <c r="U353" i="8" s="1"/>
  <c r="C353" i="6"/>
  <c r="K353" i="6"/>
  <c r="M353" i="8" s="1"/>
  <c r="P353" i="8" s="1"/>
  <c r="B353" i="6"/>
  <c r="N353" i="8" l="1"/>
  <c r="I353" i="6"/>
  <c r="R353" i="8" s="1"/>
  <c r="C353" i="8"/>
  <c r="AE353" i="8" s="1"/>
  <c r="D353" i="6"/>
  <c r="E353" i="8" s="1"/>
  <c r="D353" i="8"/>
  <c r="A355" i="6"/>
  <c r="A355" i="8" s="1"/>
  <c r="B354" i="8" s="1"/>
  <c r="J354" i="8" s="1"/>
  <c r="L354" i="6"/>
  <c r="O354" i="8" s="1"/>
  <c r="J354" i="6"/>
  <c r="U354" i="8" s="1"/>
  <c r="K354" i="6"/>
  <c r="M354" i="8" s="1"/>
  <c r="P354" i="8" s="1"/>
  <c r="C354" i="6"/>
  <c r="B354" i="6"/>
  <c r="N354" i="8" l="1"/>
  <c r="I354" i="6"/>
  <c r="R354" i="8" s="1"/>
  <c r="C354" i="8"/>
  <c r="AE354" i="8" s="1"/>
  <c r="D354" i="6"/>
  <c r="E354" i="8" s="1"/>
  <c r="D354" i="8"/>
  <c r="A356" i="6"/>
  <c r="A356" i="8" s="1"/>
  <c r="B355" i="8" s="1"/>
  <c r="J355" i="8" s="1"/>
  <c r="L355" i="6"/>
  <c r="O355" i="8" s="1"/>
  <c r="B355" i="6"/>
  <c r="C355" i="6"/>
  <c r="J355" i="6"/>
  <c r="U355" i="8" s="1"/>
  <c r="K355" i="6"/>
  <c r="M355" i="8" s="1"/>
  <c r="P355" i="8" s="1"/>
  <c r="N355" i="8" l="1"/>
  <c r="I355" i="6"/>
  <c r="R355" i="8" s="1"/>
  <c r="C355" i="8"/>
  <c r="AE355" i="8" s="1"/>
  <c r="D355" i="6"/>
  <c r="E355" i="8" s="1"/>
  <c r="D355" i="8"/>
  <c r="A357" i="6"/>
  <c r="A357" i="8" s="1"/>
  <c r="B356" i="8" s="1"/>
  <c r="J356" i="8" s="1"/>
  <c r="L356" i="6"/>
  <c r="O356" i="8" s="1"/>
  <c r="J356" i="6"/>
  <c r="U356" i="8" s="1"/>
  <c r="C356" i="6"/>
  <c r="K356" i="6"/>
  <c r="M356" i="8" s="1"/>
  <c r="P356" i="8" s="1"/>
  <c r="B356" i="6"/>
  <c r="N356" i="8" l="1"/>
  <c r="I356" i="6"/>
  <c r="R356" i="8" s="1"/>
  <c r="C356" i="8"/>
  <c r="AE356" i="8" s="1"/>
  <c r="D356" i="6"/>
  <c r="E356" i="8" s="1"/>
  <c r="D356" i="8"/>
  <c r="A358" i="6"/>
  <c r="A358" i="8" s="1"/>
  <c r="B357" i="8" s="1"/>
  <c r="J357" i="8" s="1"/>
  <c r="L357" i="6"/>
  <c r="O357" i="8" s="1"/>
  <c r="C357" i="6"/>
  <c r="K357" i="6"/>
  <c r="M357" i="8" s="1"/>
  <c r="P357" i="8" s="1"/>
  <c r="B357" i="6"/>
  <c r="J357" i="6"/>
  <c r="U357" i="8" s="1"/>
  <c r="N357" i="8" l="1"/>
  <c r="D357" i="6"/>
  <c r="E357" i="8" s="1"/>
  <c r="D357" i="8"/>
  <c r="I357" i="6"/>
  <c r="R357" i="8" s="1"/>
  <c r="C357" i="8"/>
  <c r="AE357" i="8" s="1"/>
  <c r="A359" i="6"/>
  <c r="A359" i="8" s="1"/>
  <c r="B358" i="8" s="1"/>
  <c r="J358" i="8" s="1"/>
  <c r="L358" i="6"/>
  <c r="O358" i="8" s="1"/>
  <c r="J358" i="6"/>
  <c r="U358" i="8" s="1"/>
  <c r="B358" i="6"/>
  <c r="C358" i="6"/>
  <c r="K358" i="6"/>
  <c r="M358" i="8" s="1"/>
  <c r="P358" i="8" s="1"/>
  <c r="N358" i="8" l="1"/>
  <c r="D358" i="6"/>
  <c r="E358" i="8" s="1"/>
  <c r="D358" i="8"/>
  <c r="I358" i="6"/>
  <c r="R358" i="8" s="1"/>
  <c r="C358" i="8"/>
  <c r="AE358" i="8" s="1"/>
  <c r="A360" i="6"/>
  <c r="A360" i="8" s="1"/>
  <c r="B359" i="8" s="1"/>
  <c r="J359" i="8" s="1"/>
  <c r="L359" i="6"/>
  <c r="O359" i="8" s="1"/>
  <c r="K359" i="6"/>
  <c r="M359" i="8" s="1"/>
  <c r="P359" i="8" s="1"/>
  <c r="J359" i="6"/>
  <c r="U359" i="8" s="1"/>
  <c r="B359" i="6"/>
  <c r="C359" i="6"/>
  <c r="N359" i="8" l="1"/>
  <c r="D359" i="6"/>
  <c r="E359" i="8" s="1"/>
  <c r="D359" i="8"/>
  <c r="I359" i="6"/>
  <c r="R359" i="8" s="1"/>
  <c r="C359" i="8"/>
  <c r="AE359" i="8" s="1"/>
  <c r="A361" i="6"/>
  <c r="A361" i="8" s="1"/>
  <c r="B360" i="8" s="1"/>
  <c r="J360" i="8" s="1"/>
  <c r="L360" i="6"/>
  <c r="O360" i="8" s="1"/>
  <c r="K360" i="6"/>
  <c r="M360" i="8" s="1"/>
  <c r="P360" i="8" s="1"/>
  <c r="B360" i="6"/>
  <c r="C360" i="6"/>
  <c r="J360" i="6"/>
  <c r="U360" i="8" s="1"/>
  <c r="N360" i="8" l="1"/>
  <c r="D360" i="6"/>
  <c r="E360" i="8" s="1"/>
  <c r="D360" i="8"/>
  <c r="I360" i="6"/>
  <c r="R360" i="8" s="1"/>
  <c r="C360" i="8"/>
  <c r="AE360" i="8" s="1"/>
  <c r="A362" i="6"/>
  <c r="A362" i="8" s="1"/>
  <c r="B361" i="8" s="1"/>
  <c r="J361" i="8" s="1"/>
  <c r="L361" i="6"/>
  <c r="O361" i="8" s="1"/>
  <c r="B361" i="6"/>
  <c r="K361" i="6"/>
  <c r="M361" i="8" s="1"/>
  <c r="P361" i="8" s="1"/>
  <c r="J361" i="6"/>
  <c r="U361" i="8" s="1"/>
  <c r="C361" i="6"/>
  <c r="N361" i="8" l="1"/>
  <c r="I361" i="6"/>
  <c r="R361" i="8" s="1"/>
  <c r="C361" i="8"/>
  <c r="AE361" i="8" s="1"/>
  <c r="D361" i="6"/>
  <c r="E361" i="8" s="1"/>
  <c r="D361" i="8"/>
  <c r="A363" i="6"/>
  <c r="A363" i="8" s="1"/>
  <c r="B362" i="8" s="1"/>
  <c r="J362" i="8" s="1"/>
  <c r="L362" i="6"/>
  <c r="O362" i="8" s="1"/>
  <c r="B362" i="6"/>
  <c r="C362" i="6"/>
  <c r="J362" i="6"/>
  <c r="U362" i="8" s="1"/>
  <c r="K362" i="6"/>
  <c r="M362" i="8" s="1"/>
  <c r="P362" i="8" s="1"/>
  <c r="N362" i="8" l="1"/>
  <c r="I362" i="6"/>
  <c r="R362" i="8" s="1"/>
  <c r="C362" i="8"/>
  <c r="AE362" i="8" s="1"/>
  <c r="D362" i="6"/>
  <c r="E362" i="8" s="1"/>
  <c r="D362" i="8"/>
  <c r="A364" i="6"/>
  <c r="A364" i="8" s="1"/>
  <c r="B363" i="8" s="1"/>
  <c r="J363" i="8" s="1"/>
  <c r="L363" i="6"/>
  <c r="O363" i="8" s="1"/>
  <c r="C363" i="6"/>
  <c r="B363" i="6"/>
  <c r="K363" i="6"/>
  <c r="M363" i="8" s="1"/>
  <c r="P363" i="8" s="1"/>
  <c r="J363" i="6"/>
  <c r="U363" i="8" s="1"/>
  <c r="N363" i="8" l="1"/>
  <c r="I363" i="6"/>
  <c r="R363" i="8" s="1"/>
  <c r="C363" i="8"/>
  <c r="AE363" i="8" s="1"/>
  <c r="D363" i="6"/>
  <c r="E363" i="8" s="1"/>
  <c r="D363" i="8"/>
  <c r="A365" i="6"/>
  <c r="A365" i="8" s="1"/>
  <c r="B364" i="8" s="1"/>
  <c r="J364" i="8" s="1"/>
  <c r="L364" i="6"/>
  <c r="O364" i="8" s="1"/>
  <c r="K364" i="6"/>
  <c r="M364" i="8" s="1"/>
  <c r="P364" i="8" s="1"/>
  <c r="J364" i="6"/>
  <c r="U364" i="8" s="1"/>
  <c r="B364" i="6"/>
  <c r="C364" i="6"/>
  <c r="N364" i="8" l="1"/>
  <c r="D364" i="6"/>
  <c r="E364" i="8" s="1"/>
  <c r="D364" i="8"/>
  <c r="I364" i="6"/>
  <c r="R364" i="8" s="1"/>
  <c r="C364" i="8"/>
  <c r="AE364" i="8" s="1"/>
  <c r="A366" i="6"/>
  <c r="A366" i="8" s="1"/>
  <c r="B365" i="8" s="1"/>
  <c r="J365" i="8" s="1"/>
  <c r="L365" i="6"/>
  <c r="O365" i="8" s="1"/>
  <c r="B365" i="6"/>
  <c r="C365" i="6"/>
  <c r="K365" i="6"/>
  <c r="M365" i="8" s="1"/>
  <c r="P365" i="8" s="1"/>
  <c r="J365" i="6"/>
  <c r="U365" i="8" s="1"/>
  <c r="N365" i="8" l="1"/>
  <c r="D365" i="6"/>
  <c r="E365" i="8" s="1"/>
  <c r="D365" i="8"/>
  <c r="I365" i="6"/>
  <c r="R365" i="8" s="1"/>
  <c r="C365" i="8"/>
  <c r="AE365" i="8" s="1"/>
  <c r="A367" i="6"/>
  <c r="A367" i="8" s="1"/>
  <c r="B366" i="8" s="1"/>
  <c r="J366" i="8" s="1"/>
  <c r="L366" i="6"/>
  <c r="O366" i="8" s="1"/>
  <c r="J366" i="6"/>
  <c r="U366" i="8" s="1"/>
  <c r="B366" i="6"/>
  <c r="C366" i="6"/>
  <c r="K366" i="6"/>
  <c r="M366" i="8" s="1"/>
  <c r="P366" i="8" s="1"/>
  <c r="N366" i="8" l="1"/>
  <c r="I366" i="6"/>
  <c r="R366" i="8" s="1"/>
  <c r="C366" i="8"/>
  <c r="AE366" i="8" s="1"/>
  <c r="D366" i="6"/>
  <c r="E366" i="8" s="1"/>
  <c r="D366" i="8"/>
  <c r="A368" i="6"/>
  <c r="A368" i="8" s="1"/>
  <c r="B367" i="8" s="1"/>
  <c r="J367" i="8" s="1"/>
  <c r="L367" i="6"/>
  <c r="O367" i="8" s="1"/>
  <c r="K367" i="6"/>
  <c r="M367" i="8" s="1"/>
  <c r="P367" i="8" s="1"/>
  <c r="C367" i="6"/>
  <c r="B367" i="6"/>
  <c r="J367" i="6"/>
  <c r="U367" i="8" s="1"/>
  <c r="N367" i="8" l="1"/>
  <c r="D367" i="6"/>
  <c r="E367" i="8" s="1"/>
  <c r="D367" i="8"/>
  <c r="I367" i="6"/>
  <c r="R367" i="8" s="1"/>
  <c r="C367" i="8"/>
  <c r="AE367" i="8" s="1"/>
  <c r="A369" i="6"/>
  <c r="A369" i="8" s="1"/>
  <c r="B368" i="8" s="1"/>
  <c r="J368" i="8" s="1"/>
  <c r="L368" i="6"/>
  <c r="O368" i="8" s="1"/>
  <c r="J368" i="6"/>
  <c r="U368" i="8" s="1"/>
  <c r="C368" i="6"/>
  <c r="B368" i="6"/>
  <c r="K368" i="6"/>
  <c r="M368" i="8" s="1"/>
  <c r="P368" i="8" s="1"/>
  <c r="N368" i="8" l="1"/>
  <c r="D368" i="6"/>
  <c r="E368" i="8" s="1"/>
  <c r="D368" i="8"/>
  <c r="I368" i="6"/>
  <c r="R368" i="8" s="1"/>
  <c r="C368" i="8"/>
  <c r="AE368" i="8" s="1"/>
  <c r="A370" i="6"/>
  <c r="A370" i="8" s="1"/>
  <c r="B369" i="8" s="1"/>
  <c r="J369" i="8" s="1"/>
  <c r="L369" i="6"/>
  <c r="O369" i="8" s="1"/>
  <c r="J369" i="6"/>
  <c r="U369" i="8" s="1"/>
  <c r="K369" i="6"/>
  <c r="M369" i="8" s="1"/>
  <c r="P369" i="8" s="1"/>
  <c r="C369" i="6"/>
  <c r="B369" i="6"/>
  <c r="N369" i="8" l="1"/>
  <c r="I369" i="6"/>
  <c r="R369" i="8" s="1"/>
  <c r="C369" i="8"/>
  <c r="AE369" i="8" s="1"/>
  <c r="D369" i="6"/>
  <c r="E369" i="8" s="1"/>
  <c r="D369" i="8"/>
  <c r="A371" i="6"/>
  <c r="A371" i="8" s="1"/>
  <c r="B370" i="8" s="1"/>
  <c r="J370" i="8" s="1"/>
  <c r="L370" i="6"/>
  <c r="O370" i="8" s="1"/>
  <c r="J370" i="6"/>
  <c r="U370" i="8" s="1"/>
  <c r="C370" i="6"/>
  <c r="K370" i="6"/>
  <c r="M370" i="8" s="1"/>
  <c r="P370" i="8" s="1"/>
  <c r="B370" i="6"/>
  <c r="N370" i="8" l="1"/>
  <c r="I370" i="6"/>
  <c r="R370" i="8" s="1"/>
  <c r="C370" i="8"/>
  <c r="AE370" i="8" s="1"/>
  <c r="D370" i="6"/>
  <c r="E370" i="8" s="1"/>
  <c r="D370" i="8"/>
  <c r="A372" i="6"/>
  <c r="A372" i="8" s="1"/>
  <c r="B371" i="8" s="1"/>
  <c r="J371" i="8" s="1"/>
  <c r="L371" i="6"/>
  <c r="O371" i="8" s="1"/>
  <c r="K371" i="6"/>
  <c r="M371" i="8" s="1"/>
  <c r="P371" i="8" s="1"/>
  <c r="B371" i="6"/>
  <c r="C371" i="6"/>
  <c r="J371" i="6"/>
  <c r="U371" i="8" s="1"/>
  <c r="N371" i="8" l="1"/>
  <c r="D371" i="6"/>
  <c r="E371" i="8" s="1"/>
  <c r="D371" i="8"/>
  <c r="I371" i="6"/>
  <c r="R371" i="8" s="1"/>
  <c r="C371" i="8"/>
  <c r="AE371" i="8" s="1"/>
  <c r="A373" i="6"/>
  <c r="A373" i="8" s="1"/>
  <c r="B372" i="8" s="1"/>
  <c r="J372" i="8" s="1"/>
  <c r="L372" i="6"/>
  <c r="O372" i="8" s="1"/>
  <c r="B372" i="6"/>
  <c r="C372" i="6"/>
  <c r="J372" i="6"/>
  <c r="U372" i="8" s="1"/>
  <c r="K372" i="6"/>
  <c r="M372" i="8" s="1"/>
  <c r="P372" i="8" s="1"/>
  <c r="N372" i="8" l="1"/>
  <c r="I372" i="6"/>
  <c r="R372" i="8" s="1"/>
  <c r="C372" i="8"/>
  <c r="AE372" i="8" s="1"/>
  <c r="D372" i="6"/>
  <c r="E372" i="8" s="1"/>
  <c r="D372" i="8"/>
  <c r="A374" i="6"/>
  <c r="A374" i="8" s="1"/>
  <c r="B373" i="8" s="1"/>
  <c r="J373" i="8" s="1"/>
  <c r="L373" i="6"/>
  <c r="O373" i="8" s="1"/>
  <c r="B373" i="6"/>
  <c r="J373" i="6"/>
  <c r="U373" i="8" s="1"/>
  <c r="K373" i="6"/>
  <c r="M373" i="8" s="1"/>
  <c r="P373" i="8" s="1"/>
  <c r="C373" i="6"/>
  <c r="N373" i="8" l="1"/>
  <c r="D373" i="6"/>
  <c r="E373" i="8" s="1"/>
  <c r="D373" i="8"/>
  <c r="I373" i="6"/>
  <c r="R373" i="8" s="1"/>
  <c r="C373" i="8"/>
  <c r="AE373" i="8" s="1"/>
  <c r="A375" i="6"/>
  <c r="A375" i="8" s="1"/>
  <c r="B374" i="8" s="1"/>
  <c r="J374" i="8" s="1"/>
  <c r="L374" i="6"/>
  <c r="O374" i="8" s="1"/>
  <c r="J374" i="6"/>
  <c r="U374" i="8" s="1"/>
  <c r="B374" i="6"/>
  <c r="K374" i="6"/>
  <c r="M374" i="8" s="1"/>
  <c r="P374" i="8" s="1"/>
  <c r="C374" i="6"/>
  <c r="N374" i="8" l="1"/>
  <c r="D374" i="6"/>
  <c r="E374" i="8" s="1"/>
  <c r="D374" i="8"/>
  <c r="I374" i="6"/>
  <c r="R374" i="8" s="1"/>
  <c r="C374" i="8"/>
  <c r="AE374" i="8" s="1"/>
  <c r="A376" i="6"/>
  <c r="A376" i="8" s="1"/>
  <c r="B375" i="8" s="1"/>
  <c r="J375" i="8" s="1"/>
  <c r="L375" i="6"/>
  <c r="O375" i="8" s="1"/>
  <c r="C375" i="6"/>
  <c r="K375" i="6"/>
  <c r="M375" i="8" s="1"/>
  <c r="P375" i="8" s="1"/>
  <c r="B375" i="6"/>
  <c r="J375" i="6"/>
  <c r="U375" i="8" s="1"/>
  <c r="N375" i="8" l="1"/>
  <c r="D375" i="6"/>
  <c r="E375" i="8" s="1"/>
  <c r="D375" i="8"/>
  <c r="I375" i="6"/>
  <c r="R375" i="8" s="1"/>
  <c r="C375" i="8"/>
  <c r="AE375" i="8" s="1"/>
  <c r="A377" i="6"/>
  <c r="A377" i="8" s="1"/>
  <c r="B376" i="8" s="1"/>
  <c r="J376" i="8" s="1"/>
  <c r="L376" i="6"/>
  <c r="O376" i="8" s="1"/>
  <c r="K376" i="6"/>
  <c r="M376" i="8" s="1"/>
  <c r="P376" i="8" s="1"/>
  <c r="B376" i="6"/>
  <c r="J376" i="6"/>
  <c r="U376" i="8" s="1"/>
  <c r="C376" i="6"/>
  <c r="N376" i="8" l="1"/>
  <c r="I376" i="6"/>
  <c r="R376" i="8" s="1"/>
  <c r="C376" i="8"/>
  <c r="AE376" i="8" s="1"/>
  <c r="D376" i="6"/>
  <c r="E376" i="8" s="1"/>
  <c r="D376" i="8"/>
  <c r="A378" i="6"/>
  <c r="A378" i="8" s="1"/>
  <c r="B377" i="8" s="1"/>
  <c r="J377" i="8" s="1"/>
  <c r="L377" i="6"/>
  <c r="O377" i="8" s="1"/>
  <c r="C377" i="6"/>
  <c r="K377" i="6"/>
  <c r="M377" i="8" s="1"/>
  <c r="P377" i="8" s="1"/>
  <c r="B377" i="6"/>
  <c r="J377" i="6"/>
  <c r="U377" i="8" s="1"/>
  <c r="N377" i="8" l="1"/>
  <c r="D377" i="6"/>
  <c r="E377" i="8" s="1"/>
  <c r="D377" i="8"/>
  <c r="I377" i="6"/>
  <c r="R377" i="8" s="1"/>
  <c r="C377" i="8"/>
  <c r="AE377" i="8" s="1"/>
  <c r="A379" i="6"/>
  <c r="A379" i="8" s="1"/>
  <c r="B378" i="8" s="1"/>
  <c r="J378" i="8" s="1"/>
  <c r="L378" i="6"/>
  <c r="O378" i="8" s="1"/>
  <c r="K378" i="6"/>
  <c r="M378" i="8" s="1"/>
  <c r="P378" i="8" s="1"/>
  <c r="B378" i="6"/>
  <c r="J378" i="6"/>
  <c r="U378" i="8" s="1"/>
  <c r="C378" i="6"/>
  <c r="N378" i="8" l="1"/>
  <c r="I378" i="6"/>
  <c r="R378" i="8" s="1"/>
  <c r="C378" i="8"/>
  <c r="AE378" i="8" s="1"/>
  <c r="D378" i="6"/>
  <c r="E378" i="8" s="1"/>
  <c r="D378" i="8"/>
  <c r="A380" i="6"/>
  <c r="A380" i="8" s="1"/>
  <c r="B379" i="8" s="1"/>
  <c r="J379" i="8" s="1"/>
  <c r="L379" i="6"/>
  <c r="O379" i="8" s="1"/>
  <c r="J379" i="6"/>
  <c r="U379" i="8" s="1"/>
  <c r="K379" i="6"/>
  <c r="M379" i="8" s="1"/>
  <c r="P379" i="8" s="1"/>
  <c r="C379" i="6"/>
  <c r="B379" i="6"/>
  <c r="N379" i="8" l="1"/>
  <c r="I379" i="6"/>
  <c r="R379" i="8" s="1"/>
  <c r="C379" i="8"/>
  <c r="AE379" i="8" s="1"/>
  <c r="D379" i="6"/>
  <c r="E379" i="8" s="1"/>
  <c r="D379" i="8"/>
  <c r="A381" i="6"/>
  <c r="A381" i="8" s="1"/>
  <c r="B380" i="8" s="1"/>
  <c r="J380" i="8" s="1"/>
  <c r="L380" i="6"/>
  <c r="O380" i="8" s="1"/>
  <c r="K380" i="6"/>
  <c r="M380" i="8" s="1"/>
  <c r="P380" i="8" s="1"/>
  <c r="B380" i="6"/>
  <c r="J380" i="6"/>
  <c r="U380" i="8" s="1"/>
  <c r="C380" i="6"/>
  <c r="N380" i="8" l="1"/>
  <c r="D380" i="6"/>
  <c r="E380" i="8" s="1"/>
  <c r="D380" i="8"/>
  <c r="I380" i="6"/>
  <c r="R380" i="8" s="1"/>
  <c r="C380" i="8"/>
  <c r="AE380" i="8" s="1"/>
  <c r="A382" i="6"/>
  <c r="A382" i="8" s="1"/>
  <c r="B381" i="8" s="1"/>
  <c r="J381" i="8" s="1"/>
  <c r="L381" i="6"/>
  <c r="O381" i="8" s="1"/>
  <c r="J381" i="6"/>
  <c r="U381" i="8" s="1"/>
  <c r="B381" i="6"/>
  <c r="C381" i="6"/>
  <c r="K381" i="6"/>
  <c r="M381" i="8" s="1"/>
  <c r="P381" i="8" s="1"/>
  <c r="N381" i="8" l="1"/>
  <c r="D381" i="6"/>
  <c r="E381" i="8" s="1"/>
  <c r="D381" i="8"/>
  <c r="I381" i="6"/>
  <c r="R381" i="8" s="1"/>
  <c r="C381" i="8"/>
  <c r="AE381" i="8" s="1"/>
  <c r="A383" i="6"/>
  <c r="A383" i="8" s="1"/>
  <c r="B382" i="8" s="1"/>
  <c r="J382" i="8" s="1"/>
  <c r="L382" i="6"/>
  <c r="O382" i="8" s="1"/>
  <c r="B382" i="6"/>
  <c r="J382" i="6"/>
  <c r="U382" i="8" s="1"/>
  <c r="C382" i="6"/>
  <c r="K382" i="6"/>
  <c r="M382" i="8" s="1"/>
  <c r="P382" i="8" s="1"/>
  <c r="N382" i="8" l="1"/>
  <c r="I382" i="6"/>
  <c r="R382" i="8" s="1"/>
  <c r="C382" i="8"/>
  <c r="AE382" i="8" s="1"/>
  <c r="D382" i="6"/>
  <c r="E382" i="8" s="1"/>
  <c r="D382" i="8"/>
  <c r="A384" i="6"/>
  <c r="A384" i="8" s="1"/>
  <c r="B383" i="8" s="1"/>
  <c r="J383" i="8" s="1"/>
  <c r="L383" i="6"/>
  <c r="O383" i="8" s="1"/>
  <c r="C383" i="6"/>
  <c r="J383" i="6"/>
  <c r="U383" i="8" s="1"/>
  <c r="B383" i="6"/>
  <c r="K383" i="6"/>
  <c r="M383" i="8" s="1"/>
  <c r="P383" i="8" s="1"/>
  <c r="N383" i="8" l="1"/>
  <c r="D383" i="6"/>
  <c r="E383" i="8" s="1"/>
  <c r="D383" i="8"/>
  <c r="I383" i="6"/>
  <c r="R383" i="8" s="1"/>
  <c r="C383" i="8"/>
  <c r="AE383" i="8" s="1"/>
  <c r="A385" i="6"/>
  <c r="A385" i="8" s="1"/>
  <c r="B384" i="8" s="1"/>
  <c r="J384" i="8" s="1"/>
  <c r="L384" i="6"/>
  <c r="O384" i="8" s="1"/>
  <c r="J384" i="6"/>
  <c r="U384" i="8" s="1"/>
  <c r="C384" i="6"/>
  <c r="K384" i="6"/>
  <c r="M384" i="8" s="1"/>
  <c r="P384" i="8" s="1"/>
  <c r="B384" i="6"/>
  <c r="N384" i="8" l="1"/>
  <c r="I384" i="6"/>
  <c r="R384" i="8" s="1"/>
  <c r="C384" i="8"/>
  <c r="AE384" i="8" s="1"/>
  <c r="D384" i="6"/>
  <c r="E384" i="8" s="1"/>
  <c r="D384" i="8"/>
  <c r="A386" i="6"/>
  <c r="A386" i="8" s="1"/>
  <c r="B385" i="8" s="1"/>
  <c r="J385" i="8" s="1"/>
  <c r="L385" i="6"/>
  <c r="O385" i="8" s="1"/>
  <c r="K385" i="6"/>
  <c r="M385" i="8" s="1"/>
  <c r="P385" i="8" s="1"/>
  <c r="B385" i="6"/>
  <c r="J385" i="6"/>
  <c r="U385" i="8" s="1"/>
  <c r="C385" i="6"/>
  <c r="N385" i="8" l="1"/>
  <c r="D385" i="6"/>
  <c r="E385" i="8" s="1"/>
  <c r="D385" i="8"/>
  <c r="I385" i="6"/>
  <c r="R385" i="8" s="1"/>
  <c r="C385" i="8"/>
  <c r="AE385" i="8" s="1"/>
  <c r="A387" i="6"/>
  <c r="A387" i="8" s="1"/>
  <c r="B386" i="8" s="1"/>
  <c r="J386" i="8" s="1"/>
  <c r="L386" i="6"/>
  <c r="O386" i="8" s="1"/>
  <c r="B386" i="6"/>
  <c r="J386" i="6"/>
  <c r="U386" i="8" s="1"/>
  <c r="C386" i="6"/>
  <c r="K386" i="6"/>
  <c r="M386" i="8" s="1"/>
  <c r="P386" i="8" s="1"/>
  <c r="N386" i="8" l="1"/>
  <c r="I386" i="6"/>
  <c r="R386" i="8" s="1"/>
  <c r="C386" i="8"/>
  <c r="AE386" i="8" s="1"/>
  <c r="D386" i="6"/>
  <c r="E386" i="8" s="1"/>
  <c r="D386" i="8"/>
  <c r="A388" i="6"/>
  <c r="A388" i="8" s="1"/>
  <c r="B387" i="8" s="1"/>
  <c r="J387" i="8" s="1"/>
  <c r="L387" i="6"/>
  <c r="O387" i="8" s="1"/>
  <c r="B387" i="6"/>
  <c r="J387" i="6"/>
  <c r="U387" i="8" s="1"/>
  <c r="C387" i="6"/>
  <c r="K387" i="6"/>
  <c r="M387" i="8" s="1"/>
  <c r="P387" i="8" s="1"/>
  <c r="N387" i="8" l="1"/>
  <c r="I387" i="6"/>
  <c r="R387" i="8" s="1"/>
  <c r="C387" i="8"/>
  <c r="AE387" i="8" s="1"/>
  <c r="D387" i="6"/>
  <c r="E387" i="8" s="1"/>
  <c r="D387" i="8"/>
  <c r="A389" i="6"/>
  <c r="A389" i="8" s="1"/>
  <c r="B388" i="8" s="1"/>
  <c r="J388" i="8" s="1"/>
  <c r="L388" i="6"/>
  <c r="O388" i="8" s="1"/>
  <c r="K388" i="6"/>
  <c r="M388" i="8" s="1"/>
  <c r="P388" i="8" s="1"/>
  <c r="J388" i="6"/>
  <c r="U388" i="8" s="1"/>
  <c r="B388" i="6"/>
  <c r="C388" i="6"/>
  <c r="N388" i="8" l="1"/>
  <c r="D388" i="6"/>
  <c r="E388" i="8" s="1"/>
  <c r="D388" i="8"/>
  <c r="I388" i="6"/>
  <c r="R388" i="8" s="1"/>
  <c r="C388" i="8"/>
  <c r="AE388" i="8" s="1"/>
  <c r="A390" i="6"/>
  <c r="A390" i="8" s="1"/>
  <c r="B389" i="8" s="1"/>
  <c r="J389" i="8" s="1"/>
  <c r="L389" i="6"/>
  <c r="O389" i="8" s="1"/>
  <c r="B389" i="6"/>
  <c r="C389" i="6"/>
  <c r="K389" i="6"/>
  <c r="M389" i="8" s="1"/>
  <c r="P389" i="8" s="1"/>
  <c r="J389" i="6"/>
  <c r="U389" i="8" s="1"/>
  <c r="N389" i="8" l="1"/>
  <c r="I389" i="6"/>
  <c r="R389" i="8" s="1"/>
  <c r="C389" i="8"/>
  <c r="AE389" i="8" s="1"/>
  <c r="D389" i="6"/>
  <c r="E389" i="8" s="1"/>
  <c r="D389" i="8"/>
  <c r="A391" i="6"/>
  <c r="A391" i="8" s="1"/>
  <c r="B390" i="8" s="1"/>
  <c r="J390" i="8" s="1"/>
  <c r="L390" i="6"/>
  <c r="O390" i="8" s="1"/>
  <c r="J390" i="6"/>
  <c r="U390" i="8" s="1"/>
  <c r="K390" i="6"/>
  <c r="M390" i="8" s="1"/>
  <c r="P390" i="8" s="1"/>
  <c r="B390" i="6"/>
  <c r="C390" i="6"/>
  <c r="N390" i="8" l="1"/>
  <c r="D390" i="6"/>
  <c r="E390" i="8" s="1"/>
  <c r="D390" i="8"/>
  <c r="I390" i="6"/>
  <c r="R390" i="8" s="1"/>
  <c r="C390" i="8"/>
  <c r="AE390" i="8" s="1"/>
  <c r="A392" i="6"/>
  <c r="A392" i="8" s="1"/>
  <c r="B391" i="8" s="1"/>
  <c r="J391" i="8" s="1"/>
  <c r="L391" i="6"/>
  <c r="O391" i="8" s="1"/>
  <c r="C391" i="6"/>
  <c r="B391" i="6"/>
  <c r="K391" i="6"/>
  <c r="M391" i="8" s="1"/>
  <c r="P391" i="8" s="1"/>
  <c r="J391" i="6"/>
  <c r="U391" i="8" s="1"/>
  <c r="N391" i="8" l="1"/>
  <c r="D391" i="6"/>
  <c r="E391" i="8" s="1"/>
  <c r="D391" i="8"/>
  <c r="I391" i="6"/>
  <c r="R391" i="8" s="1"/>
  <c r="C391" i="8"/>
  <c r="AE391" i="8" s="1"/>
  <c r="A393" i="6"/>
  <c r="A393" i="8" s="1"/>
  <c r="B392" i="8" s="1"/>
  <c r="J392" i="8" s="1"/>
  <c r="L392" i="6"/>
  <c r="O392" i="8" s="1"/>
  <c r="C392" i="6"/>
  <c r="K392" i="6"/>
  <c r="M392" i="8" s="1"/>
  <c r="P392" i="8" s="1"/>
  <c r="B392" i="6"/>
  <c r="J392" i="6"/>
  <c r="U392" i="8" s="1"/>
  <c r="N392" i="8" l="1"/>
  <c r="I392" i="6"/>
  <c r="R392" i="8" s="1"/>
  <c r="C392" i="8"/>
  <c r="AE392" i="8" s="1"/>
  <c r="D392" i="6"/>
  <c r="E392" i="8" s="1"/>
  <c r="D392" i="8"/>
  <c r="A394" i="6"/>
  <c r="A394" i="8" s="1"/>
  <c r="B393" i="8" s="1"/>
  <c r="J393" i="8" s="1"/>
  <c r="L393" i="6"/>
  <c r="O393" i="8" s="1"/>
  <c r="C393" i="6"/>
  <c r="B393" i="6"/>
  <c r="J393" i="6"/>
  <c r="U393" i="8" s="1"/>
  <c r="K393" i="6"/>
  <c r="M393" i="8" s="1"/>
  <c r="P393" i="8" s="1"/>
  <c r="N393" i="8" l="1"/>
  <c r="D393" i="6"/>
  <c r="E393" i="8" s="1"/>
  <c r="D393" i="8"/>
  <c r="I393" i="6"/>
  <c r="R393" i="8" s="1"/>
  <c r="C393" i="8"/>
  <c r="AE393" i="8" s="1"/>
  <c r="A395" i="6"/>
  <c r="A395" i="8" s="1"/>
  <c r="B394" i="8" s="1"/>
  <c r="J394" i="8" s="1"/>
  <c r="L394" i="6"/>
  <c r="O394" i="8" s="1"/>
  <c r="B394" i="6"/>
  <c r="J394" i="6"/>
  <c r="U394" i="8" s="1"/>
  <c r="K394" i="6"/>
  <c r="M394" i="8" s="1"/>
  <c r="P394" i="8" s="1"/>
  <c r="C394" i="6"/>
  <c r="N394" i="8" l="1"/>
  <c r="I394" i="6"/>
  <c r="R394" i="8" s="1"/>
  <c r="C394" i="8"/>
  <c r="AE394" i="8" s="1"/>
  <c r="D394" i="6"/>
  <c r="E394" i="8" s="1"/>
  <c r="D394" i="8"/>
  <c r="A396" i="6"/>
  <c r="A396" i="8" s="1"/>
  <c r="B395" i="8" s="1"/>
  <c r="J395" i="8" s="1"/>
  <c r="L395" i="6"/>
  <c r="O395" i="8" s="1"/>
  <c r="J395" i="6"/>
  <c r="U395" i="8" s="1"/>
  <c r="B395" i="6"/>
  <c r="C395" i="6"/>
  <c r="K395" i="6"/>
  <c r="M395" i="8" s="1"/>
  <c r="P395" i="8" s="1"/>
  <c r="N395" i="8" l="1"/>
  <c r="I395" i="6"/>
  <c r="R395" i="8" s="1"/>
  <c r="C395" i="8"/>
  <c r="AE395" i="8" s="1"/>
  <c r="D395" i="6"/>
  <c r="E395" i="8" s="1"/>
  <c r="D395" i="8"/>
  <c r="A397" i="6"/>
  <c r="A397" i="8" s="1"/>
  <c r="B396" i="8" s="1"/>
  <c r="J396" i="8" s="1"/>
  <c r="L396" i="6"/>
  <c r="O396" i="8" s="1"/>
  <c r="K396" i="6"/>
  <c r="M396" i="8" s="1"/>
  <c r="P396" i="8" s="1"/>
  <c r="B396" i="6"/>
  <c r="J396" i="6"/>
  <c r="U396" i="8" s="1"/>
  <c r="C396" i="6"/>
  <c r="N396" i="8" l="1"/>
  <c r="D396" i="6"/>
  <c r="E396" i="8" s="1"/>
  <c r="D396" i="8"/>
  <c r="I396" i="6"/>
  <c r="R396" i="8" s="1"/>
  <c r="C396" i="8"/>
  <c r="AE396" i="8" s="1"/>
  <c r="A398" i="6"/>
  <c r="A398" i="8" s="1"/>
  <c r="B397" i="8" s="1"/>
  <c r="J397" i="8" s="1"/>
  <c r="L397" i="6"/>
  <c r="O397" i="8" s="1"/>
  <c r="K397" i="6"/>
  <c r="M397" i="8" s="1"/>
  <c r="P397" i="8" s="1"/>
  <c r="B397" i="6"/>
  <c r="J397" i="6"/>
  <c r="U397" i="8" s="1"/>
  <c r="C397" i="6"/>
  <c r="N397" i="8" l="1"/>
  <c r="D397" i="6"/>
  <c r="E397" i="8" s="1"/>
  <c r="D397" i="8"/>
  <c r="I397" i="6"/>
  <c r="R397" i="8" s="1"/>
  <c r="C397" i="8"/>
  <c r="AE397" i="8" s="1"/>
  <c r="A399" i="6"/>
  <c r="A399" i="8" s="1"/>
  <c r="B398" i="8" s="1"/>
  <c r="J398" i="8" s="1"/>
  <c r="L398" i="6"/>
  <c r="O398" i="8" s="1"/>
  <c r="B398" i="6"/>
  <c r="J398" i="6"/>
  <c r="U398" i="8" s="1"/>
  <c r="C398" i="6"/>
  <c r="K398" i="6"/>
  <c r="M398" i="8" s="1"/>
  <c r="P398" i="8" s="1"/>
  <c r="N398" i="8" l="1"/>
  <c r="I398" i="6"/>
  <c r="R398" i="8" s="1"/>
  <c r="C398" i="8"/>
  <c r="AE398" i="8" s="1"/>
  <c r="D398" i="6"/>
  <c r="E398" i="8" s="1"/>
  <c r="D398" i="8"/>
  <c r="A400" i="6"/>
  <c r="A400" i="8" s="1"/>
  <c r="B399" i="8" s="1"/>
  <c r="J399" i="8" s="1"/>
  <c r="L399" i="6"/>
  <c r="O399" i="8" s="1"/>
  <c r="B399" i="6"/>
  <c r="J399" i="6"/>
  <c r="U399" i="8" s="1"/>
  <c r="K399" i="6"/>
  <c r="M399" i="8" s="1"/>
  <c r="P399" i="8" s="1"/>
  <c r="C399" i="6"/>
  <c r="N399" i="8" l="1"/>
  <c r="I399" i="6"/>
  <c r="R399" i="8" s="1"/>
  <c r="C399" i="8"/>
  <c r="AE399" i="8" s="1"/>
  <c r="D399" i="6"/>
  <c r="E399" i="8" s="1"/>
  <c r="D399" i="8"/>
  <c r="A401" i="6"/>
  <c r="A401" i="8" s="1"/>
  <c r="B400" i="8" s="1"/>
  <c r="J400" i="8" s="1"/>
  <c r="L400" i="6"/>
  <c r="O400" i="8" s="1"/>
  <c r="B400" i="6"/>
  <c r="J400" i="6"/>
  <c r="U400" i="8" s="1"/>
  <c r="C400" i="6"/>
  <c r="K400" i="6"/>
  <c r="M400" i="8" s="1"/>
  <c r="P400" i="8" s="1"/>
  <c r="N400" i="8" l="1"/>
  <c r="I400" i="6"/>
  <c r="R400" i="8" s="1"/>
  <c r="C400" i="8"/>
  <c r="AE400" i="8" s="1"/>
  <c r="D400" i="6"/>
  <c r="E400" i="8" s="1"/>
  <c r="D400" i="8"/>
  <c r="A402" i="6"/>
  <c r="A402" i="8" s="1"/>
  <c r="B401" i="8" s="1"/>
  <c r="J401" i="8" s="1"/>
  <c r="L401" i="6"/>
  <c r="O401" i="8" s="1"/>
  <c r="B401" i="6"/>
  <c r="J401" i="6"/>
  <c r="U401" i="8" s="1"/>
  <c r="C401" i="6"/>
  <c r="K401" i="6"/>
  <c r="M401" i="8" s="1"/>
  <c r="P401" i="8" s="1"/>
  <c r="N401" i="8" l="1"/>
  <c r="I401" i="6"/>
  <c r="R401" i="8" s="1"/>
  <c r="C401" i="8"/>
  <c r="AE401" i="8" s="1"/>
  <c r="D401" i="6"/>
  <c r="E401" i="8" s="1"/>
  <c r="D401" i="8"/>
  <c r="A403" i="6"/>
  <c r="A403" i="8" s="1"/>
  <c r="B402" i="8" s="1"/>
  <c r="J402" i="8" s="1"/>
  <c r="L402" i="6"/>
  <c r="O402" i="8" s="1"/>
  <c r="C402" i="6"/>
  <c r="J402" i="6"/>
  <c r="U402" i="8" s="1"/>
  <c r="K402" i="6"/>
  <c r="M402" i="8" s="1"/>
  <c r="P402" i="8" s="1"/>
  <c r="B402" i="6"/>
  <c r="N402" i="8" l="1"/>
  <c r="D402" i="6"/>
  <c r="E402" i="8" s="1"/>
  <c r="D402" i="8"/>
  <c r="I402" i="6"/>
  <c r="R402" i="8" s="1"/>
  <c r="C402" i="8"/>
  <c r="AE402" i="8" s="1"/>
  <c r="A404" i="6"/>
  <c r="A404" i="8" s="1"/>
  <c r="B403" i="8" s="1"/>
  <c r="J403" i="8" s="1"/>
  <c r="L403" i="6"/>
  <c r="O403" i="8" s="1"/>
  <c r="K403" i="6"/>
  <c r="M403" i="8" s="1"/>
  <c r="P403" i="8" s="1"/>
  <c r="J403" i="6"/>
  <c r="U403" i="8" s="1"/>
  <c r="C403" i="6"/>
  <c r="B403" i="6"/>
  <c r="N403" i="8" l="1"/>
  <c r="I403" i="6"/>
  <c r="R403" i="8" s="1"/>
  <c r="C403" i="8"/>
  <c r="AE403" i="8" s="1"/>
  <c r="D403" i="6"/>
  <c r="E403" i="8" s="1"/>
  <c r="D403" i="8"/>
  <c r="A405" i="6"/>
  <c r="A405" i="8" s="1"/>
  <c r="B404" i="8" s="1"/>
  <c r="J404" i="8" s="1"/>
  <c r="L404" i="6"/>
  <c r="O404" i="8" s="1"/>
  <c r="K404" i="6"/>
  <c r="M404" i="8" s="1"/>
  <c r="P404" i="8" s="1"/>
  <c r="B404" i="6"/>
  <c r="C404" i="6"/>
  <c r="J404" i="6"/>
  <c r="U404" i="8" s="1"/>
  <c r="N404" i="8" l="1"/>
  <c r="D404" i="6"/>
  <c r="E404" i="8" s="1"/>
  <c r="D404" i="8"/>
  <c r="I404" i="6"/>
  <c r="R404" i="8" s="1"/>
  <c r="C404" i="8"/>
  <c r="AE404" i="8" s="1"/>
  <c r="A406" i="6"/>
  <c r="A406" i="8" s="1"/>
  <c r="B405" i="8" s="1"/>
  <c r="J405" i="8" s="1"/>
  <c r="L405" i="6"/>
  <c r="O405" i="8" s="1"/>
  <c r="B405" i="6"/>
  <c r="C405" i="6"/>
  <c r="K405" i="6"/>
  <c r="M405" i="8" s="1"/>
  <c r="P405" i="8" s="1"/>
  <c r="J405" i="6"/>
  <c r="U405" i="8" s="1"/>
  <c r="N405" i="8" l="1"/>
  <c r="I405" i="6"/>
  <c r="R405" i="8" s="1"/>
  <c r="C405" i="8"/>
  <c r="AE405" i="8" s="1"/>
  <c r="D405" i="6"/>
  <c r="E405" i="8" s="1"/>
  <c r="D405" i="8"/>
  <c r="A407" i="6"/>
  <c r="A407" i="8" s="1"/>
  <c r="B406" i="8" s="1"/>
  <c r="J406" i="8" s="1"/>
  <c r="L406" i="6"/>
  <c r="O406" i="8" s="1"/>
  <c r="C406" i="6"/>
  <c r="K406" i="6"/>
  <c r="M406" i="8" s="1"/>
  <c r="P406" i="8" s="1"/>
  <c r="B406" i="6"/>
  <c r="J406" i="6"/>
  <c r="U406" i="8" s="1"/>
  <c r="N406" i="8" l="1"/>
  <c r="I406" i="6"/>
  <c r="R406" i="8" s="1"/>
  <c r="C406" i="8"/>
  <c r="AE406" i="8" s="1"/>
  <c r="D406" i="6"/>
  <c r="E406" i="8" s="1"/>
  <c r="D406" i="8"/>
  <c r="A408" i="6"/>
  <c r="A408" i="8" s="1"/>
  <c r="B407" i="8" s="1"/>
  <c r="J407" i="8" s="1"/>
  <c r="L407" i="6"/>
  <c r="O407" i="8" s="1"/>
  <c r="C407" i="6"/>
  <c r="K407" i="6"/>
  <c r="M407" i="8" s="1"/>
  <c r="P407" i="8" s="1"/>
  <c r="B407" i="6"/>
  <c r="J407" i="6"/>
  <c r="U407" i="8" s="1"/>
  <c r="N407" i="8" l="1"/>
  <c r="D407" i="6"/>
  <c r="E407" i="8" s="1"/>
  <c r="D407" i="8"/>
  <c r="I407" i="6"/>
  <c r="R407" i="8" s="1"/>
  <c r="C407" i="8"/>
  <c r="AE407" i="8" s="1"/>
  <c r="A409" i="6"/>
  <c r="A409" i="8" s="1"/>
  <c r="B408" i="8" s="1"/>
  <c r="J408" i="8" s="1"/>
  <c r="L408" i="6"/>
  <c r="O408" i="8" s="1"/>
  <c r="C408" i="6"/>
  <c r="K408" i="6"/>
  <c r="M408" i="8" s="1"/>
  <c r="P408" i="8" s="1"/>
  <c r="B408" i="6"/>
  <c r="J408" i="6"/>
  <c r="U408" i="8" s="1"/>
  <c r="N408" i="8" l="1"/>
  <c r="D408" i="6"/>
  <c r="E408" i="8" s="1"/>
  <c r="D408" i="8"/>
  <c r="I408" i="6"/>
  <c r="R408" i="8" s="1"/>
  <c r="C408" i="8"/>
  <c r="AE408" i="8" s="1"/>
  <c r="A410" i="6"/>
  <c r="A410" i="8" s="1"/>
  <c r="B409" i="8" s="1"/>
  <c r="J409" i="8" s="1"/>
  <c r="L409" i="6"/>
  <c r="O409" i="8" s="1"/>
  <c r="C409" i="6"/>
  <c r="K409" i="6"/>
  <c r="M409" i="8" s="1"/>
  <c r="P409" i="8" s="1"/>
  <c r="J409" i="6"/>
  <c r="U409" i="8" s="1"/>
  <c r="B409" i="6"/>
  <c r="N409" i="8" l="1"/>
  <c r="I409" i="6"/>
  <c r="R409" i="8" s="1"/>
  <c r="C409" i="8"/>
  <c r="AE409" i="8" s="1"/>
  <c r="D409" i="6"/>
  <c r="E409" i="8" s="1"/>
  <c r="D409" i="8"/>
  <c r="A411" i="6"/>
  <c r="A411" i="8" s="1"/>
  <c r="B410" i="8" s="1"/>
  <c r="J410" i="8" s="1"/>
  <c r="L410" i="6"/>
  <c r="O410" i="8" s="1"/>
  <c r="K410" i="6"/>
  <c r="M410" i="8" s="1"/>
  <c r="P410" i="8" s="1"/>
  <c r="B410" i="6"/>
  <c r="C410" i="6"/>
  <c r="J410" i="6"/>
  <c r="U410" i="8" s="1"/>
  <c r="N410" i="8" l="1"/>
  <c r="D410" i="6"/>
  <c r="E410" i="8" s="1"/>
  <c r="D410" i="8"/>
  <c r="I410" i="6"/>
  <c r="R410" i="8" s="1"/>
  <c r="C410" i="8"/>
  <c r="AE410" i="8" s="1"/>
  <c r="A412" i="6"/>
  <c r="A412" i="8" s="1"/>
  <c r="B411" i="8" s="1"/>
  <c r="J411" i="8" s="1"/>
  <c r="L411" i="6"/>
  <c r="O411" i="8" s="1"/>
  <c r="J411" i="6"/>
  <c r="U411" i="8" s="1"/>
  <c r="C411" i="6"/>
  <c r="K411" i="6"/>
  <c r="M411" i="8" s="1"/>
  <c r="P411" i="8" s="1"/>
  <c r="B411" i="6"/>
  <c r="N411" i="8" l="1"/>
  <c r="I411" i="6"/>
  <c r="R411" i="8" s="1"/>
  <c r="C411" i="8"/>
  <c r="AE411" i="8" s="1"/>
  <c r="D411" i="6"/>
  <c r="E411" i="8" s="1"/>
  <c r="D411" i="8"/>
  <c r="A413" i="6"/>
  <c r="A413" i="8" s="1"/>
  <c r="B412" i="8" s="1"/>
  <c r="J412" i="8" s="1"/>
  <c r="L412" i="6"/>
  <c r="O412" i="8" s="1"/>
  <c r="K412" i="6"/>
  <c r="M412" i="8" s="1"/>
  <c r="P412" i="8" s="1"/>
  <c r="B412" i="6"/>
  <c r="J412" i="6"/>
  <c r="U412" i="8" s="1"/>
  <c r="C412" i="6"/>
  <c r="N412" i="8" l="1"/>
  <c r="D412" i="6"/>
  <c r="E412" i="8" s="1"/>
  <c r="D412" i="8"/>
  <c r="I412" i="6"/>
  <c r="R412" i="8" s="1"/>
  <c r="C412" i="8"/>
  <c r="AE412" i="8" s="1"/>
  <c r="A414" i="6"/>
  <c r="A414" i="8" s="1"/>
  <c r="B413" i="8" s="1"/>
  <c r="J413" i="8" s="1"/>
  <c r="L413" i="6"/>
  <c r="O413" i="8" s="1"/>
  <c r="B413" i="6"/>
  <c r="K413" i="6"/>
  <c r="M413" i="8" s="1"/>
  <c r="P413" i="8" s="1"/>
  <c r="J413" i="6"/>
  <c r="U413" i="8" s="1"/>
  <c r="C413" i="6"/>
  <c r="N413" i="8" l="1"/>
  <c r="D413" i="6"/>
  <c r="E413" i="8" s="1"/>
  <c r="D413" i="8"/>
  <c r="I413" i="6"/>
  <c r="R413" i="8" s="1"/>
  <c r="C413" i="8"/>
  <c r="AE413" i="8" s="1"/>
  <c r="A415" i="6"/>
  <c r="A415" i="8" s="1"/>
  <c r="B414" i="8" s="1"/>
  <c r="J414" i="8" s="1"/>
  <c r="L414" i="6"/>
  <c r="O414" i="8" s="1"/>
  <c r="B414" i="6"/>
  <c r="C414" i="6"/>
  <c r="K414" i="6"/>
  <c r="M414" i="8" s="1"/>
  <c r="P414" i="8" s="1"/>
  <c r="J414" i="6"/>
  <c r="U414" i="8" s="1"/>
  <c r="N414" i="8" l="1"/>
  <c r="I414" i="6"/>
  <c r="R414" i="8" s="1"/>
  <c r="C414" i="8"/>
  <c r="AE414" i="8" s="1"/>
  <c r="D414" i="6"/>
  <c r="E414" i="8" s="1"/>
  <c r="D414" i="8"/>
  <c r="A416" i="6"/>
  <c r="A416" i="8" s="1"/>
  <c r="B415" i="8" s="1"/>
  <c r="J415" i="8" s="1"/>
  <c r="L415" i="6"/>
  <c r="O415" i="8" s="1"/>
  <c r="B415" i="6"/>
  <c r="C415" i="6"/>
  <c r="J415" i="6"/>
  <c r="U415" i="8" s="1"/>
  <c r="K415" i="6"/>
  <c r="M415" i="8" s="1"/>
  <c r="P415" i="8" s="1"/>
  <c r="N415" i="8" l="1"/>
  <c r="D415" i="6"/>
  <c r="E415" i="8" s="1"/>
  <c r="D415" i="8"/>
  <c r="I415" i="6"/>
  <c r="R415" i="8" s="1"/>
  <c r="C415" i="8"/>
  <c r="AE415" i="8" s="1"/>
  <c r="A417" i="6"/>
  <c r="A417" i="8" s="1"/>
  <c r="B416" i="8" s="1"/>
  <c r="J416" i="8" s="1"/>
  <c r="L416" i="6"/>
  <c r="O416" i="8" s="1"/>
  <c r="B416" i="6"/>
  <c r="J416" i="6"/>
  <c r="U416" i="8" s="1"/>
  <c r="K416" i="6"/>
  <c r="M416" i="8" s="1"/>
  <c r="P416" i="8" s="1"/>
  <c r="C416" i="6"/>
  <c r="N416" i="8" l="1"/>
  <c r="I416" i="6"/>
  <c r="R416" i="8" s="1"/>
  <c r="C416" i="8"/>
  <c r="AE416" i="8" s="1"/>
  <c r="D416" i="6"/>
  <c r="E416" i="8" s="1"/>
  <c r="D416" i="8"/>
  <c r="A418" i="6"/>
  <c r="A418" i="8" s="1"/>
  <c r="B417" i="8" s="1"/>
  <c r="J417" i="8" s="1"/>
  <c r="L417" i="6"/>
  <c r="O417" i="8" s="1"/>
  <c r="B417" i="6"/>
  <c r="J417" i="6"/>
  <c r="U417" i="8" s="1"/>
  <c r="K417" i="6"/>
  <c r="M417" i="8" s="1"/>
  <c r="P417" i="8" s="1"/>
  <c r="C417" i="6"/>
  <c r="N417" i="8" l="1"/>
  <c r="I417" i="6"/>
  <c r="R417" i="8" s="1"/>
  <c r="C417" i="8"/>
  <c r="AE417" i="8" s="1"/>
  <c r="D417" i="6"/>
  <c r="E417" i="8" s="1"/>
  <c r="D417" i="8"/>
  <c r="A419" i="6"/>
  <c r="A419" i="8" s="1"/>
  <c r="B418" i="8" s="1"/>
  <c r="J418" i="8" s="1"/>
  <c r="L418" i="6"/>
  <c r="O418" i="8" s="1"/>
  <c r="B418" i="6"/>
  <c r="J418" i="6"/>
  <c r="U418" i="8" s="1"/>
  <c r="C418" i="6"/>
  <c r="K418" i="6"/>
  <c r="M418" i="8" s="1"/>
  <c r="P418" i="8" s="1"/>
  <c r="N418" i="8" l="1"/>
  <c r="I418" i="6"/>
  <c r="R418" i="8" s="1"/>
  <c r="C418" i="8"/>
  <c r="AE418" i="8" s="1"/>
  <c r="D418" i="6"/>
  <c r="E418" i="8" s="1"/>
  <c r="D418" i="8"/>
  <c r="A420" i="6"/>
  <c r="A420" i="8" s="1"/>
  <c r="B419" i="8" s="1"/>
  <c r="J419" i="8" s="1"/>
  <c r="L419" i="6"/>
  <c r="O419" i="8" s="1"/>
  <c r="C419" i="6"/>
  <c r="J419" i="6"/>
  <c r="U419" i="8" s="1"/>
  <c r="K419" i="6"/>
  <c r="M419" i="8" s="1"/>
  <c r="P419" i="8" s="1"/>
  <c r="B419" i="6"/>
  <c r="N419" i="8" l="1"/>
  <c r="D419" i="6"/>
  <c r="E419" i="8" s="1"/>
  <c r="D419" i="8"/>
  <c r="I419" i="6"/>
  <c r="R419" i="8" s="1"/>
  <c r="C419" i="8"/>
  <c r="AE419" i="8" s="1"/>
  <c r="A421" i="6"/>
  <c r="A421" i="8" s="1"/>
  <c r="B420" i="8" s="1"/>
  <c r="J420" i="8" s="1"/>
  <c r="L420" i="6"/>
  <c r="O420" i="8" s="1"/>
  <c r="B420" i="6"/>
  <c r="K420" i="6"/>
  <c r="M420" i="8" s="1"/>
  <c r="P420" i="8" s="1"/>
  <c r="J420" i="6"/>
  <c r="U420" i="8" s="1"/>
  <c r="C420" i="6"/>
  <c r="N420" i="8" l="1"/>
  <c r="D420" i="6"/>
  <c r="E420" i="8" s="1"/>
  <c r="D420" i="8"/>
  <c r="I420" i="6"/>
  <c r="R420" i="8" s="1"/>
  <c r="C420" i="8"/>
  <c r="AE420" i="8" s="1"/>
  <c r="A422" i="6"/>
  <c r="A422" i="8" s="1"/>
  <c r="B421" i="8" s="1"/>
  <c r="J421" i="8" s="1"/>
  <c r="L421" i="6"/>
  <c r="O421" i="8" s="1"/>
  <c r="K421" i="6"/>
  <c r="M421" i="8" s="1"/>
  <c r="P421" i="8" s="1"/>
  <c r="J421" i="6"/>
  <c r="U421" i="8" s="1"/>
  <c r="C421" i="6"/>
  <c r="B421" i="6"/>
  <c r="N421" i="8" l="1"/>
  <c r="D421" i="6"/>
  <c r="E421" i="8" s="1"/>
  <c r="D421" i="8"/>
  <c r="I421" i="6"/>
  <c r="R421" i="8" s="1"/>
  <c r="C421" i="8"/>
  <c r="AE421" i="8" s="1"/>
  <c r="A423" i="6"/>
  <c r="A423" i="8" s="1"/>
  <c r="B422" i="8" s="1"/>
  <c r="J422" i="8" s="1"/>
  <c r="L422" i="6"/>
  <c r="O422" i="8" s="1"/>
  <c r="K422" i="6"/>
  <c r="M422" i="8" s="1"/>
  <c r="P422" i="8" s="1"/>
  <c r="J422" i="6"/>
  <c r="U422" i="8" s="1"/>
  <c r="B422" i="6"/>
  <c r="C422" i="6"/>
  <c r="N422" i="8" l="1"/>
  <c r="D422" i="6"/>
  <c r="E422" i="8" s="1"/>
  <c r="D422" i="8"/>
  <c r="I422" i="6"/>
  <c r="R422" i="8" s="1"/>
  <c r="C422" i="8"/>
  <c r="AE422" i="8" s="1"/>
  <c r="A424" i="6"/>
  <c r="A424" i="8" s="1"/>
  <c r="B423" i="8" s="1"/>
  <c r="J423" i="8" s="1"/>
  <c r="L423" i="6"/>
  <c r="O423" i="8" s="1"/>
  <c r="C423" i="6"/>
  <c r="K423" i="6"/>
  <c r="M423" i="8" s="1"/>
  <c r="P423" i="8" s="1"/>
  <c r="B423" i="6"/>
  <c r="J423" i="6"/>
  <c r="U423" i="8" s="1"/>
  <c r="N423" i="8" l="1"/>
  <c r="I423" i="6"/>
  <c r="R423" i="8" s="1"/>
  <c r="C423" i="8"/>
  <c r="AE423" i="8" s="1"/>
  <c r="D423" i="6"/>
  <c r="E423" i="8" s="1"/>
  <c r="D423" i="8"/>
  <c r="A425" i="6"/>
  <c r="A425" i="8" s="1"/>
  <c r="B424" i="8" s="1"/>
  <c r="J424" i="8" s="1"/>
  <c r="L424" i="6"/>
  <c r="O424" i="8" s="1"/>
  <c r="B424" i="6"/>
  <c r="J424" i="6"/>
  <c r="U424" i="8" s="1"/>
  <c r="K424" i="6"/>
  <c r="M424" i="8" s="1"/>
  <c r="P424" i="8" s="1"/>
  <c r="C424" i="6"/>
  <c r="N424" i="8" l="1"/>
  <c r="I424" i="6"/>
  <c r="R424" i="8" s="1"/>
  <c r="C424" i="8"/>
  <c r="AE424" i="8" s="1"/>
  <c r="D424" i="6"/>
  <c r="E424" i="8" s="1"/>
  <c r="D424" i="8"/>
  <c r="A426" i="6"/>
  <c r="A426" i="8" s="1"/>
  <c r="B425" i="8" s="1"/>
  <c r="J425" i="8" s="1"/>
  <c r="L425" i="6"/>
  <c r="O425" i="8" s="1"/>
  <c r="C425" i="6"/>
  <c r="K425" i="6"/>
  <c r="M425" i="8" s="1"/>
  <c r="P425" i="8" s="1"/>
  <c r="B425" i="6"/>
  <c r="J425" i="6"/>
  <c r="U425" i="8" s="1"/>
  <c r="N425" i="8" l="1"/>
  <c r="D425" i="6"/>
  <c r="E425" i="8" s="1"/>
  <c r="D425" i="8"/>
  <c r="I425" i="6"/>
  <c r="R425" i="8" s="1"/>
  <c r="C425" i="8"/>
  <c r="AE425" i="8" s="1"/>
  <c r="A427" i="6"/>
  <c r="A427" i="8" s="1"/>
  <c r="B426" i="8" s="1"/>
  <c r="J426" i="8" s="1"/>
  <c r="L426" i="6"/>
  <c r="O426" i="8" s="1"/>
  <c r="J426" i="6"/>
  <c r="U426" i="8" s="1"/>
  <c r="C426" i="6"/>
  <c r="K426" i="6"/>
  <c r="M426" i="8" s="1"/>
  <c r="P426" i="8" s="1"/>
  <c r="B426" i="6"/>
  <c r="N426" i="8" l="1"/>
  <c r="I426" i="6"/>
  <c r="R426" i="8" s="1"/>
  <c r="C426" i="8"/>
  <c r="AE426" i="8" s="1"/>
  <c r="D426" i="6"/>
  <c r="E426" i="8" s="1"/>
  <c r="D426" i="8"/>
  <c r="A428" i="6"/>
  <c r="A428" i="8" s="1"/>
  <c r="B427" i="8" s="1"/>
  <c r="J427" i="8" s="1"/>
  <c r="L427" i="6"/>
  <c r="O427" i="8" s="1"/>
  <c r="C427" i="6"/>
  <c r="J427" i="6"/>
  <c r="U427" i="8" s="1"/>
  <c r="K427" i="6"/>
  <c r="M427" i="8" s="1"/>
  <c r="P427" i="8" s="1"/>
  <c r="B427" i="6"/>
  <c r="N427" i="8" l="1"/>
  <c r="D427" i="6"/>
  <c r="E427" i="8" s="1"/>
  <c r="D427" i="8"/>
  <c r="I427" i="6"/>
  <c r="R427" i="8" s="1"/>
  <c r="C427" i="8"/>
  <c r="AE427" i="8" s="1"/>
  <c r="A429" i="6"/>
  <c r="A429" i="8" s="1"/>
  <c r="B428" i="8" s="1"/>
  <c r="J428" i="8" s="1"/>
  <c r="L428" i="6"/>
  <c r="O428" i="8" s="1"/>
  <c r="C428" i="6"/>
  <c r="K428" i="6"/>
  <c r="M428" i="8" s="1"/>
  <c r="P428" i="8" s="1"/>
  <c r="B428" i="6"/>
  <c r="J428" i="6"/>
  <c r="U428" i="8" s="1"/>
  <c r="N428" i="8" l="1"/>
  <c r="D428" i="6"/>
  <c r="E428" i="8" s="1"/>
  <c r="D428" i="8"/>
  <c r="I428" i="6"/>
  <c r="R428" i="8" s="1"/>
  <c r="C428" i="8"/>
  <c r="AE428" i="8" s="1"/>
  <c r="A430" i="6"/>
  <c r="A430" i="8" s="1"/>
  <c r="B429" i="8" s="1"/>
  <c r="J429" i="8" s="1"/>
  <c r="L429" i="6"/>
  <c r="O429" i="8" s="1"/>
  <c r="B429" i="6"/>
  <c r="J429" i="6"/>
  <c r="U429" i="8" s="1"/>
  <c r="C429" i="6"/>
  <c r="K429" i="6"/>
  <c r="M429" i="8" s="1"/>
  <c r="P429" i="8" s="1"/>
  <c r="N429" i="8" l="1"/>
  <c r="I429" i="6"/>
  <c r="R429" i="8" s="1"/>
  <c r="C429" i="8"/>
  <c r="AE429" i="8" s="1"/>
  <c r="D429" i="6"/>
  <c r="E429" i="8" s="1"/>
  <c r="D429" i="8"/>
  <c r="A431" i="6"/>
  <c r="A431" i="8" s="1"/>
  <c r="B430" i="8" s="1"/>
  <c r="J430" i="8" s="1"/>
  <c r="L430" i="6"/>
  <c r="O430" i="8" s="1"/>
  <c r="J430" i="6"/>
  <c r="U430" i="8" s="1"/>
  <c r="C430" i="6"/>
  <c r="B430" i="6"/>
  <c r="K430" i="6"/>
  <c r="M430" i="8" s="1"/>
  <c r="P430" i="8" s="1"/>
  <c r="N430" i="8" l="1"/>
  <c r="I430" i="6"/>
  <c r="R430" i="8" s="1"/>
  <c r="C430" i="8"/>
  <c r="AE430" i="8" s="1"/>
  <c r="D430" i="6"/>
  <c r="E430" i="8" s="1"/>
  <c r="D430" i="8"/>
  <c r="A432" i="6"/>
  <c r="A432" i="8" s="1"/>
  <c r="B431" i="8" s="1"/>
  <c r="J431" i="8" s="1"/>
  <c r="L431" i="6"/>
  <c r="O431" i="8" s="1"/>
  <c r="B431" i="6"/>
  <c r="J431" i="6"/>
  <c r="U431" i="8" s="1"/>
  <c r="C431" i="6"/>
  <c r="K431" i="6"/>
  <c r="M431" i="8" s="1"/>
  <c r="P431" i="8" s="1"/>
  <c r="N431" i="8" l="1"/>
  <c r="D431" i="6"/>
  <c r="E431" i="8" s="1"/>
  <c r="D431" i="8"/>
  <c r="I431" i="6"/>
  <c r="R431" i="8" s="1"/>
  <c r="C431" i="8"/>
  <c r="AE431" i="8" s="1"/>
  <c r="A433" i="6"/>
  <c r="A433" i="8" s="1"/>
  <c r="B432" i="8" s="1"/>
  <c r="J432" i="8" s="1"/>
  <c r="L432" i="6"/>
  <c r="O432" i="8" s="1"/>
  <c r="B432" i="6"/>
  <c r="K432" i="6"/>
  <c r="M432" i="8" s="1"/>
  <c r="P432" i="8" s="1"/>
  <c r="J432" i="6"/>
  <c r="U432" i="8" s="1"/>
  <c r="C432" i="6"/>
  <c r="N432" i="8" l="1"/>
  <c r="D432" i="6"/>
  <c r="E432" i="8" s="1"/>
  <c r="D432" i="8"/>
  <c r="I432" i="6"/>
  <c r="R432" i="8" s="1"/>
  <c r="C432" i="8"/>
  <c r="AE432" i="8" s="1"/>
  <c r="A434" i="6"/>
  <c r="A434" i="8" s="1"/>
  <c r="B433" i="8" s="1"/>
  <c r="J433" i="8" s="1"/>
  <c r="L433" i="6"/>
  <c r="O433" i="8" s="1"/>
  <c r="J433" i="6"/>
  <c r="U433" i="8" s="1"/>
  <c r="C433" i="6"/>
  <c r="B433" i="6"/>
  <c r="K433" i="6"/>
  <c r="M433" i="8" s="1"/>
  <c r="P433" i="8" s="1"/>
  <c r="N433" i="8" l="1"/>
  <c r="I433" i="6"/>
  <c r="R433" i="8" s="1"/>
  <c r="C433" i="8"/>
  <c r="AE433" i="8" s="1"/>
  <c r="D433" i="6"/>
  <c r="E433" i="8" s="1"/>
  <c r="D433" i="8"/>
  <c r="A435" i="6"/>
  <c r="A435" i="8" s="1"/>
  <c r="B434" i="8" s="1"/>
  <c r="J434" i="8" s="1"/>
  <c r="L434" i="6"/>
  <c r="O434" i="8" s="1"/>
  <c r="C434" i="6"/>
  <c r="K434" i="6"/>
  <c r="M434" i="8" s="1"/>
  <c r="P434" i="8" s="1"/>
  <c r="B434" i="6"/>
  <c r="J434" i="6"/>
  <c r="U434" i="8" s="1"/>
  <c r="N434" i="8" l="1"/>
  <c r="D434" i="6"/>
  <c r="E434" i="8" s="1"/>
  <c r="D434" i="8"/>
  <c r="I434" i="6"/>
  <c r="R434" i="8" s="1"/>
  <c r="C434" i="8"/>
  <c r="AE434" i="8" s="1"/>
  <c r="A436" i="6"/>
  <c r="A436" i="8" s="1"/>
  <c r="B435" i="8" s="1"/>
  <c r="J435" i="8" s="1"/>
  <c r="L435" i="6"/>
  <c r="O435" i="8" s="1"/>
  <c r="C435" i="6"/>
  <c r="J435" i="6"/>
  <c r="U435" i="8" s="1"/>
  <c r="K435" i="6"/>
  <c r="M435" i="8" s="1"/>
  <c r="P435" i="8" s="1"/>
  <c r="B435" i="6"/>
  <c r="N435" i="8" l="1"/>
  <c r="D435" i="6"/>
  <c r="E435" i="8" s="1"/>
  <c r="D435" i="8"/>
  <c r="I435" i="6"/>
  <c r="R435" i="8" s="1"/>
  <c r="C435" i="8"/>
  <c r="AE435" i="8" s="1"/>
  <c r="A437" i="6"/>
  <c r="A437" i="8" s="1"/>
  <c r="B436" i="8" s="1"/>
  <c r="J436" i="8" s="1"/>
  <c r="L436" i="6"/>
  <c r="O436" i="8" s="1"/>
  <c r="B436" i="6"/>
  <c r="C436" i="6"/>
  <c r="K436" i="6"/>
  <c r="M436" i="8" s="1"/>
  <c r="P436" i="8" s="1"/>
  <c r="J436" i="6"/>
  <c r="U436" i="8" s="1"/>
  <c r="N436" i="8" l="1"/>
  <c r="I436" i="6"/>
  <c r="R436" i="8" s="1"/>
  <c r="C436" i="8"/>
  <c r="AE436" i="8" s="1"/>
  <c r="D436" i="6"/>
  <c r="E436" i="8" s="1"/>
  <c r="D436" i="8"/>
  <c r="A438" i="6"/>
  <c r="A438" i="8" s="1"/>
  <c r="B437" i="8" s="1"/>
  <c r="J437" i="8" s="1"/>
  <c r="L437" i="6"/>
  <c r="O437" i="8" s="1"/>
  <c r="K437" i="6"/>
  <c r="M437" i="8" s="1"/>
  <c r="P437" i="8" s="1"/>
  <c r="B437" i="6"/>
  <c r="C437" i="6"/>
  <c r="J437" i="6"/>
  <c r="U437" i="8" s="1"/>
  <c r="N437" i="8" l="1"/>
  <c r="D437" i="6"/>
  <c r="E437" i="8" s="1"/>
  <c r="D437" i="8"/>
  <c r="I437" i="6"/>
  <c r="R437" i="8" s="1"/>
  <c r="C437" i="8"/>
  <c r="AE437" i="8" s="1"/>
  <c r="A439" i="6"/>
  <c r="A439" i="8" s="1"/>
  <c r="B438" i="8" s="1"/>
  <c r="J438" i="8" s="1"/>
  <c r="L438" i="6"/>
  <c r="O438" i="8" s="1"/>
  <c r="C438" i="6"/>
  <c r="K438" i="6"/>
  <c r="M438" i="8" s="1"/>
  <c r="P438" i="8" s="1"/>
  <c r="J438" i="6"/>
  <c r="U438" i="8" s="1"/>
  <c r="B438" i="6"/>
  <c r="N438" i="8" l="1"/>
  <c r="D438" i="6"/>
  <c r="E438" i="8" s="1"/>
  <c r="D438" i="8"/>
  <c r="I438" i="6"/>
  <c r="R438" i="8" s="1"/>
  <c r="C438" i="8"/>
  <c r="AE438" i="8" s="1"/>
  <c r="A440" i="6"/>
  <c r="A440" i="8" s="1"/>
  <c r="B439" i="8" s="1"/>
  <c r="J439" i="8" s="1"/>
  <c r="L439" i="6"/>
  <c r="O439" i="8" s="1"/>
  <c r="K439" i="6"/>
  <c r="M439" i="8" s="1"/>
  <c r="P439" i="8" s="1"/>
  <c r="B439" i="6"/>
  <c r="J439" i="6"/>
  <c r="U439" i="8" s="1"/>
  <c r="C439" i="6"/>
  <c r="N439" i="8" l="1"/>
  <c r="D439" i="6"/>
  <c r="E439" i="8" s="1"/>
  <c r="D439" i="8"/>
  <c r="I439" i="6"/>
  <c r="R439" i="8" s="1"/>
  <c r="C439" i="8"/>
  <c r="AE439" i="8" s="1"/>
  <c r="A441" i="6"/>
  <c r="A441" i="8" s="1"/>
  <c r="B440" i="8" s="1"/>
  <c r="J440" i="8" s="1"/>
  <c r="L440" i="6"/>
  <c r="O440" i="8" s="1"/>
  <c r="C440" i="6"/>
  <c r="K440" i="6"/>
  <c r="M440" i="8" s="1"/>
  <c r="P440" i="8" s="1"/>
  <c r="B440" i="6"/>
  <c r="J440" i="6"/>
  <c r="U440" i="8" s="1"/>
  <c r="N440" i="8" l="1"/>
  <c r="D440" i="6"/>
  <c r="E440" i="8" s="1"/>
  <c r="D440" i="8"/>
  <c r="I440" i="6"/>
  <c r="R440" i="8" s="1"/>
  <c r="C440" i="8"/>
  <c r="AE440" i="8" s="1"/>
  <c r="A442" i="6"/>
  <c r="A442" i="8" s="1"/>
  <c r="B441" i="8" s="1"/>
  <c r="J441" i="8" s="1"/>
  <c r="L441" i="6"/>
  <c r="O441" i="8" s="1"/>
  <c r="C441" i="6"/>
  <c r="K441" i="6"/>
  <c r="M441" i="8" s="1"/>
  <c r="P441" i="8" s="1"/>
  <c r="B441" i="6"/>
  <c r="J441" i="6"/>
  <c r="U441" i="8" s="1"/>
  <c r="N441" i="8" l="1"/>
  <c r="D441" i="6"/>
  <c r="E441" i="8" s="1"/>
  <c r="D441" i="8"/>
  <c r="I441" i="6"/>
  <c r="R441" i="8" s="1"/>
  <c r="C441" i="8"/>
  <c r="AE441" i="8" s="1"/>
  <c r="A443" i="6"/>
  <c r="A443" i="8" s="1"/>
  <c r="B442" i="8" s="1"/>
  <c r="J442" i="8" s="1"/>
  <c r="L442" i="6"/>
  <c r="O442" i="8" s="1"/>
  <c r="K442" i="6"/>
  <c r="M442" i="8" s="1"/>
  <c r="P442" i="8" s="1"/>
  <c r="B442" i="6"/>
  <c r="J442" i="6"/>
  <c r="U442" i="8" s="1"/>
  <c r="C442" i="6"/>
  <c r="N442" i="8" l="1"/>
  <c r="I442" i="6"/>
  <c r="R442" i="8" s="1"/>
  <c r="C442" i="8"/>
  <c r="AE442" i="8" s="1"/>
  <c r="D442" i="6"/>
  <c r="E442" i="8" s="1"/>
  <c r="D442" i="8"/>
  <c r="A444" i="6"/>
  <c r="A444" i="8" s="1"/>
  <c r="B443" i="8" s="1"/>
  <c r="J443" i="8" s="1"/>
  <c r="L443" i="6"/>
  <c r="O443" i="8" s="1"/>
  <c r="K443" i="6"/>
  <c r="M443" i="8" s="1"/>
  <c r="P443" i="8" s="1"/>
  <c r="J443" i="6"/>
  <c r="U443" i="8" s="1"/>
  <c r="B443" i="6"/>
  <c r="C443" i="6"/>
  <c r="N443" i="8" l="1"/>
  <c r="D443" i="6"/>
  <c r="E443" i="8" s="1"/>
  <c r="D443" i="8"/>
  <c r="I443" i="6"/>
  <c r="R443" i="8" s="1"/>
  <c r="C443" i="8"/>
  <c r="AE443" i="8" s="1"/>
  <c r="A445" i="6"/>
  <c r="A445" i="8" s="1"/>
  <c r="B444" i="8" s="1"/>
  <c r="J444" i="8" s="1"/>
  <c r="L444" i="6"/>
  <c r="O444" i="8" s="1"/>
  <c r="K444" i="6"/>
  <c r="M444" i="8" s="1"/>
  <c r="P444" i="8" s="1"/>
  <c r="C444" i="6"/>
  <c r="B444" i="6"/>
  <c r="J444" i="6"/>
  <c r="U444" i="8" s="1"/>
  <c r="N444" i="8" l="1"/>
  <c r="I444" i="6"/>
  <c r="R444" i="8" s="1"/>
  <c r="C444" i="8"/>
  <c r="AE444" i="8" s="1"/>
  <c r="D444" i="6"/>
  <c r="E444" i="8" s="1"/>
  <c r="D444" i="8"/>
  <c r="A446" i="6"/>
  <c r="A446" i="8" s="1"/>
  <c r="B445" i="8" s="1"/>
  <c r="J445" i="8" s="1"/>
  <c r="L445" i="6"/>
  <c r="O445" i="8" s="1"/>
  <c r="J445" i="6"/>
  <c r="U445" i="8" s="1"/>
  <c r="K445" i="6"/>
  <c r="M445" i="8" s="1"/>
  <c r="P445" i="8" s="1"/>
  <c r="B445" i="6"/>
  <c r="C445" i="6"/>
  <c r="N445" i="8" l="1"/>
  <c r="D445" i="6"/>
  <c r="E445" i="8" s="1"/>
  <c r="D445" i="8"/>
  <c r="I445" i="6"/>
  <c r="R445" i="8" s="1"/>
  <c r="C445" i="8"/>
  <c r="AE445" i="8" s="1"/>
  <c r="A447" i="6"/>
  <c r="A447" i="8" s="1"/>
  <c r="B446" i="8" s="1"/>
  <c r="J446" i="8" s="1"/>
  <c r="L446" i="6"/>
  <c r="O446" i="8" s="1"/>
  <c r="C446" i="6"/>
  <c r="B446" i="6"/>
  <c r="J446" i="6"/>
  <c r="U446" i="8" s="1"/>
  <c r="K446" i="6"/>
  <c r="M446" i="8" s="1"/>
  <c r="P446" i="8" s="1"/>
  <c r="N446" i="8" l="1"/>
  <c r="D446" i="6"/>
  <c r="E446" i="8" s="1"/>
  <c r="D446" i="8"/>
  <c r="I446" i="6"/>
  <c r="R446" i="8" s="1"/>
  <c r="C446" i="8"/>
  <c r="AE446" i="8" s="1"/>
  <c r="A448" i="6"/>
  <c r="A448" i="8" s="1"/>
  <c r="B447" i="8" s="1"/>
  <c r="J447" i="8" s="1"/>
  <c r="L447" i="6"/>
  <c r="O447" i="8" s="1"/>
  <c r="J447" i="6"/>
  <c r="U447" i="8" s="1"/>
  <c r="B447" i="6"/>
  <c r="C447" i="6"/>
  <c r="K447" i="6"/>
  <c r="M447" i="8" s="1"/>
  <c r="P447" i="8" s="1"/>
  <c r="N447" i="8" l="1"/>
  <c r="D447" i="6"/>
  <c r="E447" i="8" s="1"/>
  <c r="D447" i="8"/>
  <c r="I447" i="6"/>
  <c r="R447" i="8" s="1"/>
  <c r="C447" i="8"/>
  <c r="AE447" i="8" s="1"/>
  <c r="A449" i="6"/>
  <c r="A449" i="8" s="1"/>
  <c r="B448" i="8" s="1"/>
  <c r="J448" i="8" s="1"/>
  <c r="L448" i="6"/>
  <c r="O448" i="8" s="1"/>
  <c r="J448" i="6"/>
  <c r="U448" i="8" s="1"/>
  <c r="C448" i="6"/>
  <c r="K448" i="6"/>
  <c r="M448" i="8" s="1"/>
  <c r="P448" i="8" s="1"/>
  <c r="B448" i="6"/>
  <c r="N448" i="8" l="1"/>
  <c r="I448" i="6"/>
  <c r="R448" i="8" s="1"/>
  <c r="C448" i="8"/>
  <c r="AE448" i="8" s="1"/>
  <c r="D448" i="6"/>
  <c r="E448" i="8" s="1"/>
  <c r="D448" i="8"/>
  <c r="A450" i="6"/>
  <c r="A450" i="8" s="1"/>
  <c r="B449" i="8" s="1"/>
  <c r="J449" i="8" s="1"/>
  <c r="L449" i="6"/>
  <c r="O449" i="8" s="1"/>
  <c r="J449" i="6"/>
  <c r="U449" i="8" s="1"/>
  <c r="C449" i="6"/>
  <c r="K449" i="6"/>
  <c r="M449" i="8" s="1"/>
  <c r="P449" i="8" s="1"/>
  <c r="B449" i="6"/>
  <c r="N449" i="8" l="1"/>
  <c r="I449" i="6"/>
  <c r="R449" i="8" s="1"/>
  <c r="C449" i="8"/>
  <c r="AE449" i="8" s="1"/>
  <c r="D449" i="6"/>
  <c r="E449" i="8" s="1"/>
  <c r="D449" i="8"/>
  <c r="A451" i="6"/>
  <c r="A451" i="8" s="1"/>
  <c r="B450" i="8" s="1"/>
  <c r="J450" i="8" s="1"/>
  <c r="L450" i="6"/>
  <c r="O450" i="8" s="1"/>
  <c r="B450" i="6"/>
  <c r="K450" i="6"/>
  <c r="M450" i="8" s="1"/>
  <c r="P450" i="8" s="1"/>
  <c r="J450" i="6"/>
  <c r="U450" i="8" s="1"/>
  <c r="C450" i="6"/>
  <c r="N450" i="8" l="1"/>
  <c r="I450" i="6"/>
  <c r="R450" i="8" s="1"/>
  <c r="C450" i="8"/>
  <c r="AE450" i="8" s="1"/>
  <c r="D450" i="6"/>
  <c r="E450" i="8" s="1"/>
  <c r="D450" i="8"/>
  <c r="A452" i="6"/>
  <c r="A452" i="8" s="1"/>
  <c r="B451" i="8" s="1"/>
  <c r="J451" i="8" s="1"/>
  <c r="L451" i="6"/>
  <c r="O451" i="8" s="1"/>
  <c r="K451" i="6"/>
  <c r="M451" i="8" s="1"/>
  <c r="P451" i="8" s="1"/>
  <c r="B451" i="6"/>
  <c r="J451" i="6"/>
  <c r="U451" i="8" s="1"/>
  <c r="C451" i="6"/>
  <c r="N451" i="8" l="1"/>
  <c r="D451" i="6"/>
  <c r="E451" i="8" s="1"/>
  <c r="D451" i="8"/>
  <c r="I451" i="6"/>
  <c r="R451" i="8" s="1"/>
  <c r="C451" i="8"/>
  <c r="AE451" i="8" s="1"/>
  <c r="A453" i="6"/>
  <c r="A453" i="8" s="1"/>
  <c r="B452" i="8" s="1"/>
  <c r="J452" i="8" s="1"/>
  <c r="L452" i="6"/>
  <c r="O452" i="8" s="1"/>
  <c r="J452" i="6"/>
  <c r="U452" i="8" s="1"/>
  <c r="C452" i="6"/>
  <c r="K452" i="6"/>
  <c r="M452" i="8" s="1"/>
  <c r="P452" i="8" s="1"/>
  <c r="B452" i="6"/>
  <c r="N452" i="8" l="1"/>
  <c r="I452" i="6"/>
  <c r="R452" i="8" s="1"/>
  <c r="C452" i="8"/>
  <c r="AE452" i="8" s="1"/>
  <c r="D452" i="6"/>
  <c r="E452" i="8" s="1"/>
  <c r="D452" i="8"/>
  <c r="A454" i="6"/>
  <c r="A454" i="8" s="1"/>
  <c r="B453" i="8" s="1"/>
  <c r="J453" i="8" s="1"/>
  <c r="L453" i="6"/>
  <c r="O453" i="8" s="1"/>
  <c r="K453" i="6"/>
  <c r="M453" i="8" s="1"/>
  <c r="P453" i="8" s="1"/>
  <c r="B453" i="6"/>
  <c r="J453" i="6"/>
  <c r="U453" i="8" s="1"/>
  <c r="C453" i="6"/>
  <c r="N453" i="8" l="1"/>
  <c r="D453" i="6"/>
  <c r="E453" i="8" s="1"/>
  <c r="D453" i="8"/>
  <c r="I453" i="6"/>
  <c r="R453" i="8" s="1"/>
  <c r="C453" i="8"/>
  <c r="AE453" i="8" s="1"/>
  <c r="A455" i="6"/>
  <c r="A455" i="8" s="1"/>
  <c r="B454" i="8" s="1"/>
  <c r="J454" i="8" s="1"/>
  <c r="L454" i="6"/>
  <c r="O454" i="8" s="1"/>
  <c r="C454" i="6"/>
  <c r="K454" i="6"/>
  <c r="M454" i="8" s="1"/>
  <c r="P454" i="8" s="1"/>
  <c r="B454" i="6"/>
  <c r="J454" i="6"/>
  <c r="U454" i="8" s="1"/>
  <c r="N454" i="8" l="1"/>
  <c r="D454" i="6"/>
  <c r="E454" i="8" s="1"/>
  <c r="D454" i="8"/>
  <c r="I454" i="6"/>
  <c r="R454" i="8" s="1"/>
  <c r="C454" i="8"/>
  <c r="AE454" i="8" s="1"/>
  <c r="A456" i="6"/>
  <c r="A456" i="8" s="1"/>
  <c r="B455" i="8" s="1"/>
  <c r="J455" i="8" s="1"/>
  <c r="L455" i="6"/>
  <c r="O455" i="8" s="1"/>
  <c r="K455" i="6"/>
  <c r="M455" i="8" s="1"/>
  <c r="P455" i="8" s="1"/>
  <c r="J455" i="6"/>
  <c r="U455" i="8" s="1"/>
  <c r="C455" i="6"/>
  <c r="B455" i="6"/>
  <c r="N455" i="8" l="1"/>
  <c r="I455" i="6"/>
  <c r="R455" i="8" s="1"/>
  <c r="C455" i="8"/>
  <c r="AE455" i="8" s="1"/>
  <c r="D455" i="6"/>
  <c r="E455" i="8" s="1"/>
  <c r="D455" i="8"/>
  <c r="A457" i="6"/>
  <c r="A457" i="8" s="1"/>
  <c r="B456" i="8" s="1"/>
  <c r="J456" i="8" s="1"/>
  <c r="L456" i="6"/>
  <c r="O456" i="8" s="1"/>
  <c r="J456" i="6"/>
  <c r="U456" i="8" s="1"/>
  <c r="K456" i="6"/>
  <c r="M456" i="8" s="1"/>
  <c r="P456" i="8" s="1"/>
  <c r="B456" i="6"/>
  <c r="C456" i="6"/>
  <c r="N456" i="8" l="1"/>
  <c r="D456" i="6"/>
  <c r="E456" i="8" s="1"/>
  <c r="D456" i="8"/>
  <c r="I456" i="6"/>
  <c r="R456" i="8" s="1"/>
  <c r="C456" i="8"/>
  <c r="AE456" i="8" s="1"/>
  <c r="A458" i="6"/>
  <c r="A458" i="8" s="1"/>
  <c r="B457" i="8" s="1"/>
  <c r="J457" i="8" s="1"/>
  <c r="L457" i="6"/>
  <c r="O457" i="8" s="1"/>
  <c r="K457" i="6"/>
  <c r="M457" i="8" s="1"/>
  <c r="P457" i="8" s="1"/>
  <c r="B457" i="6"/>
  <c r="C457" i="6"/>
  <c r="J457" i="6"/>
  <c r="U457" i="8" s="1"/>
  <c r="N457" i="8" l="1"/>
  <c r="D457" i="6"/>
  <c r="E457" i="8" s="1"/>
  <c r="D457" i="8"/>
  <c r="I457" i="6"/>
  <c r="R457" i="8" s="1"/>
  <c r="C457" i="8"/>
  <c r="AE457" i="8" s="1"/>
  <c r="A459" i="6"/>
  <c r="A459" i="8" s="1"/>
  <c r="B458" i="8" s="1"/>
  <c r="J458" i="8" s="1"/>
  <c r="L458" i="6"/>
  <c r="O458" i="8" s="1"/>
  <c r="C458" i="6"/>
  <c r="K458" i="6"/>
  <c r="M458" i="8" s="1"/>
  <c r="P458" i="8" s="1"/>
  <c r="B458" i="6"/>
  <c r="J458" i="6"/>
  <c r="U458" i="8" s="1"/>
  <c r="N458" i="8" l="1"/>
  <c r="D458" i="6"/>
  <c r="E458" i="8" s="1"/>
  <c r="D458" i="8"/>
  <c r="I458" i="6"/>
  <c r="R458" i="8" s="1"/>
  <c r="C458" i="8"/>
  <c r="AE458" i="8" s="1"/>
  <c r="A460" i="6"/>
  <c r="A460" i="8" s="1"/>
  <c r="B459" i="8" s="1"/>
  <c r="J459" i="8" s="1"/>
  <c r="L459" i="6"/>
  <c r="O459" i="8" s="1"/>
  <c r="J459" i="6"/>
  <c r="U459" i="8" s="1"/>
  <c r="C459" i="6"/>
  <c r="K459" i="6"/>
  <c r="M459" i="8" s="1"/>
  <c r="P459" i="8" s="1"/>
  <c r="B459" i="6"/>
  <c r="N459" i="8" l="1"/>
  <c r="I459" i="6"/>
  <c r="R459" i="8" s="1"/>
  <c r="C459" i="8"/>
  <c r="AE459" i="8" s="1"/>
  <c r="D459" i="6"/>
  <c r="E459" i="8" s="1"/>
  <c r="D459" i="8"/>
  <c r="A461" i="6"/>
  <c r="A461" i="8" s="1"/>
  <c r="B460" i="8" s="1"/>
  <c r="J460" i="8" s="1"/>
  <c r="L460" i="6"/>
  <c r="O460" i="8" s="1"/>
  <c r="J460" i="6"/>
  <c r="U460" i="8" s="1"/>
  <c r="C460" i="6"/>
  <c r="B460" i="6"/>
  <c r="K460" i="6"/>
  <c r="M460" i="8" s="1"/>
  <c r="P460" i="8" s="1"/>
  <c r="N460" i="8" l="1"/>
  <c r="I460" i="6"/>
  <c r="R460" i="8" s="1"/>
  <c r="C460" i="8"/>
  <c r="AE460" i="8" s="1"/>
  <c r="D460" i="6"/>
  <c r="E460" i="8" s="1"/>
  <c r="D460" i="8"/>
  <c r="A462" i="6"/>
  <c r="A462" i="8" s="1"/>
  <c r="B461" i="8" s="1"/>
  <c r="J461" i="8" s="1"/>
  <c r="L461" i="6"/>
  <c r="O461" i="8" s="1"/>
  <c r="J461" i="6"/>
  <c r="U461" i="8" s="1"/>
  <c r="C461" i="6"/>
  <c r="K461" i="6"/>
  <c r="M461" i="8" s="1"/>
  <c r="P461" i="8" s="1"/>
  <c r="B461" i="6"/>
  <c r="N461" i="8" l="1"/>
  <c r="I461" i="6"/>
  <c r="R461" i="8" s="1"/>
  <c r="C461" i="8"/>
  <c r="AE461" i="8" s="1"/>
  <c r="D461" i="6"/>
  <c r="E461" i="8" s="1"/>
  <c r="D461" i="8"/>
  <c r="A463" i="6"/>
  <c r="A463" i="8" s="1"/>
  <c r="B462" i="8" s="1"/>
  <c r="J462" i="8" s="1"/>
  <c r="L462" i="6"/>
  <c r="O462" i="8" s="1"/>
  <c r="C462" i="6"/>
  <c r="K462" i="6"/>
  <c r="M462" i="8" s="1"/>
  <c r="P462" i="8" s="1"/>
  <c r="J462" i="6"/>
  <c r="U462" i="8" s="1"/>
  <c r="B462" i="6"/>
  <c r="N462" i="8" l="1"/>
  <c r="D462" i="6"/>
  <c r="E462" i="8" s="1"/>
  <c r="D462" i="8"/>
  <c r="I462" i="6"/>
  <c r="R462" i="8" s="1"/>
  <c r="C462" i="8"/>
  <c r="AE462" i="8" s="1"/>
  <c r="A464" i="6"/>
  <c r="A464" i="8" s="1"/>
  <c r="B463" i="8" s="1"/>
  <c r="J463" i="8" s="1"/>
  <c r="L463" i="6"/>
  <c r="O463" i="8" s="1"/>
  <c r="C463" i="6"/>
  <c r="B463" i="6"/>
  <c r="J463" i="6"/>
  <c r="U463" i="8" s="1"/>
  <c r="K463" i="6"/>
  <c r="M463" i="8" s="1"/>
  <c r="P463" i="8" s="1"/>
  <c r="N463" i="8" l="1"/>
  <c r="D463" i="6"/>
  <c r="E463" i="8" s="1"/>
  <c r="D463" i="8"/>
  <c r="I463" i="6"/>
  <c r="R463" i="8" s="1"/>
  <c r="C463" i="8"/>
  <c r="AE463" i="8" s="1"/>
  <c r="A465" i="6"/>
  <c r="A465" i="8" s="1"/>
  <c r="B464" i="8" s="1"/>
  <c r="J464" i="8" s="1"/>
  <c r="L464" i="6"/>
  <c r="O464" i="8" s="1"/>
  <c r="B464" i="6"/>
  <c r="K464" i="6"/>
  <c r="M464" i="8" s="1"/>
  <c r="P464" i="8" s="1"/>
  <c r="J464" i="6"/>
  <c r="U464" i="8" s="1"/>
  <c r="C464" i="6"/>
  <c r="N464" i="8" l="1"/>
  <c r="I464" i="6"/>
  <c r="R464" i="8" s="1"/>
  <c r="C464" i="8"/>
  <c r="AE464" i="8" s="1"/>
  <c r="D464" i="6"/>
  <c r="E464" i="8" s="1"/>
  <c r="D464" i="8"/>
  <c r="A466" i="6"/>
  <c r="A466" i="8" s="1"/>
  <c r="B465" i="8" s="1"/>
  <c r="J465" i="8" s="1"/>
  <c r="L465" i="6"/>
  <c r="O465" i="8" s="1"/>
  <c r="K465" i="6"/>
  <c r="M465" i="8" s="1"/>
  <c r="P465" i="8" s="1"/>
  <c r="J465" i="6"/>
  <c r="U465" i="8" s="1"/>
  <c r="B465" i="6"/>
  <c r="C465" i="6"/>
  <c r="N465" i="8" l="1"/>
  <c r="D465" i="6"/>
  <c r="E465" i="8" s="1"/>
  <c r="D465" i="8"/>
  <c r="I465" i="6"/>
  <c r="R465" i="8" s="1"/>
  <c r="C465" i="8"/>
  <c r="AE465" i="8" s="1"/>
  <c r="A467" i="6"/>
  <c r="A467" i="8" s="1"/>
  <c r="B466" i="8" s="1"/>
  <c r="J466" i="8" s="1"/>
  <c r="L466" i="6"/>
  <c r="O466" i="8" s="1"/>
  <c r="B466" i="6"/>
  <c r="J466" i="6"/>
  <c r="U466" i="8" s="1"/>
  <c r="C466" i="6"/>
  <c r="K466" i="6"/>
  <c r="M466" i="8" s="1"/>
  <c r="P466" i="8" s="1"/>
  <c r="N466" i="8" l="1"/>
  <c r="I466" i="6"/>
  <c r="R466" i="8" s="1"/>
  <c r="C466" i="8"/>
  <c r="AE466" i="8" s="1"/>
  <c r="D466" i="6"/>
  <c r="E466" i="8" s="1"/>
  <c r="D466" i="8"/>
  <c r="A468" i="6"/>
  <c r="A468" i="8" s="1"/>
  <c r="B467" i="8" s="1"/>
  <c r="J467" i="8" s="1"/>
  <c r="L467" i="6"/>
  <c r="O467" i="8" s="1"/>
  <c r="J467" i="6"/>
  <c r="U467" i="8" s="1"/>
  <c r="C467" i="6"/>
  <c r="K467" i="6"/>
  <c r="M467" i="8" s="1"/>
  <c r="P467" i="8" s="1"/>
  <c r="B467" i="6"/>
  <c r="N467" i="8" l="1"/>
  <c r="I467" i="6"/>
  <c r="R467" i="8" s="1"/>
  <c r="C467" i="8"/>
  <c r="AE467" i="8" s="1"/>
  <c r="D467" i="6"/>
  <c r="E467" i="8" s="1"/>
  <c r="D467" i="8"/>
  <c r="A469" i="6"/>
  <c r="A469" i="8" s="1"/>
  <c r="B468" i="8" s="1"/>
  <c r="J468" i="8" s="1"/>
  <c r="L468" i="6"/>
  <c r="O468" i="8" s="1"/>
  <c r="B468" i="6"/>
  <c r="J468" i="6"/>
  <c r="U468" i="8" s="1"/>
  <c r="C468" i="6"/>
  <c r="K468" i="6"/>
  <c r="M468" i="8" s="1"/>
  <c r="P468" i="8" s="1"/>
  <c r="N468" i="8" l="1"/>
  <c r="I468" i="6"/>
  <c r="R468" i="8" s="1"/>
  <c r="C468" i="8"/>
  <c r="AE468" i="8" s="1"/>
  <c r="D468" i="6"/>
  <c r="E468" i="8" s="1"/>
  <c r="D468" i="8"/>
  <c r="A470" i="6"/>
  <c r="A470" i="8" s="1"/>
  <c r="B469" i="8" s="1"/>
  <c r="J469" i="8" s="1"/>
  <c r="L469" i="6"/>
  <c r="O469" i="8" s="1"/>
  <c r="B469" i="6"/>
  <c r="J469" i="6"/>
  <c r="U469" i="8" s="1"/>
  <c r="K469" i="6"/>
  <c r="M469" i="8" s="1"/>
  <c r="P469" i="8" s="1"/>
  <c r="C469" i="6"/>
  <c r="N469" i="8" l="1"/>
  <c r="D469" i="6"/>
  <c r="E469" i="8" s="1"/>
  <c r="D469" i="8"/>
  <c r="I469" i="6"/>
  <c r="R469" i="8" s="1"/>
  <c r="C469" i="8"/>
  <c r="AE469" i="8" s="1"/>
  <c r="A471" i="6"/>
  <c r="A471" i="8" s="1"/>
  <c r="B470" i="8" s="1"/>
  <c r="J470" i="8" s="1"/>
  <c r="L470" i="6"/>
  <c r="O470" i="8" s="1"/>
  <c r="C470" i="6"/>
  <c r="K470" i="6"/>
  <c r="M470" i="8" s="1"/>
  <c r="P470" i="8" s="1"/>
  <c r="J470" i="6"/>
  <c r="U470" i="8" s="1"/>
  <c r="B470" i="6"/>
  <c r="N470" i="8" l="1"/>
  <c r="I470" i="6"/>
  <c r="R470" i="8" s="1"/>
  <c r="C470" i="8"/>
  <c r="AE470" i="8" s="1"/>
  <c r="D470" i="6"/>
  <c r="E470" i="8" s="1"/>
  <c r="D470" i="8"/>
  <c r="A472" i="6"/>
  <c r="A472" i="8" s="1"/>
  <c r="B471" i="8" s="1"/>
  <c r="J471" i="8" s="1"/>
  <c r="L471" i="6"/>
  <c r="O471" i="8" s="1"/>
  <c r="B471" i="6"/>
  <c r="J471" i="6"/>
  <c r="U471" i="8" s="1"/>
  <c r="C471" i="6"/>
  <c r="K471" i="6"/>
  <c r="M471" i="8" s="1"/>
  <c r="P471" i="8" s="1"/>
  <c r="N471" i="8" l="1"/>
  <c r="I471" i="6"/>
  <c r="R471" i="8" s="1"/>
  <c r="C471" i="8"/>
  <c r="AE471" i="8" s="1"/>
  <c r="D471" i="6"/>
  <c r="E471" i="8" s="1"/>
  <c r="D471" i="8"/>
  <c r="A473" i="6"/>
  <c r="A473" i="8" s="1"/>
  <c r="B472" i="8" s="1"/>
  <c r="J472" i="8" s="1"/>
  <c r="L472" i="6"/>
  <c r="O472" i="8" s="1"/>
  <c r="J472" i="6"/>
  <c r="U472" i="8" s="1"/>
  <c r="C472" i="6"/>
  <c r="K472" i="6"/>
  <c r="M472" i="8" s="1"/>
  <c r="P472" i="8" s="1"/>
  <c r="B472" i="6"/>
  <c r="N472" i="8" l="1"/>
  <c r="I472" i="6"/>
  <c r="R472" i="8" s="1"/>
  <c r="C472" i="8"/>
  <c r="AE472" i="8" s="1"/>
  <c r="D472" i="6"/>
  <c r="E472" i="8" s="1"/>
  <c r="D472" i="8"/>
  <c r="A474" i="6"/>
  <c r="A474" i="8" s="1"/>
  <c r="B473" i="8" s="1"/>
  <c r="J473" i="8" s="1"/>
  <c r="L473" i="6"/>
  <c r="O473" i="8" s="1"/>
  <c r="C473" i="6"/>
  <c r="K473" i="6"/>
  <c r="M473" i="8" s="1"/>
  <c r="P473" i="8" s="1"/>
  <c r="B473" i="6"/>
  <c r="J473" i="6"/>
  <c r="U473" i="8" s="1"/>
  <c r="N473" i="8" l="1"/>
  <c r="I473" i="6"/>
  <c r="R473" i="8" s="1"/>
  <c r="C473" i="8"/>
  <c r="AE473" i="8" s="1"/>
  <c r="D473" i="6"/>
  <c r="E473" i="8" s="1"/>
  <c r="D473" i="8"/>
  <c r="A475" i="6"/>
  <c r="A475" i="8" s="1"/>
  <c r="B474" i="8" s="1"/>
  <c r="J474" i="8" s="1"/>
  <c r="L474" i="6"/>
  <c r="O474" i="8" s="1"/>
  <c r="C474" i="6"/>
  <c r="B474" i="6"/>
  <c r="J474" i="6"/>
  <c r="U474" i="8" s="1"/>
  <c r="K474" i="6"/>
  <c r="M474" i="8" s="1"/>
  <c r="P474" i="8" s="1"/>
  <c r="N474" i="8" l="1"/>
  <c r="D474" i="6"/>
  <c r="E474" i="8" s="1"/>
  <c r="D474" i="8"/>
  <c r="I474" i="6"/>
  <c r="R474" i="8" s="1"/>
  <c r="C474" i="8"/>
  <c r="AE474" i="8" s="1"/>
  <c r="A476" i="6"/>
  <c r="A476" i="8" s="1"/>
  <c r="B475" i="8" s="1"/>
  <c r="J475" i="8" s="1"/>
  <c r="L475" i="6"/>
  <c r="O475" i="8" s="1"/>
  <c r="J475" i="6"/>
  <c r="U475" i="8" s="1"/>
  <c r="C475" i="6"/>
  <c r="B475" i="6"/>
  <c r="K475" i="6"/>
  <c r="M475" i="8" s="1"/>
  <c r="P475" i="8" s="1"/>
  <c r="N475" i="8" l="1"/>
  <c r="I475" i="6"/>
  <c r="R475" i="8" s="1"/>
  <c r="C475" i="8"/>
  <c r="AE475" i="8" s="1"/>
  <c r="D475" i="6"/>
  <c r="E475" i="8" s="1"/>
  <c r="D475" i="8"/>
  <c r="A477" i="6"/>
  <c r="A477" i="8" s="1"/>
  <c r="B476" i="8" s="1"/>
  <c r="J476" i="8" s="1"/>
  <c r="L476" i="6"/>
  <c r="O476" i="8" s="1"/>
  <c r="K476" i="6"/>
  <c r="M476" i="8" s="1"/>
  <c r="P476" i="8" s="1"/>
  <c r="B476" i="6"/>
  <c r="C476" i="6"/>
  <c r="J476" i="6"/>
  <c r="U476" i="8" s="1"/>
  <c r="N476" i="8" l="1"/>
  <c r="D476" i="6"/>
  <c r="E476" i="8" s="1"/>
  <c r="D476" i="8"/>
  <c r="I476" i="6"/>
  <c r="R476" i="8" s="1"/>
  <c r="C476" i="8"/>
  <c r="AE476" i="8" s="1"/>
  <c r="A478" i="6"/>
  <c r="A478" i="8" s="1"/>
  <c r="B477" i="8" s="1"/>
  <c r="J477" i="8" s="1"/>
  <c r="L477" i="6"/>
  <c r="O477" i="8" s="1"/>
  <c r="J477" i="6"/>
  <c r="U477" i="8" s="1"/>
  <c r="C477" i="6"/>
  <c r="B477" i="6"/>
  <c r="K477" i="6"/>
  <c r="M477" i="8" s="1"/>
  <c r="P477" i="8" s="1"/>
  <c r="N477" i="8" l="1"/>
  <c r="I477" i="6"/>
  <c r="R477" i="8" s="1"/>
  <c r="C477" i="8"/>
  <c r="AE477" i="8" s="1"/>
  <c r="D477" i="6"/>
  <c r="E477" i="8" s="1"/>
  <c r="D477" i="8"/>
  <c r="A479" i="6"/>
  <c r="A479" i="8" s="1"/>
  <c r="B478" i="8" s="1"/>
  <c r="J478" i="8" s="1"/>
  <c r="L478" i="6"/>
  <c r="O478" i="8" s="1"/>
  <c r="B478" i="6"/>
  <c r="J478" i="6"/>
  <c r="U478" i="8" s="1"/>
  <c r="C478" i="6"/>
  <c r="K478" i="6"/>
  <c r="M478" i="8" s="1"/>
  <c r="P478" i="8" s="1"/>
  <c r="N478" i="8" l="1"/>
  <c r="I478" i="6"/>
  <c r="R478" i="8" s="1"/>
  <c r="C478" i="8"/>
  <c r="AE478" i="8" s="1"/>
  <c r="D478" i="6"/>
  <c r="E478" i="8" s="1"/>
  <c r="D478" i="8"/>
  <c r="A480" i="6"/>
  <c r="A480" i="8" s="1"/>
  <c r="B479" i="8" s="1"/>
  <c r="J479" i="8" s="1"/>
  <c r="L479" i="6"/>
  <c r="O479" i="8" s="1"/>
  <c r="B479" i="6"/>
  <c r="J479" i="6"/>
  <c r="U479" i="8" s="1"/>
  <c r="C479" i="6"/>
  <c r="K479" i="6"/>
  <c r="M479" i="8" s="1"/>
  <c r="P479" i="8" s="1"/>
  <c r="N479" i="8" l="1"/>
  <c r="I479" i="6"/>
  <c r="R479" i="8" s="1"/>
  <c r="C479" i="8"/>
  <c r="AE479" i="8" s="1"/>
  <c r="D479" i="6"/>
  <c r="E479" i="8" s="1"/>
  <c r="D479" i="8"/>
  <c r="A481" i="6"/>
  <c r="A481" i="8" s="1"/>
  <c r="B480" i="8" s="1"/>
  <c r="J480" i="8" s="1"/>
  <c r="L480" i="6"/>
  <c r="O480" i="8" s="1"/>
  <c r="B480" i="6"/>
  <c r="J480" i="6"/>
  <c r="U480" i="8" s="1"/>
  <c r="C480" i="6"/>
  <c r="K480" i="6"/>
  <c r="M480" i="8" s="1"/>
  <c r="P480" i="8" s="1"/>
  <c r="N480" i="8" l="1"/>
  <c r="I480" i="6"/>
  <c r="R480" i="8" s="1"/>
  <c r="C480" i="8"/>
  <c r="AE480" i="8" s="1"/>
  <c r="D480" i="6"/>
  <c r="E480" i="8" s="1"/>
  <c r="D480" i="8"/>
  <c r="A482" i="6"/>
  <c r="A482" i="8" s="1"/>
  <c r="B481" i="8" s="1"/>
  <c r="J481" i="8" s="1"/>
  <c r="L481" i="6"/>
  <c r="O481" i="8" s="1"/>
  <c r="K481" i="6"/>
  <c r="M481" i="8" s="1"/>
  <c r="P481" i="8" s="1"/>
  <c r="C481" i="6"/>
  <c r="B481" i="6"/>
  <c r="J481" i="6"/>
  <c r="U481" i="8" s="1"/>
  <c r="N481" i="8" l="1"/>
  <c r="I481" i="6"/>
  <c r="R481" i="8" s="1"/>
  <c r="C481" i="8"/>
  <c r="AE481" i="8" s="1"/>
  <c r="D481" i="6"/>
  <c r="E481" i="8" s="1"/>
  <c r="D481" i="8"/>
  <c r="A483" i="6"/>
  <c r="A483" i="8" s="1"/>
  <c r="B482" i="8" s="1"/>
  <c r="J482" i="8" s="1"/>
  <c r="L482" i="6"/>
  <c r="O482" i="8" s="1"/>
  <c r="B482" i="6"/>
  <c r="J482" i="6"/>
  <c r="U482" i="8" s="1"/>
  <c r="C482" i="6"/>
  <c r="K482" i="6"/>
  <c r="M482" i="8" s="1"/>
  <c r="P482" i="8" s="1"/>
  <c r="N482" i="8" l="1"/>
  <c r="I482" i="6"/>
  <c r="R482" i="8" s="1"/>
  <c r="C482" i="8"/>
  <c r="AE482" i="8" s="1"/>
  <c r="D482" i="6"/>
  <c r="E482" i="8" s="1"/>
  <c r="D482" i="8"/>
  <c r="A484" i="6"/>
  <c r="A484" i="8" s="1"/>
  <c r="B483" i="8" s="1"/>
  <c r="J483" i="8" s="1"/>
  <c r="L483" i="6"/>
  <c r="O483" i="8" s="1"/>
  <c r="K483" i="6"/>
  <c r="M483" i="8" s="1"/>
  <c r="P483" i="8" s="1"/>
  <c r="J483" i="6"/>
  <c r="U483" i="8" s="1"/>
  <c r="C483" i="6"/>
  <c r="B483" i="6"/>
  <c r="N483" i="8" l="1"/>
  <c r="I483" i="6"/>
  <c r="R483" i="8" s="1"/>
  <c r="C483" i="8"/>
  <c r="AE483" i="8" s="1"/>
  <c r="D483" i="6"/>
  <c r="E483" i="8" s="1"/>
  <c r="D483" i="8"/>
  <c r="A485" i="6"/>
  <c r="A485" i="8" s="1"/>
  <c r="B484" i="8" s="1"/>
  <c r="J484" i="8" s="1"/>
  <c r="L484" i="6"/>
  <c r="O484" i="8" s="1"/>
  <c r="J484" i="6"/>
  <c r="U484" i="8" s="1"/>
  <c r="C484" i="6"/>
  <c r="B484" i="6"/>
  <c r="K484" i="6"/>
  <c r="M484" i="8" s="1"/>
  <c r="P484" i="8" s="1"/>
  <c r="N484" i="8" l="1"/>
  <c r="I484" i="6"/>
  <c r="R484" i="8" s="1"/>
  <c r="C484" i="8"/>
  <c r="AE484" i="8" s="1"/>
  <c r="D484" i="6"/>
  <c r="E484" i="8" s="1"/>
  <c r="D484" i="8"/>
  <c r="A486" i="6"/>
  <c r="A486" i="8" s="1"/>
  <c r="B485" i="8" s="1"/>
  <c r="J485" i="8" s="1"/>
  <c r="L485" i="6"/>
  <c r="O485" i="8" s="1"/>
  <c r="J485" i="6"/>
  <c r="U485" i="8" s="1"/>
  <c r="C485" i="6"/>
  <c r="K485" i="6"/>
  <c r="M485" i="8" s="1"/>
  <c r="P485" i="8" s="1"/>
  <c r="B485" i="6"/>
  <c r="N485" i="8" l="1"/>
  <c r="I485" i="6"/>
  <c r="R485" i="8" s="1"/>
  <c r="C485" i="8"/>
  <c r="AE485" i="8" s="1"/>
  <c r="D485" i="6"/>
  <c r="E485" i="8" s="1"/>
  <c r="D485" i="8"/>
  <c r="A487" i="6"/>
  <c r="A487" i="8" s="1"/>
  <c r="B486" i="8" s="1"/>
  <c r="J486" i="8" s="1"/>
  <c r="L486" i="6"/>
  <c r="O486" i="8" s="1"/>
  <c r="J486" i="6"/>
  <c r="U486" i="8" s="1"/>
  <c r="C486" i="6"/>
  <c r="B486" i="6"/>
  <c r="K486" i="6"/>
  <c r="M486" i="8" s="1"/>
  <c r="P486" i="8" s="1"/>
  <c r="N486" i="8" l="1"/>
  <c r="I486" i="6"/>
  <c r="R486" i="8" s="1"/>
  <c r="C486" i="8"/>
  <c r="AE486" i="8" s="1"/>
  <c r="D486" i="6"/>
  <c r="E486" i="8" s="1"/>
  <c r="D486" i="8"/>
  <c r="A488" i="6"/>
  <c r="A488" i="8" s="1"/>
  <c r="B487" i="8" s="1"/>
  <c r="J487" i="8" s="1"/>
  <c r="L487" i="6"/>
  <c r="O487" i="8" s="1"/>
  <c r="J487" i="6"/>
  <c r="U487" i="8" s="1"/>
  <c r="C487" i="6"/>
  <c r="K487" i="6"/>
  <c r="M487" i="8" s="1"/>
  <c r="P487" i="8" s="1"/>
  <c r="B487" i="6"/>
  <c r="N487" i="8" l="1"/>
  <c r="I487" i="6"/>
  <c r="R487" i="8" s="1"/>
  <c r="C487" i="8"/>
  <c r="AE487" i="8" s="1"/>
  <c r="D487" i="6"/>
  <c r="E487" i="8" s="1"/>
  <c r="D487" i="8"/>
  <c r="A489" i="6"/>
  <c r="A489" i="8" s="1"/>
  <c r="B488" i="8" s="1"/>
  <c r="J488" i="8" s="1"/>
  <c r="L488" i="6"/>
  <c r="O488" i="8" s="1"/>
  <c r="J488" i="6"/>
  <c r="U488" i="8" s="1"/>
  <c r="C488" i="6"/>
  <c r="K488" i="6"/>
  <c r="M488" i="8" s="1"/>
  <c r="P488" i="8" s="1"/>
  <c r="B488" i="6"/>
  <c r="N488" i="8" l="1"/>
  <c r="I488" i="6"/>
  <c r="R488" i="8" s="1"/>
  <c r="C488" i="8"/>
  <c r="AE488" i="8" s="1"/>
  <c r="D488" i="6"/>
  <c r="E488" i="8" s="1"/>
  <c r="D488" i="8"/>
  <c r="A490" i="6"/>
  <c r="A490" i="8" s="1"/>
  <c r="B489" i="8" s="1"/>
  <c r="J489" i="8" s="1"/>
  <c r="L489" i="6"/>
  <c r="O489" i="8" s="1"/>
  <c r="J489" i="6"/>
  <c r="U489" i="8" s="1"/>
  <c r="C489" i="6"/>
  <c r="K489" i="6"/>
  <c r="M489" i="8" s="1"/>
  <c r="P489" i="8" s="1"/>
  <c r="B489" i="6"/>
  <c r="N489" i="8" l="1"/>
  <c r="D489" i="6"/>
  <c r="E489" i="8" s="1"/>
  <c r="D489" i="8"/>
  <c r="I489" i="6"/>
  <c r="R489" i="8" s="1"/>
  <c r="C489" i="8"/>
  <c r="AE489" i="8" s="1"/>
  <c r="A491" i="6"/>
  <c r="A491" i="8" s="1"/>
  <c r="B490" i="8" s="1"/>
  <c r="J490" i="8" s="1"/>
  <c r="L490" i="6"/>
  <c r="O490" i="8" s="1"/>
  <c r="C490" i="6"/>
  <c r="K490" i="6"/>
  <c r="M490" i="8" s="1"/>
  <c r="P490" i="8" s="1"/>
  <c r="B490" i="6"/>
  <c r="J490" i="6"/>
  <c r="U490" i="8" s="1"/>
  <c r="N490" i="8" l="1"/>
  <c r="I490" i="6"/>
  <c r="R490" i="8" s="1"/>
  <c r="C490" i="8"/>
  <c r="AE490" i="8" s="1"/>
  <c r="D490" i="6"/>
  <c r="E490" i="8" s="1"/>
  <c r="D490" i="8"/>
  <c r="A492" i="6"/>
  <c r="A492" i="8" s="1"/>
  <c r="B491" i="8" s="1"/>
  <c r="J491" i="8" s="1"/>
  <c r="L491" i="6"/>
  <c r="O491" i="8" s="1"/>
  <c r="J491" i="6"/>
  <c r="U491" i="8" s="1"/>
  <c r="C491" i="6"/>
  <c r="K491" i="6"/>
  <c r="M491" i="8" s="1"/>
  <c r="P491" i="8" s="1"/>
  <c r="B491" i="6"/>
  <c r="N491" i="8" l="1"/>
  <c r="D491" i="6"/>
  <c r="E491" i="8" s="1"/>
  <c r="D491" i="8"/>
  <c r="I491" i="6"/>
  <c r="R491" i="8" s="1"/>
  <c r="C491" i="8"/>
  <c r="AE491" i="8" s="1"/>
  <c r="A493" i="6"/>
  <c r="A493" i="8" s="1"/>
  <c r="B492" i="8" s="1"/>
  <c r="J492" i="8" s="1"/>
  <c r="L492" i="6"/>
  <c r="O492" i="8" s="1"/>
  <c r="K492" i="6"/>
  <c r="M492" i="8" s="1"/>
  <c r="P492" i="8" s="1"/>
  <c r="C492" i="6"/>
  <c r="B492" i="6"/>
  <c r="J492" i="6"/>
  <c r="U492" i="8" s="1"/>
  <c r="N492" i="8" l="1"/>
  <c r="I492" i="6"/>
  <c r="R492" i="8" s="1"/>
  <c r="C492" i="8"/>
  <c r="AE492" i="8" s="1"/>
  <c r="D492" i="6"/>
  <c r="E492" i="8" s="1"/>
  <c r="D492" i="8"/>
  <c r="A494" i="6"/>
  <c r="A494" i="8" s="1"/>
  <c r="B493" i="8" s="1"/>
  <c r="J493" i="8" s="1"/>
  <c r="L493" i="6"/>
  <c r="O493" i="8" s="1"/>
  <c r="J493" i="6"/>
  <c r="U493" i="8" s="1"/>
  <c r="C493" i="6"/>
  <c r="K493" i="6"/>
  <c r="M493" i="8" s="1"/>
  <c r="P493" i="8" s="1"/>
  <c r="B493" i="6"/>
  <c r="N493" i="8" l="1"/>
  <c r="I493" i="6"/>
  <c r="R493" i="8" s="1"/>
  <c r="C493" i="8"/>
  <c r="AE493" i="8" s="1"/>
  <c r="D493" i="6"/>
  <c r="E493" i="8" s="1"/>
  <c r="D493" i="8"/>
  <c r="A495" i="6"/>
  <c r="A495" i="8" s="1"/>
  <c r="B494" i="8" s="1"/>
  <c r="J494" i="8" s="1"/>
  <c r="L494" i="6"/>
  <c r="O494" i="8" s="1"/>
  <c r="B494" i="6"/>
  <c r="K494" i="6"/>
  <c r="M494" i="8" s="1"/>
  <c r="P494" i="8" s="1"/>
  <c r="J494" i="6"/>
  <c r="U494" i="8" s="1"/>
  <c r="C494" i="6"/>
  <c r="N494" i="8" l="1"/>
  <c r="I494" i="6"/>
  <c r="R494" i="8" s="1"/>
  <c r="C494" i="8"/>
  <c r="AE494" i="8" s="1"/>
  <c r="D494" i="6"/>
  <c r="E494" i="8" s="1"/>
  <c r="D494" i="8"/>
  <c r="A496" i="6"/>
  <c r="A496" i="8" s="1"/>
  <c r="B495" i="8" s="1"/>
  <c r="J495" i="8" s="1"/>
  <c r="L495" i="6"/>
  <c r="O495" i="8" s="1"/>
  <c r="B495" i="6"/>
  <c r="J495" i="6"/>
  <c r="U495" i="8" s="1"/>
  <c r="C495" i="6"/>
  <c r="K495" i="6"/>
  <c r="M495" i="8" s="1"/>
  <c r="P495" i="8" s="1"/>
  <c r="N495" i="8" l="1"/>
  <c r="I495" i="6"/>
  <c r="R495" i="8" s="1"/>
  <c r="C495" i="8"/>
  <c r="AE495" i="8" s="1"/>
  <c r="D495" i="6"/>
  <c r="E495" i="8" s="1"/>
  <c r="D495" i="8"/>
  <c r="A497" i="6"/>
  <c r="A497" i="8" s="1"/>
  <c r="B496" i="8" s="1"/>
  <c r="J496" i="8" s="1"/>
  <c r="L496" i="6"/>
  <c r="O496" i="8" s="1"/>
  <c r="C496" i="6"/>
  <c r="K496" i="6"/>
  <c r="M496" i="8" s="1"/>
  <c r="P496" i="8" s="1"/>
  <c r="B496" i="6"/>
  <c r="J496" i="6"/>
  <c r="U496" i="8" s="1"/>
  <c r="N496" i="8" l="1"/>
  <c r="D496" i="6"/>
  <c r="E496" i="8" s="1"/>
  <c r="D496" i="8"/>
  <c r="I496" i="6"/>
  <c r="R496" i="8" s="1"/>
  <c r="C496" i="8"/>
  <c r="AE496" i="8" s="1"/>
  <c r="A498" i="6"/>
  <c r="A498" i="8" s="1"/>
  <c r="B497" i="8" s="1"/>
  <c r="J497" i="8" s="1"/>
  <c r="L497" i="6"/>
  <c r="O497" i="8" s="1"/>
  <c r="B497" i="6"/>
  <c r="K497" i="6"/>
  <c r="M497" i="8" s="1"/>
  <c r="P497" i="8" s="1"/>
  <c r="J497" i="6"/>
  <c r="U497" i="8" s="1"/>
  <c r="C497" i="6"/>
  <c r="N497" i="8" l="1"/>
  <c r="I497" i="6"/>
  <c r="R497" i="8" s="1"/>
  <c r="C497" i="8"/>
  <c r="AE497" i="8" s="1"/>
  <c r="D497" i="6"/>
  <c r="E497" i="8" s="1"/>
  <c r="D497" i="8"/>
  <c r="A499" i="6"/>
  <c r="A499" i="8" s="1"/>
  <c r="B498" i="8" s="1"/>
  <c r="J498" i="8" s="1"/>
  <c r="L498" i="6"/>
  <c r="O498" i="8" s="1"/>
  <c r="C498" i="6"/>
  <c r="K498" i="6"/>
  <c r="M498" i="8" s="1"/>
  <c r="P498" i="8" s="1"/>
  <c r="B498" i="6"/>
  <c r="J498" i="6"/>
  <c r="U498" i="8" s="1"/>
  <c r="N498" i="8" l="1"/>
  <c r="D498" i="6"/>
  <c r="E498" i="8" s="1"/>
  <c r="D498" i="8"/>
  <c r="I498" i="6"/>
  <c r="R498" i="8" s="1"/>
  <c r="C498" i="8"/>
  <c r="AE498" i="8" s="1"/>
  <c r="A500" i="6"/>
  <c r="A500" i="8" s="1"/>
  <c r="B499" i="8" s="1"/>
  <c r="J499" i="8" s="1"/>
  <c r="L499" i="6"/>
  <c r="O499" i="8" s="1"/>
  <c r="J499" i="6"/>
  <c r="U499" i="8" s="1"/>
  <c r="B499" i="6"/>
  <c r="C499" i="6"/>
  <c r="K499" i="6"/>
  <c r="M499" i="8" s="1"/>
  <c r="P499" i="8" s="1"/>
  <c r="N499" i="8" l="1"/>
  <c r="D499" i="6"/>
  <c r="E499" i="8" s="1"/>
  <c r="D499" i="8"/>
  <c r="I499" i="6"/>
  <c r="R499" i="8" s="1"/>
  <c r="C499" i="8"/>
  <c r="AE499" i="8" s="1"/>
  <c r="A501" i="6"/>
  <c r="A501" i="8" s="1"/>
  <c r="B500" i="8" s="1"/>
  <c r="J500" i="8" s="1"/>
  <c r="L500" i="6"/>
  <c r="O500" i="8" s="1"/>
  <c r="K500" i="6"/>
  <c r="M500" i="8" s="1"/>
  <c r="P500" i="8" s="1"/>
  <c r="B500" i="6"/>
  <c r="J500" i="6"/>
  <c r="U500" i="8" s="1"/>
  <c r="C500" i="6"/>
  <c r="N500" i="8" l="1"/>
  <c r="D500" i="6"/>
  <c r="E500" i="8" s="1"/>
  <c r="D500" i="8"/>
  <c r="I500" i="6"/>
  <c r="R500" i="8" s="1"/>
  <c r="C500" i="8"/>
  <c r="AE500" i="8" s="1"/>
  <c r="A502" i="6"/>
  <c r="A502" i="8" s="1"/>
  <c r="B501" i="8" s="1"/>
  <c r="J501" i="8" s="1"/>
  <c r="L501" i="6"/>
  <c r="O501" i="8" s="1"/>
  <c r="C501" i="6"/>
  <c r="J501" i="6"/>
  <c r="U501" i="8" s="1"/>
  <c r="K501" i="6"/>
  <c r="M501" i="8" s="1"/>
  <c r="P501" i="8" s="1"/>
  <c r="B501" i="6"/>
  <c r="N501" i="8" l="1"/>
  <c r="I501" i="6"/>
  <c r="R501" i="8" s="1"/>
  <c r="C501" i="8"/>
  <c r="AE501" i="8" s="1"/>
  <c r="D501" i="6"/>
  <c r="E501" i="8" s="1"/>
  <c r="D501" i="8"/>
  <c r="A503" i="6"/>
  <c r="A503" i="8" s="1"/>
  <c r="B502" i="8" s="1"/>
  <c r="J502" i="8" s="1"/>
  <c r="L502" i="6"/>
  <c r="O502" i="8" s="1"/>
  <c r="B502" i="6"/>
  <c r="J502" i="6"/>
  <c r="U502" i="8" s="1"/>
  <c r="C502" i="6"/>
  <c r="K502" i="6"/>
  <c r="M502" i="8" s="1"/>
  <c r="P502" i="8" s="1"/>
  <c r="N502" i="8" l="1"/>
  <c r="D502" i="6"/>
  <c r="E502" i="8" s="1"/>
  <c r="D502" i="8"/>
  <c r="I502" i="6"/>
  <c r="R502" i="8" s="1"/>
  <c r="C502" i="8"/>
  <c r="AE502" i="8" s="1"/>
  <c r="A504" i="6"/>
  <c r="A504" i="8" s="1"/>
  <c r="B503" i="8" s="1"/>
  <c r="J503" i="8" s="1"/>
  <c r="L503" i="6"/>
  <c r="O503" i="8" s="1"/>
  <c r="C503" i="6"/>
  <c r="K503" i="6"/>
  <c r="M503" i="8" s="1"/>
  <c r="P503" i="8" s="1"/>
  <c r="J503" i="6"/>
  <c r="U503" i="8" s="1"/>
  <c r="B503" i="6"/>
  <c r="N503" i="8" l="1"/>
  <c r="I503" i="6"/>
  <c r="R503" i="8" s="1"/>
  <c r="C503" i="8"/>
  <c r="AE503" i="8" s="1"/>
  <c r="D503" i="6"/>
  <c r="E503" i="8" s="1"/>
  <c r="D503" i="8"/>
  <c r="A505" i="6"/>
  <c r="A505" i="8" s="1"/>
  <c r="B504" i="8" s="1"/>
  <c r="J504" i="8" s="1"/>
  <c r="L504" i="6"/>
  <c r="O504" i="8" s="1"/>
  <c r="J504" i="6"/>
  <c r="U504" i="8" s="1"/>
  <c r="C504" i="6"/>
  <c r="B504" i="6"/>
  <c r="K504" i="6"/>
  <c r="M504" i="8" s="1"/>
  <c r="P504" i="8" s="1"/>
  <c r="N504" i="8" l="1"/>
  <c r="I504" i="6"/>
  <c r="R504" i="8" s="1"/>
  <c r="C504" i="8"/>
  <c r="AE504" i="8" s="1"/>
  <c r="D504" i="6"/>
  <c r="E504" i="8" s="1"/>
  <c r="D504" i="8"/>
  <c r="A506" i="6"/>
  <c r="A506" i="8" s="1"/>
  <c r="B505" i="8" s="1"/>
  <c r="J505" i="8" s="1"/>
  <c r="L505" i="6"/>
  <c r="O505" i="8" s="1"/>
  <c r="B505" i="6"/>
  <c r="K505" i="6"/>
  <c r="M505" i="8" s="1"/>
  <c r="P505" i="8" s="1"/>
  <c r="J505" i="6"/>
  <c r="U505" i="8" s="1"/>
  <c r="C505" i="6"/>
  <c r="N505" i="8" l="1"/>
  <c r="D505" i="6"/>
  <c r="E505" i="8" s="1"/>
  <c r="D505" i="8"/>
  <c r="I505" i="6"/>
  <c r="R505" i="8" s="1"/>
  <c r="C505" i="8"/>
  <c r="AE505" i="8" s="1"/>
  <c r="A507" i="6"/>
  <c r="A507" i="8" s="1"/>
  <c r="B506" i="8" s="1"/>
  <c r="J506" i="8" s="1"/>
  <c r="L506" i="6"/>
  <c r="O506" i="8" s="1"/>
  <c r="J506" i="6"/>
  <c r="U506" i="8" s="1"/>
  <c r="C506" i="6"/>
  <c r="K506" i="6"/>
  <c r="M506" i="8" s="1"/>
  <c r="P506" i="8" s="1"/>
  <c r="B506" i="6"/>
  <c r="N506" i="8" l="1"/>
  <c r="I506" i="6"/>
  <c r="R506" i="8" s="1"/>
  <c r="C506" i="8"/>
  <c r="AE506" i="8" s="1"/>
  <c r="D506" i="6"/>
  <c r="E506" i="8" s="1"/>
  <c r="D506" i="8"/>
  <c r="A508" i="6"/>
  <c r="A508" i="8" s="1"/>
  <c r="B507" i="8" s="1"/>
  <c r="J507" i="8" s="1"/>
  <c r="L507" i="6"/>
  <c r="O507" i="8" s="1"/>
  <c r="K507" i="6"/>
  <c r="M507" i="8" s="1"/>
  <c r="P507" i="8" s="1"/>
  <c r="B507" i="6"/>
  <c r="J507" i="6"/>
  <c r="U507" i="8" s="1"/>
  <c r="C507" i="6"/>
  <c r="N507" i="8" l="1"/>
  <c r="D507" i="6"/>
  <c r="E507" i="8" s="1"/>
  <c r="D507" i="8"/>
  <c r="I507" i="6"/>
  <c r="R507" i="8" s="1"/>
  <c r="C507" i="8"/>
  <c r="AE507" i="8" s="1"/>
  <c r="A509" i="6"/>
  <c r="A509" i="8" s="1"/>
  <c r="B508" i="8" s="1"/>
  <c r="J508" i="8" s="1"/>
  <c r="L508" i="6"/>
  <c r="O508" i="8" s="1"/>
  <c r="C508" i="6"/>
  <c r="K508" i="6"/>
  <c r="M508" i="8" s="1"/>
  <c r="P508" i="8" s="1"/>
  <c r="B508" i="6"/>
  <c r="J508" i="6"/>
  <c r="U508" i="8" s="1"/>
  <c r="N508" i="8" l="1"/>
  <c r="D508" i="6"/>
  <c r="E508" i="8" s="1"/>
  <c r="D508" i="8"/>
  <c r="I508" i="6"/>
  <c r="R508" i="8" s="1"/>
  <c r="C508" i="8"/>
  <c r="AE508" i="8" s="1"/>
  <c r="A510" i="6"/>
  <c r="A510" i="8" s="1"/>
  <c r="B509" i="8" s="1"/>
  <c r="J509" i="8" s="1"/>
  <c r="L509" i="6"/>
  <c r="O509" i="8" s="1"/>
  <c r="B509" i="6"/>
  <c r="J509" i="6"/>
  <c r="U509" i="8" s="1"/>
  <c r="K509" i="6"/>
  <c r="M509" i="8" s="1"/>
  <c r="P509" i="8" s="1"/>
  <c r="C509" i="6"/>
  <c r="N509" i="8" l="1"/>
  <c r="D509" i="6"/>
  <c r="E509" i="8" s="1"/>
  <c r="D509" i="8"/>
  <c r="I509" i="6"/>
  <c r="R509" i="8" s="1"/>
  <c r="C509" i="8"/>
  <c r="AE509" i="8" s="1"/>
  <c r="A511" i="6"/>
  <c r="A511" i="8" s="1"/>
  <c r="B510" i="8" s="1"/>
  <c r="J510" i="8" s="1"/>
  <c r="L510" i="6"/>
  <c r="O510" i="8" s="1"/>
  <c r="C510" i="6"/>
  <c r="K510" i="6"/>
  <c r="M510" i="8" s="1"/>
  <c r="P510" i="8" s="1"/>
  <c r="B510" i="6"/>
  <c r="J510" i="6"/>
  <c r="U510" i="8" s="1"/>
  <c r="N510" i="8" l="1"/>
  <c r="D510" i="6"/>
  <c r="E510" i="8" s="1"/>
  <c r="D510" i="8"/>
  <c r="I510" i="6"/>
  <c r="R510" i="8" s="1"/>
  <c r="C510" i="8"/>
  <c r="AE510" i="8" s="1"/>
  <c r="A512" i="6"/>
  <c r="A512" i="8" s="1"/>
  <c r="B511" i="8" s="1"/>
  <c r="J511" i="8" s="1"/>
  <c r="L511" i="6"/>
  <c r="O511" i="8" s="1"/>
  <c r="J511" i="6"/>
  <c r="U511" i="8" s="1"/>
  <c r="C511" i="6"/>
  <c r="K511" i="6"/>
  <c r="M511" i="8" s="1"/>
  <c r="P511" i="8" s="1"/>
  <c r="B511" i="6"/>
  <c r="N511" i="8" l="1"/>
  <c r="I511" i="6"/>
  <c r="R511" i="8" s="1"/>
  <c r="C511" i="8"/>
  <c r="AE511" i="8" s="1"/>
  <c r="D511" i="6"/>
  <c r="E511" i="8" s="1"/>
  <c r="D511" i="8"/>
  <c r="A513" i="6"/>
  <c r="A513" i="8" s="1"/>
  <c r="B512" i="8" s="1"/>
  <c r="J512" i="8" s="1"/>
  <c r="L512" i="6"/>
  <c r="O512" i="8" s="1"/>
  <c r="C512" i="6"/>
  <c r="K512" i="6"/>
  <c r="M512" i="8" s="1"/>
  <c r="P512" i="8" s="1"/>
  <c r="J512" i="6"/>
  <c r="U512" i="8" s="1"/>
  <c r="B512" i="6"/>
  <c r="N512" i="8" l="1"/>
  <c r="D512" i="6"/>
  <c r="E512" i="8" s="1"/>
  <c r="D512" i="8"/>
  <c r="I512" i="6"/>
  <c r="R512" i="8" s="1"/>
  <c r="C512" i="8"/>
  <c r="AE512" i="8" s="1"/>
  <c r="A514" i="6"/>
  <c r="A514" i="8" s="1"/>
  <c r="B513" i="8" s="1"/>
  <c r="J513" i="8" s="1"/>
  <c r="L513" i="6"/>
  <c r="O513" i="8" s="1"/>
  <c r="B513" i="6"/>
  <c r="K513" i="6"/>
  <c r="M513" i="8" s="1"/>
  <c r="P513" i="8" s="1"/>
  <c r="J513" i="6"/>
  <c r="U513" i="8" s="1"/>
  <c r="C513" i="6"/>
  <c r="N513" i="8" l="1"/>
  <c r="I513" i="6"/>
  <c r="R513" i="8" s="1"/>
  <c r="C513" i="8"/>
  <c r="AE513" i="8" s="1"/>
  <c r="D513" i="6"/>
  <c r="E513" i="8" s="1"/>
  <c r="D513" i="8"/>
  <c r="A515" i="6"/>
  <c r="A515" i="8" s="1"/>
  <c r="B514" i="8" s="1"/>
  <c r="J514" i="8" s="1"/>
  <c r="L514" i="6"/>
  <c r="O514" i="8" s="1"/>
  <c r="C514" i="6"/>
  <c r="K514" i="6"/>
  <c r="M514" i="8" s="1"/>
  <c r="P514" i="8" s="1"/>
  <c r="B514" i="6"/>
  <c r="J514" i="6"/>
  <c r="U514" i="8" s="1"/>
  <c r="N514" i="8" l="1"/>
  <c r="I514" i="6"/>
  <c r="R514" i="8" s="1"/>
  <c r="C514" i="8"/>
  <c r="AE514" i="8" s="1"/>
  <c r="D514" i="6"/>
  <c r="E514" i="8" s="1"/>
  <c r="D514" i="8"/>
  <c r="A516" i="6"/>
  <c r="A516" i="8" s="1"/>
  <c r="B515" i="8" s="1"/>
  <c r="J515" i="8" s="1"/>
  <c r="L515" i="6"/>
  <c r="O515" i="8" s="1"/>
  <c r="K515" i="6"/>
  <c r="M515" i="8" s="1"/>
  <c r="P515" i="8" s="1"/>
  <c r="J515" i="6"/>
  <c r="U515" i="8" s="1"/>
  <c r="C515" i="6"/>
  <c r="B515" i="6"/>
  <c r="N515" i="8" l="1"/>
  <c r="I515" i="6"/>
  <c r="R515" i="8" s="1"/>
  <c r="C515" i="8"/>
  <c r="AE515" i="8" s="1"/>
  <c r="D515" i="6"/>
  <c r="E515" i="8" s="1"/>
  <c r="D515" i="8"/>
  <c r="A517" i="6"/>
  <c r="A517" i="8" s="1"/>
  <c r="B516" i="8" s="1"/>
  <c r="J516" i="8" s="1"/>
  <c r="L516" i="6"/>
  <c r="O516" i="8" s="1"/>
  <c r="J516" i="6"/>
  <c r="U516" i="8" s="1"/>
  <c r="C516" i="6"/>
  <c r="B516" i="6"/>
  <c r="K516" i="6"/>
  <c r="M516" i="8" s="1"/>
  <c r="P516" i="8" s="1"/>
  <c r="N516" i="8" l="1"/>
  <c r="I516" i="6"/>
  <c r="R516" i="8" s="1"/>
  <c r="C516" i="8"/>
  <c r="AE516" i="8" s="1"/>
  <c r="D516" i="6"/>
  <c r="E516" i="8" s="1"/>
  <c r="D516" i="8"/>
  <c r="A518" i="6"/>
  <c r="A518" i="8" s="1"/>
  <c r="B517" i="8" s="1"/>
  <c r="J517" i="8" s="1"/>
  <c r="L517" i="6"/>
  <c r="O517" i="8" s="1"/>
  <c r="K517" i="6"/>
  <c r="M517" i="8" s="1"/>
  <c r="P517" i="8" s="1"/>
  <c r="B517" i="6"/>
  <c r="J517" i="6"/>
  <c r="U517" i="8" s="1"/>
  <c r="C517" i="6"/>
  <c r="N517" i="8" l="1"/>
  <c r="D517" i="6"/>
  <c r="E517" i="8" s="1"/>
  <c r="D517" i="8"/>
  <c r="I517" i="6"/>
  <c r="R517" i="8" s="1"/>
  <c r="C517" i="8"/>
  <c r="AE517" i="8" s="1"/>
  <c r="A519" i="6"/>
  <c r="A519" i="8" s="1"/>
  <c r="B518" i="8" s="1"/>
  <c r="J518" i="8" s="1"/>
  <c r="L518" i="6"/>
  <c r="O518" i="8" s="1"/>
  <c r="K518" i="6"/>
  <c r="M518" i="8" s="1"/>
  <c r="P518" i="8" s="1"/>
  <c r="B518" i="6"/>
  <c r="J518" i="6"/>
  <c r="U518" i="8" s="1"/>
  <c r="C518" i="6"/>
  <c r="N518" i="8" l="1"/>
  <c r="D518" i="6"/>
  <c r="E518" i="8" s="1"/>
  <c r="D518" i="8"/>
  <c r="I518" i="6"/>
  <c r="R518" i="8" s="1"/>
  <c r="C518" i="8"/>
  <c r="AE518" i="8" s="1"/>
  <c r="A520" i="6"/>
  <c r="A520" i="8" s="1"/>
  <c r="B519" i="8" s="1"/>
  <c r="J519" i="8" s="1"/>
  <c r="L519" i="6"/>
  <c r="O519" i="8" s="1"/>
  <c r="B519" i="6"/>
  <c r="J519" i="6"/>
  <c r="U519" i="8" s="1"/>
  <c r="C519" i="6"/>
  <c r="K519" i="6"/>
  <c r="M519" i="8" s="1"/>
  <c r="P519" i="8" s="1"/>
  <c r="N519" i="8" l="1"/>
  <c r="I519" i="6"/>
  <c r="R519" i="8" s="1"/>
  <c r="C519" i="8"/>
  <c r="AE519" i="8" s="1"/>
  <c r="D519" i="6"/>
  <c r="E519" i="8" s="1"/>
  <c r="D519" i="8"/>
  <c r="A521" i="6"/>
  <c r="A521" i="8" s="1"/>
  <c r="B520" i="8" s="1"/>
  <c r="J520" i="8" s="1"/>
  <c r="L520" i="6"/>
  <c r="O520" i="8" s="1"/>
  <c r="B520" i="6"/>
  <c r="C520" i="6"/>
  <c r="J520" i="6"/>
  <c r="U520" i="8" s="1"/>
  <c r="K520" i="6"/>
  <c r="M520" i="8" s="1"/>
  <c r="P520" i="8" s="1"/>
  <c r="N520" i="8" l="1"/>
  <c r="I520" i="6"/>
  <c r="R520" i="8" s="1"/>
  <c r="C520" i="8"/>
  <c r="AE520" i="8" s="1"/>
  <c r="D520" i="6"/>
  <c r="E520" i="8" s="1"/>
  <c r="D520" i="8"/>
  <c r="A522" i="6"/>
  <c r="A522" i="8" s="1"/>
  <c r="B521" i="8" s="1"/>
  <c r="J521" i="8" s="1"/>
  <c r="L521" i="6"/>
  <c r="O521" i="8" s="1"/>
  <c r="B521" i="6"/>
  <c r="J521" i="6"/>
  <c r="U521" i="8" s="1"/>
  <c r="K521" i="6"/>
  <c r="M521" i="8" s="1"/>
  <c r="P521" i="8" s="1"/>
  <c r="C521" i="6"/>
  <c r="N521" i="8" l="1"/>
  <c r="I521" i="6"/>
  <c r="R521" i="8" s="1"/>
  <c r="C521" i="8"/>
  <c r="AE521" i="8" s="1"/>
  <c r="D521" i="6"/>
  <c r="E521" i="8" s="1"/>
  <c r="D521" i="8"/>
  <c r="A523" i="6"/>
  <c r="A523" i="8" s="1"/>
  <c r="B522" i="8" s="1"/>
  <c r="J522" i="8" s="1"/>
  <c r="L522" i="6"/>
  <c r="O522" i="8" s="1"/>
  <c r="J522" i="6"/>
  <c r="U522" i="8" s="1"/>
  <c r="C522" i="6"/>
  <c r="K522" i="6"/>
  <c r="M522" i="8" s="1"/>
  <c r="P522" i="8" s="1"/>
  <c r="B522" i="6"/>
  <c r="N522" i="8" l="1"/>
  <c r="I522" i="6"/>
  <c r="R522" i="8" s="1"/>
  <c r="C522" i="8"/>
  <c r="AE522" i="8" s="1"/>
  <c r="D522" i="6"/>
  <c r="E522" i="8" s="1"/>
  <c r="D522" i="8"/>
  <c r="A524" i="6"/>
  <c r="A524" i="8" s="1"/>
  <c r="B523" i="8" s="1"/>
  <c r="J523" i="8" s="1"/>
  <c r="L523" i="6"/>
  <c r="O523" i="8" s="1"/>
  <c r="J523" i="6"/>
  <c r="U523" i="8" s="1"/>
  <c r="B523" i="6"/>
  <c r="C523" i="6"/>
  <c r="K523" i="6"/>
  <c r="M523" i="8" s="1"/>
  <c r="P523" i="8" s="1"/>
  <c r="N523" i="8" l="1"/>
  <c r="D523" i="6"/>
  <c r="E523" i="8" s="1"/>
  <c r="D523" i="8"/>
  <c r="I523" i="6"/>
  <c r="R523" i="8" s="1"/>
  <c r="C523" i="8"/>
  <c r="AE523" i="8" s="1"/>
  <c r="A525" i="6"/>
  <c r="A525" i="8" s="1"/>
  <c r="B524" i="8" s="1"/>
  <c r="J524" i="8" s="1"/>
  <c r="L524" i="6"/>
  <c r="O524" i="8" s="1"/>
  <c r="K524" i="6"/>
  <c r="M524" i="8" s="1"/>
  <c r="P524" i="8" s="1"/>
  <c r="C524" i="6"/>
  <c r="J524" i="6"/>
  <c r="U524" i="8" s="1"/>
  <c r="B524" i="6"/>
  <c r="N524" i="8" l="1"/>
  <c r="I524" i="6"/>
  <c r="R524" i="8" s="1"/>
  <c r="C524" i="8"/>
  <c r="AE524" i="8" s="1"/>
  <c r="D524" i="6"/>
  <c r="E524" i="8" s="1"/>
  <c r="D524" i="8"/>
  <c r="A526" i="6"/>
  <c r="A526" i="8" s="1"/>
  <c r="B525" i="8" s="1"/>
  <c r="J525" i="8" s="1"/>
  <c r="L525" i="6"/>
  <c r="O525" i="8" s="1"/>
  <c r="B525" i="6"/>
  <c r="J525" i="6"/>
  <c r="U525" i="8" s="1"/>
  <c r="K525" i="6"/>
  <c r="M525" i="8" s="1"/>
  <c r="P525" i="8" s="1"/>
  <c r="C525" i="6"/>
  <c r="N525" i="8" l="1"/>
  <c r="D525" i="6"/>
  <c r="E525" i="8" s="1"/>
  <c r="D525" i="8"/>
  <c r="I525" i="6"/>
  <c r="R525" i="8" s="1"/>
  <c r="C525" i="8"/>
  <c r="AE525" i="8" s="1"/>
  <c r="A527" i="6"/>
  <c r="A527" i="8" s="1"/>
  <c r="B526" i="8" s="1"/>
  <c r="J526" i="8" s="1"/>
  <c r="L526" i="6"/>
  <c r="O526" i="8" s="1"/>
  <c r="B526" i="6"/>
  <c r="J526" i="6"/>
  <c r="U526" i="8" s="1"/>
  <c r="K526" i="6"/>
  <c r="M526" i="8" s="1"/>
  <c r="P526" i="8" s="1"/>
  <c r="C526" i="6"/>
  <c r="N526" i="8" l="1"/>
  <c r="I526" i="6"/>
  <c r="R526" i="8" s="1"/>
  <c r="C526" i="8"/>
  <c r="AE526" i="8" s="1"/>
  <c r="D526" i="6"/>
  <c r="E526" i="8" s="1"/>
  <c r="D526" i="8"/>
  <c r="A528" i="6"/>
  <c r="A528" i="8" s="1"/>
  <c r="B527" i="8" s="1"/>
  <c r="J527" i="8" s="1"/>
  <c r="L527" i="6"/>
  <c r="O527" i="8" s="1"/>
  <c r="J527" i="6"/>
  <c r="U527" i="8" s="1"/>
  <c r="C527" i="6"/>
  <c r="K527" i="6"/>
  <c r="M527" i="8" s="1"/>
  <c r="P527" i="8" s="1"/>
  <c r="B527" i="6"/>
  <c r="N527" i="8" l="1"/>
  <c r="I527" i="6"/>
  <c r="R527" i="8" s="1"/>
  <c r="C527" i="8"/>
  <c r="AE527" i="8" s="1"/>
  <c r="D527" i="6"/>
  <c r="E527" i="8" s="1"/>
  <c r="D527" i="8"/>
  <c r="A529" i="6"/>
  <c r="A529" i="8" s="1"/>
  <c r="B528" i="8" s="1"/>
  <c r="J528" i="8" s="1"/>
  <c r="L528" i="6"/>
  <c r="O528" i="8" s="1"/>
  <c r="B528" i="6"/>
  <c r="C528" i="6"/>
  <c r="J528" i="6"/>
  <c r="U528" i="8" s="1"/>
  <c r="K528" i="6"/>
  <c r="M528" i="8" s="1"/>
  <c r="P528" i="8" s="1"/>
  <c r="N528" i="8" l="1"/>
  <c r="I528" i="6"/>
  <c r="R528" i="8" s="1"/>
  <c r="C528" i="8"/>
  <c r="AE528" i="8" s="1"/>
  <c r="D528" i="6"/>
  <c r="E528" i="8" s="1"/>
  <c r="D528" i="8"/>
  <c r="A530" i="6"/>
  <c r="A530" i="8" s="1"/>
  <c r="B529" i="8" s="1"/>
  <c r="J529" i="8" s="1"/>
  <c r="L529" i="6"/>
  <c r="O529" i="8" s="1"/>
  <c r="J529" i="6"/>
  <c r="U529" i="8" s="1"/>
  <c r="B529" i="6"/>
  <c r="C529" i="6"/>
  <c r="K529" i="6"/>
  <c r="M529" i="8" s="1"/>
  <c r="P529" i="8" s="1"/>
  <c r="N529" i="8" l="1"/>
  <c r="I529" i="6"/>
  <c r="R529" i="8" s="1"/>
  <c r="C529" i="8"/>
  <c r="AE529" i="8" s="1"/>
  <c r="D529" i="6"/>
  <c r="E529" i="8" s="1"/>
  <c r="D529" i="8"/>
  <c r="A531" i="6"/>
  <c r="A531" i="8" s="1"/>
  <c r="B530" i="8" s="1"/>
  <c r="J530" i="8" s="1"/>
  <c r="L530" i="6"/>
  <c r="O530" i="8" s="1"/>
  <c r="C530" i="6"/>
  <c r="K530" i="6"/>
  <c r="M530" i="8" s="1"/>
  <c r="P530" i="8" s="1"/>
  <c r="B530" i="6"/>
  <c r="J530" i="6"/>
  <c r="U530" i="8" s="1"/>
  <c r="N530" i="8" l="1"/>
  <c r="D530" i="6"/>
  <c r="E530" i="8" s="1"/>
  <c r="D530" i="8"/>
  <c r="I530" i="6"/>
  <c r="R530" i="8" s="1"/>
  <c r="C530" i="8"/>
  <c r="AE530" i="8" s="1"/>
  <c r="A532" i="6"/>
  <c r="A532" i="8" s="1"/>
  <c r="B531" i="8" s="1"/>
  <c r="J531" i="8" s="1"/>
  <c r="L531" i="6"/>
  <c r="O531" i="8" s="1"/>
  <c r="K531" i="6"/>
  <c r="M531" i="8" s="1"/>
  <c r="P531" i="8" s="1"/>
  <c r="J531" i="6"/>
  <c r="U531" i="8" s="1"/>
  <c r="B531" i="6"/>
  <c r="C531" i="6"/>
  <c r="N531" i="8" l="1"/>
  <c r="I531" i="6"/>
  <c r="R531" i="8" s="1"/>
  <c r="C531" i="8"/>
  <c r="AE531" i="8" s="1"/>
  <c r="D531" i="6"/>
  <c r="E531" i="8" s="1"/>
  <c r="D531" i="8"/>
  <c r="A533" i="6"/>
  <c r="A533" i="8" s="1"/>
  <c r="B532" i="8" s="1"/>
  <c r="J532" i="8" s="1"/>
  <c r="L532" i="6"/>
  <c r="O532" i="8" s="1"/>
  <c r="B532" i="6"/>
  <c r="J532" i="6"/>
  <c r="U532" i="8" s="1"/>
  <c r="K532" i="6"/>
  <c r="M532" i="8" s="1"/>
  <c r="P532" i="8" s="1"/>
  <c r="C532" i="6"/>
  <c r="N532" i="8" l="1"/>
  <c r="I532" i="6"/>
  <c r="R532" i="8" s="1"/>
  <c r="C532" i="8"/>
  <c r="AE532" i="8" s="1"/>
  <c r="D532" i="6"/>
  <c r="E532" i="8" s="1"/>
  <c r="D532" i="8"/>
  <c r="A534" i="6"/>
  <c r="A534" i="8" s="1"/>
  <c r="B533" i="8" s="1"/>
  <c r="J533" i="8" s="1"/>
  <c r="L533" i="6"/>
  <c r="O533" i="8" s="1"/>
  <c r="J533" i="6"/>
  <c r="U533" i="8" s="1"/>
  <c r="C533" i="6"/>
  <c r="B533" i="6"/>
  <c r="K533" i="6"/>
  <c r="M533" i="8" s="1"/>
  <c r="P533" i="8" s="1"/>
  <c r="N533" i="8" l="1"/>
  <c r="I533" i="6"/>
  <c r="R533" i="8" s="1"/>
  <c r="C533" i="8"/>
  <c r="AE533" i="8" s="1"/>
  <c r="D533" i="6"/>
  <c r="E533" i="8" s="1"/>
  <c r="D533" i="8"/>
  <c r="A535" i="6"/>
  <c r="A535" i="8" s="1"/>
  <c r="B534" i="8" s="1"/>
  <c r="J534" i="8" s="1"/>
  <c r="L534" i="6"/>
  <c r="O534" i="8" s="1"/>
  <c r="K534" i="6"/>
  <c r="M534" i="8" s="1"/>
  <c r="P534" i="8" s="1"/>
  <c r="B534" i="6"/>
  <c r="C534" i="6"/>
  <c r="J534" i="6"/>
  <c r="U534" i="8" s="1"/>
  <c r="N534" i="8" l="1"/>
  <c r="I534" i="6"/>
  <c r="R534" i="8" s="1"/>
  <c r="C534" i="8"/>
  <c r="AE534" i="8" s="1"/>
  <c r="D534" i="6"/>
  <c r="E534" i="8" s="1"/>
  <c r="D534" i="8"/>
  <c r="A536" i="6"/>
  <c r="A536" i="8" s="1"/>
  <c r="B535" i="8" s="1"/>
  <c r="J535" i="8" s="1"/>
  <c r="L535" i="6"/>
  <c r="O535" i="8" s="1"/>
  <c r="J535" i="6"/>
  <c r="U535" i="8" s="1"/>
  <c r="C535" i="6"/>
  <c r="B535" i="6"/>
  <c r="K535" i="6"/>
  <c r="M535" i="8" s="1"/>
  <c r="P535" i="8" s="1"/>
  <c r="N535" i="8" l="1"/>
  <c r="I535" i="6"/>
  <c r="R535" i="8" s="1"/>
  <c r="C535" i="8"/>
  <c r="AE535" i="8" s="1"/>
  <c r="D535" i="6"/>
  <c r="E535" i="8" s="1"/>
  <c r="D535" i="8"/>
  <c r="A537" i="6"/>
  <c r="A537" i="8" s="1"/>
  <c r="B536" i="8" s="1"/>
  <c r="J536" i="8" s="1"/>
  <c r="L536" i="6"/>
  <c r="O536" i="8" s="1"/>
  <c r="K536" i="6"/>
  <c r="M536" i="8" s="1"/>
  <c r="P536" i="8" s="1"/>
  <c r="B536" i="6"/>
  <c r="J536" i="6"/>
  <c r="U536" i="8" s="1"/>
  <c r="C536" i="6"/>
  <c r="N536" i="8" l="1"/>
  <c r="I536" i="6"/>
  <c r="R536" i="8" s="1"/>
  <c r="C536" i="8"/>
  <c r="AE536" i="8" s="1"/>
  <c r="D536" i="6"/>
  <c r="E536" i="8" s="1"/>
  <c r="D536" i="8"/>
  <c r="A538" i="6"/>
  <c r="A538" i="8" s="1"/>
  <c r="B537" i="8" s="1"/>
  <c r="J537" i="8" s="1"/>
  <c r="L537" i="6"/>
  <c r="O537" i="8" s="1"/>
  <c r="J537" i="6"/>
  <c r="U537" i="8" s="1"/>
  <c r="C537" i="6"/>
  <c r="K537" i="6"/>
  <c r="M537" i="8" s="1"/>
  <c r="P537" i="8" s="1"/>
  <c r="B537" i="6"/>
  <c r="N537" i="8" l="1"/>
  <c r="I537" i="6"/>
  <c r="R537" i="8" s="1"/>
  <c r="C537" i="8"/>
  <c r="AE537" i="8" s="1"/>
  <c r="D537" i="6"/>
  <c r="E537" i="8" s="1"/>
  <c r="D537" i="8"/>
  <c r="A539" i="6"/>
  <c r="A539" i="8" s="1"/>
  <c r="B538" i="8" s="1"/>
  <c r="J538" i="8" s="1"/>
  <c r="L538" i="6"/>
  <c r="O538" i="8" s="1"/>
  <c r="J538" i="6"/>
  <c r="U538" i="8" s="1"/>
  <c r="C538" i="6"/>
  <c r="K538" i="6"/>
  <c r="M538" i="8" s="1"/>
  <c r="P538" i="8" s="1"/>
  <c r="B538" i="6"/>
  <c r="N538" i="8" l="1"/>
  <c r="D538" i="6"/>
  <c r="E538" i="8" s="1"/>
  <c r="D538" i="8"/>
  <c r="I538" i="6"/>
  <c r="R538" i="8" s="1"/>
  <c r="C538" i="8"/>
  <c r="AE538" i="8" s="1"/>
  <c r="A540" i="6"/>
  <c r="A540" i="8" s="1"/>
  <c r="B539" i="8" s="1"/>
  <c r="J539" i="8" s="1"/>
  <c r="L539" i="6"/>
  <c r="O539" i="8" s="1"/>
  <c r="C539" i="6"/>
  <c r="K539" i="6"/>
  <c r="M539" i="8" s="1"/>
  <c r="P539" i="8" s="1"/>
  <c r="B539" i="6"/>
  <c r="J539" i="6"/>
  <c r="U539" i="8" s="1"/>
  <c r="N539" i="8" l="1"/>
  <c r="D539" i="6"/>
  <c r="E539" i="8" s="1"/>
  <c r="D539" i="8"/>
  <c r="I539" i="6"/>
  <c r="R539" i="8" s="1"/>
  <c r="C539" i="8"/>
  <c r="AE539" i="8" s="1"/>
  <c r="A541" i="6"/>
  <c r="A541" i="8" s="1"/>
  <c r="B540" i="8" s="1"/>
  <c r="J540" i="8" s="1"/>
  <c r="L540" i="6"/>
  <c r="O540" i="8" s="1"/>
  <c r="J540" i="6"/>
  <c r="U540" i="8" s="1"/>
  <c r="K540" i="6"/>
  <c r="M540" i="8" s="1"/>
  <c r="P540" i="8" s="1"/>
  <c r="C540" i="6"/>
  <c r="B540" i="6"/>
  <c r="N540" i="8" l="1"/>
  <c r="I540" i="6"/>
  <c r="R540" i="8" s="1"/>
  <c r="C540" i="8"/>
  <c r="AE540" i="8" s="1"/>
  <c r="D540" i="6"/>
  <c r="E540" i="8" s="1"/>
  <c r="D540" i="8"/>
  <c r="A542" i="6"/>
  <c r="A542" i="8" s="1"/>
  <c r="B541" i="8" s="1"/>
  <c r="J541" i="8" s="1"/>
  <c r="L541" i="6"/>
  <c r="O541" i="8" s="1"/>
  <c r="K541" i="6"/>
  <c r="M541" i="8" s="1"/>
  <c r="P541" i="8" s="1"/>
  <c r="B541" i="6"/>
  <c r="J541" i="6"/>
  <c r="U541" i="8" s="1"/>
  <c r="C541" i="6"/>
  <c r="N541" i="8" l="1"/>
  <c r="D541" i="6"/>
  <c r="E541" i="8" s="1"/>
  <c r="D541" i="8"/>
  <c r="I541" i="6"/>
  <c r="R541" i="8" s="1"/>
  <c r="C541" i="8"/>
  <c r="AE541" i="8" s="1"/>
  <c r="A543" i="6"/>
  <c r="A543" i="8" s="1"/>
  <c r="B542" i="8" s="1"/>
  <c r="J542" i="8" s="1"/>
  <c r="L542" i="6"/>
  <c r="O542" i="8" s="1"/>
  <c r="C542" i="6"/>
  <c r="K542" i="6"/>
  <c r="M542" i="8" s="1"/>
  <c r="P542" i="8" s="1"/>
  <c r="B542" i="6"/>
  <c r="J542" i="6"/>
  <c r="U542" i="8" s="1"/>
  <c r="N542" i="8" l="1"/>
  <c r="D542" i="6"/>
  <c r="E542" i="8" s="1"/>
  <c r="D542" i="8"/>
  <c r="I542" i="6"/>
  <c r="R542" i="8" s="1"/>
  <c r="C542" i="8"/>
  <c r="AE542" i="8" s="1"/>
  <c r="A544" i="6"/>
  <c r="A544" i="8" s="1"/>
  <c r="B543" i="8" s="1"/>
  <c r="J543" i="8" s="1"/>
  <c r="L543" i="6"/>
  <c r="O543" i="8" s="1"/>
  <c r="B543" i="6"/>
  <c r="J543" i="6"/>
  <c r="U543" i="8" s="1"/>
  <c r="C543" i="6"/>
  <c r="K543" i="6"/>
  <c r="M543" i="8" s="1"/>
  <c r="P543" i="8" s="1"/>
  <c r="N543" i="8" l="1"/>
  <c r="I543" i="6"/>
  <c r="R543" i="8" s="1"/>
  <c r="C543" i="8"/>
  <c r="AE543" i="8" s="1"/>
  <c r="D543" i="6"/>
  <c r="E543" i="8" s="1"/>
  <c r="D543" i="8"/>
  <c r="A545" i="6"/>
  <c r="A545" i="8" s="1"/>
  <c r="B544" i="8" s="1"/>
  <c r="J544" i="8" s="1"/>
  <c r="L544" i="6"/>
  <c r="O544" i="8" s="1"/>
  <c r="C544" i="6"/>
  <c r="K544" i="6"/>
  <c r="M544" i="8" s="1"/>
  <c r="P544" i="8" s="1"/>
  <c r="J544" i="6"/>
  <c r="U544" i="8" s="1"/>
  <c r="B544" i="6"/>
  <c r="N544" i="8" l="1"/>
  <c r="I544" i="6"/>
  <c r="R544" i="8" s="1"/>
  <c r="C544" i="8"/>
  <c r="AE544" i="8" s="1"/>
  <c r="D544" i="6"/>
  <c r="E544" i="8" s="1"/>
  <c r="D544" i="8"/>
  <c r="A546" i="6"/>
  <c r="A546" i="8" s="1"/>
  <c r="B545" i="8" s="1"/>
  <c r="J545" i="8" s="1"/>
  <c r="L545" i="6"/>
  <c r="O545" i="8" s="1"/>
  <c r="J545" i="6"/>
  <c r="U545" i="8" s="1"/>
  <c r="C545" i="6"/>
  <c r="K545" i="6"/>
  <c r="M545" i="8" s="1"/>
  <c r="P545" i="8" s="1"/>
  <c r="B545" i="6"/>
  <c r="N545" i="8" l="1"/>
  <c r="D545" i="6"/>
  <c r="E545" i="8" s="1"/>
  <c r="D545" i="8"/>
  <c r="I545" i="6"/>
  <c r="R545" i="8" s="1"/>
  <c r="C545" i="8"/>
  <c r="AE545" i="8" s="1"/>
  <c r="A547" i="6"/>
  <c r="A547" i="8" s="1"/>
  <c r="B546" i="8" s="1"/>
  <c r="J546" i="8" s="1"/>
  <c r="L546" i="6"/>
  <c r="O546" i="8" s="1"/>
  <c r="K546" i="6"/>
  <c r="M546" i="8" s="1"/>
  <c r="P546" i="8" s="1"/>
  <c r="B546" i="6"/>
  <c r="J546" i="6"/>
  <c r="U546" i="8" s="1"/>
  <c r="C546" i="6"/>
  <c r="N546" i="8" l="1"/>
  <c r="I546" i="6"/>
  <c r="R546" i="8" s="1"/>
  <c r="C546" i="8"/>
  <c r="AE546" i="8" s="1"/>
  <c r="D546" i="6"/>
  <c r="E546" i="8" s="1"/>
  <c r="D546" i="8"/>
  <c r="A548" i="6"/>
  <c r="A548" i="8" s="1"/>
  <c r="B547" i="8" s="1"/>
  <c r="J547" i="8" s="1"/>
  <c r="L547" i="6"/>
  <c r="O547" i="8" s="1"/>
  <c r="K547" i="6"/>
  <c r="M547" i="8" s="1"/>
  <c r="P547" i="8" s="1"/>
  <c r="C547" i="6"/>
  <c r="J547" i="6"/>
  <c r="U547" i="8" s="1"/>
  <c r="B547" i="6"/>
  <c r="N547" i="8" l="1"/>
  <c r="I547" i="6"/>
  <c r="R547" i="8" s="1"/>
  <c r="C547" i="8"/>
  <c r="AE547" i="8" s="1"/>
  <c r="D547" i="6"/>
  <c r="E547" i="8" s="1"/>
  <c r="D547" i="8"/>
  <c r="A549" i="6"/>
  <c r="A549" i="8" s="1"/>
  <c r="B548" i="8" s="1"/>
  <c r="J548" i="8" s="1"/>
  <c r="L548" i="6"/>
  <c r="O548" i="8" s="1"/>
  <c r="C548" i="6"/>
  <c r="K548" i="6"/>
  <c r="M548" i="8" s="1"/>
  <c r="P548" i="8" s="1"/>
  <c r="B548" i="6"/>
  <c r="J548" i="6"/>
  <c r="U548" i="8" s="1"/>
  <c r="N548" i="8" l="1"/>
  <c r="D548" i="6"/>
  <c r="E548" i="8" s="1"/>
  <c r="D548" i="8"/>
  <c r="I548" i="6"/>
  <c r="R548" i="8" s="1"/>
  <c r="C548" i="8"/>
  <c r="AE548" i="8" s="1"/>
  <c r="A550" i="6"/>
  <c r="A550" i="8" s="1"/>
  <c r="B549" i="8" s="1"/>
  <c r="J549" i="8" s="1"/>
  <c r="L549" i="6"/>
  <c r="O549" i="8" s="1"/>
  <c r="J549" i="6"/>
  <c r="U549" i="8" s="1"/>
  <c r="C549" i="6"/>
  <c r="K549" i="6"/>
  <c r="M549" i="8" s="1"/>
  <c r="P549" i="8" s="1"/>
  <c r="B549" i="6"/>
  <c r="N549" i="8" l="1"/>
  <c r="D549" i="6"/>
  <c r="E549" i="8" s="1"/>
  <c r="D549" i="8"/>
  <c r="I549" i="6"/>
  <c r="R549" i="8" s="1"/>
  <c r="C549" i="8"/>
  <c r="AE549" i="8" s="1"/>
  <c r="A551" i="6"/>
  <c r="A551" i="8" s="1"/>
  <c r="B550" i="8" s="1"/>
  <c r="J550" i="8" s="1"/>
  <c r="L550" i="6"/>
  <c r="O550" i="8" s="1"/>
  <c r="J550" i="6"/>
  <c r="U550" i="8" s="1"/>
  <c r="C550" i="6"/>
  <c r="K550" i="6"/>
  <c r="M550" i="8" s="1"/>
  <c r="P550" i="8" s="1"/>
  <c r="B550" i="6"/>
  <c r="N550" i="8" l="1"/>
  <c r="D550" i="6"/>
  <c r="E550" i="8" s="1"/>
  <c r="D550" i="8"/>
  <c r="I550" i="6"/>
  <c r="R550" i="8" s="1"/>
  <c r="C550" i="8"/>
  <c r="AE550" i="8" s="1"/>
  <c r="A552" i="6"/>
  <c r="A552" i="8" s="1"/>
  <c r="B551" i="8" s="1"/>
  <c r="J551" i="8" s="1"/>
  <c r="L551" i="6"/>
  <c r="O551" i="8" s="1"/>
  <c r="B551" i="6"/>
  <c r="J551" i="6"/>
  <c r="U551" i="8" s="1"/>
  <c r="C551" i="6"/>
  <c r="K551" i="6"/>
  <c r="M551" i="8" s="1"/>
  <c r="P551" i="8" s="1"/>
  <c r="N551" i="8" l="1"/>
  <c r="I551" i="6"/>
  <c r="R551" i="8" s="1"/>
  <c r="C551" i="8"/>
  <c r="AE551" i="8" s="1"/>
  <c r="D551" i="6"/>
  <c r="E551" i="8" s="1"/>
  <c r="D551" i="8"/>
  <c r="A553" i="6"/>
  <c r="A553" i="8" s="1"/>
  <c r="B552" i="8" s="1"/>
  <c r="J552" i="8" s="1"/>
  <c r="L552" i="6"/>
  <c r="O552" i="8" s="1"/>
  <c r="C552" i="6"/>
  <c r="B552" i="6"/>
  <c r="J552" i="6"/>
  <c r="U552" i="8" s="1"/>
  <c r="K552" i="6"/>
  <c r="M552" i="8" s="1"/>
  <c r="P552" i="8" s="1"/>
  <c r="N552" i="8" l="1"/>
  <c r="D552" i="6"/>
  <c r="E552" i="8" s="1"/>
  <c r="D552" i="8"/>
  <c r="I552" i="6"/>
  <c r="R552" i="8" s="1"/>
  <c r="C552" i="8"/>
  <c r="AE552" i="8" s="1"/>
  <c r="A554" i="6"/>
  <c r="A554" i="8" s="1"/>
  <c r="B553" i="8" s="1"/>
  <c r="J553" i="8" s="1"/>
  <c r="L553" i="6"/>
  <c r="O553" i="8" s="1"/>
  <c r="C553" i="6"/>
  <c r="K553" i="6"/>
  <c r="M553" i="8" s="1"/>
  <c r="P553" i="8" s="1"/>
  <c r="B553" i="6"/>
  <c r="J553" i="6"/>
  <c r="U553" i="8" s="1"/>
  <c r="N553" i="8" l="1"/>
  <c r="D553" i="6"/>
  <c r="E553" i="8" s="1"/>
  <c r="D553" i="8"/>
  <c r="I553" i="6"/>
  <c r="R553" i="8" s="1"/>
  <c r="C553" i="8"/>
  <c r="AE553" i="8" s="1"/>
  <c r="A555" i="6"/>
  <c r="A555" i="8" s="1"/>
  <c r="B554" i="8" s="1"/>
  <c r="J554" i="8" s="1"/>
  <c r="L554" i="6"/>
  <c r="O554" i="8" s="1"/>
  <c r="J554" i="6"/>
  <c r="U554" i="8" s="1"/>
  <c r="C554" i="6"/>
  <c r="K554" i="6"/>
  <c r="M554" i="8" s="1"/>
  <c r="P554" i="8" s="1"/>
  <c r="B554" i="6"/>
  <c r="N554" i="8" l="1"/>
  <c r="I554" i="6"/>
  <c r="R554" i="8" s="1"/>
  <c r="C554" i="8"/>
  <c r="AE554" i="8" s="1"/>
  <c r="D554" i="6"/>
  <c r="E554" i="8" s="1"/>
  <c r="D554" i="8"/>
  <c r="A556" i="6"/>
  <c r="A556" i="8" s="1"/>
  <c r="B555" i="8" s="1"/>
  <c r="J555" i="8" s="1"/>
  <c r="L555" i="6"/>
  <c r="O555" i="8" s="1"/>
  <c r="K555" i="6"/>
  <c r="M555" i="8" s="1"/>
  <c r="P555" i="8" s="1"/>
  <c r="C555" i="6"/>
  <c r="B555" i="6"/>
  <c r="J555" i="6"/>
  <c r="U555" i="8" s="1"/>
  <c r="N555" i="8" l="1"/>
  <c r="I555" i="6"/>
  <c r="R555" i="8" s="1"/>
  <c r="C555" i="8"/>
  <c r="AE555" i="8" s="1"/>
  <c r="D555" i="6"/>
  <c r="E555" i="8" s="1"/>
  <c r="D555" i="8"/>
  <c r="A557" i="6"/>
  <c r="A557" i="8" s="1"/>
  <c r="B556" i="8" s="1"/>
  <c r="J556" i="8" s="1"/>
  <c r="L556" i="6"/>
  <c r="O556" i="8" s="1"/>
  <c r="B556" i="6"/>
  <c r="J556" i="6"/>
  <c r="U556" i="8" s="1"/>
  <c r="K556" i="6"/>
  <c r="M556" i="8" s="1"/>
  <c r="P556" i="8" s="1"/>
  <c r="C556" i="6"/>
  <c r="N556" i="8" l="1"/>
  <c r="I556" i="6"/>
  <c r="R556" i="8" s="1"/>
  <c r="C556" i="8"/>
  <c r="AE556" i="8" s="1"/>
  <c r="D556" i="6"/>
  <c r="E556" i="8" s="1"/>
  <c r="D556" i="8"/>
  <c r="A558" i="6"/>
  <c r="A558" i="8" s="1"/>
  <c r="B557" i="8" s="1"/>
  <c r="J557" i="8" s="1"/>
  <c r="L557" i="6"/>
  <c r="O557" i="8" s="1"/>
  <c r="B557" i="6"/>
  <c r="J557" i="6"/>
  <c r="U557" i="8" s="1"/>
  <c r="C557" i="6"/>
  <c r="K557" i="6"/>
  <c r="M557" i="8" s="1"/>
  <c r="P557" i="8" s="1"/>
  <c r="N557" i="8" l="1"/>
  <c r="I557" i="6"/>
  <c r="R557" i="8" s="1"/>
  <c r="C557" i="8"/>
  <c r="AE557" i="8" s="1"/>
  <c r="D557" i="6"/>
  <c r="E557" i="8" s="1"/>
  <c r="D557" i="8"/>
  <c r="A559" i="6"/>
  <c r="A559" i="8" s="1"/>
  <c r="B558" i="8" s="1"/>
  <c r="J558" i="8" s="1"/>
  <c r="L558" i="6"/>
  <c r="O558" i="8" s="1"/>
  <c r="K558" i="6"/>
  <c r="M558" i="8" s="1"/>
  <c r="P558" i="8" s="1"/>
  <c r="B558" i="6"/>
  <c r="C558" i="6"/>
  <c r="J558" i="6"/>
  <c r="U558" i="8" s="1"/>
  <c r="N558" i="8" l="1"/>
  <c r="I558" i="6"/>
  <c r="R558" i="8" s="1"/>
  <c r="C558" i="8"/>
  <c r="AE558" i="8" s="1"/>
  <c r="D558" i="6"/>
  <c r="E558" i="8" s="1"/>
  <c r="D558" i="8"/>
  <c r="A560" i="6"/>
  <c r="A560" i="8" s="1"/>
  <c r="B559" i="8" s="1"/>
  <c r="J559" i="8" s="1"/>
  <c r="L559" i="6"/>
  <c r="O559" i="8" s="1"/>
  <c r="K559" i="6"/>
  <c r="M559" i="8" s="1"/>
  <c r="P559" i="8" s="1"/>
  <c r="B559" i="6"/>
  <c r="J559" i="6"/>
  <c r="U559" i="8" s="1"/>
  <c r="C559" i="6"/>
  <c r="N559" i="8" l="1"/>
  <c r="I559" i="6"/>
  <c r="R559" i="8" s="1"/>
  <c r="C559" i="8"/>
  <c r="AE559" i="8" s="1"/>
  <c r="D559" i="6"/>
  <c r="E559" i="8" s="1"/>
  <c r="D559" i="8"/>
  <c r="A561" i="6"/>
  <c r="A561" i="8" s="1"/>
  <c r="B560" i="8" s="1"/>
  <c r="J560" i="8" s="1"/>
  <c r="L560" i="6"/>
  <c r="O560" i="8" s="1"/>
  <c r="B560" i="6"/>
  <c r="C560" i="6"/>
  <c r="J560" i="6"/>
  <c r="U560" i="8" s="1"/>
  <c r="K560" i="6"/>
  <c r="M560" i="8" s="1"/>
  <c r="P560" i="8" s="1"/>
  <c r="N560" i="8" l="1"/>
  <c r="D560" i="6"/>
  <c r="E560" i="8" s="1"/>
  <c r="D560" i="8"/>
  <c r="I560" i="6"/>
  <c r="R560" i="8" s="1"/>
  <c r="C560" i="8"/>
  <c r="AE560" i="8" s="1"/>
  <c r="A562" i="6"/>
  <c r="A562" i="8" s="1"/>
  <c r="B561" i="8" s="1"/>
  <c r="J561" i="8" s="1"/>
  <c r="L561" i="6"/>
  <c r="O561" i="8" s="1"/>
  <c r="C561" i="6"/>
  <c r="J561" i="6"/>
  <c r="U561" i="8" s="1"/>
  <c r="K561" i="6"/>
  <c r="M561" i="8" s="1"/>
  <c r="P561" i="8" s="1"/>
  <c r="B561" i="6"/>
  <c r="N561" i="8" l="1"/>
  <c r="I561" i="6"/>
  <c r="R561" i="8" s="1"/>
  <c r="C561" i="8"/>
  <c r="AE561" i="8" s="1"/>
  <c r="D561" i="6"/>
  <c r="E561" i="8" s="1"/>
  <c r="D561" i="8"/>
  <c r="A563" i="6"/>
  <c r="A563" i="8" s="1"/>
  <c r="B562" i="8" s="1"/>
  <c r="J562" i="8" s="1"/>
  <c r="L562" i="6"/>
  <c r="O562" i="8" s="1"/>
  <c r="C562" i="6"/>
  <c r="K562" i="6"/>
  <c r="M562" i="8" s="1"/>
  <c r="P562" i="8" s="1"/>
  <c r="J562" i="6"/>
  <c r="U562" i="8" s="1"/>
  <c r="B562" i="6"/>
  <c r="N562" i="8" l="1"/>
  <c r="I562" i="6"/>
  <c r="R562" i="8" s="1"/>
  <c r="C562" i="8"/>
  <c r="AE562" i="8" s="1"/>
  <c r="D562" i="6"/>
  <c r="E562" i="8" s="1"/>
  <c r="D562" i="8"/>
  <c r="A564" i="6"/>
  <c r="A564" i="8" s="1"/>
  <c r="B563" i="8" s="1"/>
  <c r="J563" i="8" s="1"/>
  <c r="L563" i="6"/>
  <c r="O563" i="8" s="1"/>
  <c r="K563" i="6"/>
  <c r="M563" i="8" s="1"/>
  <c r="P563" i="8" s="1"/>
  <c r="J563" i="6"/>
  <c r="U563" i="8" s="1"/>
  <c r="B563" i="6"/>
  <c r="C563" i="6"/>
  <c r="N563" i="8" l="1"/>
  <c r="D563" i="6"/>
  <c r="E563" i="8" s="1"/>
  <c r="D563" i="8"/>
  <c r="I563" i="6"/>
  <c r="R563" i="8" s="1"/>
  <c r="C563" i="8"/>
  <c r="AE563" i="8" s="1"/>
  <c r="A565" i="6"/>
  <c r="A565" i="8" s="1"/>
  <c r="B564" i="8" s="1"/>
  <c r="J564" i="8" s="1"/>
  <c r="L564" i="6"/>
  <c r="O564" i="8" s="1"/>
  <c r="B564" i="6"/>
  <c r="C564" i="6"/>
  <c r="J564" i="6"/>
  <c r="U564" i="8" s="1"/>
  <c r="K564" i="6"/>
  <c r="M564" i="8" s="1"/>
  <c r="P564" i="8" s="1"/>
  <c r="N564" i="8" l="1"/>
  <c r="I564" i="6"/>
  <c r="R564" i="8" s="1"/>
  <c r="C564" i="8"/>
  <c r="AE564" i="8" s="1"/>
  <c r="D564" i="6"/>
  <c r="E564" i="8" s="1"/>
  <c r="D564" i="8"/>
  <c r="A566" i="6"/>
  <c r="A566" i="8" s="1"/>
  <c r="B565" i="8" s="1"/>
  <c r="J565" i="8" s="1"/>
  <c r="L565" i="6"/>
  <c r="O565" i="8" s="1"/>
  <c r="B565" i="6"/>
  <c r="J565" i="6"/>
  <c r="U565" i="8" s="1"/>
  <c r="K565" i="6"/>
  <c r="M565" i="8" s="1"/>
  <c r="P565" i="8" s="1"/>
  <c r="C565" i="6"/>
  <c r="N565" i="8" l="1"/>
  <c r="I565" i="6"/>
  <c r="R565" i="8" s="1"/>
  <c r="C565" i="8"/>
  <c r="AE565" i="8" s="1"/>
  <c r="D565" i="6"/>
  <c r="E565" i="8" s="1"/>
  <c r="D565" i="8"/>
  <c r="A567" i="6"/>
  <c r="A567" i="8" s="1"/>
  <c r="B566" i="8" s="1"/>
  <c r="J566" i="8" s="1"/>
  <c r="L566" i="6"/>
  <c r="O566" i="8" s="1"/>
  <c r="J566" i="6"/>
  <c r="U566" i="8" s="1"/>
  <c r="C566" i="6"/>
  <c r="B566" i="6"/>
  <c r="K566" i="6"/>
  <c r="M566" i="8" s="1"/>
  <c r="P566" i="8" s="1"/>
  <c r="N566" i="8" l="1"/>
  <c r="I566" i="6"/>
  <c r="R566" i="8" s="1"/>
  <c r="C566" i="8"/>
  <c r="AE566" i="8" s="1"/>
  <c r="D566" i="6"/>
  <c r="E566" i="8" s="1"/>
  <c r="D566" i="8"/>
  <c r="A568" i="6"/>
  <c r="A568" i="8" s="1"/>
  <c r="B567" i="8" s="1"/>
  <c r="J567" i="8" s="1"/>
  <c r="L567" i="6"/>
  <c r="O567" i="8" s="1"/>
  <c r="K567" i="6"/>
  <c r="M567" i="8" s="1"/>
  <c r="P567" i="8" s="1"/>
  <c r="B567" i="6"/>
  <c r="J567" i="6"/>
  <c r="U567" i="8" s="1"/>
  <c r="C567" i="6"/>
  <c r="N567" i="8" l="1"/>
  <c r="D567" i="6"/>
  <c r="E567" i="8" s="1"/>
  <c r="D567" i="8"/>
  <c r="I567" i="6"/>
  <c r="R567" i="8" s="1"/>
  <c r="C567" i="8"/>
  <c r="AE567" i="8" s="1"/>
  <c r="A569" i="6"/>
  <c r="A569" i="8" s="1"/>
  <c r="B568" i="8" s="1"/>
  <c r="J568" i="8" s="1"/>
  <c r="L568" i="6"/>
  <c r="O568" i="8" s="1"/>
  <c r="K568" i="6"/>
  <c r="M568" i="8" s="1"/>
  <c r="P568" i="8" s="1"/>
  <c r="B568" i="6"/>
  <c r="J568" i="6"/>
  <c r="U568" i="8" s="1"/>
  <c r="C568" i="6"/>
  <c r="N568" i="8" l="1"/>
  <c r="I568" i="6"/>
  <c r="R568" i="8" s="1"/>
  <c r="C568" i="8"/>
  <c r="AE568" i="8" s="1"/>
  <c r="D568" i="6"/>
  <c r="E568" i="8" s="1"/>
  <c r="D568" i="8"/>
  <c r="A570" i="6"/>
  <c r="A570" i="8" s="1"/>
  <c r="B569" i="8" s="1"/>
  <c r="J569" i="8" s="1"/>
  <c r="L569" i="6"/>
  <c r="O569" i="8" s="1"/>
  <c r="J569" i="6"/>
  <c r="U569" i="8" s="1"/>
  <c r="C569" i="6"/>
  <c r="K569" i="6"/>
  <c r="M569" i="8" s="1"/>
  <c r="P569" i="8" s="1"/>
  <c r="B569" i="6"/>
  <c r="N569" i="8" l="1"/>
  <c r="I569" i="6"/>
  <c r="R569" i="8" s="1"/>
  <c r="C569" i="8"/>
  <c r="AE569" i="8" s="1"/>
  <c r="D569" i="6"/>
  <c r="E569" i="8" s="1"/>
  <c r="D569" i="8"/>
  <c r="A571" i="6"/>
  <c r="A571" i="8" s="1"/>
  <c r="B570" i="8" s="1"/>
  <c r="J570" i="8" s="1"/>
  <c r="L570" i="6"/>
  <c r="O570" i="8" s="1"/>
  <c r="C570" i="6"/>
  <c r="K570" i="6"/>
  <c r="M570" i="8" s="1"/>
  <c r="P570" i="8" s="1"/>
  <c r="B570" i="6"/>
  <c r="J570" i="6"/>
  <c r="U570" i="8" s="1"/>
  <c r="N570" i="8" l="1"/>
  <c r="D570" i="6"/>
  <c r="E570" i="8" s="1"/>
  <c r="D570" i="8"/>
  <c r="I570" i="6"/>
  <c r="R570" i="8" s="1"/>
  <c r="C570" i="8"/>
  <c r="AE570" i="8" s="1"/>
  <c r="A572" i="6"/>
  <c r="A572" i="8" s="1"/>
  <c r="B571" i="8" s="1"/>
  <c r="J571" i="8" s="1"/>
  <c r="L571" i="6"/>
  <c r="O571" i="8" s="1"/>
  <c r="K571" i="6"/>
  <c r="M571" i="8" s="1"/>
  <c r="P571" i="8" s="1"/>
  <c r="B571" i="6"/>
  <c r="J571" i="6"/>
  <c r="U571" i="8" s="1"/>
  <c r="C571" i="6"/>
  <c r="N571" i="8" l="1"/>
  <c r="D571" i="6"/>
  <c r="E571" i="8" s="1"/>
  <c r="D571" i="8"/>
  <c r="I571" i="6"/>
  <c r="R571" i="8" s="1"/>
  <c r="C571" i="8"/>
  <c r="AE571" i="8" s="1"/>
  <c r="A573" i="6"/>
  <c r="A573" i="8" s="1"/>
  <c r="B572" i="8" s="1"/>
  <c r="J572" i="8" s="1"/>
  <c r="L572" i="6"/>
  <c r="O572" i="8" s="1"/>
  <c r="B572" i="6"/>
  <c r="J572" i="6"/>
  <c r="U572" i="8" s="1"/>
  <c r="K572" i="6"/>
  <c r="M572" i="8" s="1"/>
  <c r="P572" i="8" s="1"/>
  <c r="C572" i="6"/>
  <c r="N572" i="8" l="1"/>
  <c r="I572" i="6"/>
  <c r="R572" i="8" s="1"/>
  <c r="C572" i="8"/>
  <c r="AE572" i="8" s="1"/>
  <c r="D572" i="6"/>
  <c r="E572" i="8" s="1"/>
  <c r="D572" i="8"/>
  <c r="A574" i="6"/>
  <c r="A574" i="8" s="1"/>
  <c r="B573" i="8" s="1"/>
  <c r="J573" i="8" s="1"/>
  <c r="L573" i="6"/>
  <c r="O573" i="8" s="1"/>
  <c r="C573" i="6"/>
  <c r="K573" i="6"/>
  <c r="M573" i="8" s="1"/>
  <c r="P573" i="8" s="1"/>
  <c r="B573" i="6"/>
  <c r="J573" i="6"/>
  <c r="U573" i="8" s="1"/>
  <c r="N573" i="8" l="1"/>
  <c r="D573" i="6"/>
  <c r="E573" i="8" s="1"/>
  <c r="D573" i="8"/>
  <c r="I573" i="6"/>
  <c r="R573" i="8" s="1"/>
  <c r="C573" i="8"/>
  <c r="AE573" i="8" s="1"/>
  <c r="A575" i="6"/>
  <c r="A575" i="8" s="1"/>
  <c r="B574" i="8" s="1"/>
  <c r="J574" i="8" s="1"/>
  <c r="L574" i="6"/>
  <c r="O574" i="8" s="1"/>
  <c r="K574" i="6"/>
  <c r="M574" i="8" s="1"/>
  <c r="P574" i="8" s="1"/>
  <c r="B574" i="6"/>
  <c r="C574" i="6"/>
  <c r="J574" i="6"/>
  <c r="U574" i="8" s="1"/>
  <c r="N574" i="8" l="1"/>
  <c r="I574" i="6"/>
  <c r="R574" i="8" s="1"/>
  <c r="C574" i="8"/>
  <c r="AE574" i="8" s="1"/>
  <c r="D574" i="6"/>
  <c r="E574" i="8" s="1"/>
  <c r="D574" i="8"/>
  <c r="A576" i="6"/>
  <c r="A576" i="8" s="1"/>
  <c r="B575" i="8" s="1"/>
  <c r="J575" i="8" s="1"/>
  <c r="L575" i="6"/>
  <c r="O575" i="8" s="1"/>
  <c r="B575" i="6"/>
  <c r="J575" i="6"/>
  <c r="U575" i="8" s="1"/>
  <c r="C575" i="6"/>
  <c r="K575" i="6"/>
  <c r="M575" i="8" s="1"/>
  <c r="P575" i="8" s="1"/>
  <c r="N575" i="8" l="1"/>
  <c r="I575" i="6"/>
  <c r="R575" i="8" s="1"/>
  <c r="C575" i="8"/>
  <c r="AE575" i="8" s="1"/>
  <c r="D575" i="6"/>
  <c r="E575" i="8" s="1"/>
  <c r="D575" i="8"/>
  <c r="A577" i="6"/>
  <c r="A577" i="8" s="1"/>
  <c r="B576" i="8" s="1"/>
  <c r="J576" i="8" s="1"/>
  <c r="L576" i="6"/>
  <c r="O576" i="8" s="1"/>
  <c r="B576" i="6"/>
  <c r="J576" i="6"/>
  <c r="U576" i="8" s="1"/>
  <c r="C576" i="6"/>
  <c r="K576" i="6"/>
  <c r="M576" i="8" s="1"/>
  <c r="P576" i="8" s="1"/>
  <c r="N576" i="8" l="1"/>
  <c r="I576" i="6"/>
  <c r="R576" i="8" s="1"/>
  <c r="C576" i="8"/>
  <c r="AE576" i="8" s="1"/>
  <c r="D576" i="6"/>
  <c r="E576" i="8" s="1"/>
  <c r="D576" i="8"/>
  <c r="A578" i="6"/>
  <c r="A578" i="8" s="1"/>
  <c r="B577" i="8" s="1"/>
  <c r="J577" i="8" s="1"/>
  <c r="L577" i="6"/>
  <c r="O577" i="8" s="1"/>
  <c r="B577" i="6"/>
  <c r="J577" i="6"/>
  <c r="U577" i="8" s="1"/>
  <c r="K577" i="6"/>
  <c r="M577" i="8" s="1"/>
  <c r="P577" i="8" s="1"/>
  <c r="C577" i="6"/>
  <c r="N577" i="8" l="1"/>
  <c r="I577" i="6"/>
  <c r="R577" i="8" s="1"/>
  <c r="C577" i="8"/>
  <c r="AE577" i="8" s="1"/>
  <c r="D577" i="6"/>
  <c r="E577" i="8" s="1"/>
  <c r="D577" i="8"/>
  <c r="A579" i="6"/>
  <c r="A579" i="8" s="1"/>
  <c r="B578" i="8" s="1"/>
  <c r="J578" i="8" s="1"/>
  <c r="L578" i="6"/>
  <c r="O578" i="8" s="1"/>
  <c r="C578" i="6"/>
  <c r="K578" i="6"/>
  <c r="M578" i="8" s="1"/>
  <c r="P578" i="8" s="1"/>
  <c r="B578" i="6"/>
  <c r="J578" i="6"/>
  <c r="U578" i="8" s="1"/>
  <c r="N578" i="8" l="1"/>
  <c r="D578" i="6"/>
  <c r="E578" i="8" s="1"/>
  <c r="D578" i="8"/>
  <c r="I578" i="6"/>
  <c r="R578" i="8" s="1"/>
  <c r="C578" i="8"/>
  <c r="AE578" i="8" s="1"/>
  <c r="A580" i="6"/>
  <c r="A580" i="8" s="1"/>
  <c r="B579" i="8" s="1"/>
  <c r="J579" i="8" s="1"/>
  <c r="L579" i="6"/>
  <c r="O579" i="8" s="1"/>
  <c r="J579" i="6"/>
  <c r="U579" i="8" s="1"/>
  <c r="C579" i="6"/>
  <c r="B579" i="6"/>
  <c r="K579" i="6"/>
  <c r="M579" i="8" s="1"/>
  <c r="P579" i="8" s="1"/>
  <c r="N579" i="8" l="1"/>
  <c r="I579" i="6"/>
  <c r="R579" i="8" s="1"/>
  <c r="C579" i="8"/>
  <c r="AE579" i="8" s="1"/>
  <c r="D579" i="6"/>
  <c r="E579" i="8" s="1"/>
  <c r="D579" i="8"/>
  <c r="A581" i="6"/>
  <c r="A581" i="8" s="1"/>
  <c r="B580" i="8" s="1"/>
  <c r="J580" i="8" s="1"/>
  <c r="L580" i="6"/>
  <c r="O580" i="8" s="1"/>
  <c r="J580" i="6"/>
  <c r="U580" i="8" s="1"/>
  <c r="B580" i="6"/>
  <c r="C580" i="6"/>
  <c r="K580" i="6"/>
  <c r="M580" i="8" s="1"/>
  <c r="P580" i="8" s="1"/>
  <c r="N580" i="8" l="1"/>
  <c r="D580" i="6"/>
  <c r="E580" i="8" s="1"/>
  <c r="D580" i="8"/>
  <c r="I580" i="6"/>
  <c r="R580" i="8" s="1"/>
  <c r="C580" i="8"/>
  <c r="AE580" i="8" s="1"/>
  <c r="A582" i="6"/>
  <c r="A582" i="8" s="1"/>
  <c r="B581" i="8" s="1"/>
  <c r="J581" i="8" s="1"/>
  <c r="L581" i="6"/>
  <c r="O581" i="8" s="1"/>
  <c r="J581" i="6"/>
  <c r="U581" i="8" s="1"/>
  <c r="C581" i="6"/>
  <c r="K581" i="6"/>
  <c r="M581" i="8" s="1"/>
  <c r="P581" i="8" s="1"/>
  <c r="B581" i="6"/>
  <c r="N581" i="8" l="1"/>
  <c r="I581" i="6"/>
  <c r="R581" i="8" s="1"/>
  <c r="C581" i="8"/>
  <c r="AE581" i="8" s="1"/>
  <c r="D581" i="6"/>
  <c r="E581" i="8" s="1"/>
  <c r="D581" i="8"/>
  <c r="A583" i="6"/>
  <c r="A583" i="8" s="1"/>
  <c r="B582" i="8" s="1"/>
  <c r="J582" i="8" s="1"/>
  <c r="L582" i="6"/>
  <c r="O582" i="8" s="1"/>
  <c r="J582" i="6"/>
  <c r="U582" i="8" s="1"/>
  <c r="C582" i="6"/>
  <c r="K582" i="6"/>
  <c r="M582" i="8" s="1"/>
  <c r="P582" i="8" s="1"/>
  <c r="B582" i="6"/>
  <c r="N582" i="8" l="1"/>
  <c r="D582" i="6"/>
  <c r="E582" i="8" s="1"/>
  <c r="D582" i="8"/>
  <c r="I582" i="6"/>
  <c r="R582" i="8" s="1"/>
  <c r="C582" i="8"/>
  <c r="AE582" i="8" s="1"/>
  <c r="A584" i="6"/>
  <c r="A584" i="8" s="1"/>
  <c r="B583" i="8" s="1"/>
  <c r="J583" i="8" s="1"/>
  <c r="L583" i="6"/>
  <c r="O583" i="8" s="1"/>
  <c r="B583" i="6"/>
  <c r="J583" i="6"/>
  <c r="U583" i="8" s="1"/>
  <c r="C583" i="6"/>
  <c r="K583" i="6"/>
  <c r="M583" i="8" s="1"/>
  <c r="P583" i="8" s="1"/>
  <c r="N583" i="8" l="1"/>
  <c r="D583" i="6"/>
  <c r="E583" i="8" s="1"/>
  <c r="D583" i="8"/>
  <c r="I583" i="6"/>
  <c r="R583" i="8" s="1"/>
  <c r="C583" i="8"/>
  <c r="AE583" i="8" s="1"/>
  <c r="A585" i="6"/>
  <c r="A585" i="8" s="1"/>
  <c r="B584" i="8" s="1"/>
  <c r="J584" i="8" s="1"/>
  <c r="L584" i="6"/>
  <c r="O584" i="8" s="1"/>
  <c r="J584" i="6"/>
  <c r="U584" i="8" s="1"/>
  <c r="K584" i="6"/>
  <c r="M584" i="8" s="1"/>
  <c r="P584" i="8" s="1"/>
  <c r="C584" i="6"/>
  <c r="B584" i="6"/>
  <c r="N584" i="8" l="1"/>
  <c r="D584" i="6"/>
  <c r="E584" i="8" s="1"/>
  <c r="D584" i="8"/>
  <c r="I584" i="6"/>
  <c r="R584" i="8" s="1"/>
  <c r="C584" i="8"/>
  <c r="AE584" i="8" s="1"/>
  <c r="A586" i="6"/>
  <c r="A586" i="8" s="1"/>
  <c r="B585" i="8" s="1"/>
  <c r="J585" i="8" s="1"/>
  <c r="L585" i="6"/>
  <c r="O585" i="8" s="1"/>
  <c r="K585" i="6"/>
  <c r="M585" i="8" s="1"/>
  <c r="P585" i="8" s="1"/>
  <c r="J585" i="6"/>
  <c r="U585" i="8" s="1"/>
  <c r="C585" i="6"/>
  <c r="B585" i="6"/>
  <c r="N585" i="8" l="1"/>
  <c r="I585" i="6"/>
  <c r="R585" i="8" s="1"/>
  <c r="C585" i="8"/>
  <c r="AE585" i="8" s="1"/>
  <c r="D585" i="6"/>
  <c r="E585" i="8" s="1"/>
  <c r="D585" i="8"/>
  <c r="A587" i="6"/>
  <c r="A587" i="8" s="1"/>
  <c r="B586" i="8" s="1"/>
  <c r="J586" i="8" s="1"/>
  <c r="L586" i="6"/>
  <c r="O586" i="8" s="1"/>
  <c r="K586" i="6"/>
  <c r="M586" i="8" s="1"/>
  <c r="P586" i="8" s="1"/>
  <c r="B586" i="6"/>
  <c r="J586" i="6"/>
  <c r="U586" i="8" s="1"/>
  <c r="C586" i="6"/>
  <c r="N586" i="8" l="1"/>
  <c r="D586" i="6"/>
  <c r="E586" i="8" s="1"/>
  <c r="D586" i="8"/>
  <c r="I586" i="6"/>
  <c r="R586" i="8" s="1"/>
  <c r="C586" i="8"/>
  <c r="AE586" i="8" s="1"/>
  <c r="A588" i="6"/>
  <c r="A588" i="8" s="1"/>
  <c r="B587" i="8" s="1"/>
  <c r="J587" i="8" s="1"/>
  <c r="L587" i="6"/>
  <c r="O587" i="8" s="1"/>
  <c r="C587" i="6"/>
  <c r="B587" i="6"/>
  <c r="J587" i="6"/>
  <c r="U587" i="8" s="1"/>
  <c r="K587" i="6"/>
  <c r="M587" i="8" s="1"/>
  <c r="P587" i="8" s="1"/>
  <c r="N587" i="8" l="1"/>
  <c r="I587" i="6"/>
  <c r="R587" i="8" s="1"/>
  <c r="C587" i="8"/>
  <c r="AE587" i="8" s="1"/>
  <c r="D587" i="6"/>
  <c r="E587" i="8" s="1"/>
  <c r="D587" i="8"/>
  <c r="A589" i="6"/>
  <c r="A589" i="8" s="1"/>
  <c r="B588" i="8" s="1"/>
  <c r="J588" i="8" s="1"/>
  <c r="L588" i="6"/>
  <c r="O588" i="8" s="1"/>
  <c r="C588" i="6"/>
  <c r="K588" i="6"/>
  <c r="M588" i="8" s="1"/>
  <c r="P588" i="8" s="1"/>
  <c r="B588" i="6"/>
  <c r="J588" i="6"/>
  <c r="U588" i="8" s="1"/>
  <c r="N588" i="8" l="1"/>
  <c r="I588" i="6"/>
  <c r="R588" i="8" s="1"/>
  <c r="C588" i="8"/>
  <c r="AE588" i="8" s="1"/>
  <c r="D588" i="6"/>
  <c r="E588" i="8" s="1"/>
  <c r="D588" i="8"/>
  <c r="A590" i="6"/>
  <c r="A590" i="8" s="1"/>
  <c r="B589" i="8" s="1"/>
  <c r="J589" i="8" s="1"/>
  <c r="L589" i="6"/>
  <c r="O589" i="8" s="1"/>
  <c r="C589" i="6"/>
  <c r="K589" i="6"/>
  <c r="M589" i="8" s="1"/>
  <c r="P589" i="8" s="1"/>
  <c r="B589" i="6"/>
  <c r="J589" i="6"/>
  <c r="U589" i="8" s="1"/>
  <c r="N589" i="8" l="1"/>
  <c r="D589" i="6"/>
  <c r="E589" i="8" s="1"/>
  <c r="D589" i="8"/>
  <c r="I589" i="6"/>
  <c r="R589" i="8" s="1"/>
  <c r="C589" i="8"/>
  <c r="AE589" i="8" s="1"/>
  <c r="A591" i="6"/>
  <c r="A591" i="8" s="1"/>
  <c r="B590" i="8" s="1"/>
  <c r="J590" i="8" s="1"/>
  <c r="L590" i="6"/>
  <c r="O590" i="8" s="1"/>
  <c r="B590" i="6"/>
  <c r="J590" i="6"/>
  <c r="U590" i="8" s="1"/>
  <c r="C590" i="6"/>
  <c r="K590" i="6"/>
  <c r="M590" i="8" s="1"/>
  <c r="P590" i="8" s="1"/>
  <c r="N590" i="8" l="1"/>
  <c r="D590" i="6"/>
  <c r="E590" i="8" s="1"/>
  <c r="D590" i="8"/>
  <c r="I590" i="6"/>
  <c r="R590" i="8" s="1"/>
  <c r="C590" i="8"/>
  <c r="AE590" i="8" s="1"/>
  <c r="A592" i="6"/>
  <c r="A592" i="8" s="1"/>
  <c r="B591" i="8" s="1"/>
  <c r="J591" i="8" s="1"/>
  <c r="L591" i="6"/>
  <c r="O591" i="8" s="1"/>
  <c r="B591" i="6"/>
  <c r="J591" i="6"/>
  <c r="U591" i="8" s="1"/>
  <c r="K591" i="6"/>
  <c r="M591" i="8" s="1"/>
  <c r="P591" i="8" s="1"/>
  <c r="C591" i="6"/>
  <c r="N591" i="8" l="1"/>
  <c r="I591" i="6"/>
  <c r="R591" i="8" s="1"/>
  <c r="C591" i="8"/>
  <c r="AE591" i="8" s="1"/>
  <c r="D591" i="6"/>
  <c r="E591" i="8" s="1"/>
  <c r="D591" i="8"/>
  <c r="A593" i="6"/>
  <c r="A593" i="8" s="1"/>
  <c r="B592" i="8" s="1"/>
  <c r="J592" i="8" s="1"/>
  <c r="L592" i="6"/>
  <c r="O592" i="8" s="1"/>
  <c r="C592" i="6"/>
  <c r="K592" i="6"/>
  <c r="M592" i="8" s="1"/>
  <c r="P592" i="8" s="1"/>
  <c r="B592" i="6"/>
  <c r="J592" i="6"/>
  <c r="U592" i="8" s="1"/>
  <c r="N592" i="8" l="1"/>
  <c r="I592" i="6"/>
  <c r="R592" i="8" s="1"/>
  <c r="C592" i="8"/>
  <c r="AE592" i="8" s="1"/>
  <c r="D592" i="6"/>
  <c r="E592" i="8" s="1"/>
  <c r="D592" i="8"/>
  <c r="A594" i="6"/>
  <c r="A594" i="8" s="1"/>
  <c r="B593" i="8" s="1"/>
  <c r="J593" i="8" s="1"/>
  <c r="L593" i="6"/>
  <c r="O593" i="8" s="1"/>
  <c r="K593" i="6"/>
  <c r="M593" i="8" s="1"/>
  <c r="P593" i="8" s="1"/>
  <c r="B593" i="6"/>
  <c r="J593" i="6"/>
  <c r="U593" i="8" s="1"/>
  <c r="C593" i="6"/>
  <c r="N593" i="8" l="1"/>
  <c r="D593" i="6"/>
  <c r="E593" i="8" s="1"/>
  <c r="D593" i="8"/>
  <c r="I593" i="6"/>
  <c r="R593" i="8" s="1"/>
  <c r="C593" i="8"/>
  <c r="AE593" i="8" s="1"/>
  <c r="A595" i="6"/>
  <c r="A595" i="8" s="1"/>
  <c r="B594" i="8" s="1"/>
  <c r="J594" i="8" s="1"/>
  <c r="L594" i="6"/>
  <c r="O594" i="8" s="1"/>
  <c r="C594" i="6"/>
  <c r="K594" i="6"/>
  <c r="M594" i="8" s="1"/>
  <c r="P594" i="8" s="1"/>
  <c r="B594" i="6"/>
  <c r="J594" i="6"/>
  <c r="U594" i="8" s="1"/>
  <c r="N594" i="8" l="1"/>
  <c r="I594" i="6"/>
  <c r="R594" i="8" s="1"/>
  <c r="C594" i="8"/>
  <c r="AE594" i="8" s="1"/>
  <c r="D594" i="6"/>
  <c r="E594" i="8" s="1"/>
  <c r="D594" i="8"/>
  <c r="A596" i="6"/>
  <c r="A596" i="8" s="1"/>
  <c r="B595" i="8" s="1"/>
  <c r="J595" i="8" s="1"/>
  <c r="L595" i="6"/>
  <c r="O595" i="8" s="1"/>
  <c r="C595" i="6"/>
  <c r="K595" i="6"/>
  <c r="M595" i="8" s="1"/>
  <c r="P595" i="8" s="1"/>
  <c r="J595" i="6"/>
  <c r="U595" i="8" s="1"/>
  <c r="B595" i="6"/>
  <c r="N595" i="8" l="1"/>
  <c r="I595" i="6"/>
  <c r="R595" i="8" s="1"/>
  <c r="C595" i="8"/>
  <c r="AE595" i="8" s="1"/>
  <c r="D595" i="6"/>
  <c r="E595" i="8" s="1"/>
  <c r="D595" i="8"/>
  <c r="A597" i="6"/>
  <c r="A597" i="8" s="1"/>
  <c r="B596" i="8" s="1"/>
  <c r="J596" i="8" s="1"/>
  <c r="L596" i="6"/>
  <c r="O596" i="8" s="1"/>
  <c r="K596" i="6"/>
  <c r="M596" i="8" s="1"/>
  <c r="P596" i="8" s="1"/>
  <c r="B596" i="6"/>
  <c r="C596" i="6"/>
  <c r="J596" i="6"/>
  <c r="U596" i="8" s="1"/>
  <c r="N596" i="8" l="1"/>
  <c r="D596" i="6"/>
  <c r="E596" i="8" s="1"/>
  <c r="D596" i="8"/>
  <c r="I596" i="6"/>
  <c r="R596" i="8" s="1"/>
  <c r="C596" i="8"/>
  <c r="AE596" i="8" s="1"/>
  <c r="A598" i="6"/>
  <c r="A598" i="8" s="1"/>
  <c r="B597" i="8" s="1"/>
  <c r="J597" i="8" s="1"/>
  <c r="L597" i="6"/>
  <c r="O597" i="8" s="1"/>
  <c r="J597" i="6"/>
  <c r="U597" i="8" s="1"/>
  <c r="C597" i="6"/>
  <c r="B597" i="6"/>
  <c r="K597" i="6"/>
  <c r="M597" i="8" s="1"/>
  <c r="P597" i="8" s="1"/>
  <c r="N597" i="8" l="1"/>
  <c r="D597" i="6"/>
  <c r="E597" i="8" s="1"/>
  <c r="D597" i="8"/>
  <c r="I597" i="6"/>
  <c r="R597" i="8" s="1"/>
  <c r="C597" i="8"/>
  <c r="AE597" i="8" s="1"/>
  <c r="A599" i="6"/>
  <c r="A599" i="8" s="1"/>
  <c r="B598" i="8" s="1"/>
  <c r="J598" i="8" s="1"/>
  <c r="L598" i="6"/>
  <c r="O598" i="8" s="1"/>
  <c r="C598" i="6"/>
  <c r="K598" i="6"/>
  <c r="M598" i="8" s="1"/>
  <c r="P598" i="8" s="1"/>
  <c r="B598" i="6"/>
  <c r="J598" i="6"/>
  <c r="U598" i="8" s="1"/>
  <c r="N598" i="8" l="1"/>
  <c r="I598" i="6"/>
  <c r="R598" i="8" s="1"/>
  <c r="C598" i="8"/>
  <c r="AE598" i="8" s="1"/>
  <c r="D598" i="6"/>
  <c r="E598" i="8" s="1"/>
  <c r="D598" i="8"/>
  <c r="A600" i="6"/>
  <c r="A600" i="8" s="1"/>
  <c r="B599" i="8" s="1"/>
  <c r="J599" i="8" s="1"/>
  <c r="L599" i="6"/>
  <c r="O599" i="8" s="1"/>
  <c r="K599" i="6"/>
  <c r="M599" i="8" s="1"/>
  <c r="P599" i="8" s="1"/>
  <c r="C599" i="6"/>
  <c r="B599" i="6"/>
  <c r="J599" i="6"/>
  <c r="U599" i="8" s="1"/>
  <c r="N599" i="8" l="1"/>
  <c r="I599" i="6"/>
  <c r="R599" i="8" s="1"/>
  <c r="C599" i="8"/>
  <c r="AE599" i="8" s="1"/>
  <c r="D599" i="6"/>
  <c r="E599" i="8" s="1"/>
  <c r="D599" i="8"/>
  <c r="A601" i="6"/>
  <c r="A601" i="8" s="1"/>
  <c r="B600" i="8" s="1"/>
  <c r="J600" i="8" s="1"/>
  <c r="L600" i="6"/>
  <c r="O600" i="8" s="1"/>
  <c r="C600" i="6"/>
  <c r="K600" i="6"/>
  <c r="M600" i="8" s="1"/>
  <c r="P600" i="8" s="1"/>
  <c r="B600" i="6"/>
  <c r="J600" i="6"/>
  <c r="U600" i="8" s="1"/>
  <c r="N600" i="8" l="1"/>
  <c r="I600" i="6"/>
  <c r="R600" i="8" s="1"/>
  <c r="C600" i="8"/>
  <c r="AE600" i="8" s="1"/>
  <c r="D600" i="6"/>
  <c r="E600" i="8" s="1"/>
  <c r="D600" i="8"/>
  <c r="A602" i="6"/>
  <c r="A602" i="8" s="1"/>
  <c r="B601" i="8" s="1"/>
  <c r="J601" i="8" s="1"/>
  <c r="L601" i="6"/>
  <c r="O601" i="8" s="1"/>
  <c r="B601" i="6"/>
  <c r="J601" i="6"/>
  <c r="U601" i="8" s="1"/>
  <c r="K601" i="6"/>
  <c r="M601" i="8" s="1"/>
  <c r="P601" i="8" s="1"/>
  <c r="C601" i="6"/>
  <c r="N601" i="8" l="1"/>
  <c r="I601" i="6"/>
  <c r="R601" i="8" s="1"/>
  <c r="C601" i="8"/>
  <c r="AE601" i="8" s="1"/>
  <c r="D601" i="6"/>
  <c r="E601" i="8" s="1"/>
  <c r="D601" i="8"/>
  <c r="A603" i="6"/>
  <c r="A603" i="8" s="1"/>
  <c r="B602" i="8" s="1"/>
  <c r="J602" i="8" s="1"/>
  <c r="L602" i="6"/>
  <c r="O602" i="8" s="1"/>
  <c r="J602" i="6"/>
  <c r="U602" i="8" s="1"/>
  <c r="K602" i="6"/>
  <c r="M602" i="8" s="1"/>
  <c r="P602" i="8" s="1"/>
  <c r="C602" i="6"/>
  <c r="B602" i="6"/>
  <c r="N602" i="8" l="1"/>
  <c r="D602" i="6"/>
  <c r="E602" i="8" s="1"/>
  <c r="D602" i="8"/>
  <c r="I602" i="6"/>
  <c r="R602" i="8" s="1"/>
  <c r="C602" i="8"/>
  <c r="AE602" i="8" s="1"/>
  <c r="A604" i="6"/>
  <c r="A604" i="8" s="1"/>
  <c r="B603" i="8" s="1"/>
  <c r="J603" i="8" s="1"/>
  <c r="L603" i="6"/>
  <c r="O603" i="8" s="1"/>
  <c r="J603" i="6"/>
  <c r="U603" i="8" s="1"/>
  <c r="C603" i="6"/>
  <c r="K603" i="6"/>
  <c r="M603" i="8" s="1"/>
  <c r="P603" i="8" s="1"/>
  <c r="B603" i="6"/>
  <c r="N603" i="8" l="1"/>
  <c r="D603" i="6"/>
  <c r="E603" i="8" s="1"/>
  <c r="D603" i="8"/>
  <c r="I603" i="6"/>
  <c r="R603" i="8" s="1"/>
  <c r="C603" i="8"/>
  <c r="AE603" i="8" s="1"/>
  <c r="A605" i="6"/>
  <c r="A605" i="8" s="1"/>
  <c r="B604" i="8" s="1"/>
  <c r="J604" i="8" s="1"/>
  <c r="L604" i="6"/>
  <c r="O604" i="8" s="1"/>
  <c r="K604" i="6"/>
  <c r="M604" i="8" s="1"/>
  <c r="P604" i="8" s="1"/>
  <c r="B604" i="6"/>
  <c r="J604" i="6"/>
  <c r="U604" i="8" s="1"/>
  <c r="C604" i="6"/>
  <c r="N604" i="8" l="1"/>
  <c r="I604" i="6"/>
  <c r="R604" i="8" s="1"/>
  <c r="C604" i="8"/>
  <c r="AE604" i="8" s="1"/>
  <c r="D604" i="6"/>
  <c r="E604" i="8" s="1"/>
  <c r="D604" i="8"/>
  <c r="A606" i="6"/>
  <c r="A606" i="8" s="1"/>
  <c r="B605" i="8" s="1"/>
  <c r="J605" i="8" s="1"/>
  <c r="L605" i="6"/>
  <c r="O605" i="8" s="1"/>
  <c r="J605" i="6"/>
  <c r="U605" i="8" s="1"/>
  <c r="C605" i="6"/>
  <c r="K605" i="6"/>
  <c r="M605" i="8" s="1"/>
  <c r="P605" i="8" s="1"/>
  <c r="B605" i="6"/>
  <c r="N605" i="8" l="1"/>
  <c r="I605" i="6"/>
  <c r="R605" i="8" s="1"/>
  <c r="C605" i="8"/>
  <c r="AE605" i="8" s="1"/>
  <c r="D605" i="6"/>
  <c r="E605" i="8" s="1"/>
  <c r="D605" i="8"/>
  <c r="A607" i="6"/>
  <c r="A607" i="8" s="1"/>
  <c r="B606" i="8" s="1"/>
  <c r="J606" i="8" s="1"/>
  <c r="L606" i="6"/>
  <c r="O606" i="8" s="1"/>
  <c r="B606" i="6"/>
  <c r="K606" i="6"/>
  <c r="M606" i="8" s="1"/>
  <c r="P606" i="8" s="1"/>
  <c r="J606" i="6"/>
  <c r="U606" i="8" s="1"/>
  <c r="C606" i="6"/>
  <c r="N606" i="8" l="1"/>
  <c r="D606" i="6"/>
  <c r="E606" i="8" s="1"/>
  <c r="D606" i="8"/>
  <c r="I606" i="6"/>
  <c r="R606" i="8" s="1"/>
  <c r="C606" i="8"/>
  <c r="AE606" i="8" s="1"/>
  <c r="A608" i="6"/>
  <c r="A608" i="8" s="1"/>
  <c r="B607" i="8" s="1"/>
  <c r="J607" i="8" s="1"/>
  <c r="L607" i="6"/>
  <c r="O607" i="8" s="1"/>
  <c r="K607" i="6"/>
  <c r="M607" i="8" s="1"/>
  <c r="P607" i="8" s="1"/>
  <c r="J607" i="6"/>
  <c r="U607" i="8" s="1"/>
  <c r="B607" i="6"/>
  <c r="C607" i="6"/>
  <c r="N607" i="8" l="1"/>
  <c r="D607" i="6"/>
  <c r="E607" i="8" s="1"/>
  <c r="D607" i="8"/>
  <c r="I607" i="6"/>
  <c r="R607" i="8" s="1"/>
  <c r="C607" i="8"/>
  <c r="AE607" i="8" s="1"/>
  <c r="A609" i="6"/>
  <c r="A609" i="8" s="1"/>
  <c r="B608" i="8" s="1"/>
  <c r="J608" i="8" s="1"/>
  <c r="L608" i="6"/>
  <c r="O608" i="8" s="1"/>
  <c r="K608" i="6"/>
  <c r="M608" i="8" s="1"/>
  <c r="P608" i="8" s="1"/>
  <c r="B608" i="6"/>
  <c r="J608" i="6"/>
  <c r="U608" i="8" s="1"/>
  <c r="C608" i="6"/>
  <c r="N608" i="8" l="1"/>
  <c r="D608" i="6"/>
  <c r="E608" i="8" s="1"/>
  <c r="D608" i="8"/>
  <c r="I608" i="6"/>
  <c r="R608" i="8" s="1"/>
  <c r="C608" i="8"/>
  <c r="AE608" i="8" s="1"/>
  <c r="A610" i="6"/>
  <c r="A610" i="8" s="1"/>
  <c r="B609" i="8" s="1"/>
  <c r="J609" i="8" s="1"/>
  <c r="L609" i="6"/>
  <c r="O609" i="8" s="1"/>
  <c r="B609" i="6"/>
  <c r="J609" i="6"/>
  <c r="U609" i="8" s="1"/>
  <c r="C609" i="6"/>
  <c r="K609" i="6"/>
  <c r="M609" i="8" s="1"/>
  <c r="P609" i="8" s="1"/>
  <c r="N609" i="8" l="1"/>
  <c r="D609" i="6"/>
  <c r="E609" i="8" s="1"/>
  <c r="D609" i="8"/>
  <c r="I609" i="6"/>
  <c r="R609" i="8" s="1"/>
  <c r="C609" i="8"/>
  <c r="AE609" i="8" s="1"/>
  <c r="A611" i="6"/>
  <c r="A611" i="8" s="1"/>
  <c r="B610" i="8" s="1"/>
  <c r="J610" i="8" s="1"/>
  <c r="L610" i="6"/>
  <c r="O610" i="8" s="1"/>
  <c r="J610" i="6"/>
  <c r="U610" i="8" s="1"/>
  <c r="C610" i="6"/>
  <c r="K610" i="6"/>
  <c r="M610" i="8" s="1"/>
  <c r="P610" i="8" s="1"/>
  <c r="B610" i="6"/>
  <c r="N610" i="8" l="1"/>
  <c r="I610" i="6"/>
  <c r="R610" i="8" s="1"/>
  <c r="C610" i="8"/>
  <c r="AE610" i="8" s="1"/>
  <c r="D610" i="6"/>
  <c r="E610" i="8" s="1"/>
  <c r="D610" i="8"/>
  <c r="A612" i="6"/>
  <c r="A612" i="8" s="1"/>
  <c r="B611" i="8" s="1"/>
  <c r="J611" i="8" s="1"/>
  <c r="L611" i="6"/>
  <c r="O611" i="8" s="1"/>
  <c r="B611" i="6"/>
  <c r="J611" i="6"/>
  <c r="U611" i="8" s="1"/>
  <c r="C611" i="6"/>
  <c r="K611" i="6"/>
  <c r="M611" i="8" s="1"/>
  <c r="P611" i="8" s="1"/>
  <c r="N611" i="8" l="1"/>
  <c r="D611" i="6"/>
  <c r="E611" i="8" s="1"/>
  <c r="D611" i="8"/>
  <c r="I611" i="6"/>
  <c r="R611" i="8" s="1"/>
  <c r="C611" i="8"/>
  <c r="AE611" i="8" s="1"/>
  <c r="A613" i="6"/>
  <c r="A613" i="8" s="1"/>
  <c r="B612" i="8" s="1"/>
  <c r="J612" i="8" s="1"/>
  <c r="L612" i="6"/>
  <c r="O612" i="8" s="1"/>
  <c r="J612" i="6"/>
  <c r="U612" i="8" s="1"/>
  <c r="K612" i="6"/>
  <c r="M612" i="8" s="1"/>
  <c r="P612" i="8" s="1"/>
  <c r="B612" i="6"/>
  <c r="C612" i="6"/>
  <c r="N612" i="8" l="1"/>
  <c r="I612" i="6"/>
  <c r="R612" i="8" s="1"/>
  <c r="C612" i="8"/>
  <c r="AE612" i="8" s="1"/>
  <c r="D612" i="6"/>
  <c r="E612" i="8" s="1"/>
  <c r="D612" i="8"/>
  <c r="A614" i="6"/>
  <c r="A614" i="8" s="1"/>
  <c r="B613" i="8" s="1"/>
  <c r="J613" i="8" s="1"/>
  <c r="L613" i="6"/>
  <c r="O613" i="8" s="1"/>
  <c r="J613" i="6"/>
  <c r="U613" i="8" s="1"/>
  <c r="C613" i="6"/>
  <c r="K613" i="6"/>
  <c r="M613" i="8" s="1"/>
  <c r="P613" i="8" s="1"/>
  <c r="B613" i="6"/>
  <c r="N613" i="8" l="1"/>
  <c r="D613" i="6"/>
  <c r="E613" i="8" s="1"/>
  <c r="D613" i="8"/>
  <c r="I613" i="6"/>
  <c r="R613" i="8" s="1"/>
  <c r="C613" i="8"/>
  <c r="AE613" i="8" s="1"/>
  <c r="A615" i="6"/>
  <c r="A615" i="8" s="1"/>
  <c r="B614" i="8" s="1"/>
  <c r="J614" i="8" s="1"/>
  <c r="L614" i="6"/>
  <c r="O614" i="8" s="1"/>
  <c r="C614" i="6"/>
  <c r="K614" i="6"/>
  <c r="M614" i="8" s="1"/>
  <c r="P614" i="8" s="1"/>
  <c r="B614" i="6"/>
  <c r="J614" i="6"/>
  <c r="U614" i="8" s="1"/>
  <c r="N614" i="8" l="1"/>
  <c r="I614" i="6"/>
  <c r="R614" i="8" s="1"/>
  <c r="C614" i="8"/>
  <c r="AE614" i="8" s="1"/>
  <c r="D614" i="6"/>
  <c r="E614" i="8" s="1"/>
  <c r="D614" i="8"/>
  <c r="A616" i="6"/>
  <c r="A616" i="8" s="1"/>
  <c r="B615" i="8" s="1"/>
  <c r="J615" i="8" s="1"/>
  <c r="L615" i="6"/>
  <c r="O615" i="8" s="1"/>
  <c r="B615" i="6"/>
  <c r="J615" i="6"/>
  <c r="U615" i="8" s="1"/>
  <c r="C615" i="6"/>
  <c r="K615" i="6"/>
  <c r="M615" i="8" s="1"/>
  <c r="P615" i="8" s="1"/>
  <c r="N615" i="8" l="1"/>
  <c r="D615" i="6"/>
  <c r="E615" i="8" s="1"/>
  <c r="D615" i="8"/>
  <c r="I615" i="6"/>
  <c r="R615" i="8" s="1"/>
  <c r="C615" i="8"/>
  <c r="AE615" i="8" s="1"/>
  <c r="A617" i="6"/>
  <c r="A617" i="8" s="1"/>
  <c r="B616" i="8" s="1"/>
  <c r="J616" i="8" s="1"/>
  <c r="L616" i="6"/>
  <c r="O616" i="8" s="1"/>
  <c r="B616" i="6"/>
  <c r="J616" i="6"/>
  <c r="U616" i="8" s="1"/>
  <c r="K616" i="6"/>
  <c r="M616" i="8" s="1"/>
  <c r="P616" i="8" s="1"/>
  <c r="C616" i="6"/>
  <c r="N616" i="8" l="1"/>
  <c r="I616" i="6"/>
  <c r="R616" i="8" s="1"/>
  <c r="C616" i="8"/>
  <c r="AE616" i="8" s="1"/>
  <c r="D616" i="6"/>
  <c r="E616" i="8" s="1"/>
  <c r="D616" i="8"/>
  <c r="A618" i="6"/>
  <c r="A618" i="8" s="1"/>
  <c r="B617" i="8" s="1"/>
  <c r="J617" i="8" s="1"/>
  <c r="L617" i="6"/>
  <c r="O617" i="8" s="1"/>
  <c r="B617" i="6"/>
  <c r="J617" i="6"/>
  <c r="U617" i="8" s="1"/>
  <c r="C617" i="6"/>
  <c r="K617" i="6"/>
  <c r="M617" i="8" s="1"/>
  <c r="P617" i="8" s="1"/>
  <c r="N617" i="8" l="1"/>
  <c r="D617" i="6"/>
  <c r="E617" i="8" s="1"/>
  <c r="D617" i="8"/>
  <c r="I617" i="6"/>
  <c r="R617" i="8" s="1"/>
  <c r="C617" i="8"/>
  <c r="AE617" i="8" s="1"/>
  <c r="A619" i="6"/>
  <c r="A619" i="8" s="1"/>
  <c r="B618" i="8" s="1"/>
  <c r="J618" i="8" s="1"/>
  <c r="L618" i="6"/>
  <c r="O618" i="8" s="1"/>
  <c r="C618" i="6"/>
  <c r="K618" i="6"/>
  <c r="M618" i="8" s="1"/>
  <c r="P618" i="8" s="1"/>
  <c r="J618" i="6"/>
  <c r="U618" i="8" s="1"/>
  <c r="B618" i="6"/>
  <c r="N618" i="8" l="1"/>
  <c r="I618" i="6"/>
  <c r="R618" i="8" s="1"/>
  <c r="C618" i="8"/>
  <c r="AE618" i="8" s="1"/>
  <c r="D618" i="6"/>
  <c r="E618" i="8" s="1"/>
  <c r="D618" i="8"/>
  <c r="A620" i="6"/>
  <c r="A620" i="8" s="1"/>
  <c r="B619" i="8" s="1"/>
  <c r="J619" i="8" s="1"/>
  <c r="L619" i="6"/>
  <c r="O619" i="8" s="1"/>
  <c r="C619" i="6"/>
  <c r="K619" i="6"/>
  <c r="M619" i="8" s="1"/>
  <c r="P619" i="8" s="1"/>
  <c r="B619" i="6"/>
  <c r="J619" i="6"/>
  <c r="U619" i="8" s="1"/>
  <c r="N619" i="8" l="1"/>
  <c r="I619" i="6"/>
  <c r="R619" i="8" s="1"/>
  <c r="C619" i="8"/>
  <c r="AE619" i="8" s="1"/>
  <c r="D619" i="6"/>
  <c r="E619" i="8" s="1"/>
  <c r="D619" i="8"/>
  <c r="A621" i="6"/>
  <c r="A621" i="8" s="1"/>
  <c r="B620" i="8" s="1"/>
  <c r="J620" i="8" s="1"/>
  <c r="L620" i="6"/>
  <c r="O620" i="8" s="1"/>
  <c r="K620" i="6"/>
  <c r="M620" i="8" s="1"/>
  <c r="P620" i="8" s="1"/>
  <c r="B620" i="6"/>
  <c r="C620" i="6"/>
  <c r="J620" i="6"/>
  <c r="U620" i="8" s="1"/>
  <c r="N620" i="8" l="1"/>
  <c r="D620" i="6"/>
  <c r="E620" i="8" s="1"/>
  <c r="D620" i="8"/>
  <c r="I620" i="6"/>
  <c r="R620" i="8" s="1"/>
  <c r="C620" i="8"/>
  <c r="AE620" i="8" s="1"/>
  <c r="A622" i="6"/>
  <c r="A622" i="8" s="1"/>
  <c r="B621" i="8" s="1"/>
  <c r="J621" i="8" s="1"/>
  <c r="L621" i="6"/>
  <c r="O621" i="8" s="1"/>
  <c r="C621" i="6"/>
  <c r="K621" i="6"/>
  <c r="M621" i="8" s="1"/>
  <c r="P621" i="8" s="1"/>
  <c r="B621" i="6"/>
  <c r="J621" i="6"/>
  <c r="U621" i="8" s="1"/>
  <c r="N621" i="8" l="1"/>
  <c r="I621" i="6"/>
  <c r="R621" i="8" s="1"/>
  <c r="C621" i="8"/>
  <c r="AE621" i="8" s="1"/>
  <c r="D621" i="6"/>
  <c r="E621" i="8" s="1"/>
  <c r="D621" i="8"/>
  <c r="A623" i="6"/>
  <c r="A623" i="8" s="1"/>
  <c r="B622" i="8" s="1"/>
  <c r="J622" i="8" s="1"/>
  <c r="L622" i="6"/>
  <c r="O622" i="8" s="1"/>
  <c r="B622" i="6"/>
  <c r="J622" i="6"/>
  <c r="U622" i="8" s="1"/>
  <c r="C622" i="6"/>
  <c r="K622" i="6"/>
  <c r="M622" i="8" s="1"/>
  <c r="P622" i="8" s="1"/>
  <c r="N622" i="8" l="1"/>
  <c r="D622" i="6"/>
  <c r="E622" i="8" s="1"/>
  <c r="D622" i="8"/>
  <c r="I622" i="6"/>
  <c r="R622" i="8" s="1"/>
  <c r="C622" i="8"/>
  <c r="AE622" i="8" s="1"/>
  <c r="A624" i="6"/>
  <c r="A624" i="8" s="1"/>
  <c r="B623" i="8" s="1"/>
  <c r="J623" i="8" s="1"/>
  <c r="L623" i="6"/>
  <c r="O623" i="8" s="1"/>
  <c r="C623" i="6"/>
  <c r="K623" i="6"/>
  <c r="M623" i="8" s="1"/>
  <c r="P623" i="8" s="1"/>
  <c r="J623" i="6"/>
  <c r="U623" i="8" s="1"/>
  <c r="B623" i="6"/>
  <c r="N623" i="8" l="1"/>
  <c r="D623" i="6"/>
  <c r="E623" i="8" s="1"/>
  <c r="D623" i="8"/>
  <c r="I623" i="6"/>
  <c r="R623" i="8" s="1"/>
  <c r="C623" i="8"/>
  <c r="AE623" i="8" s="1"/>
  <c r="A625" i="6"/>
  <c r="A625" i="8" s="1"/>
  <c r="B624" i="8" s="1"/>
  <c r="J624" i="8" s="1"/>
  <c r="L624" i="6"/>
  <c r="O624" i="8" s="1"/>
  <c r="B624" i="6"/>
  <c r="J624" i="6"/>
  <c r="U624" i="8" s="1"/>
  <c r="C624" i="6"/>
  <c r="K624" i="6"/>
  <c r="M624" i="8" s="1"/>
  <c r="P624" i="8" s="1"/>
  <c r="N624" i="8" l="1"/>
  <c r="I624" i="6"/>
  <c r="R624" i="8" s="1"/>
  <c r="C624" i="8"/>
  <c r="AE624" i="8" s="1"/>
  <c r="D624" i="6"/>
  <c r="E624" i="8" s="1"/>
  <c r="D624" i="8"/>
  <c r="A626" i="6"/>
  <c r="A626" i="8" s="1"/>
  <c r="B625" i="8" s="1"/>
  <c r="J625" i="8" s="1"/>
  <c r="L625" i="6"/>
  <c r="O625" i="8" s="1"/>
  <c r="J625" i="6"/>
  <c r="U625" i="8" s="1"/>
  <c r="C625" i="6"/>
  <c r="K625" i="6"/>
  <c r="M625" i="8" s="1"/>
  <c r="P625" i="8" s="1"/>
  <c r="B625" i="6"/>
  <c r="N625" i="8" l="1"/>
  <c r="I625" i="6"/>
  <c r="R625" i="8" s="1"/>
  <c r="C625" i="8"/>
  <c r="AE625" i="8" s="1"/>
  <c r="D625" i="6"/>
  <c r="E625" i="8" s="1"/>
  <c r="D625" i="8"/>
  <c r="A627" i="6"/>
  <c r="A627" i="8" s="1"/>
  <c r="B626" i="8" s="1"/>
  <c r="J626" i="8" s="1"/>
  <c r="L626" i="6"/>
  <c r="O626" i="8" s="1"/>
  <c r="K626" i="6"/>
  <c r="M626" i="8" s="1"/>
  <c r="P626" i="8" s="1"/>
  <c r="J626" i="6"/>
  <c r="U626" i="8" s="1"/>
  <c r="B626" i="6"/>
  <c r="C626" i="6"/>
  <c r="N626" i="8" l="1"/>
  <c r="I626" i="6"/>
  <c r="R626" i="8" s="1"/>
  <c r="C626" i="8"/>
  <c r="AE626" i="8" s="1"/>
  <c r="D626" i="6"/>
  <c r="E626" i="8" s="1"/>
  <c r="D626" i="8"/>
  <c r="A628" i="6"/>
  <c r="A628" i="8" s="1"/>
  <c r="B627" i="8" s="1"/>
  <c r="J627" i="8" s="1"/>
  <c r="L627" i="6"/>
  <c r="O627" i="8" s="1"/>
  <c r="B627" i="6"/>
  <c r="J627" i="6"/>
  <c r="U627" i="8" s="1"/>
  <c r="C627" i="6"/>
  <c r="K627" i="6"/>
  <c r="M627" i="8" s="1"/>
  <c r="P627" i="8" s="1"/>
  <c r="N627" i="8" l="1"/>
  <c r="D627" i="6"/>
  <c r="E627" i="8" s="1"/>
  <c r="D627" i="8"/>
  <c r="I627" i="6"/>
  <c r="R627" i="8" s="1"/>
  <c r="C627" i="8"/>
  <c r="AE627" i="8" s="1"/>
  <c r="A629" i="6"/>
  <c r="A629" i="8" s="1"/>
  <c r="B628" i="8" s="1"/>
  <c r="J628" i="8" s="1"/>
  <c r="L628" i="6"/>
  <c r="O628" i="8" s="1"/>
  <c r="B628" i="6"/>
  <c r="J628" i="6"/>
  <c r="U628" i="8" s="1"/>
  <c r="C628" i="6"/>
  <c r="K628" i="6"/>
  <c r="M628" i="8" s="1"/>
  <c r="P628" i="8" s="1"/>
  <c r="N628" i="8" l="1"/>
  <c r="I628" i="6"/>
  <c r="R628" i="8" s="1"/>
  <c r="C628" i="8"/>
  <c r="AE628" i="8" s="1"/>
  <c r="D628" i="6"/>
  <c r="E628" i="8" s="1"/>
  <c r="D628" i="8"/>
  <c r="A630" i="6"/>
  <c r="A630" i="8" s="1"/>
  <c r="B629" i="8" s="1"/>
  <c r="J629" i="8" s="1"/>
  <c r="L629" i="6"/>
  <c r="O629" i="8" s="1"/>
  <c r="C629" i="6"/>
  <c r="J629" i="6"/>
  <c r="U629" i="8" s="1"/>
  <c r="K629" i="6"/>
  <c r="M629" i="8" s="1"/>
  <c r="P629" i="8" s="1"/>
  <c r="B629" i="6"/>
  <c r="N629" i="8" l="1"/>
  <c r="D629" i="6"/>
  <c r="E629" i="8" s="1"/>
  <c r="D629" i="8"/>
  <c r="I629" i="6"/>
  <c r="R629" i="8" s="1"/>
  <c r="C629" i="8"/>
  <c r="AE629" i="8" s="1"/>
  <c r="A631" i="6"/>
  <c r="A631" i="8" s="1"/>
  <c r="B630" i="8" s="1"/>
  <c r="J630" i="8" s="1"/>
  <c r="L630" i="6"/>
  <c r="O630" i="8" s="1"/>
  <c r="C630" i="6"/>
  <c r="K630" i="6"/>
  <c r="M630" i="8" s="1"/>
  <c r="P630" i="8" s="1"/>
  <c r="J630" i="6"/>
  <c r="U630" i="8" s="1"/>
  <c r="B630" i="6"/>
  <c r="N630" i="8" l="1"/>
  <c r="D630" i="6"/>
  <c r="E630" i="8" s="1"/>
  <c r="D630" i="8"/>
  <c r="I630" i="6"/>
  <c r="R630" i="8" s="1"/>
  <c r="C630" i="8"/>
  <c r="AE630" i="8" s="1"/>
  <c r="A632" i="6"/>
  <c r="A632" i="8" s="1"/>
  <c r="B631" i="8" s="1"/>
  <c r="J631" i="8" s="1"/>
  <c r="L631" i="6"/>
  <c r="O631" i="8" s="1"/>
  <c r="C631" i="6"/>
  <c r="K631" i="6"/>
  <c r="M631" i="8" s="1"/>
  <c r="P631" i="8" s="1"/>
  <c r="B631" i="6"/>
  <c r="J631" i="6"/>
  <c r="U631" i="8" s="1"/>
  <c r="N631" i="8" l="1"/>
  <c r="I631" i="6"/>
  <c r="R631" i="8" s="1"/>
  <c r="C631" i="8"/>
  <c r="AE631" i="8" s="1"/>
  <c r="D631" i="6"/>
  <c r="E631" i="8" s="1"/>
  <c r="D631" i="8"/>
  <c r="A633" i="6"/>
  <c r="A633" i="8" s="1"/>
  <c r="B632" i="8" s="1"/>
  <c r="J632" i="8" s="1"/>
  <c r="L632" i="6"/>
  <c r="O632" i="8" s="1"/>
  <c r="B632" i="6"/>
  <c r="J632" i="6"/>
  <c r="U632" i="8" s="1"/>
  <c r="K632" i="6"/>
  <c r="M632" i="8" s="1"/>
  <c r="P632" i="8" s="1"/>
  <c r="C632" i="6"/>
  <c r="N632" i="8" l="1"/>
  <c r="D632" i="6"/>
  <c r="E632" i="8" s="1"/>
  <c r="D632" i="8"/>
  <c r="I632" i="6"/>
  <c r="R632" i="8" s="1"/>
  <c r="C632" i="8"/>
  <c r="AE632" i="8" s="1"/>
  <c r="A634" i="6"/>
  <c r="A634" i="8" s="1"/>
  <c r="B633" i="8" s="1"/>
  <c r="J633" i="8" s="1"/>
  <c r="L633" i="6"/>
  <c r="O633" i="8" s="1"/>
  <c r="K633" i="6"/>
  <c r="M633" i="8" s="1"/>
  <c r="P633" i="8" s="1"/>
  <c r="B633" i="6"/>
  <c r="J633" i="6"/>
  <c r="U633" i="8" s="1"/>
  <c r="C633" i="6"/>
  <c r="N633" i="8" l="1"/>
  <c r="D633" i="6"/>
  <c r="E633" i="8" s="1"/>
  <c r="D633" i="8"/>
  <c r="I633" i="6"/>
  <c r="R633" i="8" s="1"/>
  <c r="C633" i="8"/>
  <c r="AE633" i="8" s="1"/>
  <c r="A635" i="6"/>
  <c r="A635" i="8" s="1"/>
  <c r="B634" i="8" s="1"/>
  <c r="J634" i="8" s="1"/>
  <c r="L634" i="6"/>
  <c r="O634" i="8" s="1"/>
  <c r="B634" i="6"/>
  <c r="K634" i="6"/>
  <c r="M634" i="8" s="1"/>
  <c r="P634" i="8" s="1"/>
  <c r="J634" i="6"/>
  <c r="U634" i="8" s="1"/>
  <c r="C634" i="6"/>
  <c r="N634" i="8" l="1"/>
  <c r="D634" i="6"/>
  <c r="E634" i="8" s="1"/>
  <c r="D634" i="8"/>
  <c r="I634" i="6"/>
  <c r="R634" i="8" s="1"/>
  <c r="C634" i="8"/>
  <c r="AE634" i="8" s="1"/>
  <c r="A636" i="6"/>
  <c r="A636" i="8" s="1"/>
  <c r="B635" i="8" s="1"/>
  <c r="J635" i="8" s="1"/>
  <c r="L635" i="6"/>
  <c r="O635" i="8" s="1"/>
  <c r="J635" i="6"/>
  <c r="U635" i="8" s="1"/>
  <c r="B635" i="6"/>
  <c r="C635" i="6"/>
  <c r="K635" i="6"/>
  <c r="M635" i="8" s="1"/>
  <c r="P635" i="8" s="1"/>
  <c r="N635" i="8" l="1"/>
  <c r="D635" i="6"/>
  <c r="E635" i="8" s="1"/>
  <c r="D635" i="8"/>
  <c r="I635" i="6"/>
  <c r="R635" i="8" s="1"/>
  <c r="C635" i="8"/>
  <c r="AE635" i="8" s="1"/>
  <c r="A637" i="6"/>
  <c r="A637" i="8" s="1"/>
  <c r="B636" i="8" s="1"/>
  <c r="J636" i="8" s="1"/>
  <c r="L636" i="6"/>
  <c r="O636" i="8" s="1"/>
  <c r="K636" i="6"/>
  <c r="M636" i="8" s="1"/>
  <c r="P636" i="8" s="1"/>
  <c r="J636" i="6"/>
  <c r="U636" i="8" s="1"/>
  <c r="B636" i="6"/>
  <c r="C636" i="6"/>
  <c r="N636" i="8" l="1"/>
  <c r="D636" i="6"/>
  <c r="E636" i="8" s="1"/>
  <c r="D636" i="8"/>
  <c r="I636" i="6"/>
  <c r="R636" i="8" s="1"/>
  <c r="C636" i="8"/>
  <c r="AE636" i="8" s="1"/>
  <c r="A638" i="6"/>
  <c r="A638" i="8" s="1"/>
  <c r="B637" i="8" s="1"/>
  <c r="J637" i="8" s="1"/>
  <c r="L637" i="6"/>
  <c r="O637" i="8" s="1"/>
  <c r="K637" i="6"/>
  <c r="M637" i="8" s="1"/>
  <c r="P637" i="8" s="1"/>
  <c r="B637" i="6"/>
  <c r="J637" i="6"/>
  <c r="U637" i="8" s="1"/>
  <c r="C637" i="6"/>
  <c r="N637" i="8" l="1"/>
  <c r="D637" i="6"/>
  <c r="E637" i="8" s="1"/>
  <c r="D637" i="8"/>
  <c r="I637" i="6"/>
  <c r="R637" i="8" s="1"/>
  <c r="C637" i="8"/>
  <c r="AE637" i="8" s="1"/>
  <c r="A639" i="6"/>
  <c r="A639" i="8" s="1"/>
  <c r="B638" i="8" s="1"/>
  <c r="J638" i="8" s="1"/>
  <c r="L638" i="6"/>
  <c r="O638" i="8" s="1"/>
  <c r="C638" i="6"/>
  <c r="K638" i="6"/>
  <c r="M638" i="8" s="1"/>
  <c r="P638" i="8" s="1"/>
  <c r="B638" i="6"/>
  <c r="J638" i="6"/>
  <c r="U638" i="8" s="1"/>
  <c r="N638" i="8" l="1"/>
  <c r="I638" i="6"/>
  <c r="R638" i="8" s="1"/>
  <c r="C638" i="8"/>
  <c r="AE638" i="8" s="1"/>
  <c r="D638" i="6"/>
  <c r="E638" i="8" s="1"/>
  <c r="D638" i="8"/>
  <c r="A640" i="6"/>
  <c r="A640" i="8" s="1"/>
  <c r="B639" i="8" s="1"/>
  <c r="J639" i="8" s="1"/>
  <c r="L639" i="6"/>
  <c r="O639" i="8" s="1"/>
  <c r="J639" i="6"/>
  <c r="U639" i="8" s="1"/>
  <c r="B639" i="6"/>
  <c r="C639" i="6"/>
  <c r="K639" i="6"/>
  <c r="M639" i="8" s="1"/>
  <c r="P639" i="8" s="1"/>
  <c r="N639" i="8" l="1"/>
  <c r="D639" i="6"/>
  <c r="E639" i="8" s="1"/>
  <c r="D639" i="8"/>
  <c r="I639" i="6"/>
  <c r="R639" i="8" s="1"/>
  <c r="C639" i="8"/>
  <c r="AE639" i="8" s="1"/>
  <c r="A641" i="6"/>
  <c r="A641" i="8" s="1"/>
  <c r="B640" i="8" s="1"/>
  <c r="J640" i="8" s="1"/>
  <c r="L640" i="6"/>
  <c r="O640" i="8" s="1"/>
  <c r="J640" i="6"/>
  <c r="U640" i="8" s="1"/>
  <c r="C640" i="6"/>
  <c r="K640" i="6"/>
  <c r="M640" i="8" s="1"/>
  <c r="P640" i="8" s="1"/>
  <c r="B640" i="6"/>
  <c r="N640" i="8" l="1"/>
  <c r="I640" i="6"/>
  <c r="R640" i="8" s="1"/>
  <c r="C640" i="8"/>
  <c r="AE640" i="8" s="1"/>
  <c r="D640" i="6"/>
  <c r="E640" i="8" s="1"/>
  <c r="D640" i="8"/>
  <c r="A642" i="6"/>
  <c r="A642" i="8" s="1"/>
  <c r="B641" i="8" s="1"/>
  <c r="J641" i="8" s="1"/>
  <c r="L641" i="6"/>
  <c r="O641" i="8" s="1"/>
  <c r="J641" i="6"/>
  <c r="U641" i="8" s="1"/>
  <c r="C641" i="6"/>
  <c r="B641" i="6"/>
  <c r="K641" i="6"/>
  <c r="M641" i="8" s="1"/>
  <c r="P641" i="8" s="1"/>
  <c r="N641" i="8" l="1"/>
  <c r="D641" i="6"/>
  <c r="E641" i="8" s="1"/>
  <c r="D641" i="8"/>
  <c r="I641" i="6"/>
  <c r="R641" i="8" s="1"/>
  <c r="C641" i="8"/>
  <c r="AE641" i="8" s="1"/>
  <c r="A643" i="6"/>
  <c r="A643" i="8" s="1"/>
  <c r="B642" i="8" s="1"/>
  <c r="J642" i="8" s="1"/>
  <c r="L642" i="6"/>
  <c r="O642" i="8" s="1"/>
  <c r="C642" i="6"/>
  <c r="K642" i="6"/>
  <c r="M642" i="8" s="1"/>
  <c r="P642" i="8" s="1"/>
  <c r="B642" i="6"/>
  <c r="J642" i="6"/>
  <c r="U642" i="8" s="1"/>
  <c r="N642" i="8" l="1"/>
  <c r="D642" i="6"/>
  <c r="E642" i="8" s="1"/>
  <c r="D642" i="8"/>
  <c r="I642" i="6"/>
  <c r="R642" i="8" s="1"/>
  <c r="C642" i="8"/>
  <c r="AE642" i="8" s="1"/>
  <c r="A644" i="6"/>
  <c r="A644" i="8" s="1"/>
  <c r="B643" i="8" s="1"/>
  <c r="J643" i="8" s="1"/>
  <c r="L643" i="6"/>
  <c r="O643" i="8" s="1"/>
  <c r="K643" i="6"/>
  <c r="M643" i="8" s="1"/>
  <c r="P643" i="8" s="1"/>
  <c r="J643" i="6"/>
  <c r="U643" i="8" s="1"/>
  <c r="B643" i="6"/>
  <c r="C643" i="6"/>
  <c r="N643" i="8" l="1"/>
  <c r="I643" i="6"/>
  <c r="R643" i="8" s="1"/>
  <c r="C643" i="8"/>
  <c r="AE643" i="8" s="1"/>
  <c r="D643" i="6"/>
  <c r="E643" i="8" s="1"/>
  <c r="D643" i="8"/>
  <c r="A645" i="6"/>
  <c r="A645" i="8" s="1"/>
  <c r="B644" i="8" s="1"/>
  <c r="J644" i="8" s="1"/>
  <c r="L644" i="6"/>
  <c r="O644" i="8" s="1"/>
  <c r="K644" i="6"/>
  <c r="M644" i="8" s="1"/>
  <c r="P644" i="8" s="1"/>
  <c r="J644" i="6"/>
  <c r="U644" i="8" s="1"/>
  <c r="B644" i="6"/>
  <c r="C644" i="6"/>
  <c r="N644" i="8" l="1"/>
  <c r="I644" i="6"/>
  <c r="R644" i="8" s="1"/>
  <c r="C644" i="8"/>
  <c r="AE644" i="8" s="1"/>
  <c r="D644" i="6"/>
  <c r="E644" i="8" s="1"/>
  <c r="D644" i="8"/>
  <c r="A646" i="6"/>
  <c r="A646" i="8" s="1"/>
  <c r="B645" i="8" s="1"/>
  <c r="J645" i="8" s="1"/>
  <c r="L645" i="6"/>
  <c r="O645" i="8" s="1"/>
  <c r="K645" i="6"/>
  <c r="M645" i="8" s="1"/>
  <c r="P645" i="8" s="1"/>
  <c r="J645" i="6"/>
  <c r="U645" i="8" s="1"/>
  <c r="B645" i="6"/>
  <c r="C645" i="6"/>
  <c r="N645" i="8" l="1"/>
  <c r="D645" i="6"/>
  <c r="E645" i="8" s="1"/>
  <c r="D645" i="8"/>
  <c r="I645" i="6"/>
  <c r="R645" i="8" s="1"/>
  <c r="C645" i="8"/>
  <c r="AE645" i="8" s="1"/>
  <c r="A647" i="6"/>
  <c r="A647" i="8" s="1"/>
  <c r="B646" i="8" s="1"/>
  <c r="J646" i="8" s="1"/>
  <c r="L646" i="6"/>
  <c r="O646" i="8" s="1"/>
  <c r="C646" i="6"/>
  <c r="K646" i="6"/>
  <c r="M646" i="8" s="1"/>
  <c r="P646" i="8" s="1"/>
  <c r="B646" i="6"/>
  <c r="J646" i="6"/>
  <c r="U646" i="8" s="1"/>
  <c r="N646" i="8" l="1"/>
  <c r="D646" i="6"/>
  <c r="E646" i="8" s="1"/>
  <c r="D646" i="8"/>
  <c r="I646" i="6"/>
  <c r="R646" i="8" s="1"/>
  <c r="C646" i="8"/>
  <c r="AE646" i="8" s="1"/>
  <c r="A648" i="6"/>
  <c r="A648" i="8" s="1"/>
  <c r="B647" i="8" s="1"/>
  <c r="J647" i="8" s="1"/>
  <c r="L647" i="6"/>
  <c r="O647" i="8" s="1"/>
  <c r="J647" i="6"/>
  <c r="U647" i="8" s="1"/>
  <c r="C647" i="6"/>
  <c r="K647" i="6"/>
  <c r="M647" i="8" s="1"/>
  <c r="P647" i="8" s="1"/>
  <c r="B647" i="6"/>
  <c r="N647" i="8" l="1"/>
  <c r="D647" i="6"/>
  <c r="E647" i="8" s="1"/>
  <c r="D647" i="8"/>
  <c r="I647" i="6"/>
  <c r="R647" i="8" s="1"/>
  <c r="C647" i="8"/>
  <c r="AE647" i="8" s="1"/>
  <c r="A649" i="6"/>
  <c r="A649" i="8" s="1"/>
  <c r="B648" i="8" s="1"/>
  <c r="J648" i="8" s="1"/>
  <c r="L648" i="6"/>
  <c r="O648" i="8" s="1"/>
  <c r="J648" i="6"/>
  <c r="U648" i="8" s="1"/>
  <c r="C648" i="6"/>
  <c r="K648" i="6"/>
  <c r="M648" i="8" s="1"/>
  <c r="P648" i="8" s="1"/>
  <c r="B648" i="6"/>
  <c r="N648" i="8" l="1"/>
  <c r="D648" i="6"/>
  <c r="E648" i="8" s="1"/>
  <c r="D648" i="8"/>
  <c r="I648" i="6"/>
  <c r="R648" i="8" s="1"/>
  <c r="C648" i="8"/>
  <c r="AE648" i="8" s="1"/>
  <c r="A650" i="6"/>
  <c r="A650" i="8" s="1"/>
  <c r="B649" i="8" s="1"/>
  <c r="J649" i="8" s="1"/>
  <c r="L649" i="6"/>
  <c r="O649" i="8" s="1"/>
  <c r="J649" i="6"/>
  <c r="U649" i="8" s="1"/>
  <c r="K649" i="6"/>
  <c r="M649" i="8" s="1"/>
  <c r="P649" i="8" s="1"/>
  <c r="B649" i="6"/>
  <c r="C649" i="6"/>
  <c r="N649" i="8" l="1"/>
  <c r="I649" i="6"/>
  <c r="R649" i="8" s="1"/>
  <c r="C649" i="8"/>
  <c r="AE649" i="8" s="1"/>
  <c r="D649" i="6"/>
  <c r="E649" i="8" s="1"/>
  <c r="D649" i="8"/>
  <c r="A651" i="6"/>
  <c r="A651" i="8" s="1"/>
  <c r="B650" i="8" s="1"/>
  <c r="J650" i="8" s="1"/>
  <c r="L650" i="6"/>
  <c r="O650" i="8" s="1"/>
  <c r="B650" i="6"/>
  <c r="K650" i="6"/>
  <c r="M650" i="8" s="1"/>
  <c r="P650" i="8" s="1"/>
  <c r="J650" i="6"/>
  <c r="U650" i="8" s="1"/>
  <c r="C650" i="6"/>
  <c r="N650" i="8" l="1"/>
  <c r="D650" i="6"/>
  <c r="E650" i="8" s="1"/>
  <c r="D650" i="8"/>
  <c r="I650" i="6"/>
  <c r="R650" i="8" s="1"/>
  <c r="C650" i="8"/>
  <c r="AE650" i="8" s="1"/>
  <c r="A652" i="6"/>
  <c r="A652" i="8" s="1"/>
  <c r="B651" i="8" s="1"/>
  <c r="J651" i="8" s="1"/>
  <c r="L651" i="6"/>
  <c r="O651" i="8" s="1"/>
  <c r="C651" i="6"/>
  <c r="K651" i="6"/>
  <c r="M651" i="8" s="1"/>
  <c r="P651" i="8" s="1"/>
  <c r="B651" i="6"/>
  <c r="J651" i="6"/>
  <c r="U651" i="8" s="1"/>
  <c r="N651" i="8" l="1"/>
  <c r="I651" i="6"/>
  <c r="R651" i="8" s="1"/>
  <c r="C651" i="8"/>
  <c r="AE651" i="8" s="1"/>
  <c r="D651" i="6"/>
  <c r="E651" i="8" s="1"/>
  <c r="D651" i="8"/>
  <c r="A653" i="6"/>
  <c r="A653" i="8" s="1"/>
  <c r="B652" i="8" s="1"/>
  <c r="J652" i="8" s="1"/>
  <c r="L652" i="6"/>
  <c r="O652" i="8" s="1"/>
  <c r="C652" i="6"/>
  <c r="K652" i="6"/>
  <c r="M652" i="8" s="1"/>
  <c r="P652" i="8" s="1"/>
  <c r="B652" i="6"/>
  <c r="J652" i="6"/>
  <c r="U652" i="8" s="1"/>
  <c r="N652" i="8" l="1"/>
  <c r="I652" i="6"/>
  <c r="R652" i="8" s="1"/>
  <c r="C652" i="8"/>
  <c r="AE652" i="8" s="1"/>
  <c r="D652" i="6"/>
  <c r="E652" i="8" s="1"/>
  <c r="D652" i="8"/>
  <c r="A654" i="6"/>
  <c r="A654" i="8" s="1"/>
  <c r="B653" i="8" s="1"/>
  <c r="J653" i="8" s="1"/>
  <c r="L653" i="6"/>
  <c r="O653" i="8" s="1"/>
  <c r="B653" i="6"/>
  <c r="J653" i="6"/>
  <c r="U653" i="8" s="1"/>
  <c r="C653" i="6"/>
  <c r="K653" i="6"/>
  <c r="M653" i="8" s="1"/>
  <c r="P653" i="8" s="1"/>
  <c r="N653" i="8" l="1"/>
  <c r="I653" i="6"/>
  <c r="R653" i="8" s="1"/>
  <c r="C653" i="8"/>
  <c r="AE653" i="8" s="1"/>
  <c r="D653" i="6"/>
  <c r="E653" i="8" s="1"/>
  <c r="D653" i="8"/>
  <c r="A655" i="6"/>
  <c r="A655" i="8" s="1"/>
  <c r="B654" i="8" s="1"/>
  <c r="J654" i="8" s="1"/>
  <c r="L654" i="6"/>
  <c r="O654" i="8" s="1"/>
  <c r="C654" i="6"/>
  <c r="K654" i="6"/>
  <c r="M654" i="8" s="1"/>
  <c r="P654" i="8" s="1"/>
  <c r="B654" i="6"/>
  <c r="J654" i="6"/>
  <c r="U654" i="8" s="1"/>
  <c r="N654" i="8" l="1"/>
  <c r="I654" i="6"/>
  <c r="R654" i="8" s="1"/>
  <c r="C654" i="8"/>
  <c r="AE654" i="8" s="1"/>
  <c r="D654" i="6"/>
  <c r="E654" i="8" s="1"/>
  <c r="D654" i="8"/>
  <c r="A656" i="6"/>
  <c r="A656" i="8" s="1"/>
  <c r="B655" i="8" s="1"/>
  <c r="J655" i="8" s="1"/>
  <c r="L655" i="6"/>
  <c r="O655" i="8" s="1"/>
  <c r="K655" i="6"/>
  <c r="M655" i="8" s="1"/>
  <c r="P655" i="8" s="1"/>
  <c r="C655" i="6"/>
  <c r="J655" i="6"/>
  <c r="U655" i="8" s="1"/>
  <c r="B655" i="6"/>
  <c r="N655" i="8" l="1"/>
  <c r="I655" i="6"/>
  <c r="R655" i="8" s="1"/>
  <c r="C655" i="8"/>
  <c r="AE655" i="8" s="1"/>
  <c r="D655" i="6"/>
  <c r="E655" i="8" s="1"/>
  <c r="D655" i="8"/>
  <c r="A657" i="6"/>
  <c r="A657" i="8" s="1"/>
  <c r="B656" i="8" s="1"/>
  <c r="J656" i="8" s="1"/>
  <c r="L656" i="6"/>
  <c r="O656" i="8" s="1"/>
  <c r="B656" i="6"/>
  <c r="J656" i="6"/>
  <c r="U656" i="8" s="1"/>
  <c r="C656" i="6"/>
  <c r="K656" i="6"/>
  <c r="M656" i="8" s="1"/>
  <c r="P656" i="8" s="1"/>
  <c r="N656" i="8" l="1"/>
  <c r="I656" i="6"/>
  <c r="R656" i="8" s="1"/>
  <c r="C656" i="8"/>
  <c r="AE656" i="8" s="1"/>
  <c r="D656" i="6"/>
  <c r="E656" i="8" s="1"/>
  <c r="D656" i="8"/>
  <c r="A658" i="6"/>
  <c r="A658" i="8" s="1"/>
  <c r="B657" i="8" s="1"/>
  <c r="J657" i="8" s="1"/>
  <c r="L657" i="6"/>
  <c r="O657" i="8" s="1"/>
  <c r="J657" i="6"/>
  <c r="U657" i="8" s="1"/>
  <c r="C657" i="6"/>
  <c r="K657" i="6"/>
  <c r="M657" i="8" s="1"/>
  <c r="P657" i="8" s="1"/>
  <c r="B657" i="6"/>
  <c r="N657" i="8" l="1"/>
  <c r="D657" i="6"/>
  <c r="E657" i="8" s="1"/>
  <c r="D657" i="8"/>
  <c r="I657" i="6"/>
  <c r="R657" i="8" s="1"/>
  <c r="C657" i="8"/>
  <c r="AE657" i="8" s="1"/>
  <c r="A659" i="6"/>
  <c r="A659" i="8" s="1"/>
  <c r="B658" i="8" s="1"/>
  <c r="J658" i="8" s="1"/>
  <c r="L658" i="6"/>
  <c r="O658" i="8" s="1"/>
  <c r="B658" i="6"/>
  <c r="J658" i="6"/>
  <c r="U658" i="8" s="1"/>
  <c r="C658" i="6"/>
  <c r="K658" i="6"/>
  <c r="M658" i="8" s="1"/>
  <c r="P658" i="8" s="1"/>
  <c r="N658" i="8" l="1"/>
  <c r="I658" i="6"/>
  <c r="R658" i="8" s="1"/>
  <c r="C658" i="8"/>
  <c r="AE658" i="8" s="1"/>
  <c r="D658" i="6"/>
  <c r="E658" i="8" s="1"/>
  <c r="D658" i="8"/>
  <c r="A660" i="6"/>
  <c r="A660" i="8" s="1"/>
  <c r="B659" i="8" s="1"/>
  <c r="J659" i="8" s="1"/>
  <c r="L659" i="6"/>
  <c r="O659" i="8" s="1"/>
  <c r="K659" i="6"/>
  <c r="M659" i="8" s="1"/>
  <c r="P659" i="8" s="1"/>
  <c r="B659" i="6"/>
  <c r="C659" i="6"/>
  <c r="J659" i="6"/>
  <c r="U659" i="8" s="1"/>
  <c r="N659" i="8" l="1"/>
  <c r="D659" i="6"/>
  <c r="E659" i="8" s="1"/>
  <c r="D659" i="8"/>
  <c r="I659" i="6"/>
  <c r="R659" i="8" s="1"/>
  <c r="C659" i="8"/>
  <c r="AE659" i="8" s="1"/>
  <c r="A661" i="6"/>
  <c r="A661" i="8" s="1"/>
  <c r="B660" i="8" s="1"/>
  <c r="J660" i="8" s="1"/>
  <c r="L660" i="6"/>
  <c r="O660" i="8" s="1"/>
  <c r="K660" i="6"/>
  <c r="M660" i="8" s="1"/>
  <c r="P660" i="8" s="1"/>
  <c r="B660" i="6"/>
  <c r="J660" i="6"/>
  <c r="U660" i="8" s="1"/>
  <c r="C660" i="6"/>
  <c r="N660" i="8" l="1"/>
  <c r="D660" i="6"/>
  <c r="E660" i="8" s="1"/>
  <c r="D660" i="8"/>
  <c r="I660" i="6"/>
  <c r="R660" i="8" s="1"/>
  <c r="C660" i="8"/>
  <c r="AE660" i="8" s="1"/>
  <c r="A662" i="6"/>
  <c r="A662" i="8" s="1"/>
  <c r="B661" i="8" s="1"/>
  <c r="J661" i="8" s="1"/>
  <c r="L661" i="6"/>
  <c r="O661" i="8" s="1"/>
  <c r="J661" i="6"/>
  <c r="U661" i="8" s="1"/>
  <c r="C661" i="6"/>
  <c r="K661" i="6"/>
  <c r="M661" i="8" s="1"/>
  <c r="P661" i="8" s="1"/>
  <c r="B661" i="6"/>
  <c r="N661" i="8" l="1"/>
  <c r="I661" i="6"/>
  <c r="R661" i="8" s="1"/>
  <c r="C661" i="8"/>
  <c r="AE661" i="8" s="1"/>
  <c r="D661" i="6"/>
  <c r="E661" i="8" s="1"/>
  <c r="D661" i="8"/>
  <c r="A663" i="6"/>
  <c r="A663" i="8" s="1"/>
  <c r="B662" i="8" s="1"/>
  <c r="J662" i="8" s="1"/>
  <c r="L662" i="6"/>
  <c r="O662" i="8" s="1"/>
  <c r="J662" i="6"/>
  <c r="U662" i="8" s="1"/>
  <c r="C662" i="6"/>
  <c r="K662" i="6"/>
  <c r="M662" i="8" s="1"/>
  <c r="P662" i="8" s="1"/>
  <c r="B662" i="6"/>
  <c r="N662" i="8" l="1"/>
  <c r="I662" i="6"/>
  <c r="R662" i="8" s="1"/>
  <c r="C662" i="8"/>
  <c r="AE662" i="8" s="1"/>
  <c r="D662" i="6"/>
  <c r="E662" i="8" s="1"/>
  <c r="D662" i="8"/>
  <c r="A664" i="6"/>
  <c r="A664" i="8" s="1"/>
  <c r="B663" i="8" s="1"/>
  <c r="J663" i="8" s="1"/>
  <c r="L663" i="6"/>
  <c r="O663" i="8" s="1"/>
  <c r="K663" i="6"/>
  <c r="M663" i="8" s="1"/>
  <c r="P663" i="8" s="1"/>
  <c r="B663" i="6"/>
  <c r="C663" i="6"/>
  <c r="J663" i="6"/>
  <c r="U663" i="8" s="1"/>
  <c r="N663" i="8" l="1"/>
  <c r="D663" i="6"/>
  <c r="E663" i="8" s="1"/>
  <c r="D663" i="8"/>
  <c r="I663" i="6"/>
  <c r="R663" i="8" s="1"/>
  <c r="C663" i="8"/>
  <c r="AE663" i="8" s="1"/>
  <c r="A665" i="6"/>
  <c r="A665" i="8" s="1"/>
  <c r="B664" i="8" s="1"/>
  <c r="J664" i="8" s="1"/>
  <c r="L664" i="6"/>
  <c r="O664" i="8" s="1"/>
  <c r="B664" i="6"/>
  <c r="J664" i="6"/>
  <c r="U664" i="8" s="1"/>
  <c r="K664" i="6"/>
  <c r="M664" i="8" s="1"/>
  <c r="P664" i="8" s="1"/>
  <c r="C664" i="6"/>
  <c r="N664" i="8" l="1"/>
  <c r="I664" i="6"/>
  <c r="R664" i="8" s="1"/>
  <c r="C664" i="8"/>
  <c r="AE664" i="8" s="1"/>
  <c r="D664" i="6"/>
  <c r="E664" i="8" s="1"/>
  <c r="D664" i="8"/>
  <c r="A666" i="6"/>
  <c r="A666" i="8" s="1"/>
  <c r="B665" i="8" s="1"/>
  <c r="J665" i="8" s="1"/>
  <c r="L665" i="6"/>
  <c r="O665" i="8" s="1"/>
  <c r="J665" i="6"/>
  <c r="U665" i="8" s="1"/>
  <c r="K665" i="6"/>
  <c r="M665" i="8" s="1"/>
  <c r="P665" i="8" s="1"/>
  <c r="B665" i="6"/>
  <c r="C665" i="6"/>
  <c r="N665" i="8" l="1"/>
  <c r="I665" i="6"/>
  <c r="R665" i="8" s="1"/>
  <c r="C665" i="8"/>
  <c r="AE665" i="8" s="1"/>
  <c r="D665" i="6"/>
  <c r="E665" i="8" s="1"/>
  <c r="D665" i="8"/>
  <c r="A667" i="6"/>
  <c r="A667" i="8" s="1"/>
  <c r="B666" i="8" s="1"/>
  <c r="J666" i="8" s="1"/>
  <c r="L666" i="6"/>
  <c r="O666" i="8" s="1"/>
  <c r="K666" i="6"/>
  <c r="M666" i="8" s="1"/>
  <c r="P666" i="8" s="1"/>
  <c r="B666" i="6"/>
  <c r="J666" i="6"/>
  <c r="U666" i="8" s="1"/>
  <c r="C666" i="6"/>
  <c r="N666" i="8" l="1"/>
  <c r="D666" i="6"/>
  <c r="E666" i="8" s="1"/>
  <c r="D666" i="8"/>
  <c r="I666" i="6"/>
  <c r="R666" i="8" s="1"/>
  <c r="C666" i="8"/>
  <c r="AE666" i="8" s="1"/>
  <c r="A668" i="6"/>
  <c r="A668" i="8" s="1"/>
  <c r="B667" i="8" s="1"/>
  <c r="J667" i="8" s="1"/>
  <c r="L667" i="6"/>
  <c r="O667" i="8" s="1"/>
  <c r="B667" i="6"/>
  <c r="J667" i="6"/>
  <c r="U667" i="8" s="1"/>
  <c r="C667" i="6"/>
  <c r="K667" i="6"/>
  <c r="M667" i="8" s="1"/>
  <c r="P667" i="8" s="1"/>
  <c r="N667" i="8" l="1"/>
  <c r="D667" i="6"/>
  <c r="E667" i="8" s="1"/>
  <c r="D667" i="8"/>
  <c r="I667" i="6"/>
  <c r="R667" i="8" s="1"/>
  <c r="C667" i="8"/>
  <c r="AE667" i="8" s="1"/>
  <c r="A669" i="6"/>
  <c r="A669" i="8" s="1"/>
  <c r="B668" i="8" s="1"/>
  <c r="J668" i="8" s="1"/>
  <c r="L668" i="6"/>
  <c r="O668" i="8" s="1"/>
  <c r="B668" i="6"/>
  <c r="J668" i="6"/>
  <c r="U668" i="8" s="1"/>
  <c r="C668" i="6"/>
  <c r="K668" i="6"/>
  <c r="M668" i="8" s="1"/>
  <c r="P668" i="8" s="1"/>
  <c r="N668" i="8" l="1"/>
  <c r="D668" i="6"/>
  <c r="E668" i="8" s="1"/>
  <c r="D668" i="8"/>
  <c r="I668" i="6"/>
  <c r="R668" i="8" s="1"/>
  <c r="C668" i="8"/>
  <c r="AE668" i="8" s="1"/>
  <c r="A670" i="6"/>
  <c r="A670" i="8" s="1"/>
  <c r="B669" i="8" s="1"/>
  <c r="J669" i="8" s="1"/>
  <c r="L669" i="6"/>
  <c r="O669" i="8" s="1"/>
  <c r="B669" i="6"/>
  <c r="J669" i="6"/>
  <c r="U669" i="8" s="1"/>
  <c r="K669" i="6"/>
  <c r="M669" i="8" s="1"/>
  <c r="P669" i="8" s="1"/>
  <c r="C669" i="6"/>
  <c r="N669" i="8" l="1"/>
  <c r="I669" i="6"/>
  <c r="R669" i="8" s="1"/>
  <c r="C669" i="8"/>
  <c r="AE669" i="8" s="1"/>
  <c r="D669" i="6"/>
  <c r="E669" i="8" s="1"/>
  <c r="D669" i="8"/>
  <c r="A671" i="6"/>
  <c r="A671" i="8" s="1"/>
  <c r="B670" i="8" s="1"/>
  <c r="J670" i="8" s="1"/>
  <c r="L670" i="6"/>
  <c r="O670" i="8" s="1"/>
  <c r="J670" i="6"/>
  <c r="U670" i="8" s="1"/>
  <c r="C670" i="6"/>
  <c r="B670" i="6"/>
  <c r="K670" i="6"/>
  <c r="M670" i="8" s="1"/>
  <c r="P670" i="8" s="1"/>
  <c r="N670" i="8" l="1"/>
  <c r="D670" i="6"/>
  <c r="E670" i="8" s="1"/>
  <c r="D670" i="8"/>
  <c r="I670" i="6"/>
  <c r="R670" i="8" s="1"/>
  <c r="C670" i="8"/>
  <c r="AE670" i="8" s="1"/>
  <c r="A672" i="6"/>
  <c r="A672" i="8" s="1"/>
  <c r="B671" i="8" s="1"/>
  <c r="J671" i="8" s="1"/>
  <c r="L671" i="6"/>
  <c r="O671" i="8" s="1"/>
  <c r="C671" i="6"/>
  <c r="K671" i="6"/>
  <c r="M671" i="8" s="1"/>
  <c r="P671" i="8" s="1"/>
  <c r="B671" i="6"/>
  <c r="J671" i="6"/>
  <c r="U671" i="8" s="1"/>
  <c r="N671" i="8" l="1"/>
  <c r="I671" i="6"/>
  <c r="R671" i="8" s="1"/>
  <c r="C671" i="8"/>
  <c r="AE671" i="8" s="1"/>
  <c r="D671" i="6"/>
  <c r="E671" i="8" s="1"/>
  <c r="D671" i="8"/>
  <c r="A673" i="6"/>
  <c r="A673" i="8" s="1"/>
  <c r="B672" i="8" s="1"/>
  <c r="J672" i="8" s="1"/>
  <c r="L672" i="6"/>
  <c r="O672" i="8" s="1"/>
  <c r="B672" i="6"/>
  <c r="J672" i="6"/>
  <c r="U672" i="8" s="1"/>
  <c r="C672" i="6"/>
  <c r="K672" i="6"/>
  <c r="M672" i="8" s="1"/>
  <c r="P672" i="8" s="1"/>
  <c r="N672" i="8" l="1"/>
  <c r="D672" i="6"/>
  <c r="E672" i="8" s="1"/>
  <c r="D672" i="8"/>
  <c r="I672" i="6"/>
  <c r="R672" i="8" s="1"/>
  <c r="C672" i="8"/>
  <c r="AE672" i="8" s="1"/>
  <c r="A674" i="6"/>
  <c r="A674" i="8" s="1"/>
  <c r="B673" i="8" s="1"/>
  <c r="J673" i="8" s="1"/>
  <c r="L673" i="6"/>
  <c r="O673" i="8" s="1"/>
  <c r="J673" i="6"/>
  <c r="U673" i="8" s="1"/>
  <c r="C673" i="6"/>
  <c r="B673" i="6"/>
  <c r="K673" i="6"/>
  <c r="M673" i="8" s="1"/>
  <c r="P673" i="8" s="1"/>
  <c r="N673" i="8" l="1"/>
  <c r="I673" i="6"/>
  <c r="R673" i="8" s="1"/>
  <c r="C673" i="8"/>
  <c r="AE673" i="8" s="1"/>
  <c r="D673" i="6"/>
  <c r="E673" i="8" s="1"/>
  <c r="D673" i="8"/>
  <c r="A675" i="6"/>
  <c r="A675" i="8" s="1"/>
  <c r="B674" i="8" s="1"/>
  <c r="J674" i="8" s="1"/>
  <c r="L674" i="6"/>
  <c r="O674" i="8" s="1"/>
  <c r="J674" i="6"/>
  <c r="U674" i="8" s="1"/>
  <c r="C674" i="6"/>
  <c r="K674" i="6"/>
  <c r="M674" i="8" s="1"/>
  <c r="P674" i="8" s="1"/>
  <c r="B674" i="6"/>
  <c r="N674" i="8" l="1"/>
  <c r="I674" i="6"/>
  <c r="R674" i="8" s="1"/>
  <c r="C674" i="8"/>
  <c r="AE674" i="8" s="1"/>
  <c r="D674" i="6"/>
  <c r="E674" i="8" s="1"/>
  <c r="D674" i="8"/>
  <c r="A676" i="6"/>
  <c r="A676" i="8" s="1"/>
  <c r="B675" i="8" s="1"/>
  <c r="J675" i="8" s="1"/>
  <c r="L675" i="6"/>
  <c r="O675" i="8" s="1"/>
  <c r="J675" i="6"/>
  <c r="U675" i="8" s="1"/>
  <c r="K675" i="6"/>
  <c r="M675" i="8" s="1"/>
  <c r="P675" i="8" s="1"/>
  <c r="B675" i="6"/>
  <c r="C675" i="6"/>
  <c r="N675" i="8" l="1"/>
  <c r="I675" i="6"/>
  <c r="R675" i="8" s="1"/>
  <c r="C675" i="8"/>
  <c r="AE675" i="8" s="1"/>
  <c r="D675" i="6"/>
  <c r="E675" i="8" s="1"/>
  <c r="D675" i="8"/>
  <c r="A677" i="6"/>
  <c r="A677" i="8" s="1"/>
  <c r="B676" i="8" s="1"/>
  <c r="J676" i="8" s="1"/>
  <c r="L676" i="6"/>
  <c r="O676" i="8" s="1"/>
  <c r="K676" i="6"/>
  <c r="M676" i="8" s="1"/>
  <c r="P676" i="8" s="1"/>
  <c r="J676" i="6"/>
  <c r="U676" i="8" s="1"/>
  <c r="C676" i="6"/>
  <c r="B676" i="6"/>
  <c r="N676" i="8" l="1"/>
  <c r="D676" i="6"/>
  <c r="E676" i="8" s="1"/>
  <c r="D676" i="8"/>
  <c r="I676" i="6"/>
  <c r="R676" i="8" s="1"/>
  <c r="C676" i="8"/>
  <c r="AE676" i="8" s="1"/>
  <c r="A678" i="6"/>
  <c r="A678" i="8" s="1"/>
  <c r="B677" i="8" s="1"/>
  <c r="J677" i="8" s="1"/>
  <c r="L677" i="6"/>
  <c r="O677" i="8" s="1"/>
  <c r="B677" i="6"/>
  <c r="K677" i="6"/>
  <c r="M677" i="8" s="1"/>
  <c r="P677" i="8" s="1"/>
  <c r="J677" i="6"/>
  <c r="U677" i="8" s="1"/>
  <c r="C677" i="6"/>
  <c r="N677" i="8" l="1"/>
  <c r="I677" i="6"/>
  <c r="R677" i="8" s="1"/>
  <c r="C677" i="8"/>
  <c r="AE677" i="8" s="1"/>
  <c r="D677" i="6"/>
  <c r="E677" i="8" s="1"/>
  <c r="D677" i="8"/>
  <c r="A679" i="6"/>
  <c r="A679" i="8" s="1"/>
  <c r="B678" i="8" s="1"/>
  <c r="J678" i="8" s="1"/>
  <c r="L678" i="6"/>
  <c r="O678" i="8" s="1"/>
  <c r="J678" i="6"/>
  <c r="U678" i="8" s="1"/>
  <c r="C678" i="6"/>
  <c r="B678" i="6"/>
  <c r="K678" i="6"/>
  <c r="M678" i="8" s="1"/>
  <c r="P678" i="8" s="1"/>
  <c r="N678" i="8" l="1"/>
  <c r="I678" i="6"/>
  <c r="R678" i="8" s="1"/>
  <c r="C678" i="8"/>
  <c r="AE678" i="8" s="1"/>
  <c r="D678" i="6"/>
  <c r="E678" i="8" s="1"/>
  <c r="D678" i="8"/>
  <c r="A680" i="6"/>
  <c r="A680" i="8" s="1"/>
  <c r="B679" i="8" s="1"/>
  <c r="J679" i="8" s="1"/>
  <c r="L679" i="6"/>
  <c r="O679" i="8" s="1"/>
  <c r="K679" i="6"/>
  <c r="M679" i="8" s="1"/>
  <c r="P679" i="8" s="1"/>
  <c r="C679" i="6"/>
  <c r="B679" i="6"/>
  <c r="J679" i="6"/>
  <c r="U679" i="8" s="1"/>
  <c r="N679" i="8" l="1"/>
  <c r="I679" i="6"/>
  <c r="R679" i="8" s="1"/>
  <c r="C679" i="8"/>
  <c r="AE679" i="8" s="1"/>
  <c r="D679" i="6"/>
  <c r="E679" i="8" s="1"/>
  <c r="D679" i="8"/>
  <c r="A681" i="6"/>
  <c r="A681" i="8" s="1"/>
  <c r="B680" i="8" s="1"/>
  <c r="J680" i="8" s="1"/>
  <c r="L680" i="6"/>
  <c r="O680" i="8" s="1"/>
  <c r="C680" i="6"/>
  <c r="B680" i="6"/>
  <c r="J680" i="6"/>
  <c r="U680" i="8" s="1"/>
  <c r="K680" i="6"/>
  <c r="M680" i="8" s="1"/>
  <c r="P680" i="8" s="1"/>
  <c r="N680" i="8" l="1"/>
  <c r="I680" i="6"/>
  <c r="R680" i="8" s="1"/>
  <c r="C680" i="8"/>
  <c r="AE680" i="8" s="1"/>
  <c r="D680" i="6"/>
  <c r="E680" i="8" s="1"/>
  <c r="D680" i="8"/>
  <c r="A682" i="6"/>
  <c r="A682" i="8" s="1"/>
  <c r="B681" i="8" s="1"/>
  <c r="J681" i="8" s="1"/>
  <c r="L681" i="6"/>
  <c r="O681" i="8" s="1"/>
  <c r="J681" i="6"/>
  <c r="U681" i="8" s="1"/>
  <c r="C681" i="6"/>
  <c r="K681" i="6"/>
  <c r="M681" i="8" s="1"/>
  <c r="P681" i="8" s="1"/>
  <c r="B681" i="6"/>
  <c r="N681" i="8" l="1"/>
  <c r="D681" i="6"/>
  <c r="E681" i="8" s="1"/>
  <c r="D681" i="8"/>
  <c r="I681" i="6"/>
  <c r="R681" i="8" s="1"/>
  <c r="C681" i="8"/>
  <c r="AE681" i="8" s="1"/>
  <c r="A683" i="6"/>
  <c r="A683" i="8" s="1"/>
  <c r="B682" i="8" s="1"/>
  <c r="J682" i="8" s="1"/>
  <c r="L682" i="6"/>
  <c r="O682" i="8" s="1"/>
  <c r="J682" i="6"/>
  <c r="U682" i="8" s="1"/>
  <c r="C682" i="6"/>
  <c r="K682" i="6"/>
  <c r="M682" i="8" s="1"/>
  <c r="P682" i="8" s="1"/>
  <c r="B682" i="6"/>
  <c r="N682" i="8" l="1"/>
  <c r="I682" i="6"/>
  <c r="R682" i="8" s="1"/>
  <c r="C682" i="8"/>
  <c r="AE682" i="8" s="1"/>
  <c r="D682" i="6"/>
  <c r="E682" i="8" s="1"/>
  <c r="D682" i="8"/>
  <c r="A684" i="6"/>
  <c r="A684" i="8" s="1"/>
  <c r="B683" i="8" s="1"/>
  <c r="J683" i="8" s="1"/>
  <c r="L683" i="6"/>
  <c r="O683" i="8" s="1"/>
  <c r="C683" i="6"/>
  <c r="K683" i="6"/>
  <c r="M683" i="8" s="1"/>
  <c r="P683" i="8" s="1"/>
  <c r="J683" i="6"/>
  <c r="U683" i="8" s="1"/>
  <c r="B683" i="6"/>
  <c r="N683" i="8" l="1"/>
  <c r="I683" i="6"/>
  <c r="R683" i="8" s="1"/>
  <c r="C683" i="8"/>
  <c r="AE683" i="8" s="1"/>
  <c r="D683" i="6"/>
  <c r="E683" i="8" s="1"/>
  <c r="D683" i="8"/>
  <c r="A685" i="6"/>
  <c r="A685" i="8" s="1"/>
  <c r="B684" i="8" s="1"/>
  <c r="J684" i="8" s="1"/>
  <c r="L684" i="6"/>
  <c r="O684" i="8" s="1"/>
  <c r="B684" i="6"/>
  <c r="J684" i="6"/>
  <c r="U684" i="8" s="1"/>
  <c r="K684" i="6"/>
  <c r="M684" i="8" s="1"/>
  <c r="P684" i="8" s="1"/>
  <c r="C684" i="6"/>
  <c r="N684" i="8" l="1"/>
  <c r="I684" i="6"/>
  <c r="R684" i="8" s="1"/>
  <c r="C684" i="8"/>
  <c r="AE684" i="8" s="1"/>
  <c r="D684" i="6"/>
  <c r="E684" i="8" s="1"/>
  <c r="D684" i="8"/>
  <c r="A686" i="6"/>
  <c r="A686" i="8" s="1"/>
  <c r="B685" i="8" s="1"/>
  <c r="J685" i="8" s="1"/>
  <c r="L685" i="6"/>
  <c r="O685" i="8" s="1"/>
  <c r="K685" i="6"/>
  <c r="M685" i="8" s="1"/>
  <c r="P685" i="8" s="1"/>
  <c r="B685" i="6"/>
  <c r="J685" i="6"/>
  <c r="U685" i="8" s="1"/>
  <c r="C685" i="6"/>
  <c r="N685" i="8" l="1"/>
  <c r="I685" i="6"/>
  <c r="R685" i="8" s="1"/>
  <c r="C685" i="8"/>
  <c r="AE685" i="8" s="1"/>
  <c r="D685" i="6"/>
  <c r="E685" i="8" s="1"/>
  <c r="D685" i="8"/>
  <c r="A687" i="6"/>
  <c r="A687" i="8" s="1"/>
  <c r="B686" i="8" s="1"/>
  <c r="J686" i="8" s="1"/>
  <c r="L686" i="6"/>
  <c r="O686" i="8" s="1"/>
  <c r="K686" i="6"/>
  <c r="M686" i="8" s="1"/>
  <c r="P686" i="8" s="1"/>
  <c r="B686" i="6"/>
  <c r="C686" i="6"/>
  <c r="J686" i="6"/>
  <c r="U686" i="8" s="1"/>
  <c r="N686" i="8" l="1"/>
  <c r="D686" i="6"/>
  <c r="E686" i="8" s="1"/>
  <c r="D686" i="8"/>
  <c r="I686" i="6"/>
  <c r="R686" i="8" s="1"/>
  <c r="C686" i="8"/>
  <c r="AE686" i="8" s="1"/>
  <c r="A688" i="6"/>
  <c r="A688" i="8" s="1"/>
  <c r="B687" i="8" s="1"/>
  <c r="J687" i="8" s="1"/>
  <c r="L687" i="6"/>
  <c r="O687" i="8" s="1"/>
  <c r="K687" i="6"/>
  <c r="M687" i="8" s="1"/>
  <c r="P687" i="8" s="1"/>
  <c r="J687" i="6"/>
  <c r="U687" i="8" s="1"/>
  <c r="B687" i="6"/>
  <c r="C687" i="6"/>
  <c r="N687" i="8" l="1"/>
  <c r="D687" i="6"/>
  <c r="E687" i="8" s="1"/>
  <c r="D687" i="8"/>
  <c r="I687" i="6"/>
  <c r="R687" i="8" s="1"/>
  <c r="C687" i="8"/>
  <c r="AE687" i="8" s="1"/>
  <c r="A689" i="6"/>
  <c r="A689" i="8" s="1"/>
  <c r="B688" i="8" s="1"/>
  <c r="J688" i="8" s="1"/>
  <c r="L688" i="6"/>
  <c r="O688" i="8" s="1"/>
  <c r="C688" i="6"/>
  <c r="K688" i="6"/>
  <c r="M688" i="8" s="1"/>
  <c r="P688" i="8" s="1"/>
  <c r="J688" i="6"/>
  <c r="U688" i="8" s="1"/>
  <c r="B688" i="6"/>
  <c r="N688" i="8" l="1"/>
  <c r="I688" i="6"/>
  <c r="R688" i="8" s="1"/>
  <c r="C688" i="8"/>
  <c r="AE688" i="8" s="1"/>
  <c r="D688" i="6"/>
  <c r="E688" i="8" s="1"/>
  <c r="D688" i="8"/>
  <c r="A690" i="6"/>
  <c r="A690" i="8" s="1"/>
  <c r="B689" i="8" s="1"/>
  <c r="J689" i="8" s="1"/>
  <c r="L689" i="6"/>
  <c r="O689" i="8" s="1"/>
  <c r="C689" i="6"/>
  <c r="B689" i="6"/>
  <c r="J689" i="6"/>
  <c r="U689" i="8" s="1"/>
  <c r="K689" i="6"/>
  <c r="M689" i="8" s="1"/>
  <c r="P689" i="8" s="1"/>
  <c r="N689" i="8" l="1"/>
  <c r="I689" i="6"/>
  <c r="R689" i="8" s="1"/>
  <c r="C689" i="8"/>
  <c r="AE689" i="8" s="1"/>
  <c r="D689" i="6"/>
  <c r="E689" i="8" s="1"/>
  <c r="D689" i="8"/>
  <c r="A691" i="6"/>
  <c r="A691" i="8" s="1"/>
  <c r="B690" i="8" s="1"/>
  <c r="J690" i="8" s="1"/>
  <c r="L690" i="6"/>
  <c r="O690" i="8" s="1"/>
  <c r="C690" i="6"/>
  <c r="K690" i="6"/>
  <c r="M690" i="8" s="1"/>
  <c r="P690" i="8" s="1"/>
  <c r="B690" i="6"/>
  <c r="J690" i="6"/>
  <c r="U690" i="8" s="1"/>
  <c r="N690" i="8" l="1"/>
  <c r="I690" i="6"/>
  <c r="R690" i="8" s="1"/>
  <c r="C690" i="8"/>
  <c r="AE690" i="8" s="1"/>
  <c r="D690" i="6"/>
  <c r="E690" i="8" s="1"/>
  <c r="D690" i="8"/>
  <c r="A692" i="6"/>
  <c r="A692" i="8" s="1"/>
  <c r="B691" i="8" s="1"/>
  <c r="J691" i="8" s="1"/>
  <c r="L691" i="6"/>
  <c r="O691" i="8" s="1"/>
  <c r="C691" i="6"/>
  <c r="K691" i="6"/>
  <c r="M691" i="8" s="1"/>
  <c r="P691" i="8" s="1"/>
  <c r="B691" i="6"/>
  <c r="J691" i="6"/>
  <c r="U691" i="8" s="1"/>
  <c r="N691" i="8" l="1"/>
  <c r="I691" i="6"/>
  <c r="R691" i="8" s="1"/>
  <c r="C691" i="8"/>
  <c r="AE691" i="8" s="1"/>
  <c r="D691" i="6"/>
  <c r="E691" i="8" s="1"/>
  <c r="D691" i="8"/>
  <c r="A693" i="6"/>
  <c r="A693" i="8" s="1"/>
  <c r="B692" i="8" s="1"/>
  <c r="J692" i="8" s="1"/>
  <c r="L692" i="6"/>
  <c r="O692" i="8" s="1"/>
  <c r="C692" i="6"/>
  <c r="K692" i="6"/>
  <c r="M692" i="8" s="1"/>
  <c r="P692" i="8" s="1"/>
  <c r="J692" i="6"/>
  <c r="U692" i="8" s="1"/>
  <c r="B692" i="6"/>
  <c r="N692" i="8" l="1"/>
  <c r="D692" i="6"/>
  <c r="E692" i="8" s="1"/>
  <c r="D692" i="8"/>
  <c r="I692" i="6"/>
  <c r="R692" i="8" s="1"/>
  <c r="C692" i="8"/>
  <c r="AE692" i="8" s="1"/>
  <c r="A694" i="6"/>
  <c r="A694" i="8" s="1"/>
  <c r="B693" i="8" s="1"/>
  <c r="J693" i="8" s="1"/>
  <c r="L693" i="6"/>
  <c r="O693" i="8" s="1"/>
  <c r="J693" i="6"/>
  <c r="U693" i="8" s="1"/>
  <c r="K693" i="6"/>
  <c r="M693" i="8" s="1"/>
  <c r="P693" i="8" s="1"/>
  <c r="B693" i="6"/>
  <c r="C693" i="6"/>
  <c r="N693" i="8" l="1"/>
  <c r="D693" i="6"/>
  <c r="E693" i="8" s="1"/>
  <c r="D693" i="8"/>
  <c r="I693" i="6"/>
  <c r="R693" i="8" s="1"/>
  <c r="C693" i="8"/>
  <c r="AE693" i="8" s="1"/>
  <c r="A695" i="6"/>
  <c r="A695" i="8" s="1"/>
  <c r="B694" i="8" s="1"/>
  <c r="J694" i="8" s="1"/>
  <c r="L694" i="6"/>
  <c r="O694" i="8" s="1"/>
  <c r="B694" i="6"/>
  <c r="C694" i="6"/>
  <c r="J694" i="6"/>
  <c r="U694" i="8" s="1"/>
  <c r="K694" i="6"/>
  <c r="M694" i="8" s="1"/>
  <c r="P694" i="8" s="1"/>
  <c r="N694" i="8" l="1"/>
  <c r="I694" i="6"/>
  <c r="R694" i="8" s="1"/>
  <c r="C694" i="8"/>
  <c r="AE694" i="8" s="1"/>
  <c r="D694" i="6"/>
  <c r="E694" i="8" s="1"/>
  <c r="D694" i="8"/>
  <c r="A696" i="6"/>
  <c r="A696" i="8" s="1"/>
  <c r="B695" i="8" s="1"/>
  <c r="J695" i="8" s="1"/>
  <c r="L695" i="6"/>
  <c r="O695" i="8" s="1"/>
  <c r="K695" i="6"/>
  <c r="M695" i="8" s="1"/>
  <c r="P695" i="8" s="1"/>
  <c r="B695" i="6"/>
  <c r="C695" i="6"/>
  <c r="J695" i="6"/>
  <c r="U695" i="8" s="1"/>
  <c r="N695" i="8" l="1"/>
  <c r="D695" i="6"/>
  <c r="E695" i="8" s="1"/>
  <c r="D695" i="8"/>
  <c r="I695" i="6"/>
  <c r="R695" i="8" s="1"/>
  <c r="C695" i="8"/>
  <c r="AE695" i="8" s="1"/>
  <c r="A697" i="6"/>
  <c r="A697" i="8" s="1"/>
  <c r="B696" i="8" s="1"/>
  <c r="J696" i="8" s="1"/>
  <c r="L696" i="6"/>
  <c r="O696" i="8" s="1"/>
  <c r="K696" i="6"/>
  <c r="M696" i="8" s="1"/>
  <c r="P696" i="8" s="1"/>
  <c r="J696" i="6"/>
  <c r="U696" i="8" s="1"/>
  <c r="C696" i="6"/>
  <c r="B696" i="6"/>
  <c r="N696" i="8" l="1"/>
  <c r="D696" i="6"/>
  <c r="E696" i="8" s="1"/>
  <c r="D696" i="8"/>
  <c r="I696" i="6"/>
  <c r="R696" i="8" s="1"/>
  <c r="C696" i="8"/>
  <c r="AE696" i="8" s="1"/>
  <c r="A698" i="6"/>
  <c r="A698" i="8" s="1"/>
  <c r="B697" i="8" s="1"/>
  <c r="J697" i="8" s="1"/>
  <c r="L697" i="6"/>
  <c r="O697" i="8" s="1"/>
  <c r="B697" i="6"/>
  <c r="K697" i="6"/>
  <c r="M697" i="8" s="1"/>
  <c r="P697" i="8" s="1"/>
  <c r="J697" i="6"/>
  <c r="U697" i="8" s="1"/>
  <c r="C697" i="6"/>
  <c r="N697" i="8" l="1"/>
  <c r="I697" i="6"/>
  <c r="R697" i="8" s="1"/>
  <c r="C697" i="8"/>
  <c r="AE697" i="8" s="1"/>
  <c r="D697" i="6"/>
  <c r="E697" i="8" s="1"/>
  <c r="D697" i="8"/>
  <c r="A699" i="6"/>
  <c r="A699" i="8" s="1"/>
  <c r="B698" i="8" s="1"/>
  <c r="J698" i="8" s="1"/>
  <c r="L698" i="6"/>
  <c r="O698" i="8" s="1"/>
  <c r="B698" i="6"/>
  <c r="J698" i="6"/>
  <c r="U698" i="8" s="1"/>
  <c r="C698" i="6"/>
  <c r="K698" i="6"/>
  <c r="M698" i="8" s="1"/>
  <c r="P698" i="8" s="1"/>
  <c r="N698" i="8" l="1"/>
  <c r="D698" i="6"/>
  <c r="E698" i="8" s="1"/>
  <c r="D698" i="8"/>
  <c r="I698" i="6"/>
  <c r="R698" i="8" s="1"/>
  <c r="C698" i="8"/>
  <c r="AE698" i="8" s="1"/>
  <c r="A700" i="6"/>
  <c r="A700" i="8" s="1"/>
  <c r="B699" i="8" s="1"/>
  <c r="J699" i="8" s="1"/>
  <c r="L699" i="6"/>
  <c r="O699" i="8" s="1"/>
  <c r="J699" i="6"/>
  <c r="U699" i="8" s="1"/>
  <c r="K699" i="6"/>
  <c r="M699" i="8" s="1"/>
  <c r="P699" i="8" s="1"/>
  <c r="C699" i="6"/>
  <c r="B699" i="6"/>
  <c r="N699" i="8" l="1"/>
  <c r="D699" i="6"/>
  <c r="E699" i="8" s="1"/>
  <c r="D699" i="8"/>
  <c r="I699" i="6"/>
  <c r="R699" i="8" s="1"/>
  <c r="C699" i="8"/>
  <c r="AE699" i="8" s="1"/>
  <c r="A701" i="6"/>
  <c r="A701" i="8" s="1"/>
  <c r="B700" i="8" s="1"/>
  <c r="J700" i="8" s="1"/>
  <c r="L700" i="6"/>
  <c r="O700" i="8" s="1"/>
  <c r="K700" i="6"/>
  <c r="M700" i="8" s="1"/>
  <c r="P700" i="8" s="1"/>
  <c r="J700" i="6"/>
  <c r="U700" i="8" s="1"/>
  <c r="B700" i="6"/>
  <c r="C700" i="6"/>
  <c r="N700" i="8" l="1"/>
  <c r="I700" i="6"/>
  <c r="R700" i="8" s="1"/>
  <c r="C700" i="8"/>
  <c r="AE700" i="8" s="1"/>
  <c r="D700" i="6"/>
  <c r="E700" i="8" s="1"/>
  <c r="D700" i="8"/>
  <c r="A702" i="6"/>
  <c r="A702" i="8" s="1"/>
  <c r="B701" i="8" s="1"/>
  <c r="J701" i="8" s="1"/>
  <c r="L701" i="6"/>
  <c r="O701" i="8" s="1"/>
  <c r="C701" i="6"/>
  <c r="B701" i="6"/>
  <c r="K701" i="6"/>
  <c r="M701" i="8" s="1"/>
  <c r="P701" i="8" s="1"/>
  <c r="J701" i="6"/>
  <c r="U701" i="8" s="1"/>
  <c r="N701" i="8" l="1"/>
  <c r="D701" i="6"/>
  <c r="E701" i="8" s="1"/>
  <c r="D701" i="8"/>
  <c r="I701" i="6"/>
  <c r="R701" i="8" s="1"/>
  <c r="C701" i="8"/>
  <c r="AE701" i="8" s="1"/>
  <c r="A703" i="6"/>
  <c r="A703" i="8" s="1"/>
  <c r="B702" i="8" s="1"/>
  <c r="J702" i="8" s="1"/>
  <c r="L702" i="6"/>
  <c r="O702" i="8" s="1"/>
  <c r="K702" i="6"/>
  <c r="M702" i="8" s="1"/>
  <c r="P702" i="8" s="1"/>
  <c r="C702" i="6"/>
  <c r="B702" i="6"/>
  <c r="J702" i="6"/>
  <c r="U702" i="8" s="1"/>
  <c r="N702" i="8" l="1"/>
  <c r="I702" i="6"/>
  <c r="R702" i="8" s="1"/>
  <c r="C702" i="8"/>
  <c r="AE702" i="8" s="1"/>
  <c r="D702" i="6"/>
  <c r="E702" i="8" s="1"/>
  <c r="D702" i="8"/>
  <c r="A704" i="6"/>
  <c r="A704" i="8" s="1"/>
  <c r="B703" i="8" s="1"/>
  <c r="J703" i="8" s="1"/>
  <c r="L703" i="6"/>
  <c r="O703" i="8" s="1"/>
  <c r="C703" i="6"/>
  <c r="J703" i="6"/>
  <c r="U703" i="8" s="1"/>
  <c r="K703" i="6"/>
  <c r="M703" i="8" s="1"/>
  <c r="P703" i="8" s="1"/>
  <c r="B703" i="6"/>
  <c r="N703" i="8" l="1"/>
  <c r="D703" i="6"/>
  <c r="E703" i="8" s="1"/>
  <c r="D703" i="8"/>
  <c r="I703" i="6"/>
  <c r="R703" i="8" s="1"/>
  <c r="C703" i="8"/>
  <c r="AE703" i="8" s="1"/>
  <c r="A705" i="6"/>
  <c r="A705" i="8" s="1"/>
  <c r="B704" i="8" s="1"/>
  <c r="J704" i="8" s="1"/>
  <c r="L704" i="6"/>
  <c r="O704" i="8" s="1"/>
  <c r="K704" i="6"/>
  <c r="M704" i="8" s="1"/>
  <c r="P704" i="8" s="1"/>
  <c r="C704" i="6"/>
  <c r="B704" i="6"/>
  <c r="J704" i="6"/>
  <c r="U704" i="8" s="1"/>
  <c r="N704" i="8" l="1"/>
  <c r="D704" i="6"/>
  <c r="E704" i="8" s="1"/>
  <c r="D704" i="8"/>
  <c r="I704" i="6"/>
  <c r="R704" i="8" s="1"/>
  <c r="C704" i="8"/>
  <c r="AE704" i="8" s="1"/>
  <c r="A706" i="6"/>
  <c r="A706" i="8" s="1"/>
  <c r="B705" i="8" s="1"/>
  <c r="J705" i="8" s="1"/>
  <c r="L705" i="6"/>
  <c r="O705" i="8" s="1"/>
  <c r="K705" i="6"/>
  <c r="M705" i="8" s="1"/>
  <c r="P705" i="8" s="1"/>
  <c r="B705" i="6"/>
  <c r="C705" i="6"/>
  <c r="J705" i="6"/>
  <c r="U705" i="8" s="1"/>
  <c r="N705" i="8" l="1"/>
  <c r="I705" i="6"/>
  <c r="R705" i="8" s="1"/>
  <c r="C705" i="8"/>
  <c r="AE705" i="8" s="1"/>
  <c r="D705" i="6"/>
  <c r="E705" i="8" s="1"/>
  <c r="D705" i="8"/>
  <c r="A707" i="6"/>
  <c r="A707" i="8" s="1"/>
  <c r="B706" i="8" s="1"/>
  <c r="J706" i="8" s="1"/>
  <c r="L706" i="6"/>
  <c r="O706" i="8" s="1"/>
  <c r="J706" i="6"/>
  <c r="U706" i="8" s="1"/>
  <c r="K706" i="6"/>
  <c r="M706" i="8" s="1"/>
  <c r="P706" i="8" s="1"/>
  <c r="B706" i="6"/>
  <c r="C706" i="6"/>
  <c r="N706" i="8" l="1"/>
  <c r="D706" i="6"/>
  <c r="E706" i="8" s="1"/>
  <c r="D706" i="8"/>
  <c r="I706" i="6"/>
  <c r="R706" i="8" s="1"/>
  <c r="C706" i="8"/>
  <c r="AE706" i="8" s="1"/>
  <c r="A708" i="6"/>
  <c r="A708" i="8" s="1"/>
  <c r="B707" i="8" s="1"/>
  <c r="J707" i="8" s="1"/>
  <c r="L707" i="6"/>
  <c r="O707" i="8" s="1"/>
  <c r="K707" i="6"/>
  <c r="M707" i="8" s="1"/>
  <c r="P707" i="8" s="1"/>
  <c r="B707" i="6"/>
  <c r="J707" i="6"/>
  <c r="U707" i="8" s="1"/>
  <c r="C707" i="6"/>
  <c r="N707" i="8" l="1"/>
  <c r="I707" i="6"/>
  <c r="R707" i="8" s="1"/>
  <c r="C707" i="8"/>
  <c r="AE707" i="8" s="1"/>
  <c r="D707" i="6"/>
  <c r="E707" i="8" s="1"/>
  <c r="D707" i="8"/>
  <c r="A709" i="6"/>
  <c r="A709" i="8" s="1"/>
  <c r="B708" i="8" s="1"/>
  <c r="J708" i="8" s="1"/>
  <c r="L708" i="6"/>
  <c r="O708" i="8" s="1"/>
  <c r="C708" i="6"/>
  <c r="J708" i="6"/>
  <c r="U708" i="8" s="1"/>
  <c r="K708" i="6"/>
  <c r="M708" i="8" s="1"/>
  <c r="P708" i="8" s="1"/>
  <c r="B708" i="6"/>
  <c r="N708" i="8" l="1"/>
  <c r="D708" i="6"/>
  <c r="E708" i="8" s="1"/>
  <c r="D708" i="8"/>
  <c r="I708" i="6"/>
  <c r="R708" i="8" s="1"/>
  <c r="C708" i="8"/>
  <c r="AE708" i="8" s="1"/>
  <c r="A710" i="6"/>
  <c r="A710" i="8" s="1"/>
  <c r="B709" i="8" s="1"/>
  <c r="J709" i="8" s="1"/>
  <c r="L709" i="6"/>
  <c r="O709" i="8" s="1"/>
  <c r="C709" i="6"/>
  <c r="K709" i="6"/>
  <c r="M709" i="8" s="1"/>
  <c r="P709" i="8" s="1"/>
  <c r="J709" i="6"/>
  <c r="U709" i="8" s="1"/>
  <c r="B709" i="6"/>
  <c r="N709" i="8" l="1"/>
  <c r="D709" i="6"/>
  <c r="E709" i="8" s="1"/>
  <c r="D709" i="8"/>
  <c r="I709" i="6"/>
  <c r="R709" i="8" s="1"/>
  <c r="C709" i="8"/>
  <c r="AE709" i="8" s="1"/>
  <c r="A711" i="6"/>
  <c r="A711" i="8" s="1"/>
  <c r="B710" i="8" s="1"/>
  <c r="J710" i="8" s="1"/>
  <c r="L710" i="6"/>
  <c r="O710" i="8" s="1"/>
  <c r="J710" i="6"/>
  <c r="U710" i="8" s="1"/>
  <c r="K710" i="6"/>
  <c r="M710" i="8" s="1"/>
  <c r="P710" i="8" s="1"/>
  <c r="B710" i="6"/>
  <c r="C710" i="6"/>
  <c r="N710" i="8" l="1"/>
  <c r="I710" i="6"/>
  <c r="R710" i="8" s="1"/>
  <c r="C710" i="8"/>
  <c r="AE710" i="8" s="1"/>
  <c r="D710" i="6"/>
  <c r="E710" i="8" s="1"/>
  <c r="D710" i="8"/>
  <c r="A712" i="6"/>
  <c r="A712" i="8" s="1"/>
  <c r="B711" i="8" s="1"/>
  <c r="J711" i="8" s="1"/>
  <c r="L711" i="6"/>
  <c r="O711" i="8" s="1"/>
  <c r="K711" i="6"/>
  <c r="M711" i="8" s="1"/>
  <c r="P711" i="8" s="1"/>
  <c r="J711" i="6"/>
  <c r="U711" i="8" s="1"/>
  <c r="C711" i="6"/>
  <c r="B711" i="6"/>
  <c r="N711" i="8" l="1"/>
  <c r="I711" i="6"/>
  <c r="R711" i="8" s="1"/>
  <c r="C711" i="8"/>
  <c r="AE711" i="8" s="1"/>
  <c r="D711" i="6"/>
  <c r="E711" i="8" s="1"/>
  <c r="D711" i="8"/>
  <c r="A713" i="6"/>
  <c r="A713" i="8" s="1"/>
  <c r="B712" i="8" s="1"/>
  <c r="J712" i="8" s="1"/>
  <c r="L712" i="6"/>
  <c r="O712" i="8" s="1"/>
  <c r="K712" i="6"/>
  <c r="M712" i="8" s="1"/>
  <c r="P712" i="8" s="1"/>
  <c r="C712" i="6"/>
  <c r="B712" i="6"/>
  <c r="J712" i="6"/>
  <c r="U712" i="8" s="1"/>
  <c r="N712" i="8" l="1"/>
  <c r="I712" i="6"/>
  <c r="R712" i="8" s="1"/>
  <c r="C712" i="8"/>
  <c r="AE712" i="8" s="1"/>
  <c r="D712" i="6"/>
  <c r="E712" i="8" s="1"/>
  <c r="D712" i="8"/>
  <c r="A714" i="6"/>
  <c r="A714" i="8" s="1"/>
  <c r="B713" i="8" s="1"/>
  <c r="J713" i="8" s="1"/>
  <c r="L713" i="6"/>
  <c r="O713" i="8" s="1"/>
  <c r="B713" i="6"/>
  <c r="J713" i="6"/>
  <c r="U713" i="8" s="1"/>
  <c r="C713" i="6"/>
  <c r="K713" i="6"/>
  <c r="M713" i="8" s="1"/>
  <c r="P713" i="8" s="1"/>
  <c r="N713" i="8" l="1"/>
  <c r="I713" i="6"/>
  <c r="R713" i="8" s="1"/>
  <c r="C713" i="8"/>
  <c r="AE713" i="8" s="1"/>
  <c r="D713" i="6"/>
  <c r="E713" i="8" s="1"/>
  <c r="D713" i="8"/>
  <c r="A715" i="6"/>
  <c r="A715" i="8" s="1"/>
  <c r="B714" i="8" s="1"/>
  <c r="J714" i="8" s="1"/>
  <c r="L714" i="6"/>
  <c r="O714" i="8" s="1"/>
  <c r="J714" i="6"/>
  <c r="U714" i="8" s="1"/>
  <c r="B714" i="6"/>
  <c r="C714" i="6"/>
  <c r="K714" i="6"/>
  <c r="M714" i="8" s="1"/>
  <c r="P714" i="8" s="1"/>
  <c r="N714" i="8" l="1"/>
  <c r="D714" i="6"/>
  <c r="E714" i="8" s="1"/>
  <c r="D714" i="8"/>
  <c r="I714" i="6"/>
  <c r="R714" i="8" s="1"/>
  <c r="C714" i="8"/>
  <c r="AE714" i="8" s="1"/>
  <c r="A716" i="6"/>
  <c r="A716" i="8" s="1"/>
  <c r="B715" i="8" s="1"/>
  <c r="J715" i="8" s="1"/>
  <c r="L715" i="6"/>
  <c r="O715" i="8" s="1"/>
  <c r="J715" i="6"/>
  <c r="U715" i="8" s="1"/>
  <c r="C715" i="6"/>
  <c r="K715" i="6"/>
  <c r="M715" i="8" s="1"/>
  <c r="P715" i="8" s="1"/>
  <c r="B715" i="6"/>
  <c r="N715" i="8" l="1"/>
  <c r="D715" i="6"/>
  <c r="E715" i="8" s="1"/>
  <c r="D715" i="8"/>
  <c r="I715" i="6"/>
  <c r="R715" i="8" s="1"/>
  <c r="C715" i="8"/>
  <c r="AE715" i="8" s="1"/>
  <c r="A717" i="6"/>
  <c r="A717" i="8" s="1"/>
  <c r="B716" i="8" s="1"/>
  <c r="J716" i="8" s="1"/>
  <c r="L716" i="6"/>
  <c r="O716" i="8" s="1"/>
  <c r="C716" i="6"/>
  <c r="K716" i="6"/>
  <c r="M716" i="8" s="1"/>
  <c r="P716" i="8" s="1"/>
  <c r="B716" i="6"/>
  <c r="J716" i="6"/>
  <c r="U716" i="8" s="1"/>
  <c r="N716" i="8" l="1"/>
  <c r="D716" i="6"/>
  <c r="E716" i="8" s="1"/>
  <c r="D716" i="8"/>
  <c r="I716" i="6"/>
  <c r="R716" i="8" s="1"/>
  <c r="C716" i="8"/>
  <c r="AE716" i="8" s="1"/>
  <c r="A718" i="6"/>
  <c r="A718" i="8" s="1"/>
  <c r="B717" i="8" s="1"/>
  <c r="J717" i="8" s="1"/>
  <c r="L717" i="6"/>
  <c r="O717" i="8" s="1"/>
  <c r="K717" i="6"/>
  <c r="M717" i="8" s="1"/>
  <c r="P717" i="8" s="1"/>
  <c r="J717" i="6"/>
  <c r="U717" i="8" s="1"/>
  <c r="C717" i="6"/>
  <c r="B717" i="6"/>
  <c r="N717" i="8" l="1"/>
  <c r="I717" i="6"/>
  <c r="R717" i="8" s="1"/>
  <c r="C717" i="8"/>
  <c r="AE717" i="8" s="1"/>
  <c r="D717" i="6"/>
  <c r="E717" i="8" s="1"/>
  <c r="D717" i="8"/>
  <c r="A719" i="6"/>
  <c r="A719" i="8" s="1"/>
  <c r="B718" i="8" s="1"/>
  <c r="J718" i="8" s="1"/>
  <c r="L718" i="6"/>
  <c r="O718" i="8" s="1"/>
  <c r="C718" i="6"/>
  <c r="K718" i="6"/>
  <c r="M718" i="8" s="1"/>
  <c r="P718" i="8" s="1"/>
  <c r="B718" i="6"/>
  <c r="J718" i="6"/>
  <c r="U718" i="8" s="1"/>
  <c r="N718" i="8" l="1"/>
  <c r="I718" i="6"/>
  <c r="R718" i="8" s="1"/>
  <c r="C718" i="8"/>
  <c r="AE718" i="8" s="1"/>
  <c r="D718" i="6"/>
  <c r="E718" i="8" s="1"/>
  <c r="D718" i="8"/>
  <c r="A720" i="6"/>
  <c r="A720" i="8" s="1"/>
  <c r="B719" i="8" s="1"/>
  <c r="J719" i="8" s="1"/>
  <c r="L719" i="6"/>
  <c r="O719" i="8" s="1"/>
  <c r="K719" i="6"/>
  <c r="M719" i="8" s="1"/>
  <c r="P719" i="8" s="1"/>
  <c r="J719" i="6"/>
  <c r="U719" i="8" s="1"/>
  <c r="B719" i="6"/>
  <c r="C719" i="6"/>
  <c r="N719" i="8" l="1"/>
  <c r="D719" i="6"/>
  <c r="E719" i="8" s="1"/>
  <c r="D719" i="8"/>
  <c r="I719" i="6"/>
  <c r="R719" i="8" s="1"/>
  <c r="C719" i="8"/>
  <c r="AE719" i="8" s="1"/>
  <c r="A721" i="6"/>
  <c r="A721" i="8" s="1"/>
  <c r="B720" i="8" s="1"/>
  <c r="J720" i="8" s="1"/>
  <c r="L720" i="6"/>
  <c r="O720" i="8" s="1"/>
  <c r="K720" i="6"/>
  <c r="M720" i="8" s="1"/>
  <c r="P720" i="8" s="1"/>
  <c r="C720" i="6"/>
  <c r="B720" i="6"/>
  <c r="J720" i="6"/>
  <c r="U720" i="8" s="1"/>
  <c r="N720" i="8" l="1"/>
  <c r="I720" i="6"/>
  <c r="R720" i="8" s="1"/>
  <c r="C720" i="8"/>
  <c r="AE720" i="8" s="1"/>
  <c r="D720" i="6"/>
  <c r="E720" i="8" s="1"/>
  <c r="D720" i="8"/>
  <c r="A722" i="6"/>
  <c r="A722" i="8" s="1"/>
  <c r="B721" i="8" s="1"/>
  <c r="J721" i="8" s="1"/>
  <c r="L721" i="6"/>
  <c r="O721" i="8" s="1"/>
  <c r="K721" i="6"/>
  <c r="M721" i="8" s="1"/>
  <c r="P721" i="8" s="1"/>
  <c r="B721" i="6"/>
  <c r="J721" i="6"/>
  <c r="U721" i="8" s="1"/>
  <c r="C721" i="6"/>
  <c r="N721" i="8" l="1"/>
  <c r="D721" i="6"/>
  <c r="E721" i="8" s="1"/>
  <c r="D721" i="8"/>
  <c r="I721" i="6"/>
  <c r="R721" i="8" s="1"/>
  <c r="C721" i="8"/>
  <c r="AE721" i="8" s="1"/>
  <c r="A723" i="6"/>
  <c r="A723" i="8" s="1"/>
  <c r="B722" i="8" s="1"/>
  <c r="J722" i="8" s="1"/>
  <c r="L722" i="6"/>
  <c r="O722" i="8" s="1"/>
  <c r="C722" i="6"/>
  <c r="K722" i="6"/>
  <c r="M722" i="8" s="1"/>
  <c r="P722" i="8" s="1"/>
  <c r="B722" i="6"/>
  <c r="J722" i="6"/>
  <c r="U722" i="8" s="1"/>
  <c r="N722" i="8" l="1"/>
  <c r="I722" i="6"/>
  <c r="R722" i="8" s="1"/>
  <c r="C722" i="8"/>
  <c r="AE722" i="8" s="1"/>
  <c r="D722" i="6"/>
  <c r="E722" i="8" s="1"/>
  <c r="D722" i="8"/>
  <c r="A724" i="6"/>
  <c r="A724" i="8" s="1"/>
  <c r="B723" i="8" s="1"/>
  <c r="J723" i="8" s="1"/>
  <c r="L723" i="6"/>
  <c r="O723" i="8" s="1"/>
  <c r="B723" i="6"/>
  <c r="C723" i="6"/>
  <c r="K723" i="6"/>
  <c r="M723" i="8" s="1"/>
  <c r="P723" i="8" s="1"/>
  <c r="J723" i="6"/>
  <c r="U723" i="8" s="1"/>
  <c r="N723" i="8" l="1"/>
  <c r="I723" i="6"/>
  <c r="R723" i="8" s="1"/>
  <c r="C723" i="8"/>
  <c r="AE723" i="8" s="1"/>
  <c r="D723" i="6"/>
  <c r="E723" i="8" s="1"/>
  <c r="D723" i="8"/>
  <c r="A725" i="6"/>
  <c r="A725" i="8" s="1"/>
  <c r="B724" i="8" s="1"/>
  <c r="J724" i="8" s="1"/>
  <c r="L724" i="6"/>
  <c r="O724" i="8" s="1"/>
  <c r="B724" i="6"/>
  <c r="J724" i="6"/>
  <c r="U724" i="8" s="1"/>
  <c r="C724" i="6"/>
  <c r="K724" i="6"/>
  <c r="M724" i="8" s="1"/>
  <c r="P724" i="8" s="1"/>
  <c r="N724" i="8" l="1"/>
  <c r="D724" i="6"/>
  <c r="E724" i="8" s="1"/>
  <c r="D724" i="8"/>
  <c r="I724" i="6"/>
  <c r="R724" i="8" s="1"/>
  <c r="C724" i="8"/>
  <c r="AE724" i="8" s="1"/>
  <c r="A726" i="6"/>
  <c r="A726" i="8" s="1"/>
  <c r="B725" i="8" s="1"/>
  <c r="J725" i="8" s="1"/>
  <c r="L725" i="6"/>
  <c r="O725" i="8" s="1"/>
  <c r="C725" i="6"/>
  <c r="K725" i="6"/>
  <c r="M725" i="8" s="1"/>
  <c r="P725" i="8" s="1"/>
  <c r="J725" i="6"/>
  <c r="U725" i="8" s="1"/>
  <c r="B725" i="6"/>
  <c r="N725" i="8" l="1"/>
  <c r="D725" i="6"/>
  <c r="E725" i="8" s="1"/>
  <c r="D725" i="8"/>
  <c r="I725" i="6"/>
  <c r="R725" i="8" s="1"/>
  <c r="C725" i="8"/>
  <c r="AE725" i="8" s="1"/>
  <c r="A727" i="6"/>
  <c r="A727" i="8" s="1"/>
  <c r="B726" i="8" s="1"/>
  <c r="J726" i="8" s="1"/>
  <c r="L726" i="6"/>
  <c r="O726" i="8" s="1"/>
  <c r="B726" i="6"/>
  <c r="K726" i="6"/>
  <c r="M726" i="8" s="1"/>
  <c r="P726" i="8" s="1"/>
  <c r="C726" i="6"/>
  <c r="J726" i="6"/>
  <c r="U726" i="8" s="1"/>
  <c r="N726" i="8" l="1"/>
  <c r="D726" i="6"/>
  <c r="E726" i="8" s="1"/>
  <c r="D726" i="8"/>
  <c r="I726" i="6"/>
  <c r="R726" i="8" s="1"/>
  <c r="C726" i="8"/>
  <c r="AE726" i="8" s="1"/>
  <c r="A728" i="6"/>
  <c r="A728" i="8" s="1"/>
  <c r="B727" i="8" s="1"/>
  <c r="J727" i="8" s="1"/>
  <c r="L727" i="6"/>
  <c r="O727" i="8" s="1"/>
  <c r="C727" i="6"/>
  <c r="J727" i="6"/>
  <c r="U727" i="8" s="1"/>
  <c r="B727" i="6"/>
  <c r="K727" i="6"/>
  <c r="M727" i="8" s="1"/>
  <c r="P727" i="8" s="1"/>
  <c r="N727" i="8" l="1"/>
  <c r="I727" i="6"/>
  <c r="R727" i="8" s="1"/>
  <c r="C727" i="8"/>
  <c r="AE727" i="8" s="1"/>
  <c r="D727" i="6"/>
  <c r="E727" i="8" s="1"/>
  <c r="D727" i="8"/>
  <c r="A729" i="6"/>
  <c r="A729" i="8" s="1"/>
  <c r="B728" i="8" s="1"/>
  <c r="J728" i="8" s="1"/>
  <c r="L728" i="6"/>
  <c r="O728" i="8" s="1"/>
  <c r="J728" i="6"/>
  <c r="U728" i="8" s="1"/>
  <c r="K728" i="6"/>
  <c r="M728" i="8" s="1"/>
  <c r="P728" i="8" s="1"/>
  <c r="C728" i="6"/>
  <c r="B728" i="6"/>
  <c r="N728" i="8" l="1"/>
  <c r="I728" i="6"/>
  <c r="R728" i="8" s="1"/>
  <c r="C728" i="8"/>
  <c r="AE728" i="8" s="1"/>
  <c r="D728" i="6"/>
  <c r="E728" i="8" s="1"/>
  <c r="D728" i="8"/>
  <c r="A730" i="6"/>
  <c r="A730" i="8" s="1"/>
  <c r="B729" i="8" s="1"/>
  <c r="J729" i="8" s="1"/>
  <c r="L729" i="6"/>
  <c r="O729" i="8" s="1"/>
  <c r="K729" i="6"/>
  <c r="M729" i="8" s="1"/>
  <c r="P729" i="8" s="1"/>
  <c r="B729" i="6"/>
  <c r="C729" i="6"/>
  <c r="J729" i="6"/>
  <c r="U729" i="8" s="1"/>
  <c r="N729" i="8" l="1"/>
  <c r="D729" i="6"/>
  <c r="E729" i="8" s="1"/>
  <c r="D729" i="8"/>
  <c r="I729" i="6"/>
  <c r="R729" i="8" s="1"/>
  <c r="C729" i="8"/>
  <c r="AE729" i="8" s="1"/>
  <c r="A731" i="6"/>
  <c r="A731" i="8" s="1"/>
  <c r="B730" i="8" s="1"/>
  <c r="J730" i="8" s="1"/>
  <c r="L730" i="6"/>
  <c r="O730" i="8" s="1"/>
  <c r="J730" i="6"/>
  <c r="U730" i="8" s="1"/>
  <c r="B730" i="6"/>
  <c r="K730" i="6"/>
  <c r="M730" i="8" s="1"/>
  <c r="P730" i="8" s="1"/>
  <c r="C730" i="6"/>
  <c r="N730" i="8" l="1"/>
  <c r="I730" i="6"/>
  <c r="R730" i="8" s="1"/>
  <c r="C730" i="8"/>
  <c r="AE730" i="8" s="1"/>
  <c r="D730" i="6"/>
  <c r="E730" i="8" s="1"/>
  <c r="D730" i="8"/>
  <c r="A732" i="6"/>
  <c r="A732" i="8" s="1"/>
  <c r="B731" i="8" s="1"/>
  <c r="J731" i="8" s="1"/>
  <c r="L731" i="6"/>
  <c r="O731" i="8" s="1"/>
  <c r="K731" i="6"/>
  <c r="M731" i="8" s="1"/>
  <c r="P731" i="8" s="1"/>
  <c r="C731" i="6"/>
  <c r="J731" i="6"/>
  <c r="U731" i="8" s="1"/>
  <c r="B731" i="6"/>
  <c r="N731" i="8" l="1"/>
  <c r="D731" i="6"/>
  <c r="E731" i="8" s="1"/>
  <c r="D731" i="8"/>
  <c r="I731" i="6"/>
  <c r="R731" i="8" s="1"/>
  <c r="C731" i="8"/>
  <c r="AE731" i="8" s="1"/>
  <c r="A733" i="6"/>
  <c r="A733" i="8" s="1"/>
  <c r="B732" i="8" s="1"/>
  <c r="J732" i="8" s="1"/>
  <c r="L732" i="6"/>
  <c r="O732" i="8" s="1"/>
  <c r="J732" i="6"/>
  <c r="U732" i="8" s="1"/>
  <c r="C732" i="6"/>
  <c r="K732" i="6"/>
  <c r="M732" i="8" s="1"/>
  <c r="P732" i="8" s="1"/>
  <c r="B732" i="6"/>
  <c r="N732" i="8" l="1"/>
  <c r="I732" i="6"/>
  <c r="R732" i="8" s="1"/>
  <c r="C732" i="8"/>
  <c r="AE732" i="8" s="1"/>
  <c r="D732" i="6"/>
  <c r="E732" i="8" s="1"/>
  <c r="D732" i="8"/>
  <c r="A734" i="6"/>
  <c r="A734" i="8" s="1"/>
  <c r="B733" i="8" s="1"/>
  <c r="J733" i="8" s="1"/>
  <c r="L733" i="6"/>
  <c r="O733" i="8" s="1"/>
  <c r="C733" i="6"/>
  <c r="J733" i="6"/>
  <c r="U733" i="8" s="1"/>
  <c r="K733" i="6"/>
  <c r="M733" i="8" s="1"/>
  <c r="P733" i="8" s="1"/>
  <c r="B733" i="6"/>
  <c r="N733" i="8" l="1"/>
  <c r="D733" i="6"/>
  <c r="E733" i="8" s="1"/>
  <c r="D733" i="8"/>
  <c r="I733" i="6"/>
  <c r="R733" i="8" s="1"/>
  <c r="C733" i="8"/>
  <c r="AE733" i="8" s="1"/>
  <c r="A735" i="6"/>
  <c r="A735" i="8" s="1"/>
  <c r="B734" i="8" s="1"/>
  <c r="J734" i="8" s="1"/>
  <c r="L734" i="6"/>
  <c r="O734" i="8" s="1"/>
  <c r="C734" i="6"/>
  <c r="K734" i="6"/>
  <c r="M734" i="8" s="1"/>
  <c r="P734" i="8" s="1"/>
  <c r="J734" i="6"/>
  <c r="U734" i="8" s="1"/>
  <c r="B734" i="6"/>
  <c r="N734" i="8" l="1"/>
  <c r="I734" i="6"/>
  <c r="R734" i="8" s="1"/>
  <c r="C734" i="8"/>
  <c r="AE734" i="8" s="1"/>
  <c r="D734" i="6"/>
  <c r="E734" i="8" s="1"/>
  <c r="D734" i="8"/>
  <c r="A736" i="6"/>
  <c r="A736" i="8" s="1"/>
  <c r="B735" i="8" s="1"/>
  <c r="J735" i="8" s="1"/>
  <c r="L735" i="6"/>
  <c r="O735" i="8" s="1"/>
  <c r="J735" i="6"/>
  <c r="U735" i="8" s="1"/>
  <c r="B735" i="6"/>
  <c r="C735" i="6"/>
  <c r="K735" i="6"/>
  <c r="M735" i="8" s="1"/>
  <c r="P735" i="8" s="1"/>
  <c r="N735" i="8" l="1"/>
  <c r="I735" i="6"/>
  <c r="R735" i="8" s="1"/>
  <c r="C735" i="8"/>
  <c r="AE735" i="8" s="1"/>
  <c r="D735" i="6"/>
  <c r="E735" i="8" s="1"/>
  <c r="D735" i="8"/>
  <c r="A737" i="6"/>
  <c r="A737" i="8" s="1"/>
  <c r="B736" i="8" s="1"/>
  <c r="J736" i="8" s="1"/>
  <c r="L736" i="6"/>
  <c r="O736" i="8" s="1"/>
  <c r="B736" i="6"/>
  <c r="K736" i="6"/>
  <c r="M736" i="8" s="1"/>
  <c r="P736" i="8" s="1"/>
  <c r="J736" i="6"/>
  <c r="U736" i="8" s="1"/>
  <c r="C736" i="6"/>
  <c r="N736" i="8" l="1"/>
  <c r="I736" i="6"/>
  <c r="R736" i="8" s="1"/>
  <c r="C736" i="8"/>
  <c r="AE736" i="8" s="1"/>
  <c r="D736" i="6"/>
  <c r="E736" i="8" s="1"/>
  <c r="D736" i="8"/>
  <c r="A738" i="6"/>
  <c r="A738" i="8" s="1"/>
  <c r="B737" i="8" s="1"/>
  <c r="J737" i="8" s="1"/>
  <c r="L737" i="6"/>
  <c r="O737" i="8" s="1"/>
  <c r="K737" i="6"/>
  <c r="M737" i="8" s="1"/>
  <c r="P737" i="8" s="1"/>
  <c r="J737" i="6"/>
  <c r="U737" i="8" s="1"/>
  <c r="C737" i="6"/>
  <c r="B737" i="6"/>
  <c r="N737" i="8" l="1"/>
  <c r="I737" i="6"/>
  <c r="R737" i="8" s="1"/>
  <c r="C737" i="8"/>
  <c r="AE737" i="8" s="1"/>
  <c r="D737" i="6"/>
  <c r="E737" i="8" s="1"/>
  <c r="D737" i="8"/>
  <c r="A739" i="6"/>
  <c r="A739" i="8" s="1"/>
  <c r="B738" i="8" s="1"/>
  <c r="J738" i="8" s="1"/>
  <c r="L738" i="6"/>
  <c r="O738" i="8" s="1"/>
  <c r="K738" i="6"/>
  <c r="M738" i="8" s="1"/>
  <c r="P738" i="8" s="1"/>
  <c r="B738" i="6"/>
  <c r="J738" i="6"/>
  <c r="U738" i="8" s="1"/>
  <c r="C738" i="6"/>
  <c r="N738" i="8" l="1"/>
  <c r="D738" i="6"/>
  <c r="E738" i="8" s="1"/>
  <c r="D738" i="8"/>
  <c r="I738" i="6"/>
  <c r="R738" i="8" s="1"/>
  <c r="C738" i="8"/>
  <c r="AE738" i="8" s="1"/>
  <c r="A740" i="6"/>
  <c r="A740" i="8" s="1"/>
  <c r="B739" i="8" s="1"/>
  <c r="J739" i="8" s="1"/>
  <c r="L739" i="6"/>
  <c r="O739" i="8" s="1"/>
  <c r="C739" i="6"/>
  <c r="B739" i="6"/>
  <c r="J739" i="6"/>
  <c r="U739" i="8" s="1"/>
  <c r="K739" i="6"/>
  <c r="M739" i="8" s="1"/>
  <c r="P739" i="8" s="1"/>
  <c r="N739" i="8" l="1"/>
  <c r="I739" i="6"/>
  <c r="R739" i="8" s="1"/>
  <c r="C739" i="8"/>
  <c r="AE739" i="8" s="1"/>
  <c r="D739" i="6"/>
  <c r="E739" i="8" s="1"/>
  <c r="D739" i="8"/>
  <c r="A741" i="6"/>
  <c r="A741" i="8" s="1"/>
  <c r="B740" i="8" s="1"/>
  <c r="J740" i="8" s="1"/>
  <c r="L740" i="6"/>
  <c r="O740" i="8" s="1"/>
  <c r="C740" i="6"/>
  <c r="B740" i="6"/>
  <c r="J740" i="6"/>
  <c r="U740" i="8" s="1"/>
  <c r="K740" i="6"/>
  <c r="M740" i="8" s="1"/>
  <c r="P740" i="8" s="1"/>
  <c r="N740" i="8" l="1"/>
  <c r="I740" i="6"/>
  <c r="R740" i="8" s="1"/>
  <c r="C740" i="8"/>
  <c r="AE740" i="8" s="1"/>
  <c r="D740" i="6"/>
  <c r="E740" i="8" s="1"/>
  <c r="D740" i="8"/>
  <c r="A742" i="6"/>
  <c r="A742" i="8" s="1"/>
  <c r="B741" i="8" s="1"/>
  <c r="J741" i="8" s="1"/>
  <c r="L741" i="6"/>
  <c r="O741" i="8" s="1"/>
  <c r="K741" i="6"/>
  <c r="M741" i="8" s="1"/>
  <c r="P741" i="8" s="1"/>
  <c r="B741" i="6"/>
  <c r="J741" i="6"/>
  <c r="U741" i="8" s="1"/>
  <c r="C741" i="6"/>
  <c r="N741" i="8" l="1"/>
  <c r="D741" i="6"/>
  <c r="E741" i="8" s="1"/>
  <c r="D741" i="8"/>
  <c r="I741" i="6"/>
  <c r="R741" i="8" s="1"/>
  <c r="C741" i="8"/>
  <c r="AE741" i="8" s="1"/>
  <c r="A743" i="6"/>
  <c r="A743" i="8" s="1"/>
  <c r="B742" i="8" s="1"/>
  <c r="J742" i="8" s="1"/>
  <c r="L742" i="6"/>
  <c r="O742" i="8" s="1"/>
  <c r="C742" i="6"/>
  <c r="B742" i="6"/>
  <c r="J742" i="6"/>
  <c r="U742" i="8" s="1"/>
  <c r="K742" i="6"/>
  <c r="M742" i="8" s="1"/>
  <c r="P742" i="8" s="1"/>
  <c r="N742" i="8" l="1"/>
  <c r="I742" i="6"/>
  <c r="R742" i="8" s="1"/>
  <c r="C742" i="8"/>
  <c r="AE742" i="8" s="1"/>
  <c r="D742" i="6"/>
  <c r="E742" i="8" s="1"/>
  <c r="D742" i="8"/>
  <c r="A744" i="6"/>
  <c r="A744" i="8" s="1"/>
  <c r="B743" i="8" s="1"/>
  <c r="J743" i="8" s="1"/>
  <c r="L743" i="6"/>
  <c r="O743" i="8" s="1"/>
  <c r="J743" i="6"/>
  <c r="U743" i="8" s="1"/>
  <c r="C743" i="6"/>
  <c r="K743" i="6"/>
  <c r="M743" i="8" s="1"/>
  <c r="P743" i="8" s="1"/>
  <c r="B743" i="6"/>
  <c r="N743" i="8" l="1"/>
  <c r="D743" i="6"/>
  <c r="E743" i="8" s="1"/>
  <c r="D743" i="8"/>
  <c r="I743" i="6"/>
  <c r="R743" i="8" s="1"/>
  <c r="C743" i="8"/>
  <c r="AE743" i="8" s="1"/>
  <c r="A745" i="6"/>
  <c r="A745" i="8" s="1"/>
  <c r="B744" i="8" s="1"/>
  <c r="J744" i="8" s="1"/>
  <c r="L744" i="6"/>
  <c r="O744" i="8" s="1"/>
  <c r="B744" i="6"/>
  <c r="J744" i="6"/>
  <c r="U744" i="8" s="1"/>
  <c r="C744" i="6"/>
  <c r="K744" i="6"/>
  <c r="M744" i="8" s="1"/>
  <c r="P744" i="8" s="1"/>
  <c r="N744" i="8" l="1"/>
  <c r="D744" i="6"/>
  <c r="E744" i="8" s="1"/>
  <c r="D744" i="8"/>
  <c r="I744" i="6"/>
  <c r="R744" i="8" s="1"/>
  <c r="C744" i="8"/>
  <c r="AE744" i="8" s="1"/>
  <c r="A746" i="6"/>
  <c r="A746" i="8" s="1"/>
  <c r="B745" i="8" s="1"/>
  <c r="J745" i="8" s="1"/>
  <c r="L745" i="6"/>
  <c r="O745" i="8" s="1"/>
  <c r="B745" i="6"/>
  <c r="J745" i="6"/>
  <c r="U745" i="8" s="1"/>
  <c r="C745" i="6"/>
  <c r="K745" i="6"/>
  <c r="M745" i="8" s="1"/>
  <c r="P745" i="8" s="1"/>
  <c r="N745" i="8" l="1"/>
  <c r="D745" i="6"/>
  <c r="E745" i="8" s="1"/>
  <c r="D745" i="8"/>
  <c r="I745" i="6"/>
  <c r="R745" i="8" s="1"/>
  <c r="C745" i="8"/>
  <c r="AE745" i="8" s="1"/>
  <c r="A747" i="6"/>
  <c r="A747" i="8" s="1"/>
  <c r="B746" i="8" s="1"/>
  <c r="J746" i="8" s="1"/>
  <c r="L746" i="6"/>
  <c r="O746" i="8" s="1"/>
  <c r="K746" i="6"/>
  <c r="M746" i="8" s="1"/>
  <c r="P746" i="8" s="1"/>
  <c r="B746" i="6"/>
  <c r="C746" i="6"/>
  <c r="J746" i="6"/>
  <c r="U746" i="8" s="1"/>
  <c r="N746" i="8" l="1"/>
  <c r="D746" i="6"/>
  <c r="E746" i="8" s="1"/>
  <c r="D746" i="8"/>
  <c r="I746" i="6"/>
  <c r="R746" i="8" s="1"/>
  <c r="C746" i="8"/>
  <c r="AE746" i="8" s="1"/>
  <c r="A748" i="6"/>
  <c r="A748" i="8" s="1"/>
  <c r="B747" i="8" s="1"/>
  <c r="J747" i="8" s="1"/>
  <c r="L747" i="6"/>
  <c r="O747" i="8" s="1"/>
  <c r="J747" i="6"/>
  <c r="U747" i="8" s="1"/>
  <c r="C747" i="6"/>
  <c r="K747" i="6"/>
  <c r="M747" i="8" s="1"/>
  <c r="P747" i="8" s="1"/>
  <c r="B747" i="6"/>
  <c r="N747" i="8" l="1"/>
  <c r="I747" i="6"/>
  <c r="R747" i="8" s="1"/>
  <c r="C747" i="8"/>
  <c r="AE747" i="8" s="1"/>
  <c r="D747" i="6"/>
  <c r="E747" i="8" s="1"/>
  <c r="D747" i="8"/>
  <c r="A749" i="6"/>
  <c r="A749" i="8" s="1"/>
  <c r="B748" i="8" s="1"/>
  <c r="J748" i="8" s="1"/>
  <c r="L748" i="6"/>
  <c r="O748" i="8" s="1"/>
  <c r="K748" i="6"/>
  <c r="M748" i="8" s="1"/>
  <c r="P748" i="8" s="1"/>
  <c r="B748" i="6"/>
  <c r="J748" i="6"/>
  <c r="U748" i="8" s="1"/>
  <c r="C748" i="6"/>
  <c r="N748" i="8" l="1"/>
  <c r="D748" i="6"/>
  <c r="E748" i="8" s="1"/>
  <c r="D748" i="8"/>
  <c r="I748" i="6"/>
  <c r="R748" i="8" s="1"/>
  <c r="C748" i="8"/>
  <c r="AE748" i="8" s="1"/>
  <c r="A750" i="6"/>
  <c r="A750" i="8" s="1"/>
  <c r="B749" i="8" s="1"/>
  <c r="J749" i="8" s="1"/>
  <c r="L749" i="6"/>
  <c r="O749" i="8" s="1"/>
  <c r="C749" i="6"/>
  <c r="K749" i="6"/>
  <c r="M749" i="8" s="1"/>
  <c r="P749" i="8" s="1"/>
  <c r="B749" i="6"/>
  <c r="J749" i="6"/>
  <c r="U749" i="8" s="1"/>
  <c r="N749" i="8" l="1"/>
  <c r="D749" i="6"/>
  <c r="E749" i="8" s="1"/>
  <c r="D749" i="8"/>
  <c r="I749" i="6"/>
  <c r="R749" i="8" s="1"/>
  <c r="C749" i="8"/>
  <c r="AE749" i="8" s="1"/>
  <c r="A751" i="6"/>
  <c r="A751" i="8" s="1"/>
  <c r="B750" i="8" s="1"/>
  <c r="J750" i="8" s="1"/>
  <c r="L750" i="6"/>
  <c r="O750" i="8" s="1"/>
  <c r="C750" i="6"/>
  <c r="J750" i="6"/>
  <c r="U750" i="8" s="1"/>
  <c r="K750" i="6"/>
  <c r="M750" i="8" s="1"/>
  <c r="P750" i="8" s="1"/>
  <c r="B750" i="6"/>
  <c r="N750" i="8" l="1"/>
  <c r="D750" i="6"/>
  <c r="E750" i="8" s="1"/>
  <c r="D750" i="8"/>
  <c r="I750" i="6"/>
  <c r="R750" i="8" s="1"/>
  <c r="C750" i="8"/>
  <c r="AE750" i="8" s="1"/>
  <c r="A752" i="6"/>
  <c r="A752" i="8" s="1"/>
  <c r="B751" i="8" s="1"/>
  <c r="J751" i="8" s="1"/>
  <c r="L751" i="6"/>
  <c r="O751" i="8" s="1"/>
  <c r="K751" i="6"/>
  <c r="M751" i="8" s="1"/>
  <c r="P751" i="8" s="1"/>
  <c r="B751" i="6"/>
  <c r="J751" i="6"/>
  <c r="U751" i="8" s="1"/>
  <c r="C751" i="6"/>
  <c r="N751" i="8" l="1"/>
  <c r="D751" i="6"/>
  <c r="E751" i="8" s="1"/>
  <c r="D751" i="8"/>
  <c r="I751" i="6"/>
  <c r="R751" i="8" s="1"/>
  <c r="C751" i="8"/>
  <c r="AE751" i="8" s="1"/>
  <c r="A753" i="6"/>
  <c r="A753" i="8" s="1"/>
  <c r="B752" i="8" s="1"/>
  <c r="J752" i="8" s="1"/>
  <c r="L752" i="6"/>
  <c r="O752" i="8" s="1"/>
  <c r="C752" i="6"/>
  <c r="K752" i="6"/>
  <c r="M752" i="8" s="1"/>
  <c r="P752" i="8" s="1"/>
  <c r="B752" i="6"/>
  <c r="J752" i="6"/>
  <c r="U752" i="8" s="1"/>
  <c r="N752" i="8" l="1"/>
  <c r="I752" i="6"/>
  <c r="R752" i="8" s="1"/>
  <c r="C752" i="8"/>
  <c r="AE752" i="8" s="1"/>
  <c r="D752" i="6"/>
  <c r="E752" i="8" s="1"/>
  <c r="D752" i="8"/>
  <c r="A754" i="6"/>
  <c r="A754" i="8" s="1"/>
  <c r="B753" i="8" s="1"/>
  <c r="J753" i="8" s="1"/>
  <c r="L753" i="6"/>
  <c r="O753" i="8" s="1"/>
  <c r="B753" i="6"/>
  <c r="J753" i="6"/>
  <c r="U753" i="8" s="1"/>
  <c r="C753" i="6"/>
  <c r="K753" i="6"/>
  <c r="M753" i="8" s="1"/>
  <c r="P753" i="8" s="1"/>
  <c r="N753" i="8" l="1"/>
  <c r="I753" i="6"/>
  <c r="R753" i="8" s="1"/>
  <c r="C753" i="8"/>
  <c r="AE753" i="8" s="1"/>
  <c r="D753" i="6"/>
  <c r="E753" i="8" s="1"/>
  <c r="D753" i="8"/>
  <c r="A755" i="6"/>
  <c r="A755" i="8" s="1"/>
  <c r="B754" i="8" s="1"/>
  <c r="J754" i="8" s="1"/>
  <c r="L754" i="6"/>
  <c r="O754" i="8" s="1"/>
  <c r="K754" i="6"/>
  <c r="M754" i="8" s="1"/>
  <c r="P754" i="8" s="1"/>
  <c r="J754" i="6"/>
  <c r="U754" i="8" s="1"/>
  <c r="B754" i="6"/>
  <c r="C754" i="6"/>
  <c r="N754" i="8" l="1"/>
  <c r="I754" i="6"/>
  <c r="R754" i="8" s="1"/>
  <c r="C754" i="8"/>
  <c r="AE754" i="8" s="1"/>
  <c r="D754" i="6"/>
  <c r="E754" i="8" s="1"/>
  <c r="D754" i="8"/>
  <c r="A756" i="6"/>
  <c r="A756" i="8" s="1"/>
  <c r="B755" i="8" s="1"/>
  <c r="J755" i="8" s="1"/>
  <c r="L755" i="6"/>
  <c r="O755" i="8" s="1"/>
  <c r="J755" i="6"/>
  <c r="U755" i="8" s="1"/>
  <c r="C755" i="6"/>
  <c r="K755" i="6"/>
  <c r="M755" i="8" s="1"/>
  <c r="P755" i="8" s="1"/>
  <c r="B755" i="6"/>
  <c r="N755" i="8" l="1"/>
  <c r="I755" i="6"/>
  <c r="R755" i="8" s="1"/>
  <c r="C755" i="8"/>
  <c r="AE755" i="8" s="1"/>
  <c r="D755" i="6"/>
  <c r="E755" i="8" s="1"/>
  <c r="D755" i="8"/>
  <c r="A757" i="6"/>
  <c r="A757" i="8" s="1"/>
  <c r="B756" i="8" s="1"/>
  <c r="J756" i="8" s="1"/>
  <c r="L756" i="6"/>
  <c r="O756" i="8" s="1"/>
  <c r="K756" i="6"/>
  <c r="M756" i="8" s="1"/>
  <c r="P756" i="8" s="1"/>
  <c r="B756" i="6"/>
  <c r="J756" i="6"/>
  <c r="U756" i="8" s="1"/>
  <c r="C756" i="6"/>
  <c r="N756" i="8" l="1"/>
  <c r="I756" i="6"/>
  <c r="R756" i="8" s="1"/>
  <c r="C756" i="8"/>
  <c r="AE756" i="8" s="1"/>
  <c r="D756" i="6"/>
  <c r="E756" i="8" s="1"/>
  <c r="D756" i="8"/>
  <c r="A758" i="6"/>
  <c r="A758" i="8" s="1"/>
  <c r="B757" i="8" s="1"/>
  <c r="J757" i="8" s="1"/>
  <c r="L757" i="6"/>
  <c r="O757" i="8" s="1"/>
  <c r="K757" i="6"/>
  <c r="M757" i="8" s="1"/>
  <c r="P757" i="8" s="1"/>
  <c r="J757" i="6"/>
  <c r="U757" i="8" s="1"/>
  <c r="B757" i="6"/>
  <c r="C757" i="6"/>
  <c r="N757" i="8" l="1"/>
  <c r="D757" i="6"/>
  <c r="E757" i="8" s="1"/>
  <c r="D757" i="8"/>
  <c r="I757" i="6"/>
  <c r="R757" i="8" s="1"/>
  <c r="C757" i="8"/>
  <c r="AE757" i="8" s="1"/>
  <c r="A759" i="6"/>
  <c r="A759" i="8" s="1"/>
  <c r="B758" i="8" s="1"/>
  <c r="J758" i="8" s="1"/>
  <c r="L758" i="6"/>
  <c r="O758" i="8" s="1"/>
  <c r="K758" i="6"/>
  <c r="M758" i="8" s="1"/>
  <c r="P758" i="8" s="1"/>
  <c r="B758" i="6"/>
  <c r="J758" i="6"/>
  <c r="U758" i="8" s="1"/>
  <c r="C758" i="6"/>
  <c r="N758" i="8" l="1"/>
  <c r="D758" i="6"/>
  <c r="E758" i="8" s="1"/>
  <c r="D758" i="8"/>
  <c r="I758" i="6"/>
  <c r="R758" i="8" s="1"/>
  <c r="C758" i="8"/>
  <c r="AE758" i="8" s="1"/>
  <c r="A760" i="6"/>
  <c r="A760" i="8" s="1"/>
  <c r="B759" i="8" s="1"/>
  <c r="J759" i="8" s="1"/>
  <c r="L759" i="6"/>
  <c r="O759" i="8" s="1"/>
  <c r="C759" i="6"/>
  <c r="K759" i="6"/>
  <c r="M759" i="8" s="1"/>
  <c r="P759" i="8" s="1"/>
  <c r="J759" i="6"/>
  <c r="U759" i="8" s="1"/>
  <c r="B759" i="6"/>
  <c r="N759" i="8" l="1"/>
  <c r="I759" i="6"/>
  <c r="R759" i="8" s="1"/>
  <c r="C759" i="8"/>
  <c r="AE759" i="8" s="1"/>
  <c r="D759" i="6"/>
  <c r="E759" i="8" s="1"/>
  <c r="D759" i="8"/>
  <c r="A761" i="6"/>
  <c r="A761" i="8" s="1"/>
  <c r="B760" i="8" s="1"/>
  <c r="J760" i="8" s="1"/>
  <c r="L760" i="6"/>
  <c r="O760" i="8" s="1"/>
  <c r="K760" i="6"/>
  <c r="M760" i="8" s="1"/>
  <c r="P760" i="8" s="1"/>
  <c r="B760" i="6"/>
  <c r="C760" i="6"/>
  <c r="J760" i="6"/>
  <c r="U760" i="8" s="1"/>
  <c r="N760" i="8" l="1"/>
  <c r="D760" i="6"/>
  <c r="E760" i="8" s="1"/>
  <c r="D760" i="8"/>
  <c r="I760" i="6"/>
  <c r="R760" i="8" s="1"/>
  <c r="C760" i="8"/>
  <c r="AE760" i="8" s="1"/>
  <c r="A762" i="6"/>
  <c r="A762" i="8" s="1"/>
  <c r="B761" i="8" s="1"/>
  <c r="J761" i="8" s="1"/>
  <c r="L761" i="6"/>
  <c r="O761" i="8" s="1"/>
  <c r="J761" i="6"/>
  <c r="U761" i="8" s="1"/>
  <c r="K761" i="6"/>
  <c r="M761" i="8" s="1"/>
  <c r="P761" i="8" s="1"/>
  <c r="B761" i="6"/>
  <c r="C761" i="6"/>
  <c r="N761" i="8" l="1"/>
  <c r="D761" i="6"/>
  <c r="E761" i="8" s="1"/>
  <c r="D761" i="8"/>
  <c r="I761" i="6"/>
  <c r="R761" i="8" s="1"/>
  <c r="C761" i="8"/>
  <c r="AE761" i="8" s="1"/>
  <c r="A763" i="6"/>
  <c r="A763" i="8" s="1"/>
  <c r="B762" i="8" s="1"/>
  <c r="J762" i="8" s="1"/>
  <c r="L762" i="6"/>
  <c r="O762" i="8" s="1"/>
  <c r="K762" i="6"/>
  <c r="M762" i="8" s="1"/>
  <c r="P762" i="8" s="1"/>
  <c r="B762" i="6"/>
  <c r="J762" i="6"/>
  <c r="U762" i="8" s="1"/>
  <c r="C762" i="6"/>
  <c r="N762" i="8" l="1"/>
  <c r="I762" i="6"/>
  <c r="R762" i="8" s="1"/>
  <c r="C762" i="8"/>
  <c r="AE762" i="8" s="1"/>
  <c r="D762" i="6"/>
  <c r="E762" i="8" s="1"/>
  <c r="D762" i="8"/>
  <c r="A764" i="6"/>
  <c r="A764" i="8" s="1"/>
  <c r="B763" i="8" s="1"/>
  <c r="J763" i="8" s="1"/>
  <c r="L763" i="6"/>
  <c r="O763" i="8" s="1"/>
  <c r="J763" i="6"/>
  <c r="U763" i="8" s="1"/>
  <c r="C763" i="6"/>
  <c r="K763" i="6"/>
  <c r="M763" i="8" s="1"/>
  <c r="P763" i="8" s="1"/>
  <c r="B763" i="6"/>
  <c r="N763" i="8" l="1"/>
  <c r="I763" i="6"/>
  <c r="R763" i="8" s="1"/>
  <c r="C763" i="8"/>
  <c r="AE763" i="8" s="1"/>
  <c r="D763" i="6"/>
  <c r="E763" i="8" s="1"/>
  <c r="D763" i="8"/>
  <c r="A765" i="6"/>
  <c r="A765" i="8" s="1"/>
  <c r="B764" i="8" s="1"/>
  <c r="J764" i="8" s="1"/>
  <c r="L764" i="6"/>
  <c r="O764" i="8" s="1"/>
  <c r="C764" i="6"/>
  <c r="K764" i="6"/>
  <c r="M764" i="8" s="1"/>
  <c r="P764" i="8" s="1"/>
  <c r="B764" i="6"/>
  <c r="J764" i="6"/>
  <c r="U764" i="8" s="1"/>
  <c r="N764" i="8" l="1"/>
  <c r="I764" i="6"/>
  <c r="R764" i="8" s="1"/>
  <c r="C764" i="8"/>
  <c r="AE764" i="8" s="1"/>
  <c r="D764" i="6"/>
  <c r="E764" i="8" s="1"/>
  <c r="D764" i="8"/>
  <c r="A766" i="6"/>
  <c r="A766" i="8" s="1"/>
  <c r="B765" i="8" s="1"/>
  <c r="J765" i="8" s="1"/>
  <c r="L765" i="6"/>
  <c r="O765" i="8" s="1"/>
  <c r="J765" i="6"/>
  <c r="U765" i="8" s="1"/>
  <c r="C765" i="6"/>
  <c r="K765" i="6"/>
  <c r="M765" i="8" s="1"/>
  <c r="P765" i="8" s="1"/>
  <c r="B765" i="6"/>
  <c r="N765" i="8" l="1"/>
  <c r="D765" i="6"/>
  <c r="E765" i="8" s="1"/>
  <c r="D765" i="8"/>
  <c r="I765" i="6"/>
  <c r="R765" i="8" s="1"/>
  <c r="C765" i="8"/>
  <c r="AE765" i="8" s="1"/>
  <c r="A767" i="6"/>
  <c r="A767" i="8" s="1"/>
  <c r="B766" i="8" s="1"/>
  <c r="J766" i="8" s="1"/>
  <c r="L766" i="6"/>
  <c r="O766" i="8" s="1"/>
  <c r="B766" i="6"/>
  <c r="J766" i="6"/>
  <c r="U766" i="8" s="1"/>
  <c r="C766" i="6"/>
  <c r="K766" i="6"/>
  <c r="M766" i="8" s="1"/>
  <c r="P766" i="8" s="1"/>
  <c r="N766" i="8" l="1"/>
  <c r="D766" i="6"/>
  <c r="E766" i="8" s="1"/>
  <c r="D766" i="8"/>
  <c r="I766" i="6"/>
  <c r="R766" i="8" s="1"/>
  <c r="C766" i="8"/>
  <c r="AE766" i="8" s="1"/>
  <c r="A768" i="6"/>
  <c r="A768" i="8" s="1"/>
  <c r="B767" i="8" s="1"/>
  <c r="J767" i="8" s="1"/>
  <c r="L767" i="6"/>
  <c r="O767" i="8" s="1"/>
  <c r="B767" i="6"/>
  <c r="J767" i="6"/>
  <c r="U767" i="8" s="1"/>
  <c r="C767" i="6"/>
  <c r="K767" i="6"/>
  <c r="M767" i="8" s="1"/>
  <c r="P767" i="8" s="1"/>
  <c r="N767" i="8" l="1"/>
  <c r="I767" i="6"/>
  <c r="R767" i="8" s="1"/>
  <c r="C767" i="8"/>
  <c r="AE767" i="8" s="1"/>
  <c r="D767" i="6"/>
  <c r="E767" i="8" s="1"/>
  <c r="D767" i="8"/>
  <c r="A769" i="6"/>
  <c r="A769" i="8" s="1"/>
  <c r="B768" i="8" s="1"/>
  <c r="J768" i="8" s="1"/>
  <c r="L768" i="6"/>
  <c r="O768" i="8" s="1"/>
  <c r="C768" i="6"/>
  <c r="K768" i="6"/>
  <c r="M768" i="8" s="1"/>
  <c r="P768" i="8" s="1"/>
  <c r="B768" i="6"/>
  <c r="J768" i="6"/>
  <c r="U768" i="8" s="1"/>
  <c r="N768" i="8" l="1"/>
  <c r="I768" i="6"/>
  <c r="R768" i="8" s="1"/>
  <c r="C768" i="8"/>
  <c r="AE768" i="8" s="1"/>
  <c r="D768" i="6"/>
  <c r="E768" i="8" s="1"/>
  <c r="D768" i="8"/>
  <c r="A770" i="6"/>
  <c r="A770" i="8" s="1"/>
  <c r="B769" i="8" s="1"/>
  <c r="J769" i="8" s="1"/>
  <c r="L769" i="6"/>
  <c r="O769" i="8" s="1"/>
  <c r="K769" i="6"/>
  <c r="M769" i="8" s="1"/>
  <c r="P769" i="8" s="1"/>
  <c r="B769" i="6"/>
  <c r="J769" i="6"/>
  <c r="U769" i="8" s="1"/>
  <c r="C769" i="6"/>
  <c r="N769" i="8" l="1"/>
  <c r="D769" i="6"/>
  <c r="E769" i="8" s="1"/>
  <c r="D769" i="8"/>
  <c r="I769" i="6"/>
  <c r="R769" i="8" s="1"/>
  <c r="C769" i="8"/>
  <c r="AE769" i="8" s="1"/>
  <c r="A771" i="6"/>
  <c r="A771" i="8" s="1"/>
  <c r="B770" i="8" s="1"/>
  <c r="J770" i="8" s="1"/>
  <c r="L770" i="6"/>
  <c r="O770" i="8" s="1"/>
  <c r="K770" i="6"/>
  <c r="M770" i="8" s="1"/>
  <c r="P770" i="8" s="1"/>
  <c r="B770" i="6"/>
  <c r="J770" i="6"/>
  <c r="U770" i="8" s="1"/>
  <c r="C770" i="6"/>
  <c r="N770" i="8" l="1"/>
  <c r="D770" i="6"/>
  <c r="E770" i="8" s="1"/>
  <c r="D770" i="8"/>
  <c r="I770" i="6"/>
  <c r="R770" i="8" s="1"/>
  <c r="C770" i="8"/>
  <c r="AE770" i="8" s="1"/>
  <c r="A772" i="6"/>
  <c r="A772" i="8" s="1"/>
  <c r="B771" i="8" s="1"/>
  <c r="J771" i="8" s="1"/>
  <c r="L771" i="6"/>
  <c r="O771" i="8" s="1"/>
  <c r="K771" i="6"/>
  <c r="M771" i="8" s="1"/>
  <c r="P771" i="8" s="1"/>
  <c r="C771" i="6"/>
  <c r="B771" i="6"/>
  <c r="J771" i="6"/>
  <c r="U771" i="8" s="1"/>
  <c r="N771" i="8" l="1"/>
  <c r="I771" i="6"/>
  <c r="R771" i="8" s="1"/>
  <c r="C771" i="8"/>
  <c r="AE771" i="8" s="1"/>
  <c r="D771" i="6"/>
  <c r="E771" i="8" s="1"/>
  <c r="D771" i="8"/>
  <c r="A773" i="6"/>
  <c r="A773" i="8" s="1"/>
  <c r="B772" i="8" s="1"/>
  <c r="J772" i="8" s="1"/>
  <c r="L772" i="6"/>
  <c r="O772" i="8" s="1"/>
  <c r="B772" i="6"/>
  <c r="J772" i="6"/>
  <c r="U772" i="8" s="1"/>
  <c r="C772" i="6"/>
  <c r="K772" i="6"/>
  <c r="M772" i="8" s="1"/>
  <c r="P772" i="8" s="1"/>
  <c r="N772" i="8" l="1"/>
  <c r="D772" i="6"/>
  <c r="E772" i="8" s="1"/>
  <c r="D772" i="8"/>
  <c r="I772" i="6"/>
  <c r="R772" i="8" s="1"/>
  <c r="C772" i="8"/>
  <c r="AE772" i="8" s="1"/>
  <c r="A774" i="6"/>
  <c r="A774" i="8" s="1"/>
  <c r="B773" i="8" s="1"/>
  <c r="J773" i="8" s="1"/>
  <c r="L773" i="6"/>
  <c r="O773" i="8" s="1"/>
  <c r="B773" i="6"/>
  <c r="J773" i="6"/>
  <c r="U773" i="8" s="1"/>
  <c r="C773" i="6"/>
  <c r="K773" i="6"/>
  <c r="M773" i="8" s="1"/>
  <c r="P773" i="8" s="1"/>
  <c r="N773" i="8" l="1"/>
  <c r="I773" i="6"/>
  <c r="R773" i="8" s="1"/>
  <c r="C773" i="8"/>
  <c r="AE773" i="8" s="1"/>
  <c r="D773" i="6"/>
  <c r="E773" i="8" s="1"/>
  <c r="D773" i="8"/>
  <c r="A775" i="6"/>
  <c r="A775" i="8" s="1"/>
  <c r="B774" i="8" s="1"/>
  <c r="J774" i="8" s="1"/>
  <c r="L774" i="6"/>
  <c r="O774" i="8" s="1"/>
  <c r="B774" i="6"/>
  <c r="J774" i="6"/>
  <c r="U774" i="8" s="1"/>
  <c r="K774" i="6"/>
  <c r="M774" i="8" s="1"/>
  <c r="P774" i="8" s="1"/>
  <c r="C774" i="6"/>
  <c r="N774" i="8" l="1"/>
  <c r="I774" i="6"/>
  <c r="R774" i="8" s="1"/>
  <c r="C774" i="8"/>
  <c r="AE774" i="8" s="1"/>
  <c r="D774" i="6"/>
  <c r="E774" i="8" s="1"/>
  <c r="D774" i="8"/>
  <c r="A776" i="6"/>
  <c r="A776" i="8" s="1"/>
  <c r="B775" i="8" s="1"/>
  <c r="J775" i="8" s="1"/>
  <c r="L775" i="6"/>
  <c r="O775" i="8" s="1"/>
  <c r="J775" i="6"/>
  <c r="U775" i="8" s="1"/>
  <c r="C775" i="6"/>
  <c r="K775" i="6"/>
  <c r="M775" i="8" s="1"/>
  <c r="P775" i="8" s="1"/>
  <c r="B775" i="6"/>
  <c r="N775" i="8" l="1"/>
  <c r="I775" i="6"/>
  <c r="R775" i="8" s="1"/>
  <c r="C775" i="8"/>
  <c r="AE775" i="8" s="1"/>
  <c r="D775" i="6"/>
  <c r="E775" i="8" s="1"/>
  <c r="D775" i="8"/>
  <c r="A777" i="6"/>
  <c r="A777" i="8" s="1"/>
  <c r="B776" i="8" s="1"/>
  <c r="J776" i="8" s="1"/>
  <c r="L776" i="6"/>
  <c r="O776" i="8" s="1"/>
  <c r="C776" i="6"/>
  <c r="K776" i="6"/>
  <c r="M776" i="8" s="1"/>
  <c r="P776" i="8" s="1"/>
  <c r="B776" i="6"/>
  <c r="J776" i="6"/>
  <c r="U776" i="8" s="1"/>
  <c r="N776" i="8" l="1"/>
  <c r="D776" i="6"/>
  <c r="E776" i="8" s="1"/>
  <c r="D776" i="8"/>
  <c r="I776" i="6"/>
  <c r="R776" i="8" s="1"/>
  <c r="C776" i="8"/>
  <c r="AE776" i="8" s="1"/>
  <c r="A778" i="6"/>
  <c r="A778" i="8" s="1"/>
  <c r="B777" i="8" s="1"/>
  <c r="J777" i="8" s="1"/>
  <c r="L777" i="6"/>
  <c r="O777" i="8" s="1"/>
  <c r="J777" i="6"/>
  <c r="U777" i="8" s="1"/>
  <c r="C777" i="6"/>
  <c r="B777" i="6"/>
  <c r="K777" i="6"/>
  <c r="M777" i="8" s="1"/>
  <c r="P777" i="8" s="1"/>
  <c r="N777" i="8" l="1"/>
  <c r="I777" i="6"/>
  <c r="R777" i="8" s="1"/>
  <c r="C777" i="8"/>
  <c r="AE777" i="8" s="1"/>
  <c r="D777" i="6"/>
  <c r="E777" i="8" s="1"/>
  <c r="D777" i="8"/>
  <c r="A779" i="6"/>
  <c r="A779" i="8" s="1"/>
  <c r="B778" i="8" s="1"/>
  <c r="J778" i="8" s="1"/>
  <c r="L778" i="6"/>
  <c r="O778" i="8" s="1"/>
  <c r="B778" i="6"/>
  <c r="J778" i="6"/>
  <c r="U778" i="8" s="1"/>
  <c r="C778" i="6"/>
  <c r="K778" i="6"/>
  <c r="M778" i="8" s="1"/>
  <c r="P778" i="8" s="1"/>
  <c r="N778" i="8" l="1"/>
  <c r="D778" i="6"/>
  <c r="E778" i="8" s="1"/>
  <c r="D778" i="8"/>
  <c r="I778" i="6"/>
  <c r="R778" i="8" s="1"/>
  <c r="C778" i="8"/>
  <c r="AE778" i="8" s="1"/>
  <c r="A780" i="6"/>
  <c r="A780" i="8" s="1"/>
  <c r="B779" i="8" s="1"/>
  <c r="J779" i="8" s="1"/>
  <c r="L779" i="6"/>
  <c r="O779" i="8" s="1"/>
  <c r="C779" i="6"/>
  <c r="K779" i="6"/>
  <c r="M779" i="8" s="1"/>
  <c r="P779" i="8" s="1"/>
  <c r="B779" i="6"/>
  <c r="J779" i="6"/>
  <c r="U779" i="8" s="1"/>
  <c r="N779" i="8" l="1"/>
  <c r="D779" i="6"/>
  <c r="E779" i="8" s="1"/>
  <c r="D779" i="8"/>
  <c r="I779" i="6"/>
  <c r="R779" i="8" s="1"/>
  <c r="C779" i="8"/>
  <c r="AE779" i="8" s="1"/>
  <c r="A781" i="6"/>
  <c r="A781" i="8" s="1"/>
  <c r="B780" i="8" s="1"/>
  <c r="J780" i="8" s="1"/>
  <c r="L780" i="6"/>
  <c r="O780" i="8" s="1"/>
  <c r="J780" i="6"/>
  <c r="U780" i="8" s="1"/>
  <c r="C780" i="6"/>
  <c r="K780" i="6"/>
  <c r="M780" i="8" s="1"/>
  <c r="P780" i="8" s="1"/>
  <c r="B780" i="6"/>
  <c r="N780" i="8" l="1"/>
  <c r="I780" i="6"/>
  <c r="R780" i="8" s="1"/>
  <c r="C780" i="8"/>
  <c r="AE780" i="8" s="1"/>
  <c r="D780" i="6"/>
  <c r="E780" i="8" s="1"/>
  <c r="D780" i="8"/>
  <c r="A782" i="6"/>
  <c r="A782" i="8" s="1"/>
  <c r="B781" i="8" s="1"/>
  <c r="J781" i="8" s="1"/>
  <c r="L781" i="6"/>
  <c r="O781" i="8" s="1"/>
  <c r="K781" i="6"/>
  <c r="M781" i="8" s="1"/>
  <c r="P781" i="8" s="1"/>
  <c r="B781" i="6"/>
  <c r="J781" i="6"/>
  <c r="U781" i="8" s="1"/>
  <c r="C781" i="6"/>
  <c r="N781" i="8" l="1"/>
  <c r="I781" i="6"/>
  <c r="R781" i="8" s="1"/>
  <c r="C781" i="8"/>
  <c r="AE781" i="8" s="1"/>
  <c r="D781" i="6"/>
  <c r="E781" i="8" s="1"/>
  <c r="D781" i="8"/>
  <c r="A783" i="6"/>
  <c r="A783" i="8" s="1"/>
  <c r="B782" i="8" s="1"/>
  <c r="J782" i="8" s="1"/>
  <c r="L782" i="6"/>
  <c r="O782" i="8" s="1"/>
  <c r="C782" i="6"/>
  <c r="K782" i="6"/>
  <c r="M782" i="8" s="1"/>
  <c r="P782" i="8" s="1"/>
  <c r="B782" i="6"/>
  <c r="J782" i="6"/>
  <c r="U782" i="8" s="1"/>
  <c r="N782" i="8" l="1"/>
  <c r="I782" i="6"/>
  <c r="R782" i="8" s="1"/>
  <c r="C782" i="8"/>
  <c r="AE782" i="8" s="1"/>
  <c r="D782" i="6"/>
  <c r="E782" i="8" s="1"/>
  <c r="D782" i="8"/>
  <c r="A784" i="6"/>
  <c r="A784" i="8" s="1"/>
  <c r="B783" i="8" s="1"/>
  <c r="J783" i="8" s="1"/>
  <c r="L783" i="6"/>
  <c r="O783" i="8" s="1"/>
  <c r="K783" i="6"/>
  <c r="M783" i="8" s="1"/>
  <c r="P783" i="8" s="1"/>
  <c r="B783" i="6"/>
  <c r="C783" i="6"/>
  <c r="J783" i="6"/>
  <c r="U783" i="8" s="1"/>
  <c r="N783" i="8" l="1"/>
  <c r="D783" i="6"/>
  <c r="E783" i="8" s="1"/>
  <c r="D783" i="8"/>
  <c r="I783" i="6"/>
  <c r="R783" i="8" s="1"/>
  <c r="C783" i="8"/>
  <c r="AE783" i="8" s="1"/>
  <c r="A785" i="6"/>
  <c r="A785" i="8" s="1"/>
  <c r="B784" i="8" s="1"/>
  <c r="J784" i="8" s="1"/>
  <c r="L784" i="6"/>
  <c r="O784" i="8" s="1"/>
  <c r="J784" i="6"/>
  <c r="U784" i="8" s="1"/>
  <c r="B784" i="6"/>
  <c r="C784" i="6"/>
  <c r="K784" i="6"/>
  <c r="M784" i="8" s="1"/>
  <c r="P784" i="8" s="1"/>
  <c r="N784" i="8" l="1"/>
  <c r="D784" i="6"/>
  <c r="E784" i="8" s="1"/>
  <c r="D784" i="8"/>
  <c r="I784" i="6"/>
  <c r="R784" i="8" s="1"/>
  <c r="C784" i="8"/>
  <c r="AE784" i="8" s="1"/>
  <c r="A786" i="6"/>
  <c r="A786" i="8" s="1"/>
  <c r="B785" i="8" s="1"/>
  <c r="J785" i="8" s="1"/>
  <c r="L785" i="6"/>
  <c r="O785" i="8" s="1"/>
  <c r="C785" i="6"/>
  <c r="K785" i="6"/>
  <c r="M785" i="8" s="1"/>
  <c r="P785" i="8" s="1"/>
  <c r="J785" i="6"/>
  <c r="U785" i="8" s="1"/>
  <c r="B785" i="6"/>
  <c r="N785" i="8" l="1"/>
  <c r="I785" i="6"/>
  <c r="R785" i="8" s="1"/>
  <c r="C785" i="8"/>
  <c r="AE785" i="8" s="1"/>
  <c r="D785" i="6"/>
  <c r="E785" i="8" s="1"/>
  <c r="D785" i="8"/>
  <c r="A787" i="6"/>
  <c r="A787" i="8" s="1"/>
  <c r="B786" i="8" s="1"/>
  <c r="J786" i="8" s="1"/>
  <c r="L786" i="6"/>
  <c r="O786" i="8" s="1"/>
  <c r="K786" i="6"/>
  <c r="M786" i="8" s="1"/>
  <c r="P786" i="8" s="1"/>
  <c r="C786" i="6"/>
  <c r="B786" i="6"/>
  <c r="J786" i="6"/>
  <c r="U786" i="8" s="1"/>
  <c r="N786" i="8" l="1"/>
  <c r="I786" i="6"/>
  <c r="R786" i="8" s="1"/>
  <c r="C786" i="8"/>
  <c r="AE786" i="8" s="1"/>
  <c r="D786" i="6"/>
  <c r="E786" i="8" s="1"/>
  <c r="D786" i="8"/>
  <c r="A788" i="6"/>
  <c r="A788" i="8" s="1"/>
  <c r="B787" i="8" s="1"/>
  <c r="J787" i="8" s="1"/>
  <c r="L787" i="6"/>
  <c r="O787" i="8" s="1"/>
  <c r="B787" i="6"/>
  <c r="J787" i="6"/>
  <c r="U787" i="8" s="1"/>
  <c r="C787" i="6"/>
  <c r="K787" i="6"/>
  <c r="M787" i="8" s="1"/>
  <c r="P787" i="8" s="1"/>
  <c r="N787" i="8" l="1"/>
  <c r="D787" i="6"/>
  <c r="E787" i="8" s="1"/>
  <c r="D787" i="8"/>
  <c r="I787" i="6"/>
  <c r="R787" i="8" s="1"/>
  <c r="C787" i="8"/>
  <c r="AE787" i="8" s="1"/>
  <c r="A789" i="6"/>
  <c r="A789" i="8" s="1"/>
  <c r="B788" i="8" s="1"/>
  <c r="J788" i="8" s="1"/>
  <c r="L788" i="6"/>
  <c r="O788" i="8" s="1"/>
  <c r="C788" i="6"/>
  <c r="K788" i="6"/>
  <c r="M788" i="8" s="1"/>
  <c r="P788" i="8" s="1"/>
  <c r="J788" i="6"/>
  <c r="U788" i="8" s="1"/>
  <c r="B788" i="6"/>
  <c r="N788" i="8" l="1"/>
  <c r="I788" i="6"/>
  <c r="R788" i="8" s="1"/>
  <c r="C788" i="8"/>
  <c r="AE788" i="8" s="1"/>
  <c r="D788" i="6"/>
  <c r="E788" i="8" s="1"/>
  <c r="D788" i="8"/>
  <c r="A790" i="6"/>
  <c r="A790" i="8" s="1"/>
  <c r="B789" i="8" s="1"/>
  <c r="J789" i="8" s="1"/>
  <c r="L789" i="6"/>
  <c r="O789" i="8" s="1"/>
  <c r="K789" i="6"/>
  <c r="M789" i="8" s="1"/>
  <c r="P789" i="8" s="1"/>
  <c r="B789" i="6"/>
  <c r="J789" i="6"/>
  <c r="U789" i="8" s="1"/>
  <c r="C789" i="6"/>
  <c r="N789" i="8" l="1"/>
  <c r="D789" i="6"/>
  <c r="E789" i="8" s="1"/>
  <c r="D789" i="8"/>
  <c r="I789" i="6"/>
  <c r="R789" i="8" s="1"/>
  <c r="C789" i="8"/>
  <c r="AE789" i="8" s="1"/>
  <c r="A791" i="6"/>
  <c r="A791" i="8" s="1"/>
  <c r="B790" i="8" s="1"/>
  <c r="J790" i="8" s="1"/>
  <c r="L790" i="6"/>
  <c r="O790" i="8" s="1"/>
  <c r="K790" i="6"/>
  <c r="M790" i="8" s="1"/>
  <c r="P790" i="8" s="1"/>
  <c r="B790" i="6"/>
  <c r="J790" i="6"/>
  <c r="U790" i="8" s="1"/>
  <c r="C790" i="6"/>
  <c r="N790" i="8" l="1"/>
  <c r="I790" i="6"/>
  <c r="R790" i="8" s="1"/>
  <c r="C790" i="8"/>
  <c r="AE790" i="8" s="1"/>
  <c r="D790" i="6"/>
  <c r="E790" i="8" s="1"/>
  <c r="D790" i="8"/>
  <c r="A792" i="6"/>
  <c r="A792" i="8" s="1"/>
  <c r="B791" i="8" s="1"/>
  <c r="J791" i="8" s="1"/>
  <c r="L791" i="6"/>
  <c r="O791" i="8" s="1"/>
  <c r="J791" i="6"/>
  <c r="U791" i="8" s="1"/>
  <c r="C791" i="6"/>
  <c r="K791" i="6"/>
  <c r="M791" i="8" s="1"/>
  <c r="P791" i="8" s="1"/>
  <c r="B791" i="6"/>
  <c r="N791" i="8" l="1"/>
  <c r="I791" i="6"/>
  <c r="R791" i="8" s="1"/>
  <c r="C791" i="8"/>
  <c r="AE791" i="8" s="1"/>
  <c r="D791" i="6"/>
  <c r="E791" i="8" s="1"/>
  <c r="D791" i="8"/>
  <c r="A793" i="6"/>
  <c r="A793" i="8" s="1"/>
  <c r="B792" i="8" s="1"/>
  <c r="J792" i="8" s="1"/>
  <c r="L792" i="6"/>
  <c r="O792" i="8" s="1"/>
  <c r="B792" i="6"/>
  <c r="J792" i="6"/>
  <c r="U792" i="8" s="1"/>
  <c r="C792" i="6"/>
  <c r="K792" i="6"/>
  <c r="M792" i="8" s="1"/>
  <c r="P792" i="8" s="1"/>
  <c r="N792" i="8" l="1"/>
  <c r="D792" i="6"/>
  <c r="E792" i="8" s="1"/>
  <c r="D792" i="8"/>
  <c r="I792" i="6"/>
  <c r="R792" i="8" s="1"/>
  <c r="C792" i="8"/>
  <c r="AE792" i="8" s="1"/>
  <c r="A794" i="6"/>
  <c r="A794" i="8" s="1"/>
  <c r="B793" i="8" s="1"/>
  <c r="J793" i="8" s="1"/>
  <c r="L793" i="6"/>
  <c r="O793" i="8" s="1"/>
  <c r="J793" i="6"/>
  <c r="U793" i="8" s="1"/>
  <c r="K793" i="6"/>
  <c r="M793" i="8" s="1"/>
  <c r="P793" i="8" s="1"/>
  <c r="B793" i="6"/>
  <c r="C793" i="6"/>
  <c r="N793" i="8" l="1"/>
  <c r="D793" i="6"/>
  <c r="E793" i="8" s="1"/>
  <c r="D793" i="8"/>
  <c r="I793" i="6"/>
  <c r="R793" i="8" s="1"/>
  <c r="C793" i="8"/>
  <c r="AE793" i="8" s="1"/>
  <c r="A795" i="6"/>
  <c r="A795" i="8" s="1"/>
  <c r="B794" i="8" s="1"/>
  <c r="J794" i="8" s="1"/>
  <c r="L794" i="6"/>
  <c r="O794" i="8" s="1"/>
  <c r="C794" i="6"/>
  <c r="K794" i="6"/>
  <c r="M794" i="8" s="1"/>
  <c r="P794" i="8" s="1"/>
  <c r="B794" i="6"/>
  <c r="J794" i="6"/>
  <c r="U794" i="8" s="1"/>
  <c r="N794" i="8" l="1"/>
  <c r="I794" i="6"/>
  <c r="R794" i="8" s="1"/>
  <c r="C794" i="8"/>
  <c r="AE794" i="8" s="1"/>
  <c r="D794" i="6"/>
  <c r="E794" i="8" s="1"/>
  <c r="D794" i="8"/>
  <c r="A796" i="6"/>
  <c r="A796" i="8" s="1"/>
  <c r="B795" i="8" s="1"/>
  <c r="J795" i="8" s="1"/>
  <c r="L795" i="6"/>
  <c r="O795" i="8" s="1"/>
  <c r="C795" i="6"/>
  <c r="K795" i="6"/>
  <c r="M795" i="8" s="1"/>
  <c r="P795" i="8" s="1"/>
  <c r="J795" i="6"/>
  <c r="U795" i="8" s="1"/>
  <c r="B795" i="6"/>
  <c r="N795" i="8" l="1"/>
  <c r="D795" i="6"/>
  <c r="E795" i="8" s="1"/>
  <c r="D795" i="8"/>
  <c r="I795" i="6"/>
  <c r="R795" i="8" s="1"/>
  <c r="C795" i="8"/>
  <c r="AE795" i="8" s="1"/>
  <c r="A797" i="6"/>
  <c r="A797" i="8" s="1"/>
  <c r="B796" i="8" s="1"/>
  <c r="J796" i="8" s="1"/>
  <c r="L796" i="6"/>
  <c r="O796" i="8" s="1"/>
  <c r="B796" i="6"/>
  <c r="J796" i="6"/>
  <c r="U796" i="8" s="1"/>
  <c r="C796" i="6"/>
  <c r="K796" i="6"/>
  <c r="M796" i="8" s="1"/>
  <c r="P796" i="8" s="1"/>
  <c r="N796" i="8" l="1"/>
  <c r="I796" i="6"/>
  <c r="R796" i="8" s="1"/>
  <c r="C796" i="8"/>
  <c r="AE796" i="8" s="1"/>
  <c r="D796" i="6"/>
  <c r="E796" i="8" s="1"/>
  <c r="D796" i="8"/>
  <c r="A798" i="6"/>
  <c r="A798" i="8" s="1"/>
  <c r="B797" i="8" s="1"/>
  <c r="J797" i="8" s="1"/>
  <c r="L797" i="6"/>
  <c r="O797" i="8" s="1"/>
  <c r="C797" i="6"/>
  <c r="B797" i="6"/>
  <c r="J797" i="6"/>
  <c r="U797" i="8" s="1"/>
  <c r="K797" i="6"/>
  <c r="M797" i="8" s="1"/>
  <c r="P797" i="8" s="1"/>
  <c r="N797" i="8" l="1"/>
  <c r="D797" i="6"/>
  <c r="E797" i="8" s="1"/>
  <c r="D797" i="8"/>
  <c r="I797" i="6"/>
  <c r="R797" i="8" s="1"/>
  <c r="C797" i="8"/>
  <c r="AE797" i="8" s="1"/>
  <c r="A799" i="6"/>
  <c r="A799" i="8" s="1"/>
  <c r="B798" i="8" s="1"/>
  <c r="J798" i="8" s="1"/>
  <c r="L798" i="6"/>
  <c r="O798" i="8" s="1"/>
  <c r="C798" i="6"/>
  <c r="K798" i="6"/>
  <c r="M798" i="8" s="1"/>
  <c r="P798" i="8" s="1"/>
  <c r="B798" i="6"/>
  <c r="J798" i="6"/>
  <c r="U798" i="8" s="1"/>
  <c r="N798" i="8" l="1"/>
  <c r="I798" i="6"/>
  <c r="R798" i="8" s="1"/>
  <c r="C798" i="8"/>
  <c r="AE798" i="8" s="1"/>
  <c r="D798" i="6"/>
  <c r="E798" i="8" s="1"/>
  <c r="D798" i="8"/>
  <c r="A800" i="6"/>
  <c r="A800" i="8" s="1"/>
  <c r="B799" i="8" s="1"/>
  <c r="J799" i="8" s="1"/>
  <c r="L799" i="6"/>
  <c r="O799" i="8" s="1"/>
  <c r="J799" i="6"/>
  <c r="U799" i="8" s="1"/>
  <c r="C799" i="6"/>
  <c r="K799" i="6"/>
  <c r="M799" i="8" s="1"/>
  <c r="P799" i="8" s="1"/>
  <c r="B799" i="6"/>
  <c r="N799" i="8" l="1"/>
  <c r="I799" i="6"/>
  <c r="R799" i="8" s="1"/>
  <c r="C799" i="8"/>
  <c r="AE799" i="8" s="1"/>
  <c r="D799" i="6"/>
  <c r="E799" i="8" s="1"/>
  <c r="D799" i="8"/>
  <c r="A801" i="6"/>
  <c r="A801" i="8" s="1"/>
  <c r="B800" i="8" s="1"/>
  <c r="J800" i="8" s="1"/>
  <c r="L800" i="6"/>
  <c r="O800" i="8" s="1"/>
  <c r="K800" i="6"/>
  <c r="M800" i="8" s="1"/>
  <c r="P800" i="8" s="1"/>
  <c r="B800" i="6"/>
  <c r="J800" i="6"/>
  <c r="U800" i="8" s="1"/>
  <c r="C800" i="6"/>
  <c r="N800" i="8" l="1"/>
  <c r="I800" i="6"/>
  <c r="R800" i="8" s="1"/>
  <c r="C800" i="8"/>
  <c r="AE800" i="8" s="1"/>
  <c r="D800" i="6"/>
  <c r="E800" i="8" s="1"/>
  <c r="D800" i="8"/>
  <c r="A802" i="6"/>
  <c r="A802" i="8" s="1"/>
  <c r="B801" i="8" s="1"/>
  <c r="J801" i="8" s="1"/>
  <c r="L801" i="6"/>
  <c r="O801" i="8" s="1"/>
  <c r="K801" i="6"/>
  <c r="M801" i="8" s="1"/>
  <c r="P801" i="8" s="1"/>
  <c r="B801" i="6"/>
  <c r="J801" i="6"/>
  <c r="U801" i="8" s="1"/>
  <c r="C801" i="6"/>
  <c r="N801" i="8" l="1"/>
  <c r="I801" i="6"/>
  <c r="R801" i="8" s="1"/>
  <c r="C801" i="8"/>
  <c r="AE801" i="8" s="1"/>
  <c r="D801" i="6"/>
  <c r="E801" i="8" s="1"/>
  <c r="D801" i="8"/>
  <c r="A803" i="6"/>
  <c r="A803" i="8" s="1"/>
  <c r="B802" i="8" s="1"/>
  <c r="J802" i="8" s="1"/>
  <c r="L802" i="6"/>
  <c r="O802" i="8" s="1"/>
  <c r="K802" i="6"/>
  <c r="M802" i="8" s="1"/>
  <c r="P802" i="8" s="1"/>
  <c r="B802" i="6"/>
  <c r="J802" i="6"/>
  <c r="U802" i="8" s="1"/>
  <c r="C802" i="6"/>
  <c r="N802" i="8" l="1"/>
  <c r="D802" i="6"/>
  <c r="E802" i="8" s="1"/>
  <c r="D802" i="8"/>
  <c r="I802" i="6"/>
  <c r="R802" i="8" s="1"/>
  <c r="C802" i="8"/>
  <c r="AE802" i="8" s="1"/>
  <c r="A804" i="6"/>
  <c r="A804" i="8" s="1"/>
  <c r="B803" i="8" s="1"/>
  <c r="J803" i="8" s="1"/>
  <c r="L803" i="6"/>
  <c r="O803" i="8" s="1"/>
  <c r="K803" i="6"/>
  <c r="M803" i="8" s="1"/>
  <c r="P803" i="8" s="1"/>
  <c r="B803" i="6"/>
  <c r="J803" i="6"/>
  <c r="U803" i="8" s="1"/>
  <c r="C803" i="6"/>
  <c r="N803" i="8" l="1"/>
  <c r="D803" i="6"/>
  <c r="E803" i="8" s="1"/>
  <c r="D803" i="8"/>
  <c r="I803" i="6"/>
  <c r="R803" i="8" s="1"/>
  <c r="C803" i="8"/>
  <c r="AE803" i="8" s="1"/>
  <c r="A805" i="6"/>
  <c r="A805" i="8" s="1"/>
  <c r="B804" i="8" s="1"/>
  <c r="J804" i="8" s="1"/>
  <c r="L804" i="6"/>
  <c r="O804" i="8" s="1"/>
  <c r="K804" i="6"/>
  <c r="M804" i="8" s="1"/>
  <c r="P804" i="8" s="1"/>
  <c r="B804" i="6"/>
  <c r="C804" i="6"/>
  <c r="J804" i="6"/>
  <c r="U804" i="8" s="1"/>
  <c r="N804" i="8" l="1"/>
  <c r="D804" i="6"/>
  <c r="E804" i="8" s="1"/>
  <c r="D804" i="8"/>
  <c r="I804" i="6"/>
  <c r="R804" i="8" s="1"/>
  <c r="C804" i="8"/>
  <c r="AE804" i="8" s="1"/>
  <c r="A806" i="6"/>
  <c r="A806" i="8" s="1"/>
  <c r="B805" i="8" s="1"/>
  <c r="J805" i="8" s="1"/>
  <c r="L805" i="6"/>
  <c r="O805" i="8" s="1"/>
  <c r="C805" i="6"/>
  <c r="B805" i="6"/>
  <c r="K805" i="6"/>
  <c r="M805" i="8" s="1"/>
  <c r="P805" i="8" s="1"/>
  <c r="J805" i="6"/>
  <c r="U805" i="8" s="1"/>
  <c r="N805" i="8" l="1"/>
  <c r="I805" i="6"/>
  <c r="R805" i="8" s="1"/>
  <c r="C805" i="8"/>
  <c r="AE805" i="8" s="1"/>
  <c r="D805" i="6"/>
  <c r="E805" i="8" s="1"/>
  <c r="D805" i="8"/>
  <c r="A807" i="6"/>
  <c r="A807" i="8" s="1"/>
  <c r="B806" i="8" s="1"/>
  <c r="J806" i="8" s="1"/>
  <c r="L806" i="6"/>
  <c r="O806" i="8" s="1"/>
  <c r="K806" i="6"/>
  <c r="M806" i="8" s="1"/>
  <c r="P806" i="8" s="1"/>
  <c r="B806" i="6"/>
  <c r="C806" i="6"/>
  <c r="J806" i="6"/>
  <c r="U806" i="8" s="1"/>
  <c r="N806" i="8" l="1"/>
  <c r="D806" i="6"/>
  <c r="E806" i="8" s="1"/>
  <c r="D806" i="8"/>
  <c r="I806" i="6"/>
  <c r="R806" i="8" s="1"/>
  <c r="C806" i="8"/>
  <c r="AE806" i="8" s="1"/>
  <c r="A808" i="6"/>
  <c r="A808" i="8" s="1"/>
  <c r="B807" i="8" s="1"/>
  <c r="J807" i="8" s="1"/>
  <c r="L807" i="6"/>
  <c r="O807" i="8" s="1"/>
  <c r="B807" i="6"/>
  <c r="J807" i="6"/>
  <c r="U807" i="8" s="1"/>
  <c r="C807" i="6"/>
  <c r="K807" i="6"/>
  <c r="M807" i="8" s="1"/>
  <c r="P807" i="8" s="1"/>
  <c r="N807" i="8" l="1"/>
  <c r="D807" i="6"/>
  <c r="E807" i="8" s="1"/>
  <c r="D807" i="8"/>
  <c r="I807" i="6"/>
  <c r="R807" i="8" s="1"/>
  <c r="C807" i="8"/>
  <c r="AE807" i="8" s="1"/>
  <c r="A809" i="6"/>
  <c r="A809" i="8" s="1"/>
  <c r="B808" i="8" s="1"/>
  <c r="J808" i="8" s="1"/>
  <c r="L808" i="6"/>
  <c r="O808" i="8" s="1"/>
  <c r="C808" i="6"/>
  <c r="K808" i="6"/>
  <c r="M808" i="8" s="1"/>
  <c r="P808" i="8" s="1"/>
  <c r="B808" i="6"/>
  <c r="J808" i="6"/>
  <c r="U808" i="8" s="1"/>
  <c r="N808" i="8" l="1"/>
  <c r="D808" i="6"/>
  <c r="E808" i="8" s="1"/>
  <c r="D808" i="8"/>
  <c r="I808" i="6"/>
  <c r="R808" i="8" s="1"/>
  <c r="C808" i="8"/>
  <c r="AE808" i="8" s="1"/>
  <c r="A810" i="6"/>
  <c r="A810" i="8" s="1"/>
  <c r="B809" i="8" s="1"/>
  <c r="J809" i="8" s="1"/>
  <c r="L809" i="6"/>
  <c r="O809" i="8" s="1"/>
  <c r="B809" i="6"/>
  <c r="J809" i="6"/>
  <c r="U809" i="8" s="1"/>
  <c r="C809" i="6"/>
  <c r="K809" i="6"/>
  <c r="M809" i="8" s="1"/>
  <c r="P809" i="8" s="1"/>
  <c r="N809" i="8" l="1"/>
  <c r="D809" i="6"/>
  <c r="E809" i="8" s="1"/>
  <c r="D809" i="8"/>
  <c r="I809" i="6"/>
  <c r="R809" i="8" s="1"/>
  <c r="C809" i="8"/>
  <c r="AE809" i="8" s="1"/>
  <c r="A811" i="6"/>
  <c r="A811" i="8" s="1"/>
  <c r="B810" i="8" s="1"/>
  <c r="J810" i="8" s="1"/>
  <c r="L810" i="6"/>
  <c r="O810" i="8" s="1"/>
  <c r="K810" i="6"/>
  <c r="M810" i="8" s="1"/>
  <c r="P810" i="8" s="1"/>
  <c r="B810" i="6"/>
  <c r="J810" i="6"/>
  <c r="U810" i="8" s="1"/>
  <c r="C810" i="6"/>
  <c r="N810" i="8" l="1"/>
  <c r="I810" i="6"/>
  <c r="R810" i="8" s="1"/>
  <c r="C810" i="8"/>
  <c r="AE810" i="8" s="1"/>
  <c r="D810" i="6"/>
  <c r="E810" i="8" s="1"/>
  <c r="D810" i="8"/>
  <c r="A812" i="6"/>
  <c r="A812" i="8" s="1"/>
  <c r="B811" i="8" s="1"/>
  <c r="J811" i="8" s="1"/>
  <c r="L811" i="6"/>
  <c r="O811" i="8" s="1"/>
  <c r="B811" i="6"/>
  <c r="J811" i="6"/>
  <c r="U811" i="8" s="1"/>
  <c r="C811" i="6"/>
  <c r="K811" i="6"/>
  <c r="M811" i="8" s="1"/>
  <c r="P811" i="8" s="1"/>
  <c r="N811" i="8" l="1"/>
  <c r="D811" i="6"/>
  <c r="E811" i="8" s="1"/>
  <c r="D811" i="8"/>
  <c r="I811" i="6"/>
  <c r="R811" i="8" s="1"/>
  <c r="C811" i="8"/>
  <c r="AE811" i="8" s="1"/>
  <c r="A813" i="6"/>
  <c r="A813" i="8" s="1"/>
  <c r="B812" i="8" s="1"/>
  <c r="J812" i="8" s="1"/>
  <c r="L812" i="6"/>
  <c r="O812" i="8" s="1"/>
  <c r="C812" i="6"/>
  <c r="K812" i="6"/>
  <c r="M812" i="8" s="1"/>
  <c r="P812" i="8" s="1"/>
  <c r="B812" i="6"/>
  <c r="J812" i="6"/>
  <c r="U812" i="8" s="1"/>
  <c r="N812" i="8" l="1"/>
  <c r="I812" i="6"/>
  <c r="R812" i="8" s="1"/>
  <c r="C812" i="8"/>
  <c r="AE812" i="8" s="1"/>
  <c r="D812" i="6"/>
  <c r="E812" i="8" s="1"/>
  <c r="D812" i="8"/>
  <c r="A814" i="6"/>
  <c r="A814" i="8" s="1"/>
  <c r="B813" i="8" s="1"/>
  <c r="J813" i="8" s="1"/>
  <c r="L813" i="6"/>
  <c r="O813" i="8" s="1"/>
  <c r="C813" i="6"/>
  <c r="K813" i="6"/>
  <c r="M813" i="8" s="1"/>
  <c r="P813" i="8" s="1"/>
  <c r="B813" i="6"/>
  <c r="J813" i="6"/>
  <c r="U813" i="8" s="1"/>
  <c r="N813" i="8" l="1"/>
  <c r="I813" i="6"/>
  <c r="R813" i="8" s="1"/>
  <c r="C813" i="8"/>
  <c r="AE813" i="8" s="1"/>
  <c r="D813" i="6"/>
  <c r="E813" i="8" s="1"/>
  <c r="D813" i="8"/>
  <c r="A815" i="6"/>
  <c r="A815" i="8" s="1"/>
  <c r="B814" i="8" s="1"/>
  <c r="J814" i="8" s="1"/>
  <c r="L814" i="6"/>
  <c r="O814" i="8" s="1"/>
  <c r="J814" i="6"/>
  <c r="U814" i="8" s="1"/>
  <c r="K814" i="6"/>
  <c r="M814" i="8" s="1"/>
  <c r="P814" i="8" s="1"/>
  <c r="B814" i="6"/>
  <c r="C814" i="6"/>
  <c r="N814" i="8" l="1"/>
  <c r="D814" i="6"/>
  <c r="E814" i="8" s="1"/>
  <c r="D814" i="8"/>
  <c r="I814" i="6"/>
  <c r="R814" i="8" s="1"/>
  <c r="C814" i="8"/>
  <c r="AE814" i="8" s="1"/>
  <c r="A816" i="6"/>
  <c r="A816" i="8" s="1"/>
  <c r="B815" i="8" s="1"/>
  <c r="J815" i="8" s="1"/>
  <c r="L815" i="6"/>
  <c r="O815" i="8" s="1"/>
  <c r="C815" i="6"/>
  <c r="K815" i="6"/>
  <c r="M815" i="8" s="1"/>
  <c r="P815" i="8" s="1"/>
  <c r="B815" i="6"/>
  <c r="J815" i="6"/>
  <c r="U815" i="8" s="1"/>
  <c r="N815" i="8" l="1"/>
  <c r="I815" i="6"/>
  <c r="R815" i="8" s="1"/>
  <c r="C815" i="8"/>
  <c r="AE815" i="8" s="1"/>
  <c r="D815" i="6"/>
  <c r="E815" i="8" s="1"/>
  <c r="D815" i="8"/>
  <c r="A817" i="6"/>
  <c r="A817" i="8" s="1"/>
  <c r="B816" i="8" s="1"/>
  <c r="J816" i="8" s="1"/>
  <c r="L816" i="6"/>
  <c r="O816" i="8" s="1"/>
  <c r="B816" i="6"/>
  <c r="K816" i="6"/>
  <c r="M816" i="8" s="1"/>
  <c r="P816" i="8" s="1"/>
  <c r="J816" i="6"/>
  <c r="U816" i="8" s="1"/>
  <c r="C816" i="6"/>
  <c r="N816" i="8" l="1"/>
  <c r="I816" i="6"/>
  <c r="R816" i="8" s="1"/>
  <c r="C816" i="8"/>
  <c r="AE816" i="8" s="1"/>
  <c r="D816" i="6"/>
  <c r="E816" i="8" s="1"/>
  <c r="D816" i="8"/>
  <c r="A818" i="6"/>
  <c r="A818" i="8" s="1"/>
  <c r="B817" i="8" s="1"/>
  <c r="J817" i="8" s="1"/>
  <c r="L817" i="6"/>
  <c r="O817" i="8" s="1"/>
  <c r="B817" i="6"/>
  <c r="J817" i="6"/>
  <c r="U817" i="8" s="1"/>
  <c r="C817" i="6"/>
  <c r="K817" i="6"/>
  <c r="M817" i="8" s="1"/>
  <c r="P817" i="8" s="1"/>
  <c r="N817" i="8" l="1"/>
  <c r="D817" i="6"/>
  <c r="E817" i="8" s="1"/>
  <c r="D817" i="8"/>
  <c r="I817" i="6"/>
  <c r="R817" i="8" s="1"/>
  <c r="C817" i="8"/>
  <c r="AE817" i="8" s="1"/>
  <c r="A819" i="6"/>
  <c r="A819" i="8" s="1"/>
  <c r="B818" i="8" s="1"/>
  <c r="J818" i="8" s="1"/>
  <c r="L818" i="6"/>
  <c r="O818" i="8" s="1"/>
  <c r="J818" i="6"/>
  <c r="U818" i="8" s="1"/>
  <c r="C818" i="6"/>
  <c r="K818" i="6"/>
  <c r="M818" i="8" s="1"/>
  <c r="P818" i="8" s="1"/>
  <c r="B818" i="6"/>
  <c r="N818" i="8" l="1"/>
  <c r="D818" i="6"/>
  <c r="E818" i="8" s="1"/>
  <c r="D818" i="8"/>
  <c r="I818" i="6"/>
  <c r="R818" i="8" s="1"/>
  <c r="C818" i="8"/>
  <c r="AE818" i="8" s="1"/>
  <c r="A820" i="6"/>
  <c r="A820" i="8" s="1"/>
  <c r="B819" i="8" s="1"/>
  <c r="J819" i="8" s="1"/>
  <c r="L819" i="6"/>
  <c r="O819" i="8" s="1"/>
  <c r="J819" i="6"/>
  <c r="U819" i="8" s="1"/>
  <c r="C819" i="6"/>
  <c r="K819" i="6"/>
  <c r="M819" i="8" s="1"/>
  <c r="P819" i="8" s="1"/>
  <c r="B819" i="6"/>
  <c r="N819" i="8" l="1"/>
  <c r="I819" i="6"/>
  <c r="R819" i="8" s="1"/>
  <c r="C819" i="8"/>
  <c r="AE819" i="8" s="1"/>
  <c r="D819" i="6"/>
  <c r="E819" i="8" s="1"/>
  <c r="D819" i="8"/>
  <c r="A821" i="6"/>
  <c r="A821" i="8" s="1"/>
  <c r="B820" i="8" s="1"/>
  <c r="J820" i="8" s="1"/>
  <c r="L820" i="6"/>
  <c r="O820" i="8" s="1"/>
  <c r="B820" i="6"/>
  <c r="J820" i="6"/>
  <c r="U820" i="8" s="1"/>
  <c r="C820" i="6"/>
  <c r="K820" i="6"/>
  <c r="M820" i="8" s="1"/>
  <c r="P820" i="8" s="1"/>
  <c r="N820" i="8" l="1"/>
  <c r="D820" i="6"/>
  <c r="E820" i="8" s="1"/>
  <c r="D820" i="8"/>
  <c r="I820" i="6"/>
  <c r="R820" i="8" s="1"/>
  <c r="C820" i="8"/>
  <c r="AE820" i="8" s="1"/>
  <c r="A822" i="6"/>
  <c r="A822" i="8" s="1"/>
  <c r="B821" i="8" s="1"/>
  <c r="J821" i="8" s="1"/>
  <c r="L821" i="6"/>
  <c r="O821" i="8" s="1"/>
  <c r="K821" i="6"/>
  <c r="M821" i="8" s="1"/>
  <c r="P821" i="8" s="1"/>
  <c r="B821" i="6"/>
  <c r="J821" i="6"/>
  <c r="U821" i="8" s="1"/>
  <c r="C821" i="6"/>
  <c r="N821" i="8" l="1"/>
  <c r="I821" i="6"/>
  <c r="R821" i="8" s="1"/>
  <c r="C821" i="8"/>
  <c r="AE821" i="8" s="1"/>
  <c r="D821" i="6"/>
  <c r="E821" i="8" s="1"/>
  <c r="D821" i="8"/>
  <c r="A823" i="6"/>
  <c r="A823" i="8" s="1"/>
  <c r="B822" i="8" s="1"/>
  <c r="J822" i="8" s="1"/>
  <c r="L822" i="6"/>
  <c r="O822" i="8" s="1"/>
  <c r="J822" i="6"/>
  <c r="U822" i="8" s="1"/>
  <c r="C822" i="6"/>
  <c r="K822" i="6"/>
  <c r="M822" i="8" s="1"/>
  <c r="P822" i="8" s="1"/>
  <c r="B822" i="6"/>
  <c r="N822" i="8" l="1"/>
  <c r="I822" i="6"/>
  <c r="R822" i="8" s="1"/>
  <c r="C822" i="8"/>
  <c r="AE822" i="8" s="1"/>
  <c r="D822" i="6"/>
  <c r="E822" i="8" s="1"/>
  <c r="D822" i="8"/>
  <c r="A824" i="6"/>
  <c r="A824" i="8" s="1"/>
  <c r="B823" i="8" s="1"/>
  <c r="J823" i="8" s="1"/>
  <c r="L823" i="6"/>
  <c r="O823" i="8" s="1"/>
  <c r="B823" i="6"/>
  <c r="J823" i="6"/>
  <c r="U823" i="8" s="1"/>
  <c r="C823" i="6"/>
  <c r="K823" i="6"/>
  <c r="M823" i="8" s="1"/>
  <c r="P823" i="8" s="1"/>
  <c r="N823" i="8" l="1"/>
  <c r="I823" i="6"/>
  <c r="R823" i="8" s="1"/>
  <c r="C823" i="8"/>
  <c r="AE823" i="8" s="1"/>
  <c r="D823" i="6"/>
  <c r="E823" i="8" s="1"/>
  <c r="D823" i="8"/>
  <c r="A825" i="6"/>
  <c r="A825" i="8" s="1"/>
  <c r="B824" i="8" s="1"/>
  <c r="J824" i="8" s="1"/>
  <c r="L824" i="6"/>
  <c r="O824" i="8" s="1"/>
  <c r="B824" i="6"/>
  <c r="J824" i="6"/>
  <c r="U824" i="8" s="1"/>
  <c r="C824" i="6"/>
  <c r="K824" i="6"/>
  <c r="M824" i="8" s="1"/>
  <c r="P824" i="8" s="1"/>
  <c r="N824" i="8" l="1"/>
  <c r="D824" i="6"/>
  <c r="E824" i="8" s="1"/>
  <c r="D824" i="8"/>
  <c r="I824" i="6"/>
  <c r="R824" i="8" s="1"/>
  <c r="C824" i="8"/>
  <c r="AE824" i="8" s="1"/>
  <c r="A826" i="6"/>
  <c r="A826" i="8" s="1"/>
  <c r="B825" i="8" s="1"/>
  <c r="J825" i="8" s="1"/>
  <c r="L825" i="6"/>
  <c r="O825" i="8" s="1"/>
  <c r="J825" i="6"/>
  <c r="U825" i="8" s="1"/>
  <c r="K825" i="6"/>
  <c r="M825" i="8" s="1"/>
  <c r="P825" i="8" s="1"/>
  <c r="B825" i="6"/>
  <c r="C825" i="6"/>
  <c r="N825" i="8" l="1"/>
  <c r="D825" i="6"/>
  <c r="E825" i="8" s="1"/>
  <c r="D825" i="8"/>
  <c r="I825" i="6"/>
  <c r="R825" i="8" s="1"/>
  <c r="C825" i="8"/>
  <c r="AE825" i="8" s="1"/>
  <c r="A827" i="6"/>
  <c r="A827" i="8" s="1"/>
  <c r="B826" i="8" s="1"/>
  <c r="J826" i="8" s="1"/>
  <c r="L826" i="6"/>
  <c r="O826" i="8" s="1"/>
  <c r="J826" i="6"/>
  <c r="U826" i="8" s="1"/>
  <c r="C826" i="6"/>
  <c r="K826" i="6"/>
  <c r="M826" i="8" s="1"/>
  <c r="P826" i="8" s="1"/>
  <c r="B826" i="6"/>
  <c r="N826" i="8" l="1"/>
  <c r="D826" i="6"/>
  <c r="E826" i="8" s="1"/>
  <c r="D826" i="8"/>
  <c r="I826" i="6"/>
  <c r="R826" i="8" s="1"/>
  <c r="C826" i="8"/>
  <c r="AE826" i="8" s="1"/>
  <c r="A828" i="6"/>
  <c r="A828" i="8" s="1"/>
  <c r="B827" i="8" s="1"/>
  <c r="J827" i="8" s="1"/>
  <c r="L827" i="6"/>
  <c r="O827" i="8" s="1"/>
  <c r="K827" i="6"/>
  <c r="M827" i="8" s="1"/>
  <c r="P827" i="8" s="1"/>
  <c r="B827" i="6"/>
  <c r="C827" i="6"/>
  <c r="J827" i="6"/>
  <c r="U827" i="8" s="1"/>
  <c r="N827" i="8" l="1"/>
  <c r="I827" i="6"/>
  <c r="R827" i="8" s="1"/>
  <c r="C827" i="8"/>
  <c r="AE827" i="8" s="1"/>
  <c r="D827" i="6"/>
  <c r="E827" i="8" s="1"/>
  <c r="D827" i="8"/>
  <c r="A829" i="6"/>
  <c r="A829" i="8" s="1"/>
  <c r="B828" i="8" s="1"/>
  <c r="J828" i="8" s="1"/>
  <c r="L828" i="6"/>
  <c r="O828" i="8" s="1"/>
  <c r="B828" i="6"/>
  <c r="C828" i="6"/>
  <c r="J828" i="6"/>
  <c r="U828" i="8" s="1"/>
  <c r="K828" i="6"/>
  <c r="M828" i="8" s="1"/>
  <c r="P828" i="8" s="1"/>
  <c r="N828" i="8" l="1"/>
  <c r="D828" i="6"/>
  <c r="E828" i="8" s="1"/>
  <c r="D828" i="8"/>
  <c r="I828" i="6"/>
  <c r="R828" i="8" s="1"/>
  <c r="C828" i="8"/>
  <c r="AE828" i="8" s="1"/>
  <c r="A830" i="6"/>
  <c r="A830" i="8" s="1"/>
  <c r="B829" i="8" s="1"/>
  <c r="J829" i="8" s="1"/>
  <c r="L829" i="6"/>
  <c r="O829" i="8" s="1"/>
  <c r="K829" i="6"/>
  <c r="M829" i="8" s="1"/>
  <c r="P829" i="8" s="1"/>
  <c r="B829" i="6"/>
  <c r="J829" i="6"/>
  <c r="U829" i="8" s="1"/>
  <c r="C829" i="6"/>
  <c r="N829" i="8" l="1"/>
  <c r="I829" i="6"/>
  <c r="R829" i="8" s="1"/>
  <c r="C829" i="8"/>
  <c r="AE829" i="8" s="1"/>
  <c r="D829" i="6"/>
  <c r="E829" i="8" s="1"/>
  <c r="D829" i="8"/>
  <c r="A831" i="6"/>
  <c r="A831" i="8" s="1"/>
  <c r="B830" i="8" s="1"/>
  <c r="J830" i="8" s="1"/>
  <c r="L830" i="6"/>
  <c r="O830" i="8" s="1"/>
  <c r="J830" i="6"/>
  <c r="U830" i="8" s="1"/>
  <c r="C830" i="6"/>
  <c r="K830" i="6"/>
  <c r="M830" i="8" s="1"/>
  <c r="P830" i="8" s="1"/>
  <c r="B830" i="6"/>
  <c r="N830" i="8" l="1"/>
  <c r="D830" i="6"/>
  <c r="E830" i="8" s="1"/>
  <c r="D830" i="8"/>
  <c r="I830" i="6"/>
  <c r="R830" i="8" s="1"/>
  <c r="C830" i="8"/>
  <c r="AE830" i="8" s="1"/>
  <c r="A832" i="6"/>
  <c r="A832" i="8" s="1"/>
  <c r="B831" i="8" s="1"/>
  <c r="J831" i="8" s="1"/>
  <c r="L831" i="6"/>
  <c r="O831" i="8" s="1"/>
  <c r="J831" i="6"/>
  <c r="U831" i="8" s="1"/>
  <c r="C831" i="6"/>
  <c r="K831" i="6"/>
  <c r="M831" i="8" s="1"/>
  <c r="P831" i="8" s="1"/>
  <c r="B831" i="6"/>
  <c r="N831" i="8" l="1"/>
  <c r="I831" i="6"/>
  <c r="R831" i="8" s="1"/>
  <c r="C831" i="8"/>
  <c r="AE831" i="8" s="1"/>
  <c r="D831" i="6"/>
  <c r="E831" i="8" s="1"/>
  <c r="D831" i="8"/>
  <c r="A833" i="6"/>
  <c r="A833" i="8" s="1"/>
  <c r="B832" i="8" s="1"/>
  <c r="J832" i="8" s="1"/>
  <c r="L832" i="6"/>
  <c r="O832" i="8" s="1"/>
  <c r="C832" i="6"/>
  <c r="B832" i="6"/>
  <c r="K832" i="6"/>
  <c r="M832" i="8" s="1"/>
  <c r="P832" i="8" s="1"/>
  <c r="J832" i="6"/>
  <c r="U832" i="8" s="1"/>
  <c r="N832" i="8" l="1"/>
  <c r="I832" i="6"/>
  <c r="R832" i="8" s="1"/>
  <c r="C832" i="8"/>
  <c r="AE832" i="8" s="1"/>
  <c r="D832" i="6"/>
  <c r="E832" i="8" s="1"/>
  <c r="D832" i="8"/>
  <c r="A834" i="6"/>
  <c r="A834" i="8" s="1"/>
  <c r="B833" i="8" s="1"/>
  <c r="J833" i="8" s="1"/>
  <c r="L833" i="6"/>
  <c r="O833" i="8" s="1"/>
  <c r="B833" i="6"/>
  <c r="J833" i="6"/>
  <c r="U833" i="8" s="1"/>
  <c r="C833" i="6"/>
  <c r="K833" i="6"/>
  <c r="M833" i="8" s="1"/>
  <c r="P833" i="8" s="1"/>
  <c r="N833" i="8" l="1"/>
  <c r="I833" i="6"/>
  <c r="R833" i="8" s="1"/>
  <c r="C833" i="8"/>
  <c r="AE833" i="8" s="1"/>
  <c r="D833" i="6"/>
  <c r="E833" i="8" s="1"/>
  <c r="D833" i="8"/>
  <c r="A835" i="6"/>
  <c r="A835" i="8" s="1"/>
  <c r="B834" i="8" s="1"/>
  <c r="J834" i="8" s="1"/>
  <c r="L834" i="6"/>
  <c r="O834" i="8" s="1"/>
  <c r="C834" i="6"/>
  <c r="B834" i="6"/>
  <c r="K834" i="6"/>
  <c r="M834" i="8" s="1"/>
  <c r="P834" i="8" s="1"/>
  <c r="J834" i="6"/>
  <c r="U834" i="8" s="1"/>
  <c r="N834" i="8" l="1"/>
  <c r="I834" i="6"/>
  <c r="R834" i="8" s="1"/>
  <c r="C834" i="8"/>
  <c r="AE834" i="8" s="1"/>
  <c r="D834" i="6"/>
  <c r="E834" i="8" s="1"/>
  <c r="D834" i="8"/>
  <c r="A836" i="6"/>
  <c r="A836" i="8" s="1"/>
  <c r="B835" i="8" s="1"/>
  <c r="J835" i="8" s="1"/>
  <c r="L835" i="6"/>
  <c r="O835" i="8" s="1"/>
  <c r="K835" i="6"/>
  <c r="M835" i="8" s="1"/>
  <c r="P835" i="8" s="1"/>
  <c r="J835" i="6"/>
  <c r="U835" i="8" s="1"/>
  <c r="C835" i="6"/>
  <c r="B835" i="6"/>
  <c r="N835" i="8" l="1"/>
  <c r="D835" i="6"/>
  <c r="E835" i="8" s="1"/>
  <c r="D835" i="8"/>
  <c r="I835" i="6"/>
  <c r="R835" i="8" s="1"/>
  <c r="C835" i="8"/>
  <c r="AE835" i="8" s="1"/>
  <c r="A837" i="6"/>
  <c r="A837" i="8" s="1"/>
  <c r="B836" i="8" s="1"/>
  <c r="J836" i="8" s="1"/>
  <c r="L836" i="6"/>
  <c r="O836" i="8" s="1"/>
  <c r="J836" i="6"/>
  <c r="U836" i="8" s="1"/>
  <c r="B836" i="6"/>
  <c r="C836" i="6"/>
  <c r="K836" i="6"/>
  <c r="M836" i="8" s="1"/>
  <c r="P836" i="8" s="1"/>
  <c r="N836" i="8" l="1"/>
  <c r="D836" i="6"/>
  <c r="E836" i="8" s="1"/>
  <c r="D836" i="8"/>
  <c r="I836" i="6"/>
  <c r="R836" i="8" s="1"/>
  <c r="C836" i="8"/>
  <c r="AE836" i="8" s="1"/>
  <c r="A838" i="6"/>
  <c r="A838" i="8" s="1"/>
  <c r="B837" i="8" s="1"/>
  <c r="J837" i="8" s="1"/>
  <c r="L837" i="6"/>
  <c r="O837" i="8" s="1"/>
  <c r="K837" i="6"/>
  <c r="M837" i="8" s="1"/>
  <c r="P837" i="8" s="1"/>
  <c r="B837" i="6"/>
  <c r="J837" i="6"/>
  <c r="U837" i="8" s="1"/>
  <c r="C837" i="6"/>
  <c r="N837" i="8" l="1"/>
  <c r="I837" i="6"/>
  <c r="R837" i="8" s="1"/>
  <c r="C837" i="8"/>
  <c r="AE837" i="8" s="1"/>
  <c r="D837" i="6"/>
  <c r="E837" i="8" s="1"/>
  <c r="D837" i="8"/>
  <c r="A839" i="6"/>
  <c r="A839" i="8" s="1"/>
  <c r="B838" i="8" s="1"/>
  <c r="J838" i="8" s="1"/>
  <c r="L838" i="6"/>
  <c r="O838" i="8" s="1"/>
  <c r="C838" i="6"/>
  <c r="K838" i="6"/>
  <c r="M838" i="8" s="1"/>
  <c r="P838" i="8" s="1"/>
  <c r="J838" i="6"/>
  <c r="U838" i="8" s="1"/>
  <c r="B838" i="6"/>
  <c r="N838" i="8" l="1"/>
  <c r="D838" i="6"/>
  <c r="E838" i="8" s="1"/>
  <c r="D838" i="8"/>
  <c r="I838" i="6"/>
  <c r="R838" i="8" s="1"/>
  <c r="C838" i="8"/>
  <c r="AE838" i="8" s="1"/>
  <c r="A840" i="6"/>
  <c r="A840" i="8" s="1"/>
  <c r="B839" i="8" s="1"/>
  <c r="J839" i="8" s="1"/>
  <c r="L839" i="6"/>
  <c r="O839" i="8" s="1"/>
  <c r="K839" i="6"/>
  <c r="M839" i="8" s="1"/>
  <c r="P839" i="8" s="1"/>
  <c r="B839" i="6"/>
  <c r="J839" i="6"/>
  <c r="U839" i="8" s="1"/>
  <c r="C839" i="6"/>
  <c r="N839" i="8" l="1"/>
  <c r="D839" i="6"/>
  <c r="E839" i="8" s="1"/>
  <c r="D839" i="8"/>
  <c r="I839" i="6"/>
  <c r="R839" i="8" s="1"/>
  <c r="C839" i="8"/>
  <c r="AE839" i="8" s="1"/>
  <c r="A841" i="6"/>
  <c r="A841" i="8" s="1"/>
  <c r="B840" i="8" s="1"/>
  <c r="J840" i="8" s="1"/>
  <c r="L840" i="6"/>
  <c r="O840" i="8" s="1"/>
  <c r="B840" i="6"/>
  <c r="J840" i="6"/>
  <c r="U840" i="8" s="1"/>
  <c r="C840" i="6"/>
  <c r="K840" i="6"/>
  <c r="M840" i="8" s="1"/>
  <c r="P840" i="8" s="1"/>
  <c r="N840" i="8" l="1"/>
  <c r="D840" i="6"/>
  <c r="E840" i="8" s="1"/>
  <c r="D840" i="8"/>
  <c r="I840" i="6"/>
  <c r="R840" i="8" s="1"/>
  <c r="C840" i="8"/>
  <c r="AE840" i="8" s="1"/>
  <c r="A842" i="6"/>
  <c r="A842" i="8" s="1"/>
  <c r="B841" i="8" s="1"/>
  <c r="J841" i="8" s="1"/>
  <c r="L841" i="6"/>
  <c r="O841" i="8" s="1"/>
  <c r="K841" i="6"/>
  <c r="M841" i="8" s="1"/>
  <c r="P841" i="8" s="1"/>
  <c r="B841" i="6"/>
  <c r="J841" i="6"/>
  <c r="U841" i="8" s="1"/>
  <c r="C841" i="6"/>
  <c r="N841" i="8" l="1"/>
  <c r="I841" i="6"/>
  <c r="R841" i="8" s="1"/>
  <c r="C841" i="8"/>
  <c r="AE841" i="8" s="1"/>
  <c r="D841" i="6"/>
  <c r="E841" i="8" s="1"/>
  <c r="D841" i="8"/>
  <c r="A843" i="6"/>
  <c r="A843" i="8" s="1"/>
  <c r="B842" i="8" s="1"/>
  <c r="J842" i="8" s="1"/>
  <c r="L842" i="6"/>
  <c r="O842" i="8" s="1"/>
  <c r="B842" i="6"/>
  <c r="C842" i="6"/>
  <c r="K842" i="6"/>
  <c r="M842" i="8" s="1"/>
  <c r="P842" i="8" s="1"/>
  <c r="J842" i="6"/>
  <c r="U842" i="8" s="1"/>
  <c r="N842" i="8" l="1"/>
  <c r="D842" i="6"/>
  <c r="E842" i="8" s="1"/>
  <c r="D842" i="8"/>
  <c r="I842" i="6"/>
  <c r="R842" i="8" s="1"/>
  <c r="C842" i="8"/>
  <c r="AE842" i="8" s="1"/>
  <c r="A844" i="6"/>
  <c r="A844" i="8" s="1"/>
  <c r="B843" i="8" s="1"/>
  <c r="J843" i="8" s="1"/>
  <c r="L843" i="6"/>
  <c r="O843" i="8" s="1"/>
  <c r="B843" i="6"/>
  <c r="J843" i="6"/>
  <c r="U843" i="8" s="1"/>
  <c r="K843" i="6"/>
  <c r="M843" i="8" s="1"/>
  <c r="P843" i="8" s="1"/>
  <c r="C843" i="6"/>
  <c r="N843" i="8" l="1"/>
  <c r="I843" i="6"/>
  <c r="R843" i="8" s="1"/>
  <c r="C843" i="8"/>
  <c r="AE843" i="8" s="1"/>
  <c r="D843" i="6"/>
  <c r="E843" i="8" s="1"/>
  <c r="D843" i="8"/>
  <c r="A845" i="6"/>
  <c r="A845" i="8" s="1"/>
  <c r="B844" i="8" s="1"/>
  <c r="J844" i="8" s="1"/>
  <c r="L844" i="6"/>
  <c r="O844" i="8" s="1"/>
  <c r="K844" i="6"/>
  <c r="M844" i="8" s="1"/>
  <c r="P844" i="8" s="1"/>
  <c r="B844" i="6"/>
  <c r="J844" i="6"/>
  <c r="U844" i="8" s="1"/>
  <c r="C844" i="6"/>
  <c r="N844" i="8" l="1"/>
  <c r="I844" i="6"/>
  <c r="R844" i="8" s="1"/>
  <c r="C844" i="8"/>
  <c r="AE844" i="8" s="1"/>
  <c r="D844" i="6"/>
  <c r="E844" i="8" s="1"/>
  <c r="D844" i="8"/>
  <c r="A846" i="6"/>
  <c r="A846" i="8" s="1"/>
  <c r="B845" i="8" s="1"/>
  <c r="J845" i="8" s="1"/>
  <c r="L845" i="6"/>
  <c r="O845" i="8" s="1"/>
  <c r="J845" i="6"/>
  <c r="U845" i="8" s="1"/>
  <c r="K845" i="6"/>
  <c r="M845" i="8" s="1"/>
  <c r="P845" i="8" s="1"/>
  <c r="B845" i="6"/>
  <c r="C845" i="6"/>
  <c r="N845" i="8" l="1"/>
  <c r="I845" i="6"/>
  <c r="R845" i="8" s="1"/>
  <c r="C845" i="8"/>
  <c r="AE845" i="8" s="1"/>
  <c r="D845" i="6"/>
  <c r="E845" i="8" s="1"/>
  <c r="D845" i="8"/>
  <c r="A847" i="6"/>
  <c r="A847" i="8" s="1"/>
  <c r="B846" i="8" s="1"/>
  <c r="J846" i="8" s="1"/>
  <c r="L846" i="6"/>
  <c r="O846" i="8" s="1"/>
  <c r="K846" i="6"/>
  <c r="M846" i="8" s="1"/>
  <c r="P846" i="8" s="1"/>
  <c r="B846" i="6"/>
  <c r="J846" i="6"/>
  <c r="U846" i="8" s="1"/>
  <c r="C846" i="6"/>
  <c r="N846" i="8" l="1"/>
  <c r="I846" i="6"/>
  <c r="R846" i="8" s="1"/>
  <c r="C846" i="8"/>
  <c r="AE846" i="8" s="1"/>
  <c r="D846" i="6"/>
  <c r="E846" i="8" s="1"/>
  <c r="D846" i="8"/>
  <c r="A848" i="6"/>
  <c r="A848" i="8" s="1"/>
  <c r="B847" i="8" s="1"/>
  <c r="J847" i="8" s="1"/>
  <c r="L847" i="6"/>
  <c r="O847" i="8" s="1"/>
  <c r="B847" i="6"/>
  <c r="K847" i="6"/>
  <c r="M847" i="8" s="1"/>
  <c r="P847" i="8" s="1"/>
  <c r="J847" i="6"/>
  <c r="U847" i="8" s="1"/>
  <c r="C847" i="6"/>
  <c r="N847" i="8" l="1"/>
  <c r="I847" i="6"/>
  <c r="R847" i="8" s="1"/>
  <c r="C847" i="8"/>
  <c r="AE847" i="8" s="1"/>
  <c r="D847" i="6"/>
  <c r="E847" i="8" s="1"/>
  <c r="D847" i="8"/>
  <c r="A849" i="6"/>
  <c r="A849" i="8" s="1"/>
  <c r="B848" i="8" s="1"/>
  <c r="J848" i="8" s="1"/>
  <c r="L848" i="6"/>
  <c r="O848" i="8" s="1"/>
  <c r="B848" i="6"/>
  <c r="J848" i="6"/>
  <c r="U848" i="8" s="1"/>
  <c r="C848" i="6"/>
  <c r="K848" i="6"/>
  <c r="M848" i="8" s="1"/>
  <c r="P848" i="8" s="1"/>
  <c r="N848" i="8" l="1"/>
  <c r="D848" i="6"/>
  <c r="E848" i="8" s="1"/>
  <c r="D848" i="8"/>
  <c r="I848" i="6"/>
  <c r="R848" i="8" s="1"/>
  <c r="C848" i="8"/>
  <c r="AE848" i="8" s="1"/>
  <c r="A850" i="6"/>
  <c r="A850" i="8" s="1"/>
  <c r="B849" i="8" s="1"/>
  <c r="J849" i="8" s="1"/>
  <c r="L849" i="6"/>
  <c r="O849" i="8" s="1"/>
  <c r="C849" i="6"/>
  <c r="K849" i="6"/>
  <c r="M849" i="8" s="1"/>
  <c r="P849" i="8" s="1"/>
  <c r="B849" i="6"/>
  <c r="J849" i="6"/>
  <c r="U849" i="8" s="1"/>
  <c r="N849" i="8" l="1"/>
  <c r="D849" i="6"/>
  <c r="E849" i="8" s="1"/>
  <c r="D849" i="8"/>
  <c r="I849" i="6"/>
  <c r="R849" i="8" s="1"/>
  <c r="C849" i="8"/>
  <c r="AE849" i="8" s="1"/>
  <c r="A851" i="6"/>
  <c r="A851" i="8" s="1"/>
  <c r="B850" i="8" s="1"/>
  <c r="J850" i="8" s="1"/>
  <c r="L850" i="6"/>
  <c r="O850" i="8" s="1"/>
  <c r="B850" i="6"/>
  <c r="J850" i="6"/>
  <c r="U850" i="8" s="1"/>
  <c r="C850" i="6"/>
  <c r="K850" i="6"/>
  <c r="M850" i="8" s="1"/>
  <c r="P850" i="8" s="1"/>
  <c r="N850" i="8" l="1"/>
  <c r="D850" i="6"/>
  <c r="E850" i="8" s="1"/>
  <c r="D850" i="8"/>
  <c r="I850" i="6"/>
  <c r="R850" i="8" s="1"/>
  <c r="C850" i="8"/>
  <c r="AE850" i="8" s="1"/>
  <c r="A852" i="6"/>
  <c r="A852" i="8" s="1"/>
  <c r="B851" i="8" s="1"/>
  <c r="J851" i="8" s="1"/>
  <c r="L851" i="6"/>
  <c r="O851" i="8" s="1"/>
  <c r="J851" i="6"/>
  <c r="U851" i="8" s="1"/>
  <c r="C851" i="6"/>
  <c r="K851" i="6"/>
  <c r="M851" i="8" s="1"/>
  <c r="P851" i="8" s="1"/>
  <c r="B851" i="6"/>
  <c r="N851" i="8" l="1"/>
  <c r="I851" i="6"/>
  <c r="R851" i="8" s="1"/>
  <c r="C851" i="8"/>
  <c r="AE851" i="8" s="1"/>
  <c r="D851" i="6"/>
  <c r="E851" i="8" s="1"/>
  <c r="D851" i="8"/>
  <c r="A853" i="6"/>
  <c r="A853" i="8" s="1"/>
  <c r="B852" i="8" s="1"/>
  <c r="J852" i="8" s="1"/>
  <c r="L852" i="6"/>
  <c r="O852" i="8" s="1"/>
  <c r="J852" i="6"/>
  <c r="U852" i="8" s="1"/>
  <c r="C852" i="6"/>
  <c r="B852" i="6"/>
  <c r="K852" i="6"/>
  <c r="M852" i="8" s="1"/>
  <c r="P852" i="8" s="1"/>
  <c r="N852" i="8" l="1"/>
  <c r="I852" i="6"/>
  <c r="R852" i="8" s="1"/>
  <c r="C852" i="8"/>
  <c r="AE852" i="8" s="1"/>
  <c r="D852" i="6"/>
  <c r="E852" i="8" s="1"/>
  <c r="D852" i="8"/>
  <c r="A854" i="6"/>
  <c r="A854" i="8" s="1"/>
  <c r="B853" i="8" s="1"/>
  <c r="J853" i="8" s="1"/>
  <c r="L853" i="6"/>
  <c r="O853" i="8" s="1"/>
  <c r="J853" i="6"/>
  <c r="U853" i="8" s="1"/>
  <c r="C853" i="6"/>
  <c r="K853" i="6"/>
  <c r="M853" i="8" s="1"/>
  <c r="P853" i="8" s="1"/>
  <c r="B853" i="6"/>
  <c r="N853" i="8" l="1"/>
  <c r="I853" i="6"/>
  <c r="R853" i="8" s="1"/>
  <c r="C853" i="8"/>
  <c r="AE853" i="8" s="1"/>
  <c r="D853" i="6"/>
  <c r="E853" i="8" s="1"/>
  <c r="D853" i="8"/>
  <c r="A855" i="6"/>
  <c r="A855" i="8" s="1"/>
  <c r="B854" i="8" s="1"/>
  <c r="J854" i="8" s="1"/>
  <c r="L854" i="6"/>
  <c r="O854" i="8" s="1"/>
  <c r="J854" i="6"/>
  <c r="U854" i="8" s="1"/>
  <c r="C854" i="6"/>
  <c r="K854" i="6"/>
  <c r="M854" i="8" s="1"/>
  <c r="P854" i="8" s="1"/>
  <c r="B854" i="6"/>
  <c r="N854" i="8" l="1"/>
  <c r="I854" i="6"/>
  <c r="R854" i="8" s="1"/>
  <c r="C854" i="8"/>
  <c r="AE854" i="8" s="1"/>
  <c r="D854" i="6"/>
  <c r="E854" i="8" s="1"/>
  <c r="D854" i="8"/>
  <c r="A856" i="6"/>
  <c r="A856" i="8" s="1"/>
  <c r="B855" i="8" s="1"/>
  <c r="J855" i="8" s="1"/>
  <c r="L855" i="6"/>
  <c r="O855" i="8" s="1"/>
  <c r="J855" i="6"/>
  <c r="U855" i="8" s="1"/>
  <c r="C855" i="6"/>
  <c r="K855" i="6"/>
  <c r="M855" i="8" s="1"/>
  <c r="P855" i="8" s="1"/>
  <c r="B855" i="6"/>
  <c r="N855" i="8" l="1"/>
  <c r="D855" i="6"/>
  <c r="E855" i="8" s="1"/>
  <c r="D855" i="8"/>
  <c r="I855" i="6"/>
  <c r="R855" i="8" s="1"/>
  <c r="C855" i="8"/>
  <c r="AE855" i="8" s="1"/>
  <c r="A857" i="6"/>
  <c r="A857" i="8" s="1"/>
  <c r="B856" i="8" s="1"/>
  <c r="J856" i="8" s="1"/>
  <c r="L856" i="6"/>
  <c r="O856" i="8" s="1"/>
  <c r="K856" i="6"/>
  <c r="M856" i="8" s="1"/>
  <c r="P856" i="8" s="1"/>
  <c r="B856" i="6"/>
  <c r="J856" i="6"/>
  <c r="U856" i="8" s="1"/>
  <c r="C856" i="6"/>
  <c r="N856" i="8" l="1"/>
  <c r="D856" i="6"/>
  <c r="E856" i="8" s="1"/>
  <c r="D856" i="8"/>
  <c r="I856" i="6"/>
  <c r="R856" i="8" s="1"/>
  <c r="C856" i="8"/>
  <c r="AE856" i="8" s="1"/>
  <c r="A858" i="6"/>
  <c r="A858" i="8" s="1"/>
  <c r="B857" i="8" s="1"/>
  <c r="J857" i="8" s="1"/>
  <c r="L857" i="6"/>
  <c r="O857" i="8" s="1"/>
  <c r="B857" i="6"/>
  <c r="J857" i="6"/>
  <c r="U857" i="8" s="1"/>
  <c r="C857" i="6"/>
  <c r="K857" i="6"/>
  <c r="M857" i="8" s="1"/>
  <c r="P857" i="8" s="1"/>
  <c r="N857" i="8" l="1"/>
  <c r="I857" i="6"/>
  <c r="R857" i="8" s="1"/>
  <c r="C857" i="8"/>
  <c r="AE857" i="8" s="1"/>
  <c r="D857" i="6"/>
  <c r="E857" i="8" s="1"/>
  <c r="D857" i="8"/>
  <c r="A859" i="6"/>
  <c r="A859" i="8" s="1"/>
  <c r="B858" i="8" s="1"/>
  <c r="J858" i="8" s="1"/>
  <c r="L858" i="6"/>
  <c r="O858" i="8" s="1"/>
  <c r="K858" i="6"/>
  <c r="M858" i="8" s="1"/>
  <c r="P858" i="8" s="1"/>
  <c r="B858" i="6"/>
  <c r="J858" i="6"/>
  <c r="U858" i="8" s="1"/>
  <c r="C858" i="6"/>
  <c r="N858" i="8" l="1"/>
  <c r="D858" i="6"/>
  <c r="E858" i="8" s="1"/>
  <c r="D858" i="8"/>
  <c r="I858" i="6"/>
  <c r="R858" i="8" s="1"/>
  <c r="C858" i="8"/>
  <c r="AE858" i="8" s="1"/>
  <c r="A860" i="6"/>
  <c r="A860" i="8" s="1"/>
  <c r="B859" i="8" s="1"/>
  <c r="J859" i="8" s="1"/>
  <c r="L859" i="6"/>
  <c r="O859" i="8" s="1"/>
  <c r="C859" i="6"/>
  <c r="K859" i="6"/>
  <c r="M859" i="8" s="1"/>
  <c r="P859" i="8" s="1"/>
  <c r="B859" i="6"/>
  <c r="J859" i="6"/>
  <c r="U859" i="8" s="1"/>
  <c r="N859" i="8" l="1"/>
  <c r="I859" i="6"/>
  <c r="R859" i="8" s="1"/>
  <c r="C859" i="8"/>
  <c r="AE859" i="8" s="1"/>
  <c r="D859" i="6"/>
  <c r="E859" i="8" s="1"/>
  <c r="D859" i="8"/>
  <c r="A861" i="6"/>
  <c r="A861" i="8" s="1"/>
  <c r="B860" i="8" s="1"/>
  <c r="J860" i="8" s="1"/>
  <c r="L860" i="6"/>
  <c r="O860" i="8" s="1"/>
  <c r="J860" i="6"/>
  <c r="U860" i="8" s="1"/>
  <c r="C860" i="6"/>
  <c r="K860" i="6"/>
  <c r="M860" i="8" s="1"/>
  <c r="P860" i="8" s="1"/>
  <c r="B860" i="6"/>
  <c r="N860" i="8" l="1"/>
  <c r="I860" i="6"/>
  <c r="R860" i="8" s="1"/>
  <c r="C860" i="8"/>
  <c r="AE860" i="8" s="1"/>
  <c r="D860" i="6"/>
  <c r="E860" i="8" s="1"/>
  <c r="D860" i="8"/>
  <c r="A862" i="6"/>
  <c r="A862" i="8" s="1"/>
  <c r="B861" i="8" s="1"/>
  <c r="J861" i="8" s="1"/>
  <c r="L861" i="6"/>
  <c r="O861" i="8" s="1"/>
  <c r="B861" i="6"/>
  <c r="J861" i="6"/>
  <c r="U861" i="8" s="1"/>
  <c r="C861" i="6"/>
  <c r="K861" i="6"/>
  <c r="M861" i="8" s="1"/>
  <c r="P861" i="8" s="1"/>
  <c r="N861" i="8" l="1"/>
  <c r="D861" i="6"/>
  <c r="E861" i="8" s="1"/>
  <c r="D861" i="8"/>
  <c r="I861" i="6"/>
  <c r="R861" i="8" s="1"/>
  <c r="C861" i="8"/>
  <c r="AE861" i="8" s="1"/>
  <c r="A863" i="6"/>
  <c r="A863" i="8" s="1"/>
  <c r="B862" i="8" s="1"/>
  <c r="J862" i="8" s="1"/>
  <c r="L862" i="6"/>
  <c r="O862" i="8" s="1"/>
  <c r="B862" i="6"/>
  <c r="J862" i="6"/>
  <c r="U862" i="8" s="1"/>
  <c r="C862" i="6"/>
  <c r="K862" i="6"/>
  <c r="M862" i="8" s="1"/>
  <c r="P862" i="8" s="1"/>
  <c r="N862" i="8" l="1"/>
  <c r="I862" i="6"/>
  <c r="R862" i="8" s="1"/>
  <c r="C862" i="8"/>
  <c r="AE862" i="8" s="1"/>
  <c r="D862" i="6"/>
  <c r="E862" i="8" s="1"/>
  <c r="D862" i="8"/>
  <c r="A864" i="6"/>
  <c r="A864" i="8" s="1"/>
  <c r="B863" i="8" s="1"/>
  <c r="J863" i="8" s="1"/>
  <c r="L863" i="6"/>
  <c r="O863" i="8" s="1"/>
  <c r="K863" i="6"/>
  <c r="M863" i="8" s="1"/>
  <c r="P863" i="8" s="1"/>
  <c r="B863" i="6"/>
  <c r="J863" i="6"/>
  <c r="U863" i="8" s="1"/>
  <c r="C863" i="6"/>
  <c r="N863" i="8" l="1"/>
  <c r="I863" i="6"/>
  <c r="R863" i="8" s="1"/>
  <c r="C863" i="8"/>
  <c r="AE863" i="8" s="1"/>
  <c r="D863" i="6"/>
  <c r="E863" i="8" s="1"/>
  <c r="D863" i="8"/>
  <c r="A865" i="6"/>
  <c r="A865" i="8" s="1"/>
  <c r="B864" i="8" s="1"/>
  <c r="J864" i="8" s="1"/>
  <c r="L864" i="6"/>
  <c r="O864" i="8" s="1"/>
  <c r="K864" i="6"/>
  <c r="M864" i="8" s="1"/>
  <c r="P864" i="8" s="1"/>
  <c r="B864" i="6"/>
  <c r="J864" i="6"/>
  <c r="U864" i="8" s="1"/>
  <c r="C864" i="6"/>
  <c r="N864" i="8" l="1"/>
  <c r="I864" i="6"/>
  <c r="R864" i="8" s="1"/>
  <c r="C864" i="8"/>
  <c r="AE864" i="8" s="1"/>
  <c r="D864" i="6"/>
  <c r="E864" i="8" s="1"/>
  <c r="D864" i="8"/>
  <c r="A866" i="6"/>
  <c r="A866" i="8" s="1"/>
  <c r="B865" i="8" s="1"/>
  <c r="J865" i="8" s="1"/>
  <c r="L865" i="6"/>
  <c r="O865" i="8" s="1"/>
  <c r="K865" i="6"/>
  <c r="M865" i="8" s="1"/>
  <c r="P865" i="8" s="1"/>
  <c r="B865" i="6"/>
  <c r="C865" i="6"/>
  <c r="J865" i="6"/>
  <c r="U865" i="8" s="1"/>
  <c r="N865" i="8" l="1"/>
  <c r="D865" i="6"/>
  <c r="E865" i="8" s="1"/>
  <c r="D865" i="8"/>
  <c r="I865" i="6"/>
  <c r="R865" i="8" s="1"/>
  <c r="C865" i="8"/>
  <c r="AE865" i="8" s="1"/>
  <c r="A867" i="6"/>
  <c r="A867" i="8" s="1"/>
  <c r="B866" i="8" s="1"/>
  <c r="J866" i="8" s="1"/>
  <c r="L866" i="6"/>
  <c r="O866" i="8" s="1"/>
  <c r="C866" i="6"/>
  <c r="K866" i="6"/>
  <c r="M866" i="8" s="1"/>
  <c r="P866" i="8" s="1"/>
  <c r="B866" i="6"/>
  <c r="J866" i="6"/>
  <c r="U866" i="8" s="1"/>
  <c r="N866" i="8" l="1"/>
  <c r="I866" i="6"/>
  <c r="R866" i="8" s="1"/>
  <c r="C866" i="8"/>
  <c r="AE866" i="8" s="1"/>
  <c r="D866" i="6"/>
  <c r="E866" i="8" s="1"/>
  <c r="D866" i="8"/>
  <c r="A868" i="6"/>
  <c r="A868" i="8" s="1"/>
  <c r="B867" i="8" s="1"/>
  <c r="J867" i="8" s="1"/>
  <c r="L867" i="6"/>
  <c r="O867" i="8" s="1"/>
  <c r="B867" i="6"/>
  <c r="J867" i="6"/>
  <c r="U867" i="8" s="1"/>
  <c r="K867" i="6"/>
  <c r="M867" i="8" s="1"/>
  <c r="P867" i="8" s="1"/>
  <c r="C867" i="6"/>
  <c r="N867" i="8" l="1"/>
  <c r="D867" i="6"/>
  <c r="E867" i="8" s="1"/>
  <c r="D867" i="8"/>
  <c r="I867" i="6"/>
  <c r="R867" i="8" s="1"/>
  <c r="C867" i="8"/>
  <c r="AE867" i="8" s="1"/>
  <c r="A869" i="6"/>
  <c r="A869" i="8" s="1"/>
  <c r="B868" i="8" s="1"/>
  <c r="J868" i="8" s="1"/>
  <c r="L868" i="6"/>
  <c r="O868" i="8" s="1"/>
  <c r="C868" i="6"/>
  <c r="B868" i="6"/>
  <c r="J868" i="6"/>
  <c r="U868" i="8" s="1"/>
  <c r="K868" i="6"/>
  <c r="M868" i="8" s="1"/>
  <c r="P868" i="8" s="1"/>
  <c r="N868" i="8" l="1"/>
  <c r="D868" i="6"/>
  <c r="E868" i="8" s="1"/>
  <c r="D868" i="8"/>
  <c r="I868" i="6"/>
  <c r="R868" i="8" s="1"/>
  <c r="C868" i="8"/>
  <c r="AE868" i="8" s="1"/>
  <c r="A870" i="6"/>
  <c r="A870" i="8" s="1"/>
  <c r="B869" i="8" s="1"/>
  <c r="J869" i="8" s="1"/>
  <c r="L869" i="6"/>
  <c r="O869" i="8" s="1"/>
  <c r="B869" i="6"/>
  <c r="J869" i="6"/>
  <c r="U869" i="8" s="1"/>
  <c r="K869" i="6"/>
  <c r="M869" i="8" s="1"/>
  <c r="P869" i="8" s="1"/>
  <c r="C869" i="6"/>
  <c r="N869" i="8" l="1"/>
  <c r="I869" i="6"/>
  <c r="R869" i="8" s="1"/>
  <c r="C869" i="8"/>
  <c r="AE869" i="8" s="1"/>
  <c r="D869" i="6"/>
  <c r="E869" i="8" s="1"/>
  <c r="D869" i="8"/>
  <c r="A871" i="6"/>
  <c r="A871" i="8" s="1"/>
  <c r="B870" i="8" s="1"/>
  <c r="J870" i="8" s="1"/>
  <c r="L870" i="6"/>
  <c r="O870" i="8" s="1"/>
  <c r="C870" i="6"/>
  <c r="B870" i="6"/>
  <c r="K870" i="6"/>
  <c r="M870" i="8" s="1"/>
  <c r="P870" i="8" s="1"/>
  <c r="J870" i="6"/>
  <c r="U870" i="8" s="1"/>
  <c r="N870" i="8" l="1"/>
  <c r="D870" i="6"/>
  <c r="E870" i="8" s="1"/>
  <c r="D870" i="8"/>
  <c r="I870" i="6"/>
  <c r="R870" i="8" s="1"/>
  <c r="C870" i="8"/>
  <c r="AE870" i="8" s="1"/>
  <c r="A872" i="6"/>
  <c r="A872" i="8" s="1"/>
  <c r="B871" i="8" s="1"/>
  <c r="J871" i="8" s="1"/>
  <c r="L871" i="6"/>
  <c r="O871" i="8" s="1"/>
  <c r="K871" i="6"/>
  <c r="M871" i="8" s="1"/>
  <c r="P871" i="8" s="1"/>
  <c r="B871" i="6"/>
  <c r="C871" i="6"/>
  <c r="J871" i="6"/>
  <c r="U871" i="8" s="1"/>
  <c r="N871" i="8" l="1"/>
  <c r="D871" i="6"/>
  <c r="E871" i="8" s="1"/>
  <c r="D871" i="8"/>
  <c r="I871" i="6"/>
  <c r="R871" i="8" s="1"/>
  <c r="C871" i="8"/>
  <c r="AE871" i="8" s="1"/>
  <c r="A873" i="6"/>
  <c r="A873" i="8" s="1"/>
  <c r="B872" i="8" s="1"/>
  <c r="J872" i="8" s="1"/>
  <c r="L872" i="6"/>
  <c r="O872" i="8" s="1"/>
  <c r="J872" i="6"/>
  <c r="U872" i="8" s="1"/>
  <c r="K872" i="6"/>
  <c r="M872" i="8" s="1"/>
  <c r="P872" i="8" s="1"/>
  <c r="B872" i="6"/>
  <c r="C872" i="6"/>
  <c r="N872" i="8" l="1"/>
  <c r="D872" i="6"/>
  <c r="E872" i="8" s="1"/>
  <c r="D872" i="8"/>
  <c r="I872" i="6"/>
  <c r="R872" i="8" s="1"/>
  <c r="C872" i="8"/>
  <c r="AE872" i="8" s="1"/>
  <c r="A874" i="6"/>
  <c r="A874" i="8" s="1"/>
  <c r="B873" i="8" s="1"/>
  <c r="J873" i="8" s="1"/>
  <c r="L873" i="6"/>
  <c r="O873" i="8" s="1"/>
  <c r="B873" i="6"/>
  <c r="C873" i="6"/>
  <c r="K873" i="6"/>
  <c r="M873" i="8" s="1"/>
  <c r="P873" i="8" s="1"/>
  <c r="J873" i="6"/>
  <c r="U873" i="8" s="1"/>
  <c r="N873" i="8" l="1"/>
  <c r="D873" i="6"/>
  <c r="E873" i="8" s="1"/>
  <c r="D873" i="8"/>
  <c r="I873" i="6"/>
  <c r="R873" i="8" s="1"/>
  <c r="C873" i="8"/>
  <c r="AE873" i="8" s="1"/>
  <c r="A875" i="6"/>
  <c r="A875" i="8" s="1"/>
  <c r="B874" i="8" s="1"/>
  <c r="J874" i="8" s="1"/>
  <c r="L874" i="6"/>
  <c r="O874" i="8" s="1"/>
  <c r="B874" i="6"/>
  <c r="J874" i="6"/>
  <c r="U874" i="8" s="1"/>
  <c r="C874" i="6"/>
  <c r="K874" i="6"/>
  <c r="M874" i="8" s="1"/>
  <c r="P874" i="8" s="1"/>
  <c r="N874" i="8" l="1"/>
  <c r="I874" i="6"/>
  <c r="R874" i="8" s="1"/>
  <c r="C874" i="8"/>
  <c r="AE874" i="8" s="1"/>
  <c r="D874" i="6"/>
  <c r="E874" i="8" s="1"/>
  <c r="D874" i="8"/>
  <c r="A876" i="6"/>
  <c r="A876" i="8" s="1"/>
  <c r="B875" i="8" s="1"/>
  <c r="J875" i="8" s="1"/>
  <c r="L875" i="6"/>
  <c r="O875" i="8" s="1"/>
  <c r="B875" i="6"/>
  <c r="J875" i="6"/>
  <c r="U875" i="8" s="1"/>
  <c r="C875" i="6"/>
  <c r="K875" i="6"/>
  <c r="M875" i="8" s="1"/>
  <c r="P875" i="8" s="1"/>
  <c r="N875" i="8" l="1"/>
  <c r="D875" i="6"/>
  <c r="E875" i="8" s="1"/>
  <c r="D875" i="8"/>
  <c r="I875" i="6"/>
  <c r="R875" i="8" s="1"/>
  <c r="C875" i="8"/>
  <c r="AE875" i="8" s="1"/>
  <c r="A877" i="6"/>
  <c r="A877" i="8" s="1"/>
  <c r="B876" i="8" s="1"/>
  <c r="J876" i="8" s="1"/>
  <c r="L876" i="6"/>
  <c r="O876" i="8" s="1"/>
  <c r="B876" i="6"/>
  <c r="J876" i="6"/>
  <c r="U876" i="8" s="1"/>
  <c r="C876" i="6"/>
  <c r="K876" i="6"/>
  <c r="M876" i="8" s="1"/>
  <c r="P876" i="8" s="1"/>
  <c r="N876" i="8" l="1"/>
  <c r="I876" i="6"/>
  <c r="R876" i="8" s="1"/>
  <c r="C876" i="8"/>
  <c r="AE876" i="8" s="1"/>
  <c r="D876" i="6"/>
  <c r="E876" i="8" s="1"/>
  <c r="D876" i="8"/>
  <c r="A878" i="6"/>
  <c r="A878" i="8" s="1"/>
  <c r="B877" i="8" s="1"/>
  <c r="J877" i="8" s="1"/>
  <c r="L877" i="6"/>
  <c r="O877" i="8" s="1"/>
  <c r="J877" i="6"/>
  <c r="U877" i="8" s="1"/>
  <c r="C877" i="6"/>
  <c r="K877" i="6"/>
  <c r="M877" i="8" s="1"/>
  <c r="P877" i="8" s="1"/>
  <c r="B877" i="6"/>
  <c r="N877" i="8" l="1"/>
  <c r="I877" i="6"/>
  <c r="R877" i="8" s="1"/>
  <c r="C877" i="8"/>
  <c r="AE877" i="8" s="1"/>
  <c r="D877" i="6"/>
  <c r="E877" i="8" s="1"/>
  <c r="D877" i="8"/>
  <c r="A879" i="6"/>
  <c r="A879" i="8" s="1"/>
  <c r="B878" i="8" s="1"/>
  <c r="J878" i="8" s="1"/>
  <c r="L878" i="6"/>
  <c r="O878" i="8" s="1"/>
  <c r="J878" i="6"/>
  <c r="U878" i="8" s="1"/>
  <c r="C878" i="6"/>
  <c r="K878" i="6"/>
  <c r="M878" i="8" s="1"/>
  <c r="P878" i="8" s="1"/>
  <c r="B878" i="6"/>
  <c r="N878" i="8" l="1"/>
  <c r="D878" i="6"/>
  <c r="E878" i="8" s="1"/>
  <c r="D878" i="8"/>
  <c r="I878" i="6"/>
  <c r="R878" i="8" s="1"/>
  <c r="C878" i="8"/>
  <c r="AE878" i="8" s="1"/>
  <c r="A880" i="6"/>
  <c r="A880" i="8" s="1"/>
  <c r="B879" i="8" s="1"/>
  <c r="J879" i="8" s="1"/>
  <c r="L879" i="6"/>
  <c r="O879" i="8" s="1"/>
  <c r="J879" i="6"/>
  <c r="U879" i="8" s="1"/>
  <c r="C879" i="6"/>
  <c r="K879" i="6"/>
  <c r="M879" i="8" s="1"/>
  <c r="P879" i="8" s="1"/>
  <c r="B879" i="6"/>
  <c r="N879" i="8" l="1"/>
  <c r="D879" i="6"/>
  <c r="E879" i="8" s="1"/>
  <c r="D879" i="8"/>
  <c r="I879" i="6"/>
  <c r="R879" i="8" s="1"/>
  <c r="C879" i="8"/>
  <c r="AE879" i="8" s="1"/>
  <c r="A881" i="6"/>
  <c r="A881" i="8" s="1"/>
  <c r="B880" i="8" s="1"/>
  <c r="J880" i="8" s="1"/>
  <c r="L880" i="6"/>
  <c r="O880" i="8" s="1"/>
  <c r="K880" i="6"/>
  <c r="M880" i="8" s="1"/>
  <c r="P880" i="8" s="1"/>
  <c r="B880" i="6"/>
  <c r="J880" i="6"/>
  <c r="U880" i="8" s="1"/>
  <c r="C880" i="6"/>
  <c r="N880" i="8" l="1"/>
  <c r="D880" i="6"/>
  <c r="E880" i="8" s="1"/>
  <c r="D880" i="8"/>
  <c r="I880" i="6"/>
  <c r="R880" i="8" s="1"/>
  <c r="C880" i="8"/>
  <c r="AE880" i="8" s="1"/>
  <c r="A882" i="6"/>
  <c r="A882" i="8" s="1"/>
  <c r="B881" i="8" s="1"/>
  <c r="J881" i="8" s="1"/>
  <c r="L881" i="6"/>
  <c r="O881" i="8" s="1"/>
  <c r="C881" i="6"/>
  <c r="K881" i="6"/>
  <c r="M881" i="8" s="1"/>
  <c r="P881" i="8" s="1"/>
  <c r="J881" i="6"/>
  <c r="U881" i="8" s="1"/>
  <c r="B881" i="6"/>
  <c r="N881" i="8" l="1"/>
  <c r="D881" i="6"/>
  <c r="E881" i="8" s="1"/>
  <c r="D881" i="8"/>
  <c r="I881" i="6"/>
  <c r="R881" i="8" s="1"/>
  <c r="C881" i="8"/>
  <c r="AE881" i="8" s="1"/>
  <c r="A883" i="6"/>
  <c r="A883" i="8" s="1"/>
  <c r="B882" i="8" s="1"/>
  <c r="J882" i="8" s="1"/>
  <c r="L882" i="6"/>
  <c r="O882" i="8" s="1"/>
  <c r="K882" i="6"/>
  <c r="M882" i="8" s="1"/>
  <c r="P882" i="8" s="1"/>
  <c r="B882" i="6"/>
  <c r="J882" i="6"/>
  <c r="U882" i="8" s="1"/>
  <c r="C882" i="6"/>
  <c r="N882" i="8" l="1"/>
  <c r="I882" i="6"/>
  <c r="R882" i="8" s="1"/>
  <c r="C882" i="8"/>
  <c r="AE882" i="8" s="1"/>
  <c r="D882" i="6"/>
  <c r="E882" i="8" s="1"/>
  <c r="D882" i="8"/>
  <c r="A884" i="6"/>
  <c r="A884" i="8" s="1"/>
  <c r="B883" i="8" s="1"/>
  <c r="J883" i="8" s="1"/>
  <c r="L883" i="6"/>
  <c r="O883" i="8" s="1"/>
  <c r="B883" i="6"/>
  <c r="J883" i="6"/>
  <c r="U883" i="8" s="1"/>
  <c r="K883" i="6"/>
  <c r="M883" i="8" s="1"/>
  <c r="P883" i="8" s="1"/>
  <c r="C883" i="6"/>
  <c r="N883" i="8" l="1"/>
  <c r="I883" i="6"/>
  <c r="R883" i="8" s="1"/>
  <c r="C883" i="8"/>
  <c r="AE883" i="8" s="1"/>
  <c r="D883" i="6"/>
  <c r="E883" i="8" s="1"/>
  <c r="D883" i="8"/>
  <c r="A885" i="6"/>
  <c r="A885" i="8" s="1"/>
  <c r="B884" i="8" s="1"/>
  <c r="J884" i="8" s="1"/>
  <c r="L884" i="6"/>
  <c r="O884" i="8" s="1"/>
  <c r="C884" i="6"/>
  <c r="B884" i="6"/>
  <c r="J884" i="6"/>
  <c r="U884" i="8" s="1"/>
  <c r="K884" i="6"/>
  <c r="M884" i="8" s="1"/>
  <c r="P884" i="8" s="1"/>
  <c r="N884" i="8" l="1"/>
  <c r="I884" i="6"/>
  <c r="R884" i="8" s="1"/>
  <c r="C884" i="8"/>
  <c r="AE884" i="8" s="1"/>
  <c r="D884" i="6"/>
  <c r="E884" i="8" s="1"/>
  <c r="D884" i="8"/>
  <c r="A886" i="6"/>
  <c r="A886" i="8" s="1"/>
  <c r="B885" i="8" s="1"/>
  <c r="J885" i="8" s="1"/>
  <c r="L885" i="6"/>
  <c r="O885" i="8" s="1"/>
  <c r="C885" i="6"/>
  <c r="K885" i="6"/>
  <c r="M885" i="8" s="1"/>
  <c r="P885" i="8" s="1"/>
  <c r="B885" i="6"/>
  <c r="J885" i="6"/>
  <c r="U885" i="8" s="1"/>
  <c r="N885" i="8" l="1"/>
  <c r="D885" i="6"/>
  <c r="E885" i="8" s="1"/>
  <c r="D885" i="8"/>
  <c r="I885" i="6"/>
  <c r="R885" i="8" s="1"/>
  <c r="C885" i="8"/>
  <c r="AE885" i="8" s="1"/>
  <c r="A887" i="6"/>
  <c r="A887" i="8" s="1"/>
  <c r="B886" i="8" s="1"/>
  <c r="J886" i="8" s="1"/>
  <c r="L886" i="6"/>
  <c r="O886" i="8" s="1"/>
  <c r="J886" i="6"/>
  <c r="U886" i="8" s="1"/>
  <c r="B886" i="6"/>
  <c r="C886" i="6"/>
  <c r="K886" i="6"/>
  <c r="M886" i="8" s="1"/>
  <c r="P886" i="8" s="1"/>
  <c r="N886" i="8" l="1"/>
  <c r="I886" i="6"/>
  <c r="R886" i="8" s="1"/>
  <c r="C886" i="8"/>
  <c r="AE886" i="8" s="1"/>
  <c r="D886" i="6"/>
  <c r="E886" i="8" s="1"/>
  <c r="D886" i="8"/>
  <c r="A888" i="6"/>
  <c r="A888" i="8" s="1"/>
  <c r="B887" i="8" s="1"/>
  <c r="J887" i="8" s="1"/>
  <c r="L887" i="6"/>
  <c r="O887" i="8" s="1"/>
  <c r="C887" i="6"/>
  <c r="K887" i="6"/>
  <c r="M887" i="8" s="1"/>
  <c r="P887" i="8" s="1"/>
  <c r="J887" i="6"/>
  <c r="U887" i="8" s="1"/>
  <c r="B887" i="6"/>
  <c r="N887" i="8" l="1"/>
  <c r="I887" i="6"/>
  <c r="R887" i="8" s="1"/>
  <c r="C887" i="8"/>
  <c r="AE887" i="8" s="1"/>
  <c r="D887" i="6"/>
  <c r="E887" i="8" s="1"/>
  <c r="D887" i="8"/>
  <c r="A889" i="6"/>
  <c r="A889" i="8" s="1"/>
  <c r="B888" i="8" s="1"/>
  <c r="J888" i="8" s="1"/>
  <c r="L888" i="6"/>
  <c r="O888" i="8" s="1"/>
  <c r="B888" i="6"/>
  <c r="J888" i="6"/>
  <c r="U888" i="8" s="1"/>
  <c r="C888" i="6"/>
  <c r="K888" i="6"/>
  <c r="M888" i="8" s="1"/>
  <c r="P888" i="8" s="1"/>
  <c r="N888" i="8" l="1"/>
  <c r="D888" i="6"/>
  <c r="E888" i="8" s="1"/>
  <c r="D888" i="8"/>
  <c r="I888" i="6"/>
  <c r="R888" i="8" s="1"/>
  <c r="C888" i="8"/>
  <c r="AE888" i="8" s="1"/>
  <c r="A890" i="6"/>
  <c r="A890" i="8" s="1"/>
  <c r="B889" i="8" s="1"/>
  <c r="J889" i="8" s="1"/>
  <c r="L889" i="6"/>
  <c r="O889" i="8" s="1"/>
  <c r="J889" i="6"/>
  <c r="U889" i="8" s="1"/>
  <c r="C889" i="6"/>
  <c r="B889" i="6"/>
  <c r="K889" i="6"/>
  <c r="M889" i="8" s="1"/>
  <c r="P889" i="8" s="1"/>
  <c r="N889" i="8" l="1"/>
  <c r="D889" i="6"/>
  <c r="E889" i="8" s="1"/>
  <c r="D889" i="8"/>
  <c r="I889" i="6"/>
  <c r="R889" i="8" s="1"/>
  <c r="C889" i="8"/>
  <c r="AE889" i="8" s="1"/>
  <c r="A891" i="6"/>
  <c r="A891" i="8" s="1"/>
  <c r="B890" i="8" s="1"/>
  <c r="J890" i="8" s="1"/>
  <c r="L890" i="6"/>
  <c r="O890" i="8" s="1"/>
  <c r="J890" i="6"/>
  <c r="U890" i="8" s="1"/>
  <c r="C890" i="6"/>
  <c r="K890" i="6"/>
  <c r="M890" i="8" s="1"/>
  <c r="P890" i="8" s="1"/>
  <c r="B890" i="6"/>
  <c r="N890" i="8" l="1"/>
  <c r="D890" i="6"/>
  <c r="E890" i="8" s="1"/>
  <c r="D890" i="8"/>
  <c r="I890" i="6"/>
  <c r="R890" i="8" s="1"/>
  <c r="C890" i="8"/>
  <c r="AE890" i="8" s="1"/>
  <c r="A892" i="6"/>
  <c r="A892" i="8" s="1"/>
  <c r="B891" i="8" s="1"/>
  <c r="J891" i="8" s="1"/>
  <c r="L891" i="6"/>
  <c r="O891" i="8" s="1"/>
  <c r="B891" i="6"/>
  <c r="J891" i="6"/>
  <c r="U891" i="8" s="1"/>
  <c r="C891" i="6"/>
  <c r="K891" i="6"/>
  <c r="M891" i="8" s="1"/>
  <c r="P891" i="8" s="1"/>
  <c r="N891" i="8" l="1"/>
  <c r="D891" i="6"/>
  <c r="E891" i="8" s="1"/>
  <c r="D891" i="8"/>
  <c r="I891" i="6"/>
  <c r="R891" i="8" s="1"/>
  <c r="C891" i="8"/>
  <c r="AE891" i="8" s="1"/>
  <c r="A893" i="6"/>
  <c r="A893" i="8" s="1"/>
  <c r="B892" i="8" s="1"/>
  <c r="J892" i="8" s="1"/>
  <c r="L892" i="6"/>
  <c r="O892" i="8" s="1"/>
  <c r="C892" i="6"/>
  <c r="K892" i="6"/>
  <c r="M892" i="8" s="1"/>
  <c r="P892" i="8" s="1"/>
  <c r="B892" i="6"/>
  <c r="J892" i="6"/>
  <c r="U892" i="8" s="1"/>
  <c r="N892" i="8" l="1"/>
  <c r="D892" i="6"/>
  <c r="E892" i="8" s="1"/>
  <c r="D892" i="8"/>
  <c r="I892" i="6"/>
  <c r="R892" i="8" s="1"/>
  <c r="C892" i="8"/>
  <c r="AE892" i="8" s="1"/>
  <c r="A894" i="6"/>
  <c r="A894" i="8" s="1"/>
  <c r="B893" i="8" s="1"/>
  <c r="J893" i="8" s="1"/>
  <c r="L893" i="6"/>
  <c r="O893" i="8" s="1"/>
  <c r="K893" i="6"/>
  <c r="M893" i="8" s="1"/>
  <c r="P893" i="8" s="1"/>
  <c r="B893" i="6"/>
  <c r="J893" i="6"/>
  <c r="U893" i="8" s="1"/>
  <c r="C893" i="6"/>
  <c r="N893" i="8" l="1"/>
  <c r="D893" i="6"/>
  <c r="E893" i="8" s="1"/>
  <c r="D893" i="8"/>
  <c r="I893" i="6"/>
  <c r="R893" i="8" s="1"/>
  <c r="C893" i="8"/>
  <c r="AE893" i="8" s="1"/>
  <c r="A895" i="6"/>
  <c r="A895" i="8" s="1"/>
  <c r="B894" i="8" s="1"/>
  <c r="J894" i="8" s="1"/>
  <c r="L894" i="6"/>
  <c r="O894" i="8" s="1"/>
  <c r="K894" i="6"/>
  <c r="M894" i="8" s="1"/>
  <c r="P894" i="8" s="1"/>
  <c r="B894" i="6"/>
  <c r="J894" i="6"/>
  <c r="U894" i="8" s="1"/>
  <c r="C894" i="6"/>
  <c r="N894" i="8" l="1"/>
  <c r="I894" i="6"/>
  <c r="R894" i="8" s="1"/>
  <c r="C894" i="8"/>
  <c r="AE894" i="8" s="1"/>
  <c r="D894" i="6"/>
  <c r="E894" i="8" s="1"/>
  <c r="D894" i="8"/>
  <c r="A896" i="6"/>
  <c r="A896" i="8" s="1"/>
  <c r="B895" i="8" s="1"/>
  <c r="J895" i="8" s="1"/>
  <c r="L895" i="6"/>
  <c r="O895" i="8" s="1"/>
  <c r="B895" i="6"/>
  <c r="C895" i="6"/>
  <c r="K895" i="6"/>
  <c r="M895" i="8" s="1"/>
  <c r="P895" i="8" s="1"/>
  <c r="J895" i="6"/>
  <c r="U895" i="8" s="1"/>
  <c r="N895" i="8" l="1"/>
  <c r="I895" i="6"/>
  <c r="R895" i="8" s="1"/>
  <c r="C895" i="8"/>
  <c r="AE895" i="8" s="1"/>
  <c r="D895" i="6"/>
  <c r="E895" i="8" s="1"/>
  <c r="D895" i="8"/>
  <c r="A897" i="6"/>
  <c r="A897" i="8" s="1"/>
  <c r="B896" i="8" s="1"/>
  <c r="J896" i="8" s="1"/>
  <c r="L896" i="6"/>
  <c r="O896" i="8" s="1"/>
  <c r="C896" i="6"/>
  <c r="K896" i="6"/>
  <c r="M896" i="8" s="1"/>
  <c r="P896" i="8" s="1"/>
  <c r="J896" i="6"/>
  <c r="U896" i="8" s="1"/>
  <c r="B896" i="6"/>
  <c r="N896" i="8" l="1"/>
  <c r="I896" i="6"/>
  <c r="R896" i="8" s="1"/>
  <c r="C896" i="8"/>
  <c r="AE896" i="8" s="1"/>
  <c r="D896" i="6"/>
  <c r="E896" i="8" s="1"/>
  <c r="D896" i="8"/>
  <c r="A898" i="6"/>
  <c r="A898" i="8" s="1"/>
  <c r="B897" i="8" s="1"/>
  <c r="J897" i="8" s="1"/>
  <c r="L897" i="6"/>
  <c r="O897" i="8" s="1"/>
  <c r="J897" i="6"/>
  <c r="U897" i="8" s="1"/>
  <c r="K897" i="6"/>
  <c r="M897" i="8" s="1"/>
  <c r="P897" i="8" s="1"/>
  <c r="B897" i="6"/>
  <c r="C897" i="6"/>
  <c r="N897" i="8" l="1"/>
  <c r="I897" i="6"/>
  <c r="R897" i="8" s="1"/>
  <c r="C897" i="8"/>
  <c r="AE897" i="8" s="1"/>
  <c r="D897" i="6"/>
  <c r="E897" i="8" s="1"/>
  <c r="D897" i="8"/>
  <c r="A899" i="6"/>
  <c r="A899" i="8" s="1"/>
  <c r="B898" i="8" s="1"/>
  <c r="J898" i="8" s="1"/>
  <c r="L898" i="6"/>
  <c r="O898" i="8" s="1"/>
  <c r="J898" i="6"/>
  <c r="U898" i="8" s="1"/>
  <c r="C898" i="6"/>
  <c r="B898" i="6"/>
  <c r="K898" i="6"/>
  <c r="M898" i="8" s="1"/>
  <c r="P898" i="8" s="1"/>
  <c r="N898" i="8" l="1"/>
  <c r="I898" i="6"/>
  <c r="R898" i="8" s="1"/>
  <c r="C898" i="8"/>
  <c r="AE898" i="8" s="1"/>
  <c r="D898" i="6"/>
  <c r="E898" i="8" s="1"/>
  <c r="D898" i="8"/>
  <c r="A900" i="6"/>
  <c r="A900" i="8" s="1"/>
  <c r="B899" i="8" s="1"/>
  <c r="J899" i="8" s="1"/>
  <c r="L899" i="6"/>
  <c r="O899" i="8" s="1"/>
  <c r="B899" i="6"/>
  <c r="J899" i="6"/>
  <c r="U899" i="8" s="1"/>
  <c r="K899" i="6"/>
  <c r="M899" i="8" s="1"/>
  <c r="P899" i="8" s="1"/>
  <c r="C899" i="6"/>
  <c r="N899" i="8" l="1"/>
  <c r="D899" i="6"/>
  <c r="E899" i="8" s="1"/>
  <c r="D899" i="8"/>
  <c r="I899" i="6"/>
  <c r="R899" i="8" s="1"/>
  <c r="C899" i="8"/>
  <c r="AE899" i="8" s="1"/>
  <c r="A901" i="6"/>
  <c r="A901" i="8" s="1"/>
  <c r="B900" i="8" s="1"/>
  <c r="J900" i="8" s="1"/>
  <c r="L900" i="6"/>
  <c r="O900" i="8" s="1"/>
  <c r="K900" i="6"/>
  <c r="M900" i="8" s="1"/>
  <c r="P900" i="8" s="1"/>
  <c r="B900" i="6"/>
  <c r="J900" i="6"/>
  <c r="U900" i="8" s="1"/>
  <c r="C900" i="6"/>
  <c r="N900" i="8" l="1"/>
  <c r="I900" i="6"/>
  <c r="R900" i="8" s="1"/>
  <c r="C900" i="8"/>
  <c r="AE900" i="8" s="1"/>
  <c r="D900" i="6"/>
  <c r="E900" i="8" s="1"/>
  <c r="D900" i="8"/>
  <c r="A902" i="6"/>
  <c r="A902" i="8" s="1"/>
  <c r="B901" i="8" s="1"/>
  <c r="J901" i="8" s="1"/>
  <c r="L901" i="6"/>
  <c r="O901" i="8" s="1"/>
  <c r="K901" i="6"/>
  <c r="M901" i="8" s="1"/>
  <c r="P901" i="8" s="1"/>
  <c r="B901" i="6"/>
  <c r="J901" i="6"/>
  <c r="U901" i="8" s="1"/>
  <c r="C901" i="6"/>
  <c r="N901" i="8" l="1"/>
  <c r="D901" i="6"/>
  <c r="E901" i="8" s="1"/>
  <c r="D901" i="8"/>
  <c r="I901" i="6"/>
  <c r="R901" i="8" s="1"/>
  <c r="C901" i="8"/>
  <c r="AE901" i="8" s="1"/>
  <c r="A903" i="6"/>
  <c r="A903" i="8" s="1"/>
  <c r="B902" i="8" s="1"/>
  <c r="J902" i="8" s="1"/>
  <c r="L902" i="6"/>
  <c r="O902" i="8" s="1"/>
  <c r="J902" i="6"/>
  <c r="U902" i="8" s="1"/>
  <c r="C902" i="6"/>
  <c r="K902" i="6"/>
  <c r="M902" i="8" s="1"/>
  <c r="P902" i="8" s="1"/>
  <c r="B902" i="6"/>
  <c r="N902" i="8" l="1"/>
  <c r="I902" i="6"/>
  <c r="R902" i="8" s="1"/>
  <c r="C902" i="8"/>
  <c r="AE902" i="8" s="1"/>
  <c r="D902" i="6"/>
  <c r="E902" i="8" s="1"/>
  <c r="D902" i="8"/>
  <c r="A904" i="6"/>
  <c r="A904" i="8" s="1"/>
  <c r="B903" i="8" s="1"/>
  <c r="J903" i="8" s="1"/>
  <c r="L903" i="6"/>
  <c r="O903" i="8" s="1"/>
  <c r="C903" i="6"/>
  <c r="K903" i="6"/>
  <c r="M903" i="8" s="1"/>
  <c r="P903" i="8" s="1"/>
  <c r="B903" i="6"/>
  <c r="J903" i="6"/>
  <c r="U903" i="8" s="1"/>
  <c r="N903" i="8" l="1"/>
  <c r="D903" i="6"/>
  <c r="E903" i="8" s="1"/>
  <c r="D903" i="8"/>
  <c r="I903" i="6"/>
  <c r="R903" i="8" s="1"/>
  <c r="C903" i="8"/>
  <c r="AE903" i="8" s="1"/>
  <c r="A905" i="6"/>
  <c r="A905" i="8" s="1"/>
  <c r="B904" i="8" s="1"/>
  <c r="J904" i="8" s="1"/>
  <c r="L904" i="6"/>
  <c r="O904" i="8" s="1"/>
  <c r="K904" i="6"/>
  <c r="M904" i="8" s="1"/>
  <c r="P904" i="8" s="1"/>
  <c r="J904" i="6"/>
  <c r="U904" i="8" s="1"/>
  <c r="B904" i="6"/>
  <c r="C904" i="6"/>
  <c r="N904" i="8" l="1"/>
  <c r="D904" i="6"/>
  <c r="E904" i="8" s="1"/>
  <c r="D904" i="8"/>
  <c r="I904" i="6"/>
  <c r="R904" i="8" s="1"/>
  <c r="C904" i="8"/>
  <c r="AE904" i="8" s="1"/>
  <c r="A906" i="6"/>
  <c r="A906" i="8" s="1"/>
  <c r="B905" i="8" s="1"/>
  <c r="J905" i="8" s="1"/>
  <c r="L905" i="6"/>
  <c r="O905" i="8" s="1"/>
  <c r="J905" i="6"/>
  <c r="U905" i="8" s="1"/>
  <c r="B905" i="6"/>
  <c r="C905" i="6"/>
  <c r="K905" i="6"/>
  <c r="M905" i="8" s="1"/>
  <c r="P905" i="8" s="1"/>
  <c r="N905" i="8" l="1"/>
  <c r="I905" i="6"/>
  <c r="R905" i="8" s="1"/>
  <c r="C905" i="8"/>
  <c r="AE905" i="8" s="1"/>
  <c r="D905" i="6"/>
  <c r="E905" i="8" s="1"/>
  <c r="D905" i="8"/>
  <c r="A907" i="6"/>
  <c r="A907" i="8" s="1"/>
  <c r="B906" i="8" s="1"/>
  <c r="J906" i="8" s="1"/>
  <c r="L906" i="6"/>
  <c r="O906" i="8" s="1"/>
  <c r="C906" i="6"/>
  <c r="J906" i="6"/>
  <c r="U906" i="8" s="1"/>
  <c r="K906" i="6"/>
  <c r="M906" i="8" s="1"/>
  <c r="P906" i="8" s="1"/>
  <c r="B906" i="6"/>
  <c r="N906" i="8" l="1"/>
  <c r="D906" i="6"/>
  <c r="E906" i="8" s="1"/>
  <c r="D906" i="8"/>
  <c r="I906" i="6"/>
  <c r="R906" i="8" s="1"/>
  <c r="C906" i="8"/>
  <c r="AE906" i="8" s="1"/>
  <c r="A908" i="6"/>
  <c r="A908" i="8" s="1"/>
  <c r="B907" i="8" s="1"/>
  <c r="J907" i="8" s="1"/>
  <c r="L907" i="6"/>
  <c r="O907" i="8" s="1"/>
  <c r="K907" i="6"/>
  <c r="M907" i="8" s="1"/>
  <c r="P907" i="8" s="1"/>
  <c r="C907" i="6"/>
  <c r="B907" i="6"/>
  <c r="J907" i="6"/>
  <c r="U907" i="8" s="1"/>
  <c r="N907" i="8" l="1"/>
  <c r="D907" i="6"/>
  <c r="E907" i="8" s="1"/>
  <c r="D907" i="8"/>
  <c r="I907" i="6"/>
  <c r="R907" i="8" s="1"/>
  <c r="C907" i="8"/>
  <c r="AE907" i="8" s="1"/>
  <c r="A909" i="6"/>
  <c r="A909" i="8" s="1"/>
  <c r="B908" i="8" s="1"/>
  <c r="J908" i="8" s="1"/>
  <c r="L908" i="6"/>
  <c r="O908" i="8" s="1"/>
  <c r="J908" i="6"/>
  <c r="U908" i="8" s="1"/>
  <c r="K908" i="6"/>
  <c r="M908" i="8" s="1"/>
  <c r="P908" i="8" s="1"/>
  <c r="B908" i="6"/>
  <c r="C908" i="6"/>
  <c r="N908" i="8" l="1"/>
  <c r="I908" i="6"/>
  <c r="R908" i="8" s="1"/>
  <c r="C908" i="8"/>
  <c r="AE908" i="8" s="1"/>
  <c r="D908" i="6"/>
  <c r="E908" i="8" s="1"/>
  <c r="D908" i="8"/>
  <c r="A910" i="6"/>
  <c r="A910" i="8" s="1"/>
  <c r="B909" i="8" s="1"/>
  <c r="J909" i="8" s="1"/>
  <c r="L909" i="6"/>
  <c r="O909" i="8" s="1"/>
  <c r="K909" i="6"/>
  <c r="M909" i="8" s="1"/>
  <c r="P909" i="8" s="1"/>
  <c r="B909" i="6"/>
  <c r="J909" i="6"/>
  <c r="U909" i="8" s="1"/>
  <c r="C909" i="6"/>
  <c r="N909" i="8" l="1"/>
  <c r="D909" i="6"/>
  <c r="E909" i="8" s="1"/>
  <c r="D909" i="8"/>
  <c r="I909" i="6"/>
  <c r="R909" i="8" s="1"/>
  <c r="C909" i="8"/>
  <c r="AE909" i="8" s="1"/>
  <c r="A911" i="6"/>
  <c r="A911" i="8" s="1"/>
  <c r="B910" i="8" s="1"/>
  <c r="J910" i="8" s="1"/>
  <c r="L910" i="6"/>
  <c r="O910" i="8" s="1"/>
  <c r="J910" i="6"/>
  <c r="U910" i="8" s="1"/>
  <c r="K910" i="6"/>
  <c r="M910" i="8" s="1"/>
  <c r="P910" i="8" s="1"/>
  <c r="B910" i="6"/>
  <c r="C910" i="6"/>
  <c r="N910" i="8" l="1"/>
  <c r="I910" i="6"/>
  <c r="R910" i="8" s="1"/>
  <c r="C910" i="8"/>
  <c r="AE910" i="8" s="1"/>
  <c r="D910" i="6"/>
  <c r="E910" i="8" s="1"/>
  <c r="D910" i="8"/>
  <c r="A912" i="6"/>
  <c r="A912" i="8" s="1"/>
  <c r="B911" i="8" s="1"/>
  <c r="J911" i="8" s="1"/>
  <c r="L911" i="6"/>
  <c r="O911" i="8" s="1"/>
  <c r="K911" i="6"/>
  <c r="M911" i="8" s="1"/>
  <c r="P911" i="8" s="1"/>
  <c r="B911" i="6"/>
  <c r="J911" i="6"/>
  <c r="U911" i="8" s="1"/>
  <c r="C911" i="6"/>
  <c r="N911" i="8" l="1"/>
  <c r="I911" i="6"/>
  <c r="R911" i="8" s="1"/>
  <c r="C911" i="8"/>
  <c r="AE911" i="8" s="1"/>
  <c r="D911" i="6"/>
  <c r="E911" i="8" s="1"/>
  <c r="D911" i="8"/>
  <c r="A913" i="6"/>
  <c r="A913" i="8" s="1"/>
  <c r="B912" i="8" s="1"/>
  <c r="J912" i="8" s="1"/>
  <c r="L912" i="6"/>
  <c r="O912" i="8" s="1"/>
  <c r="K912" i="6"/>
  <c r="M912" i="8" s="1"/>
  <c r="P912" i="8" s="1"/>
  <c r="B912" i="6"/>
  <c r="J912" i="6"/>
  <c r="U912" i="8" s="1"/>
  <c r="C912" i="6"/>
  <c r="N912" i="8" l="1"/>
  <c r="D912" i="6"/>
  <c r="E912" i="8" s="1"/>
  <c r="D912" i="8"/>
  <c r="I912" i="6"/>
  <c r="R912" i="8" s="1"/>
  <c r="C912" i="8"/>
  <c r="AE912" i="8" s="1"/>
  <c r="A914" i="6"/>
  <c r="A914" i="8" s="1"/>
  <c r="B913" i="8" s="1"/>
  <c r="J913" i="8" s="1"/>
  <c r="L913" i="6"/>
  <c r="O913" i="8" s="1"/>
  <c r="J913" i="6"/>
  <c r="U913" i="8" s="1"/>
  <c r="B913" i="6"/>
  <c r="C913" i="6"/>
  <c r="K913" i="6"/>
  <c r="M913" i="8" s="1"/>
  <c r="P913" i="8" s="1"/>
  <c r="N913" i="8" l="1"/>
  <c r="I913" i="6"/>
  <c r="R913" i="8" s="1"/>
  <c r="C913" i="8"/>
  <c r="AE913" i="8" s="1"/>
  <c r="D913" i="6"/>
  <c r="E913" i="8" s="1"/>
  <c r="D913" i="8"/>
  <c r="A915" i="6"/>
  <c r="A915" i="8" s="1"/>
  <c r="B914" i="8" s="1"/>
  <c r="J914" i="8" s="1"/>
  <c r="L914" i="6"/>
  <c r="O914" i="8" s="1"/>
  <c r="J914" i="6"/>
  <c r="U914" i="8" s="1"/>
  <c r="C914" i="6"/>
  <c r="K914" i="6"/>
  <c r="M914" i="8" s="1"/>
  <c r="P914" i="8" s="1"/>
  <c r="B914" i="6"/>
  <c r="N914" i="8" l="1"/>
  <c r="D914" i="6"/>
  <c r="E914" i="8" s="1"/>
  <c r="D914" i="8"/>
  <c r="I914" i="6"/>
  <c r="R914" i="8" s="1"/>
  <c r="C914" i="8"/>
  <c r="AE914" i="8" s="1"/>
  <c r="A916" i="6"/>
  <c r="A916" i="8" s="1"/>
  <c r="B915" i="8" s="1"/>
  <c r="J915" i="8" s="1"/>
  <c r="L915" i="6"/>
  <c r="O915" i="8" s="1"/>
  <c r="J915" i="6"/>
  <c r="U915" i="8" s="1"/>
  <c r="C915" i="6"/>
  <c r="B915" i="6"/>
  <c r="K915" i="6"/>
  <c r="M915" i="8" s="1"/>
  <c r="P915" i="8" s="1"/>
  <c r="N915" i="8" l="1"/>
  <c r="I915" i="6"/>
  <c r="R915" i="8" s="1"/>
  <c r="C915" i="8"/>
  <c r="AE915" i="8" s="1"/>
  <c r="D915" i="6"/>
  <c r="E915" i="8" s="1"/>
  <c r="D915" i="8"/>
  <c r="A917" i="6"/>
  <c r="A917" i="8" s="1"/>
  <c r="B916" i="8" s="1"/>
  <c r="J916" i="8" s="1"/>
  <c r="L916" i="6"/>
  <c r="O916" i="8" s="1"/>
  <c r="K916" i="6"/>
  <c r="M916" i="8" s="1"/>
  <c r="P916" i="8" s="1"/>
  <c r="B916" i="6"/>
  <c r="J916" i="6"/>
  <c r="U916" i="8" s="1"/>
  <c r="C916" i="6"/>
  <c r="N916" i="8" l="1"/>
  <c r="D916" i="6"/>
  <c r="E916" i="8" s="1"/>
  <c r="D916" i="8"/>
  <c r="I916" i="6"/>
  <c r="R916" i="8" s="1"/>
  <c r="C916" i="8"/>
  <c r="AE916" i="8" s="1"/>
  <c r="A918" i="6"/>
  <c r="A918" i="8" s="1"/>
  <c r="B917" i="8" s="1"/>
  <c r="J917" i="8" s="1"/>
  <c r="L917" i="6"/>
  <c r="O917" i="8" s="1"/>
  <c r="B917" i="6"/>
  <c r="C917" i="6"/>
  <c r="J917" i="6"/>
  <c r="U917" i="8" s="1"/>
  <c r="K917" i="6"/>
  <c r="M917" i="8" s="1"/>
  <c r="P917" i="8" s="1"/>
  <c r="N917" i="8" l="1"/>
  <c r="D917" i="6"/>
  <c r="E917" i="8" s="1"/>
  <c r="D917" i="8"/>
  <c r="I917" i="6"/>
  <c r="R917" i="8" s="1"/>
  <c r="C917" i="8"/>
  <c r="AE917" i="8" s="1"/>
  <c r="A919" i="6"/>
  <c r="A919" i="8" s="1"/>
  <c r="B918" i="8" s="1"/>
  <c r="J918" i="8" s="1"/>
  <c r="L918" i="6"/>
  <c r="O918" i="8" s="1"/>
  <c r="B918" i="6"/>
  <c r="C918" i="6"/>
  <c r="J918" i="6"/>
  <c r="U918" i="8" s="1"/>
  <c r="K918" i="6"/>
  <c r="M918" i="8" s="1"/>
  <c r="P918" i="8" s="1"/>
  <c r="N918" i="8" l="1"/>
  <c r="D918" i="6"/>
  <c r="E918" i="8" s="1"/>
  <c r="D918" i="8"/>
  <c r="I918" i="6"/>
  <c r="R918" i="8" s="1"/>
  <c r="C918" i="8"/>
  <c r="AE918" i="8" s="1"/>
  <c r="A920" i="6"/>
  <c r="A920" i="8" s="1"/>
  <c r="B919" i="8" s="1"/>
  <c r="J919" i="8" s="1"/>
  <c r="L919" i="6"/>
  <c r="O919" i="8" s="1"/>
  <c r="K919" i="6"/>
  <c r="M919" i="8" s="1"/>
  <c r="P919" i="8" s="1"/>
  <c r="J919" i="6"/>
  <c r="U919" i="8" s="1"/>
  <c r="C919" i="6"/>
  <c r="B919" i="6"/>
  <c r="N919" i="8" l="1"/>
  <c r="I919" i="6"/>
  <c r="R919" i="8" s="1"/>
  <c r="C919" i="8"/>
  <c r="AE919" i="8" s="1"/>
  <c r="D919" i="6"/>
  <c r="E919" i="8" s="1"/>
  <c r="D919" i="8"/>
  <c r="A921" i="6"/>
  <c r="A921" i="8" s="1"/>
  <c r="B920" i="8" s="1"/>
  <c r="J920" i="8" s="1"/>
  <c r="L920" i="6"/>
  <c r="O920" i="8" s="1"/>
  <c r="K920" i="6"/>
  <c r="M920" i="8" s="1"/>
  <c r="P920" i="8" s="1"/>
  <c r="B920" i="6"/>
  <c r="J920" i="6"/>
  <c r="U920" i="8" s="1"/>
  <c r="C920" i="6"/>
  <c r="N920" i="8" l="1"/>
  <c r="D920" i="6"/>
  <c r="E920" i="8" s="1"/>
  <c r="D920" i="8"/>
  <c r="I920" i="6"/>
  <c r="R920" i="8" s="1"/>
  <c r="C920" i="8"/>
  <c r="AE920" i="8" s="1"/>
  <c r="A922" i="6"/>
  <c r="A922" i="8" s="1"/>
  <c r="B921" i="8" s="1"/>
  <c r="J921" i="8" s="1"/>
  <c r="L921" i="6"/>
  <c r="O921" i="8" s="1"/>
  <c r="K921" i="6"/>
  <c r="M921" i="8" s="1"/>
  <c r="P921" i="8" s="1"/>
  <c r="B921" i="6"/>
  <c r="J921" i="6"/>
  <c r="U921" i="8" s="1"/>
  <c r="C921" i="6"/>
  <c r="N921" i="8" l="1"/>
  <c r="I921" i="6"/>
  <c r="R921" i="8" s="1"/>
  <c r="C921" i="8"/>
  <c r="AE921" i="8" s="1"/>
  <c r="D921" i="6"/>
  <c r="E921" i="8" s="1"/>
  <c r="D921" i="8"/>
  <c r="A923" i="6"/>
  <c r="A923" i="8" s="1"/>
  <c r="B922" i="8" s="1"/>
  <c r="J922" i="8" s="1"/>
  <c r="L922" i="6"/>
  <c r="O922" i="8" s="1"/>
  <c r="B922" i="6"/>
  <c r="J922" i="6"/>
  <c r="U922" i="8" s="1"/>
  <c r="C922" i="6"/>
  <c r="K922" i="6"/>
  <c r="M922" i="8" s="1"/>
  <c r="P922" i="8" s="1"/>
  <c r="N922" i="8" l="1"/>
  <c r="D922" i="6"/>
  <c r="E922" i="8" s="1"/>
  <c r="D922" i="8"/>
  <c r="I922" i="6"/>
  <c r="R922" i="8" s="1"/>
  <c r="C922" i="8"/>
  <c r="AE922" i="8" s="1"/>
  <c r="A924" i="6"/>
  <c r="A924" i="8" s="1"/>
  <c r="B923" i="8" s="1"/>
  <c r="J923" i="8" s="1"/>
  <c r="L923" i="6"/>
  <c r="O923" i="8" s="1"/>
  <c r="J923" i="6"/>
  <c r="U923" i="8" s="1"/>
  <c r="C923" i="6"/>
  <c r="B923" i="6"/>
  <c r="K923" i="6"/>
  <c r="M923" i="8" s="1"/>
  <c r="P923" i="8" s="1"/>
  <c r="N923" i="8" l="1"/>
  <c r="D923" i="6"/>
  <c r="E923" i="8" s="1"/>
  <c r="D923" i="8"/>
  <c r="I923" i="6"/>
  <c r="R923" i="8" s="1"/>
  <c r="C923" i="8"/>
  <c r="AE923" i="8" s="1"/>
  <c r="A925" i="6"/>
  <c r="A925" i="8" s="1"/>
  <c r="B924" i="8" s="1"/>
  <c r="J924" i="8" s="1"/>
  <c r="L924" i="6"/>
  <c r="O924" i="8" s="1"/>
  <c r="K924" i="6"/>
  <c r="M924" i="8" s="1"/>
  <c r="P924" i="8" s="1"/>
  <c r="B924" i="6"/>
  <c r="J924" i="6"/>
  <c r="U924" i="8" s="1"/>
  <c r="C924" i="6"/>
  <c r="N924" i="8" l="1"/>
  <c r="I924" i="6"/>
  <c r="R924" i="8" s="1"/>
  <c r="C924" i="8"/>
  <c r="AE924" i="8" s="1"/>
  <c r="D924" i="6"/>
  <c r="E924" i="8" s="1"/>
  <c r="D924" i="8"/>
  <c r="A926" i="6"/>
  <c r="A926" i="8" s="1"/>
  <c r="B925" i="8" s="1"/>
  <c r="J925" i="8" s="1"/>
  <c r="L925" i="6"/>
  <c r="O925" i="8" s="1"/>
  <c r="B925" i="6"/>
  <c r="J925" i="6"/>
  <c r="U925" i="8" s="1"/>
  <c r="C925" i="6"/>
  <c r="K925" i="6"/>
  <c r="M925" i="8" s="1"/>
  <c r="P925" i="8" s="1"/>
  <c r="N925" i="8" l="1"/>
  <c r="D925" i="6"/>
  <c r="E925" i="8" s="1"/>
  <c r="D925" i="8"/>
  <c r="I925" i="6"/>
  <c r="R925" i="8" s="1"/>
  <c r="C925" i="8"/>
  <c r="AE925" i="8" s="1"/>
  <c r="A927" i="6"/>
  <c r="A927" i="8" s="1"/>
  <c r="B926" i="8" s="1"/>
  <c r="J926" i="8" s="1"/>
  <c r="L926" i="6"/>
  <c r="O926" i="8" s="1"/>
  <c r="B926" i="6"/>
  <c r="J926" i="6"/>
  <c r="U926" i="8" s="1"/>
  <c r="K926" i="6"/>
  <c r="M926" i="8" s="1"/>
  <c r="P926" i="8" s="1"/>
  <c r="C926" i="6"/>
  <c r="N926" i="8" l="1"/>
  <c r="I926" i="6"/>
  <c r="R926" i="8" s="1"/>
  <c r="C926" i="8"/>
  <c r="AE926" i="8" s="1"/>
  <c r="D926" i="6"/>
  <c r="E926" i="8" s="1"/>
  <c r="D926" i="8"/>
  <c r="A928" i="6"/>
  <c r="A928" i="8" s="1"/>
  <c r="B927" i="8" s="1"/>
  <c r="J927" i="8" s="1"/>
  <c r="L927" i="6"/>
  <c r="O927" i="8" s="1"/>
  <c r="C927" i="6"/>
  <c r="K927" i="6"/>
  <c r="M927" i="8" s="1"/>
  <c r="P927" i="8" s="1"/>
  <c r="B927" i="6"/>
  <c r="J927" i="6"/>
  <c r="U927" i="8" s="1"/>
  <c r="N927" i="8" l="1"/>
  <c r="D927" i="6"/>
  <c r="E927" i="8" s="1"/>
  <c r="D927" i="8"/>
  <c r="I927" i="6"/>
  <c r="R927" i="8" s="1"/>
  <c r="C927" i="8"/>
  <c r="AE927" i="8" s="1"/>
  <c r="A929" i="6"/>
  <c r="A929" i="8" s="1"/>
  <c r="B928" i="8" s="1"/>
  <c r="J928" i="8" s="1"/>
  <c r="L928" i="6"/>
  <c r="O928" i="8" s="1"/>
  <c r="J928" i="6"/>
  <c r="U928" i="8" s="1"/>
  <c r="C928" i="6"/>
  <c r="B928" i="6"/>
  <c r="K928" i="6"/>
  <c r="M928" i="8" s="1"/>
  <c r="P928" i="8" s="1"/>
  <c r="N928" i="8" l="1"/>
  <c r="I928" i="6"/>
  <c r="R928" i="8" s="1"/>
  <c r="C928" i="8"/>
  <c r="AE928" i="8" s="1"/>
  <c r="D928" i="6"/>
  <c r="E928" i="8" s="1"/>
  <c r="D928" i="8"/>
  <c r="A930" i="6"/>
  <c r="A930" i="8" s="1"/>
  <c r="B929" i="8" s="1"/>
  <c r="J929" i="8" s="1"/>
  <c r="L929" i="6"/>
  <c r="O929" i="8" s="1"/>
  <c r="K929" i="6"/>
  <c r="M929" i="8" s="1"/>
  <c r="P929" i="8" s="1"/>
  <c r="C929" i="6"/>
  <c r="B929" i="6"/>
  <c r="J929" i="6"/>
  <c r="U929" i="8" s="1"/>
  <c r="N929" i="8" l="1"/>
  <c r="D929" i="6"/>
  <c r="E929" i="8" s="1"/>
  <c r="D929" i="8"/>
  <c r="I929" i="6"/>
  <c r="R929" i="8" s="1"/>
  <c r="C929" i="8"/>
  <c r="AE929" i="8" s="1"/>
  <c r="A931" i="6"/>
  <c r="A931" i="8" s="1"/>
  <c r="B930" i="8" s="1"/>
  <c r="J930" i="8" s="1"/>
  <c r="L930" i="6"/>
  <c r="O930" i="8" s="1"/>
  <c r="B930" i="6"/>
  <c r="K930" i="6"/>
  <c r="M930" i="8" s="1"/>
  <c r="P930" i="8" s="1"/>
  <c r="J930" i="6"/>
  <c r="U930" i="8" s="1"/>
  <c r="C930" i="6"/>
  <c r="N930" i="8" l="1"/>
  <c r="I930" i="6"/>
  <c r="R930" i="8" s="1"/>
  <c r="C930" i="8"/>
  <c r="AE930" i="8" s="1"/>
  <c r="D930" i="6"/>
  <c r="E930" i="8" s="1"/>
  <c r="D930" i="8"/>
  <c r="A932" i="6"/>
  <c r="A932" i="8" s="1"/>
  <c r="B931" i="8" s="1"/>
  <c r="J931" i="8" s="1"/>
  <c r="L931" i="6"/>
  <c r="O931" i="8" s="1"/>
  <c r="K931" i="6"/>
  <c r="M931" i="8" s="1"/>
  <c r="P931" i="8" s="1"/>
  <c r="B931" i="6"/>
  <c r="J931" i="6"/>
  <c r="U931" i="8" s="1"/>
  <c r="C931" i="6"/>
  <c r="N931" i="8" l="1"/>
  <c r="D931" i="6"/>
  <c r="E931" i="8" s="1"/>
  <c r="D931" i="8"/>
  <c r="I931" i="6"/>
  <c r="R931" i="8" s="1"/>
  <c r="C931" i="8"/>
  <c r="AE931" i="8" s="1"/>
  <c r="A933" i="6"/>
  <c r="A933" i="8" s="1"/>
  <c r="B932" i="8" s="1"/>
  <c r="J932" i="8" s="1"/>
  <c r="L932" i="6"/>
  <c r="O932" i="8" s="1"/>
  <c r="B932" i="6"/>
  <c r="J932" i="6"/>
  <c r="U932" i="8" s="1"/>
  <c r="K932" i="6"/>
  <c r="M932" i="8" s="1"/>
  <c r="P932" i="8" s="1"/>
  <c r="C932" i="6"/>
  <c r="N932" i="8" l="1"/>
  <c r="D932" i="6"/>
  <c r="E932" i="8" s="1"/>
  <c r="D932" i="8"/>
  <c r="I932" i="6"/>
  <c r="R932" i="8" s="1"/>
  <c r="C932" i="8"/>
  <c r="AE932" i="8" s="1"/>
  <c r="A934" i="6"/>
  <c r="A934" i="8" s="1"/>
  <c r="B933" i="8" s="1"/>
  <c r="J933" i="8" s="1"/>
  <c r="L933" i="6"/>
  <c r="O933" i="8" s="1"/>
  <c r="C933" i="6"/>
  <c r="K933" i="6"/>
  <c r="M933" i="8" s="1"/>
  <c r="P933" i="8" s="1"/>
  <c r="J933" i="6"/>
  <c r="U933" i="8" s="1"/>
  <c r="B933" i="6"/>
  <c r="N933" i="8" l="1"/>
  <c r="D933" i="6"/>
  <c r="E933" i="8" s="1"/>
  <c r="D933" i="8"/>
  <c r="I933" i="6"/>
  <c r="R933" i="8" s="1"/>
  <c r="C933" i="8"/>
  <c r="AE933" i="8" s="1"/>
  <c r="A935" i="6"/>
  <c r="A935" i="8" s="1"/>
  <c r="B934" i="8" s="1"/>
  <c r="J934" i="8" s="1"/>
  <c r="L934" i="6"/>
  <c r="O934" i="8" s="1"/>
  <c r="B934" i="6"/>
  <c r="J934" i="6"/>
  <c r="U934" i="8" s="1"/>
  <c r="C934" i="6"/>
  <c r="K934" i="6"/>
  <c r="M934" i="8" s="1"/>
  <c r="P934" i="8" s="1"/>
  <c r="N934" i="8" l="1"/>
  <c r="D934" i="6"/>
  <c r="E934" i="8" s="1"/>
  <c r="D934" i="8"/>
  <c r="I934" i="6"/>
  <c r="R934" i="8" s="1"/>
  <c r="C934" i="8"/>
  <c r="AE934" i="8" s="1"/>
  <c r="A936" i="6"/>
  <c r="A936" i="8" s="1"/>
  <c r="B935" i="8" s="1"/>
  <c r="J935" i="8" s="1"/>
  <c r="L935" i="6"/>
  <c r="O935" i="8" s="1"/>
  <c r="K935" i="6"/>
  <c r="M935" i="8" s="1"/>
  <c r="P935" i="8" s="1"/>
  <c r="B935" i="6"/>
  <c r="J935" i="6"/>
  <c r="U935" i="8" s="1"/>
  <c r="C935" i="6"/>
  <c r="N935" i="8" l="1"/>
  <c r="I935" i="6"/>
  <c r="R935" i="8" s="1"/>
  <c r="C935" i="8"/>
  <c r="AE935" i="8" s="1"/>
  <c r="D935" i="6"/>
  <c r="E935" i="8" s="1"/>
  <c r="D935" i="8"/>
  <c r="A937" i="6"/>
  <c r="A937" i="8" s="1"/>
  <c r="B936" i="8" s="1"/>
  <c r="J936" i="8" s="1"/>
  <c r="L936" i="6"/>
  <c r="O936" i="8" s="1"/>
  <c r="K936" i="6"/>
  <c r="M936" i="8" s="1"/>
  <c r="P936" i="8" s="1"/>
  <c r="J936" i="6"/>
  <c r="U936" i="8" s="1"/>
  <c r="B936" i="6"/>
  <c r="C936" i="6"/>
  <c r="N936" i="8" l="1"/>
  <c r="D936" i="6"/>
  <c r="E936" i="8" s="1"/>
  <c r="D936" i="8"/>
  <c r="I936" i="6"/>
  <c r="R936" i="8" s="1"/>
  <c r="C936" i="8"/>
  <c r="AE936" i="8" s="1"/>
  <c r="A938" i="6"/>
  <c r="A938" i="8" s="1"/>
  <c r="B937" i="8" s="1"/>
  <c r="J937" i="8" s="1"/>
  <c r="L937" i="6"/>
  <c r="O937" i="8" s="1"/>
  <c r="B937" i="6"/>
  <c r="J937" i="6"/>
  <c r="U937" i="8" s="1"/>
  <c r="K937" i="6"/>
  <c r="M937" i="8" s="1"/>
  <c r="P937" i="8" s="1"/>
  <c r="C937" i="6"/>
  <c r="N937" i="8" l="1"/>
  <c r="D937" i="6"/>
  <c r="E937" i="8" s="1"/>
  <c r="D937" i="8"/>
  <c r="I937" i="6"/>
  <c r="R937" i="8" s="1"/>
  <c r="C937" i="8"/>
  <c r="AE937" i="8" s="1"/>
  <c r="A939" i="6"/>
  <c r="A939" i="8" s="1"/>
  <c r="B938" i="8" s="1"/>
  <c r="J938" i="8" s="1"/>
  <c r="L938" i="6"/>
  <c r="O938" i="8" s="1"/>
  <c r="B938" i="6"/>
  <c r="J938" i="6"/>
  <c r="U938" i="8" s="1"/>
  <c r="K938" i="6"/>
  <c r="M938" i="8" s="1"/>
  <c r="P938" i="8" s="1"/>
  <c r="C938" i="6"/>
  <c r="N938" i="8" l="1"/>
  <c r="I938" i="6"/>
  <c r="R938" i="8" s="1"/>
  <c r="C938" i="8"/>
  <c r="AE938" i="8" s="1"/>
  <c r="D938" i="6"/>
  <c r="E938" i="8" s="1"/>
  <c r="D938" i="8"/>
  <c r="A940" i="6"/>
  <c r="A940" i="8" s="1"/>
  <c r="B939" i="8" s="1"/>
  <c r="J939" i="8" s="1"/>
  <c r="L939" i="6"/>
  <c r="O939" i="8" s="1"/>
  <c r="J939" i="6"/>
  <c r="U939" i="8" s="1"/>
  <c r="C939" i="6"/>
  <c r="K939" i="6"/>
  <c r="M939" i="8" s="1"/>
  <c r="P939" i="8" s="1"/>
  <c r="B939" i="6"/>
  <c r="N939" i="8" l="1"/>
  <c r="I939" i="6"/>
  <c r="R939" i="8" s="1"/>
  <c r="C939" i="8"/>
  <c r="AE939" i="8" s="1"/>
  <c r="D939" i="6"/>
  <c r="E939" i="8" s="1"/>
  <c r="D939" i="8"/>
  <c r="A941" i="6"/>
  <c r="A941" i="8" s="1"/>
  <c r="B940" i="8" s="1"/>
  <c r="J940" i="8" s="1"/>
  <c r="L940" i="6"/>
  <c r="O940" i="8" s="1"/>
  <c r="K940" i="6"/>
  <c r="M940" i="8" s="1"/>
  <c r="P940" i="8" s="1"/>
  <c r="J940" i="6"/>
  <c r="U940" i="8" s="1"/>
  <c r="C940" i="6"/>
  <c r="B940" i="6"/>
  <c r="N940" i="8" l="1"/>
  <c r="D940" i="6"/>
  <c r="E940" i="8" s="1"/>
  <c r="D940" i="8"/>
  <c r="I940" i="6"/>
  <c r="R940" i="8" s="1"/>
  <c r="C940" i="8"/>
  <c r="AE940" i="8" s="1"/>
  <c r="A942" i="6"/>
  <c r="A942" i="8" s="1"/>
  <c r="B941" i="8" s="1"/>
  <c r="J941" i="8" s="1"/>
  <c r="L941" i="6"/>
  <c r="O941" i="8" s="1"/>
  <c r="B941" i="6"/>
  <c r="J941" i="6"/>
  <c r="U941" i="8" s="1"/>
  <c r="C941" i="6"/>
  <c r="K941" i="6"/>
  <c r="M941" i="8" s="1"/>
  <c r="P941" i="8" s="1"/>
  <c r="N941" i="8" l="1"/>
  <c r="D941" i="6"/>
  <c r="E941" i="8" s="1"/>
  <c r="D941" i="8"/>
  <c r="I941" i="6"/>
  <c r="R941" i="8" s="1"/>
  <c r="C941" i="8"/>
  <c r="AE941" i="8" s="1"/>
  <c r="A943" i="6"/>
  <c r="A943" i="8" s="1"/>
  <c r="B942" i="8" s="1"/>
  <c r="J942" i="8" s="1"/>
  <c r="L942" i="6"/>
  <c r="O942" i="8" s="1"/>
  <c r="B942" i="6"/>
  <c r="K942" i="6"/>
  <c r="M942" i="8" s="1"/>
  <c r="P942" i="8" s="1"/>
  <c r="J942" i="6"/>
  <c r="U942" i="8" s="1"/>
  <c r="C942" i="6"/>
  <c r="N942" i="8" l="1"/>
  <c r="I942" i="6"/>
  <c r="R942" i="8" s="1"/>
  <c r="C942" i="8"/>
  <c r="AE942" i="8" s="1"/>
  <c r="D942" i="6"/>
  <c r="E942" i="8" s="1"/>
  <c r="D942" i="8"/>
  <c r="A944" i="6"/>
  <c r="A944" i="8" s="1"/>
  <c r="B943" i="8" s="1"/>
  <c r="J943" i="8" s="1"/>
  <c r="L943" i="6"/>
  <c r="O943" i="8" s="1"/>
  <c r="C943" i="6"/>
  <c r="K943" i="6"/>
  <c r="M943" i="8" s="1"/>
  <c r="P943" i="8" s="1"/>
  <c r="B943" i="6"/>
  <c r="J943" i="6"/>
  <c r="U943" i="8" s="1"/>
  <c r="N943" i="8" l="1"/>
  <c r="I943" i="6"/>
  <c r="R943" i="8" s="1"/>
  <c r="C943" i="8"/>
  <c r="AE943" i="8" s="1"/>
  <c r="D943" i="6"/>
  <c r="E943" i="8" s="1"/>
  <c r="D943" i="8"/>
  <c r="A945" i="6"/>
  <c r="A945" i="8" s="1"/>
  <c r="B944" i="8" s="1"/>
  <c r="J944" i="8" s="1"/>
  <c r="L944" i="6"/>
  <c r="O944" i="8" s="1"/>
  <c r="K944" i="6"/>
  <c r="M944" i="8" s="1"/>
  <c r="P944" i="8" s="1"/>
  <c r="C944" i="6"/>
  <c r="B944" i="6"/>
  <c r="J944" i="6"/>
  <c r="U944" i="8" s="1"/>
  <c r="N944" i="8" l="1"/>
  <c r="D944" i="6"/>
  <c r="E944" i="8" s="1"/>
  <c r="D944" i="8"/>
  <c r="I944" i="6"/>
  <c r="R944" i="8" s="1"/>
  <c r="C944" i="8"/>
  <c r="AE944" i="8" s="1"/>
  <c r="A946" i="6"/>
  <c r="A946" i="8" s="1"/>
  <c r="B945" i="8" s="1"/>
  <c r="J945" i="8" s="1"/>
  <c r="L945" i="6"/>
  <c r="O945" i="8" s="1"/>
  <c r="J945" i="6"/>
  <c r="U945" i="8" s="1"/>
  <c r="C945" i="6"/>
  <c r="K945" i="6"/>
  <c r="M945" i="8" s="1"/>
  <c r="P945" i="8" s="1"/>
  <c r="B945" i="6"/>
  <c r="N945" i="8" l="1"/>
  <c r="I945" i="6"/>
  <c r="R945" i="8" s="1"/>
  <c r="C945" i="8"/>
  <c r="AE945" i="8" s="1"/>
  <c r="D945" i="6"/>
  <c r="E945" i="8" s="1"/>
  <c r="D945" i="8"/>
  <c r="A947" i="6"/>
  <c r="A947" i="8" s="1"/>
  <c r="B946" i="8" s="1"/>
  <c r="J946" i="8" s="1"/>
  <c r="L946" i="6"/>
  <c r="O946" i="8" s="1"/>
  <c r="C946" i="6"/>
  <c r="K946" i="6"/>
  <c r="M946" i="8" s="1"/>
  <c r="P946" i="8" s="1"/>
  <c r="B946" i="6"/>
  <c r="J946" i="6"/>
  <c r="U946" i="8" s="1"/>
  <c r="N946" i="8" l="1"/>
  <c r="I946" i="6"/>
  <c r="R946" i="8" s="1"/>
  <c r="C946" i="8"/>
  <c r="AE946" i="8" s="1"/>
  <c r="D946" i="6"/>
  <c r="E946" i="8" s="1"/>
  <c r="D946" i="8"/>
  <c r="A948" i="6"/>
  <c r="A948" i="8" s="1"/>
  <c r="B947" i="8" s="1"/>
  <c r="J947" i="8" s="1"/>
  <c r="L947" i="6"/>
  <c r="O947" i="8" s="1"/>
  <c r="J947" i="6"/>
  <c r="U947" i="8" s="1"/>
  <c r="C947" i="6"/>
  <c r="B947" i="6"/>
  <c r="K947" i="6"/>
  <c r="M947" i="8" s="1"/>
  <c r="P947" i="8" s="1"/>
  <c r="N947" i="8" l="1"/>
  <c r="I947" i="6"/>
  <c r="R947" i="8" s="1"/>
  <c r="C947" i="8"/>
  <c r="AE947" i="8" s="1"/>
  <c r="D947" i="6"/>
  <c r="E947" i="8" s="1"/>
  <c r="D947" i="8"/>
  <c r="A949" i="6"/>
  <c r="A949" i="8" s="1"/>
  <c r="B948" i="8" s="1"/>
  <c r="J948" i="8" s="1"/>
  <c r="L948" i="6"/>
  <c r="O948" i="8" s="1"/>
  <c r="B948" i="6"/>
  <c r="J948" i="6"/>
  <c r="U948" i="8" s="1"/>
  <c r="C948" i="6"/>
  <c r="K948" i="6"/>
  <c r="M948" i="8" s="1"/>
  <c r="P948" i="8" s="1"/>
  <c r="N948" i="8" l="1"/>
  <c r="I948" i="6"/>
  <c r="R948" i="8" s="1"/>
  <c r="C948" i="8"/>
  <c r="AE948" i="8" s="1"/>
  <c r="D948" i="6"/>
  <c r="E948" i="8" s="1"/>
  <c r="D948" i="8"/>
  <c r="A950" i="6"/>
  <c r="A950" i="8" s="1"/>
  <c r="B949" i="8" s="1"/>
  <c r="J949" i="8" s="1"/>
  <c r="L949" i="6"/>
  <c r="O949" i="8" s="1"/>
  <c r="B949" i="6"/>
  <c r="J949" i="6"/>
  <c r="U949" i="8" s="1"/>
  <c r="K949" i="6"/>
  <c r="M949" i="8" s="1"/>
  <c r="P949" i="8" s="1"/>
  <c r="C949" i="6"/>
  <c r="N949" i="8" l="1"/>
  <c r="I949" i="6"/>
  <c r="R949" i="8" s="1"/>
  <c r="C949" i="8"/>
  <c r="AE949" i="8" s="1"/>
  <c r="D949" i="6"/>
  <c r="E949" i="8" s="1"/>
  <c r="D949" i="8"/>
  <c r="A951" i="6"/>
  <c r="A951" i="8" s="1"/>
  <c r="B950" i="8" s="1"/>
  <c r="J950" i="8" s="1"/>
  <c r="L950" i="6"/>
  <c r="O950" i="8" s="1"/>
  <c r="J950" i="6"/>
  <c r="U950" i="8" s="1"/>
  <c r="C950" i="6"/>
  <c r="K950" i="6"/>
  <c r="M950" i="8" s="1"/>
  <c r="P950" i="8" s="1"/>
  <c r="B950" i="6"/>
  <c r="N950" i="8" l="1"/>
  <c r="D950" i="6"/>
  <c r="E950" i="8" s="1"/>
  <c r="D950" i="8"/>
  <c r="I950" i="6"/>
  <c r="R950" i="8" s="1"/>
  <c r="C950" i="8"/>
  <c r="AE950" i="8" s="1"/>
  <c r="A952" i="6"/>
  <c r="A952" i="8" s="1"/>
  <c r="B951" i="8" s="1"/>
  <c r="J951" i="8" s="1"/>
  <c r="L951" i="6"/>
  <c r="O951" i="8" s="1"/>
  <c r="K951" i="6"/>
  <c r="M951" i="8" s="1"/>
  <c r="P951" i="8" s="1"/>
  <c r="B951" i="6"/>
  <c r="J951" i="6"/>
  <c r="U951" i="8" s="1"/>
  <c r="C951" i="6"/>
  <c r="N951" i="8" l="1"/>
  <c r="I951" i="6"/>
  <c r="R951" i="8" s="1"/>
  <c r="C951" i="8"/>
  <c r="AE951" i="8" s="1"/>
  <c r="D951" i="6"/>
  <c r="E951" i="8" s="1"/>
  <c r="D951" i="8"/>
  <c r="A953" i="6"/>
  <c r="A953" i="8" s="1"/>
  <c r="B952" i="8" s="1"/>
  <c r="J952" i="8" s="1"/>
  <c r="L952" i="6"/>
  <c r="O952" i="8" s="1"/>
  <c r="J952" i="6"/>
  <c r="U952" i="8" s="1"/>
  <c r="C952" i="6"/>
  <c r="K952" i="6"/>
  <c r="M952" i="8" s="1"/>
  <c r="P952" i="8" s="1"/>
  <c r="B952" i="6"/>
  <c r="N952" i="8" l="1"/>
  <c r="D952" i="6"/>
  <c r="E952" i="8" s="1"/>
  <c r="D952" i="8"/>
  <c r="I952" i="6"/>
  <c r="R952" i="8" s="1"/>
  <c r="C952" i="8"/>
  <c r="AE952" i="8" s="1"/>
  <c r="A954" i="6"/>
  <c r="A954" i="8" s="1"/>
  <c r="B953" i="8" s="1"/>
  <c r="J953" i="8" s="1"/>
  <c r="L953" i="6"/>
  <c r="O953" i="8" s="1"/>
  <c r="K953" i="6"/>
  <c r="M953" i="8" s="1"/>
  <c r="P953" i="8" s="1"/>
  <c r="B953" i="6"/>
  <c r="J953" i="6"/>
  <c r="U953" i="8" s="1"/>
  <c r="C953" i="6"/>
  <c r="N953" i="8" l="1"/>
  <c r="D953" i="6"/>
  <c r="E953" i="8" s="1"/>
  <c r="D953" i="8"/>
  <c r="I953" i="6"/>
  <c r="R953" i="8" s="1"/>
  <c r="C953" i="8"/>
  <c r="AE953" i="8" s="1"/>
  <c r="A955" i="6"/>
  <c r="A955" i="8" s="1"/>
  <c r="B954" i="8" s="1"/>
  <c r="J954" i="8" s="1"/>
  <c r="L954" i="6"/>
  <c r="O954" i="8" s="1"/>
  <c r="B954" i="6"/>
  <c r="J954" i="6"/>
  <c r="U954" i="8" s="1"/>
  <c r="C954" i="6"/>
  <c r="K954" i="6"/>
  <c r="M954" i="8" s="1"/>
  <c r="P954" i="8" s="1"/>
  <c r="N954" i="8" l="1"/>
  <c r="I954" i="6"/>
  <c r="R954" i="8" s="1"/>
  <c r="C954" i="8"/>
  <c r="AE954" i="8" s="1"/>
  <c r="D954" i="6"/>
  <c r="E954" i="8" s="1"/>
  <c r="D954" i="8"/>
  <c r="A956" i="6"/>
  <c r="A956" i="8" s="1"/>
  <c r="B955" i="8" s="1"/>
  <c r="J955" i="8" s="1"/>
  <c r="L955" i="6"/>
  <c r="O955" i="8" s="1"/>
  <c r="J955" i="6"/>
  <c r="U955" i="8" s="1"/>
  <c r="C955" i="6"/>
  <c r="K955" i="6"/>
  <c r="M955" i="8" s="1"/>
  <c r="P955" i="8" s="1"/>
  <c r="B955" i="6"/>
  <c r="N955" i="8" l="1"/>
  <c r="D955" i="6"/>
  <c r="E955" i="8" s="1"/>
  <c r="D955" i="8"/>
  <c r="I955" i="6"/>
  <c r="R955" i="8" s="1"/>
  <c r="C955" i="8"/>
  <c r="AE955" i="8" s="1"/>
  <c r="A957" i="6"/>
  <c r="A957" i="8" s="1"/>
  <c r="B956" i="8" s="1"/>
  <c r="J956" i="8" s="1"/>
  <c r="L956" i="6"/>
  <c r="O956" i="8" s="1"/>
  <c r="K956" i="6"/>
  <c r="M956" i="8" s="1"/>
  <c r="P956" i="8" s="1"/>
  <c r="C956" i="6"/>
  <c r="B956" i="6"/>
  <c r="J956" i="6"/>
  <c r="U956" i="8" s="1"/>
  <c r="N956" i="8" l="1"/>
  <c r="D956" i="6"/>
  <c r="E956" i="8" s="1"/>
  <c r="D956" i="8"/>
  <c r="I956" i="6"/>
  <c r="R956" i="8" s="1"/>
  <c r="C956" i="8"/>
  <c r="AE956" i="8" s="1"/>
  <c r="A958" i="6"/>
  <c r="A958" i="8" s="1"/>
  <c r="B957" i="8" s="1"/>
  <c r="J957" i="8" s="1"/>
  <c r="L957" i="6"/>
  <c r="O957" i="8" s="1"/>
  <c r="B957" i="6"/>
  <c r="J957" i="6"/>
  <c r="U957" i="8" s="1"/>
  <c r="K957" i="6"/>
  <c r="M957" i="8" s="1"/>
  <c r="P957" i="8" s="1"/>
  <c r="C957" i="6"/>
  <c r="N957" i="8" l="1"/>
  <c r="D957" i="6"/>
  <c r="E957" i="8" s="1"/>
  <c r="D957" i="8"/>
  <c r="I957" i="6"/>
  <c r="R957" i="8" s="1"/>
  <c r="C957" i="8"/>
  <c r="AE957" i="8" s="1"/>
  <c r="A959" i="6"/>
  <c r="A959" i="8" s="1"/>
  <c r="B958" i="8" s="1"/>
  <c r="J958" i="8" s="1"/>
  <c r="L958" i="6"/>
  <c r="O958" i="8" s="1"/>
  <c r="J958" i="6"/>
  <c r="U958" i="8" s="1"/>
  <c r="C958" i="6"/>
  <c r="K958" i="6"/>
  <c r="M958" i="8" s="1"/>
  <c r="P958" i="8" s="1"/>
  <c r="B958" i="6"/>
  <c r="N958" i="8" l="1"/>
  <c r="I958" i="6"/>
  <c r="R958" i="8" s="1"/>
  <c r="C958" i="8"/>
  <c r="AE958" i="8" s="1"/>
  <c r="D958" i="6"/>
  <c r="E958" i="8" s="1"/>
  <c r="D958" i="8"/>
  <c r="A960" i="6"/>
  <c r="A960" i="8" s="1"/>
  <c r="B959" i="8" s="1"/>
  <c r="J959" i="8" s="1"/>
  <c r="L959" i="6"/>
  <c r="O959" i="8" s="1"/>
  <c r="B959" i="6"/>
  <c r="J959" i="6"/>
  <c r="U959" i="8" s="1"/>
  <c r="K959" i="6"/>
  <c r="M959" i="8" s="1"/>
  <c r="P959" i="8" s="1"/>
  <c r="C959" i="6"/>
  <c r="N959" i="8" l="1"/>
  <c r="I959" i="6"/>
  <c r="R959" i="8" s="1"/>
  <c r="C959" i="8"/>
  <c r="AE959" i="8" s="1"/>
  <c r="D959" i="6"/>
  <c r="E959" i="8" s="1"/>
  <c r="D959" i="8"/>
  <c r="A961" i="6"/>
  <c r="A961" i="8" s="1"/>
  <c r="B960" i="8" s="1"/>
  <c r="J960" i="8" s="1"/>
  <c r="L960" i="6"/>
  <c r="O960" i="8" s="1"/>
  <c r="J960" i="6"/>
  <c r="U960" i="8" s="1"/>
  <c r="B960" i="6"/>
  <c r="C960" i="6"/>
  <c r="K960" i="6"/>
  <c r="M960" i="8" s="1"/>
  <c r="P960" i="8" s="1"/>
  <c r="N960" i="8" l="1"/>
  <c r="I960" i="6"/>
  <c r="R960" i="8" s="1"/>
  <c r="C960" i="8"/>
  <c r="AE960" i="8" s="1"/>
  <c r="D960" i="6"/>
  <c r="E960" i="8" s="1"/>
  <c r="D960" i="8"/>
  <c r="A962" i="6"/>
  <c r="A962" i="8" s="1"/>
  <c r="B961" i="8" s="1"/>
  <c r="J961" i="8" s="1"/>
  <c r="L961" i="6"/>
  <c r="O961" i="8" s="1"/>
  <c r="C961" i="6"/>
  <c r="K961" i="6"/>
  <c r="M961" i="8" s="1"/>
  <c r="P961" i="8" s="1"/>
  <c r="J961" i="6"/>
  <c r="U961" i="8" s="1"/>
  <c r="B961" i="6"/>
  <c r="N961" i="8" l="1"/>
  <c r="I961" i="6"/>
  <c r="R961" i="8" s="1"/>
  <c r="C961" i="8"/>
  <c r="AE961" i="8" s="1"/>
  <c r="D961" i="6"/>
  <c r="E961" i="8" s="1"/>
  <c r="D961" i="8"/>
  <c r="A963" i="6"/>
  <c r="A963" i="8" s="1"/>
  <c r="B962" i="8" s="1"/>
  <c r="J962" i="8" s="1"/>
  <c r="L962" i="6"/>
  <c r="O962" i="8" s="1"/>
  <c r="B962" i="6"/>
  <c r="C962" i="6"/>
  <c r="K962" i="6"/>
  <c r="M962" i="8" s="1"/>
  <c r="P962" i="8" s="1"/>
  <c r="J962" i="6"/>
  <c r="U962" i="8" s="1"/>
  <c r="N962" i="8" l="1"/>
  <c r="I962" i="6"/>
  <c r="R962" i="8" s="1"/>
  <c r="C962" i="8"/>
  <c r="AE962" i="8" s="1"/>
  <c r="D962" i="6"/>
  <c r="E962" i="8" s="1"/>
  <c r="D962" i="8"/>
  <c r="A964" i="6"/>
  <c r="A964" i="8" s="1"/>
  <c r="B963" i="8" s="1"/>
  <c r="J963" i="8" s="1"/>
  <c r="L963" i="6"/>
  <c r="O963" i="8" s="1"/>
  <c r="C963" i="6"/>
  <c r="B963" i="6"/>
  <c r="K963" i="6"/>
  <c r="M963" i="8" s="1"/>
  <c r="P963" i="8" s="1"/>
  <c r="J963" i="6"/>
  <c r="U963" i="8" s="1"/>
  <c r="N963" i="8" l="1"/>
  <c r="I963" i="6"/>
  <c r="R963" i="8" s="1"/>
  <c r="C963" i="8"/>
  <c r="AE963" i="8" s="1"/>
  <c r="D963" i="6"/>
  <c r="E963" i="8" s="1"/>
  <c r="D963" i="8"/>
  <c r="A965" i="6"/>
  <c r="A965" i="8" s="1"/>
  <c r="B964" i="8" s="1"/>
  <c r="J964" i="8" s="1"/>
  <c r="L964" i="6"/>
  <c r="O964" i="8" s="1"/>
  <c r="C964" i="6"/>
  <c r="K964" i="6"/>
  <c r="M964" i="8" s="1"/>
  <c r="P964" i="8" s="1"/>
  <c r="B964" i="6"/>
  <c r="J964" i="6"/>
  <c r="U964" i="8" s="1"/>
  <c r="N964" i="8" l="1"/>
  <c r="I964" i="6"/>
  <c r="R964" i="8" s="1"/>
  <c r="C964" i="8"/>
  <c r="AE964" i="8" s="1"/>
  <c r="D964" i="6"/>
  <c r="E964" i="8" s="1"/>
  <c r="D964" i="8"/>
  <c r="A966" i="6"/>
  <c r="A966" i="8" s="1"/>
  <c r="B965" i="8" s="1"/>
  <c r="J965" i="8" s="1"/>
  <c r="L965" i="6"/>
  <c r="O965" i="8" s="1"/>
  <c r="J965" i="6"/>
  <c r="U965" i="8" s="1"/>
  <c r="C965" i="6"/>
  <c r="K965" i="6"/>
  <c r="M965" i="8" s="1"/>
  <c r="P965" i="8" s="1"/>
  <c r="B965" i="6"/>
  <c r="N965" i="8" l="1"/>
  <c r="D965" i="6"/>
  <c r="E965" i="8" s="1"/>
  <c r="D965" i="8"/>
  <c r="I965" i="6"/>
  <c r="R965" i="8" s="1"/>
  <c r="C965" i="8"/>
  <c r="AE965" i="8" s="1"/>
  <c r="A967" i="6"/>
  <c r="A967" i="8" s="1"/>
  <c r="B966" i="8" s="1"/>
  <c r="J966" i="8" s="1"/>
  <c r="L966" i="6"/>
  <c r="O966" i="8" s="1"/>
  <c r="K966" i="6"/>
  <c r="M966" i="8" s="1"/>
  <c r="P966" i="8" s="1"/>
  <c r="J966" i="6"/>
  <c r="U966" i="8" s="1"/>
  <c r="C966" i="6"/>
  <c r="B966" i="6"/>
  <c r="N966" i="8" l="1"/>
  <c r="I966" i="6"/>
  <c r="R966" i="8" s="1"/>
  <c r="C966" i="8"/>
  <c r="AE966" i="8" s="1"/>
  <c r="D966" i="6"/>
  <c r="E966" i="8" s="1"/>
  <c r="D966" i="8"/>
  <c r="A968" i="6"/>
  <c r="A968" i="8" s="1"/>
  <c r="B967" i="8" s="1"/>
  <c r="J967" i="8" s="1"/>
  <c r="L967" i="6"/>
  <c r="O967" i="8" s="1"/>
  <c r="K967" i="6"/>
  <c r="M967" i="8" s="1"/>
  <c r="P967" i="8" s="1"/>
  <c r="J967" i="6"/>
  <c r="U967" i="8" s="1"/>
  <c r="B967" i="6"/>
  <c r="C967" i="6"/>
  <c r="N967" i="8" l="1"/>
  <c r="D967" i="6"/>
  <c r="E967" i="8" s="1"/>
  <c r="D967" i="8"/>
  <c r="I967" i="6"/>
  <c r="R967" i="8" s="1"/>
  <c r="C967" i="8"/>
  <c r="AE967" i="8" s="1"/>
  <c r="A969" i="6"/>
  <c r="A969" i="8" s="1"/>
  <c r="B968" i="8" s="1"/>
  <c r="J968" i="8" s="1"/>
  <c r="L968" i="6"/>
  <c r="O968" i="8" s="1"/>
  <c r="J968" i="6"/>
  <c r="U968" i="8" s="1"/>
  <c r="C968" i="6"/>
  <c r="K968" i="6"/>
  <c r="M968" i="8" s="1"/>
  <c r="P968" i="8" s="1"/>
  <c r="B968" i="6"/>
  <c r="N968" i="8" l="1"/>
  <c r="D968" i="6"/>
  <c r="E968" i="8" s="1"/>
  <c r="D968" i="8"/>
  <c r="I968" i="6"/>
  <c r="R968" i="8" s="1"/>
  <c r="C968" i="8"/>
  <c r="AE968" i="8" s="1"/>
  <c r="A970" i="6"/>
  <c r="A970" i="8" s="1"/>
  <c r="B969" i="8" s="1"/>
  <c r="J969" i="8" s="1"/>
  <c r="L969" i="6"/>
  <c r="O969" i="8" s="1"/>
  <c r="C969" i="6"/>
  <c r="K969" i="6"/>
  <c r="M969" i="8" s="1"/>
  <c r="P969" i="8" s="1"/>
  <c r="B969" i="6"/>
  <c r="J969" i="6"/>
  <c r="U969" i="8" s="1"/>
  <c r="N969" i="8" l="1"/>
  <c r="I969" i="6"/>
  <c r="R969" i="8" s="1"/>
  <c r="C969" i="8"/>
  <c r="AE969" i="8" s="1"/>
  <c r="D969" i="6"/>
  <c r="E969" i="8" s="1"/>
  <c r="D969" i="8"/>
  <c r="A971" i="6"/>
  <c r="A971" i="8" s="1"/>
  <c r="B970" i="8" s="1"/>
  <c r="J970" i="8" s="1"/>
  <c r="L970" i="6"/>
  <c r="O970" i="8" s="1"/>
  <c r="C970" i="6"/>
  <c r="B970" i="6"/>
  <c r="K970" i="6"/>
  <c r="M970" i="8" s="1"/>
  <c r="P970" i="8" s="1"/>
  <c r="J970" i="6"/>
  <c r="U970" i="8" s="1"/>
  <c r="N970" i="8" l="1"/>
  <c r="I970" i="6"/>
  <c r="R970" i="8" s="1"/>
  <c r="C970" i="8"/>
  <c r="AE970" i="8" s="1"/>
  <c r="D970" i="6"/>
  <c r="E970" i="8" s="1"/>
  <c r="D970" i="8"/>
  <c r="A972" i="6"/>
  <c r="A972" i="8" s="1"/>
  <c r="B971" i="8" s="1"/>
  <c r="J971" i="8" s="1"/>
  <c r="L971" i="6"/>
  <c r="O971" i="8" s="1"/>
  <c r="J971" i="6"/>
  <c r="U971" i="8" s="1"/>
  <c r="C971" i="6"/>
  <c r="K971" i="6"/>
  <c r="M971" i="8" s="1"/>
  <c r="P971" i="8" s="1"/>
  <c r="B971" i="6"/>
  <c r="N971" i="8" l="1"/>
  <c r="D971" i="6"/>
  <c r="E971" i="8" s="1"/>
  <c r="D971" i="8"/>
  <c r="I971" i="6"/>
  <c r="R971" i="8" s="1"/>
  <c r="C971" i="8"/>
  <c r="AE971" i="8" s="1"/>
  <c r="A973" i="6"/>
  <c r="A973" i="8" s="1"/>
  <c r="B972" i="8" s="1"/>
  <c r="J972" i="8" s="1"/>
  <c r="L972" i="6"/>
  <c r="O972" i="8" s="1"/>
  <c r="C972" i="6"/>
  <c r="K972" i="6"/>
  <c r="M972" i="8" s="1"/>
  <c r="P972" i="8" s="1"/>
  <c r="B972" i="6"/>
  <c r="J972" i="6"/>
  <c r="U972" i="8" s="1"/>
  <c r="N972" i="8" l="1"/>
  <c r="D972" i="6"/>
  <c r="E972" i="8" s="1"/>
  <c r="D972" i="8"/>
  <c r="I972" i="6"/>
  <c r="R972" i="8" s="1"/>
  <c r="C972" i="8"/>
  <c r="AE972" i="8" s="1"/>
  <c r="A974" i="6"/>
  <c r="A974" i="8" s="1"/>
  <c r="B973" i="8" s="1"/>
  <c r="J973" i="8" s="1"/>
  <c r="L973" i="6"/>
  <c r="O973" i="8" s="1"/>
  <c r="B973" i="6"/>
  <c r="J973" i="6"/>
  <c r="U973" i="8" s="1"/>
  <c r="C973" i="6"/>
  <c r="K973" i="6"/>
  <c r="M973" i="8" s="1"/>
  <c r="P973" i="8" s="1"/>
  <c r="N973" i="8" l="1"/>
  <c r="D973" i="6"/>
  <c r="E973" i="8" s="1"/>
  <c r="D973" i="8"/>
  <c r="I973" i="6"/>
  <c r="R973" i="8" s="1"/>
  <c r="C973" i="8"/>
  <c r="AE973" i="8" s="1"/>
  <c r="A975" i="6"/>
  <c r="A975" i="8" s="1"/>
  <c r="B974" i="8" s="1"/>
  <c r="J974" i="8" s="1"/>
  <c r="L974" i="6"/>
  <c r="O974" i="8" s="1"/>
  <c r="B974" i="6"/>
  <c r="J974" i="6"/>
  <c r="U974" i="8" s="1"/>
  <c r="C974" i="6"/>
  <c r="K974" i="6"/>
  <c r="M974" i="8" s="1"/>
  <c r="P974" i="8" s="1"/>
  <c r="N974" i="8" l="1"/>
  <c r="D974" i="6"/>
  <c r="E974" i="8" s="1"/>
  <c r="D974" i="8"/>
  <c r="I974" i="6"/>
  <c r="R974" i="8" s="1"/>
  <c r="C974" i="8"/>
  <c r="AE974" i="8" s="1"/>
  <c r="A976" i="6"/>
  <c r="A976" i="8" s="1"/>
  <c r="B975" i="8" s="1"/>
  <c r="J975" i="8" s="1"/>
  <c r="L975" i="6"/>
  <c r="O975" i="8" s="1"/>
  <c r="K975" i="6"/>
  <c r="M975" i="8" s="1"/>
  <c r="P975" i="8" s="1"/>
  <c r="B975" i="6"/>
  <c r="J975" i="6"/>
  <c r="U975" i="8" s="1"/>
  <c r="C975" i="6"/>
  <c r="N975" i="8" l="1"/>
  <c r="D975" i="6"/>
  <c r="E975" i="8" s="1"/>
  <c r="D975" i="8"/>
  <c r="I975" i="6"/>
  <c r="R975" i="8" s="1"/>
  <c r="C975" i="8"/>
  <c r="AE975" i="8" s="1"/>
  <c r="A977" i="6"/>
  <c r="A977" i="8" s="1"/>
  <c r="B976" i="8" s="1"/>
  <c r="J976" i="8" s="1"/>
  <c r="L976" i="6"/>
  <c r="O976" i="8" s="1"/>
  <c r="K976" i="6"/>
  <c r="M976" i="8" s="1"/>
  <c r="P976" i="8" s="1"/>
  <c r="C976" i="6"/>
  <c r="B976" i="6"/>
  <c r="J976" i="6"/>
  <c r="U976" i="8" s="1"/>
  <c r="N976" i="8" l="1"/>
  <c r="D976" i="6"/>
  <c r="E976" i="8" s="1"/>
  <c r="D976" i="8"/>
  <c r="I976" i="6"/>
  <c r="R976" i="8" s="1"/>
  <c r="C976" i="8"/>
  <c r="AE976" i="8" s="1"/>
  <c r="A978" i="6"/>
  <c r="A978" i="8" s="1"/>
  <c r="B977" i="8" s="1"/>
  <c r="J977" i="8" s="1"/>
  <c r="L977" i="6"/>
  <c r="O977" i="8" s="1"/>
  <c r="C977" i="6"/>
  <c r="K977" i="6"/>
  <c r="M977" i="8" s="1"/>
  <c r="P977" i="8" s="1"/>
  <c r="J977" i="6"/>
  <c r="U977" i="8" s="1"/>
  <c r="B977" i="6"/>
  <c r="N977" i="8" l="1"/>
  <c r="D977" i="6"/>
  <c r="E977" i="8" s="1"/>
  <c r="D977" i="8"/>
  <c r="I977" i="6"/>
  <c r="R977" i="8" s="1"/>
  <c r="C977" i="8"/>
  <c r="AE977" i="8" s="1"/>
  <c r="A979" i="6"/>
  <c r="A979" i="8" s="1"/>
  <c r="B978" i="8" s="1"/>
  <c r="J978" i="8" s="1"/>
  <c r="L978" i="6"/>
  <c r="O978" i="8" s="1"/>
  <c r="K978" i="6"/>
  <c r="M978" i="8" s="1"/>
  <c r="P978" i="8" s="1"/>
  <c r="B978" i="6"/>
  <c r="J978" i="6"/>
  <c r="U978" i="8" s="1"/>
  <c r="C978" i="6"/>
  <c r="N978" i="8" l="1"/>
  <c r="D978" i="6"/>
  <c r="E978" i="8" s="1"/>
  <c r="D978" i="8"/>
  <c r="I978" i="6"/>
  <c r="R978" i="8" s="1"/>
  <c r="C978" i="8"/>
  <c r="AE978" i="8" s="1"/>
  <c r="A980" i="6"/>
  <c r="A980" i="8" s="1"/>
  <c r="B979" i="8" s="1"/>
  <c r="J979" i="8" s="1"/>
  <c r="L979" i="6"/>
  <c r="O979" i="8" s="1"/>
  <c r="B979" i="6"/>
  <c r="J979" i="6"/>
  <c r="U979" i="8" s="1"/>
  <c r="K979" i="6"/>
  <c r="M979" i="8" s="1"/>
  <c r="P979" i="8" s="1"/>
  <c r="C979" i="6"/>
  <c r="N979" i="8" l="1"/>
  <c r="D979" i="6"/>
  <c r="E979" i="8" s="1"/>
  <c r="D979" i="8"/>
  <c r="I979" i="6"/>
  <c r="R979" i="8" s="1"/>
  <c r="C979" i="8"/>
  <c r="AE979" i="8" s="1"/>
  <c r="A981" i="6"/>
  <c r="A981" i="8" s="1"/>
  <c r="B980" i="8" s="1"/>
  <c r="J980" i="8" s="1"/>
  <c r="L980" i="6"/>
  <c r="O980" i="8" s="1"/>
  <c r="C980" i="6"/>
  <c r="K980" i="6"/>
  <c r="M980" i="8" s="1"/>
  <c r="P980" i="8" s="1"/>
  <c r="B980" i="6"/>
  <c r="J980" i="6"/>
  <c r="U980" i="8" s="1"/>
  <c r="N980" i="8" l="1"/>
  <c r="I980" i="6"/>
  <c r="R980" i="8" s="1"/>
  <c r="C980" i="8"/>
  <c r="AE980" i="8" s="1"/>
  <c r="D980" i="6"/>
  <c r="E980" i="8" s="1"/>
  <c r="D980" i="8"/>
  <c r="A982" i="6"/>
  <c r="A982" i="8" s="1"/>
  <c r="B981" i="8" s="1"/>
  <c r="J981" i="8" s="1"/>
  <c r="L981" i="6"/>
  <c r="O981" i="8" s="1"/>
  <c r="K981" i="6"/>
  <c r="M981" i="8" s="1"/>
  <c r="P981" i="8" s="1"/>
  <c r="J981" i="6"/>
  <c r="U981" i="8" s="1"/>
  <c r="B981" i="6"/>
  <c r="C981" i="6"/>
  <c r="N981" i="8" l="1"/>
  <c r="I981" i="6"/>
  <c r="R981" i="8" s="1"/>
  <c r="C981" i="8"/>
  <c r="AE981" i="8" s="1"/>
  <c r="D981" i="6"/>
  <c r="E981" i="8" s="1"/>
  <c r="D981" i="8"/>
  <c r="A983" i="6"/>
  <c r="A983" i="8" s="1"/>
  <c r="B982" i="8" s="1"/>
  <c r="J982" i="8" s="1"/>
  <c r="L982" i="6"/>
  <c r="O982" i="8" s="1"/>
  <c r="K982" i="6"/>
  <c r="M982" i="8" s="1"/>
  <c r="P982" i="8" s="1"/>
  <c r="B982" i="6"/>
  <c r="J982" i="6"/>
  <c r="U982" i="8" s="1"/>
  <c r="C982" i="6"/>
  <c r="N982" i="8" l="1"/>
  <c r="D982" i="6"/>
  <c r="E982" i="8" s="1"/>
  <c r="D982" i="8"/>
  <c r="I982" i="6"/>
  <c r="R982" i="8" s="1"/>
  <c r="C982" i="8"/>
  <c r="AE982" i="8" s="1"/>
  <c r="A984" i="6"/>
  <c r="A984" i="8" s="1"/>
  <c r="B983" i="8" s="1"/>
  <c r="J983" i="8" s="1"/>
  <c r="L983" i="6"/>
  <c r="O983" i="8" s="1"/>
  <c r="K983" i="6"/>
  <c r="M983" i="8" s="1"/>
  <c r="P983" i="8" s="1"/>
  <c r="B983" i="6"/>
  <c r="C983" i="6"/>
  <c r="J983" i="6"/>
  <c r="U983" i="8" s="1"/>
  <c r="N983" i="8" l="1"/>
  <c r="D983" i="6"/>
  <c r="E983" i="8" s="1"/>
  <c r="D983" i="8"/>
  <c r="I983" i="6"/>
  <c r="R983" i="8" s="1"/>
  <c r="C983" i="8"/>
  <c r="AE983" i="8" s="1"/>
  <c r="A985" i="6"/>
  <c r="A985" i="8" s="1"/>
  <c r="B984" i="8" s="1"/>
  <c r="J984" i="8" s="1"/>
  <c r="L984" i="6"/>
  <c r="O984" i="8" s="1"/>
  <c r="C984" i="6"/>
  <c r="K984" i="6"/>
  <c r="M984" i="8" s="1"/>
  <c r="P984" i="8" s="1"/>
  <c r="B984" i="6"/>
  <c r="J984" i="6"/>
  <c r="U984" i="8" s="1"/>
  <c r="N984" i="8" l="1"/>
  <c r="D984" i="6"/>
  <c r="E984" i="8" s="1"/>
  <c r="D984" i="8"/>
  <c r="I984" i="6"/>
  <c r="R984" i="8" s="1"/>
  <c r="C984" i="8"/>
  <c r="AE984" i="8" s="1"/>
  <c r="A986" i="6"/>
  <c r="A986" i="8" s="1"/>
  <c r="B985" i="8" s="1"/>
  <c r="J985" i="8" s="1"/>
  <c r="L985" i="6"/>
  <c r="O985" i="8" s="1"/>
  <c r="C985" i="6"/>
  <c r="K985" i="6"/>
  <c r="M985" i="8" s="1"/>
  <c r="P985" i="8" s="1"/>
  <c r="J985" i="6"/>
  <c r="U985" i="8" s="1"/>
  <c r="B985" i="6"/>
  <c r="N985" i="8" l="1"/>
  <c r="I985" i="6"/>
  <c r="R985" i="8" s="1"/>
  <c r="C985" i="8"/>
  <c r="AE985" i="8" s="1"/>
  <c r="D985" i="6"/>
  <c r="E985" i="8" s="1"/>
  <c r="D985" i="8"/>
  <c r="A987" i="6"/>
  <c r="A987" i="8" s="1"/>
  <c r="B986" i="8" s="1"/>
  <c r="J986" i="8" s="1"/>
  <c r="L986" i="6"/>
  <c r="O986" i="8" s="1"/>
  <c r="K986" i="6"/>
  <c r="M986" i="8" s="1"/>
  <c r="P986" i="8" s="1"/>
  <c r="B986" i="6"/>
  <c r="C986" i="6"/>
  <c r="J986" i="6"/>
  <c r="U986" i="8" s="1"/>
  <c r="N986" i="8" l="1"/>
  <c r="D986" i="6"/>
  <c r="E986" i="8" s="1"/>
  <c r="D986" i="8"/>
  <c r="I986" i="6"/>
  <c r="R986" i="8" s="1"/>
  <c r="C986" i="8"/>
  <c r="AE986" i="8" s="1"/>
  <c r="A988" i="6"/>
  <c r="A988" i="8" s="1"/>
  <c r="B987" i="8" s="1"/>
  <c r="J987" i="8" s="1"/>
  <c r="L987" i="6"/>
  <c r="O987" i="8" s="1"/>
  <c r="K987" i="6"/>
  <c r="M987" i="8" s="1"/>
  <c r="P987" i="8" s="1"/>
  <c r="J987" i="6"/>
  <c r="U987" i="8" s="1"/>
  <c r="B987" i="6"/>
  <c r="C987" i="6"/>
  <c r="N987" i="8" l="1"/>
  <c r="D987" i="6"/>
  <c r="E987" i="8" s="1"/>
  <c r="D987" i="8"/>
  <c r="I987" i="6"/>
  <c r="R987" i="8" s="1"/>
  <c r="C987" i="8"/>
  <c r="AE987" i="8" s="1"/>
  <c r="A989" i="6"/>
  <c r="A989" i="8" s="1"/>
  <c r="B988" i="8" s="1"/>
  <c r="J988" i="8" s="1"/>
  <c r="L988" i="6"/>
  <c r="O988" i="8" s="1"/>
  <c r="K988" i="6"/>
  <c r="M988" i="8" s="1"/>
  <c r="P988" i="8" s="1"/>
  <c r="B988" i="6"/>
  <c r="C988" i="6"/>
  <c r="J988" i="6"/>
  <c r="U988" i="8" s="1"/>
  <c r="N988" i="8" l="1"/>
  <c r="D988" i="6"/>
  <c r="E988" i="8" s="1"/>
  <c r="D988" i="8"/>
  <c r="I988" i="6"/>
  <c r="R988" i="8" s="1"/>
  <c r="C988" i="8"/>
  <c r="AE988" i="8" s="1"/>
  <c r="A990" i="6"/>
  <c r="A990" i="8" s="1"/>
  <c r="B989" i="8" s="1"/>
  <c r="J989" i="8" s="1"/>
  <c r="L989" i="6"/>
  <c r="O989" i="8" s="1"/>
  <c r="K989" i="6"/>
  <c r="M989" i="8" s="1"/>
  <c r="P989" i="8" s="1"/>
  <c r="B989" i="6"/>
  <c r="J989" i="6"/>
  <c r="U989" i="8" s="1"/>
  <c r="C989" i="6"/>
  <c r="N989" i="8" l="1"/>
  <c r="I989" i="6"/>
  <c r="R989" i="8" s="1"/>
  <c r="C989" i="8"/>
  <c r="AE989" i="8" s="1"/>
  <c r="D989" i="6"/>
  <c r="E989" i="8" s="1"/>
  <c r="D989" i="8"/>
  <c r="A991" i="6"/>
  <c r="A991" i="8" s="1"/>
  <c r="B990" i="8" s="1"/>
  <c r="J990" i="8" s="1"/>
  <c r="L990" i="6"/>
  <c r="O990" i="8" s="1"/>
  <c r="J990" i="6"/>
  <c r="U990" i="8" s="1"/>
  <c r="B990" i="6"/>
  <c r="C990" i="6"/>
  <c r="K990" i="6"/>
  <c r="M990" i="8" s="1"/>
  <c r="P990" i="8" s="1"/>
  <c r="N990" i="8" l="1"/>
  <c r="I990" i="6"/>
  <c r="R990" i="8" s="1"/>
  <c r="C990" i="8"/>
  <c r="AE990" i="8" s="1"/>
  <c r="D990" i="6"/>
  <c r="E990" i="8" s="1"/>
  <c r="D990" i="8"/>
  <c r="A992" i="6"/>
  <c r="A992" i="8" s="1"/>
  <c r="B991" i="8" s="1"/>
  <c r="J991" i="8" s="1"/>
  <c r="L991" i="6"/>
  <c r="O991" i="8" s="1"/>
  <c r="B991" i="6"/>
  <c r="J991" i="6"/>
  <c r="U991" i="8" s="1"/>
  <c r="C991" i="6"/>
  <c r="K991" i="6"/>
  <c r="M991" i="8" s="1"/>
  <c r="P991" i="8" s="1"/>
  <c r="N991" i="8" l="1"/>
  <c r="D991" i="6"/>
  <c r="E991" i="8" s="1"/>
  <c r="D991" i="8"/>
  <c r="I991" i="6"/>
  <c r="R991" i="8" s="1"/>
  <c r="C991" i="8"/>
  <c r="AE991" i="8" s="1"/>
  <c r="A993" i="6"/>
  <c r="A993" i="8" s="1"/>
  <c r="B992" i="8" s="1"/>
  <c r="J992" i="8" s="1"/>
  <c r="L992" i="6"/>
  <c r="O992" i="8" s="1"/>
  <c r="J992" i="6"/>
  <c r="U992" i="8" s="1"/>
  <c r="C992" i="6"/>
  <c r="K992" i="6"/>
  <c r="M992" i="8" s="1"/>
  <c r="P992" i="8" s="1"/>
  <c r="B992" i="6"/>
  <c r="N992" i="8" l="1"/>
  <c r="D992" i="6"/>
  <c r="E992" i="8" s="1"/>
  <c r="D992" i="8"/>
  <c r="I992" i="6"/>
  <c r="R992" i="8" s="1"/>
  <c r="C992" i="8"/>
  <c r="AE992" i="8" s="1"/>
  <c r="A994" i="6"/>
  <c r="A994" i="8" s="1"/>
  <c r="B993" i="8" s="1"/>
  <c r="J993" i="8" s="1"/>
  <c r="L993" i="6"/>
  <c r="O993" i="8" s="1"/>
  <c r="B993" i="6"/>
  <c r="J993" i="6"/>
  <c r="U993" i="8" s="1"/>
  <c r="K993" i="6"/>
  <c r="M993" i="8" s="1"/>
  <c r="P993" i="8" s="1"/>
  <c r="C993" i="6"/>
  <c r="N993" i="8" l="1"/>
  <c r="D993" i="6"/>
  <c r="E993" i="8" s="1"/>
  <c r="D993" i="8"/>
  <c r="I993" i="6"/>
  <c r="R993" i="8" s="1"/>
  <c r="C993" i="8"/>
  <c r="AE993" i="8" s="1"/>
  <c r="A995" i="6"/>
  <c r="A995" i="8" s="1"/>
  <c r="B994" i="8" s="1"/>
  <c r="J994" i="8" s="1"/>
  <c r="L994" i="6"/>
  <c r="O994" i="8" s="1"/>
  <c r="C994" i="6"/>
  <c r="K994" i="6"/>
  <c r="M994" i="8" s="1"/>
  <c r="P994" i="8" s="1"/>
  <c r="B994" i="6"/>
  <c r="J994" i="6"/>
  <c r="U994" i="8" s="1"/>
  <c r="N994" i="8" l="1"/>
  <c r="I994" i="6"/>
  <c r="R994" i="8" s="1"/>
  <c r="C994" i="8"/>
  <c r="AE994" i="8" s="1"/>
  <c r="D994" i="6"/>
  <c r="E994" i="8" s="1"/>
  <c r="D994" i="8"/>
  <c r="A996" i="6"/>
  <c r="A996" i="8" s="1"/>
  <c r="B995" i="8" s="1"/>
  <c r="J995" i="8" s="1"/>
  <c r="L995" i="6"/>
  <c r="O995" i="8" s="1"/>
  <c r="J995" i="6"/>
  <c r="U995" i="8" s="1"/>
  <c r="C995" i="6"/>
  <c r="B995" i="6"/>
  <c r="K995" i="6"/>
  <c r="M995" i="8" s="1"/>
  <c r="P995" i="8" s="1"/>
  <c r="N995" i="8" l="1"/>
  <c r="I995" i="6"/>
  <c r="R995" i="8" s="1"/>
  <c r="C995" i="8"/>
  <c r="AE995" i="8" s="1"/>
  <c r="D995" i="6"/>
  <c r="E995" i="8" s="1"/>
  <c r="D995" i="8"/>
  <c r="A997" i="6"/>
  <c r="A997" i="8" s="1"/>
  <c r="B996" i="8" s="1"/>
  <c r="J996" i="8" s="1"/>
  <c r="L996" i="6"/>
  <c r="O996" i="8" s="1"/>
  <c r="K996" i="6"/>
  <c r="M996" i="8" s="1"/>
  <c r="P996" i="8" s="1"/>
  <c r="B996" i="6"/>
  <c r="J996" i="6"/>
  <c r="U996" i="8" s="1"/>
  <c r="C996" i="6"/>
  <c r="N996" i="8" l="1"/>
  <c r="I996" i="6"/>
  <c r="R996" i="8" s="1"/>
  <c r="C996" i="8"/>
  <c r="AE996" i="8" s="1"/>
  <c r="D996" i="6"/>
  <c r="E996" i="8" s="1"/>
  <c r="D996" i="8"/>
  <c r="A998" i="6"/>
  <c r="A998" i="8" s="1"/>
  <c r="B997" i="8" s="1"/>
  <c r="J997" i="8" s="1"/>
  <c r="L997" i="6"/>
  <c r="O997" i="8" s="1"/>
  <c r="C997" i="6"/>
  <c r="K997" i="6"/>
  <c r="M997" i="8" s="1"/>
  <c r="P997" i="8" s="1"/>
  <c r="B997" i="6"/>
  <c r="J997" i="6"/>
  <c r="U997" i="8" s="1"/>
  <c r="N997" i="8" l="1"/>
  <c r="I997" i="6"/>
  <c r="R997" i="8" s="1"/>
  <c r="C997" i="8"/>
  <c r="AE997" i="8" s="1"/>
  <c r="D997" i="6"/>
  <c r="E997" i="8" s="1"/>
  <c r="D997" i="8"/>
  <c r="A999" i="6"/>
  <c r="A999" i="8" s="1"/>
  <c r="B998" i="8" s="1"/>
  <c r="J998" i="8" s="1"/>
  <c r="L998" i="6"/>
  <c r="O998" i="8" s="1"/>
  <c r="B998" i="6"/>
  <c r="J998" i="6"/>
  <c r="U998" i="8" s="1"/>
  <c r="C998" i="6"/>
  <c r="K998" i="6"/>
  <c r="M998" i="8" s="1"/>
  <c r="P998" i="8" s="1"/>
  <c r="N998" i="8" l="1"/>
  <c r="D998" i="6"/>
  <c r="E998" i="8" s="1"/>
  <c r="D998" i="8"/>
  <c r="I998" i="6"/>
  <c r="R998" i="8" s="1"/>
  <c r="C998" i="8"/>
  <c r="AE998" i="8" s="1"/>
  <c r="A1000" i="6"/>
  <c r="A1000" i="8" s="1"/>
  <c r="B999" i="8" s="1"/>
  <c r="J999" i="8" s="1"/>
  <c r="L999" i="6"/>
  <c r="O999" i="8" s="1"/>
  <c r="B999" i="6"/>
  <c r="J999" i="6"/>
  <c r="U999" i="8" s="1"/>
  <c r="K999" i="6"/>
  <c r="M999" i="8" s="1"/>
  <c r="P999" i="8" s="1"/>
  <c r="C999" i="6"/>
  <c r="N999" i="8" l="1"/>
  <c r="I999" i="6"/>
  <c r="R999" i="8" s="1"/>
  <c r="C999" i="8"/>
  <c r="AE999" i="8" s="1"/>
  <c r="D999" i="6"/>
  <c r="E999" i="8" s="1"/>
  <c r="D999" i="8"/>
  <c r="A1001" i="6"/>
  <c r="A1001" i="8" s="1"/>
  <c r="B1000" i="8" s="1"/>
  <c r="J1000" i="8" s="1"/>
  <c r="L1000" i="6"/>
  <c r="O1000" i="8" s="1"/>
  <c r="J1000" i="6"/>
  <c r="U1000" i="8" s="1"/>
  <c r="B1000" i="6"/>
  <c r="C1000" i="6"/>
  <c r="K1000" i="6"/>
  <c r="M1000" i="8" s="1"/>
  <c r="P1000" i="8" s="1"/>
  <c r="N1000" i="8" l="1"/>
  <c r="D1000" i="6"/>
  <c r="E1000" i="8" s="1"/>
  <c r="D1000" i="8"/>
  <c r="I1000" i="6"/>
  <c r="R1000" i="8" s="1"/>
  <c r="C1000" i="8"/>
  <c r="AE1000" i="8" s="1"/>
  <c r="A1002" i="6"/>
  <c r="A1002" i="8" s="1"/>
  <c r="L1001" i="6"/>
  <c r="O1001" i="8" s="1"/>
  <c r="C1001" i="6"/>
  <c r="K1001" i="6"/>
  <c r="M1001" i="8" s="1"/>
  <c r="P1001" i="8" s="1"/>
  <c r="B1001" i="6"/>
  <c r="J1001" i="6"/>
  <c r="U1001" i="8" s="1"/>
  <c r="D1001" i="6" l="1"/>
  <c r="E1001" i="8" s="1"/>
  <c r="D1001" i="8"/>
  <c r="I1001" i="6"/>
  <c r="R1001" i="8" s="1"/>
  <c r="C1001" i="8"/>
  <c r="AE1001" i="8" s="1"/>
  <c r="B1001" i="8"/>
  <c r="J1001" i="8" s="1"/>
  <c r="B1002" i="8"/>
  <c r="L1002" i="6"/>
  <c r="O1002" i="8" s="1"/>
  <c r="C1002" i="6"/>
  <c r="K1002" i="6"/>
  <c r="M1002" i="8" s="1"/>
  <c r="P1002" i="8" s="1"/>
  <c r="B1002" i="6"/>
  <c r="J1002" i="6"/>
  <c r="U1002" i="8" s="1"/>
  <c r="J1002" i="8" l="1"/>
  <c r="N1002" i="8" s="1"/>
  <c r="N1001" i="8"/>
  <c r="D1002" i="6"/>
  <c r="E1002" i="8" s="1"/>
  <c r="D1002" i="8"/>
  <c r="I1002" i="6"/>
  <c r="R1002" i="8" s="1"/>
  <c r="C1002" i="8"/>
  <c r="AE1002" i="8" s="1"/>
  <c r="C1003" i="6"/>
  <c r="J1003" i="6"/>
  <c r="B1003" i="6"/>
  <c r="K1003" i="6"/>
  <c r="L1003" i="6"/>
  <c r="I1003" i="6" l="1"/>
  <c r="D1003" i="6"/>
  <c r="M4" i="2" l="1"/>
  <c r="M33" i="2" s="1"/>
  <c r="O4" i="2" l="1"/>
  <c r="M12" i="2"/>
  <c r="M85" i="2"/>
  <c r="M100" i="2"/>
  <c r="M87" i="2"/>
  <c r="M78" i="2"/>
  <c r="M99" i="2"/>
  <c r="M77" i="2"/>
  <c r="M62" i="2"/>
  <c r="M75" i="2"/>
  <c r="M7" i="2"/>
  <c r="M51" i="2"/>
  <c r="M24" i="2"/>
  <c r="M80" i="2"/>
  <c r="M72" i="2"/>
  <c r="M23" i="2"/>
  <c r="M60" i="2"/>
  <c r="M30" i="2"/>
  <c r="M35" i="2"/>
  <c r="M68" i="2"/>
  <c r="M92" i="2"/>
  <c r="M102" i="2"/>
  <c r="M63" i="2"/>
  <c r="M9" i="2"/>
  <c r="M84" i="2"/>
  <c r="M43" i="2"/>
  <c r="M16" i="2"/>
  <c r="M42" i="2"/>
  <c r="M59" i="2"/>
  <c r="M15" i="2"/>
  <c r="M70" i="2"/>
  <c r="M26" i="2"/>
  <c r="M17" i="2"/>
  <c r="M97" i="2"/>
  <c r="M76" i="2"/>
  <c r="M11" i="2"/>
  <c r="M29" i="2"/>
  <c r="M5" i="2"/>
  <c r="M103" i="2"/>
  <c r="M93" i="2"/>
  <c r="M18" i="2"/>
  <c r="M82" i="2"/>
  <c r="M39" i="2"/>
  <c r="M27" i="2"/>
  <c r="M71" i="2"/>
  <c r="M101" i="2"/>
  <c r="M20" i="2"/>
  <c r="M83" i="2"/>
  <c r="M13" i="2"/>
  <c r="M48" i="2"/>
  <c r="M96" i="2"/>
  <c r="M54" i="2"/>
  <c r="M25" i="2"/>
  <c r="M36" i="2"/>
  <c r="M98" i="2"/>
  <c r="M74" i="2"/>
  <c r="M73" i="2"/>
  <c r="M40" i="2"/>
  <c r="M67" i="2"/>
  <c r="M45" i="2"/>
  <c r="M50" i="2"/>
  <c r="M21" i="2"/>
  <c r="M47" i="2"/>
  <c r="M41" i="2"/>
  <c r="M69" i="2"/>
  <c r="M86" i="2"/>
  <c r="M57" i="2"/>
  <c r="M55" i="2"/>
  <c r="M31" i="2"/>
  <c r="M44" i="2"/>
  <c r="M19" i="2"/>
  <c r="M65" i="2"/>
  <c r="M6" i="2"/>
  <c r="M58" i="2"/>
  <c r="M64" i="2"/>
  <c r="M91" i="2"/>
  <c r="M8" i="2"/>
  <c r="M89" i="2"/>
  <c r="M88" i="2"/>
  <c r="M66" i="2"/>
  <c r="M28" i="2"/>
  <c r="M90" i="2"/>
  <c r="M53" i="2"/>
  <c r="M10" i="2"/>
  <c r="M61" i="2"/>
  <c r="M94" i="2"/>
  <c r="M49" i="2"/>
  <c r="M46" i="2"/>
  <c r="M56" i="2"/>
  <c r="M37" i="2"/>
  <c r="M38" i="2"/>
  <c r="M79" i="2"/>
  <c r="M14" i="2"/>
  <c r="M32" i="2"/>
  <c r="M22" i="2"/>
  <c r="M34" i="2"/>
  <c r="M52" i="2"/>
  <c r="M81" i="2"/>
  <c r="M95" i="2"/>
  <c r="Q4" i="2" l="1"/>
  <c r="V4" i="2" s="1"/>
  <c r="U4" i="2"/>
  <c r="W4" i="2" l="1"/>
  <c r="K4" i="2" s="1"/>
  <c r="AC4" i="2" l="1"/>
  <c r="AB4" i="2"/>
  <c r="AD4" i="2" s="1"/>
  <c r="AE4" i="2" s="1"/>
  <c r="Y4" i="2"/>
  <c r="Z4" i="2" s="1"/>
  <c r="AA4" i="2" s="1"/>
  <c r="H4" i="2"/>
  <c r="I5" i="2" l="1"/>
  <c r="S5" i="2" s="1"/>
  <c r="N5" i="2"/>
  <c r="R5" i="2" l="1"/>
  <c r="T5" i="2" s="1"/>
  <c r="O5" i="2"/>
  <c r="U5" i="2" s="1"/>
  <c r="P5" i="2"/>
  <c r="Q5" i="2" l="1"/>
  <c r="V5" i="2" s="1"/>
  <c r="W5" i="2"/>
  <c r="K5" i="2" l="1"/>
  <c r="H5" i="2" s="1"/>
  <c r="N6" i="2" s="1"/>
  <c r="AC5" i="2" l="1"/>
  <c r="Y5" i="2"/>
  <c r="Z5" i="2" s="1"/>
  <c r="AA5" i="2" s="1"/>
  <c r="I6" i="2"/>
  <c r="S6" i="2" s="1"/>
  <c r="P6" i="2" s="1"/>
  <c r="AB5" i="2"/>
  <c r="AD5" i="2" l="1"/>
  <c r="AE5" i="2" s="1"/>
  <c r="R6" i="2"/>
  <c r="O6" i="2" s="1"/>
  <c r="U6" i="2" s="1"/>
  <c r="T6" i="2" l="1"/>
  <c r="Q6" i="2"/>
  <c r="V6" i="2" s="1"/>
  <c r="W6" i="2"/>
  <c r="K6" i="2" l="1"/>
  <c r="Y6" i="2" s="1"/>
  <c r="Z6" i="2" s="1"/>
  <c r="AA6" i="2" s="1"/>
  <c r="H6" i="2"/>
  <c r="AB6" i="2" l="1"/>
  <c r="AC6" i="2"/>
  <c r="AD6" i="2" s="1"/>
  <c r="AE6" i="2" s="1"/>
  <c r="I7" i="2"/>
  <c r="R7" i="2" s="1"/>
  <c r="N7" i="2"/>
  <c r="S7" i="2" l="1"/>
  <c r="T7" i="2" s="1"/>
  <c r="O7" i="2"/>
  <c r="P7" i="2"/>
  <c r="Q7" i="2" l="1"/>
  <c r="V7" i="2" s="1"/>
  <c r="U7" i="2"/>
  <c r="W7" i="2" l="1"/>
  <c r="K7" i="2" s="1"/>
  <c r="H7" i="2" s="1"/>
  <c r="N8" i="2" s="1"/>
  <c r="AC7" i="2" l="1"/>
  <c r="AB7" i="2"/>
  <c r="Y7" i="2"/>
  <c r="Z7" i="2" s="1"/>
  <c r="AA7" i="2" s="1"/>
  <c r="I8" i="2"/>
  <c r="AD7" i="2" l="1"/>
  <c r="AE7" i="2" s="1"/>
  <c r="R8" i="2"/>
  <c r="O8" i="2" s="1"/>
  <c r="S8" i="2"/>
  <c r="P8" i="2" s="1"/>
  <c r="T8" i="2" l="1"/>
  <c r="Q8" i="2" l="1"/>
  <c r="V8" i="2" s="1"/>
  <c r="U8" i="2"/>
  <c r="W8" i="2" l="1"/>
  <c r="K8" i="2" s="1"/>
  <c r="Y8" i="2" s="1"/>
  <c r="Z8" i="2" s="1"/>
  <c r="AA8" i="2" s="1"/>
  <c r="AC8" i="2" l="1"/>
  <c r="AB8" i="2"/>
  <c r="H8" i="2"/>
  <c r="N9" i="2" s="1"/>
  <c r="AD8" i="2" l="1"/>
  <c r="AE8" i="2" s="1"/>
  <c r="I9" i="2"/>
  <c r="S9" i="2" s="1"/>
  <c r="P9" i="2" s="1"/>
  <c r="R9" i="2" l="1"/>
  <c r="O9" i="2" s="1"/>
  <c r="Q9" i="2" l="1"/>
  <c r="V9" i="2" s="1"/>
  <c r="T9" i="2"/>
  <c r="U9" i="2"/>
  <c r="W9" i="2" l="1"/>
  <c r="K9" i="2" s="1"/>
  <c r="Y9" i="2" l="1"/>
  <c r="Z9" i="2" s="1"/>
  <c r="AA9" i="2" s="1"/>
  <c r="AB9" i="2"/>
  <c r="AC9" i="2"/>
  <c r="H9" i="2"/>
  <c r="N10" i="2" s="1"/>
  <c r="AD9" i="2" l="1"/>
  <c r="AE9" i="2" s="1"/>
  <c r="I10" i="2"/>
  <c r="S10" i="2" s="1"/>
  <c r="P10" i="2" s="1"/>
  <c r="R10" i="2" l="1"/>
  <c r="O10" i="2" s="1"/>
  <c r="Q10" i="2" l="1"/>
  <c r="V10" i="2" s="1"/>
  <c r="T10" i="2"/>
  <c r="U10" i="2"/>
  <c r="W10" i="2" l="1"/>
  <c r="K10" i="2" s="1"/>
  <c r="AB10" i="2" s="1"/>
  <c r="H10" i="2" l="1"/>
  <c r="Y10" i="2"/>
  <c r="Z10" i="2" s="1"/>
  <c r="AA10" i="2" s="1"/>
  <c r="AC10" i="2"/>
  <c r="AD10" i="2" s="1"/>
  <c r="AE10" i="2" s="1"/>
  <c r="I11" i="2" l="1"/>
  <c r="R11" i="2" s="1"/>
  <c r="N11" i="2"/>
  <c r="S11" i="2" l="1"/>
  <c r="P11" i="2" s="1"/>
  <c r="O11" i="2"/>
  <c r="T11" i="2" l="1"/>
  <c r="U11" i="2"/>
  <c r="Q11" i="2"/>
  <c r="V11" i="2" s="1"/>
  <c r="W11" i="2" l="1"/>
  <c r="K11" i="2" s="1"/>
  <c r="H11" i="2" l="1"/>
  <c r="N12" i="2" s="1"/>
  <c r="Y11" i="2"/>
  <c r="Z11" i="2" s="1"/>
  <c r="AA11" i="2" s="1"/>
  <c r="AC11" i="2"/>
  <c r="AB11" i="2"/>
  <c r="AD11" i="2" l="1"/>
  <c r="AE11" i="2" s="1"/>
  <c r="I12" i="2"/>
  <c r="R12" i="2" l="1"/>
  <c r="O12" i="2" s="1"/>
  <c r="S12" i="2"/>
  <c r="P12" i="2" s="1"/>
  <c r="U12" i="2" l="1"/>
  <c r="T12" i="2"/>
  <c r="W12" i="2" l="1"/>
  <c r="Q12" i="2"/>
  <c r="V12" i="2" s="1"/>
  <c r="K12" i="2" l="1"/>
  <c r="Y12" i="2" s="1"/>
  <c r="Z12" i="2" s="1"/>
  <c r="AA12" i="2" s="1"/>
  <c r="H12" i="2" l="1"/>
  <c r="N13" i="2" s="1"/>
  <c r="AB12" i="2"/>
  <c r="AC12" i="2"/>
  <c r="I13" i="2" l="1"/>
  <c r="R13" i="2" s="1"/>
  <c r="O13" i="2" s="1"/>
  <c r="AD12" i="2"/>
  <c r="AE12" i="2" s="1"/>
  <c r="S13" i="2" l="1"/>
  <c r="P13" i="2" s="1"/>
  <c r="Q13" i="2" s="1"/>
  <c r="V13" i="2" s="1"/>
  <c r="U13" i="2"/>
  <c r="T13" i="2" l="1"/>
  <c r="W13" i="2"/>
  <c r="K13" i="2" s="1"/>
  <c r="Y13" i="2" l="1"/>
  <c r="Z13" i="2" s="1"/>
  <c r="AA13" i="2" s="1"/>
  <c r="H13" i="2"/>
  <c r="N14" i="2" s="1"/>
  <c r="AC13" i="2"/>
  <c r="AB13" i="2"/>
  <c r="AD13" i="2" l="1"/>
  <c r="AE13" i="2" s="1"/>
  <c r="I14" i="2"/>
  <c r="S14" i="2" l="1"/>
  <c r="P14" i="2" s="1"/>
  <c r="R14" i="2"/>
  <c r="O14" i="2" s="1"/>
  <c r="U14" i="2" l="1"/>
  <c r="T14" i="2"/>
  <c r="W14" i="2" l="1"/>
  <c r="Q14" i="2"/>
  <c r="V14" i="2" s="1"/>
  <c r="K14" i="2" l="1"/>
  <c r="Y14" i="2" s="1"/>
  <c r="Z14" i="2" s="1"/>
  <c r="AA14" i="2" s="1"/>
  <c r="AC14" i="2" l="1"/>
  <c r="AB14" i="2"/>
  <c r="AD14" i="2" s="1"/>
  <c r="AE14" i="2" s="1"/>
  <c r="H14" i="2"/>
  <c r="N15" i="2" s="1"/>
  <c r="I15" i="2" l="1"/>
  <c r="R15" i="2" s="1"/>
  <c r="O15" i="2" s="1"/>
  <c r="S15" i="2" l="1"/>
  <c r="P15" i="2" s="1"/>
  <c r="U15" i="2"/>
  <c r="T15" i="2" l="1"/>
  <c r="W15" i="2"/>
  <c r="Q15" i="2"/>
  <c r="V15" i="2" s="1"/>
  <c r="K15" i="2" l="1"/>
  <c r="H15" i="2" s="1"/>
  <c r="N16" i="2" s="1"/>
  <c r="AB15" i="2" l="1"/>
  <c r="AC15" i="2"/>
  <c r="Y15" i="2"/>
  <c r="Z15" i="2" s="1"/>
  <c r="AA15" i="2" s="1"/>
  <c r="AD15" i="2"/>
  <c r="AE15" i="2" s="1"/>
  <c r="I16" i="2"/>
  <c r="R16" i="2" l="1"/>
  <c r="O16" i="2" s="1"/>
  <c r="S16" i="2"/>
  <c r="P16" i="2" s="1"/>
  <c r="U16" i="2" l="1"/>
  <c r="T16" i="2"/>
  <c r="W16" i="2" l="1"/>
  <c r="Q16" i="2"/>
  <c r="V16" i="2" s="1"/>
  <c r="K16" i="2" l="1"/>
  <c r="Y16" i="2" l="1"/>
  <c r="Z16" i="2" s="1"/>
  <c r="AA16" i="2" s="1"/>
  <c r="H16" i="2"/>
  <c r="N17" i="2" s="1"/>
  <c r="AC16" i="2"/>
  <c r="AB16" i="2"/>
  <c r="AD16" i="2" l="1"/>
  <c r="AE16" i="2" s="1"/>
  <c r="I17" i="2"/>
  <c r="R17" i="2" l="1"/>
  <c r="O17" i="2" s="1"/>
  <c r="S17" i="2"/>
  <c r="P17" i="2" s="1"/>
  <c r="T17" i="2" l="1"/>
  <c r="U17" i="2" l="1"/>
  <c r="Q17" i="2"/>
  <c r="V17" i="2" s="1"/>
  <c r="W17" i="2" l="1"/>
  <c r="K17" i="2" s="1"/>
  <c r="Y17" i="2" l="1"/>
  <c r="Z17" i="2" s="1"/>
  <c r="AA17" i="2" s="1"/>
  <c r="H17" i="2"/>
  <c r="N18" i="2" s="1"/>
  <c r="AC17" i="2"/>
  <c r="AB17" i="2"/>
  <c r="AD17" i="2" l="1"/>
  <c r="AE17" i="2" s="1"/>
  <c r="I18" i="2"/>
  <c r="S18" i="2" l="1"/>
  <c r="P18" i="2" s="1"/>
  <c r="R18" i="2"/>
  <c r="O18" i="2" s="1"/>
  <c r="T18" i="2" l="1"/>
  <c r="Q18" i="2" l="1"/>
  <c r="V18" i="2" s="1"/>
  <c r="U18" i="2"/>
  <c r="W18" i="2" l="1"/>
  <c r="K18" i="2" s="1"/>
  <c r="Y18" i="2" l="1"/>
  <c r="Z18" i="2" s="1"/>
  <c r="AA18" i="2" s="1"/>
  <c r="H18" i="2"/>
  <c r="N19" i="2" s="1"/>
  <c r="AB18" i="2"/>
  <c r="AC18" i="2"/>
  <c r="AD18" i="2" l="1"/>
  <c r="AE18" i="2" s="1"/>
  <c r="I19" i="2"/>
  <c r="R19" i="2" l="1"/>
  <c r="O19" i="2" s="1"/>
  <c r="S19" i="2"/>
  <c r="P19" i="2" s="1"/>
  <c r="T19" i="2" l="1"/>
  <c r="Q19" i="2" l="1"/>
  <c r="V19" i="2" s="1"/>
  <c r="U19" i="2"/>
  <c r="W19" i="2" l="1"/>
  <c r="K19" i="2" s="1"/>
  <c r="AB19" i="2" s="1"/>
  <c r="H19" i="2" l="1"/>
  <c r="N20" i="2" s="1"/>
  <c r="Y19" i="2"/>
  <c r="Z19" i="2" s="1"/>
  <c r="AA19" i="2" s="1"/>
  <c r="AC19" i="2"/>
  <c r="AD19" i="2" s="1"/>
  <c r="AE19" i="2" s="1"/>
  <c r="I20" i="2" l="1"/>
  <c r="R20" i="2" l="1"/>
  <c r="O20" i="2" s="1"/>
  <c r="S20" i="2"/>
  <c r="P20" i="2" s="1"/>
  <c r="U20" i="2" l="1"/>
  <c r="T20" i="2"/>
  <c r="W20" i="2" l="1"/>
  <c r="Q20" i="2"/>
  <c r="V20" i="2" s="1"/>
  <c r="K20" i="2" s="1"/>
  <c r="AB20" i="2" l="1"/>
  <c r="Y20" i="2"/>
  <c r="Z20" i="2" s="1"/>
  <c r="AA20" i="2" s="1"/>
  <c r="H20" i="2"/>
  <c r="N21" i="2" s="1"/>
  <c r="AC20" i="2"/>
  <c r="AD20" i="2" l="1"/>
  <c r="AE20" i="2" s="1"/>
  <c r="I21" i="2"/>
  <c r="S21" i="2" l="1"/>
  <c r="P21" i="2" s="1"/>
  <c r="R21" i="2"/>
  <c r="O21" i="2" s="1"/>
  <c r="T21" i="2" l="1"/>
  <c r="Q21" i="2" l="1"/>
  <c r="V21" i="2" s="1"/>
  <c r="U21" i="2"/>
  <c r="W21" i="2" l="1"/>
  <c r="K21" i="2" s="1"/>
  <c r="H21" i="2" l="1"/>
  <c r="N22" i="2" s="1"/>
  <c r="Y21" i="2"/>
  <c r="Z21" i="2" s="1"/>
  <c r="AA21" i="2" s="1"/>
  <c r="AC21" i="2"/>
  <c r="AB21" i="2"/>
  <c r="AD21" i="2" l="1"/>
  <c r="AE21" i="2" s="1"/>
  <c r="I22" i="2"/>
  <c r="R22" i="2" l="1"/>
  <c r="O22" i="2" s="1"/>
  <c r="S22" i="2"/>
  <c r="P22" i="2" s="1"/>
  <c r="U22" i="2" l="1"/>
  <c r="T22" i="2"/>
  <c r="W22" i="2" l="1"/>
  <c r="Q22" i="2"/>
  <c r="V22" i="2" s="1"/>
  <c r="K22" i="2" l="1"/>
  <c r="Y22" i="2" s="1"/>
  <c r="Z22" i="2" s="1"/>
  <c r="AA22" i="2" s="1"/>
  <c r="AB22" i="2" l="1"/>
  <c r="AC22" i="2"/>
  <c r="H22" i="2"/>
  <c r="N23" i="2" s="1"/>
  <c r="AD22" i="2" l="1"/>
  <c r="AE22" i="2" s="1"/>
  <c r="I23" i="2"/>
  <c r="S23" i="2" s="1"/>
  <c r="P23" i="2" s="1"/>
  <c r="R23" i="2" l="1"/>
  <c r="O23" i="2" s="1"/>
  <c r="U23" i="2" s="1"/>
  <c r="T23" i="2" l="1"/>
  <c r="Q23" i="2"/>
  <c r="V23" i="2" s="1"/>
  <c r="W23" i="2"/>
  <c r="K23" i="2" l="1"/>
  <c r="Y23" i="2" s="1"/>
  <c r="Z23" i="2" s="1"/>
  <c r="AA23" i="2" s="1"/>
  <c r="AB23" i="2"/>
  <c r="AC23" i="2" l="1"/>
  <c r="AD23" i="2" s="1"/>
  <c r="AE23" i="2" s="1"/>
  <c r="H23" i="2"/>
  <c r="N24" i="2" s="1"/>
  <c r="I24" i="2" l="1"/>
  <c r="S24" i="2" s="1"/>
  <c r="P24" i="2" s="1"/>
  <c r="R24" i="2" l="1"/>
  <c r="O24" i="2" s="1"/>
  <c r="U24" i="2" s="1"/>
  <c r="T24" i="2" l="1"/>
  <c r="W24" i="2"/>
  <c r="Q24" i="2"/>
  <c r="V24" i="2" s="1"/>
  <c r="K24" i="2" s="1"/>
  <c r="AC24" i="2" s="1"/>
  <c r="Y24" i="2" l="1"/>
  <c r="Z24" i="2" s="1"/>
  <c r="AA24" i="2" s="1"/>
  <c r="H24" i="2"/>
  <c r="N25" i="2" s="1"/>
  <c r="AB24" i="2"/>
  <c r="AD24" i="2" s="1"/>
  <c r="AE24" i="2" s="1"/>
  <c r="I25" i="2" l="1"/>
  <c r="S25" i="2" l="1"/>
  <c r="P25" i="2" s="1"/>
  <c r="R25" i="2"/>
  <c r="O25" i="2" s="1"/>
  <c r="Q25" i="2" l="1"/>
  <c r="V25" i="2" s="1"/>
  <c r="T25" i="2"/>
  <c r="U25" i="2"/>
  <c r="W25" i="2" l="1"/>
  <c r="K25" i="2" s="1"/>
  <c r="AC25" i="2" s="1"/>
  <c r="Y25" i="2" l="1"/>
  <c r="Z25" i="2" s="1"/>
  <c r="AA25" i="2" s="1"/>
  <c r="H25" i="2"/>
  <c r="N26" i="2" s="1"/>
  <c r="AB25" i="2"/>
  <c r="AD25" i="2" s="1"/>
  <c r="AE25" i="2" s="1"/>
  <c r="I26" i="2" l="1"/>
  <c r="R26" i="2" l="1"/>
  <c r="O26" i="2" s="1"/>
  <c r="S26" i="2"/>
  <c r="P26" i="2" s="1"/>
  <c r="T26" i="2" l="1"/>
  <c r="U26" i="2"/>
  <c r="Q26" i="2"/>
  <c r="V26" i="2" s="1"/>
  <c r="W26" i="2" l="1"/>
  <c r="K26" i="2" s="1"/>
  <c r="AC26" i="2" s="1"/>
  <c r="Y26" i="2" l="1"/>
  <c r="Z26" i="2" s="1"/>
  <c r="AA26" i="2" s="1"/>
  <c r="H26" i="2"/>
  <c r="N27" i="2" s="1"/>
  <c r="AB26" i="2"/>
  <c r="AD26" i="2" s="1"/>
  <c r="AE26" i="2" s="1"/>
  <c r="I27" i="2" l="1"/>
  <c r="R27" i="2" l="1"/>
  <c r="O27" i="2" s="1"/>
  <c r="S27" i="2"/>
  <c r="P27" i="2" s="1"/>
  <c r="T27" i="2" l="1"/>
  <c r="Q27" i="2" l="1"/>
  <c r="V27" i="2" s="1"/>
  <c r="U27" i="2"/>
  <c r="W27" i="2" l="1"/>
  <c r="K27" i="2" s="1"/>
  <c r="AC27" i="2" s="1"/>
  <c r="Y27" i="2" l="1"/>
  <c r="Z27" i="2" s="1"/>
  <c r="AA27" i="2" s="1"/>
  <c r="H27" i="2"/>
  <c r="N28" i="2" s="1"/>
  <c r="AB27" i="2"/>
  <c r="AD27" i="2" s="1"/>
  <c r="AE27" i="2" s="1"/>
  <c r="I28" i="2" l="1"/>
  <c r="S28" i="2" l="1"/>
  <c r="P28" i="2" s="1"/>
  <c r="R28" i="2"/>
  <c r="O28" i="2" s="1"/>
  <c r="Q28" i="2" l="1"/>
  <c r="V28" i="2" s="1"/>
  <c r="T28" i="2"/>
  <c r="U28" i="2"/>
  <c r="W28" i="2" l="1"/>
  <c r="K28" i="2" s="1"/>
  <c r="Y28" i="2" l="1"/>
  <c r="Z28" i="2" s="1"/>
  <c r="AA28" i="2" s="1"/>
  <c r="H28" i="2"/>
  <c r="N29" i="2" s="1"/>
  <c r="AB28" i="2"/>
  <c r="AC28" i="2"/>
  <c r="AD28" i="2" l="1"/>
  <c r="AE28" i="2" s="1"/>
  <c r="I29" i="2"/>
  <c r="R29" i="2" l="1"/>
  <c r="O29" i="2" s="1"/>
  <c r="S29" i="2"/>
  <c r="P29" i="2" s="1"/>
  <c r="U29" i="2" l="1"/>
  <c r="T29" i="2"/>
  <c r="Q29" i="2"/>
  <c r="V29" i="2" s="1"/>
  <c r="W29" i="2" l="1"/>
  <c r="K29" i="2" s="1"/>
  <c r="Y29" i="2" l="1"/>
  <c r="Z29" i="2" s="1"/>
  <c r="AA29" i="2" s="1"/>
  <c r="H29" i="2"/>
  <c r="N30" i="2" s="1"/>
  <c r="AB29" i="2"/>
  <c r="AC29" i="2"/>
  <c r="AD29" i="2" l="1"/>
  <c r="AE29" i="2" s="1"/>
  <c r="I30" i="2"/>
  <c r="R30" i="2" l="1"/>
  <c r="O30" i="2" s="1"/>
  <c r="S30" i="2"/>
  <c r="P30" i="2" s="1"/>
  <c r="Q30" i="2" l="1"/>
  <c r="V30" i="2" s="1"/>
  <c r="T30" i="2"/>
  <c r="U30" i="2"/>
  <c r="W30" i="2" l="1"/>
  <c r="K30" i="2" s="1"/>
  <c r="AC30" i="2" s="1"/>
  <c r="Y30" i="2" l="1"/>
  <c r="Z30" i="2" s="1"/>
  <c r="AA30" i="2" s="1"/>
  <c r="H30" i="2"/>
  <c r="N31" i="2" s="1"/>
  <c r="AB30" i="2"/>
  <c r="AD30" i="2" s="1"/>
  <c r="AE30" i="2" s="1"/>
  <c r="I31" i="2" l="1"/>
  <c r="S31" i="2" l="1"/>
  <c r="P31" i="2" s="1"/>
  <c r="R31" i="2"/>
  <c r="O31" i="2" s="1"/>
  <c r="Q31" i="2" l="1"/>
  <c r="V31" i="2" s="1"/>
  <c r="T31" i="2"/>
  <c r="U31" i="2"/>
  <c r="W31" i="2" l="1"/>
  <c r="K31" i="2" s="1"/>
  <c r="AC31" i="2" s="1"/>
  <c r="Y31" i="2" l="1"/>
  <c r="Z31" i="2" s="1"/>
  <c r="AA31" i="2" s="1"/>
  <c r="H31" i="2"/>
  <c r="N32" i="2" s="1"/>
  <c r="AB31" i="2"/>
  <c r="AD31" i="2" s="1"/>
  <c r="AE31" i="2" s="1"/>
  <c r="I32" i="2" l="1"/>
  <c r="S32" i="2" l="1"/>
  <c r="P32" i="2" s="1"/>
  <c r="R32" i="2"/>
  <c r="O32" i="2" s="1"/>
  <c r="T32" i="2" l="1"/>
  <c r="Q32" i="2" l="1"/>
  <c r="V32" i="2" s="1"/>
  <c r="U32" i="2"/>
  <c r="W32" i="2" l="1"/>
  <c r="K32" i="2" s="1"/>
  <c r="Y32" i="2" l="1"/>
  <c r="Z32" i="2" s="1"/>
  <c r="AA32" i="2" s="1"/>
  <c r="H32" i="2"/>
  <c r="N33" i="2" s="1"/>
  <c r="AB32" i="2"/>
  <c r="AC32" i="2"/>
  <c r="AD32" i="2" l="1"/>
  <c r="AE32" i="2" s="1"/>
  <c r="I33" i="2"/>
  <c r="S33" i="2" l="1"/>
  <c r="P33" i="2" s="1"/>
  <c r="R33" i="2"/>
  <c r="O33" i="2" s="1"/>
  <c r="Q33" i="2" l="1"/>
  <c r="V33" i="2" s="1"/>
  <c r="T33" i="2"/>
  <c r="U33" i="2"/>
  <c r="W33" i="2" l="1"/>
  <c r="K33" i="2" s="1"/>
  <c r="AC33" i="2" s="1"/>
  <c r="Y33" i="2" l="1"/>
  <c r="Z33" i="2" s="1"/>
  <c r="AA33" i="2" s="1"/>
  <c r="H33" i="2"/>
  <c r="N34" i="2" s="1"/>
  <c r="AB33" i="2"/>
  <c r="AD33" i="2" s="1"/>
  <c r="AE33" i="2" s="1"/>
  <c r="I34" i="2" l="1"/>
  <c r="S34" i="2" l="1"/>
  <c r="P34" i="2" s="1"/>
  <c r="R34" i="2"/>
  <c r="O34" i="2" s="1"/>
  <c r="T34" i="2" l="1"/>
  <c r="Q34" i="2" l="1"/>
  <c r="V34" i="2" s="1"/>
  <c r="U34" i="2"/>
  <c r="W34" i="2" l="1"/>
  <c r="K34" i="2" s="1"/>
  <c r="Y34" i="2" l="1"/>
  <c r="Z34" i="2" s="1"/>
  <c r="AA34" i="2" s="1"/>
  <c r="H34" i="2"/>
  <c r="N35" i="2" s="1"/>
  <c r="AB34" i="2"/>
  <c r="AC34" i="2"/>
  <c r="AD34" i="2" l="1"/>
  <c r="AE34" i="2" s="1"/>
  <c r="I35" i="2"/>
  <c r="R35" i="2" l="1"/>
  <c r="O35" i="2" s="1"/>
  <c r="S35" i="2"/>
  <c r="P35" i="2" s="1"/>
  <c r="Q35" i="2" l="1"/>
  <c r="V35" i="2" s="1"/>
  <c r="T35" i="2"/>
  <c r="U35" i="2"/>
  <c r="W35" i="2" l="1"/>
  <c r="K35" i="2" s="1"/>
  <c r="Y35" i="2" l="1"/>
  <c r="Z35" i="2" s="1"/>
  <c r="AA35" i="2" s="1"/>
  <c r="H35" i="2"/>
  <c r="N36" i="2" s="1"/>
  <c r="AC35" i="2"/>
  <c r="AB35" i="2"/>
  <c r="AD35" i="2" l="1"/>
  <c r="AE35" i="2" s="1"/>
  <c r="I36" i="2"/>
  <c r="R36" i="2" l="1"/>
  <c r="O36" i="2" s="1"/>
  <c r="S36" i="2"/>
  <c r="P36" i="2" s="1"/>
  <c r="T36" i="2" l="1"/>
  <c r="U36" i="2"/>
  <c r="Q36" i="2"/>
  <c r="V36" i="2" s="1"/>
  <c r="W36" i="2" l="1"/>
  <c r="K36" i="2" s="1"/>
  <c r="AC36" i="2" s="1"/>
  <c r="Y36" i="2" l="1"/>
  <c r="Z36" i="2" s="1"/>
  <c r="AA36" i="2" s="1"/>
  <c r="H36" i="2"/>
  <c r="N37" i="2" s="1"/>
  <c r="AB36" i="2"/>
  <c r="AD36" i="2" s="1"/>
  <c r="AE36" i="2" s="1"/>
  <c r="I37" i="2" l="1"/>
  <c r="S37" i="2" l="1"/>
  <c r="P37" i="2" s="1"/>
  <c r="R37" i="2"/>
  <c r="O37" i="2" s="1"/>
  <c r="Q37" i="2" l="1"/>
  <c r="V37" i="2" s="1"/>
  <c r="T37" i="2"/>
  <c r="U37" i="2"/>
  <c r="W37" i="2" l="1"/>
  <c r="K37" i="2" s="1"/>
  <c r="Y37" i="2" l="1"/>
  <c r="Z37" i="2" s="1"/>
  <c r="AA37" i="2" s="1"/>
  <c r="H37" i="2"/>
  <c r="N38" i="2" s="1"/>
  <c r="AB37" i="2"/>
  <c r="AC37" i="2"/>
  <c r="AD37" i="2" l="1"/>
  <c r="AE37" i="2" s="1"/>
  <c r="I38" i="2"/>
  <c r="S38" i="2" l="1"/>
  <c r="P38" i="2" s="1"/>
  <c r="R38" i="2"/>
  <c r="O38" i="2" s="1"/>
  <c r="T38" i="2" l="1"/>
  <c r="Q38" i="2" l="1"/>
  <c r="V38" i="2" s="1"/>
  <c r="U38" i="2"/>
  <c r="W38" i="2" l="1"/>
  <c r="K38" i="2" s="1"/>
  <c r="AC38" i="2" s="1"/>
  <c r="AB38" i="2" l="1"/>
  <c r="AD38" i="2" s="1"/>
  <c r="AE38" i="2" s="1"/>
  <c r="Y38" i="2"/>
  <c r="Z38" i="2" s="1"/>
  <c r="AA38" i="2" s="1"/>
  <c r="H38" i="2"/>
  <c r="N39" i="2" s="1"/>
  <c r="I39" i="2" l="1"/>
  <c r="S39" i="2" l="1"/>
  <c r="P39" i="2" s="1"/>
  <c r="R39" i="2"/>
  <c r="O39" i="2" s="1"/>
  <c r="Q39" i="2" l="1"/>
  <c r="V39" i="2" s="1"/>
  <c r="T39" i="2"/>
  <c r="U39" i="2"/>
  <c r="W39" i="2" l="1"/>
  <c r="K39" i="2" s="1"/>
  <c r="AC39" i="2" s="1"/>
  <c r="Y39" i="2" l="1"/>
  <c r="Z39" i="2" s="1"/>
  <c r="AA39" i="2" s="1"/>
  <c r="H39" i="2"/>
  <c r="N40" i="2" s="1"/>
  <c r="AB39" i="2"/>
  <c r="AD39" i="2" s="1"/>
  <c r="AE39" i="2" s="1"/>
  <c r="I40" i="2" l="1"/>
  <c r="R40" i="2" l="1"/>
  <c r="O40" i="2" s="1"/>
  <c r="S40" i="2"/>
  <c r="P40" i="2" s="1"/>
  <c r="Q40" i="2" l="1"/>
  <c r="V40" i="2" s="1"/>
  <c r="T40" i="2"/>
  <c r="U40" i="2"/>
  <c r="W40" i="2" l="1"/>
  <c r="K40" i="2" s="1"/>
  <c r="Y40" i="2" l="1"/>
  <c r="Z40" i="2" s="1"/>
  <c r="AA40" i="2" s="1"/>
  <c r="H40" i="2"/>
  <c r="N41" i="2" s="1"/>
  <c r="AB40" i="2"/>
  <c r="AC40" i="2"/>
  <c r="AD40" i="2" l="1"/>
  <c r="AE40" i="2" s="1"/>
  <c r="I41" i="2"/>
  <c r="S41" i="2" l="1"/>
  <c r="P41" i="2" s="1"/>
  <c r="R41" i="2"/>
  <c r="O41" i="2" s="1"/>
  <c r="T41" i="2" l="1"/>
  <c r="Q41" i="2" l="1"/>
  <c r="V41" i="2" s="1"/>
  <c r="U41" i="2"/>
  <c r="W41" i="2" l="1"/>
  <c r="K41" i="2" s="1"/>
  <c r="AC41" i="2" s="1"/>
  <c r="AB41" i="2" l="1"/>
  <c r="AD41" i="2" s="1"/>
  <c r="AE41" i="2" s="1"/>
  <c r="Y41" i="2"/>
  <c r="Z41" i="2" s="1"/>
  <c r="AA41" i="2" s="1"/>
  <c r="H41" i="2"/>
  <c r="N42" i="2" s="1"/>
  <c r="I42" i="2" l="1"/>
  <c r="S42" i="2" l="1"/>
  <c r="P42" i="2" s="1"/>
  <c r="R42" i="2"/>
  <c r="O42" i="2" s="1"/>
  <c r="Q42" i="2" l="1"/>
  <c r="V42" i="2" s="1"/>
  <c r="T42" i="2"/>
  <c r="U42" i="2"/>
  <c r="W42" i="2" l="1"/>
  <c r="K42" i="2" s="1"/>
  <c r="Y42" i="2" l="1"/>
  <c r="Z42" i="2" s="1"/>
  <c r="AA42" i="2" s="1"/>
  <c r="H42" i="2"/>
  <c r="N43" i="2" s="1"/>
  <c r="AB42" i="2"/>
  <c r="AC42" i="2"/>
  <c r="AD42" i="2" l="1"/>
  <c r="AE42" i="2" s="1"/>
  <c r="I43" i="2"/>
  <c r="R43" i="2" l="1"/>
  <c r="O43" i="2" s="1"/>
  <c r="S43" i="2"/>
  <c r="P43" i="2" s="1"/>
  <c r="Q43" i="2" l="1"/>
  <c r="V43" i="2" s="1"/>
  <c r="T43" i="2"/>
  <c r="U43" i="2"/>
  <c r="W43" i="2" l="1"/>
  <c r="K43" i="2" s="1"/>
  <c r="Y43" i="2" l="1"/>
  <c r="Z43" i="2" s="1"/>
  <c r="AA43" i="2" s="1"/>
  <c r="H43" i="2"/>
  <c r="N44" i="2" s="1"/>
  <c r="AB43" i="2"/>
  <c r="AC43" i="2"/>
  <c r="AD43" i="2" l="1"/>
  <c r="AE43" i="2" s="1"/>
  <c r="I44" i="2"/>
  <c r="R44" i="2" l="1"/>
  <c r="O44" i="2" s="1"/>
  <c r="S44" i="2"/>
  <c r="P44" i="2" s="1"/>
  <c r="Q44" i="2" l="1"/>
  <c r="V44" i="2" s="1"/>
  <c r="U44" i="2"/>
  <c r="T44" i="2"/>
  <c r="W44" i="2" l="1"/>
  <c r="K44" i="2" s="1"/>
  <c r="Y44" i="2" l="1"/>
  <c r="Z44" i="2" s="1"/>
  <c r="AA44" i="2" s="1"/>
  <c r="H44" i="2"/>
  <c r="N45" i="2" s="1"/>
  <c r="AB44" i="2"/>
  <c r="AC44" i="2"/>
  <c r="AD44" i="2" l="1"/>
  <c r="AE44" i="2" s="1"/>
  <c r="I45" i="2"/>
  <c r="R45" i="2" l="1"/>
  <c r="O45" i="2" s="1"/>
  <c r="S45" i="2"/>
  <c r="P45" i="2" s="1"/>
  <c r="Q45" i="2" l="1"/>
  <c r="V45" i="2" s="1"/>
  <c r="T45" i="2"/>
  <c r="U45" i="2"/>
  <c r="W45" i="2" l="1"/>
  <c r="K45" i="2" s="1"/>
  <c r="AC45" i="2" s="1"/>
  <c r="AB45" i="2" l="1"/>
  <c r="AD45" i="2" s="1"/>
  <c r="AE45" i="2" s="1"/>
  <c r="Y45" i="2"/>
  <c r="Z45" i="2" s="1"/>
  <c r="AA45" i="2" s="1"/>
  <c r="H45" i="2"/>
  <c r="N46" i="2" s="1"/>
  <c r="I46" i="2" l="1"/>
  <c r="R46" i="2" l="1"/>
  <c r="O46" i="2" s="1"/>
  <c r="S46" i="2"/>
  <c r="P46" i="2" s="1"/>
  <c r="Q46" i="2" l="1"/>
  <c r="V46" i="2" s="1"/>
  <c r="T46" i="2"/>
  <c r="U46" i="2"/>
  <c r="W46" i="2" l="1"/>
  <c r="K46" i="2" s="1"/>
  <c r="Y46" i="2" l="1"/>
  <c r="Z46" i="2" s="1"/>
  <c r="AA46" i="2" s="1"/>
  <c r="H46" i="2"/>
  <c r="N47" i="2" s="1"/>
  <c r="AB46" i="2"/>
  <c r="AC46" i="2"/>
  <c r="AD46" i="2" l="1"/>
  <c r="AE46" i="2" s="1"/>
  <c r="I47" i="2"/>
  <c r="R47" i="2" l="1"/>
  <c r="O47" i="2" s="1"/>
  <c r="S47" i="2"/>
  <c r="P47" i="2" s="1"/>
  <c r="T47" i="2" l="1"/>
  <c r="Q47" i="2" l="1"/>
  <c r="V47" i="2" s="1"/>
  <c r="U47" i="2"/>
  <c r="W47" i="2" l="1"/>
  <c r="K47" i="2" s="1"/>
  <c r="AB47" i="2" s="1"/>
  <c r="Y47" i="2" l="1"/>
  <c r="Z47" i="2" s="1"/>
  <c r="AA47" i="2" s="1"/>
  <c r="H47" i="2"/>
  <c r="N48" i="2" s="1"/>
  <c r="AC47" i="2"/>
  <c r="AD47" i="2" s="1"/>
  <c r="AE47" i="2" s="1"/>
  <c r="I48" i="2" l="1"/>
  <c r="R48" i="2" l="1"/>
  <c r="O48" i="2" s="1"/>
  <c r="S48" i="2"/>
  <c r="P48" i="2" s="1"/>
  <c r="T48" i="2" l="1"/>
  <c r="Q48" i="2" l="1"/>
  <c r="V48" i="2" s="1"/>
  <c r="U48" i="2"/>
  <c r="W48" i="2" l="1"/>
  <c r="K48" i="2" s="1"/>
  <c r="Y48" i="2" l="1"/>
  <c r="Z48" i="2" s="1"/>
  <c r="AA48" i="2" s="1"/>
  <c r="H48" i="2"/>
  <c r="N49" i="2" s="1"/>
  <c r="AB48" i="2"/>
  <c r="AC48" i="2"/>
  <c r="AD48" i="2" l="1"/>
  <c r="AE48" i="2" s="1"/>
  <c r="I49" i="2"/>
  <c r="R49" i="2" l="1"/>
  <c r="O49" i="2" s="1"/>
  <c r="S49" i="2"/>
  <c r="P49" i="2" s="1"/>
  <c r="T49" i="2" l="1"/>
  <c r="Q49" i="2" l="1"/>
  <c r="V49" i="2" s="1"/>
  <c r="U49" i="2"/>
  <c r="W49" i="2" l="1"/>
  <c r="K49" i="2" s="1"/>
  <c r="Y49" i="2" l="1"/>
  <c r="Z49" i="2" s="1"/>
  <c r="AA49" i="2" s="1"/>
  <c r="H49" i="2"/>
  <c r="N50" i="2" s="1"/>
  <c r="AB49" i="2"/>
  <c r="AC49" i="2"/>
  <c r="AD49" i="2" l="1"/>
  <c r="AE49" i="2" s="1"/>
  <c r="I50" i="2"/>
  <c r="R50" i="2" l="1"/>
  <c r="O50" i="2" s="1"/>
  <c r="S50" i="2"/>
  <c r="P50" i="2" s="1"/>
  <c r="T50" i="2" l="1"/>
  <c r="U50" i="2"/>
  <c r="Q50" i="2"/>
  <c r="V50" i="2" s="1"/>
  <c r="W50" i="2" l="1"/>
  <c r="K50" i="2" s="1"/>
  <c r="AC50" i="2" s="1"/>
  <c r="Y50" i="2" l="1"/>
  <c r="Z50" i="2" s="1"/>
  <c r="AA50" i="2" s="1"/>
  <c r="H50" i="2"/>
  <c r="N51" i="2" s="1"/>
  <c r="AB50" i="2"/>
  <c r="AD50" i="2" s="1"/>
  <c r="AE50" i="2" s="1"/>
  <c r="I51" i="2" l="1"/>
  <c r="R51" i="2" l="1"/>
  <c r="O51" i="2" s="1"/>
  <c r="S51" i="2"/>
  <c r="P51" i="2" s="1"/>
  <c r="Q51" i="2" l="1"/>
  <c r="V51" i="2" s="1"/>
  <c r="U51" i="2"/>
  <c r="T51" i="2"/>
  <c r="W51" i="2" l="1"/>
  <c r="K51" i="2" s="1"/>
  <c r="Y51" i="2" l="1"/>
  <c r="Z51" i="2" s="1"/>
  <c r="AA51" i="2" s="1"/>
  <c r="H51" i="2"/>
  <c r="N52" i="2" s="1"/>
  <c r="AB51" i="2"/>
  <c r="AC51" i="2"/>
  <c r="AD51" i="2" l="1"/>
  <c r="AE51" i="2" s="1"/>
  <c r="I52" i="2"/>
  <c r="R52" i="2" l="1"/>
  <c r="O52" i="2" s="1"/>
  <c r="S52" i="2"/>
  <c r="P52" i="2" s="1"/>
  <c r="T52" i="2" l="1"/>
  <c r="Q52" i="2" l="1"/>
  <c r="V52" i="2" s="1"/>
  <c r="U52" i="2"/>
  <c r="W52" i="2" l="1"/>
  <c r="K52" i="2" s="1"/>
  <c r="Y52" i="2" l="1"/>
  <c r="Z52" i="2" s="1"/>
  <c r="AA52" i="2" s="1"/>
  <c r="H52" i="2"/>
  <c r="N53" i="2" s="1"/>
  <c r="AB52" i="2"/>
  <c r="AC52" i="2"/>
  <c r="AD52" i="2" l="1"/>
  <c r="AE52" i="2" s="1"/>
  <c r="I53" i="2"/>
  <c r="S53" i="2" l="1"/>
  <c r="P53" i="2" s="1"/>
  <c r="R53" i="2"/>
  <c r="O53" i="2" s="1"/>
  <c r="Q53" i="2" l="1"/>
  <c r="V53" i="2" s="1"/>
  <c r="T53" i="2"/>
  <c r="U53" i="2"/>
  <c r="W53" i="2" l="1"/>
  <c r="K53" i="2" s="1"/>
  <c r="Y53" i="2" l="1"/>
  <c r="Z53" i="2" s="1"/>
  <c r="AA53" i="2" s="1"/>
  <c r="H53" i="2"/>
  <c r="N54" i="2" s="1"/>
  <c r="AB53" i="2"/>
  <c r="AC53" i="2"/>
  <c r="AD53" i="2" l="1"/>
  <c r="AE53" i="2" s="1"/>
  <c r="I54" i="2"/>
  <c r="R54" i="2" l="1"/>
  <c r="O54" i="2" s="1"/>
  <c r="S54" i="2"/>
  <c r="P54" i="2" s="1"/>
  <c r="T54" i="2" l="1"/>
  <c r="U54" i="2"/>
  <c r="W54" i="2" l="1"/>
  <c r="Q54" i="2"/>
  <c r="V54" i="2" s="1"/>
  <c r="K54" i="2" l="1"/>
  <c r="Y54" i="2" l="1"/>
  <c r="Z54" i="2" s="1"/>
  <c r="AA54" i="2" s="1"/>
  <c r="H54" i="2"/>
  <c r="N55" i="2" s="1"/>
  <c r="AC54" i="2"/>
  <c r="AB54" i="2"/>
  <c r="AD54" i="2" l="1"/>
  <c r="AE54" i="2" s="1"/>
  <c r="I55" i="2"/>
  <c r="R55" i="2" l="1"/>
  <c r="O55" i="2" s="1"/>
  <c r="S55" i="2"/>
  <c r="P55" i="2" s="1"/>
  <c r="Q55" i="2" l="1"/>
  <c r="V55" i="2" s="1"/>
  <c r="U55" i="2"/>
  <c r="T55" i="2"/>
  <c r="W55" i="2" l="1"/>
  <c r="K55" i="2" s="1"/>
  <c r="Y55" i="2" l="1"/>
  <c r="Z55" i="2" s="1"/>
  <c r="AA55" i="2" s="1"/>
  <c r="H55" i="2"/>
  <c r="N56" i="2" s="1"/>
  <c r="AC55" i="2"/>
  <c r="AB55" i="2"/>
  <c r="AD55" i="2" l="1"/>
  <c r="AE55" i="2" s="1"/>
  <c r="I56" i="2"/>
  <c r="S56" i="2" l="1"/>
  <c r="P56" i="2" s="1"/>
  <c r="R56" i="2"/>
  <c r="O56" i="2" s="1"/>
  <c r="T56" i="2" l="1"/>
  <c r="Q56" i="2" l="1"/>
  <c r="V56" i="2" s="1"/>
  <c r="U56" i="2"/>
  <c r="W56" i="2" l="1"/>
  <c r="K56" i="2" s="1"/>
  <c r="Y56" i="2" l="1"/>
  <c r="Z56" i="2" s="1"/>
  <c r="AA56" i="2" s="1"/>
  <c r="H56" i="2"/>
  <c r="N57" i="2" s="1"/>
  <c r="AB56" i="2"/>
  <c r="AC56" i="2"/>
  <c r="AD56" i="2" l="1"/>
  <c r="AE56" i="2" s="1"/>
  <c r="I57" i="2"/>
  <c r="S57" i="2" l="1"/>
  <c r="P57" i="2" s="1"/>
  <c r="R57" i="2"/>
  <c r="O57" i="2" s="1"/>
  <c r="Q57" i="2" l="1"/>
  <c r="V57" i="2" s="1"/>
  <c r="T57" i="2"/>
  <c r="U57" i="2"/>
  <c r="W57" i="2" l="1"/>
  <c r="K57" i="2" s="1"/>
  <c r="AC57" i="2" s="1"/>
  <c r="AB57" i="2" l="1"/>
  <c r="AD57" i="2" s="1"/>
  <c r="AE57" i="2" s="1"/>
  <c r="Y57" i="2"/>
  <c r="Z57" i="2" s="1"/>
  <c r="AA57" i="2" s="1"/>
  <c r="H57" i="2"/>
  <c r="N58" i="2" s="1"/>
  <c r="I58" i="2" l="1"/>
  <c r="S58" i="2" l="1"/>
  <c r="P58" i="2" s="1"/>
  <c r="R58" i="2"/>
  <c r="O58" i="2" s="1"/>
  <c r="Q58" i="2" l="1"/>
  <c r="V58" i="2" s="1"/>
  <c r="T58" i="2"/>
  <c r="U58" i="2"/>
  <c r="W58" i="2" l="1"/>
  <c r="K58" i="2" s="1"/>
  <c r="Y58" i="2" l="1"/>
  <c r="Z58" i="2" s="1"/>
  <c r="AA58" i="2" s="1"/>
  <c r="H58" i="2"/>
  <c r="N59" i="2" s="1"/>
  <c r="AB58" i="2"/>
  <c r="AC58" i="2"/>
  <c r="AD58" i="2" l="1"/>
  <c r="AE58" i="2" s="1"/>
  <c r="I59" i="2"/>
  <c r="R59" i="2" l="1"/>
  <c r="O59" i="2" s="1"/>
  <c r="S59" i="2"/>
  <c r="P59" i="2" s="1"/>
  <c r="T59" i="2" l="1"/>
  <c r="U59" i="2"/>
  <c r="Q59" i="2"/>
  <c r="V59" i="2" s="1"/>
  <c r="W59" i="2" l="1"/>
  <c r="K59" i="2" s="1"/>
  <c r="AC59" i="2" s="1"/>
  <c r="Y59" i="2" l="1"/>
  <c r="Z59" i="2" s="1"/>
  <c r="AA59" i="2" s="1"/>
  <c r="H59" i="2"/>
  <c r="N60" i="2" s="1"/>
  <c r="AB59" i="2"/>
  <c r="AD59" i="2" s="1"/>
  <c r="AE59" i="2" s="1"/>
  <c r="I60" i="2" l="1"/>
  <c r="R60" i="2" l="1"/>
  <c r="O60" i="2" s="1"/>
  <c r="S60" i="2"/>
  <c r="P60" i="2" s="1"/>
  <c r="Q60" i="2" l="1"/>
  <c r="V60" i="2" s="1"/>
  <c r="T60" i="2"/>
  <c r="U60" i="2"/>
  <c r="W60" i="2" l="1"/>
  <c r="K60" i="2" s="1"/>
  <c r="Y60" i="2" l="1"/>
  <c r="Z60" i="2" s="1"/>
  <c r="AA60" i="2" s="1"/>
  <c r="H60" i="2"/>
  <c r="N61" i="2" s="1"/>
  <c r="AB60" i="2"/>
  <c r="AC60" i="2"/>
  <c r="AD60" i="2" l="1"/>
  <c r="AE60" i="2" s="1"/>
  <c r="I61" i="2"/>
  <c r="S61" i="2" l="1"/>
  <c r="P61" i="2" s="1"/>
  <c r="R61" i="2"/>
  <c r="O61" i="2" s="1"/>
  <c r="T61" i="2" l="1"/>
  <c r="Q61" i="2" l="1"/>
  <c r="V61" i="2" s="1"/>
  <c r="U61" i="2"/>
  <c r="W61" i="2" l="1"/>
  <c r="K61" i="2" s="1"/>
  <c r="AC61" i="2" s="1"/>
  <c r="AB61" i="2" l="1"/>
  <c r="AD61" i="2" s="1"/>
  <c r="AE61" i="2" s="1"/>
  <c r="Y61" i="2"/>
  <c r="Z61" i="2" s="1"/>
  <c r="AA61" i="2" s="1"/>
  <c r="H61" i="2"/>
  <c r="N62" i="2" s="1"/>
  <c r="I62" i="2" l="1"/>
  <c r="S62" i="2" l="1"/>
  <c r="P62" i="2" s="1"/>
  <c r="R62" i="2"/>
  <c r="O62" i="2" s="1"/>
  <c r="U62" i="2" l="1"/>
  <c r="Q62" i="2"/>
  <c r="V62" i="2" s="1"/>
  <c r="T62" i="2"/>
  <c r="W62" i="2" l="1"/>
  <c r="K62" i="2" s="1"/>
  <c r="Y62" i="2" l="1"/>
  <c r="Z62" i="2" s="1"/>
  <c r="AA62" i="2" s="1"/>
  <c r="H62" i="2"/>
  <c r="N63" i="2" s="1"/>
  <c r="AB62" i="2"/>
  <c r="AC62" i="2"/>
  <c r="AD62" i="2" l="1"/>
  <c r="AE62" i="2" s="1"/>
  <c r="I63" i="2"/>
  <c r="S63" i="2" l="1"/>
  <c r="P63" i="2" s="1"/>
  <c r="R63" i="2"/>
  <c r="O63" i="2" s="1"/>
  <c r="Q63" i="2" l="1"/>
  <c r="V63" i="2" s="1"/>
  <c r="T63" i="2"/>
  <c r="U63" i="2"/>
  <c r="W63" i="2" l="1"/>
  <c r="K63" i="2" s="1"/>
  <c r="AC63" i="2" s="1"/>
  <c r="Y63" i="2" l="1"/>
  <c r="Z63" i="2" s="1"/>
  <c r="AA63" i="2" s="1"/>
  <c r="H63" i="2"/>
  <c r="N64" i="2" s="1"/>
  <c r="AB63" i="2"/>
  <c r="AD63" i="2" s="1"/>
  <c r="AE63" i="2" s="1"/>
  <c r="I64" i="2" l="1"/>
  <c r="R64" i="2" l="1"/>
  <c r="O64" i="2" s="1"/>
  <c r="S64" i="2"/>
  <c r="P64" i="2" s="1"/>
  <c r="T64" i="2" l="1"/>
  <c r="Q64" i="2" l="1"/>
  <c r="V64" i="2" s="1"/>
  <c r="U64" i="2"/>
  <c r="W64" i="2" l="1"/>
  <c r="K64" i="2" s="1"/>
  <c r="Y64" i="2" l="1"/>
  <c r="Z64" i="2" s="1"/>
  <c r="AA64" i="2" s="1"/>
  <c r="H64" i="2"/>
  <c r="N65" i="2" s="1"/>
  <c r="AB64" i="2"/>
  <c r="AC64" i="2"/>
  <c r="AD64" i="2" l="1"/>
  <c r="AE64" i="2" s="1"/>
  <c r="I65" i="2"/>
  <c r="R65" i="2" l="1"/>
  <c r="O65" i="2" s="1"/>
  <c r="S65" i="2"/>
  <c r="P65" i="2" s="1"/>
  <c r="T65" i="2" l="1"/>
  <c r="Q65" i="2" l="1"/>
  <c r="V65" i="2" s="1"/>
  <c r="U65" i="2"/>
  <c r="W65" i="2" l="1"/>
  <c r="K65" i="2" s="1"/>
  <c r="AB65" i="2" s="1"/>
  <c r="Y65" i="2" l="1"/>
  <c r="Z65" i="2" s="1"/>
  <c r="AA65" i="2" s="1"/>
  <c r="H65" i="2"/>
  <c r="N66" i="2" s="1"/>
  <c r="AC65" i="2"/>
  <c r="AD65" i="2" s="1"/>
  <c r="AE65" i="2" s="1"/>
  <c r="I66" i="2" l="1"/>
  <c r="R66" i="2" l="1"/>
  <c r="O66" i="2" s="1"/>
  <c r="S66" i="2"/>
  <c r="P66" i="2" s="1"/>
  <c r="T66" i="2" l="1"/>
  <c r="Q66" i="2" l="1"/>
  <c r="V66" i="2" s="1"/>
  <c r="U66" i="2"/>
  <c r="W66" i="2" l="1"/>
  <c r="K66" i="2" s="1"/>
  <c r="Y66" i="2" l="1"/>
  <c r="Z66" i="2" s="1"/>
  <c r="AA66" i="2" s="1"/>
  <c r="H66" i="2"/>
  <c r="N67" i="2" s="1"/>
  <c r="AC66" i="2"/>
  <c r="AB66" i="2"/>
  <c r="AD66" i="2" l="1"/>
  <c r="AE66" i="2" s="1"/>
  <c r="I67" i="2"/>
  <c r="S67" i="2" l="1"/>
  <c r="P67" i="2" s="1"/>
  <c r="R67" i="2"/>
  <c r="O67" i="2" s="1"/>
  <c r="Q67" i="2" l="1"/>
  <c r="V67" i="2" s="1"/>
  <c r="T67" i="2"/>
  <c r="U67" i="2"/>
  <c r="W67" i="2" l="1"/>
  <c r="K67" i="2" s="1"/>
  <c r="AC67" i="2" s="1"/>
  <c r="Y67" i="2" l="1"/>
  <c r="Z67" i="2" s="1"/>
  <c r="AA67" i="2" s="1"/>
  <c r="H67" i="2"/>
  <c r="N68" i="2" s="1"/>
  <c r="AB67" i="2"/>
  <c r="AD67" i="2" s="1"/>
  <c r="AE67" i="2" s="1"/>
  <c r="I68" i="2" l="1"/>
  <c r="S68" i="2" l="1"/>
  <c r="P68" i="2" s="1"/>
  <c r="R68" i="2"/>
  <c r="O68" i="2" s="1"/>
  <c r="T68" i="2" l="1"/>
  <c r="U68" i="2"/>
  <c r="W68" i="2" l="1"/>
  <c r="Q68" i="2"/>
  <c r="V68" i="2" s="1"/>
  <c r="K68" i="2" l="1"/>
  <c r="Y68" i="2" l="1"/>
  <c r="Z68" i="2" s="1"/>
  <c r="AA68" i="2" s="1"/>
  <c r="H68" i="2"/>
  <c r="N69" i="2" s="1"/>
  <c r="AC68" i="2"/>
  <c r="AB68" i="2"/>
  <c r="I69" i="2" l="1"/>
  <c r="AD68" i="2"/>
  <c r="AE68" i="2" s="1"/>
  <c r="S69" i="2" l="1"/>
  <c r="P69" i="2" s="1"/>
  <c r="R69" i="2"/>
  <c r="O69" i="2" s="1"/>
  <c r="T69" i="2" l="1"/>
  <c r="Q69" i="2" l="1"/>
  <c r="V69" i="2" s="1"/>
  <c r="U69" i="2"/>
  <c r="W69" i="2" l="1"/>
  <c r="K69" i="2" s="1"/>
  <c r="Y69" i="2" l="1"/>
  <c r="Z69" i="2" s="1"/>
  <c r="AA69" i="2" s="1"/>
  <c r="H69" i="2"/>
  <c r="N70" i="2" s="1"/>
  <c r="AB69" i="2"/>
  <c r="AC69" i="2"/>
  <c r="AD69" i="2" l="1"/>
  <c r="AE69" i="2" s="1"/>
  <c r="I70" i="2"/>
  <c r="S70" i="2" l="1"/>
  <c r="P70" i="2" s="1"/>
  <c r="R70" i="2"/>
  <c r="O70" i="2" s="1"/>
  <c r="T70" i="2" l="1"/>
  <c r="U70" i="2"/>
  <c r="Q70" i="2"/>
  <c r="V70" i="2" s="1"/>
  <c r="W70" i="2" l="1"/>
  <c r="K70" i="2" s="1"/>
  <c r="AC70" i="2" s="1"/>
  <c r="Y70" i="2" l="1"/>
  <c r="Z70" i="2" s="1"/>
  <c r="AA70" i="2" s="1"/>
  <c r="H70" i="2"/>
  <c r="N71" i="2" s="1"/>
  <c r="AB70" i="2"/>
  <c r="AD70" i="2" s="1"/>
  <c r="AE70" i="2" s="1"/>
  <c r="I71" i="2" l="1"/>
  <c r="R71" i="2" l="1"/>
  <c r="O71" i="2" s="1"/>
  <c r="S71" i="2"/>
  <c r="P71" i="2" s="1"/>
  <c r="T71" i="2" l="1"/>
  <c r="Q71" i="2" l="1"/>
  <c r="V71" i="2" s="1"/>
  <c r="U71" i="2"/>
  <c r="W71" i="2" l="1"/>
  <c r="K71" i="2" s="1"/>
  <c r="AB71" i="2" s="1"/>
  <c r="Y71" i="2" l="1"/>
  <c r="Z71" i="2" s="1"/>
  <c r="AA71" i="2" s="1"/>
  <c r="H71" i="2"/>
  <c r="N72" i="2" s="1"/>
  <c r="AC71" i="2"/>
  <c r="AD71" i="2" s="1"/>
  <c r="AE71" i="2" s="1"/>
  <c r="I72" i="2" l="1"/>
  <c r="S72" i="2" l="1"/>
  <c r="P72" i="2" s="1"/>
  <c r="R72" i="2"/>
  <c r="O72" i="2" s="1"/>
  <c r="T72" i="2" l="1"/>
  <c r="Q72" i="2" l="1"/>
  <c r="V72" i="2" s="1"/>
  <c r="U72" i="2"/>
  <c r="W72" i="2" l="1"/>
  <c r="K72" i="2" s="1"/>
  <c r="Y72" i="2" l="1"/>
  <c r="Z72" i="2" s="1"/>
  <c r="AA72" i="2" s="1"/>
  <c r="H72" i="2"/>
  <c r="N73" i="2" s="1"/>
  <c r="AB72" i="2"/>
  <c r="AC72" i="2"/>
  <c r="I73" i="2" l="1"/>
  <c r="AD72" i="2"/>
  <c r="AE72" i="2" s="1"/>
  <c r="S73" i="2" l="1"/>
  <c r="P73" i="2" s="1"/>
  <c r="R73" i="2"/>
  <c r="O73" i="2" s="1"/>
  <c r="T73" i="2" l="1"/>
  <c r="Q73" i="2" l="1"/>
  <c r="V73" i="2" s="1"/>
  <c r="U73" i="2"/>
  <c r="W73" i="2" l="1"/>
  <c r="K73" i="2" s="1"/>
  <c r="AB73" i="2" s="1"/>
  <c r="Y73" i="2" l="1"/>
  <c r="Z73" i="2" s="1"/>
  <c r="AA73" i="2" s="1"/>
  <c r="H73" i="2"/>
  <c r="N74" i="2" s="1"/>
  <c r="AC73" i="2"/>
  <c r="AD73" i="2" s="1"/>
  <c r="AE73" i="2" s="1"/>
  <c r="I74" i="2" l="1"/>
  <c r="S74" i="2" l="1"/>
  <c r="P74" i="2" s="1"/>
  <c r="R74" i="2"/>
  <c r="O74" i="2" s="1"/>
  <c r="T74" i="2" l="1"/>
  <c r="Q74" i="2" l="1"/>
  <c r="V74" i="2" s="1"/>
  <c r="U74" i="2"/>
  <c r="W74" i="2" l="1"/>
  <c r="K74" i="2" s="1"/>
  <c r="Y74" i="2" l="1"/>
  <c r="Z74" i="2" s="1"/>
  <c r="AA74" i="2" s="1"/>
  <c r="H74" i="2"/>
  <c r="N75" i="2" s="1"/>
  <c r="AB74" i="2"/>
  <c r="AC74" i="2"/>
  <c r="I75" i="2" l="1"/>
  <c r="AD74" i="2"/>
  <c r="AE74" i="2" s="1"/>
  <c r="S75" i="2" l="1"/>
  <c r="P75" i="2" s="1"/>
  <c r="R75" i="2"/>
  <c r="O75" i="2" s="1"/>
  <c r="T75" i="2" l="1"/>
  <c r="Q75" i="2" l="1"/>
  <c r="V75" i="2" s="1"/>
  <c r="U75" i="2"/>
  <c r="W75" i="2" l="1"/>
  <c r="K75" i="2" s="1"/>
  <c r="AC75" i="2" s="1"/>
  <c r="Y75" i="2" l="1"/>
  <c r="Z75" i="2" s="1"/>
  <c r="AA75" i="2" s="1"/>
  <c r="H75" i="2"/>
  <c r="N76" i="2" s="1"/>
  <c r="AB75" i="2"/>
  <c r="AD75" i="2" s="1"/>
  <c r="AE75" i="2" s="1"/>
  <c r="I76" i="2" l="1"/>
  <c r="R76" i="2" l="1"/>
  <c r="O76" i="2" s="1"/>
  <c r="S76" i="2"/>
  <c r="P76" i="2" s="1"/>
  <c r="T76" i="2" l="1"/>
  <c r="U76" i="2"/>
  <c r="Q76" i="2"/>
  <c r="V76" i="2" s="1"/>
  <c r="W76" i="2" l="1"/>
  <c r="K76" i="2" s="1"/>
  <c r="AC76" i="2" s="1"/>
  <c r="Y76" i="2" l="1"/>
  <c r="Z76" i="2" s="1"/>
  <c r="AA76" i="2" s="1"/>
  <c r="H76" i="2"/>
  <c r="N77" i="2" s="1"/>
  <c r="AB76" i="2"/>
  <c r="AD76" i="2" s="1"/>
  <c r="AE76" i="2" s="1"/>
  <c r="I77" i="2" l="1"/>
  <c r="R77" i="2" l="1"/>
  <c r="O77" i="2" s="1"/>
  <c r="S77" i="2"/>
  <c r="P77" i="2" s="1"/>
  <c r="T77" i="2" l="1"/>
  <c r="U77" i="2"/>
  <c r="Q77" i="2"/>
  <c r="V77" i="2" s="1"/>
  <c r="W77" i="2" l="1"/>
  <c r="K77" i="2" s="1"/>
  <c r="AC77" i="2" s="1"/>
  <c r="Y77" i="2" l="1"/>
  <c r="Z77" i="2" s="1"/>
  <c r="AA77" i="2" s="1"/>
  <c r="H77" i="2"/>
  <c r="N78" i="2" s="1"/>
  <c r="AB77" i="2"/>
  <c r="AD77" i="2" s="1"/>
  <c r="AE77" i="2" s="1"/>
  <c r="I78" i="2" l="1"/>
  <c r="R78" i="2" l="1"/>
  <c r="O78" i="2" s="1"/>
  <c r="S78" i="2"/>
  <c r="P78" i="2" s="1"/>
  <c r="Q78" i="2" l="1"/>
  <c r="V78" i="2" s="1"/>
  <c r="T78" i="2"/>
  <c r="U78" i="2"/>
  <c r="W78" i="2" l="1"/>
  <c r="K78" i="2" s="1"/>
  <c r="Y78" i="2" l="1"/>
  <c r="Z78" i="2" s="1"/>
  <c r="AA78" i="2" s="1"/>
  <c r="H78" i="2"/>
  <c r="N79" i="2" s="1"/>
  <c r="AB78" i="2"/>
  <c r="AC78" i="2"/>
  <c r="AD78" i="2" l="1"/>
  <c r="AE78" i="2" s="1"/>
  <c r="I79" i="2"/>
  <c r="S79" i="2" l="1"/>
  <c r="P79" i="2" s="1"/>
  <c r="R79" i="2"/>
  <c r="O79" i="2" s="1"/>
  <c r="T79" i="2" l="1"/>
  <c r="Q79" i="2" l="1"/>
  <c r="V79" i="2" s="1"/>
  <c r="U79" i="2"/>
  <c r="W79" i="2" l="1"/>
  <c r="K79" i="2" s="1"/>
  <c r="Y79" i="2" l="1"/>
  <c r="Z79" i="2" s="1"/>
  <c r="AA79" i="2" s="1"/>
  <c r="H79" i="2"/>
  <c r="N80" i="2" s="1"/>
  <c r="AB79" i="2"/>
  <c r="AC79" i="2"/>
  <c r="AD79" i="2" l="1"/>
  <c r="AE79" i="2" s="1"/>
  <c r="I80" i="2"/>
  <c r="S80" i="2" l="1"/>
  <c r="P80" i="2" s="1"/>
  <c r="R80" i="2"/>
  <c r="O80" i="2" s="1"/>
  <c r="T80" i="2" l="1"/>
  <c r="U80" i="2"/>
  <c r="W80" i="2" l="1"/>
  <c r="Q80" i="2"/>
  <c r="V80" i="2" s="1"/>
  <c r="K80" i="2" l="1"/>
  <c r="AB80" i="2" s="1"/>
  <c r="Y80" i="2" l="1"/>
  <c r="Z80" i="2" s="1"/>
  <c r="AA80" i="2" s="1"/>
  <c r="H80" i="2"/>
  <c r="N81" i="2" s="1"/>
  <c r="AC80" i="2"/>
  <c r="AD80" i="2" s="1"/>
  <c r="AE80" i="2" s="1"/>
  <c r="I81" i="2" l="1"/>
  <c r="R81" i="2" l="1"/>
  <c r="O81" i="2" s="1"/>
  <c r="S81" i="2"/>
  <c r="P81" i="2" s="1"/>
  <c r="Q81" i="2" l="1"/>
  <c r="V81" i="2" s="1"/>
  <c r="T81" i="2"/>
  <c r="U81" i="2"/>
  <c r="W81" i="2" l="1"/>
  <c r="K81" i="2" s="1"/>
  <c r="AC81" i="2" s="1"/>
  <c r="Y81" i="2" l="1"/>
  <c r="Z81" i="2" s="1"/>
  <c r="AA81" i="2" s="1"/>
  <c r="H81" i="2"/>
  <c r="N82" i="2" s="1"/>
  <c r="AB81" i="2"/>
  <c r="AD81" i="2" s="1"/>
  <c r="AE81" i="2" s="1"/>
  <c r="I82" i="2" l="1"/>
  <c r="S82" i="2" l="1"/>
  <c r="P82" i="2" s="1"/>
  <c r="R82" i="2"/>
  <c r="O82" i="2" s="1"/>
  <c r="T82" i="2" l="1"/>
  <c r="Q82" i="2" l="1"/>
  <c r="V82" i="2" s="1"/>
  <c r="U82" i="2"/>
  <c r="W82" i="2" l="1"/>
  <c r="K82" i="2" s="1"/>
  <c r="Y82" i="2" l="1"/>
  <c r="Z82" i="2" s="1"/>
  <c r="AA82" i="2" s="1"/>
  <c r="H82" i="2"/>
  <c r="N83" i="2" s="1"/>
  <c r="AB82" i="2"/>
  <c r="AC82" i="2"/>
  <c r="AD82" i="2" l="1"/>
  <c r="AE82" i="2" s="1"/>
  <c r="I83" i="2"/>
  <c r="S83" i="2" l="1"/>
  <c r="P83" i="2" s="1"/>
  <c r="R83" i="2"/>
  <c r="O83" i="2" s="1"/>
  <c r="T83" i="2" l="1"/>
  <c r="Q83" i="2" l="1"/>
  <c r="V83" i="2" s="1"/>
  <c r="U83" i="2"/>
  <c r="W83" i="2" l="1"/>
  <c r="K83" i="2" s="1"/>
  <c r="AC83" i="2" s="1"/>
  <c r="Y83" i="2" l="1"/>
  <c r="Z83" i="2" s="1"/>
  <c r="AA83" i="2" s="1"/>
  <c r="H83" i="2"/>
  <c r="N84" i="2" s="1"/>
  <c r="AB83" i="2"/>
  <c r="AD83" i="2" s="1"/>
  <c r="AE83" i="2" s="1"/>
  <c r="I84" i="2" l="1"/>
  <c r="R84" i="2" l="1"/>
  <c r="O84" i="2" s="1"/>
  <c r="S84" i="2"/>
  <c r="P84" i="2" s="1"/>
  <c r="Q84" i="2" l="1"/>
  <c r="V84" i="2" s="1"/>
  <c r="T84" i="2"/>
  <c r="U84" i="2"/>
  <c r="W84" i="2" l="1"/>
  <c r="K84" i="2" s="1"/>
  <c r="Y84" i="2" l="1"/>
  <c r="Z84" i="2" s="1"/>
  <c r="AA84" i="2" s="1"/>
  <c r="H84" i="2"/>
  <c r="N85" i="2" s="1"/>
  <c r="AB84" i="2"/>
  <c r="AC84" i="2"/>
  <c r="AD84" i="2" l="1"/>
  <c r="AE84" i="2" s="1"/>
  <c r="I85" i="2"/>
  <c r="S85" i="2" l="1"/>
  <c r="P85" i="2" s="1"/>
  <c r="R85" i="2"/>
  <c r="O85" i="2" s="1"/>
  <c r="Q85" i="2" l="1"/>
  <c r="V85" i="2" s="1"/>
  <c r="U85" i="2"/>
  <c r="T85" i="2"/>
  <c r="W85" i="2" l="1"/>
  <c r="K85" i="2" s="1"/>
  <c r="Y85" i="2" l="1"/>
  <c r="Z85" i="2" s="1"/>
  <c r="AA85" i="2" s="1"/>
  <c r="H85" i="2"/>
  <c r="N86" i="2" s="1"/>
  <c r="AB85" i="2"/>
  <c r="AC85" i="2"/>
  <c r="AD85" i="2" l="1"/>
  <c r="AE85" i="2" s="1"/>
  <c r="I86" i="2"/>
  <c r="R86" i="2" l="1"/>
  <c r="O86" i="2" s="1"/>
  <c r="S86" i="2"/>
  <c r="P86" i="2" s="1"/>
  <c r="Q86" i="2" l="1"/>
  <c r="V86" i="2" s="1"/>
  <c r="T86" i="2"/>
  <c r="U86" i="2"/>
  <c r="W86" i="2" l="1"/>
  <c r="K86" i="2" s="1"/>
  <c r="Y86" i="2" l="1"/>
  <c r="Z86" i="2" s="1"/>
  <c r="AA86" i="2" s="1"/>
  <c r="H86" i="2"/>
  <c r="N87" i="2" s="1"/>
  <c r="AB86" i="2"/>
  <c r="AC86" i="2"/>
  <c r="AD86" i="2" l="1"/>
  <c r="AE86" i="2" s="1"/>
  <c r="I87" i="2"/>
  <c r="R87" i="2" l="1"/>
  <c r="O87" i="2" s="1"/>
  <c r="S87" i="2"/>
  <c r="P87" i="2" s="1"/>
  <c r="Q87" i="2" l="1"/>
  <c r="V87" i="2" s="1"/>
  <c r="T87" i="2"/>
  <c r="U87" i="2"/>
  <c r="W87" i="2" l="1"/>
  <c r="K87" i="2" s="1"/>
  <c r="Y87" i="2" l="1"/>
  <c r="Z87" i="2" s="1"/>
  <c r="AA87" i="2" s="1"/>
  <c r="H87" i="2"/>
  <c r="N88" i="2" s="1"/>
  <c r="AB87" i="2"/>
  <c r="AC87" i="2"/>
  <c r="AD87" i="2" l="1"/>
  <c r="AE87" i="2" s="1"/>
  <c r="I88" i="2"/>
  <c r="S88" i="2" l="1"/>
  <c r="P88" i="2" s="1"/>
  <c r="R88" i="2"/>
  <c r="O88" i="2" s="1"/>
  <c r="Q88" i="2" l="1"/>
  <c r="V88" i="2" s="1"/>
  <c r="T88" i="2"/>
  <c r="U88" i="2"/>
  <c r="W88" i="2" l="1"/>
  <c r="K88" i="2" s="1"/>
  <c r="Y88" i="2" l="1"/>
  <c r="Z88" i="2" s="1"/>
  <c r="AA88" i="2" s="1"/>
  <c r="H88" i="2"/>
  <c r="N89" i="2" s="1"/>
  <c r="AB88" i="2"/>
  <c r="AC88" i="2"/>
  <c r="AD88" i="2" l="1"/>
  <c r="AE88" i="2" s="1"/>
  <c r="I89" i="2"/>
  <c r="S89" i="2" l="1"/>
  <c r="P89" i="2" s="1"/>
  <c r="R89" i="2"/>
  <c r="O89" i="2" s="1"/>
  <c r="Q89" i="2" l="1"/>
  <c r="V89" i="2" s="1"/>
  <c r="T89" i="2"/>
  <c r="U89" i="2"/>
  <c r="W89" i="2" l="1"/>
  <c r="K89" i="2" s="1"/>
  <c r="Y89" i="2" l="1"/>
  <c r="Z89" i="2" s="1"/>
  <c r="AA89" i="2" s="1"/>
  <c r="H89" i="2"/>
  <c r="N90" i="2" s="1"/>
  <c r="AB89" i="2"/>
  <c r="AC89" i="2"/>
  <c r="AD89" i="2" l="1"/>
  <c r="AE89" i="2" s="1"/>
  <c r="I90" i="2"/>
  <c r="R90" i="2" l="1"/>
  <c r="O90" i="2" s="1"/>
  <c r="S90" i="2"/>
  <c r="P90" i="2" s="1"/>
  <c r="Q90" i="2" l="1"/>
  <c r="V90" i="2" s="1"/>
  <c r="T90" i="2"/>
  <c r="U90" i="2"/>
  <c r="W90" i="2" l="1"/>
  <c r="K90" i="2" s="1"/>
  <c r="Y90" i="2" l="1"/>
  <c r="Z90" i="2" s="1"/>
  <c r="AA90" i="2" s="1"/>
  <c r="H90" i="2"/>
  <c r="N91" i="2" s="1"/>
  <c r="AB90" i="2"/>
  <c r="AC90" i="2"/>
  <c r="AD90" i="2" l="1"/>
  <c r="AE90" i="2" s="1"/>
  <c r="I91" i="2"/>
  <c r="R91" i="2" l="1"/>
  <c r="O91" i="2" s="1"/>
  <c r="S91" i="2"/>
  <c r="P91" i="2" s="1"/>
  <c r="Q91" i="2" l="1"/>
  <c r="V91" i="2" s="1"/>
  <c r="T91" i="2"/>
  <c r="U91" i="2"/>
  <c r="W91" i="2" l="1"/>
  <c r="K91" i="2" s="1"/>
  <c r="Y91" i="2" l="1"/>
  <c r="Z91" i="2" s="1"/>
  <c r="AA91" i="2" s="1"/>
  <c r="H91" i="2"/>
  <c r="N92" i="2" s="1"/>
  <c r="AB91" i="2"/>
  <c r="AC91" i="2"/>
  <c r="AD91" i="2" l="1"/>
  <c r="AE91" i="2" s="1"/>
  <c r="I92" i="2"/>
  <c r="S4" i="8"/>
  <c r="T4" i="8"/>
  <c r="W4" i="8" s="1"/>
  <c r="V4" i="8" l="1"/>
  <c r="X4" i="8" s="1"/>
  <c r="R92" i="2"/>
  <c r="O92" i="2" s="1"/>
  <c r="S92" i="2"/>
  <c r="P92" i="2" s="1"/>
  <c r="AC4" i="8" l="1"/>
  <c r="Q92" i="2"/>
  <c r="V92" i="2" s="1"/>
  <c r="T92" i="2"/>
  <c r="U92" i="2"/>
  <c r="AB4" i="8"/>
  <c r="AD4" i="8" l="1"/>
  <c r="Q4" i="8" s="1"/>
  <c r="AI4" i="8" s="1"/>
  <c r="W92" i="2"/>
  <c r="K92" i="2" s="1"/>
  <c r="K4" i="8" l="1"/>
  <c r="L5" i="8" s="1"/>
  <c r="AF4" i="8"/>
  <c r="AG4" i="8" s="1"/>
  <c r="AH4" i="8" s="1"/>
  <c r="AJ4" i="8"/>
  <c r="AK4" i="8" s="1"/>
  <c r="AL4" i="8" s="1"/>
  <c r="Y92" i="2"/>
  <c r="Z92" i="2" s="1"/>
  <c r="AA92" i="2" s="1"/>
  <c r="H92" i="2"/>
  <c r="N93" i="2" s="1"/>
  <c r="AB92" i="2"/>
  <c r="AC92" i="2"/>
  <c r="T5" i="8" l="1"/>
  <c r="Y5" i="8"/>
  <c r="Z5" i="8"/>
  <c r="AD92" i="2"/>
  <c r="AE92" i="2" s="1"/>
  <c r="I93" i="2"/>
  <c r="S5" i="8"/>
  <c r="AA5" i="8" l="1"/>
  <c r="V5" i="8"/>
  <c r="S93" i="2"/>
  <c r="P93" i="2" s="1"/>
  <c r="R93" i="2"/>
  <c r="O93" i="2" s="1"/>
  <c r="W5" i="8"/>
  <c r="T93" i="2" l="1"/>
  <c r="U93" i="2"/>
  <c r="Q93" i="2"/>
  <c r="V93" i="2" s="1"/>
  <c r="X5" i="8"/>
  <c r="AC5" i="8" s="1"/>
  <c r="AB5" i="8"/>
  <c r="AD5" i="8" l="1"/>
  <c r="Q5" i="8" s="1"/>
  <c r="AF5" i="8" s="1"/>
  <c r="AG5" i="8" s="1"/>
  <c r="AH5" i="8" s="1"/>
  <c r="W93" i="2"/>
  <c r="K93" i="2" s="1"/>
  <c r="AI5" i="8" l="1"/>
  <c r="AJ5" i="8"/>
  <c r="Y93" i="2"/>
  <c r="Z93" i="2" s="1"/>
  <c r="AA93" i="2" s="1"/>
  <c r="H93" i="2"/>
  <c r="N94" i="2" s="1"/>
  <c r="AB93" i="2"/>
  <c r="AC93" i="2"/>
  <c r="K5" i="8"/>
  <c r="AK5" i="8" l="1"/>
  <c r="AL5" i="8" s="1"/>
  <c r="L6" i="8"/>
  <c r="Z6" i="8" s="1"/>
  <c r="T6" i="8"/>
  <c r="AD93" i="2"/>
  <c r="AE93" i="2" s="1"/>
  <c r="I94" i="2"/>
  <c r="Y6" i="8" l="1"/>
  <c r="AA6" i="8" s="1"/>
  <c r="S94" i="2"/>
  <c r="P94" i="2" s="1"/>
  <c r="R94" i="2"/>
  <c r="O94" i="2" s="1"/>
  <c r="S6" i="8"/>
  <c r="V6" i="8" l="1"/>
  <c r="Q94" i="2"/>
  <c r="V94" i="2" s="1"/>
  <c r="T94" i="2"/>
  <c r="U94" i="2"/>
  <c r="W6" i="8"/>
  <c r="W94" i="2" l="1"/>
  <c r="K94" i="2" s="1"/>
  <c r="AC94" i="2" s="1"/>
  <c r="X6" i="8"/>
  <c r="AC6" i="8" s="1"/>
  <c r="AB6" i="8"/>
  <c r="AD6" i="8" l="1"/>
  <c r="Q6" i="8" s="1"/>
  <c r="AB94" i="2"/>
  <c r="AD94" i="2" s="1"/>
  <c r="AE94" i="2" s="1"/>
  <c r="Y94" i="2"/>
  <c r="Z94" i="2" s="1"/>
  <c r="AA94" i="2" s="1"/>
  <c r="H94" i="2"/>
  <c r="N95" i="2" s="1"/>
  <c r="AI6" i="8" l="1"/>
  <c r="K6" i="8"/>
  <c r="T7" i="8" s="1"/>
  <c r="AJ6" i="8"/>
  <c r="AF6" i="8"/>
  <c r="AG6" i="8" s="1"/>
  <c r="AH6" i="8" s="1"/>
  <c r="I95" i="2"/>
  <c r="L7" i="8" l="1"/>
  <c r="Y7" i="8" s="1"/>
  <c r="AK6" i="8"/>
  <c r="AL6" i="8" s="1"/>
  <c r="S95" i="2"/>
  <c r="P95" i="2" s="1"/>
  <c r="R95" i="2"/>
  <c r="O95" i="2" s="1"/>
  <c r="Z7" i="8" l="1"/>
  <c r="AA7" i="8" s="1"/>
  <c r="Q95" i="2"/>
  <c r="V95" i="2" s="1"/>
  <c r="T95" i="2"/>
  <c r="U95" i="2"/>
  <c r="S7" i="8"/>
  <c r="V7" i="8" s="1"/>
  <c r="W95" i="2" l="1"/>
  <c r="K95" i="2" s="1"/>
  <c r="W7" i="8"/>
  <c r="Y95" i="2" l="1"/>
  <c r="Z95" i="2" s="1"/>
  <c r="AA95" i="2" s="1"/>
  <c r="H95" i="2"/>
  <c r="N96" i="2" s="1"/>
  <c r="AC95" i="2"/>
  <c r="AB95" i="2"/>
  <c r="X7" i="8"/>
  <c r="AC7" i="8" s="1"/>
  <c r="AB7" i="8"/>
  <c r="AD7" i="8" l="1"/>
  <c r="Q7" i="8" s="1"/>
  <c r="AD95" i="2"/>
  <c r="AE95" i="2" s="1"/>
  <c r="I96" i="2"/>
  <c r="AF7" i="8" l="1"/>
  <c r="AG7" i="8" s="1"/>
  <c r="AH7" i="8" s="1"/>
  <c r="AI7" i="8"/>
  <c r="AJ7" i="8"/>
  <c r="S96" i="2"/>
  <c r="P96" i="2" s="1"/>
  <c r="R96" i="2"/>
  <c r="O96" i="2" s="1"/>
  <c r="K7" i="8"/>
  <c r="T8" i="8" s="1"/>
  <c r="L8" i="8" l="1"/>
  <c r="Z8" i="8" s="1"/>
  <c r="AK7" i="8"/>
  <c r="AL7" i="8" s="1"/>
  <c r="T96" i="2"/>
  <c r="Y8" i="8" l="1"/>
  <c r="Q96" i="2"/>
  <c r="V96" i="2" s="1"/>
  <c r="U96" i="2"/>
  <c r="S8" i="8"/>
  <c r="V8" i="8" l="1"/>
  <c r="AA8" i="8"/>
  <c r="W96" i="2"/>
  <c r="K96" i="2" s="1"/>
  <c r="W8" i="8"/>
  <c r="Y96" i="2" l="1"/>
  <c r="Z96" i="2" s="1"/>
  <c r="AA96" i="2" s="1"/>
  <c r="H96" i="2"/>
  <c r="N97" i="2" s="1"/>
  <c r="AB96" i="2"/>
  <c r="AC96" i="2"/>
  <c r="X8" i="8"/>
  <c r="AC8" i="8" s="1"/>
  <c r="AB8" i="8"/>
  <c r="AD8" i="8" l="1"/>
  <c r="Q8" i="8" s="1"/>
  <c r="AD96" i="2"/>
  <c r="AE96" i="2" s="1"/>
  <c r="I97" i="2"/>
  <c r="AF8" i="8" l="1"/>
  <c r="AG8" i="8" s="1"/>
  <c r="AH8" i="8" s="1"/>
  <c r="AI8" i="8"/>
  <c r="AJ8" i="8"/>
  <c r="S97" i="2"/>
  <c r="P97" i="2" s="1"/>
  <c r="R97" i="2"/>
  <c r="O97" i="2" s="1"/>
  <c r="K8" i="8"/>
  <c r="T9" i="8" s="1"/>
  <c r="L9" i="8" l="1"/>
  <c r="Z9" i="8" s="1"/>
  <c r="AK8" i="8"/>
  <c r="AL8" i="8" s="1"/>
  <c r="T97" i="2"/>
  <c r="Y9" i="8" l="1"/>
  <c r="AA9" i="8" s="1"/>
  <c r="Q97" i="2"/>
  <c r="V97" i="2" s="1"/>
  <c r="U97" i="2"/>
  <c r="S9" i="8"/>
  <c r="V9" i="8" s="1"/>
  <c r="W97" i="2" l="1"/>
  <c r="K97" i="2" s="1"/>
  <c r="AC97" i="2" s="1"/>
  <c r="W9" i="8"/>
  <c r="Y97" i="2" l="1"/>
  <c r="Z97" i="2" s="1"/>
  <c r="AA97" i="2" s="1"/>
  <c r="H97" i="2"/>
  <c r="N98" i="2" s="1"/>
  <c r="AB97" i="2"/>
  <c r="AD97" i="2" s="1"/>
  <c r="AE97" i="2" s="1"/>
  <c r="X9" i="8"/>
  <c r="AC9" i="8" s="1"/>
  <c r="AB9" i="8"/>
  <c r="AD9" i="8" l="1"/>
  <c r="Q9" i="8" s="1"/>
  <c r="AJ9" i="8" s="1"/>
  <c r="I98" i="2"/>
  <c r="AI9" i="8" l="1"/>
  <c r="AK9" i="8" s="1"/>
  <c r="AL9" i="8" s="1"/>
  <c r="R98" i="2"/>
  <c r="O98" i="2" s="1"/>
  <c r="S98" i="2"/>
  <c r="P98" i="2" s="1"/>
  <c r="AF9" i="8"/>
  <c r="AG9" i="8" s="1"/>
  <c r="AH9" i="8" s="1"/>
  <c r="K9" i="8"/>
  <c r="T10" i="8" s="1"/>
  <c r="T98" i="2" l="1"/>
  <c r="L10" i="8"/>
  <c r="Q98" i="2" l="1"/>
  <c r="V98" i="2" s="1"/>
  <c r="U98" i="2"/>
  <c r="Z10" i="8"/>
  <c r="Y10" i="8"/>
  <c r="W98" i="2" l="1"/>
  <c r="K98" i="2" s="1"/>
  <c r="AA10" i="8"/>
  <c r="S10" i="8"/>
  <c r="V10" i="8" s="1"/>
  <c r="Y98" i="2" l="1"/>
  <c r="Z98" i="2" s="1"/>
  <c r="AA98" i="2" s="1"/>
  <c r="H98" i="2"/>
  <c r="N99" i="2" s="1"/>
  <c r="AB98" i="2"/>
  <c r="AC98" i="2"/>
  <c r="W10" i="8"/>
  <c r="AD98" i="2" l="1"/>
  <c r="AE98" i="2" s="1"/>
  <c r="I99" i="2"/>
  <c r="X10" i="8"/>
  <c r="AC10" i="8" s="1"/>
  <c r="AB10" i="8"/>
  <c r="AD10" i="8" l="1"/>
  <c r="Q10" i="8" s="1"/>
  <c r="S99" i="2"/>
  <c r="P99" i="2" s="1"/>
  <c r="R99" i="2"/>
  <c r="O99" i="2" s="1"/>
  <c r="K10" i="8" l="1"/>
  <c r="T11" i="8" s="1"/>
  <c r="AJ10" i="8"/>
  <c r="AI10" i="8"/>
  <c r="T99" i="2"/>
  <c r="AF10" i="8"/>
  <c r="AG10" i="8" s="1"/>
  <c r="AH10" i="8" s="1"/>
  <c r="L11" i="8" l="1"/>
  <c r="Z11" i="8" s="1"/>
  <c r="AK10" i="8"/>
  <c r="AL10" i="8" s="1"/>
  <c r="Q99" i="2"/>
  <c r="V99" i="2" s="1"/>
  <c r="U99" i="2"/>
  <c r="Y11" i="8" l="1"/>
  <c r="AA11" i="8" s="1"/>
  <c r="W99" i="2"/>
  <c r="K99" i="2" s="1"/>
  <c r="S11" i="8"/>
  <c r="V11" i="8" l="1"/>
  <c r="Y99" i="2"/>
  <c r="Z99" i="2" s="1"/>
  <c r="AA99" i="2" s="1"/>
  <c r="H99" i="2"/>
  <c r="N100" i="2" s="1"/>
  <c r="AB99" i="2"/>
  <c r="AC99" i="2"/>
  <c r="W11" i="8"/>
  <c r="AD99" i="2" l="1"/>
  <c r="AE99" i="2" s="1"/>
  <c r="I100" i="2"/>
  <c r="X11" i="8"/>
  <c r="AB11" i="8"/>
  <c r="AD11" i="8" l="1"/>
  <c r="AC11" i="8"/>
  <c r="S100" i="2"/>
  <c r="P100" i="2" s="1"/>
  <c r="R100" i="2"/>
  <c r="O100" i="2" s="1"/>
  <c r="Q11" i="8" l="1"/>
  <c r="AI11" i="8" s="1"/>
  <c r="Q100" i="2"/>
  <c r="V100" i="2" s="1"/>
  <c r="T100" i="2"/>
  <c r="U100" i="2"/>
  <c r="K11" i="8" l="1"/>
  <c r="T12" i="8" s="1"/>
  <c r="AF11" i="8"/>
  <c r="AG11" i="8" s="1"/>
  <c r="AH11" i="8" s="1"/>
  <c r="AJ11" i="8"/>
  <c r="AK11" i="8" s="1"/>
  <c r="AL11" i="8" s="1"/>
  <c r="W100" i="2"/>
  <c r="K100" i="2" s="1"/>
  <c r="L12" i="8" l="1"/>
  <c r="Z12" i="8" s="1"/>
  <c r="Y100" i="2"/>
  <c r="Z100" i="2" s="1"/>
  <c r="AA100" i="2" s="1"/>
  <c r="H100" i="2"/>
  <c r="N101" i="2" s="1"/>
  <c r="AB100" i="2"/>
  <c r="AC100" i="2"/>
  <c r="Y12" i="8" l="1"/>
  <c r="AD100" i="2"/>
  <c r="AE100" i="2" s="1"/>
  <c r="I101" i="2"/>
  <c r="S12" i="8"/>
  <c r="V12" i="8" l="1"/>
  <c r="AA12" i="8"/>
  <c r="S101" i="2"/>
  <c r="P101" i="2" s="1"/>
  <c r="R101" i="2"/>
  <c r="O101" i="2" s="1"/>
  <c r="W12" i="8"/>
  <c r="Q101" i="2" l="1"/>
  <c r="V101" i="2" s="1"/>
  <c r="T101" i="2"/>
  <c r="U101" i="2"/>
  <c r="X12" i="8"/>
  <c r="AC12" i="8" s="1"/>
  <c r="AB12" i="8"/>
  <c r="AD12" i="8" l="1"/>
  <c r="Q12" i="8" s="1"/>
  <c r="AJ12" i="8" s="1"/>
  <c r="W101" i="2"/>
  <c r="K101" i="2" s="1"/>
  <c r="K12" i="8" l="1"/>
  <c r="T13" i="8" s="1"/>
  <c r="AI12" i="8"/>
  <c r="AK12" i="8" s="1"/>
  <c r="AL12" i="8" s="1"/>
  <c r="AF12" i="8"/>
  <c r="AG12" i="8" s="1"/>
  <c r="AH12" i="8" s="1"/>
  <c r="Y101" i="2"/>
  <c r="Z101" i="2" s="1"/>
  <c r="AA101" i="2" s="1"/>
  <c r="H101" i="2"/>
  <c r="N102" i="2" s="1"/>
  <c r="AB101" i="2"/>
  <c r="AC101" i="2"/>
  <c r="L13" i="8" l="1"/>
  <c r="Y13" i="8" s="1"/>
  <c r="AD101" i="2"/>
  <c r="AE101" i="2" s="1"/>
  <c r="I102" i="2"/>
  <c r="Z13" i="8" l="1"/>
  <c r="AA13" i="8" s="1"/>
  <c r="S102" i="2"/>
  <c r="P102" i="2" s="1"/>
  <c r="R102" i="2"/>
  <c r="O102" i="2" s="1"/>
  <c r="S13" i="8"/>
  <c r="V13" i="8" s="1"/>
  <c r="Q102" i="2" l="1"/>
  <c r="V102" i="2" s="1"/>
  <c r="T102" i="2"/>
  <c r="U102" i="2"/>
  <c r="W13" i="8"/>
  <c r="W102" i="2" l="1"/>
  <c r="K102" i="2" s="1"/>
  <c r="X13" i="8"/>
  <c r="AC13" i="8" s="1"/>
  <c r="AB13" i="8"/>
  <c r="AD13" i="8" l="1"/>
  <c r="Q13" i="8" s="1"/>
  <c r="AI13" i="8" s="1"/>
  <c r="Y102" i="2"/>
  <c r="Z102" i="2" s="1"/>
  <c r="AA102" i="2" s="1"/>
  <c r="H102" i="2"/>
  <c r="N103" i="2" s="1"/>
  <c r="AB102" i="2"/>
  <c r="AC102" i="2"/>
  <c r="AJ13" i="8" l="1"/>
  <c r="AK13" i="8" s="1"/>
  <c r="AL13" i="8" s="1"/>
  <c r="K13" i="8"/>
  <c r="T14" i="8" s="1"/>
  <c r="AF13" i="8"/>
  <c r="AG13" i="8" s="1"/>
  <c r="AH13" i="8" s="1"/>
  <c r="AD102" i="2"/>
  <c r="AE102" i="2" s="1"/>
  <c r="I103" i="2"/>
  <c r="L14" i="8" l="1"/>
  <c r="Z14" i="8" s="1"/>
  <c r="R103" i="2"/>
  <c r="O103" i="2" s="1"/>
  <c r="S103" i="2"/>
  <c r="P103" i="2" s="1"/>
  <c r="Y14" i="8" l="1"/>
  <c r="Q103" i="2"/>
  <c r="V103" i="2" s="1"/>
  <c r="T103" i="2"/>
  <c r="U103" i="2"/>
  <c r="S14" i="8"/>
  <c r="V14" i="8" l="1"/>
  <c r="AA14" i="8"/>
  <c r="W103" i="2"/>
  <c r="K103" i="2" s="1"/>
  <c r="W14" i="8"/>
  <c r="Y103" i="2" l="1"/>
  <c r="Z103" i="2" s="1"/>
  <c r="AA103" i="2" s="1"/>
  <c r="H103" i="2"/>
  <c r="C11" i="1" s="1"/>
  <c r="AB103" i="2"/>
  <c r="AC103" i="2"/>
  <c r="X14" i="8"/>
  <c r="AC14" i="8" s="1"/>
  <c r="AB14" i="8"/>
  <c r="AD14" i="8" l="1"/>
  <c r="Q14" i="8" s="1"/>
  <c r="AD103" i="2"/>
  <c r="AE103" i="2" s="1"/>
  <c r="AI14" i="8" l="1"/>
  <c r="AJ14" i="8"/>
  <c r="AF14" i="8"/>
  <c r="AG14" i="8" s="1"/>
  <c r="AH14" i="8" s="1"/>
  <c r="K14" i="8"/>
  <c r="T15" i="8" s="1"/>
  <c r="AK14" i="8" l="1"/>
  <c r="AL14" i="8" s="1"/>
  <c r="L15" i="8"/>
  <c r="Y15" i="8" l="1"/>
  <c r="Z15" i="8"/>
  <c r="AA15" i="8" l="1"/>
  <c r="S15" i="8"/>
  <c r="V15" i="8" s="1"/>
  <c r="W15" i="8" l="1"/>
  <c r="X15" i="8" l="1"/>
  <c r="AC15" i="8" s="1"/>
  <c r="AB15" i="8"/>
  <c r="AD15" i="8" l="1"/>
  <c r="Q15" i="8" s="1"/>
  <c r="AI15" i="8" l="1"/>
  <c r="AJ15" i="8"/>
  <c r="AF15" i="8"/>
  <c r="AG15" i="8" s="1"/>
  <c r="AH15" i="8" s="1"/>
  <c r="K15" i="8"/>
  <c r="T16" i="8" s="1"/>
  <c r="AK15" i="8" l="1"/>
  <c r="AL15" i="8" s="1"/>
  <c r="L16" i="8"/>
  <c r="Z16" i="8" l="1"/>
  <c r="Y16" i="8"/>
  <c r="S16" i="8" l="1"/>
  <c r="V16" i="8" s="1"/>
  <c r="AA16" i="8"/>
  <c r="W16" i="8" l="1"/>
  <c r="X16" i="8" l="1"/>
  <c r="AC16" i="8" s="1"/>
  <c r="AB16" i="8"/>
  <c r="AD16" i="8" l="1"/>
  <c r="Q16" i="8" s="1"/>
  <c r="AF16" i="8" l="1"/>
  <c r="AG16" i="8" s="1"/>
  <c r="AH16" i="8" s="1"/>
  <c r="AJ16" i="8"/>
  <c r="AI16" i="8"/>
  <c r="K16" i="8"/>
  <c r="L17" i="8" l="1"/>
  <c r="Z17" i="8" s="1"/>
  <c r="T17" i="8"/>
  <c r="AK16" i="8"/>
  <c r="AL16" i="8" s="1"/>
  <c r="Y17" i="8" l="1"/>
  <c r="AA17" i="8" s="1"/>
  <c r="S17" i="8"/>
  <c r="V17" i="8" l="1"/>
  <c r="W17" i="8"/>
  <c r="X17" i="8" l="1"/>
  <c r="AC17" i="8" s="1"/>
  <c r="AB17" i="8"/>
  <c r="AD17" i="8" l="1"/>
  <c r="Q17" i="8" s="1"/>
  <c r="AF17" i="8" l="1"/>
  <c r="AG17" i="8" s="1"/>
  <c r="AH17" i="8" s="1"/>
  <c r="AJ17" i="8"/>
  <c r="AI17" i="8"/>
  <c r="K17" i="8"/>
  <c r="L18" i="8" l="1"/>
  <c r="Z18" i="8" s="1"/>
  <c r="T18" i="8"/>
  <c r="AK17" i="8"/>
  <c r="AL17" i="8" s="1"/>
  <c r="Y18" i="8" l="1"/>
  <c r="AA18" i="8" s="1"/>
  <c r="S18" i="8"/>
  <c r="V18" i="8" l="1"/>
  <c r="W18" i="8"/>
  <c r="X18" i="8" l="1"/>
  <c r="AC18" i="8" s="1"/>
  <c r="AB18" i="8"/>
  <c r="AD18" i="8" l="1"/>
  <c r="Q18" i="8" s="1"/>
  <c r="AI18" i="8" s="1"/>
  <c r="AJ18" i="8" l="1"/>
  <c r="AK18" i="8" s="1"/>
  <c r="AL18" i="8" s="1"/>
  <c r="K18" i="8"/>
  <c r="T19" i="8" s="1"/>
  <c r="AF18" i="8"/>
  <c r="AG18" i="8" s="1"/>
  <c r="AH18" i="8" s="1"/>
  <c r="L19" i="8" l="1"/>
  <c r="Y19" i="8" s="1"/>
  <c r="Z19" i="8" l="1"/>
  <c r="AA19" i="8" s="1"/>
  <c r="S19" i="8"/>
  <c r="V19" i="8" s="1"/>
  <c r="W19" i="8" l="1"/>
  <c r="X19" i="8" l="1"/>
  <c r="AC19" i="8" s="1"/>
  <c r="AB19" i="8"/>
  <c r="AD19" i="8" l="1"/>
  <c r="Q19" i="8" s="1"/>
  <c r="AF19" i="8" l="1"/>
  <c r="AG19" i="8" s="1"/>
  <c r="AH19" i="8" s="1"/>
  <c r="AI19" i="8"/>
  <c r="AJ19" i="8"/>
  <c r="K19" i="8"/>
  <c r="L20" i="8" l="1"/>
  <c r="Z20" i="8" s="1"/>
  <c r="T20" i="8"/>
  <c r="AK19" i="8"/>
  <c r="AL19" i="8" s="1"/>
  <c r="Y20" i="8" l="1"/>
  <c r="AA20" i="8" s="1"/>
  <c r="S20" i="8"/>
  <c r="V20" i="8" l="1"/>
  <c r="W20" i="8"/>
  <c r="X20" i="8" l="1"/>
  <c r="AC20" i="8" s="1"/>
  <c r="AB20" i="8"/>
  <c r="AD20" i="8" l="1"/>
  <c r="Q20" i="8" s="1"/>
  <c r="AJ20" i="8" s="1"/>
  <c r="AI20" i="8" l="1"/>
  <c r="AK20" i="8" s="1"/>
  <c r="AL20" i="8" s="1"/>
  <c r="AF20" i="8"/>
  <c r="AG20" i="8" s="1"/>
  <c r="AH20" i="8" s="1"/>
  <c r="K20" i="8"/>
  <c r="T21" i="8" s="1"/>
  <c r="L21" i="8" l="1"/>
  <c r="Y21" i="8" l="1"/>
  <c r="Z21" i="8"/>
  <c r="S21" i="8" l="1"/>
  <c r="V21" i="8" s="1"/>
  <c r="AA21" i="8"/>
  <c r="W21" i="8" l="1"/>
  <c r="X21" i="8" l="1"/>
  <c r="AC21" i="8" s="1"/>
  <c r="AB21" i="8"/>
  <c r="AD21" i="8" l="1"/>
  <c r="Q21" i="8" s="1"/>
  <c r="AF21" i="8" s="1"/>
  <c r="AG21" i="8" s="1"/>
  <c r="AH21" i="8" s="1"/>
  <c r="AI21" i="8" l="1"/>
  <c r="AJ21" i="8"/>
  <c r="K21" i="8"/>
  <c r="AK21" i="8" l="1"/>
  <c r="AL21" i="8" s="1"/>
  <c r="L22" i="8"/>
  <c r="Y22" i="8" s="1"/>
  <c r="T22" i="8"/>
  <c r="Z22" i="8" l="1"/>
  <c r="AA22" i="8" s="1"/>
  <c r="S22" i="8"/>
  <c r="V22" i="8" s="1"/>
  <c r="W22" i="8" l="1"/>
  <c r="X22" i="8" l="1"/>
  <c r="AC22" i="8" s="1"/>
  <c r="AB22" i="8"/>
  <c r="AD22" i="8" l="1"/>
  <c r="Q22" i="8" s="1"/>
  <c r="AJ22" i="8" s="1"/>
  <c r="AI22" i="8" l="1"/>
  <c r="AK22" i="8" s="1"/>
  <c r="AL22" i="8" s="1"/>
  <c r="AF22" i="8"/>
  <c r="AG22" i="8" s="1"/>
  <c r="AH22" i="8" s="1"/>
  <c r="K22" i="8"/>
  <c r="T23" i="8" s="1"/>
  <c r="L23" i="8" l="1"/>
  <c r="Z23" i="8" l="1"/>
  <c r="Y23" i="8"/>
  <c r="S23" i="8" l="1"/>
  <c r="V23" i="8" s="1"/>
  <c r="AA23" i="8"/>
  <c r="W23" i="8" l="1"/>
  <c r="X23" i="8" l="1"/>
  <c r="AC23" i="8" s="1"/>
  <c r="AB23" i="8"/>
  <c r="AD23" i="8" l="1"/>
  <c r="Q23" i="8" s="1"/>
  <c r="AF23" i="8" s="1"/>
  <c r="AG23" i="8" s="1"/>
  <c r="AH23" i="8" s="1"/>
  <c r="AI23" i="8" l="1"/>
  <c r="AJ23" i="8"/>
  <c r="K23" i="8"/>
  <c r="L24" i="8" l="1"/>
  <c r="Z24" i="8" s="1"/>
  <c r="T24" i="8"/>
  <c r="AK23" i="8"/>
  <c r="AL23" i="8" s="1"/>
  <c r="Y24" i="8" l="1"/>
  <c r="AA24" i="8" s="1"/>
  <c r="S24" i="8"/>
  <c r="V24" i="8" l="1"/>
  <c r="W24" i="8"/>
  <c r="X24" i="8" l="1"/>
  <c r="AC24" i="8" s="1"/>
  <c r="AB24" i="8"/>
  <c r="AD24" i="8" l="1"/>
  <c r="Q24" i="8" s="1"/>
  <c r="AI24" i="8" l="1"/>
  <c r="AJ24" i="8"/>
  <c r="AF24" i="8"/>
  <c r="AG24" i="8" s="1"/>
  <c r="AH24" i="8" s="1"/>
  <c r="K24" i="8"/>
  <c r="T25" i="8" s="1"/>
  <c r="AK24" i="8" l="1"/>
  <c r="AL24" i="8" s="1"/>
  <c r="L25" i="8"/>
  <c r="Z25" i="8" l="1"/>
  <c r="Y25" i="8"/>
  <c r="AA25" i="8" l="1"/>
  <c r="S25" i="8"/>
  <c r="V25" i="8" s="1"/>
  <c r="W25" i="8" l="1"/>
  <c r="X25" i="8" l="1"/>
  <c r="AC25" i="8" s="1"/>
  <c r="AB25" i="8"/>
  <c r="AD25" i="8" l="1"/>
  <c r="Q25" i="8" s="1"/>
  <c r="K25" i="8" s="1"/>
  <c r="T26" i="8" s="1"/>
  <c r="AJ25" i="8" l="1"/>
  <c r="AI25" i="8"/>
  <c r="AF25" i="8"/>
  <c r="AG25" i="8" s="1"/>
  <c r="AH25" i="8" s="1"/>
  <c r="L26" i="8"/>
  <c r="AK25" i="8" l="1"/>
  <c r="AL25" i="8" s="1"/>
  <c r="Z26" i="8"/>
  <c r="Y26" i="8"/>
  <c r="AA26" i="8" l="1"/>
  <c r="S26" i="8"/>
  <c r="V26" i="8" s="1"/>
  <c r="W26" i="8" l="1"/>
  <c r="X26" i="8" l="1"/>
  <c r="AC26" i="8" s="1"/>
  <c r="AB26" i="8"/>
  <c r="AD26" i="8" l="1"/>
  <c r="Q26" i="8" s="1"/>
  <c r="AI26" i="8" s="1"/>
  <c r="AJ26" i="8" l="1"/>
  <c r="AK26" i="8" s="1"/>
  <c r="AL26" i="8" s="1"/>
  <c r="AF26" i="8"/>
  <c r="AG26" i="8" s="1"/>
  <c r="AH26" i="8" s="1"/>
  <c r="K26" i="8"/>
  <c r="T27" i="8" s="1"/>
  <c r="L27" i="8" l="1"/>
  <c r="Z27" i="8" l="1"/>
  <c r="Y27" i="8"/>
  <c r="AA27" i="8" l="1"/>
  <c r="S27" i="8"/>
  <c r="V27" i="8" s="1"/>
  <c r="W27" i="8" l="1"/>
  <c r="X27" i="8" l="1"/>
  <c r="AC27" i="8" s="1"/>
  <c r="AB27" i="8"/>
  <c r="AD27" i="8" l="1"/>
  <c r="Q27" i="8" s="1"/>
  <c r="K27" i="8" s="1"/>
  <c r="T28" i="8" s="1"/>
  <c r="AI27" i="8" l="1"/>
  <c r="AJ27" i="8"/>
  <c r="AF27" i="8"/>
  <c r="AG27" i="8" s="1"/>
  <c r="AH27" i="8" s="1"/>
  <c r="L28" i="8"/>
  <c r="AK27" i="8" l="1"/>
  <c r="AL27" i="8" s="1"/>
  <c r="Z28" i="8"/>
  <c r="Y28" i="8"/>
  <c r="AA28" i="8" l="1"/>
  <c r="S28" i="8"/>
  <c r="V28" i="8" s="1"/>
  <c r="W28" i="8" l="1"/>
  <c r="X28" i="8" l="1"/>
  <c r="AC28" i="8" s="1"/>
  <c r="AB28" i="8"/>
  <c r="AD28" i="8" l="1"/>
  <c r="Q28" i="8" s="1"/>
  <c r="AI28" i="8" l="1"/>
  <c r="AF28" i="8"/>
  <c r="AG28" i="8" s="1"/>
  <c r="AH28" i="8" s="1"/>
  <c r="AJ28" i="8"/>
  <c r="K28" i="8"/>
  <c r="L29" i="8" l="1"/>
  <c r="Z29" i="8" s="1"/>
  <c r="T29" i="8"/>
  <c r="AK28" i="8"/>
  <c r="AL28" i="8" s="1"/>
  <c r="Y29" i="8" l="1"/>
  <c r="AA29" i="8" s="1"/>
  <c r="S29" i="8"/>
  <c r="V29" i="8" l="1"/>
  <c r="W29" i="8"/>
  <c r="X29" i="8" l="1"/>
  <c r="AC29" i="8" s="1"/>
  <c r="AB29" i="8"/>
  <c r="AD29" i="8" l="1"/>
  <c r="Q29" i="8" s="1"/>
  <c r="AF29" i="8" s="1"/>
  <c r="AG29" i="8" s="1"/>
  <c r="AH29" i="8" s="1"/>
  <c r="AI29" i="8" l="1"/>
  <c r="K29" i="8"/>
  <c r="AJ29" i="8"/>
  <c r="L30" i="8" l="1"/>
  <c r="Z30" i="8" s="1"/>
  <c r="T30" i="8"/>
  <c r="AK29" i="8"/>
  <c r="AL29" i="8" s="1"/>
  <c r="Y30" i="8" l="1"/>
  <c r="AA30" i="8" s="1"/>
  <c r="S30" i="8"/>
  <c r="V30" i="8" l="1"/>
  <c r="W30" i="8"/>
  <c r="X30" i="8" l="1"/>
  <c r="AC30" i="8" s="1"/>
  <c r="AB30" i="8"/>
  <c r="AD30" i="8" l="1"/>
  <c r="Q30" i="8" s="1"/>
  <c r="AF30" i="8" s="1"/>
  <c r="AG30" i="8" s="1"/>
  <c r="AH30" i="8" s="1"/>
  <c r="AI30" i="8" l="1"/>
  <c r="AJ30" i="8"/>
  <c r="K30" i="8"/>
  <c r="L31" i="8" l="1"/>
  <c r="Z31" i="8" s="1"/>
  <c r="T31" i="8"/>
  <c r="AK30" i="8"/>
  <c r="AL30" i="8" s="1"/>
  <c r="Y31" i="8" l="1"/>
  <c r="AA31" i="8" s="1"/>
  <c r="S31" i="8"/>
  <c r="V31" i="8" s="1"/>
  <c r="W31" i="8" l="1"/>
  <c r="X31" i="8" l="1"/>
  <c r="AC31" i="8" s="1"/>
  <c r="AB31" i="8"/>
  <c r="AD31" i="8" l="1"/>
  <c r="Q31" i="8" s="1"/>
  <c r="AI31" i="8" s="1"/>
  <c r="AJ31" i="8" l="1"/>
  <c r="AK31" i="8" s="1"/>
  <c r="AL31" i="8" s="1"/>
  <c r="AF31" i="8"/>
  <c r="AG31" i="8" s="1"/>
  <c r="AH31" i="8" s="1"/>
  <c r="K31" i="8"/>
  <c r="T32" i="8" s="1"/>
  <c r="L32" i="8" l="1"/>
  <c r="Z32" i="8" l="1"/>
  <c r="Y32" i="8"/>
  <c r="S32" i="8" l="1"/>
  <c r="V32" i="8" s="1"/>
  <c r="AA32" i="8"/>
  <c r="W32" i="8" l="1"/>
  <c r="X32" i="8" l="1"/>
  <c r="AC32" i="8" s="1"/>
  <c r="AB32" i="8"/>
  <c r="AD32" i="8" l="1"/>
  <c r="Q32" i="8" s="1"/>
  <c r="AF32" i="8" s="1"/>
  <c r="AG32" i="8" s="1"/>
  <c r="AH32" i="8" s="1"/>
  <c r="AI32" i="8" l="1"/>
  <c r="AJ32" i="8"/>
  <c r="K32" i="8"/>
  <c r="L33" i="8" l="1"/>
  <c r="Z33" i="8" s="1"/>
  <c r="T33" i="8"/>
  <c r="AK32" i="8"/>
  <c r="AL32" i="8" s="1"/>
  <c r="Y33" i="8" l="1"/>
  <c r="AA33" i="8" s="1"/>
  <c r="S33" i="8"/>
  <c r="V33" i="8" l="1"/>
  <c r="W33" i="8"/>
  <c r="X33" i="8" l="1"/>
  <c r="AC33" i="8" s="1"/>
  <c r="AB33" i="8"/>
  <c r="AD33" i="8" l="1"/>
  <c r="Q33" i="8" s="1"/>
  <c r="AF33" i="8" l="1"/>
  <c r="AG33" i="8" s="1"/>
  <c r="AH33" i="8" s="1"/>
  <c r="AI33" i="8"/>
  <c r="AJ33" i="8"/>
  <c r="K33" i="8"/>
  <c r="L34" i="8" l="1"/>
  <c r="Z34" i="8" s="1"/>
  <c r="T34" i="8"/>
  <c r="AK33" i="8"/>
  <c r="AL33" i="8" s="1"/>
  <c r="Y34" i="8" l="1"/>
  <c r="AA34" i="8" s="1"/>
  <c r="S34" i="8"/>
  <c r="V34" i="8" l="1"/>
  <c r="W34" i="8"/>
  <c r="X34" i="8" l="1"/>
  <c r="AC34" i="8" s="1"/>
  <c r="AB34" i="8"/>
  <c r="AD34" i="8" l="1"/>
  <c r="Q34" i="8" s="1"/>
  <c r="AI34" i="8" s="1"/>
  <c r="AJ34" i="8" l="1"/>
  <c r="AK34" i="8" s="1"/>
  <c r="AL34" i="8" s="1"/>
  <c r="AF34" i="8"/>
  <c r="AG34" i="8" s="1"/>
  <c r="AH34" i="8" s="1"/>
  <c r="K34" i="8"/>
  <c r="T35" i="8" s="1"/>
  <c r="L35" i="8" l="1"/>
  <c r="Z35" i="8" l="1"/>
  <c r="Y35" i="8"/>
  <c r="AA35" i="8" l="1"/>
  <c r="S35" i="8"/>
  <c r="V35" i="8" s="1"/>
  <c r="W35" i="8" l="1"/>
  <c r="X35" i="8" l="1"/>
  <c r="AC35" i="8" s="1"/>
  <c r="AB35" i="8"/>
  <c r="AD35" i="8" l="1"/>
  <c r="Q35" i="8" s="1"/>
  <c r="AF35" i="8" s="1"/>
  <c r="AG35" i="8" s="1"/>
  <c r="AH35" i="8" s="1"/>
  <c r="AI35" i="8" l="1"/>
  <c r="AJ35" i="8"/>
  <c r="K35" i="8"/>
  <c r="L36" i="8" l="1"/>
  <c r="Z36" i="8" s="1"/>
  <c r="T36" i="8"/>
  <c r="AK35" i="8"/>
  <c r="AL35" i="8" s="1"/>
  <c r="Y36" i="8" l="1"/>
  <c r="AA36" i="8" s="1"/>
  <c r="S36" i="8"/>
  <c r="V36" i="8" l="1"/>
  <c r="W36" i="8"/>
  <c r="X36" i="8" l="1"/>
  <c r="AC36" i="8" s="1"/>
  <c r="AB36" i="8"/>
  <c r="AD36" i="8" l="1"/>
  <c r="Q36" i="8" s="1"/>
  <c r="AJ36" i="8" s="1"/>
  <c r="AI36" i="8" l="1"/>
  <c r="AK36" i="8" s="1"/>
  <c r="AL36" i="8" s="1"/>
  <c r="AF36" i="8"/>
  <c r="AG36" i="8" s="1"/>
  <c r="AH36" i="8" s="1"/>
  <c r="K36" i="8"/>
  <c r="T37" i="8" s="1"/>
  <c r="L37" i="8" l="1"/>
  <c r="Z37" i="8" l="1"/>
  <c r="Y37" i="8"/>
  <c r="AA37" i="8" l="1"/>
  <c r="S37" i="8"/>
  <c r="V37" i="8" s="1"/>
  <c r="W37" i="8" l="1"/>
  <c r="X37" i="8" l="1"/>
  <c r="AC37" i="8" s="1"/>
  <c r="AB37" i="8"/>
  <c r="AD37" i="8" l="1"/>
  <c r="Q37" i="8" s="1"/>
  <c r="AF37" i="8" s="1"/>
  <c r="AG37" i="8" s="1"/>
  <c r="AH37" i="8" s="1"/>
  <c r="AI37" i="8" l="1"/>
  <c r="AJ37" i="8"/>
  <c r="K37" i="8"/>
  <c r="L38" i="8" l="1"/>
  <c r="Z38" i="8" s="1"/>
  <c r="T38" i="8"/>
  <c r="AK37" i="8"/>
  <c r="AL37" i="8" s="1"/>
  <c r="Y38" i="8" l="1"/>
  <c r="AA38" i="8" s="1"/>
  <c r="S38" i="8"/>
  <c r="V38" i="8" l="1"/>
  <c r="W38" i="8"/>
  <c r="X38" i="8" l="1"/>
  <c r="AC38" i="8" s="1"/>
  <c r="AB38" i="8"/>
  <c r="AD38" i="8" l="1"/>
  <c r="Q38" i="8" s="1"/>
  <c r="AI38" i="8" s="1"/>
  <c r="AJ38" i="8" l="1"/>
  <c r="AK38" i="8" s="1"/>
  <c r="AL38" i="8" s="1"/>
  <c r="AF38" i="8"/>
  <c r="AG38" i="8" s="1"/>
  <c r="AH38" i="8" s="1"/>
  <c r="K38" i="8"/>
  <c r="T39" i="8" s="1"/>
  <c r="L39" i="8" l="1"/>
  <c r="Z39" i="8" l="1"/>
  <c r="Y39" i="8"/>
  <c r="S39" i="8" l="1"/>
  <c r="V39" i="8" s="1"/>
  <c r="AA39" i="8"/>
  <c r="W39" i="8" l="1"/>
  <c r="X39" i="8" l="1"/>
  <c r="AC39" i="8" s="1"/>
  <c r="AB39" i="8"/>
  <c r="AD39" i="8" l="1"/>
  <c r="Q39" i="8" s="1"/>
  <c r="AJ39" i="8" s="1"/>
  <c r="AI39" i="8" l="1"/>
  <c r="AK39" i="8" s="1"/>
  <c r="AL39" i="8" s="1"/>
  <c r="AF39" i="8"/>
  <c r="AG39" i="8" s="1"/>
  <c r="AH39" i="8" s="1"/>
  <c r="K39" i="8"/>
  <c r="T40" i="8" s="1"/>
  <c r="L40" i="8" l="1"/>
  <c r="Z40" i="8" l="1"/>
  <c r="Y40" i="8"/>
  <c r="S40" i="8" l="1"/>
  <c r="V40" i="8" s="1"/>
  <c r="AA40" i="8"/>
  <c r="W40" i="8" l="1"/>
  <c r="X40" i="8" l="1"/>
  <c r="AC40" i="8" s="1"/>
  <c r="AB40" i="8"/>
  <c r="AD40" i="8" l="1"/>
  <c r="Q40" i="8" s="1"/>
  <c r="AJ40" i="8" s="1"/>
  <c r="AI40" i="8" l="1"/>
  <c r="AK40" i="8" s="1"/>
  <c r="AL40" i="8" s="1"/>
  <c r="AF40" i="8"/>
  <c r="AG40" i="8" s="1"/>
  <c r="AH40" i="8" s="1"/>
  <c r="K40" i="8"/>
  <c r="T41" i="8" s="1"/>
  <c r="L41" i="8" l="1"/>
  <c r="Z41" i="8" l="1"/>
  <c r="Y41" i="8"/>
  <c r="AA41" i="8" l="1"/>
  <c r="S41" i="8"/>
  <c r="V41" i="8" s="1"/>
  <c r="W41" i="8" l="1"/>
  <c r="X41" i="8" l="1"/>
  <c r="AC41" i="8" s="1"/>
  <c r="AB41" i="8"/>
  <c r="AD41" i="8" l="1"/>
  <c r="Q41" i="8" s="1"/>
  <c r="AF41" i="8" s="1"/>
  <c r="AG41" i="8" s="1"/>
  <c r="AH41" i="8" s="1"/>
  <c r="AI41" i="8" l="1"/>
  <c r="AJ41" i="8"/>
  <c r="K41" i="8"/>
  <c r="L42" i="8" l="1"/>
  <c r="Z42" i="8" s="1"/>
  <c r="T42" i="8"/>
  <c r="AK41" i="8"/>
  <c r="AL41" i="8" s="1"/>
  <c r="Y42" i="8" l="1"/>
  <c r="AA42" i="8" s="1"/>
  <c r="S42" i="8"/>
  <c r="V42" i="8" l="1"/>
  <c r="W42" i="8"/>
  <c r="X42" i="8" l="1"/>
  <c r="AC42" i="8" s="1"/>
  <c r="AB42" i="8"/>
  <c r="AD42" i="8" l="1"/>
  <c r="Q42" i="8" s="1"/>
  <c r="AF42" i="8" s="1"/>
  <c r="AG42" i="8" s="1"/>
  <c r="AH42" i="8" s="1"/>
  <c r="AI42" i="8" l="1"/>
  <c r="AJ42" i="8"/>
  <c r="K42" i="8"/>
  <c r="L43" i="8" l="1"/>
  <c r="Z43" i="8" s="1"/>
  <c r="T43" i="8"/>
  <c r="AK42" i="8"/>
  <c r="AL42" i="8" s="1"/>
  <c r="Y43" i="8" l="1"/>
  <c r="AA43" i="8" s="1"/>
  <c r="S43" i="8"/>
  <c r="V43" i="8" l="1"/>
  <c r="W43" i="8"/>
  <c r="X43" i="8" l="1"/>
  <c r="AC43" i="8" s="1"/>
  <c r="AB43" i="8"/>
  <c r="AD43" i="8" l="1"/>
  <c r="Q43" i="8" s="1"/>
  <c r="K43" i="8" s="1"/>
  <c r="T44" i="8" s="1"/>
  <c r="AI43" i="8" l="1"/>
  <c r="AJ43" i="8"/>
  <c r="AF43" i="8"/>
  <c r="AG43" i="8" s="1"/>
  <c r="AH43" i="8" s="1"/>
  <c r="L44" i="8"/>
  <c r="AK43" i="8" l="1"/>
  <c r="AL43" i="8" s="1"/>
  <c r="Z44" i="8"/>
  <c r="Y44" i="8"/>
  <c r="S44" i="8" l="1"/>
  <c r="V44" i="8" s="1"/>
  <c r="AA44" i="8"/>
  <c r="W44" i="8" l="1"/>
  <c r="X44" i="8" l="1"/>
  <c r="AC44" i="8" s="1"/>
  <c r="AB44" i="8"/>
  <c r="AD44" i="8" l="1"/>
  <c r="Q44" i="8" s="1"/>
  <c r="AF44" i="8" s="1"/>
  <c r="AG44" i="8" s="1"/>
  <c r="AH44" i="8" s="1"/>
  <c r="AI44" i="8" l="1"/>
  <c r="AJ44" i="8"/>
  <c r="K44" i="8"/>
  <c r="L45" i="8" l="1"/>
  <c r="Z45" i="8" s="1"/>
  <c r="T45" i="8"/>
  <c r="AK44" i="8"/>
  <c r="AL44" i="8" s="1"/>
  <c r="Y45" i="8" l="1"/>
  <c r="AA45" i="8" s="1"/>
  <c r="S45" i="8"/>
  <c r="V45" i="8" l="1"/>
  <c r="W45" i="8"/>
  <c r="X45" i="8" l="1"/>
  <c r="AC45" i="8" s="1"/>
  <c r="AB45" i="8"/>
  <c r="AD45" i="8" l="1"/>
  <c r="Q45" i="8" s="1"/>
  <c r="AF45" i="8" s="1"/>
  <c r="AG45" i="8" s="1"/>
  <c r="AH45" i="8" s="1"/>
  <c r="AI45" i="8" l="1"/>
  <c r="AJ45" i="8"/>
  <c r="K45" i="8"/>
  <c r="L46" i="8" l="1"/>
  <c r="Z46" i="8" s="1"/>
  <c r="T46" i="8"/>
  <c r="AK45" i="8"/>
  <c r="AL45" i="8" s="1"/>
  <c r="Y46" i="8" l="1"/>
  <c r="AA46" i="8" s="1"/>
  <c r="S46" i="8"/>
  <c r="V46" i="8" l="1"/>
  <c r="W46" i="8"/>
  <c r="X46" i="8" l="1"/>
  <c r="AC46" i="8" s="1"/>
  <c r="AB46" i="8"/>
  <c r="AD46" i="8" l="1"/>
  <c r="Q46" i="8" s="1"/>
  <c r="AF46" i="8" s="1"/>
  <c r="AG46" i="8" s="1"/>
  <c r="AH46" i="8" s="1"/>
  <c r="AJ46" i="8" l="1"/>
  <c r="AI46" i="8"/>
  <c r="K46" i="8"/>
  <c r="AK46" i="8" l="1"/>
  <c r="AL46" i="8" s="1"/>
  <c r="L47" i="8"/>
  <c r="Y47" i="8" s="1"/>
  <c r="T47" i="8"/>
  <c r="Z47" i="8" l="1"/>
  <c r="AA47" i="8" s="1"/>
  <c r="S47" i="8"/>
  <c r="V47" i="8" s="1"/>
  <c r="W47" i="8" l="1"/>
  <c r="X47" i="8" l="1"/>
  <c r="AC47" i="8" s="1"/>
  <c r="AB47" i="8"/>
  <c r="AD47" i="8" l="1"/>
  <c r="Q47" i="8" s="1"/>
  <c r="AJ47" i="8" s="1"/>
  <c r="AI47" i="8" l="1"/>
  <c r="AK47" i="8" s="1"/>
  <c r="AL47" i="8" s="1"/>
  <c r="AF47" i="8"/>
  <c r="AG47" i="8" s="1"/>
  <c r="AH47" i="8" s="1"/>
  <c r="K47" i="8"/>
  <c r="T48" i="8" s="1"/>
  <c r="L48" i="8" l="1"/>
  <c r="Z48" i="8" l="1"/>
  <c r="Y48" i="8"/>
  <c r="AA48" i="8" l="1"/>
  <c r="S48" i="8"/>
  <c r="V48" i="8" s="1"/>
  <c r="W48" i="8" l="1"/>
  <c r="X48" i="8" l="1"/>
  <c r="AC48" i="8" s="1"/>
  <c r="AB48" i="8"/>
  <c r="AD48" i="8" l="1"/>
  <c r="Q48" i="8" s="1"/>
  <c r="AF48" i="8" l="1"/>
  <c r="AG48" i="8" s="1"/>
  <c r="AH48" i="8" s="1"/>
  <c r="AJ48" i="8"/>
  <c r="AI48" i="8"/>
  <c r="K48" i="8"/>
  <c r="AK48" i="8" l="1"/>
  <c r="AL48" i="8" s="1"/>
  <c r="L49" i="8"/>
  <c r="Y49" i="8" s="1"/>
  <c r="T49" i="8"/>
  <c r="Z49" i="8" l="1"/>
  <c r="AA49" i="8" s="1"/>
  <c r="S49" i="8"/>
  <c r="V49" i="8" s="1"/>
  <c r="W49" i="8" l="1"/>
  <c r="X49" i="8" l="1"/>
  <c r="AC49" i="8" s="1"/>
  <c r="AB49" i="8"/>
  <c r="AD49" i="8" l="1"/>
  <c r="Q49" i="8" s="1"/>
  <c r="AF49" i="8" s="1"/>
  <c r="AG49" i="8" s="1"/>
  <c r="AH49" i="8" s="1"/>
  <c r="AI49" i="8" l="1"/>
  <c r="AJ49" i="8"/>
  <c r="K49" i="8"/>
  <c r="T50" i="8" s="1"/>
  <c r="L50" i="8" l="1"/>
  <c r="Y50" i="8" s="1"/>
  <c r="AK49" i="8"/>
  <c r="AL49" i="8" s="1"/>
  <c r="Z50" i="8" l="1"/>
  <c r="AA50" i="8" s="1"/>
  <c r="S50" i="8"/>
  <c r="V50" i="8" s="1"/>
  <c r="W50" i="8" l="1"/>
  <c r="X50" i="8" l="1"/>
  <c r="AC50" i="8" s="1"/>
  <c r="AB50" i="8"/>
  <c r="AD50" i="8" l="1"/>
  <c r="Q50" i="8" s="1"/>
  <c r="AF50" i="8" l="1"/>
  <c r="AG50" i="8" s="1"/>
  <c r="AH50" i="8" s="1"/>
  <c r="AI50" i="8"/>
  <c r="AJ50" i="8"/>
  <c r="K50" i="8"/>
  <c r="L51" i="8" l="1"/>
  <c r="Z51" i="8" s="1"/>
  <c r="T51" i="8"/>
  <c r="AK50" i="8"/>
  <c r="AL50" i="8" s="1"/>
  <c r="Y51" i="8" l="1"/>
  <c r="AA51" i="8" s="1"/>
  <c r="S51" i="8"/>
  <c r="V51" i="8" l="1"/>
  <c r="W51" i="8"/>
  <c r="X51" i="8" l="1"/>
  <c r="AC51" i="8" s="1"/>
  <c r="AB51" i="8"/>
  <c r="AD51" i="8" l="1"/>
  <c r="Q51" i="8" s="1"/>
  <c r="AF51" i="8" s="1"/>
  <c r="AG51" i="8" s="1"/>
  <c r="AH51" i="8" s="1"/>
  <c r="AI51" i="8" l="1"/>
  <c r="AJ51" i="8"/>
  <c r="K51" i="8"/>
  <c r="L52" i="8" l="1"/>
  <c r="Z52" i="8" s="1"/>
  <c r="T52" i="8"/>
  <c r="AK51" i="8"/>
  <c r="AL51" i="8" s="1"/>
  <c r="Y52" i="8" l="1"/>
  <c r="AA52" i="8" s="1"/>
  <c r="S52" i="8"/>
  <c r="V52" i="8" l="1"/>
  <c r="W52" i="8"/>
  <c r="X52" i="8" l="1"/>
  <c r="AC52" i="8" s="1"/>
  <c r="AB52" i="8"/>
  <c r="AD52" i="8" l="1"/>
  <c r="Q52" i="8" s="1"/>
  <c r="K52" i="8" s="1"/>
  <c r="T53" i="8" s="1"/>
  <c r="AJ52" i="8" l="1"/>
  <c r="AI52" i="8"/>
  <c r="AF52" i="8"/>
  <c r="AG52" i="8" s="1"/>
  <c r="AH52" i="8" s="1"/>
  <c r="L53" i="8"/>
  <c r="AK52" i="8" l="1"/>
  <c r="AL52" i="8" s="1"/>
  <c r="Z53" i="8"/>
  <c r="Y53" i="8"/>
  <c r="AA53" i="8" l="1"/>
  <c r="S53" i="8"/>
  <c r="V53" i="8" s="1"/>
  <c r="W53" i="8" l="1"/>
  <c r="X53" i="8" l="1"/>
  <c r="AC53" i="8" s="1"/>
  <c r="AB53" i="8"/>
  <c r="AD53" i="8" l="1"/>
  <c r="Q53" i="8" s="1"/>
  <c r="AF53" i="8" s="1"/>
  <c r="AG53" i="8" s="1"/>
  <c r="AH53" i="8" s="1"/>
  <c r="AI53" i="8" l="1"/>
  <c r="AJ53" i="8"/>
  <c r="K53" i="8"/>
  <c r="L54" i="8" l="1"/>
  <c r="Z54" i="8" s="1"/>
  <c r="T54" i="8"/>
  <c r="AK53" i="8"/>
  <c r="AL53" i="8" s="1"/>
  <c r="Y54" i="8" l="1"/>
  <c r="AA54" i="8" s="1"/>
  <c r="S54" i="8"/>
  <c r="V54" i="8" l="1"/>
  <c r="W54" i="8"/>
  <c r="X54" i="8" l="1"/>
  <c r="AC54" i="8" s="1"/>
  <c r="AB54" i="8"/>
  <c r="AD54" i="8" l="1"/>
  <c r="Q54" i="8" s="1"/>
  <c r="AF54" i="8" s="1"/>
  <c r="AG54" i="8" s="1"/>
  <c r="AH54" i="8" s="1"/>
  <c r="AJ54" i="8" l="1"/>
  <c r="AI54" i="8"/>
  <c r="K54" i="8"/>
  <c r="AK54" i="8" l="1"/>
  <c r="AL54" i="8" s="1"/>
  <c r="L55" i="8"/>
  <c r="Y55" i="8" s="1"/>
  <c r="T55" i="8"/>
  <c r="Z55" i="8" l="1"/>
  <c r="AA55" i="8" s="1"/>
  <c r="S55" i="8"/>
  <c r="V55" i="8" s="1"/>
  <c r="W55" i="8" l="1"/>
  <c r="X55" i="8" l="1"/>
  <c r="AC55" i="8" s="1"/>
  <c r="AB55" i="8"/>
  <c r="AD55" i="8" l="1"/>
  <c r="Q55" i="8" s="1"/>
  <c r="K55" i="8" s="1"/>
  <c r="T56" i="8" s="1"/>
  <c r="AJ55" i="8" l="1"/>
  <c r="AI55" i="8"/>
  <c r="AF55" i="8"/>
  <c r="AG55" i="8" s="1"/>
  <c r="AH55" i="8" s="1"/>
  <c r="L56" i="8"/>
  <c r="AK55" i="8" l="1"/>
  <c r="AL55" i="8" s="1"/>
  <c r="Z56" i="8"/>
  <c r="Y56" i="8"/>
  <c r="AA56" i="8" l="1"/>
  <c r="S56" i="8"/>
  <c r="V56" i="8" s="1"/>
  <c r="W56" i="8" l="1"/>
  <c r="X56" i="8" l="1"/>
  <c r="AC56" i="8" s="1"/>
  <c r="AB56" i="8"/>
  <c r="AD56" i="8" l="1"/>
  <c r="Q56" i="8" s="1"/>
  <c r="AI56" i="8" s="1"/>
  <c r="AJ56" i="8" l="1"/>
  <c r="AK56" i="8" s="1"/>
  <c r="AL56" i="8" s="1"/>
  <c r="AF56" i="8"/>
  <c r="AG56" i="8" s="1"/>
  <c r="AH56" i="8" s="1"/>
  <c r="K56" i="8"/>
  <c r="T57" i="8" s="1"/>
  <c r="L57" i="8" l="1"/>
  <c r="Z57" i="8" l="1"/>
  <c r="Y57" i="8"/>
  <c r="AA57" i="8" l="1"/>
  <c r="S57" i="8"/>
  <c r="V57" i="8" s="1"/>
  <c r="W57" i="8" l="1"/>
  <c r="X57" i="8" l="1"/>
  <c r="AC57" i="8" s="1"/>
  <c r="AB57" i="8"/>
  <c r="AD57" i="8" l="1"/>
  <c r="Q57" i="8" s="1"/>
  <c r="AF57" i="8" s="1"/>
  <c r="AG57" i="8" s="1"/>
  <c r="AH57" i="8" s="1"/>
  <c r="AI57" i="8" l="1"/>
  <c r="AJ57" i="8"/>
  <c r="K57" i="8"/>
  <c r="L58" i="8" l="1"/>
  <c r="Z58" i="8" s="1"/>
  <c r="T58" i="8"/>
  <c r="AK57" i="8"/>
  <c r="AL57" i="8" s="1"/>
  <c r="Y58" i="8" l="1"/>
  <c r="AA58" i="8" s="1"/>
  <c r="S58" i="8"/>
  <c r="V58" i="8" l="1"/>
  <c r="W58" i="8"/>
  <c r="X58" i="8" l="1"/>
  <c r="AC58" i="8" s="1"/>
  <c r="AB58" i="8"/>
  <c r="AD58" i="8" l="1"/>
  <c r="Q58" i="8" s="1"/>
  <c r="K58" i="8" s="1"/>
  <c r="T59" i="8" s="1"/>
  <c r="AI58" i="8" l="1"/>
  <c r="AJ58" i="8"/>
  <c r="AF58" i="8"/>
  <c r="AG58" i="8" s="1"/>
  <c r="AH58" i="8" s="1"/>
  <c r="L59" i="8"/>
  <c r="AK58" i="8" l="1"/>
  <c r="AL58" i="8" s="1"/>
  <c r="Z59" i="8"/>
  <c r="Y59" i="8"/>
  <c r="AA59" i="8" l="1"/>
  <c r="S59" i="8"/>
  <c r="V59" i="8" s="1"/>
  <c r="W59" i="8" l="1"/>
  <c r="X59" i="8" l="1"/>
  <c r="AC59" i="8" s="1"/>
  <c r="AB59" i="8"/>
  <c r="AD59" i="8" l="1"/>
  <c r="Q59" i="8" s="1"/>
  <c r="K59" i="8" s="1"/>
  <c r="T60" i="8" s="1"/>
  <c r="AI59" i="8" l="1"/>
  <c r="AJ59" i="8"/>
  <c r="AF59" i="8"/>
  <c r="AG59" i="8" s="1"/>
  <c r="AH59" i="8" s="1"/>
  <c r="L60" i="8"/>
  <c r="AK59" i="8" l="1"/>
  <c r="AL59" i="8" s="1"/>
  <c r="Z60" i="8"/>
  <c r="Y60" i="8"/>
  <c r="AA60" i="8" l="1"/>
  <c r="S60" i="8"/>
  <c r="V60" i="8" s="1"/>
  <c r="W60" i="8" l="1"/>
  <c r="X60" i="8" l="1"/>
  <c r="AC60" i="8" s="1"/>
  <c r="AB60" i="8"/>
  <c r="AD60" i="8" l="1"/>
  <c r="Q60" i="8" s="1"/>
  <c r="AJ60" i="8" s="1"/>
  <c r="AI60" i="8" l="1"/>
  <c r="AK60" i="8" s="1"/>
  <c r="AL60" i="8" s="1"/>
  <c r="AF60" i="8"/>
  <c r="AG60" i="8" s="1"/>
  <c r="AH60" i="8" s="1"/>
  <c r="K60" i="8"/>
  <c r="T61" i="8" s="1"/>
  <c r="L61" i="8" l="1"/>
  <c r="Z61" i="8" l="1"/>
  <c r="Y61" i="8"/>
  <c r="S61" i="8" l="1"/>
  <c r="V61" i="8" s="1"/>
  <c r="AA61" i="8"/>
  <c r="W61" i="8" l="1"/>
  <c r="X61" i="8" l="1"/>
  <c r="AC61" i="8" s="1"/>
  <c r="AB61" i="8"/>
  <c r="AD61" i="8" l="1"/>
  <c r="Q61" i="8" s="1"/>
  <c r="AF61" i="8" s="1"/>
  <c r="AG61" i="8" s="1"/>
  <c r="AH61" i="8" s="1"/>
  <c r="AI61" i="8" l="1"/>
  <c r="AJ61" i="8"/>
  <c r="K61" i="8"/>
  <c r="L62" i="8" l="1"/>
  <c r="Z62" i="8" s="1"/>
  <c r="T62" i="8"/>
  <c r="AK61" i="8"/>
  <c r="AL61" i="8" s="1"/>
  <c r="Y62" i="8" l="1"/>
  <c r="AA62" i="8" s="1"/>
  <c r="S62" i="8"/>
  <c r="V62" i="8" l="1"/>
  <c r="W62" i="8"/>
  <c r="X62" i="8" l="1"/>
  <c r="AC62" i="8" s="1"/>
  <c r="AB62" i="8"/>
  <c r="AD62" i="8" l="1"/>
  <c r="Q62" i="8" s="1"/>
  <c r="AF62" i="8" s="1"/>
  <c r="AG62" i="8" s="1"/>
  <c r="AH62" i="8" s="1"/>
  <c r="K62" i="8" l="1"/>
  <c r="T63" i="8" s="1"/>
  <c r="AI62" i="8"/>
  <c r="AJ62" i="8"/>
  <c r="L63" i="8" l="1"/>
  <c r="Z63" i="8" s="1"/>
  <c r="AK62" i="8"/>
  <c r="AL62" i="8" s="1"/>
  <c r="Y63" i="8" l="1"/>
  <c r="S63" i="8"/>
  <c r="V63" i="8" l="1"/>
  <c r="AA63" i="8"/>
  <c r="W63" i="8"/>
  <c r="X63" i="8" l="1"/>
  <c r="AC63" i="8" s="1"/>
  <c r="AB63" i="8"/>
  <c r="AD63" i="8" l="1"/>
  <c r="Q63" i="8" s="1"/>
  <c r="AF63" i="8" s="1"/>
  <c r="AG63" i="8" s="1"/>
  <c r="AH63" i="8" s="1"/>
  <c r="AI63" i="8" l="1"/>
  <c r="K63" i="8"/>
  <c r="T64" i="8" s="1"/>
  <c r="AJ63" i="8"/>
  <c r="L64" i="8" l="1"/>
  <c r="Y64" i="8" s="1"/>
  <c r="AK63" i="8"/>
  <c r="AL63" i="8" s="1"/>
  <c r="Z64" i="8" l="1"/>
  <c r="AA64" i="8" s="1"/>
  <c r="S64" i="8"/>
  <c r="V64" i="8" s="1"/>
  <c r="W64" i="8" l="1"/>
  <c r="X64" i="8" l="1"/>
  <c r="AC64" i="8" s="1"/>
  <c r="AB64" i="8"/>
  <c r="AD64" i="8" l="1"/>
  <c r="Q64" i="8" s="1"/>
  <c r="K64" i="8" s="1"/>
  <c r="T65" i="8" s="1"/>
  <c r="AI64" i="8" l="1"/>
  <c r="AJ64" i="8"/>
  <c r="AF64" i="8"/>
  <c r="AG64" i="8" s="1"/>
  <c r="AH64" i="8" s="1"/>
  <c r="L65" i="8"/>
  <c r="AK64" i="8" l="1"/>
  <c r="AL64" i="8" s="1"/>
  <c r="Z65" i="8"/>
  <c r="Y65" i="8"/>
  <c r="AA65" i="8" l="1"/>
  <c r="S65" i="8"/>
  <c r="V65" i="8" s="1"/>
  <c r="W65" i="8" l="1"/>
  <c r="X65" i="8" l="1"/>
  <c r="AC65" i="8" s="1"/>
  <c r="AB65" i="8"/>
  <c r="AD65" i="8" l="1"/>
  <c r="Q65" i="8" s="1"/>
  <c r="AF65" i="8" s="1"/>
  <c r="AG65" i="8" s="1"/>
  <c r="AH65" i="8" s="1"/>
  <c r="AI65" i="8" l="1"/>
  <c r="AJ65" i="8"/>
  <c r="K65" i="8"/>
  <c r="AK65" i="8" l="1"/>
  <c r="AL65" i="8" s="1"/>
  <c r="L66" i="8"/>
  <c r="Y66" i="8" s="1"/>
  <c r="T66" i="8"/>
  <c r="Z66" i="8" l="1"/>
  <c r="AA66" i="8" s="1"/>
  <c r="S66" i="8"/>
  <c r="V66" i="8" s="1"/>
  <c r="W66" i="8" l="1"/>
  <c r="X66" i="8" l="1"/>
  <c r="AC66" i="8" s="1"/>
  <c r="AB66" i="8"/>
  <c r="AD66" i="8" l="1"/>
  <c r="Q66" i="8" s="1"/>
  <c r="AJ66" i="8" s="1"/>
  <c r="AI66" i="8" l="1"/>
  <c r="AK66" i="8" s="1"/>
  <c r="AL66" i="8" s="1"/>
  <c r="AF66" i="8"/>
  <c r="AG66" i="8" s="1"/>
  <c r="AH66" i="8" s="1"/>
  <c r="K66" i="8"/>
  <c r="T67" i="8" s="1"/>
  <c r="L67" i="8" l="1"/>
  <c r="Z67" i="8" l="1"/>
  <c r="Y67" i="8"/>
  <c r="S67" i="8" l="1"/>
  <c r="V67" i="8" s="1"/>
  <c r="AA67" i="8"/>
  <c r="W67" i="8" l="1"/>
  <c r="X67" i="8" l="1"/>
  <c r="AC67" i="8" s="1"/>
  <c r="AB67" i="8"/>
  <c r="AD67" i="8" l="1"/>
  <c r="Q67" i="8" s="1"/>
  <c r="AI67" i="8" s="1"/>
  <c r="AJ67" i="8" l="1"/>
  <c r="AK67" i="8" s="1"/>
  <c r="AL67" i="8" s="1"/>
  <c r="AF67" i="8"/>
  <c r="AG67" i="8" s="1"/>
  <c r="AH67" i="8" s="1"/>
  <c r="K67" i="8"/>
  <c r="T68" i="8" s="1"/>
  <c r="L68" i="8" l="1"/>
  <c r="Z68" i="8" l="1"/>
  <c r="Y68" i="8"/>
  <c r="AA68" i="8" l="1"/>
  <c r="S68" i="8"/>
  <c r="V68" i="8" s="1"/>
  <c r="W68" i="8" l="1"/>
  <c r="X68" i="8" l="1"/>
  <c r="AC68" i="8" s="1"/>
  <c r="AB68" i="8"/>
  <c r="AD68" i="8" l="1"/>
  <c r="Q68" i="8" s="1"/>
  <c r="AF68" i="8" s="1"/>
  <c r="AG68" i="8" s="1"/>
  <c r="AH68" i="8" s="1"/>
  <c r="AI68" i="8" l="1"/>
  <c r="AJ68" i="8"/>
  <c r="K68" i="8"/>
  <c r="T69" i="8" s="1"/>
  <c r="L69" i="8" l="1"/>
  <c r="Y69" i="8" s="1"/>
  <c r="AK68" i="8"/>
  <c r="AL68" i="8" s="1"/>
  <c r="Z69" i="8" l="1"/>
  <c r="AA69" i="8" s="1"/>
  <c r="S69" i="8"/>
  <c r="V69" i="8" s="1"/>
  <c r="W69" i="8" l="1"/>
  <c r="X69" i="8" l="1"/>
  <c r="AC69" i="8" s="1"/>
  <c r="AB69" i="8"/>
  <c r="AD69" i="8" l="1"/>
  <c r="Q69" i="8" s="1"/>
  <c r="K69" i="8" s="1"/>
  <c r="T70" i="8" s="1"/>
  <c r="AI69" i="8" l="1"/>
  <c r="AJ69" i="8"/>
  <c r="AF69" i="8"/>
  <c r="AG69" i="8" s="1"/>
  <c r="AH69" i="8" s="1"/>
  <c r="L70" i="8"/>
  <c r="AK69" i="8" l="1"/>
  <c r="AL69" i="8" s="1"/>
  <c r="Z70" i="8"/>
  <c r="Y70" i="8"/>
  <c r="S70" i="8" l="1"/>
  <c r="V70" i="8" s="1"/>
  <c r="AA70" i="8"/>
  <c r="W70" i="8" l="1"/>
  <c r="X70" i="8" l="1"/>
  <c r="AC70" i="8" s="1"/>
  <c r="AB70" i="8"/>
  <c r="AD70" i="8" l="1"/>
  <c r="Q70" i="8" s="1"/>
  <c r="AJ70" i="8" s="1"/>
  <c r="AI70" i="8" l="1"/>
  <c r="AK70" i="8" s="1"/>
  <c r="AL70" i="8" s="1"/>
  <c r="AF70" i="8"/>
  <c r="AG70" i="8" s="1"/>
  <c r="AH70" i="8" s="1"/>
  <c r="K70" i="8"/>
  <c r="T71" i="8" s="1"/>
  <c r="L71" i="8" l="1"/>
  <c r="Z71" i="8" l="1"/>
  <c r="Y71" i="8"/>
  <c r="AA71" i="8" l="1"/>
  <c r="S71" i="8"/>
  <c r="V71" i="8" s="1"/>
  <c r="W71" i="8" l="1"/>
  <c r="X71" i="8" l="1"/>
  <c r="AC71" i="8" s="1"/>
  <c r="AB71" i="8"/>
  <c r="AD71" i="8" l="1"/>
  <c r="Q71" i="8" s="1"/>
  <c r="AJ71" i="8" s="1"/>
  <c r="AI71" i="8" l="1"/>
  <c r="AK71" i="8" s="1"/>
  <c r="AL71" i="8" s="1"/>
  <c r="AF71" i="8"/>
  <c r="AG71" i="8" s="1"/>
  <c r="AH71" i="8" s="1"/>
  <c r="K71" i="8"/>
  <c r="T72" i="8" s="1"/>
  <c r="L72" i="8" l="1"/>
  <c r="Z72" i="8" l="1"/>
  <c r="Y72" i="8"/>
  <c r="AA72" i="8" l="1"/>
  <c r="S72" i="8"/>
  <c r="V72" i="8" s="1"/>
  <c r="W72" i="8" l="1"/>
  <c r="X72" i="8" l="1"/>
  <c r="AC72" i="8" s="1"/>
  <c r="AB72" i="8"/>
  <c r="AD72" i="8" l="1"/>
  <c r="Q72" i="8" s="1"/>
  <c r="AF72" i="8" s="1"/>
  <c r="AG72" i="8" s="1"/>
  <c r="AH72" i="8" s="1"/>
  <c r="AI72" i="8" l="1"/>
  <c r="AJ72" i="8"/>
  <c r="K72" i="8"/>
  <c r="AK72" i="8" l="1"/>
  <c r="AL72" i="8" s="1"/>
  <c r="L73" i="8"/>
  <c r="Z73" i="8" s="1"/>
  <c r="T73" i="8"/>
  <c r="Y73" i="8" l="1"/>
  <c r="S73" i="8"/>
  <c r="V73" i="8" l="1"/>
  <c r="AA73" i="8"/>
  <c r="W73" i="8"/>
  <c r="X73" i="8" l="1"/>
  <c r="AB73" i="8"/>
  <c r="AD73" i="8" l="1"/>
  <c r="AC73" i="8"/>
  <c r="Q73" i="8" l="1"/>
  <c r="AF73" i="8" s="1"/>
  <c r="AG73" i="8" s="1"/>
  <c r="AH73" i="8" s="1"/>
  <c r="AJ73" i="8" l="1"/>
  <c r="AI73" i="8"/>
  <c r="K73" i="8"/>
  <c r="L74" i="8" s="1"/>
  <c r="Z74" i="8" s="1"/>
  <c r="T74" i="8" l="1"/>
  <c r="AK73" i="8"/>
  <c r="AL73" i="8" s="1"/>
  <c r="Y74" i="8"/>
  <c r="AA74" i="8" s="1"/>
  <c r="S74" i="8"/>
  <c r="V74" i="8" l="1"/>
  <c r="W74" i="8"/>
  <c r="X74" i="8" l="1"/>
  <c r="AC74" i="8" s="1"/>
  <c r="AB74" i="8"/>
  <c r="AD74" i="8" l="1"/>
  <c r="Q74" i="8" s="1"/>
  <c r="AI74" i="8" s="1"/>
  <c r="AJ74" i="8" l="1"/>
  <c r="AK74" i="8" s="1"/>
  <c r="AL74" i="8" s="1"/>
  <c r="AF74" i="8"/>
  <c r="AG74" i="8" s="1"/>
  <c r="AH74" i="8" s="1"/>
  <c r="K74" i="8"/>
  <c r="T75" i="8" s="1"/>
  <c r="L75" i="8" l="1"/>
  <c r="Z75" i="8" l="1"/>
  <c r="Y75" i="8"/>
  <c r="AA75" i="8" l="1"/>
  <c r="S75" i="8"/>
  <c r="V75" i="8" s="1"/>
  <c r="W75" i="8" l="1"/>
  <c r="X75" i="8" l="1"/>
  <c r="AC75" i="8" s="1"/>
  <c r="AB75" i="8"/>
  <c r="AD75" i="8" l="1"/>
  <c r="Q75" i="8" s="1"/>
  <c r="AJ75" i="8" s="1"/>
  <c r="AF75" i="8" l="1"/>
  <c r="AG75" i="8" s="1"/>
  <c r="AH75" i="8" s="1"/>
  <c r="AI75" i="8"/>
  <c r="AK75" i="8" s="1"/>
  <c r="AL75" i="8" s="1"/>
  <c r="K75" i="8"/>
  <c r="L76" i="8" l="1"/>
  <c r="Z76" i="8" s="1"/>
  <c r="T76" i="8"/>
  <c r="Y76" i="8" l="1"/>
  <c r="S76" i="8"/>
  <c r="V76" i="8" l="1"/>
  <c r="AA76" i="8"/>
  <c r="W76" i="8"/>
  <c r="X76" i="8" l="1"/>
  <c r="AC76" i="8" s="1"/>
  <c r="AB76" i="8"/>
  <c r="AD76" i="8" l="1"/>
  <c r="Q76" i="8" s="1"/>
  <c r="AF76" i="8" s="1"/>
  <c r="AG76" i="8" s="1"/>
  <c r="AH76" i="8" s="1"/>
  <c r="AI76" i="8" l="1"/>
  <c r="AJ76" i="8"/>
  <c r="K76" i="8"/>
  <c r="AK76" i="8" l="1"/>
  <c r="AL76" i="8" s="1"/>
  <c r="L77" i="8"/>
  <c r="Z77" i="8" s="1"/>
  <c r="T77" i="8"/>
  <c r="Y77" i="8" l="1"/>
  <c r="AA77" i="8" s="1"/>
  <c r="S77" i="8"/>
  <c r="V77" i="8" l="1"/>
  <c r="W77" i="8"/>
  <c r="X77" i="8" l="1"/>
  <c r="AC77" i="8" s="1"/>
  <c r="AB77" i="8"/>
  <c r="AD77" i="8" l="1"/>
  <c r="Q77" i="8" s="1"/>
  <c r="AF77" i="8" s="1"/>
  <c r="AG77" i="8" s="1"/>
  <c r="AH77" i="8" s="1"/>
  <c r="AJ77" i="8" l="1"/>
  <c r="AI77" i="8"/>
  <c r="K77" i="8"/>
  <c r="L78" i="8" l="1"/>
  <c r="Z78" i="8" s="1"/>
  <c r="T78" i="8"/>
  <c r="AK77" i="8"/>
  <c r="AL77" i="8" s="1"/>
  <c r="Y78" i="8" l="1"/>
  <c r="AA78" i="8" s="1"/>
  <c r="S78" i="8"/>
  <c r="V78" i="8" l="1"/>
  <c r="W78" i="8"/>
  <c r="X78" i="8" l="1"/>
  <c r="AB78" i="8"/>
  <c r="AD78" i="8" l="1"/>
  <c r="AC78" i="8"/>
  <c r="Q78" i="8" l="1"/>
  <c r="AI78" i="8" s="1"/>
  <c r="K78" i="8" l="1"/>
  <c r="T79" i="8" s="1"/>
  <c r="AF78" i="8"/>
  <c r="AG78" i="8" s="1"/>
  <c r="AH78" i="8" s="1"/>
  <c r="AJ78" i="8"/>
  <c r="AK78" i="8" s="1"/>
  <c r="AL78" i="8" s="1"/>
  <c r="L79" i="8" l="1"/>
  <c r="Z79" i="8" s="1"/>
  <c r="Y79" i="8" l="1"/>
  <c r="AA79" i="8" s="1"/>
  <c r="S79" i="8"/>
  <c r="V79" i="8" s="1"/>
  <c r="W79" i="8" l="1"/>
  <c r="X79" i="8" l="1"/>
  <c r="AC79" i="8" s="1"/>
  <c r="AB79" i="8"/>
  <c r="AD79" i="8" l="1"/>
  <c r="Q79" i="8" s="1"/>
  <c r="K79" i="8" l="1"/>
  <c r="T80" i="8" s="1"/>
  <c r="AI79" i="8"/>
  <c r="AJ79" i="8"/>
  <c r="AF79" i="8"/>
  <c r="AG79" i="8" s="1"/>
  <c r="AH79" i="8" s="1"/>
  <c r="L80" i="8" l="1"/>
  <c r="Y80" i="8" s="1"/>
  <c r="AK79" i="8"/>
  <c r="AL79" i="8" s="1"/>
  <c r="Z80" i="8" l="1"/>
  <c r="AA80" i="8" s="1"/>
  <c r="S80" i="8"/>
  <c r="V80" i="8" s="1"/>
  <c r="W80" i="8" l="1"/>
  <c r="X80" i="8" l="1"/>
  <c r="AC80" i="8" s="1"/>
  <c r="AB80" i="8"/>
  <c r="AD80" i="8" l="1"/>
  <c r="Q80" i="8" s="1"/>
  <c r="AJ80" i="8" s="1"/>
  <c r="AI80" i="8" l="1"/>
  <c r="AK80" i="8" s="1"/>
  <c r="AL80" i="8" s="1"/>
  <c r="AF80" i="8"/>
  <c r="AG80" i="8" s="1"/>
  <c r="AH80" i="8" s="1"/>
  <c r="K80" i="8"/>
  <c r="T81" i="8" s="1"/>
  <c r="L81" i="8" l="1"/>
  <c r="Z81" i="8" l="1"/>
  <c r="Y81" i="8"/>
  <c r="AA81" i="8" l="1"/>
  <c r="S81" i="8"/>
  <c r="V81" i="8" s="1"/>
  <c r="W81" i="8" l="1"/>
  <c r="X81" i="8" l="1"/>
  <c r="AC81" i="8" s="1"/>
  <c r="AB81" i="8"/>
  <c r="AD81" i="8" l="1"/>
  <c r="Q81" i="8" s="1"/>
  <c r="K81" i="8" s="1"/>
  <c r="T82" i="8" s="1"/>
  <c r="AI81" i="8" l="1"/>
  <c r="AJ81" i="8"/>
  <c r="AF81" i="8"/>
  <c r="AG81" i="8" s="1"/>
  <c r="AH81" i="8" s="1"/>
  <c r="L82" i="8"/>
  <c r="AK81" i="8" l="1"/>
  <c r="AL81" i="8" s="1"/>
  <c r="Y82" i="8"/>
  <c r="Z82" i="8"/>
  <c r="AA82" i="8" l="1"/>
  <c r="S82" i="8"/>
  <c r="V82" i="8" s="1"/>
  <c r="W82" i="8" l="1"/>
  <c r="X82" i="8" l="1"/>
  <c r="AC82" i="8" s="1"/>
  <c r="AB82" i="8"/>
  <c r="AD82" i="8" l="1"/>
  <c r="Q82" i="8" s="1"/>
  <c r="AF82" i="8" s="1"/>
  <c r="AG82" i="8" s="1"/>
  <c r="AH82" i="8" s="1"/>
  <c r="AI82" i="8" l="1"/>
  <c r="AJ82" i="8"/>
  <c r="K82" i="8"/>
  <c r="AK82" i="8" l="1"/>
  <c r="AL82" i="8" s="1"/>
  <c r="L83" i="8"/>
  <c r="Z83" i="8" s="1"/>
  <c r="T83" i="8"/>
  <c r="Y83" i="8" l="1"/>
  <c r="S83" i="8"/>
  <c r="V83" i="8" l="1"/>
  <c r="AA83" i="8"/>
  <c r="W83" i="8"/>
  <c r="X83" i="8" l="1"/>
  <c r="AC83" i="8" s="1"/>
  <c r="AB83" i="8"/>
  <c r="AD83" i="8" l="1"/>
  <c r="Q83" i="8" s="1"/>
  <c r="AJ83" i="8" s="1"/>
  <c r="AI83" i="8" l="1"/>
  <c r="AK83" i="8" s="1"/>
  <c r="AL83" i="8" s="1"/>
  <c r="AF83" i="8"/>
  <c r="AG83" i="8" s="1"/>
  <c r="AH83" i="8" s="1"/>
  <c r="K83" i="8"/>
  <c r="T84" i="8" s="1"/>
  <c r="L84" i="8" l="1"/>
  <c r="Z84" i="8" l="1"/>
  <c r="Y84" i="8"/>
  <c r="AA84" i="8" l="1"/>
  <c r="S84" i="8"/>
  <c r="V84" i="8" s="1"/>
  <c r="W84" i="8" l="1"/>
  <c r="X84" i="8" l="1"/>
  <c r="AC84" i="8" s="1"/>
  <c r="AB84" i="8"/>
  <c r="AD84" i="8" l="1"/>
  <c r="Q84" i="8" s="1"/>
  <c r="AF84" i="8" s="1"/>
  <c r="AG84" i="8" s="1"/>
  <c r="AH84" i="8" s="1"/>
  <c r="AI84" i="8" l="1"/>
  <c r="AJ84" i="8"/>
  <c r="K84" i="8"/>
  <c r="AK84" i="8" l="1"/>
  <c r="AL84" i="8" s="1"/>
  <c r="L85" i="8"/>
  <c r="Y85" i="8" s="1"/>
  <c r="T85" i="8"/>
  <c r="Z85" i="8" l="1"/>
  <c r="AA85" i="8" s="1"/>
  <c r="S85" i="8"/>
  <c r="V85" i="8" s="1"/>
  <c r="W85" i="8" l="1"/>
  <c r="X85" i="8" l="1"/>
  <c r="AC85" i="8" s="1"/>
  <c r="AB85" i="8"/>
  <c r="AD85" i="8" l="1"/>
  <c r="Q85" i="8" s="1"/>
  <c r="AF85" i="8" s="1"/>
  <c r="AG85" i="8" s="1"/>
  <c r="AH85" i="8" s="1"/>
  <c r="AJ85" i="8" l="1"/>
  <c r="AI85" i="8"/>
  <c r="K85" i="8"/>
  <c r="L86" i="8" l="1"/>
  <c r="Z86" i="8" s="1"/>
  <c r="T86" i="8"/>
  <c r="AK85" i="8"/>
  <c r="AL85" i="8" s="1"/>
  <c r="Y86" i="8" l="1"/>
  <c r="AA86" i="8" s="1"/>
  <c r="S86" i="8"/>
  <c r="V86" i="8" l="1"/>
  <c r="W86" i="8"/>
  <c r="X86" i="8" l="1"/>
  <c r="AC86" i="8" s="1"/>
  <c r="AB86" i="8"/>
  <c r="AD86" i="8" l="1"/>
  <c r="Q86" i="8" s="1"/>
  <c r="AF86" i="8" s="1"/>
  <c r="AG86" i="8" s="1"/>
  <c r="AH86" i="8" s="1"/>
  <c r="AI86" i="8" l="1"/>
  <c r="AJ86" i="8"/>
  <c r="K86" i="8"/>
  <c r="AK86" i="8" l="1"/>
  <c r="AL86" i="8" s="1"/>
  <c r="L87" i="8"/>
  <c r="Y87" i="8" s="1"/>
  <c r="T87" i="8"/>
  <c r="Z87" i="8" l="1"/>
  <c r="AA87" i="8" s="1"/>
  <c r="S87" i="8"/>
  <c r="V87" i="8" s="1"/>
  <c r="W87" i="8" l="1"/>
  <c r="X87" i="8" l="1"/>
  <c r="AC87" i="8" s="1"/>
  <c r="AB87" i="8"/>
  <c r="AD87" i="8" l="1"/>
  <c r="Q87" i="8" s="1"/>
  <c r="AF87" i="8" s="1"/>
  <c r="AG87" i="8" s="1"/>
  <c r="AH87" i="8" s="1"/>
  <c r="AI87" i="8" l="1"/>
  <c r="AJ87" i="8"/>
  <c r="K87" i="8"/>
  <c r="AK87" i="8" l="1"/>
  <c r="AL87" i="8" s="1"/>
  <c r="L88" i="8"/>
  <c r="Z88" i="8" s="1"/>
  <c r="T88" i="8"/>
  <c r="Y88" i="8" l="1"/>
  <c r="AA88" i="8" s="1"/>
  <c r="S88" i="8"/>
  <c r="V88" i="8" l="1"/>
  <c r="W88" i="8"/>
  <c r="X88" i="8" l="1"/>
  <c r="AC88" i="8" s="1"/>
  <c r="AB88" i="8"/>
  <c r="AD88" i="8" l="1"/>
  <c r="Q88" i="8" s="1"/>
  <c r="AF88" i="8" s="1"/>
  <c r="AG88" i="8" s="1"/>
  <c r="AH88" i="8" s="1"/>
  <c r="AI88" i="8" l="1"/>
  <c r="AJ88" i="8"/>
  <c r="K88" i="8"/>
  <c r="AK88" i="8" l="1"/>
  <c r="AL88" i="8" s="1"/>
  <c r="L89" i="8"/>
  <c r="Y89" i="8" s="1"/>
  <c r="T89" i="8"/>
  <c r="Z89" i="8" l="1"/>
  <c r="AA89" i="8" s="1"/>
  <c r="S89" i="8"/>
  <c r="V89" i="8" s="1"/>
  <c r="W89" i="8" l="1"/>
  <c r="X89" i="8" l="1"/>
  <c r="AC89" i="8" s="1"/>
  <c r="AB89" i="8"/>
  <c r="AD89" i="8" l="1"/>
  <c r="Q89" i="8" s="1"/>
  <c r="AF89" i="8" s="1"/>
  <c r="AG89" i="8" s="1"/>
  <c r="AH89" i="8" s="1"/>
  <c r="AI89" i="8" l="1"/>
  <c r="AJ89" i="8"/>
  <c r="K89" i="8"/>
  <c r="AK89" i="8" l="1"/>
  <c r="AL89" i="8" s="1"/>
  <c r="L90" i="8"/>
  <c r="Z90" i="8" s="1"/>
  <c r="T90" i="8"/>
  <c r="Y90" i="8" l="1"/>
  <c r="AA90" i="8" s="1"/>
  <c r="S90" i="8"/>
  <c r="V90" i="8" l="1"/>
  <c r="W90" i="8"/>
  <c r="X90" i="8" l="1"/>
  <c r="AC90" i="8" s="1"/>
  <c r="AB90" i="8"/>
  <c r="AD90" i="8" l="1"/>
  <c r="Q90" i="8" s="1"/>
  <c r="AF90" i="8" s="1"/>
  <c r="AG90" i="8" s="1"/>
  <c r="AH90" i="8" s="1"/>
  <c r="AI90" i="8" l="1"/>
  <c r="AJ90" i="8"/>
  <c r="K90" i="8"/>
  <c r="AK90" i="8" l="1"/>
  <c r="AL90" i="8" s="1"/>
  <c r="L91" i="8"/>
  <c r="Y91" i="8" s="1"/>
  <c r="T91" i="8"/>
  <c r="Z91" i="8" l="1"/>
  <c r="AA91" i="8" s="1"/>
  <c r="S91" i="8"/>
  <c r="V91" i="8" s="1"/>
  <c r="W91" i="8" l="1"/>
  <c r="X91" i="8" l="1"/>
  <c r="AC91" i="8" s="1"/>
  <c r="AB91" i="8"/>
  <c r="AD91" i="8" l="1"/>
  <c r="Q91" i="8" s="1"/>
  <c r="K91" i="8" s="1"/>
  <c r="T92" i="8" s="1"/>
  <c r="AI91" i="8" l="1"/>
  <c r="AJ91" i="8"/>
  <c r="AF91" i="8"/>
  <c r="AG91" i="8" s="1"/>
  <c r="AH91" i="8" s="1"/>
  <c r="L92" i="8"/>
  <c r="AK91" i="8" l="1"/>
  <c r="AL91" i="8" s="1"/>
  <c r="Z92" i="8"/>
  <c r="Y92" i="8"/>
  <c r="AA92" i="8" l="1"/>
  <c r="S92" i="8"/>
  <c r="V92" i="8" s="1"/>
  <c r="W92" i="8" l="1"/>
  <c r="X92" i="8" l="1"/>
  <c r="AC92" i="8" s="1"/>
  <c r="AB92" i="8"/>
  <c r="AD92" i="8" l="1"/>
  <c r="Q92" i="8" s="1"/>
  <c r="AJ92" i="8" s="1"/>
  <c r="AI92" i="8" l="1"/>
  <c r="AK92" i="8" s="1"/>
  <c r="AL92" i="8" s="1"/>
  <c r="AF92" i="8"/>
  <c r="AG92" i="8" s="1"/>
  <c r="AH92" i="8" s="1"/>
  <c r="K92" i="8"/>
  <c r="T93" i="8" s="1"/>
  <c r="L93" i="8" l="1"/>
  <c r="Z93" i="8" l="1"/>
  <c r="Y93" i="8"/>
  <c r="AA93" i="8" l="1"/>
  <c r="S93" i="8"/>
  <c r="V93" i="8" s="1"/>
  <c r="W93" i="8" l="1"/>
  <c r="X93" i="8" l="1"/>
  <c r="AC93" i="8" s="1"/>
  <c r="AB93" i="8"/>
  <c r="AD93" i="8" l="1"/>
  <c r="Q93" i="8" s="1"/>
  <c r="K93" i="8" s="1"/>
  <c r="T94" i="8" s="1"/>
  <c r="AJ93" i="8" l="1"/>
  <c r="AI93" i="8"/>
  <c r="AF93" i="8"/>
  <c r="AG93" i="8" s="1"/>
  <c r="AH93" i="8" s="1"/>
  <c r="L94" i="8"/>
  <c r="AK93" i="8" l="1"/>
  <c r="AL93" i="8" s="1"/>
  <c r="Z94" i="8"/>
  <c r="Y94" i="8"/>
  <c r="AA94" i="8" l="1"/>
  <c r="S94" i="8"/>
  <c r="V94" i="8" s="1"/>
  <c r="W94" i="8" l="1"/>
  <c r="X94" i="8" l="1"/>
  <c r="AC94" i="8" s="1"/>
  <c r="AB94" i="8"/>
  <c r="AD94" i="8" l="1"/>
  <c r="Q94" i="8" s="1"/>
  <c r="AJ94" i="8" s="1"/>
  <c r="AI94" i="8" l="1"/>
  <c r="AK94" i="8" s="1"/>
  <c r="AL94" i="8" s="1"/>
  <c r="AF94" i="8"/>
  <c r="AG94" i="8" s="1"/>
  <c r="AH94" i="8" s="1"/>
  <c r="K94" i="8"/>
  <c r="T95" i="8" s="1"/>
  <c r="L95" i="8" l="1"/>
  <c r="Z95" i="8" l="1"/>
  <c r="Y95" i="8"/>
  <c r="AA95" i="8" l="1"/>
  <c r="S95" i="8"/>
  <c r="V95" i="8" s="1"/>
  <c r="W95" i="8" l="1"/>
  <c r="X95" i="8" l="1"/>
  <c r="AC95" i="8" s="1"/>
  <c r="AB95" i="8"/>
  <c r="AD95" i="8" l="1"/>
  <c r="Q95" i="8" s="1"/>
  <c r="AF95" i="8" s="1"/>
  <c r="AG95" i="8" s="1"/>
  <c r="AH95" i="8" s="1"/>
  <c r="AJ95" i="8" l="1"/>
  <c r="AI95" i="8"/>
  <c r="K95" i="8"/>
  <c r="L96" i="8" l="1"/>
  <c r="Z96" i="8" s="1"/>
  <c r="T96" i="8"/>
  <c r="AK95" i="8"/>
  <c r="AL95" i="8" s="1"/>
  <c r="Y96" i="8" l="1"/>
  <c r="AA96" i="8" s="1"/>
  <c r="S96" i="8"/>
  <c r="V96" i="8" l="1"/>
  <c r="W96" i="8"/>
  <c r="X96" i="8" l="1"/>
  <c r="AC96" i="8" s="1"/>
  <c r="AB96" i="8"/>
  <c r="AD96" i="8" l="1"/>
  <c r="Q96" i="8" s="1"/>
  <c r="K96" i="8" s="1"/>
  <c r="T97" i="8" s="1"/>
  <c r="AJ96" i="8" l="1"/>
  <c r="AI96" i="8"/>
  <c r="AF96" i="8"/>
  <c r="AG96" i="8" s="1"/>
  <c r="AH96" i="8" s="1"/>
  <c r="L97" i="8"/>
  <c r="AK96" i="8" l="1"/>
  <c r="AL96" i="8" s="1"/>
  <c r="Z97" i="8"/>
  <c r="Y97" i="8"/>
  <c r="AA97" i="8" l="1"/>
  <c r="S97" i="8"/>
  <c r="V97" i="8" s="1"/>
  <c r="W97" i="8" l="1"/>
  <c r="X97" i="8" l="1"/>
  <c r="AC97" i="8" s="1"/>
  <c r="AB97" i="8"/>
  <c r="AD97" i="8" l="1"/>
  <c r="Q97" i="8" s="1"/>
  <c r="K97" i="8" s="1"/>
  <c r="T98" i="8" s="1"/>
  <c r="AJ97" i="8" l="1"/>
  <c r="AI97" i="8"/>
  <c r="AF97" i="8"/>
  <c r="AG97" i="8" s="1"/>
  <c r="AH97" i="8" s="1"/>
  <c r="L98" i="8"/>
  <c r="AK97" i="8" l="1"/>
  <c r="AL97" i="8" s="1"/>
  <c r="Z98" i="8"/>
  <c r="Y98" i="8"/>
  <c r="AA98" i="8" l="1"/>
  <c r="S98" i="8"/>
  <c r="V98" i="8" s="1"/>
  <c r="W98" i="8" l="1"/>
  <c r="X98" i="8" l="1"/>
  <c r="AC98" i="8" s="1"/>
  <c r="AB98" i="8"/>
  <c r="AD98" i="8" l="1"/>
  <c r="Q98" i="8" s="1"/>
  <c r="K98" i="8" s="1"/>
  <c r="T99" i="8" s="1"/>
  <c r="AI98" i="8" l="1"/>
  <c r="AJ98" i="8"/>
  <c r="AF98" i="8"/>
  <c r="AG98" i="8" s="1"/>
  <c r="AH98" i="8" s="1"/>
  <c r="L99" i="8"/>
  <c r="AK98" i="8" l="1"/>
  <c r="AL98" i="8" s="1"/>
  <c r="Y99" i="8"/>
  <c r="Z99" i="8"/>
  <c r="S99" i="8" l="1"/>
  <c r="V99" i="8" s="1"/>
  <c r="AA99" i="8"/>
  <c r="W99" i="8" l="1"/>
  <c r="X99" i="8" l="1"/>
  <c r="AC99" i="8" s="1"/>
  <c r="AB99" i="8"/>
  <c r="AD99" i="8" l="1"/>
  <c r="Q99" i="8" s="1"/>
  <c r="AI99" i="8" s="1"/>
  <c r="AJ99" i="8" l="1"/>
  <c r="AK99" i="8" s="1"/>
  <c r="AL99" i="8" s="1"/>
  <c r="AF99" i="8"/>
  <c r="AG99" i="8" s="1"/>
  <c r="AH99" i="8" s="1"/>
  <c r="K99" i="8"/>
  <c r="T100" i="8" s="1"/>
  <c r="L100" i="8" l="1"/>
  <c r="Z100" i="8" l="1"/>
  <c r="Y100" i="8"/>
  <c r="AA100" i="8" l="1"/>
  <c r="S100" i="8"/>
  <c r="V100" i="8" s="1"/>
  <c r="W100" i="8" l="1"/>
  <c r="X100" i="8" l="1"/>
  <c r="AC100" i="8" s="1"/>
  <c r="AB100" i="8"/>
  <c r="AD100" i="8" l="1"/>
  <c r="Q100" i="8" s="1"/>
  <c r="AF100" i="8" s="1"/>
  <c r="AG100" i="8" s="1"/>
  <c r="AH100" i="8" s="1"/>
  <c r="AJ100" i="8" l="1"/>
  <c r="AI100" i="8"/>
  <c r="K100" i="8"/>
  <c r="L101" i="8" l="1"/>
  <c r="Z101" i="8" s="1"/>
  <c r="T101" i="8"/>
  <c r="AK100" i="8"/>
  <c r="AL100" i="8" s="1"/>
  <c r="Y101" i="8" l="1"/>
  <c r="AA101" i="8" s="1"/>
  <c r="S101" i="8"/>
  <c r="V101" i="8" l="1"/>
  <c r="W101" i="8"/>
  <c r="X101" i="8" l="1"/>
  <c r="AC101" i="8" s="1"/>
  <c r="AB101" i="8"/>
  <c r="AD101" i="8" l="1"/>
  <c r="Q101" i="8" s="1"/>
  <c r="K101" i="8" l="1"/>
  <c r="T102" i="8" s="1"/>
  <c r="AJ101" i="8"/>
  <c r="AI101" i="8"/>
  <c r="AF101" i="8"/>
  <c r="AG101" i="8" s="1"/>
  <c r="AH101" i="8" s="1"/>
  <c r="L102" i="8" l="1"/>
  <c r="Y102" i="8" s="1"/>
  <c r="AK101" i="8"/>
  <c r="AL101" i="8" s="1"/>
  <c r="Z102" i="8" l="1"/>
  <c r="AA102" i="8" s="1"/>
  <c r="S102" i="8"/>
  <c r="V102" i="8" s="1"/>
  <c r="W102" i="8" l="1"/>
  <c r="X102" i="8" l="1"/>
  <c r="AC102" i="8" s="1"/>
  <c r="AB102" i="8"/>
  <c r="AD102" i="8" l="1"/>
  <c r="Q102" i="8" s="1"/>
  <c r="K102" i="8" s="1"/>
  <c r="T103" i="8" s="1"/>
  <c r="AJ102" i="8" l="1"/>
  <c r="AI102" i="8"/>
  <c r="AF102" i="8"/>
  <c r="AG102" i="8" s="1"/>
  <c r="AH102" i="8" s="1"/>
  <c r="L103" i="8"/>
  <c r="AK102" i="8" l="1"/>
  <c r="AL102" i="8" s="1"/>
  <c r="Z103" i="8"/>
  <c r="Y103" i="8"/>
  <c r="S103" i="8" l="1"/>
  <c r="V103" i="8" s="1"/>
  <c r="AA103" i="8"/>
  <c r="W103" i="8" l="1"/>
  <c r="X103" i="8" l="1"/>
  <c r="AC103" i="8" s="1"/>
  <c r="AB103" i="8"/>
  <c r="AD103" i="8" l="1"/>
  <c r="Q103" i="8" s="1"/>
  <c r="AI103" i="8" s="1"/>
  <c r="AJ103" i="8" l="1"/>
  <c r="AK103" i="8" s="1"/>
  <c r="AL103" i="8" s="1"/>
  <c r="AF103" i="8"/>
  <c r="AG103" i="8" s="1"/>
  <c r="AH103" i="8" s="1"/>
  <c r="K103" i="8"/>
  <c r="T104" i="8" s="1"/>
  <c r="L104" i="8" l="1"/>
  <c r="Z104" i="8" l="1"/>
  <c r="Y104" i="8"/>
  <c r="AA104" i="8" l="1"/>
  <c r="S104" i="8"/>
  <c r="V104" i="8" s="1"/>
  <c r="W104" i="8" l="1"/>
  <c r="X104" i="8" l="1"/>
  <c r="AC104" i="8" s="1"/>
  <c r="AB104" i="8"/>
  <c r="AD104" i="8" l="1"/>
  <c r="Q104" i="8" s="1"/>
  <c r="AF104" i="8" s="1"/>
  <c r="AG104" i="8" s="1"/>
  <c r="AH104" i="8" s="1"/>
  <c r="AI104" i="8" l="1"/>
  <c r="AJ104" i="8"/>
  <c r="K104" i="8"/>
  <c r="AK104" i="8" l="1"/>
  <c r="AL104" i="8" s="1"/>
  <c r="L105" i="8"/>
  <c r="Y105" i="8" s="1"/>
  <c r="T105" i="8"/>
  <c r="Z105" i="8" l="1"/>
  <c r="AA105" i="8" s="1"/>
  <c r="S105" i="8"/>
  <c r="V105" i="8" s="1"/>
  <c r="W105" i="8" l="1"/>
  <c r="X105" i="8" l="1"/>
  <c r="AC105" i="8" s="1"/>
  <c r="AB105" i="8"/>
  <c r="AD105" i="8" l="1"/>
  <c r="Q105" i="8" s="1"/>
  <c r="K105" i="8" l="1"/>
  <c r="T106" i="8" s="1"/>
  <c r="AI105" i="8"/>
  <c r="AJ105" i="8"/>
  <c r="AF105" i="8"/>
  <c r="AG105" i="8" s="1"/>
  <c r="AH105" i="8" s="1"/>
  <c r="L106" i="8" l="1"/>
  <c r="Y106" i="8" s="1"/>
  <c r="AK105" i="8"/>
  <c r="AL105" i="8" s="1"/>
  <c r="Z106" i="8" l="1"/>
  <c r="AA106" i="8" s="1"/>
  <c r="S106" i="8"/>
  <c r="V106" i="8" s="1"/>
  <c r="W106" i="8" l="1"/>
  <c r="X106" i="8" l="1"/>
  <c r="AC106" i="8" s="1"/>
  <c r="AB106" i="8"/>
  <c r="AD106" i="8" l="1"/>
  <c r="Q106" i="8" s="1"/>
  <c r="AI106" i="8" s="1"/>
  <c r="AJ106" i="8" l="1"/>
  <c r="AK106" i="8" s="1"/>
  <c r="AL106" i="8" s="1"/>
  <c r="AF106" i="8"/>
  <c r="AG106" i="8" s="1"/>
  <c r="AH106" i="8" s="1"/>
  <c r="K106" i="8"/>
  <c r="T107" i="8" s="1"/>
  <c r="L107" i="8" l="1"/>
  <c r="Z107" i="8" l="1"/>
  <c r="Y107" i="8"/>
  <c r="AA107" i="8" l="1"/>
  <c r="S107" i="8"/>
  <c r="V107" i="8" s="1"/>
  <c r="W107" i="8" l="1"/>
  <c r="X107" i="8" l="1"/>
  <c r="AC107" i="8" s="1"/>
  <c r="AB107" i="8"/>
  <c r="AD107" i="8" l="1"/>
  <c r="Q107" i="8" s="1"/>
  <c r="AJ107" i="8" s="1"/>
  <c r="AI107" i="8" l="1"/>
  <c r="AK107" i="8" s="1"/>
  <c r="AL107" i="8" s="1"/>
  <c r="AF107" i="8"/>
  <c r="AG107" i="8" s="1"/>
  <c r="AH107" i="8" s="1"/>
  <c r="K107" i="8"/>
  <c r="T108" i="8" s="1"/>
  <c r="L108" i="8" l="1"/>
  <c r="Z108" i="8" l="1"/>
  <c r="Y108" i="8"/>
  <c r="AA108" i="8" l="1"/>
  <c r="S108" i="8"/>
  <c r="V108" i="8" s="1"/>
  <c r="W108" i="8" l="1"/>
  <c r="X108" i="8" l="1"/>
  <c r="AC108" i="8" s="1"/>
  <c r="AB108" i="8"/>
  <c r="AD108" i="8" l="1"/>
  <c r="Q108" i="8" s="1"/>
  <c r="AF108" i="8" s="1"/>
  <c r="AG108" i="8" s="1"/>
  <c r="AH108" i="8" s="1"/>
  <c r="AJ108" i="8" l="1"/>
  <c r="AI108" i="8"/>
  <c r="K108" i="8"/>
  <c r="L109" i="8" l="1"/>
  <c r="Z109" i="8" s="1"/>
  <c r="T109" i="8"/>
  <c r="AK108" i="8"/>
  <c r="AL108" i="8" s="1"/>
  <c r="Y109" i="8" l="1"/>
  <c r="AA109" i="8" s="1"/>
  <c r="S109" i="8"/>
  <c r="V109" i="8" l="1"/>
  <c r="W109" i="8"/>
  <c r="X109" i="8" l="1"/>
  <c r="AC109" i="8" s="1"/>
  <c r="AB109" i="8"/>
  <c r="AD109" i="8" l="1"/>
  <c r="Q109" i="8" s="1"/>
  <c r="AF109" i="8" s="1"/>
  <c r="AG109" i="8" s="1"/>
  <c r="AH109" i="8" s="1"/>
  <c r="AI109" i="8" l="1"/>
  <c r="AJ109" i="8"/>
  <c r="K109" i="8"/>
  <c r="AK109" i="8" l="1"/>
  <c r="AL109" i="8" s="1"/>
  <c r="L110" i="8"/>
  <c r="Y110" i="8" s="1"/>
  <c r="T110" i="8"/>
  <c r="Z110" i="8" l="1"/>
  <c r="AA110" i="8" s="1"/>
  <c r="S110" i="8"/>
  <c r="V110" i="8" s="1"/>
  <c r="W110" i="8" l="1"/>
  <c r="X110" i="8" l="1"/>
  <c r="AC110" i="8" s="1"/>
  <c r="AB110" i="8"/>
  <c r="AD110" i="8" l="1"/>
  <c r="Q110" i="8" s="1"/>
  <c r="K110" i="8" s="1"/>
  <c r="T111" i="8" s="1"/>
  <c r="AI110" i="8" l="1"/>
  <c r="AJ110" i="8"/>
  <c r="AF110" i="8"/>
  <c r="AG110" i="8" s="1"/>
  <c r="AH110" i="8" s="1"/>
  <c r="L111" i="8"/>
  <c r="AK110" i="8" l="1"/>
  <c r="AL110" i="8" s="1"/>
  <c r="Y111" i="8"/>
  <c r="Z111" i="8"/>
  <c r="S111" i="8" l="1"/>
  <c r="V111" i="8" s="1"/>
  <c r="AA111" i="8"/>
  <c r="W111" i="8" l="1"/>
  <c r="X111" i="8" l="1"/>
  <c r="AC111" i="8" s="1"/>
  <c r="AB111" i="8"/>
  <c r="AD111" i="8" l="1"/>
  <c r="Q111" i="8" s="1"/>
  <c r="AF111" i="8" s="1"/>
  <c r="AG111" i="8" s="1"/>
  <c r="AH111" i="8" s="1"/>
  <c r="AI111" i="8" l="1"/>
  <c r="AJ111" i="8"/>
  <c r="K111" i="8"/>
  <c r="AK111" i="8" l="1"/>
  <c r="AL111" i="8" s="1"/>
  <c r="L112" i="8"/>
  <c r="Y112" i="8" s="1"/>
  <c r="T112" i="8"/>
  <c r="Z112" i="8" l="1"/>
  <c r="AA112" i="8" s="1"/>
  <c r="S112" i="8"/>
  <c r="V112" i="8" s="1"/>
  <c r="W112" i="8" l="1"/>
  <c r="X112" i="8" l="1"/>
  <c r="AC112" i="8" s="1"/>
  <c r="AB112" i="8"/>
  <c r="AD112" i="8" l="1"/>
  <c r="Q112" i="8" s="1"/>
  <c r="AF112" i="8" s="1"/>
  <c r="AG112" i="8" s="1"/>
  <c r="AH112" i="8" s="1"/>
  <c r="AI112" i="8" l="1"/>
  <c r="AJ112" i="8"/>
  <c r="K112" i="8"/>
  <c r="AK112" i="8" l="1"/>
  <c r="AL112" i="8" s="1"/>
  <c r="L113" i="8"/>
  <c r="Y113" i="8" s="1"/>
  <c r="T113" i="8"/>
  <c r="Z113" i="8" l="1"/>
  <c r="AA113" i="8" s="1"/>
  <c r="S113" i="8"/>
  <c r="V113" i="8" s="1"/>
  <c r="W113" i="8" l="1"/>
  <c r="X113" i="8" l="1"/>
  <c r="AC113" i="8" s="1"/>
  <c r="AB113" i="8"/>
  <c r="AD113" i="8" l="1"/>
  <c r="Q113" i="8" s="1"/>
  <c r="K113" i="8" s="1"/>
  <c r="T114" i="8" s="1"/>
  <c r="AI113" i="8" l="1"/>
  <c r="AJ113" i="8"/>
  <c r="AF113" i="8"/>
  <c r="AG113" i="8" s="1"/>
  <c r="AH113" i="8" s="1"/>
  <c r="L114" i="8"/>
  <c r="AK113" i="8" l="1"/>
  <c r="AL113" i="8" s="1"/>
  <c r="Z114" i="8"/>
  <c r="Y114" i="8"/>
  <c r="AA114" i="8" l="1"/>
  <c r="S114" i="8"/>
  <c r="V114" i="8" s="1"/>
  <c r="W114" i="8" l="1"/>
  <c r="X114" i="8" l="1"/>
  <c r="AC114" i="8" s="1"/>
  <c r="AB114" i="8"/>
  <c r="AD114" i="8" l="1"/>
  <c r="Q114" i="8" s="1"/>
  <c r="AJ114" i="8" s="1"/>
  <c r="AI114" i="8" l="1"/>
  <c r="AK114" i="8" s="1"/>
  <c r="AL114" i="8" s="1"/>
  <c r="AF114" i="8"/>
  <c r="AG114" i="8" s="1"/>
  <c r="AH114" i="8" s="1"/>
  <c r="K114" i="8"/>
  <c r="T115" i="8" s="1"/>
  <c r="L115" i="8" l="1"/>
  <c r="Z115" i="8" l="1"/>
  <c r="Y115" i="8"/>
  <c r="S115" i="8" l="1"/>
  <c r="V115" i="8" s="1"/>
  <c r="AA115" i="8"/>
  <c r="W115" i="8" l="1"/>
  <c r="X115" i="8" l="1"/>
  <c r="AC115" i="8" s="1"/>
  <c r="AB115" i="8"/>
  <c r="AD115" i="8" l="1"/>
  <c r="Q115" i="8" s="1"/>
  <c r="AJ115" i="8" s="1"/>
  <c r="AI115" i="8" l="1"/>
  <c r="AK115" i="8" s="1"/>
  <c r="AL115" i="8" s="1"/>
  <c r="AF115" i="8"/>
  <c r="AG115" i="8" s="1"/>
  <c r="AH115" i="8" s="1"/>
  <c r="K115" i="8"/>
  <c r="T116" i="8" s="1"/>
  <c r="L116" i="8" l="1"/>
  <c r="Z116" i="8" l="1"/>
  <c r="Y116" i="8"/>
  <c r="S116" i="8" l="1"/>
  <c r="V116" i="8" s="1"/>
  <c r="AA116" i="8"/>
  <c r="W116" i="8" l="1"/>
  <c r="X116" i="8" l="1"/>
  <c r="AC116" i="8" s="1"/>
  <c r="AB116" i="8"/>
  <c r="AD116" i="8" l="1"/>
  <c r="Q116" i="8" s="1"/>
  <c r="AJ116" i="8" s="1"/>
  <c r="AI116" i="8" l="1"/>
  <c r="AK116" i="8" s="1"/>
  <c r="AL116" i="8" s="1"/>
  <c r="AF116" i="8"/>
  <c r="AG116" i="8" s="1"/>
  <c r="AH116" i="8" s="1"/>
  <c r="K116" i="8"/>
  <c r="T117" i="8" s="1"/>
  <c r="L117" i="8" l="1"/>
  <c r="Z117" i="8" l="1"/>
  <c r="Y117" i="8"/>
  <c r="AA117" i="8" l="1"/>
  <c r="S117" i="8"/>
  <c r="V117" i="8" s="1"/>
  <c r="W117" i="8" l="1"/>
  <c r="X117" i="8" l="1"/>
  <c r="AC117" i="8" s="1"/>
  <c r="AB117" i="8"/>
  <c r="AD117" i="8" l="1"/>
  <c r="Q117" i="8" s="1"/>
  <c r="K117" i="8" s="1"/>
  <c r="T118" i="8" s="1"/>
  <c r="AJ117" i="8" l="1"/>
  <c r="AI117" i="8"/>
  <c r="AF117" i="8"/>
  <c r="AG117" i="8" s="1"/>
  <c r="AH117" i="8" s="1"/>
  <c r="L118" i="8"/>
  <c r="AK117" i="8" l="1"/>
  <c r="AL117" i="8" s="1"/>
  <c r="Z118" i="8"/>
  <c r="Y118" i="8"/>
  <c r="S118" i="8" l="1"/>
  <c r="V118" i="8" s="1"/>
  <c r="AA118" i="8"/>
  <c r="W118" i="8" l="1"/>
  <c r="X118" i="8" l="1"/>
  <c r="AC118" i="8" s="1"/>
  <c r="AB118" i="8"/>
  <c r="AD118" i="8" l="1"/>
  <c r="Q118" i="8" s="1"/>
  <c r="AF118" i="8" s="1"/>
  <c r="AG118" i="8" s="1"/>
  <c r="AH118" i="8" s="1"/>
  <c r="AI118" i="8" l="1"/>
  <c r="AJ118" i="8"/>
  <c r="K118" i="8"/>
  <c r="AK118" i="8" l="1"/>
  <c r="AL118" i="8" s="1"/>
  <c r="L119" i="8"/>
  <c r="Z119" i="8" s="1"/>
  <c r="T119" i="8"/>
  <c r="Y119" i="8" l="1"/>
  <c r="AA119" i="8" s="1"/>
  <c r="S119" i="8"/>
  <c r="V119" i="8" l="1"/>
  <c r="W119" i="8"/>
  <c r="X119" i="8" l="1"/>
  <c r="AC119" i="8" s="1"/>
  <c r="AB119" i="8"/>
  <c r="AD119" i="8" l="1"/>
  <c r="Q119" i="8" s="1"/>
  <c r="AI119" i="8" l="1"/>
  <c r="AJ119" i="8"/>
  <c r="AF119" i="8"/>
  <c r="AG119" i="8" s="1"/>
  <c r="AH119" i="8" s="1"/>
  <c r="K119" i="8"/>
  <c r="T120" i="8" s="1"/>
  <c r="AK119" i="8" l="1"/>
  <c r="AL119" i="8" s="1"/>
  <c r="L120" i="8"/>
  <c r="Z120" i="8" l="1"/>
  <c r="Y120" i="8"/>
  <c r="AA120" i="8" l="1"/>
  <c r="S120" i="8"/>
  <c r="V120" i="8" s="1"/>
  <c r="W120" i="8" l="1"/>
  <c r="X120" i="8" l="1"/>
  <c r="AC120" i="8" s="1"/>
  <c r="AB120" i="8"/>
  <c r="AD120" i="8" l="1"/>
  <c r="Q120" i="8" s="1"/>
  <c r="K120" i="8" s="1"/>
  <c r="T121" i="8" s="1"/>
  <c r="AI120" i="8" l="1"/>
  <c r="AJ120" i="8"/>
  <c r="AF120" i="8"/>
  <c r="AG120" i="8" s="1"/>
  <c r="AH120" i="8" s="1"/>
  <c r="L121" i="8"/>
  <c r="AK120" i="8" l="1"/>
  <c r="AL120" i="8" s="1"/>
  <c r="Z121" i="8"/>
  <c r="Y121" i="8"/>
  <c r="AA121" i="8" l="1"/>
  <c r="S121" i="8"/>
  <c r="V121" i="8" s="1"/>
  <c r="W121" i="8" l="1"/>
  <c r="X121" i="8" l="1"/>
  <c r="AB121" i="8"/>
  <c r="AC121" i="8" l="1"/>
  <c r="AD121" i="8"/>
  <c r="Q121" i="8" l="1"/>
  <c r="K121" i="8" s="1"/>
  <c r="AF121" i="8" l="1"/>
  <c r="AG121" i="8" s="1"/>
  <c r="AH121" i="8" s="1"/>
  <c r="AJ121" i="8"/>
  <c r="AI121" i="8"/>
  <c r="L122" i="8"/>
  <c r="Z122" i="8" s="1"/>
  <c r="T122" i="8"/>
  <c r="AK121" i="8" l="1"/>
  <c r="AL121" i="8" s="1"/>
  <c r="Y122" i="8"/>
  <c r="AA122" i="8" s="1"/>
  <c r="S122" i="8"/>
  <c r="V122" i="8" l="1"/>
  <c r="W122" i="8"/>
  <c r="X122" i="8" l="1"/>
  <c r="AC122" i="8" s="1"/>
  <c r="AB122" i="8"/>
  <c r="AD122" i="8" l="1"/>
  <c r="Q122" i="8" s="1"/>
  <c r="AJ122" i="8" s="1"/>
  <c r="AI122" i="8" l="1"/>
  <c r="AK122" i="8" s="1"/>
  <c r="AL122" i="8" s="1"/>
  <c r="AF122" i="8"/>
  <c r="AG122" i="8" s="1"/>
  <c r="AH122" i="8" s="1"/>
  <c r="K122" i="8"/>
  <c r="T123" i="8" s="1"/>
  <c r="L123" i="8" l="1"/>
  <c r="Z123" i="8" l="1"/>
  <c r="Y123" i="8"/>
  <c r="AA123" i="8" l="1"/>
  <c r="S123" i="8"/>
  <c r="V123" i="8" s="1"/>
  <c r="W123" i="8" l="1"/>
  <c r="X123" i="8" l="1"/>
  <c r="AC123" i="8" s="1"/>
  <c r="AB123" i="8"/>
  <c r="AD123" i="8" l="1"/>
  <c r="Q123" i="8" s="1"/>
  <c r="AF123" i="8" s="1"/>
  <c r="AG123" i="8" s="1"/>
  <c r="AH123" i="8" s="1"/>
  <c r="AI123" i="8" l="1"/>
  <c r="AJ123" i="8"/>
  <c r="K123" i="8"/>
  <c r="AK123" i="8" l="1"/>
  <c r="AL123" i="8" s="1"/>
  <c r="L124" i="8"/>
  <c r="Y124" i="8" s="1"/>
  <c r="T124" i="8"/>
  <c r="Z124" i="8" l="1"/>
  <c r="AA124" i="8" s="1"/>
  <c r="S124" i="8"/>
  <c r="V124" i="8" s="1"/>
  <c r="W124" i="8" l="1"/>
  <c r="X124" i="8" l="1"/>
  <c r="AC124" i="8" s="1"/>
  <c r="AB124" i="8"/>
  <c r="AD124" i="8" l="1"/>
  <c r="Q124" i="8" s="1"/>
  <c r="K124" i="8" s="1"/>
  <c r="T125" i="8" s="1"/>
  <c r="AI124" i="8" l="1"/>
  <c r="AJ124" i="8"/>
  <c r="AF124" i="8"/>
  <c r="AG124" i="8" s="1"/>
  <c r="AH124" i="8" s="1"/>
  <c r="L125" i="8"/>
  <c r="AK124" i="8" l="1"/>
  <c r="AL124" i="8" s="1"/>
  <c r="Z125" i="8"/>
  <c r="Y125" i="8"/>
  <c r="AA125" i="8" l="1"/>
  <c r="S125" i="8"/>
  <c r="V125" i="8" s="1"/>
  <c r="W125" i="8" l="1"/>
  <c r="X125" i="8" l="1"/>
  <c r="AC125" i="8" s="1"/>
  <c r="AB125" i="8"/>
  <c r="AD125" i="8" l="1"/>
  <c r="Q125" i="8" s="1"/>
  <c r="AF125" i="8" s="1"/>
  <c r="AG125" i="8" s="1"/>
  <c r="AH125" i="8" s="1"/>
  <c r="AI125" i="8" l="1"/>
  <c r="AJ125" i="8"/>
  <c r="K125" i="8"/>
  <c r="AK125" i="8" l="1"/>
  <c r="AL125" i="8" s="1"/>
  <c r="L126" i="8"/>
  <c r="Y126" i="8" s="1"/>
  <c r="T126" i="8"/>
  <c r="Z126" i="8" l="1"/>
  <c r="AA126" i="8" s="1"/>
  <c r="S126" i="8"/>
  <c r="V126" i="8" s="1"/>
  <c r="W126" i="8" l="1"/>
  <c r="X126" i="8" l="1"/>
  <c r="AC126" i="8" s="1"/>
  <c r="AB126" i="8"/>
  <c r="AD126" i="8" l="1"/>
  <c r="Q126" i="8" s="1"/>
  <c r="AF126" i="8" s="1"/>
  <c r="AG126" i="8" s="1"/>
  <c r="AH126" i="8" s="1"/>
  <c r="AI126" i="8" l="1"/>
  <c r="AJ126" i="8"/>
  <c r="K126" i="8"/>
  <c r="AK126" i="8" l="1"/>
  <c r="AL126" i="8" s="1"/>
  <c r="L127" i="8"/>
  <c r="Z127" i="8" s="1"/>
  <c r="T127" i="8"/>
  <c r="Y127" i="8" l="1"/>
  <c r="AA127" i="8" s="1"/>
  <c r="S127" i="8"/>
  <c r="V127" i="8" l="1"/>
  <c r="W127" i="8"/>
  <c r="X127" i="8" l="1"/>
  <c r="AC127" i="8" s="1"/>
  <c r="AB127" i="8"/>
  <c r="AD127" i="8" l="1"/>
  <c r="Q127" i="8" s="1"/>
  <c r="AJ127" i="8" s="1"/>
  <c r="AI127" i="8" l="1"/>
  <c r="AK127" i="8" s="1"/>
  <c r="AL127" i="8" s="1"/>
  <c r="AF127" i="8"/>
  <c r="AG127" i="8" s="1"/>
  <c r="AH127" i="8" s="1"/>
  <c r="K127" i="8"/>
  <c r="T128" i="8" s="1"/>
  <c r="L128" i="8" l="1"/>
  <c r="Z128" i="8" l="1"/>
  <c r="Y128" i="8"/>
  <c r="AA128" i="8" l="1"/>
  <c r="S128" i="8"/>
  <c r="V128" i="8" s="1"/>
  <c r="W128" i="8" l="1"/>
  <c r="X128" i="8" l="1"/>
  <c r="AC128" i="8" s="1"/>
  <c r="AB128" i="8"/>
  <c r="AD128" i="8" l="1"/>
  <c r="Q128" i="8" s="1"/>
  <c r="AF128" i="8" s="1"/>
  <c r="AG128" i="8" s="1"/>
  <c r="AH128" i="8" s="1"/>
  <c r="AI128" i="8" l="1"/>
  <c r="AJ128" i="8"/>
  <c r="K128" i="8"/>
  <c r="AK128" i="8" l="1"/>
  <c r="AL128" i="8" s="1"/>
  <c r="L129" i="8"/>
  <c r="Y129" i="8" s="1"/>
  <c r="T129" i="8"/>
  <c r="Z129" i="8" l="1"/>
  <c r="AA129" i="8" s="1"/>
  <c r="S129" i="8"/>
  <c r="V129" i="8" s="1"/>
  <c r="W129" i="8" l="1"/>
  <c r="X129" i="8" l="1"/>
  <c r="AC129" i="8" s="1"/>
  <c r="AB129" i="8"/>
  <c r="AD129" i="8" l="1"/>
  <c r="Q129" i="8" s="1"/>
  <c r="AF129" i="8" s="1"/>
  <c r="AG129" i="8" s="1"/>
  <c r="AH129" i="8" s="1"/>
  <c r="AJ129" i="8" l="1"/>
  <c r="AI129" i="8"/>
  <c r="K129" i="8"/>
  <c r="L130" i="8" l="1"/>
  <c r="Z130" i="8" s="1"/>
  <c r="T130" i="8"/>
  <c r="AK129" i="8"/>
  <c r="AL129" i="8" s="1"/>
  <c r="Y130" i="8" l="1"/>
  <c r="AA130" i="8" s="1"/>
  <c r="S130" i="8"/>
  <c r="V130" i="8" l="1"/>
  <c r="W130" i="8"/>
  <c r="X130" i="8" l="1"/>
  <c r="AC130" i="8" s="1"/>
  <c r="AB130" i="8"/>
  <c r="AD130" i="8" l="1"/>
  <c r="Q130" i="8" s="1"/>
  <c r="K130" i="8" s="1"/>
  <c r="T131" i="8" s="1"/>
  <c r="AI130" i="8" l="1"/>
  <c r="AJ130" i="8"/>
  <c r="AF130" i="8"/>
  <c r="AG130" i="8" s="1"/>
  <c r="AH130" i="8" s="1"/>
  <c r="L131" i="8"/>
  <c r="AK130" i="8" l="1"/>
  <c r="AL130" i="8" s="1"/>
  <c r="Z131" i="8"/>
  <c r="Y131" i="8"/>
  <c r="S131" i="8" l="1"/>
  <c r="V131" i="8" s="1"/>
  <c r="AA131" i="8"/>
  <c r="W131" i="8" l="1"/>
  <c r="X131" i="8" l="1"/>
  <c r="AC131" i="8" s="1"/>
  <c r="AB131" i="8"/>
  <c r="AD131" i="8" l="1"/>
  <c r="Q131" i="8" s="1"/>
  <c r="AI131" i="8" s="1"/>
  <c r="AJ131" i="8" l="1"/>
  <c r="AK131" i="8" s="1"/>
  <c r="AL131" i="8" s="1"/>
  <c r="AF131" i="8"/>
  <c r="AG131" i="8" s="1"/>
  <c r="AH131" i="8" s="1"/>
  <c r="K131" i="8"/>
  <c r="T132" i="8" s="1"/>
  <c r="L132" i="8" l="1"/>
  <c r="Z132" i="8" l="1"/>
  <c r="Y132" i="8"/>
  <c r="AA132" i="8" l="1"/>
  <c r="S132" i="8"/>
  <c r="V132" i="8" s="1"/>
  <c r="W132" i="8" l="1"/>
  <c r="X132" i="8" l="1"/>
  <c r="AC132" i="8" s="1"/>
  <c r="AB132" i="8"/>
  <c r="AD132" i="8" l="1"/>
  <c r="Q132" i="8" s="1"/>
  <c r="K132" i="8" s="1"/>
  <c r="T133" i="8" s="1"/>
  <c r="AI132" i="8" l="1"/>
  <c r="AJ132" i="8"/>
  <c r="AF132" i="8"/>
  <c r="AG132" i="8" s="1"/>
  <c r="AH132" i="8" s="1"/>
  <c r="L133" i="8"/>
  <c r="AK132" i="8" l="1"/>
  <c r="AL132" i="8" s="1"/>
  <c r="Z133" i="8"/>
  <c r="Y133" i="8"/>
  <c r="AA133" i="8" l="1"/>
  <c r="S133" i="8"/>
  <c r="V133" i="8" s="1"/>
  <c r="W133" i="8" l="1"/>
  <c r="X133" i="8" l="1"/>
  <c r="AC133" i="8" s="1"/>
  <c r="AB133" i="8"/>
  <c r="AD133" i="8" l="1"/>
  <c r="Q133" i="8" s="1"/>
  <c r="AF133" i="8" s="1"/>
  <c r="AG133" i="8" s="1"/>
  <c r="AH133" i="8" s="1"/>
  <c r="AJ133" i="8" l="1"/>
  <c r="AI133" i="8"/>
  <c r="K133" i="8"/>
  <c r="L134" i="8" l="1"/>
  <c r="Z134" i="8" s="1"/>
  <c r="T134" i="8"/>
  <c r="AK133" i="8"/>
  <c r="AL133" i="8" s="1"/>
  <c r="Y134" i="8" l="1"/>
  <c r="AA134" i="8" s="1"/>
  <c r="S134" i="8"/>
  <c r="V134" i="8" l="1"/>
  <c r="W134" i="8"/>
  <c r="X134" i="8" l="1"/>
  <c r="AC134" i="8" s="1"/>
  <c r="AB134" i="8"/>
  <c r="AD134" i="8" l="1"/>
  <c r="Q134" i="8" s="1"/>
  <c r="AF134" i="8" s="1"/>
  <c r="AG134" i="8" s="1"/>
  <c r="AH134" i="8" s="1"/>
  <c r="AJ134" i="8" l="1"/>
  <c r="AI134" i="8"/>
  <c r="K134" i="8"/>
  <c r="L135" i="8" l="1"/>
  <c r="Z135" i="8" s="1"/>
  <c r="T135" i="8"/>
  <c r="AK134" i="8"/>
  <c r="AL134" i="8" s="1"/>
  <c r="Y135" i="8" l="1"/>
  <c r="AA135" i="8" s="1"/>
  <c r="S135" i="8"/>
  <c r="V135" i="8" l="1"/>
  <c r="W135" i="8"/>
  <c r="X135" i="8" l="1"/>
  <c r="AC135" i="8" s="1"/>
  <c r="AB135" i="8"/>
  <c r="AD135" i="8" l="1"/>
  <c r="Q135" i="8" s="1"/>
  <c r="AF135" i="8" s="1"/>
  <c r="AG135" i="8" s="1"/>
  <c r="AH135" i="8" s="1"/>
  <c r="AI135" i="8" l="1"/>
  <c r="AJ135" i="8"/>
  <c r="K135" i="8"/>
  <c r="T136" i="8" s="1"/>
  <c r="L136" i="8" l="1"/>
  <c r="Y136" i="8" s="1"/>
  <c r="AK135" i="8"/>
  <c r="AL135" i="8" s="1"/>
  <c r="Z136" i="8" l="1"/>
  <c r="AA136" i="8" s="1"/>
  <c r="S136" i="8"/>
  <c r="V136" i="8" s="1"/>
  <c r="W136" i="8" l="1"/>
  <c r="X136" i="8" l="1"/>
  <c r="AC136" i="8" s="1"/>
  <c r="AB136" i="8"/>
  <c r="AD136" i="8" l="1"/>
  <c r="Q136" i="8" s="1"/>
  <c r="K136" i="8" s="1"/>
  <c r="T137" i="8" s="1"/>
  <c r="AI136" i="8" l="1"/>
  <c r="AJ136" i="8"/>
  <c r="AF136" i="8"/>
  <c r="AG136" i="8" s="1"/>
  <c r="AH136" i="8" s="1"/>
  <c r="L137" i="8"/>
  <c r="AK136" i="8" l="1"/>
  <c r="AL136" i="8" s="1"/>
  <c r="Z137" i="8"/>
  <c r="Y137" i="8"/>
  <c r="AA137" i="8" l="1"/>
  <c r="S137" i="8"/>
  <c r="V137" i="8" s="1"/>
  <c r="W137" i="8" l="1"/>
  <c r="X137" i="8" l="1"/>
  <c r="AC137" i="8" s="1"/>
  <c r="AB137" i="8"/>
  <c r="AD137" i="8" l="1"/>
  <c r="Q137" i="8" s="1"/>
  <c r="AJ137" i="8" s="1"/>
  <c r="AI137" i="8" l="1"/>
  <c r="AK137" i="8" s="1"/>
  <c r="AL137" i="8" s="1"/>
  <c r="AF137" i="8"/>
  <c r="AG137" i="8" s="1"/>
  <c r="AH137" i="8" s="1"/>
  <c r="K137" i="8"/>
  <c r="T138" i="8" s="1"/>
  <c r="L138" i="8" l="1"/>
  <c r="Z138" i="8" l="1"/>
  <c r="Y138" i="8"/>
  <c r="AA138" i="8" l="1"/>
  <c r="S138" i="8"/>
  <c r="V138" i="8" s="1"/>
  <c r="W138" i="8" l="1"/>
  <c r="X138" i="8" l="1"/>
  <c r="AC138" i="8" s="1"/>
  <c r="AB138" i="8"/>
  <c r="AD138" i="8" l="1"/>
  <c r="Q138" i="8" s="1"/>
  <c r="AJ138" i="8" s="1"/>
  <c r="AI138" i="8" l="1"/>
  <c r="AK138" i="8" s="1"/>
  <c r="AL138" i="8" s="1"/>
  <c r="AF138" i="8"/>
  <c r="AG138" i="8" s="1"/>
  <c r="AH138" i="8" s="1"/>
  <c r="K138" i="8"/>
  <c r="T139" i="8" s="1"/>
  <c r="L139" i="8" l="1"/>
  <c r="Z139" i="8" l="1"/>
  <c r="Y139" i="8"/>
  <c r="AA139" i="8" l="1"/>
  <c r="S139" i="8"/>
  <c r="V139" i="8" s="1"/>
  <c r="W139" i="8" l="1"/>
  <c r="X139" i="8" l="1"/>
  <c r="AC139" i="8" s="1"/>
  <c r="AB139" i="8"/>
  <c r="AD139" i="8" l="1"/>
  <c r="Q139" i="8" s="1"/>
  <c r="K139" i="8" s="1"/>
  <c r="T140" i="8" s="1"/>
  <c r="AJ139" i="8" l="1"/>
  <c r="AI139" i="8"/>
  <c r="AF139" i="8"/>
  <c r="AG139" i="8" s="1"/>
  <c r="AH139" i="8" s="1"/>
  <c r="L140" i="8"/>
  <c r="AK139" i="8" l="1"/>
  <c r="AL139" i="8" s="1"/>
  <c r="Z140" i="8"/>
  <c r="Y140" i="8"/>
  <c r="AA140" i="8" l="1"/>
  <c r="S140" i="8"/>
  <c r="V140" i="8" s="1"/>
  <c r="W140" i="8" l="1"/>
  <c r="X140" i="8" l="1"/>
  <c r="AC140" i="8" s="1"/>
  <c r="AB140" i="8"/>
  <c r="AD140" i="8" l="1"/>
  <c r="Q140" i="8" s="1"/>
  <c r="K140" i="8" s="1"/>
  <c r="T141" i="8" s="1"/>
  <c r="AJ140" i="8" l="1"/>
  <c r="AI140" i="8"/>
  <c r="AF140" i="8"/>
  <c r="AG140" i="8" s="1"/>
  <c r="AH140" i="8" s="1"/>
  <c r="L141" i="8"/>
  <c r="AK140" i="8" l="1"/>
  <c r="AL140" i="8" s="1"/>
  <c r="Z141" i="8"/>
  <c r="Y141" i="8"/>
  <c r="S141" i="8" l="1"/>
  <c r="V141" i="8" s="1"/>
  <c r="AA141" i="8"/>
  <c r="W141" i="8" l="1"/>
  <c r="X141" i="8" l="1"/>
  <c r="AC141" i="8" s="1"/>
  <c r="AB141" i="8"/>
  <c r="AD141" i="8" l="1"/>
  <c r="Q141" i="8" s="1"/>
  <c r="AF141" i="8" s="1"/>
  <c r="AG141" i="8" s="1"/>
  <c r="AH141" i="8" s="1"/>
  <c r="AJ141" i="8" l="1"/>
  <c r="AI141" i="8"/>
  <c r="K141" i="8"/>
  <c r="L142" i="8" l="1"/>
  <c r="Z142" i="8" s="1"/>
  <c r="T142" i="8"/>
  <c r="AK141" i="8"/>
  <c r="AL141" i="8" s="1"/>
  <c r="Y142" i="8" l="1"/>
  <c r="AA142" i="8" s="1"/>
  <c r="S142" i="8"/>
  <c r="V142" i="8" l="1"/>
  <c r="W142" i="8"/>
  <c r="X142" i="8" l="1"/>
  <c r="AC142" i="8" s="1"/>
  <c r="AB142" i="8"/>
  <c r="AD142" i="8" l="1"/>
  <c r="Q142" i="8" s="1"/>
  <c r="K142" i="8" s="1"/>
  <c r="T143" i="8" s="1"/>
  <c r="AJ142" i="8" l="1"/>
  <c r="AI142" i="8"/>
  <c r="AF142" i="8"/>
  <c r="AG142" i="8" s="1"/>
  <c r="AH142" i="8" s="1"/>
  <c r="L143" i="8"/>
  <c r="AK142" i="8" l="1"/>
  <c r="AL142" i="8" s="1"/>
  <c r="Z143" i="8"/>
  <c r="Y143" i="8"/>
  <c r="AA143" i="8" l="1"/>
  <c r="S143" i="8"/>
  <c r="V143" i="8" s="1"/>
  <c r="W143" i="8" l="1"/>
  <c r="X143" i="8" l="1"/>
  <c r="AC143" i="8" s="1"/>
  <c r="AB143" i="8"/>
  <c r="AD143" i="8" l="1"/>
  <c r="Q143" i="8" s="1"/>
  <c r="AJ143" i="8" s="1"/>
  <c r="AI143" i="8" l="1"/>
  <c r="AK143" i="8" s="1"/>
  <c r="AL143" i="8" s="1"/>
  <c r="AF143" i="8"/>
  <c r="AG143" i="8" s="1"/>
  <c r="AH143" i="8" s="1"/>
  <c r="K143" i="8"/>
  <c r="T144" i="8" s="1"/>
  <c r="L144" i="8" l="1"/>
  <c r="Z144" i="8" l="1"/>
  <c r="Y144" i="8"/>
  <c r="S144" i="8" l="1"/>
  <c r="V144" i="8" s="1"/>
  <c r="AA144" i="8"/>
  <c r="W144" i="8" l="1"/>
  <c r="X144" i="8" l="1"/>
  <c r="AC144" i="8" s="1"/>
  <c r="AB144" i="8"/>
  <c r="AD144" i="8" l="1"/>
  <c r="Q144" i="8" s="1"/>
  <c r="AJ144" i="8" s="1"/>
  <c r="AI144" i="8" l="1"/>
  <c r="AK144" i="8" s="1"/>
  <c r="AL144" i="8" s="1"/>
  <c r="AF144" i="8"/>
  <c r="AG144" i="8" s="1"/>
  <c r="AH144" i="8" s="1"/>
  <c r="K144" i="8"/>
  <c r="T145" i="8" s="1"/>
  <c r="L145" i="8" l="1"/>
  <c r="Z145" i="8" l="1"/>
  <c r="Y145" i="8"/>
  <c r="S145" i="8" l="1"/>
  <c r="V145" i="8" s="1"/>
  <c r="AA145" i="8"/>
  <c r="W145" i="8" l="1"/>
  <c r="X145" i="8" l="1"/>
  <c r="AC145" i="8" s="1"/>
  <c r="AB145" i="8"/>
  <c r="AD145" i="8" l="1"/>
  <c r="Q145" i="8" s="1"/>
  <c r="K145" i="8" s="1"/>
  <c r="T146" i="8" s="1"/>
  <c r="AI145" i="8" l="1"/>
  <c r="AJ145" i="8"/>
  <c r="AF145" i="8"/>
  <c r="AG145" i="8" s="1"/>
  <c r="AH145" i="8" s="1"/>
  <c r="L146" i="8"/>
  <c r="AK145" i="8" l="1"/>
  <c r="AL145" i="8" s="1"/>
  <c r="Z146" i="8"/>
  <c r="Y146" i="8"/>
  <c r="AA146" i="8" l="1"/>
  <c r="S146" i="8"/>
  <c r="V146" i="8" s="1"/>
  <c r="W146" i="8" l="1"/>
  <c r="X146" i="8" l="1"/>
  <c r="AC146" i="8" s="1"/>
  <c r="AB146" i="8"/>
  <c r="AD146" i="8" l="1"/>
  <c r="Q146" i="8" s="1"/>
  <c r="AF146" i="8" s="1"/>
  <c r="AG146" i="8" s="1"/>
  <c r="AH146" i="8" s="1"/>
  <c r="AI146" i="8" l="1"/>
  <c r="AJ146" i="8"/>
  <c r="K146" i="8"/>
  <c r="L147" i="8" l="1"/>
  <c r="Z147" i="8" s="1"/>
  <c r="T147" i="8"/>
  <c r="AK146" i="8"/>
  <c r="AL146" i="8" s="1"/>
  <c r="Y147" i="8" l="1"/>
  <c r="AA147" i="8" s="1"/>
  <c r="S147" i="8"/>
  <c r="V147" i="8" l="1"/>
  <c r="W147" i="8"/>
  <c r="X147" i="8" l="1"/>
  <c r="AC147" i="8" s="1"/>
  <c r="AB147" i="8"/>
  <c r="AD147" i="8" l="1"/>
  <c r="Q147" i="8" s="1"/>
  <c r="K147" i="8" s="1"/>
  <c r="T148" i="8" s="1"/>
  <c r="AI147" i="8" l="1"/>
  <c r="AJ147" i="8"/>
  <c r="AF147" i="8"/>
  <c r="AG147" i="8" s="1"/>
  <c r="AH147" i="8" s="1"/>
  <c r="L148" i="8"/>
  <c r="AK147" i="8" l="1"/>
  <c r="AL147" i="8" s="1"/>
  <c r="Z148" i="8"/>
  <c r="Y148" i="8"/>
  <c r="AA148" i="8" l="1"/>
  <c r="S148" i="8"/>
  <c r="V148" i="8" s="1"/>
  <c r="W148" i="8" l="1"/>
  <c r="X148" i="8" l="1"/>
  <c r="AC148" i="8" s="1"/>
  <c r="AB148" i="8"/>
  <c r="AD148" i="8" l="1"/>
  <c r="Q148" i="8" s="1"/>
  <c r="AJ148" i="8" l="1"/>
  <c r="AI148" i="8"/>
  <c r="AF148" i="8"/>
  <c r="AG148" i="8" s="1"/>
  <c r="AH148" i="8" s="1"/>
  <c r="K148" i="8"/>
  <c r="T149" i="8" s="1"/>
  <c r="AK148" i="8" l="1"/>
  <c r="AL148" i="8" s="1"/>
  <c r="L149" i="8"/>
  <c r="Z149" i="8" l="1"/>
  <c r="Y149" i="8"/>
  <c r="S149" i="8" l="1"/>
  <c r="V149" i="8" s="1"/>
  <c r="AA149" i="8"/>
  <c r="W149" i="8" l="1"/>
  <c r="X149" i="8" l="1"/>
  <c r="AC149" i="8" s="1"/>
  <c r="AB149" i="8"/>
  <c r="AD149" i="8" l="1"/>
  <c r="Q149" i="8" s="1"/>
  <c r="AI149" i="8" l="1"/>
  <c r="AJ149" i="8"/>
  <c r="AF149" i="8"/>
  <c r="AG149" i="8" s="1"/>
  <c r="AH149" i="8" s="1"/>
  <c r="K149" i="8"/>
  <c r="T150" i="8" s="1"/>
  <c r="AK149" i="8" l="1"/>
  <c r="AL149" i="8" s="1"/>
  <c r="L150" i="8"/>
  <c r="Z150" i="8" l="1"/>
  <c r="Y150" i="8"/>
  <c r="AA150" i="8" l="1"/>
  <c r="S150" i="8"/>
  <c r="V150" i="8" s="1"/>
  <c r="W150" i="8" l="1"/>
  <c r="X150" i="8" l="1"/>
  <c r="AC150" i="8" s="1"/>
  <c r="AB150" i="8"/>
  <c r="AD150" i="8" l="1"/>
  <c r="Q150" i="8" s="1"/>
  <c r="AF150" i="8" s="1"/>
  <c r="AG150" i="8" s="1"/>
  <c r="AH150" i="8" s="1"/>
  <c r="AI150" i="8" l="1"/>
  <c r="AJ150" i="8"/>
  <c r="K150" i="8"/>
  <c r="AK150" i="8" l="1"/>
  <c r="AL150" i="8" s="1"/>
  <c r="L151" i="8"/>
  <c r="Z151" i="8" s="1"/>
  <c r="T151" i="8"/>
  <c r="Y151" i="8" l="1"/>
  <c r="AA151" i="8" s="1"/>
  <c r="S151" i="8"/>
  <c r="V151" i="8" l="1"/>
  <c r="W151" i="8"/>
  <c r="X151" i="8" l="1"/>
  <c r="AC151" i="8" s="1"/>
  <c r="AB151" i="8"/>
  <c r="AD151" i="8" l="1"/>
  <c r="Q151" i="8" s="1"/>
  <c r="AF151" i="8" l="1"/>
  <c r="AG151" i="8" s="1"/>
  <c r="AH151" i="8" s="1"/>
  <c r="AJ151" i="8"/>
  <c r="AI151" i="8"/>
  <c r="K151" i="8"/>
  <c r="L152" i="8" l="1"/>
  <c r="Z152" i="8" s="1"/>
  <c r="T152" i="8"/>
  <c r="AK151" i="8"/>
  <c r="AL151" i="8" s="1"/>
  <c r="Y152" i="8" l="1"/>
  <c r="AA152" i="8" s="1"/>
  <c r="S152" i="8"/>
  <c r="V152" i="8" l="1"/>
  <c r="W152" i="8"/>
  <c r="X152" i="8" l="1"/>
  <c r="AC152" i="8" s="1"/>
  <c r="AB152" i="8"/>
  <c r="AD152" i="8" l="1"/>
  <c r="Q152" i="8" s="1"/>
  <c r="AF152" i="8" l="1"/>
  <c r="AG152" i="8" s="1"/>
  <c r="AH152" i="8" s="1"/>
  <c r="AJ152" i="8"/>
  <c r="AI152" i="8"/>
  <c r="K152" i="8"/>
  <c r="L153" i="8" l="1"/>
  <c r="Z153" i="8" s="1"/>
  <c r="T153" i="8"/>
  <c r="AK152" i="8"/>
  <c r="AL152" i="8" s="1"/>
  <c r="Y153" i="8" l="1"/>
  <c r="AA153" i="8" s="1"/>
  <c r="S153" i="8"/>
  <c r="V153" i="8" s="1"/>
  <c r="W153" i="8" l="1"/>
  <c r="X153" i="8" l="1"/>
  <c r="AC153" i="8" s="1"/>
  <c r="AB153" i="8"/>
  <c r="AD153" i="8" l="1"/>
  <c r="Q153" i="8" s="1"/>
  <c r="AF153" i="8" s="1"/>
  <c r="AG153" i="8" s="1"/>
  <c r="AH153" i="8" s="1"/>
  <c r="AI153" i="8" l="1"/>
  <c r="AJ153" i="8"/>
  <c r="K153" i="8"/>
  <c r="AK153" i="8" l="1"/>
  <c r="AL153" i="8" s="1"/>
  <c r="L154" i="8"/>
  <c r="Z154" i="8" s="1"/>
  <c r="T154" i="8"/>
  <c r="Y154" i="8" l="1"/>
  <c r="AA154" i="8" s="1"/>
  <c r="S154" i="8"/>
  <c r="V154" i="8" l="1"/>
  <c r="W154" i="8"/>
  <c r="X154" i="8" l="1"/>
  <c r="AC154" i="8" s="1"/>
  <c r="AB154" i="8"/>
  <c r="AD154" i="8" l="1"/>
  <c r="Q154" i="8" s="1"/>
  <c r="AI154" i="8" s="1"/>
  <c r="AJ154" i="8" l="1"/>
  <c r="AK154" i="8" s="1"/>
  <c r="AL154" i="8" s="1"/>
  <c r="AF154" i="8"/>
  <c r="AG154" i="8" s="1"/>
  <c r="AH154" i="8" s="1"/>
  <c r="K154" i="8"/>
  <c r="T155" i="8" s="1"/>
  <c r="L155" i="8" l="1"/>
  <c r="Z155" i="8" l="1"/>
  <c r="Y155" i="8"/>
  <c r="AA155" i="8" l="1"/>
  <c r="S155" i="8"/>
  <c r="V155" i="8" s="1"/>
  <c r="W155" i="8" l="1"/>
  <c r="X155" i="8" l="1"/>
  <c r="AC155" i="8" s="1"/>
  <c r="AB155" i="8"/>
  <c r="AD155" i="8" l="1"/>
  <c r="Q155" i="8" s="1"/>
  <c r="AJ155" i="8" s="1"/>
  <c r="AI155" i="8" l="1"/>
  <c r="AK155" i="8" s="1"/>
  <c r="AL155" i="8" s="1"/>
  <c r="AF155" i="8"/>
  <c r="AG155" i="8" s="1"/>
  <c r="AH155" i="8" s="1"/>
  <c r="K155" i="8"/>
  <c r="T156" i="8" s="1"/>
  <c r="L156" i="8" l="1"/>
  <c r="Z156" i="8" l="1"/>
  <c r="Y156" i="8"/>
  <c r="S156" i="8" l="1"/>
  <c r="V156" i="8" s="1"/>
  <c r="AA156" i="8"/>
  <c r="W156" i="8" l="1"/>
  <c r="X156" i="8" l="1"/>
  <c r="AC156" i="8" s="1"/>
  <c r="AB156" i="8"/>
  <c r="AD156" i="8" l="1"/>
  <c r="Q156" i="8" s="1"/>
  <c r="K156" i="8" s="1"/>
  <c r="T157" i="8" s="1"/>
  <c r="AF156" i="8" l="1"/>
  <c r="AG156" i="8" s="1"/>
  <c r="AH156" i="8" s="1"/>
  <c r="AI156" i="8"/>
  <c r="AJ156" i="8"/>
  <c r="L157" i="8"/>
  <c r="AK156" i="8" l="1"/>
  <c r="AL156" i="8" s="1"/>
  <c r="Z157" i="8"/>
  <c r="Y157" i="8"/>
  <c r="AA157" i="8" l="1"/>
  <c r="S157" i="8"/>
  <c r="V157" i="8" s="1"/>
  <c r="W157" i="8" l="1"/>
  <c r="X157" i="8" l="1"/>
  <c r="AC157" i="8" s="1"/>
  <c r="AB157" i="8"/>
  <c r="AD157" i="8" l="1"/>
  <c r="Q157" i="8" s="1"/>
  <c r="AF157" i="8" s="1"/>
  <c r="AG157" i="8" s="1"/>
  <c r="AH157" i="8" s="1"/>
  <c r="AI157" i="8" l="1"/>
  <c r="AJ157" i="8"/>
  <c r="K157" i="8"/>
  <c r="T158" i="8" s="1"/>
  <c r="L158" i="8" l="1"/>
  <c r="Z158" i="8" s="1"/>
  <c r="AK157" i="8"/>
  <c r="AL157" i="8" s="1"/>
  <c r="Y158" i="8" l="1"/>
  <c r="AA158" i="8" s="1"/>
  <c r="S158" i="8"/>
  <c r="V158" i="8" l="1"/>
  <c r="W158" i="8"/>
  <c r="X158" i="8" l="1"/>
  <c r="AC158" i="8" s="1"/>
  <c r="AB158" i="8"/>
  <c r="AD158" i="8" l="1"/>
  <c r="Q158" i="8" s="1"/>
  <c r="AF158" i="8" l="1"/>
  <c r="AG158" i="8" s="1"/>
  <c r="AH158" i="8" s="1"/>
  <c r="AI158" i="8"/>
  <c r="AJ158" i="8"/>
  <c r="K158" i="8"/>
  <c r="AK158" i="8" l="1"/>
  <c r="AL158" i="8" s="1"/>
  <c r="L159" i="8"/>
  <c r="Y159" i="8" s="1"/>
  <c r="T159" i="8"/>
  <c r="Z159" i="8" l="1"/>
  <c r="AA159" i="8" s="1"/>
  <c r="S159" i="8"/>
  <c r="V159" i="8" s="1"/>
  <c r="W159" i="8" l="1"/>
  <c r="X159" i="8" l="1"/>
  <c r="AC159" i="8" s="1"/>
  <c r="AB159" i="8"/>
  <c r="AD159" i="8" l="1"/>
  <c r="Q159" i="8" s="1"/>
  <c r="AI159" i="8" s="1"/>
  <c r="AJ159" i="8" l="1"/>
  <c r="AK159" i="8" s="1"/>
  <c r="AL159" i="8" s="1"/>
  <c r="K159" i="8"/>
  <c r="T160" i="8" s="1"/>
  <c r="AF159" i="8"/>
  <c r="AG159" i="8" s="1"/>
  <c r="AH159" i="8" s="1"/>
  <c r="L160" i="8" l="1"/>
  <c r="Z160" i="8" s="1"/>
  <c r="Y160" i="8" l="1"/>
  <c r="AA160" i="8" s="1"/>
  <c r="S160" i="8"/>
  <c r="V160" i="8" l="1"/>
  <c r="W160" i="8"/>
  <c r="X160" i="8" l="1"/>
  <c r="AC160" i="8" s="1"/>
  <c r="AB160" i="8"/>
  <c r="AD160" i="8" l="1"/>
  <c r="Q160" i="8" s="1"/>
  <c r="AF160" i="8" s="1"/>
  <c r="AG160" i="8" s="1"/>
  <c r="AH160" i="8" s="1"/>
  <c r="AI160" i="8" l="1"/>
  <c r="AJ160" i="8"/>
  <c r="K160" i="8"/>
  <c r="AK160" i="8" l="1"/>
  <c r="AL160" i="8" s="1"/>
  <c r="L161" i="8"/>
  <c r="Y161" i="8" s="1"/>
  <c r="T161" i="8"/>
  <c r="Z161" i="8" l="1"/>
  <c r="AA161" i="8" s="1"/>
  <c r="S161" i="8"/>
  <c r="V161" i="8" s="1"/>
  <c r="W161" i="8" l="1"/>
  <c r="X161" i="8" l="1"/>
  <c r="AC161" i="8" s="1"/>
  <c r="AB161" i="8"/>
  <c r="AD161" i="8" l="1"/>
  <c r="Q161" i="8" s="1"/>
  <c r="AF161" i="8" l="1"/>
  <c r="AG161" i="8" s="1"/>
  <c r="AH161" i="8" s="1"/>
  <c r="AI161" i="8"/>
  <c r="AJ161" i="8"/>
  <c r="K161" i="8"/>
  <c r="L162" i="8" l="1"/>
  <c r="Z162" i="8" s="1"/>
  <c r="T162" i="8"/>
  <c r="AK161" i="8"/>
  <c r="AL161" i="8" s="1"/>
  <c r="Y162" i="8" l="1"/>
  <c r="AA162" i="8" s="1"/>
  <c r="S162" i="8"/>
  <c r="V162" i="8" l="1"/>
  <c r="W162" i="8"/>
  <c r="X162" i="8" l="1"/>
  <c r="AC162" i="8" s="1"/>
  <c r="AB162" i="8"/>
  <c r="AD162" i="8" l="1"/>
  <c r="Q162" i="8" s="1"/>
  <c r="K162" i="8" s="1"/>
  <c r="T163" i="8" s="1"/>
  <c r="AI162" i="8" l="1"/>
  <c r="AJ162" i="8"/>
  <c r="AF162" i="8"/>
  <c r="AG162" i="8" s="1"/>
  <c r="AH162" i="8" s="1"/>
  <c r="L163" i="8"/>
  <c r="AK162" i="8" l="1"/>
  <c r="AL162" i="8" s="1"/>
  <c r="Z163" i="8"/>
  <c r="Y163" i="8"/>
  <c r="AA163" i="8" l="1"/>
  <c r="S163" i="8"/>
  <c r="V163" i="8" s="1"/>
  <c r="W163" i="8" l="1"/>
  <c r="X163" i="8" l="1"/>
  <c r="AC163" i="8" s="1"/>
  <c r="AB163" i="8"/>
  <c r="AD163" i="8" l="1"/>
  <c r="Q163" i="8" s="1"/>
  <c r="AF163" i="8" s="1"/>
  <c r="AG163" i="8" s="1"/>
  <c r="AH163" i="8" s="1"/>
  <c r="AI163" i="8" l="1"/>
  <c r="AJ163" i="8"/>
  <c r="K163" i="8"/>
  <c r="AK163" i="8" l="1"/>
  <c r="AL163" i="8" s="1"/>
  <c r="L164" i="8"/>
  <c r="Y164" i="8" s="1"/>
  <c r="T164" i="8"/>
  <c r="Z164" i="8" l="1"/>
  <c r="AA164" i="8" s="1"/>
  <c r="S164" i="8"/>
  <c r="V164" i="8" s="1"/>
  <c r="W164" i="8" l="1"/>
  <c r="X164" i="8" l="1"/>
  <c r="AC164" i="8" s="1"/>
  <c r="AB164" i="8"/>
  <c r="AD164" i="8" l="1"/>
  <c r="Q164" i="8" s="1"/>
  <c r="K164" i="8" s="1"/>
  <c r="T165" i="8" s="1"/>
  <c r="AJ164" i="8" l="1"/>
  <c r="AI164" i="8"/>
  <c r="AF164" i="8"/>
  <c r="AG164" i="8" s="1"/>
  <c r="AH164" i="8" s="1"/>
  <c r="L165" i="8"/>
  <c r="AK164" i="8" l="1"/>
  <c r="AL164" i="8" s="1"/>
  <c r="Z165" i="8"/>
  <c r="Y165" i="8"/>
  <c r="AA165" i="8" l="1"/>
  <c r="S165" i="8"/>
  <c r="V165" i="8" s="1"/>
  <c r="W165" i="8" l="1"/>
  <c r="X165" i="8" l="1"/>
  <c r="AC165" i="8" s="1"/>
  <c r="AB165" i="8"/>
  <c r="AD165" i="8" l="1"/>
  <c r="Q165" i="8" s="1"/>
  <c r="AJ165" i="8" s="1"/>
  <c r="AI165" i="8" l="1"/>
  <c r="AK165" i="8" s="1"/>
  <c r="AL165" i="8" s="1"/>
  <c r="AF165" i="8"/>
  <c r="AG165" i="8" s="1"/>
  <c r="AH165" i="8" s="1"/>
  <c r="K165" i="8"/>
  <c r="T166" i="8" s="1"/>
  <c r="L166" i="8" l="1"/>
  <c r="Y166" i="8" l="1"/>
  <c r="Z166" i="8"/>
  <c r="AA166" i="8" l="1"/>
  <c r="S166" i="8"/>
  <c r="V166" i="8" s="1"/>
  <c r="W166" i="8" l="1"/>
  <c r="X166" i="8" l="1"/>
  <c r="AC166" i="8" s="1"/>
  <c r="AB166" i="8"/>
  <c r="AD166" i="8" l="1"/>
  <c r="Q166" i="8" s="1"/>
  <c r="AF166" i="8" s="1"/>
  <c r="AG166" i="8" s="1"/>
  <c r="AH166" i="8" s="1"/>
  <c r="AI166" i="8" l="1"/>
  <c r="AJ166" i="8"/>
  <c r="K166" i="8"/>
  <c r="L167" i="8" l="1"/>
  <c r="Z167" i="8" s="1"/>
  <c r="T167" i="8"/>
  <c r="AK166" i="8"/>
  <c r="AL166" i="8" s="1"/>
  <c r="Y167" i="8" l="1"/>
  <c r="AA167" i="8" s="1"/>
  <c r="S167" i="8"/>
  <c r="V167" i="8" l="1"/>
  <c r="W167" i="8"/>
  <c r="X167" i="8" l="1"/>
  <c r="AC167" i="8" s="1"/>
  <c r="AB167" i="8"/>
  <c r="AD167" i="8" l="1"/>
  <c r="Q167" i="8" s="1"/>
  <c r="K167" i="8" s="1"/>
  <c r="T168" i="8" s="1"/>
  <c r="AJ167" i="8" l="1"/>
  <c r="AI167" i="8"/>
  <c r="AF167" i="8"/>
  <c r="AG167" i="8" s="1"/>
  <c r="AH167" i="8" s="1"/>
  <c r="L168" i="8"/>
  <c r="AK167" i="8" l="1"/>
  <c r="AL167" i="8" s="1"/>
  <c r="Z168" i="8"/>
  <c r="Y168" i="8"/>
  <c r="AA168" i="8" l="1"/>
  <c r="S168" i="8"/>
  <c r="V168" i="8" s="1"/>
  <c r="W168" i="8" l="1"/>
  <c r="X168" i="8" l="1"/>
  <c r="AC168" i="8" s="1"/>
  <c r="AB168" i="8"/>
  <c r="AD168" i="8" l="1"/>
  <c r="Q168" i="8" s="1"/>
  <c r="AF168" i="8" l="1"/>
  <c r="AG168" i="8" s="1"/>
  <c r="AH168" i="8" s="1"/>
  <c r="AJ168" i="8"/>
  <c r="AI168" i="8"/>
  <c r="K168" i="8"/>
  <c r="L169" i="8" l="1"/>
  <c r="Z169" i="8" s="1"/>
  <c r="T169" i="8"/>
  <c r="AK168" i="8"/>
  <c r="AL168" i="8" s="1"/>
  <c r="Y169" i="8" l="1"/>
  <c r="AA169" i="8" s="1"/>
  <c r="S169" i="8"/>
  <c r="V169" i="8" l="1"/>
  <c r="W169" i="8"/>
  <c r="X169" i="8" l="1"/>
  <c r="AC169" i="8" s="1"/>
  <c r="AB169" i="8"/>
  <c r="AD169" i="8" l="1"/>
  <c r="Q169" i="8" s="1"/>
  <c r="AF169" i="8" s="1"/>
  <c r="AG169" i="8" s="1"/>
  <c r="AH169" i="8" s="1"/>
  <c r="AI169" i="8" l="1"/>
  <c r="AJ169" i="8"/>
  <c r="K169" i="8"/>
  <c r="T170" i="8" s="1"/>
  <c r="AK169" i="8" l="1"/>
  <c r="AL169" i="8" s="1"/>
  <c r="L170" i="8"/>
  <c r="Z170" i="8" s="1"/>
  <c r="Y170" i="8" l="1"/>
  <c r="AA170" i="8" s="1"/>
  <c r="S170" i="8"/>
  <c r="V170" i="8" l="1"/>
  <c r="W170" i="8"/>
  <c r="X170" i="8" l="1"/>
  <c r="AC170" i="8" s="1"/>
  <c r="AB170" i="8"/>
  <c r="AD170" i="8" l="1"/>
  <c r="Q170" i="8" s="1"/>
  <c r="AF170" i="8" s="1"/>
  <c r="AG170" i="8" s="1"/>
  <c r="AH170" i="8" s="1"/>
  <c r="AI170" i="8" l="1"/>
  <c r="AJ170" i="8"/>
  <c r="K170" i="8"/>
  <c r="T171" i="8" s="1"/>
  <c r="AK170" i="8" l="1"/>
  <c r="AL170" i="8" s="1"/>
  <c r="L171" i="8"/>
  <c r="Y171" i="8" s="1"/>
  <c r="Z171" i="8" l="1"/>
  <c r="AA171" i="8" s="1"/>
  <c r="S171" i="8"/>
  <c r="V171" i="8" s="1"/>
  <c r="W171" i="8" l="1"/>
  <c r="X171" i="8" l="1"/>
  <c r="AB171" i="8"/>
  <c r="AD171" i="8" l="1"/>
  <c r="AC171" i="8"/>
  <c r="Q171" i="8" l="1"/>
  <c r="AF171" i="8" s="1"/>
  <c r="AG171" i="8" s="1"/>
  <c r="AH171" i="8" s="1"/>
  <c r="K171" i="8" l="1"/>
  <c r="L172" i="8" s="1"/>
  <c r="Z172" i="8" s="1"/>
  <c r="AJ171" i="8"/>
  <c r="AI171" i="8"/>
  <c r="T172" i="8" l="1"/>
  <c r="AK171" i="8"/>
  <c r="AL171" i="8" s="1"/>
  <c r="Y172" i="8"/>
  <c r="AA172" i="8" s="1"/>
  <c r="S172" i="8"/>
  <c r="V172" i="8" l="1"/>
  <c r="W172" i="8"/>
  <c r="X172" i="8" l="1"/>
  <c r="AC172" i="8" s="1"/>
  <c r="AB172" i="8"/>
  <c r="AD172" i="8" l="1"/>
  <c r="Q172" i="8" s="1"/>
  <c r="K172" i="8" l="1"/>
  <c r="T173" i="8" s="1"/>
  <c r="AJ172" i="8"/>
  <c r="AI172" i="8"/>
  <c r="AF172" i="8"/>
  <c r="AG172" i="8" s="1"/>
  <c r="AH172" i="8" s="1"/>
  <c r="L173" i="8" l="1"/>
  <c r="Z173" i="8" s="1"/>
  <c r="AK172" i="8"/>
  <c r="AL172" i="8" s="1"/>
  <c r="Y173" i="8" l="1"/>
  <c r="AA173" i="8" s="1"/>
  <c r="S173" i="8"/>
  <c r="V173" i="8" l="1"/>
  <c r="W173" i="8"/>
  <c r="X173" i="8" l="1"/>
  <c r="AC173" i="8" s="1"/>
  <c r="AB173" i="8"/>
  <c r="AD173" i="8" l="1"/>
  <c r="Q173" i="8" s="1"/>
  <c r="AF173" i="8" l="1"/>
  <c r="AG173" i="8" s="1"/>
  <c r="AH173" i="8" s="1"/>
  <c r="AJ173" i="8"/>
  <c r="AI173" i="8"/>
  <c r="K173" i="8"/>
  <c r="L174" i="8" l="1"/>
  <c r="Z174" i="8" s="1"/>
  <c r="T174" i="8"/>
  <c r="AK173" i="8"/>
  <c r="AL173" i="8" s="1"/>
  <c r="Y174" i="8" l="1"/>
  <c r="AA174" i="8" s="1"/>
  <c r="S174" i="8"/>
  <c r="V174" i="8" l="1"/>
  <c r="W174" i="8"/>
  <c r="X174" i="8" l="1"/>
  <c r="AC174" i="8" s="1"/>
  <c r="AB174" i="8"/>
  <c r="AD174" i="8" l="1"/>
  <c r="Q174" i="8" s="1"/>
  <c r="AF174" i="8" l="1"/>
  <c r="AG174" i="8" s="1"/>
  <c r="AH174" i="8" s="1"/>
  <c r="AI174" i="8"/>
  <c r="K174" i="8"/>
  <c r="AJ174" i="8"/>
  <c r="AK174" i="8" l="1"/>
  <c r="AL174" i="8" s="1"/>
  <c r="L175" i="8"/>
  <c r="Y175" i="8" s="1"/>
  <c r="T175" i="8"/>
  <c r="Z175" i="8" l="1"/>
  <c r="AA175" i="8" s="1"/>
  <c r="S175" i="8"/>
  <c r="V175" i="8" s="1"/>
  <c r="W175" i="8" l="1"/>
  <c r="X175" i="8" l="1"/>
  <c r="AC175" i="8" s="1"/>
  <c r="AB175" i="8"/>
  <c r="AD175" i="8" l="1"/>
  <c r="Q175" i="8" s="1"/>
  <c r="AJ175" i="8" s="1"/>
  <c r="AI175" i="8" l="1"/>
  <c r="AK175" i="8" s="1"/>
  <c r="AL175" i="8" s="1"/>
  <c r="AF175" i="8"/>
  <c r="AG175" i="8" s="1"/>
  <c r="AH175" i="8" s="1"/>
  <c r="K175" i="8"/>
  <c r="T176" i="8" s="1"/>
  <c r="L176" i="8" l="1"/>
  <c r="Z176" i="8" l="1"/>
  <c r="Y176" i="8"/>
  <c r="AA176" i="8" l="1"/>
  <c r="S176" i="8"/>
  <c r="V176" i="8" s="1"/>
  <c r="W176" i="8" l="1"/>
  <c r="X176" i="8" l="1"/>
  <c r="AC176" i="8" s="1"/>
  <c r="AB176" i="8"/>
  <c r="AD176" i="8" l="1"/>
  <c r="Q176" i="8" s="1"/>
  <c r="AF176" i="8" s="1"/>
  <c r="AG176" i="8" s="1"/>
  <c r="AH176" i="8" s="1"/>
  <c r="AI176" i="8" l="1"/>
  <c r="AJ176" i="8"/>
  <c r="K176" i="8"/>
  <c r="AK176" i="8" l="1"/>
  <c r="AL176" i="8" s="1"/>
  <c r="L177" i="8"/>
  <c r="Y177" i="8" s="1"/>
  <c r="T177" i="8"/>
  <c r="Z177" i="8" l="1"/>
  <c r="AA177" i="8" s="1"/>
  <c r="S177" i="8"/>
  <c r="V177" i="8" s="1"/>
  <c r="W177" i="8" l="1"/>
  <c r="X177" i="8" l="1"/>
  <c r="AC177" i="8" s="1"/>
  <c r="AB177" i="8"/>
  <c r="AD177" i="8" l="1"/>
  <c r="Q177" i="8" s="1"/>
  <c r="AJ177" i="8" s="1"/>
  <c r="AI177" i="8" l="1"/>
  <c r="AK177" i="8" s="1"/>
  <c r="AL177" i="8" s="1"/>
  <c r="AF177" i="8"/>
  <c r="AG177" i="8" s="1"/>
  <c r="AH177" i="8" s="1"/>
  <c r="K177" i="8"/>
  <c r="T178" i="8" s="1"/>
  <c r="L178" i="8" l="1"/>
  <c r="Z178" i="8" l="1"/>
  <c r="Y178" i="8"/>
  <c r="AA178" i="8" l="1"/>
  <c r="S178" i="8"/>
  <c r="V178" i="8" s="1"/>
  <c r="W178" i="8" l="1"/>
  <c r="X178" i="8" l="1"/>
  <c r="AC178" i="8" s="1"/>
  <c r="AB178" i="8"/>
  <c r="AD178" i="8" l="1"/>
  <c r="Q178" i="8" s="1"/>
  <c r="AJ178" i="8" s="1"/>
  <c r="AI178" i="8" l="1"/>
  <c r="AK178" i="8" s="1"/>
  <c r="AL178" i="8" s="1"/>
  <c r="AF178" i="8"/>
  <c r="AG178" i="8" s="1"/>
  <c r="AH178" i="8" s="1"/>
  <c r="K178" i="8"/>
  <c r="T179" i="8" s="1"/>
  <c r="L179" i="8" l="1"/>
  <c r="Y179" i="8" l="1"/>
  <c r="Z179" i="8"/>
  <c r="AA179" i="8" l="1"/>
  <c r="S179" i="8"/>
  <c r="V179" i="8" s="1"/>
  <c r="W179" i="8" l="1"/>
  <c r="X179" i="8" l="1"/>
  <c r="AC179" i="8" s="1"/>
  <c r="AB179" i="8"/>
  <c r="AD179" i="8" l="1"/>
  <c r="Q179" i="8" s="1"/>
  <c r="AF179" i="8" s="1"/>
  <c r="AG179" i="8" s="1"/>
  <c r="AH179" i="8" s="1"/>
  <c r="AI179" i="8" l="1"/>
  <c r="AJ179" i="8"/>
  <c r="K179" i="8"/>
  <c r="L180" i="8" l="1"/>
  <c r="Z180" i="8" s="1"/>
  <c r="T180" i="8"/>
  <c r="AK179" i="8"/>
  <c r="AL179" i="8" s="1"/>
  <c r="Y180" i="8" l="1"/>
  <c r="AA180" i="8" s="1"/>
  <c r="S180" i="8"/>
  <c r="V180" i="8" l="1"/>
  <c r="W180" i="8"/>
  <c r="X180" i="8" l="1"/>
  <c r="AC180" i="8" s="1"/>
  <c r="AB180" i="8"/>
  <c r="AD180" i="8" l="1"/>
  <c r="Q180" i="8" s="1"/>
  <c r="K180" i="8" s="1"/>
  <c r="T181" i="8" s="1"/>
  <c r="AI180" i="8" l="1"/>
  <c r="AJ180" i="8"/>
  <c r="AF180" i="8"/>
  <c r="AG180" i="8" s="1"/>
  <c r="AH180" i="8" s="1"/>
  <c r="L181" i="8"/>
  <c r="AK180" i="8" l="1"/>
  <c r="AL180" i="8" s="1"/>
  <c r="Y181" i="8"/>
  <c r="Z181" i="8"/>
  <c r="AA181" i="8" l="1"/>
  <c r="S181" i="8"/>
  <c r="V181" i="8" s="1"/>
  <c r="W181" i="8" l="1"/>
  <c r="X181" i="8" l="1"/>
  <c r="AC181" i="8" s="1"/>
  <c r="AB181" i="8"/>
  <c r="AD181" i="8" l="1"/>
  <c r="Q181" i="8" s="1"/>
  <c r="AF181" i="8" s="1"/>
  <c r="AG181" i="8" s="1"/>
  <c r="AH181" i="8" s="1"/>
  <c r="AJ181" i="8" l="1"/>
  <c r="AI181" i="8"/>
  <c r="K181" i="8"/>
  <c r="L182" i="8" l="1"/>
  <c r="Z182" i="8" s="1"/>
  <c r="T182" i="8"/>
  <c r="AK181" i="8"/>
  <c r="AL181" i="8" s="1"/>
  <c r="Y182" i="8" l="1"/>
  <c r="AA182" i="8" s="1"/>
  <c r="S182" i="8"/>
  <c r="V182" i="8" l="1"/>
  <c r="W182" i="8"/>
  <c r="X182" i="8" l="1"/>
  <c r="AC182" i="8" s="1"/>
  <c r="AB182" i="8"/>
  <c r="AD182" i="8" l="1"/>
  <c r="Q182" i="8" s="1"/>
  <c r="AF182" i="8" l="1"/>
  <c r="AG182" i="8" s="1"/>
  <c r="AH182" i="8" s="1"/>
  <c r="AI182" i="8"/>
  <c r="AJ182" i="8"/>
  <c r="K182" i="8"/>
  <c r="AK182" i="8" l="1"/>
  <c r="AL182" i="8" s="1"/>
  <c r="L183" i="8"/>
  <c r="Y183" i="8" s="1"/>
  <c r="T183" i="8"/>
  <c r="Z183" i="8" l="1"/>
  <c r="AA183" i="8" s="1"/>
  <c r="S183" i="8"/>
  <c r="V183" i="8" s="1"/>
  <c r="W183" i="8" l="1"/>
  <c r="X183" i="8" l="1"/>
  <c r="AC183" i="8" s="1"/>
  <c r="AB183" i="8"/>
  <c r="AD183" i="8" l="1"/>
  <c r="Q183" i="8" s="1"/>
  <c r="AI183" i="8" s="1"/>
  <c r="AJ183" i="8" l="1"/>
  <c r="AK183" i="8" s="1"/>
  <c r="AL183" i="8" s="1"/>
  <c r="AF183" i="8"/>
  <c r="AG183" i="8" s="1"/>
  <c r="AH183" i="8" s="1"/>
  <c r="K183" i="8"/>
  <c r="T184" i="8" s="1"/>
  <c r="L184" i="8" l="1"/>
  <c r="Z184" i="8" l="1"/>
  <c r="Y184" i="8"/>
  <c r="AA184" i="8" l="1"/>
  <c r="S184" i="8"/>
  <c r="V184" i="8" s="1"/>
  <c r="W184" i="8" l="1"/>
  <c r="X184" i="8" l="1"/>
  <c r="AC184" i="8" s="1"/>
  <c r="AB184" i="8"/>
  <c r="AD184" i="8" l="1"/>
  <c r="Q184" i="8" s="1"/>
  <c r="AF184" i="8" s="1"/>
  <c r="AG184" i="8" s="1"/>
  <c r="AH184" i="8" s="1"/>
  <c r="AI184" i="8" l="1"/>
  <c r="AJ184" i="8"/>
  <c r="K184" i="8"/>
  <c r="L185" i="8" l="1"/>
  <c r="Z185" i="8" s="1"/>
  <c r="T185" i="8"/>
  <c r="AK184" i="8"/>
  <c r="AL184" i="8" s="1"/>
  <c r="Y185" i="8" l="1"/>
  <c r="AA185" i="8" s="1"/>
  <c r="S185" i="8"/>
  <c r="V185" i="8" l="1"/>
  <c r="W185" i="8"/>
  <c r="X185" i="8" l="1"/>
  <c r="AC185" i="8" s="1"/>
  <c r="AB185" i="8"/>
  <c r="AD185" i="8" l="1"/>
  <c r="Q185" i="8" s="1"/>
  <c r="K185" i="8" s="1"/>
  <c r="T186" i="8" s="1"/>
  <c r="AJ185" i="8" l="1"/>
  <c r="AI185" i="8"/>
  <c r="AF185" i="8"/>
  <c r="AG185" i="8" s="1"/>
  <c r="AH185" i="8" s="1"/>
  <c r="L186" i="8"/>
  <c r="AK185" i="8" l="1"/>
  <c r="AL185" i="8" s="1"/>
  <c r="Z186" i="8"/>
  <c r="Y186" i="8"/>
  <c r="AA186" i="8" l="1"/>
  <c r="S186" i="8"/>
  <c r="V186" i="8" s="1"/>
  <c r="W186" i="8" l="1"/>
  <c r="X186" i="8" l="1"/>
  <c r="AC186" i="8" s="1"/>
  <c r="AB186" i="8"/>
  <c r="AD186" i="8" l="1"/>
  <c r="Q186" i="8" s="1"/>
  <c r="K186" i="8" l="1"/>
  <c r="T187" i="8" s="1"/>
  <c r="AI186" i="8"/>
  <c r="AJ186" i="8"/>
  <c r="AF186" i="8"/>
  <c r="AG186" i="8" s="1"/>
  <c r="AH186" i="8" s="1"/>
  <c r="L187" i="8" l="1"/>
  <c r="Y187" i="8" s="1"/>
  <c r="AK186" i="8"/>
  <c r="AL186" i="8" s="1"/>
  <c r="Z187" i="8" l="1"/>
  <c r="AA187" i="8" s="1"/>
  <c r="S187" i="8"/>
  <c r="V187" i="8" s="1"/>
  <c r="W187" i="8" l="1"/>
  <c r="X187" i="8" l="1"/>
  <c r="AC187" i="8" s="1"/>
  <c r="AB187" i="8"/>
  <c r="AD187" i="8" l="1"/>
  <c r="Q187" i="8" s="1"/>
  <c r="AJ187" i="8" s="1"/>
  <c r="AI187" i="8" l="1"/>
  <c r="AK187" i="8" s="1"/>
  <c r="AL187" i="8" s="1"/>
  <c r="AF187" i="8"/>
  <c r="AG187" i="8" s="1"/>
  <c r="AH187" i="8" s="1"/>
  <c r="K187" i="8"/>
  <c r="T188" i="8" s="1"/>
  <c r="L188" i="8" l="1"/>
  <c r="Y188" i="8" l="1"/>
  <c r="Z188" i="8"/>
  <c r="S188" i="8" l="1"/>
  <c r="V188" i="8" s="1"/>
  <c r="AA188" i="8"/>
  <c r="W188" i="8" l="1"/>
  <c r="X188" i="8" l="1"/>
  <c r="AC188" i="8" s="1"/>
  <c r="AB188" i="8"/>
  <c r="AD188" i="8" l="1"/>
  <c r="Q188" i="8" s="1"/>
  <c r="AI188" i="8" s="1"/>
  <c r="AJ188" i="8" l="1"/>
  <c r="AK188" i="8" s="1"/>
  <c r="AL188" i="8" s="1"/>
  <c r="AF188" i="8"/>
  <c r="AG188" i="8" s="1"/>
  <c r="AH188" i="8" s="1"/>
  <c r="K188" i="8"/>
  <c r="T189" i="8" s="1"/>
  <c r="L189" i="8" l="1"/>
  <c r="Z189" i="8" l="1"/>
  <c r="Y189" i="8"/>
  <c r="S189" i="8" l="1"/>
  <c r="V189" i="8" s="1"/>
  <c r="AA189" i="8"/>
  <c r="W189" i="8" l="1"/>
  <c r="X189" i="8" l="1"/>
  <c r="AC189" i="8" s="1"/>
  <c r="AB189" i="8"/>
  <c r="AD189" i="8" l="1"/>
  <c r="Q189" i="8" s="1"/>
  <c r="K189" i="8" l="1"/>
  <c r="T190" i="8" s="1"/>
  <c r="AI189" i="8"/>
  <c r="AJ189" i="8"/>
  <c r="AF189" i="8"/>
  <c r="AG189" i="8" s="1"/>
  <c r="AH189" i="8" s="1"/>
  <c r="L190" i="8" l="1"/>
  <c r="Y190" i="8" s="1"/>
  <c r="AK189" i="8"/>
  <c r="AL189" i="8" s="1"/>
  <c r="Z190" i="8" l="1"/>
  <c r="AA190" i="8" s="1"/>
  <c r="S190" i="8"/>
  <c r="V190" i="8" s="1"/>
  <c r="W190" i="8" l="1"/>
  <c r="X190" i="8" l="1"/>
  <c r="AC190" i="8" s="1"/>
  <c r="AB190" i="8"/>
  <c r="AD190" i="8" l="1"/>
  <c r="Q190" i="8" s="1"/>
  <c r="AJ190" i="8" s="1"/>
  <c r="AI190" i="8" l="1"/>
  <c r="AK190" i="8" s="1"/>
  <c r="AL190" i="8" s="1"/>
  <c r="AF190" i="8"/>
  <c r="AG190" i="8" s="1"/>
  <c r="AH190" i="8" s="1"/>
  <c r="K190" i="8"/>
  <c r="T191" i="8" s="1"/>
  <c r="L191" i="8" l="1"/>
  <c r="Z191" i="8" l="1"/>
  <c r="Y191" i="8"/>
  <c r="AA191" i="8" l="1"/>
  <c r="S191" i="8"/>
  <c r="V191" i="8" s="1"/>
  <c r="W191" i="8" l="1"/>
  <c r="X191" i="8" l="1"/>
  <c r="AC191" i="8" s="1"/>
  <c r="AB191" i="8"/>
  <c r="AD191" i="8" l="1"/>
  <c r="Q191" i="8" s="1"/>
  <c r="AF191" i="8" s="1"/>
  <c r="AG191" i="8" s="1"/>
  <c r="AH191" i="8" s="1"/>
  <c r="AI191" i="8" l="1"/>
  <c r="AJ191" i="8"/>
  <c r="K191" i="8"/>
  <c r="L192" i="8" l="1"/>
  <c r="Z192" i="8" s="1"/>
  <c r="T192" i="8"/>
  <c r="AK191" i="8"/>
  <c r="AL191" i="8" s="1"/>
  <c r="Y192" i="8" l="1"/>
  <c r="AA192" i="8" s="1"/>
  <c r="S192" i="8"/>
  <c r="V192" i="8" l="1"/>
  <c r="W192" i="8"/>
  <c r="X192" i="8" l="1"/>
  <c r="AC192" i="8" s="1"/>
  <c r="AB192" i="8"/>
  <c r="AD192" i="8" l="1"/>
  <c r="Q192" i="8" s="1"/>
  <c r="K192" i="8" s="1"/>
  <c r="T193" i="8" s="1"/>
  <c r="AI192" i="8" l="1"/>
  <c r="AJ192" i="8"/>
  <c r="AF192" i="8"/>
  <c r="AG192" i="8" s="1"/>
  <c r="AH192" i="8" s="1"/>
  <c r="L193" i="8"/>
  <c r="AK192" i="8" l="1"/>
  <c r="AL192" i="8" s="1"/>
  <c r="Z193" i="8"/>
  <c r="Y193" i="8"/>
  <c r="S193" i="8" l="1"/>
  <c r="V193" i="8" s="1"/>
  <c r="AA193" i="8"/>
  <c r="W193" i="8" l="1"/>
  <c r="X193" i="8" l="1"/>
  <c r="AC193" i="8" s="1"/>
  <c r="AB193" i="8"/>
  <c r="AD193" i="8" l="1"/>
  <c r="Q193" i="8" s="1"/>
  <c r="K193" i="8" l="1"/>
  <c r="T194" i="8" s="1"/>
  <c r="AI193" i="8"/>
  <c r="AJ193" i="8"/>
  <c r="AF193" i="8"/>
  <c r="AG193" i="8" s="1"/>
  <c r="AH193" i="8" s="1"/>
  <c r="L194" i="8" l="1"/>
  <c r="Y194" i="8" s="1"/>
  <c r="AK193" i="8"/>
  <c r="AL193" i="8" s="1"/>
  <c r="Z194" i="8" l="1"/>
  <c r="AA194" i="8" s="1"/>
  <c r="S194" i="8"/>
  <c r="V194" i="8" s="1"/>
  <c r="W194" i="8" l="1"/>
  <c r="X194" i="8" l="1"/>
  <c r="AC194" i="8" s="1"/>
  <c r="AB194" i="8"/>
  <c r="AD194" i="8" l="1"/>
  <c r="Q194" i="8" s="1"/>
  <c r="AF194" i="8" l="1"/>
  <c r="AG194" i="8" s="1"/>
  <c r="AH194" i="8" s="1"/>
  <c r="AI194" i="8"/>
  <c r="AJ194" i="8"/>
  <c r="K194" i="8"/>
  <c r="AK194" i="8" l="1"/>
  <c r="AL194" i="8" s="1"/>
  <c r="L195" i="8"/>
  <c r="Y195" i="8" s="1"/>
  <c r="T195" i="8"/>
  <c r="Z195" i="8" l="1"/>
  <c r="AA195" i="8" s="1"/>
  <c r="S195" i="8"/>
  <c r="V195" i="8" s="1"/>
  <c r="W195" i="8" l="1"/>
  <c r="X195" i="8" l="1"/>
  <c r="AC195" i="8" s="1"/>
  <c r="AB195" i="8"/>
  <c r="AD195" i="8" l="1"/>
  <c r="Q195" i="8" s="1"/>
  <c r="K195" i="8" s="1"/>
  <c r="T196" i="8" s="1"/>
  <c r="AI195" i="8" l="1"/>
  <c r="AJ195" i="8"/>
  <c r="AF195" i="8"/>
  <c r="AG195" i="8" s="1"/>
  <c r="AH195" i="8" s="1"/>
  <c r="L196" i="8"/>
  <c r="AK195" i="8" l="1"/>
  <c r="AL195" i="8" s="1"/>
  <c r="Z196" i="8"/>
  <c r="Y196" i="8"/>
  <c r="S196" i="8" l="1"/>
  <c r="V196" i="8" s="1"/>
  <c r="AA196" i="8"/>
  <c r="W196" i="8" l="1"/>
  <c r="X196" i="8" l="1"/>
  <c r="AC196" i="8" s="1"/>
  <c r="AB196" i="8"/>
  <c r="AD196" i="8" l="1"/>
  <c r="Q196" i="8" s="1"/>
  <c r="K196" i="8" s="1"/>
  <c r="T197" i="8" s="1"/>
  <c r="AJ196" i="8" l="1"/>
  <c r="AI196" i="8"/>
  <c r="AF196" i="8"/>
  <c r="AG196" i="8" s="1"/>
  <c r="AH196" i="8" s="1"/>
  <c r="L197" i="8"/>
  <c r="AK196" i="8" l="1"/>
  <c r="AL196" i="8" s="1"/>
  <c r="Z197" i="8"/>
  <c r="Y197" i="8"/>
  <c r="AA197" i="8" l="1"/>
  <c r="S197" i="8"/>
  <c r="V197" i="8" s="1"/>
  <c r="W197" i="8" l="1"/>
  <c r="X197" i="8" l="1"/>
  <c r="AC197" i="8" s="1"/>
  <c r="AB197" i="8"/>
  <c r="AD197" i="8" l="1"/>
  <c r="Q197" i="8" s="1"/>
  <c r="K197" i="8" l="1"/>
  <c r="T198" i="8" s="1"/>
  <c r="AI197" i="8"/>
  <c r="AJ197" i="8"/>
  <c r="AF197" i="8"/>
  <c r="AG197" i="8" s="1"/>
  <c r="AH197" i="8" s="1"/>
  <c r="L198" i="8" l="1"/>
  <c r="Z198" i="8" s="1"/>
  <c r="AK197" i="8"/>
  <c r="AL197" i="8" s="1"/>
  <c r="Y198" i="8" l="1"/>
  <c r="AA198" i="8" s="1"/>
  <c r="S198" i="8"/>
  <c r="V198" i="8" l="1"/>
  <c r="W198" i="8"/>
  <c r="X198" i="8" l="1"/>
  <c r="AC198" i="8" s="1"/>
  <c r="AB198" i="8"/>
  <c r="AD198" i="8" l="1"/>
  <c r="Q198" i="8" s="1"/>
  <c r="K198" i="8" s="1"/>
  <c r="T199" i="8" s="1"/>
  <c r="AI198" i="8" l="1"/>
  <c r="AJ198" i="8"/>
  <c r="AF198" i="8"/>
  <c r="AG198" i="8" s="1"/>
  <c r="AH198" i="8" s="1"/>
  <c r="L199" i="8"/>
  <c r="AK198" i="8" l="1"/>
  <c r="AL198" i="8" s="1"/>
  <c r="Z199" i="8"/>
  <c r="Y199" i="8"/>
  <c r="AA199" i="8" l="1"/>
  <c r="S199" i="8"/>
  <c r="V199" i="8" s="1"/>
  <c r="W199" i="8" l="1"/>
  <c r="X199" i="8" l="1"/>
  <c r="AC199" i="8" s="1"/>
  <c r="AB199" i="8"/>
  <c r="AD199" i="8" l="1"/>
  <c r="Q199" i="8" s="1"/>
  <c r="K199" i="8" s="1"/>
  <c r="T200" i="8" s="1"/>
  <c r="AI199" i="8" l="1"/>
  <c r="AJ199" i="8"/>
  <c r="AF199" i="8"/>
  <c r="AG199" i="8" s="1"/>
  <c r="AH199" i="8" s="1"/>
  <c r="L200" i="8"/>
  <c r="AK199" i="8" l="1"/>
  <c r="AL199" i="8" s="1"/>
  <c r="Z200" i="8"/>
  <c r="Y200" i="8"/>
  <c r="S200" i="8" l="1"/>
  <c r="V200" i="8" s="1"/>
  <c r="AA200" i="8"/>
  <c r="W200" i="8" l="1"/>
  <c r="X200" i="8" l="1"/>
  <c r="AC200" i="8" s="1"/>
  <c r="AB200" i="8"/>
  <c r="AD200" i="8" l="1"/>
  <c r="Q200" i="8" s="1"/>
  <c r="AF200" i="8" s="1"/>
  <c r="AG200" i="8" s="1"/>
  <c r="AH200" i="8" s="1"/>
  <c r="AI200" i="8" l="1"/>
  <c r="AJ200" i="8"/>
  <c r="K200" i="8"/>
  <c r="L201" i="8" l="1"/>
  <c r="Z201" i="8" s="1"/>
  <c r="T201" i="8"/>
  <c r="AK200" i="8"/>
  <c r="AL200" i="8" s="1"/>
  <c r="Y201" i="8" l="1"/>
  <c r="AA201" i="8" s="1"/>
  <c r="S201" i="8"/>
  <c r="V201" i="8" l="1"/>
  <c r="W201" i="8"/>
  <c r="X201" i="8" l="1"/>
  <c r="AC201" i="8" s="1"/>
  <c r="AB201" i="8"/>
  <c r="AD201" i="8" l="1"/>
  <c r="Q201" i="8" s="1"/>
  <c r="AI201" i="8" s="1"/>
  <c r="AJ201" i="8" l="1"/>
  <c r="AK201" i="8" s="1"/>
  <c r="AL201" i="8" s="1"/>
  <c r="AF201" i="8"/>
  <c r="AG201" i="8" s="1"/>
  <c r="AH201" i="8" s="1"/>
  <c r="K201" i="8"/>
  <c r="T202" i="8" s="1"/>
  <c r="L202" i="8" l="1"/>
  <c r="Z202" i="8" l="1"/>
  <c r="Y202" i="8"/>
  <c r="AA202" i="8" l="1"/>
  <c r="S202" i="8"/>
  <c r="V202" i="8" s="1"/>
  <c r="W202" i="8" l="1"/>
  <c r="X202" i="8" l="1"/>
  <c r="AC202" i="8" s="1"/>
  <c r="AB202" i="8"/>
  <c r="AD202" i="8" l="1"/>
  <c r="Q202" i="8" s="1"/>
  <c r="AJ202" i="8" s="1"/>
  <c r="AI202" i="8" l="1"/>
  <c r="AK202" i="8" s="1"/>
  <c r="AL202" i="8" s="1"/>
  <c r="AF202" i="8"/>
  <c r="AG202" i="8" s="1"/>
  <c r="AH202" i="8" s="1"/>
  <c r="K202" i="8"/>
  <c r="T203" i="8" s="1"/>
  <c r="L203" i="8" l="1"/>
  <c r="Z203" i="8" l="1"/>
  <c r="Y203" i="8"/>
  <c r="AA203" i="8" l="1"/>
  <c r="S203" i="8"/>
  <c r="V203" i="8" s="1"/>
  <c r="W203" i="8" l="1"/>
  <c r="X203" i="8" l="1"/>
  <c r="AC203" i="8" s="1"/>
  <c r="AB203" i="8"/>
  <c r="AD203" i="8" l="1"/>
  <c r="Q203" i="8" s="1"/>
  <c r="AF203" i="8" s="1"/>
  <c r="AG203" i="8" s="1"/>
  <c r="AH203" i="8" s="1"/>
  <c r="AI203" i="8" l="1"/>
  <c r="AJ203" i="8"/>
  <c r="K203" i="8"/>
  <c r="L204" i="8" l="1"/>
  <c r="Z204" i="8" s="1"/>
  <c r="T204" i="8"/>
  <c r="AK203" i="8"/>
  <c r="AL203" i="8" s="1"/>
  <c r="Y204" i="8" l="1"/>
  <c r="AA204" i="8" s="1"/>
  <c r="S204" i="8"/>
  <c r="V204" i="8" l="1"/>
  <c r="W204" i="8"/>
  <c r="X204" i="8" l="1"/>
  <c r="AC204" i="8" s="1"/>
  <c r="AB204" i="8"/>
  <c r="AD204" i="8" l="1"/>
  <c r="Q204" i="8" s="1"/>
  <c r="AF204" i="8" s="1"/>
  <c r="AG204" i="8" s="1"/>
  <c r="AH204" i="8" s="1"/>
  <c r="AI204" i="8" l="1"/>
  <c r="AJ204" i="8"/>
  <c r="K204" i="8"/>
  <c r="AK204" i="8" l="1"/>
  <c r="AL204" i="8" s="1"/>
  <c r="L205" i="8"/>
  <c r="Z205" i="8" s="1"/>
  <c r="T205" i="8"/>
  <c r="Y205" i="8" l="1"/>
  <c r="AA205" i="8" s="1"/>
  <c r="S205" i="8"/>
  <c r="V205" i="8" l="1"/>
  <c r="W205" i="8"/>
  <c r="X205" i="8" l="1"/>
  <c r="AC205" i="8" s="1"/>
  <c r="AB205" i="8"/>
  <c r="AD205" i="8" l="1"/>
  <c r="Q205" i="8" s="1"/>
  <c r="K205" i="8" s="1"/>
  <c r="T206" i="8" s="1"/>
  <c r="AI205" i="8" l="1"/>
  <c r="AJ205" i="8"/>
  <c r="AF205" i="8"/>
  <c r="AG205" i="8" s="1"/>
  <c r="AH205" i="8" s="1"/>
  <c r="L206" i="8"/>
  <c r="AK205" i="8" l="1"/>
  <c r="AL205" i="8" s="1"/>
  <c r="Z206" i="8"/>
  <c r="Y206" i="8"/>
  <c r="AA206" i="8" l="1"/>
  <c r="S206" i="8"/>
  <c r="V206" i="8" s="1"/>
  <c r="W206" i="8" l="1"/>
  <c r="X206" i="8" l="1"/>
  <c r="AC206" i="8" s="1"/>
  <c r="AB206" i="8"/>
  <c r="AD206" i="8" l="1"/>
  <c r="Q206" i="8" s="1"/>
  <c r="AF206" i="8" s="1"/>
  <c r="AG206" i="8" s="1"/>
  <c r="AH206" i="8" s="1"/>
  <c r="AI206" i="8" l="1"/>
  <c r="AJ206" i="8"/>
  <c r="K206" i="8"/>
  <c r="L207" i="8" l="1"/>
  <c r="Z207" i="8" s="1"/>
  <c r="T207" i="8"/>
  <c r="AK206" i="8"/>
  <c r="AL206" i="8" s="1"/>
  <c r="Y207" i="8" l="1"/>
  <c r="AA207" i="8" s="1"/>
  <c r="S207" i="8"/>
  <c r="V207" i="8" l="1"/>
  <c r="W207" i="8"/>
  <c r="X207" i="8" l="1"/>
  <c r="AC207" i="8" s="1"/>
  <c r="AB207" i="8"/>
  <c r="AD207" i="8" l="1"/>
  <c r="Q207" i="8" s="1"/>
  <c r="AI207" i="8" s="1"/>
  <c r="AJ207" i="8" l="1"/>
  <c r="AK207" i="8" s="1"/>
  <c r="AL207" i="8" s="1"/>
  <c r="AF207" i="8"/>
  <c r="AG207" i="8" s="1"/>
  <c r="AH207" i="8" s="1"/>
  <c r="K207" i="8"/>
  <c r="T208" i="8" s="1"/>
  <c r="L208" i="8" l="1"/>
  <c r="Z208" i="8" l="1"/>
  <c r="Y208" i="8"/>
  <c r="AA208" i="8" l="1"/>
  <c r="S208" i="8"/>
  <c r="V208" i="8" s="1"/>
  <c r="W208" i="8" l="1"/>
  <c r="X208" i="8" l="1"/>
  <c r="AC208" i="8" s="1"/>
  <c r="AB208" i="8"/>
  <c r="AD208" i="8" l="1"/>
  <c r="Q208" i="8" s="1"/>
  <c r="AJ208" i="8" s="1"/>
  <c r="AI208" i="8" l="1"/>
  <c r="AK208" i="8" s="1"/>
  <c r="AL208" i="8" s="1"/>
  <c r="AF208" i="8"/>
  <c r="AG208" i="8" s="1"/>
  <c r="AH208" i="8" s="1"/>
  <c r="K208" i="8"/>
  <c r="T209" i="8" s="1"/>
  <c r="L209" i="8" l="1"/>
  <c r="Z209" i="8" l="1"/>
  <c r="Y209" i="8"/>
  <c r="S209" i="8" l="1"/>
  <c r="V209" i="8" s="1"/>
  <c r="AA209" i="8"/>
  <c r="W209" i="8" l="1"/>
  <c r="X209" i="8" l="1"/>
  <c r="AC209" i="8" s="1"/>
  <c r="AB209" i="8"/>
  <c r="AD209" i="8" l="1"/>
  <c r="Q209" i="8" s="1"/>
  <c r="K209" i="8" s="1"/>
  <c r="T210" i="8" s="1"/>
  <c r="AI209" i="8" l="1"/>
  <c r="AJ209" i="8"/>
  <c r="AF209" i="8"/>
  <c r="AG209" i="8" s="1"/>
  <c r="AH209" i="8" s="1"/>
  <c r="L210" i="8"/>
  <c r="AK209" i="8" l="1"/>
  <c r="AL209" i="8" s="1"/>
  <c r="Y210" i="8"/>
  <c r="Z210" i="8"/>
  <c r="AA210" i="8" l="1"/>
  <c r="S210" i="8"/>
  <c r="V210" i="8" s="1"/>
  <c r="W210" i="8" l="1"/>
  <c r="X210" i="8" l="1"/>
  <c r="AC210" i="8" s="1"/>
  <c r="AB210" i="8"/>
  <c r="AD210" i="8" l="1"/>
  <c r="Q210" i="8" s="1"/>
  <c r="AF210" i="8" l="1"/>
  <c r="AG210" i="8" s="1"/>
  <c r="AH210" i="8" s="1"/>
  <c r="AI210" i="8"/>
  <c r="AJ210" i="8"/>
  <c r="K210" i="8"/>
  <c r="AK210" i="8" l="1"/>
  <c r="AL210" i="8" s="1"/>
  <c r="L211" i="8"/>
  <c r="Y211" i="8" s="1"/>
  <c r="T211" i="8"/>
  <c r="Z211" i="8" l="1"/>
  <c r="AA211" i="8" s="1"/>
  <c r="S211" i="8"/>
  <c r="V211" i="8" s="1"/>
  <c r="W211" i="8" l="1"/>
  <c r="X211" i="8" l="1"/>
  <c r="AC211" i="8" s="1"/>
  <c r="AB211" i="8"/>
  <c r="AD211" i="8" l="1"/>
  <c r="Q211" i="8" s="1"/>
  <c r="AF211" i="8" l="1"/>
  <c r="AG211" i="8" s="1"/>
  <c r="AH211" i="8" s="1"/>
  <c r="AI211" i="8"/>
  <c r="AJ211" i="8"/>
  <c r="K211" i="8"/>
  <c r="AK211" i="8" l="1"/>
  <c r="AL211" i="8" s="1"/>
  <c r="L212" i="8"/>
  <c r="Y212" i="8" s="1"/>
  <c r="T212" i="8"/>
  <c r="Z212" i="8" l="1"/>
  <c r="AA212" i="8" s="1"/>
  <c r="S212" i="8"/>
  <c r="V212" i="8" s="1"/>
  <c r="W212" i="8" l="1"/>
  <c r="X212" i="8" l="1"/>
  <c r="AC212" i="8" s="1"/>
  <c r="AB212" i="8"/>
  <c r="AD212" i="8" l="1"/>
  <c r="Q212" i="8" s="1"/>
  <c r="AF212" i="8" s="1"/>
  <c r="AG212" i="8" s="1"/>
  <c r="AH212" i="8" s="1"/>
  <c r="AI212" i="8" l="1"/>
  <c r="AJ212" i="8"/>
  <c r="K212" i="8"/>
  <c r="L213" i="8" l="1"/>
  <c r="Z213" i="8" s="1"/>
  <c r="T213" i="8"/>
  <c r="AK212" i="8"/>
  <c r="AL212" i="8" s="1"/>
  <c r="Y213" i="8" l="1"/>
  <c r="AA213" i="8" s="1"/>
  <c r="S213" i="8"/>
  <c r="V213" i="8" l="1"/>
  <c r="W213" i="8"/>
  <c r="X213" i="8" l="1"/>
  <c r="AC213" i="8" s="1"/>
  <c r="AB213" i="8"/>
  <c r="AD213" i="8" l="1"/>
  <c r="Q213" i="8" s="1"/>
  <c r="K213" i="8" l="1"/>
  <c r="T214" i="8" s="1"/>
  <c r="AI213" i="8"/>
  <c r="AJ213" i="8"/>
  <c r="AF213" i="8"/>
  <c r="AG213" i="8" s="1"/>
  <c r="AH213" i="8" s="1"/>
  <c r="L214" i="8" l="1"/>
  <c r="Y214" i="8" s="1"/>
  <c r="AK213" i="8"/>
  <c r="AL213" i="8" s="1"/>
  <c r="Z214" i="8" l="1"/>
  <c r="AA214" i="8" s="1"/>
  <c r="S214" i="8"/>
  <c r="V214" i="8" s="1"/>
  <c r="W214" i="8" l="1"/>
  <c r="X214" i="8" l="1"/>
  <c r="AC214" i="8" s="1"/>
  <c r="AB214" i="8"/>
  <c r="AD214" i="8" l="1"/>
  <c r="Q214" i="8" s="1"/>
  <c r="AF214" i="8" l="1"/>
  <c r="AG214" i="8" s="1"/>
  <c r="AH214" i="8" s="1"/>
  <c r="AI214" i="8"/>
  <c r="AJ214" i="8"/>
  <c r="K214" i="8"/>
  <c r="AK214" i="8" l="1"/>
  <c r="AL214" i="8" s="1"/>
  <c r="L215" i="8"/>
  <c r="Y215" i="8" s="1"/>
  <c r="T215" i="8"/>
  <c r="Z215" i="8" l="1"/>
  <c r="AA215" i="8" s="1"/>
  <c r="S215" i="8"/>
  <c r="V215" i="8" s="1"/>
  <c r="W215" i="8" l="1"/>
  <c r="X215" i="8" l="1"/>
  <c r="AC215" i="8" s="1"/>
  <c r="AB215" i="8"/>
  <c r="AD215" i="8" l="1"/>
  <c r="Q215" i="8" s="1"/>
  <c r="AF215" i="8" l="1"/>
  <c r="AG215" i="8" s="1"/>
  <c r="AH215" i="8" s="1"/>
  <c r="AJ215" i="8"/>
  <c r="AI215" i="8"/>
  <c r="K215" i="8"/>
  <c r="L216" i="8" l="1"/>
  <c r="Z216" i="8" s="1"/>
  <c r="T216" i="8"/>
  <c r="AK215" i="8"/>
  <c r="AL215" i="8" s="1"/>
  <c r="Y216" i="8" l="1"/>
  <c r="AA216" i="8" s="1"/>
  <c r="S216" i="8"/>
  <c r="V216" i="8" l="1"/>
  <c r="W216" i="8"/>
  <c r="X216" i="8" l="1"/>
  <c r="AC216" i="8" s="1"/>
  <c r="AB216" i="8"/>
  <c r="AD216" i="8" l="1"/>
  <c r="Q216" i="8" s="1"/>
  <c r="K216" i="8" s="1"/>
  <c r="T217" i="8" s="1"/>
  <c r="AI216" i="8" l="1"/>
  <c r="AJ216" i="8"/>
  <c r="AF216" i="8"/>
  <c r="AG216" i="8" s="1"/>
  <c r="AH216" i="8" s="1"/>
  <c r="L217" i="8"/>
  <c r="AK216" i="8" l="1"/>
  <c r="AL216" i="8" s="1"/>
  <c r="Z217" i="8"/>
  <c r="Y217" i="8"/>
  <c r="S217" i="8" l="1"/>
  <c r="V217" i="8" s="1"/>
  <c r="AA217" i="8"/>
  <c r="W217" i="8" l="1"/>
  <c r="X217" i="8" l="1"/>
  <c r="AC217" i="8" s="1"/>
  <c r="AB217" i="8"/>
  <c r="AD217" i="8" l="1"/>
  <c r="Q217" i="8" s="1"/>
  <c r="K217" i="8" s="1"/>
  <c r="T218" i="8" s="1"/>
  <c r="AI217" i="8" l="1"/>
  <c r="AJ217" i="8"/>
  <c r="AF217" i="8"/>
  <c r="AG217" i="8" s="1"/>
  <c r="AH217" i="8" s="1"/>
  <c r="L218" i="8"/>
  <c r="AK217" i="8" l="1"/>
  <c r="AL217" i="8" s="1"/>
  <c r="Z218" i="8"/>
  <c r="Y218" i="8"/>
  <c r="AA218" i="8" l="1"/>
  <c r="S218" i="8"/>
  <c r="V218" i="8" s="1"/>
  <c r="W218" i="8" l="1"/>
  <c r="X218" i="8" l="1"/>
  <c r="AC218" i="8" s="1"/>
  <c r="AB218" i="8"/>
  <c r="AD218" i="8" l="1"/>
  <c r="Q218" i="8" s="1"/>
  <c r="AJ218" i="8" s="1"/>
  <c r="AI218" i="8" l="1"/>
  <c r="AK218" i="8" s="1"/>
  <c r="AL218" i="8" s="1"/>
  <c r="AF218" i="8"/>
  <c r="AG218" i="8" s="1"/>
  <c r="AH218" i="8" s="1"/>
  <c r="K218" i="8"/>
  <c r="T219" i="8" s="1"/>
  <c r="L219" i="8" l="1"/>
  <c r="Z219" i="8" l="1"/>
  <c r="Y219" i="8"/>
  <c r="AA219" i="8" l="1"/>
  <c r="S219" i="8"/>
  <c r="V219" i="8" s="1"/>
  <c r="W219" i="8" l="1"/>
  <c r="X219" i="8" l="1"/>
  <c r="AC219" i="8" s="1"/>
  <c r="AB219" i="8"/>
  <c r="AD219" i="8" l="1"/>
  <c r="Q219" i="8" s="1"/>
  <c r="AF219" i="8" s="1"/>
  <c r="AG219" i="8" s="1"/>
  <c r="AH219" i="8" s="1"/>
  <c r="AI219" i="8" l="1"/>
  <c r="AJ219" i="8"/>
  <c r="K219" i="8"/>
  <c r="L220" i="8" l="1"/>
  <c r="Z220" i="8" s="1"/>
  <c r="T220" i="8"/>
  <c r="AK219" i="8"/>
  <c r="AL219" i="8" s="1"/>
  <c r="Y220" i="8" l="1"/>
  <c r="AA220" i="8" s="1"/>
  <c r="S220" i="8"/>
  <c r="V220" i="8" l="1"/>
  <c r="W220" i="8"/>
  <c r="X220" i="8" l="1"/>
  <c r="AC220" i="8" s="1"/>
  <c r="AB220" i="8"/>
  <c r="AD220" i="8" l="1"/>
  <c r="Q220" i="8" s="1"/>
  <c r="AJ220" i="8" s="1"/>
  <c r="AI220" i="8" l="1"/>
  <c r="AK220" i="8" s="1"/>
  <c r="AL220" i="8" s="1"/>
  <c r="AF220" i="8"/>
  <c r="AG220" i="8" s="1"/>
  <c r="AH220" i="8" s="1"/>
  <c r="K220" i="8"/>
  <c r="T221" i="8" s="1"/>
  <c r="L221" i="8" l="1"/>
  <c r="Z221" i="8" l="1"/>
  <c r="Y221" i="8"/>
  <c r="AA221" i="8" l="1"/>
  <c r="S221" i="8"/>
  <c r="V221" i="8" s="1"/>
  <c r="W221" i="8" l="1"/>
  <c r="X221" i="8" l="1"/>
  <c r="AC221" i="8" s="1"/>
  <c r="AB221" i="8"/>
  <c r="AD221" i="8" l="1"/>
  <c r="Q221" i="8" s="1"/>
  <c r="K221" i="8" s="1"/>
  <c r="T222" i="8" s="1"/>
  <c r="AI221" i="8" l="1"/>
  <c r="AJ221" i="8"/>
  <c r="AF221" i="8"/>
  <c r="AG221" i="8" s="1"/>
  <c r="AH221" i="8" s="1"/>
  <c r="L222" i="8"/>
  <c r="AK221" i="8" l="1"/>
  <c r="AL221" i="8" s="1"/>
  <c r="Z222" i="8"/>
  <c r="Y222" i="8"/>
  <c r="AA222" i="8" l="1"/>
  <c r="S222" i="8"/>
  <c r="V222" i="8" s="1"/>
  <c r="W222" i="8" l="1"/>
  <c r="X222" i="8" l="1"/>
  <c r="AC222" i="8" s="1"/>
  <c r="AB222" i="8"/>
  <c r="AD222" i="8" l="1"/>
  <c r="Q222" i="8" s="1"/>
  <c r="K222" i="8" s="1"/>
  <c r="T223" i="8" s="1"/>
  <c r="AI222" i="8" l="1"/>
  <c r="AJ222" i="8"/>
  <c r="AF222" i="8"/>
  <c r="AG222" i="8" s="1"/>
  <c r="AH222" i="8" s="1"/>
  <c r="L223" i="8"/>
  <c r="AK222" i="8" l="1"/>
  <c r="AL222" i="8" s="1"/>
  <c r="Z223" i="8"/>
  <c r="Y223" i="8"/>
  <c r="S223" i="8" l="1"/>
  <c r="V223" i="8" s="1"/>
  <c r="AA223" i="8"/>
  <c r="W223" i="8" l="1"/>
  <c r="X223" i="8" l="1"/>
  <c r="AC223" i="8" s="1"/>
  <c r="AB223" i="8"/>
  <c r="AD223" i="8" l="1"/>
  <c r="Q223" i="8" s="1"/>
  <c r="K223" i="8" s="1"/>
  <c r="T224" i="8" s="1"/>
  <c r="AI223" i="8" l="1"/>
  <c r="AJ223" i="8"/>
  <c r="AF223" i="8"/>
  <c r="AG223" i="8" s="1"/>
  <c r="AH223" i="8" s="1"/>
  <c r="L224" i="8"/>
  <c r="AK223" i="8" l="1"/>
  <c r="AL223" i="8" s="1"/>
  <c r="Z224" i="8"/>
  <c r="Y224" i="8"/>
  <c r="AA224" i="8" l="1"/>
  <c r="S224" i="8"/>
  <c r="V224" i="8" s="1"/>
  <c r="W224" i="8" l="1"/>
  <c r="X224" i="8" l="1"/>
  <c r="AC224" i="8" s="1"/>
  <c r="AB224" i="8"/>
  <c r="AD224" i="8" l="1"/>
  <c r="Q224" i="8" s="1"/>
  <c r="K224" i="8" s="1"/>
  <c r="T225" i="8" s="1"/>
  <c r="AI224" i="8" l="1"/>
  <c r="AJ224" i="8"/>
  <c r="AF224" i="8"/>
  <c r="AG224" i="8" s="1"/>
  <c r="AH224" i="8" s="1"/>
  <c r="L225" i="8"/>
  <c r="AK224" i="8" l="1"/>
  <c r="AL224" i="8" s="1"/>
  <c r="Z225" i="8"/>
  <c r="Y225" i="8"/>
  <c r="AA225" i="8" l="1"/>
  <c r="S225" i="8"/>
  <c r="V225" i="8" s="1"/>
  <c r="W225" i="8" l="1"/>
  <c r="X225" i="8" l="1"/>
  <c r="AC225" i="8" s="1"/>
  <c r="AB225" i="8"/>
  <c r="AD225" i="8" l="1"/>
  <c r="Q225" i="8" s="1"/>
  <c r="K225" i="8" s="1"/>
  <c r="T226" i="8" s="1"/>
  <c r="AI225" i="8" l="1"/>
  <c r="AJ225" i="8"/>
  <c r="AF225" i="8"/>
  <c r="AG225" i="8" s="1"/>
  <c r="AH225" i="8" s="1"/>
  <c r="L226" i="8"/>
  <c r="AK225" i="8" l="1"/>
  <c r="AL225" i="8" s="1"/>
  <c r="Z226" i="8"/>
  <c r="Y226" i="8"/>
  <c r="AA226" i="8" l="1"/>
  <c r="S226" i="8"/>
  <c r="V226" i="8" s="1"/>
  <c r="W226" i="8" l="1"/>
  <c r="X226" i="8" l="1"/>
  <c r="AC226" i="8" s="1"/>
  <c r="AB226" i="8"/>
  <c r="AD226" i="8" l="1"/>
  <c r="Q226" i="8" s="1"/>
  <c r="K226" i="8" s="1"/>
  <c r="T227" i="8" s="1"/>
  <c r="AI226" i="8" l="1"/>
  <c r="AJ226" i="8"/>
  <c r="AF226" i="8"/>
  <c r="AG226" i="8" s="1"/>
  <c r="AH226" i="8" s="1"/>
  <c r="L227" i="8"/>
  <c r="AK226" i="8" l="1"/>
  <c r="AL226" i="8" s="1"/>
  <c r="Z227" i="8"/>
  <c r="Y227" i="8"/>
  <c r="S227" i="8" l="1"/>
  <c r="V227" i="8" s="1"/>
  <c r="AA227" i="8"/>
  <c r="W227" i="8" l="1"/>
  <c r="X227" i="8" l="1"/>
  <c r="AC227" i="8" s="1"/>
  <c r="AB227" i="8"/>
  <c r="AD227" i="8" l="1"/>
  <c r="Q227" i="8" s="1"/>
  <c r="AI227" i="8" s="1"/>
  <c r="AJ227" i="8" l="1"/>
  <c r="AK227" i="8" s="1"/>
  <c r="AL227" i="8" s="1"/>
  <c r="AF227" i="8"/>
  <c r="AG227" i="8" s="1"/>
  <c r="AH227" i="8" s="1"/>
  <c r="K227" i="8"/>
  <c r="T228" i="8" s="1"/>
  <c r="L228" i="8" l="1"/>
  <c r="Z228" i="8" l="1"/>
  <c r="Y228" i="8"/>
  <c r="S228" i="8" l="1"/>
  <c r="V228" i="8" s="1"/>
  <c r="AA228" i="8"/>
  <c r="W228" i="8" l="1"/>
  <c r="X228" i="8" l="1"/>
  <c r="AC228" i="8" s="1"/>
  <c r="AB228" i="8"/>
  <c r="AD228" i="8" l="1"/>
  <c r="Q228" i="8" s="1"/>
  <c r="AI228" i="8" s="1"/>
  <c r="AJ228" i="8" l="1"/>
  <c r="AK228" i="8" s="1"/>
  <c r="AL228" i="8" s="1"/>
  <c r="AF228" i="8"/>
  <c r="AG228" i="8" s="1"/>
  <c r="AH228" i="8" s="1"/>
  <c r="K228" i="8"/>
  <c r="T229" i="8" s="1"/>
  <c r="L229" i="8" l="1"/>
  <c r="Z229" i="8" l="1"/>
  <c r="Y229" i="8"/>
  <c r="AA229" i="8" l="1"/>
  <c r="S229" i="8"/>
  <c r="V229" i="8" s="1"/>
  <c r="W229" i="8" l="1"/>
  <c r="X229" i="8" l="1"/>
  <c r="AC229" i="8" s="1"/>
  <c r="AB229" i="8"/>
  <c r="AD229" i="8" l="1"/>
  <c r="Q229" i="8" s="1"/>
  <c r="K229" i="8" s="1"/>
  <c r="T230" i="8" s="1"/>
  <c r="AI229" i="8" l="1"/>
  <c r="AJ229" i="8"/>
  <c r="AF229" i="8"/>
  <c r="AG229" i="8" s="1"/>
  <c r="AH229" i="8" s="1"/>
  <c r="L230" i="8"/>
  <c r="AK229" i="8" l="1"/>
  <c r="AL229" i="8" s="1"/>
  <c r="Z230" i="8"/>
  <c r="Y230" i="8"/>
  <c r="AA230" i="8" l="1"/>
  <c r="S230" i="8"/>
  <c r="V230" i="8" s="1"/>
  <c r="W230" i="8" l="1"/>
  <c r="X230" i="8" l="1"/>
  <c r="AC230" i="8" s="1"/>
  <c r="AB230" i="8"/>
  <c r="AD230" i="8" l="1"/>
  <c r="Q230" i="8" s="1"/>
  <c r="AF230" i="8" s="1"/>
  <c r="AG230" i="8" s="1"/>
  <c r="AH230" i="8" s="1"/>
  <c r="AI230" i="8" l="1"/>
  <c r="AJ230" i="8"/>
  <c r="K230" i="8"/>
  <c r="L231" i="8" l="1"/>
  <c r="Z231" i="8" s="1"/>
  <c r="T231" i="8"/>
  <c r="AK230" i="8"/>
  <c r="AL230" i="8" s="1"/>
  <c r="Y231" i="8" l="1"/>
  <c r="AA231" i="8" s="1"/>
  <c r="S231" i="8"/>
  <c r="V231" i="8" l="1"/>
  <c r="W231" i="8"/>
  <c r="X231" i="8" l="1"/>
  <c r="AC231" i="8" s="1"/>
  <c r="AB231" i="8"/>
  <c r="AD231" i="8" l="1"/>
  <c r="Q231" i="8" s="1"/>
  <c r="AF231" i="8" s="1"/>
  <c r="AG231" i="8" s="1"/>
  <c r="AH231" i="8" s="1"/>
  <c r="AI231" i="8" l="1"/>
  <c r="AJ231" i="8"/>
  <c r="K231" i="8"/>
  <c r="AK231" i="8" l="1"/>
  <c r="AL231" i="8" s="1"/>
  <c r="L232" i="8"/>
  <c r="Z232" i="8" s="1"/>
  <c r="T232" i="8"/>
  <c r="Y232" i="8" l="1"/>
  <c r="AA232" i="8" s="1"/>
  <c r="S232" i="8"/>
  <c r="V232" i="8" l="1"/>
  <c r="W232" i="8"/>
  <c r="X232" i="8" l="1"/>
  <c r="AC232" i="8" s="1"/>
  <c r="AB232" i="8"/>
  <c r="AD232" i="8" l="1"/>
  <c r="Q232" i="8" s="1"/>
  <c r="K232" i="8" s="1"/>
  <c r="T233" i="8" s="1"/>
  <c r="AI232" i="8" l="1"/>
  <c r="AJ232" i="8"/>
  <c r="AF232" i="8"/>
  <c r="AG232" i="8" s="1"/>
  <c r="AH232" i="8" s="1"/>
  <c r="L233" i="8"/>
  <c r="AK232" i="8" l="1"/>
  <c r="AL232" i="8" s="1"/>
  <c r="Z233" i="8"/>
  <c r="Y233" i="8"/>
  <c r="AA233" i="8" l="1"/>
  <c r="S233" i="8"/>
  <c r="V233" i="8" s="1"/>
  <c r="W233" i="8" l="1"/>
  <c r="X233" i="8" l="1"/>
  <c r="AC233" i="8" s="1"/>
  <c r="AB233" i="8"/>
  <c r="AD233" i="8" l="1"/>
  <c r="Q233" i="8" s="1"/>
  <c r="AJ233" i="8" s="1"/>
  <c r="AI233" i="8" l="1"/>
  <c r="AK233" i="8" s="1"/>
  <c r="AL233" i="8" s="1"/>
  <c r="AF233" i="8"/>
  <c r="AG233" i="8" s="1"/>
  <c r="AH233" i="8" s="1"/>
  <c r="K233" i="8"/>
  <c r="T234" i="8" s="1"/>
  <c r="L234" i="8" l="1"/>
  <c r="Z234" i="8" l="1"/>
  <c r="Y234" i="8"/>
  <c r="AA234" i="8" l="1"/>
  <c r="S234" i="8"/>
  <c r="V234" i="8" s="1"/>
  <c r="W234" i="8" l="1"/>
  <c r="X234" i="8" l="1"/>
  <c r="AC234" i="8" s="1"/>
  <c r="AB234" i="8"/>
  <c r="AD234" i="8" l="1"/>
  <c r="Q234" i="8" s="1"/>
  <c r="K234" i="8" s="1"/>
  <c r="T235" i="8" s="1"/>
  <c r="AI234" i="8" l="1"/>
  <c r="AJ234" i="8"/>
  <c r="AF234" i="8"/>
  <c r="AG234" i="8" s="1"/>
  <c r="AH234" i="8" s="1"/>
  <c r="L235" i="8"/>
  <c r="AK234" i="8" l="1"/>
  <c r="AL234" i="8" s="1"/>
  <c r="Z235" i="8"/>
  <c r="Y235" i="8"/>
  <c r="S235" i="8" l="1"/>
  <c r="V235" i="8" s="1"/>
  <c r="AA235" i="8"/>
  <c r="W235" i="8" l="1"/>
  <c r="X235" i="8" l="1"/>
  <c r="AC235" i="8" s="1"/>
  <c r="AB235" i="8"/>
  <c r="AD235" i="8" l="1"/>
  <c r="Q235" i="8" s="1"/>
  <c r="AJ235" i="8" s="1"/>
  <c r="AI235" i="8" l="1"/>
  <c r="AK235" i="8" s="1"/>
  <c r="AL235" i="8" s="1"/>
  <c r="AF235" i="8"/>
  <c r="AG235" i="8" s="1"/>
  <c r="AH235" i="8" s="1"/>
  <c r="K235" i="8"/>
  <c r="T236" i="8" s="1"/>
  <c r="L236" i="8" l="1"/>
  <c r="Z236" i="8" l="1"/>
  <c r="Y236" i="8"/>
  <c r="AA236" i="8" l="1"/>
  <c r="S236" i="8"/>
  <c r="V236" i="8" s="1"/>
  <c r="W236" i="8" l="1"/>
  <c r="X236" i="8" l="1"/>
  <c r="AC236" i="8" s="1"/>
  <c r="AB236" i="8"/>
  <c r="AD236" i="8" l="1"/>
  <c r="Q236" i="8" s="1"/>
  <c r="AF236" i="8" s="1"/>
  <c r="AG236" i="8" s="1"/>
  <c r="AH236" i="8" s="1"/>
  <c r="AI236" i="8" l="1"/>
  <c r="AJ236" i="8"/>
  <c r="K236" i="8"/>
  <c r="L237" i="8" l="1"/>
  <c r="Z237" i="8" s="1"/>
  <c r="T237" i="8"/>
  <c r="AK236" i="8"/>
  <c r="AL236" i="8" s="1"/>
  <c r="Y237" i="8" l="1"/>
  <c r="AA237" i="8" s="1"/>
  <c r="S237" i="8"/>
  <c r="V237" i="8" l="1"/>
  <c r="W237" i="8"/>
  <c r="X237" i="8" l="1"/>
  <c r="AC237" i="8" s="1"/>
  <c r="AB237" i="8"/>
  <c r="AD237" i="8" l="1"/>
  <c r="Q237" i="8" s="1"/>
  <c r="AJ237" i="8" s="1"/>
  <c r="AI237" i="8" l="1"/>
  <c r="AK237" i="8" s="1"/>
  <c r="AL237" i="8" s="1"/>
  <c r="AF237" i="8"/>
  <c r="AG237" i="8" s="1"/>
  <c r="AH237" i="8" s="1"/>
  <c r="K237" i="8"/>
  <c r="T238" i="8" s="1"/>
  <c r="L238" i="8" l="1"/>
  <c r="Z238" i="8" l="1"/>
  <c r="Y238" i="8"/>
  <c r="S238" i="8" l="1"/>
  <c r="V238" i="8" s="1"/>
  <c r="AA238" i="8"/>
  <c r="W238" i="8" l="1"/>
  <c r="X238" i="8" l="1"/>
  <c r="AC238" i="8" s="1"/>
  <c r="AB238" i="8"/>
  <c r="AD238" i="8" l="1"/>
  <c r="Q238" i="8" s="1"/>
  <c r="K238" i="8" s="1"/>
  <c r="T239" i="8" s="1"/>
  <c r="AI238" i="8" l="1"/>
  <c r="AJ238" i="8"/>
  <c r="AF238" i="8"/>
  <c r="AG238" i="8" s="1"/>
  <c r="AH238" i="8" s="1"/>
  <c r="L239" i="8"/>
  <c r="AK238" i="8" l="1"/>
  <c r="AL238" i="8" s="1"/>
  <c r="Z239" i="8"/>
  <c r="Y239" i="8"/>
  <c r="AA239" i="8" l="1"/>
  <c r="S239" i="8"/>
  <c r="V239" i="8" s="1"/>
  <c r="W239" i="8" l="1"/>
  <c r="X239" i="8" l="1"/>
  <c r="AC239" i="8" s="1"/>
  <c r="AB239" i="8"/>
  <c r="AD239" i="8" l="1"/>
  <c r="Q239" i="8" s="1"/>
  <c r="K239" i="8" s="1"/>
  <c r="T240" i="8" s="1"/>
  <c r="AI239" i="8" l="1"/>
  <c r="AJ239" i="8"/>
  <c r="AF239" i="8"/>
  <c r="AG239" i="8" s="1"/>
  <c r="AH239" i="8" s="1"/>
  <c r="L240" i="8"/>
  <c r="AK239" i="8" l="1"/>
  <c r="AL239" i="8" s="1"/>
  <c r="Z240" i="8"/>
  <c r="Y240" i="8"/>
  <c r="AA240" i="8" l="1"/>
  <c r="S240" i="8"/>
  <c r="V240" i="8" s="1"/>
  <c r="W240" i="8" l="1"/>
  <c r="X240" i="8" l="1"/>
  <c r="AC240" i="8" s="1"/>
  <c r="AB240" i="8"/>
  <c r="AD240" i="8" l="1"/>
  <c r="Q240" i="8" s="1"/>
  <c r="K240" i="8" s="1"/>
  <c r="T241" i="8" s="1"/>
  <c r="AI240" i="8" l="1"/>
  <c r="AJ240" i="8"/>
  <c r="AF240" i="8"/>
  <c r="AG240" i="8" s="1"/>
  <c r="AH240" i="8" s="1"/>
  <c r="L241" i="8"/>
  <c r="AK240" i="8" l="1"/>
  <c r="AL240" i="8" s="1"/>
  <c r="Z241" i="8"/>
  <c r="Y241" i="8"/>
  <c r="AA241" i="8" l="1"/>
  <c r="S241" i="8"/>
  <c r="V241" i="8" s="1"/>
  <c r="W241" i="8" l="1"/>
  <c r="X241" i="8" l="1"/>
  <c r="AC241" i="8" s="1"/>
  <c r="AB241" i="8"/>
  <c r="AD241" i="8" l="1"/>
  <c r="Q241" i="8" s="1"/>
  <c r="K241" i="8" s="1"/>
  <c r="T242" i="8" s="1"/>
  <c r="AI241" i="8" l="1"/>
  <c r="AJ241" i="8"/>
  <c r="AF241" i="8"/>
  <c r="AG241" i="8" s="1"/>
  <c r="AH241" i="8" s="1"/>
  <c r="L242" i="8"/>
  <c r="AK241" i="8" l="1"/>
  <c r="AL241" i="8" s="1"/>
  <c r="Z242" i="8"/>
  <c r="Y242" i="8"/>
  <c r="AA242" i="8" l="1"/>
  <c r="S242" i="8"/>
  <c r="V242" i="8" s="1"/>
  <c r="W242" i="8" l="1"/>
  <c r="X242" i="8" l="1"/>
  <c r="AC242" i="8" s="1"/>
  <c r="AB242" i="8"/>
  <c r="AD242" i="8" l="1"/>
  <c r="Q242" i="8" s="1"/>
  <c r="AJ242" i="8" s="1"/>
  <c r="AI242" i="8" l="1"/>
  <c r="AK242" i="8" s="1"/>
  <c r="AL242" i="8" s="1"/>
  <c r="AF242" i="8"/>
  <c r="AG242" i="8" s="1"/>
  <c r="AH242" i="8" s="1"/>
  <c r="K242" i="8"/>
  <c r="T243" i="8" s="1"/>
  <c r="L243" i="8" l="1"/>
  <c r="Z243" i="8" l="1"/>
  <c r="Y243" i="8"/>
  <c r="S243" i="8" l="1"/>
  <c r="V243" i="8" s="1"/>
  <c r="AA243" i="8"/>
  <c r="W243" i="8" l="1"/>
  <c r="X243" i="8" l="1"/>
  <c r="AC243" i="8" s="1"/>
  <c r="AB243" i="8"/>
  <c r="AD243" i="8" l="1"/>
  <c r="Q243" i="8" s="1"/>
  <c r="AF243" i="8" s="1"/>
  <c r="AG243" i="8" s="1"/>
  <c r="AH243" i="8" s="1"/>
  <c r="AJ243" i="8" l="1"/>
  <c r="AI243" i="8"/>
  <c r="K243" i="8"/>
  <c r="L244" i="8" l="1"/>
  <c r="Z244" i="8" s="1"/>
  <c r="T244" i="8"/>
  <c r="AK243" i="8"/>
  <c r="AL243" i="8" s="1"/>
  <c r="Y244" i="8" l="1"/>
  <c r="AA244" i="8" s="1"/>
  <c r="S244" i="8"/>
  <c r="V244" i="8" l="1"/>
  <c r="W244" i="8"/>
  <c r="X244" i="8" l="1"/>
  <c r="AC244" i="8" s="1"/>
  <c r="AB244" i="8"/>
  <c r="AD244" i="8" l="1"/>
  <c r="Q244" i="8" s="1"/>
  <c r="K244" i="8" s="1"/>
  <c r="T245" i="8" s="1"/>
  <c r="AI244" i="8" l="1"/>
  <c r="AJ244" i="8"/>
  <c r="AF244" i="8"/>
  <c r="AG244" i="8" s="1"/>
  <c r="AH244" i="8" s="1"/>
  <c r="L245" i="8"/>
  <c r="AK244" i="8" l="1"/>
  <c r="AL244" i="8" s="1"/>
  <c r="Z245" i="8"/>
  <c r="Y245" i="8"/>
  <c r="S245" i="8" l="1"/>
  <c r="V245" i="8" s="1"/>
  <c r="AA245" i="8"/>
  <c r="W245" i="8" l="1"/>
  <c r="X245" i="8" l="1"/>
  <c r="AC245" i="8" s="1"/>
  <c r="AB245" i="8"/>
  <c r="AD245" i="8" l="1"/>
  <c r="Q245" i="8" s="1"/>
  <c r="AF245" i="8" s="1"/>
  <c r="AG245" i="8" s="1"/>
  <c r="AH245" i="8" s="1"/>
  <c r="AI245" i="8" l="1"/>
  <c r="K245" i="8"/>
  <c r="T246" i="8" s="1"/>
  <c r="AJ245" i="8"/>
  <c r="L246" i="8" l="1"/>
  <c r="Y246" i="8" s="1"/>
  <c r="AK245" i="8"/>
  <c r="AL245" i="8" s="1"/>
  <c r="Z246" i="8" l="1"/>
  <c r="AA246" i="8" s="1"/>
  <c r="S246" i="8"/>
  <c r="V246" i="8" s="1"/>
  <c r="W246" i="8" l="1"/>
  <c r="X246" i="8" l="1"/>
  <c r="AC246" i="8" s="1"/>
  <c r="AB246" i="8"/>
  <c r="AD246" i="8" l="1"/>
  <c r="Q246" i="8" s="1"/>
  <c r="AF246" i="8" l="1"/>
  <c r="AG246" i="8" s="1"/>
  <c r="AH246" i="8" s="1"/>
  <c r="AJ246" i="8"/>
  <c r="AI246" i="8"/>
  <c r="K246" i="8"/>
  <c r="L247" i="8" l="1"/>
  <c r="Z247" i="8" s="1"/>
  <c r="T247" i="8"/>
  <c r="AK246" i="8"/>
  <c r="AL246" i="8" s="1"/>
  <c r="Y247" i="8" l="1"/>
  <c r="AA247" i="8" s="1"/>
  <c r="S247" i="8"/>
  <c r="V247" i="8" l="1"/>
  <c r="W247" i="8"/>
  <c r="X247" i="8" l="1"/>
  <c r="AC247" i="8" s="1"/>
  <c r="AB247" i="8"/>
  <c r="AD247" i="8" l="1"/>
  <c r="Q247" i="8" s="1"/>
  <c r="AJ247" i="8" l="1"/>
  <c r="AI247" i="8"/>
  <c r="AF247" i="8"/>
  <c r="AG247" i="8" s="1"/>
  <c r="AH247" i="8" s="1"/>
  <c r="K247" i="8"/>
  <c r="T248" i="8" s="1"/>
  <c r="AK247" i="8" l="1"/>
  <c r="AL247" i="8" s="1"/>
  <c r="L248" i="8"/>
  <c r="Z248" i="8" l="1"/>
  <c r="Y248" i="8"/>
  <c r="AA248" i="8" l="1"/>
  <c r="S248" i="8"/>
  <c r="V248" i="8" s="1"/>
  <c r="W248" i="8" l="1"/>
  <c r="X248" i="8" l="1"/>
  <c r="AC248" i="8" s="1"/>
  <c r="AB248" i="8"/>
  <c r="AD248" i="8" l="1"/>
  <c r="Q248" i="8" s="1"/>
  <c r="K248" i="8" s="1"/>
  <c r="T249" i="8" s="1"/>
  <c r="AI248" i="8" l="1"/>
  <c r="AJ248" i="8"/>
  <c r="AF248" i="8"/>
  <c r="AG248" i="8" s="1"/>
  <c r="AH248" i="8" s="1"/>
  <c r="L249" i="8"/>
  <c r="AK248" i="8" l="1"/>
  <c r="AL248" i="8" s="1"/>
  <c r="Z249" i="8"/>
  <c r="Y249" i="8"/>
  <c r="AA249" i="8" l="1"/>
  <c r="S249" i="8"/>
  <c r="V249" i="8" s="1"/>
  <c r="W249" i="8" l="1"/>
  <c r="X249" i="8" l="1"/>
  <c r="AC249" i="8" s="1"/>
  <c r="AB249" i="8"/>
  <c r="AD249" i="8" l="1"/>
  <c r="Q249" i="8" s="1"/>
  <c r="K249" i="8" s="1"/>
  <c r="T250" i="8" s="1"/>
  <c r="AI249" i="8" l="1"/>
  <c r="AJ249" i="8"/>
  <c r="AF249" i="8"/>
  <c r="AG249" i="8" s="1"/>
  <c r="AH249" i="8" s="1"/>
  <c r="L250" i="8"/>
  <c r="AK249" i="8" l="1"/>
  <c r="AL249" i="8" s="1"/>
  <c r="Y250" i="8"/>
  <c r="Z250" i="8"/>
  <c r="S250" i="8" l="1"/>
  <c r="V250" i="8" s="1"/>
  <c r="AA250" i="8"/>
  <c r="W250" i="8" l="1"/>
  <c r="X250" i="8" l="1"/>
  <c r="AC250" i="8" s="1"/>
  <c r="AB250" i="8"/>
  <c r="AD250" i="8" l="1"/>
  <c r="Q250" i="8" s="1"/>
  <c r="AJ250" i="8" s="1"/>
  <c r="AI250" i="8" l="1"/>
  <c r="AK250" i="8" s="1"/>
  <c r="AL250" i="8" s="1"/>
  <c r="AF250" i="8"/>
  <c r="AG250" i="8" s="1"/>
  <c r="AH250" i="8" s="1"/>
  <c r="K250" i="8"/>
  <c r="T251" i="8" s="1"/>
  <c r="L251" i="8" l="1"/>
  <c r="Z251" i="8" l="1"/>
  <c r="Y251" i="8"/>
  <c r="AA251" i="8" l="1"/>
  <c r="S251" i="8"/>
  <c r="V251" i="8" s="1"/>
  <c r="W251" i="8" l="1"/>
  <c r="X251" i="8" l="1"/>
  <c r="AC251" i="8" s="1"/>
  <c r="AB251" i="8"/>
  <c r="AD251" i="8" l="1"/>
  <c r="Q251" i="8" s="1"/>
  <c r="AJ251" i="8" s="1"/>
  <c r="AI251" i="8" l="1"/>
  <c r="AK251" i="8" s="1"/>
  <c r="AL251" i="8" s="1"/>
  <c r="AF251" i="8"/>
  <c r="AG251" i="8" s="1"/>
  <c r="AH251" i="8" s="1"/>
  <c r="K251" i="8"/>
  <c r="T252" i="8" s="1"/>
  <c r="L252" i="8" l="1"/>
  <c r="Z252" i="8" l="1"/>
  <c r="Y252" i="8"/>
  <c r="AA252" i="8" l="1"/>
  <c r="S252" i="8"/>
  <c r="V252" i="8" s="1"/>
  <c r="W252" i="8" l="1"/>
  <c r="X252" i="8" l="1"/>
  <c r="AC252" i="8" s="1"/>
  <c r="AB252" i="8"/>
  <c r="AD252" i="8" l="1"/>
  <c r="Q252" i="8" s="1"/>
  <c r="K252" i="8" s="1"/>
  <c r="T253" i="8" s="1"/>
  <c r="AI252" i="8" l="1"/>
  <c r="AJ252" i="8"/>
  <c r="AF252" i="8"/>
  <c r="AG252" i="8" s="1"/>
  <c r="AH252" i="8" s="1"/>
  <c r="L253" i="8"/>
  <c r="AK252" i="8" l="1"/>
  <c r="AL252" i="8" s="1"/>
  <c r="Z253" i="8"/>
  <c r="Y253" i="8"/>
  <c r="S253" i="8" l="1"/>
  <c r="V253" i="8" s="1"/>
  <c r="AA253" i="8"/>
  <c r="W253" i="8" l="1"/>
  <c r="X253" i="8" l="1"/>
  <c r="AC253" i="8" s="1"/>
  <c r="AB253" i="8"/>
  <c r="AD253" i="8" l="1"/>
  <c r="Q253" i="8" s="1"/>
  <c r="K253" i="8" s="1"/>
  <c r="T254" i="8" s="1"/>
  <c r="AI253" i="8" l="1"/>
  <c r="AJ253" i="8"/>
  <c r="AF253" i="8"/>
  <c r="AG253" i="8" s="1"/>
  <c r="AH253" i="8" s="1"/>
  <c r="L254" i="8"/>
  <c r="AK253" i="8" l="1"/>
  <c r="AL253" i="8" s="1"/>
  <c r="Z254" i="8"/>
  <c r="Y254" i="8"/>
  <c r="AA254" i="8" l="1"/>
  <c r="S254" i="8"/>
  <c r="V254" i="8" s="1"/>
  <c r="W254" i="8" l="1"/>
  <c r="X254" i="8" l="1"/>
  <c r="AC254" i="8" s="1"/>
  <c r="AB254" i="8"/>
  <c r="AD254" i="8" l="1"/>
  <c r="Q254" i="8" s="1"/>
  <c r="AF254" i="8" s="1"/>
  <c r="AG254" i="8" s="1"/>
  <c r="AH254" i="8" s="1"/>
  <c r="AI254" i="8" l="1"/>
  <c r="AJ254" i="8"/>
  <c r="K254" i="8"/>
  <c r="L255" i="8" l="1"/>
  <c r="Y255" i="8" s="1"/>
  <c r="T255" i="8"/>
  <c r="AK254" i="8"/>
  <c r="AL254" i="8" s="1"/>
  <c r="Z255" i="8" l="1"/>
  <c r="AA255" i="8" s="1"/>
  <c r="S255" i="8"/>
  <c r="V255" i="8" s="1"/>
  <c r="W255" i="8" l="1"/>
  <c r="X255" i="8" l="1"/>
  <c r="AC255" i="8" s="1"/>
  <c r="AB255" i="8"/>
  <c r="AD255" i="8" l="1"/>
  <c r="Q255" i="8" s="1"/>
  <c r="AF255" i="8" s="1"/>
  <c r="AG255" i="8" s="1"/>
  <c r="AH255" i="8" s="1"/>
  <c r="AI255" i="8" l="1"/>
  <c r="AJ255" i="8"/>
  <c r="K255" i="8"/>
  <c r="L256" i="8" l="1"/>
  <c r="Y256" i="8" s="1"/>
  <c r="T256" i="8"/>
  <c r="AK255" i="8"/>
  <c r="AL255" i="8" s="1"/>
  <c r="Z256" i="8" l="1"/>
  <c r="AA256" i="8" s="1"/>
  <c r="S256" i="8"/>
  <c r="V256" i="8" s="1"/>
  <c r="W256" i="8" l="1"/>
  <c r="X256" i="8" l="1"/>
  <c r="AC256" i="8" s="1"/>
  <c r="AB256" i="8"/>
  <c r="AD256" i="8" l="1"/>
  <c r="Q256" i="8" s="1"/>
  <c r="K256" i="8" s="1"/>
  <c r="T257" i="8" s="1"/>
  <c r="AI256" i="8" l="1"/>
  <c r="AJ256" i="8"/>
  <c r="AF256" i="8"/>
  <c r="AG256" i="8" s="1"/>
  <c r="AH256" i="8" s="1"/>
  <c r="L257" i="8"/>
  <c r="AK256" i="8" l="1"/>
  <c r="AL256" i="8" s="1"/>
  <c r="Z257" i="8"/>
  <c r="Y257" i="8"/>
  <c r="AA257" i="8" l="1"/>
  <c r="S257" i="8"/>
  <c r="V257" i="8" s="1"/>
  <c r="W257" i="8" l="1"/>
  <c r="X257" i="8" l="1"/>
  <c r="AC257" i="8" s="1"/>
  <c r="AB257" i="8"/>
  <c r="AD257" i="8" l="1"/>
  <c r="Q257" i="8" s="1"/>
  <c r="K257" i="8" s="1"/>
  <c r="T258" i="8" s="1"/>
  <c r="AI257" i="8" l="1"/>
  <c r="AJ257" i="8"/>
  <c r="AF257" i="8"/>
  <c r="AG257" i="8" s="1"/>
  <c r="AH257" i="8" s="1"/>
  <c r="L258" i="8"/>
  <c r="AK257" i="8" l="1"/>
  <c r="AL257" i="8" s="1"/>
  <c r="Z258" i="8"/>
  <c r="Y258" i="8"/>
  <c r="S258" i="8" l="1"/>
  <c r="V258" i="8" s="1"/>
  <c r="AA258" i="8"/>
  <c r="W258" i="8" l="1"/>
  <c r="X258" i="8" l="1"/>
  <c r="AC258" i="8" s="1"/>
  <c r="AB258" i="8"/>
  <c r="AD258" i="8" l="1"/>
  <c r="Q258" i="8" s="1"/>
  <c r="AF258" i="8" l="1"/>
  <c r="AG258" i="8" s="1"/>
  <c r="AH258" i="8" s="1"/>
  <c r="AJ258" i="8"/>
  <c r="AI258" i="8"/>
  <c r="K258" i="8"/>
  <c r="L259" i="8" l="1"/>
  <c r="Z259" i="8" s="1"/>
  <c r="T259" i="8"/>
  <c r="AK258" i="8"/>
  <c r="AL258" i="8" s="1"/>
  <c r="Y259" i="8" l="1"/>
  <c r="AA259" i="8" s="1"/>
  <c r="S259" i="8"/>
  <c r="V259" i="8" l="1"/>
  <c r="W259" i="8"/>
  <c r="X259" i="8" l="1"/>
  <c r="AC259" i="8" s="1"/>
  <c r="AB259" i="8"/>
  <c r="AD259" i="8" l="1"/>
  <c r="Q259" i="8" s="1"/>
  <c r="AJ259" i="8" s="1"/>
  <c r="AI259" i="8" l="1"/>
  <c r="AK259" i="8" s="1"/>
  <c r="AL259" i="8" s="1"/>
  <c r="AF259" i="8"/>
  <c r="AG259" i="8" s="1"/>
  <c r="AH259" i="8" s="1"/>
  <c r="K259" i="8"/>
  <c r="T260" i="8" s="1"/>
  <c r="L260" i="8" l="1"/>
  <c r="Y260" i="8" l="1"/>
  <c r="Z260" i="8"/>
  <c r="AA260" i="8" l="1"/>
  <c r="S260" i="8"/>
  <c r="V260" i="8" s="1"/>
  <c r="W260" i="8" l="1"/>
  <c r="X260" i="8" l="1"/>
  <c r="AC260" i="8" s="1"/>
  <c r="AB260" i="8"/>
  <c r="AD260" i="8" l="1"/>
  <c r="Q260" i="8" s="1"/>
  <c r="K260" i="8" s="1"/>
  <c r="T261" i="8" s="1"/>
  <c r="AJ260" i="8" l="1"/>
  <c r="AI260" i="8"/>
  <c r="AF260" i="8"/>
  <c r="AG260" i="8" s="1"/>
  <c r="AH260" i="8" s="1"/>
  <c r="L261" i="8"/>
  <c r="AK260" i="8" l="1"/>
  <c r="AL260" i="8" s="1"/>
  <c r="Z261" i="8"/>
  <c r="Y261" i="8"/>
  <c r="AA261" i="8" l="1"/>
  <c r="S261" i="8"/>
  <c r="V261" i="8" s="1"/>
  <c r="W261" i="8" l="1"/>
  <c r="X261" i="8" l="1"/>
  <c r="AC261" i="8" s="1"/>
  <c r="AB261" i="8"/>
  <c r="AD261" i="8" l="1"/>
  <c r="Q261" i="8" s="1"/>
  <c r="AI261" i="8" s="1"/>
  <c r="AJ261" i="8" l="1"/>
  <c r="AK261" i="8" s="1"/>
  <c r="AL261" i="8" s="1"/>
  <c r="AF261" i="8"/>
  <c r="AG261" i="8" s="1"/>
  <c r="AH261" i="8" s="1"/>
  <c r="K261" i="8"/>
  <c r="T262" i="8" s="1"/>
  <c r="L262" i="8" l="1"/>
  <c r="Z262" i="8" l="1"/>
  <c r="Y262" i="8"/>
  <c r="AA262" i="8" l="1"/>
  <c r="S262" i="8"/>
  <c r="V262" i="8" s="1"/>
  <c r="W262" i="8" l="1"/>
  <c r="X262" i="8" l="1"/>
  <c r="AC262" i="8" s="1"/>
  <c r="AB262" i="8"/>
  <c r="AD262" i="8" l="1"/>
  <c r="Q262" i="8" s="1"/>
  <c r="AF262" i="8" s="1"/>
  <c r="AG262" i="8" s="1"/>
  <c r="AH262" i="8" s="1"/>
  <c r="AI262" i="8" l="1"/>
  <c r="AJ262" i="8"/>
  <c r="K262" i="8"/>
  <c r="L263" i="8" l="1"/>
  <c r="Z263" i="8" s="1"/>
  <c r="T263" i="8"/>
  <c r="AK262" i="8"/>
  <c r="AL262" i="8" s="1"/>
  <c r="Y263" i="8" l="1"/>
  <c r="AA263" i="8" s="1"/>
  <c r="S263" i="8"/>
  <c r="V263" i="8" l="1"/>
  <c r="W263" i="8"/>
  <c r="X263" i="8" l="1"/>
  <c r="AC263" i="8" s="1"/>
  <c r="AB263" i="8"/>
  <c r="AD263" i="8" l="1"/>
  <c r="Q263" i="8" s="1"/>
  <c r="AF263" i="8" s="1"/>
  <c r="AG263" i="8" s="1"/>
  <c r="AH263" i="8" s="1"/>
  <c r="AI263" i="8" l="1"/>
  <c r="AJ263" i="8"/>
  <c r="K263" i="8"/>
  <c r="L264" i="8" l="1"/>
  <c r="Z264" i="8" s="1"/>
  <c r="T264" i="8"/>
  <c r="AK263" i="8"/>
  <c r="AL263" i="8" s="1"/>
  <c r="Y264" i="8" l="1"/>
  <c r="AA264" i="8" s="1"/>
  <c r="S264" i="8"/>
  <c r="V264" i="8" l="1"/>
  <c r="W264" i="8"/>
  <c r="X264" i="8" l="1"/>
  <c r="AC264" i="8" s="1"/>
  <c r="AB264" i="8"/>
  <c r="AD264" i="8" l="1"/>
  <c r="Q264" i="8" s="1"/>
  <c r="AF264" i="8" s="1"/>
  <c r="AG264" i="8" s="1"/>
  <c r="AH264" i="8" s="1"/>
  <c r="AI264" i="8" l="1"/>
  <c r="AJ264" i="8"/>
  <c r="K264" i="8"/>
  <c r="L265" i="8" l="1"/>
  <c r="Z265" i="8" s="1"/>
  <c r="T265" i="8"/>
  <c r="AK264" i="8"/>
  <c r="AL264" i="8" s="1"/>
  <c r="Y265" i="8" l="1"/>
  <c r="AA265" i="8" s="1"/>
  <c r="S265" i="8"/>
  <c r="V265" i="8" l="1"/>
  <c r="W265" i="8"/>
  <c r="X265" i="8" l="1"/>
  <c r="AC265" i="8" s="1"/>
  <c r="AB265" i="8"/>
  <c r="AD265" i="8" l="1"/>
  <c r="Q265" i="8" s="1"/>
  <c r="AF265" i="8" s="1"/>
  <c r="AG265" i="8" s="1"/>
  <c r="AH265" i="8" s="1"/>
  <c r="AJ265" i="8" l="1"/>
  <c r="AI265" i="8"/>
  <c r="K265" i="8"/>
  <c r="L266" i="8" l="1"/>
  <c r="Z266" i="8" s="1"/>
  <c r="T266" i="8"/>
  <c r="AK265" i="8"/>
  <c r="AL265" i="8" s="1"/>
  <c r="Y266" i="8" l="1"/>
  <c r="AA266" i="8" s="1"/>
  <c r="S266" i="8"/>
  <c r="V266" i="8" l="1"/>
  <c r="W266" i="8"/>
  <c r="X266" i="8" l="1"/>
  <c r="AC266" i="8" s="1"/>
  <c r="AB266" i="8"/>
  <c r="AD266" i="8" l="1"/>
  <c r="Q266" i="8" s="1"/>
  <c r="AJ266" i="8" s="1"/>
  <c r="AI266" i="8" l="1"/>
  <c r="AK266" i="8" s="1"/>
  <c r="AL266" i="8" s="1"/>
  <c r="AF266" i="8"/>
  <c r="AG266" i="8" s="1"/>
  <c r="AH266" i="8" s="1"/>
  <c r="K266" i="8"/>
  <c r="T267" i="8" s="1"/>
  <c r="L267" i="8" l="1"/>
  <c r="Z267" i="8" l="1"/>
  <c r="Y267" i="8"/>
  <c r="AA267" i="8" l="1"/>
  <c r="S267" i="8"/>
  <c r="V267" i="8" s="1"/>
  <c r="W267" i="8" l="1"/>
  <c r="X267" i="8" l="1"/>
  <c r="AC267" i="8" s="1"/>
  <c r="AB267" i="8"/>
  <c r="AD267" i="8" l="1"/>
  <c r="Q267" i="8" s="1"/>
  <c r="AJ267" i="8" s="1"/>
  <c r="AI267" i="8" l="1"/>
  <c r="AK267" i="8" s="1"/>
  <c r="AL267" i="8" s="1"/>
  <c r="AF267" i="8"/>
  <c r="AG267" i="8" s="1"/>
  <c r="AH267" i="8" s="1"/>
  <c r="K267" i="8"/>
  <c r="T268" i="8" s="1"/>
  <c r="L268" i="8" l="1"/>
  <c r="Z268" i="8" l="1"/>
  <c r="Y268" i="8"/>
  <c r="AA268" i="8" l="1"/>
  <c r="S268" i="8"/>
  <c r="V268" i="8" s="1"/>
  <c r="W268" i="8" l="1"/>
  <c r="X268" i="8" l="1"/>
  <c r="AC268" i="8" s="1"/>
  <c r="AB268" i="8"/>
  <c r="AD268" i="8" l="1"/>
  <c r="Q268" i="8" s="1"/>
  <c r="K268" i="8" s="1"/>
  <c r="T269" i="8" s="1"/>
  <c r="AI268" i="8" l="1"/>
  <c r="AJ268" i="8"/>
  <c r="AF268" i="8"/>
  <c r="AG268" i="8" s="1"/>
  <c r="AH268" i="8" s="1"/>
  <c r="L269" i="8"/>
  <c r="AK268" i="8" l="1"/>
  <c r="AL268" i="8" s="1"/>
  <c r="Z269" i="8"/>
  <c r="Y269" i="8"/>
  <c r="AA269" i="8" l="1"/>
  <c r="S269" i="8"/>
  <c r="V269" i="8" s="1"/>
  <c r="W269" i="8" l="1"/>
  <c r="X269" i="8" l="1"/>
  <c r="AC269" i="8" s="1"/>
  <c r="AB269" i="8"/>
  <c r="AD269" i="8" l="1"/>
  <c r="Q269" i="8" s="1"/>
  <c r="AJ269" i="8" s="1"/>
  <c r="AI269" i="8" l="1"/>
  <c r="AK269" i="8" s="1"/>
  <c r="AL269" i="8" s="1"/>
  <c r="AF269" i="8"/>
  <c r="AG269" i="8" s="1"/>
  <c r="AH269" i="8" s="1"/>
  <c r="K269" i="8"/>
  <c r="T270" i="8" s="1"/>
  <c r="L270" i="8" l="1"/>
  <c r="Z270" i="8" l="1"/>
  <c r="Y270" i="8"/>
  <c r="AA270" i="8" l="1"/>
  <c r="S270" i="8"/>
  <c r="V270" i="8" s="1"/>
  <c r="W270" i="8" l="1"/>
  <c r="X270" i="8" l="1"/>
  <c r="AC270" i="8" s="1"/>
  <c r="AB270" i="8"/>
  <c r="AD270" i="8" l="1"/>
  <c r="Q270" i="8" s="1"/>
  <c r="K270" i="8" s="1"/>
  <c r="T271" i="8" s="1"/>
  <c r="AI270" i="8" l="1"/>
  <c r="AJ270" i="8"/>
  <c r="AF270" i="8"/>
  <c r="AG270" i="8" s="1"/>
  <c r="AH270" i="8" s="1"/>
  <c r="L271" i="8"/>
  <c r="AK270" i="8" l="1"/>
  <c r="AL270" i="8" s="1"/>
  <c r="Z271" i="8"/>
  <c r="Y271" i="8"/>
  <c r="S271" i="8" l="1"/>
  <c r="V271" i="8" s="1"/>
  <c r="AA271" i="8"/>
  <c r="W271" i="8" l="1"/>
  <c r="X271" i="8" l="1"/>
  <c r="AC271" i="8" s="1"/>
  <c r="AB271" i="8"/>
  <c r="AD271" i="8" l="1"/>
  <c r="Q271" i="8" s="1"/>
  <c r="K271" i="8" s="1"/>
  <c r="T272" i="8" s="1"/>
  <c r="AI271" i="8" l="1"/>
  <c r="AJ271" i="8"/>
  <c r="AF271" i="8"/>
  <c r="AG271" i="8" s="1"/>
  <c r="AH271" i="8" s="1"/>
  <c r="L272" i="8"/>
  <c r="AK271" i="8" l="1"/>
  <c r="AL271" i="8" s="1"/>
  <c r="Z272" i="8"/>
  <c r="Y272" i="8"/>
  <c r="AA272" i="8" l="1"/>
  <c r="S272" i="8"/>
  <c r="V272" i="8" s="1"/>
  <c r="W272" i="8" l="1"/>
  <c r="X272" i="8" l="1"/>
  <c r="AC272" i="8" s="1"/>
  <c r="AB272" i="8"/>
  <c r="AD272" i="8" l="1"/>
  <c r="Q272" i="8" s="1"/>
  <c r="AJ272" i="8" s="1"/>
  <c r="AI272" i="8" l="1"/>
  <c r="AK272" i="8" s="1"/>
  <c r="AL272" i="8" s="1"/>
  <c r="AF272" i="8"/>
  <c r="AG272" i="8" s="1"/>
  <c r="AH272" i="8" s="1"/>
  <c r="K272" i="8"/>
  <c r="T273" i="8" s="1"/>
  <c r="L273" i="8" l="1"/>
  <c r="Z273" i="8" l="1"/>
  <c r="Y273" i="8"/>
  <c r="AA273" i="8" l="1"/>
  <c r="S273" i="8"/>
  <c r="V273" i="8" s="1"/>
  <c r="W273" i="8" l="1"/>
  <c r="X273" i="8" l="1"/>
  <c r="AC273" i="8" s="1"/>
  <c r="AB273" i="8"/>
  <c r="AD273" i="8" l="1"/>
  <c r="Q273" i="8" s="1"/>
  <c r="K273" i="8" s="1"/>
  <c r="T274" i="8" s="1"/>
  <c r="AI273" i="8" l="1"/>
  <c r="AJ273" i="8"/>
  <c r="AF273" i="8"/>
  <c r="AG273" i="8" s="1"/>
  <c r="AH273" i="8" s="1"/>
  <c r="L274" i="8"/>
  <c r="AK273" i="8" l="1"/>
  <c r="AL273" i="8" s="1"/>
  <c r="Z274" i="8"/>
  <c r="Y274" i="8"/>
  <c r="AA274" i="8" l="1"/>
  <c r="S274" i="8"/>
  <c r="V274" i="8" s="1"/>
  <c r="W274" i="8" l="1"/>
  <c r="X274" i="8" l="1"/>
  <c r="AC274" i="8" s="1"/>
  <c r="AB274" i="8"/>
  <c r="AD274" i="8" l="1"/>
  <c r="Q274" i="8" s="1"/>
  <c r="AF274" i="8" s="1"/>
  <c r="AG274" i="8" s="1"/>
  <c r="AH274" i="8" s="1"/>
  <c r="AI274" i="8" l="1"/>
  <c r="AJ274" i="8"/>
  <c r="K274" i="8"/>
  <c r="L275" i="8" l="1"/>
  <c r="Z275" i="8" s="1"/>
  <c r="T275" i="8"/>
  <c r="AK274" i="8"/>
  <c r="AL274" i="8" s="1"/>
  <c r="Y275" i="8" l="1"/>
  <c r="AA275" i="8" s="1"/>
  <c r="S275" i="8"/>
  <c r="V275" i="8" l="1"/>
  <c r="W275" i="8"/>
  <c r="X275" i="8" l="1"/>
  <c r="AC275" i="8" s="1"/>
  <c r="AB275" i="8"/>
  <c r="AD275" i="8" l="1"/>
  <c r="Q275" i="8" s="1"/>
  <c r="K275" i="8" s="1"/>
  <c r="T276" i="8" s="1"/>
  <c r="AI275" i="8" l="1"/>
  <c r="AJ275" i="8"/>
  <c r="AF275" i="8"/>
  <c r="AG275" i="8" s="1"/>
  <c r="AH275" i="8" s="1"/>
  <c r="L276" i="8"/>
  <c r="AK275" i="8" l="1"/>
  <c r="AL275" i="8" s="1"/>
  <c r="Z276" i="8"/>
  <c r="Y276" i="8"/>
  <c r="S276" i="8" l="1"/>
  <c r="V276" i="8" s="1"/>
  <c r="AA276" i="8"/>
  <c r="W276" i="8" l="1"/>
  <c r="X276" i="8" l="1"/>
  <c r="AC276" i="8" s="1"/>
  <c r="AB276" i="8"/>
  <c r="AD276" i="8" l="1"/>
  <c r="Q276" i="8" s="1"/>
  <c r="K276" i="8" s="1"/>
  <c r="T277" i="8" s="1"/>
  <c r="AI276" i="8" l="1"/>
  <c r="AJ276" i="8"/>
  <c r="AF276" i="8"/>
  <c r="AG276" i="8" s="1"/>
  <c r="AH276" i="8" s="1"/>
  <c r="L277" i="8"/>
  <c r="AK276" i="8" l="1"/>
  <c r="AL276" i="8" s="1"/>
  <c r="Z277" i="8"/>
  <c r="Y277" i="8"/>
  <c r="S277" i="8" l="1"/>
  <c r="V277" i="8" s="1"/>
  <c r="AA277" i="8"/>
  <c r="W277" i="8" l="1"/>
  <c r="X277" i="8" l="1"/>
  <c r="AC277" i="8" s="1"/>
  <c r="AB277" i="8"/>
  <c r="AD277" i="8" l="1"/>
  <c r="Q277" i="8" s="1"/>
  <c r="K277" i="8" s="1"/>
  <c r="T278" i="8" s="1"/>
  <c r="AI277" i="8" l="1"/>
  <c r="AJ277" i="8"/>
  <c r="AF277" i="8"/>
  <c r="AG277" i="8" s="1"/>
  <c r="AH277" i="8" s="1"/>
  <c r="L278" i="8"/>
  <c r="AK277" i="8" l="1"/>
  <c r="AL277" i="8" s="1"/>
  <c r="Z278" i="8"/>
  <c r="Y278" i="8"/>
  <c r="AA278" i="8" l="1"/>
  <c r="S278" i="8"/>
  <c r="V278" i="8" s="1"/>
  <c r="W278" i="8" l="1"/>
  <c r="X278" i="8" l="1"/>
  <c r="AC278" i="8" s="1"/>
  <c r="AB278" i="8"/>
  <c r="AD278" i="8" l="1"/>
  <c r="Q278" i="8" s="1"/>
  <c r="K278" i="8" s="1"/>
  <c r="T279" i="8" s="1"/>
  <c r="AI278" i="8" l="1"/>
  <c r="AJ278" i="8"/>
  <c r="AF278" i="8"/>
  <c r="AG278" i="8" s="1"/>
  <c r="AH278" i="8" s="1"/>
  <c r="L279" i="8"/>
  <c r="AK278" i="8" l="1"/>
  <c r="AL278" i="8" s="1"/>
  <c r="Z279" i="8"/>
  <c r="Y279" i="8"/>
  <c r="S279" i="8" l="1"/>
  <c r="V279" i="8" s="1"/>
  <c r="AA279" i="8"/>
  <c r="W279" i="8" l="1"/>
  <c r="X279" i="8" l="1"/>
  <c r="AC279" i="8" s="1"/>
  <c r="AB279" i="8"/>
  <c r="AD279" i="8" l="1"/>
  <c r="Q279" i="8" s="1"/>
  <c r="AF279" i="8" s="1"/>
  <c r="AG279" i="8" s="1"/>
  <c r="AH279" i="8" s="1"/>
  <c r="AI279" i="8" l="1"/>
  <c r="AJ279" i="8"/>
  <c r="K279" i="8"/>
  <c r="L280" i="8" l="1"/>
  <c r="Z280" i="8" s="1"/>
  <c r="T280" i="8"/>
  <c r="AK279" i="8"/>
  <c r="AL279" i="8" s="1"/>
  <c r="Y280" i="8" l="1"/>
  <c r="AA280" i="8" s="1"/>
  <c r="S280" i="8"/>
  <c r="V280" i="8" l="1"/>
  <c r="W280" i="8"/>
  <c r="X280" i="8" l="1"/>
  <c r="AC280" i="8" s="1"/>
  <c r="AB280" i="8"/>
  <c r="AD280" i="8" l="1"/>
  <c r="Q280" i="8" s="1"/>
  <c r="AF280" i="8" s="1"/>
  <c r="AG280" i="8" s="1"/>
  <c r="AH280" i="8" s="1"/>
  <c r="AI280" i="8" l="1"/>
  <c r="AJ280" i="8"/>
  <c r="K280" i="8"/>
  <c r="L281" i="8" l="1"/>
  <c r="Z281" i="8" s="1"/>
  <c r="T281" i="8"/>
  <c r="AK280" i="8"/>
  <c r="AL280" i="8" s="1"/>
  <c r="Y281" i="8" l="1"/>
  <c r="AA281" i="8" s="1"/>
  <c r="S281" i="8"/>
  <c r="V281" i="8" l="1"/>
  <c r="W281" i="8"/>
  <c r="X281" i="8" l="1"/>
  <c r="AC281" i="8" s="1"/>
  <c r="AB281" i="8"/>
  <c r="AD281" i="8" l="1"/>
  <c r="Q281" i="8" s="1"/>
  <c r="K281" i="8" s="1"/>
  <c r="T282" i="8" s="1"/>
  <c r="AI281" i="8" l="1"/>
  <c r="AJ281" i="8"/>
  <c r="AF281" i="8"/>
  <c r="AG281" i="8" s="1"/>
  <c r="AH281" i="8" s="1"/>
  <c r="L282" i="8"/>
  <c r="AK281" i="8" l="1"/>
  <c r="AL281" i="8" s="1"/>
  <c r="Z282" i="8"/>
  <c r="Y282" i="8"/>
  <c r="AA282" i="8" l="1"/>
  <c r="S282" i="8"/>
  <c r="V282" i="8" s="1"/>
  <c r="W282" i="8" l="1"/>
  <c r="X282" i="8" l="1"/>
  <c r="AC282" i="8" s="1"/>
  <c r="AB282" i="8"/>
  <c r="AD282" i="8" l="1"/>
  <c r="Q282" i="8" s="1"/>
  <c r="AJ282" i="8" s="1"/>
  <c r="AI282" i="8" l="1"/>
  <c r="AK282" i="8" s="1"/>
  <c r="AL282" i="8" s="1"/>
  <c r="AF282" i="8"/>
  <c r="AG282" i="8" s="1"/>
  <c r="AH282" i="8" s="1"/>
  <c r="K282" i="8"/>
  <c r="T283" i="8" s="1"/>
  <c r="L283" i="8" l="1"/>
  <c r="Z283" i="8" l="1"/>
  <c r="Y283" i="8"/>
  <c r="AA283" i="8" l="1"/>
  <c r="S283" i="8"/>
  <c r="V283" i="8" s="1"/>
  <c r="W283" i="8" l="1"/>
  <c r="X283" i="8" l="1"/>
  <c r="AC283" i="8" s="1"/>
  <c r="AB283" i="8"/>
  <c r="AD283" i="8" l="1"/>
  <c r="Q283" i="8" s="1"/>
  <c r="AF283" i="8" s="1"/>
  <c r="AG283" i="8" s="1"/>
  <c r="AH283" i="8" s="1"/>
  <c r="AI283" i="8" l="1"/>
  <c r="AJ283" i="8"/>
  <c r="K283" i="8"/>
  <c r="L284" i="8" l="1"/>
  <c r="Z284" i="8" s="1"/>
  <c r="T284" i="8"/>
  <c r="AK283" i="8"/>
  <c r="AL283" i="8" s="1"/>
  <c r="Y284" i="8" l="1"/>
  <c r="AA284" i="8" s="1"/>
  <c r="S284" i="8"/>
  <c r="V284" i="8" s="1"/>
  <c r="W284" i="8" l="1"/>
  <c r="X284" i="8" l="1"/>
  <c r="AC284" i="8" s="1"/>
  <c r="AB284" i="8"/>
  <c r="AD284" i="8" l="1"/>
  <c r="Q284" i="8" s="1"/>
  <c r="AJ284" i="8" s="1"/>
  <c r="AI284" i="8" l="1"/>
  <c r="AK284" i="8" s="1"/>
  <c r="AL284" i="8" s="1"/>
  <c r="AF284" i="8"/>
  <c r="AG284" i="8" s="1"/>
  <c r="AH284" i="8" s="1"/>
  <c r="K284" i="8"/>
  <c r="T285" i="8" s="1"/>
  <c r="L285" i="8" l="1"/>
  <c r="Z285" i="8" l="1"/>
  <c r="Y285" i="8"/>
  <c r="AA285" i="8" l="1"/>
  <c r="S285" i="8"/>
  <c r="V285" i="8" s="1"/>
  <c r="W285" i="8" l="1"/>
  <c r="X285" i="8" l="1"/>
  <c r="AC285" i="8" s="1"/>
  <c r="AB285" i="8"/>
  <c r="AD285" i="8" l="1"/>
  <c r="Q285" i="8" s="1"/>
  <c r="AJ285" i="8" s="1"/>
  <c r="AI285" i="8" l="1"/>
  <c r="AK285" i="8" s="1"/>
  <c r="AL285" i="8" s="1"/>
  <c r="AF285" i="8"/>
  <c r="AG285" i="8" s="1"/>
  <c r="AH285" i="8" s="1"/>
  <c r="K285" i="8"/>
  <c r="T286" i="8" s="1"/>
  <c r="L286" i="8" l="1"/>
  <c r="Z286" i="8" l="1"/>
  <c r="Y286" i="8"/>
  <c r="S286" i="8" l="1"/>
  <c r="V286" i="8" s="1"/>
  <c r="AA286" i="8"/>
  <c r="W286" i="8" l="1"/>
  <c r="X286" i="8" l="1"/>
  <c r="AC286" i="8" s="1"/>
  <c r="AB286" i="8"/>
  <c r="AD286" i="8" l="1"/>
  <c r="Q286" i="8" s="1"/>
  <c r="AF286" i="8" s="1"/>
  <c r="AG286" i="8" s="1"/>
  <c r="AH286" i="8" s="1"/>
  <c r="AI286" i="8" l="1"/>
  <c r="AJ286" i="8"/>
  <c r="K286" i="8"/>
  <c r="L287" i="8" l="1"/>
  <c r="Z287" i="8" s="1"/>
  <c r="T287" i="8"/>
  <c r="AK286" i="8"/>
  <c r="AL286" i="8" s="1"/>
  <c r="Y287" i="8" l="1"/>
  <c r="AA287" i="8" s="1"/>
  <c r="S287" i="8"/>
  <c r="V287" i="8" l="1"/>
  <c r="W287" i="8"/>
  <c r="X287" i="8" l="1"/>
  <c r="AC287" i="8" s="1"/>
  <c r="AB287" i="8"/>
  <c r="AD287" i="8" l="1"/>
  <c r="Q287" i="8" s="1"/>
  <c r="AF287" i="8" s="1"/>
  <c r="AG287" i="8" s="1"/>
  <c r="AH287" i="8" s="1"/>
  <c r="AI287" i="8" l="1"/>
  <c r="AJ287" i="8"/>
  <c r="K287" i="8"/>
  <c r="L288" i="8" l="1"/>
  <c r="Z288" i="8" s="1"/>
  <c r="T288" i="8"/>
  <c r="AK287" i="8"/>
  <c r="AL287" i="8" s="1"/>
  <c r="Y288" i="8" l="1"/>
  <c r="AA288" i="8" s="1"/>
  <c r="S288" i="8"/>
  <c r="V288" i="8" l="1"/>
  <c r="W288" i="8"/>
  <c r="X288" i="8" l="1"/>
  <c r="AC288" i="8" s="1"/>
  <c r="AB288" i="8"/>
  <c r="AD288" i="8" l="1"/>
  <c r="Q288" i="8" s="1"/>
  <c r="K288" i="8" s="1"/>
  <c r="T289" i="8" s="1"/>
  <c r="AI288" i="8" l="1"/>
  <c r="AJ288" i="8"/>
  <c r="AF288" i="8"/>
  <c r="AG288" i="8" s="1"/>
  <c r="AH288" i="8" s="1"/>
  <c r="L289" i="8"/>
  <c r="AK288" i="8" l="1"/>
  <c r="AL288" i="8" s="1"/>
  <c r="Z289" i="8"/>
  <c r="Y289" i="8"/>
  <c r="AA289" i="8" l="1"/>
  <c r="S289" i="8"/>
  <c r="V289" i="8" s="1"/>
  <c r="W289" i="8" l="1"/>
  <c r="X289" i="8" l="1"/>
  <c r="AC289" i="8" s="1"/>
  <c r="AB289" i="8"/>
  <c r="AD289" i="8" l="1"/>
  <c r="Q289" i="8" s="1"/>
  <c r="AF289" i="8" s="1"/>
  <c r="AG289" i="8" s="1"/>
  <c r="AH289" i="8" s="1"/>
  <c r="AI289" i="8" l="1"/>
  <c r="AJ289" i="8"/>
  <c r="K289" i="8"/>
  <c r="L290" i="8" l="1"/>
  <c r="Z290" i="8" s="1"/>
  <c r="T290" i="8"/>
  <c r="AK289" i="8"/>
  <c r="AL289" i="8" s="1"/>
  <c r="Y290" i="8" l="1"/>
  <c r="AA290" i="8" s="1"/>
  <c r="S290" i="8"/>
  <c r="V290" i="8" l="1"/>
  <c r="W290" i="8"/>
  <c r="X290" i="8" l="1"/>
  <c r="AC290" i="8" s="1"/>
  <c r="AB290" i="8"/>
  <c r="AD290" i="8" l="1"/>
  <c r="Q290" i="8" s="1"/>
  <c r="AF290" i="8" s="1"/>
  <c r="AG290" i="8" s="1"/>
  <c r="AH290" i="8" s="1"/>
  <c r="AI290" i="8" l="1"/>
  <c r="AJ290" i="8"/>
  <c r="K290" i="8"/>
  <c r="L291" i="8" l="1"/>
  <c r="Z291" i="8" s="1"/>
  <c r="T291" i="8"/>
  <c r="AK290" i="8"/>
  <c r="AL290" i="8" s="1"/>
  <c r="Y291" i="8" l="1"/>
  <c r="AA291" i="8" s="1"/>
  <c r="S291" i="8"/>
  <c r="V291" i="8" l="1"/>
  <c r="W291" i="8"/>
  <c r="X291" i="8" l="1"/>
  <c r="AC291" i="8" s="1"/>
  <c r="AB291" i="8"/>
  <c r="AD291" i="8" l="1"/>
  <c r="Q291" i="8" s="1"/>
  <c r="K291" i="8" l="1"/>
  <c r="T292" i="8" s="1"/>
  <c r="AI291" i="8"/>
  <c r="AJ291" i="8"/>
  <c r="AF291" i="8"/>
  <c r="AG291" i="8" s="1"/>
  <c r="AH291" i="8" s="1"/>
  <c r="L292" i="8" l="1"/>
  <c r="Y292" i="8" s="1"/>
  <c r="AK291" i="8"/>
  <c r="AL291" i="8" s="1"/>
  <c r="Z292" i="8" l="1"/>
  <c r="AA292" i="8" s="1"/>
  <c r="S292" i="8"/>
  <c r="V292" i="8" s="1"/>
  <c r="W292" i="8" l="1"/>
  <c r="X292" i="8" l="1"/>
  <c r="AC292" i="8" s="1"/>
  <c r="AB292" i="8"/>
  <c r="AD292" i="8" l="1"/>
  <c r="Q292" i="8" s="1"/>
  <c r="AF292" i="8" s="1"/>
  <c r="AG292" i="8" s="1"/>
  <c r="AH292" i="8" s="1"/>
  <c r="AI292" i="8" l="1"/>
  <c r="AJ292" i="8"/>
  <c r="K292" i="8"/>
  <c r="L293" i="8" l="1"/>
  <c r="Z293" i="8" s="1"/>
  <c r="T293" i="8"/>
  <c r="AK292" i="8"/>
  <c r="AL292" i="8" s="1"/>
  <c r="Y293" i="8" l="1"/>
  <c r="AA293" i="8" s="1"/>
  <c r="S293" i="8"/>
  <c r="V293" i="8" l="1"/>
  <c r="W293" i="8"/>
  <c r="X293" i="8" l="1"/>
  <c r="AC293" i="8" s="1"/>
  <c r="AB293" i="8"/>
  <c r="AD293" i="8" l="1"/>
  <c r="Q293" i="8" s="1"/>
  <c r="AF293" i="8" s="1"/>
  <c r="AG293" i="8" s="1"/>
  <c r="AH293" i="8" s="1"/>
  <c r="AI293" i="8" l="1"/>
  <c r="AJ293" i="8"/>
  <c r="K293" i="8"/>
  <c r="L294" i="8" l="1"/>
  <c r="Z294" i="8" s="1"/>
  <c r="T294" i="8"/>
  <c r="AK293" i="8"/>
  <c r="AL293" i="8" s="1"/>
  <c r="Y294" i="8" l="1"/>
  <c r="AA294" i="8" s="1"/>
  <c r="S294" i="8"/>
  <c r="V294" i="8" l="1"/>
  <c r="W294" i="8"/>
  <c r="X294" i="8" l="1"/>
  <c r="AC294" i="8" s="1"/>
  <c r="AB294" i="8"/>
  <c r="AD294" i="8" l="1"/>
  <c r="Q294" i="8" s="1"/>
  <c r="AJ294" i="8" s="1"/>
  <c r="AI294" i="8" l="1"/>
  <c r="AK294" i="8" s="1"/>
  <c r="AL294" i="8" s="1"/>
  <c r="AF294" i="8"/>
  <c r="AG294" i="8" s="1"/>
  <c r="AH294" i="8" s="1"/>
  <c r="K294" i="8"/>
  <c r="T295" i="8" s="1"/>
  <c r="L295" i="8" l="1"/>
  <c r="Z295" i="8" l="1"/>
  <c r="Y295" i="8"/>
  <c r="AA295" i="8" l="1"/>
  <c r="S295" i="8"/>
  <c r="V295" i="8" s="1"/>
  <c r="W295" i="8" l="1"/>
  <c r="X295" i="8" l="1"/>
  <c r="AC295" i="8" s="1"/>
  <c r="AB295" i="8"/>
  <c r="AD295" i="8" l="1"/>
  <c r="Q295" i="8" s="1"/>
  <c r="K295" i="8" s="1"/>
  <c r="T296" i="8" s="1"/>
  <c r="AI295" i="8" l="1"/>
  <c r="AJ295" i="8"/>
  <c r="AF295" i="8"/>
  <c r="AG295" i="8" s="1"/>
  <c r="AH295" i="8" s="1"/>
  <c r="L296" i="8"/>
  <c r="AK295" i="8" l="1"/>
  <c r="AL295" i="8" s="1"/>
  <c r="Z296" i="8"/>
  <c r="Y296" i="8"/>
  <c r="AA296" i="8" l="1"/>
  <c r="S296" i="8"/>
  <c r="V296" i="8" s="1"/>
  <c r="W296" i="8" l="1"/>
  <c r="X296" i="8" l="1"/>
  <c r="AC296" i="8" s="1"/>
  <c r="AB296" i="8"/>
  <c r="AD296" i="8" l="1"/>
  <c r="Q296" i="8" s="1"/>
  <c r="AF296" i="8" s="1"/>
  <c r="AG296" i="8" s="1"/>
  <c r="AH296" i="8" s="1"/>
  <c r="AI296" i="8" l="1"/>
  <c r="AJ296" i="8"/>
  <c r="K296" i="8"/>
  <c r="L297" i="8" l="1"/>
  <c r="Z297" i="8" s="1"/>
  <c r="T297" i="8"/>
  <c r="AK296" i="8"/>
  <c r="AL296" i="8" s="1"/>
  <c r="Y297" i="8" l="1"/>
  <c r="AA297" i="8" s="1"/>
  <c r="S297" i="8"/>
  <c r="V297" i="8" l="1"/>
  <c r="W297" i="8"/>
  <c r="X297" i="8" l="1"/>
  <c r="AC297" i="8" s="1"/>
  <c r="AB297" i="8"/>
  <c r="AD297" i="8" l="1"/>
  <c r="Q297" i="8" s="1"/>
  <c r="K297" i="8" s="1"/>
  <c r="T298" i="8" s="1"/>
  <c r="AI297" i="8" l="1"/>
  <c r="AJ297" i="8"/>
  <c r="AF297" i="8"/>
  <c r="AG297" i="8" s="1"/>
  <c r="AH297" i="8" s="1"/>
  <c r="L298" i="8"/>
  <c r="AK297" i="8" l="1"/>
  <c r="AL297" i="8" s="1"/>
  <c r="Y298" i="8"/>
  <c r="Z298" i="8"/>
  <c r="AA298" i="8" l="1"/>
  <c r="S298" i="8"/>
  <c r="V298" i="8" s="1"/>
  <c r="W298" i="8" l="1"/>
  <c r="X298" i="8" l="1"/>
  <c r="AC298" i="8" s="1"/>
  <c r="AB298" i="8"/>
  <c r="AD298" i="8" l="1"/>
  <c r="Q298" i="8" s="1"/>
  <c r="K298" i="8" s="1"/>
  <c r="T299" i="8" s="1"/>
  <c r="AI298" i="8" l="1"/>
  <c r="AJ298" i="8"/>
  <c r="AF298" i="8"/>
  <c r="AG298" i="8" s="1"/>
  <c r="AH298" i="8" s="1"/>
  <c r="L299" i="8"/>
  <c r="AK298" i="8" l="1"/>
  <c r="AL298" i="8" s="1"/>
  <c r="Z299" i="8"/>
  <c r="Y299" i="8"/>
  <c r="AA299" i="8" l="1"/>
  <c r="S299" i="8"/>
  <c r="V299" i="8" s="1"/>
  <c r="W299" i="8" l="1"/>
  <c r="X299" i="8" l="1"/>
  <c r="AC299" i="8" s="1"/>
  <c r="AB299" i="8"/>
  <c r="AD299" i="8" l="1"/>
  <c r="Q299" i="8" s="1"/>
  <c r="AJ299" i="8" s="1"/>
  <c r="AI299" i="8" l="1"/>
  <c r="AK299" i="8" s="1"/>
  <c r="AL299" i="8" s="1"/>
  <c r="AF299" i="8"/>
  <c r="AG299" i="8" s="1"/>
  <c r="AH299" i="8" s="1"/>
  <c r="K299" i="8"/>
  <c r="T300" i="8" s="1"/>
  <c r="L300" i="8" l="1"/>
  <c r="Z300" i="8" l="1"/>
  <c r="Y300" i="8"/>
  <c r="AA300" i="8" l="1"/>
  <c r="S300" i="8"/>
  <c r="V300" i="8" s="1"/>
  <c r="W300" i="8" l="1"/>
  <c r="X300" i="8" l="1"/>
  <c r="AC300" i="8" s="1"/>
  <c r="AB300" i="8"/>
  <c r="AD300" i="8" l="1"/>
  <c r="Q300" i="8" s="1"/>
  <c r="K300" i="8" s="1"/>
  <c r="T301" i="8" s="1"/>
  <c r="AI300" i="8" l="1"/>
  <c r="AJ300" i="8"/>
  <c r="AF300" i="8"/>
  <c r="AG300" i="8" s="1"/>
  <c r="AH300" i="8" s="1"/>
  <c r="L301" i="8"/>
  <c r="AK300" i="8" l="1"/>
  <c r="AL300" i="8" s="1"/>
  <c r="Z301" i="8"/>
  <c r="Y301" i="8"/>
  <c r="AA301" i="8" l="1"/>
  <c r="S301" i="8"/>
  <c r="V301" i="8" s="1"/>
  <c r="W301" i="8" l="1"/>
  <c r="X301" i="8" l="1"/>
  <c r="AC301" i="8" s="1"/>
  <c r="AB301" i="8"/>
  <c r="AD301" i="8" l="1"/>
  <c r="Q301" i="8" s="1"/>
  <c r="K301" i="8" s="1"/>
  <c r="T302" i="8" s="1"/>
  <c r="AJ301" i="8" l="1"/>
  <c r="AI301" i="8"/>
  <c r="AF301" i="8"/>
  <c r="AG301" i="8" s="1"/>
  <c r="AH301" i="8" s="1"/>
  <c r="L302" i="8"/>
  <c r="AK301" i="8" l="1"/>
  <c r="AL301" i="8" s="1"/>
  <c r="Z302" i="8"/>
  <c r="Y302" i="8"/>
  <c r="AA302" i="8" l="1"/>
  <c r="S302" i="8"/>
  <c r="V302" i="8" s="1"/>
  <c r="W302" i="8" l="1"/>
  <c r="X302" i="8" l="1"/>
  <c r="AC302" i="8" s="1"/>
  <c r="AB302" i="8"/>
  <c r="AD302" i="8" l="1"/>
  <c r="Q302" i="8" s="1"/>
  <c r="K302" i="8" s="1"/>
  <c r="T303" i="8" s="1"/>
  <c r="AI302" i="8" l="1"/>
  <c r="AJ302" i="8"/>
  <c r="AF302" i="8"/>
  <c r="AG302" i="8" s="1"/>
  <c r="AH302" i="8" s="1"/>
  <c r="L303" i="8"/>
  <c r="AK302" i="8" l="1"/>
  <c r="AL302" i="8" s="1"/>
  <c r="Z303" i="8"/>
  <c r="Y303" i="8"/>
  <c r="S303" i="8" l="1"/>
  <c r="V303" i="8" s="1"/>
  <c r="AA303" i="8"/>
  <c r="W303" i="8" l="1"/>
  <c r="X303" i="8" l="1"/>
  <c r="AC303" i="8" s="1"/>
  <c r="AB303" i="8"/>
  <c r="AD303" i="8" l="1"/>
  <c r="Q303" i="8" s="1"/>
  <c r="AJ303" i="8" s="1"/>
  <c r="AI303" i="8" l="1"/>
  <c r="AK303" i="8" s="1"/>
  <c r="AL303" i="8" s="1"/>
  <c r="AF303" i="8"/>
  <c r="AG303" i="8" s="1"/>
  <c r="AH303" i="8" s="1"/>
  <c r="K303" i="8"/>
  <c r="T304" i="8" s="1"/>
  <c r="L304" i="8" l="1"/>
  <c r="Z304" i="8" l="1"/>
  <c r="Y304" i="8"/>
  <c r="AA304" i="8" l="1"/>
  <c r="S304" i="8"/>
  <c r="V304" i="8" s="1"/>
  <c r="W304" i="8" l="1"/>
  <c r="X304" i="8" l="1"/>
  <c r="AC304" i="8" s="1"/>
  <c r="AB304" i="8"/>
  <c r="AD304" i="8" l="1"/>
  <c r="Q304" i="8" s="1"/>
  <c r="AJ304" i="8" s="1"/>
  <c r="AI304" i="8" l="1"/>
  <c r="AK304" i="8" s="1"/>
  <c r="AL304" i="8" s="1"/>
  <c r="AF304" i="8"/>
  <c r="AG304" i="8" s="1"/>
  <c r="AH304" i="8" s="1"/>
  <c r="K304" i="8"/>
  <c r="T305" i="8" s="1"/>
  <c r="L305" i="8" l="1"/>
  <c r="Z305" i="8" l="1"/>
  <c r="Y305" i="8"/>
  <c r="AA305" i="8" l="1"/>
  <c r="S305" i="8"/>
  <c r="V305" i="8" s="1"/>
  <c r="W305" i="8" l="1"/>
  <c r="X305" i="8" l="1"/>
  <c r="AC305" i="8" s="1"/>
  <c r="AB305" i="8"/>
  <c r="AD305" i="8" l="1"/>
  <c r="Q305" i="8" s="1"/>
  <c r="K305" i="8" s="1"/>
  <c r="T306" i="8" s="1"/>
  <c r="AI305" i="8" l="1"/>
  <c r="AJ305" i="8"/>
  <c r="AF305" i="8"/>
  <c r="AG305" i="8" s="1"/>
  <c r="AH305" i="8" s="1"/>
  <c r="L306" i="8"/>
  <c r="AK305" i="8" l="1"/>
  <c r="AL305" i="8" s="1"/>
  <c r="Z306" i="8"/>
  <c r="Y306" i="8"/>
  <c r="AA306" i="8" l="1"/>
  <c r="S306" i="8"/>
  <c r="V306" i="8" s="1"/>
  <c r="W306" i="8" l="1"/>
  <c r="X306" i="8" l="1"/>
  <c r="AC306" i="8" s="1"/>
  <c r="AB306" i="8"/>
  <c r="AD306" i="8" l="1"/>
  <c r="Q306" i="8" s="1"/>
  <c r="K306" i="8" s="1"/>
  <c r="T307" i="8" s="1"/>
  <c r="AI306" i="8" l="1"/>
  <c r="AJ306" i="8"/>
  <c r="AF306" i="8"/>
  <c r="AG306" i="8" s="1"/>
  <c r="AH306" i="8" s="1"/>
  <c r="L307" i="8"/>
  <c r="AK306" i="8" l="1"/>
  <c r="AL306" i="8" s="1"/>
  <c r="Z307" i="8"/>
  <c r="Y307" i="8"/>
  <c r="S307" i="8" l="1"/>
  <c r="V307" i="8" s="1"/>
  <c r="AA307" i="8"/>
  <c r="W307" i="8" l="1"/>
  <c r="X307" i="8" l="1"/>
  <c r="AC307" i="8" s="1"/>
  <c r="AB307" i="8"/>
  <c r="AD307" i="8" l="1"/>
  <c r="Q307" i="8" s="1"/>
  <c r="AF307" i="8" s="1"/>
  <c r="AG307" i="8" s="1"/>
  <c r="AH307" i="8" s="1"/>
  <c r="AI307" i="8" l="1"/>
  <c r="AJ307" i="8"/>
  <c r="K307" i="8"/>
  <c r="T308" i="8" s="1"/>
  <c r="L308" i="8" l="1"/>
  <c r="Y308" i="8" s="1"/>
  <c r="AK307" i="8"/>
  <c r="AL307" i="8" s="1"/>
  <c r="Z308" i="8" l="1"/>
  <c r="AA308" i="8" s="1"/>
  <c r="S308" i="8"/>
  <c r="V308" i="8" s="1"/>
  <c r="W308" i="8" l="1"/>
  <c r="X308" i="8" l="1"/>
  <c r="AC308" i="8" s="1"/>
  <c r="AB308" i="8"/>
  <c r="AD308" i="8" l="1"/>
  <c r="Q308" i="8" s="1"/>
  <c r="AF308" i="8" s="1"/>
  <c r="AG308" i="8" s="1"/>
  <c r="AH308" i="8" s="1"/>
  <c r="AI308" i="8" l="1"/>
  <c r="AJ308" i="8"/>
  <c r="K308" i="8"/>
  <c r="L309" i="8" l="1"/>
  <c r="Z309" i="8" s="1"/>
  <c r="T309" i="8"/>
  <c r="AK308" i="8"/>
  <c r="AL308" i="8" s="1"/>
  <c r="Y309" i="8" l="1"/>
  <c r="AA309" i="8" s="1"/>
  <c r="S309" i="8"/>
  <c r="V309" i="8" l="1"/>
  <c r="W309" i="8"/>
  <c r="X309" i="8" l="1"/>
  <c r="AC309" i="8" s="1"/>
  <c r="AB309" i="8"/>
  <c r="AD309" i="8" l="1"/>
  <c r="Q309" i="8" s="1"/>
  <c r="AF309" i="8" s="1"/>
  <c r="AG309" i="8" s="1"/>
  <c r="AH309" i="8" s="1"/>
  <c r="AI309" i="8" l="1"/>
  <c r="AJ309" i="8"/>
  <c r="K309" i="8"/>
  <c r="L310" i="8" l="1"/>
  <c r="Z310" i="8" s="1"/>
  <c r="T310" i="8"/>
  <c r="AK309" i="8"/>
  <c r="AL309" i="8" s="1"/>
  <c r="Y310" i="8" l="1"/>
  <c r="AA310" i="8" s="1"/>
  <c r="S310" i="8"/>
  <c r="V310" i="8" l="1"/>
  <c r="W310" i="8"/>
  <c r="X310" i="8" l="1"/>
  <c r="AC310" i="8" s="1"/>
  <c r="AB310" i="8"/>
  <c r="AD310" i="8" l="1"/>
  <c r="Q310" i="8" s="1"/>
  <c r="K310" i="8" s="1"/>
  <c r="T311" i="8" s="1"/>
  <c r="AJ310" i="8" l="1"/>
  <c r="AI310" i="8"/>
  <c r="AF310" i="8"/>
  <c r="AG310" i="8" s="1"/>
  <c r="AH310" i="8" s="1"/>
  <c r="L311" i="8"/>
  <c r="AK310" i="8" l="1"/>
  <c r="AL310" i="8" s="1"/>
  <c r="Z311" i="8"/>
  <c r="Y311" i="8"/>
  <c r="S311" i="8" l="1"/>
  <c r="V311" i="8" s="1"/>
  <c r="AA311" i="8"/>
  <c r="W311" i="8" l="1"/>
  <c r="X311" i="8" l="1"/>
  <c r="AC311" i="8" s="1"/>
  <c r="AB311" i="8"/>
  <c r="AD311" i="8" l="1"/>
  <c r="Q311" i="8" s="1"/>
  <c r="AF311" i="8" s="1"/>
  <c r="AG311" i="8" s="1"/>
  <c r="AH311" i="8" s="1"/>
  <c r="AI311" i="8" l="1"/>
  <c r="AJ311" i="8"/>
  <c r="K311" i="8"/>
  <c r="L312" i="8" l="1"/>
  <c r="Z312" i="8" s="1"/>
  <c r="T312" i="8"/>
  <c r="AK311" i="8"/>
  <c r="AL311" i="8" s="1"/>
  <c r="Y312" i="8" l="1"/>
  <c r="AA312" i="8" s="1"/>
  <c r="S312" i="8"/>
  <c r="V312" i="8" l="1"/>
  <c r="W312" i="8"/>
  <c r="X312" i="8" l="1"/>
  <c r="AC312" i="8" s="1"/>
  <c r="AB312" i="8"/>
  <c r="AD312" i="8" l="1"/>
  <c r="Q312" i="8" s="1"/>
  <c r="AF312" i="8" l="1"/>
  <c r="AG312" i="8" s="1"/>
  <c r="AH312" i="8" s="1"/>
  <c r="AJ312" i="8"/>
  <c r="AI312" i="8"/>
  <c r="K312" i="8"/>
  <c r="L313" i="8" l="1"/>
  <c r="Z313" i="8" s="1"/>
  <c r="T313" i="8"/>
  <c r="AK312" i="8"/>
  <c r="AL312" i="8" s="1"/>
  <c r="Y313" i="8" l="1"/>
  <c r="AA313" i="8" s="1"/>
  <c r="S313" i="8"/>
  <c r="V313" i="8" l="1"/>
  <c r="W313" i="8"/>
  <c r="X313" i="8" l="1"/>
  <c r="AC313" i="8" s="1"/>
  <c r="AB313" i="8"/>
  <c r="AD313" i="8" l="1"/>
  <c r="Q313" i="8" s="1"/>
  <c r="K313" i="8" s="1"/>
  <c r="T314" i="8" s="1"/>
  <c r="AI313" i="8" l="1"/>
  <c r="AJ313" i="8"/>
  <c r="AF313" i="8"/>
  <c r="AG313" i="8" s="1"/>
  <c r="AH313" i="8" s="1"/>
  <c r="L314" i="8"/>
  <c r="AK313" i="8" l="1"/>
  <c r="AL313" i="8" s="1"/>
  <c r="Z314" i="8"/>
  <c r="Y314" i="8"/>
  <c r="S314" i="8" l="1"/>
  <c r="V314" i="8" s="1"/>
  <c r="AA314" i="8"/>
  <c r="W314" i="8" l="1"/>
  <c r="X314" i="8" l="1"/>
  <c r="AC314" i="8" s="1"/>
  <c r="AB314" i="8"/>
  <c r="AD314" i="8" l="1"/>
  <c r="Q314" i="8" s="1"/>
  <c r="AJ314" i="8" s="1"/>
  <c r="AI314" i="8" l="1"/>
  <c r="AK314" i="8" s="1"/>
  <c r="AL314" i="8" s="1"/>
  <c r="AF314" i="8"/>
  <c r="AG314" i="8" s="1"/>
  <c r="AH314" i="8" s="1"/>
  <c r="K314" i="8"/>
  <c r="T315" i="8" s="1"/>
  <c r="L315" i="8" l="1"/>
  <c r="Z315" i="8" l="1"/>
  <c r="Y315" i="8"/>
  <c r="AA315" i="8" l="1"/>
  <c r="S315" i="8"/>
  <c r="V315" i="8" s="1"/>
  <c r="W315" i="8" l="1"/>
  <c r="X315" i="8" l="1"/>
  <c r="AC315" i="8" s="1"/>
  <c r="AB315" i="8"/>
  <c r="AD315" i="8" l="1"/>
  <c r="Q315" i="8" s="1"/>
  <c r="AF315" i="8" s="1"/>
  <c r="AG315" i="8" s="1"/>
  <c r="AH315" i="8" s="1"/>
  <c r="AI315" i="8" l="1"/>
  <c r="AJ315" i="8"/>
  <c r="K315" i="8"/>
  <c r="L316" i="8" l="1"/>
  <c r="Z316" i="8" s="1"/>
  <c r="T316" i="8"/>
  <c r="AK315" i="8"/>
  <c r="AL315" i="8" s="1"/>
  <c r="Y316" i="8" l="1"/>
  <c r="AA316" i="8" s="1"/>
  <c r="S316" i="8"/>
  <c r="V316" i="8" l="1"/>
  <c r="W316" i="8"/>
  <c r="X316" i="8" l="1"/>
  <c r="AC316" i="8" s="1"/>
  <c r="AB316" i="8"/>
  <c r="AD316" i="8" l="1"/>
  <c r="Q316" i="8" s="1"/>
  <c r="K316" i="8" s="1"/>
  <c r="T317" i="8" s="1"/>
  <c r="AI316" i="8" l="1"/>
  <c r="AJ316" i="8"/>
  <c r="AF316" i="8"/>
  <c r="AG316" i="8" s="1"/>
  <c r="AH316" i="8" s="1"/>
  <c r="L317" i="8"/>
  <c r="AK316" i="8" l="1"/>
  <c r="AL316" i="8" s="1"/>
  <c r="Z317" i="8"/>
  <c r="Y317" i="8"/>
  <c r="S317" i="8" l="1"/>
  <c r="V317" i="8" s="1"/>
  <c r="AA317" i="8"/>
  <c r="W317" i="8" l="1"/>
  <c r="X317" i="8" l="1"/>
  <c r="AC317" i="8" s="1"/>
  <c r="AB317" i="8"/>
  <c r="AD317" i="8" l="1"/>
  <c r="Q317" i="8" s="1"/>
  <c r="K317" i="8" s="1"/>
  <c r="T318" i="8" s="1"/>
  <c r="AI317" i="8" l="1"/>
  <c r="AJ317" i="8"/>
  <c r="AF317" i="8"/>
  <c r="AG317" i="8" s="1"/>
  <c r="AH317" i="8" s="1"/>
  <c r="L318" i="8"/>
  <c r="AK317" i="8" l="1"/>
  <c r="AL317" i="8" s="1"/>
  <c r="Z318" i="8"/>
  <c r="Y318" i="8"/>
  <c r="AA318" i="8" l="1"/>
  <c r="S318" i="8"/>
  <c r="V318" i="8" s="1"/>
  <c r="W318" i="8" l="1"/>
  <c r="X318" i="8" l="1"/>
  <c r="AC318" i="8" s="1"/>
  <c r="AB318" i="8"/>
  <c r="AD318" i="8" l="1"/>
  <c r="Q318" i="8" s="1"/>
  <c r="AF318" i="8" s="1"/>
  <c r="AG318" i="8" s="1"/>
  <c r="AH318" i="8" s="1"/>
  <c r="AI318" i="8" l="1"/>
  <c r="AJ318" i="8"/>
  <c r="K318" i="8"/>
  <c r="L319" i="8" l="1"/>
  <c r="Z319" i="8" s="1"/>
  <c r="T319" i="8"/>
  <c r="AK318" i="8"/>
  <c r="AL318" i="8" s="1"/>
  <c r="Y319" i="8" l="1"/>
  <c r="AA319" i="8" s="1"/>
  <c r="S319" i="8"/>
  <c r="V319" i="8" l="1"/>
  <c r="W319" i="8"/>
  <c r="X319" i="8" l="1"/>
  <c r="AC319" i="8" s="1"/>
  <c r="AB319" i="8"/>
  <c r="AD319" i="8" l="1"/>
  <c r="Q319" i="8" s="1"/>
  <c r="AF319" i="8" s="1"/>
  <c r="AG319" i="8" s="1"/>
  <c r="AH319" i="8" s="1"/>
  <c r="AI319" i="8" l="1"/>
  <c r="AJ319" i="8"/>
  <c r="K319" i="8"/>
  <c r="L320" i="8" l="1"/>
  <c r="Z320" i="8" s="1"/>
  <c r="T320" i="8"/>
  <c r="AK319" i="8"/>
  <c r="AL319" i="8" s="1"/>
  <c r="Y320" i="8" l="1"/>
  <c r="AA320" i="8" s="1"/>
  <c r="S320" i="8"/>
  <c r="V320" i="8" l="1"/>
  <c r="W320" i="8"/>
  <c r="X320" i="8" l="1"/>
  <c r="AC320" i="8" s="1"/>
  <c r="AB320" i="8"/>
  <c r="AD320" i="8" l="1"/>
  <c r="Q320" i="8" s="1"/>
  <c r="K320" i="8" s="1"/>
  <c r="T321" i="8" s="1"/>
  <c r="AI320" i="8" l="1"/>
  <c r="AJ320" i="8"/>
  <c r="AF320" i="8"/>
  <c r="AG320" i="8" s="1"/>
  <c r="AH320" i="8" s="1"/>
  <c r="L321" i="8"/>
  <c r="AK320" i="8" l="1"/>
  <c r="AL320" i="8" s="1"/>
  <c r="Z321" i="8"/>
  <c r="Y321" i="8"/>
  <c r="AA321" i="8" l="1"/>
  <c r="S321" i="8"/>
  <c r="V321" i="8" s="1"/>
  <c r="W321" i="8" l="1"/>
  <c r="X321" i="8" l="1"/>
  <c r="AC321" i="8" s="1"/>
  <c r="AB321" i="8"/>
  <c r="AD321" i="8" l="1"/>
  <c r="Q321" i="8" s="1"/>
  <c r="AF321" i="8" s="1"/>
  <c r="AG321" i="8" s="1"/>
  <c r="AH321" i="8" s="1"/>
  <c r="AI321" i="8" l="1"/>
  <c r="AJ321" i="8"/>
  <c r="K321" i="8"/>
  <c r="L322" i="8" l="1"/>
  <c r="Z322" i="8" s="1"/>
  <c r="T322" i="8"/>
  <c r="AK321" i="8"/>
  <c r="AL321" i="8" s="1"/>
  <c r="Y322" i="8" l="1"/>
  <c r="AA322" i="8" s="1"/>
  <c r="S322" i="8"/>
  <c r="V322" i="8" l="1"/>
  <c r="W322" i="8"/>
  <c r="X322" i="8" l="1"/>
  <c r="AC322" i="8" s="1"/>
  <c r="AB322" i="8"/>
  <c r="AD322" i="8" l="1"/>
  <c r="Q322" i="8" s="1"/>
  <c r="AF322" i="8" s="1"/>
  <c r="AG322" i="8" s="1"/>
  <c r="AH322" i="8" s="1"/>
  <c r="AI322" i="8" l="1"/>
  <c r="AJ322" i="8"/>
  <c r="K322" i="8"/>
  <c r="L323" i="8" l="1"/>
  <c r="Z323" i="8" s="1"/>
  <c r="T323" i="8"/>
  <c r="AK322" i="8"/>
  <c r="AL322" i="8" s="1"/>
  <c r="Y323" i="8" l="1"/>
  <c r="AA323" i="8" s="1"/>
  <c r="S323" i="8"/>
  <c r="V323" i="8" l="1"/>
  <c r="W323" i="8"/>
  <c r="X323" i="8" l="1"/>
  <c r="AC323" i="8" s="1"/>
  <c r="AB323" i="8"/>
  <c r="AD323" i="8" l="1"/>
  <c r="Q323" i="8" s="1"/>
  <c r="AF323" i="8" s="1"/>
  <c r="AG323" i="8" s="1"/>
  <c r="AH323" i="8" s="1"/>
  <c r="AI323" i="8" l="1"/>
  <c r="AJ323" i="8"/>
  <c r="K323" i="8"/>
  <c r="L324" i="8" l="1"/>
  <c r="Z324" i="8" s="1"/>
  <c r="T324" i="8"/>
  <c r="AK323" i="8"/>
  <c r="AL323" i="8" s="1"/>
  <c r="Y324" i="8" l="1"/>
  <c r="AA324" i="8" s="1"/>
  <c r="S324" i="8"/>
  <c r="V324" i="8" l="1"/>
  <c r="W324" i="8"/>
  <c r="X324" i="8" l="1"/>
  <c r="AC324" i="8" s="1"/>
  <c r="AB324" i="8"/>
  <c r="AD324" i="8" l="1"/>
  <c r="Q324" i="8" s="1"/>
  <c r="AJ324" i="8" l="1"/>
  <c r="AI324" i="8"/>
  <c r="AF324" i="8"/>
  <c r="AG324" i="8" s="1"/>
  <c r="AH324" i="8" s="1"/>
  <c r="K324" i="8"/>
  <c r="T325" i="8" s="1"/>
  <c r="AK324" i="8" l="1"/>
  <c r="AL324" i="8" s="1"/>
  <c r="L325" i="8"/>
  <c r="Z325" i="8" l="1"/>
  <c r="Y325" i="8"/>
  <c r="AA325" i="8" l="1"/>
  <c r="S325" i="8"/>
  <c r="V325" i="8" s="1"/>
  <c r="W325" i="8" l="1"/>
  <c r="X325" i="8" l="1"/>
  <c r="AC325" i="8" s="1"/>
  <c r="AB325" i="8"/>
  <c r="AD325" i="8" l="1"/>
  <c r="Q325" i="8" s="1"/>
  <c r="AF325" i="8" s="1"/>
  <c r="AG325" i="8" s="1"/>
  <c r="AH325" i="8" s="1"/>
  <c r="AI325" i="8" l="1"/>
  <c r="AJ325" i="8"/>
  <c r="K325" i="8"/>
  <c r="L326" i="8" l="1"/>
  <c r="Z326" i="8" s="1"/>
  <c r="T326" i="8"/>
  <c r="AK325" i="8"/>
  <c r="AL325" i="8" s="1"/>
  <c r="Y326" i="8" l="1"/>
  <c r="AA326" i="8" s="1"/>
  <c r="S326" i="8"/>
  <c r="V326" i="8" l="1"/>
  <c r="W326" i="8"/>
  <c r="X326" i="8" l="1"/>
  <c r="AC326" i="8" s="1"/>
  <c r="AB326" i="8"/>
  <c r="AD326" i="8" l="1"/>
  <c r="Q326" i="8" s="1"/>
  <c r="AF326" i="8" s="1"/>
  <c r="AG326" i="8" s="1"/>
  <c r="AH326" i="8" s="1"/>
  <c r="AI326" i="8" l="1"/>
  <c r="AJ326" i="8"/>
  <c r="K326" i="8"/>
  <c r="L327" i="8" l="1"/>
  <c r="Z327" i="8" s="1"/>
  <c r="T327" i="8"/>
  <c r="AK326" i="8"/>
  <c r="AL326" i="8" s="1"/>
  <c r="Y327" i="8" l="1"/>
  <c r="AA327" i="8" s="1"/>
  <c r="S327" i="8"/>
  <c r="V327" i="8" l="1"/>
  <c r="W327" i="8"/>
  <c r="X327" i="8" l="1"/>
  <c r="AC327" i="8" s="1"/>
  <c r="AB327" i="8"/>
  <c r="AD327" i="8" l="1"/>
  <c r="Q327" i="8" s="1"/>
  <c r="AF327" i="8" s="1"/>
  <c r="AG327" i="8" s="1"/>
  <c r="AH327" i="8" s="1"/>
  <c r="AI327" i="8" l="1"/>
  <c r="AJ327" i="8"/>
  <c r="K327" i="8"/>
  <c r="L328" i="8" l="1"/>
  <c r="Z328" i="8" s="1"/>
  <c r="T328" i="8"/>
  <c r="AK327" i="8"/>
  <c r="AL327" i="8" s="1"/>
  <c r="Y328" i="8" l="1"/>
  <c r="AA328" i="8" s="1"/>
  <c r="S328" i="8"/>
  <c r="V328" i="8" l="1"/>
  <c r="W328" i="8"/>
  <c r="X328" i="8" l="1"/>
  <c r="AC328" i="8" s="1"/>
  <c r="AB328" i="8"/>
  <c r="AD328" i="8" l="1"/>
  <c r="Q328" i="8" s="1"/>
  <c r="AF328" i="8" s="1"/>
  <c r="AG328" i="8" s="1"/>
  <c r="AH328" i="8" s="1"/>
  <c r="AI328" i="8" l="1"/>
  <c r="AJ328" i="8"/>
  <c r="K328" i="8"/>
  <c r="L329" i="8" l="1"/>
  <c r="Z329" i="8" s="1"/>
  <c r="T329" i="8"/>
  <c r="AK328" i="8"/>
  <c r="AL328" i="8" s="1"/>
  <c r="Y329" i="8" l="1"/>
  <c r="AA329" i="8" s="1"/>
  <c r="S329" i="8"/>
  <c r="V329" i="8" l="1"/>
  <c r="W329" i="8"/>
  <c r="X329" i="8" l="1"/>
  <c r="AC329" i="8" s="1"/>
  <c r="AB329" i="8"/>
  <c r="AD329" i="8" l="1"/>
  <c r="Q329" i="8" s="1"/>
  <c r="AJ329" i="8" s="1"/>
  <c r="AI329" i="8" l="1"/>
  <c r="AK329" i="8" s="1"/>
  <c r="AL329" i="8" s="1"/>
  <c r="AF329" i="8"/>
  <c r="AG329" i="8" s="1"/>
  <c r="AH329" i="8" s="1"/>
  <c r="K329" i="8"/>
  <c r="T330" i="8" s="1"/>
  <c r="L330" i="8" l="1"/>
  <c r="Z330" i="8" l="1"/>
  <c r="Y330" i="8"/>
  <c r="AA330" i="8" l="1"/>
  <c r="S330" i="8"/>
  <c r="V330" i="8" s="1"/>
  <c r="W330" i="8" l="1"/>
  <c r="X330" i="8" l="1"/>
  <c r="AC330" i="8" s="1"/>
  <c r="AB330" i="8"/>
  <c r="AD330" i="8" l="1"/>
  <c r="Q330" i="8" s="1"/>
  <c r="AF330" i="8" l="1"/>
  <c r="AG330" i="8" s="1"/>
  <c r="AH330" i="8" s="1"/>
  <c r="AI330" i="8"/>
  <c r="AJ330" i="8"/>
  <c r="K330" i="8"/>
  <c r="L331" i="8" l="1"/>
  <c r="Z331" i="8" s="1"/>
  <c r="T331" i="8"/>
  <c r="AK330" i="8"/>
  <c r="AL330" i="8" s="1"/>
  <c r="Y331" i="8" l="1"/>
  <c r="AA331" i="8" s="1"/>
  <c r="S331" i="8"/>
  <c r="V331" i="8" l="1"/>
  <c r="W331" i="8"/>
  <c r="X331" i="8" l="1"/>
  <c r="AC331" i="8" s="1"/>
  <c r="AB331" i="8"/>
  <c r="AD331" i="8" l="1"/>
  <c r="Q331" i="8" s="1"/>
  <c r="AI331" i="8" s="1"/>
  <c r="AJ331" i="8" l="1"/>
  <c r="AK331" i="8" s="1"/>
  <c r="AL331" i="8" s="1"/>
  <c r="AF331" i="8"/>
  <c r="AG331" i="8" s="1"/>
  <c r="AH331" i="8" s="1"/>
  <c r="K331" i="8"/>
  <c r="T332" i="8" s="1"/>
  <c r="L332" i="8" l="1"/>
  <c r="Z332" i="8" l="1"/>
  <c r="Y332" i="8"/>
  <c r="AA332" i="8" l="1"/>
  <c r="S332" i="8"/>
  <c r="V332" i="8" s="1"/>
  <c r="W332" i="8" l="1"/>
  <c r="X332" i="8" l="1"/>
  <c r="AC332" i="8" s="1"/>
  <c r="AB332" i="8"/>
  <c r="AD332" i="8" l="1"/>
  <c r="Q332" i="8" s="1"/>
  <c r="AF332" i="8" l="1"/>
  <c r="AG332" i="8" s="1"/>
  <c r="AH332" i="8" s="1"/>
  <c r="AI332" i="8"/>
  <c r="AJ332" i="8"/>
  <c r="K332" i="8"/>
  <c r="L333" i="8" l="1"/>
  <c r="Z333" i="8" s="1"/>
  <c r="T333" i="8"/>
  <c r="AK332" i="8"/>
  <c r="AL332" i="8" s="1"/>
  <c r="Y333" i="8" l="1"/>
  <c r="AA333" i="8" s="1"/>
  <c r="S333" i="8"/>
  <c r="V333" i="8" l="1"/>
  <c r="W333" i="8"/>
  <c r="X333" i="8" l="1"/>
  <c r="AC333" i="8" s="1"/>
  <c r="AB333" i="8"/>
  <c r="AD333" i="8" l="1"/>
  <c r="Q333" i="8" s="1"/>
  <c r="K333" i="8" l="1"/>
  <c r="T334" i="8" s="1"/>
  <c r="AI333" i="8"/>
  <c r="AJ333" i="8"/>
  <c r="AF333" i="8"/>
  <c r="AG333" i="8" s="1"/>
  <c r="AH333" i="8" s="1"/>
  <c r="L334" i="8" l="1"/>
  <c r="Y334" i="8" s="1"/>
  <c r="AK333" i="8"/>
  <c r="AL333" i="8" s="1"/>
  <c r="Z334" i="8" l="1"/>
  <c r="AA334" i="8" s="1"/>
  <c r="S334" i="8"/>
  <c r="V334" i="8" s="1"/>
  <c r="W334" i="8" l="1"/>
  <c r="X334" i="8" l="1"/>
  <c r="AC334" i="8" s="1"/>
  <c r="AB334" i="8"/>
  <c r="AD334" i="8" l="1"/>
  <c r="Q334" i="8" s="1"/>
  <c r="AI334" i="8" l="1"/>
  <c r="AF334" i="8"/>
  <c r="AG334" i="8" s="1"/>
  <c r="AH334" i="8" s="1"/>
  <c r="AJ334" i="8"/>
  <c r="K334" i="8"/>
  <c r="L335" i="8" l="1"/>
  <c r="Z335" i="8" s="1"/>
  <c r="T335" i="8"/>
  <c r="AK334" i="8"/>
  <c r="AL334" i="8" s="1"/>
  <c r="Y335" i="8" l="1"/>
  <c r="AA335" i="8" s="1"/>
  <c r="S335" i="8"/>
  <c r="V335" i="8" s="1"/>
  <c r="W335" i="8" l="1"/>
  <c r="X335" i="8" l="1"/>
  <c r="AC335" i="8" s="1"/>
  <c r="AB335" i="8"/>
  <c r="AD335" i="8" l="1"/>
  <c r="Q335" i="8" s="1"/>
  <c r="K335" i="8" l="1"/>
  <c r="AJ335" i="8"/>
  <c r="AI335" i="8"/>
  <c r="AF335" i="8"/>
  <c r="AG335" i="8" s="1"/>
  <c r="AH335" i="8" s="1"/>
  <c r="AK335" i="8" l="1"/>
  <c r="AL335" i="8" s="1"/>
  <c r="L336" i="8"/>
  <c r="Y336" i="8" s="1"/>
  <c r="T336" i="8"/>
  <c r="Z336" i="8" l="1"/>
  <c r="AA336" i="8" s="1"/>
  <c r="S336" i="8"/>
  <c r="V336" i="8" s="1"/>
  <c r="W336" i="8" l="1"/>
  <c r="X336" i="8" l="1"/>
  <c r="AC336" i="8" s="1"/>
  <c r="AB336" i="8"/>
  <c r="AD336" i="8" l="1"/>
  <c r="Q336" i="8" s="1"/>
  <c r="AJ336" i="8" s="1"/>
  <c r="AI336" i="8" l="1"/>
  <c r="AK336" i="8" s="1"/>
  <c r="AL336" i="8" s="1"/>
  <c r="AF336" i="8"/>
  <c r="AG336" i="8" s="1"/>
  <c r="AH336" i="8" s="1"/>
  <c r="K336" i="8"/>
  <c r="T337" i="8" s="1"/>
  <c r="L337" i="8" l="1"/>
  <c r="Z337" i="8" l="1"/>
  <c r="Y337" i="8"/>
  <c r="AA337" i="8" l="1"/>
  <c r="S337" i="8"/>
  <c r="V337" i="8" s="1"/>
  <c r="W337" i="8" l="1"/>
  <c r="X337" i="8" l="1"/>
  <c r="AC337" i="8" s="1"/>
  <c r="AB337" i="8"/>
  <c r="AD337" i="8" l="1"/>
  <c r="Q337" i="8" s="1"/>
  <c r="K337" i="8" s="1"/>
  <c r="T338" i="8" s="1"/>
  <c r="AI337" i="8" l="1"/>
  <c r="AJ337" i="8"/>
  <c r="AF337" i="8"/>
  <c r="AG337" i="8" s="1"/>
  <c r="AH337" i="8" s="1"/>
  <c r="L338" i="8"/>
  <c r="AK337" i="8" l="1"/>
  <c r="AL337" i="8" s="1"/>
  <c r="Y338" i="8"/>
  <c r="Z338" i="8"/>
  <c r="AA338" i="8" l="1"/>
  <c r="S338" i="8"/>
  <c r="V338" i="8" s="1"/>
  <c r="W338" i="8" l="1"/>
  <c r="X338" i="8" l="1"/>
  <c r="AC338" i="8" s="1"/>
  <c r="AB338" i="8"/>
  <c r="AD338" i="8" l="1"/>
  <c r="Q338" i="8" s="1"/>
  <c r="AF338" i="8" s="1"/>
  <c r="AG338" i="8" s="1"/>
  <c r="AH338" i="8" s="1"/>
  <c r="AI338" i="8" l="1"/>
  <c r="AJ338" i="8"/>
  <c r="K338" i="8"/>
  <c r="L339" i="8" l="1"/>
  <c r="Z339" i="8" s="1"/>
  <c r="T339" i="8"/>
  <c r="AK338" i="8"/>
  <c r="AL338" i="8" s="1"/>
  <c r="Y339" i="8" l="1"/>
  <c r="AA339" i="8" s="1"/>
  <c r="S339" i="8"/>
  <c r="V339" i="8" l="1"/>
  <c r="W339" i="8"/>
  <c r="X339" i="8" l="1"/>
  <c r="AC339" i="8" s="1"/>
  <c r="AB339" i="8"/>
  <c r="AD339" i="8" l="1"/>
  <c r="Q339" i="8" s="1"/>
  <c r="AF339" i="8" s="1"/>
  <c r="AG339" i="8" s="1"/>
  <c r="AH339" i="8" s="1"/>
  <c r="AI339" i="8" l="1"/>
  <c r="AJ339" i="8"/>
  <c r="K339" i="8"/>
  <c r="AK339" i="8" l="1"/>
  <c r="AL339" i="8" s="1"/>
  <c r="L340" i="8"/>
  <c r="Z340" i="8" s="1"/>
  <c r="T340" i="8"/>
  <c r="Y340" i="8" l="1"/>
  <c r="AA340" i="8" s="1"/>
  <c r="S340" i="8"/>
  <c r="V340" i="8" l="1"/>
  <c r="W340" i="8"/>
  <c r="X340" i="8" l="1"/>
  <c r="AC340" i="8" s="1"/>
  <c r="AB340" i="8"/>
  <c r="AD340" i="8" l="1"/>
  <c r="Q340" i="8" s="1"/>
  <c r="K340" i="8" s="1"/>
  <c r="T341" i="8" s="1"/>
  <c r="AI340" i="8" l="1"/>
  <c r="AJ340" i="8"/>
  <c r="AF340" i="8"/>
  <c r="AG340" i="8" s="1"/>
  <c r="AH340" i="8" s="1"/>
  <c r="L341" i="8"/>
  <c r="AK340" i="8" l="1"/>
  <c r="AL340" i="8" s="1"/>
  <c r="Z341" i="8"/>
  <c r="Y341" i="8"/>
  <c r="AA341" i="8" l="1"/>
  <c r="S341" i="8"/>
  <c r="V341" i="8" s="1"/>
  <c r="W341" i="8" l="1"/>
  <c r="X341" i="8" l="1"/>
  <c r="AC341" i="8" s="1"/>
  <c r="AB341" i="8"/>
  <c r="AD341" i="8" l="1"/>
  <c r="Q341" i="8" s="1"/>
  <c r="K341" i="8" s="1"/>
  <c r="T342" i="8" s="1"/>
  <c r="AI341" i="8" l="1"/>
  <c r="AJ341" i="8"/>
  <c r="AF341" i="8"/>
  <c r="AG341" i="8" s="1"/>
  <c r="AH341" i="8" s="1"/>
  <c r="L342" i="8"/>
  <c r="AK341" i="8" l="1"/>
  <c r="AL341" i="8" s="1"/>
  <c r="Y342" i="8"/>
  <c r="Z342" i="8"/>
  <c r="AA342" i="8" l="1"/>
  <c r="S342" i="8"/>
  <c r="V342" i="8" s="1"/>
  <c r="W342" i="8" l="1"/>
  <c r="X342" i="8" l="1"/>
  <c r="AC342" i="8" s="1"/>
  <c r="AB342" i="8"/>
  <c r="AD342" i="8" l="1"/>
  <c r="Q342" i="8" s="1"/>
  <c r="AF342" i="8" s="1"/>
  <c r="AG342" i="8" s="1"/>
  <c r="AH342" i="8" s="1"/>
  <c r="AI342" i="8" l="1"/>
  <c r="AJ342" i="8"/>
  <c r="K342" i="8"/>
  <c r="L343" i="8" l="1"/>
  <c r="Z343" i="8" s="1"/>
  <c r="T343" i="8"/>
  <c r="AK342" i="8"/>
  <c r="AL342" i="8" s="1"/>
  <c r="Y343" i="8" l="1"/>
  <c r="AA343" i="8" s="1"/>
  <c r="S343" i="8"/>
  <c r="V343" i="8" l="1"/>
  <c r="W343" i="8"/>
  <c r="X343" i="8" l="1"/>
  <c r="AC343" i="8" s="1"/>
  <c r="AB343" i="8"/>
  <c r="AD343" i="8" l="1"/>
  <c r="Q343" i="8" s="1"/>
  <c r="AF343" i="8" s="1"/>
  <c r="AG343" i="8" s="1"/>
  <c r="AH343" i="8" s="1"/>
  <c r="AJ343" i="8" l="1"/>
  <c r="AI343" i="8"/>
  <c r="K343" i="8"/>
  <c r="L344" i="8" l="1"/>
  <c r="Z344" i="8" s="1"/>
  <c r="T344" i="8"/>
  <c r="AK343" i="8"/>
  <c r="AL343" i="8" s="1"/>
  <c r="Y344" i="8" l="1"/>
  <c r="AA344" i="8" s="1"/>
  <c r="S344" i="8"/>
  <c r="V344" i="8" l="1"/>
  <c r="W344" i="8"/>
  <c r="X344" i="8" l="1"/>
  <c r="AC344" i="8" s="1"/>
  <c r="AB344" i="8"/>
  <c r="AD344" i="8" l="1"/>
  <c r="Q344" i="8" s="1"/>
  <c r="AF344" i="8" s="1"/>
  <c r="AG344" i="8" s="1"/>
  <c r="AH344" i="8" s="1"/>
  <c r="AI344" i="8" l="1"/>
  <c r="AJ344" i="8"/>
  <c r="K344" i="8"/>
  <c r="T345" i="8" s="1"/>
  <c r="L345" i="8" l="1"/>
  <c r="Y345" i="8" s="1"/>
  <c r="AK344" i="8"/>
  <c r="AL344" i="8" s="1"/>
  <c r="Z345" i="8" l="1"/>
  <c r="AA345" i="8" s="1"/>
  <c r="S345" i="8"/>
  <c r="V345" i="8" s="1"/>
  <c r="W345" i="8" l="1"/>
  <c r="X345" i="8" l="1"/>
  <c r="AC345" i="8" s="1"/>
  <c r="AB345" i="8"/>
  <c r="AD345" i="8" l="1"/>
  <c r="Q345" i="8" s="1"/>
  <c r="AF345" i="8" s="1"/>
  <c r="AG345" i="8" s="1"/>
  <c r="AH345" i="8" s="1"/>
  <c r="AJ345" i="8" l="1"/>
  <c r="AI345" i="8"/>
  <c r="K345" i="8"/>
  <c r="L346" i="8" l="1"/>
  <c r="Y346" i="8" s="1"/>
  <c r="T346" i="8"/>
  <c r="AK345" i="8"/>
  <c r="AL345" i="8" s="1"/>
  <c r="Z346" i="8" l="1"/>
  <c r="AA346" i="8" s="1"/>
  <c r="S346" i="8"/>
  <c r="V346" i="8" s="1"/>
  <c r="W346" i="8" l="1"/>
  <c r="X346" i="8" l="1"/>
  <c r="AC346" i="8" s="1"/>
  <c r="AB346" i="8"/>
  <c r="AD346" i="8" l="1"/>
  <c r="Q346" i="8" s="1"/>
  <c r="AJ346" i="8" s="1"/>
  <c r="AI346" i="8" l="1"/>
  <c r="AK346" i="8" s="1"/>
  <c r="AL346" i="8" s="1"/>
  <c r="AF346" i="8"/>
  <c r="AG346" i="8" s="1"/>
  <c r="AH346" i="8" s="1"/>
  <c r="K346" i="8"/>
  <c r="T347" i="8" s="1"/>
  <c r="L347" i="8" l="1"/>
  <c r="Z347" i="8" l="1"/>
  <c r="Y347" i="8"/>
  <c r="S347" i="8" l="1"/>
  <c r="V347" i="8" s="1"/>
  <c r="AA347" i="8"/>
  <c r="W347" i="8" l="1"/>
  <c r="X347" i="8" l="1"/>
  <c r="AC347" i="8" s="1"/>
  <c r="AB347" i="8"/>
  <c r="AD347" i="8" l="1"/>
  <c r="Q347" i="8" s="1"/>
  <c r="K347" i="8" s="1"/>
  <c r="T348" i="8" s="1"/>
  <c r="AI347" i="8" l="1"/>
  <c r="AJ347" i="8"/>
  <c r="AF347" i="8"/>
  <c r="AG347" i="8" s="1"/>
  <c r="AH347" i="8" s="1"/>
  <c r="L348" i="8"/>
  <c r="AK347" i="8" l="1"/>
  <c r="AL347" i="8" s="1"/>
  <c r="Z348" i="8"/>
  <c r="Y348" i="8"/>
  <c r="AA348" i="8" l="1"/>
  <c r="S348" i="8"/>
  <c r="V348" i="8" s="1"/>
  <c r="W348" i="8" l="1"/>
  <c r="X348" i="8" l="1"/>
  <c r="AC348" i="8" s="1"/>
  <c r="AB348" i="8"/>
  <c r="AD348" i="8" l="1"/>
  <c r="Q348" i="8" s="1"/>
  <c r="AF348" i="8" s="1"/>
  <c r="AG348" i="8" s="1"/>
  <c r="AH348" i="8" s="1"/>
  <c r="AI348" i="8" l="1"/>
  <c r="AJ348" i="8"/>
  <c r="K348" i="8"/>
  <c r="L349" i="8" l="1"/>
  <c r="Z349" i="8" s="1"/>
  <c r="T349" i="8"/>
  <c r="AK348" i="8"/>
  <c r="AL348" i="8" s="1"/>
  <c r="Y349" i="8" l="1"/>
  <c r="AA349" i="8" s="1"/>
  <c r="S349" i="8"/>
  <c r="V349" i="8" l="1"/>
  <c r="W349" i="8"/>
  <c r="X349" i="8" l="1"/>
  <c r="AC349" i="8" s="1"/>
  <c r="AB349" i="8"/>
  <c r="AD349" i="8" l="1"/>
  <c r="Q349" i="8" s="1"/>
  <c r="AF349" i="8" s="1"/>
  <c r="AG349" i="8" s="1"/>
  <c r="AH349" i="8" s="1"/>
  <c r="AI349" i="8" l="1"/>
  <c r="AJ349" i="8"/>
  <c r="K349" i="8"/>
  <c r="AK349" i="8" l="1"/>
  <c r="AL349" i="8" s="1"/>
  <c r="L350" i="8"/>
  <c r="Y350" i="8" s="1"/>
  <c r="T350" i="8"/>
  <c r="Z350" i="8" l="1"/>
  <c r="AA350" i="8" s="1"/>
  <c r="S350" i="8"/>
  <c r="V350" i="8" s="1"/>
  <c r="W350" i="8" l="1"/>
  <c r="X350" i="8" l="1"/>
  <c r="AC350" i="8" s="1"/>
  <c r="AB350" i="8"/>
  <c r="AD350" i="8" l="1"/>
  <c r="Q350" i="8" s="1"/>
  <c r="K350" i="8" s="1"/>
  <c r="T351" i="8" s="1"/>
  <c r="AJ350" i="8" l="1"/>
  <c r="AF350" i="8"/>
  <c r="AG350" i="8" s="1"/>
  <c r="AH350" i="8" s="1"/>
  <c r="AI350" i="8"/>
  <c r="L351" i="8"/>
  <c r="AK350" i="8" l="1"/>
  <c r="AL350" i="8" s="1"/>
  <c r="Z351" i="8"/>
  <c r="Y351" i="8"/>
  <c r="AA351" i="8" l="1"/>
  <c r="S351" i="8"/>
  <c r="V351" i="8" s="1"/>
  <c r="W351" i="8" l="1"/>
  <c r="X351" i="8" l="1"/>
  <c r="AC351" i="8" s="1"/>
  <c r="AB351" i="8"/>
  <c r="AD351" i="8" l="1"/>
  <c r="Q351" i="8" s="1"/>
  <c r="AF351" i="8" s="1"/>
  <c r="AG351" i="8" s="1"/>
  <c r="AH351" i="8" s="1"/>
  <c r="AI351" i="8" l="1"/>
  <c r="K351" i="8"/>
  <c r="T352" i="8" s="1"/>
  <c r="AJ351" i="8"/>
  <c r="L352" i="8" l="1"/>
  <c r="Y352" i="8" s="1"/>
  <c r="AK351" i="8"/>
  <c r="AL351" i="8" s="1"/>
  <c r="Z352" i="8" l="1"/>
  <c r="AA352" i="8" s="1"/>
  <c r="S352" i="8"/>
  <c r="V352" i="8" s="1"/>
  <c r="W352" i="8" l="1"/>
  <c r="X352" i="8" l="1"/>
  <c r="AC352" i="8" s="1"/>
  <c r="AB352" i="8"/>
  <c r="AD352" i="8" l="1"/>
  <c r="Q352" i="8" s="1"/>
  <c r="K352" i="8" s="1"/>
  <c r="T353" i="8" s="1"/>
  <c r="AI352" i="8" l="1"/>
  <c r="AJ352" i="8"/>
  <c r="AF352" i="8"/>
  <c r="AG352" i="8" s="1"/>
  <c r="AH352" i="8" s="1"/>
  <c r="L353" i="8"/>
  <c r="AK352" i="8" l="1"/>
  <c r="AL352" i="8" s="1"/>
  <c r="Z353" i="8"/>
  <c r="Y353" i="8"/>
  <c r="S353" i="8" l="1"/>
  <c r="V353" i="8" s="1"/>
  <c r="AA353" i="8"/>
  <c r="W353" i="8" l="1"/>
  <c r="X353" i="8" l="1"/>
  <c r="AC353" i="8" s="1"/>
  <c r="AB353" i="8"/>
  <c r="AD353" i="8" l="1"/>
  <c r="Q353" i="8" s="1"/>
  <c r="AI353" i="8" s="1"/>
  <c r="AJ353" i="8" l="1"/>
  <c r="AK353" i="8" s="1"/>
  <c r="AL353" i="8" s="1"/>
  <c r="AF353" i="8"/>
  <c r="AG353" i="8" s="1"/>
  <c r="AH353" i="8" s="1"/>
  <c r="K353" i="8"/>
  <c r="T354" i="8" s="1"/>
  <c r="L354" i="8" l="1"/>
  <c r="Z354" i="8" l="1"/>
  <c r="Y354" i="8"/>
  <c r="S354" i="8" l="1"/>
  <c r="V354" i="8" s="1"/>
  <c r="AA354" i="8"/>
  <c r="W354" i="8" l="1"/>
  <c r="X354" i="8" l="1"/>
  <c r="AC354" i="8" s="1"/>
  <c r="AB354" i="8"/>
  <c r="AD354" i="8" l="1"/>
  <c r="Q354" i="8" s="1"/>
  <c r="AJ354" i="8" s="1"/>
  <c r="AI354" i="8" l="1"/>
  <c r="AK354" i="8" s="1"/>
  <c r="AL354" i="8" s="1"/>
  <c r="AF354" i="8"/>
  <c r="AG354" i="8" s="1"/>
  <c r="AH354" i="8" s="1"/>
  <c r="K354" i="8"/>
  <c r="T355" i="8" s="1"/>
  <c r="L355" i="8" l="1"/>
  <c r="Z355" i="8" l="1"/>
  <c r="Y355" i="8"/>
  <c r="AA355" i="8" l="1"/>
  <c r="S355" i="8"/>
  <c r="V355" i="8" s="1"/>
  <c r="W355" i="8" l="1"/>
  <c r="X355" i="8" l="1"/>
  <c r="AC355" i="8" s="1"/>
  <c r="AB355" i="8"/>
  <c r="AD355" i="8" l="1"/>
  <c r="Q355" i="8" s="1"/>
  <c r="AI355" i="8" s="1"/>
  <c r="AJ355" i="8" l="1"/>
  <c r="AK355" i="8" s="1"/>
  <c r="AL355" i="8" s="1"/>
  <c r="AF355" i="8"/>
  <c r="AG355" i="8" s="1"/>
  <c r="AH355" i="8" s="1"/>
  <c r="K355" i="8"/>
  <c r="T356" i="8" s="1"/>
  <c r="L356" i="8" l="1"/>
  <c r="Z356" i="8" l="1"/>
  <c r="Y356" i="8"/>
  <c r="S356" i="8" l="1"/>
  <c r="V356" i="8" s="1"/>
  <c r="AA356" i="8"/>
  <c r="W356" i="8" l="1"/>
  <c r="X356" i="8" l="1"/>
  <c r="AC356" i="8" s="1"/>
  <c r="AB356" i="8"/>
  <c r="AD356" i="8" l="1"/>
  <c r="Q356" i="8" s="1"/>
  <c r="AF356" i="8" l="1"/>
  <c r="AG356" i="8" s="1"/>
  <c r="AH356" i="8" s="1"/>
  <c r="AI356" i="8"/>
  <c r="AJ356" i="8"/>
  <c r="K356" i="8"/>
  <c r="L357" i="8" l="1"/>
  <c r="Z357" i="8" s="1"/>
  <c r="T357" i="8"/>
  <c r="AK356" i="8"/>
  <c r="AL356" i="8" s="1"/>
  <c r="Y357" i="8" l="1"/>
  <c r="AA357" i="8" s="1"/>
  <c r="S357" i="8"/>
  <c r="V357" i="8" l="1"/>
  <c r="W357" i="8"/>
  <c r="X357" i="8" l="1"/>
  <c r="AC357" i="8" s="1"/>
  <c r="AB357" i="8"/>
  <c r="AD357" i="8" l="1"/>
  <c r="Q357" i="8" s="1"/>
  <c r="AF357" i="8" s="1"/>
  <c r="AG357" i="8" s="1"/>
  <c r="AH357" i="8" s="1"/>
  <c r="AJ357" i="8" l="1"/>
  <c r="AI357" i="8"/>
  <c r="K357" i="8"/>
  <c r="L358" i="8" l="1"/>
  <c r="Z358" i="8" s="1"/>
  <c r="T358" i="8"/>
  <c r="AK357" i="8"/>
  <c r="AL357" i="8" s="1"/>
  <c r="Y358" i="8" l="1"/>
  <c r="AA358" i="8" s="1"/>
  <c r="S358" i="8"/>
  <c r="V358" i="8" l="1"/>
  <c r="W358" i="8"/>
  <c r="X358" i="8" l="1"/>
  <c r="AC358" i="8" s="1"/>
  <c r="AB358" i="8"/>
  <c r="AD358" i="8" l="1"/>
  <c r="Q358" i="8" s="1"/>
  <c r="AJ358" i="8" s="1"/>
  <c r="AI358" i="8" l="1"/>
  <c r="AK358" i="8" s="1"/>
  <c r="AL358" i="8" s="1"/>
  <c r="AF358" i="8"/>
  <c r="AG358" i="8" s="1"/>
  <c r="AH358" i="8" s="1"/>
  <c r="K358" i="8"/>
  <c r="T359" i="8" s="1"/>
  <c r="L359" i="8" l="1"/>
  <c r="Z359" i="8" l="1"/>
  <c r="Y359" i="8"/>
  <c r="AA359" i="8" l="1"/>
  <c r="S359" i="8"/>
  <c r="V359" i="8" s="1"/>
  <c r="W359" i="8" l="1"/>
  <c r="X359" i="8" l="1"/>
  <c r="AC359" i="8" s="1"/>
  <c r="AB359" i="8"/>
  <c r="AD359" i="8" l="1"/>
  <c r="Q359" i="8" s="1"/>
  <c r="K359" i="8" s="1"/>
  <c r="T360" i="8" s="1"/>
  <c r="AJ359" i="8" l="1"/>
  <c r="AI359" i="8"/>
  <c r="AF359" i="8"/>
  <c r="AG359" i="8" s="1"/>
  <c r="AH359" i="8" s="1"/>
  <c r="L360" i="8"/>
  <c r="AK359" i="8" l="1"/>
  <c r="AL359" i="8" s="1"/>
  <c r="Z360" i="8"/>
  <c r="Y360" i="8"/>
  <c r="AA360" i="8" l="1"/>
  <c r="S360" i="8"/>
  <c r="V360" i="8" s="1"/>
  <c r="W360" i="8" l="1"/>
  <c r="X360" i="8" l="1"/>
  <c r="AC360" i="8" s="1"/>
  <c r="AB360" i="8"/>
  <c r="AD360" i="8" l="1"/>
  <c r="Q360" i="8" s="1"/>
  <c r="AJ360" i="8" s="1"/>
  <c r="AI360" i="8" l="1"/>
  <c r="AK360" i="8" s="1"/>
  <c r="AL360" i="8" s="1"/>
  <c r="AF360" i="8"/>
  <c r="AG360" i="8" s="1"/>
  <c r="AH360" i="8" s="1"/>
  <c r="K360" i="8"/>
  <c r="T361" i="8" s="1"/>
  <c r="L361" i="8" l="1"/>
  <c r="Z361" i="8" l="1"/>
  <c r="Y361" i="8"/>
  <c r="S361" i="8" l="1"/>
  <c r="V361" i="8" s="1"/>
  <c r="AA361" i="8"/>
  <c r="W361" i="8" l="1"/>
  <c r="X361" i="8" l="1"/>
  <c r="AC361" i="8" s="1"/>
  <c r="AB361" i="8"/>
  <c r="AD361" i="8" l="1"/>
  <c r="Q361" i="8" s="1"/>
  <c r="K361" i="8" s="1"/>
  <c r="T362" i="8" s="1"/>
  <c r="AI361" i="8" l="1"/>
  <c r="AJ361" i="8"/>
  <c r="AF361" i="8"/>
  <c r="AG361" i="8" s="1"/>
  <c r="AH361" i="8" s="1"/>
  <c r="L362" i="8"/>
  <c r="AK361" i="8" l="1"/>
  <c r="AL361" i="8" s="1"/>
  <c r="Z362" i="8"/>
  <c r="Y362" i="8"/>
  <c r="S362" i="8" l="1"/>
  <c r="V362" i="8" s="1"/>
  <c r="AA362" i="8"/>
  <c r="W362" i="8" l="1"/>
  <c r="X362" i="8" l="1"/>
  <c r="AC362" i="8" s="1"/>
  <c r="AB362" i="8"/>
  <c r="AD362" i="8" l="1"/>
  <c r="Q362" i="8" s="1"/>
  <c r="K362" i="8" s="1"/>
  <c r="T363" i="8" s="1"/>
  <c r="AI362" i="8" l="1"/>
  <c r="AJ362" i="8"/>
  <c r="AF362" i="8"/>
  <c r="AG362" i="8" s="1"/>
  <c r="AH362" i="8" s="1"/>
  <c r="L363" i="8"/>
  <c r="AK362" i="8" l="1"/>
  <c r="AL362" i="8" s="1"/>
  <c r="Z363" i="8"/>
  <c r="Y363" i="8"/>
  <c r="AA363" i="8" l="1"/>
  <c r="S363" i="8"/>
  <c r="V363" i="8" s="1"/>
  <c r="W363" i="8" l="1"/>
  <c r="X363" i="8" l="1"/>
  <c r="AC363" i="8" s="1"/>
  <c r="AB363" i="8"/>
  <c r="AD363" i="8" l="1"/>
  <c r="Q363" i="8" s="1"/>
  <c r="AF363" i="8" l="1"/>
  <c r="AG363" i="8" s="1"/>
  <c r="AH363" i="8" s="1"/>
  <c r="AI363" i="8"/>
  <c r="AJ363" i="8"/>
  <c r="K363" i="8"/>
  <c r="L364" i="8" l="1"/>
  <c r="Z364" i="8" s="1"/>
  <c r="T364" i="8"/>
  <c r="AK363" i="8"/>
  <c r="AL363" i="8" s="1"/>
  <c r="Y364" i="8" l="1"/>
  <c r="AA364" i="8" s="1"/>
  <c r="S364" i="8"/>
  <c r="V364" i="8" l="1"/>
  <c r="W364" i="8"/>
  <c r="X364" i="8" l="1"/>
  <c r="AC364" i="8" s="1"/>
  <c r="AB364" i="8"/>
  <c r="AD364" i="8" l="1"/>
  <c r="Q364" i="8" s="1"/>
  <c r="AJ364" i="8" s="1"/>
  <c r="AI364" i="8" l="1"/>
  <c r="AK364" i="8" s="1"/>
  <c r="AL364" i="8" s="1"/>
  <c r="AF364" i="8"/>
  <c r="AG364" i="8" s="1"/>
  <c r="AH364" i="8" s="1"/>
  <c r="K364" i="8"/>
  <c r="T365" i="8" s="1"/>
  <c r="L365" i="8" l="1"/>
  <c r="Z365" i="8" l="1"/>
  <c r="Y365" i="8"/>
  <c r="S365" i="8" l="1"/>
  <c r="V365" i="8" s="1"/>
  <c r="AA365" i="8"/>
  <c r="W365" i="8" l="1"/>
  <c r="X365" i="8" l="1"/>
  <c r="AC365" i="8" s="1"/>
  <c r="AB365" i="8"/>
  <c r="AD365" i="8" l="1"/>
  <c r="Q365" i="8" s="1"/>
  <c r="AJ365" i="8" s="1"/>
  <c r="AI365" i="8" l="1"/>
  <c r="AK365" i="8" s="1"/>
  <c r="AL365" i="8" s="1"/>
  <c r="AF365" i="8"/>
  <c r="AG365" i="8" s="1"/>
  <c r="AH365" i="8" s="1"/>
  <c r="K365" i="8"/>
  <c r="T366" i="8" s="1"/>
  <c r="L366" i="8" l="1"/>
  <c r="Z366" i="8" l="1"/>
  <c r="Y366" i="8"/>
  <c r="AA366" i="8" l="1"/>
  <c r="S366" i="8"/>
  <c r="V366" i="8" s="1"/>
  <c r="W366" i="8" l="1"/>
  <c r="X366" i="8" l="1"/>
  <c r="AC366" i="8" s="1"/>
  <c r="AB366" i="8"/>
  <c r="AD366" i="8" l="1"/>
  <c r="Q366" i="8" s="1"/>
  <c r="AJ366" i="8" s="1"/>
  <c r="AI366" i="8" l="1"/>
  <c r="AK366" i="8" s="1"/>
  <c r="AL366" i="8" s="1"/>
  <c r="AF366" i="8"/>
  <c r="AG366" i="8" s="1"/>
  <c r="AH366" i="8" s="1"/>
  <c r="K366" i="8"/>
  <c r="T367" i="8" s="1"/>
  <c r="L367" i="8" l="1"/>
  <c r="Z367" i="8" l="1"/>
  <c r="Y367" i="8"/>
  <c r="AA367" i="8" l="1"/>
  <c r="S367" i="8"/>
  <c r="V367" i="8" s="1"/>
  <c r="W367" i="8" l="1"/>
  <c r="X367" i="8" l="1"/>
  <c r="AC367" i="8" s="1"/>
  <c r="AB367" i="8"/>
  <c r="AD367" i="8" l="1"/>
  <c r="Q367" i="8" s="1"/>
  <c r="K367" i="8" s="1"/>
  <c r="T368" i="8" s="1"/>
  <c r="AI367" i="8" l="1"/>
  <c r="AJ367" i="8"/>
  <c r="AF367" i="8"/>
  <c r="AG367" i="8" s="1"/>
  <c r="AH367" i="8" s="1"/>
  <c r="L368" i="8"/>
  <c r="AK367" i="8" l="1"/>
  <c r="AL367" i="8" s="1"/>
  <c r="Z368" i="8"/>
  <c r="Y368" i="8"/>
  <c r="AA368" i="8" l="1"/>
  <c r="S368" i="8"/>
  <c r="V368" i="8" s="1"/>
  <c r="W368" i="8" l="1"/>
  <c r="X368" i="8" l="1"/>
  <c r="AC368" i="8" s="1"/>
  <c r="AB368" i="8"/>
  <c r="AD368" i="8" l="1"/>
  <c r="Q368" i="8" s="1"/>
  <c r="AI368" i="8" s="1"/>
  <c r="AJ368" i="8" l="1"/>
  <c r="AK368" i="8" s="1"/>
  <c r="AL368" i="8" s="1"/>
  <c r="AF368" i="8"/>
  <c r="AG368" i="8" s="1"/>
  <c r="AH368" i="8" s="1"/>
  <c r="K368" i="8"/>
  <c r="T369" i="8" s="1"/>
  <c r="L369" i="8" l="1"/>
  <c r="Z369" i="8" l="1"/>
  <c r="Y369" i="8"/>
  <c r="AA369" i="8" l="1"/>
  <c r="S369" i="8"/>
  <c r="V369" i="8" s="1"/>
  <c r="W369" i="8" l="1"/>
  <c r="X369" i="8" l="1"/>
  <c r="AC369" i="8" s="1"/>
  <c r="AB369" i="8"/>
  <c r="AD369" i="8" l="1"/>
  <c r="Q369" i="8" s="1"/>
  <c r="AI369" i="8" s="1"/>
  <c r="AJ369" i="8" l="1"/>
  <c r="AK369" i="8" s="1"/>
  <c r="AL369" i="8" s="1"/>
  <c r="AF369" i="8"/>
  <c r="AG369" i="8" s="1"/>
  <c r="AH369" i="8" s="1"/>
  <c r="K369" i="8"/>
  <c r="T370" i="8" s="1"/>
  <c r="L370" i="8" l="1"/>
  <c r="Z370" i="8" l="1"/>
  <c r="Y370" i="8"/>
  <c r="AA370" i="8" l="1"/>
  <c r="S370" i="8"/>
  <c r="V370" i="8" s="1"/>
  <c r="W370" i="8" l="1"/>
  <c r="X370" i="8" l="1"/>
  <c r="AC370" i="8" s="1"/>
  <c r="AB370" i="8"/>
  <c r="AD370" i="8" l="1"/>
  <c r="Q370" i="8" s="1"/>
  <c r="K370" i="8" s="1"/>
  <c r="T371" i="8" s="1"/>
  <c r="AI370" i="8" l="1"/>
  <c r="AJ370" i="8"/>
  <c r="AF370" i="8"/>
  <c r="AG370" i="8" s="1"/>
  <c r="AH370" i="8" s="1"/>
  <c r="L371" i="8"/>
  <c r="AK370" i="8" l="1"/>
  <c r="AL370" i="8" s="1"/>
  <c r="Z371" i="8"/>
  <c r="Y371" i="8"/>
  <c r="AA371" i="8" l="1"/>
  <c r="S371" i="8"/>
  <c r="V371" i="8" s="1"/>
  <c r="W371" i="8" l="1"/>
  <c r="X371" i="8" l="1"/>
  <c r="AC371" i="8" s="1"/>
  <c r="AB371" i="8"/>
  <c r="AD371" i="8" l="1"/>
  <c r="Q371" i="8" s="1"/>
  <c r="K371" i="8" s="1"/>
  <c r="T372" i="8" s="1"/>
  <c r="AJ371" i="8" l="1"/>
  <c r="AI371" i="8"/>
  <c r="AF371" i="8"/>
  <c r="AG371" i="8" s="1"/>
  <c r="AH371" i="8" s="1"/>
  <c r="L372" i="8"/>
  <c r="AK371" i="8" l="1"/>
  <c r="AL371" i="8" s="1"/>
  <c r="Z372" i="8"/>
  <c r="Y372" i="8"/>
  <c r="AA372" i="8" l="1"/>
  <c r="S372" i="8"/>
  <c r="V372" i="8" s="1"/>
  <c r="W372" i="8" l="1"/>
  <c r="X372" i="8" l="1"/>
  <c r="AC372" i="8" s="1"/>
  <c r="AB372" i="8"/>
  <c r="AD372" i="8" l="1"/>
  <c r="Q372" i="8" s="1"/>
  <c r="K372" i="8" s="1"/>
  <c r="T373" i="8" s="1"/>
  <c r="AI372" i="8" l="1"/>
  <c r="AJ372" i="8"/>
  <c r="AF372" i="8"/>
  <c r="AG372" i="8" s="1"/>
  <c r="AH372" i="8" s="1"/>
  <c r="L373" i="8"/>
  <c r="AK372" i="8" l="1"/>
  <c r="AL372" i="8" s="1"/>
  <c r="Z373" i="8"/>
  <c r="Y373" i="8"/>
  <c r="AA373" i="8" l="1"/>
  <c r="S373" i="8"/>
  <c r="V373" i="8" s="1"/>
  <c r="W373" i="8" l="1"/>
  <c r="X373" i="8" l="1"/>
  <c r="AC373" i="8" s="1"/>
  <c r="AB373" i="8"/>
  <c r="AD373" i="8" l="1"/>
  <c r="Q373" i="8" s="1"/>
  <c r="AF373" i="8" s="1"/>
  <c r="AG373" i="8" s="1"/>
  <c r="AH373" i="8" s="1"/>
  <c r="AJ373" i="8" l="1"/>
  <c r="AI373" i="8"/>
  <c r="K373" i="8"/>
  <c r="L374" i="8" l="1"/>
  <c r="Z374" i="8" s="1"/>
  <c r="T374" i="8"/>
  <c r="AK373" i="8"/>
  <c r="AL373" i="8" s="1"/>
  <c r="Y374" i="8" l="1"/>
  <c r="AA374" i="8" s="1"/>
  <c r="S374" i="8"/>
  <c r="V374" i="8" l="1"/>
  <c r="W374" i="8"/>
  <c r="X374" i="8" l="1"/>
  <c r="AC374" i="8" s="1"/>
  <c r="AB374" i="8"/>
  <c r="AD374" i="8" l="1"/>
  <c r="Q374" i="8" s="1"/>
  <c r="K374" i="8" l="1"/>
  <c r="AI374" i="8"/>
  <c r="AJ374" i="8"/>
  <c r="AF374" i="8"/>
  <c r="AG374" i="8" s="1"/>
  <c r="AH374" i="8" s="1"/>
  <c r="AK374" i="8" l="1"/>
  <c r="AL374" i="8" s="1"/>
  <c r="L375" i="8"/>
  <c r="Y375" i="8" s="1"/>
  <c r="T375" i="8"/>
  <c r="Z375" i="8" l="1"/>
  <c r="AA375" i="8" s="1"/>
  <c r="S375" i="8"/>
  <c r="V375" i="8" s="1"/>
  <c r="W375" i="8" l="1"/>
  <c r="X375" i="8" l="1"/>
  <c r="AC375" i="8" s="1"/>
  <c r="AB375" i="8"/>
  <c r="AD375" i="8" l="1"/>
  <c r="Q375" i="8" s="1"/>
  <c r="AI375" i="8" s="1"/>
  <c r="AJ375" i="8" l="1"/>
  <c r="AK375" i="8" s="1"/>
  <c r="AL375" i="8" s="1"/>
  <c r="AF375" i="8"/>
  <c r="AG375" i="8" s="1"/>
  <c r="AH375" i="8" s="1"/>
  <c r="K375" i="8"/>
  <c r="T376" i="8" s="1"/>
  <c r="L376" i="8" l="1"/>
  <c r="Z376" i="8" l="1"/>
  <c r="Y376" i="8"/>
  <c r="AA376" i="8" l="1"/>
  <c r="S376" i="8"/>
  <c r="V376" i="8" s="1"/>
  <c r="W376" i="8" l="1"/>
  <c r="X376" i="8" l="1"/>
  <c r="AC376" i="8" s="1"/>
  <c r="AB376" i="8"/>
  <c r="AD376" i="8" l="1"/>
  <c r="Q376" i="8" s="1"/>
  <c r="AF376" i="8" s="1"/>
  <c r="AG376" i="8" s="1"/>
  <c r="AH376" i="8" s="1"/>
  <c r="AJ376" i="8" l="1"/>
  <c r="AI376" i="8"/>
  <c r="K376" i="8"/>
  <c r="L377" i="8" l="1"/>
  <c r="Z377" i="8" s="1"/>
  <c r="T377" i="8"/>
  <c r="AK376" i="8"/>
  <c r="AL376" i="8" s="1"/>
  <c r="Y377" i="8" l="1"/>
  <c r="AA377" i="8" s="1"/>
  <c r="S377" i="8"/>
  <c r="V377" i="8" l="1"/>
  <c r="W377" i="8"/>
  <c r="X377" i="8" l="1"/>
  <c r="AC377" i="8" s="1"/>
  <c r="AB377" i="8"/>
  <c r="AD377" i="8" l="1"/>
  <c r="Q377" i="8" s="1"/>
  <c r="AI377" i="8" s="1"/>
  <c r="AJ377" i="8" l="1"/>
  <c r="AK377" i="8" s="1"/>
  <c r="AL377" i="8" s="1"/>
  <c r="AF377" i="8"/>
  <c r="AG377" i="8" s="1"/>
  <c r="AH377" i="8" s="1"/>
  <c r="K377" i="8"/>
  <c r="T378" i="8" s="1"/>
  <c r="L378" i="8" l="1"/>
  <c r="Z378" i="8" l="1"/>
  <c r="Y378" i="8"/>
  <c r="S378" i="8" l="1"/>
  <c r="V378" i="8" s="1"/>
  <c r="AA378" i="8"/>
  <c r="W378" i="8" l="1"/>
  <c r="X378" i="8" l="1"/>
  <c r="AC378" i="8" s="1"/>
  <c r="AB378" i="8"/>
  <c r="AD378" i="8" l="1"/>
  <c r="Q378" i="8" s="1"/>
  <c r="K378" i="8" l="1"/>
  <c r="T379" i="8" s="1"/>
  <c r="AI378" i="8"/>
  <c r="AJ378" i="8"/>
  <c r="AF378" i="8"/>
  <c r="AG378" i="8" s="1"/>
  <c r="AH378" i="8" s="1"/>
  <c r="L379" i="8" l="1"/>
  <c r="Y379" i="8" s="1"/>
  <c r="AK378" i="8"/>
  <c r="AL378" i="8" s="1"/>
  <c r="Z379" i="8" l="1"/>
  <c r="AA379" i="8" s="1"/>
  <c r="S379" i="8"/>
  <c r="V379" i="8" s="1"/>
  <c r="W379" i="8" l="1"/>
  <c r="X379" i="8" l="1"/>
  <c r="AC379" i="8" s="1"/>
  <c r="AB379" i="8"/>
  <c r="AD379" i="8" l="1"/>
  <c r="Q379" i="8" s="1"/>
  <c r="AJ379" i="8" s="1"/>
  <c r="AI379" i="8" l="1"/>
  <c r="AK379" i="8" s="1"/>
  <c r="AL379" i="8" s="1"/>
  <c r="AF379" i="8"/>
  <c r="AG379" i="8" s="1"/>
  <c r="AH379" i="8" s="1"/>
  <c r="K379" i="8"/>
  <c r="T380" i="8" s="1"/>
  <c r="L380" i="8" l="1"/>
  <c r="Z380" i="8" l="1"/>
  <c r="Y380" i="8"/>
  <c r="S380" i="8" l="1"/>
  <c r="V380" i="8" s="1"/>
  <c r="AA380" i="8"/>
  <c r="W380" i="8" l="1"/>
  <c r="X380" i="8" l="1"/>
  <c r="AC380" i="8" s="1"/>
  <c r="AB380" i="8"/>
  <c r="AD380" i="8" l="1"/>
  <c r="Q380" i="8" s="1"/>
  <c r="AI380" i="8" l="1"/>
  <c r="AJ380" i="8"/>
  <c r="AF380" i="8"/>
  <c r="AG380" i="8" s="1"/>
  <c r="AH380" i="8" s="1"/>
  <c r="K380" i="8"/>
  <c r="T381" i="8" s="1"/>
  <c r="AK380" i="8" l="1"/>
  <c r="AL380" i="8" s="1"/>
  <c r="L381" i="8"/>
  <c r="Z381" i="8" l="1"/>
  <c r="Y381" i="8"/>
  <c r="AA381" i="8" l="1"/>
  <c r="S381" i="8"/>
  <c r="V381" i="8" s="1"/>
  <c r="W381" i="8" l="1"/>
  <c r="X381" i="8" l="1"/>
  <c r="AC381" i="8" s="1"/>
  <c r="AB381" i="8"/>
  <c r="AD381" i="8" l="1"/>
  <c r="Q381" i="8" s="1"/>
  <c r="K381" i="8" s="1"/>
  <c r="T382" i="8" s="1"/>
  <c r="AI381" i="8" l="1"/>
  <c r="AJ381" i="8"/>
  <c r="AF381" i="8"/>
  <c r="AG381" i="8" s="1"/>
  <c r="AH381" i="8" s="1"/>
  <c r="L382" i="8"/>
  <c r="AK381" i="8" l="1"/>
  <c r="AL381" i="8" s="1"/>
  <c r="Z382" i="8"/>
  <c r="Y382" i="8"/>
  <c r="S382" i="8" l="1"/>
  <c r="V382" i="8" s="1"/>
  <c r="AA382" i="8"/>
  <c r="W382" i="8" l="1"/>
  <c r="X382" i="8" l="1"/>
  <c r="AC382" i="8" s="1"/>
  <c r="AB382" i="8"/>
  <c r="AD382" i="8" l="1"/>
  <c r="Q382" i="8" s="1"/>
  <c r="AF382" i="8" s="1"/>
  <c r="AG382" i="8" s="1"/>
  <c r="AH382" i="8" s="1"/>
  <c r="AI382" i="8" l="1"/>
  <c r="AJ382" i="8"/>
  <c r="K382" i="8"/>
  <c r="AK382" i="8" l="1"/>
  <c r="AL382" i="8" s="1"/>
  <c r="L383" i="8"/>
  <c r="Z383" i="8" s="1"/>
  <c r="T383" i="8"/>
  <c r="Y383" i="8" l="1"/>
  <c r="AA383" i="8" s="1"/>
  <c r="S383" i="8"/>
  <c r="V383" i="8" l="1"/>
  <c r="W383" i="8"/>
  <c r="X383" i="8" l="1"/>
  <c r="AC383" i="8" s="1"/>
  <c r="AB383" i="8"/>
  <c r="AD383" i="8" l="1"/>
  <c r="Q383" i="8" s="1"/>
  <c r="K383" i="8" s="1"/>
  <c r="T384" i="8" s="1"/>
  <c r="AJ383" i="8" l="1"/>
  <c r="AI383" i="8"/>
  <c r="AF383" i="8"/>
  <c r="AG383" i="8" s="1"/>
  <c r="AH383" i="8" s="1"/>
  <c r="L384" i="8"/>
  <c r="AK383" i="8" l="1"/>
  <c r="AL383" i="8" s="1"/>
  <c r="Z384" i="8"/>
  <c r="Y384" i="8"/>
  <c r="AA384" i="8" l="1"/>
  <c r="S384" i="8"/>
  <c r="V384" i="8" s="1"/>
  <c r="W384" i="8" l="1"/>
  <c r="X384" i="8" l="1"/>
  <c r="AC384" i="8" s="1"/>
  <c r="AB384" i="8"/>
  <c r="AD384" i="8" l="1"/>
  <c r="Q384" i="8" s="1"/>
  <c r="AJ384" i="8" s="1"/>
  <c r="AI384" i="8" l="1"/>
  <c r="AK384" i="8" s="1"/>
  <c r="AL384" i="8" s="1"/>
  <c r="AF384" i="8"/>
  <c r="AG384" i="8" s="1"/>
  <c r="AH384" i="8" s="1"/>
  <c r="K384" i="8"/>
  <c r="T385" i="8" s="1"/>
  <c r="L385" i="8" l="1"/>
  <c r="Z385" i="8" l="1"/>
  <c r="Y385" i="8"/>
  <c r="AA385" i="8" l="1"/>
  <c r="S385" i="8"/>
  <c r="V385" i="8" s="1"/>
  <c r="W385" i="8" l="1"/>
  <c r="X385" i="8" l="1"/>
  <c r="AC385" i="8" s="1"/>
  <c r="AB385" i="8"/>
  <c r="AD385" i="8" l="1"/>
  <c r="Q385" i="8" s="1"/>
  <c r="AJ385" i="8" s="1"/>
  <c r="AI385" i="8" l="1"/>
  <c r="AK385" i="8" s="1"/>
  <c r="AL385" i="8" s="1"/>
  <c r="AF385" i="8"/>
  <c r="AG385" i="8" s="1"/>
  <c r="AH385" i="8" s="1"/>
  <c r="K385" i="8"/>
  <c r="T386" i="8" s="1"/>
  <c r="L386" i="8" l="1"/>
  <c r="Z386" i="8" l="1"/>
  <c r="Y386" i="8"/>
  <c r="AA386" i="8" l="1"/>
  <c r="S386" i="8"/>
  <c r="V386" i="8" s="1"/>
  <c r="W386" i="8" l="1"/>
  <c r="X386" i="8" l="1"/>
  <c r="AC386" i="8" s="1"/>
  <c r="AB386" i="8"/>
  <c r="AD386" i="8" l="1"/>
  <c r="Q386" i="8" s="1"/>
  <c r="AF386" i="8" s="1"/>
  <c r="AG386" i="8" s="1"/>
  <c r="AH386" i="8" s="1"/>
  <c r="AI386" i="8" l="1"/>
  <c r="AJ386" i="8"/>
  <c r="K386" i="8"/>
  <c r="AK386" i="8" l="1"/>
  <c r="AL386" i="8" s="1"/>
  <c r="L387" i="8"/>
  <c r="Z387" i="8" s="1"/>
  <c r="T387" i="8"/>
  <c r="Y387" i="8" l="1"/>
  <c r="AA387" i="8" s="1"/>
  <c r="S387" i="8"/>
  <c r="V387" i="8" l="1"/>
  <c r="W387" i="8"/>
  <c r="X387" i="8" l="1"/>
  <c r="AC387" i="8" s="1"/>
  <c r="AB387" i="8"/>
  <c r="AD387" i="8" l="1"/>
  <c r="Q387" i="8" s="1"/>
  <c r="K387" i="8" s="1"/>
  <c r="T388" i="8" s="1"/>
  <c r="AI387" i="8" l="1"/>
  <c r="AJ387" i="8"/>
  <c r="AF387" i="8"/>
  <c r="AG387" i="8" s="1"/>
  <c r="AH387" i="8" s="1"/>
  <c r="L388" i="8"/>
  <c r="AK387" i="8" l="1"/>
  <c r="AL387" i="8" s="1"/>
  <c r="Z388" i="8"/>
  <c r="Y388" i="8"/>
  <c r="AA388" i="8" l="1"/>
  <c r="S388" i="8"/>
  <c r="V388" i="8" s="1"/>
  <c r="W388" i="8" l="1"/>
  <c r="X388" i="8" l="1"/>
  <c r="AC388" i="8" s="1"/>
  <c r="AB388" i="8"/>
  <c r="AD388" i="8" l="1"/>
  <c r="Q388" i="8" s="1"/>
  <c r="AF388" i="8" s="1"/>
  <c r="AG388" i="8" s="1"/>
  <c r="AH388" i="8" s="1"/>
  <c r="AI388" i="8" l="1"/>
  <c r="AJ388" i="8"/>
  <c r="K388" i="8"/>
  <c r="L389" i="8" l="1"/>
  <c r="Z389" i="8" s="1"/>
  <c r="T389" i="8"/>
  <c r="AK388" i="8"/>
  <c r="AL388" i="8" s="1"/>
  <c r="Y389" i="8" l="1"/>
  <c r="AA389" i="8" s="1"/>
  <c r="S389" i="8"/>
  <c r="V389" i="8" l="1"/>
  <c r="W389" i="8"/>
  <c r="X389" i="8" l="1"/>
  <c r="AC389" i="8" s="1"/>
  <c r="AB389" i="8"/>
  <c r="AD389" i="8" l="1"/>
  <c r="Q389" i="8" s="1"/>
  <c r="AI389" i="8" l="1"/>
  <c r="AJ389" i="8"/>
  <c r="AF389" i="8"/>
  <c r="AG389" i="8" s="1"/>
  <c r="AH389" i="8" s="1"/>
  <c r="K389" i="8"/>
  <c r="T390" i="8" s="1"/>
  <c r="AK389" i="8" l="1"/>
  <c r="AL389" i="8" s="1"/>
  <c r="L390" i="8"/>
  <c r="Z390" i="8" l="1"/>
  <c r="Y390" i="8"/>
  <c r="AA390" i="8" l="1"/>
  <c r="S390" i="8"/>
  <c r="V390" i="8" s="1"/>
  <c r="W390" i="8" l="1"/>
  <c r="X390" i="8" l="1"/>
  <c r="AC390" i="8" s="1"/>
  <c r="AB390" i="8"/>
  <c r="AD390" i="8" l="1"/>
  <c r="Q390" i="8" s="1"/>
  <c r="AF390" i="8" s="1"/>
  <c r="AG390" i="8" s="1"/>
  <c r="AH390" i="8" s="1"/>
  <c r="AI390" i="8" l="1"/>
  <c r="AJ390" i="8"/>
  <c r="K390" i="8"/>
  <c r="AK390" i="8" l="1"/>
  <c r="AL390" i="8" s="1"/>
  <c r="L391" i="8"/>
  <c r="Z391" i="8" s="1"/>
  <c r="T391" i="8"/>
  <c r="Y391" i="8" l="1"/>
  <c r="S391" i="8"/>
  <c r="V391" i="8" l="1"/>
  <c r="AA391" i="8"/>
  <c r="W391" i="8"/>
  <c r="X391" i="8" l="1"/>
  <c r="AC391" i="8" s="1"/>
  <c r="AB391" i="8"/>
  <c r="AD391" i="8" l="1"/>
  <c r="Q391" i="8" s="1"/>
  <c r="AF391" i="8" s="1"/>
  <c r="AG391" i="8" s="1"/>
  <c r="AH391" i="8" s="1"/>
  <c r="AI391" i="8" l="1"/>
  <c r="AJ391" i="8"/>
  <c r="K391" i="8"/>
  <c r="AK391" i="8" l="1"/>
  <c r="AL391" i="8" s="1"/>
  <c r="L392" i="8"/>
  <c r="Y392" i="8" s="1"/>
  <c r="T392" i="8"/>
  <c r="Z392" i="8" l="1"/>
  <c r="AA392" i="8" s="1"/>
  <c r="S392" i="8"/>
  <c r="V392" i="8" s="1"/>
  <c r="W392" i="8" l="1"/>
  <c r="X392" i="8" l="1"/>
  <c r="AC392" i="8" s="1"/>
  <c r="AB392" i="8"/>
  <c r="AD392" i="8" l="1"/>
  <c r="Q392" i="8" s="1"/>
  <c r="AI392" i="8" l="1"/>
  <c r="AJ392" i="8"/>
  <c r="AF392" i="8"/>
  <c r="AG392" i="8" s="1"/>
  <c r="AH392" i="8" s="1"/>
  <c r="K392" i="8"/>
  <c r="T393" i="8" s="1"/>
  <c r="AK392" i="8" l="1"/>
  <c r="AL392" i="8" s="1"/>
  <c r="L393" i="8"/>
  <c r="Z393" i="8" l="1"/>
  <c r="Y393" i="8"/>
  <c r="AA393" i="8" l="1"/>
  <c r="S393" i="8"/>
  <c r="V393" i="8" s="1"/>
  <c r="W393" i="8" l="1"/>
  <c r="X393" i="8" l="1"/>
  <c r="AC393" i="8" s="1"/>
  <c r="AB393" i="8"/>
  <c r="AD393" i="8" l="1"/>
  <c r="Q393" i="8" s="1"/>
  <c r="AJ393" i="8" s="1"/>
  <c r="AI393" i="8" l="1"/>
  <c r="AK393" i="8" s="1"/>
  <c r="AL393" i="8" s="1"/>
  <c r="AF393" i="8"/>
  <c r="AG393" i="8" s="1"/>
  <c r="AH393" i="8" s="1"/>
  <c r="K393" i="8"/>
  <c r="T394" i="8" s="1"/>
  <c r="L394" i="8" l="1"/>
  <c r="Z394" i="8" l="1"/>
  <c r="Y394" i="8"/>
  <c r="AA394" i="8" l="1"/>
  <c r="S394" i="8"/>
  <c r="V394" i="8" s="1"/>
  <c r="W394" i="8" l="1"/>
  <c r="X394" i="8" l="1"/>
  <c r="AC394" i="8" s="1"/>
  <c r="AB394" i="8"/>
  <c r="AD394" i="8" l="1"/>
  <c r="Q394" i="8" s="1"/>
  <c r="AF394" i="8" s="1"/>
  <c r="AG394" i="8" s="1"/>
  <c r="AH394" i="8" s="1"/>
  <c r="AI394" i="8" l="1"/>
  <c r="AJ394" i="8"/>
  <c r="K394" i="8"/>
  <c r="AK394" i="8" l="1"/>
  <c r="AL394" i="8" s="1"/>
  <c r="L395" i="8"/>
  <c r="Z395" i="8" s="1"/>
  <c r="T395" i="8"/>
  <c r="Y395" i="8" l="1"/>
  <c r="AA395" i="8" s="1"/>
  <c r="S395" i="8"/>
  <c r="V395" i="8" l="1"/>
  <c r="W395" i="8"/>
  <c r="X395" i="8" l="1"/>
  <c r="AC395" i="8" s="1"/>
  <c r="AB395" i="8"/>
  <c r="AD395" i="8" l="1"/>
  <c r="Q395" i="8" s="1"/>
  <c r="K395" i="8" s="1"/>
  <c r="T396" i="8" s="1"/>
  <c r="AI395" i="8" l="1"/>
  <c r="AJ395" i="8"/>
  <c r="AF395" i="8"/>
  <c r="AG395" i="8" s="1"/>
  <c r="AH395" i="8" s="1"/>
  <c r="L396" i="8"/>
  <c r="AK395" i="8" l="1"/>
  <c r="AL395" i="8" s="1"/>
  <c r="Z396" i="8"/>
  <c r="Y396" i="8"/>
  <c r="S396" i="8" l="1"/>
  <c r="V396" i="8" s="1"/>
  <c r="AA396" i="8"/>
  <c r="W396" i="8" l="1"/>
  <c r="X396" i="8" l="1"/>
  <c r="AC396" i="8" s="1"/>
  <c r="AB396" i="8"/>
  <c r="AD396" i="8" l="1"/>
  <c r="Q396" i="8" s="1"/>
  <c r="AF396" i="8" s="1"/>
  <c r="AG396" i="8" s="1"/>
  <c r="AH396" i="8" s="1"/>
  <c r="AI396" i="8" l="1"/>
  <c r="AJ396" i="8"/>
  <c r="K396" i="8"/>
  <c r="AK396" i="8" l="1"/>
  <c r="AL396" i="8" s="1"/>
  <c r="L397" i="8"/>
  <c r="Y397" i="8" s="1"/>
  <c r="T397" i="8"/>
  <c r="Z397" i="8" l="1"/>
  <c r="AA397" i="8" s="1"/>
  <c r="S397" i="8"/>
  <c r="V397" i="8" s="1"/>
  <c r="W397" i="8" l="1"/>
  <c r="X397" i="8" l="1"/>
  <c r="AC397" i="8" s="1"/>
  <c r="AB397" i="8"/>
  <c r="AD397" i="8" l="1"/>
  <c r="Q397" i="8" s="1"/>
  <c r="AF397" i="8" s="1"/>
  <c r="AG397" i="8" s="1"/>
  <c r="AH397" i="8" s="1"/>
  <c r="AI397" i="8" l="1"/>
  <c r="AJ397" i="8"/>
  <c r="K397" i="8"/>
  <c r="AK397" i="8" l="1"/>
  <c r="AL397" i="8" s="1"/>
  <c r="L398" i="8"/>
  <c r="Y398" i="8" s="1"/>
  <c r="T398" i="8"/>
  <c r="Z398" i="8" l="1"/>
  <c r="AA398" i="8" s="1"/>
  <c r="S398" i="8"/>
  <c r="V398" i="8" s="1"/>
  <c r="W398" i="8" l="1"/>
  <c r="X398" i="8" l="1"/>
  <c r="AC398" i="8" s="1"/>
  <c r="AB398" i="8"/>
  <c r="AD398" i="8" l="1"/>
  <c r="Q398" i="8" s="1"/>
  <c r="K398" i="8" s="1"/>
  <c r="T399" i="8" s="1"/>
  <c r="AI398" i="8" l="1"/>
  <c r="AJ398" i="8"/>
  <c r="AF398" i="8"/>
  <c r="AG398" i="8" s="1"/>
  <c r="AH398" i="8" s="1"/>
  <c r="L399" i="8"/>
  <c r="AK398" i="8" l="1"/>
  <c r="AL398" i="8" s="1"/>
  <c r="Z399" i="8"/>
  <c r="Y399" i="8"/>
  <c r="AA399" i="8" l="1"/>
  <c r="S399" i="8"/>
  <c r="V399" i="8" s="1"/>
  <c r="W399" i="8" l="1"/>
  <c r="X399" i="8" l="1"/>
  <c r="AC399" i="8" s="1"/>
  <c r="AB399" i="8"/>
  <c r="AD399" i="8" l="1"/>
  <c r="Q399" i="8" s="1"/>
  <c r="AJ399" i="8" s="1"/>
  <c r="AI399" i="8" l="1"/>
  <c r="AK399" i="8" s="1"/>
  <c r="AL399" i="8" s="1"/>
  <c r="AF399" i="8"/>
  <c r="AG399" i="8" s="1"/>
  <c r="AH399" i="8" s="1"/>
  <c r="K399" i="8"/>
  <c r="T400" i="8" s="1"/>
  <c r="L400" i="8" l="1"/>
  <c r="Y400" i="8" l="1"/>
  <c r="Z400" i="8"/>
  <c r="S400" i="8" l="1"/>
  <c r="V400" i="8" s="1"/>
  <c r="AA400" i="8"/>
  <c r="W400" i="8" l="1"/>
  <c r="X400" i="8" l="1"/>
  <c r="AC400" i="8" s="1"/>
  <c r="AB400" i="8"/>
  <c r="AD400" i="8" l="1"/>
  <c r="Q400" i="8" s="1"/>
  <c r="AF400" i="8" s="1"/>
  <c r="AG400" i="8" s="1"/>
  <c r="AH400" i="8" s="1"/>
  <c r="AI400" i="8" l="1"/>
  <c r="AJ400" i="8"/>
  <c r="K400" i="8"/>
  <c r="AK400" i="8" l="1"/>
  <c r="AL400" i="8" s="1"/>
  <c r="L401" i="8"/>
  <c r="Y401" i="8" s="1"/>
  <c r="T401" i="8"/>
  <c r="Z401" i="8" l="1"/>
  <c r="AA401" i="8" s="1"/>
  <c r="S401" i="8"/>
  <c r="V401" i="8" s="1"/>
  <c r="W401" i="8" l="1"/>
  <c r="X401" i="8" l="1"/>
  <c r="AC401" i="8" s="1"/>
  <c r="AB401" i="8"/>
  <c r="AD401" i="8" l="1"/>
  <c r="Q401" i="8" s="1"/>
  <c r="AF401" i="8" s="1"/>
  <c r="AG401" i="8" s="1"/>
  <c r="AH401" i="8" s="1"/>
  <c r="AI401" i="8" l="1"/>
  <c r="AJ401" i="8"/>
  <c r="K401" i="8"/>
  <c r="AK401" i="8" l="1"/>
  <c r="AL401" i="8" s="1"/>
  <c r="L402" i="8"/>
  <c r="Y402" i="8" s="1"/>
  <c r="T402" i="8"/>
  <c r="Z402" i="8" l="1"/>
  <c r="AA402" i="8" s="1"/>
  <c r="S402" i="8"/>
  <c r="V402" i="8" s="1"/>
  <c r="W402" i="8" l="1"/>
  <c r="X402" i="8" l="1"/>
  <c r="AC402" i="8" s="1"/>
  <c r="AB402" i="8"/>
  <c r="AD402" i="8" l="1"/>
  <c r="Q402" i="8" s="1"/>
  <c r="AJ402" i="8" s="1"/>
  <c r="AI402" i="8" l="1"/>
  <c r="AK402" i="8" s="1"/>
  <c r="AL402" i="8" s="1"/>
  <c r="AF402" i="8"/>
  <c r="AG402" i="8" s="1"/>
  <c r="AH402" i="8" s="1"/>
  <c r="K402" i="8"/>
  <c r="T403" i="8" s="1"/>
  <c r="L403" i="8" l="1"/>
  <c r="Z403" i="8" l="1"/>
  <c r="Y403" i="8"/>
  <c r="AA403" i="8" l="1"/>
  <c r="S403" i="8"/>
  <c r="V403" i="8" s="1"/>
  <c r="W403" i="8" l="1"/>
  <c r="X403" i="8" l="1"/>
  <c r="AC403" i="8" s="1"/>
  <c r="AB403" i="8"/>
  <c r="AD403" i="8" l="1"/>
  <c r="Q403" i="8" s="1"/>
  <c r="K403" i="8" s="1"/>
  <c r="T404" i="8" s="1"/>
  <c r="AI403" i="8" l="1"/>
  <c r="AJ403" i="8"/>
  <c r="AF403" i="8"/>
  <c r="AG403" i="8" s="1"/>
  <c r="AH403" i="8" s="1"/>
  <c r="L404" i="8"/>
  <c r="AK403" i="8" l="1"/>
  <c r="AL403" i="8" s="1"/>
  <c r="Z404" i="8"/>
  <c r="Y404" i="8"/>
  <c r="S404" i="8" l="1"/>
  <c r="V404" i="8" s="1"/>
  <c r="AA404" i="8"/>
  <c r="W404" i="8" l="1"/>
  <c r="X404" i="8" l="1"/>
  <c r="AC404" i="8" s="1"/>
  <c r="AB404" i="8"/>
  <c r="AD404" i="8" l="1"/>
  <c r="Q404" i="8" s="1"/>
  <c r="AF404" i="8" s="1"/>
  <c r="AG404" i="8" s="1"/>
  <c r="AH404" i="8" s="1"/>
  <c r="AI404" i="8" l="1"/>
  <c r="AJ404" i="8"/>
  <c r="K404" i="8"/>
  <c r="AK404" i="8" l="1"/>
  <c r="AL404" i="8" s="1"/>
  <c r="L405" i="8"/>
  <c r="Y405" i="8" s="1"/>
  <c r="T405" i="8"/>
  <c r="Z405" i="8" l="1"/>
  <c r="AA405" i="8" s="1"/>
  <c r="S405" i="8"/>
  <c r="V405" i="8" s="1"/>
  <c r="W405" i="8" l="1"/>
  <c r="X405" i="8" l="1"/>
  <c r="AC405" i="8" s="1"/>
  <c r="AB405" i="8"/>
  <c r="AD405" i="8" l="1"/>
  <c r="Q405" i="8" s="1"/>
  <c r="K405" i="8" l="1"/>
  <c r="T406" i="8" s="1"/>
  <c r="AI405" i="8"/>
  <c r="AJ405" i="8"/>
  <c r="AF405" i="8"/>
  <c r="AG405" i="8" s="1"/>
  <c r="AH405" i="8" s="1"/>
  <c r="L406" i="8" l="1"/>
  <c r="Y406" i="8" s="1"/>
  <c r="AK405" i="8"/>
  <c r="AL405" i="8" s="1"/>
  <c r="Z406" i="8" l="1"/>
  <c r="AA406" i="8" s="1"/>
  <c r="S406" i="8"/>
  <c r="V406" i="8" s="1"/>
  <c r="W406" i="8" l="1"/>
  <c r="X406" i="8" l="1"/>
  <c r="AC406" i="8" s="1"/>
  <c r="AB406" i="8"/>
  <c r="AD406" i="8" l="1"/>
  <c r="Q406" i="8" s="1"/>
  <c r="AF406" i="8" s="1"/>
  <c r="AG406" i="8" s="1"/>
  <c r="AH406" i="8" s="1"/>
  <c r="AI406" i="8" l="1"/>
  <c r="AJ406" i="8"/>
  <c r="K406" i="8"/>
  <c r="AK406" i="8" l="1"/>
  <c r="AL406" i="8" s="1"/>
  <c r="L407" i="8"/>
  <c r="Y407" i="8" s="1"/>
  <c r="T407" i="8"/>
  <c r="Z407" i="8" l="1"/>
  <c r="AA407" i="8" s="1"/>
  <c r="S407" i="8"/>
  <c r="V407" i="8" s="1"/>
  <c r="W407" i="8" l="1"/>
  <c r="X407" i="8" l="1"/>
  <c r="AC407" i="8" s="1"/>
  <c r="AB407" i="8"/>
  <c r="AD407" i="8" l="1"/>
  <c r="Q407" i="8" s="1"/>
  <c r="AJ407" i="8" l="1"/>
  <c r="AI407" i="8"/>
  <c r="AF407" i="8"/>
  <c r="AG407" i="8" s="1"/>
  <c r="AH407" i="8" s="1"/>
  <c r="K407" i="8"/>
  <c r="T408" i="8" s="1"/>
  <c r="AK407" i="8" l="1"/>
  <c r="AL407" i="8" s="1"/>
  <c r="L408" i="8"/>
  <c r="Z408" i="8" l="1"/>
  <c r="Y408" i="8"/>
  <c r="AA408" i="8" l="1"/>
  <c r="S408" i="8"/>
  <c r="V408" i="8" s="1"/>
  <c r="W408" i="8" l="1"/>
  <c r="X408" i="8" l="1"/>
  <c r="AC408" i="8" s="1"/>
  <c r="AB408" i="8"/>
  <c r="AD408" i="8" l="1"/>
  <c r="Q408" i="8" s="1"/>
  <c r="K408" i="8" s="1"/>
  <c r="T409" i="8" s="1"/>
  <c r="AI408" i="8" l="1"/>
  <c r="AJ408" i="8"/>
  <c r="AF408" i="8"/>
  <c r="AG408" i="8" s="1"/>
  <c r="AH408" i="8" s="1"/>
  <c r="L409" i="8"/>
  <c r="AK408" i="8" l="1"/>
  <c r="AL408" i="8" s="1"/>
  <c r="Z409" i="8"/>
  <c r="Y409" i="8"/>
  <c r="AA409" i="8" l="1"/>
  <c r="S409" i="8"/>
  <c r="V409" i="8" s="1"/>
  <c r="W409" i="8" l="1"/>
  <c r="X409" i="8" l="1"/>
  <c r="AC409" i="8" s="1"/>
  <c r="AB409" i="8"/>
  <c r="AD409" i="8" l="1"/>
  <c r="Q409" i="8" s="1"/>
  <c r="K409" i="8" s="1"/>
  <c r="T410" i="8" s="1"/>
  <c r="AI409" i="8" l="1"/>
  <c r="AJ409" i="8"/>
  <c r="AF409" i="8"/>
  <c r="AG409" i="8" s="1"/>
  <c r="AH409" i="8" s="1"/>
  <c r="L410" i="8"/>
  <c r="AK409" i="8" l="1"/>
  <c r="AL409" i="8" s="1"/>
  <c r="Z410" i="8"/>
  <c r="Y410" i="8"/>
  <c r="AA410" i="8" l="1"/>
  <c r="S410" i="8"/>
  <c r="V410" i="8" s="1"/>
  <c r="W410" i="8" l="1"/>
  <c r="X410" i="8" l="1"/>
  <c r="AC410" i="8" s="1"/>
  <c r="AB410" i="8"/>
  <c r="AD410" i="8" l="1"/>
  <c r="Q410" i="8" s="1"/>
  <c r="AF410" i="8" s="1"/>
  <c r="AG410" i="8" s="1"/>
  <c r="AH410" i="8" s="1"/>
  <c r="AI410" i="8" l="1"/>
  <c r="AJ410" i="8"/>
  <c r="K410" i="8"/>
  <c r="L411" i="8" l="1"/>
  <c r="Z411" i="8" s="1"/>
  <c r="T411" i="8"/>
  <c r="AK410" i="8"/>
  <c r="AL410" i="8" s="1"/>
  <c r="Y411" i="8" l="1"/>
  <c r="AA411" i="8" s="1"/>
  <c r="S411" i="8"/>
  <c r="V411" i="8" l="1"/>
  <c r="W411" i="8"/>
  <c r="X411" i="8" l="1"/>
  <c r="AC411" i="8" s="1"/>
  <c r="AB411" i="8"/>
  <c r="AD411" i="8" l="1"/>
  <c r="Q411" i="8" s="1"/>
  <c r="AF411" i="8" s="1"/>
  <c r="AG411" i="8" s="1"/>
  <c r="AH411" i="8" s="1"/>
  <c r="AI411" i="8" l="1"/>
  <c r="AJ411" i="8"/>
  <c r="K411" i="8"/>
  <c r="AK411" i="8" l="1"/>
  <c r="AL411" i="8" s="1"/>
  <c r="L412" i="8"/>
  <c r="Y412" i="8" s="1"/>
  <c r="T412" i="8"/>
  <c r="Z412" i="8" l="1"/>
  <c r="AA412" i="8" s="1"/>
  <c r="S412" i="8"/>
  <c r="V412" i="8" s="1"/>
  <c r="W412" i="8" l="1"/>
  <c r="X412" i="8" l="1"/>
  <c r="AC412" i="8" s="1"/>
  <c r="AB412" i="8"/>
  <c r="AD412" i="8" l="1"/>
  <c r="Q412" i="8" s="1"/>
  <c r="K412" i="8" s="1"/>
  <c r="T413" i="8" s="1"/>
  <c r="AI412" i="8" l="1"/>
  <c r="AJ412" i="8"/>
  <c r="AF412" i="8"/>
  <c r="AG412" i="8" s="1"/>
  <c r="AH412" i="8" s="1"/>
  <c r="L413" i="8"/>
  <c r="AK412" i="8" l="1"/>
  <c r="AL412" i="8" s="1"/>
  <c r="Y413" i="8"/>
  <c r="Z413" i="8"/>
  <c r="AA413" i="8" l="1"/>
  <c r="S413" i="8"/>
  <c r="V413" i="8" s="1"/>
  <c r="W413" i="8" l="1"/>
  <c r="X413" i="8" l="1"/>
  <c r="AC413" i="8" s="1"/>
  <c r="AB413" i="8"/>
  <c r="AD413" i="8" l="1"/>
  <c r="Q413" i="8" s="1"/>
  <c r="K413" i="8" s="1"/>
  <c r="T414" i="8" s="1"/>
  <c r="AI413" i="8" l="1"/>
  <c r="AJ413" i="8"/>
  <c r="AF413" i="8"/>
  <c r="AG413" i="8" s="1"/>
  <c r="AH413" i="8" s="1"/>
  <c r="L414" i="8"/>
  <c r="AK413" i="8" l="1"/>
  <c r="AL413" i="8" s="1"/>
  <c r="Z414" i="8"/>
  <c r="Y414" i="8"/>
  <c r="AA414" i="8" l="1"/>
  <c r="S414" i="8"/>
  <c r="V414" i="8" s="1"/>
  <c r="W414" i="8" l="1"/>
  <c r="X414" i="8" l="1"/>
  <c r="AC414" i="8" s="1"/>
  <c r="AB414" i="8"/>
  <c r="AD414" i="8" l="1"/>
  <c r="Q414" i="8" s="1"/>
  <c r="K414" i="8" l="1"/>
  <c r="T415" i="8" s="1"/>
  <c r="AI414" i="8"/>
  <c r="AJ414" i="8"/>
  <c r="AF414" i="8"/>
  <c r="AG414" i="8" s="1"/>
  <c r="AH414" i="8" s="1"/>
  <c r="L415" i="8" l="1"/>
  <c r="Y415" i="8" s="1"/>
  <c r="AK414" i="8"/>
  <c r="AL414" i="8" s="1"/>
  <c r="Z415" i="8" l="1"/>
  <c r="AA415" i="8" s="1"/>
  <c r="S415" i="8"/>
  <c r="V415" i="8" s="1"/>
  <c r="W415" i="8" l="1"/>
  <c r="X415" i="8" l="1"/>
  <c r="AC415" i="8" s="1"/>
  <c r="AB415" i="8"/>
  <c r="AD415" i="8" l="1"/>
  <c r="Q415" i="8" s="1"/>
  <c r="AJ415" i="8" s="1"/>
  <c r="AI415" i="8" l="1"/>
  <c r="AK415" i="8" s="1"/>
  <c r="AL415" i="8" s="1"/>
  <c r="AF415" i="8"/>
  <c r="AG415" i="8" s="1"/>
  <c r="AH415" i="8" s="1"/>
  <c r="K415" i="8"/>
  <c r="T416" i="8" s="1"/>
  <c r="L416" i="8" l="1"/>
  <c r="Z416" i="8" l="1"/>
  <c r="Y416" i="8"/>
  <c r="S416" i="8" l="1"/>
  <c r="V416" i="8" s="1"/>
  <c r="AA416" i="8"/>
  <c r="W416" i="8" l="1"/>
  <c r="X416" i="8" l="1"/>
  <c r="AC416" i="8" s="1"/>
  <c r="AB416" i="8"/>
  <c r="AD416" i="8" l="1"/>
  <c r="Q416" i="8" s="1"/>
  <c r="AF416" i="8" l="1"/>
  <c r="AG416" i="8" s="1"/>
  <c r="AH416" i="8" s="1"/>
  <c r="AI416" i="8"/>
  <c r="AJ416" i="8"/>
  <c r="K416" i="8"/>
  <c r="AK416" i="8" l="1"/>
  <c r="AL416" i="8" s="1"/>
  <c r="L417" i="8"/>
  <c r="Z417" i="8" s="1"/>
  <c r="T417" i="8"/>
  <c r="Y417" i="8" l="1"/>
  <c r="S417" i="8"/>
  <c r="V417" i="8" l="1"/>
  <c r="AA417" i="8"/>
  <c r="W417" i="8"/>
  <c r="X417" i="8" l="1"/>
  <c r="AC417" i="8" s="1"/>
  <c r="AB417" i="8"/>
  <c r="AD417" i="8" l="1"/>
  <c r="Q417" i="8" s="1"/>
  <c r="AF417" i="8" s="1"/>
  <c r="AG417" i="8" s="1"/>
  <c r="AH417" i="8" s="1"/>
  <c r="AI417" i="8" l="1"/>
  <c r="AJ417" i="8"/>
  <c r="K417" i="8"/>
  <c r="L418" i="8" l="1"/>
  <c r="Y418" i="8" s="1"/>
  <c r="T418" i="8"/>
  <c r="AK417" i="8"/>
  <c r="AL417" i="8" s="1"/>
  <c r="Z418" i="8" l="1"/>
  <c r="AA418" i="8" s="1"/>
  <c r="S418" i="8"/>
  <c r="V418" i="8" s="1"/>
  <c r="W418" i="8" l="1"/>
  <c r="X418" i="8" l="1"/>
  <c r="AC418" i="8" s="1"/>
  <c r="AB418" i="8"/>
  <c r="AD418" i="8" l="1"/>
  <c r="Q418" i="8" s="1"/>
  <c r="AF418" i="8" s="1"/>
  <c r="AG418" i="8" s="1"/>
  <c r="AH418" i="8" s="1"/>
  <c r="AI418" i="8" l="1"/>
  <c r="AJ418" i="8"/>
  <c r="K418" i="8"/>
  <c r="L419" i="8" l="1"/>
  <c r="Z419" i="8" s="1"/>
  <c r="T419" i="8"/>
  <c r="AK418" i="8"/>
  <c r="AL418" i="8" s="1"/>
  <c r="Y419" i="8" l="1"/>
  <c r="AA419" i="8" s="1"/>
  <c r="S419" i="8"/>
  <c r="V419" i="8" l="1"/>
  <c r="W419" i="8"/>
  <c r="X419" i="8" l="1"/>
  <c r="AC419" i="8" s="1"/>
  <c r="AB419" i="8"/>
  <c r="AD419" i="8" l="1"/>
  <c r="Q419" i="8" s="1"/>
  <c r="AF419" i="8" l="1"/>
  <c r="AG419" i="8" s="1"/>
  <c r="AH419" i="8" s="1"/>
  <c r="AI419" i="8"/>
  <c r="AJ419" i="8"/>
  <c r="K419" i="8"/>
  <c r="L420" i="8" l="1"/>
  <c r="Z420" i="8" s="1"/>
  <c r="T420" i="8"/>
  <c r="AK419" i="8"/>
  <c r="AL419" i="8" s="1"/>
  <c r="Y420" i="8" l="1"/>
  <c r="AA420" i="8" s="1"/>
  <c r="S420" i="8"/>
  <c r="V420" i="8" l="1"/>
  <c r="W420" i="8"/>
  <c r="X420" i="8" l="1"/>
  <c r="AC420" i="8" s="1"/>
  <c r="AB420" i="8"/>
  <c r="AD420" i="8" l="1"/>
  <c r="Q420" i="8" s="1"/>
  <c r="K420" i="8" l="1"/>
  <c r="T421" i="8" s="1"/>
  <c r="AJ420" i="8"/>
  <c r="AI420" i="8"/>
  <c r="AF420" i="8"/>
  <c r="AG420" i="8" s="1"/>
  <c r="AH420" i="8" s="1"/>
  <c r="L421" i="8" l="1"/>
  <c r="Y421" i="8" s="1"/>
  <c r="AK420" i="8"/>
  <c r="AL420" i="8" s="1"/>
  <c r="Z421" i="8" l="1"/>
  <c r="AA421" i="8" s="1"/>
  <c r="S421" i="8"/>
  <c r="V421" i="8" s="1"/>
  <c r="W421" i="8" l="1"/>
  <c r="X421" i="8" l="1"/>
  <c r="AC421" i="8" s="1"/>
  <c r="AB421" i="8"/>
  <c r="AD421" i="8" l="1"/>
  <c r="Q421" i="8" s="1"/>
  <c r="AF421" i="8" l="1"/>
  <c r="AG421" i="8" s="1"/>
  <c r="AH421" i="8" s="1"/>
  <c r="AJ421" i="8"/>
  <c r="AI421" i="8"/>
  <c r="K421" i="8"/>
  <c r="L422" i="8" l="1"/>
  <c r="Z422" i="8" s="1"/>
  <c r="T422" i="8"/>
  <c r="AK421" i="8"/>
  <c r="AL421" i="8" s="1"/>
  <c r="Y422" i="8" l="1"/>
  <c r="AA422" i="8" s="1"/>
  <c r="S422" i="8"/>
  <c r="V422" i="8" l="1"/>
  <c r="W422" i="8"/>
  <c r="X422" i="8" l="1"/>
  <c r="AC422" i="8" s="1"/>
  <c r="AB422" i="8"/>
  <c r="AD422" i="8" l="1"/>
  <c r="Q422" i="8" s="1"/>
  <c r="K422" i="8" s="1"/>
  <c r="T423" i="8" s="1"/>
  <c r="AI422" i="8" l="1"/>
  <c r="AJ422" i="8"/>
  <c r="AF422" i="8"/>
  <c r="AG422" i="8" s="1"/>
  <c r="AH422" i="8" s="1"/>
  <c r="L423" i="8"/>
  <c r="AK422" i="8" l="1"/>
  <c r="AL422" i="8" s="1"/>
  <c r="Z423" i="8"/>
  <c r="Y423" i="8"/>
  <c r="AA423" i="8" l="1"/>
  <c r="S423" i="8"/>
  <c r="V423" i="8" s="1"/>
  <c r="W423" i="8" l="1"/>
  <c r="X423" i="8" l="1"/>
  <c r="AC423" i="8" s="1"/>
  <c r="AB423" i="8"/>
  <c r="AD423" i="8" l="1"/>
  <c r="Q423" i="8" s="1"/>
  <c r="K423" i="8" s="1"/>
  <c r="T424" i="8" s="1"/>
  <c r="AI423" i="8" l="1"/>
  <c r="AJ423" i="8"/>
  <c r="AF423" i="8"/>
  <c r="AG423" i="8" s="1"/>
  <c r="AH423" i="8" s="1"/>
  <c r="L424" i="8"/>
  <c r="AK423" i="8" l="1"/>
  <c r="AL423" i="8" s="1"/>
  <c r="Z424" i="8"/>
  <c r="Y424" i="8"/>
  <c r="AA424" i="8" l="1"/>
  <c r="S424" i="8"/>
  <c r="V424" i="8" s="1"/>
  <c r="W424" i="8" l="1"/>
  <c r="X424" i="8" l="1"/>
  <c r="AC424" i="8" s="1"/>
  <c r="AB424" i="8"/>
  <c r="AD424" i="8" l="1"/>
  <c r="Q424" i="8" s="1"/>
  <c r="AI424" i="8" l="1"/>
  <c r="AJ424" i="8"/>
  <c r="AF424" i="8"/>
  <c r="AG424" i="8" s="1"/>
  <c r="AH424" i="8" s="1"/>
  <c r="K424" i="8"/>
  <c r="T425" i="8" s="1"/>
  <c r="AK424" i="8" l="1"/>
  <c r="AL424" i="8" s="1"/>
  <c r="L425" i="8"/>
  <c r="Z425" i="8" l="1"/>
  <c r="Y425" i="8"/>
  <c r="AA425" i="8" l="1"/>
  <c r="S425" i="8"/>
  <c r="V425" i="8" s="1"/>
  <c r="W425" i="8" l="1"/>
  <c r="X425" i="8" l="1"/>
  <c r="AC425" i="8" s="1"/>
  <c r="AB425" i="8"/>
  <c r="AD425" i="8" l="1"/>
  <c r="Q425" i="8" s="1"/>
  <c r="AJ425" i="8" s="1"/>
  <c r="AI425" i="8" l="1"/>
  <c r="AK425" i="8" s="1"/>
  <c r="AL425" i="8" s="1"/>
  <c r="AF425" i="8"/>
  <c r="AG425" i="8" s="1"/>
  <c r="AH425" i="8" s="1"/>
  <c r="K425" i="8"/>
  <c r="T426" i="8" s="1"/>
  <c r="L426" i="8" l="1"/>
  <c r="Z426" i="8" l="1"/>
  <c r="Y426" i="8"/>
  <c r="AA426" i="8" l="1"/>
  <c r="S426" i="8"/>
  <c r="V426" i="8" s="1"/>
  <c r="W426" i="8" l="1"/>
  <c r="X426" i="8" l="1"/>
  <c r="AC426" i="8" s="1"/>
  <c r="AB426" i="8"/>
  <c r="AD426" i="8" l="1"/>
  <c r="Q426" i="8" s="1"/>
  <c r="AF426" i="8" l="1"/>
  <c r="AG426" i="8" s="1"/>
  <c r="AH426" i="8" s="1"/>
  <c r="AI426" i="8"/>
  <c r="AJ426" i="8"/>
  <c r="K426" i="8"/>
  <c r="L427" i="8" l="1"/>
  <c r="Z427" i="8" s="1"/>
  <c r="T427" i="8"/>
  <c r="AK426" i="8"/>
  <c r="AL426" i="8" s="1"/>
  <c r="Y427" i="8" l="1"/>
  <c r="AA427" i="8" s="1"/>
  <c r="S427" i="8"/>
  <c r="V427" i="8" l="1"/>
  <c r="W427" i="8"/>
  <c r="X427" i="8" l="1"/>
  <c r="AC427" i="8" s="1"/>
  <c r="AB427" i="8"/>
  <c r="AD427" i="8" l="1"/>
  <c r="Q427" i="8" s="1"/>
  <c r="K427" i="8" l="1"/>
  <c r="T428" i="8" s="1"/>
  <c r="AI427" i="8"/>
  <c r="AJ427" i="8"/>
  <c r="AF427" i="8"/>
  <c r="AG427" i="8" s="1"/>
  <c r="AH427" i="8" s="1"/>
  <c r="L428" i="8" l="1"/>
  <c r="Y428" i="8" s="1"/>
  <c r="AK427" i="8"/>
  <c r="AL427" i="8" s="1"/>
  <c r="Z428" i="8" l="1"/>
  <c r="AA428" i="8" s="1"/>
  <c r="S428" i="8"/>
  <c r="V428" i="8" s="1"/>
  <c r="W428" i="8" l="1"/>
  <c r="X428" i="8" l="1"/>
  <c r="AC428" i="8" s="1"/>
  <c r="AB428" i="8"/>
  <c r="AD428" i="8" l="1"/>
  <c r="Q428" i="8" s="1"/>
  <c r="AF428" i="8" s="1"/>
  <c r="AG428" i="8" s="1"/>
  <c r="AH428" i="8" s="1"/>
  <c r="AI428" i="8" l="1"/>
  <c r="AJ428" i="8"/>
  <c r="K428" i="8"/>
  <c r="AK428" i="8" l="1"/>
  <c r="AL428" i="8" s="1"/>
  <c r="L429" i="8"/>
  <c r="Z429" i="8" s="1"/>
  <c r="T429" i="8"/>
  <c r="Y429" i="8" l="1"/>
  <c r="AA429" i="8" s="1"/>
  <c r="S429" i="8"/>
  <c r="V429" i="8" l="1"/>
  <c r="W429" i="8"/>
  <c r="X429" i="8" l="1"/>
  <c r="AC429" i="8" s="1"/>
  <c r="AB429" i="8"/>
  <c r="AD429" i="8" l="1"/>
  <c r="Q429" i="8" s="1"/>
  <c r="K429" i="8" s="1"/>
  <c r="T430" i="8" s="1"/>
  <c r="AI429" i="8" l="1"/>
  <c r="AJ429" i="8"/>
  <c r="AF429" i="8"/>
  <c r="AG429" i="8" s="1"/>
  <c r="AH429" i="8" s="1"/>
  <c r="L430" i="8"/>
  <c r="AK429" i="8" l="1"/>
  <c r="AL429" i="8" s="1"/>
  <c r="Z430" i="8"/>
  <c r="Y430" i="8"/>
  <c r="S430" i="8" l="1"/>
  <c r="V430" i="8" s="1"/>
  <c r="AA430" i="8"/>
  <c r="W430" i="8" l="1"/>
  <c r="X430" i="8" l="1"/>
  <c r="AC430" i="8" s="1"/>
  <c r="AB430" i="8"/>
  <c r="AD430" i="8" l="1"/>
  <c r="Q430" i="8" s="1"/>
  <c r="K430" i="8" s="1"/>
  <c r="T431" i="8" s="1"/>
  <c r="AI430" i="8" l="1"/>
  <c r="AJ430" i="8"/>
  <c r="AF430" i="8"/>
  <c r="AG430" i="8" s="1"/>
  <c r="AH430" i="8" s="1"/>
  <c r="L431" i="8"/>
  <c r="AK430" i="8" l="1"/>
  <c r="AL430" i="8" s="1"/>
  <c r="Z431" i="8"/>
  <c r="Y431" i="8"/>
  <c r="AA431" i="8" l="1"/>
  <c r="S431" i="8"/>
  <c r="V431" i="8" s="1"/>
  <c r="W431" i="8" l="1"/>
  <c r="X431" i="8" l="1"/>
  <c r="AC431" i="8" s="1"/>
  <c r="AB431" i="8"/>
  <c r="AD431" i="8" l="1"/>
  <c r="Q431" i="8" s="1"/>
  <c r="AF431" i="8" s="1"/>
  <c r="AG431" i="8" s="1"/>
  <c r="AH431" i="8" s="1"/>
  <c r="AI431" i="8" l="1"/>
  <c r="AJ431" i="8"/>
  <c r="K431" i="8"/>
  <c r="AK431" i="8" l="1"/>
  <c r="AL431" i="8" s="1"/>
  <c r="L432" i="8"/>
  <c r="Y432" i="8" s="1"/>
  <c r="T432" i="8"/>
  <c r="Z432" i="8" l="1"/>
  <c r="AA432" i="8" s="1"/>
  <c r="S432" i="8"/>
  <c r="V432" i="8" s="1"/>
  <c r="W432" i="8" l="1"/>
  <c r="X432" i="8" l="1"/>
  <c r="AC432" i="8" s="1"/>
  <c r="AB432" i="8"/>
  <c r="AD432" i="8" l="1"/>
  <c r="Q432" i="8" s="1"/>
  <c r="K432" i="8" s="1"/>
  <c r="T433" i="8" s="1"/>
  <c r="AI432" i="8" l="1"/>
  <c r="AJ432" i="8"/>
  <c r="AF432" i="8"/>
  <c r="AG432" i="8" s="1"/>
  <c r="AH432" i="8" s="1"/>
  <c r="L433" i="8"/>
  <c r="AK432" i="8" l="1"/>
  <c r="AL432" i="8" s="1"/>
  <c r="Z433" i="8"/>
  <c r="Y433" i="8"/>
  <c r="AA433" i="8" l="1"/>
  <c r="S433" i="8"/>
  <c r="V433" i="8" s="1"/>
  <c r="W433" i="8" l="1"/>
  <c r="X433" i="8" l="1"/>
  <c r="AC433" i="8" s="1"/>
  <c r="AB433" i="8"/>
  <c r="AD433" i="8" l="1"/>
  <c r="Q433" i="8" s="1"/>
  <c r="AF433" i="8" s="1"/>
  <c r="AG433" i="8" s="1"/>
  <c r="AH433" i="8" s="1"/>
  <c r="AI433" i="8" l="1"/>
  <c r="AJ433" i="8"/>
  <c r="K433" i="8"/>
  <c r="AK433" i="8" l="1"/>
  <c r="AL433" i="8" s="1"/>
  <c r="L434" i="8"/>
  <c r="Z434" i="8" s="1"/>
  <c r="T434" i="8"/>
  <c r="Y434" i="8" l="1"/>
  <c r="AA434" i="8" s="1"/>
  <c r="S434" i="8"/>
  <c r="V434" i="8" l="1"/>
  <c r="W434" i="8"/>
  <c r="X434" i="8" l="1"/>
  <c r="AC434" i="8" s="1"/>
  <c r="AB434" i="8"/>
  <c r="AD434" i="8" l="1"/>
  <c r="Q434" i="8" s="1"/>
  <c r="K434" i="8" s="1"/>
  <c r="T435" i="8" s="1"/>
  <c r="AI434" i="8" l="1"/>
  <c r="AJ434" i="8"/>
  <c r="AF434" i="8"/>
  <c r="AG434" i="8" s="1"/>
  <c r="AH434" i="8" s="1"/>
  <c r="L435" i="8"/>
  <c r="AK434" i="8" l="1"/>
  <c r="AL434" i="8" s="1"/>
  <c r="Z435" i="8"/>
  <c r="Y435" i="8"/>
  <c r="AA435" i="8" l="1"/>
  <c r="S435" i="8"/>
  <c r="V435" i="8" s="1"/>
  <c r="W435" i="8" l="1"/>
  <c r="X435" i="8" l="1"/>
  <c r="AC435" i="8" s="1"/>
  <c r="AB435" i="8"/>
  <c r="AD435" i="8" l="1"/>
  <c r="Q435" i="8" s="1"/>
  <c r="AJ435" i="8" s="1"/>
  <c r="AI435" i="8" l="1"/>
  <c r="AK435" i="8" s="1"/>
  <c r="AL435" i="8" s="1"/>
  <c r="AF435" i="8"/>
  <c r="AG435" i="8" s="1"/>
  <c r="AH435" i="8" s="1"/>
  <c r="K435" i="8"/>
  <c r="T436" i="8" s="1"/>
  <c r="L436" i="8" l="1"/>
  <c r="Z436" i="8" l="1"/>
  <c r="Y436" i="8"/>
  <c r="AA436" i="8" l="1"/>
  <c r="S436" i="8"/>
  <c r="V436" i="8" s="1"/>
  <c r="W436" i="8" l="1"/>
  <c r="X436" i="8" l="1"/>
  <c r="AC436" i="8" s="1"/>
  <c r="AB436" i="8"/>
  <c r="AD436" i="8" l="1"/>
  <c r="Q436" i="8" s="1"/>
  <c r="K436" i="8" s="1"/>
  <c r="T437" i="8" s="1"/>
  <c r="AI436" i="8" l="1"/>
  <c r="AJ436" i="8"/>
  <c r="AF436" i="8"/>
  <c r="AG436" i="8" s="1"/>
  <c r="AH436" i="8" s="1"/>
  <c r="L437" i="8"/>
  <c r="AK436" i="8" l="1"/>
  <c r="AL436" i="8" s="1"/>
  <c r="Z437" i="8"/>
  <c r="Y437" i="8"/>
  <c r="S437" i="8" l="1"/>
  <c r="V437" i="8" s="1"/>
  <c r="AA437" i="8"/>
  <c r="W437" i="8" l="1"/>
  <c r="X437" i="8" l="1"/>
  <c r="AC437" i="8" s="1"/>
  <c r="AB437" i="8"/>
  <c r="AD437" i="8" l="1"/>
  <c r="Q437" i="8" s="1"/>
  <c r="K437" i="8" s="1"/>
  <c r="T438" i="8" s="1"/>
  <c r="AI437" i="8" l="1"/>
  <c r="AJ437" i="8"/>
  <c r="AF437" i="8"/>
  <c r="AG437" i="8" s="1"/>
  <c r="AH437" i="8" s="1"/>
  <c r="L438" i="8"/>
  <c r="AK437" i="8" l="1"/>
  <c r="AL437" i="8" s="1"/>
  <c r="Z438" i="8"/>
  <c r="Y438" i="8"/>
  <c r="S438" i="8" l="1"/>
  <c r="V438" i="8" s="1"/>
  <c r="AA438" i="8"/>
  <c r="W438" i="8" l="1"/>
  <c r="X438" i="8" l="1"/>
  <c r="AC438" i="8" s="1"/>
  <c r="AB438" i="8"/>
  <c r="AD438" i="8" l="1"/>
  <c r="Q438" i="8" s="1"/>
  <c r="AJ438" i="8" s="1"/>
  <c r="AI438" i="8" l="1"/>
  <c r="AK438" i="8" s="1"/>
  <c r="AL438" i="8" s="1"/>
  <c r="AF438" i="8"/>
  <c r="AG438" i="8" s="1"/>
  <c r="AH438" i="8" s="1"/>
  <c r="K438" i="8"/>
  <c r="T439" i="8" s="1"/>
  <c r="L439" i="8" l="1"/>
  <c r="Z439" i="8" l="1"/>
  <c r="Y439" i="8"/>
  <c r="S439" i="8" l="1"/>
  <c r="V439" i="8" s="1"/>
  <c r="AA439" i="8"/>
  <c r="W439" i="8" l="1"/>
  <c r="X439" i="8" l="1"/>
  <c r="AC439" i="8" s="1"/>
  <c r="AB439" i="8"/>
  <c r="AD439" i="8" l="1"/>
  <c r="Q439" i="8" s="1"/>
  <c r="AJ439" i="8" s="1"/>
  <c r="AI439" i="8" l="1"/>
  <c r="AK439" i="8" s="1"/>
  <c r="AL439" i="8" s="1"/>
  <c r="AF439" i="8"/>
  <c r="AG439" i="8" s="1"/>
  <c r="AH439" i="8" s="1"/>
  <c r="K439" i="8"/>
  <c r="T440" i="8" s="1"/>
  <c r="L440" i="8" l="1"/>
  <c r="Z440" i="8" l="1"/>
  <c r="Y440" i="8"/>
  <c r="S440" i="8" l="1"/>
  <c r="V440" i="8" s="1"/>
  <c r="AA440" i="8"/>
  <c r="W440" i="8" l="1"/>
  <c r="X440" i="8" l="1"/>
  <c r="AC440" i="8" s="1"/>
  <c r="AB440" i="8"/>
  <c r="AD440" i="8" l="1"/>
  <c r="Q440" i="8" s="1"/>
  <c r="AF440" i="8" s="1"/>
  <c r="AG440" i="8" s="1"/>
  <c r="AH440" i="8" s="1"/>
  <c r="AI440" i="8" l="1"/>
  <c r="AJ440" i="8"/>
  <c r="K440" i="8"/>
  <c r="AK440" i="8" l="1"/>
  <c r="AL440" i="8" s="1"/>
  <c r="L441" i="8"/>
  <c r="Y441" i="8" s="1"/>
  <c r="T441" i="8"/>
  <c r="Z441" i="8" l="1"/>
  <c r="AA441" i="8" s="1"/>
  <c r="S441" i="8"/>
  <c r="V441" i="8" s="1"/>
  <c r="W441" i="8" l="1"/>
  <c r="X441" i="8" l="1"/>
  <c r="AC441" i="8" s="1"/>
  <c r="AB441" i="8"/>
  <c r="AD441" i="8" l="1"/>
  <c r="Q441" i="8" s="1"/>
  <c r="K441" i="8" s="1"/>
  <c r="T442" i="8" s="1"/>
  <c r="AI441" i="8" l="1"/>
  <c r="AJ441" i="8"/>
  <c r="AF441" i="8"/>
  <c r="AG441" i="8" s="1"/>
  <c r="AH441" i="8" s="1"/>
  <c r="L442" i="8"/>
  <c r="AK441" i="8" l="1"/>
  <c r="AL441" i="8" s="1"/>
  <c r="Z442" i="8"/>
  <c r="Y442" i="8"/>
  <c r="AA442" i="8" l="1"/>
  <c r="S442" i="8"/>
  <c r="V442" i="8" s="1"/>
  <c r="W442" i="8" l="1"/>
  <c r="X442" i="8" l="1"/>
  <c r="AC442" i="8" s="1"/>
  <c r="AB442" i="8"/>
  <c r="AD442" i="8" l="1"/>
  <c r="Q442" i="8" s="1"/>
  <c r="AF442" i="8" s="1"/>
  <c r="AG442" i="8" s="1"/>
  <c r="AH442" i="8" s="1"/>
  <c r="AI442" i="8" l="1"/>
  <c r="AJ442" i="8"/>
  <c r="K442" i="8"/>
  <c r="T443" i="8" s="1"/>
  <c r="L443" i="8" l="1"/>
  <c r="Y443" i="8" s="1"/>
  <c r="AK442" i="8"/>
  <c r="AL442" i="8" s="1"/>
  <c r="Z443" i="8" l="1"/>
  <c r="AA443" i="8" s="1"/>
  <c r="S443" i="8"/>
  <c r="V443" i="8" s="1"/>
  <c r="W443" i="8" l="1"/>
  <c r="X443" i="8" l="1"/>
  <c r="AC443" i="8" s="1"/>
  <c r="AB443" i="8"/>
  <c r="AD443" i="8" l="1"/>
  <c r="Q443" i="8" s="1"/>
  <c r="AJ443" i="8" s="1"/>
  <c r="AI443" i="8" l="1"/>
  <c r="AK443" i="8" s="1"/>
  <c r="AL443" i="8" s="1"/>
  <c r="AF443" i="8"/>
  <c r="AG443" i="8" s="1"/>
  <c r="AH443" i="8" s="1"/>
  <c r="K443" i="8"/>
  <c r="T444" i="8" s="1"/>
  <c r="L444" i="8" l="1"/>
  <c r="Z444" i="8" l="1"/>
  <c r="Y444" i="8"/>
  <c r="AA444" i="8" l="1"/>
  <c r="S444" i="8"/>
  <c r="V444" i="8" s="1"/>
  <c r="W444" i="8" l="1"/>
  <c r="X444" i="8" l="1"/>
  <c r="AC444" i="8" s="1"/>
  <c r="AB444" i="8"/>
  <c r="AD444" i="8" l="1"/>
  <c r="Q444" i="8" s="1"/>
  <c r="AF444" i="8" s="1"/>
  <c r="AG444" i="8" s="1"/>
  <c r="AH444" i="8" s="1"/>
  <c r="AI444" i="8" l="1"/>
  <c r="AJ444" i="8"/>
  <c r="K444" i="8"/>
  <c r="L445" i="8" l="1"/>
  <c r="Z445" i="8" s="1"/>
  <c r="T445" i="8"/>
  <c r="AK444" i="8"/>
  <c r="AL444" i="8" s="1"/>
  <c r="Y445" i="8" l="1"/>
  <c r="AA445" i="8" s="1"/>
  <c r="S445" i="8"/>
  <c r="V445" i="8" l="1"/>
  <c r="W445" i="8"/>
  <c r="X445" i="8" l="1"/>
  <c r="AC445" i="8" s="1"/>
  <c r="AB445" i="8"/>
  <c r="AD445" i="8" l="1"/>
  <c r="Q445" i="8" s="1"/>
  <c r="AF445" i="8" s="1"/>
  <c r="AG445" i="8" s="1"/>
  <c r="AH445" i="8" s="1"/>
  <c r="AI445" i="8" l="1"/>
  <c r="AJ445" i="8"/>
  <c r="K445" i="8"/>
  <c r="AK445" i="8" l="1"/>
  <c r="AL445" i="8" s="1"/>
  <c r="L446" i="8"/>
  <c r="Y446" i="8" s="1"/>
  <c r="T446" i="8"/>
  <c r="Z446" i="8" l="1"/>
  <c r="AA446" i="8" s="1"/>
  <c r="S446" i="8"/>
  <c r="V446" i="8" s="1"/>
  <c r="W446" i="8" l="1"/>
  <c r="X446" i="8" l="1"/>
  <c r="AC446" i="8" s="1"/>
  <c r="AB446" i="8"/>
  <c r="AD446" i="8" l="1"/>
  <c r="Q446" i="8" s="1"/>
  <c r="AF446" i="8" s="1"/>
  <c r="AG446" i="8" s="1"/>
  <c r="AH446" i="8" s="1"/>
  <c r="AI446" i="8" l="1"/>
  <c r="AJ446" i="8"/>
  <c r="K446" i="8"/>
  <c r="AK446" i="8" l="1"/>
  <c r="AL446" i="8" s="1"/>
  <c r="L447" i="8"/>
  <c r="Z447" i="8" s="1"/>
  <c r="T447" i="8"/>
  <c r="Y447" i="8" l="1"/>
  <c r="S447" i="8"/>
  <c r="V447" i="8" l="1"/>
  <c r="AA447" i="8"/>
  <c r="W447" i="8"/>
  <c r="X447" i="8" l="1"/>
  <c r="AC447" i="8" s="1"/>
  <c r="AB447" i="8"/>
  <c r="AD447" i="8" l="1"/>
  <c r="Q447" i="8" s="1"/>
  <c r="AJ447" i="8" s="1"/>
  <c r="AI447" i="8" l="1"/>
  <c r="AK447" i="8" s="1"/>
  <c r="AL447" i="8" s="1"/>
  <c r="AF447" i="8"/>
  <c r="AG447" i="8" s="1"/>
  <c r="AH447" i="8" s="1"/>
  <c r="K447" i="8"/>
  <c r="T448" i="8" s="1"/>
  <c r="L448" i="8" l="1"/>
  <c r="Z448" i="8" l="1"/>
  <c r="Y448" i="8"/>
  <c r="AA448" i="8" l="1"/>
  <c r="S448" i="8"/>
  <c r="V448" i="8" s="1"/>
  <c r="W448" i="8" l="1"/>
  <c r="X448" i="8" l="1"/>
  <c r="AC448" i="8" s="1"/>
  <c r="AB448" i="8"/>
  <c r="AD448" i="8" l="1"/>
  <c r="Q448" i="8" s="1"/>
  <c r="AF448" i="8" s="1"/>
  <c r="AG448" i="8" s="1"/>
  <c r="AH448" i="8" s="1"/>
  <c r="AI448" i="8" l="1"/>
  <c r="AJ448" i="8"/>
  <c r="K448" i="8"/>
  <c r="AK448" i="8" l="1"/>
  <c r="AL448" i="8" s="1"/>
  <c r="L449" i="8"/>
  <c r="Z449" i="8" s="1"/>
  <c r="T449" i="8"/>
  <c r="Y449" i="8" l="1"/>
  <c r="AA449" i="8" s="1"/>
  <c r="S449" i="8"/>
  <c r="V449" i="8" l="1"/>
  <c r="W449" i="8"/>
  <c r="X449" i="8" l="1"/>
  <c r="AC449" i="8" s="1"/>
  <c r="AB449" i="8"/>
  <c r="AD449" i="8" l="1"/>
  <c r="Q449" i="8" s="1"/>
  <c r="AF449" i="8" s="1"/>
  <c r="AG449" i="8" s="1"/>
  <c r="AH449" i="8" s="1"/>
  <c r="AJ449" i="8" l="1"/>
  <c r="AI449" i="8"/>
  <c r="K449" i="8"/>
  <c r="L450" i="8" l="1"/>
  <c r="Z450" i="8" s="1"/>
  <c r="T450" i="8"/>
  <c r="AK449" i="8"/>
  <c r="AL449" i="8" s="1"/>
  <c r="Y450" i="8" l="1"/>
  <c r="AA450" i="8" s="1"/>
  <c r="S450" i="8"/>
  <c r="V450" i="8" l="1"/>
  <c r="W450" i="8"/>
  <c r="X450" i="8" l="1"/>
  <c r="AC450" i="8" s="1"/>
  <c r="AB450" i="8"/>
  <c r="AD450" i="8" l="1"/>
  <c r="Q450" i="8" s="1"/>
  <c r="AF450" i="8" s="1"/>
  <c r="AG450" i="8" s="1"/>
  <c r="AH450" i="8" s="1"/>
  <c r="AI450" i="8" l="1"/>
  <c r="AJ450" i="8"/>
  <c r="K450" i="8"/>
  <c r="L451" i="8" l="1"/>
  <c r="Z451" i="8" s="1"/>
  <c r="T451" i="8"/>
  <c r="AK450" i="8"/>
  <c r="AL450" i="8" s="1"/>
  <c r="Y451" i="8" l="1"/>
  <c r="AA451" i="8" s="1"/>
  <c r="S451" i="8"/>
  <c r="V451" i="8" l="1"/>
  <c r="W451" i="8"/>
  <c r="X451" i="8" l="1"/>
  <c r="AC451" i="8" s="1"/>
  <c r="AB451" i="8"/>
  <c r="AD451" i="8" l="1"/>
  <c r="Q451" i="8" s="1"/>
  <c r="AJ451" i="8" s="1"/>
  <c r="AI451" i="8" l="1"/>
  <c r="AK451" i="8" s="1"/>
  <c r="AL451" i="8" s="1"/>
  <c r="AF451" i="8"/>
  <c r="AG451" i="8" s="1"/>
  <c r="AH451" i="8" s="1"/>
  <c r="K451" i="8"/>
  <c r="T452" i="8" s="1"/>
  <c r="L452" i="8" l="1"/>
  <c r="Z452" i="8" l="1"/>
  <c r="Y452" i="8"/>
  <c r="AA452" i="8" l="1"/>
  <c r="S452" i="8"/>
  <c r="V452" i="8" s="1"/>
  <c r="W452" i="8" l="1"/>
  <c r="X452" i="8" l="1"/>
  <c r="AC452" i="8" s="1"/>
  <c r="AB452" i="8"/>
  <c r="AD452" i="8" l="1"/>
  <c r="Q452" i="8" s="1"/>
  <c r="AF452" i="8" l="1"/>
  <c r="AG452" i="8" s="1"/>
  <c r="AH452" i="8" s="1"/>
  <c r="AI452" i="8"/>
  <c r="AJ452" i="8"/>
  <c r="K452" i="8"/>
  <c r="L453" i="8" l="1"/>
  <c r="Z453" i="8" s="1"/>
  <c r="T453" i="8"/>
  <c r="AK452" i="8"/>
  <c r="AL452" i="8" s="1"/>
  <c r="Y453" i="8" l="1"/>
  <c r="AA453" i="8" s="1"/>
  <c r="S453" i="8"/>
  <c r="V453" i="8" l="1"/>
  <c r="W453" i="8"/>
  <c r="X453" i="8" l="1"/>
  <c r="AC453" i="8" s="1"/>
  <c r="AB453" i="8"/>
  <c r="AD453" i="8" l="1"/>
  <c r="Q453" i="8" s="1"/>
  <c r="AF453" i="8" s="1"/>
  <c r="AG453" i="8" s="1"/>
  <c r="AH453" i="8" s="1"/>
  <c r="AI453" i="8" l="1"/>
  <c r="AJ453" i="8"/>
  <c r="K453" i="8"/>
  <c r="AK453" i="8" l="1"/>
  <c r="AL453" i="8" s="1"/>
  <c r="L454" i="8"/>
  <c r="Z454" i="8" s="1"/>
  <c r="T454" i="8"/>
  <c r="Y454" i="8" l="1"/>
  <c r="AA454" i="8" s="1"/>
  <c r="S454" i="8"/>
  <c r="V454" i="8" l="1"/>
  <c r="W454" i="8"/>
  <c r="X454" i="8" l="1"/>
  <c r="AC454" i="8" s="1"/>
  <c r="AB454" i="8"/>
  <c r="AD454" i="8" l="1"/>
  <c r="Q454" i="8" s="1"/>
  <c r="AF454" i="8" s="1"/>
  <c r="AG454" i="8" s="1"/>
  <c r="AH454" i="8" s="1"/>
  <c r="AI454" i="8" l="1"/>
  <c r="AJ454" i="8"/>
  <c r="K454" i="8"/>
  <c r="AK454" i="8" l="1"/>
  <c r="AL454" i="8" s="1"/>
  <c r="L455" i="8"/>
  <c r="Y455" i="8" s="1"/>
  <c r="T455" i="8"/>
  <c r="Z455" i="8" l="1"/>
  <c r="AA455" i="8" s="1"/>
  <c r="S455" i="8"/>
  <c r="V455" i="8" s="1"/>
  <c r="W455" i="8" l="1"/>
  <c r="X455" i="8" l="1"/>
  <c r="AC455" i="8" s="1"/>
  <c r="AB455" i="8"/>
  <c r="AD455" i="8" l="1"/>
  <c r="Q455" i="8" s="1"/>
  <c r="AJ455" i="8" s="1"/>
  <c r="AI455" i="8" l="1"/>
  <c r="AK455" i="8" s="1"/>
  <c r="AL455" i="8" s="1"/>
  <c r="AF455" i="8"/>
  <c r="AG455" i="8" s="1"/>
  <c r="AH455" i="8" s="1"/>
  <c r="K455" i="8"/>
  <c r="T456" i="8" s="1"/>
  <c r="L456" i="8" l="1"/>
  <c r="Z456" i="8" l="1"/>
  <c r="Y456" i="8"/>
  <c r="AA456" i="8" l="1"/>
  <c r="S456" i="8"/>
  <c r="V456" i="8" s="1"/>
  <c r="W456" i="8" l="1"/>
  <c r="X456" i="8" l="1"/>
  <c r="AC456" i="8" s="1"/>
  <c r="AB456" i="8"/>
  <c r="AD456" i="8" l="1"/>
  <c r="Q456" i="8" s="1"/>
  <c r="AF456" i="8" s="1"/>
  <c r="AG456" i="8" s="1"/>
  <c r="AH456" i="8" s="1"/>
  <c r="AJ456" i="8" l="1"/>
  <c r="AI456" i="8"/>
  <c r="K456" i="8"/>
  <c r="L457" i="8" l="1"/>
  <c r="Z457" i="8" s="1"/>
  <c r="T457" i="8"/>
  <c r="AK456" i="8"/>
  <c r="AL456" i="8" s="1"/>
  <c r="Y457" i="8" l="1"/>
  <c r="AA457" i="8" s="1"/>
  <c r="S457" i="8"/>
  <c r="V457" i="8" l="1"/>
  <c r="W457" i="8"/>
  <c r="X457" i="8" l="1"/>
  <c r="AC457" i="8" s="1"/>
  <c r="AB457" i="8"/>
  <c r="AD457" i="8" l="1"/>
  <c r="Q457" i="8" s="1"/>
  <c r="AF457" i="8" s="1"/>
  <c r="AG457" i="8" s="1"/>
  <c r="AH457" i="8" s="1"/>
  <c r="AI457" i="8" l="1"/>
  <c r="AJ457" i="8"/>
  <c r="K457" i="8"/>
  <c r="AK457" i="8" l="1"/>
  <c r="AL457" i="8" s="1"/>
  <c r="L458" i="8"/>
  <c r="Z458" i="8" s="1"/>
  <c r="T458" i="8"/>
  <c r="Y458" i="8" l="1"/>
  <c r="AA458" i="8" s="1"/>
  <c r="S458" i="8"/>
  <c r="V458" i="8" l="1"/>
  <c r="W458" i="8"/>
  <c r="X458" i="8" l="1"/>
  <c r="AC458" i="8" s="1"/>
  <c r="AB458" i="8"/>
  <c r="AD458" i="8" l="1"/>
  <c r="Q458" i="8" s="1"/>
  <c r="K458" i="8" s="1"/>
  <c r="T459" i="8" s="1"/>
  <c r="AI458" i="8" l="1"/>
  <c r="AJ458" i="8"/>
  <c r="AF458" i="8"/>
  <c r="AG458" i="8" s="1"/>
  <c r="AH458" i="8" s="1"/>
  <c r="L459" i="8"/>
  <c r="AK458" i="8" l="1"/>
  <c r="AL458" i="8" s="1"/>
  <c r="Z459" i="8"/>
  <c r="Y459" i="8"/>
  <c r="AA459" i="8" l="1"/>
  <c r="S459" i="8"/>
  <c r="V459" i="8" s="1"/>
  <c r="W459" i="8" l="1"/>
  <c r="X459" i="8" l="1"/>
  <c r="AC459" i="8" s="1"/>
  <c r="AB459" i="8"/>
  <c r="AD459" i="8" l="1"/>
  <c r="Q459" i="8" s="1"/>
  <c r="AF459" i="8" s="1"/>
  <c r="AG459" i="8" s="1"/>
  <c r="AH459" i="8" s="1"/>
  <c r="AI459" i="8" l="1"/>
  <c r="AJ459" i="8"/>
  <c r="K459" i="8"/>
  <c r="AK459" i="8" l="1"/>
  <c r="AL459" i="8" s="1"/>
  <c r="L460" i="8"/>
  <c r="Z460" i="8" s="1"/>
  <c r="T460" i="8"/>
  <c r="Y460" i="8" l="1"/>
  <c r="AA460" i="8" s="1"/>
  <c r="S460" i="8"/>
  <c r="V460" i="8" s="1"/>
  <c r="W460" i="8" l="1"/>
  <c r="X460" i="8" l="1"/>
  <c r="AC460" i="8" s="1"/>
  <c r="AB460" i="8"/>
  <c r="AD460" i="8" l="1"/>
  <c r="Q460" i="8" s="1"/>
  <c r="AJ460" i="8" s="1"/>
  <c r="AI460" i="8" l="1"/>
  <c r="AK460" i="8" s="1"/>
  <c r="AL460" i="8" s="1"/>
  <c r="AF460" i="8"/>
  <c r="AG460" i="8" s="1"/>
  <c r="AH460" i="8" s="1"/>
  <c r="K460" i="8"/>
  <c r="T461" i="8" s="1"/>
  <c r="L461" i="8" l="1"/>
  <c r="Z461" i="8" l="1"/>
  <c r="Y461" i="8"/>
  <c r="AA461" i="8" l="1"/>
  <c r="S461" i="8"/>
  <c r="V461" i="8" s="1"/>
  <c r="W461" i="8" l="1"/>
  <c r="X461" i="8" l="1"/>
  <c r="AC461" i="8" s="1"/>
  <c r="AB461" i="8"/>
  <c r="AD461" i="8" l="1"/>
  <c r="Q461" i="8" s="1"/>
  <c r="AF461" i="8" s="1"/>
  <c r="AG461" i="8" s="1"/>
  <c r="AH461" i="8" s="1"/>
  <c r="AI461" i="8" l="1"/>
  <c r="AJ461" i="8"/>
  <c r="K461" i="8"/>
  <c r="AK461" i="8" l="1"/>
  <c r="AL461" i="8" s="1"/>
  <c r="L462" i="8"/>
  <c r="Z462" i="8" s="1"/>
  <c r="T462" i="8"/>
  <c r="Y462" i="8" l="1"/>
  <c r="AA462" i="8" s="1"/>
  <c r="S462" i="8"/>
  <c r="V462" i="8" l="1"/>
  <c r="W462" i="8"/>
  <c r="X462" i="8" l="1"/>
  <c r="AC462" i="8" s="1"/>
  <c r="AB462" i="8"/>
  <c r="AD462" i="8" l="1"/>
  <c r="Q462" i="8" s="1"/>
  <c r="AJ462" i="8" s="1"/>
  <c r="AI462" i="8" l="1"/>
  <c r="AK462" i="8" s="1"/>
  <c r="AL462" i="8" s="1"/>
  <c r="AF462" i="8"/>
  <c r="AG462" i="8" s="1"/>
  <c r="AH462" i="8" s="1"/>
  <c r="K462" i="8"/>
  <c r="T463" i="8" s="1"/>
  <c r="L463" i="8" l="1"/>
  <c r="Z463" i="8" l="1"/>
  <c r="Y463" i="8"/>
  <c r="AA463" i="8" l="1"/>
  <c r="S463" i="8"/>
  <c r="V463" i="8" s="1"/>
  <c r="W463" i="8" l="1"/>
  <c r="X463" i="8" l="1"/>
  <c r="AC463" i="8" s="1"/>
  <c r="AB463" i="8"/>
  <c r="AD463" i="8" l="1"/>
  <c r="Q463" i="8" s="1"/>
  <c r="AF463" i="8" l="1"/>
  <c r="AG463" i="8" s="1"/>
  <c r="AH463" i="8" s="1"/>
  <c r="AJ463" i="8"/>
  <c r="AI463" i="8"/>
  <c r="K463" i="8"/>
  <c r="L464" i="8" l="1"/>
  <c r="Z464" i="8" s="1"/>
  <c r="T464" i="8"/>
  <c r="AK463" i="8"/>
  <c r="AL463" i="8" s="1"/>
  <c r="Y464" i="8" l="1"/>
  <c r="AA464" i="8" s="1"/>
  <c r="S464" i="8"/>
  <c r="V464" i="8" l="1"/>
  <c r="W464" i="8"/>
  <c r="X464" i="8" l="1"/>
  <c r="AC464" i="8" s="1"/>
  <c r="AB464" i="8"/>
  <c r="AD464" i="8" l="1"/>
  <c r="Q464" i="8" s="1"/>
  <c r="AF464" i="8" l="1"/>
  <c r="AG464" i="8" s="1"/>
  <c r="AH464" i="8" s="1"/>
  <c r="AJ464" i="8"/>
  <c r="AI464" i="8"/>
  <c r="K464" i="8"/>
  <c r="L465" i="8" l="1"/>
  <c r="Z465" i="8" s="1"/>
  <c r="T465" i="8"/>
  <c r="AK464" i="8"/>
  <c r="AL464" i="8" s="1"/>
  <c r="Y465" i="8" l="1"/>
  <c r="AA465" i="8" s="1"/>
  <c r="S465" i="8"/>
  <c r="V465" i="8" l="1"/>
  <c r="W465" i="8"/>
  <c r="X465" i="8" l="1"/>
  <c r="AC465" i="8" s="1"/>
  <c r="AB465" i="8"/>
  <c r="AD465" i="8" l="1"/>
  <c r="Q465" i="8" s="1"/>
  <c r="AF465" i="8" l="1"/>
  <c r="AG465" i="8" s="1"/>
  <c r="AH465" i="8" s="1"/>
  <c r="AJ465" i="8"/>
  <c r="AI465" i="8"/>
  <c r="K465" i="8"/>
  <c r="L466" i="8" l="1"/>
  <c r="Z466" i="8" s="1"/>
  <c r="T466" i="8"/>
  <c r="AK465" i="8"/>
  <c r="AL465" i="8" s="1"/>
  <c r="Y466" i="8" l="1"/>
  <c r="AA466" i="8" s="1"/>
  <c r="S466" i="8"/>
  <c r="V466" i="8" l="1"/>
  <c r="W466" i="8"/>
  <c r="X466" i="8" l="1"/>
  <c r="AC466" i="8" s="1"/>
  <c r="AB466" i="8"/>
  <c r="AD466" i="8" l="1"/>
  <c r="Q466" i="8" s="1"/>
  <c r="AJ466" i="8" l="1"/>
  <c r="AI466" i="8"/>
  <c r="AF466" i="8"/>
  <c r="AG466" i="8" s="1"/>
  <c r="AH466" i="8" s="1"/>
  <c r="K466" i="8"/>
  <c r="T467" i="8" s="1"/>
  <c r="AK466" i="8" l="1"/>
  <c r="AL466" i="8" s="1"/>
  <c r="L467" i="8"/>
  <c r="Z467" i="8" l="1"/>
  <c r="Y467" i="8"/>
  <c r="AA467" i="8" l="1"/>
  <c r="S467" i="8"/>
  <c r="V467" i="8" s="1"/>
  <c r="W467" i="8" l="1"/>
  <c r="X467" i="8" l="1"/>
  <c r="AC467" i="8" s="1"/>
  <c r="AB467" i="8"/>
  <c r="AD467" i="8" l="1"/>
  <c r="Q467" i="8" s="1"/>
  <c r="AJ467" i="8" s="1"/>
  <c r="AI467" i="8" l="1"/>
  <c r="AK467" i="8" s="1"/>
  <c r="AL467" i="8" s="1"/>
  <c r="AF467" i="8"/>
  <c r="AG467" i="8" s="1"/>
  <c r="AH467" i="8" s="1"/>
  <c r="K467" i="8"/>
  <c r="T468" i="8" s="1"/>
  <c r="L468" i="8" l="1"/>
  <c r="Z468" i="8" l="1"/>
  <c r="Y468" i="8"/>
  <c r="S468" i="8" l="1"/>
  <c r="V468" i="8" s="1"/>
  <c r="AA468" i="8"/>
  <c r="W468" i="8" l="1"/>
  <c r="X468" i="8" l="1"/>
  <c r="AC468" i="8" s="1"/>
  <c r="AB468" i="8"/>
  <c r="AD468" i="8" l="1"/>
  <c r="Q468" i="8" s="1"/>
  <c r="AF468" i="8" s="1"/>
  <c r="AG468" i="8" s="1"/>
  <c r="AH468" i="8" s="1"/>
  <c r="AI468" i="8" l="1"/>
  <c r="AJ468" i="8"/>
  <c r="K468" i="8"/>
  <c r="L469" i="8" l="1"/>
  <c r="Z469" i="8" s="1"/>
  <c r="T469" i="8"/>
  <c r="AK468" i="8"/>
  <c r="AL468" i="8" s="1"/>
  <c r="Y469" i="8" l="1"/>
  <c r="AA469" i="8" s="1"/>
  <c r="S469" i="8"/>
  <c r="V469" i="8" l="1"/>
  <c r="W469" i="8"/>
  <c r="X469" i="8" l="1"/>
  <c r="AC469" i="8" s="1"/>
  <c r="AB469" i="8"/>
  <c r="AD469" i="8" l="1"/>
  <c r="Q469" i="8" s="1"/>
  <c r="AF469" i="8" l="1"/>
  <c r="AG469" i="8" s="1"/>
  <c r="AH469" i="8" s="1"/>
  <c r="AJ469" i="8"/>
  <c r="AI469" i="8"/>
  <c r="K469" i="8"/>
  <c r="L470" i="8" l="1"/>
  <c r="Z470" i="8" s="1"/>
  <c r="T470" i="8"/>
  <c r="AK469" i="8"/>
  <c r="AL469" i="8" s="1"/>
  <c r="Y470" i="8" l="1"/>
  <c r="AA470" i="8" s="1"/>
  <c r="S470" i="8"/>
  <c r="V470" i="8" l="1"/>
  <c r="W470" i="8"/>
  <c r="X470" i="8" l="1"/>
  <c r="AC470" i="8" s="1"/>
  <c r="AB470" i="8"/>
  <c r="AD470" i="8" l="1"/>
  <c r="Q470" i="8" s="1"/>
  <c r="AF470" i="8" l="1"/>
  <c r="AG470" i="8" s="1"/>
  <c r="AH470" i="8" s="1"/>
  <c r="AJ470" i="8"/>
  <c r="AI470" i="8"/>
  <c r="K470" i="8"/>
  <c r="L471" i="8" l="1"/>
  <c r="Z471" i="8" s="1"/>
  <c r="T471" i="8"/>
  <c r="AK470" i="8"/>
  <c r="AL470" i="8" s="1"/>
  <c r="Y471" i="8" l="1"/>
  <c r="AA471" i="8" s="1"/>
  <c r="S471" i="8"/>
  <c r="V471" i="8" l="1"/>
  <c r="W471" i="8"/>
  <c r="X471" i="8" l="1"/>
  <c r="AC471" i="8" s="1"/>
  <c r="AB471" i="8"/>
  <c r="AD471" i="8" l="1"/>
  <c r="Q471" i="8" s="1"/>
  <c r="AF471" i="8" l="1"/>
  <c r="AG471" i="8" s="1"/>
  <c r="AH471" i="8" s="1"/>
  <c r="AI471" i="8"/>
  <c r="AJ471" i="8"/>
  <c r="K471" i="8"/>
  <c r="AK471" i="8" l="1"/>
  <c r="AL471" i="8" s="1"/>
  <c r="L472" i="8"/>
  <c r="Z472" i="8" s="1"/>
  <c r="T472" i="8"/>
  <c r="Y472" i="8" l="1"/>
  <c r="S472" i="8"/>
  <c r="V472" i="8" l="1"/>
  <c r="AA472" i="8"/>
  <c r="W472" i="8"/>
  <c r="X472" i="8" l="1"/>
  <c r="AC472" i="8" s="1"/>
  <c r="AB472" i="8"/>
  <c r="AD472" i="8" l="1"/>
  <c r="Q472" i="8" s="1"/>
  <c r="K472" i="8" l="1"/>
  <c r="AJ472" i="8"/>
  <c r="AI472" i="8"/>
  <c r="AF472" i="8"/>
  <c r="AG472" i="8" s="1"/>
  <c r="AH472" i="8" s="1"/>
  <c r="L473" i="8" l="1"/>
  <c r="Z473" i="8" s="1"/>
  <c r="T473" i="8"/>
  <c r="AK472" i="8"/>
  <c r="AL472" i="8" s="1"/>
  <c r="Y473" i="8" l="1"/>
  <c r="AA473" i="8" s="1"/>
  <c r="S473" i="8"/>
  <c r="V473" i="8" l="1"/>
  <c r="W473" i="8"/>
  <c r="X473" i="8" l="1"/>
  <c r="AC473" i="8" s="1"/>
  <c r="AB473" i="8"/>
  <c r="AD473" i="8" l="1"/>
  <c r="Q473" i="8" s="1"/>
  <c r="AJ473" i="8" l="1"/>
  <c r="AI473" i="8"/>
  <c r="AF473" i="8"/>
  <c r="AG473" i="8" s="1"/>
  <c r="AH473" i="8" s="1"/>
  <c r="K473" i="8"/>
  <c r="T474" i="8" s="1"/>
  <c r="AK473" i="8" l="1"/>
  <c r="AL473" i="8" s="1"/>
  <c r="L474" i="8"/>
  <c r="Z474" i="8" l="1"/>
  <c r="Y474" i="8"/>
  <c r="AA474" i="8" l="1"/>
  <c r="S474" i="8"/>
  <c r="V474" i="8" s="1"/>
  <c r="W474" i="8" l="1"/>
  <c r="X474" i="8" l="1"/>
  <c r="AC474" i="8" s="1"/>
  <c r="AB474" i="8"/>
  <c r="AD474" i="8" l="1"/>
  <c r="Q474" i="8" s="1"/>
  <c r="AJ474" i="8" l="1"/>
  <c r="AI474" i="8"/>
  <c r="AF474" i="8"/>
  <c r="AG474" i="8" s="1"/>
  <c r="AH474" i="8" s="1"/>
  <c r="K474" i="8"/>
  <c r="T475" i="8" s="1"/>
  <c r="AK474" i="8" l="1"/>
  <c r="AL474" i="8" s="1"/>
  <c r="L475" i="8"/>
  <c r="Z475" i="8" l="1"/>
  <c r="Y475" i="8"/>
  <c r="AA475" i="8" l="1"/>
  <c r="S475" i="8"/>
  <c r="V475" i="8" s="1"/>
  <c r="W475" i="8" l="1"/>
  <c r="X475" i="8" l="1"/>
  <c r="AC475" i="8" s="1"/>
  <c r="AB475" i="8"/>
  <c r="AD475" i="8" l="1"/>
  <c r="Q475" i="8" s="1"/>
  <c r="K475" i="8" s="1"/>
  <c r="T476" i="8" s="1"/>
  <c r="AJ475" i="8" l="1"/>
  <c r="AF475" i="8"/>
  <c r="AG475" i="8" s="1"/>
  <c r="AH475" i="8" s="1"/>
  <c r="AI475" i="8"/>
  <c r="L476" i="8"/>
  <c r="AK475" i="8" l="1"/>
  <c r="AL475" i="8" s="1"/>
  <c r="Z476" i="8"/>
  <c r="Y476" i="8"/>
  <c r="AA476" i="8" l="1"/>
  <c r="S476" i="8"/>
  <c r="V476" i="8" s="1"/>
  <c r="W476" i="8" l="1"/>
  <c r="X476" i="8" l="1"/>
  <c r="AC476" i="8" s="1"/>
  <c r="AB476" i="8"/>
  <c r="AD476" i="8" l="1"/>
  <c r="Q476" i="8" s="1"/>
  <c r="AF476" i="8" l="1"/>
  <c r="AG476" i="8" s="1"/>
  <c r="AH476" i="8" s="1"/>
  <c r="AJ476" i="8"/>
  <c r="AI476" i="8"/>
  <c r="K476" i="8"/>
  <c r="L477" i="8" l="1"/>
  <c r="Z477" i="8" s="1"/>
  <c r="T477" i="8"/>
  <c r="AK476" i="8"/>
  <c r="AL476" i="8" s="1"/>
  <c r="Y477" i="8" l="1"/>
  <c r="AA477" i="8" s="1"/>
  <c r="S477" i="8"/>
  <c r="V477" i="8" s="1"/>
  <c r="W477" i="8" l="1"/>
  <c r="X477" i="8" l="1"/>
  <c r="AC477" i="8" s="1"/>
  <c r="AB477" i="8"/>
  <c r="AD477" i="8" l="1"/>
  <c r="Q477" i="8" s="1"/>
  <c r="AJ477" i="8" l="1"/>
  <c r="AI477" i="8"/>
  <c r="AF477" i="8"/>
  <c r="AG477" i="8" s="1"/>
  <c r="AH477" i="8" s="1"/>
  <c r="K477" i="8"/>
  <c r="T478" i="8" s="1"/>
  <c r="AK477" i="8" l="1"/>
  <c r="AL477" i="8" s="1"/>
  <c r="L478" i="8"/>
  <c r="Z478" i="8" l="1"/>
  <c r="Y478" i="8"/>
  <c r="AA478" i="8" l="1"/>
  <c r="S478" i="8"/>
  <c r="V478" i="8" s="1"/>
  <c r="W478" i="8" l="1"/>
  <c r="X478" i="8" l="1"/>
  <c r="AC478" i="8" s="1"/>
  <c r="AB478" i="8"/>
  <c r="AD478" i="8" l="1"/>
  <c r="Q478" i="8" s="1"/>
  <c r="AF478" i="8" l="1"/>
  <c r="AG478" i="8" s="1"/>
  <c r="AH478" i="8" s="1"/>
  <c r="AJ478" i="8"/>
  <c r="AI478" i="8"/>
  <c r="K478" i="8"/>
  <c r="L479" i="8" l="1"/>
  <c r="Z479" i="8" s="1"/>
  <c r="T479" i="8"/>
  <c r="AK478" i="8"/>
  <c r="AL478" i="8" s="1"/>
  <c r="Y479" i="8" l="1"/>
  <c r="AA479" i="8" s="1"/>
  <c r="S479" i="8"/>
  <c r="V479" i="8" l="1"/>
  <c r="W479" i="8"/>
  <c r="X479" i="8" l="1"/>
  <c r="AC479" i="8" s="1"/>
  <c r="AB479" i="8"/>
  <c r="AD479" i="8" l="1"/>
  <c r="Q479" i="8" s="1"/>
  <c r="AF479" i="8" l="1"/>
  <c r="AG479" i="8" s="1"/>
  <c r="AH479" i="8" s="1"/>
  <c r="AJ479" i="8"/>
  <c r="AI479" i="8"/>
  <c r="K479" i="8"/>
  <c r="L480" i="8" l="1"/>
  <c r="Z480" i="8" s="1"/>
  <c r="T480" i="8"/>
  <c r="AK479" i="8"/>
  <c r="AL479" i="8" s="1"/>
  <c r="Y480" i="8" l="1"/>
  <c r="AA480" i="8" s="1"/>
  <c r="S480" i="8"/>
  <c r="V480" i="8" l="1"/>
  <c r="W480" i="8"/>
  <c r="X480" i="8" l="1"/>
  <c r="AC480" i="8" s="1"/>
  <c r="AB480" i="8"/>
  <c r="AD480" i="8" l="1"/>
  <c r="Q480" i="8" s="1"/>
  <c r="AJ480" i="8" l="1"/>
  <c r="AI480" i="8"/>
  <c r="AF480" i="8"/>
  <c r="AG480" i="8" s="1"/>
  <c r="AH480" i="8" s="1"/>
  <c r="K480" i="8"/>
  <c r="T481" i="8" s="1"/>
  <c r="AK480" i="8" l="1"/>
  <c r="AL480" i="8" s="1"/>
  <c r="L481" i="8"/>
  <c r="Z481" i="8" l="1"/>
  <c r="Y481" i="8"/>
  <c r="S481" i="8" l="1"/>
  <c r="V481" i="8" s="1"/>
  <c r="AA481" i="8"/>
  <c r="W481" i="8" l="1"/>
  <c r="X481" i="8" l="1"/>
  <c r="AC481" i="8" s="1"/>
  <c r="AB481" i="8"/>
  <c r="AD481" i="8" l="1"/>
  <c r="Q481" i="8" s="1"/>
  <c r="AI481" i="8" s="1"/>
  <c r="AJ481" i="8" l="1"/>
  <c r="AK481" i="8" s="1"/>
  <c r="AL481" i="8" s="1"/>
  <c r="AF481" i="8"/>
  <c r="AG481" i="8" s="1"/>
  <c r="AH481" i="8" s="1"/>
  <c r="K481" i="8"/>
  <c r="T482" i="8" s="1"/>
  <c r="L482" i="8" l="1"/>
  <c r="Z482" i="8" l="1"/>
  <c r="Y482" i="8"/>
  <c r="AA482" i="8" l="1"/>
  <c r="S482" i="8"/>
  <c r="V482" i="8" s="1"/>
  <c r="W482" i="8" l="1"/>
  <c r="X482" i="8" l="1"/>
  <c r="AC482" i="8" s="1"/>
  <c r="AB482" i="8"/>
  <c r="AD482" i="8" l="1"/>
  <c r="Q482" i="8" s="1"/>
  <c r="AJ482" i="8" l="1"/>
  <c r="AI482" i="8"/>
  <c r="AF482" i="8"/>
  <c r="AG482" i="8" s="1"/>
  <c r="AH482" i="8" s="1"/>
  <c r="K482" i="8"/>
  <c r="T483" i="8" s="1"/>
  <c r="AK482" i="8" l="1"/>
  <c r="AL482" i="8" s="1"/>
  <c r="L483" i="8"/>
  <c r="Z483" i="8" l="1"/>
  <c r="Y483" i="8"/>
  <c r="S483" i="8" l="1"/>
  <c r="V483" i="8" s="1"/>
  <c r="AA483" i="8"/>
  <c r="W483" i="8" l="1"/>
  <c r="X483" i="8" l="1"/>
  <c r="AC483" i="8" s="1"/>
  <c r="AB483" i="8"/>
  <c r="AD483" i="8" l="1"/>
  <c r="Q483" i="8" s="1"/>
  <c r="AJ483" i="8" l="1"/>
  <c r="AI483" i="8"/>
  <c r="AF483" i="8"/>
  <c r="AG483" i="8" s="1"/>
  <c r="AH483" i="8" s="1"/>
  <c r="K483" i="8"/>
  <c r="T484" i="8" s="1"/>
  <c r="AK483" i="8" l="1"/>
  <c r="AL483" i="8" s="1"/>
  <c r="L484" i="8"/>
  <c r="Z484" i="8" l="1"/>
  <c r="Y484" i="8"/>
  <c r="AA484" i="8" l="1"/>
  <c r="S484" i="8"/>
  <c r="V484" i="8" s="1"/>
  <c r="W484" i="8" l="1"/>
  <c r="X484" i="8" l="1"/>
  <c r="AC484" i="8" s="1"/>
  <c r="AB484" i="8"/>
  <c r="AD484" i="8" l="1"/>
  <c r="Q484" i="8" s="1"/>
  <c r="AF484" i="8" s="1"/>
  <c r="AG484" i="8" s="1"/>
  <c r="AH484" i="8" s="1"/>
  <c r="AI484" i="8" l="1"/>
  <c r="K484" i="8"/>
  <c r="AJ484" i="8"/>
  <c r="AK484" i="8" l="1"/>
  <c r="AL484" i="8" s="1"/>
  <c r="L485" i="8"/>
  <c r="Y485" i="8" s="1"/>
  <c r="T485" i="8"/>
  <c r="Z485" i="8" l="1"/>
  <c r="AA485" i="8" s="1"/>
  <c r="S485" i="8"/>
  <c r="V485" i="8" s="1"/>
  <c r="W485" i="8" l="1"/>
  <c r="X485" i="8" l="1"/>
  <c r="AC485" i="8" s="1"/>
  <c r="AB485" i="8"/>
  <c r="AD485" i="8" l="1"/>
  <c r="Q485" i="8" s="1"/>
  <c r="AJ485" i="8" l="1"/>
  <c r="AI485" i="8"/>
  <c r="AF485" i="8"/>
  <c r="AG485" i="8" s="1"/>
  <c r="AH485" i="8" s="1"/>
  <c r="K485" i="8"/>
  <c r="T486" i="8" s="1"/>
  <c r="AK485" i="8" l="1"/>
  <c r="AL485" i="8" s="1"/>
  <c r="L486" i="8"/>
  <c r="Z486" i="8" l="1"/>
  <c r="Y486" i="8"/>
  <c r="AA486" i="8" l="1"/>
  <c r="S486" i="8"/>
  <c r="V486" i="8" s="1"/>
  <c r="W486" i="8" l="1"/>
  <c r="X486" i="8" l="1"/>
  <c r="AC486" i="8" s="1"/>
  <c r="AB486" i="8"/>
  <c r="AD486" i="8" l="1"/>
  <c r="Q486" i="8" s="1"/>
  <c r="AJ486" i="8" l="1"/>
  <c r="AI486" i="8"/>
  <c r="AF486" i="8"/>
  <c r="AG486" i="8" s="1"/>
  <c r="AH486" i="8" s="1"/>
  <c r="K486" i="8"/>
  <c r="T487" i="8" s="1"/>
  <c r="AK486" i="8" l="1"/>
  <c r="AL486" i="8" s="1"/>
  <c r="L487" i="8"/>
  <c r="Z487" i="8" l="1"/>
  <c r="Y487" i="8"/>
  <c r="AA487" i="8" l="1"/>
  <c r="S487" i="8"/>
  <c r="V487" i="8" s="1"/>
  <c r="W487" i="8" l="1"/>
  <c r="X487" i="8" l="1"/>
  <c r="AC487" i="8" s="1"/>
  <c r="AB487" i="8"/>
  <c r="AD487" i="8" l="1"/>
  <c r="Q487" i="8" s="1"/>
  <c r="AF487" i="8" l="1"/>
  <c r="AG487" i="8" s="1"/>
  <c r="AH487" i="8" s="1"/>
  <c r="AJ487" i="8"/>
  <c r="AI487" i="8"/>
  <c r="K487" i="8"/>
  <c r="L488" i="8" l="1"/>
  <c r="Z488" i="8" s="1"/>
  <c r="T488" i="8"/>
  <c r="AK487" i="8"/>
  <c r="AL487" i="8" s="1"/>
  <c r="Y488" i="8" l="1"/>
  <c r="AA488" i="8" s="1"/>
  <c r="S488" i="8"/>
  <c r="V488" i="8" l="1"/>
  <c r="W488" i="8"/>
  <c r="X488" i="8" l="1"/>
  <c r="AC488" i="8" s="1"/>
  <c r="AB488" i="8"/>
  <c r="AD488" i="8" l="1"/>
  <c r="Q488" i="8" s="1"/>
  <c r="AF488" i="8" s="1"/>
  <c r="AG488" i="8" s="1"/>
  <c r="AH488" i="8" s="1"/>
  <c r="AI488" i="8" l="1"/>
  <c r="AJ488" i="8"/>
  <c r="K488" i="8"/>
  <c r="L489" i="8" l="1"/>
  <c r="Z489" i="8" s="1"/>
  <c r="T489" i="8"/>
  <c r="AK488" i="8"/>
  <c r="AL488" i="8" s="1"/>
  <c r="Y489" i="8" l="1"/>
  <c r="AA489" i="8" s="1"/>
  <c r="S489" i="8"/>
  <c r="V489" i="8" l="1"/>
  <c r="W489" i="8"/>
  <c r="X489" i="8" l="1"/>
  <c r="AC489" i="8" s="1"/>
  <c r="AB489" i="8"/>
  <c r="AD489" i="8" l="1"/>
  <c r="Q489" i="8" s="1"/>
  <c r="AJ489" i="8" l="1"/>
  <c r="K489" i="8"/>
  <c r="AF489" i="8"/>
  <c r="AG489" i="8" s="1"/>
  <c r="AH489" i="8" s="1"/>
  <c r="AI489" i="8"/>
  <c r="L490" i="8" l="1"/>
  <c r="Z490" i="8" s="1"/>
  <c r="T490" i="8"/>
  <c r="AK489" i="8"/>
  <c r="AL489" i="8" s="1"/>
  <c r="Y490" i="8" l="1"/>
  <c r="AA490" i="8" s="1"/>
  <c r="S490" i="8"/>
  <c r="V490" i="8" l="1"/>
  <c r="W490" i="8"/>
  <c r="X490" i="8" l="1"/>
  <c r="AC490" i="8" s="1"/>
  <c r="AB490" i="8"/>
  <c r="AD490" i="8" l="1"/>
  <c r="Q490" i="8" s="1"/>
  <c r="AJ490" i="8" l="1"/>
  <c r="AI490" i="8"/>
  <c r="AF490" i="8"/>
  <c r="AG490" i="8" s="1"/>
  <c r="AH490" i="8" s="1"/>
  <c r="K490" i="8"/>
  <c r="T491" i="8" s="1"/>
  <c r="AK490" i="8" l="1"/>
  <c r="AL490" i="8" s="1"/>
  <c r="L491" i="8"/>
  <c r="Z491" i="8" l="1"/>
  <c r="Y491" i="8"/>
  <c r="AA491" i="8" l="1"/>
  <c r="S491" i="8"/>
  <c r="V491" i="8" s="1"/>
  <c r="W491" i="8" l="1"/>
  <c r="X491" i="8" l="1"/>
  <c r="AC491" i="8" s="1"/>
  <c r="AB491" i="8"/>
  <c r="AD491" i="8" l="1"/>
  <c r="Q491" i="8" s="1"/>
  <c r="AF491" i="8" l="1"/>
  <c r="AG491" i="8" s="1"/>
  <c r="AH491" i="8" s="1"/>
  <c r="AJ491" i="8"/>
  <c r="AI491" i="8"/>
  <c r="K491" i="8"/>
  <c r="L492" i="8" l="1"/>
  <c r="Z492" i="8" s="1"/>
  <c r="T492" i="8"/>
  <c r="AK491" i="8"/>
  <c r="AL491" i="8" s="1"/>
  <c r="Y492" i="8" l="1"/>
  <c r="S492" i="8"/>
  <c r="V492" i="8" l="1"/>
  <c r="AA492" i="8"/>
  <c r="W492" i="8"/>
  <c r="X492" i="8" l="1"/>
  <c r="AC492" i="8" s="1"/>
  <c r="AB492" i="8"/>
  <c r="AD492" i="8" l="1"/>
  <c r="Q492" i="8" s="1"/>
  <c r="AI492" i="8" s="1"/>
  <c r="AJ492" i="8" l="1"/>
  <c r="AK492" i="8" s="1"/>
  <c r="AL492" i="8" s="1"/>
  <c r="AF492" i="8"/>
  <c r="AG492" i="8" s="1"/>
  <c r="AH492" i="8" s="1"/>
  <c r="K492" i="8"/>
  <c r="T493" i="8" s="1"/>
  <c r="L493" i="8" l="1"/>
  <c r="Z493" i="8" l="1"/>
  <c r="Y493" i="8"/>
  <c r="AA493" i="8" l="1"/>
  <c r="S493" i="8"/>
  <c r="V493" i="8" s="1"/>
  <c r="W493" i="8" l="1"/>
  <c r="X493" i="8" l="1"/>
  <c r="AC493" i="8" s="1"/>
  <c r="AB493" i="8"/>
  <c r="AD493" i="8" l="1"/>
  <c r="Q493" i="8" s="1"/>
  <c r="AJ493" i="8" l="1"/>
  <c r="AI493" i="8"/>
  <c r="AF493" i="8"/>
  <c r="AG493" i="8" s="1"/>
  <c r="AH493" i="8" s="1"/>
  <c r="K493" i="8"/>
  <c r="T494" i="8" s="1"/>
  <c r="AK493" i="8" l="1"/>
  <c r="AL493" i="8" s="1"/>
  <c r="L494" i="8"/>
  <c r="Z494" i="8" l="1"/>
  <c r="Y494" i="8"/>
  <c r="AA494" i="8" l="1"/>
  <c r="S494" i="8"/>
  <c r="V494" i="8" s="1"/>
  <c r="W494" i="8" l="1"/>
  <c r="X494" i="8" l="1"/>
  <c r="AC494" i="8" s="1"/>
  <c r="AB494" i="8"/>
  <c r="AD494" i="8" l="1"/>
  <c r="Q494" i="8" s="1"/>
  <c r="AF494" i="8" s="1"/>
  <c r="AG494" i="8" s="1"/>
  <c r="AH494" i="8" s="1"/>
  <c r="AI494" i="8" l="1"/>
  <c r="AJ494" i="8"/>
  <c r="K494" i="8"/>
  <c r="AK494" i="8" l="1"/>
  <c r="AL494" i="8" s="1"/>
  <c r="L495" i="8"/>
  <c r="Z495" i="8" s="1"/>
  <c r="T495" i="8"/>
  <c r="Y495" i="8" l="1"/>
  <c r="AA495" i="8" s="1"/>
  <c r="S495" i="8"/>
  <c r="V495" i="8" l="1"/>
  <c r="W495" i="8"/>
  <c r="X495" i="8" l="1"/>
  <c r="AC495" i="8" s="1"/>
  <c r="AB495" i="8"/>
  <c r="AD495" i="8" l="1"/>
  <c r="Q495" i="8" s="1"/>
  <c r="AJ495" i="8" s="1"/>
  <c r="AI495" i="8" l="1"/>
  <c r="AK495" i="8" s="1"/>
  <c r="AL495" i="8" s="1"/>
  <c r="AF495" i="8"/>
  <c r="AG495" i="8" s="1"/>
  <c r="AH495" i="8" s="1"/>
  <c r="K495" i="8"/>
  <c r="T496" i="8" s="1"/>
  <c r="L496" i="8" l="1"/>
  <c r="Z496" i="8" l="1"/>
  <c r="Y496" i="8"/>
  <c r="AA496" i="8" l="1"/>
  <c r="S496" i="8"/>
  <c r="V496" i="8" s="1"/>
  <c r="W496" i="8" l="1"/>
  <c r="X496" i="8" l="1"/>
  <c r="AC496" i="8" s="1"/>
  <c r="AB496" i="8"/>
  <c r="AD496" i="8" l="1"/>
  <c r="Q496" i="8" s="1"/>
  <c r="AF496" i="8" s="1"/>
  <c r="AG496" i="8" s="1"/>
  <c r="AH496" i="8" s="1"/>
  <c r="AI496" i="8" l="1"/>
  <c r="AJ496" i="8"/>
  <c r="K496" i="8"/>
  <c r="L497" i="8" l="1"/>
  <c r="Z497" i="8" s="1"/>
  <c r="T497" i="8"/>
  <c r="AK496" i="8"/>
  <c r="AL496" i="8" s="1"/>
  <c r="Y497" i="8" l="1"/>
  <c r="S497" i="8"/>
  <c r="V497" i="8" l="1"/>
  <c r="AA497" i="8"/>
  <c r="W497" i="8"/>
  <c r="X497" i="8" l="1"/>
  <c r="AC497" i="8" s="1"/>
  <c r="AB497" i="8"/>
  <c r="AD497" i="8" l="1"/>
  <c r="Q497" i="8" s="1"/>
  <c r="AF497" i="8" s="1"/>
  <c r="AG497" i="8" s="1"/>
  <c r="AH497" i="8" s="1"/>
  <c r="AI497" i="8" l="1"/>
  <c r="AJ497" i="8"/>
  <c r="K497" i="8"/>
  <c r="L498" i="8" l="1"/>
  <c r="Z498" i="8" s="1"/>
  <c r="T498" i="8"/>
  <c r="AK497" i="8"/>
  <c r="AL497" i="8" s="1"/>
  <c r="Y498" i="8" l="1"/>
  <c r="AA498" i="8" s="1"/>
  <c r="S498" i="8"/>
  <c r="V498" i="8" l="1"/>
  <c r="W498" i="8"/>
  <c r="X498" i="8" l="1"/>
  <c r="AC498" i="8" s="1"/>
  <c r="AB498" i="8"/>
  <c r="AD498" i="8" l="1"/>
  <c r="Q498" i="8" s="1"/>
  <c r="AJ498" i="8" s="1"/>
  <c r="AI498" i="8" l="1"/>
  <c r="AK498" i="8" s="1"/>
  <c r="AL498" i="8" s="1"/>
  <c r="AF498" i="8"/>
  <c r="AG498" i="8" s="1"/>
  <c r="AH498" i="8" s="1"/>
  <c r="K498" i="8"/>
  <c r="T499" i="8" s="1"/>
  <c r="L499" i="8" l="1"/>
  <c r="Y499" i="8" l="1"/>
  <c r="Z499" i="8"/>
  <c r="S499" i="8" l="1"/>
  <c r="V499" i="8" s="1"/>
  <c r="AA499" i="8"/>
  <c r="W499" i="8" l="1"/>
  <c r="X499" i="8" l="1"/>
  <c r="AC499" i="8" s="1"/>
  <c r="AB499" i="8"/>
  <c r="AD499" i="8" l="1"/>
  <c r="Q499" i="8" s="1"/>
  <c r="AJ499" i="8" s="1"/>
  <c r="AI499" i="8" l="1"/>
  <c r="AK499" i="8" s="1"/>
  <c r="AL499" i="8" s="1"/>
  <c r="AF499" i="8"/>
  <c r="AG499" i="8" s="1"/>
  <c r="AH499" i="8" s="1"/>
  <c r="K499" i="8"/>
  <c r="T500" i="8" s="1"/>
  <c r="L500" i="8" l="1"/>
  <c r="Z500" i="8" l="1"/>
  <c r="Y500" i="8"/>
  <c r="AA500" i="8" l="1"/>
  <c r="S500" i="8"/>
  <c r="V500" i="8" s="1"/>
  <c r="W500" i="8" l="1"/>
  <c r="X500" i="8" l="1"/>
  <c r="AC500" i="8" s="1"/>
  <c r="AB500" i="8"/>
  <c r="AD500" i="8" l="1"/>
  <c r="Q500" i="8" s="1"/>
  <c r="AF500" i="8" s="1"/>
  <c r="AG500" i="8" s="1"/>
  <c r="AH500" i="8" s="1"/>
  <c r="AI500" i="8" l="1"/>
  <c r="AJ500" i="8"/>
  <c r="K500" i="8"/>
  <c r="L501" i="8" l="1"/>
  <c r="Z501" i="8" s="1"/>
  <c r="T501" i="8"/>
  <c r="AK500" i="8"/>
  <c r="AL500" i="8" s="1"/>
  <c r="Y501" i="8" l="1"/>
  <c r="AA501" i="8" s="1"/>
  <c r="S501" i="8"/>
  <c r="V501" i="8" l="1"/>
  <c r="W501" i="8"/>
  <c r="X501" i="8" l="1"/>
  <c r="AC501" i="8" s="1"/>
  <c r="AB501" i="8"/>
  <c r="AD501" i="8" l="1"/>
  <c r="Q501" i="8" s="1"/>
  <c r="AJ501" i="8" s="1"/>
  <c r="AI501" i="8" l="1"/>
  <c r="AK501" i="8" s="1"/>
  <c r="AL501" i="8" s="1"/>
  <c r="AF501" i="8"/>
  <c r="AG501" i="8" s="1"/>
  <c r="AH501" i="8" s="1"/>
  <c r="K501" i="8"/>
  <c r="T502" i="8" s="1"/>
  <c r="L502" i="8" l="1"/>
  <c r="Z502" i="8" l="1"/>
  <c r="Y502" i="8"/>
  <c r="AA502" i="8" l="1"/>
  <c r="S502" i="8"/>
  <c r="V502" i="8" s="1"/>
  <c r="W502" i="8" l="1"/>
  <c r="X502" i="8" l="1"/>
  <c r="AC502" i="8" s="1"/>
  <c r="AB502" i="8"/>
  <c r="AD502" i="8" l="1"/>
  <c r="Q502" i="8" s="1"/>
  <c r="AF502" i="8" s="1"/>
  <c r="AG502" i="8" s="1"/>
  <c r="AH502" i="8" s="1"/>
  <c r="AI502" i="8" l="1"/>
  <c r="AJ502" i="8"/>
  <c r="K502" i="8"/>
  <c r="AK502" i="8" l="1"/>
  <c r="AL502" i="8" s="1"/>
  <c r="L503" i="8"/>
  <c r="Y503" i="8" s="1"/>
  <c r="T503" i="8"/>
  <c r="Z503" i="8" l="1"/>
  <c r="AA503" i="8" s="1"/>
  <c r="S503" i="8"/>
  <c r="V503" i="8" s="1"/>
  <c r="W503" i="8" l="1"/>
  <c r="X503" i="8" l="1"/>
  <c r="AC503" i="8" s="1"/>
  <c r="AB503" i="8"/>
  <c r="AD503" i="8" l="1"/>
  <c r="Q503" i="8" s="1"/>
  <c r="AJ503" i="8" s="1"/>
  <c r="AI503" i="8" l="1"/>
  <c r="AK503" i="8" s="1"/>
  <c r="AL503" i="8" s="1"/>
  <c r="AF503" i="8"/>
  <c r="AG503" i="8" s="1"/>
  <c r="AH503" i="8" s="1"/>
  <c r="K503" i="8"/>
  <c r="T504" i="8" s="1"/>
  <c r="L504" i="8" l="1"/>
  <c r="Z504" i="8" l="1"/>
  <c r="Y504" i="8"/>
  <c r="AA504" i="8" l="1"/>
  <c r="S504" i="8"/>
  <c r="V504" i="8" s="1"/>
  <c r="W504" i="8" l="1"/>
  <c r="X504" i="8" l="1"/>
  <c r="AC504" i="8" s="1"/>
  <c r="AB504" i="8"/>
  <c r="AD504" i="8" l="1"/>
  <c r="Q504" i="8" s="1"/>
  <c r="AF504" i="8" s="1"/>
  <c r="AG504" i="8" s="1"/>
  <c r="AH504" i="8" s="1"/>
  <c r="AI504" i="8" l="1"/>
  <c r="K504" i="8"/>
  <c r="T505" i="8" s="1"/>
  <c r="AJ504" i="8"/>
  <c r="L505" i="8" l="1"/>
  <c r="Z505" i="8" s="1"/>
  <c r="AK504" i="8"/>
  <c r="AL504" i="8" s="1"/>
  <c r="Y505" i="8" l="1"/>
  <c r="S505" i="8"/>
  <c r="V505" i="8" l="1"/>
  <c r="AA505" i="8"/>
  <c r="W505" i="8"/>
  <c r="X505" i="8" l="1"/>
  <c r="AC505" i="8" s="1"/>
  <c r="AB505" i="8"/>
  <c r="AD505" i="8" l="1"/>
  <c r="Q505" i="8" s="1"/>
  <c r="AJ505" i="8" s="1"/>
  <c r="AI505" i="8" l="1"/>
  <c r="AK505" i="8" s="1"/>
  <c r="AL505" i="8" s="1"/>
  <c r="AF505" i="8"/>
  <c r="AG505" i="8" s="1"/>
  <c r="AH505" i="8" s="1"/>
  <c r="K505" i="8"/>
  <c r="T506" i="8" s="1"/>
  <c r="L506" i="8" l="1"/>
  <c r="Z506" i="8" l="1"/>
  <c r="Y506" i="8"/>
  <c r="AA506" i="8" l="1"/>
  <c r="S506" i="8"/>
  <c r="V506" i="8" s="1"/>
  <c r="W506" i="8" l="1"/>
  <c r="X506" i="8" l="1"/>
  <c r="AC506" i="8" s="1"/>
  <c r="AB506" i="8"/>
  <c r="AD506" i="8" l="1"/>
  <c r="Q506" i="8" s="1"/>
  <c r="AF506" i="8" s="1"/>
  <c r="AG506" i="8" s="1"/>
  <c r="AH506" i="8" s="1"/>
  <c r="AI506" i="8" l="1"/>
  <c r="AJ506" i="8"/>
  <c r="K506" i="8"/>
  <c r="AK506" i="8" l="1"/>
  <c r="AL506" i="8" s="1"/>
  <c r="L507" i="8"/>
  <c r="Z507" i="8" s="1"/>
  <c r="T507" i="8"/>
  <c r="Y507" i="8" l="1"/>
  <c r="AA507" i="8" s="1"/>
  <c r="S507" i="8"/>
  <c r="V507" i="8" l="1"/>
  <c r="W507" i="8"/>
  <c r="X507" i="8" l="1"/>
  <c r="AC507" i="8" s="1"/>
  <c r="AB507" i="8"/>
  <c r="AD507" i="8" l="1"/>
  <c r="Q507" i="8" s="1"/>
  <c r="AJ507" i="8" s="1"/>
  <c r="AI507" i="8" l="1"/>
  <c r="AK507" i="8" s="1"/>
  <c r="AL507" i="8" s="1"/>
  <c r="AF507" i="8"/>
  <c r="AG507" i="8" s="1"/>
  <c r="AH507" i="8" s="1"/>
  <c r="K507" i="8"/>
  <c r="T508" i="8" s="1"/>
  <c r="L508" i="8" l="1"/>
  <c r="Z508" i="8" l="1"/>
  <c r="Y508" i="8"/>
  <c r="AA508" i="8" l="1"/>
  <c r="S508" i="8"/>
  <c r="V508" i="8" s="1"/>
  <c r="W508" i="8" l="1"/>
  <c r="X508" i="8" l="1"/>
  <c r="AC508" i="8" s="1"/>
  <c r="AB508" i="8"/>
  <c r="AD508" i="8" l="1"/>
  <c r="Q508" i="8" s="1"/>
  <c r="AF508" i="8" l="1"/>
  <c r="AG508" i="8" s="1"/>
  <c r="AH508" i="8" s="1"/>
  <c r="AI508" i="8"/>
  <c r="AJ508" i="8"/>
  <c r="K508" i="8"/>
  <c r="L509" i="8" l="1"/>
  <c r="Z509" i="8" s="1"/>
  <c r="T509" i="8"/>
  <c r="AK508" i="8"/>
  <c r="AL508" i="8" s="1"/>
  <c r="Y509" i="8" l="1"/>
  <c r="AA509" i="8" s="1"/>
  <c r="S509" i="8"/>
  <c r="V509" i="8" l="1"/>
  <c r="W509" i="8"/>
  <c r="X509" i="8" l="1"/>
  <c r="AC509" i="8" s="1"/>
  <c r="AB509" i="8"/>
  <c r="AD509" i="8" l="1"/>
  <c r="Q509" i="8" s="1"/>
  <c r="AF509" i="8" s="1"/>
  <c r="AG509" i="8" s="1"/>
  <c r="AH509" i="8" s="1"/>
  <c r="AI509" i="8" l="1"/>
  <c r="AJ509" i="8"/>
  <c r="K509" i="8"/>
  <c r="L510" i="8" l="1"/>
  <c r="Z510" i="8" s="1"/>
  <c r="T510" i="8"/>
  <c r="AK509" i="8"/>
  <c r="AL509" i="8" s="1"/>
  <c r="Y510" i="8" l="1"/>
  <c r="AA510" i="8" s="1"/>
  <c r="S510" i="8"/>
  <c r="V510" i="8" l="1"/>
  <c r="W510" i="8"/>
  <c r="X510" i="8" l="1"/>
  <c r="AC510" i="8" s="1"/>
  <c r="AB510" i="8"/>
  <c r="AD510" i="8" l="1"/>
  <c r="Q510" i="8" s="1"/>
  <c r="AF510" i="8" s="1"/>
  <c r="AG510" i="8" s="1"/>
  <c r="AH510" i="8" s="1"/>
  <c r="AI510" i="8" l="1"/>
  <c r="AJ510" i="8"/>
  <c r="K510" i="8"/>
  <c r="L511" i="8" l="1"/>
  <c r="Z511" i="8" s="1"/>
  <c r="T511" i="8"/>
  <c r="AK510" i="8"/>
  <c r="AL510" i="8" s="1"/>
  <c r="Y511" i="8" l="1"/>
  <c r="AA511" i="8" s="1"/>
  <c r="S511" i="8"/>
  <c r="V511" i="8" l="1"/>
  <c r="W511" i="8"/>
  <c r="X511" i="8" l="1"/>
  <c r="AC511" i="8" s="1"/>
  <c r="AB511" i="8"/>
  <c r="AD511" i="8" l="1"/>
  <c r="Q511" i="8" s="1"/>
  <c r="AJ511" i="8" s="1"/>
  <c r="AI511" i="8" l="1"/>
  <c r="AK511" i="8" s="1"/>
  <c r="AL511" i="8" s="1"/>
  <c r="AF511" i="8"/>
  <c r="AG511" i="8" s="1"/>
  <c r="AH511" i="8" s="1"/>
  <c r="K511" i="8"/>
  <c r="T512" i="8" s="1"/>
  <c r="L512" i="8" l="1"/>
  <c r="Z512" i="8" l="1"/>
  <c r="Y512" i="8"/>
  <c r="AA512" i="8" l="1"/>
  <c r="S512" i="8"/>
  <c r="V512" i="8" s="1"/>
  <c r="W512" i="8" l="1"/>
  <c r="X512" i="8" l="1"/>
  <c r="AC512" i="8" s="1"/>
  <c r="AB512" i="8"/>
  <c r="AD512" i="8" l="1"/>
  <c r="Q512" i="8" s="1"/>
  <c r="AF512" i="8" s="1"/>
  <c r="AG512" i="8" s="1"/>
  <c r="AH512" i="8" s="1"/>
  <c r="AI512" i="8" l="1"/>
  <c r="AJ512" i="8"/>
  <c r="K512" i="8"/>
  <c r="L513" i="8" l="1"/>
  <c r="Z513" i="8" s="1"/>
  <c r="T513" i="8"/>
  <c r="AK512" i="8"/>
  <c r="AL512" i="8" s="1"/>
  <c r="Y513" i="8" l="1"/>
  <c r="AA513" i="8" s="1"/>
  <c r="S513" i="8"/>
  <c r="V513" i="8" l="1"/>
  <c r="W513" i="8"/>
  <c r="X513" i="8" l="1"/>
  <c r="AC513" i="8" s="1"/>
  <c r="AB513" i="8"/>
  <c r="AD513" i="8" l="1"/>
  <c r="Q513" i="8" s="1"/>
  <c r="AF513" i="8" s="1"/>
  <c r="AG513" i="8" s="1"/>
  <c r="AH513" i="8" s="1"/>
  <c r="AI513" i="8" l="1"/>
  <c r="AJ513" i="8"/>
  <c r="K513" i="8"/>
  <c r="L514" i="8" l="1"/>
  <c r="Z514" i="8" s="1"/>
  <c r="T514" i="8"/>
  <c r="AK513" i="8"/>
  <c r="AL513" i="8" s="1"/>
  <c r="Y514" i="8" l="1"/>
  <c r="AA514" i="8" s="1"/>
  <c r="S514" i="8"/>
  <c r="V514" i="8" l="1"/>
  <c r="W514" i="8"/>
  <c r="X514" i="8" l="1"/>
  <c r="AC514" i="8" s="1"/>
  <c r="AB514" i="8"/>
  <c r="AD514" i="8" l="1"/>
  <c r="Q514" i="8" s="1"/>
  <c r="AJ514" i="8" s="1"/>
  <c r="AI514" i="8" l="1"/>
  <c r="AK514" i="8" s="1"/>
  <c r="AL514" i="8" s="1"/>
  <c r="AF514" i="8"/>
  <c r="AG514" i="8" s="1"/>
  <c r="AH514" i="8" s="1"/>
  <c r="K514" i="8"/>
  <c r="T515" i="8" s="1"/>
  <c r="L515" i="8" l="1"/>
  <c r="Z515" i="8" l="1"/>
  <c r="Y515" i="8"/>
  <c r="S515" i="8" l="1"/>
  <c r="V515" i="8" s="1"/>
  <c r="AA515" i="8"/>
  <c r="W515" i="8" l="1"/>
  <c r="X515" i="8" l="1"/>
  <c r="AC515" i="8" s="1"/>
  <c r="AB515" i="8"/>
  <c r="AD515" i="8" l="1"/>
  <c r="Q515" i="8" s="1"/>
  <c r="K515" i="8" l="1"/>
  <c r="T516" i="8" s="1"/>
  <c r="AI515" i="8"/>
  <c r="AJ515" i="8"/>
  <c r="AF515" i="8"/>
  <c r="AG515" i="8" s="1"/>
  <c r="AH515" i="8" s="1"/>
  <c r="L516" i="8" l="1"/>
  <c r="Z516" i="8" s="1"/>
  <c r="AK515" i="8"/>
  <c r="AL515" i="8" s="1"/>
  <c r="Y516" i="8" l="1"/>
  <c r="S516" i="8"/>
  <c r="AA516" i="8" l="1"/>
  <c r="V516" i="8"/>
  <c r="W516" i="8"/>
  <c r="X516" i="8" l="1"/>
  <c r="AC516" i="8" s="1"/>
  <c r="AB516" i="8"/>
  <c r="AD516" i="8" l="1"/>
  <c r="Q516" i="8" s="1"/>
  <c r="AF516" i="8" s="1"/>
  <c r="AG516" i="8" s="1"/>
  <c r="AH516" i="8" s="1"/>
  <c r="AI516" i="8" l="1"/>
  <c r="AJ516" i="8"/>
  <c r="K516" i="8"/>
  <c r="L517" i="8" l="1"/>
  <c r="Z517" i="8" s="1"/>
  <c r="T517" i="8"/>
  <c r="AK516" i="8"/>
  <c r="AL516" i="8" s="1"/>
  <c r="Y517" i="8" l="1"/>
  <c r="AA517" i="8" s="1"/>
  <c r="S517" i="8"/>
  <c r="V517" i="8" l="1"/>
  <c r="W517" i="8"/>
  <c r="X517" i="8" l="1"/>
  <c r="AC517" i="8" s="1"/>
  <c r="AB517" i="8"/>
  <c r="AD517" i="8" l="1"/>
  <c r="Q517" i="8" s="1"/>
  <c r="AF517" i="8" s="1"/>
  <c r="AG517" i="8" s="1"/>
  <c r="AH517" i="8" s="1"/>
  <c r="AI517" i="8" l="1"/>
  <c r="AJ517" i="8"/>
  <c r="K517" i="8"/>
  <c r="L518" i="8" l="1"/>
  <c r="Z518" i="8" s="1"/>
  <c r="T518" i="8"/>
  <c r="AK517" i="8"/>
  <c r="AL517" i="8" s="1"/>
  <c r="Y518" i="8" l="1"/>
  <c r="AA518" i="8" s="1"/>
  <c r="S518" i="8"/>
  <c r="V518" i="8" l="1"/>
  <c r="W518" i="8"/>
  <c r="X518" i="8" l="1"/>
  <c r="AC518" i="8" s="1"/>
  <c r="AB518" i="8"/>
  <c r="AD518" i="8" l="1"/>
  <c r="Q518" i="8" s="1"/>
  <c r="AF518" i="8" s="1"/>
  <c r="AG518" i="8" s="1"/>
  <c r="AH518" i="8" s="1"/>
  <c r="AJ518" i="8" l="1"/>
  <c r="AI518" i="8"/>
  <c r="K518" i="8"/>
  <c r="L519" i="8" l="1"/>
  <c r="Z519" i="8" s="1"/>
  <c r="T519" i="8"/>
  <c r="AK518" i="8"/>
  <c r="AL518" i="8" s="1"/>
  <c r="Y519" i="8" l="1"/>
  <c r="AA519" i="8" s="1"/>
  <c r="S519" i="8"/>
  <c r="V519" i="8" l="1"/>
  <c r="W519" i="8"/>
  <c r="X519" i="8" l="1"/>
  <c r="AC519" i="8" s="1"/>
  <c r="AB519" i="8"/>
  <c r="AD519" i="8" l="1"/>
  <c r="Q519" i="8" s="1"/>
  <c r="K519" i="8" l="1"/>
  <c r="T520" i="8" s="1"/>
  <c r="AJ519" i="8"/>
  <c r="AI519" i="8"/>
  <c r="AF519" i="8"/>
  <c r="AG519" i="8" s="1"/>
  <c r="AH519" i="8" s="1"/>
  <c r="L520" i="8" l="1"/>
  <c r="Z520" i="8" s="1"/>
  <c r="AK519" i="8"/>
  <c r="AL519" i="8" s="1"/>
  <c r="Y520" i="8" l="1"/>
  <c r="S520" i="8"/>
  <c r="V520" i="8" l="1"/>
  <c r="AA520" i="8"/>
  <c r="W520" i="8"/>
  <c r="X520" i="8" l="1"/>
  <c r="AC520" i="8" s="1"/>
  <c r="AB520" i="8"/>
  <c r="AD520" i="8" l="1"/>
  <c r="Q520" i="8" s="1"/>
  <c r="AJ520" i="8" s="1"/>
  <c r="AI520" i="8" l="1"/>
  <c r="AK520" i="8" s="1"/>
  <c r="AL520" i="8" s="1"/>
  <c r="AF520" i="8"/>
  <c r="AG520" i="8" s="1"/>
  <c r="AH520" i="8" s="1"/>
  <c r="K520" i="8"/>
  <c r="T521" i="8" s="1"/>
  <c r="L521" i="8" l="1"/>
  <c r="Y521" i="8" l="1"/>
  <c r="Z521" i="8"/>
  <c r="S521" i="8" l="1"/>
  <c r="V521" i="8" s="1"/>
  <c r="AA521" i="8"/>
  <c r="W521" i="8" l="1"/>
  <c r="X521" i="8" l="1"/>
  <c r="AC521" i="8" s="1"/>
  <c r="AB521" i="8"/>
  <c r="AD521" i="8" l="1"/>
  <c r="Q521" i="8" s="1"/>
  <c r="AF521" i="8" s="1"/>
  <c r="AG521" i="8" s="1"/>
  <c r="AH521" i="8" s="1"/>
  <c r="AI521" i="8" l="1"/>
  <c r="AJ521" i="8"/>
  <c r="K521" i="8"/>
  <c r="L522" i="8" l="1"/>
  <c r="Z522" i="8" s="1"/>
  <c r="T522" i="8"/>
  <c r="AK521" i="8"/>
  <c r="AL521" i="8" s="1"/>
  <c r="Y522" i="8" l="1"/>
  <c r="AA522" i="8" s="1"/>
  <c r="S522" i="8"/>
  <c r="V522" i="8" l="1"/>
  <c r="W522" i="8"/>
  <c r="X522" i="8" l="1"/>
  <c r="AC522" i="8" s="1"/>
  <c r="AB522" i="8"/>
  <c r="AD522" i="8" l="1"/>
  <c r="Q522" i="8" s="1"/>
  <c r="AF522" i="8" s="1"/>
  <c r="AG522" i="8" s="1"/>
  <c r="AH522" i="8" s="1"/>
  <c r="AI522" i="8" l="1"/>
  <c r="AJ522" i="8"/>
  <c r="K522" i="8"/>
  <c r="L523" i="8" l="1"/>
  <c r="Z523" i="8" s="1"/>
  <c r="T523" i="8"/>
  <c r="AK522" i="8"/>
  <c r="AL522" i="8" s="1"/>
  <c r="Y523" i="8" l="1"/>
  <c r="AA523" i="8" s="1"/>
  <c r="S523" i="8"/>
  <c r="V523" i="8" l="1"/>
  <c r="W523" i="8"/>
  <c r="X523" i="8" l="1"/>
  <c r="AC523" i="8" s="1"/>
  <c r="AB523" i="8"/>
  <c r="AD523" i="8" l="1"/>
  <c r="Q523" i="8" s="1"/>
  <c r="AI523" i="8" s="1"/>
  <c r="AJ523" i="8" l="1"/>
  <c r="AK523" i="8" s="1"/>
  <c r="AL523" i="8" s="1"/>
  <c r="AF523" i="8"/>
  <c r="AG523" i="8" s="1"/>
  <c r="AH523" i="8" s="1"/>
  <c r="K523" i="8"/>
  <c r="T524" i="8" s="1"/>
  <c r="L524" i="8" l="1"/>
  <c r="Z524" i="8" l="1"/>
  <c r="Y524" i="8"/>
  <c r="AA524" i="8" l="1"/>
  <c r="S524" i="8"/>
  <c r="V524" i="8" s="1"/>
  <c r="W524" i="8" l="1"/>
  <c r="X524" i="8" l="1"/>
  <c r="AC524" i="8" s="1"/>
  <c r="AB524" i="8"/>
  <c r="AD524" i="8" l="1"/>
  <c r="Q524" i="8" s="1"/>
  <c r="AF524" i="8" s="1"/>
  <c r="AG524" i="8" s="1"/>
  <c r="AH524" i="8" s="1"/>
  <c r="AI524" i="8" l="1"/>
  <c r="AJ524" i="8"/>
  <c r="K524" i="8"/>
  <c r="L525" i="8" l="1"/>
  <c r="Z525" i="8" s="1"/>
  <c r="T525" i="8"/>
  <c r="AK524" i="8"/>
  <c r="AL524" i="8" s="1"/>
  <c r="Y525" i="8" l="1"/>
  <c r="AA525" i="8" s="1"/>
  <c r="S525" i="8"/>
  <c r="V525" i="8" l="1"/>
  <c r="W525" i="8"/>
  <c r="X525" i="8" l="1"/>
  <c r="AC525" i="8" s="1"/>
  <c r="AB525" i="8"/>
  <c r="AD525" i="8" l="1"/>
  <c r="Q525" i="8" s="1"/>
  <c r="AI525" i="8" l="1"/>
  <c r="AJ525" i="8"/>
  <c r="AF525" i="8"/>
  <c r="AG525" i="8" s="1"/>
  <c r="AH525" i="8" s="1"/>
  <c r="K525" i="8"/>
  <c r="L526" i="8" l="1"/>
  <c r="Z526" i="8" s="1"/>
  <c r="T526" i="8"/>
  <c r="AK525" i="8"/>
  <c r="AL525" i="8" s="1"/>
  <c r="Y526" i="8" l="1"/>
  <c r="AA526" i="8" s="1"/>
  <c r="S526" i="8"/>
  <c r="V526" i="8" l="1"/>
  <c r="W526" i="8"/>
  <c r="X526" i="8" l="1"/>
  <c r="AC526" i="8" s="1"/>
  <c r="AB526" i="8"/>
  <c r="AD526" i="8" l="1"/>
  <c r="Q526" i="8" s="1"/>
  <c r="AF526" i="8" l="1"/>
  <c r="AG526" i="8" s="1"/>
  <c r="AH526" i="8" s="1"/>
  <c r="AI526" i="8"/>
  <c r="AJ526" i="8"/>
  <c r="K526" i="8"/>
  <c r="AK526" i="8" l="1"/>
  <c r="AL526" i="8" s="1"/>
  <c r="L527" i="8"/>
  <c r="Y527" i="8" s="1"/>
  <c r="T527" i="8"/>
  <c r="Z527" i="8" l="1"/>
  <c r="AA527" i="8" s="1"/>
  <c r="S527" i="8"/>
  <c r="V527" i="8" s="1"/>
  <c r="W527" i="8" l="1"/>
  <c r="X527" i="8" l="1"/>
  <c r="AC527" i="8" s="1"/>
  <c r="AB527" i="8"/>
  <c r="AD527" i="8" l="1"/>
  <c r="Q527" i="8" s="1"/>
  <c r="AJ527" i="8" s="1"/>
  <c r="AI527" i="8" l="1"/>
  <c r="AK527" i="8" s="1"/>
  <c r="AL527" i="8" s="1"/>
  <c r="AF527" i="8"/>
  <c r="AG527" i="8" s="1"/>
  <c r="AH527" i="8" s="1"/>
  <c r="K527" i="8"/>
  <c r="T528" i="8" s="1"/>
  <c r="L528" i="8" l="1"/>
  <c r="Z528" i="8" l="1"/>
  <c r="Y528" i="8"/>
  <c r="AA528" i="8" l="1"/>
  <c r="S528" i="8"/>
  <c r="V528" i="8" s="1"/>
  <c r="W528" i="8" l="1"/>
  <c r="X528" i="8" l="1"/>
  <c r="AC528" i="8" s="1"/>
  <c r="AB528" i="8"/>
  <c r="AD528" i="8" l="1"/>
  <c r="Q528" i="8" s="1"/>
  <c r="K528" i="8" s="1"/>
  <c r="T529" i="8" s="1"/>
  <c r="AI528" i="8" l="1"/>
  <c r="AJ528" i="8"/>
  <c r="AF528" i="8"/>
  <c r="AG528" i="8" s="1"/>
  <c r="AH528" i="8" s="1"/>
  <c r="L529" i="8"/>
  <c r="AK528" i="8" l="1"/>
  <c r="AL528" i="8" s="1"/>
  <c r="Z529" i="8"/>
  <c r="Y529" i="8"/>
  <c r="S529" i="8" l="1"/>
  <c r="V529" i="8" s="1"/>
  <c r="AA529" i="8"/>
  <c r="W529" i="8" l="1"/>
  <c r="X529" i="8" l="1"/>
  <c r="AC529" i="8" s="1"/>
  <c r="AB529" i="8"/>
  <c r="AD529" i="8" l="1"/>
  <c r="Q529" i="8" s="1"/>
  <c r="AF529" i="8" s="1"/>
  <c r="AG529" i="8" s="1"/>
  <c r="AH529" i="8" s="1"/>
  <c r="AI529" i="8" l="1"/>
  <c r="AJ529" i="8"/>
  <c r="K529" i="8"/>
  <c r="L530" i="8" l="1"/>
  <c r="Z530" i="8" s="1"/>
  <c r="T530" i="8"/>
  <c r="AK529" i="8"/>
  <c r="AL529" i="8" s="1"/>
  <c r="Y530" i="8" l="1"/>
  <c r="AA530" i="8" s="1"/>
  <c r="S530" i="8"/>
  <c r="V530" i="8" l="1"/>
  <c r="W530" i="8"/>
  <c r="X530" i="8" l="1"/>
  <c r="AC530" i="8" s="1"/>
  <c r="AB530" i="8"/>
  <c r="AD530" i="8" l="1"/>
  <c r="Q530" i="8" s="1"/>
  <c r="AF530" i="8" s="1"/>
  <c r="AG530" i="8" s="1"/>
  <c r="AH530" i="8" s="1"/>
  <c r="AI530" i="8" l="1"/>
  <c r="AJ530" i="8"/>
  <c r="K530" i="8"/>
  <c r="L531" i="8" l="1"/>
  <c r="Z531" i="8" s="1"/>
  <c r="T531" i="8"/>
  <c r="AK530" i="8"/>
  <c r="AL530" i="8" s="1"/>
  <c r="Y531" i="8" l="1"/>
  <c r="AA531" i="8" s="1"/>
  <c r="S531" i="8"/>
  <c r="V531" i="8" l="1"/>
  <c r="W531" i="8"/>
  <c r="X531" i="8" l="1"/>
  <c r="AC531" i="8" s="1"/>
  <c r="AB531" i="8"/>
  <c r="AD531" i="8" l="1"/>
  <c r="Q531" i="8" s="1"/>
  <c r="AF531" i="8" s="1"/>
  <c r="AG531" i="8" s="1"/>
  <c r="AH531" i="8" s="1"/>
  <c r="AI531" i="8" l="1"/>
  <c r="AJ531" i="8"/>
  <c r="K531" i="8"/>
  <c r="L532" i="8" l="1"/>
  <c r="Z532" i="8" s="1"/>
  <c r="T532" i="8"/>
  <c r="AK531" i="8"/>
  <c r="AL531" i="8" s="1"/>
  <c r="Y532" i="8" l="1"/>
  <c r="AA532" i="8" s="1"/>
  <c r="S532" i="8"/>
  <c r="V532" i="8" l="1"/>
  <c r="W532" i="8"/>
  <c r="X532" i="8" l="1"/>
  <c r="AC532" i="8" s="1"/>
  <c r="AB532" i="8"/>
  <c r="AD532" i="8" l="1"/>
  <c r="Q532" i="8" s="1"/>
  <c r="K532" i="8" s="1"/>
  <c r="T533" i="8" s="1"/>
  <c r="AI532" i="8" l="1"/>
  <c r="AJ532" i="8"/>
  <c r="AF532" i="8"/>
  <c r="AG532" i="8" s="1"/>
  <c r="AH532" i="8" s="1"/>
  <c r="L533" i="8"/>
  <c r="AK532" i="8" l="1"/>
  <c r="AL532" i="8" s="1"/>
  <c r="Z533" i="8"/>
  <c r="Y533" i="8"/>
  <c r="S533" i="8" l="1"/>
  <c r="V533" i="8" s="1"/>
  <c r="AA533" i="8"/>
  <c r="W533" i="8" l="1"/>
  <c r="X533" i="8" l="1"/>
  <c r="AC533" i="8" s="1"/>
  <c r="AB533" i="8"/>
  <c r="AD533" i="8" l="1"/>
  <c r="Q533" i="8" s="1"/>
  <c r="AJ533" i="8" s="1"/>
  <c r="AI533" i="8" l="1"/>
  <c r="AK533" i="8" s="1"/>
  <c r="AL533" i="8" s="1"/>
  <c r="AF533" i="8"/>
  <c r="AG533" i="8" s="1"/>
  <c r="AH533" i="8" s="1"/>
  <c r="K533" i="8"/>
  <c r="T534" i="8" s="1"/>
  <c r="L534" i="8" l="1"/>
  <c r="Z534" i="8" l="1"/>
  <c r="Y534" i="8"/>
  <c r="AA534" i="8" l="1"/>
  <c r="S534" i="8"/>
  <c r="V534" i="8" s="1"/>
  <c r="W534" i="8" l="1"/>
  <c r="X534" i="8" l="1"/>
  <c r="AC534" i="8" s="1"/>
  <c r="AB534" i="8"/>
  <c r="AD534" i="8" l="1"/>
  <c r="Q534" i="8" s="1"/>
  <c r="AJ534" i="8" s="1"/>
  <c r="AI534" i="8" l="1"/>
  <c r="AK534" i="8" s="1"/>
  <c r="AL534" i="8" s="1"/>
  <c r="AF534" i="8"/>
  <c r="AG534" i="8" s="1"/>
  <c r="AH534" i="8" s="1"/>
  <c r="K534" i="8"/>
  <c r="T535" i="8" s="1"/>
  <c r="L535" i="8" l="1"/>
  <c r="Z535" i="8" l="1"/>
  <c r="Y535" i="8"/>
  <c r="AA535" i="8" l="1"/>
  <c r="S535" i="8"/>
  <c r="V535" i="8" s="1"/>
  <c r="W535" i="8" l="1"/>
  <c r="X535" i="8" l="1"/>
  <c r="AC535" i="8" s="1"/>
  <c r="AB535" i="8"/>
  <c r="AD535" i="8" l="1"/>
  <c r="Q535" i="8" s="1"/>
  <c r="AI535" i="8" s="1"/>
  <c r="AJ535" i="8" l="1"/>
  <c r="AK535" i="8" s="1"/>
  <c r="AL535" i="8" s="1"/>
  <c r="AF535" i="8"/>
  <c r="AG535" i="8" s="1"/>
  <c r="AH535" i="8" s="1"/>
  <c r="K535" i="8"/>
  <c r="T536" i="8" s="1"/>
  <c r="L536" i="8" l="1"/>
  <c r="Z536" i="8" l="1"/>
  <c r="Y536" i="8"/>
  <c r="AA536" i="8" l="1"/>
  <c r="S536" i="8"/>
  <c r="V536" i="8" s="1"/>
  <c r="W536" i="8" l="1"/>
  <c r="X536" i="8" l="1"/>
  <c r="AC536" i="8" s="1"/>
  <c r="AB536" i="8"/>
  <c r="AD536" i="8" l="1"/>
  <c r="Q536" i="8" s="1"/>
  <c r="AF536" i="8" l="1"/>
  <c r="AG536" i="8" s="1"/>
  <c r="AH536" i="8" s="1"/>
  <c r="AI536" i="8"/>
  <c r="AJ536" i="8"/>
  <c r="K536" i="8"/>
  <c r="L537" i="8" l="1"/>
  <c r="Z537" i="8" s="1"/>
  <c r="T537" i="8"/>
  <c r="AK536" i="8"/>
  <c r="AL536" i="8" s="1"/>
  <c r="Y537" i="8" l="1"/>
  <c r="AA537" i="8" s="1"/>
  <c r="S537" i="8"/>
  <c r="V537" i="8" s="1"/>
  <c r="W537" i="8" l="1"/>
  <c r="X537" i="8" l="1"/>
  <c r="AC537" i="8" s="1"/>
  <c r="AB537" i="8"/>
  <c r="AD537" i="8" l="1"/>
  <c r="Q537" i="8" s="1"/>
  <c r="AF537" i="8" s="1"/>
  <c r="AG537" i="8" s="1"/>
  <c r="AH537" i="8" s="1"/>
  <c r="AI537" i="8" l="1"/>
  <c r="AJ537" i="8"/>
  <c r="K537" i="8"/>
  <c r="L538" i="8" l="1"/>
  <c r="Z538" i="8" s="1"/>
  <c r="T538" i="8"/>
  <c r="AK537" i="8"/>
  <c r="AL537" i="8" s="1"/>
  <c r="Y538" i="8" l="1"/>
  <c r="AA538" i="8" s="1"/>
  <c r="S538" i="8"/>
  <c r="V538" i="8" l="1"/>
  <c r="W538" i="8"/>
  <c r="X538" i="8" l="1"/>
  <c r="AC538" i="8" s="1"/>
  <c r="AB538" i="8"/>
  <c r="AD538" i="8" l="1"/>
  <c r="Q538" i="8" s="1"/>
  <c r="AF538" i="8" s="1"/>
  <c r="AG538" i="8" s="1"/>
  <c r="AH538" i="8" s="1"/>
  <c r="AI538" i="8" l="1"/>
  <c r="AJ538" i="8"/>
  <c r="K538" i="8"/>
  <c r="L539" i="8" l="1"/>
  <c r="Z539" i="8" s="1"/>
  <c r="T539" i="8"/>
  <c r="AK538" i="8"/>
  <c r="AL538" i="8" s="1"/>
  <c r="Y539" i="8" l="1"/>
  <c r="AA539" i="8" s="1"/>
  <c r="S539" i="8"/>
  <c r="V539" i="8" l="1"/>
  <c r="W539" i="8"/>
  <c r="X539" i="8" l="1"/>
  <c r="AC539" i="8" s="1"/>
  <c r="AB539" i="8"/>
  <c r="AD539" i="8" l="1"/>
  <c r="Q539" i="8" s="1"/>
  <c r="AI539" i="8" l="1"/>
  <c r="AJ539" i="8"/>
  <c r="AF539" i="8"/>
  <c r="AG539" i="8" s="1"/>
  <c r="AH539" i="8" s="1"/>
  <c r="K539" i="8"/>
  <c r="T540" i="8" s="1"/>
  <c r="AK539" i="8" l="1"/>
  <c r="AL539" i="8" s="1"/>
  <c r="L540" i="8"/>
  <c r="Z540" i="8" l="1"/>
  <c r="Y540" i="8"/>
  <c r="S540" i="8" l="1"/>
  <c r="V540" i="8" s="1"/>
  <c r="AA540" i="8"/>
  <c r="W540" i="8" l="1"/>
  <c r="X540" i="8" l="1"/>
  <c r="AC540" i="8" s="1"/>
  <c r="AB540" i="8"/>
  <c r="AD540" i="8" l="1"/>
  <c r="Q540" i="8" s="1"/>
  <c r="K540" i="8" l="1"/>
  <c r="AI540" i="8"/>
  <c r="AJ540" i="8"/>
  <c r="AF540" i="8"/>
  <c r="AG540" i="8" s="1"/>
  <c r="AH540" i="8" s="1"/>
  <c r="AK540" i="8" l="1"/>
  <c r="AL540" i="8" s="1"/>
  <c r="L541" i="8"/>
  <c r="Y541" i="8" s="1"/>
  <c r="T541" i="8"/>
  <c r="Z541" i="8" l="1"/>
  <c r="AA541" i="8" s="1"/>
  <c r="S541" i="8"/>
  <c r="V541" i="8" s="1"/>
  <c r="W541" i="8" l="1"/>
  <c r="X541" i="8" l="1"/>
  <c r="AC541" i="8" s="1"/>
  <c r="AB541" i="8"/>
  <c r="AD541" i="8" l="1"/>
  <c r="Q541" i="8" s="1"/>
  <c r="AF541" i="8" l="1"/>
  <c r="AG541" i="8" s="1"/>
  <c r="AH541" i="8" s="1"/>
  <c r="AI541" i="8"/>
  <c r="AJ541" i="8"/>
  <c r="K541" i="8"/>
  <c r="AK541" i="8" l="1"/>
  <c r="AL541" i="8" s="1"/>
  <c r="L542" i="8"/>
  <c r="Y542" i="8" s="1"/>
  <c r="T542" i="8"/>
  <c r="Z542" i="8" l="1"/>
  <c r="AA542" i="8" s="1"/>
  <c r="S542" i="8"/>
  <c r="V542" i="8" s="1"/>
  <c r="W542" i="8" l="1"/>
  <c r="X542" i="8" l="1"/>
  <c r="AC542" i="8" s="1"/>
  <c r="AB542" i="8"/>
  <c r="AD542" i="8" l="1"/>
  <c r="Q542" i="8" s="1"/>
  <c r="AF542" i="8" s="1"/>
  <c r="AG542" i="8" s="1"/>
  <c r="AH542" i="8" s="1"/>
  <c r="AI542" i="8" l="1"/>
  <c r="AJ542" i="8"/>
  <c r="K542" i="8"/>
  <c r="L543" i="8" l="1"/>
  <c r="Z543" i="8" s="1"/>
  <c r="T543" i="8"/>
  <c r="AK542" i="8"/>
  <c r="AL542" i="8" s="1"/>
  <c r="Y543" i="8" l="1"/>
  <c r="AA543" i="8" s="1"/>
  <c r="S543" i="8"/>
  <c r="V543" i="8" l="1"/>
  <c r="W543" i="8"/>
  <c r="X543" i="8" l="1"/>
  <c r="AC543" i="8" s="1"/>
  <c r="AB543" i="8"/>
  <c r="AD543" i="8" l="1"/>
  <c r="Q543" i="8" s="1"/>
  <c r="K543" i="8" l="1"/>
  <c r="T544" i="8" s="1"/>
  <c r="AJ543" i="8"/>
  <c r="AI543" i="8"/>
  <c r="AF543" i="8"/>
  <c r="AG543" i="8" s="1"/>
  <c r="AH543" i="8" s="1"/>
  <c r="L544" i="8" l="1"/>
  <c r="Z544" i="8" s="1"/>
  <c r="AK543" i="8"/>
  <c r="AL543" i="8" s="1"/>
  <c r="Y544" i="8" l="1"/>
  <c r="S544" i="8"/>
  <c r="V544" i="8" l="1"/>
  <c r="AA544" i="8"/>
  <c r="W544" i="8"/>
  <c r="X544" i="8" l="1"/>
  <c r="AC544" i="8" s="1"/>
  <c r="AB544" i="8"/>
  <c r="AD544" i="8" l="1"/>
  <c r="Q544" i="8" s="1"/>
  <c r="AF544" i="8" s="1"/>
  <c r="AG544" i="8" s="1"/>
  <c r="AH544" i="8" s="1"/>
  <c r="AI544" i="8" l="1"/>
  <c r="AJ544" i="8"/>
  <c r="K544" i="8"/>
  <c r="L545" i="8" l="1"/>
  <c r="Z545" i="8" s="1"/>
  <c r="T545" i="8"/>
  <c r="AK544" i="8"/>
  <c r="AL544" i="8" s="1"/>
  <c r="Y545" i="8" l="1"/>
  <c r="AA545" i="8" s="1"/>
  <c r="S545" i="8"/>
  <c r="V545" i="8" l="1"/>
  <c r="W545" i="8"/>
  <c r="X545" i="8" l="1"/>
  <c r="AC545" i="8" s="1"/>
  <c r="AB545" i="8"/>
  <c r="AD545" i="8" l="1"/>
  <c r="Q545" i="8" s="1"/>
  <c r="AF545" i="8" s="1"/>
  <c r="AG545" i="8" s="1"/>
  <c r="AH545" i="8" s="1"/>
  <c r="AJ545" i="8" l="1"/>
  <c r="AI545" i="8"/>
  <c r="K545" i="8"/>
  <c r="L546" i="8" l="1"/>
  <c r="Z546" i="8" s="1"/>
  <c r="T546" i="8"/>
  <c r="AK545" i="8"/>
  <c r="AL545" i="8" s="1"/>
  <c r="Y546" i="8" l="1"/>
  <c r="AA546" i="8" s="1"/>
  <c r="S546" i="8"/>
  <c r="V546" i="8" l="1"/>
  <c r="W546" i="8"/>
  <c r="X546" i="8" l="1"/>
  <c r="AC546" i="8" s="1"/>
  <c r="AB546" i="8"/>
  <c r="AD546" i="8" l="1"/>
  <c r="Q546" i="8" s="1"/>
  <c r="K546" i="8" l="1"/>
  <c r="T547" i="8" s="1"/>
  <c r="AJ546" i="8"/>
  <c r="AI546" i="8"/>
  <c r="AF546" i="8"/>
  <c r="AG546" i="8" s="1"/>
  <c r="AH546" i="8" s="1"/>
  <c r="L547" i="8" l="1"/>
  <c r="Y547" i="8" s="1"/>
  <c r="AK546" i="8"/>
  <c r="AL546" i="8" s="1"/>
  <c r="Z547" i="8" l="1"/>
  <c r="AA547" i="8" s="1"/>
  <c r="S547" i="8"/>
  <c r="V547" i="8" s="1"/>
  <c r="W547" i="8" l="1"/>
  <c r="X547" i="8" l="1"/>
  <c r="AC547" i="8" s="1"/>
  <c r="AB547" i="8"/>
  <c r="AD547" i="8" l="1"/>
  <c r="Q547" i="8" s="1"/>
  <c r="AJ547" i="8" s="1"/>
  <c r="AI547" i="8" l="1"/>
  <c r="AK547" i="8" s="1"/>
  <c r="AL547" i="8" s="1"/>
  <c r="AF547" i="8"/>
  <c r="AG547" i="8" s="1"/>
  <c r="AH547" i="8" s="1"/>
  <c r="K547" i="8"/>
  <c r="T548" i="8" s="1"/>
  <c r="L548" i="8" l="1"/>
  <c r="Z548" i="8" l="1"/>
  <c r="Y548" i="8"/>
  <c r="S548" i="8" l="1"/>
  <c r="V548" i="8" s="1"/>
  <c r="AA548" i="8"/>
  <c r="W548" i="8" l="1"/>
  <c r="X548" i="8" l="1"/>
  <c r="AC548" i="8" s="1"/>
  <c r="AB548" i="8"/>
  <c r="AD548" i="8" l="1"/>
  <c r="Q548" i="8" s="1"/>
  <c r="AI548" i="8" l="1"/>
  <c r="AJ548" i="8"/>
  <c r="AF548" i="8"/>
  <c r="AG548" i="8" s="1"/>
  <c r="AH548" i="8" s="1"/>
  <c r="K548" i="8"/>
  <c r="T549" i="8" s="1"/>
  <c r="AK548" i="8" l="1"/>
  <c r="AL548" i="8" s="1"/>
  <c r="L549" i="8"/>
  <c r="Z549" i="8" l="1"/>
  <c r="Y549" i="8"/>
  <c r="AA549" i="8" l="1"/>
  <c r="S549" i="8"/>
  <c r="V549" i="8" s="1"/>
  <c r="W549" i="8" l="1"/>
  <c r="X549" i="8" l="1"/>
  <c r="AB549" i="8"/>
  <c r="AD549" i="8" l="1"/>
  <c r="AC549" i="8"/>
  <c r="Q549" i="8" l="1"/>
  <c r="K549" i="8" s="1"/>
  <c r="L550" i="8" l="1"/>
  <c r="Y550" i="8" s="1"/>
  <c r="T550" i="8"/>
  <c r="AJ549" i="8"/>
  <c r="AI549" i="8"/>
  <c r="AF549" i="8"/>
  <c r="AG549" i="8" s="1"/>
  <c r="AH549" i="8" s="1"/>
  <c r="Z550" i="8" l="1"/>
  <c r="AA550" i="8" s="1"/>
  <c r="AK549" i="8"/>
  <c r="AL549" i="8" s="1"/>
  <c r="S550" i="8"/>
  <c r="V550" i="8" s="1"/>
  <c r="W550" i="8" l="1"/>
  <c r="X550" i="8" l="1"/>
  <c r="AC550" i="8" s="1"/>
  <c r="AB550" i="8"/>
  <c r="AD550" i="8" l="1"/>
  <c r="Q550" i="8" s="1"/>
  <c r="AF550" i="8" s="1"/>
  <c r="AG550" i="8" s="1"/>
  <c r="AH550" i="8" s="1"/>
  <c r="AJ550" i="8" l="1"/>
  <c r="AI550" i="8"/>
  <c r="K550" i="8"/>
  <c r="L551" i="8" l="1"/>
  <c r="Z551" i="8" s="1"/>
  <c r="T551" i="8"/>
  <c r="AK550" i="8"/>
  <c r="AL550" i="8" s="1"/>
  <c r="Y551" i="8" l="1"/>
  <c r="AA551" i="8" s="1"/>
  <c r="S551" i="8"/>
  <c r="V551" i="8" l="1"/>
  <c r="W551" i="8"/>
  <c r="X551" i="8" l="1"/>
  <c r="AC551" i="8" s="1"/>
  <c r="AB551" i="8"/>
  <c r="AD551" i="8" l="1"/>
  <c r="Q551" i="8" s="1"/>
  <c r="AF551" i="8" l="1"/>
  <c r="AG551" i="8" s="1"/>
  <c r="AH551" i="8" s="1"/>
  <c r="AJ551" i="8"/>
  <c r="AI551" i="8"/>
  <c r="K551" i="8"/>
  <c r="L552" i="8" l="1"/>
  <c r="Z552" i="8" s="1"/>
  <c r="T552" i="8"/>
  <c r="AK551" i="8"/>
  <c r="AL551" i="8" s="1"/>
  <c r="Y552" i="8" l="1"/>
  <c r="AA552" i="8" s="1"/>
  <c r="S552" i="8"/>
  <c r="V552" i="8" l="1"/>
  <c r="W552" i="8"/>
  <c r="X552" i="8" l="1"/>
  <c r="AC552" i="8" s="1"/>
  <c r="AB552" i="8"/>
  <c r="AD552" i="8" l="1"/>
  <c r="Q552" i="8" s="1"/>
  <c r="AF552" i="8" s="1"/>
  <c r="AG552" i="8" s="1"/>
  <c r="AH552" i="8" s="1"/>
  <c r="AI552" i="8" l="1"/>
  <c r="AJ552" i="8"/>
  <c r="K552" i="8"/>
  <c r="L553" i="8" l="1"/>
  <c r="Z553" i="8" s="1"/>
  <c r="T553" i="8"/>
  <c r="AK552" i="8"/>
  <c r="AL552" i="8" s="1"/>
  <c r="Y553" i="8" l="1"/>
  <c r="AA553" i="8" s="1"/>
  <c r="S553" i="8"/>
  <c r="V553" i="8" l="1"/>
  <c r="W553" i="8"/>
  <c r="X553" i="8" l="1"/>
  <c r="AC553" i="8" s="1"/>
  <c r="AB553" i="8"/>
  <c r="AD553" i="8" l="1"/>
  <c r="Q553" i="8" s="1"/>
  <c r="AF553" i="8" s="1"/>
  <c r="AG553" i="8" s="1"/>
  <c r="AH553" i="8" s="1"/>
  <c r="AI553" i="8" l="1"/>
  <c r="AJ553" i="8"/>
  <c r="K553" i="8"/>
  <c r="L554" i="8" l="1"/>
  <c r="Z554" i="8" s="1"/>
  <c r="T554" i="8"/>
  <c r="AK553" i="8"/>
  <c r="AL553" i="8" s="1"/>
  <c r="Y554" i="8" l="1"/>
  <c r="AA554" i="8" s="1"/>
  <c r="S554" i="8"/>
  <c r="V554" i="8" l="1"/>
  <c r="W554" i="8"/>
  <c r="X554" i="8" l="1"/>
  <c r="AC554" i="8" s="1"/>
  <c r="AB554" i="8"/>
  <c r="AD554" i="8" l="1"/>
  <c r="Q554" i="8" s="1"/>
  <c r="AF554" i="8" l="1"/>
  <c r="AG554" i="8" s="1"/>
  <c r="AH554" i="8" s="1"/>
  <c r="AJ554" i="8"/>
  <c r="AI554" i="8"/>
  <c r="K554" i="8"/>
  <c r="AK554" i="8" l="1"/>
  <c r="AL554" i="8" s="1"/>
  <c r="L555" i="8"/>
  <c r="Y555" i="8" s="1"/>
  <c r="T555" i="8"/>
  <c r="Z555" i="8" l="1"/>
  <c r="AA555" i="8" s="1"/>
  <c r="S555" i="8"/>
  <c r="V555" i="8" s="1"/>
  <c r="W555" i="8" l="1"/>
  <c r="X555" i="8" l="1"/>
  <c r="AC555" i="8" s="1"/>
  <c r="AB555" i="8"/>
  <c r="AD555" i="8" l="1"/>
  <c r="Q555" i="8" s="1"/>
  <c r="AJ555" i="8" l="1"/>
  <c r="AI555" i="8"/>
  <c r="AF555" i="8"/>
  <c r="AG555" i="8" s="1"/>
  <c r="AH555" i="8" s="1"/>
  <c r="K555" i="8"/>
  <c r="T556" i="8" s="1"/>
  <c r="AK555" i="8" l="1"/>
  <c r="AL555" i="8" s="1"/>
  <c r="L556" i="8"/>
  <c r="Z556" i="8" l="1"/>
  <c r="Y556" i="8"/>
  <c r="AA556" i="8" l="1"/>
  <c r="S556" i="8"/>
  <c r="V556" i="8" s="1"/>
  <c r="W556" i="8" l="1"/>
  <c r="X556" i="8" l="1"/>
  <c r="AC556" i="8" s="1"/>
  <c r="AB556" i="8"/>
  <c r="AD556" i="8" l="1"/>
  <c r="Q556" i="8" s="1"/>
  <c r="AF556" i="8" s="1"/>
  <c r="AG556" i="8" s="1"/>
  <c r="AH556" i="8" s="1"/>
  <c r="AI556" i="8" l="1"/>
  <c r="AJ556" i="8"/>
  <c r="K556" i="8"/>
  <c r="L557" i="8" l="1"/>
  <c r="Z557" i="8" s="1"/>
  <c r="T557" i="8"/>
  <c r="AK556" i="8"/>
  <c r="AL556" i="8" s="1"/>
  <c r="Y557" i="8" l="1"/>
  <c r="AA557" i="8" s="1"/>
  <c r="S557" i="8"/>
  <c r="V557" i="8" s="1"/>
  <c r="W557" i="8" l="1"/>
  <c r="X557" i="8" l="1"/>
  <c r="AC557" i="8" s="1"/>
  <c r="AB557" i="8"/>
  <c r="AD557" i="8" l="1"/>
  <c r="Q557" i="8" s="1"/>
  <c r="AF557" i="8" s="1"/>
  <c r="AG557" i="8" s="1"/>
  <c r="AH557" i="8" s="1"/>
  <c r="AI557" i="8" l="1"/>
  <c r="AJ557" i="8"/>
  <c r="K557" i="8"/>
  <c r="L558" i="8" l="1"/>
  <c r="Y558" i="8" s="1"/>
  <c r="T558" i="8"/>
  <c r="AK557" i="8"/>
  <c r="AL557" i="8" s="1"/>
  <c r="Z558" i="8" l="1"/>
  <c r="AA558" i="8" s="1"/>
  <c r="S558" i="8"/>
  <c r="V558" i="8" s="1"/>
  <c r="W558" i="8" l="1"/>
  <c r="X558" i="8" l="1"/>
  <c r="AC558" i="8" s="1"/>
  <c r="AB558" i="8"/>
  <c r="AD558" i="8" l="1"/>
  <c r="Q558" i="8" s="1"/>
  <c r="AF558" i="8" l="1"/>
  <c r="AG558" i="8" s="1"/>
  <c r="AH558" i="8" s="1"/>
  <c r="AI558" i="8"/>
  <c r="AJ558" i="8"/>
  <c r="K558" i="8"/>
  <c r="AK558" i="8" l="1"/>
  <c r="AL558" i="8" s="1"/>
  <c r="L559" i="8"/>
  <c r="Y559" i="8" s="1"/>
  <c r="T559" i="8"/>
  <c r="Z559" i="8" l="1"/>
  <c r="AA559" i="8" s="1"/>
  <c r="S559" i="8"/>
  <c r="V559" i="8" s="1"/>
  <c r="W559" i="8" l="1"/>
  <c r="X559" i="8" l="1"/>
  <c r="AC559" i="8" s="1"/>
  <c r="AB559" i="8"/>
  <c r="AD559" i="8" l="1"/>
  <c r="Q559" i="8" s="1"/>
  <c r="AF559" i="8" l="1"/>
  <c r="AG559" i="8" s="1"/>
  <c r="AH559" i="8" s="1"/>
  <c r="AJ559" i="8"/>
  <c r="AI559" i="8"/>
  <c r="K559" i="8"/>
  <c r="L560" i="8" l="1"/>
  <c r="Z560" i="8" s="1"/>
  <c r="T560" i="8"/>
  <c r="AK559" i="8"/>
  <c r="AL559" i="8" s="1"/>
  <c r="Y560" i="8" l="1"/>
  <c r="AA560" i="8" s="1"/>
  <c r="S560" i="8"/>
  <c r="V560" i="8" l="1"/>
  <c r="W560" i="8"/>
  <c r="X560" i="8" l="1"/>
  <c r="AC560" i="8" s="1"/>
  <c r="AB560" i="8"/>
  <c r="AD560" i="8" l="1"/>
  <c r="Q560" i="8" s="1"/>
  <c r="AJ560" i="8" l="1"/>
  <c r="AI560" i="8"/>
  <c r="AF560" i="8"/>
  <c r="AG560" i="8" s="1"/>
  <c r="AH560" i="8" s="1"/>
  <c r="K560" i="8"/>
  <c r="T561" i="8" s="1"/>
  <c r="AK560" i="8" l="1"/>
  <c r="AL560" i="8" s="1"/>
  <c r="L561" i="8"/>
  <c r="Z561" i="8" l="1"/>
  <c r="Y561" i="8"/>
  <c r="AA561" i="8" l="1"/>
  <c r="S561" i="8"/>
  <c r="V561" i="8" s="1"/>
  <c r="W561" i="8" l="1"/>
  <c r="X561" i="8" l="1"/>
  <c r="AC561" i="8" s="1"/>
  <c r="AB561" i="8"/>
  <c r="AD561" i="8" l="1"/>
  <c r="Q561" i="8" s="1"/>
  <c r="AJ561" i="8" l="1"/>
  <c r="AI561" i="8"/>
  <c r="AF561" i="8"/>
  <c r="AG561" i="8" s="1"/>
  <c r="AH561" i="8" s="1"/>
  <c r="K561" i="8"/>
  <c r="T562" i="8" s="1"/>
  <c r="AK561" i="8" l="1"/>
  <c r="AL561" i="8" s="1"/>
  <c r="L562" i="8"/>
  <c r="Z562" i="8" l="1"/>
  <c r="Y562" i="8"/>
  <c r="AA562" i="8" l="1"/>
  <c r="S562" i="8"/>
  <c r="V562" i="8" s="1"/>
  <c r="W562" i="8" l="1"/>
  <c r="X562" i="8" l="1"/>
  <c r="AC562" i="8" s="1"/>
  <c r="AB562" i="8"/>
  <c r="AD562" i="8" l="1"/>
  <c r="Q562" i="8" s="1"/>
  <c r="K562" i="8" l="1"/>
  <c r="AI562" i="8"/>
  <c r="AF562" i="8"/>
  <c r="AG562" i="8" s="1"/>
  <c r="AH562" i="8" s="1"/>
  <c r="AJ562" i="8"/>
  <c r="L563" i="8" l="1"/>
  <c r="Z563" i="8" s="1"/>
  <c r="T563" i="8"/>
  <c r="AK562" i="8"/>
  <c r="AL562" i="8" s="1"/>
  <c r="Y563" i="8" l="1"/>
  <c r="AA563" i="8" s="1"/>
  <c r="S563" i="8"/>
  <c r="V563" i="8" l="1"/>
  <c r="W563" i="8"/>
  <c r="X563" i="8" l="1"/>
  <c r="AC563" i="8" s="1"/>
  <c r="AB563" i="8"/>
  <c r="AD563" i="8" l="1"/>
  <c r="Q563" i="8" s="1"/>
  <c r="AF563" i="8" l="1"/>
  <c r="AG563" i="8" s="1"/>
  <c r="AH563" i="8" s="1"/>
  <c r="AI563" i="8"/>
  <c r="AJ563" i="8"/>
  <c r="K563" i="8"/>
  <c r="AK563" i="8" l="1"/>
  <c r="AL563" i="8" s="1"/>
  <c r="L564" i="8"/>
  <c r="Y564" i="8" s="1"/>
  <c r="T564" i="8"/>
  <c r="Z564" i="8" l="1"/>
  <c r="AA564" i="8" s="1"/>
  <c r="S564" i="8"/>
  <c r="V564" i="8" s="1"/>
  <c r="W564" i="8" l="1"/>
  <c r="X564" i="8" l="1"/>
  <c r="AC564" i="8" s="1"/>
  <c r="AB564" i="8"/>
  <c r="AD564" i="8" l="1"/>
  <c r="Q564" i="8" s="1"/>
  <c r="AJ564" i="8" s="1"/>
  <c r="AI564" i="8" l="1"/>
  <c r="AK564" i="8" s="1"/>
  <c r="AL564" i="8" s="1"/>
  <c r="AF564" i="8"/>
  <c r="AG564" i="8" s="1"/>
  <c r="AH564" i="8" s="1"/>
  <c r="K564" i="8"/>
  <c r="T565" i="8" s="1"/>
  <c r="L565" i="8" l="1"/>
  <c r="Z565" i="8" l="1"/>
  <c r="Y565" i="8"/>
  <c r="S565" i="8" l="1"/>
  <c r="V565" i="8" s="1"/>
  <c r="AA565" i="8"/>
  <c r="W565" i="8" l="1"/>
  <c r="X565" i="8" l="1"/>
  <c r="AC565" i="8" s="1"/>
  <c r="AB565" i="8"/>
  <c r="AD565" i="8" l="1"/>
  <c r="Q565" i="8" s="1"/>
  <c r="AF565" i="8" s="1"/>
  <c r="AG565" i="8" s="1"/>
  <c r="AH565" i="8" s="1"/>
  <c r="AI565" i="8" l="1"/>
  <c r="AJ565" i="8"/>
  <c r="K565" i="8"/>
  <c r="L566" i="8" l="1"/>
  <c r="Z566" i="8" s="1"/>
  <c r="T566" i="8"/>
  <c r="AK565" i="8"/>
  <c r="AL565" i="8" s="1"/>
  <c r="Y566" i="8" l="1"/>
  <c r="AA566" i="8" s="1"/>
  <c r="S566" i="8"/>
  <c r="V566" i="8" l="1"/>
  <c r="W566" i="8"/>
  <c r="X566" i="8" l="1"/>
  <c r="AC566" i="8" s="1"/>
  <c r="AB566" i="8"/>
  <c r="AD566" i="8" l="1"/>
  <c r="Q566" i="8" s="1"/>
  <c r="AF566" i="8" s="1"/>
  <c r="AG566" i="8" s="1"/>
  <c r="AH566" i="8" s="1"/>
  <c r="AI566" i="8" l="1"/>
  <c r="AJ566" i="8"/>
  <c r="K566" i="8"/>
  <c r="L567" i="8" l="1"/>
  <c r="Z567" i="8" s="1"/>
  <c r="T567" i="8"/>
  <c r="AK566" i="8"/>
  <c r="AL566" i="8" s="1"/>
  <c r="Y567" i="8" l="1"/>
  <c r="AA567" i="8" s="1"/>
  <c r="S567" i="8"/>
  <c r="V567" i="8" l="1"/>
  <c r="W567" i="8"/>
  <c r="X567" i="8" l="1"/>
  <c r="AC567" i="8" s="1"/>
  <c r="AB567" i="8"/>
  <c r="AD567" i="8" l="1"/>
  <c r="Q567" i="8" s="1"/>
  <c r="AF567" i="8" s="1"/>
  <c r="AG567" i="8" s="1"/>
  <c r="AH567" i="8" s="1"/>
  <c r="AJ567" i="8" l="1"/>
  <c r="AI567" i="8"/>
  <c r="K567" i="8"/>
  <c r="L568" i="8" l="1"/>
  <c r="Z568" i="8" s="1"/>
  <c r="T568" i="8"/>
  <c r="AK567" i="8"/>
  <c r="AL567" i="8" s="1"/>
  <c r="Y568" i="8" l="1"/>
  <c r="AA568" i="8" s="1"/>
  <c r="S568" i="8"/>
  <c r="V568" i="8" l="1"/>
  <c r="W568" i="8"/>
  <c r="X568" i="8" l="1"/>
  <c r="AC568" i="8" s="1"/>
  <c r="AB568" i="8"/>
  <c r="AD568" i="8" l="1"/>
  <c r="Q568" i="8" s="1"/>
  <c r="AJ568" i="8" s="1"/>
  <c r="AI568" i="8" l="1"/>
  <c r="AK568" i="8" s="1"/>
  <c r="AL568" i="8" s="1"/>
  <c r="AF568" i="8"/>
  <c r="AG568" i="8" s="1"/>
  <c r="AH568" i="8" s="1"/>
  <c r="K568" i="8"/>
  <c r="T569" i="8" s="1"/>
  <c r="L569" i="8" l="1"/>
  <c r="Z569" i="8" l="1"/>
  <c r="Y569" i="8"/>
  <c r="AA569" i="8" l="1"/>
  <c r="S569" i="8"/>
  <c r="V569" i="8" s="1"/>
  <c r="W569" i="8" l="1"/>
  <c r="X569" i="8" l="1"/>
  <c r="AC569" i="8" s="1"/>
  <c r="AB569" i="8"/>
  <c r="AD569" i="8" l="1"/>
  <c r="Q569" i="8" s="1"/>
  <c r="AF569" i="8" s="1"/>
  <c r="AG569" i="8" s="1"/>
  <c r="AH569" i="8" s="1"/>
  <c r="AI569" i="8" l="1"/>
  <c r="AJ569" i="8"/>
  <c r="K569" i="8"/>
  <c r="L570" i="8" l="1"/>
  <c r="Z570" i="8" s="1"/>
  <c r="T570" i="8"/>
  <c r="AK569" i="8"/>
  <c r="AL569" i="8" s="1"/>
  <c r="Y570" i="8" l="1"/>
  <c r="AA570" i="8" s="1"/>
  <c r="S570" i="8"/>
  <c r="V570" i="8" l="1"/>
  <c r="W570" i="8"/>
  <c r="X570" i="8" l="1"/>
  <c r="AC570" i="8" s="1"/>
  <c r="AB570" i="8"/>
  <c r="AD570" i="8" l="1"/>
  <c r="Q570" i="8" s="1"/>
  <c r="AF570" i="8" l="1"/>
  <c r="AG570" i="8" s="1"/>
  <c r="AH570" i="8" s="1"/>
  <c r="AI570" i="8"/>
  <c r="AJ570" i="8"/>
  <c r="K570" i="8"/>
  <c r="AK570" i="8" l="1"/>
  <c r="AL570" i="8" s="1"/>
  <c r="L571" i="8"/>
  <c r="Y571" i="8" s="1"/>
  <c r="T571" i="8"/>
  <c r="Z571" i="8" l="1"/>
  <c r="AA571" i="8" s="1"/>
  <c r="S571" i="8"/>
  <c r="V571" i="8" s="1"/>
  <c r="W571" i="8" l="1"/>
  <c r="X571" i="8" l="1"/>
  <c r="AC571" i="8" s="1"/>
  <c r="AB571" i="8"/>
  <c r="AD571" i="8" l="1"/>
  <c r="Q571" i="8" s="1"/>
  <c r="AF571" i="8" l="1"/>
  <c r="AG571" i="8" s="1"/>
  <c r="AH571" i="8" s="1"/>
  <c r="AI571" i="8"/>
  <c r="AJ571" i="8"/>
  <c r="K571" i="8"/>
  <c r="AK571" i="8" l="1"/>
  <c r="AL571" i="8" s="1"/>
  <c r="L572" i="8"/>
  <c r="Y572" i="8" s="1"/>
  <c r="T572" i="8"/>
  <c r="Z572" i="8" l="1"/>
  <c r="AA572" i="8" s="1"/>
  <c r="S572" i="8"/>
  <c r="V572" i="8" s="1"/>
  <c r="W572" i="8" l="1"/>
  <c r="X572" i="8" l="1"/>
  <c r="AC572" i="8" s="1"/>
  <c r="AB572" i="8"/>
  <c r="AD572" i="8" l="1"/>
  <c r="Q572" i="8" s="1"/>
  <c r="AF572" i="8" s="1"/>
  <c r="AG572" i="8" s="1"/>
  <c r="AH572" i="8" s="1"/>
  <c r="AI572" i="8" l="1"/>
  <c r="AJ572" i="8"/>
  <c r="K572" i="8"/>
  <c r="L573" i="8" l="1"/>
  <c r="Z573" i="8" s="1"/>
  <c r="T573" i="8"/>
  <c r="AK572" i="8"/>
  <c r="AL572" i="8" s="1"/>
  <c r="Y573" i="8" l="1"/>
  <c r="AA573" i="8" s="1"/>
  <c r="S573" i="8"/>
  <c r="V573" i="8" l="1"/>
  <c r="W573" i="8"/>
  <c r="X573" i="8" l="1"/>
  <c r="AC573" i="8" s="1"/>
  <c r="AB573" i="8"/>
  <c r="AD573" i="8" l="1"/>
  <c r="Q573" i="8" s="1"/>
  <c r="AF573" i="8" s="1"/>
  <c r="AG573" i="8" s="1"/>
  <c r="AH573" i="8" s="1"/>
  <c r="AI573" i="8" l="1"/>
  <c r="AJ573" i="8"/>
  <c r="K573" i="8"/>
  <c r="L574" i="8" l="1"/>
  <c r="Z574" i="8" s="1"/>
  <c r="T574" i="8"/>
  <c r="AK573" i="8"/>
  <c r="AL573" i="8" s="1"/>
  <c r="Y574" i="8" l="1"/>
  <c r="AA574" i="8" s="1"/>
  <c r="S574" i="8"/>
  <c r="V574" i="8" l="1"/>
  <c r="W574" i="8"/>
  <c r="X574" i="8" l="1"/>
  <c r="AC574" i="8" s="1"/>
  <c r="AB574" i="8"/>
  <c r="AD574" i="8" l="1"/>
  <c r="Q574" i="8" s="1"/>
  <c r="AF574" i="8" s="1"/>
  <c r="AG574" i="8" s="1"/>
  <c r="AH574" i="8" s="1"/>
  <c r="AI574" i="8" l="1"/>
  <c r="AJ574" i="8"/>
  <c r="K574" i="8"/>
  <c r="L575" i="8" l="1"/>
  <c r="Z575" i="8" s="1"/>
  <c r="T575" i="8"/>
  <c r="AK574" i="8"/>
  <c r="AL574" i="8" s="1"/>
  <c r="Y575" i="8" l="1"/>
  <c r="AA575" i="8" s="1"/>
  <c r="S575" i="8"/>
  <c r="V575" i="8" l="1"/>
  <c r="W575" i="8"/>
  <c r="X575" i="8" l="1"/>
  <c r="AC575" i="8" s="1"/>
  <c r="AB575" i="8"/>
  <c r="AD575" i="8" l="1"/>
  <c r="Q575" i="8" s="1"/>
  <c r="AJ575" i="8" l="1"/>
  <c r="AI575" i="8"/>
  <c r="AF575" i="8"/>
  <c r="AG575" i="8" s="1"/>
  <c r="AH575" i="8" s="1"/>
  <c r="K575" i="8"/>
  <c r="T576" i="8" s="1"/>
  <c r="AK575" i="8" l="1"/>
  <c r="AL575" i="8" s="1"/>
  <c r="L576" i="8"/>
  <c r="Z576" i="8" l="1"/>
  <c r="Y576" i="8"/>
  <c r="AA576" i="8" l="1"/>
  <c r="S576" i="8"/>
  <c r="V576" i="8" s="1"/>
  <c r="W576" i="8" l="1"/>
  <c r="X576" i="8" l="1"/>
  <c r="AC576" i="8" s="1"/>
  <c r="AB576" i="8"/>
  <c r="AD576" i="8" l="1"/>
  <c r="Q576" i="8" s="1"/>
  <c r="AJ576" i="8" l="1"/>
  <c r="AI576" i="8"/>
  <c r="AF576" i="8"/>
  <c r="AG576" i="8" s="1"/>
  <c r="AH576" i="8" s="1"/>
  <c r="K576" i="8"/>
  <c r="T577" i="8" s="1"/>
  <c r="AK576" i="8" l="1"/>
  <c r="AL576" i="8" s="1"/>
  <c r="L577" i="8"/>
  <c r="Z577" i="8" l="1"/>
  <c r="Y577" i="8"/>
  <c r="AA577" i="8" l="1"/>
  <c r="S577" i="8"/>
  <c r="V577" i="8" s="1"/>
  <c r="W577" i="8" l="1"/>
  <c r="X577" i="8" l="1"/>
  <c r="AC577" i="8" s="1"/>
  <c r="AB577" i="8"/>
  <c r="AD577" i="8" l="1"/>
  <c r="Q577" i="8" s="1"/>
  <c r="AF577" i="8" s="1"/>
  <c r="AG577" i="8" s="1"/>
  <c r="AH577" i="8" s="1"/>
  <c r="AI577" i="8" l="1"/>
  <c r="AJ577" i="8"/>
  <c r="K577" i="8"/>
  <c r="L578" i="8" l="1"/>
  <c r="Z578" i="8" s="1"/>
  <c r="T578" i="8"/>
  <c r="AK577" i="8"/>
  <c r="AL577" i="8" s="1"/>
  <c r="Y578" i="8" l="1"/>
  <c r="AA578" i="8" s="1"/>
  <c r="S578" i="8"/>
  <c r="V578" i="8" s="1"/>
  <c r="W578" i="8" l="1"/>
  <c r="X578" i="8" l="1"/>
  <c r="AC578" i="8" s="1"/>
  <c r="AB578" i="8"/>
  <c r="AD578" i="8" l="1"/>
  <c r="Q578" i="8" s="1"/>
  <c r="AI578" i="8" l="1"/>
  <c r="AJ578" i="8"/>
  <c r="AF578" i="8"/>
  <c r="AG578" i="8" s="1"/>
  <c r="AH578" i="8" s="1"/>
  <c r="K578" i="8"/>
  <c r="T579" i="8" s="1"/>
  <c r="AK578" i="8" l="1"/>
  <c r="AL578" i="8" s="1"/>
  <c r="L579" i="8"/>
  <c r="Z579" i="8" l="1"/>
  <c r="Y579" i="8"/>
  <c r="S579" i="8" l="1"/>
  <c r="V579" i="8" s="1"/>
  <c r="AA579" i="8"/>
  <c r="W579" i="8" l="1"/>
  <c r="X579" i="8" l="1"/>
  <c r="AC579" i="8" s="1"/>
  <c r="AB579" i="8"/>
  <c r="AD579" i="8" l="1"/>
  <c r="Q579" i="8" s="1"/>
  <c r="AF579" i="8" s="1"/>
  <c r="AG579" i="8" s="1"/>
  <c r="AH579" i="8" s="1"/>
  <c r="AI579" i="8" l="1"/>
  <c r="AJ579" i="8"/>
  <c r="K579" i="8"/>
  <c r="L580" i="8" l="1"/>
  <c r="Z580" i="8" s="1"/>
  <c r="T580" i="8"/>
  <c r="AK579" i="8"/>
  <c r="AL579" i="8" s="1"/>
  <c r="Y580" i="8" l="1"/>
  <c r="AA580" i="8" s="1"/>
  <c r="S580" i="8"/>
  <c r="V580" i="8" s="1"/>
  <c r="W580" i="8" l="1"/>
  <c r="X580" i="8" l="1"/>
  <c r="AC580" i="8" s="1"/>
  <c r="AB580" i="8"/>
  <c r="AD580" i="8" l="1"/>
  <c r="Q580" i="8" s="1"/>
  <c r="AF580" i="8" l="1"/>
  <c r="AG580" i="8" s="1"/>
  <c r="AH580" i="8" s="1"/>
  <c r="AJ580" i="8"/>
  <c r="AI580" i="8"/>
  <c r="K580" i="8"/>
  <c r="L581" i="8" l="1"/>
  <c r="Z581" i="8" s="1"/>
  <c r="T581" i="8"/>
  <c r="AK580" i="8"/>
  <c r="AL580" i="8" s="1"/>
  <c r="Y581" i="8" l="1"/>
  <c r="AA581" i="8" s="1"/>
  <c r="S581" i="8"/>
  <c r="V581" i="8" l="1"/>
  <c r="W581" i="8"/>
  <c r="X581" i="8" l="1"/>
  <c r="AC581" i="8" s="1"/>
  <c r="AB581" i="8"/>
  <c r="AD581" i="8" l="1"/>
  <c r="Q581" i="8" s="1"/>
  <c r="AF581" i="8" s="1"/>
  <c r="AG581" i="8" s="1"/>
  <c r="AH581" i="8" s="1"/>
  <c r="AI581" i="8" l="1"/>
  <c r="AJ581" i="8"/>
  <c r="K581" i="8"/>
  <c r="L582" i="8" l="1"/>
  <c r="Y582" i="8" s="1"/>
  <c r="T582" i="8"/>
  <c r="AK581" i="8"/>
  <c r="AL581" i="8" s="1"/>
  <c r="Z582" i="8" l="1"/>
  <c r="AA582" i="8" s="1"/>
  <c r="S582" i="8"/>
  <c r="V582" i="8" s="1"/>
  <c r="W582" i="8" l="1"/>
  <c r="X582" i="8" l="1"/>
  <c r="AC582" i="8" s="1"/>
  <c r="AB582" i="8"/>
  <c r="AD582" i="8" l="1"/>
  <c r="Q582" i="8" s="1"/>
  <c r="AF582" i="8" l="1"/>
  <c r="AG582" i="8" s="1"/>
  <c r="AH582" i="8" s="1"/>
  <c r="AJ582" i="8"/>
  <c r="AI582" i="8"/>
  <c r="K582" i="8"/>
  <c r="L583" i="8" l="1"/>
  <c r="Z583" i="8" s="1"/>
  <c r="T583" i="8"/>
  <c r="AK582" i="8"/>
  <c r="AL582" i="8" s="1"/>
  <c r="Y583" i="8" l="1"/>
  <c r="AA583" i="8" s="1"/>
  <c r="S583" i="8"/>
  <c r="V583" i="8" l="1"/>
  <c r="W583" i="8"/>
  <c r="X583" i="8" l="1"/>
  <c r="AC583" i="8" s="1"/>
  <c r="AB583" i="8"/>
  <c r="AD583" i="8" l="1"/>
  <c r="Q583" i="8" s="1"/>
  <c r="AI583" i="8" s="1"/>
  <c r="AJ583" i="8" l="1"/>
  <c r="AK583" i="8" s="1"/>
  <c r="AL583" i="8" s="1"/>
  <c r="AF583" i="8"/>
  <c r="AG583" i="8" s="1"/>
  <c r="AH583" i="8" s="1"/>
  <c r="K583" i="8"/>
  <c r="T584" i="8" s="1"/>
  <c r="L584" i="8" l="1"/>
  <c r="Z584" i="8" l="1"/>
  <c r="Y584" i="8"/>
  <c r="AA584" i="8" l="1"/>
  <c r="S584" i="8"/>
  <c r="V584" i="8" s="1"/>
  <c r="W584" i="8" l="1"/>
  <c r="X584" i="8" l="1"/>
  <c r="AC584" i="8" s="1"/>
  <c r="AB584" i="8"/>
  <c r="AD584" i="8" l="1"/>
  <c r="Q584" i="8" s="1"/>
  <c r="AJ584" i="8" s="1"/>
  <c r="AI584" i="8" l="1"/>
  <c r="AK584" i="8" s="1"/>
  <c r="AL584" i="8" s="1"/>
  <c r="AF584" i="8"/>
  <c r="AG584" i="8" s="1"/>
  <c r="AH584" i="8" s="1"/>
  <c r="K584" i="8"/>
  <c r="T585" i="8" s="1"/>
  <c r="L585" i="8" l="1"/>
  <c r="Z585" i="8" l="1"/>
  <c r="Y585" i="8"/>
  <c r="AA585" i="8" l="1"/>
  <c r="S585" i="8"/>
  <c r="V585" i="8" s="1"/>
  <c r="W585" i="8" l="1"/>
  <c r="X585" i="8" l="1"/>
  <c r="AC585" i="8" s="1"/>
  <c r="AB585" i="8"/>
  <c r="AD585" i="8" l="1"/>
  <c r="Q585" i="8" s="1"/>
  <c r="AJ585" i="8" s="1"/>
  <c r="AI585" i="8" l="1"/>
  <c r="AK585" i="8" s="1"/>
  <c r="AL585" i="8" s="1"/>
  <c r="AF585" i="8"/>
  <c r="AG585" i="8" s="1"/>
  <c r="AH585" i="8" s="1"/>
  <c r="K585" i="8"/>
  <c r="T586" i="8" s="1"/>
  <c r="L586" i="8" l="1"/>
  <c r="Z586" i="8" l="1"/>
  <c r="Y586" i="8"/>
  <c r="AA586" i="8" l="1"/>
  <c r="S586" i="8"/>
  <c r="V586" i="8" s="1"/>
  <c r="W586" i="8" l="1"/>
  <c r="X586" i="8" l="1"/>
  <c r="AC586" i="8" s="1"/>
  <c r="AB586" i="8"/>
  <c r="AD586" i="8" l="1"/>
  <c r="Q586" i="8" s="1"/>
  <c r="K586" i="8" s="1"/>
  <c r="T587" i="8" s="1"/>
  <c r="AI586" i="8" l="1"/>
  <c r="AJ586" i="8"/>
  <c r="AF586" i="8"/>
  <c r="AG586" i="8" s="1"/>
  <c r="AH586" i="8" s="1"/>
  <c r="L587" i="8"/>
  <c r="AK586" i="8" l="1"/>
  <c r="AL586" i="8" s="1"/>
  <c r="Z587" i="8"/>
  <c r="Y587" i="8"/>
  <c r="AA587" i="8" l="1"/>
  <c r="S587" i="8"/>
  <c r="V587" i="8" s="1"/>
  <c r="W587" i="8" l="1"/>
  <c r="X587" i="8" l="1"/>
  <c r="AC587" i="8" s="1"/>
  <c r="AB587" i="8"/>
  <c r="AD587" i="8" l="1"/>
  <c r="Q587" i="8" s="1"/>
  <c r="AJ587" i="8" s="1"/>
  <c r="AI587" i="8" l="1"/>
  <c r="AK587" i="8" s="1"/>
  <c r="AL587" i="8" s="1"/>
  <c r="AF587" i="8"/>
  <c r="AG587" i="8" s="1"/>
  <c r="AH587" i="8" s="1"/>
  <c r="K587" i="8"/>
  <c r="T588" i="8" s="1"/>
  <c r="L588" i="8" l="1"/>
  <c r="Z588" i="8" l="1"/>
  <c r="Y588" i="8"/>
  <c r="AA588" i="8" l="1"/>
  <c r="S588" i="8"/>
  <c r="V588" i="8" s="1"/>
  <c r="W588" i="8" l="1"/>
  <c r="X588" i="8" l="1"/>
  <c r="AC588" i="8" s="1"/>
  <c r="AB588" i="8"/>
  <c r="AD588" i="8" l="1"/>
  <c r="Q588" i="8" s="1"/>
  <c r="AF588" i="8" l="1"/>
  <c r="AG588" i="8" s="1"/>
  <c r="AH588" i="8" s="1"/>
  <c r="AI588" i="8"/>
  <c r="AJ588" i="8"/>
  <c r="K588" i="8"/>
  <c r="L589" i="8" l="1"/>
  <c r="Z589" i="8" s="1"/>
  <c r="T589" i="8"/>
  <c r="AK588" i="8"/>
  <c r="AL588" i="8" s="1"/>
  <c r="Y589" i="8" l="1"/>
  <c r="AA589" i="8" s="1"/>
  <c r="S589" i="8"/>
  <c r="V589" i="8" s="1"/>
  <c r="W589" i="8" l="1"/>
  <c r="X589" i="8" l="1"/>
  <c r="AC589" i="8" s="1"/>
  <c r="AB589" i="8"/>
  <c r="AD589" i="8" l="1"/>
  <c r="Q589" i="8" s="1"/>
  <c r="AJ589" i="8" l="1"/>
  <c r="AI589" i="8"/>
  <c r="AF589" i="8"/>
  <c r="AG589" i="8" s="1"/>
  <c r="AH589" i="8" s="1"/>
  <c r="K589" i="8"/>
  <c r="T590" i="8" s="1"/>
  <c r="AK589" i="8" l="1"/>
  <c r="AL589" i="8" s="1"/>
  <c r="L590" i="8"/>
  <c r="Z590" i="8" l="1"/>
  <c r="Y590" i="8"/>
  <c r="S590" i="8" l="1"/>
  <c r="V590" i="8" s="1"/>
  <c r="AA590" i="8"/>
  <c r="W590" i="8" l="1"/>
  <c r="X590" i="8" l="1"/>
  <c r="AC590" i="8" s="1"/>
  <c r="AB590" i="8"/>
  <c r="AD590" i="8" l="1"/>
  <c r="Q590" i="8" s="1"/>
  <c r="AF590" i="8" l="1"/>
  <c r="AG590" i="8" s="1"/>
  <c r="AH590" i="8" s="1"/>
  <c r="AI590" i="8"/>
  <c r="AJ590" i="8"/>
  <c r="K590" i="8"/>
  <c r="L591" i="8" l="1"/>
  <c r="Z591" i="8" s="1"/>
  <c r="T591" i="8"/>
  <c r="AK590" i="8"/>
  <c r="AL590" i="8" s="1"/>
  <c r="Y591" i="8" l="1"/>
  <c r="AA591" i="8" s="1"/>
  <c r="S591" i="8"/>
  <c r="V591" i="8" l="1"/>
  <c r="W591" i="8"/>
  <c r="X591" i="8" l="1"/>
  <c r="AC591" i="8" s="1"/>
  <c r="AB591" i="8"/>
  <c r="AD591" i="8" l="1"/>
  <c r="Q591" i="8" s="1"/>
  <c r="K591" i="8" s="1"/>
  <c r="T592" i="8" s="1"/>
  <c r="AI591" i="8" l="1"/>
  <c r="AJ591" i="8"/>
  <c r="AF591" i="8"/>
  <c r="AG591" i="8" s="1"/>
  <c r="AH591" i="8" s="1"/>
  <c r="L592" i="8"/>
  <c r="AK591" i="8" l="1"/>
  <c r="AL591" i="8" s="1"/>
  <c r="Z592" i="8"/>
  <c r="Y592" i="8"/>
  <c r="S592" i="8" l="1"/>
  <c r="V592" i="8" s="1"/>
  <c r="AA592" i="8"/>
  <c r="W592" i="8" l="1"/>
  <c r="X592" i="8" l="1"/>
  <c r="AC592" i="8" s="1"/>
  <c r="AB592" i="8"/>
  <c r="AD592" i="8" l="1"/>
  <c r="Q592" i="8" s="1"/>
  <c r="AJ592" i="8" s="1"/>
  <c r="AI592" i="8" l="1"/>
  <c r="AK592" i="8" s="1"/>
  <c r="AL592" i="8" s="1"/>
  <c r="AF592" i="8"/>
  <c r="AG592" i="8" s="1"/>
  <c r="AH592" i="8" s="1"/>
  <c r="K592" i="8"/>
  <c r="T593" i="8" s="1"/>
  <c r="L593" i="8" l="1"/>
  <c r="Z593" i="8" l="1"/>
  <c r="Y593" i="8"/>
  <c r="AA593" i="8" l="1"/>
  <c r="S593" i="8"/>
  <c r="V593" i="8" s="1"/>
  <c r="W593" i="8" l="1"/>
  <c r="X593" i="8" l="1"/>
  <c r="AC593" i="8" s="1"/>
  <c r="AB593" i="8"/>
  <c r="AD593" i="8" l="1"/>
  <c r="Q593" i="8" s="1"/>
  <c r="K593" i="8" l="1"/>
  <c r="AI593" i="8"/>
  <c r="AJ593" i="8"/>
  <c r="AF593" i="8"/>
  <c r="AG593" i="8" s="1"/>
  <c r="AH593" i="8" s="1"/>
  <c r="L594" i="8" l="1"/>
  <c r="Z594" i="8" s="1"/>
  <c r="T594" i="8"/>
  <c r="AK593" i="8"/>
  <c r="AL593" i="8" s="1"/>
  <c r="Y594" i="8" l="1"/>
  <c r="AA594" i="8" s="1"/>
  <c r="S594" i="8"/>
  <c r="V594" i="8" l="1"/>
  <c r="W594" i="8"/>
  <c r="X594" i="8" l="1"/>
  <c r="AC594" i="8" s="1"/>
  <c r="AB594" i="8"/>
  <c r="AD594" i="8" l="1"/>
  <c r="Q594" i="8" s="1"/>
  <c r="AF594" i="8" l="1"/>
  <c r="AG594" i="8" s="1"/>
  <c r="AH594" i="8" s="1"/>
  <c r="AJ594" i="8"/>
  <c r="AI594" i="8"/>
  <c r="K594" i="8"/>
  <c r="L595" i="8" l="1"/>
  <c r="Z595" i="8" s="1"/>
  <c r="T595" i="8"/>
  <c r="AK594" i="8"/>
  <c r="AL594" i="8" s="1"/>
  <c r="Y595" i="8" l="1"/>
  <c r="AA595" i="8" s="1"/>
  <c r="S595" i="8"/>
  <c r="V595" i="8" l="1"/>
  <c r="W595" i="8"/>
  <c r="X595" i="8" l="1"/>
  <c r="AC595" i="8" s="1"/>
  <c r="AB595" i="8"/>
  <c r="AD595" i="8" l="1"/>
  <c r="Q595" i="8" s="1"/>
  <c r="AF595" i="8" l="1"/>
  <c r="AG595" i="8" s="1"/>
  <c r="AH595" i="8" s="1"/>
  <c r="AJ595" i="8"/>
  <c r="AI595" i="8"/>
  <c r="K595" i="8"/>
  <c r="L596" i="8" l="1"/>
  <c r="Z596" i="8" s="1"/>
  <c r="T596" i="8"/>
  <c r="AK595" i="8"/>
  <c r="AL595" i="8" s="1"/>
  <c r="Y596" i="8" l="1"/>
  <c r="AA596" i="8" s="1"/>
  <c r="S596" i="8"/>
  <c r="V596" i="8" l="1"/>
  <c r="W596" i="8"/>
  <c r="X596" i="8" l="1"/>
  <c r="AC596" i="8" s="1"/>
  <c r="AB596" i="8"/>
  <c r="AD596" i="8" l="1"/>
  <c r="Q596" i="8" s="1"/>
  <c r="K596" i="8" l="1"/>
  <c r="AJ596" i="8"/>
  <c r="AI596" i="8"/>
  <c r="AF596" i="8"/>
  <c r="AG596" i="8" s="1"/>
  <c r="AH596" i="8" s="1"/>
  <c r="L597" i="8" l="1"/>
  <c r="Z597" i="8" s="1"/>
  <c r="T597" i="8"/>
  <c r="AK596" i="8"/>
  <c r="AL596" i="8" s="1"/>
  <c r="Y597" i="8" l="1"/>
  <c r="AA597" i="8" s="1"/>
  <c r="S597" i="8"/>
  <c r="V597" i="8" l="1"/>
  <c r="W597" i="8"/>
  <c r="X597" i="8" l="1"/>
  <c r="AC597" i="8" s="1"/>
  <c r="AB597" i="8"/>
  <c r="AD597" i="8" l="1"/>
  <c r="Q597" i="8" s="1"/>
  <c r="AF597" i="8" l="1"/>
  <c r="AG597" i="8" s="1"/>
  <c r="AH597" i="8" s="1"/>
  <c r="AJ597" i="8"/>
  <c r="AI597" i="8"/>
  <c r="K597" i="8"/>
  <c r="L598" i="8" l="1"/>
  <c r="Z598" i="8" s="1"/>
  <c r="T598" i="8"/>
  <c r="AK597" i="8"/>
  <c r="AL597" i="8" s="1"/>
  <c r="Y598" i="8" l="1"/>
  <c r="AA598" i="8" s="1"/>
  <c r="S598" i="8"/>
  <c r="V598" i="8" s="1"/>
  <c r="W598" i="8" l="1"/>
  <c r="X598" i="8" l="1"/>
  <c r="AC598" i="8" s="1"/>
  <c r="AB598" i="8"/>
  <c r="AD598" i="8" l="1"/>
  <c r="Q598" i="8" s="1"/>
  <c r="AF598" i="8" l="1"/>
  <c r="AG598" i="8" s="1"/>
  <c r="AH598" i="8" s="1"/>
  <c r="AJ598" i="8"/>
  <c r="AI598" i="8"/>
  <c r="K598" i="8"/>
  <c r="L599" i="8" l="1"/>
  <c r="Z599" i="8" s="1"/>
  <c r="T599" i="8"/>
  <c r="AK598" i="8"/>
  <c r="AL598" i="8" s="1"/>
  <c r="Y599" i="8" l="1"/>
  <c r="AA599" i="8" s="1"/>
  <c r="S599" i="8"/>
  <c r="V599" i="8" l="1"/>
  <c r="W599" i="8"/>
  <c r="X599" i="8" l="1"/>
  <c r="AC599" i="8" s="1"/>
  <c r="AB599" i="8"/>
  <c r="AD599" i="8" l="1"/>
  <c r="Q599" i="8" s="1"/>
  <c r="AF599" i="8" l="1"/>
  <c r="AG599" i="8" s="1"/>
  <c r="AH599" i="8" s="1"/>
  <c r="AJ599" i="8"/>
  <c r="AI599" i="8"/>
  <c r="K599" i="8"/>
  <c r="L600" i="8" l="1"/>
  <c r="Z600" i="8" s="1"/>
  <c r="T600" i="8"/>
  <c r="AK599" i="8"/>
  <c r="AL599" i="8" s="1"/>
  <c r="Y600" i="8" l="1"/>
  <c r="AA600" i="8" s="1"/>
  <c r="S600" i="8"/>
  <c r="V600" i="8" l="1"/>
  <c r="W600" i="8"/>
  <c r="X600" i="8" l="1"/>
  <c r="AC600" i="8" s="1"/>
  <c r="AB600" i="8"/>
  <c r="AD600" i="8" l="1"/>
  <c r="Q600" i="8" s="1"/>
  <c r="K600" i="8" l="1"/>
  <c r="AJ600" i="8"/>
  <c r="AI600" i="8"/>
  <c r="AF600" i="8"/>
  <c r="AG600" i="8" s="1"/>
  <c r="AH600" i="8" s="1"/>
  <c r="L601" i="8" l="1"/>
  <c r="Z601" i="8" s="1"/>
  <c r="T601" i="8"/>
  <c r="AK600" i="8"/>
  <c r="AL600" i="8" s="1"/>
  <c r="Y601" i="8" l="1"/>
  <c r="AA601" i="8" s="1"/>
  <c r="S601" i="8"/>
  <c r="V601" i="8" l="1"/>
  <c r="W601" i="8"/>
  <c r="X601" i="8" l="1"/>
  <c r="AC601" i="8" s="1"/>
  <c r="AB601" i="8"/>
  <c r="AD601" i="8" l="1"/>
  <c r="Q601" i="8" s="1"/>
  <c r="AJ601" i="8" s="1"/>
  <c r="AI601" i="8" l="1"/>
  <c r="AK601" i="8" s="1"/>
  <c r="AL601" i="8" s="1"/>
  <c r="AF601" i="8"/>
  <c r="AG601" i="8" s="1"/>
  <c r="AH601" i="8" s="1"/>
  <c r="K601" i="8"/>
  <c r="T602" i="8" s="1"/>
  <c r="L602" i="8" l="1"/>
  <c r="Z602" i="8" l="1"/>
  <c r="Y602" i="8"/>
  <c r="S602" i="8" l="1"/>
  <c r="V602" i="8" s="1"/>
  <c r="AA602" i="8"/>
  <c r="W602" i="8" l="1"/>
  <c r="X602" i="8" l="1"/>
  <c r="AC602" i="8" s="1"/>
  <c r="AB602" i="8"/>
  <c r="AD602" i="8" l="1"/>
  <c r="Q602" i="8" s="1"/>
  <c r="AF602" i="8" s="1"/>
  <c r="AG602" i="8" s="1"/>
  <c r="AH602" i="8" s="1"/>
  <c r="AI602" i="8" l="1"/>
  <c r="AJ602" i="8"/>
  <c r="K602" i="8"/>
  <c r="L603" i="8" l="1"/>
  <c r="Z603" i="8" s="1"/>
  <c r="T603" i="8"/>
  <c r="AK602" i="8"/>
  <c r="AL602" i="8" s="1"/>
  <c r="Y603" i="8" l="1"/>
  <c r="AA603" i="8" s="1"/>
  <c r="S603" i="8"/>
  <c r="V603" i="8" l="1"/>
  <c r="W603" i="8"/>
  <c r="X603" i="8" l="1"/>
  <c r="AC603" i="8" s="1"/>
  <c r="AB603" i="8"/>
  <c r="AD603" i="8" l="1"/>
  <c r="Q603" i="8" s="1"/>
  <c r="AJ603" i="8" l="1"/>
  <c r="AI603" i="8"/>
  <c r="AF603" i="8"/>
  <c r="AG603" i="8" s="1"/>
  <c r="AH603" i="8" s="1"/>
  <c r="K603" i="8"/>
  <c r="T604" i="8" s="1"/>
  <c r="AK603" i="8" l="1"/>
  <c r="AL603" i="8" s="1"/>
  <c r="L604" i="8"/>
  <c r="Z604" i="8" l="1"/>
  <c r="Y604" i="8"/>
  <c r="AA604" i="8" l="1"/>
  <c r="S604" i="8"/>
  <c r="V604" i="8" s="1"/>
  <c r="W604" i="8" l="1"/>
  <c r="X604" i="8" l="1"/>
  <c r="AC604" i="8" s="1"/>
  <c r="AB604" i="8"/>
  <c r="AD604" i="8" l="1"/>
  <c r="Q604" i="8" s="1"/>
  <c r="AF604" i="8" l="1"/>
  <c r="AG604" i="8" s="1"/>
  <c r="AH604" i="8" s="1"/>
  <c r="AJ604" i="8"/>
  <c r="AI604" i="8"/>
  <c r="K604" i="8"/>
  <c r="L605" i="8" l="1"/>
  <c r="Z605" i="8" s="1"/>
  <c r="T605" i="8"/>
  <c r="AK604" i="8"/>
  <c r="AL604" i="8" s="1"/>
  <c r="Y605" i="8" l="1"/>
  <c r="AA605" i="8" s="1"/>
  <c r="S605" i="8"/>
  <c r="V605" i="8" l="1"/>
  <c r="W605" i="8"/>
  <c r="X605" i="8" l="1"/>
  <c r="AC605" i="8" s="1"/>
  <c r="AB605" i="8"/>
  <c r="AD605" i="8" l="1"/>
  <c r="Q605" i="8" s="1"/>
  <c r="AI605" i="8" l="1"/>
  <c r="AJ605" i="8"/>
  <c r="AF605" i="8"/>
  <c r="AG605" i="8" s="1"/>
  <c r="AH605" i="8" s="1"/>
  <c r="K605" i="8"/>
  <c r="T606" i="8" s="1"/>
  <c r="AK605" i="8" l="1"/>
  <c r="AL605" i="8" s="1"/>
  <c r="L606" i="8"/>
  <c r="Z606" i="8" l="1"/>
  <c r="Y606" i="8"/>
  <c r="AA606" i="8" l="1"/>
  <c r="S606" i="8"/>
  <c r="V606" i="8" s="1"/>
  <c r="W606" i="8" l="1"/>
  <c r="X606" i="8" l="1"/>
  <c r="AC606" i="8" s="1"/>
  <c r="AB606" i="8"/>
  <c r="AD606" i="8" l="1"/>
  <c r="Q606" i="8" s="1"/>
  <c r="AF606" i="8" l="1"/>
  <c r="AG606" i="8" s="1"/>
  <c r="AH606" i="8" s="1"/>
  <c r="AJ606" i="8"/>
  <c r="AI606" i="8"/>
  <c r="K606" i="8"/>
  <c r="L607" i="8" l="1"/>
  <c r="Z607" i="8" s="1"/>
  <c r="T607" i="8"/>
  <c r="AK606" i="8"/>
  <c r="AL606" i="8" s="1"/>
  <c r="Y607" i="8" l="1"/>
  <c r="AA607" i="8" s="1"/>
  <c r="S607" i="8"/>
  <c r="V607" i="8" l="1"/>
  <c r="W607" i="8"/>
  <c r="X607" i="8" l="1"/>
  <c r="AC607" i="8" s="1"/>
  <c r="AB607" i="8"/>
  <c r="AD607" i="8" l="1"/>
  <c r="Q607" i="8" s="1"/>
  <c r="AF607" i="8" s="1"/>
  <c r="AG607" i="8" s="1"/>
  <c r="AH607" i="8" s="1"/>
  <c r="AI607" i="8" l="1"/>
  <c r="K607" i="8"/>
  <c r="AJ607" i="8"/>
  <c r="L608" i="8" l="1"/>
  <c r="Z608" i="8" s="1"/>
  <c r="T608" i="8"/>
  <c r="AK607" i="8"/>
  <c r="AL607" i="8" s="1"/>
  <c r="Y608" i="8" l="1"/>
  <c r="AA608" i="8" s="1"/>
  <c r="S608" i="8"/>
  <c r="V608" i="8" l="1"/>
  <c r="W608" i="8"/>
  <c r="X608" i="8" l="1"/>
  <c r="AC608" i="8" s="1"/>
  <c r="AB608" i="8"/>
  <c r="AD608" i="8" l="1"/>
  <c r="Q608" i="8" s="1"/>
  <c r="AJ608" i="8" s="1"/>
  <c r="AI608" i="8" l="1"/>
  <c r="AK608" i="8" s="1"/>
  <c r="AL608" i="8" s="1"/>
  <c r="AF608" i="8"/>
  <c r="AG608" i="8" s="1"/>
  <c r="AH608" i="8" s="1"/>
  <c r="K608" i="8"/>
  <c r="T609" i="8" s="1"/>
  <c r="L609" i="8" l="1"/>
  <c r="Z609" i="8" l="1"/>
  <c r="Y609" i="8"/>
  <c r="AA609" i="8" l="1"/>
  <c r="S609" i="8"/>
  <c r="V609" i="8" s="1"/>
  <c r="W609" i="8" l="1"/>
  <c r="X609" i="8" l="1"/>
  <c r="AC609" i="8" s="1"/>
  <c r="AB609" i="8"/>
  <c r="AD609" i="8" l="1"/>
  <c r="Q609" i="8" s="1"/>
  <c r="AJ609" i="8" s="1"/>
  <c r="AI609" i="8" l="1"/>
  <c r="AK609" i="8" s="1"/>
  <c r="AL609" i="8" s="1"/>
  <c r="AF609" i="8"/>
  <c r="AG609" i="8" s="1"/>
  <c r="AH609" i="8" s="1"/>
  <c r="K609" i="8"/>
  <c r="T610" i="8" s="1"/>
  <c r="L610" i="8" l="1"/>
  <c r="Z610" i="8" l="1"/>
  <c r="Y610" i="8"/>
  <c r="AA610" i="8" l="1"/>
  <c r="S610" i="8"/>
  <c r="V610" i="8" s="1"/>
  <c r="W610" i="8" l="1"/>
  <c r="X610" i="8" l="1"/>
  <c r="AC610" i="8" s="1"/>
  <c r="AB610" i="8"/>
  <c r="AD610" i="8" l="1"/>
  <c r="Q610" i="8" s="1"/>
  <c r="K610" i="8" l="1"/>
  <c r="T611" i="8" s="1"/>
  <c r="AI610" i="8"/>
  <c r="AJ610" i="8"/>
  <c r="AF610" i="8"/>
  <c r="AG610" i="8" s="1"/>
  <c r="AH610" i="8" s="1"/>
  <c r="L611" i="8" l="1"/>
  <c r="Y611" i="8" s="1"/>
  <c r="AK610" i="8"/>
  <c r="AL610" i="8" s="1"/>
  <c r="Z611" i="8" l="1"/>
  <c r="AA611" i="8" s="1"/>
  <c r="S611" i="8"/>
  <c r="V611" i="8" s="1"/>
  <c r="W611" i="8" l="1"/>
  <c r="X611" i="8" l="1"/>
  <c r="AC611" i="8" s="1"/>
  <c r="AB611" i="8"/>
  <c r="AD611" i="8" l="1"/>
  <c r="Q611" i="8" s="1"/>
  <c r="AF611" i="8" s="1"/>
  <c r="AG611" i="8" s="1"/>
  <c r="AH611" i="8" s="1"/>
  <c r="AJ611" i="8" l="1"/>
  <c r="AI611" i="8"/>
  <c r="K611" i="8"/>
  <c r="L612" i="8" l="1"/>
  <c r="Z612" i="8" s="1"/>
  <c r="T612" i="8"/>
  <c r="AK611" i="8"/>
  <c r="AL611" i="8" s="1"/>
  <c r="Y612" i="8" l="1"/>
  <c r="AA612" i="8" s="1"/>
  <c r="S612" i="8"/>
  <c r="V612" i="8" l="1"/>
  <c r="W612" i="8"/>
  <c r="X612" i="8" l="1"/>
  <c r="AC612" i="8" s="1"/>
  <c r="AB612" i="8"/>
  <c r="AD612" i="8" l="1"/>
  <c r="Q612" i="8" s="1"/>
  <c r="AJ612" i="8" l="1"/>
  <c r="AI612" i="8"/>
  <c r="AF612" i="8"/>
  <c r="AG612" i="8" s="1"/>
  <c r="AH612" i="8" s="1"/>
  <c r="K612" i="8"/>
  <c r="T613" i="8" s="1"/>
  <c r="AK612" i="8" l="1"/>
  <c r="AL612" i="8" s="1"/>
  <c r="L613" i="8"/>
  <c r="Z613" i="8" l="1"/>
  <c r="Y613" i="8"/>
  <c r="AA613" i="8" l="1"/>
  <c r="S613" i="8"/>
  <c r="V613" i="8" s="1"/>
  <c r="W613" i="8" l="1"/>
  <c r="X613" i="8" l="1"/>
  <c r="AC613" i="8" s="1"/>
  <c r="AB613" i="8"/>
  <c r="AD613" i="8" l="1"/>
  <c r="Q613" i="8" s="1"/>
  <c r="AF613" i="8" s="1"/>
  <c r="AG613" i="8" s="1"/>
  <c r="AH613" i="8" s="1"/>
  <c r="AI613" i="8" l="1"/>
  <c r="AJ613" i="8"/>
  <c r="K613" i="8"/>
  <c r="L614" i="8" l="1"/>
  <c r="Z614" i="8" s="1"/>
  <c r="T614" i="8"/>
  <c r="AK613" i="8"/>
  <c r="AL613" i="8" s="1"/>
  <c r="Y614" i="8" l="1"/>
  <c r="AA614" i="8" s="1"/>
  <c r="S614" i="8"/>
  <c r="V614" i="8" l="1"/>
  <c r="W614" i="8"/>
  <c r="X614" i="8" l="1"/>
  <c r="AC614" i="8" s="1"/>
  <c r="AB614" i="8"/>
  <c r="AD614" i="8" l="1"/>
  <c r="Q614" i="8" s="1"/>
  <c r="AF614" i="8" s="1"/>
  <c r="AG614" i="8" s="1"/>
  <c r="AH614" i="8" s="1"/>
  <c r="AI614" i="8" l="1"/>
  <c r="AJ614" i="8"/>
  <c r="K614" i="8"/>
  <c r="L615" i="8" l="1"/>
  <c r="Z615" i="8" s="1"/>
  <c r="T615" i="8"/>
  <c r="AK614" i="8"/>
  <c r="AL614" i="8" s="1"/>
  <c r="Y615" i="8" l="1"/>
  <c r="AA615" i="8" s="1"/>
  <c r="S615" i="8"/>
  <c r="V615" i="8" l="1"/>
  <c r="W615" i="8"/>
  <c r="X615" i="8" l="1"/>
  <c r="AC615" i="8" s="1"/>
  <c r="AB615" i="8"/>
  <c r="AD615" i="8" l="1"/>
  <c r="Q615" i="8" s="1"/>
  <c r="AJ615" i="8" s="1"/>
  <c r="AI615" i="8" l="1"/>
  <c r="AK615" i="8" s="1"/>
  <c r="AL615" i="8" s="1"/>
  <c r="AF615" i="8"/>
  <c r="AG615" i="8" s="1"/>
  <c r="AH615" i="8" s="1"/>
  <c r="K615" i="8"/>
  <c r="T616" i="8" s="1"/>
  <c r="L616" i="8" l="1"/>
  <c r="Z616" i="8" l="1"/>
  <c r="Y616" i="8"/>
  <c r="AA616" i="8" l="1"/>
  <c r="S616" i="8"/>
  <c r="V616" i="8" s="1"/>
  <c r="W616" i="8" l="1"/>
  <c r="X616" i="8" l="1"/>
  <c r="AC616" i="8" s="1"/>
  <c r="AB616" i="8"/>
  <c r="AD616" i="8" l="1"/>
  <c r="Q616" i="8" s="1"/>
  <c r="AJ616" i="8" s="1"/>
  <c r="AI616" i="8" l="1"/>
  <c r="AK616" i="8" s="1"/>
  <c r="AL616" i="8" s="1"/>
  <c r="AF616" i="8"/>
  <c r="AG616" i="8" s="1"/>
  <c r="AH616" i="8" s="1"/>
  <c r="K616" i="8"/>
  <c r="T617" i="8" s="1"/>
  <c r="L617" i="8" l="1"/>
  <c r="Z617" i="8" l="1"/>
  <c r="Y617" i="8"/>
  <c r="AA617" i="8" l="1"/>
  <c r="S617" i="8"/>
  <c r="V617" i="8" s="1"/>
  <c r="W617" i="8" l="1"/>
  <c r="X617" i="8" l="1"/>
  <c r="AC617" i="8" s="1"/>
  <c r="AB617" i="8"/>
  <c r="AD617" i="8" l="1"/>
  <c r="Q617" i="8" s="1"/>
  <c r="AF617" i="8" s="1"/>
  <c r="AG617" i="8" s="1"/>
  <c r="AH617" i="8" s="1"/>
  <c r="AI617" i="8" l="1"/>
  <c r="K617" i="8"/>
  <c r="AJ617" i="8"/>
  <c r="L618" i="8" l="1"/>
  <c r="Z618" i="8" s="1"/>
  <c r="T618" i="8"/>
  <c r="AK617" i="8"/>
  <c r="AL617" i="8" s="1"/>
  <c r="Y618" i="8" l="1"/>
  <c r="AA618" i="8" s="1"/>
  <c r="S618" i="8"/>
  <c r="V618" i="8" l="1"/>
  <c r="W618" i="8"/>
  <c r="X618" i="8" l="1"/>
  <c r="AC618" i="8" s="1"/>
  <c r="AB618" i="8"/>
  <c r="AD618" i="8" l="1"/>
  <c r="Q618" i="8" s="1"/>
  <c r="AF618" i="8" s="1"/>
  <c r="AG618" i="8" s="1"/>
  <c r="AH618" i="8" s="1"/>
  <c r="AI618" i="8" l="1"/>
  <c r="AJ618" i="8"/>
  <c r="K618" i="8"/>
  <c r="L619" i="8" l="1"/>
  <c r="Z619" i="8" s="1"/>
  <c r="T619" i="8"/>
  <c r="AK618" i="8"/>
  <c r="AL618" i="8" s="1"/>
  <c r="Y619" i="8" l="1"/>
  <c r="AA619" i="8" s="1"/>
  <c r="S619" i="8"/>
  <c r="V619" i="8" l="1"/>
  <c r="W619" i="8"/>
  <c r="X619" i="8" l="1"/>
  <c r="AC619" i="8" s="1"/>
  <c r="AB619" i="8"/>
  <c r="AD619" i="8" l="1"/>
  <c r="Q619" i="8" s="1"/>
  <c r="AF619" i="8" s="1"/>
  <c r="AG619" i="8" s="1"/>
  <c r="AH619" i="8" s="1"/>
  <c r="AI619" i="8" l="1"/>
  <c r="AJ619" i="8"/>
  <c r="K619" i="8"/>
  <c r="AK619" i="8" l="1"/>
  <c r="AL619" i="8" s="1"/>
  <c r="L620" i="8"/>
  <c r="Z620" i="8" s="1"/>
  <c r="T620" i="8"/>
  <c r="Y620" i="8" l="1"/>
  <c r="AA620" i="8" s="1"/>
  <c r="S620" i="8"/>
  <c r="V620" i="8" l="1"/>
  <c r="W620" i="8"/>
  <c r="X620" i="8" l="1"/>
  <c r="AC620" i="8" s="1"/>
  <c r="AB620" i="8"/>
  <c r="AD620" i="8" l="1"/>
  <c r="Q620" i="8" s="1"/>
  <c r="AF620" i="8" l="1"/>
  <c r="AG620" i="8" s="1"/>
  <c r="AH620" i="8" s="1"/>
  <c r="AI620" i="8"/>
  <c r="AJ620" i="8"/>
  <c r="K620" i="8"/>
  <c r="L621" i="8" l="1"/>
  <c r="Z621" i="8" s="1"/>
  <c r="T621" i="8"/>
  <c r="AK620" i="8"/>
  <c r="AL620" i="8" s="1"/>
  <c r="Y621" i="8" l="1"/>
  <c r="AA621" i="8" s="1"/>
  <c r="S621" i="8"/>
  <c r="V621" i="8" l="1"/>
  <c r="W621" i="8"/>
  <c r="X621" i="8" l="1"/>
  <c r="AC621" i="8" s="1"/>
  <c r="AB621" i="8"/>
  <c r="AD621" i="8" l="1"/>
  <c r="Q621" i="8" s="1"/>
  <c r="AF621" i="8" s="1"/>
  <c r="AG621" i="8" s="1"/>
  <c r="AH621" i="8" s="1"/>
  <c r="AI621" i="8" l="1"/>
  <c r="AJ621" i="8"/>
  <c r="K621" i="8"/>
  <c r="L622" i="8" l="1"/>
  <c r="Z622" i="8" s="1"/>
  <c r="T622" i="8"/>
  <c r="AK621" i="8"/>
  <c r="AL621" i="8" s="1"/>
  <c r="Y622" i="8" l="1"/>
  <c r="AA622" i="8" s="1"/>
  <c r="S622" i="8"/>
  <c r="V622" i="8" l="1"/>
  <c r="W622" i="8"/>
  <c r="X622" i="8" l="1"/>
  <c r="AC622" i="8" s="1"/>
  <c r="AB622" i="8"/>
  <c r="AD622" i="8" l="1"/>
  <c r="Q622" i="8" s="1"/>
  <c r="K622" i="8" s="1"/>
  <c r="T623" i="8" s="1"/>
  <c r="AI622" i="8" l="1"/>
  <c r="AJ622" i="8"/>
  <c r="AF622" i="8"/>
  <c r="AG622" i="8" s="1"/>
  <c r="AH622" i="8" s="1"/>
  <c r="L623" i="8"/>
  <c r="AK622" i="8" l="1"/>
  <c r="AL622" i="8" s="1"/>
  <c r="Z623" i="8"/>
  <c r="Y623" i="8"/>
  <c r="S623" i="8" l="1"/>
  <c r="V623" i="8" s="1"/>
  <c r="AA623" i="8"/>
  <c r="W623" i="8" l="1"/>
  <c r="X623" i="8" l="1"/>
  <c r="AC623" i="8" s="1"/>
  <c r="AB623" i="8"/>
  <c r="AD623" i="8" l="1"/>
  <c r="Q623" i="8" s="1"/>
  <c r="AJ623" i="8" s="1"/>
  <c r="AI623" i="8" l="1"/>
  <c r="AK623" i="8" s="1"/>
  <c r="AL623" i="8" s="1"/>
  <c r="AF623" i="8"/>
  <c r="AG623" i="8" s="1"/>
  <c r="AH623" i="8" s="1"/>
  <c r="K623" i="8"/>
  <c r="T624" i="8" s="1"/>
  <c r="L624" i="8" l="1"/>
  <c r="Z624" i="8" l="1"/>
  <c r="Y624" i="8"/>
  <c r="AA624" i="8" l="1"/>
  <c r="S624" i="8"/>
  <c r="V624" i="8" s="1"/>
  <c r="W624" i="8" l="1"/>
  <c r="X624" i="8" l="1"/>
  <c r="AC624" i="8" s="1"/>
  <c r="AB624" i="8"/>
  <c r="AD624" i="8" l="1"/>
  <c r="Q624" i="8" s="1"/>
  <c r="AF624" i="8" l="1"/>
  <c r="AG624" i="8" s="1"/>
  <c r="AH624" i="8" s="1"/>
  <c r="AJ624" i="8"/>
  <c r="AI624" i="8"/>
  <c r="K624" i="8"/>
  <c r="L625" i="8" l="1"/>
  <c r="Z625" i="8" s="1"/>
  <c r="T625" i="8"/>
  <c r="AK624" i="8"/>
  <c r="AL624" i="8" s="1"/>
  <c r="Y625" i="8" l="1"/>
  <c r="AA625" i="8" s="1"/>
  <c r="S625" i="8"/>
  <c r="V625" i="8" l="1"/>
  <c r="W625" i="8"/>
  <c r="X625" i="8" l="1"/>
  <c r="AC625" i="8" s="1"/>
  <c r="AB625" i="8"/>
  <c r="AD625" i="8" l="1"/>
  <c r="Q625" i="8" s="1"/>
  <c r="K625" i="8" l="1"/>
  <c r="AJ625" i="8"/>
  <c r="AI625" i="8"/>
  <c r="AF625" i="8"/>
  <c r="AG625" i="8" s="1"/>
  <c r="AH625" i="8" s="1"/>
  <c r="L626" i="8" l="1"/>
  <c r="Z626" i="8" s="1"/>
  <c r="T626" i="8"/>
  <c r="AK625" i="8"/>
  <c r="AL625" i="8" s="1"/>
  <c r="Y626" i="8" l="1"/>
  <c r="AA626" i="8" s="1"/>
  <c r="S626" i="8"/>
  <c r="V626" i="8" l="1"/>
  <c r="W626" i="8"/>
  <c r="X626" i="8" l="1"/>
  <c r="AC626" i="8" s="1"/>
  <c r="AB626" i="8"/>
  <c r="AD626" i="8" l="1"/>
  <c r="Q626" i="8" s="1"/>
  <c r="AJ626" i="8" l="1"/>
  <c r="K626" i="8"/>
  <c r="AF626" i="8"/>
  <c r="AG626" i="8" s="1"/>
  <c r="AH626" i="8" s="1"/>
  <c r="AI626" i="8"/>
  <c r="L627" i="8" l="1"/>
  <c r="Z627" i="8" s="1"/>
  <c r="T627" i="8"/>
  <c r="AK626" i="8"/>
  <c r="AL626" i="8" s="1"/>
  <c r="Y627" i="8" l="1"/>
  <c r="AA627" i="8" s="1"/>
  <c r="S627" i="8"/>
  <c r="V627" i="8" l="1"/>
  <c r="W627" i="8"/>
  <c r="X627" i="8" l="1"/>
  <c r="AC627" i="8" s="1"/>
  <c r="AB627" i="8"/>
  <c r="AD627" i="8" l="1"/>
  <c r="Q627" i="8" s="1"/>
  <c r="AJ627" i="8" l="1"/>
  <c r="AI627" i="8"/>
  <c r="AF627" i="8"/>
  <c r="AG627" i="8" s="1"/>
  <c r="AH627" i="8" s="1"/>
  <c r="K627" i="8"/>
  <c r="T628" i="8" s="1"/>
  <c r="AK627" i="8" l="1"/>
  <c r="AL627" i="8" s="1"/>
  <c r="L628" i="8"/>
  <c r="Z628" i="8" l="1"/>
  <c r="Y628" i="8"/>
  <c r="AA628" i="8" l="1"/>
  <c r="S628" i="8"/>
  <c r="V628" i="8" s="1"/>
  <c r="W628" i="8" l="1"/>
  <c r="X628" i="8" l="1"/>
  <c r="AC628" i="8" s="1"/>
  <c r="AB628" i="8"/>
  <c r="AD628" i="8" l="1"/>
  <c r="Q628" i="8" s="1"/>
  <c r="AF628" i="8" l="1"/>
  <c r="AG628" i="8" s="1"/>
  <c r="AH628" i="8" s="1"/>
  <c r="AJ628" i="8"/>
  <c r="AI628" i="8"/>
  <c r="K628" i="8"/>
  <c r="L629" i="8" l="1"/>
  <c r="Z629" i="8" s="1"/>
  <c r="T629" i="8"/>
  <c r="AK628" i="8"/>
  <c r="AL628" i="8" s="1"/>
  <c r="Y629" i="8" l="1"/>
  <c r="AA629" i="8" s="1"/>
  <c r="S629" i="8"/>
  <c r="V629" i="8" l="1"/>
  <c r="W629" i="8"/>
  <c r="X629" i="8" l="1"/>
  <c r="AC629" i="8" s="1"/>
  <c r="AB629" i="8"/>
  <c r="AD629" i="8" l="1"/>
  <c r="Q629" i="8" s="1"/>
  <c r="K629" i="8" l="1"/>
  <c r="T630" i="8" s="1"/>
  <c r="AJ629" i="8"/>
  <c r="AI629" i="8"/>
  <c r="AF629" i="8"/>
  <c r="AG629" i="8" s="1"/>
  <c r="AH629" i="8" s="1"/>
  <c r="L630" i="8" l="1"/>
  <c r="Y630" i="8" s="1"/>
  <c r="AK629" i="8"/>
  <c r="AL629" i="8" s="1"/>
  <c r="Z630" i="8" l="1"/>
  <c r="AA630" i="8" s="1"/>
  <c r="S630" i="8"/>
  <c r="V630" i="8" s="1"/>
  <c r="W630" i="8" l="1"/>
  <c r="X630" i="8" l="1"/>
  <c r="AC630" i="8" s="1"/>
  <c r="AB630" i="8"/>
  <c r="AD630" i="8" l="1"/>
  <c r="Q630" i="8" s="1"/>
  <c r="AJ630" i="8" s="1"/>
  <c r="AI630" i="8" l="1"/>
  <c r="AK630" i="8" s="1"/>
  <c r="AL630" i="8" s="1"/>
  <c r="AF630" i="8"/>
  <c r="AG630" i="8" s="1"/>
  <c r="AH630" i="8" s="1"/>
  <c r="K630" i="8"/>
  <c r="T631" i="8" s="1"/>
  <c r="L631" i="8" l="1"/>
  <c r="Z631" i="8" l="1"/>
  <c r="Y631" i="8"/>
  <c r="S631" i="8" l="1"/>
  <c r="V631" i="8" s="1"/>
  <c r="AA631" i="8"/>
  <c r="W631" i="8" l="1"/>
  <c r="X631" i="8" l="1"/>
  <c r="AC631" i="8" s="1"/>
  <c r="AB631" i="8"/>
  <c r="AD631" i="8" l="1"/>
  <c r="Q631" i="8" s="1"/>
  <c r="K631" i="8" s="1"/>
  <c r="T632" i="8" s="1"/>
  <c r="AI631" i="8" l="1"/>
  <c r="AJ631" i="8"/>
  <c r="AF631" i="8"/>
  <c r="AG631" i="8" s="1"/>
  <c r="AH631" i="8" s="1"/>
  <c r="L632" i="8"/>
  <c r="AK631" i="8" l="1"/>
  <c r="AL631" i="8" s="1"/>
  <c r="Z632" i="8"/>
  <c r="Y632" i="8"/>
  <c r="AA632" i="8" l="1"/>
  <c r="S632" i="8"/>
  <c r="V632" i="8" s="1"/>
  <c r="W632" i="8" l="1"/>
  <c r="X632" i="8" l="1"/>
  <c r="AC632" i="8" s="1"/>
  <c r="AB632" i="8"/>
  <c r="AD632" i="8" l="1"/>
  <c r="Q632" i="8" s="1"/>
  <c r="K632" i="8" s="1"/>
  <c r="T633" i="8" s="1"/>
  <c r="AI632" i="8" l="1"/>
  <c r="AJ632" i="8"/>
  <c r="AF632" i="8"/>
  <c r="AG632" i="8" s="1"/>
  <c r="AH632" i="8" s="1"/>
  <c r="L633" i="8"/>
  <c r="AK632" i="8" l="1"/>
  <c r="AL632" i="8" s="1"/>
  <c r="Z633" i="8"/>
  <c r="Y633" i="8"/>
  <c r="AA633" i="8" l="1"/>
  <c r="S633" i="8"/>
  <c r="V633" i="8" s="1"/>
  <c r="W633" i="8" l="1"/>
  <c r="X633" i="8" l="1"/>
  <c r="AC633" i="8" s="1"/>
  <c r="AB633" i="8"/>
  <c r="AD633" i="8" l="1"/>
  <c r="Q633" i="8" s="1"/>
  <c r="AI633" i="8" l="1"/>
  <c r="AJ633" i="8"/>
  <c r="AF633" i="8"/>
  <c r="AG633" i="8" s="1"/>
  <c r="AH633" i="8" s="1"/>
  <c r="K633" i="8"/>
  <c r="T634" i="8" s="1"/>
  <c r="AK633" i="8" l="1"/>
  <c r="AL633" i="8" s="1"/>
  <c r="L634" i="8"/>
  <c r="Y634" i="8" l="1"/>
  <c r="Z634" i="8"/>
  <c r="S634" i="8" l="1"/>
  <c r="V634" i="8" s="1"/>
  <c r="AA634" i="8"/>
  <c r="W634" i="8" l="1"/>
  <c r="X634" i="8" l="1"/>
  <c r="AC634" i="8" s="1"/>
  <c r="AB634" i="8"/>
  <c r="AD634" i="8" l="1"/>
  <c r="Q634" i="8" s="1"/>
  <c r="AF634" i="8" l="1"/>
  <c r="AG634" i="8" s="1"/>
  <c r="AH634" i="8" s="1"/>
  <c r="AI634" i="8"/>
  <c r="AJ634" i="8"/>
  <c r="K634" i="8"/>
  <c r="L635" i="8" l="1"/>
  <c r="Z635" i="8" s="1"/>
  <c r="T635" i="8"/>
  <c r="AK634" i="8"/>
  <c r="AL634" i="8" s="1"/>
  <c r="Y635" i="8" l="1"/>
  <c r="AA635" i="8" s="1"/>
  <c r="S635" i="8"/>
  <c r="V635" i="8" l="1"/>
  <c r="W635" i="8"/>
  <c r="X635" i="8" l="1"/>
  <c r="AC635" i="8" s="1"/>
  <c r="AB635" i="8"/>
  <c r="AD635" i="8" l="1"/>
  <c r="Q635" i="8" s="1"/>
  <c r="AF635" i="8" s="1"/>
  <c r="AG635" i="8" s="1"/>
  <c r="AH635" i="8" s="1"/>
  <c r="AI635" i="8" l="1"/>
  <c r="K635" i="8"/>
  <c r="AJ635" i="8"/>
  <c r="AK635" i="8" l="1"/>
  <c r="AL635" i="8" s="1"/>
  <c r="L636" i="8"/>
  <c r="Y636" i="8" s="1"/>
  <c r="T636" i="8"/>
  <c r="Z636" i="8" l="1"/>
  <c r="AA636" i="8" s="1"/>
  <c r="S636" i="8"/>
  <c r="V636" i="8" s="1"/>
  <c r="W636" i="8" l="1"/>
  <c r="X636" i="8" l="1"/>
  <c r="AC636" i="8" s="1"/>
  <c r="AB636" i="8"/>
  <c r="AD636" i="8" l="1"/>
  <c r="Q636" i="8" s="1"/>
  <c r="AI636" i="8" s="1"/>
  <c r="AJ636" i="8" l="1"/>
  <c r="AK636" i="8" s="1"/>
  <c r="AL636" i="8" s="1"/>
  <c r="AF636" i="8"/>
  <c r="AG636" i="8" s="1"/>
  <c r="AH636" i="8" s="1"/>
  <c r="K636" i="8"/>
  <c r="T637" i="8" s="1"/>
  <c r="L637" i="8" l="1"/>
  <c r="Z637" i="8" l="1"/>
  <c r="Y637" i="8"/>
  <c r="AA637" i="8" l="1"/>
  <c r="S637" i="8"/>
  <c r="V637" i="8" s="1"/>
  <c r="W637" i="8" l="1"/>
  <c r="X637" i="8" l="1"/>
  <c r="AC637" i="8" s="1"/>
  <c r="AB637" i="8"/>
  <c r="AD637" i="8" l="1"/>
  <c r="Q637" i="8" s="1"/>
  <c r="AJ637" i="8" s="1"/>
  <c r="AI637" i="8" l="1"/>
  <c r="AK637" i="8" s="1"/>
  <c r="AL637" i="8" s="1"/>
  <c r="AF637" i="8"/>
  <c r="AG637" i="8" s="1"/>
  <c r="AH637" i="8" s="1"/>
  <c r="K637" i="8"/>
  <c r="T638" i="8" s="1"/>
  <c r="L638" i="8" l="1"/>
  <c r="Z638" i="8" l="1"/>
  <c r="Y638" i="8"/>
  <c r="S638" i="8" l="1"/>
  <c r="V638" i="8" s="1"/>
  <c r="AA638" i="8"/>
  <c r="W638" i="8" l="1"/>
  <c r="X638" i="8" l="1"/>
  <c r="AC638" i="8" s="1"/>
  <c r="AB638" i="8"/>
  <c r="AD638" i="8" l="1"/>
  <c r="Q638" i="8" s="1"/>
  <c r="AJ638" i="8" l="1"/>
  <c r="AI638" i="8"/>
  <c r="AF638" i="8"/>
  <c r="AG638" i="8" s="1"/>
  <c r="AH638" i="8" s="1"/>
  <c r="K638" i="8"/>
  <c r="T639" i="8" s="1"/>
  <c r="AK638" i="8" l="1"/>
  <c r="AL638" i="8" s="1"/>
  <c r="L639" i="8"/>
  <c r="Z639" i="8" l="1"/>
  <c r="Y639" i="8"/>
  <c r="AA639" i="8" l="1"/>
  <c r="S639" i="8"/>
  <c r="V639" i="8" s="1"/>
  <c r="W639" i="8" l="1"/>
  <c r="X639" i="8" l="1"/>
  <c r="AC639" i="8" s="1"/>
  <c r="AB639" i="8"/>
  <c r="AD639" i="8" l="1"/>
  <c r="Q639" i="8" s="1"/>
  <c r="AJ639" i="8" s="1"/>
  <c r="AI639" i="8" l="1"/>
  <c r="AK639" i="8" s="1"/>
  <c r="AL639" i="8" s="1"/>
  <c r="AF639" i="8"/>
  <c r="AG639" i="8" s="1"/>
  <c r="AH639" i="8" s="1"/>
  <c r="K639" i="8"/>
  <c r="T640" i="8" s="1"/>
  <c r="L640" i="8" l="1"/>
  <c r="Z640" i="8" l="1"/>
  <c r="Y640" i="8"/>
  <c r="AA640" i="8" l="1"/>
  <c r="S640" i="8"/>
  <c r="V640" i="8" s="1"/>
  <c r="W640" i="8" l="1"/>
  <c r="X640" i="8" l="1"/>
  <c r="AC640" i="8" s="1"/>
  <c r="AB640" i="8"/>
  <c r="AD640" i="8" l="1"/>
  <c r="Q640" i="8" s="1"/>
  <c r="AI640" i="8" s="1"/>
  <c r="AJ640" i="8" l="1"/>
  <c r="AK640" i="8" s="1"/>
  <c r="AL640" i="8" s="1"/>
  <c r="AF640" i="8"/>
  <c r="AG640" i="8" s="1"/>
  <c r="AH640" i="8" s="1"/>
  <c r="K640" i="8"/>
  <c r="T641" i="8" s="1"/>
  <c r="L641" i="8" l="1"/>
  <c r="Z641" i="8" l="1"/>
  <c r="Y641" i="8"/>
  <c r="AA641" i="8" l="1"/>
  <c r="S641" i="8"/>
  <c r="V641" i="8" s="1"/>
  <c r="W641" i="8" l="1"/>
  <c r="X641" i="8" l="1"/>
  <c r="AC641" i="8" s="1"/>
  <c r="AB641" i="8"/>
  <c r="AD641" i="8" l="1"/>
  <c r="Q641" i="8" s="1"/>
  <c r="K641" i="8" s="1"/>
  <c r="T642" i="8" s="1"/>
  <c r="AI641" i="8" l="1"/>
  <c r="AJ641" i="8"/>
  <c r="AF641" i="8"/>
  <c r="AG641" i="8" s="1"/>
  <c r="AH641" i="8" s="1"/>
  <c r="L642" i="8"/>
  <c r="AK641" i="8" l="1"/>
  <c r="AL641" i="8" s="1"/>
  <c r="Z642" i="8"/>
  <c r="Y642" i="8"/>
  <c r="AA642" i="8" l="1"/>
  <c r="S642" i="8"/>
  <c r="V642" i="8" s="1"/>
  <c r="W642" i="8" l="1"/>
  <c r="X642" i="8" l="1"/>
  <c r="AC642" i="8" s="1"/>
  <c r="AB642" i="8"/>
  <c r="AD642" i="8" l="1"/>
  <c r="Q642" i="8" s="1"/>
  <c r="AF642" i="8" l="1"/>
  <c r="AG642" i="8" s="1"/>
  <c r="AH642" i="8" s="1"/>
  <c r="AJ642" i="8"/>
  <c r="AI642" i="8"/>
  <c r="K642" i="8"/>
  <c r="L643" i="8" l="1"/>
  <c r="Z643" i="8" s="1"/>
  <c r="T643" i="8"/>
  <c r="AK642" i="8"/>
  <c r="AL642" i="8" s="1"/>
  <c r="Y643" i="8" l="1"/>
  <c r="AA643" i="8" s="1"/>
  <c r="S643" i="8"/>
  <c r="V643" i="8" l="1"/>
  <c r="W643" i="8"/>
  <c r="X643" i="8" l="1"/>
  <c r="AC643" i="8" s="1"/>
  <c r="AB643" i="8"/>
  <c r="AD643" i="8" l="1"/>
  <c r="Q643" i="8" s="1"/>
  <c r="K643" i="8" l="1"/>
  <c r="T644" i="8" s="1"/>
  <c r="AI643" i="8"/>
  <c r="AJ643" i="8"/>
  <c r="AF643" i="8"/>
  <c r="AG643" i="8" s="1"/>
  <c r="AH643" i="8" s="1"/>
  <c r="L644" i="8" l="1"/>
  <c r="Y644" i="8" s="1"/>
  <c r="AK643" i="8"/>
  <c r="AL643" i="8" s="1"/>
  <c r="Z644" i="8" l="1"/>
  <c r="AA644" i="8" s="1"/>
  <c r="S644" i="8"/>
  <c r="V644" i="8" s="1"/>
  <c r="W644" i="8" l="1"/>
  <c r="X644" i="8" l="1"/>
  <c r="AC644" i="8" s="1"/>
  <c r="AB644" i="8"/>
  <c r="AD644" i="8" l="1"/>
  <c r="Q644" i="8" s="1"/>
  <c r="AF644" i="8" s="1"/>
  <c r="AG644" i="8" s="1"/>
  <c r="AH644" i="8" s="1"/>
  <c r="AI644" i="8" l="1"/>
  <c r="AJ644" i="8"/>
  <c r="K644" i="8"/>
  <c r="AK644" i="8" l="1"/>
  <c r="AL644" i="8" s="1"/>
  <c r="L645" i="8"/>
  <c r="Y645" i="8" s="1"/>
  <c r="T645" i="8"/>
  <c r="Z645" i="8" l="1"/>
  <c r="AA645" i="8" s="1"/>
  <c r="S645" i="8"/>
  <c r="V645" i="8" s="1"/>
  <c r="W645" i="8" l="1"/>
  <c r="X645" i="8" l="1"/>
  <c r="AC645" i="8" s="1"/>
  <c r="AB645" i="8"/>
  <c r="AD645" i="8" l="1"/>
  <c r="Q645" i="8" s="1"/>
  <c r="AF645" i="8" s="1"/>
  <c r="AG645" i="8" s="1"/>
  <c r="AH645" i="8" s="1"/>
  <c r="AI645" i="8" l="1"/>
  <c r="AJ645" i="8"/>
  <c r="K645" i="8"/>
  <c r="AK645" i="8" l="1"/>
  <c r="AL645" i="8" s="1"/>
  <c r="L646" i="8"/>
  <c r="Z646" i="8" s="1"/>
  <c r="T646" i="8"/>
  <c r="Y646" i="8" l="1"/>
  <c r="AA646" i="8" s="1"/>
  <c r="S646" i="8"/>
  <c r="V646" i="8" l="1"/>
  <c r="W646" i="8"/>
  <c r="X646" i="8" l="1"/>
  <c r="AC646" i="8" s="1"/>
  <c r="AB646" i="8"/>
  <c r="AD646" i="8" l="1"/>
  <c r="Q646" i="8" s="1"/>
  <c r="AI646" i="8" l="1"/>
  <c r="AJ646" i="8"/>
  <c r="AF646" i="8"/>
  <c r="AG646" i="8" s="1"/>
  <c r="AH646" i="8" s="1"/>
  <c r="K646" i="8"/>
  <c r="L647" i="8" l="1"/>
  <c r="Y647" i="8" s="1"/>
  <c r="T647" i="8"/>
  <c r="AK646" i="8"/>
  <c r="AL646" i="8" s="1"/>
  <c r="Z647" i="8" l="1"/>
  <c r="AA647" i="8" s="1"/>
  <c r="S647" i="8"/>
  <c r="V647" i="8" s="1"/>
  <c r="W647" i="8" l="1"/>
  <c r="X647" i="8" l="1"/>
  <c r="AC647" i="8" s="1"/>
  <c r="AB647" i="8"/>
  <c r="AD647" i="8" l="1"/>
  <c r="Q647" i="8" s="1"/>
  <c r="K647" i="8" l="1"/>
  <c r="AJ647" i="8"/>
  <c r="AI647" i="8"/>
  <c r="AF647" i="8"/>
  <c r="AG647" i="8" s="1"/>
  <c r="AH647" i="8" s="1"/>
  <c r="L648" i="8" l="1"/>
  <c r="Z648" i="8" s="1"/>
  <c r="T648" i="8"/>
  <c r="AK647" i="8"/>
  <c r="AL647" i="8" s="1"/>
  <c r="Y648" i="8" l="1"/>
  <c r="S648" i="8"/>
  <c r="V648" i="8" l="1"/>
  <c r="AA648" i="8"/>
  <c r="W648" i="8"/>
  <c r="X648" i="8" l="1"/>
  <c r="AC648" i="8" s="1"/>
  <c r="AB648" i="8"/>
  <c r="AD648" i="8" l="1"/>
  <c r="Q648" i="8" s="1"/>
  <c r="K648" i="8" s="1"/>
  <c r="T649" i="8" s="1"/>
  <c r="AI648" i="8" l="1"/>
  <c r="AJ648" i="8"/>
  <c r="AF648" i="8"/>
  <c r="AG648" i="8" s="1"/>
  <c r="AH648" i="8" s="1"/>
  <c r="L649" i="8"/>
  <c r="AK648" i="8" l="1"/>
  <c r="AL648" i="8" s="1"/>
  <c r="Y649" i="8"/>
  <c r="Z649" i="8"/>
  <c r="AA649" i="8" l="1"/>
  <c r="S649" i="8"/>
  <c r="V649" i="8" s="1"/>
  <c r="W649" i="8" l="1"/>
  <c r="X649" i="8" l="1"/>
  <c r="AC649" i="8" s="1"/>
  <c r="AB649" i="8"/>
  <c r="AD649" i="8" l="1"/>
  <c r="Q649" i="8" s="1"/>
  <c r="AI649" i="8" l="1"/>
  <c r="AJ649" i="8"/>
  <c r="AF649" i="8"/>
  <c r="AG649" i="8" s="1"/>
  <c r="AH649" i="8" s="1"/>
  <c r="K649" i="8"/>
  <c r="T650" i="8" s="1"/>
  <c r="AK649" i="8" l="1"/>
  <c r="AL649" i="8" s="1"/>
  <c r="L650" i="8"/>
  <c r="Z650" i="8" l="1"/>
  <c r="Y650" i="8"/>
  <c r="AA650" i="8" l="1"/>
  <c r="S650" i="8"/>
  <c r="V650" i="8" s="1"/>
  <c r="W650" i="8" l="1"/>
  <c r="X650" i="8" l="1"/>
  <c r="AC650" i="8" s="1"/>
  <c r="AB650" i="8"/>
  <c r="AD650" i="8" l="1"/>
  <c r="Q650" i="8" s="1"/>
  <c r="AJ650" i="8" l="1"/>
  <c r="AI650" i="8"/>
  <c r="AF650" i="8"/>
  <c r="AG650" i="8" s="1"/>
  <c r="AH650" i="8" s="1"/>
  <c r="K650" i="8"/>
  <c r="T651" i="8" s="1"/>
  <c r="AK650" i="8" l="1"/>
  <c r="AL650" i="8" s="1"/>
  <c r="L651" i="8"/>
  <c r="Z651" i="8" l="1"/>
  <c r="Y651" i="8"/>
  <c r="AA651" i="8" l="1"/>
  <c r="S651" i="8"/>
  <c r="V651" i="8" s="1"/>
  <c r="W651" i="8" l="1"/>
  <c r="X651" i="8" l="1"/>
  <c r="AC651" i="8" s="1"/>
  <c r="AB651" i="8"/>
  <c r="AD651" i="8" l="1"/>
  <c r="Q651" i="8" s="1"/>
  <c r="K651" i="8" l="1"/>
  <c r="T652" i="8" s="1"/>
  <c r="AI651" i="8"/>
  <c r="AJ651" i="8"/>
  <c r="AF651" i="8"/>
  <c r="AG651" i="8" s="1"/>
  <c r="AH651" i="8" s="1"/>
  <c r="L652" i="8" l="1"/>
  <c r="Y652" i="8" s="1"/>
  <c r="AK651" i="8"/>
  <c r="AL651" i="8" s="1"/>
  <c r="Z652" i="8" l="1"/>
  <c r="AA652" i="8" s="1"/>
  <c r="S652" i="8"/>
  <c r="V652" i="8" s="1"/>
  <c r="W652" i="8" l="1"/>
  <c r="X652" i="8" l="1"/>
  <c r="AC652" i="8" s="1"/>
  <c r="AB652" i="8"/>
  <c r="AD652" i="8" l="1"/>
  <c r="Q652" i="8" s="1"/>
  <c r="AF652" i="8" s="1"/>
  <c r="AG652" i="8" s="1"/>
  <c r="AH652" i="8" s="1"/>
  <c r="AI652" i="8" l="1"/>
  <c r="AJ652" i="8"/>
  <c r="K652" i="8"/>
  <c r="AK652" i="8" l="1"/>
  <c r="AL652" i="8" s="1"/>
  <c r="L653" i="8"/>
  <c r="Y653" i="8" s="1"/>
  <c r="T653" i="8"/>
  <c r="Z653" i="8" l="1"/>
  <c r="AA653" i="8" s="1"/>
  <c r="S653" i="8"/>
  <c r="V653" i="8" s="1"/>
  <c r="W653" i="8" l="1"/>
  <c r="X653" i="8" l="1"/>
  <c r="AC653" i="8" s="1"/>
  <c r="AB653" i="8"/>
  <c r="AD653" i="8" l="1"/>
  <c r="Q653" i="8" s="1"/>
  <c r="AF653" i="8" l="1"/>
  <c r="AG653" i="8" s="1"/>
  <c r="AH653" i="8" s="1"/>
  <c r="AJ653" i="8"/>
  <c r="AI653" i="8"/>
  <c r="K653" i="8"/>
  <c r="L654" i="8" l="1"/>
  <c r="Z654" i="8" s="1"/>
  <c r="T654" i="8"/>
  <c r="AK653" i="8"/>
  <c r="AL653" i="8" s="1"/>
  <c r="Y654" i="8" l="1"/>
  <c r="AA654" i="8" s="1"/>
  <c r="S654" i="8"/>
  <c r="V654" i="8" s="1"/>
  <c r="W654" i="8" l="1"/>
  <c r="X654" i="8" l="1"/>
  <c r="AC654" i="8" s="1"/>
  <c r="AB654" i="8"/>
  <c r="AD654" i="8" l="1"/>
  <c r="Q654" i="8" s="1"/>
  <c r="AF654" i="8" s="1"/>
  <c r="AG654" i="8" s="1"/>
  <c r="AH654" i="8" s="1"/>
  <c r="AJ654" i="8" l="1"/>
  <c r="AI654" i="8"/>
  <c r="K654" i="8"/>
  <c r="L655" i="8" l="1"/>
  <c r="Z655" i="8" s="1"/>
  <c r="T655" i="8"/>
  <c r="AK654" i="8"/>
  <c r="AL654" i="8" s="1"/>
  <c r="Y655" i="8" l="1"/>
  <c r="AA655" i="8" s="1"/>
  <c r="S655" i="8"/>
  <c r="V655" i="8" s="1"/>
  <c r="W655" i="8" l="1"/>
  <c r="X655" i="8" l="1"/>
  <c r="AC655" i="8" s="1"/>
  <c r="AB655" i="8"/>
  <c r="AD655" i="8" l="1"/>
  <c r="Q655" i="8" s="1"/>
  <c r="AF655" i="8" l="1"/>
  <c r="AG655" i="8" s="1"/>
  <c r="AH655" i="8" s="1"/>
  <c r="AJ655" i="8"/>
  <c r="AI655" i="8"/>
  <c r="K655" i="8"/>
  <c r="L656" i="8" l="1"/>
  <c r="Z656" i="8" s="1"/>
  <c r="T656" i="8"/>
  <c r="AK655" i="8"/>
  <c r="AL655" i="8" s="1"/>
  <c r="Y656" i="8" l="1"/>
  <c r="AA656" i="8" s="1"/>
  <c r="S656" i="8"/>
  <c r="V656" i="8" l="1"/>
  <c r="W656" i="8"/>
  <c r="X656" i="8" l="1"/>
  <c r="AC656" i="8" s="1"/>
  <c r="AB656" i="8"/>
  <c r="AD656" i="8" l="1"/>
  <c r="Q656" i="8" s="1"/>
  <c r="AI656" i="8" s="1"/>
  <c r="AJ656" i="8" l="1"/>
  <c r="AK656" i="8" s="1"/>
  <c r="AL656" i="8" s="1"/>
  <c r="AF656" i="8"/>
  <c r="AG656" i="8" s="1"/>
  <c r="AH656" i="8" s="1"/>
  <c r="K656" i="8"/>
  <c r="T657" i="8" s="1"/>
  <c r="L657" i="8" l="1"/>
  <c r="Y657" i="8" l="1"/>
  <c r="Z657" i="8"/>
  <c r="S657" i="8" l="1"/>
  <c r="V657" i="8" s="1"/>
  <c r="AA657" i="8"/>
  <c r="W657" i="8" l="1"/>
  <c r="X657" i="8" l="1"/>
  <c r="AC657" i="8" s="1"/>
  <c r="AB657" i="8"/>
  <c r="AD657" i="8" l="1"/>
  <c r="Q657" i="8" s="1"/>
  <c r="AJ657" i="8" l="1"/>
  <c r="AI657" i="8"/>
  <c r="AF657" i="8"/>
  <c r="AG657" i="8" s="1"/>
  <c r="AH657" i="8" s="1"/>
  <c r="K657" i="8"/>
  <c r="T658" i="8" s="1"/>
  <c r="AK657" i="8" l="1"/>
  <c r="AL657" i="8" s="1"/>
  <c r="L658" i="8"/>
  <c r="Z658" i="8" l="1"/>
  <c r="Y658" i="8"/>
  <c r="AA658" i="8" l="1"/>
  <c r="S658" i="8"/>
  <c r="V658" i="8" s="1"/>
  <c r="W658" i="8" l="1"/>
  <c r="X658" i="8" l="1"/>
  <c r="AC658" i="8" s="1"/>
  <c r="AB658" i="8"/>
  <c r="AD658" i="8" l="1"/>
  <c r="Q658" i="8" s="1"/>
  <c r="AF658" i="8" l="1"/>
  <c r="AG658" i="8" s="1"/>
  <c r="AH658" i="8" s="1"/>
  <c r="AJ658" i="8"/>
  <c r="AI658" i="8"/>
  <c r="K658" i="8"/>
  <c r="L659" i="8" l="1"/>
  <c r="Z659" i="8" s="1"/>
  <c r="T659" i="8"/>
  <c r="AK658" i="8"/>
  <c r="AL658" i="8" s="1"/>
  <c r="Y659" i="8" l="1"/>
  <c r="AA659" i="8" s="1"/>
  <c r="S659" i="8"/>
  <c r="V659" i="8" s="1"/>
  <c r="W659" i="8" l="1"/>
  <c r="X659" i="8" l="1"/>
  <c r="AC659" i="8" s="1"/>
  <c r="AB659" i="8"/>
  <c r="AD659" i="8" l="1"/>
  <c r="Q659" i="8" s="1"/>
  <c r="AF659" i="8" l="1"/>
  <c r="AG659" i="8" s="1"/>
  <c r="AH659" i="8" s="1"/>
  <c r="AJ659" i="8"/>
  <c r="AI659" i="8"/>
  <c r="K659" i="8"/>
  <c r="L660" i="8" l="1"/>
  <c r="Z660" i="8" s="1"/>
  <c r="T660" i="8"/>
  <c r="AK659" i="8"/>
  <c r="AL659" i="8" s="1"/>
  <c r="Y660" i="8" l="1"/>
  <c r="S660" i="8"/>
  <c r="V660" i="8" l="1"/>
  <c r="AA660" i="8"/>
  <c r="W660" i="8"/>
  <c r="X660" i="8" l="1"/>
  <c r="AC660" i="8" s="1"/>
  <c r="AB660" i="8"/>
  <c r="AD660" i="8" l="1"/>
  <c r="Q660" i="8" s="1"/>
  <c r="AF660" i="8" l="1"/>
  <c r="AG660" i="8" s="1"/>
  <c r="AH660" i="8" s="1"/>
  <c r="AJ660" i="8"/>
  <c r="AI660" i="8"/>
  <c r="K660" i="8"/>
  <c r="L661" i="8" l="1"/>
  <c r="Z661" i="8" s="1"/>
  <c r="T661" i="8"/>
  <c r="AK660" i="8"/>
  <c r="AL660" i="8" s="1"/>
  <c r="Y661" i="8" l="1"/>
  <c r="AA661" i="8" s="1"/>
  <c r="S661" i="8"/>
  <c r="V661" i="8" s="1"/>
  <c r="W661" i="8" l="1"/>
  <c r="X661" i="8" l="1"/>
  <c r="AC661" i="8" s="1"/>
  <c r="AB661" i="8"/>
  <c r="AD661" i="8" l="1"/>
  <c r="Q661" i="8" s="1"/>
  <c r="AJ661" i="8" l="1"/>
  <c r="K661" i="8"/>
  <c r="AI661" i="8"/>
  <c r="AF661" i="8"/>
  <c r="AG661" i="8" s="1"/>
  <c r="AH661" i="8" s="1"/>
  <c r="L662" i="8" l="1"/>
  <c r="Z662" i="8" s="1"/>
  <c r="T662" i="8"/>
  <c r="AK661" i="8"/>
  <c r="AL661" i="8" s="1"/>
  <c r="Y662" i="8" l="1"/>
  <c r="AA662" i="8" s="1"/>
  <c r="S662" i="8"/>
  <c r="V662" i="8" l="1"/>
  <c r="W662" i="8"/>
  <c r="X662" i="8" l="1"/>
  <c r="AC662" i="8" s="1"/>
  <c r="AB662" i="8"/>
  <c r="AD662" i="8" l="1"/>
  <c r="Q662" i="8" s="1"/>
  <c r="K662" i="8" l="1"/>
  <c r="T663" i="8" s="1"/>
  <c r="AJ662" i="8"/>
  <c r="AI662" i="8"/>
  <c r="AF662" i="8"/>
  <c r="AG662" i="8" s="1"/>
  <c r="AH662" i="8" s="1"/>
  <c r="L663" i="8" l="1"/>
  <c r="Y663" i="8" s="1"/>
  <c r="AK662" i="8"/>
  <c r="AL662" i="8" s="1"/>
  <c r="Z663" i="8" l="1"/>
  <c r="AA663" i="8" s="1"/>
  <c r="S663" i="8"/>
  <c r="V663" i="8" s="1"/>
  <c r="W663" i="8" l="1"/>
  <c r="X663" i="8" l="1"/>
  <c r="AC663" i="8" s="1"/>
  <c r="AB663" i="8"/>
  <c r="AD663" i="8" l="1"/>
  <c r="Q663" i="8" s="1"/>
  <c r="AF663" i="8" s="1"/>
  <c r="AG663" i="8" s="1"/>
  <c r="AH663" i="8" s="1"/>
  <c r="AI663" i="8" l="1"/>
  <c r="AJ663" i="8"/>
  <c r="K663" i="8"/>
  <c r="L664" i="8" l="1"/>
  <c r="Z664" i="8" s="1"/>
  <c r="T664" i="8"/>
  <c r="AK663" i="8"/>
  <c r="AL663" i="8" s="1"/>
  <c r="Y664" i="8" l="1"/>
  <c r="AA664" i="8" s="1"/>
  <c r="S664" i="8"/>
  <c r="V664" i="8" l="1"/>
  <c r="W664" i="8"/>
  <c r="X664" i="8" l="1"/>
  <c r="AC664" i="8" s="1"/>
  <c r="AB664" i="8"/>
  <c r="AD664" i="8" l="1"/>
  <c r="Q664" i="8" s="1"/>
  <c r="AJ664" i="8" s="1"/>
  <c r="AI664" i="8" l="1"/>
  <c r="AK664" i="8" s="1"/>
  <c r="AL664" i="8" s="1"/>
  <c r="AF664" i="8"/>
  <c r="AG664" i="8" s="1"/>
  <c r="AH664" i="8" s="1"/>
  <c r="K664" i="8"/>
  <c r="T665" i="8" s="1"/>
  <c r="L665" i="8" l="1"/>
  <c r="Z665" i="8" l="1"/>
  <c r="Y665" i="8"/>
  <c r="S665" i="8" l="1"/>
  <c r="V665" i="8" s="1"/>
  <c r="AA665" i="8"/>
  <c r="W665" i="8" l="1"/>
  <c r="X665" i="8" l="1"/>
  <c r="AC665" i="8" s="1"/>
  <c r="AB665" i="8"/>
  <c r="AD665" i="8" l="1"/>
  <c r="Q665" i="8" s="1"/>
  <c r="K665" i="8" s="1"/>
  <c r="T666" i="8" s="1"/>
  <c r="AI665" i="8" l="1"/>
  <c r="AJ665" i="8"/>
  <c r="AF665" i="8"/>
  <c r="AG665" i="8" s="1"/>
  <c r="AH665" i="8" s="1"/>
  <c r="L666" i="8"/>
  <c r="AK665" i="8" l="1"/>
  <c r="AL665" i="8" s="1"/>
  <c r="Z666" i="8"/>
  <c r="Y666" i="8"/>
  <c r="AA666" i="8" l="1"/>
  <c r="S666" i="8"/>
  <c r="V666" i="8" s="1"/>
  <c r="W666" i="8" l="1"/>
  <c r="X666" i="8" l="1"/>
  <c r="AC666" i="8" s="1"/>
  <c r="AB666" i="8"/>
  <c r="AD666" i="8" l="1"/>
  <c r="Q666" i="8" s="1"/>
  <c r="AF666" i="8" s="1"/>
  <c r="AG666" i="8" s="1"/>
  <c r="AH666" i="8" s="1"/>
  <c r="AI666" i="8" l="1"/>
  <c r="AJ666" i="8"/>
  <c r="K666" i="8"/>
  <c r="L667" i="8" l="1"/>
  <c r="Z667" i="8" s="1"/>
  <c r="T667" i="8"/>
  <c r="AK666" i="8"/>
  <c r="AL666" i="8" s="1"/>
  <c r="Y667" i="8" l="1"/>
  <c r="AA667" i="8" s="1"/>
  <c r="S667" i="8"/>
  <c r="V667" i="8" l="1"/>
  <c r="W667" i="8"/>
  <c r="X667" i="8" l="1"/>
  <c r="AC667" i="8" s="1"/>
  <c r="AB667" i="8"/>
  <c r="AD667" i="8" l="1"/>
  <c r="Q667" i="8" s="1"/>
  <c r="AF667" i="8" s="1"/>
  <c r="AG667" i="8" s="1"/>
  <c r="AH667" i="8" s="1"/>
  <c r="AI667" i="8" l="1"/>
  <c r="AJ667" i="8"/>
  <c r="K667" i="8"/>
  <c r="AK667" i="8" l="1"/>
  <c r="AL667" i="8" s="1"/>
  <c r="L668" i="8"/>
  <c r="Z668" i="8" s="1"/>
  <c r="T668" i="8"/>
  <c r="Y668" i="8" l="1"/>
  <c r="AA668" i="8" s="1"/>
  <c r="S668" i="8"/>
  <c r="V668" i="8" l="1"/>
  <c r="W668" i="8"/>
  <c r="X668" i="8" l="1"/>
  <c r="AC668" i="8" s="1"/>
  <c r="AB668" i="8"/>
  <c r="AD668" i="8" l="1"/>
  <c r="Q668" i="8" s="1"/>
  <c r="AF668" i="8" s="1"/>
  <c r="AG668" i="8" s="1"/>
  <c r="AH668" i="8" s="1"/>
  <c r="AI668" i="8" l="1"/>
  <c r="K668" i="8"/>
  <c r="T669" i="8" s="1"/>
  <c r="AJ668" i="8"/>
  <c r="AK668" i="8" l="1"/>
  <c r="AL668" i="8" s="1"/>
  <c r="L669" i="8"/>
  <c r="Y669" i="8" s="1"/>
  <c r="Z669" i="8" l="1"/>
  <c r="AA669" i="8" s="1"/>
  <c r="S669" i="8"/>
  <c r="V669" i="8" s="1"/>
  <c r="W669" i="8" l="1"/>
  <c r="X669" i="8" l="1"/>
  <c r="AC669" i="8" s="1"/>
  <c r="AB669" i="8"/>
  <c r="AD669" i="8" l="1"/>
  <c r="Q669" i="8" s="1"/>
  <c r="AF669" i="8" s="1"/>
  <c r="AG669" i="8" s="1"/>
  <c r="AH669" i="8" s="1"/>
  <c r="AI669" i="8" l="1"/>
  <c r="K669" i="8"/>
  <c r="AJ669" i="8"/>
  <c r="L670" i="8" l="1"/>
  <c r="Z670" i="8" s="1"/>
  <c r="T670" i="8"/>
  <c r="AK669" i="8"/>
  <c r="AL669" i="8" s="1"/>
  <c r="Y670" i="8" l="1"/>
  <c r="AA670" i="8" s="1"/>
  <c r="S670" i="8"/>
  <c r="V670" i="8" s="1"/>
  <c r="W670" i="8" l="1"/>
  <c r="X670" i="8" l="1"/>
  <c r="AC670" i="8" s="1"/>
  <c r="AB670" i="8"/>
  <c r="AD670" i="8" l="1"/>
  <c r="Q670" i="8" s="1"/>
  <c r="K670" i="8" s="1"/>
  <c r="T671" i="8" s="1"/>
  <c r="AI670" i="8" l="1"/>
  <c r="AJ670" i="8"/>
  <c r="AF670" i="8"/>
  <c r="AG670" i="8" s="1"/>
  <c r="AH670" i="8" s="1"/>
  <c r="L671" i="8"/>
  <c r="AK670" i="8" l="1"/>
  <c r="AL670" i="8" s="1"/>
  <c r="Z671" i="8"/>
  <c r="Y671" i="8"/>
  <c r="AA671" i="8" l="1"/>
  <c r="S671" i="8"/>
  <c r="V671" i="8" s="1"/>
  <c r="W671" i="8" l="1"/>
  <c r="X671" i="8" l="1"/>
  <c r="AC671" i="8" s="1"/>
  <c r="AB671" i="8"/>
  <c r="AD671" i="8" l="1"/>
  <c r="Q671" i="8" s="1"/>
  <c r="AF671" i="8" s="1"/>
  <c r="AG671" i="8" s="1"/>
  <c r="AH671" i="8" s="1"/>
  <c r="AI671" i="8" l="1"/>
  <c r="AJ671" i="8"/>
  <c r="K671" i="8"/>
  <c r="AK671" i="8" l="1"/>
  <c r="AL671" i="8" s="1"/>
  <c r="L672" i="8"/>
  <c r="Y672" i="8" s="1"/>
  <c r="T672" i="8"/>
  <c r="Z672" i="8" l="1"/>
  <c r="AA672" i="8" s="1"/>
  <c r="S672" i="8"/>
  <c r="V672" i="8" s="1"/>
  <c r="W672" i="8" l="1"/>
  <c r="X672" i="8" l="1"/>
  <c r="AC672" i="8" s="1"/>
  <c r="AB672" i="8"/>
  <c r="AD672" i="8" l="1"/>
  <c r="Q672" i="8" s="1"/>
  <c r="AJ672" i="8" s="1"/>
  <c r="AI672" i="8" l="1"/>
  <c r="AK672" i="8" s="1"/>
  <c r="AL672" i="8" s="1"/>
  <c r="AF672" i="8"/>
  <c r="AG672" i="8" s="1"/>
  <c r="AH672" i="8" s="1"/>
  <c r="K672" i="8"/>
  <c r="T673" i="8" s="1"/>
  <c r="L673" i="8" l="1"/>
  <c r="Z673" i="8" l="1"/>
  <c r="Y673" i="8"/>
  <c r="S673" i="8" l="1"/>
  <c r="V673" i="8" s="1"/>
  <c r="AA673" i="8"/>
  <c r="W673" i="8" l="1"/>
  <c r="X673" i="8" l="1"/>
  <c r="AC673" i="8" s="1"/>
  <c r="AB673" i="8"/>
  <c r="AD673" i="8" l="1"/>
  <c r="Q673" i="8" s="1"/>
  <c r="AJ673" i="8" s="1"/>
  <c r="AI673" i="8" l="1"/>
  <c r="AK673" i="8" s="1"/>
  <c r="AL673" i="8" s="1"/>
  <c r="AF673" i="8"/>
  <c r="AG673" i="8" s="1"/>
  <c r="AH673" i="8" s="1"/>
  <c r="K673" i="8"/>
  <c r="T674" i="8" s="1"/>
  <c r="L674" i="8" l="1"/>
  <c r="Z674" i="8" l="1"/>
  <c r="Y674" i="8"/>
  <c r="S674" i="8" l="1"/>
  <c r="V674" i="8" s="1"/>
  <c r="AA674" i="8"/>
  <c r="W674" i="8" l="1"/>
  <c r="X674" i="8" l="1"/>
  <c r="AC674" i="8" s="1"/>
  <c r="AB674" i="8"/>
  <c r="AD674" i="8" l="1"/>
  <c r="Q674" i="8" s="1"/>
  <c r="AF674" i="8" s="1"/>
  <c r="AG674" i="8" s="1"/>
  <c r="AH674" i="8" s="1"/>
  <c r="AI674" i="8" l="1"/>
  <c r="AJ674" i="8"/>
  <c r="K674" i="8"/>
  <c r="AK674" i="8" l="1"/>
  <c r="AL674" i="8" s="1"/>
  <c r="L675" i="8"/>
  <c r="Z675" i="8" s="1"/>
  <c r="T675" i="8"/>
  <c r="Y675" i="8" l="1"/>
  <c r="AA675" i="8" s="1"/>
  <c r="S675" i="8"/>
  <c r="V675" i="8" l="1"/>
  <c r="W675" i="8"/>
  <c r="X675" i="8" l="1"/>
  <c r="AC675" i="8" s="1"/>
  <c r="AB675" i="8"/>
  <c r="AD675" i="8" l="1"/>
  <c r="Q675" i="8" s="1"/>
  <c r="AF675" i="8" l="1"/>
  <c r="AG675" i="8" s="1"/>
  <c r="AH675" i="8" s="1"/>
  <c r="AI675" i="8"/>
  <c r="AJ675" i="8"/>
  <c r="K675" i="8"/>
  <c r="AK675" i="8" l="1"/>
  <c r="AL675" i="8" s="1"/>
  <c r="L676" i="8"/>
  <c r="Z676" i="8" s="1"/>
  <c r="T676" i="8"/>
  <c r="Y676" i="8" l="1"/>
  <c r="AA676" i="8" s="1"/>
  <c r="S676" i="8"/>
  <c r="V676" i="8" l="1"/>
  <c r="W676" i="8"/>
  <c r="X676" i="8" l="1"/>
  <c r="AC676" i="8" s="1"/>
  <c r="AB676" i="8"/>
  <c r="AD676" i="8" l="1"/>
  <c r="Q676" i="8" s="1"/>
  <c r="AF676" i="8" l="1"/>
  <c r="AG676" i="8" s="1"/>
  <c r="AH676" i="8" s="1"/>
  <c r="AJ676" i="8"/>
  <c r="AI676" i="8"/>
  <c r="K676" i="8"/>
  <c r="L677" i="8" l="1"/>
  <c r="Z677" i="8" s="1"/>
  <c r="T677" i="8"/>
  <c r="AK676" i="8"/>
  <c r="AL676" i="8" s="1"/>
  <c r="Y677" i="8" l="1"/>
  <c r="AA677" i="8" s="1"/>
  <c r="S677" i="8"/>
  <c r="V677" i="8" l="1"/>
  <c r="W677" i="8"/>
  <c r="X677" i="8" l="1"/>
  <c r="AC677" i="8" s="1"/>
  <c r="AB677" i="8"/>
  <c r="AD677" i="8" l="1"/>
  <c r="Q677" i="8" s="1"/>
  <c r="AF677" i="8" l="1"/>
  <c r="AG677" i="8" s="1"/>
  <c r="AH677" i="8" s="1"/>
  <c r="AJ677" i="8"/>
  <c r="AI677" i="8"/>
  <c r="K677" i="8"/>
  <c r="L678" i="8" l="1"/>
  <c r="Z678" i="8" s="1"/>
  <c r="T678" i="8"/>
  <c r="AK677" i="8"/>
  <c r="AL677" i="8" s="1"/>
  <c r="Y678" i="8" l="1"/>
  <c r="AA678" i="8" s="1"/>
  <c r="S678" i="8"/>
  <c r="V678" i="8" l="1"/>
  <c r="W678" i="8"/>
  <c r="X678" i="8" l="1"/>
  <c r="AC678" i="8" s="1"/>
  <c r="AB678" i="8"/>
  <c r="AD678" i="8" l="1"/>
  <c r="Q678" i="8" s="1"/>
  <c r="AF678" i="8" l="1"/>
  <c r="AG678" i="8" s="1"/>
  <c r="AH678" i="8" s="1"/>
  <c r="AJ678" i="8"/>
  <c r="AI678" i="8"/>
  <c r="K678" i="8"/>
  <c r="L679" i="8" l="1"/>
  <c r="Z679" i="8" s="1"/>
  <c r="T679" i="8"/>
  <c r="AK678" i="8"/>
  <c r="AL678" i="8" s="1"/>
  <c r="Y679" i="8" l="1"/>
  <c r="AA679" i="8" s="1"/>
  <c r="S679" i="8"/>
  <c r="V679" i="8" l="1"/>
  <c r="W679" i="8"/>
  <c r="X679" i="8" l="1"/>
  <c r="AC679" i="8" s="1"/>
  <c r="AB679" i="8"/>
  <c r="AD679" i="8" l="1"/>
  <c r="Q679" i="8" s="1"/>
  <c r="AF679" i="8" l="1"/>
  <c r="AG679" i="8" s="1"/>
  <c r="AH679" i="8" s="1"/>
  <c r="AJ679" i="8"/>
  <c r="AI679" i="8"/>
  <c r="K679" i="8"/>
  <c r="L680" i="8" l="1"/>
  <c r="Z680" i="8" s="1"/>
  <c r="T680" i="8"/>
  <c r="AK679" i="8"/>
  <c r="AL679" i="8" s="1"/>
  <c r="Y680" i="8" l="1"/>
  <c r="AA680" i="8" s="1"/>
  <c r="S680" i="8"/>
  <c r="V680" i="8" l="1"/>
  <c r="W680" i="8"/>
  <c r="X680" i="8" l="1"/>
  <c r="AC680" i="8" s="1"/>
  <c r="AB680" i="8"/>
  <c r="AD680" i="8" l="1"/>
  <c r="Q680" i="8" s="1"/>
  <c r="AJ680" i="8" l="1"/>
  <c r="AI680" i="8"/>
  <c r="AF680" i="8"/>
  <c r="AG680" i="8" s="1"/>
  <c r="AH680" i="8" s="1"/>
  <c r="K680" i="8"/>
  <c r="T681" i="8" s="1"/>
  <c r="AK680" i="8" l="1"/>
  <c r="AL680" i="8" s="1"/>
  <c r="L681" i="8"/>
  <c r="Z681" i="8" l="1"/>
  <c r="Y681" i="8"/>
  <c r="AA681" i="8" l="1"/>
  <c r="S681" i="8"/>
  <c r="V681" i="8" s="1"/>
  <c r="W681" i="8" l="1"/>
  <c r="X681" i="8" l="1"/>
  <c r="AC681" i="8" s="1"/>
  <c r="AB681" i="8"/>
  <c r="AD681" i="8" l="1"/>
  <c r="Q681" i="8" s="1"/>
  <c r="AJ681" i="8" l="1"/>
  <c r="AI681" i="8"/>
  <c r="AF681" i="8"/>
  <c r="AG681" i="8" s="1"/>
  <c r="AH681" i="8" s="1"/>
  <c r="K681" i="8"/>
  <c r="T682" i="8" s="1"/>
  <c r="AK681" i="8" l="1"/>
  <c r="AL681" i="8" s="1"/>
  <c r="L682" i="8"/>
  <c r="Z682" i="8" l="1"/>
  <c r="Y682" i="8"/>
  <c r="AA682" i="8" l="1"/>
  <c r="S682" i="8"/>
  <c r="V682" i="8" s="1"/>
  <c r="W682" i="8" l="1"/>
  <c r="X682" i="8" l="1"/>
  <c r="AC682" i="8" s="1"/>
  <c r="AB682" i="8"/>
  <c r="AD682" i="8" l="1"/>
  <c r="Q682" i="8" s="1"/>
  <c r="K682" i="8" l="1"/>
  <c r="T683" i="8" s="1"/>
  <c r="AJ682" i="8"/>
  <c r="AI682" i="8"/>
  <c r="AF682" i="8"/>
  <c r="AG682" i="8" s="1"/>
  <c r="AH682" i="8" s="1"/>
  <c r="L683" i="8" l="1"/>
  <c r="Y683" i="8" s="1"/>
  <c r="AK682" i="8"/>
  <c r="AL682" i="8" s="1"/>
  <c r="Z683" i="8" l="1"/>
  <c r="AA683" i="8" s="1"/>
  <c r="S683" i="8"/>
  <c r="V683" i="8" s="1"/>
  <c r="W683" i="8" l="1"/>
  <c r="X683" i="8" l="1"/>
  <c r="AC683" i="8" s="1"/>
  <c r="AB683" i="8"/>
  <c r="AD683" i="8" l="1"/>
  <c r="Q683" i="8" s="1"/>
  <c r="AF683" i="8" l="1"/>
  <c r="AG683" i="8" s="1"/>
  <c r="AH683" i="8" s="1"/>
  <c r="AJ683" i="8"/>
  <c r="AI683" i="8"/>
  <c r="K683" i="8"/>
  <c r="L684" i="8" l="1"/>
  <c r="Z684" i="8" s="1"/>
  <c r="T684" i="8"/>
  <c r="AK683" i="8"/>
  <c r="AL683" i="8" s="1"/>
  <c r="Y684" i="8" l="1"/>
  <c r="AA684" i="8" s="1"/>
  <c r="S684" i="8"/>
  <c r="V684" i="8" s="1"/>
  <c r="W684" i="8" l="1"/>
  <c r="X684" i="8" l="1"/>
  <c r="AC684" i="8" s="1"/>
  <c r="AB684" i="8"/>
  <c r="AD684" i="8" l="1"/>
  <c r="Q684" i="8" s="1"/>
  <c r="AF684" i="8" l="1"/>
  <c r="AG684" i="8" s="1"/>
  <c r="AH684" i="8" s="1"/>
  <c r="AJ684" i="8"/>
  <c r="AI684" i="8"/>
  <c r="K684" i="8"/>
  <c r="L685" i="8" l="1"/>
  <c r="Y685" i="8" s="1"/>
  <c r="T685" i="8"/>
  <c r="AK684" i="8"/>
  <c r="AL684" i="8" s="1"/>
  <c r="Z685" i="8" l="1"/>
  <c r="AA685" i="8" s="1"/>
  <c r="S685" i="8"/>
  <c r="V685" i="8" s="1"/>
  <c r="W685" i="8" l="1"/>
  <c r="X685" i="8" l="1"/>
  <c r="AC685" i="8" s="1"/>
  <c r="AB685" i="8"/>
  <c r="AD685" i="8" l="1"/>
  <c r="Q685" i="8" s="1"/>
  <c r="AF685" i="8" s="1"/>
  <c r="AG685" i="8" s="1"/>
  <c r="AH685" i="8" s="1"/>
  <c r="AI685" i="8" l="1"/>
  <c r="AJ685" i="8"/>
  <c r="K685" i="8"/>
  <c r="L686" i="8" l="1"/>
  <c r="Z686" i="8" s="1"/>
  <c r="T686" i="8"/>
  <c r="AK685" i="8"/>
  <c r="AL685" i="8" s="1"/>
  <c r="Y686" i="8" l="1"/>
  <c r="AA686" i="8" s="1"/>
  <c r="S686" i="8"/>
  <c r="V686" i="8" l="1"/>
  <c r="W686" i="8"/>
  <c r="X686" i="8" l="1"/>
  <c r="AC686" i="8" s="1"/>
  <c r="AB686" i="8"/>
  <c r="AD686" i="8" l="1"/>
  <c r="Q686" i="8" s="1"/>
  <c r="AJ686" i="8" l="1"/>
  <c r="AI686" i="8"/>
  <c r="AF686" i="8"/>
  <c r="AG686" i="8" s="1"/>
  <c r="AH686" i="8" s="1"/>
  <c r="K686" i="8"/>
  <c r="T687" i="8" s="1"/>
  <c r="AK686" i="8" l="1"/>
  <c r="AL686" i="8" s="1"/>
  <c r="L687" i="8"/>
  <c r="Z687" i="8" l="1"/>
  <c r="Y687" i="8"/>
  <c r="S687" i="8" l="1"/>
  <c r="V687" i="8" s="1"/>
  <c r="AA687" i="8"/>
  <c r="W687" i="8" l="1"/>
  <c r="X687" i="8" l="1"/>
  <c r="AC687" i="8" s="1"/>
  <c r="AB687" i="8"/>
  <c r="AD687" i="8" l="1"/>
  <c r="Q687" i="8" s="1"/>
  <c r="AF687" i="8" s="1"/>
  <c r="AG687" i="8" s="1"/>
  <c r="AH687" i="8" s="1"/>
  <c r="AI687" i="8" l="1"/>
  <c r="AJ687" i="8"/>
  <c r="K687" i="8"/>
  <c r="AK687" i="8" l="1"/>
  <c r="AL687" i="8" s="1"/>
  <c r="L688" i="8"/>
  <c r="Y688" i="8" s="1"/>
  <c r="T688" i="8"/>
  <c r="Z688" i="8" l="1"/>
  <c r="AA688" i="8" s="1"/>
  <c r="S688" i="8"/>
  <c r="V688" i="8" s="1"/>
  <c r="W688" i="8" l="1"/>
  <c r="X688" i="8" l="1"/>
  <c r="AC688" i="8" s="1"/>
  <c r="AB688" i="8"/>
  <c r="AD688" i="8" l="1"/>
  <c r="Q688" i="8" s="1"/>
  <c r="AF688" i="8" l="1"/>
  <c r="AG688" i="8" s="1"/>
  <c r="AH688" i="8" s="1"/>
  <c r="AI688" i="8"/>
  <c r="AJ688" i="8"/>
  <c r="K688" i="8"/>
  <c r="AK688" i="8" l="1"/>
  <c r="AL688" i="8" s="1"/>
  <c r="L689" i="8"/>
  <c r="Y689" i="8" s="1"/>
  <c r="T689" i="8"/>
  <c r="Z689" i="8" l="1"/>
  <c r="AA689" i="8" s="1"/>
  <c r="S689" i="8"/>
  <c r="V689" i="8" s="1"/>
  <c r="W689" i="8" l="1"/>
  <c r="X689" i="8" l="1"/>
  <c r="AB689" i="8"/>
  <c r="AD689" i="8" l="1"/>
  <c r="AC689" i="8"/>
  <c r="Q689" i="8" l="1"/>
  <c r="AI689" i="8" s="1"/>
  <c r="K689" i="8" l="1"/>
  <c r="T690" i="8" s="1"/>
  <c r="AF689" i="8"/>
  <c r="AG689" i="8" s="1"/>
  <c r="AH689" i="8" s="1"/>
  <c r="AJ689" i="8"/>
  <c r="AK689" i="8" s="1"/>
  <c r="AL689" i="8" s="1"/>
  <c r="L690" i="8" l="1"/>
  <c r="Z690" i="8" s="1"/>
  <c r="Y690" i="8" l="1"/>
  <c r="AA690" i="8" s="1"/>
  <c r="S690" i="8"/>
  <c r="V690" i="8" s="1"/>
  <c r="W690" i="8" l="1"/>
  <c r="X690" i="8" l="1"/>
  <c r="AC690" i="8" s="1"/>
  <c r="AB690" i="8"/>
  <c r="AD690" i="8" l="1"/>
  <c r="Q690" i="8" s="1"/>
  <c r="K690" i="8" s="1"/>
  <c r="T691" i="8" s="1"/>
  <c r="AI690" i="8" l="1"/>
  <c r="AJ690" i="8"/>
  <c r="AF690" i="8"/>
  <c r="AG690" i="8" s="1"/>
  <c r="AH690" i="8" s="1"/>
  <c r="L691" i="8"/>
  <c r="AK690" i="8" l="1"/>
  <c r="AL690" i="8" s="1"/>
  <c r="Z691" i="8"/>
  <c r="Y691" i="8"/>
  <c r="AA691" i="8" l="1"/>
  <c r="S691" i="8"/>
  <c r="V691" i="8" s="1"/>
  <c r="W691" i="8" l="1"/>
  <c r="X691" i="8" l="1"/>
  <c r="AB691" i="8"/>
  <c r="AD691" i="8" l="1"/>
  <c r="AC691" i="8"/>
  <c r="Q691" i="8" l="1"/>
  <c r="AI691" i="8" s="1"/>
  <c r="K691" i="8" l="1"/>
  <c r="T692" i="8" s="1"/>
  <c r="AF691" i="8"/>
  <c r="AG691" i="8" s="1"/>
  <c r="AH691" i="8" s="1"/>
  <c r="AJ691" i="8"/>
  <c r="AK691" i="8" s="1"/>
  <c r="AL691" i="8" s="1"/>
  <c r="L692" i="8" l="1"/>
  <c r="Z692" i="8" s="1"/>
  <c r="Y692" i="8" l="1"/>
  <c r="AA692" i="8" s="1"/>
  <c r="S692" i="8"/>
  <c r="V692" i="8" l="1"/>
  <c r="W692" i="8"/>
  <c r="X692" i="8" l="1"/>
  <c r="AC692" i="8" s="1"/>
  <c r="AB692" i="8"/>
  <c r="AD692" i="8" l="1"/>
  <c r="Q692" i="8" s="1"/>
  <c r="AJ692" i="8" s="1"/>
  <c r="AI692" i="8" l="1"/>
  <c r="AK692" i="8" s="1"/>
  <c r="AL692" i="8" s="1"/>
  <c r="AF692" i="8"/>
  <c r="AG692" i="8" s="1"/>
  <c r="AH692" i="8" s="1"/>
  <c r="K692" i="8"/>
  <c r="T693" i="8" s="1"/>
  <c r="L693" i="8" l="1"/>
  <c r="Z693" i="8" l="1"/>
  <c r="Y693" i="8"/>
  <c r="AA693" i="8" l="1"/>
  <c r="S693" i="8"/>
  <c r="V693" i="8" s="1"/>
  <c r="W693" i="8" l="1"/>
  <c r="X693" i="8" l="1"/>
  <c r="AC693" i="8" s="1"/>
  <c r="AB693" i="8"/>
  <c r="AD693" i="8" l="1"/>
  <c r="Q693" i="8" s="1"/>
  <c r="AJ693" i="8" s="1"/>
  <c r="AI693" i="8" l="1"/>
  <c r="AK693" i="8" s="1"/>
  <c r="AL693" i="8" s="1"/>
  <c r="AF693" i="8"/>
  <c r="AG693" i="8" s="1"/>
  <c r="AH693" i="8" s="1"/>
  <c r="K693" i="8"/>
  <c r="T694" i="8" s="1"/>
  <c r="L694" i="8" l="1"/>
  <c r="Z694" i="8" l="1"/>
  <c r="Y694" i="8"/>
  <c r="AA694" i="8" l="1"/>
  <c r="S694" i="8"/>
  <c r="V694" i="8" s="1"/>
  <c r="W694" i="8" l="1"/>
  <c r="X694" i="8" l="1"/>
  <c r="AC694" i="8" s="1"/>
  <c r="AB694" i="8"/>
  <c r="AD694" i="8" l="1"/>
  <c r="Q694" i="8" s="1"/>
  <c r="AI694" i="8" s="1"/>
  <c r="AJ694" i="8" l="1"/>
  <c r="AK694" i="8" s="1"/>
  <c r="AL694" i="8" s="1"/>
  <c r="AF694" i="8"/>
  <c r="AG694" i="8" s="1"/>
  <c r="AH694" i="8" s="1"/>
  <c r="K694" i="8"/>
  <c r="T695" i="8" s="1"/>
  <c r="L695" i="8" l="1"/>
  <c r="Z695" i="8" l="1"/>
  <c r="Y695" i="8"/>
  <c r="AA695" i="8" l="1"/>
  <c r="S695" i="8"/>
  <c r="V695" i="8" s="1"/>
  <c r="W695" i="8" l="1"/>
  <c r="X695" i="8" l="1"/>
  <c r="AC695" i="8" s="1"/>
  <c r="AB695" i="8"/>
  <c r="AD695" i="8" l="1"/>
  <c r="Q695" i="8" s="1"/>
  <c r="AJ695" i="8" s="1"/>
  <c r="AI695" i="8" l="1"/>
  <c r="AK695" i="8" s="1"/>
  <c r="AL695" i="8" s="1"/>
  <c r="AF695" i="8"/>
  <c r="AG695" i="8" s="1"/>
  <c r="AH695" i="8" s="1"/>
  <c r="K695" i="8"/>
  <c r="T696" i="8" s="1"/>
  <c r="L696" i="8" l="1"/>
  <c r="Z696" i="8" l="1"/>
  <c r="Y696" i="8"/>
  <c r="AA696" i="8" l="1"/>
  <c r="S696" i="8"/>
  <c r="V696" i="8" s="1"/>
  <c r="W696" i="8" l="1"/>
  <c r="X696" i="8" l="1"/>
  <c r="AC696" i="8" s="1"/>
  <c r="AB696" i="8"/>
  <c r="AD696" i="8" l="1"/>
  <c r="Q696" i="8" s="1"/>
  <c r="K696" i="8" s="1"/>
  <c r="T697" i="8" s="1"/>
  <c r="AI696" i="8" l="1"/>
  <c r="AJ696" i="8"/>
  <c r="AF696" i="8"/>
  <c r="AG696" i="8" s="1"/>
  <c r="AH696" i="8" s="1"/>
  <c r="L697" i="8"/>
  <c r="AK696" i="8" l="1"/>
  <c r="AL696" i="8" s="1"/>
  <c r="Z697" i="8"/>
  <c r="Y697" i="8"/>
  <c r="S697" i="8" l="1"/>
  <c r="V697" i="8" s="1"/>
  <c r="AA697" i="8"/>
  <c r="W697" i="8" l="1"/>
  <c r="X697" i="8" l="1"/>
  <c r="AC697" i="8" s="1"/>
  <c r="AB697" i="8"/>
  <c r="AD697" i="8" l="1"/>
  <c r="Q697" i="8" s="1"/>
  <c r="AJ697" i="8" s="1"/>
  <c r="AI697" i="8" l="1"/>
  <c r="AK697" i="8" s="1"/>
  <c r="AL697" i="8" s="1"/>
  <c r="AF697" i="8"/>
  <c r="AG697" i="8" s="1"/>
  <c r="AH697" i="8" s="1"/>
  <c r="K697" i="8"/>
  <c r="T698" i="8" s="1"/>
  <c r="L698" i="8" l="1"/>
  <c r="Y698" i="8" l="1"/>
  <c r="Z698" i="8"/>
  <c r="AA698" i="8" l="1"/>
  <c r="S698" i="8"/>
  <c r="V698" i="8" s="1"/>
  <c r="W698" i="8" l="1"/>
  <c r="X698" i="8" l="1"/>
  <c r="AC698" i="8" s="1"/>
  <c r="AB698" i="8"/>
  <c r="AD698" i="8" l="1"/>
  <c r="Q698" i="8" s="1"/>
  <c r="AF698" i="8" s="1"/>
  <c r="AG698" i="8" s="1"/>
  <c r="AH698" i="8" s="1"/>
  <c r="AI698" i="8" l="1"/>
  <c r="AJ698" i="8"/>
  <c r="K698" i="8"/>
  <c r="L699" i="8" l="1"/>
  <c r="Y699" i="8" s="1"/>
  <c r="T699" i="8"/>
  <c r="AK698" i="8"/>
  <c r="AL698" i="8" s="1"/>
  <c r="Z699" i="8" l="1"/>
  <c r="AA699" i="8" s="1"/>
  <c r="S699" i="8"/>
  <c r="V699" i="8" s="1"/>
  <c r="W699" i="8" l="1"/>
  <c r="X699" i="8" l="1"/>
  <c r="AC699" i="8" s="1"/>
  <c r="AB699" i="8"/>
  <c r="AD699" i="8" l="1"/>
  <c r="Q699" i="8" s="1"/>
  <c r="K699" i="8" s="1"/>
  <c r="T700" i="8" s="1"/>
  <c r="AJ699" i="8" l="1"/>
  <c r="AI699" i="8"/>
  <c r="AF699" i="8"/>
  <c r="AG699" i="8" s="1"/>
  <c r="AH699" i="8" s="1"/>
  <c r="L700" i="8"/>
  <c r="AK699" i="8" l="1"/>
  <c r="AL699" i="8" s="1"/>
  <c r="Z700" i="8"/>
  <c r="Y700" i="8"/>
  <c r="AA700" i="8" l="1"/>
  <c r="S700" i="8"/>
  <c r="V700" i="8" s="1"/>
  <c r="W700" i="8" l="1"/>
  <c r="X700" i="8" l="1"/>
  <c r="AC700" i="8" s="1"/>
  <c r="AB700" i="8"/>
  <c r="AD700" i="8" l="1"/>
  <c r="Q700" i="8" s="1"/>
  <c r="K700" i="8" s="1"/>
  <c r="T701" i="8" s="1"/>
  <c r="AJ700" i="8" l="1"/>
  <c r="AI700" i="8"/>
  <c r="AF700" i="8"/>
  <c r="AG700" i="8" s="1"/>
  <c r="AH700" i="8" s="1"/>
  <c r="L701" i="8"/>
  <c r="AK700" i="8" l="1"/>
  <c r="AL700" i="8" s="1"/>
  <c r="Z701" i="8"/>
  <c r="Y701" i="8"/>
  <c r="S701" i="8" l="1"/>
  <c r="V701" i="8" s="1"/>
  <c r="AA701" i="8"/>
  <c r="W701" i="8" l="1"/>
  <c r="X701" i="8" l="1"/>
  <c r="AC701" i="8" s="1"/>
  <c r="AB701" i="8"/>
  <c r="AD701" i="8" l="1"/>
  <c r="Q701" i="8" s="1"/>
  <c r="AF701" i="8" s="1"/>
  <c r="AG701" i="8" s="1"/>
  <c r="AH701" i="8" s="1"/>
  <c r="AI701" i="8" l="1"/>
  <c r="AJ701" i="8"/>
  <c r="K701" i="8"/>
  <c r="L702" i="8" l="1"/>
  <c r="Z702" i="8" s="1"/>
  <c r="T702" i="8"/>
  <c r="AK701" i="8"/>
  <c r="AL701" i="8" s="1"/>
  <c r="Y702" i="8" l="1"/>
  <c r="AA702" i="8" s="1"/>
  <c r="S702" i="8"/>
  <c r="V702" i="8" l="1"/>
  <c r="W702" i="8"/>
  <c r="X702" i="8" l="1"/>
  <c r="AC702" i="8" s="1"/>
  <c r="AB702" i="8"/>
  <c r="AD702" i="8" l="1"/>
  <c r="Q702" i="8" s="1"/>
  <c r="AI702" i="8" s="1"/>
  <c r="AJ702" i="8" l="1"/>
  <c r="AK702" i="8" s="1"/>
  <c r="AL702" i="8" s="1"/>
  <c r="AF702" i="8"/>
  <c r="AG702" i="8" s="1"/>
  <c r="AH702" i="8" s="1"/>
  <c r="K702" i="8"/>
  <c r="T703" i="8" s="1"/>
  <c r="L703" i="8" l="1"/>
  <c r="Z703" i="8" l="1"/>
  <c r="Y703" i="8"/>
  <c r="AA703" i="8" l="1"/>
  <c r="S703" i="8"/>
  <c r="V703" i="8" s="1"/>
  <c r="W703" i="8" l="1"/>
  <c r="X703" i="8" l="1"/>
  <c r="AC703" i="8" s="1"/>
  <c r="AB703" i="8"/>
  <c r="AD703" i="8" l="1"/>
  <c r="Q703" i="8" s="1"/>
  <c r="AJ703" i="8" l="1"/>
  <c r="AI703" i="8"/>
  <c r="AF703" i="8"/>
  <c r="AG703" i="8" s="1"/>
  <c r="AH703" i="8" s="1"/>
  <c r="K703" i="8"/>
  <c r="T704" i="8" s="1"/>
  <c r="AK703" i="8" l="1"/>
  <c r="AL703" i="8" s="1"/>
  <c r="L704" i="8"/>
  <c r="Z704" i="8" l="1"/>
  <c r="Y704" i="8"/>
  <c r="AA704" i="8" l="1"/>
  <c r="S704" i="8"/>
  <c r="V704" i="8" s="1"/>
  <c r="W704" i="8" l="1"/>
  <c r="X704" i="8" l="1"/>
  <c r="AC704" i="8" s="1"/>
  <c r="AB704" i="8"/>
  <c r="AD704" i="8" l="1"/>
  <c r="Q704" i="8" s="1"/>
  <c r="AF704" i="8" l="1"/>
  <c r="AG704" i="8" s="1"/>
  <c r="AH704" i="8" s="1"/>
  <c r="AJ704" i="8"/>
  <c r="AI704" i="8"/>
  <c r="K704" i="8"/>
  <c r="L705" i="8" l="1"/>
  <c r="Z705" i="8" s="1"/>
  <c r="T705" i="8"/>
  <c r="AK704" i="8"/>
  <c r="AL704" i="8" s="1"/>
  <c r="Y705" i="8" l="1"/>
  <c r="AA705" i="8" s="1"/>
  <c r="S705" i="8"/>
  <c r="V705" i="8" l="1"/>
  <c r="W705" i="8"/>
  <c r="X705" i="8" l="1"/>
  <c r="AC705" i="8" s="1"/>
  <c r="AB705" i="8"/>
  <c r="AD705" i="8" l="1"/>
  <c r="Q705" i="8" s="1"/>
  <c r="AF705" i="8" s="1"/>
  <c r="AG705" i="8" s="1"/>
  <c r="AH705" i="8" s="1"/>
  <c r="AJ705" i="8" l="1"/>
  <c r="AI705" i="8"/>
  <c r="K705" i="8"/>
  <c r="L706" i="8" l="1"/>
  <c r="Z706" i="8" s="1"/>
  <c r="T706" i="8"/>
  <c r="AK705" i="8"/>
  <c r="AL705" i="8" s="1"/>
  <c r="Y706" i="8" l="1"/>
  <c r="AA706" i="8" s="1"/>
  <c r="S706" i="8"/>
  <c r="V706" i="8" s="1"/>
  <c r="W706" i="8" l="1"/>
  <c r="X706" i="8" l="1"/>
  <c r="AC706" i="8" s="1"/>
  <c r="AB706" i="8"/>
  <c r="AD706" i="8" l="1"/>
  <c r="Q706" i="8" s="1"/>
  <c r="K706" i="8" s="1"/>
  <c r="T707" i="8" s="1"/>
  <c r="AI706" i="8" l="1"/>
  <c r="AJ706" i="8"/>
  <c r="AF706" i="8"/>
  <c r="AG706" i="8" s="1"/>
  <c r="AH706" i="8" s="1"/>
  <c r="L707" i="8"/>
  <c r="AK706" i="8" l="1"/>
  <c r="AL706" i="8" s="1"/>
  <c r="Z707" i="8"/>
  <c r="Y707" i="8"/>
  <c r="S707" i="8" l="1"/>
  <c r="V707" i="8" s="1"/>
  <c r="AA707" i="8"/>
  <c r="W707" i="8" l="1"/>
  <c r="X707" i="8" l="1"/>
  <c r="AC707" i="8" s="1"/>
  <c r="AB707" i="8"/>
  <c r="AD707" i="8" l="1"/>
  <c r="Q707" i="8" s="1"/>
  <c r="AI707" i="8" l="1"/>
  <c r="AJ707" i="8"/>
  <c r="AF707" i="8"/>
  <c r="AG707" i="8" s="1"/>
  <c r="AH707" i="8" s="1"/>
  <c r="K707" i="8"/>
  <c r="T708" i="8" s="1"/>
  <c r="AK707" i="8" l="1"/>
  <c r="AL707" i="8" s="1"/>
  <c r="L708" i="8"/>
  <c r="Z708" i="8" l="1"/>
  <c r="Y708" i="8"/>
  <c r="AA708" i="8" l="1"/>
  <c r="S708" i="8"/>
  <c r="V708" i="8" s="1"/>
  <c r="W708" i="8" l="1"/>
  <c r="X708" i="8" l="1"/>
  <c r="AC708" i="8" s="1"/>
  <c r="AB708" i="8"/>
  <c r="AD708" i="8" l="1"/>
  <c r="Q708" i="8" s="1"/>
  <c r="AF708" i="8" s="1"/>
  <c r="AG708" i="8" s="1"/>
  <c r="AH708" i="8" s="1"/>
  <c r="AI708" i="8" l="1"/>
  <c r="K708" i="8"/>
  <c r="T709" i="8" s="1"/>
  <c r="AJ708" i="8"/>
  <c r="L709" i="8" l="1"/>
  <c r="Y709" i="8" s="1"/>
  <c r="AK708" i="8"/>
  <c r="AL708" i="8" s="1"/>
  <c r="Z709" i="8" l="1"/>
  <c r="AA709" i="8" s="1"/>
  <c r="S709" i="8"/>
  <c r="V709" i="8" s="1"/>
  <c r="W709" i="8" l="1"/>
  <c r="X709" i="8" l="1"/>
  <c r="AC709" i="8" s="1"/>
  <c r="AB709" i="8"/>
  <c r="AD709" i="8" l="1"/>
  <c r="Q709" i="8" s="1"/>
  <c r="AI709" i="8" s="1"/>
  <c r="AJ709" i="8" l="1"/>
  <c r="AK709" i="8" s="1"/>
  <c r="AL709" i="8" s="1"/>
  <c r="AF709" i="8"/>
  <c r="AG709" i="8" s="1"/>
  <c r="AH709" i="8" s="1"/>
  <c r="K709" i="8"/>
  <c r="T710" i="8" s="1"/>
  <c r="L710" i="8" l="1"/>
  <c r="Z710" i="8" l="1"/>
  <c r="Y710" i="8"/>
  <c r="AA710" i="8" l="1"/>
  <c r="S710" i="8"/>
  <c r="V710" i="8" s="1"/>
  <c r="W710" i="8" l="1"/>
  <c r="X710" i="8" l="1"/>
  <c r="AC710" i="8" s="1"/>
  <c r="AB710" i="8"/>
  <c r="AD710" i="8" l="1"/>
  <c r="Q710" i="8" s="1"/>
  <c r="AJ710" i="8" s="1"/>
  <c r="AI710" i="8" l="1"/>
  <c r="AK710" i="8" s="1"/>
  <c r="AL710" i="8" s="1"/>
  <c r="AF710" i="8"/>
  <c r="AG710" i="8" s="1"/>
  <c r="AH710" i="8" s="1"/>
  <c r="K710" i="8"/>
  <c r="T711" i="8" s="1"/>
  <c r="L711" i="8" l="1"/>
  <c r="Z711" i="8" l="1"/>
  <c r="Y711" i="8"/>
  <c r="AA711" i="8" l="1"/>
  <c r="S711" i="8"/>
  <c r="V711" i="8" s="1"/>
  <c r="W711" i="8" l="1"/>
  <c r="X711" i="8" l="1"/>
  <c r="AC711" i="8" s="1"/>
  <c r="AB711" i="8"/>
  <c r="AD711" i="8" l="1"/>
  <c r="Q711" i="8" s="1"/>
  <c r="AF711" i="8" l="1"/>
  <c r="AG711" i="8" s="1"/>
  <c r="AH711" i="8" s="1"/>
  <c r="AI711" i="8"/>
  <c r="AJ711" i="8"/>
  <c r="K711" i="8"/>
  <c r="L712" i="8" l="1"/>
  <c r="Z712" i="8" s="1"/>
  <c r="T712" i="8"/>
  <c r="AK711" i="8"/>
  <c r="AL711" i="8" s="1"/>
  <c r="Y712" i="8" l="1"/>
  <c r="AA712" i="8" s="1"/>
  <c r="S712" i="8"/>
  <c r="V712" i="8" l="1"/>
  <c r="W712" i="8"/>
  <c r="X712" i="8" l="1"/>
  <c r="AC712" i="8" s="1"/>
  <c r="AB712" i="8"/>
  <c r="AD712" i="8" l="1"/>
  <c r="Q712" i="8" s="1"/>
  <c r="K712" i="8" s="1"/>
  <c r="T713" i="8" s="1"/>
  <c r="AI712" i="8" l="1"/>
  <c r="AJ712" i="8"/>
  <c r="AF712" i="8"/>
  <c r="AG712" i="8" s="1"/>
  <c r="AH712" i="8" s="1"/>
  <c r="L713" i="8"/>
  <c r="AK712" i="8" l="1"/>
  <c r="AL712" i="8" s="1"/>
  <c r="Y713" i="8"/>
  <c r="Z713" i="8"/>
  <c r="S713" i="8" l="1"/>
  <c r="V713" i="8" s="1"/>
  <c r="AA713" i="8"/>
  <c r="W713" i="8" l="1"/>
  <c r="X713" i="8" l="1"/>
  <c r="AC713" i="8" s="1"/>
  <c r="AB713" i="8"/>
  <c r="AD713" i="8" l="1"/>
  <c r="Q713" i="8" s="1"/>
  <c r="K713" i="8" l="1"/>
  <c r="T714" i="8" s="1"/>
  <c r="AI713" i="8"/>
  <c r="AJ713" i="8"/>
  <c r="AF713" i="8"/>
  <c r="AG713" i="8" s="1"/>
  <c r="AH713" i="8" s="1"/>
  <c r="L714" i="8" l="1"/>
  <c r="Y714" i="8" s="1"/>
  <c r="AK713" i="8"/>
  <c r="AL713" i="8" s="1"/>
  <c r="Z714" i="8" l="1"/>
  <c r="AA714" i="8" s="1"/>
  <c r="S714" i="8"/>
  <c r="V714" i="8" s="1"/>
  <c r="W714" i="8" l="1"/>
  <c r="X714" i="8" l="1"/>
  <c r="AC714" i="8" s="1"/>
  <c r="AB714" i="8"/>
  <c r="AD714" i="8" l="1"/>
  <c r="Q714" i="8" s="1"/>
  <c r="AF714" i="8" l="1"/>
  <c r="AG714" i="8" s="1"/>
  <c r="AH714" i="8" s="1"/>
  <c r="AJ714" i="8"/>
  <c r="AI714" i="8"/>
  <c r="K714" i="8"/>
  <c r="L715" i="8" l="1"/>
  <c r="Z715" i="8" s="1"/>
  <c r="T715" i="8"/>
  <c r="AK714" i="8"/>
  <c r="AL714" i="8" s="1"/>
  <c r="Y715" i="8" l="1"/>
  <c r="AA715" i="8" s="1"/>
  <c r="S715" i="8"/>
  <c r="V715" i="8" s="1"/>
  <c r="W715" i="8" l="1"/>
  <c r="X715" i="8" l="1"/>
  <c r="AC715" i="8" s="1"/>
  <c r="AB715" i="8"/>
  <c r="AD715" i="8" l="1"/>
  <c r="Q715" i="8" s="1"/>
  <c r="AF715" i="8" l="1"/>
  <c r="AG715" i="8" s="1"/>
  <c r="AH715" i="8" s="1"/>
  <c r="AJ715" i="8"/>
  <c r="AI715" i="8"/>
  <c r="K715" i="8"/>
  <c r="L716" i="8" l="1"/>
  <c r="Z716" i="8" s="1"/>
  <c r="T716" i="8"/>
  <c r="AK715" i="8"/>
  <c r="AL715" i="8" s="1"/>
  <c r="Y716" i="8" l="1"/>
  <c r="AA716" i="8" s="1"/>
  <c r="S716" i="8"/>
  <c r="V716" i="8" s="1"/>
  <c r="W716" i="8" l="1"/>
  <c r="X716" i="8" l="1"/>
  <c r="AC716" i="8" s="1"/>
  <c r="AB716" i="8"/>
  <c r="AD716" i="8" l="1"/>
  <c r="Q716" i="8" s="1"/>
  <c r="AI716" i="8" s="1"/>
  <c r="AJ716" i="8" l="1"/>
  <c r="AK716" i="8" s="1"/>
  <c r="AL716" i="8" s="1"/>
  <c r="AF716" i="8"/>
  <c r="AG716" i="8" s="1"/>
  <c r="AH716" i="8" s="1"/>
  <c r="K716" i="8"/>
  <c r="T717" i="8" s="1"/>
  <c r="L717" i="8" l="1"/>
  <c r="Z717" i="8" l="1"/>
  <c r="Y717" i="8"/>
  <c r="AA717" i="8" l="1"/>
  <c r="S717" i="8"/>
  <c r="V717" i="8" s="1"/>
  <c r="W717" i="8" l="1"/>
  <c r="X717" i="8" l="1"/>
  <c r="AC717" i="8" s="1"/>
  <c r="AB717" i="8"/>
  <c r="AD717" i="8" l="1"/>
  <c r="Q717" i="8" s="1"/>
  <c r="AF717" i="8" l="1"/>
  <c r="AG717" i="8" s="1"/>
  <c r="AH717" i="8" s="1"/>
  <c r="AJ717" i="8"/>
  <c r="AI717" i="8"/>
  <c r="K717" i="8"/>
  <c r="L718" i="8" l="1"/>
  <c r="Z718" i="8" s="1"/>
  <c r="T718" i="8"/>
  <c r="AK717" i="8"/>
  <c r="AL717" i="8" s="1"/>
  <c r="Y718" i="8" l="1"/>
  <c r="AA718" i="8" s="1"/>
  <c r="S718" i="8"/>
  <c r="V718" i="8" s="1"/>
  <c r="W718" i="8" l="1"/>
  <c r="X718" i="8" l="1"/>
  <c r="AC718" i="8" s="1"/>
  <c r="AB718" i="8"/>
  <c r="AD718" i="8" l="1"/>
  <c r="Q718" i="8" s="1"/>
  <c r="K718" i="8" l="1"/>
  <c r="T719" i="8" s="1"/>
  <c r="AI718" i="8"/>
  <c r="AJ718" i="8"/>
  <c r="AF718" i="8"/>
  <c r="AG718" i="8" s="1"/>
  <c r="AH718" i="8" s="1"/>
  <c r="L719" i="8" l="1"/>
  <c r="Y719" i="8" s="1"/>
  <c r="AK718" i="8"/>
  <c r="AL718" i="8" s="1"/>
  <c r="Z719" i="8" l="1"/>
  <c r="AA719" i="8" s="1"/>
  <c r="S719" i="8"/>
  <c r="V719" i="8" s="1"/>
  <c r="W719" i="8" l="1"/>
  <c r="X719" i="8" l="1"/>
  <c r="AC719" i="8" s="1"/>
  <c r="AB719" i="8"/>
  <c r="AD719" i="8" l="1"/>
  <c r="Q719" i="8" s="1"/>
  <c r="AF719" i="8" s="1"/>
  <c r="AG719" i="8" s="1"/>
  <c r="AH719" i="8" s="1"/>
  <c r="AI719" i="8" l="1"/>
  <c r="AJ719" i="8"/>
  <c r="K719" i="8"/>
  <c r="L720" i="8" l="1"/>
  <c r="Z720" i="8" s="1"/>
  <c r="T720" i="8"/>
  <c r="AK719" i="8"/>
  <c r="AL719" i="8" s="1"/>
  <c r="Y720" i="8" l="1"/>
  <c r="AA720" i="8" s="1"/>
  <c r="S720" i="8"/>
  <c r="V720" i="8" l="1"/>
  <c r="W720" i="8"/>
  <c r="X720" i="8" l="1"/>
  <c r="AC720" i="8" s="1"/>
  <c r="AB720" i="8"/>
  <c r="AD720" i="8" l="1"/>
  <c r="Q720" i="8" s="1"/>
  <c r="K720" i="8" s="1"/>
  <c r="T721" i="8" s="1"/>
  <c r="AI720" i="8" l="1"/>
  <c r="AJ720" i="8"/>
  <c r="AF720" i="8"/>
  <c r="AG720" i="8" s="1"/>
  <c r="AH720" i="8" s="1"/>
  <c r="L721" i="8"/>
  <c r="AK720" i="8" l="1"/>
  <c r="AL720" i="8" s="1"/>
  <c r="Z721" i="8"/>
  <c r="Y721" i="8"/>
  <c r="AA721" i="8" l="1"/>
  <c r="S721" i="8"/>
  <c r="V721" i="8" s="1"/>
  <c r="W721" i="8" l="1"/>
  <c r="X721" i="8" l="1"/>
  <c r="AC721" i="8" s="1"/>
  <c r="AB721" i="8"/>
  <c r="AD721" i="8" l="1"/>
  <c r="Q721" i="8" s="1"/>
  <c r="AF721" i="8" s="1"/>
  <c r="AG721" i="8" s="1"/>
  <c r="AH721" i="8" s="1"/>
  <c r="AI721" i="8" l="1"/>
  <c r="AJ721" i="8"/>
  <c r="K721" i="8"/>
  <c r="AK721" i="8" l="1"/>
  <c r="AL721" i="8" s="1"/>
  <c r="L722" i="8"/>
  <c r="Z722" i="8" s="1"/>
  <c r="T722" i="8"/>
  <c r="Y722" i="8" l="1"/>
  <c r="AA722" i="8" s="1"/>
  <c r="S722" i="8"/>
  <c r="V722" i="8" s="1"/>
  <c r="W722" i="8" l="1"/>
  <c r="X722" i="8" l="1"/>
  <c r="AC722" i="8" s="1"/>
  <c r="AB722" i="8"/>
  <c r="AD722" i="8" l="1"/>
  <c r="Q722" i="8" s="1"/>
  <c r="AF722" i="8" s="1"/>
  <c r="AG722" i="8" s="1"/>
  <c r="AH722" i="8" s="1"/>
  <c r="AI722" i="8" l="1"/>
  <c r="AJ722" i="8"/>
  <c r="K722" i="8"/>
  <c r="L723" i="8" l="1"/>
  <c r="Z723" i="8" s="1"/>
  <c r="T723" i="8"/>
  <c r="AK722" i="8"/>
  <c r="AL722" i="8" s="1"/>
  <c r="Y723" i="8" l="1"/>
  <c r="AA723" i="8" s="1"/>
  <c r="S723" i="8"/>
  <c r="V723" i="8" l="1"/>
  <c r="W723" i="8"/>
  <c r="X723" i="8" l="1"/>
  <c r="AC723" i="8" s="1"/>
  <c r="AB723" i="8"/>
  <c r="AD723" i="8" l="1"/>
  <c r="Q723" i="8" s="1"/>
  <c r="AF723" i="8" s="1"/>
  <c r="AG723" i="8" s="1"/>
  <c r="AH723" i="8" s="1"/>
  <c r="AI723" i="8" l="1"/>
  <c r="K723" i="8"/>
  <c r="T724" i="8" s="1"/>
  <c r="AJ723" i="8"/>
  <c r="L724" i="8" l="1"/>
  <c r="Y724" i="8" s="1"/>
  <c r="AK723" i="8"/>
  <c r="AL723" i="8" s="1"/>
  <c r="Z724" i="8" l="1"/>
  <c r="AA724" i="8" s="1"/>
  <c r="S724" i="8"/>
  <c r="V724" i="8" s="1"/>
  <c r="W724" i="8" l="1"/>
  <c r="X724" i="8" l="1"/>
  <c r="AC724" i="8" s="1"/>
  <c r="AB724" i="8"/>
  <c r="AD724" i="8" l="1"/>
  <c r="Q724" i="8" s="1"/>
  <c r="AF724" i="8" s="1"/>
  <c r="AG724" i="8" s="1"/>
  <c r="AH724" i="8" s="1"/>
  <c r="AI724" i="8" l="1"/>
  <c r="AJ724" i="8"/>
  <c r="K724" i="8"/>
  <c r="AK724" i="8" l="1"/>
  <c r="AL724" i="8" s="1"/>
  <c r="L725" i="8"/>
  <c r="Z725" i="8" s="1"/>
  <c r="T725" i="8"/>
  <c r="Y725" i="8" l="1"/>
  <c r="AA725" i="8" s="1"/>
  <c r="S725" i="8"/>
  <c r="V725" i="8" l="1"/>
  <c r="W725" i="8"/>
  <c r="X725" i="8" l="1"/>
  <c r="AC725" i="8" s="1"/>
  <c r="AB725" i="8"/>
  <c r="AD725" i="8" l="1"/>
  <c r="Q725" i="8" s="1"/>
  <c r="AJ725" i="8" s="1"/>
  <c r="AI725" i="8" l="1"/>
  <c r="AK725" i="8" s="1"/>
  <c r="AL725" i="8" s="1"/>
  <c r="AF725" i="8"/>
  <c r="AG725" i="8" s="1"/>
  <c r="AH725" i="8" s="1"/>
  <c r="K725" i="8"/>
  <c r="T726" i="8" s="1"/>
  <c r="L726" i="8" l="1"/>
  <c r="Z726" i="8" l="1"/>
  <c r="Y726" i="8"/>
  <c r="S726" i="8" l="1"/>
  <c r="V726" i="8" s="1"/>
  <c r="AA726" i="8"/>
  <c r="W726" i="8" l="1"/>
  <c r="X726" i="8" l="1"/>
  <c r="AC726" i="8" s="1"/>
  <c r="AB726" i="8"/>
  <c r="AD726" i="8" l="1"/>
  <c r="Q726" i="8" s="1"/>
  <c r="AJ726" i="8" s="1"/>
  <c r="AI726" i="8" l="1"/>
  <c r="AK726" i="8" s="1"/>
  <c r="AL726" i="8" s="1"/>
  <c r="AF726" i="8"/>
  <c r="AG726" i="8" s="1"/>
  <c r="AH726" i="8" s="1"/>
  <c r="K726" i="8"/>
  <c r="T727" i="8" s="1"/>
  <c r="L727" i="8" l="1"/>
  <c r="Z727" i="8" l="1"/>
  <c r="Y727" i="8"/>
  <c r="S727" i="8" l="1"/>
  <c r="V727" i="8" s="1"/>
  <c r="AA727" i="8"/>
  <c r="W727" i="8" l="1"/>
  <c r="X727" i="8" l="1"/>
  <c r="AC727" i="8" s="1"/>
  <c r="AB727" i="8"/>
  <c r="AD727" i="8" l="1"/>
  <c r="Q727" i="8" s="1"/>
  <c r="AJ727" i="8" s="1"/>
  <c r="AI727" i="8" l="1"/>
  <c r="AK727" i="8" s="1"/>
  <c r="AL727" i="8" s="1"/>
  <c r="AF727" i="8"/>
  <c r="AG727" i="8" s="1"/>
  <c r="AH727" i="8" s="1"/>
  <c r="K727" i="8"/>
  <c r="T728" i="8" s="1"/>
  <c r="L728" i="8" l="1"/>
  <c r="Z728" i="8" l="1"/>
  <c r="Y728" i="8"/>
  <c r="AA728" i="8" l="1"/>
  <c r="S728" i="8"/>
  <c r="V728" i="8" s="1"/>
  <c r="W728" i="8" l="1"/>
  <c r="X728" i="8" l="1"/>
  <c r="AC728" i="8" s="1"/>
  <c r="AB728" i="8"/>
  <c r="AD728" i="8" l="1"/>
  <c r="Q728" i="8" s="1"/>
  <c r="AF728" i="8" s="1"/>
  <c r="AG728" i="8" s="1"/>
  <c r="AH728" i="8" s="1"/>
  <c r="AJ728" i="8" l="1"/>
  <c r="AI728" i="8"/>
  <c r="K728" i="8"/>
  <c r="L729" i="8" l="1"/>
  <c r="Z729" i="8" s="1"/>
  <c r="T729" i="8"/>
  <c r="AK728" i="8"/>
  <c r="AL728" i="8" s="1"/>
  <c r="Y729" i="8" l="1"/>
  <c r="S729" i="8"/>
  <c r="V729" i="8" l="1"/>
  <c r="AA729" i="8"/>
  <c r="W729" i="8"/>
  <c r="X729" i="8" l="1"/>
  <c r="AC729" i="8" s="1"/>
  <c r="AB729" i="8"/>
  <c r="AD729" i="8" l="1"/>
  <c r="Q729" i="8" s="1"/>
  <c r="AF729" i="8" l="1"/>
  <c r="AG729" i="8" s="1"/>
  <c r="AH729" i="8" s="1"/>
  <c r="AJ729" i="8"/>
  <c r="AI729" i="8"/>
  <c r="K729" i="8"/>
  <c r="L730" i="8" l="1"/>
  <c r="Z730" i="8" s="1"/>
  <c r="T730" i="8"/>
  <c r="AK729" i="8"/>
  <c r="AL729" i="8" s="1"/>
  <c r="Y730" i="8" l="1"/>
  <c r="S730" i="8"/>
  <c r="V730" i="8" l="1"/>
  <c r="AA730" i="8"/>
  <c r="W730" i="8"/>
  <c r="X730" i="8" l="1"/>
  <c r="AC730" i="8" s="1"/>
  <c r="AB730" i="8"/>
  <c r="AD730" i="8" l="1"/>
  <c r="Q730" i="8" s="1"/>
  <c r="AJ730" i="8" l="1"/>
  <c r="AI730" i="8"/>
  <c r="AF730" i="8"/>
  <c r="AG730" i="8" s="1"/>
  <c r="AH730" i="8" s="1"/>
  <c r="K730" i="8"/>
  <c r="T731" i="8" s="1"/>
  <c r="AK730" i="8" l="1"/>
  <c r="AL730" i="8" s="1"/>
  <c r="L731" i="8"/>
  <c r="Z731" i="8" l="1"/>
  <c r="Y731" i="8"/>
  <c r="AA731" i="8" l="1"/>
  <c r="S731" i="8"/>
  <c r="V731" i="8" s="1"/>
  <c r="W731" i="8" l="1"/>
  <c r="X731" i="8" l="1"/>
  <c r="AC731" i="8" s="1"/>
  <c r="AB731" i="8"/>
  <c r="AD731" i="8" l="1"/>
  <c r="Q731" i="8" s="1"/>
  <c r="AF731" i="8" s="1"/>
  <c r="AG731" i="8" s="1"/>
  <c r="AH731" i="8" s="1"/>
  <c r="AI731" i="8" l="1"/>
  <c r="AJ731" i="8"/>
  <c r="K731" i="8"/>
  <c r="AK731" i="8" l="1"/>
  <c r="AL731" i="8" s="1"/>
  <c r="L732" i="8"/>
  <c r="Z732" i="8" s="1"/>
  <c r="T732" i="8"/>
  <c r="Y732" i="8" l="1"/>
  <c r="S732" i="8"/>
  <c r="V732" i="8" l="1"/>
  <c r="AA732" i="8"/>
  <c r="W732" i="8"/>
  <c r="X732" i="8" l="1"/>
  <c r="AC732" i="8" s="1"/>
  <c r="AB732" i="8"/>
  <c r="AD732" i="8" l="1"/>
  <c r="Q732" i="8" s="1"/>
  <c r="AF732" i="8" s="1"/>
  <c r="AG732" i="8" s="1"/>
  <c r="AH732" i="8" s="1"/>
  <c r="AJ732" i="8" l="1"/>
  <c r="AI732" i="8"/>
  <c r="K732" i="8"/>
  <c r="L733" i="8" l="1"/>
  <c r="Z733" i="8" s="1"/>
  <c r="T733" i="8"/>
  <c r="AK732" i="8"/>
  <c r="AL732" i="8" s="1"/>
  <c r="Y733" i="8" l="1"/>
  <c r="AA733" i="8" s="1"/>
  <c r="S733" i="8"/>
  <c r="V733" i="8" l="1"/>
  <c r="W733" i="8"/>
  <c r="X733" i="8" l="1"/>
  <c r="AC733" i="8" s="1"/>
  <c r="AB733" i="8"/>
  <c r="AD733" i="8" l="1"/>
  <c r="Q733" i="8" s="1"/>
  <c r="AF733" i="8" l="1"/>
  <c r="AG733" i="8" s="1"/>
  <c r="AH733" i="8" s="1"/>
  <c r="AJ733" i="8"/>
  <c r="AI733" i="8"/>
  <c r="K733" i="8"/>
  <c r="L734" i="8" l="1"/>
  <c r="Z734" i="8" s="1"/>
  <c r="T734" i="8"/>
  <c r="AK733" i="8"/>
  <c r="AL733" i="8" s="1"/>
  <c r="Y734" i="8" l="1"/>
  <c r="AA734" i="8" s="1"/>
  <c r="S734" i="8"/>
  <c r="V734" i="8" l="1"/>
  <c r="W734" i="8"/>
  <c r="X734" i="8" l="1"/>
  <c r="AC734" i="8" s="1"/>
  <c r="AB734" i="8"/>
  <c r="AD734" i="8" l="1"/>
  <c r="Q734" i="8" s="1"/>
  <c r="AJ734" i="8" l="1"/>
  <c r="AI734" i="8"/>
  <c r="AF734" i="8"/>
  <c r="AG734" i="8" s="1"/>
  <c r="AH734" i="8" s="1"/>
  <c r="K734" i="8"/>
  <c r="T735" i="8" s="1"/>
  <c r="AK734" i="8" l="1"/>
  <c r="AL734" i="8" s="1"/>
  <c r="L735" i="8"/>
  <c r="Y735" i="8" l="1"/>
  <c r="Z735" i="8"/>
  <c r="AA735" i="8" l="1"/>
  <c r="S735" i="8"/>
  <c r="V735" i="8" s="1"/>
  <c r="W735" i="8" l="1"/>
  <c r="X735" i="8" l="1"/>
  <c r="AC735" i="8" s="1"/>
  <c r="AB735" i="8"/>
  <c r="AD735" i="8" l="1"/>
  <c r="Q735" i="8" s="1"/>
  <c r="AF735" i="8" l="1"/>
  <c r="AG735" i="8" s="1"/>
  <c r="AH735" i="8" s="1"/>
  <c r="AJ735" i="8"/>
  <c r="AI735" i="8"/>
  <c r="K735" i="8"/>
  <c r="L736" i="8" l="1"/>
  <c r="Z736" i="8" s="1"/>
  <c r="T736" i="8"/>
  <c r="AK735" i="8"/>
  <c r="AL735" i="8" s="1"/>
  <c r="Y736" i="8" l="1"/>
  <c r="S736" i="8"/>
  <c r="V736" i="8" l="1"/>
  <c r="AA736" i="8"/>
  <c r="W736" i="8"/>
  <c r="X736" i="8" l="1"/>
  <c r="AC736" i="8" s="1"/>
  <c r="AB736" i="8"/>
  <c r="AD736" i="8" l="1"/>
  <c r="Q736" i="8" s="1"/>
  <c r="AF736" i="8" l="1"/>
  <c r="AG736" i="8" s="1"/>
  <c r="AH736" i="8" s="1"/>
  <c r="AJ736" i="8"/>
  <c r="AI736" i="8"/>
  <c r="K736" i="8"/>
  <c r="L737" i="8" l="1"/>
  <c r="Z737" i="8" s="1"/>
  <c r="T737" i="8"/>
  <c r="AK736" i="8"/>
  <c r="AL736" i="8" s="1"/>
  <c r="Y737" i="8" l="1"/>
  <c r="AA737" i="8" s="1"/>
  <c r="S737" i="8"/>
  <c r="V737" i="8" l="1"/>
  <c r="W737" i="8"/>
  <c r="X737" i="8" l="1"/>
  <c r="AC737" i="8" s="1"/>
  <c r="AB737" i="8"/>
  <c r="AD737" i="8" l="1"/>
  <c r="Q737" i="8" s="1"/>
  <c r="AJ737" i="8" l="1"/>
  <c r="AI737" i="8"/>
  <c r="AF737" i="8"/>
  <c r="AG737" i="8" s="1"/>
  <c r="AH737" i="8" s="1"/>
  <c r="K737" i="8"/>
  <c r="T738" i="8" s="1"/>
  <c r="AK737" i="8" l="1"/>
  <c r="AL737" i="8" s="1"/>
  <c r="L738" i="8"/>
  <c r="Z738" i="8" l="1"/>
  <c r="Y738" i="8"/>
  <c r="S738" i="8" l="1"/>
  <c r="V738" i="8" s="1"/>
  <c r="AA738" i="8"/>
  <c r="W738" i="8" l="1"/>
  <c r="X738" i="8" l="1"/>
  <c r="AC738" i="8" s="1"/>
  <c r="AB738" i="8"/>
  <c r="AD738" i="8" l="1"/>
  <c r="Q738" i="8" s="1"/>
  <c r="AF738" i="8" l="1"/>
  <c r="AG738" i="8" s="1"/>
  <c r="AH738" i="8" s="1"/>
  <c r="AJ738" i="8"/>
  <c r="AI738" i="8"/>
  <c r="K738" i="8"/>
  <c r="L739" i="8" l="1"/>
  <c r="Z739" i="8" s="1"/>
  <c r="T739" i="8"/>
  <c r="AK738" i="8"/>
  <c r="AL738" i="8" s="1"/>
  <c r="Y739" i="8" l="1"/>
  <c r="AA739" i="8" s="1"/>
  <c r="S739" i="8"/>
  <c r="V739" i="8" l="1"/>
  <c r="W739" i="8"/>
  <c r="X739" i="8" l="1"/>
  <c r="AC739" i="8" s="1"/>
  <c r="AB739" i="8"/>
  <c r="AD739" i="8" l="1"/>
  <c r="Q739" i="8" s="1"/>
  <c r="K739" i="8" l="1"/>
  <c r="T740" i="8" s="1"/>
  <c r="AJ739" i="8"/>
  <c r="AI739" i="8"/>
  <c r="AF739" i="8"/>
  <c r="AG739" i="8" s="1"/>
  <c r="AH739" i="8" s="1"/>
  <c r="L740" i="8" l="1"/>
  <c r="Y740" i="8" s="1"/>
  <c r="AK739" i="8"/>
  <c r="AL739" i="8" s="1"/>
  <c r="Z740" i="8" l="1"/>
  <c r="AA740" i="8" s="1"/>
  <c r="S740" i="8"/>
  <c r="V740" i="8" s="1"/>
  <c r="W740" i="8" l="1"/>
  <c r="X740" i="8" l="1"/>
  <c r="AC740" i="8" s="1"/>
  <c r="AB740" i="8"/>
  <c r="AD740" i="8" l="1"/>
  <c r="Q740" i="8" s="1"/>
  <c r="AF740" i="8" l="1"/>
  <c r="AG740" i="8" s="1"/>
  <c r="AH740" i="8" s="1"/>
  <c r="AI740" i="8"/>
  <c r="AJ740" i="8"/>
  <c r="K740" i="8"/>
  <c r="AK740" i="8" l="1"/>
  <c r="AL740" i="8" s="1"/>
  <c r="L741" i="8"/>
  <c r="Y741" i="8" s="1"/>
  <c r="T741" i="8"/>
  <c r="Z741" i="8" l="1"/>
  <c r="AA741" i="8" s="1"/>
  <c r="S741" i="8"/>
  <c r="V741" i="8" s="1"/>
  <c r="W741" i="8" l="1"/>
  <c r="X741" i="8" l="1"/>
  <c r="AC741" i="8" s="1"/>
  <c r="AB741" i="8"/>
  <c r="AD741" i="8" l="1"/>
  <c r="Q741" i="8" s="1"/>
  <c r="AJ741" i="8" l="1"/>
  <c r="AI741" i="8"/>
  <c r="AF741" i="8"/>
  <c r="AG741" i="8" s="1"/>
  <c r="AH741" i="8" s="1"/>
  <c r="K741" i="8"/>
  <c r="T742" i="8" s="1"/>
  <c r="AK741" i="8" l="1"/>
  <c r="AL741" i="8" s="1"/>
  <c r="L742" i="8"/>
  <c r="Z742" i="8" l="1"/>
  <c r="Y742" i="8"/>
  <c r="AA742" i="8" l="1"/>
  <c r="S742" i="8"/>
  <c r="V742" i="8" s="1"/>
  <c r="W742" i="8" l="1"/>
  <c r="X742" i="8" l="1"/>
  <c r="AC742" i="8" s="1"/>
  <c r="AB742" i="8"/>
  <c r="AD742" i="8" l="1"/>
  <c r="Q742" i="8" s="1"/>
  <c r="AF742" i="8" s="1"/>
  <c r="AG742" i="8" s="1"/>
  <c r="AH742" i="8" s="1"/>
  <c r="AJ742" i="8" l="1"/>
  <c r="AI742" i="8"/>
  <c r="K742" i="8"/>
  <c r="L743" i="8" l="1"/>
  <c r="Z743" i="8" s="1"/>
  <c r="T743" i="8"/>
  <c r="AK742" i="8"/>
  <c r="AL742" i="8" s="1"/>
  <c r="Y743" i="8" l="1"/>
  <c r="AA743" i="8" s="1"/>
  <c r="S743" i="8"/>
  <c r="V743" i="8" s="1"/>
  <c r="W743" i="8" l="1"/>
  <c r="X743" i="8" l="1"/>
  <c r="AC743" i="8" s="1"/>
  <c r="AB743" i="8"/>
  <c r="AD743" i="8" l="1"/>
  <c r="Q743" i="8" s="1"/>
  <c r="K743" i="8" s="1"/>
  <c r="T744" i="8" s="1"/>
  <c r="AJ743" i="8" l="1"/>
  <c r="AI743" i="8"/>
  <c r="AF743" i="8"/>
  <c r="AG743" i="8" s="1"/>
  <c r="AH743" i="8" s="1"/>
  <c r="L744" i="8"/>
  <c r="AK743" i="8" l="1"/>
  <c r="AL743" i="8" s="1"/>
  <c r="Z744" i="8"/>
  <c r="Y744" i="8"/>
  <c r="AA744" i="8" l="1"/>
  <c r="S744" i="8"/>
  <c r="V744" i="8" s="1"/>
  <c r="W744" i="8" l="1"/>
  <c r="X744" i="8" l="1"/>
  <c r="AC744" i="8" s="1"/>
  <c r="AB744" i="8"/>
  <c r="AD744" i="8" l="1"/>
  <c r="Q744" i="8" s="1"/>
  <c r="AJ744" i="8" l="1"/>
  <c r="AI744" i="8"/>
  <c r="AF744" i="8"/>
  <c r="AG744" i="8" s="1"/>
  <c r="AH744" i="8" s="1"/>
  <c r="K744" i="8"/>
  <c r="T745" i="8" s="1"/>
  <c r="AK744" i="8" l="1"/>
  <c r="AL744" i="8" s="1"/>
  <c r="L745" i="8"/>
  <c r="Z745" i="8" l="1"/>
  <c r="Y745" i="8"/>
  <c r="S745" i="8" l="1"/>
  <c r="V745" i="8" s="1"/>
  <c r="AA745" i="8"/>
  <c r="W745" i="8" l="1"/>
  <c r="X745" i="8" l="1"/>
  <c r="AC745" i="8" s="1"/>
  <c r="AB745" i="8"/>
  <c r="AD745" i="8" l="1"/>
  <c r="Q745" i="8" s="1"/>
  <c r="AF745" i="8" s="1"/>
  <c r="AG745" i="8" s="1"/>
  <c r="AH745" i="8" s="1"/>
  <c r="AI745" i="8" l="1"/>
  <c r="AJ745" i="8"/>
  <c r="K745" i="8"/>
  <c r="L746" i="8" l="1"/>
  <c r="Z746" i="8" s="1"/>
  <c r="T746" i="8"/>
  <c r="AK745" i="8"/>
  <c r="AL745" i="8" s="1"/>
  <c r="Y746" i="8" l="1"/>
  <c r="AA746" i="8" s="1"/>
  <c r="S746" i="8"/>
  <c r="V746" i="8" l="1"/>
  <c r="W746" i="8"/>
  <c r="X746" i="8" l="1"/>
  <c r="AC746" i="8" s="1"/>
  <c r="AB746" i="8"/>
  <c r="AD746" i="8" l="1"/>
  <c r="Q746" i="8" s="1"/>
  <c r="AJ746" i="8" l="1"/>
  <c r="AI746" i="8"/>
  <c r="AF746" i="8"/>
  <c r="AG746" i="8" s="1"/>
  <c r="AH746" i="8" s="1"/>
  <c r="K746" i="8"/>
  <c r="L747" i="8" l="1"/>
  <c r="Z747" i="8" s="1"/>
  <c r="T747" i="8"/>
  <c r="AK746" i="8"/>
  <c r="AL746" i="8" s="1"/>
  <c r="Y747" i="8" l="1"/>
  <c r="AA747" i="8" s="1"/>
  <c r="S747" i="8"/>
  <c r="V747" i="8" l="1"/>
  <c r="W747" i="8"/>
  <c r="X747" i="8" l="1"/>
  <c r="AC747" i="8" s="1"/>
  <c r="AB747" i="8"/>
  <c r="AD747" i="8" l="1"/>
  <c r="Q747" i="8" s="1"/>
  <c r="AF747" i="8" l="1"/>
  <c r="AG747" i="8" s="1"/>
  <c r="AH747" i="8" s="1"/>
  <c r="AI747" i="8"/>
  <c r="K747" i="8"/>
  <c r="AJ747" i="8"/>
  <c r="L748" i="8" l="1"/>
  <c r="Z748" i="8" s="1"/>
  <c r="T748" i="8"/>
  <c r="AK747" i="8"/>
  <c r="AL747" i="8" s="1"/>
  <c r="Y748" i="8" l="1"/>
  <c r="S748" i="8"/>
  <c r="V748" i="8" l="1"/>
  <c r="AA748" i="8"/>
  <c r="W748" i="8"/>
  <c r="X748" i="8" l="1"/>
  <c r="AC748" i="8" s="1"/>
  <c r="AB748" i="8"/>
  <c r="AD748" i="8" l="1"/>
  <c r="Q748" i="8" s="1"/>
  <c r="AJ748" i="8" s="1"/>
  <c r="AI748" i="8" l="1"/>
  <c r="AK748" i="8" s="1"/>
  <c r="AL748" i="8" s="1"/>
  <c r="AF748" i="8"/>
  <c r="AG748" i="8" s="1"/>
  <c r="AH748" i="8" s="1"/>
  <c r="K748" i="8"/>
  <c r="T749" i="8" s="1"/>
  <c r="L749" i="8" l="1"/>
  <c r="Z749" i="8" l="1"/>
  <c r="Y749" i="8"/>
  <c r="AA749" i="8" l="1"/>
  <c r="S749" i="8"/>
  <c r="V749" i="8" s="1"/>
  <c r="W749" i="8" l="1"/>
  <c r="X749" i="8" l="1"/>
  <c r="AC749" i="8" s="1"/>
  <c r="AB749" i="8"/>
  <c r="AD749" i="8" l="1"/>
  <c r="Q749" i="8" s="1"/>
  <c r="AJ749" i="8" s="1"/>
  <c r="AI749" i="8" l="1"/>
  <c r="AK749" i="8" s="1"/>
  <c r="AL749" i="8" s="1"/>
  <c r="AF749" i="8"/>
  <c r="AG749" i="8" s="1"/>
  <c r="AH749" i="8" s="1"/>
  <c r="K749" i="8"/>
  <c r="T750" i="8" s="1"/>
  <c r="L750" i="8" l="1"/>
  <c r="Z750" i="8" l="1"/>
  <c r="Y750" i="8"/>
  <c r="AA750" i="8" l="1"/>
  <c r="S750" i="8"/>
  <c r="V750" i="8" s="1"/>
  <c r="W750" i="8" l="1"/>
  <c r="X750" i="8" l="1"/>
  <c r="AC750" i="8" s="1"/>
  <c r="AB750" i="8"/>
  <c r="AD750" i="8" l="1"/>
  <c r="Q750" i="8" s="1"/>
  <c r="AI750" i="8" l="1"/>
  <c r="K750" i="8"/>
  <c r="AF750" i="8"/>
  <c r="AG750" i="8" s="1"/>
  <c r="AH750" i="8" s="1"/>
  <c r="AJ750" i="8"/>
  <c r="AK750" i="8" l="1"/>
  <c r="AL750" i="8" s="1"/>
  <c r="L751" i="8"/>
  <c r="Y751" i="8" s="1"/>
  <c r="T751" i="8"/>
  <c r="Z751" i="8" l="1"/>
  <c r="AA751" i="8" s="1"/>
  <c r="S751" i="8"/>
  <c r="V751" i="8" s="1"/>
  <c r="W751" i="8" l="1"/>
  <c r="X751" i="8" l="1"/>
  <c r="AC751" i="8" s="1"/>
  <c r="AB751" i="8"/>
  <c r="AD751" i="8" l="1"/>
  <c r="Q751" i="8" s="1"/>
  <c r="AF751" i="8" s="1"/>
  <c r="AG751" i="8" s="1"/>
  <c r="AH751" i="8" s="1"/>
  <c r="AI751" i="8" l="1"/>
  <c r="K751" i="8"/>
  <c r="T752" i="8" s="1"/>
  <c r="AJ751" i="8"/>
  <c r="L752" i="8" l="1"/>
  <c r="Z752" i="8" s="1"/>
  <c r="AK751" i="8"/>
  <c r="AL751" i="8" s="1"/>
  <c r="Y752" i="8" l="1"/>
  <c r="AA752" i="8" s="1"/>
  <c r="S752" i="8"/>
  <c r="V752" i="8" l="1"/>
  <c r="W752" i="8"/>
  <c r="X752" i="8" l="1"/>
  <c r="AC752" i="8" s="1"/>
  <c r="AB752" i="8"/>
  <c r="AD752" i="8" l="1"/>
  <c r="Q752" i="8" s="1"/>
  <c r="K752" i="8" l="1"/>
  <c r="AJ752" i="8"/>
  <c r="AI752" i="8"/>
  <c r="AF752" i="8"/>
  <c r="AG752" i="8" s="1"/>
  <c r="AH752" i="8" s="1"/>
  <c r="L753" i="8" l="1"/>
  <c r="Z753" i="8" s="1"/>
  <c r="T753" i="8"/>
  <c r="AK752" i="8"/>
  <c r="AL752" i="8" s="1"/>
  <c r="Y753" i="8" l="1"/>
  <c r="S753" i="8"/>
  <c r="V753" i="8" l="1"/>
  <c r="AA753" i="8"/>
  <c r="W753" i="8"/>
  <c r="X753" i="8" l="1"/>
  <c r="AC753" i="8" s="1"/>
  <c r="AB753" i="8"/>
  <c r="AD753" i="8" l="1"/>
  <c r="Q753" i="8" s="1"/>
  <c r="AF753" i="8" l="1"/>
  <c r="AG753" i="8" s="1"/>
  <c r="AH753" i="8" s="1"/>
  <c r="AJ753" i="8"/>
  <c r="AI753" i="8"/>
  <c r="K753" i="8"/>
  <c r="L754" i="8" l="1"/>
  <c r="Z754" i="8" s="1"/>
  <c r="T754" i="8"/>
  <c r="AK753" i="8"/>
  <c r="AL753" i="8" s="1"/>
  <c r="Y754" i="8" l="1"/>
  <c r="AA754" i="8" s="1"/>
  <c r="S754" i="8"/>
  <c r="V754" i="8" s="1"/>
  <c r="W754" i="8" l="1"/>
  <c r="X754" i="8" l="1"/>
  <c r="AC754" i="8" s="1"/>
  <c r="AB754" i="8"/>
  <c r="AD754" i="8" l="1"/>
  <c r="Q754" i="8" s="1"/>
  <c r="AF754" i="8" s="1"/>
  <c r="AG754" i="8" s="1"/>
  <c r="AH754" i="8" s="1"/>
  <c r="AI754" i="8" l="1"/>
  <c r="K754" i="8"/>
  <c r="T755" i="8" s="1"/>
  <c r="AJ754" i="8"/>
  <c r="L755" i="8" l="1"/>
  <c r="Z755" i="8" s="1"/>
  <c r="AK754" i="8"/>
  <c r="AL754" i="8" s="1"/>
  <c r="Y755" i="8" l="1"/>
  <c r="S755" i="8"/>
  <c r="V755" i="8" l="1"/>
  <c r="AA755" i="8"/>
  <c r="W755" i="8"/>
  <c r="X755" i="8" l="1"/>
  <c r="AC755" i="8" s="1"/>
  <c r="AB755" i="8"/>
  <c r="AD755" i="8" l="1"/>
  <c r="Q755" i="8" s="1"/>
  <c r="AI755" i="8" s="1"/>
  <c r="AJ755" i="8" l="1"/>
  <c r="AK755" i="8" s="1"/>
  <c r="AL755" i="8" s="1"/>
  <c r="AF755" i="8"/>
  <c r="AG755" i="8" s="1"/>
  <c r="AH755" i="8" s="1"/>
  <c r="K755" i="8"/>
  <c r="T756" i="8" s="1"/>
  <c r="L756" i="8" l="1"/>
  <c r="Z756" i="8" l="1"/>
  <c r="Y756" i="8"/>
  <c r="S756" i="8" l="1"/>
  <c r="V756" i="8" s="1"/>
  <c r="AA756" i="8"/>
  <c r="W756" i="8" l="1"/>
  <c r="X756" i="8" l="1"/>
  <c r="AC756" i="8" s="1"/>
  <c r="AB756" i="8"/>
  <c r="AD756" i="8" l="1"/>
  <c r="Q756" i="8" s="1"/>
  <c r="AF756" i="8" s="1"/>
  <c r="AG756" i="8" s="1"/>
  <c r="AH756" i="8" s="1"/>
  <c r="AI756" i="8" l="1"/>
  <c r="AJ756" i="8"/>
  <c r="K756" i="8"/>
  <c r="L757" i="8" l="1"/>
  <c r="Z757" i="8" s="1"/>
  <c r="T757" i="8"/>
  <c r="AK756" i="8"/>
  <c r="AL756" i="8" s="1"/>
  <c r="Y757" i="8" l="1"/>
  <c r="AA757" i="8" s="1"/>
  <c r="S757" i="8"/>
  <c r="V757" i="8" l="1"/>
  <c r="W757" i="8"/>
  <c r="X757" i="8" l="1"/>
  <c r="AC757" i="8" s="1"/>
  <c r="AB757" i="8"/>
  <c r="AD757" i="8" l="1"/>
  <c r="Q757" i="8" s="1"/>
  <c r="AJ757" i="8" s="1"/>
  <c r="AI757" i="8" l="1"/>
  <c r="AK757" i="8" s="1"/>
  <c r="AL757" i="8" s="1"/>
  <c r="AF757" i="8"/>
  <c r="AG757" i="8" s="1"/>
  <c r="AH757" i="8" s="1"/>
  <c r="K757" i="8"/>
  <c r="T758" i="8" s="1"/>
  <c r="L758" i="8" l="1"/>
  <c r="Z758" i="8" l="1"/>
  <c r="Y758" i="8"/>
  <c r="S758" i="8" l="1"/>
  <c r="V758" i="8" s="1"/>
  <c r="AA758" i="8"/>
  <c r="W758" i="8" l="1"/>
  <c r="X758" i="8" l="1"/>
  <c r="AC758" i="8" s="1"/>
  <c r="AB758" i="8"/>
  <c r="AD758" i="8" l="1"/>
  <c r="Q758" i="8" s="1"/>
  <c r="AJ758" i="8" s="1"/>
  <c r="AI758" i="8" l="1"/>
  <c r="AK758" i="8" s="1"/>
  <c r="AL758" i="8" s="1"/>
  <c r="AF758" i="8"/>
  <c r="AG758" i="8" s="1"/>
  <c r="AH758" i="8" s="1"/>
  <c r="K758" i="8"/>
  <c r="T759" i="8" s="1"/>
  <c r="L759" i="8" l="1"/>
  <c r="Z759" i="8" l="1"/>
  <c r="Y759" i="8"/>
  <c r="AA759" i="8" l="1"/>
  <c r="S759" i="8"/>
  <c r="V759" i="8" s="1"/>
  <c r="W759" i="8" l="1"/>
  <c r="X759" i="8" l="1"/>
  <c r="AC759" i="8" s="1"/>
  <c r="AB759" i="8"/>
  <c r="AD759" i="8" l="1"/>
  <c r="Q759" i="8" s="1"/>
  <c r="AI759" i="8" s="1"/>
  <c r="AJ759" i="8" l="1"/>
  <c r="AK759" i="8" s="1"/>
  <c r="AL759" i="8" s="1"/>
  <c r="AF759" i="8"/>
  <c r="AG759" i="8" s="1"/>
  <c r="AH759" i="8" s="1"/>
  <c r="K759" i="8"/>
  <c r="T760" i="8" s="1"/>
  <c r="L760" i="8" l="1"/>
  <c r="Z760" i="8" l="1"/>
  <c r="Y760" i="8"/>
  <c r="AA760" i="8" l="1"/>
  <c r="S760" i="8"/>
  <c r="V760" i="8" s="1"/>
  <c r="W760" i="8" l="1"/>
  <c r="X760" i="8" l="1"/>
  <c r="AC760" i="8" s="1"/>
  <c r="AB760" i="8"/>
  <c r="AD760" i="8" l="1"/>
  <c r="Q760" i="8" s="1"/>
  <c r="AF760" i="8" s="1"/>
  <c r="AG760" i="8" s="1"/>
  <c r="AH760" i="8" s="1"/>
  <c r="AI760" i="8" l="1"/>
  <c r="AJ760" i="8"/>
  <c r="K760" i="8"/>
  <c r="AK760" i="8" l="1"/>
  <c r="AL760" i="8" s="1"/>
  <c r="L761" i="8"/>
  <c r="Z761" i="8" s="1"/>
  <c r="T761" i="8"/>
  <c r="Y761" i="8" l="1"/>
  <c r="AA761" i="8" s="1"/>
  <c r="S761" i="8"/>
  <c r="V761" i="8" l="1"/>
  <c r="W761" i="8"/>
  <c r="X761" i="8" l="1"/>
  <c r="AC761" i="8" s="1"/>
  <c r="AB761" i="8"/>
  <c r="AD761" i="8" l="1"/>
  <c r="Q761" i="8" s="1"/>
  <c r="AF761" i="8" s="1"/>
  <c r="AG761" i="8" s="1"/>
  <c r="AH761" i="8" s="1"/>
  <c r="AI761" i="8" l="1"/>
  <c r="K761" i="8"/>
  <c r="T762" i="8" s="1"/>
  <c r="AJ761" i="8"/>
  <c r="AK761" i="8" l="1"/>
  <c r="AL761" i="8" s="1"/>
  <c r="L762" i="8"/>
  <c r="Z762" i="8" s="1"/>
  <c r="Y762" i="8" l="1"/>
  <c r="S762" i="8"/>
  <c r="V762" i="8" l="1"/>
  <c r="AA762" i="8"/>
  <c r="W762" i="8"/>
  <c r="X762" i="8" l="1"/>
  <c r="AC762" i="8" s="1"/>
  <c r="AB762" i="8"/>
  <c r="AD762" i="8" l="1"/>
  <c r="Q762" i="8" s="1"/>
  <c r="AF762" i="8" s="1"/>
  <c r="AG762" i="8" s="1"/>
  <c r="AH762" i="8" s="1"/>
  <c r="AI762" i="8" l="1"/>
  <c r="AJ762" i="8"/>
  <c r="K762" i="8"/>
  <c r="AK762" i="8" l="1"/>
  <c r="AL762" i="8" s="1"/>
  <c r="L763" i="8"/>
  <c r="Y763" i="8" s="1"/>
  <c r="T763" i="8"/>
  <c r="Z763" i="8" l="1"/>
  <c r="AA763" i="8" s="1"/>
  <c r="S763" i="8"/>
  <c r="V763" i="8" s="1"/>
  <c r="W763" i="8" l="1"/>
  <c r="X763" i="8" l="1"/>
  <c r="AC763" i="8" s="1"/>
  <c r="AB763" i="8"/>
  <c r="AD763" i="8" l="1"/>
  <c r="Q763" i="8" s="1"/>
  <c r="AF763" i="8" s="1"/>
  <c r="AG763" i="8" s="1"/>
  <c r="AH763" i="8" s="1"/>
  <c r="AI763" i="8" l="1"/>
  <c r="AJ763" i="8"/>
  <c r="K763" i="8"/>
  <c r="AK763" i="8" l="1"/>
  <c r="AL763" i="8" s="1"/>
  <c r="L764" i="8"/>
  <c r="Y764" i="8" s="1"/>
  <c r="T764" i="8"/>
  <c r="Z764" i="8" l="1"/>
  <c r="AA764" i="8" s="1"/>
  <c r="S764" i="8"/>
  <c r="V764" i="8" s="1"/>
  <c r="W764" i="8" l="1"/>
  <c r="X764" i="8" l="1"/>
  <c r="AC764" i="8" s="1"/>
  <c r="AB764" i="8"/>
  <c r="AD764" i="8" l="1"/>
  <c r="Q764" i="8" s="1"/>
  <c r="AJ764" i="8" s="1"/>
  <c r="AI764" i="8" l="1"/>
  <c r="AK764" i="8" s="1"/>
  <c r="AL764" i="8" s="1"/>
  <c r="AF764" i="8"/>
  <c r="AG764" i="8" s="1"/>
  <c r="AH764" i="8" s="1"/>
  <c r="K764" i="8"/>
  <c r="T765" i="8" s="1"/>
  <c r="L765" i="8" l="1"/>
  <c r="Z765" i="8" l="1"/>
  <c r="Y765" i="8"/>
  <c r="S765" i="8" l="1"/>
  <c r="V765" i="8" s="1"/>
  <c r="AA765" i="8"/>
  <c r="W765" i="8" l="1"/>
  <c r="X765" i="8" l="1"/>
  <c r="AC765" i="8" s="1"/>
  <c r="AB765" i="8"/>
  <c r="AD765" i="8" l="1"/>
  <c r="Q765" i="8" s="1"/>
  <c r="AI765" i="8" l="1"/>
  <c r="AJ765" i="8"/>
  <c r="AF765" i="8"/>
  <c r="AG765" i="8" s="1"/>
  <c r="AH765" i="8" s="1"/>
  <c r="K765" i="8"/>
  <c r="T766" i="8" s="1"/>
  <c r="AK765" i="8" l="1"/>
  <c r="AL765" i="8" s="1"/>
  <c r="L766" i="8"/>
  <c r="Z766" i="8" l="1"/>
  <c r="Y766" i="8"/>
  <c r="AA766" i="8" l="1"/>
  <c r="S766" i="8"/>
  <c r="V766" i="8" s="1"/>
  <c r="W766" i="8" l="1"/>
  <c r="X766" i="8" l="1"/>
  <c r="AC766" i="8" s="1"/>
  <c r="AB766" i="8"/>
  <c r="AD766" i="8" l="1"/>
  <c r="Q766" i="8" s="1"/>
  <c r="AJ766" i="8" s="1"/>
  <c r="AI766" i="8" l="1"/>
  <c r="AK766" i="8" s="1"/>
  <c r="AL766" i="8" s="1"/>
  <c r="AF766" i="8"/>
  <c r="AG766" i="8" s="1"/>
  <c r="AH766" i="8" s="1"/>
  <c r="K766" i="8"/>
  <c r="T767" i="8" s="1"/>
  <c r="L767" i="8" l="1"/>
  <c r="Z767" i="8" l="1"/>
  <c r="Y767" i="8"/>
  <c r="S767" i="8" l="1"/>
  <c r="V767" i="8" s="1"/>
  <c r="AA767" i="8"/>
  <c r="W767" i="8" l="1"/>
  <c r="X767" i="8" l="1"/>
  <c r="AC767" i="8" s="1"/>
  <c r="AB767" i="8"/>
  <c r="AD767" i="8" l="1"/>
  <c r="Q767" i="8" s="1"/>
  <c r="AF767" i="8" l="1"/>
  <c r="AG767" i="8" s="1"/>
  <c r="AH767" i="8" s="1"/>
  <c r="AI767" i="8"/>
  <c r="AJ767" i="8"/>
  <c r="K767" i="8"/>
  <c r="L768" i="8" l="1"/>
  <c r="Z768" i="8" s="1"/>
  <c r="T768" i="8"/>
  <c r="AK767" i="8"/>
  <c r="AL767" i="8" s="1"/>
  <c r="Y768" i="8" l="1"/>
  <c r="S768" i="8"/>
  <c r="V768" i="8" l="1"/>
  <c r="AA768" i="8"/>
  <c r="W768" i="8"/>
  <c r="X768" i="8" l="1"/>
  <c r="AC768" i="8" s="1"/>
  <c r="AB768" i="8"/>
  <c r="AD768" i="8" l="1"/>
  <c r="Q768" i="8" s="1"/>
  <c r="AI768" i="8" l="1"/>
  <c r="AF768" i="8"/>
  <c r="AG768" i="8" s="1"/>
  <c r="AH768" i="8" s="1"/>
  <c r="AJ768" i="8"/>
  <c r="K768" i="8"/>
  <c r="AK768" i="8" l="1"/>
  <c r="AL768" i="8" s="1"/>
  <c r="L769" i="8"/>
  <c r="Y769" i="8" s="1"/>
  <c r="T769" i="8"/>
  <c r="Z769" i="8" l="1"/>
  <c r="AA769" i="8" s="1"/>
  <c r="S769" i="8"/>
  <c r="V769" i="8" s="1"/>
  <c r="W769" i="8" l="1"/>
  <c r="X769" i="8" l="1"/>
  <c r="AC769" i="8" s="1"/>
  <c r="AB769" i="8"/>
  <c r="AD769" i="8" l="1"/>
  <c r="Q769" i="8" s="1"/>
  <c r="AI769" i="8" s="1"/>
  <c r="AJ769" i="8" l="1"/>
  <c r="AK769" i="8" s="1"/>
  <c r="AL769" i="8" s="1"/>
  <c r="AF769" i="8"/>
  <c r="AG769" i="8" s="1"/>
  <c r="AH769" i="8" s="1"/>
  <c r="K769" i="8"/>
  <c r="T770" i="8" s="1"/>
  <c r="L770" i="8" l="1"/>
  <c r="Y770" i="8" l="1"/>
  <c r="Z770" i="8"/>
  <c r="AA770" i="8" l="1"/>
  <c r="S770" i="8"/>
  <c r="V770" i="8" s="1"/>
  <c r="W770" i="8" l="1"/>
  <c r="X770" i="8" l="1"/>
  <c r="AC770" i="8" s="1"/>
  <c r="AB770" i="8"/>
  <c r="AD770" i="8" l="1"/>
  <c r="Q770" i="8" s="1"/>
  <c r="AF770" i="8" s="1"/>
  <c r="AG770" i="8" s="1"/>
  <c r="AH770" i="8" s="1"/>
  <c r="AI770" i="8" l="1"/>
  <c r="AJ770" i="8"/>
  <c r="K770" i="8"/>
  <c r="AK770" i="8" l="1"/>
  <c r="AL770" i="8" s="1"/>
  <c r="L771" i="8"/>
  <c r="Z771" i="8" s="1"/>
  <c r="T771" i="8"/>
  <c r="Y771" i="8" l="1"/>
  <c r="S771" i="8"/>
  <c r="V771" i="8" l="1"/>
  <c r="AA771" i="8"/>
  <c r="W771" i="8"/>
  <c r="X771" i="8" l="1"/>
  <c r="AC771" i="8" s="1"/>
  <c r="AB771" i="8"/>
  <c r="AD771" i="8" l="1"/>
  <c r="Q771" i="8" s="1"/>
  <c r="AF771" i="8" s="1"/>
  <c r="AG771" i="8" s="1"/>
  <c r="AH771" i="8" s="1"/>
  <c r="AI771" i="8" l="1"/>
  <c r="AJ771" i="8"/>
  <c r="K771" i="8"/>
  <c r="L772" i="8" l="1"/>
  <c r="Z772" i="8" s="1"/>
  <c r="T772" i="8"/>
  <c r="AK771" i="8"/>
  <c r="AL771" i="8" s="1"/>
  <c r="Y772" i="8" l="1"/>
  <c r="AA772" i="8" s="1"/>
  <c r="S772" i="8"/>
  <c r="V772" i="8" l="1"/>
  <c r="W772" i="8"/>
  <c r="X772" i="8" l="1"/>
  <c r="AC772" i="8" s="1"/>
  <c r="AB772" i="8"/>
  <c r="AD772" i="8" l="1"/>
  <c r="Q772" i="8" s="1"/>
  <c r="AJ772" i="8" s="1"/>
  <c r="AI772" i="8" l="1"/>
  <c r="AK772" i="8" s="1"/>
  <c r="AL772" i="8" s="1"/>
  <c r="AF772" i="8"/>
  <c r="AG772" i="8" s="1"/>
  <c r="AH772" i="8" s="1"/>
  <c r="K772" i="8"/>
  <c r="T773" i="8" s="1"/>
  <c r="L773" i="8" l="1"/>
  <c r="Z773" i="8" l="1"/>
  <c r="Y773" i="8"/>
  <c r="AA773" i="8" l="1"/>
  <c r="S773" i="8"/>
  <c r="V773" i="8" s="1"/>
  <c r="W773" i="8" l="1"/>
  <c r="X773" i="8" l="1"/>
  <c r="AC773" i="8" s="1"/>
  <c r="AB773" i="8"/>
  <c r="AD773" i="8" l="1"/>
  <c r="Q773" i="8" s="1"/>
  <c r="K773" i="8" s="1"/>
  <c r="T774" i="8" s="1"/>
  <c r="AI773" i="8" l="1"/>
  <c r="AJ773" i="8"/>
  <c r="AF773" i="8"/>
  <c r="AG773" i="8" s="1"/>
  <c r="AH773" i="8" s="1"/>
  <c r="L774" i="8"/>
  <c r="AK773" i="8" l="1"/>
  <c r="AL773" i="8" s="1"/>
  <c r="Z774" i="8"/>
  <c r="Y774" i="8"/>
  <c r="AA774" i="8" l="1"/>
  <c r="S774" i="8"/>
  <c r="V774" i="8" s="1"/>
  <c r="W774" i="8" l="1"/>
  <c r="X774" i="8" l="1"/>
  <c r="AC774" i="8" s="1"/>
  <c r="AB774" i="8"/>
  <c r="AD774" i="8" l="1"/>
  <c r="Q774" i="8" s="1"/>
  <c r="AF774" i="8" s="1"/>
  <c r="AG774" i="8" s="1"/>
  <c r="AH774" i="8" s="1"/>
  <c r="AJ774" i="8" l="1"/>
  <c r="AI774" i="8"/>
  <c r="K774" i="8"/>
  <c r="L775" i="8" l="1"/>
  <c r="Z775" i="8" s="1"/>
  <c r="T775" i="8"/>
  <c r="AK774" i="8"/>
  <c r="AL774" i="8" s="1"/>
  <c r="Y775" i="8" l="1"/>
  <c r="AA775" i="8" s="1"/>
  <c r="S775" i="8"/>
  <c r="V775" i="8" l="1"/>
  <c r="W775" i="8"/>
  <c r="X775" i="8" l="1"/>
  <c r="AC775" i="8" s="1"/>
  <c r="AB775" i="8"/>
  <c r="AD775" i="8" l="1"/>
  <c r="Q775" i="8" s="1"/>
  <c r="AF775" i="8" s="1"/>
  <c r="AG775" i="8" s="1"/>
  <c r="AH775" i="8" s="1"/>
  <c r="AI775" i="8" l="1"/>
  <c r="K775" i="8"/>
  <c r="T776" i="8" s="1"/>
  <c r="AJ775" i="8"/>
  <c r="L776" i="8" l="1"/>
  <c r="Z776" i="8" s="1"/>
  <c r="AK775" i="8"/>
  <c r="AL775" i="8" s="1"/>
  <c r="Y776" i="8" l="1"/>
  <c r="S776" i="8"/>
  <c r="AA776" i="8" l="1"/>
  <c r="V776" i="8"/>
  <c r="W776" i="8"/>
  <c r="X776" i="8" l="1"/>
  <c r="AC776" i="8" s="1"/>
  <c r="AB776" i="8"/>
  <c r="AD776" i="8" l="1"/>
  <c r="Q776" i="8" s="1"/>
  <c r="AI776" i="8" l="1"/>
  <c r="AJ776" i="8"/>
  <c r="AF776" i="8"/>
  <c r="AG776" i="8" s="1"/>
  <c r="AH776" i="8" s="1"/>
  <c r="K776" i="8"/>
  <c r="L777" i="8" l="1"/>
  <c r="Z777" i="8" s="1"/>
  <c r="T777" i="8"/>
  <c r="AK776" i="8"/>
  <c r="AL776" i="8" s="1"/>
  <c r="Y777" i="8" l="1"/>
  <c r="AA777" i="8" s="1"/>
  <c r="S777" i="8"/>
  <c r="V777" i="8" l="1"/>
  <c r="W777" i="8"/>
  <c r="X777" i="8" l="1"/>
  <c r="AC777" i="8" s="1"/>
  <c r="AB777" i="8"/>
  <c r="AD777" i="8" l="1"/>
  <c r="Q777" i="8" s="1"/>
  <c r="AF777" i="8" l="1"/>
  <c r="AG777" i="8" s="1"/>
  <c r="AH777" i="8" s="1"/>
  <c r="AJ777" i="8"/>
  <c r="K777" i="8"/>
  <c r="AI777" i="8"/>
  <c r="L778" i="8" l="1"/>
  <c r="Z778" i="8" s="1"/>
  <c r="T778" i="8"/>
  <c r="AK777" i="8"/>
  <c r="AL777" i="8" s="1"/>
  <c r="Y778" i="8" l="1"/>
  <c r="AA778" i="8" s="1"/>
  <c r="S778" i="8"/>
  <c r="V778" i="8" l="1"/>
  <c r="W778" i="8"/>
  <c r="X778" i="8" l="1"/>
  <c r="AC778" i="8" s="1"/>
  <c r="AB778" i="8"/>
  <c r="AD778" i="8" l="1"/>
  <c r="Q778" i="8" s="1"/>
  <c r="AI778" i="8" l="1"/>
  <c r="AJ778" i="8"/>
  <c r="AF778" i="8"/>
  <c r="AG778" i="8" s="1"/>
  <c r="AH778" i="8" s="1"/>
  <c r="K778" i="8"/>
  <c r="T779" i="8" s="1"/>
  <c r="AK778" i="8" l="1"/>
  <c r="AL778" i="8" s="1"/>
  <c r="L779" i="8"/>
  <c r="Z779" i="8" l="1"/>
  <c r="Y779" i="8"/>
  <c r="AA779" i="8" l="1"/>
  <c r="S779" i="8"/>
  <c r="V779" i="8" s="1"/>
  <c r="W779" i="8" l="1"/>
  <c r="X779" i="8" l="1"/>
  <c r="AC779" i="8" s="1"/>
  <c r="AB779" i="8"/>
  <c r="AD779" i="8" l="1"/>
  <c r="Q779" i="8" s="1"/>
  <c r="AF779" i="8" l="1"/>
  <c r="AG779" i="8" s="1"/>
  <c r="AH779" i="8" s="1"/>
  <c r="AI779" i="8"/>
  <c r="AJ779" i="8"/>
  <c r="K779" i="8"/>
  <c r="AK779" i="8" l="1"/>
  <c r="AL779" i="8" s="1"/>
  <c r="L780" i="8"/>
  <c r="Y780" i="8" s="1"/>
  <c r="T780" i="8"/>
  <c r="Z780" i="8" l="1"/>
  <c r="AA780" i="8" s="1"/>
  <c r="S780" i="8"/>
  <c r="V780" i="8" s="1"/>
  <c r="W780" i="8" l="1"/>
  <c r="X780" i="8" l="1"/>
  <c r="AC780" i="8" s="1"/>
  <c r="AB780" i="8"/>
  <c r="AD780" i="8" l="1"/>
  <c r="Q780" i="8" s="1"/>
  <c r="AJ780" i="8" s="1"/>
  <c r="K780" i="8" l="1"/>
  <c r="T781" i="8" s="1"/>
  <c r="AI780" i="8"/>
  <c r="AK780" i="8" s="1"/>
  <c r="AL780" i="8" s="1"/>
  <c r="AF780" i="8"/>
  <c r="AG780" i="8" s="1"/>
  <c r="AH780" i="8" s="1"/>
  <c r="L781" i="8" l="1"/>
  <c r="Y781" i="8" s="1"/>
  <c r="Z781" i="8" l="1"/>
  <c r="AA781" i="8" s="1"/>
  <c r="S781" i="8"/>
  <c r="V781" i="8" s="1"/>
  <c r="W781" i="8" l="1"/>
  <c r="X781" i="8" l="1"/>
  <c r="AC781" i="8" s="1"/>
  <c r="AB781" i="8"/>
  <c r="AD781" i="8" l="1"/>
  <c r="Q781" i="8" s="1"/>
  <c r="AF781" i="8" s="1"/>
  <c r="AG781" i="8" s="1"/>
  <c r="AH781" i="8" s="1"/>
  <c r="AI781" i="8" l="1"/>
  <c r="AJ781" i="8"/>
  <c r="K781" i="8"/>
  <c r="L782" i="8" l="1"/>
  <c r="Z782" i="8" s="1"/>
  <c r="T782" i="8"/>
  <c r="AK781" i="8"/>
  <c r="AL781" i="8" s="1"/>
  <c r="Y782" i="8" l="1"/>
  <c r="AA782" i="8" s="1"/>
  <c r="S782" i="8"/>
  <c r="V782" i="8" l="1"/>
  <c r="W782" i="8"/>
  <c r="X782" i="8" l="1"/>
  <c r="AC782" i="8" s="1"/>
  <c r="AB782" i="8"/>
  <c r="AD782" i="8" l="1"/>
  <c r="Q782" i="8" s="1"/>
  <c r="AF782" i="8" l="1"/>
  <c r="AG782" i="8" s="1"/>
  <c r="AH782" i="8" s="1"/>
  <c r="AI782" i="8"/>
  <c r="AJ782" i="8"/>
  <c r="K782" i="8"/>
  <c r="L783" i="8" l="1"/>
  <c r="Z783" i="8" s="1"/>
  <c r="T783" i="8"/>
  <c r="AK782" i="8"/>
  <c r="AL782" i="8" s="1"/>
  <c r="Y783" i="8" l="1"/>
  <c r="AA783" i="8" s="1"/>
  <c r="S783" i="8"/>
  <c r="V783" i="8" l="1"/>
  <c r="W783" i="8"/>
  <c r="X783" i="8" l="1"/>
  <c r="AC783" i="8" s="1"/>
  <c r="AB783" i="8"/>
  <c r="AD783" i="8" l="1"/>
  <c r="Q783" i="8" s="1"/>
  <c r="AF783" i="8" s="1"/>
  <c r="AG783" i="8" s="1"/>
  <c r="AH783" i="8" s="1"/>
  <c r="AI783" i="8" l="1"/>
  <c r="AJ783" i="8"/>
  <c r="K783" i="8"/>
  <c r="AK783" i="8" l="1"/>
  <c r="AL783" i="8" s="1"/>
  <c r="L784" i="8"/>
  <c r="Z784" i="8" s="1"/>
  <c r="T784" i="8"/>
  <c r="Y784" i="8" l="1"/>
  <c r="AA784" i="8" s="1"/>
  <c r="S784" i="8"/>
  <c r="V784" i="8" l="1"/>
  <c r="W784" i="8"/>
  <c r="X784" i="8" l="1"/>
  <c r="AC784" i="8" s="1"/>
  <c r="AB784" i="8"/>
  <c r="AD784" i="8" l="1"/>
  <c r="Q784" i="8" s="1"/>
  <c r="AF784" i="8" s="1"/>
  <c r="AG784" i="8" s="1"/>
  <c r="AH784" i="8" s="1"/>
  <c r="AI784" i="8" l="1"/>
  <c r="AJ784" i="8"/>
  <c r="K784" i="8"/>
  <c r="AK784" i="8" l="1"/>
  <c r="AL784" i="8" s="1"/>
  <c r="L785" i="8"/>
  <c r="Y785" i="8" s="1"/>
  <c r="T785" i="8"/>
  <c r="Z785" i="8" l="1"/>
  <c r="AA785" i="8" s="1"/>
  <c r="S785" i="8"/>
  <c r="V785" i="8" s="1"/>
  <c r="W785" i="8" l="1"/>
  <c r="X785" i="8" l="1"/>
  <c r="AC785" i="8" s="1"/>
  <c r="AB785" i="8"/>
  <c r="AD785" i="8" l="1"/>
  <c r="Q785" i="8" s="1"/>
  <c r="AF785" i="8" s="1"/>
  <c r="AG785" i="8" s="1"/>
  <c r="AH785" i="8" s="1"/>
  <c r="AI785" i="8" l="1"/>
  <c r="AJ785" i="8"/>
  <c r="K785" i="8"/>
  <c r="AK785" i="8" l="1"/>
  <c r="AL785" i="8" s="1"/>
  <c r="L786" i="8"/>
  <c r="Y786" i="8" s="1"/>
  <c r="T786" i="8"/>
  <c r="Z786" i="8" l="1"/>
  <c r="AA786" i="8" s="1"/>
  <c r="S786" i="8"/>
  <c r="V786" i="8" s="1"/>
  <c r="W786" i="8" l="1"/>
  <c r="X786" i="8" l="1"/>
  <c r="AC786" i="8" s="1"/>
  <c r="AB786" i="8"/>
  <c r="AD786" i="8" l="1"/>
  <c r="Q786" i="8" s="1"/>
  <c r="AF786" i="8" s="1"/>
  <c r="AG786" i="8" s="1"/>
  <c r="AH786" i="8" s="1"/>
  <c r="AI786" i="8" l="1"/>
  <c r="AJ786" i="8"/>
  <c r="K786" i="8"/>
  <c r="AK786" i="8" l="1"/>
  <c r="AL786" i="8" s="1"/>
  <c r="L787" i="8"/>
  <c r="Z787" i="8" s="1"/>
  <c r="T787" i="8"/>
  <c r="Y787" i="8" l="1"/>
  <c r="AA787" i="8" s="1"/>
  <c r="S787" i="8"/>
  <c r="V787" i="8" l="1"/>
  <c r="W787" i="8"/>
  <c r="X787" i="8" l="1"/>
  <c r="AC787" i="8" s="1"/>
  <c r="AB787" i="8"/>
  <c r="AD787" i="8" l="1"/>
  <c r="Q787" i="8" s="1"/>
  <c r="AF787" i="8" s="1"/>
  <c r="AG787" i="8" s="1"/>
  <c r="AH787" i="8" s="1"/>
  <c r="AI787" i="8" l="1"/>
  <c r="AJ787" i="8"/>
  <c r="K787" i="8"/>
  <c r="L788" i="8" l="1"/>
  <c r="Z788" i="8" s="1"/>
  <c r="T788" i="8"/>
  <c r="AK787" i="8"/>
  <c r="AL787" i="8" s="1"/>
  <c r="Y788" i="8" l="1"/>
  <c r="S788" i="8"/>
  <c r="V788" i="8" l="1"/>
  <c r="AA788" i="8"/>
  <c r="W788" i="8"/>
  <c r="X788" i="8" l="1"/>
  <c r="AC788" i="8" s="1"/>
  <c r="AB788" i="8"/>
  <c r="AD788" i="8" l="1"/>
  <c r="Q788" i="8" s="1"/>
  <c r="AI788" i="8" s="1"/>
  <c r="AJ788" i="8" l="1"/>
  <c r="AK788" i="8" s="1"/>
  <c r="AL788" i="8" s="1"/>
  <c r="AF788" i="8"/>
  <c r="AG788" i="8" s="1"/>
  <c r="AH788" i="8" s="1"/>
  <c r="K788" i="8"/>
  <c r="T789" i="8" s="1"/>
  <c r="L789" i="8" l="1"/>
  <c r="Z789" i="8" l="1"/>
  <c r="Y789" i="8"/>
  <c r="AA789" i="8" l="1"/>
  <c r="S789" i="8"/>
  <c r="V789" i="8" s="1"/>
  <c r="W789" i="8" l="1"/>
  <c r="X789" i="8" l="1"/>
  <c r="AC789" i="8" s="1"/>
  <c r="AB789" i="8"/>
  <c r="AD789" i="8" l="1"/>
  <c r="Q789" i="8" s="1"/>
  <c r="AF789" i="8" l="1"/>
  <c r="AG789" i="8" s="1"/>
  <c r="AH789" i="8" s="1"/>
  <c r="AI789" i="8"/>
  <c r="AJ789" i="8"/>
  <c r="K789" i="8"/>
  <c r="L790" i="8" l="1"/>
  <c r="Z790" i="8" s="1"/>
  <c r="T790" i="8"/>
  <c r="AK789" i="8"/>
  <c r="AL789" i="8" s="1"/>
  <c r="Y790" i="8" l="1"/>
  <c r="AA790" i="8" s="1"/>
  <c r="S790" i="8"/>
  <c r="V790" i="8" l="1"/>
  <c r="W790" i="8"/>
  <c r="X790" i="8" l="1"/>
  <c r="AC790" i="8" s="1"/>
  <c r="AB790" i="8"/>
  <c r="AD790" i="8" l="1"/>
  <c r="Q790" i="8" s="1"/>
  <c r="AI790" i="8" s="1"/>
  <c r="AJ790" i="8" l="1"/>
  <c r="AK790" i="8" s="1"/>
  <c r="AL790" i="8" s="1"/>
  <c r="AF790" i="8"/>
  <c r="AG790" i="8" s="1"/>
  <c r="AH790" i="8" s="1"/>
  <c r="K790" i="8"/>
  <c r="T791" i="8" s="1"/>
  <c r="L791" i="8" l="1"/>
  <c r="Z791" i="8" l="1"/>
  <c r="Y791" i="8"/>
  <c r="AA791" i="8" l="1"/>
  <c r="S791" i="8"/>
  <c r="V791" i="8" s="1"/>
  <c r="W791" i="8" l="1"/>
  <c r="X791" i="8" l="1"/>
  <c r="AC791" i="8" s="1"/>
  <c r="AB791" i="8"/>
  <c r="AD791" i="8" l="1"/>
  <c r="Q791" i="8" s="1"/>
  <c r="AF791" i="8" s="1"/>
  <c r="AG791" i="8" s="1"/>
  <c r="AH791" i="8" s="1"/>
  <c r="AI791" i="8" l="1"/>
  <c r="AJ791" i="8"/>
  <c r="K791" i="8"/>
  <c r="L792" i="8" l="1"/>
  <c r="Z792" i="8" s="1"/>
  <c r="T792" i="8"/>
  <c r="AK791" i="8"/>
  <c r="AL791" i="8" s="1"/>
  <c r="Y792" i="8" l="1"/>
  <c r="AA792" i="8" s="1"/>
  <c r="S792" i="8"/>
  <c r="V792" i="8" l="1"/>
  <c r="W792" i="8"/>
  <c r="X792" i="8" l="1"/>
  <c r="AC792" i="8" s="1"/>
  <c r="AB792" i="8"/>
  <c r="AD792" i="8" l="1"/>
  <c r="Q792" i="8" s="1"/>
  <c r="AF792" i="8" l="1"/>
  <c r="AG792" i="8" s="1"/>
  <c r="AH792" i="8" s="1"/>
  <c r="AJ792" i="8"/>
  <c r="AI792" i="8"/>
  <c r="K792" i="8"/>
  <c r="L793" i="8" l="1"/>
  <c r="Z793" i="8" s="1"/>
  <c r="T793" i="8"/>
  <c r="AK792" i="8"/>
  <c r="AL792" i="8" s="1"/>
  <c r="Y793" i="8" l="1"/>
  <c r="AA793" i="8" s="1"/>
  <c r="S793" i="8"/>
  <c r="V793" i="8" l="1"/>
  <c r="W793" i="8"/>
  <c r="X793" i="8" l="1"/>
  <c r="AC793" i="8" s="1"/>
  <c r="AB793" i="8"/>
  <c r="AD793" i="8" l="1"/>
  <c r="Q793" i="8" s="1"/>
  <c r="AF793" i="8" l="1"/>
  <c r="AG793" i="8" s="1"/>
  <c r="AH793" i="8" s="1"/>
  <c r="AJ793" i="8"/>
  <c r="AI793" i="8"/>
  <c r="K793" i="8"/>
  <c r="L794" i="8" l="1"/>
  <c r="Z794" i="8" s="1"/>
  <c r="T794" i="8"/>
  <c r="AK793" i="8"/>
  <c r="AL793" i="8" s="1"/>
  <c r="Y794" i="8" l="1"/>
  <c r="AA794" i="8" s="1"/>
  <c r="S794" i="8"/>
  <c r="V794" i="8" l="1"/>
  <c r="W794" i="8"/>
  <c r="X794" i="8" l="1"/>
  <c r="AC794" i="8" s="1"/>
  <c r="AB794" i="8"/>
  <c r="AD794" i="8" l="1"/>
  <c r="Q794" i="8" s="1"/>
  <c r="AF794" i="8" s="1"/>
  <c r="AG794" i="8" s="1"/>
  <c r="AH794" i="8" s="1"/>
  <c r="AI794" i="8" l="1"/>
  <c r="AJ794" i="8"/>
  <c r="K794" i="8"/>
  <c r="L795" i="8" l="1"/>
  <c r="Z795" i="8" s="1"/>
  <c r="T795" i="8"/>
  <c r="AK794" i="8"/>
  <c r="AL794" i="8" s="1"/>
  <c r="Y795" i="8" l="1"/>
  <c r="AA795" i="8" s="1"/>
  <c r="S795" i="8"/>
  <c r="V795" i="8" l="1"/>
  <c r="W795" i="8"/>
  <c r="X795" i="8" l="1"/>
  <c r="AC795" i="8" s="1"/>
  <c r="AB795" i="8"/>
  <c r="AD795" i="8" l="1"/>
  <c r="Q795" i="8" s="1"/>
  <c r="AF795" i="8" s="1"/>
  <c r="AG795" i="8" s="1"/>
  <c r="AH795" i="8" s="1"/>
  <c r="AI795" i="8" l="1"/>
  <c r="AJ795" i="8"/>
  <c r="K795" i="8"/>
  <c r="L796" i="8" l="1"/>
  <c r="Y796" i="8" s="1"/>
  <c r="T796" i="8"/>
  <c r="AK795" i="8"/>
  <c r="AL795" i="8" s="1"/>
  <c r="Z796" i="8" l="1"/>
  <c r="AA796" i="8" s="1"/>
  <c r="S796" i="8"/>
  <c r="V796" i="8" s="1"/>
  <c r="W796" i="8" l="1"/>
  <c r="X796" i="8" l="1"/>
  <c r="AC796" i="8" s="1"/>
  <c r="AB796" i="8"/>
  <c r="AD796" i="8" l="1"/>
  <c r="Q796" i="8" s="1"/>
  <c r="AF796" i="8" s="1"/>
  <c r="AG796" i="8" s="1"/>
  <c r="AH796" i="8" s="1"/>
  <c r="AI796" i="8" l="1"/>
  <c r="AJ796" i="8"/>
  <c r="K796" i="8"/>
  <c r="AK796" i="8" l="1"/>
  <c r="AL796" i="8" s="1"/>
  <c r="L797" i="8"/>
  <c r="Y797" i="8" s="1"/>
  <c r="T797" i="8"/>
  <c r="Z797" i="8" l="1"/>
  <c r="AA797" i="8" s="1"/>
  <c r="S797" i="8"/>
  <c r="V797" i="8" s="1"/>
  <c r="W797" i="8" l="1"/>
  <c r="X797" i="8" l="1"/>
  <c r="AC797" i="8" s="1"/>
  <c r="AB797" i="8"/>
  <c r="AD797" i="8" l="1"/>
  <c r="Q797" i="8" s="1"/>
  <c r="AF797" i="8" s="1"/>
  <c r="AG797" i="8" s="1"/>
  <c r="AH797" i="8" s="1"/>
  <c r="AI797" i="8" l="1"/>
  <c r="AJ797" i="8"/>
  <c r="K797" i="8"/>
  <c r="L798" i="8" l="1"/>
  <c r="Z798" i="8" s="1"/>
  <c r="T798" i="8"/>
  <c r="AK797" i="8"/>
  <c r="AL797" i="8" s="1"/>
  <c r="Y798" i="8" l="1"/>
  <c r="AA798" i="8" s="1"/>
  <c r="S798" i="8"/>
  <c r="V798" i="8" s="1"/>
  <c r="W798" i="8" l="1"/>
  <c r="X798" i="8" l="1"/>
  <c r="AC798" i="8" s="1"/>
  <c r="AB798" i="8"/>
  <c r="AD798" i="8" l="1"/>
  <c r="Q798" i="8" s="1"/>
  <c r="AF798" i="8" s="1"/>
  <c r="AG798" i="8" s="1"/>
  <c r="AH798" i="8" s="1"/>
  <c r="AI798" i="8" l="1"/>
  <c r="AJ798" i="8"/>
  <c r="K798" i="8"/>
  <c r="AK798" i="8" l="1"/>
  <c r="AL798" i="8" s="1"/>
  <c r="L799" i="8"/>
  <c r="Z799" i="8" s="1"/>
  <c r="T799" i="8"/>
  <c r="Y799" i="8" l="1"/>
  <c r="AA799" i="8" s="1"/>
  <c r="S799" i="8"/>
  <c r="V799" i="8" l="1"/>
  <c r="W799" i="8"/>
  <c r="X799" i="8" l="1"/>
  <c r="AC799" i="8" s="1"/>
  <c r="AB799" i="8"/>
  <c r="AD799" i="8" l="1"/>
  <c r="Q799" i="8" s="1"/>
  <c r="AF799" i="8" s="1"/>
  <c r="AG799" i="8" s="1"/>
  <c r="AH799" i="8" s="1"/>
  <c r="AJ799" i="8" l="1"/>
  <c r="AI799" i="8"/>
  <c r="K799" i="8"/>
  <c r="L800" i="8" l="1"/>
  <c r="Z800" i="8" s="1"/>
  <c r="T800" i="8"/>
  <c r="AK799" i="8"/>
  <c r="AL799" i="8" s="1"/>
  <c r="Y800" i="8" l="1"/>
  <c r="AA800" i="8" s="1"/>
  <c r="S800" i="8"/>
  <c r="V800" i="8" l="1"/>
  <c r="W800" i="8"/>
  <c r="X800" i="8" l="1"/>
  <c r="AC800" i="8" s="1"/>
  <c r="AB800" i="8"/>
  <c r="AD800" i="8" l="1"/>
  <c r="Q800" i="8" s="1"/>
  <c r="AF800" i="8" l="1"/>
  <c r="AG800" i="8" s="1"/>
  <c r="AH800" i="8" s="1"/>
  <c r="AI800" i="8"/>
  <c r="AJ800" i="8"/>
  <c r="K800" i="8"/>
  <c r="AK800" i="8" l="1"/>
  <c r="AL800" i="8" s="1"/>
  <c r="L801" i="8"/>
  <c r="Y801" i="8" s="1"/>
  <c r="T801" i="8"/>
  <c r="Z801" i="8" l="1"/>
  <c r="AA801" i="8" s="1"/>
  <c r="S801" i="8"/>
  <c r="V801" i="8" s="1"/>
  <c r="W801" i="8" l="1"/>
  <c r="X801" i="8" l="1"/>
  <c r="AC801" i="8" s="1"/>
  <c r="AB801" i="8"/>
  <c r="AD801" i="8" l="1"/>
  <c r="Q801" i="8" s="1"/>
  <c r="AF801" i="8" s="1"/>
  <c r="AG801" i="8" s="1"/>
  <c r="AH801" i="8" s="1"/>
  <c r="AI801" i="8" l="1"/>
  <c r="AJ801" i="8"/>
  <c r="K801" i="8"/>
  <c r="L802" i="8" l="1"/>
  <c r="Z802" i="8" s="1"/>
  <c r="T802" i="8"/>
  <c r="AK801" i="8"/>
  <c r="AL801" i="8" s="1"/>
  <c r="Y802" i="8" l="1"/>
  <c r="AA802" i="8" s="1"/>
  <c r="S802" i="8"/>
  <c r="V802" i="8" l="1"/>
  <c r="W802" i="8"/>
  <c r="X802" i="8" l="1"/>
  <c r="AC802" i="8" s="1"/>
  <c r="AB802" i="8"/>
  <c r="AD802" i="8" l="1"/>
  <c r="Q802" i="8" s="1"/>
  <c r="K802" i="8" l="1"/>
  <c r="T803" i="8" s="1"/>
  <c r="AI802" i="8"/>
  <c r="AJ802" i="8"/>
  <c r="AF802" i="8"/>
  <c r="AG802" i="8" s="1"/>
  <c r="AH802" i="8" s="1"/>
  <c r="L803" i="8" l="1"/>
  <c r="Z803" i="8" s="1"/>
  <c r="AK802" i="8"/>
  <c r="AL802" i="8" s="1"/>
  <c r="Y803" i="8" l="1"/>
  <c r="S803" i="8"/>
  <c r="V803" i="8" l="1"/>
  <c r="AA803" i="8"/>
  <c r="W803" i="8"/>
  <c r="X803" i="8" l="1"/>
  <c r="AC803" i="8" s="1"/>
  <c r="AB803" i="8"/>
  <c r="AD803" i="8" l="1"/>
  <c r="Q803" i="8" s="1"/>
  <c r="K803" i="8" s="1"/>
  <c r="T804" i="8" s="1"/>
  <c r="AI803" i="8" l="1"/>
  <c r="AJ803" i="8"/>
  <c r="AF803" i="8"/>
  <c r="AG803" i="8" s="1"/>
  <c r="AH803" i="8" s="1"/>
  <c r="L804" i="8"/>
  <c r="AK803" i="8" l="1"/>
  <c r="AL803" i="8" s="1"/>
  <c r="Z804" i="8"/>
  <c r="Y804" i="8"/>
  <c r="S804" i="8" l="1"/>
  <c r="V804" i="8" s="1"/>
  <c r="AA804" i="8"/>
  <c r="W804" i="8" l="1"/>
  <c r="X804" i="8" l="1"/>
  <c r="AC804" i="8" s="1"/>
  <c r="AB804" i="8"/>
  <c r="AD804" i="8" l="1"/>
  <c r="Q804" i="8" s="1"/>
  <c r="AJ804" i="8" s="1"/>
  <c r="AI804" i="8" l="1"/>
  <c r="AK804" i="8" s="1"/>
  <c r="AL804" i="8" s="1"/>
  <c r="AF804" i="8"/>
  <c r="AG804" i="8" s="1"/>
  <c r="AH804" i="8" s="1"/>
  <c r="K804" i="8"/>
  <c r="T805" i="8" s="1"/>
  <c r="L805" i="8" l="1"/>
  <c r="Z805" i="8" l="1"/>
  <c r="Y805" i="8"/>
  <c r="S805" i="8" l="1"/>
  <c r="V805" i="8" s="1"/>
  <c r="AA805" i="8"/>
  <c r="W805" i="8" l="1"/>
  <c r="X805" i="8" l="1"/>
  <c r="AC805" i="8" s="1"/>
  <c r="AB805" i="8"/>
  <c r="AD805" i="8" l="1"/>
  <c r="Q805" i="8" s="1"/>
  <c r="AF805" i="8" s="1"/>
  <c r="AG805" i="8" s="1"/>
  <c r="AH805" i="8" s="1"/>
  <c r="AI805" i="8" l="1"/>
  <c r="AJ805" i="8"/>
  <c r="K805" i="8"/>
  <c r="L806" i="8" l="1"/>
  <c r="Z806" i="8" s="1"/>
  <c r="T806" i="8"/>
  <c r="AK805" i="8"/>
  <c r="AL805" i="8" s="1"/>
  <c r="Y806" i="8" l="1"/>
  <c r="AA806" i="8" s="1"/>
  <c r="S806" i="8"/>
  <c r="V806" i="8" l="1"/>
  <c r="W806" i="8"/>
  <c r="X806" i="8" l="1"/>
  <c r="AC806" i="8" s="1"/>
  <c r="AB806" i="8"/>
  <c r="AD806" i="8" l="1"/>
  <c r="Q806" i="8" s="1"/>
  <c r="AJ806" i="8" s="1"/>
  <c r="AI806" i="8" l="1"/>
  <c r="AK806" i="8" s="1"/>
  <c r="AL806" i="8" s="1"/>
  <c r="AF806" i="8"/>
  <c r="AG806" i="8" s="1"/>
  <c r="AH806" i="8" s="1"/>
  <c r="K806" i="8"/>
  <c r="T807" i="8" s="1"/>
  <c r="L807" i="8" l="1"/>
  <c r="Z807" i="8" l="1"/>
  <c r="Y807" i="8"/>
  <c r="AA807" i="8" l="1"/>
  <c r="S807" i="8"/>
  <c r="V807" i="8" s="1"/>
  <c r="W807" i="8" l="1"/>
  <c r="X807" i="8" l="1"/>
  <c r="AC807" i="8" s="1"/>
  <c r="AB807" i="8"/>
  <c r="AD807" i="8" l="1"/>
  <c r="Q807" i="8" s="1"/>
  <c r="AF807" i="8" s="1"/>
  <c r="AG807" i="8" s="1"/>
  <c r="AH807" i="8" s="1"/>
  <c r="AI807" i="8" l="1"/>
  <c r="K807" i="8"/>
  <c r="AJ807" i="8"/>
  <c r="L808" i="8" l="1"/>
  <c r="Z808" i="8" s="1"/>
  <c r="T808" i="8"/>
  <c r="AK807" i="8"/>
  <c r="AL807" i="8" s="1"/>
  <c r="Y808" i="8" l="1"/>
  <c r="AA808" i="8" s="1"/>
  <c r="S808" i="8"/>
  <c r="V808" i="8" l="1"/>
  <c r="W808" i="8"/>
  <c r="X808" i="8" l="1"/>
  <c r="AC808" i="8" s="1"/>
  <c r="AB808" i="8"/>
  <c r="AD808" i="8" l="1"/>
  <c r="Q808" i="8" s="1"/>
  <c r="AJ808" i="8" l="1"/>
  <c r="K808" i="8"/>
  <c r="AF808" i="8"/>
  <c r="AG808" i="8" s="1"/>
  <c r="AH808" i="8" s="1"/>
  <c r="AI808" i="8"/>
  <c r="L809" i="8" l="1"/>
  <c r="Z809" i="8" s="1"/>
  <c r="T809" i="8"/>
  <c r="AK808" i="8"/>
  <c r="AL808" i="8" s="1"/>
  <c r="Y809" i="8" l="1"/>
  <c r="AA809" i="8" s="1"/>
  <c r="S809" i="8"/>
  <c r="V809" i="8" l="1"/>
  <c r="W809" i="8"/>
  <c r="X809" i="8" l="1"/>
  <c r="AC809" i="8" s="1"/>
  <c r="AB809" i="8"/>
  <c r="AD809" i="8" l="1"/>
  <c r="Q809" i="8" s="1"/>
  <c r="K809" i="8" s="1"/>
  <c r="T810" i="8" s="1"/>
  <c r="AI809" i="8" l="1"/>
  <c r="AJ809" i="8"/>
  <c r="AF809" i="8"/>
  <c r="AG809" i="8" s="1"/>
  <c r="AH809" i="8" s="1"/>
  <c r="L810" i="8"/>
  <c r="AK809" i="8" l="1"/>
  <c r="AL809" i="8" s="1"/>
  <c r="Z810" i="8"/>
  <c r="Y810" i="8"/>
  <c r="AA810" i="8" l="1"/>
  <c r="S810" i="8"/>
  <c r="V810" i="8" s="1"/>
  <c r="W810" i="8" l="1"/>
  <c r="X810" i="8" l="1"/>
  <c r="AC810" i="8" s="1"/>
  <c r="AB810" i="8"/>
  <c r="AD810" i="8" l="1"/>
  <c r="Q810" i="8" s="1"/>
  <c r="AJ810" i="8" s="1"/>
  <c r="AI810" i="8" l="1"/>
  <c r="AK810" i="8" s="1"/>
  <c r="AL810" i="8" s="1"/>
  <c r="AF810" i="8"/>
  <c r="AG810" i="8" s="1"/>
  <c r="AH810" i="8" s="1"/>
  <c r="K810" i="8"/>
  <c r="T811" i="8" s="1"/>
  <c r="L811" i="8" l="1"/>
  <c r="Z811" i="8" l="1"/>
  <c r="Y811" i="8"/>
  <c r="AA811" i="8" l="1"/>
  <c r="S811" i="8"/>
  <c r="V811" i="8" s="1"/>
  <c r="W811" i="8" l="1"/>
  <c r="X811" i="8" l="1"/>
  <c r="AC811" i="8" s="1"/>
  <c r="AB811" i="8"/>
  <c r="AD811" i="8" l="1"/>
  <c r="Q811" i="8" s="1"/>
  <c r="AF811" i="8" s="1"/>
  <c r="AG811" i="8" s="1"/>
  <c r="AH811" i="8" s="1"/>
  <c r="AI811" i="8" l="1"/>
  <c r="AJ811" i="8"/>
  <c r="K811" i="8"/>
  <c r="L812" i="8" l="1"/>
  <c r="Z812" i="8" s="1"/>
  <c r="T812" i="8"/>
  <c r="AK811" i="8"/>
  <c r="AL811" i="8" s="1"/>
  <c r="Y812" i="8" l="1"/>
  <c r="AA812" i="8" s="1"/>
  <c r="S812" i="8"/>
  <c r="V812" i="8" l="1"/>
  <c r="W812" i="8"/>
  <c r="X812" i="8" l="1"/>
  <c r="AC812" i="8" s="1"/>
  <c r="AB812" i="8"/>
  <c r="AD812" i="8" l="1"/>
  <c r="Q812" i="8" s="1"/>
  <c r="AI812" i="8" l="1"/>
  <c r="AJ812" i="8"/>
  <c r="AF812" i="8"/>
  <c r="AG812" i="8" s="1"/>
  <c r="AH812" i="8" s="1"/>
  <c r="K812" i="8"/>
  <c r="T813" i="8" s="1"/>
  <c r="AK812" i="8" l="1"/>
  <c r="AL812" i="8" s="1"/>
  <c r="L813" i="8"/>
  <c r="Z813" i="8" l="1"/>
  <c r="Y813" i="8"/>
  <c r="S813" i="8" l="1"/>
  <c r="V813" i="8" s="1"/>
  <c r="AA813" i="8"/>
  <c r="W813" i="8" l="1"/>
  <c r="X813" i="8" l="1"/>
  <c r="AC813" i="8" s="1"/>
  <c r="AB813" i="8"/>
  <c r="AD813" i="8" l="1"/>
  <c r="Q813" i="8" s="1"/>
  <c r="AJ813" i="8" l="1"/>
  <c r="AI813" i="8"/>
  <c r="AF813" i="8"/>
  <c r="AG813" i="8" s="1"/>
  <c r="AH813" i="8" s="1"/>
  <c r="K813" i="8"/>
  <c r="T814" i="8" s="1"/>
  <c r="AK813" i="8" l="1"/>
  <c r="AL813" i="8" s="1"/>
  <c r="L814" i="8"/>
  <c r="Z814" i="8" l="1"/>
  <c r="Y814" i="8"/>
  <c r="AA814" i="8" l="1"/>
  <c r="S814" i="8"/>
  <c r="V814" i="8" s="1"/>
  <c r="W814" i="8" l="1"/>
  <c r="X814" i="8" l="1"/>
  <c r="AC814" i="8" s="1"/>
  <c r="AB814" i="8"/>
  <c r="AD814" i="8" l="1"/>
  <c r="Q814" i="8" s="1"/>
  <c r="AF814" i="8" s="1"/>
  <c r="AG814" i="8" s="1"/>
  <c r="AH814" i="8" s="1"/>
  <c r="AI814" i="8" l="1"/>
  <c r="AJ814" i="8"/>
  <c r="K814" i="8"/>
  <c r="L815" i="8" l="1"/>
  <c r="Z815" i="8" s="1"/>
  <c r="T815" i="8"/>
  <c r="AK814" i="8"/>
  <c r="AL814" i="8" s="1"/>
  <c r="Y815" i="8" l="1"/>
  <c r="AA815" i="8" s="1"/>
  <c r="S815" i="8"/>
  <c r="V815" i="8" l="1"/>
  <c r="W815" i="8"/>
  <c r="X815" i="8" l="1"/>
  <c r="AC815" i="8" s="1"/>
  <c r="AB815" i="8"/>
  <c r="AD815" i="8" l="1"/>
  <c r="Q815" i="8" s="1"/>
  <c r="K815" i="8" l="1"/>
  <c r="AI815" i="8"/>
  <c r="AJ815" i="8"/>
  <c r="AF815" i="8"/>
  <c r="AG815" i="8" s="1"/>
  <c r="AH815" i="8" s="1"/>
  <c r="L816" i="8" l="1"/>
  <c r="Z816" i="8" s="1"/>
  <c r="T816" i="8"/>
  <c r="AK815" i="8"/>
  <c r="AL815" i="8" s="1"/>
  <c r="Y816" i="8" l="1"/>
  <c r="S816" i="8"/>
  <c r="V816" i="8" l="1"/>
  <c r="AA816" i="8"/>
  <c r="W816" i="8"/>
  <c r="X816" i="8" l="1"/>
  <c r="AC816" i="8" s="1"/>
  <c r="AB816" i="8"/>
  <c r="AD816" i="8" l="1"/>
  <c r="Q816" i="8" s="1"/>
  <c r="K816" i="8" l="1"/>
  <c r="AI816" i="8"/>
  <c r="AJ816" i="8"/>
  <c r="AF816" i="8"/>
  <c r="AG816" i="8" s="1"/>
  <c r="AH816" i="8" s="1"/>
  <c r="AK816" i="8" l="1"/>
  <c r="AL816" i="8" s="1"/>
  <c r="L817" i="8"/>
  <c r="Y817" i="8" s="1"/>
  <c r="T817" i="8"/>
  <c r="Z817" i="8" l="1"/>
  <c r="AA817" i="8" s="1"/>
  <c r="S817" i="8"/>
  <c r="V817" i="8" s="1"/>
  <c r="W817" i="8" l="1"/>
  <c r="X817" i="8" l="1"/>
  <c r="AC817" i="8" s="1"/>
  <c r="AB817" i="8"/>
  <c r="AD817" i="8" l="1"/>
  <c r="Q817" i="8" s="1"/>
  <c r="AF817" i="8" s="1"/>
  <c r="AG817" i="8" s="1"/>
  <c r="AH817" i="8" s="1"/>
  <c r="AJ817" i="8" l="1"/>
  <c r="AI817" i="8"/>
  <c r="K817" i="8"/>
  <c r="L818" i="8" l="1"/>
  <c r="Z818" i="8" s="1"/>
  <c r="T818" i="8"/>
  <c r="AK817" i="8"/>
  <c r="AL817" i="8" s="1"/>
  <c r="Y818" i="8" l="1"/>
  <c r="AA818" i="8" s="1"/>
  <c r="S818" i="8"/>
  <c r="V818" i="8" s="1"/>
  <c r="W818" i="8" l="1"/>
  <c r="X818" i="8" l="1"/>
  <c r="AC818" i="8" s="1"/>
  <c r="AB818" i="8"/>
  <c r="AD818" i="8" l="1"/>
  <c r="Q818" i="8" s="1"/>
  <c r="AF818" i="8" s="1"/>
  <c r="AG818" i="8" s="1"/>
  <c r="AH818" i="8" s="1"/>
  <c r="K818" i="8" l="1"/>
  <c r="T819" i="8" s="1"/>
  <c r="AI818" i="8"/>
  <c r="AJ818" i="8"/>
  <c r="AK818" i="8" l="1"/>
  <c r="AL818" i="8" s="1"/>
  <c r="L819" i="8"/>
  <c r="Z819" i="8" s="1"/>
  <c r="Y819" i="8" l="1"/>
  <c r="S819" i="8"/>
  <c r="AA819" i="8" l="1"/>
  <c r="V819" i="8"/>
  <c r="W819" i="8"/>
  <c r="X819" i="8" l="1"/>
  <c r="AC819" i="8" s="1"/>
  <c r="AB819" i="8"/>
  <c r="AD819" i="8" l="1"/>
  <c r="Q819" i="8" s="1"/>
  <c r="AF819" i="8" l="1"/>
  <c r="AG819" i="8" s="1"/>
  <c r="AH819" i="8" s="1"/>
  <c r="K819" i="8"/>
  <c r="T820" i="8" s="1"/>
  <c r="AI819" i="8"/>
  <c r="AJ819" i="8"/>
  <c r="L820" i="8" l="1"/>
  <c r="Y820" i="8" s="1"/>
  <c r="AK819" i="8"/>
  <c r="AL819" i="8" s="1"/>
  <c r="Z820" i="8" l="1"/>
  <c r="AA820" i="8" s="1"/>
  <c r="S820" i="8"/>
  <c r="V820" i="8" s="1"/>
  <c r="W820" i="8" l="1"/>
  <c r="X820" i="8" l="1"/>
  <c r="AC820" i="8" s="1"/>
  <c r="AB820" i="8"/>
  <c r="AD820" i="8" l="1"/>
  <c r="Q820" i="8" s="1"/>
  <c r="K820" i="8" s="1"/>
  <c r="T821" i="8" s="1"/>
  <c r="AI820" i="8" l="1"/>
  <c r="AJ820" i="8"/>
  <c r="AF820" i="8"/>
  <c r="AG820" i="8" s="1"/>
  <c r="AH820" i="8" s="1"/>
  <c r="L821" i="8"/>
  <c r="AK820" i="8" l="1"/>
  <c r="AL820" i="8" s="1"/>
  <c r="Z821" i="8"/>
  <c r="Y821" i="8"/>
  <c r="AA821" i="8" l="1"/>
  <c r="S821" i="8"/>
  <c r="V821" i="8" s="1"/>
  <c r="W821" i="8" l="1"/>
  <c r="X821" i="8" l="1"/>
  <c r="AC821" i="8" s="1"/>
  <c r="AB821" i="8"/>
  <c r="AD821" i="8" l="1"/>
  <c r="Q821" i="8" s="1"/>
  <c r="AF821" i="8" l="1"/>
  <c r="AG821" i="8" s="1"/>
  <c r="AH821" i="8" s="1"/>
  <c r="AI821" i="8"/>
  <c r="AJ821" i="8"/>
  <c r="K821" i="8"/>
  <c r="L822" i="8" l="1"/>
  <c r="Z822" i="8" s="1"/>
  <c r="T822" i="8"/>
  <c r="AK821" i="8"/>
  <c r="AL821" i="8" s="1"/>
  <c r="Y822" i="8" l="1"/>
  <c r="AA822" i="8" s="1"/>
  <c r="S822" i="8"/>
  <c r="V822" i="8" l="1"/>
  <c r="W822" i="8"/>
  <c r="X822" i="8" l="1"/>
  <c r="AC822" i="8" s="1"/>
  <c r="AB822" i="8"/>
  <c r="AD822" i="8" l="1"/>
  <c r="Q822" i="8" s="1"/>
  <c r="AF822" i="8" l="1"/>
  <c r="AG822" i="8" s="1"/>
  <c r="AH822" i="8" s="1"/>
  <c r="AI822" i="8"/>
  <c r="AJ822" i="8"/>
  <c r="K822" i="8"/>
  <c r="L823" i="8" l="1"/>
  <c r="Y823" i="8" s="1"/>
  <c r="T823" i="8"/>
  <c r="AK822" i="8"/>
  <c r="AL822" i="8" s="1"/>
  <c r="Z823" i="8" l="1"/>
  <c r="AA823" i="8" s="1"/>
  <c r="S823" i="8"/>
  <c r="V823" i="8" s="1"/>
  <c r="W823" i="8" l="1"/>
  <c r="X823" i="8" l="1"/>
  <c r="AC823" i="8" s="1"/>
  <c r="AB823" i="8"/>
  <c r="AD823" i="8" l="1"/>
  <c r="Q823" i="8" s="1"/>
  <c r="AF823" i="8" s="1"/>
  <c r="AG823" i="8" s="1"/>
  <c r="AH823" i="8" s="1"/>
  <c r="AI823" i="8" l="1"/>
  <c r="AJ823" i="8"/>
  <c r="K823" i="8"/>
  <c r="L824" i="8" l="1"/>
  <c r="Z824" i="8" s="1"/>
  <c r="T824" i="8"/>
  <c r="AK823" i="8"/>
  <c r="AL823" i="8" s="1"/>
  <c r="Y824" i="8" l="1"/>
  <c r="AA824" i="8" s="1"/>
  <c r="S824" i="8"/>
  <c r="V824" i="8" l="1"/>
  <c r="W824" i="8"/>
  <c r="X824" i="8" l="1"/>
  <c r="AC824" i="8" s="1"/>
  <c r="AB824" i="8"/>
  <c r="AD824" i="8" l="1"/>
  <c r="Q824" i="8" s="1"/>
  <c r="AJ824" i="8" s="1"/>
  <c r="AI824" i="8" l="1"/>
  <c r="AK824" i="8" s="1"/>
  <c r="AL824" i="8" s="1"/>
  <c r="AF824" i="8"/>
  <c r="AG824" i="8" s="1"/>
  <c r="AH824" i="8" s="1"/>
  <c r="K824" i="8"/>
  <c r="T825" i="8" s="1"/>
  <c r="L825" i="8" l="1"/>
  <c r="Z825" i="8" l="1"/>
  <c r="Y825" i="8"/>
  <c r="S825" i="8" l="1"/>
  <c r="V825" i="8" s="1"/>
  <c r="AA825" i="8"/>
  <c r="W825" i="8" l="1"/>
  <c r="X825" i="8" l="1"/>
  <c r="AC825" i="8" s="1"/>
  <c r="AB825" i="8"/>
  <c r="AD825" i="8" l="1"/>
  <c r="Q825" i="8" s="1"/>
  <c r="K825" i="8" l="1"/>
  <c r="AJ825" i="8"/>
  <c r="AI825" i="8"/>
  <c r="AF825" i="8"/>
  <c r="AG825" i="8" s="1"/>
  <c r="AH825" i="8" s="1"/>
  <c r="L826" i="8" l="1"/>
  <c r="Z826" i="8" s="1"/>
  <c r="T826" i="8"/>
  <c r="AK825" i="8"/>
  <c r="AL825" i="8" s="1"/>
  <c r="Y826" i="8" l="1"/>
  <c r="AA826" i="8" s="1"/>
  <c r="S826" i="8"/>
  <c r="V826" i="8" s="1"/>
  <c r="W826" i="8" l="1"/>
  <c r="X826" i="8" l="1"/>
  <c r="AC826" i="8" s="1"/>
  <c r="AB826" i="8"/>
  <c r="AD826" i="8" l="1"/>
  <c r="Q826" i="8" s="1"/>
  <c r="K826" i="8" l="1"/>
  <c r="AJ826" i="8"/>
  <c r="AI826" i="8"/>
  <c r="AF826" i="8"/>
  <c r="AG826" i="8" s="1"/>
  <c r="AH826" i="8" s="1"/>
  <c r="L827" i="8" l="1"/>
  <c r="Z827" i="8" s="1"/>
  <c r="T827" i="8"/>
  <c r="AK826" i="8"/>
  <c r="AL826" i="8" s="1"/>
  <c r="Y827" i="8" l="1"/>
  <c r="AA827" i="8" s="1"/>
  <c r="S827" i="8"/>
  <c r="V827" i="8" s="1"/>
  <c r="W827" i="8" l="1"/>
  <c r="X827" i="8" l="1"/>
  <c r="AC827" i="8" s="1"/>
  <c r="AB827" i="8"/>
  <c r="AD827" i="8" l="1"/>
  <c r="Q827" i="8" s="1"/>
  <c r="AJ827" i="8" l="1"/>
  <c r="AI827" i="8"/>
  <c r="AF827" i="8"/>
  <c r="AG827" i="8" s="1"/>
  <c r="AH827" i="8" s="1"/>
  <c r="K827" i="8"/>
  <c r="T828" i="8" s="1"/>
  <c r="AK827" i="8" l="1"/>
  <c r="AL827" i="8" s="1"/>
  <c r="L828" i="8"/>
  <c r="Z828" i="8" l="1"/>
  <c r="Y828" i="8"/>
  <c r="AA828" i="8" l="1"/>
  <c r="S828" i="8"/>
  <c r="V828" i="8" s="1"/>
  <c r="W828" i="8" l="1"/>
  <c r="X828" i="8" l="1"/>
  <c r="AC828" i="8" s="1"/>
  <c r="AB828" i="8"/>
  <c r="AD828" i="8" l="1"/>
  <c r="Q828" i="8" s="1"/>
  <c r="AF828" i="8" l="1"/>
  <c r="AG828" i="8" s="1"/>
  <c r="AH828" i="8" s="1"/>
  <c r="AJ828" i="8"/>
  <c r="AI828" i="8"/>
  <c r="K828" i="8"/>
  <c r="L829" i="8" l="1"/>
  <c r="Z829" i="8" s="1"/>
  <c r="T829" i="8"/>
  <c r="AK828" i="8"/>
  <c r="AL828" i="8" s="1"/>
  <c r="Y829" i="8" l="1"/>
  <c r="AA829" i="8" s="1"/>
  <c r="S829" i="8"/>
  <c r="V829" i="8" l="1"/>
  <c r="W829" i="8"/>
  <c r="X829" i="8" l="1"/>
  <c r="AC829" i="8" s="1"/>
  <c r="AB829" i="8"/>
  <c r="AD829" i="8" l="1"/>
  <c r="Q829" i="8" s="1"/>
  <c r="AF829" i="8" l="1"/>
  <c r="AG829" i="8" s="1"/>
  <c r="AH829" i="8" s="1"/>
  <c r="AI829" i="8"/>
  <c r="AJ829" i="8"/>
  <c r="K829" i="8"/>
  <c r="L830" i="8" l="1"/>
  <c r="Z830" i="8" s="1"/>
  <c r="T830" i="8"/>
  <c r="AK829" i="8"/>
  <c r="AL829" i="8" s="1"/>
  <c r="Y830" i="8" l="1"/>
  <c r="AA830" i="8" s="1"/>
  <c r="S830" i="8"/>
  <c r="V830" i="8" l="1"/>
  <c r="W830" i="8"/>
  <c r="X830" i="8" l="1"/>
  <c r="AC830" i="8" s="1"/>
  <c r="AB830" i="8"/>
  <c r="AD830" i="8" l="1"/>
  <c r="Q830" i="8" s="1"/>
  <c r="AJ830" i="8" l="1"/>
  <c r="K830" i="8"/>
  <c r="T831" i="8" s="1"/>
  <c r="AF830" i="8"/>
  <c r="AG830" i="8" s="1"/>
  <c r="AH830" i="8" s="1"/>
  <c r="AI830" i="8"/>
  <c r="L831" i="8" l="1"/>
  <c r="Y831" i="8" s="1"/>
  <c r="AK830" i="8"/>
  <c r="AL830" i="8" s="1"/>
  <c r="Z831" i="8" l="1"/>
  <c r="AA831" i="8" s="1"/>
  <c r="S831" i="8"/>
  <c r="V831" i="8" s="1"/>
  <c r="W831" i="8" l="1"/>
  <c r="X831" i="8" l="1"/>
  <c r="AC831" i="8" s="1"/>
  <c r="AB831" i="8"/>
  <c r="AD831" i="8" l="1"/>
  <c r="Q831" i="8" s="1"/>
  <c r="K831" i="8" s="1"/>
  <c r="T832" i="8" s="1"/>
  <c r="AJ831" i="8" l="1"/>
  <c r="AI831" i="8"/>
  <c r="AF831" i="8"/>
  <c r="AG831" i="8" s="1"/>
  <c r="AH831" i="8" s="1"/>
  <c r="L832" i="8"/>
  <c r="AK831" i="8" l="1"/>
  <c r="AL831" i="8" s="1"/>
  <c r="Z832" i="8"/>
  <c r="Y832" i="8"/>
  <c r="AA832" i="8" l="1"/>
  <c r="S832" i="8"/>
  <c r="V832" i="8" s="1"/>
  <c r="W832" i="8" l="1"/>
  <c r="X832" i="8" l="1"/>
  <c r="AC832" i="8" s="1"/>
  <c r="AB832" i="8"/>
  <c r="AD832" i="8" l="1"/>
  <c r="Q832" i="8" s="1"/>
  <c r="K832" i="8" s="1"/>
  <c r="T833" i="8" s="1"/>
  <c r="AI832" i="8" l="1"/>
  <c r="AJ832" i="8"/>
  <c r="AF832" i="8"/>
  <c r="AG832" i="8" s="1"/>
  <c r="AH832" i="8" s="1"/>
  <c r="L833" i="8"/>
  <c r="AK832" i="8" l="1"/>
  <c r="AL832" i="8" s="1"/>
  <c r="Z833" i="8"/>
  <c r="Y833" i="8"/>
  <c r="AA833" i="8" l="1"/>
  <c r="S833" i="8"/>
  <c r="V833" i="8" s="1"/>
  <c r="W833" i="8" l="1"/>
  <c r="X833" i="8" l="1"/>
  <c r="AC833" i="8" s="1"/>
  <c r="AB833" i="8"/>
  <c r="AD833" i="8" l="1"/>
  <c r="Q833" i="8" s="1"/>
  <c r="K833" i="8" l="1"/>
  <c r="AJ833" i="8"/>
  <c r="AI833" i="8"/>
  <c r="AF833" i="8"/>
  <c r="AG833" i="8" s="1"/>
  <c r="AH833" i="8" s="1"/>
  <c r="L834" i="8" l="1"/>
  <c r="Z834" i="8" s="1"/>
  <c r="T834" i="8"/>
  <c r="AK833" i="8"/>
  <c r="AL833" i="8" s="1"/>
  <c r="Y834" i="8" l="1"/>
  <c r="AA834" i="8" s="1"/>
  <c r="S834" i="8"/>
  <c r="V834" i="8" l="1"/>
  <c r="W834" i="8"/>
  <c r="X834" i="8" l="1"/>
  <c r="AC834" i="8" s="1"/>
  <c r="AB834" i="8"/>
  <c r="AD834" i="8" l="1"/>
  <c r="Q834" i="8" s="1"/>
  <c r="AF834" i="8" s="1"/>
  <c r="AG834" i="8" s="1"/>
  <c r="AH834" i="8" s="1"/>
  <c r="AI834" i="8" l="1"/>
  <c r="K834" i="8"/>
  <c r="AJ834" i="8"/>
  <c r="AK834" i="8" l="1"/>
  <c r="AL834" i="8" s="1"/>
  <c r="L835" i="8"/>
  <c r="Z835" i="8" s="1"/>
  <c r="T835" i="8"/>
  <c r="Y835" i="8" l="1"/>
  <c r="S835" i="8"/>
  <c r="V835" i="8" l="1"/>
  <c r="AA835" i="8"/>
  <c r="W835" i="8"/>
  <c r="X835" i="8" l="1"/>
  <c r="AC835" i="8" s="1"/>
  <c r="AB835" i="8"/>
  <c r="AD835" i="8" l="1"/>
  <c r="Q835" i="8" s="1"/>
  <c r="K835" i="8" l="1"/>
  <c r="AJ835" i="8"/>
  <c r="AI835" i="8"/>
  <c r="AF835" i="8"/>
  <c r="AG835" i="8" s="1"/>
  <c r="AH835" i="8" s="1"/>
  <c r="L836" i="8" l="1"/>
  <c r="Z836" i="8" s="1"/>
  <c r="T836" i="8"/>
  <c r="AK835" i="8"/>
  <c r="AL835" i="8" s="1"/>
  <c r="Y836" i="8" l="1"/>
  <c r="AA836" i="8" s="1"/>
  <c r="S836" i="8"/>
  <c r="V836" i="8" l="1"/>
  <c r="W836" i="8"/>
  <c r="X836" i="8" l="1"/>
  <c r="AC836" i="8" s="1"/>
  <c r="AB836" i="8"/>
  <c r="AD836" i="8" l="1"/>
  <c r="Q836" i="8" s="1"/>
  <c r="AJ836" i="8" l="1"/>
  <c r="AI836" i="8"/>
  <c r="AF836" i="8"/>
  <c r="AG836" i="8" s="1"/>
  <c r="AH836" i="8" s="1"/>
  <c r="K836" i="8"/>
  <c r="T837" i="8" s="1"/>
  <c r="AK836" i="8" l="1"/>
  <c r="AL836" i="8" s="1"/>
  <c r="L837" i="8"/>
  <c r="Z837" i="8" l="1"/>
  <c r="Y837" i="8"/>
  <c r="AA837" i="8" l="1"/>
  <c r="S837" i="8"/>
  <c r="V837" i="8" s="1"/>
  <c r="W837" i="8" l="1"/>
  <c r="X837" i="8" l="1"/>
  <c r="AC837" i="8" s="1"/>
  <c r="AB837" i="8"/>
  <c r="AD837" i="8" l="1"/>
  <c r="Q837" i="8" s="1"/>
  <c r="AF837" i="8" s="1"/>
  <c r="AG837" i="8" s="1"/>
  <c r="AH837" i="8" s="1"/>
  <c r="AI837" i="8" l="1"/>
  <c r="AJ837" i="8"/>
  <c r="K837" i="8"/>
  <c r="L838" i="8" l="1"/>
  <c r="Z838" i="8" s="1"/>
  <c r="T838" i="8"/>
  <c r="AK837" i="8"/>
  <c r="AL837" i="8" s="1"/>
  <c r="Y838" i="8" l="1"/>
  <c r="S838" i="8"/>
  <c r="V838" i="8" l="1"/>
  <c r="AA838" i="8"/>
  <c r="W838" i="8"/>
  <c r="X838" i="8" l="1"/>
  <c r="AC838" i="8" s="1"/>
  <c r="AB838" i="8"/>
  <c r="AD838" i="8" l="1"/>
  <c r="Q838" i="8" s="1"/>
  <c r="AF838" i="8" s="1"/>
  <c r="AG838" i="8" s="1"/>
  <c r="AH838" i="8" s="1"/>
  <c r="K838" i="8" l="1"/>
  <c r="AJ838" i="8"/>
  <c r="AI838" i="8"/>
  <c r="L839" i="8" l="1"/>
  <c r="Z839" i="8" s="1"/>
  <c r="T839" i="8"/>
  <c r="AK838" i="8"/>
  <c r="AL838" i="8" s="1"/>
  <c r="Y839" i="8" l="1"/>
  <c r="AA839" i="8" s="1"/>
  <c r="S839" i="8"/>
  <c r="V839" i="8" l="1"/>
  <c r="W839" i="8"/>
  <c r="X839" i="8" l="1"/>
  <c r="AC839" i="8" s="1"/>
  <c r="AB839" i="8"/>
  <c r="AD839" i="8" l="1"/>
  <c r="Q839" i="8" s="1"/>
  <c r="AF839" i="8" s="1"/>
  <c r="AG839" i="8" s="1"/>
  <c r="AH839" i="8" s="1"/>
  <c r="AI839" i="8" l="1"/>
  <c r="AJ839" i="8"/>
  <c r="K839" i="8"/>
  <c r="L840" i="8" l="1"/>
  <c r="Z840" i="8" s="1"/>
  <c r="T840" i="8"/>
  <c r="AK839" i="8"/>
  <c r="AL839" i="8" s="1"/>
  <c r="Y840" i="8" l="1"/>
  <c r="AA840" i="8" s="1"/>
  <c r="S840" i="8"/>
  <c r="V840" i="8" l="1"/>
  <c r="W840" i="8"/>
  <c r="X840" i="8" l="1"/>
  <c r="AC840" i="8" s="1"/>
  <c r="AB840" i="8"/>
  <c r="AD840" i="8" l="1"/>
  <c r="Q840" i="8" s="1"/>
  <c r="AF840" i="8" s="1"/>
  <c r="AG840" i="8" s="1"/>
  <c r="AH840" i="8" s="1"/>
  <c r="AI840" i="8" l="1"/>
  <c r="AJ840" i="8"/>
  <c r="K840" i="8"/>
  <c r="L841" i="8" l="1"/>
  <c r="Z841" i="8" s="1"/>
  <c r="T841" i="8"/>
  <c r="AK840" i="8"/>
  <c r="AL840" i="8" s="1"/>
  <c r="Y841" i="8" l="1"/>
  <c r="AA841" i="8" s="1"/>
  <c r="S841" i="8"/>
  <c r="V841" i="8" l="1"/>
  <c r="W841" i="8"/>
  <c r="X841" i="8" l="1"/>
  <c r="AC841" i="8" s="1"/>
  <c r="AB841" i="8"/>
  <c r="AD841" i="8" l="1"/>
  <c r="Q841" i="8" s="1"/>
  <c r="AF841" i="8" s="1"/>
  <c r="AG841" i="8" s="1"/>
  <c r="AH841" i="8" s="1"/>
  <c r="AI841" i="8" l="1"/>
  <c r="AJ841" i="8"/>
  <c r="K841" i="8"/>
  <c r="L842" i="8" l="1"/>
  <c r="Z842" i="8" s="1"/>
  <c r="T842" i="8"/>
  <c r="AK841" i="8"/>
  <c r="AL841" i="8" s="1"/>
  <c r="Y842" i="8" l="1"/>
  <c r="AA842" i="8" s="1"/>
  <c r="S842" i="8"/>
  <c r="V842" i="8" l="1"/>
  <c r="W842" i="8"/>
  <c r="X842" i="8" l="1"/>
  <c r="AC842" i="8" s="1"/>
  <c r="AB842" i="8"/>
  <c r="AD842" i="8" l="1"/>
  <c r="Q842" i="8" s="1"/>
  <c r="K842" i="8" l="1"/>
  <c r="T843" i="8" s="1"/>
  <c r="AJ842" i="8"/>
  <c r="AI842" i="8"/>
  <c r="AF842" i="8"/>
  <c r="AG842" i="8" s="1"/>
  <c r="AH842" i="8" s="1"/>
  <c r="L843" i="8" l="1"/>
  <c r="Y843" i="8" s="1"/>
  <c r="AK842" i="8"/>
  <c r="AL842" i="8" s="1"/>
  <c r="Z843" i="8" l="1"/>
  <c r="AA843" i="8" s="1"/>
  <c r="S843" i="8"/>
  <c r="V843" i="8" s="1"/>
  <c r="W843" i="8" l="1"/>
  <c r="X843" i="8" l="1"/>
  <c r="AC843" i="8" s="1"/>
  <c r="AB843" i="8"/>
  <c r="AD843" i="8" l="1"/>
  <c r="Q843" i="8" s="1"/>
  <c r="AJ843" i="8" s="1"/>
  <c r="AI843" i="8" l="1"/>
  <c r="AK843" i="8" s="1"/>
  <c r="AL843" i="8" s="1"/>
  <c r="AF843" i="8"/>
  <c r="AG843" i="8" s="1"/>
  <c r="AH843" i="8" s="1"/>
  <c r="K843" i="8"/>
  <c r="T844" i="8" s="1"/>
  <c r="L844" i="8" l="1"/>
  <c r="Z844" i="8" l="1"/>
  <c r="Y844" i="8"/>
  <c r="S844" i="8" l="1"/>
  <c r="V844" i="8" s="1"/>
  <c r="AA844" i="8"/>
  <c r="W844" i="8" l="1"/>
  <c r="X844" i="8" l="1"/>
  <c r="AC844" i="8" s="1"/>
  <c r="AB844" i="8"/>
  <c r="AD844" i="8" l="1"/>
  <c r="Q844" i="8" s="1"/>
  <c r="AF844" i="8" s="1"/>
  <c r="AG844" i="8" s="1"/>
  <c r="AH844" i="8" s="1"/>
  <c r="AI844" i="8" l="1"/>
  <c r="K844" i="8"/>
  <c r="AJ844" i="8"/>
  <c r="L845" i="8" l="1"/>
  <c r="Z845" i="8" s="1"/>
  <c r="T845" i="8"/>
  <c r="AK844" i="8"/>
  <c r="AL844" i="8" s="1"/>
  <c r="Y845" i="8" l="1"/>
  <c r="AA845" i="8" s="1"/>
  <c r="S845" i="8"/>
  <c r="V845" i="8" s="1"/>
  <c r="W845" i="8" l="1"/>
  <c r="X845" i="8" l="1"/>
  <c r="AC845" i="8" s="1"/>
  <c r="AB845" i="8"/>
  <c r="AD845" i="8" l="1"/>
  <c r="Q845" i="8" s="1"/>
  <c r="AF845" i="8" l="1"/>
  <c r="AG845" i="8" s="1"/>
  <c r="AH845" i="8" s="1"/>
  <c r="AI845" i="8"/>
  <c r="AJ845" i="8"/>
  <c r="K845" i="8"/>
  <c r="AK845" i="8" l="1"/>
  <c r="AL845" i="8" s="1"/>
  <c r="L846" i="8"/>
  <c r="Y846" i="8" s="1"/>
  <c r="T846" i="8"/>
  <c r="Z846" i="8" l="1"/>
  <c r="AA846" i="8" s="1"/>
  <c r="S846" i="8"/>
  <c r="V846" i="8" s="1"/>
  <c r="W846" i="8" l="1"/>
  <c r="X846" i="8" l="1"/>
  <c r="AC846" i="8" s="1"/>
  <c r="AB846" i="8"/>
  <c r="AD846" i="8" l="1"/>
  <c r="Q846" i="8" s="1"/>
  <c r="K846" i="8" l="1"/>
  <c r="T847" i="8" s="1"/>
  <c r="AI846" i="8"/>
  <c r="AJ846" i="8"/>
  <c r="AF846" i="8"/>
  <c r="AG846" i="8" s="1"/>
  <c r="AH846" i="8" s="1"/>
  <c r="L847" i="8" l="1"/>
  <c r="Y847" i="8" s="1"/>
  <c r="AK846" i="8"/>
  <c r="AL846" i="8" s="1"/>
  <c r="Z847" i="8" l="1"/>
  <c r="AA847" i="8" s="1"/>
  <c r="S847" i="8"/>
  <c r="V847" i="8" s="1"/>
  <c r="W847" i="8" l="1"/>
  <c r="X847" i="8" l="1"/>
  <c r="AC847" i="8" s="1"/>
  <c r="AB847" i="8"/>
  <c r="AD847" i="8" l="1"/>
  <c r="Q847" i="8" s="1"/>
  <c r="AF847" i="8" l="1"/>
  <c r="AG847" i="8" s="1"/>
  <c r="AH847" i="8" s="1"/>
  <c r="AJ847" i="8"/>
  <c r="AI847" i="8"/>
  <c r="K847" i="8"/>
  <c r="L848" i="8" l="1"/>
  <c r="Z848" i="8" s="1"/>
  <c r="T848" i="8"/>
  <c r="AK847" i="8"/>
  <c r="AL847" i="8" s="1"/>
  <c r="Y848" i="8" l="1"/>
  <c r="S848" i="8"/>
  <c r="V848" i="8" l="1"/>
  <c r="AA848" i="8"/>
  <c r="W848" i="8"/>
  <c r="X848" i="8" l="1"/>
  <c r="AC848" i="8" s="1"/>
  <c r="AB848" i="8"/>
  <c r="AD848" i="8" l="1"/>
  <c r="Q848" i="8" s="1"/>
  <c r="AF848" i="8" l="1"/>
  <c r="AG848" i="8" s="1"/>
  <c r="AH848" i="8" s="1"/>
  <c r="AJ848" i="8"/>
  <c r="AI848" i="8"/>
  <c r="K848" i="8"/>
  <c r="L849" i="8" l="1"/>
  <c r="Z849" i="8" s="1"/>
  <c r="T849" i="8"/>
  <c r="AK848" i="8"/>
  <c r="AL848" i="8" s="1"/>
  <c r="Y849" i="8" l="1"/>
  <c r="AA849" i="8" s="1"/>
  <c r="S849" i="8"/>
  <c r="V849" i="8" s="1"/>
  <c r="W849" i="8" l="1"/>
  <c r="X849" i="8" l="1"/>
  <c r="AC849" i="8" s="1"/>
  <c r="AB849" i="8"/>
  <c r="AD849" i="8" l="1"/>
  <c r="Q849" i="8" s="1"/>
  <c r="AF849" i="8" s="1"/>
  <c r="AG849" i="8" s="1"/>
  <c r="AH849" i="8" s="1"/>
  <c r="AI849" i="8" l="1"/>
  <c r="AJ849" i="8"/>
  <c r="K849" i="8"/>
  <c r="L850" i="8" l="1"/>
  <c r="Z850" i="8" s="1"/>
  <c r="T850" i="8"/>
  <c r="AK849" i="8"/>
  <c r="AL849" i="8" s="1"/>
  <c r="Y850" i="8" l="1"/>
  <c r="AA850" i="8" s="1"/>
  <c r="S850" i="8"/>
  <c r="V850" i="8" s="1"/>
  <c r="W850" i="8" l="1"/>
  <c r="X850" i="8" l="1"/>
  <c r="AC850" i="8" s="1"/>
  <c r="AB850" i="8"/>
  <c r="AD850" i="8" l="1"/>
  <c r="Q850" i="8" s="1"/>
  <c r="AJ850" i="8" s="1"/>
  <c r="AI850" i="8" l="1"/>
  <c r="AK850" i="8" s="1"/>
  <c r="AL850" i="8" s="1"/>
  <c r="AF850" i="8"/>
  <c r="AG850" i="8" s="1"/>
  <c r="AH850" i="8" s="1"/>
  <c r="K850" i="8"/>
  <c r="T851" i="8" s="1"/>
  <c r="L851" i="8" l="1"/>
  <c r="Z851" i="8" l="1"/>
  <c r="Y851" i="8"/>
  <c r="AA851" i="8" l="1"/>
  <c r="S851" i="8"/>
  <c r="V851" i="8" s="1"/>
  <c r="W851" i="8" l="1"/>
  <c r="X851" i="8" l="1"/>
  <c r="AC851" i="8" s="1"/>
  <c r="AB851" i="8"/>
  <c r="AD851" i="8" l="1"/>
  <c r="Q851" i="8" s="1"/>
  <c r="K851" i="8" l="1"/>
  <c r="AJ851" i="8"/>
  <c r="AI851" i="8"/>
  <c r="AF851" i="8"/>
  <c r="AG851" i="8" s="1"/>
  <c r="AH851" i="8" s="1"/>
  <c r="L852" i="8" l="1"/>
  <c r="Z852" i="8" s="1"/>
  <c r="T852" i="8"/>
  <c r="AK851" i="8"/>
  <c r="AL851" i="8" s="1"/>
  <c r="Y852" i="8" l="1"/>
  <c r="AA852" i="8" s="1"/>
  <c r="S852" i="8"/>
  <c r="V852" i="8" s="1"/>
  <c r="W852" i="8" l="1"/>
  <c r="X852" i="8" l="1"/>
  <c r="AC852" i="8" s="1"/>
  <c r="AB852" i="8"/>
  <c r="AD852" i="8" l="1"/>
  <c r="Q852" i="8" s="1"/>
  <c r="AF852" i="8" s="1"/>
  <c r="AG852" i="8" s="1"/>
  <c r="AH852" i="8" s="1"/>
  <c r="AI852" i="8" l="1"/>
  <c r="AJ852" i="8"/>
  <c r="K852" i="8"/>
  <c r="L853" i="8" l="1"/>
  <c r="Z853" i="8" s="1"/>
  <c r="T853" i="8"/>
  <c r="AK852" i="8"/>
  <c r="AL852" i="8" s="1"/>
  <c r="Y853" i="8" l="1"/>
  <c r="AA853" i="8" s="1"/>
  <c r="S853" i="8"/>
  <c r="V853" i="8" s="1"/>
  <c r="W853" i="8" l="1"/>
  <c r="X853" i="8" l="1"/>
  <c r="AC853" i="8" s="1"/>
  <c r="AB853" i="8"/>
  <c r="AD853" i="8" l="1"/>
  <c r="Q853" i="8" s="1"/>
  <c r="AJ853" i="8" s="1"/>
  <c r="AI853" i="8" l="1"/>
  <c r="AK853" i="8" s="1"/>
  <c r="AL853" i="8" s="1"/>
  <c r="AF853" i="8"/>
  <c r="AG853" i="8" s="1"/>
  <c r="AH853" i="8" s="1"/>
  <c r="K853" i="8"/>
  <c r="T854" i="8" s="1"/>
  <c r="L854" i="8" l="1"/>
  <c r="Z854" i="8" l="1"/>
  <c r="Y854" i="8"/>
  <c r="AA854" i="8" l="1"/>
  <c r="S854" i="8"/>
  <c r="V854" i="8" s="1"/>
  <c r="W854" i="8" l="1"/>
  <c r="X854" i="8" l="1"/>
  <c r="AC854" i="8" s="1"/>
  <c r="AB854" i="8"/>
  <c r="AD854" i="8" l="1"/>
  <c r="Q854" i="8" s="1"/>
  <c r="AF854" i="8" s="1"/>
  <c r="AG854" i="8" s="1"/>
  <c r="AH854" i="8" s="1"/>
  <c r="AI854" i="8" l="1"/>
  <c r="K854" i="8"/>
  <c r="AJ854" i="8"/>
  <c r="L855" i="8" l="1"/>
  <c r="Z855" i="8" s="1"/>
  <c r="T855" i="8"/>
  <c r="AK854" i="8"/>
  <c r="AL854" i="8" s="1"/>
  <c r="Y855" i="8" l="1"/>
  <c r="AA855" i="8" s="1"/>
  <c r="S855" i="8"/>
  <c r="V855" i="8" l="1"/>
  <c r="W855" i="8"/>
  <c r="X855" i="8" l="1"/>
  <c r="AC855" i="8" s="1"/>
  <c r="AB855" i="8"/>
  <c r="AD855" i="8" l="1"/>
  <c r="Q855" i="8" s="1"/>
  <c r="K855" i="8" s="1"/>
  <c r="T856" i="8" s="1"/>
  <c r="AI855" i="8" l="1"/>
  <c r="AJ855" i="8"/>
  <c r="AF855" i="8"/>
  <c r="AG855" i="8" s="1"/>
  <c r="AH855" i="8" s="1"/>
  <c r="L856" i="8"/>
  <c r="AK855" i="8" l="1"/>
  <c r="AL855" i="8" s="1"/>
  <c r="Z856" i="8"/>
  <c r="Y856" i="8"/>
  <c r="S856" i="8" l="1"/>
  <c r="V856" i="8" s="1"/>
  <c r="AA856" i="8"/>
  <c r="W856" i="8" l="1"/>
  <c r="X856" i="8" l="1"/>
  <c r="AC856" i="8" s="1"/>
  <c r="AB856" i="8"/>
  <c r="AD856" i="8" l="1"/>
  <c r="Q856" i="8" s="1"/>
  <c r="K856" i="8" l="1"/>
  <c r="AI856" i="8"/>
  <c r="AJ856" i="8"/>
  <c r="AF856" i="8"/>
  <c r="AG856" i="8" s="1"/>
  <c r="AH856" i="8" s="1"/>
  <c r="L857" i="8" l="1"/>
  <c r="Y857" i="8" s="1"/>
  <c r="T857" i="8"/>
  <c r="AK856" i="8"/>
  <c r="AL856" i="8" s="1"/>
  <c r="Z857" i="8" l="1"/>
  <c r="AA857" i="8" s="1"/>
  <c r="S857" i="8"/>
  <c r="V857" i="8" s="1"/>
  <c r="W857" i="8" l="1"/>
  <c r="X857" i="8" l="1"/>
  <c r="AC857" i="8" s="1"/>
  <c r="AB857" i="8"/>
  <c r="AD857" i="8" l="1"/>
  <c r="Q857" i="8" s="1"/>
  <c r="AF857" i="8" s="1"/>
  <c r="AG857" i="8" s="1"/>
  <c r="AH857" i="8" s="1"/>
  <c r="AI857" i="8" l="1"/>
  <c r="AJ857" i="8"/>
  <c r="K857" i="8"/>
  <c r="L858" i="8" l="1"/>
  <c r="Z858" i="8" s="1"/>
  <c r="T858" i="8"/>
  <c r="AK857" i="8"/>
  <c r="AL857" i="8" s="1"/>
  <c r="Y858" i="8" l="1"/>
  <c r="AA858" i="8" s="1"/>
  <c r="S858" i="8"/>
  <c r="V858" i="8" s="1"/>
  <c r="W858" i="8" l="1"/>
  <c r="X858" i="8" l="1"/>
  <c r="AC858" i="8" s="1"/>
  <c r="AB858" i="8"/>
  <c r="AD858" i="8" l="1"/>
  <c r="Q858" i="8" s="1"/>
  <c r="AF858" i="8" s="1"/>
  <c r="AG858" i="8" s="1"/>
  <c r="AH858" i="8" s="1"/>
  <c r="AI858" i="8" l="1"/>
  <c r="AJ858" i="8"/>
  <c r="K858" i="8"/>
  <c r="L859" i="8" l="1"/>
  <c r="Z859" i="8" s="1"/>
  <c r="T859" i="8"/>
  <c r="AK858" i="8"/>
  <c r="AL858" i="8" s="1"/>
  <c r="Y859" i="8" l="1"/>
  <c r="AA859" i="8" s="1"/>
  <c r="S859" i="8"/>
  <c r="V859" i="8" l="1"/>
  <c r="W859" i="8"/>
  <c r="X859" i="8" l="1"/>
  <c r="AC859" i="8" s="1"/>
  <c r="AB859" i="8"/>
  <c r="AD859" i="8" l="1"/>
  <c r="Q859" i="8" s="1"/>
  <c r="AJ859" i="8" s="1"/>
  <c r="AI859" i="8" l="1"/>
  <c r="AK859" i="8" s="1"/>
  <c r="AL859" i="8" s="1"/>
  <c r="AF859" i="8"/>
  <c r="AG859" i="8" s="1"/>
  <c r="AH859" i="8" s="1"/>
  <c r="K859" i="8"/>
  <c r="T860" i="8" s="1"/>
  <c r="L860" i="8" l="1"/>
  <c r="Z860" i="8" l="1"/>
  <c r="Y860" i="8"/>
  <c r="AA860" i="8" l="1"/>
  <c r="S860" i="8"/>
  <c r="V860" i="8" s="1"/>
  <c r="W860" i="8" l="1"/>
  <c r="X860" i="8" l="1"/>
  <c r="AC860" i="8" s="1"/>
  <c r="AB860" i="8"/>
  <c r="AD860" i="8" l="1"/>
  <c r="Q860" i="8" s="1"/>
  <c r="K860" i="8" s="1"/>
  <c r="T861" i="8" s="1"/>
  <c r="AI860" i="8" l="1"/>
  <c r="AJ860" i="8"/>
  <c r="AF860" i="8"/>
  <c r="AG860" i="8" s="1"/>
  <c r="AH860" i="8" s="1"/>
  <c r="L861" i="8"/>
  <c r="AK860" i="8" l="1"/>
  <c r="AL860" i="8" s="1"/>
  <c r="Y861" i="8"/>
  <c r="Z861" i="8"/>
  <c r="S861" i="8" l="1"/>
  <c r="V861" i="8" s="1"/>
  <c r="AA861" i="8"/>
  <c r="W861" i="8" l="1"/>
  <c r="X861" i="8" l="1"/>
  <c r="AC861" i="8" s="1"/>
  <c r="AB861" i="8"/>
  <c r="AD861" i="8" l="1"/>
  <c r="Q861" i="8" s="1"/>
  <c r="K861" i="8" s="1"/>
  <c r="T862" i="8" s="1"/>
  <c r="AI861" i="8" l="1"/>
  <c r="AJ861" i="8"/>
  <c r="AF861" i="8"/>
  <c r="AG861" i="8" s="1"/>
  <c r="AH861" i="8" s="1"/>
  <c r="L862" i="8"/>
  <c r="AK861" i="8" l="1"/>
  <c r="AL861" i="8" s="1"/>
  <c r="Z862" i="8"/>
  <c r="Y862" i="8"/>
  <c r="AA862" i="8" l="1"/>
  <c r="S862" i="8"/>
  <c r="V862" i="8" s="1"/>
  <c r="W862" i="8" l="1"/>
  <c r="X862" i="8" l="1"/>
  <c r="AC862" i="8" s="1"/>
  <c r="AB862" i="8"/>
  <c r="AD862" i="8" l="1"/>
  <c r="Q862" i="8" s="1"/>
  <c r="K862" i="8" l="1"/>
  <c r="AJ862" i="8"/>
  <c r="AI862" i="8"/>
  <c r="AF862" i="8"/>
  <c r="AG862" i="8" s="1"/>
  <c r="AH862" i="8" s="1"/>
  <c r="L863" i="8" l="1"/>
  <c r="Z863" i="8" s="1"/>
  <c r="T863" i="8"/>
  <c r="AK862" i="8"/>
  <c r="AL862" i="8" s="1"/>
  <c r="Y863" i="8" l="1"/>
  <c r="AA863" i="8" s="1"/>
  <c r="S863" i="8"/>
  <c r="V863" i="8" s="1"/>
  <c r="W863" i="8" l="1"/>
  <c r="X863" i="8" l="1"/>
  <c r="AC863" i="8" s="1"/>
  <c r="AB863" i="8"/>
  <c r="AD863" i="8" l="1"/>
  <c r="Q863" i="8" s="1"/>
  <c r="AF863" i="8" s="1"/>
  <c r="AG863" i="8" s="1"/>
  <c r="AH863" i="8" s="1"/>
  <c r="AI863" i="8" l="1"/>
  <c r="AJ863" i="8"/>
  <c r="K863" i="8"/>
  <c r="L864" i="8" l="1"/>
  <c r="Z864" i="8" s="1"/>
  <c r="T864" i="8"/>
  <c r="AK863" i="8"/>
  <c r="AL863" i="8" s="1"/>
  <c r="Y864" i="8" l="1"/>
  <c r="AA864" i="8" s="1"/>
  <c r="S864" i="8"/>
  <c r="V864" i="8" l="1"/>
  <c r="W864" i="8"/>
  <c r="X864" i="8" l="1"/>
  <c r="AC864" i="8" s="1"/>
  <c r="AB864" i="8"/>
  <c r="AD864" i="8" l="1"/>
  <c r="Q864" i="8" s="1"/>
  <c r="AF864" i="8" s="1"/>
  <c r="AG864" i="8" s="1"/>
  <c r="AH864" i="8" s="1"/>
  <c r="AI864" i="8" l="1"/>
  <c r="AJ864" i="8"/>
  <c r="K864" i="8"/>
  <c r="AK864" i="8" l="1"/>
  <c r="AL864" i="8" s="1"/>
  <c r="L865" i="8"/>
  <c r="Y865" i="8" s="1"/>
  <c r="T865" i="8"/>
  <c r="Z865" i="8" l="1"/>
  <c r="AA865" i="8" s="1"/>
  <c r="S865" i="8"/>
  <c r="V865" i="8" s="1"/>
  <c r="W865" i="8" l="1"/>
  <c r="X865" i="8" l="1"/>
  <c r="AC865" i="8" s="1"/>
  <c r="AB865" i="8"/>
  <c r="AD865" i="8" l="1"/>
  <c r="Q865" i="8" s="1"/>
  <c r="AF865" i="8" s="1"/>
  <c r="AG865" i="8" s="1"/>
  <c r="AH865" i="8" s="1"/>
  <c r="AI865" i="8" l="1"/>
  <c r="AJ865" i="8"/>
  <c r="K865" i="8"/>
  <c r="AK865" i="8" l="1"/>
  <c r="AL865" i="8" s="1"/>
  <c r="L866" i="8"/>
  <c r="Z866" i="8" s="1"/>
  <c r="T866" i="8"/>
  <c r="Y866" i="8" l="1"/>
  <c r="AA866" i="8" s="1"/>
  <c r="S866" i="8"/>
  <c r="V866" i="8" l="1"/>
  <c r="W866" i="8"/>
  <c r="X866" i="8" l="1"/>
  <c r="AC866" i="8" s="1"/>
  <c r="AB866" i="8"/>
  <c r="AD866" i="8" l="1"/>
  <c r="Q866" i="8" s="1"/>
  <c r="AJ866" i="8" s="1"/>
  <c r="AI866" i="8" l="1"/>
  <c r="AK866" i="8" s="1"/>
  <c r="AL866" i="8" s="1"/>
  <c r="AF866" i="8"/>
  <c r="AG866" i="8" s="1"/>
  <c r="AH866" i="8" s="1"/>
  <c r="K866" i="8"/>
  <c r="T867" i="8" s="1"/>
  <c r="L867" i="8" l="1"/>
  <c r="Z867" i="8" l="1"/>
  <c r="Y867" i="8"/>
  <c r="S867" i="8" l="1"/>
  <c r="V867" i="8" s="1"/>
  <c r="AA867" i="8"/>
  <c r="W867" i="8" l="1"/>
  <c r="X867" i="8" l="1"/>
  <c r="AC867" i="8" s="1"/>
  <c r="AB867" i="8"/>
  <c r="AD867" i="8" l="1"/>
  <c r="Q867" i="8" s="1"/>
  <c r="AI867" i="8" l="1"/>
  <c r="AJ867" i="8"/>
  <c r="AF867" i="8"/>
  <c r="AG867" i="8" s="1"/>
  <c r="AH867" i="8" s="1"/>
  <c r="K867" i="8"/>
  <c r="T868" i="8" s="1"/>
  <c r="AK867" i="8" l="1"/>
  <c r="AL867" i="8" s="1"/>
  <c r="L868" i="8"/>
  <c r="Y868" i="8" l="1"/>
  <c r="Z868" i="8"/>
  <c r="AA868" i="8" l="1"/>
  <c r="S868" i="8"/>
  <c r="V868" i="8" s="1"/>
  <c r="W868" i="8" l="1"/>
  <c r="X868" i="8" l="1"/>
  <c r="AC868" i="8" s="1"/>
  <c r="AB868" i="8"/>
  <c r="AD868" i="8" l="1"/>
  <c r="Q868" i="8" s="1"/>
  <c r="K868" i="8" s="1"/>
  <c r="T869" i="8" s="1"/>
  <c r="AI868" i="8" l="1"/>
  <c r="AJ868" i="8"/>
  <c r="AF868" i="8"/>
  <c r="AG868" i="8" s="1"/>
  <c r="AH868" i="8" s="1"/>
  <c r="L869" i="8"/>
  <c r="AK868" i="8" l="1"/>
  <c r="AL868" i="8" s="1"/>
  <c r="Z869" i="8"/>
  <c r="Y869" i="8"/>
  <c r="AA869" i="8" l="1"/>
  <c r="S869" i="8"/>
  <c r="V869" i="8" s="1"/>
  <c r="W869" i="8" l="1"/>
  <c r="X869" i="8" l="1"/>
  <c r="AC869" i="8" s="1"/>
  <c r="AB869" i="8"/>
  <c r="AD869" i="8" l="1"/>
  <c r="Q869" i="8" s="1"/>
  <c r="AJ869" i="8" l="1"/>
  <c r="AI869" i="8"/>
  <c r="AF869" i="8"/>
  <c r="AG869" i="8" s="1"/>
  <c r="AH869" i="8" s="1"/>
  <c r="K869" i="8"/>
  <c r="T870" i="8" s="1"/>
  <c r="AK869" i="8" l="1"/>
  <c r="AL869" i="8" s="1"/>
  <c r="L870" i="8"/>
  <c r="Z870" i="8" l="1"/>
  <c r="Y870" i="8"/>
  <c r="AA870" i="8" l="1"/>
  <c r="S870" i="8"/>
  <c r="V870" i="8" s="1"/>
  <c r="W870" i="8" l="1"/>
  <c r="X870" i="8" l="1"/>
  <c r="AC870" i="8" s="1"/>
  <c r="AB870" i="8"/>
  <c r="AD870" i="8" l="1"/>
  <c r="Q870" i="8" s="1"/>
  <c r="AI870" i="8" s="1"/>
  <c r="AJ870" i="8" l="1"/>
  <c r="AK870" i="8" s="1"/>
  <c r="AL870" i="8" s="1"/>
  <c r="AF870" i="8"/>
  <c r="AG870" i="8" s="1"/>
  <c r="AH870" i="8" s="1"/>
  <c r="K870" i="8"/>
  <c r="T871" i="8" s="1"/>
  <c r="L871" i="8" l="1"/>
  <c r="Y871" i="8" l="1"/>
  <c r="Z871" i="8"/>
  <c r="S871" i="8" l="1"/>
  <c r="V871" i="8" s="1"/>
  <c r="AA871" i="8"/>
  <c r="W871" i="8" l="1"/>
  <c r="X871" i="8" l="1"/>
  <c r="AC871" i="8" s="1"/>
  <c r="AB871" i="8"/>
  <c r="AD871" i="8" l="1"/>
  <c r="Q871" i="8" s="1"/>
  <c r="K871" i="8" l="1"/>
  <c r="AJ871" i="8"/>
  <c r="AI871" i="8"/>
  <c r="AF871" i="8"/>
  <c r="AG871" i="8" s="1"/>
  <c r="AH871" i="8" s="1"/>
  <c r="L872" i="8" l="1"/>
  <c r="Z872" i="8" s="1"/>
  <c r="T872" i="8"/>
  <c r="AK871" i="8"/>
  <c r="AL871" i="8" s="1"/>
  <c r="Y872" i="8" l="1"/>
  <c r="AA872" i="8" s="1"/>
  <c r="S872" i="8"/>
  <c r="V872" i="8" l="1"/>
  <c r="W872" i="8"/>
  <c r="X872" i="8" l="1"/>
  <c r="AC872" i="8" s="1"/>
  <c r="AB872" i="8"/>
  <c r="AD872" i="8" l="1"/>
  <c r="Q872" i="8" s="1"/>
  <c r="AF872" i="8" l="1"/>
  <c r="AG872" i="8" s="1"/>
  <c r="AH872" i="8" s="1"/>
  <c r="AJ872" i="8"/>
  <c r="AI872" i="8"/>
  <c r="K872" i="8"/>
  <c r="L873" i="8" l="1"/>
  <c r="Z873" i="8" s="1"/>
  <c r="T873" i="8"/>
  <c r="AK872" i="8"/>
  <c r="AL872" i="8" s="1"/>
  <c r="Y873" i="8" l="1"/>
  <c r="AA873" i="8" s="1"/>
  <c r="S873" i="8"/>
  <c r="V873" i="8" l="1"/>
  <c r="W873" i="8"/>
  <c r="X873" i="8" l="1"/>
  <c r="AC873" i="8" s="1"/>
  <c r="AB873" i="8"/>
  <c r="AD873" i="8" l="1"/>
  <c r="Q873" i="8" s="1"/>
  <c r="AJ873" i="8" l="1"/>
  <c r="AI873" i="8"/>
  <c r="AF873" i="8"/>
  <c r="AG873" i="8" s="1"/>
  <c r="AH873" i="8" s="1"/>
  <c r="K873" i="8"/>
  <c r="T874" i="8" s="1"/>
  <c r="AK873" i="8" l="1"/>
  <c r="AL873" i="8" s="1"/>
  <c r="L874" i="8"/>
  <c r="Z874" i="8" l="1"/>
  <c r="Y874" i="8"/>
  <c r="AA874" i="8" l="1"/>
  <c r="S874" i="8"/>
  <c r="V874" i="8" s="1"/>
  <c r="W874" i="8" l="1"/>
  <c r="X874" i="8" l="1"/>
  <c r="AC874" i="8" s="1"/>
  <c r="AB874" i="8"/>
  <c r="AD874" i="8" l="1"/>
  <c r="Q874" i="8" s="1"/>
  <c r="AJ874" i="8" l="1"/>
  <c r="K874" i="8"/>
  <c r="T875" i="8" s="1"/>
  <c r="AI874" i="8"/>
  <c r="AF874" i="8"/>
  <c r="AG874" i="8" s="1"/>
  <c r="AH874" i="8" s="1"/>
  <c r="L875" i="8" l="1"/>
  <c r="Z875" i="8" s="1"/>
  <c r="AK874" i="8"/>
  <c r="AL874" i="8" s="1"/>
  <c r="Y875" i="8" l="1"/>
  <c r="AA875" i="8" s="1"/>
  <c r="S875" i="8"/>
  <c r="V875" i="8" l="1"/>
  <c r="W875" i="8"/>
  <c r="X875" i="8" l="1"/>
  <c r="AC875" i="8" s="1"/>
  <c r="AB875" i="8"/>
  <c r="AD875" i="8" l="1"/>
  <c r="Q875" i="8" s="1"/>
  <c r="K875" i="8" l="1"/>
  <c r="AJ875" i="8"/>
  <c r="AI875" i="8"/>
  <c r="AF875" i="8"/>
  <c r="AG875" i="8" s="1"/>
  <c r="AH875" i="8" s="1"/>
  <c r="L876" i="8" l="1"/>
  <c r="Z876" i="8" s="1"/>
  <c r="T876" i="8"/>
  <c r="AK875" i="8"/>
  <c r="AL875" i="8" s="1"/>
  <c r="Y876" i="8" l="1"/>
  <c r="AA876" i="8" s="1"/>
  <c r="S876" i="8"/>
  <c r="V876" i="8" l="1"/>
  <c r="W876" i="8"/>
  <c r="X876" i="8" l="1"/>
  <c r="AC876" i="8" s="1"/>
  <c r="AB876" i="8"/>
  <c r="AD876" i="8" l="1"/>
  <c r="Q876" i="8" s="1"/>
  <c r="AJ876" i="8" l="1"/>
  <c r="AI876" i="8"/>
  <c r="AF876" i="8"/>
  <c r="AG876" i="8" s="1"/>
  <c r="AH876" i="8" s="1"/>
  <c r="K876" i="8"/>
  <c r="T877" i="8" s="1"/>
  <c r="AK876" i="8" l="1"/>
  <c r="AL876" i="8" s="1"/>
  <c r="L877" i="8"/>
  <c r="Z877" i="8" l="1"/>
  <c r="Y877" i="8"/>
  <c r="AA877" i="8" l="1"/>
  <c r="S877" i="8"/>
  <c r="V877" i="8" s="1"/>
  <c r="W877" i="8" l="1"/>
  <c r="X877" i="8" l="1"/>
  <c r="AC877" i="8" s="1"/>
  <c r="AB877" i="8"/>
  <c r="AD877" i="8" l="1"/>
  <c r="Q877" i="8" s="1"/>
  <c r="AJ877" i="8" l="1"/>
  <c r="AI877" i="8"/>
  <c r="AF877" i="8"/>
  <c r="AG877" i="8" s="1"/>
  <c r="AH877" i="8" s="1"/>
  <c r="K877" i="8"/>
  <c r="T878" i="8" s="1"/>
  <c r="AK877" i="8" l="1"/>
  <c r="AL877" i="8" s="1"/>
  <c r="L878" i="8"/>
  <c r="Y878" i="8" l="1"/>
  <c r="Z878" i="8"/>
  <c r="S878" i="8" l="1"/>
  <c r="V878" i="8" s="1"/>
  <c r="AA878" i="8"/>
  <c r="W878" i="8" l="1"/>
  <c r="X878" i="8" l="1"/>
  <c r="AC878" i="8" s="1"/>
  <c r="AB878" i="8"/>
  <c r="AD878" i="8" l="1"/>
  <c r="Q878" i="8" s="1"/>
  <c r="AF878" i="8" l="1"/>
  <c r="AG878" i="8" s="1"/>
  <c r="AH878" i="8" s="1"/>
  <c r="AJ878" i="8"/>
  <c r="AI878" i="8"/>
  <c r="K878" i="8"/>
  <c r="L879" i="8" l="1"/>
  <c r="Z879" i="8" s="1"/>
  <c r="T879" i="8"/>
  <c r="AK878" i="8"/>
  <c r="AL878" i="8" s="1"/>
  <c r="Y879" i="8" l="1"/>
  <c r="AA879" i="8" s="1"/>
  <c r="S879" i="8"/>
  <c r="V879" i="8" l="1"/>
  <c r="W879" i="8"/>
  <c r="X879" i="8" l="1"/>
  <c r="AC879" i="8" s="1"/>
  <c r="AB879" i="8"/>
  <c r="AD879" i="8" l="1"/>
  <c r="Q879" i="8" s="1"/>
  <c r="AF879" i="8" l="1"/>
  <c r="AG879" i="8" s="1"/>
  <c r="AH879" i="8" s="1"/>
  <c r="AI879" i="8"/>
  <c r="AJ879" i="8"/>
  <c r="K879" i="8"/>
  <c r="L880" i="8" l="1"/>
  <c r="Z880" i="8" s="1"/>
  <c r="T880" i="8"/>
  <c r="AK879" i="8"/>
  <c r="AL879" i="8" s="1"/>
  <c r="Y880" i="8" l="1"/>
  <c r="AA880" i="8" s="1"/>
  <c r="S880" i="8"/>
  <c r="V880" i="8" l="1"/>
  <c r="W880" i="8"/>
  <c r="X880" i="8" l="1"/>
  <c r="AC880" i="8" s="1"/>
  <c r="AB880" i="8"/>
  <c r="AD880" i="8" l="1"/>
  <c r="Q880" i="8" s="1"/>
  <c r="AJ880" i="8" s="1"/>
  <c r="AI880" i="8" l="1"/>
  <c r="AK880" i="8" s="1"/>
  <c r="AL880" i="8" s="1"/>
  <c r="AF880" i="8"/>
  <c r="AG880" i="8" s="1"/>
  <c r="AH880" i="8" s="1"/>
  <c r="K880" i="8"/>
  <c r="T881" i="8" s="1"/>
  <c r="L881" i="8" l="1"/>
  <c r="Z881" i="8" l="1"/>
  <c r="Y881" i="8"/>
  <c r="AA881" i="8" l="1"/>
  <c r="S881" i="8"/>
  <c r="V881" i="8" s="1"/>
  <c r="W881" i="8" l="1"/>
  <c r="X881" i="8" l="1"/>
  <c r="AC881" i="8" s="1"/>
  <c r="AB881" i="8"/>
  <c r="AD881" i="8" l="1"/>
  <c r="Q881" i="8" s="1"/>
  <c r="AF881" i="8" l="1"/>
  <c r="AG881" i="8" s="1"/>
  <c r="AH881" i="8" s="1"/>
  <c r="AI881" i="8"/>
  <c r="AJ881" i="8"/>
  <c r="K881" i="8"/>
  <c r="AK881" i="8" l="1"/>
  <c r="AL881" i="8" s="1"/>
  <c r="L882" i="8"/>
  <c r="Y882" i="8" s="1"/>
  <c r="T882" i="8"/>
  <c r="Z882" i="8" l="1"/>
  <c r="AA882" i="8" s="1"/>
  <c r="S882" i="8"/>
  <c r="V882" i="8" s="1"/>
  <c r="W882" i="8" l="1"/>
  <c r="X882" i="8" l="1"/>
  <c r="AC882" i="8" s="1"/>
  <c r="AB882" i="8"/>
  <c r="AD882" i="8" l="1"/>
  <c r="Q882" i="8" s="1"/>
  <c r="AF882" i="8" l="1"/>
  <c r="AG882" i="8" s="1"/>
  <c r="AH882" i="8" s="1"/>
  <c r="AJ882" i="8"/>
  <c r="AI882" i="8"/>
  <c r="K882" i="8"/>
  <c r="L883" i="8" l="1"/>
  <c r="Z883" i="8" s="1"/>
  <c r="T883" i="8"/>
  <c r="AK882" i="8"/>
  <c r="AL882" i="8" s="1"/>
  <c r="Y883" i="8" l="1"/>
  <c r="S883" i="8"/>
  <c r="V883" i="8" l="1"/>
  <c r="AA883" i="8"/>
  <c r="W883" i="8"/>
  <c r="X883" i="8" l="1"/>
  <c r="AC883" i="8" s="1"/>
  <c r="AB883" i="8"/>
  <c r="AD883" i="8" l="1"/>
  <c r="Q883" i="8" s="1"/>
  <c r="AF883" i="8" s="1"/>
  <c r="AG883" i="8" s="1"/>
  <c r="AH883" i="8" s="1"/>
  <c r="AI883" i="8" l="1"/>
  <c r="AJ883" i="8"/>
  <c r="K883" i="8"/>
  <c r="L884" i="8" l="1"/>
  <c r="Z884" i="8" s="1"/>
  <c r="T884" i="8"/>
  <c r="AK883" i="8"/>
  <c r="AL883" i="8" s="1"/>
  <c r="Y884" i="8" l="1"/>
  <c r="AA884" i="8" s="1"/>
  <c r="S884" i="8"/>
  <c r="V884" i="8" l="1"/>
  <c r="W884" i="8"/>
  <c r="X884" i="8" l="1"/>
  <c r="AC884" i="8" s="1"/>
  <c r="AB884" i="8"/>
  <c r="AD884" i="8" l="1"/>
  <c r="Q884" i="8" s="1"/>
  <c r="K884" i="8" s="1"/>
  <c r="T885" i="8" s="1"/>
  <c r="AI884" i="8" l="1"/>
  <c r="AJ884" i="8"/>
  <c r="AF884" i="8"/>
  <c r="AG884" i="8" s="1"/>
  <c r="AH884" i="8" s="1"/>
  <c r="L885" i="8"/>
  <c r="AK884" i="8" l="1"/>
  <c r="AL884" i="8" s="1"/>
  <c r="Z885" i="8"/>
  <c r="Y885" i="8"/>
  <c r="AA885" i="8" l="1"/>
  <c r="S885" i="8"/>
  <c r="V885" i="8" s="1"/>
  <c r="W885" i="8" l="1"/>
  <c r="X885" i="8" l="1"/>
  <c r="AC885" i="8" s="1"/>
  <c r="AB885" i="8"/>
  <c r="AD885" i="8" l="1"/>
  <c r="Q885" i="8" s="1"/>
  <c r="AF885" i="8" l="1"/>
  <c r="AG885" i="8" s="1"/>
  <c r="AH885" i="8" s="1"/>
  <c r="AJ885" i="8"/>
  <c r="AI885" i="8"/>
  <c r="K885" i="8"/>
  <c r="L886" i="8" l="1"/>
  <c r="Y886" i="8" s="1"/>
  <c r="T886" i="8"/>
  <c r="AK885" i="8"/>
  <c r="AL885" i="8" s="1"/>
  <c r="Z886" i="8" l="1"/>
  <c r="AA886" i="8" s="1"/>
  <c r="S886" i="8"/>
  <c r="V886" i="8" s="1"/>
  <c r="W886" i="8" l="1"/>
  <c r="X886" i="8" l="1"/>
  <c r="AC886" i="8" s="1"/>
  <c r="AB886" i="8"/>
  <c r="AD886" i="8" l="1"/>
  <c r="Q886" i="8" s="1"/>
  <c r="AF886" i="8" s="1"/>
  <c r="AG886" i="8" s="1"/>
  <c r="AH886" i="8" s="1"/>
  <c r="AI886" i="8" l="1"/>
  <c r="AJ886" i="8"/>
  <c r="K886" i="8"/>
  <c r="L887" i="8" l="1"/>
  <c r="Z887" i="8" s="1"/>
  <c r="T887" i="8"/>
  <c r="AK886" i="8"/>
  <c r="AL886" i="8" s="1"/>
  <c r="Y887" i="8" l="1"/>
  <c r="S887" i="8"/>
  <c r="V887" i="8" l="1"/>
  <c r="AA887" i="8"/>
  <c r="W887" i="8"/>
  <c r="X887" i="8" l="1"/>
  <c r="AC887" i="8" s="1"/>
  <c r="AB887" i="8"/>
  <c r="AD887" i="8" l="1"/>
  <c r="Q887" i="8" s="1"/>
  <c r="AI887" i="8" l="1"/>
  <c r="AJ887" i="8"/>
  <c r="AF887" i="8"/>
  <c r="AG887" i="8" s="1"/>
  <c r="AH887" i="8" s="1"/>
  <c r="K887" i="8"/>
  <c r="L888" i="8" l="1"/>
  <c r="Z888" i="8" s="1"/>
  <c r="T888" i="8"/>
  <c r="AK887" i="8"/>
  <c r="AL887" i="8" s="1"/>
  <c r="Y888" i="8" l="1"/>
  <c r="AA888" i="8" s="1"/>
  <c r="S888" i="8"/>
  <c r="V888" i="8" l="1"/>
  <c r="W888" i="8"/>
  <c r="X888" i="8" l="1"/>
  <c r="AC888" i="8" s="1"/>
  <c r="AB888" i="8"/>
  <c r="AD888" i="8" l="1"/>
  <c r="Q888" i="8" s="1"/>
  <c r="AF888" i="8" l="1"/>
  <c r="AG888" i="8" s="1"/>
  <c r="AH888" i="8" s="1"/>
  <c r="AJ888" i="8"/>
  <c r="AI888" i="8"/>
  <c r="K888" i="8"/>
  <c r="L889" i="8" l="1"/>
  <c r="Z889" i="8" s="1"/>
  <c r="T889" i="8"/>
  <c r="AK888" i="8"/>
  <c r="AL888" i="8" s="1"/>
  <c r="Y889" i="8" l="1"/>
  <c r="AA889" i="8" s="1"/>
  <c r="S889" i="8"/>
  <c r="V889" i="8" l="1"/>
  <c r="W889" i="8"/>
  <c r="X889" i="8" l="1"/>
  <c r="AC889" i="8" s="1"/>
  <c r="AB889" i="8"/>
  <c r="AD889" i="8" l="1"/>
  <c r="Q889" i="8" s="1"/>
  <c r="AF889" i="8" l="1"/>
  <c r="AG889" i="8" s="1"/>
  <c r="AH889" i="8" s="1"/>
  <c r="AJ889" i="8"/>
  <c r="AI889" i="8"/>
  <c r="K889" i="8"/>
  <c r="T890" i="8" s="1"/>
  <c r="L890" i="8" l="1"/>
  <c r="Y890" i="8" s="1"/>
  <c r="AK889" i="8"/>
  <c r="AL889" i="8" s="1"/>
  <c r="Z890" i="8" l="1"/>
  <c r="AA890" i="8" s="1"/>
  <c r="S890" i="8"/>
  <c r="V890" i="8" s="1"/>
  <c r="W890" i="8" l="1"/>
  <c r="X890" i="8" l="1"/>
  <c r="AC890" i="8" s="1"/>
  <c r="AB890" i="8"/>
  <c r="AD890" i="8" l="1"/>
  <c r="Q890" i="8" s="1"/>
  <c r="AF890" i="8" l="1"/>
  <c r="AG890" i="8" s="1"/>
  <c r="AH890" i="8" s="1"/>
  <c r="AJ890" i="8"/>
  <c r="AI890" i="8"/>
  <c r="K890" i="8"/>
  <c r="L891" i="8" l="1"/>
  <c r="Z891" i="8" s="1"/>
  <c r="T891" i="8"/>
  <c r="AK890" i="8"/>
  <c r="AL890" i="8" s="1"/>
  <c r="Y891" i="8" l="1"/>
  <c r="AA891" i="8" s="1"/>
  <c r="S891" i="8"/>
  <c r="V891" i="8" l="1"/>
  <c r="W891" i="8"/>
  <c r="X891" i="8" l="1"/>
  <c r="AC891" i="8" s="1"/>
  <c r="AB891" i="8"/>
  <c r="AD891" i="8" l="1"/>
  <c r="Q891" i="8" s="1"/>
  <c r="AF891" i="8" l="1"/>
  <c r="AG891" i="8" s="1"/>
  <c r="AH891" i="8" s="1"/>
  <c r="AJ891" i="8"/>
  <c r="AI891" i="8"/>
  <c r="K891" i="8"/>
  <c r="L892" i="8" l="1"/>
  <c r="Z892" i="8" s="1"/>
  <c r="T892" i="8"/>
  <c r="AK891" i="8"/>
  <c r="AL891" i="8" s="1"/>
  <c r="Y892" i="8" l="1"/>
  <c r="AA892" i="8" s="1"/>
  <c r="S892" i="8"/>
  <c r="V892" i="8" l="1"/>
  <c r="W892" i="8"/>
  <c r="X892" i="8" l="1"/>
  <c r="AC892" i="8" s="1"/>
  <c r="AB892" i="8"/>
  <c r="AD892" i="8" l="1"/>
  <c r="Q892" i="8" s="1"/>
  <c r="AF892" i="8" l="1"/>
  <c r="AG892" i="8" s="1"/>
  <c r="AH892" i="8" s="1"/>
  <c r="AJ892" i="8"/>
  <c r="AI892" i="8"/>
  <c r="K892" i="8"/>
  <c r="L893" i="8" l="1"/>
  <c r="Z893" i="8" s="1"/>
  <c r="T893" i="8"/>
  <c r="AK892" i="8"/>
  <c r="AL892" i="8" s="1"/>
  <c r="Y893" i="8" l="1"/>
  <c r="AA893" i="8" s="1"/>
  <c r="S893" i="8"/>
  <c r="V893" i="8" l="1"/>
  <c r="W893" i="8"/>
  <c r="X893" i="8" l="1"/>
  <c r="AC893" i="8" s="1"/>
  <c r="AB893" i="8"/>
  <c r="AD893" i="8" l="1"/>
  <c r="Q893" i="8" s="1"/>
  <c r="AF893" i="8" l="1"/>
  <c r="AG893" i="8" s="1"/>
  <c r="AH893" i="8" s="1"/>
  <c r="AJ893" i="8"/>
  <c r="AI893" i="8"/>
  <c r="K893" i="8"/>
  <c r="L894" i="8" l="1"/>
  <c r="Z894" i="8" s="1"/>
  <c r="T894" i="8"/>
  <c r="AK893" i="8"/>
  <c r="AL893" i="8" s="1"/>
  <c r="Y894" i="8" l="1"/>
  <c r="S894" i="8"/>
  <c r="V894" i="8" l="1"/>
  <c r="AA894" i="8"/>
  <c r="W894" i="8"/>
  <c r="X894" i="8" l="1"/>
  <c r="AC894" i="8" s="1"/>
  <c r="AB894" i="8"/>
  <c r="AD894" i="8" l="1"/>
  <c r="Q894" i="8" s="1"/>
  <c r="AJ894" i="8" l="1"/>
  <c r="AI894" i="8"/>
  <c r="AF894" i="8"/>
  <c r="AG894" i="8" s="1"/>
  <c r="AH894" i="8" s="1"/>
  <c r="K894" i="8"/>
  <c r="T895" i="8" s="1"/>
  <c r="AK894" i="8" l="1"/>
  <c r="AL894" i="8" s="1"/>
  <c r="L895" i="8"/>
  <c r="Z895" i="8" l="1"/>
  <c r="Y895" i="8"/>
  <c r="AA895" i="8" l="1"/>
  <c r="S895" i="8"/>
  <c r="V895" i="8" s="1"/>
  <c r="W895" i="8" l="1"/>
  <c r="X895" i="8" l="1"/>
  <c r="AC895" i="8" s="1"/>
  <c r="AB895" i="8"/>
  <c r="AD895" i="8" l="1"/>
  <c r="Q895" i="8" s="1"/>
  <c r="AF895" i="8" l="1"/>
  <c r="AG895" i="8" s="1"/>
  <c r="AH895" i="8" s="1"/>
  <c r="AJ895" i="8"/>
  <c r="AI895" i="8"/>
  <c r="K895" i="8"/>
  <c r="L896" i="8" l="1"/>
  <c r="Y896" i="8" s="1"/>
  <c r="T896" i="8"/>
  <c r="AK895" i="8"/>
  <c r="AL895" i="8" s="1"/>
  <c r="Z896" i="8" l="1"/>
  <c r="AA896" i="8" s="1"/>
  <c r="S896" i="8"/>
  <c r="V896" i="8" s="1"/>
  <c r="W896" i="8" l="1"/>
  <c r="X896" i="8" l="1"/>
  <c r="AC896" i="8" s="1"/>
  <c r="AB896" i="8"/>
  <c r="AD896" i="8" l="1"/>
  <c r="Q896" i="8" s="1"/>
  <c r="AF896" i="8" l="1"/>
  <c r="AG896" i="8" s="1"/>
  <c r="AH896" i="8" s="1"/>
  <c r="AJ896" i="8"/>
  <c r="AI896" i="8"/>
  <c r="K896" i="8"/>
  <c r="L897" i="8" l="1"/>
  <c r="Z897" i="8" s="1"/>
  <c r="T897" i="8"/>
  <c r="AK896" i="8"/>
  <c r="AL896" i="8" s="1"/>
  <c r="Y897" i="8" l="1"/>
  <c r="AA897" i="8" s="1"/>
  <c r="S897" i="8"/>
  <c r="V897" i="8" l="1"/>
  <c r="W897" i="8"/>
  <c r="X897" i="8" l="1"/>
  <c r="AC897" i="8" s="1"/>
  <c r="AB897" i="8"/>
  <c r="AD897" i="8" l="1"/>
  <c r="Q897" i="8" s="1"/>
  <c r="AJ897" i="8" l="1"/>
  <c r="K897" i="8"/>
  <c r="AF897" i="8"/>
  <c r="AG897" i="8" s="1"/>
  <c r="AH897" i="8" s="1"/>
  <c r="AI897" i="8"/>
  <c r="L898" i="8" l="1"/>
  <c r="Z898" i="8" s="1"/>
  <c r="T898" i="8"/>
  <c r="AK897" i="8"/>
  <c r="AL897" i="8" s="1"/>
  <c r="Y898" i="8" l="1"/>
  <c r="S898" i="8"/>
  <c r="V898" i="8" l="1"/>
  <c r="AA898" i="8"/>
  <c r="W898" i="8"/>
  <c r="X898" i="8" l="1"/>
  <c r="AC898" i="8" s="1"/>
  <c r="AB898" i="8"/>
  <c r="AD898" i="8" l="1"/>
  <c r="Q898" i="8" s="1"/>
  <c r="K898" i="8" l="1"/>
  <c r="AJ898" i="8"/>
  <c r="AI898" i="8"/>
  <c r="AF898" i="8"/>
  <c r="AG898" i="8" s="1"/>
  <c r="AH898" i="8" s="1"/>
  <c r="L899" i="8" l="1"/>
  <c r="Y899" i="8" s="1"/>
  <c r="T899" i="8"/>
  <c r="AK898" i="8"/>
  <c r="AL898" i="8" s="1"/>
  <c r="Z899" i="8" l="1"/>
  <c r="AA899" i="8" s="1"/>
  <c r="S899" i="8"/>
  <c r="V899" i="8" s="1"/>
  <c r="W899" i="8" l="1"/>
  <c r="X899" i="8" l="1"/>
  <c r="AC899" i="8" s="1"/>
  <c r="AB899" i="8"/>
  <c r="AD899" i="8" l="1"/>
  <c r="Q899" i="8" s="1"/>
  <c r="AF899" i="8" l="1"/>
  <c r="AG899" i="8" s="1"/>
  <c r="AH899" i="8" s="1"/>
  <c r="AJ899" i="8"/>
  <c r="AI899" i="8"/>
  <c r="K899" i="8"/>
  <c r="L900" i="8" l="1"/>
  <c r="Z900" i="8" s="1"/>
  <c r="T900" i="8"/>
  <c r="AK899" i="8"/>
  <c r="AL899" i="8" s="1"/>
  <c r="Y900" i="8" l="1"/>
  <c r="AA900" i="8" s="1"/>
  <c r="S900" i="8"/>
  <c r="V900" i="8" l="1"/>
  <c r="W900" i="8"/>
  <c r="X900" i="8" l="1"/>
  <c r="AC900" i="8" s="1"/>
  <c r="AB900" i="8"/>
  <c r="AD900" i="8" l="1"/>
  <c r="Q900" i="8" s="1"/>
  <c r="AI900" i="8" s="1"/>
  <c r="AJ900" i="8" l="1"/>
  <c r="AK900" i="8" s="1"/>
  <c r="AL900" i="8" s="1"/>
  <c r="AF900" i="8"/>
  <c r="AG900" i="8" s="1"/>
  <c r="AH900" i="8" s="1"/>
  <c r="K900" i="8"/>
  <c r="T901" i="8" s="1"/>
  <c r="L901" i="8" l="1"/>
  <c r="Z901" i="8" l="1"/>
  <c r="Y901" i="8"/>
  <c r="AA901" i="8" l="1"/>
  <c r="S901" i="8"/>
  <c r="V901" i="8" s="1"/>
  <c r="W901" i="8" l="1"/>
  <c r="X901" i="8" l="1"/>
  <c r="AC901" i="8" s="1"/>
  <c r="AB901" i="8"/>
  <c r="AD901" i="8" l="1"/>
  <c r="Q901" i="8" s="1"/>
  <c r="AF901" i="8" s="1"/>
  <c r="AG901" i="8" s="1"/>
  <c r="AH901" i="8" s="1"/>
  <c r="AI901" i="8" l="1"/>
  <c r="AJ901" i="8"/>
  <c r="K901" i="8"/>
  <c r="AK901" i="8" l="1"/>
  <c r="AL901" i="8" s="1"/>
  <c r="L902" i="8"/>
  <c r="Y902" i="8" s="1"/>
  <c r="T902" i="8"/>
  <c r="Z902" i="8" l="1"/>
  <c r="AA902" i="8" s="1"/>
  <c r="S902" i="8"/>
  <c r="V902" i="8" s="1"/>
  <c r="W902" i="8" l="1"/>
  <c r="X902" i="8" l="1"/>
  <c r="AC902" i="8" s="1"/>
  <c r="AB902" i="8"/>
  <c r="AD902" i="8" l="1"/>
  <c r="Q902" i="8" s="1"/>
  <c r="AF902" i="8" s="1"/>
  <c r="AG902" i="8" s="1"/>
  <c r="AH902" i="8" s="1"/>
  <c r="AI902" i="8" l="1"/>
  <c r="AJ902" i="8"/>
  <c r="K902" i="8"/>
  <c r="L903" i="8" l="1"/>
  <c r="Z903" i="8" s="1"/>
  <c r="T903" i="8"/>
  <c r="AK902" i="8"/>
  <c r="AL902" i="8" s="1"/>
  <c r="Y903" i="8" l="1"/>
  <c r="AA903" i="8" s="1"/>
  <c r="S903" i="8"/>
  <c r="V903" i="8" s="1"/>
  <c r="W903" i="8" l="1"/>
  <c r="X903" i="8" l="1"/>
  <c r="AC903" i="8" s="1"/>
  <c r="AB903" i="8"/>
  <c r="AD903" i="8" l="1"/>
  <c r="Q903" i="8" s="1"/>
  <c r="AF903" i="8" s="1"/>
  <c r="AG903" i="8" s="1"/>
  <c r="AH903" i="8" s="1"/>
  <c r="AI903" i="8" l="1"/>
  <c r="AJ903" i="8"/>
  <c r="K903" i="8"/>
  <c r="AK903" i="8" l="1"/>
  <c r="AL903" i="8" s="1"/>
  <c r="L904" i="8"/>
  <c r="Y904" i="8" s="1"/>
  <c r="T904" i="8"/>
  <c r="Z904" i="8" l="1"/>
  <c r="AA904" i="8" s="1"/>
  <c r="S904" i="8"/>
  <c r="V904" i="8" s="1"/>
  <c r="W904" i="8" l="1"/>
  <c r="X904" i="8" l="1"/>
  <c r="AC904" i="8" s="1"/>
  <c r="AB904" i="8"/>
  <c r="AD904" i="8" l="1"/>
  <c r="Q904" i="8" s="1"/>
  <c r="AF904" i="8" s="1"/>
  <c r="AG904" i="8" s="1"/>
  <c r="AH904" i="8" s="1"/>
  <c r="AJ904" i="8" l="1"/>
  <c r="AI904" i="8"/>
  <c r="K904" i="8"/>
  <c r="L905" i="8" l="1"/>
  <c r="Z905" i="8" s="1"/>
  <c r="T905" i="8"/>
  <c r="AK904" i="8"/>
  <c r="AL904" i="8" s="1"/>
  <c r="Y905" i="8" l="1"/>
  <c r="AA905" i="8" s="1"/>
  <c r="S905" i="8"/>
  <c r="V905" i="8" l="1"/>
  <c r="W905" i="8"/>
  <c r="X905" i="8" l="1"/>
  <c r="AC905" i="8" s="1"/>
  <c r="AB905" i="8"/>
  <c r="AD905" i="8" l="1"/>
  <c r="Q905" i="8" s="1"/>
  <c r="AF905" i="8" s="1"/>
  <c r="AG905" i="8" s="1"/>
  <c r="AH905" i="8" s="1"/>
  <c r="AI905" i="8" l="1"/>
  <c r="AJ905" i="8"/>
  <c r="K905" i="8"/>
  <c r="AK905" i="8" l="1"/>
  <c r="AL905" i="8" s="1"/>
  <c r="L906" i="8"/>
  <c r="Y906" i="8" s="1"/>
  <c r="T906" i="8"/>
  <c r="Z906" i="8" l="1"/>
  <c r="AA906" i="8" s="1"/>
  <c r="S906" i="8"/>
  <c r="V906" i="8" s="1"/>
  <c r="W906" i="8" l="1"/>
  <c r="X906" i="8" l="1"/>
  <c r="AC906" i="8" s="1"/>
  <c r="AB906" i="8"/>
  <c r="AD906" i="8" l="1"/>
  <c r="Q906" i="8" s="1"/>
  <c r="AF906" i="8" l="1"/>
  <c r="AG906" i="8" s="1"/>
  <c r="AH906" i="8" s="1"/>
  <c r="AJ906" i="8"/>
  <c r="AI906" i="8"/>
  <c r="K906" i="8"/>
  <c r="L907" i="8" l="1"/>
  <c r="Z907" i="8" s="1"/>
  <c r="T907" i="8"/>
  <c r="AK906" i="8"/>
  <c r="AL906" i="8" s="1"/>
  <c r="Y907" i="8" l="1"/>
  <c r="AA907" i="8" s="1"/>
  <c r="S907" i="8"/>
  <c r="V907" i="8" l="1"/>
  <c r="W907" i="8"/>
  <c r="X907" i="8" l="1"/>
  <c r="AC907" i="8" s="1"/>
  <c r="AB907" i="8"/>
  <c r="AD907" i="8" l="1"/>
  <c r="Q907" i="8" s="1"/>
  <c r="AF907" i="8" s="1"/>
  <c r="AG907" i="8" s="1"/>
  <c r="AH907" i="8" s="1"/>
  <c r="AI907" i="8" l="1"/>
  <c r="AJ907" i="8"/>
  <c r="K907" i="8"/>
  <c r="AK907" i="8" l="1"/>
  <c r="AL907" i="8" s="1"/>
  <c r="L908" i="8"/>
  <c r="Y908" i="8" s="1"/>
  <c r="T908" i="8"/>
  <c r="Z908" i="8" l="1"/>
  <c r="AA908" i="8" s="1"/>
  <c r="S908" i="8"/>
  <c r="V908" i="8" s="1"/>
  <c r="W908" i="8" l="1"/>
  <c r="X908" i="8" l="1"/>
  <c r="AC908" i="8" s="1"/>
  <c r="AB908" i="8"/>
  <c r="AD908" i="8" l="1"/>
  <c r="Q908" i="8" s="1"/>
  <c r="AI908" i="8" s="1"/>
  <c r="AJ908" i="8" l="1"/>
  <c r="AK908" i="8" s="1"/>
  <c r="AL908" i="8" s="1"/>
  <c r="AF908" i="8"/>
  <c r="AG908" i="8" s="1"/>
  <c r="AH908" i="8" s="1"/>
  <c r="K908" i="8"/>
  <c r="T909" i="8" s="1"/>
  <c r="L909" i="8" l="1"/>
  <c r="Z909" i="8" l="1"/>
  <c r="Y909" i="8"/>
  <c r="S909" i="8" l="1"/>
  <c r="V909" i="8" s="1"/>
  <c r="AA909" i="8"/>
  <c r="W909" i="8" l="1"/>
  <c r="X909" i="8" l="1"/>
  <c r="AC909" i="8" s="1"/>
  <c r="AB909" i="8"/>
  <c r="AD909" i="8" l="1"/>
  <c r="Q909" i="8" s="1"/>
  <c r="AF909" i="8" l="1"/>
  <c r="AG909" i="8" s="1"/>
  <c r="AH909" i="8" s="1"/>
  <c r="AI909" i="8"/>
  <c r="AJ909" i="8"/>
  <c r="K909" i="8"/>
  <c r="L910" i="8" l="1"/>
  <c r="Z910" i="8" s="1"/>
  <c r="T910" i="8"/>
  <c r="AK909" i="8"/>
  <c r="AL909" i="8" s="1"/>
  <c r="Y910" i="8" l="1"/>
  <c r="AA910" i="8" s="1"/>
  <c r="S910" i="8"/>
  <c r="V910" i="8" s="1"/>
  <c r="W910" i="8" l="1"/>
  <c r="X910" i="8" l="1"/>
  <c r="AC910" i="8" s="1"/>
  <c r="AB910" i="8"/>
  <c r="AD910" i="8" l="1"/>
  <c r="Q910" i="8" s="1"/>
  <c r="AJ910" i="8" l="1"/>
  <c r="AI910" i="8"/>
  <c r="AF910" i="8"/>
  <c r="AG910" i="8" s="1"/>
  <c r="AH910" i="8" s="1"/>
  <c r="K910" i="8"/>
  <c r="T911" i="8" s="1"/>
  <c r="AK910" i="8" l="1"/>
  <c r="AL910" i="8" s="1"/>
  <c r="L911" i="8"/>
  <c r="Z911" i="8" l="1"/>
  <c r="Y911" i="8"/>
  <c r="AA911" i="8" l="1"/>
  <c r="S911" i="8"/>
  <c r="V911" i="8" s="1"/>
  <c r="W911" i="8" l="1"/>
  <c r="X911" i="8" l="1"/>
  <c r="AC911" i="8" s="1"/>
  <c r="AB911" i="8"/>
  <c r="AD911" i="8" l="1"/>
  <c r="Q911" i="8" s="1"/>
  <c r="AF911" i="8" l="1"/>
  <c r="AG911" i="8" s="1"/>
  <c r="AH911" i="8" s="1"/>
  <c r="AJ911" i="8"/>
  <c r="AI911" i="8"/>
  <c r="K911" i="8"/>
  <c r="L912" i="8" l="1"/>
  <c r="Z912" i="8" s="1"/>
  <c r="T912" i="8"/>
  <c r="AK911" i="8"/>
  <c r="AL911" i="8" s="1"/>
  <c r="Y912" i="8" l="1"/>
  <c r="AA912" i="8" s="1"/>
  <c r="S912" i="8"/>
  <c r="V912" i="8" l="1"/>
  <c r="W912" i="8"/>
  <c r="X912" i="8" l="1"/>
  <c r="AC912" i="8" s="1"/>
  <c r="AB912" i="8"/>
  <c r="AD912" i="8" l="1"/>
  <c r="Q912" i="8" s="1"/>
  <c r="K912" i="8" s="1"/>
  <c r="T913" i="8" s="1"/>
  <c r="AJ912" i="8" l="1"/>
  <c r="AI912" i="8"/>
  <c r="AF912" i="8"/>
  <c r="AG912" i="8" s="1"/>
  <c r="AH912" i="8" s="1"/>
  <c r="L913" i="8"/>
  <c r="AK912" i="8" l="1"/>
  <c r="AL912" i="8" s="1"/>
  <c r="Z913" i="8"/>
  <c r="Y913" i="8"/>
  <c r="S913" i="8" l="1"/>
  <c r="V913" i="8" s="1"/>
  <c r="AA913" i="8"/>
  <c r="W913" i="8" l="1"/>
  <c r="X913" i="8" l="1"/>
  <c r="AC913" i="8" s="1"/>
  <c r="AB913" i="8"/>
  <c r="AD913" i="8" l="1"/>
  <c r="Q913" i="8" s="1"/>
  <c r="AF913" i="8" s="1"/>
  <c r="AG913" i="8" s="1"/>
  <c r="AH913" i="8" s="1"/>
  <c r="AI913" i="8" l="1"/>
  <c r="AJ913" i="8"/>
  <c r="K913" i="8"/>
  <c r="AK913" i="8" l="1"/>
  <c r="AL913" i="8" s="1"/>
  <c r="L914" i="8"/>
  <c r="Z914" i="8" s="1"/>
  <c r="T914" i="8"/>
  <c r="Y914" i="8" l="1"/>
  <c r="AA914" i="8" s="1"/>
  <c r="S914" i="8"/>
  <c r="V914" i="8" l="1"/>
  <c r="W914" i="8"/>
  <c r="X914" i="8" l="1"/>
  <c r="AC914" i="8" s="1"/>
  <c r="AB914" i="8"/>
  <c r="AD914" i="8" l="1"/>
  <c r="Q914" i="8" s="1"/>
  <c r="AF914" i="8" l="1"/>
  <c r="AG914" i="8" s="1"/>
  <c r="AH914" i="8" s="1"/>
  <c r="AI914" i="8"/>
  <c r="AJ914" i="8"/>
  <c r="K914" i="8"/>
  <c r="L915" i="8" l="1"/>
  <c r="Z915" i="8" s="1"/>
  <c r="T915" i="8"/>
  <c r="AK914" i="8"/>
  <c r="AL914" i="8" s="1"/>
  <c r="Y915" i="8" l="1"/>
  <c r="AA915" i="8" s="1"/>
  <c r="S915" i="8"/>
  <c r="V915" i="8" l="1"/>
  <c r="W915" i="8"/>
  <c r="X915" i="8" l="1"/>
  <c r="AC915" i="8" s="1"/>
  <c r="AB915" i="8"/>
  <c r="AD915" i="8" l="1"/>
  <c r="Q915" i="8" s="1"/>
  <c r="AJ915" i="8" s="1"/>
  <c r="AI915" i="8" l="1"/>
  <c r="AK915" i="8" s="1"/>
  <c r="AL915" i="8" s="1"/>
  <c r="AF915" i="8"/>
  <c r="AG915" i="8" s="1"/>
  <c r="AH915" i="8" s="1"/>
  <c r="K915" i="8"/>
  <c r="T916" i="8" s="1"/>
  <c r="L916" i="8" l="1"/>
  <c r="Y916" i="8" l="1"/>
  <c r="Z916" i="8"/>
  <c r="AA916" i="8" l="1"/>
  <c r="S916" i="8"/>
  <c r="V916" i="8" s="1"/>
  <c r="W916" i="8" l="1"/>
  <c r="X916" i="8" l="1"/>
  <c r="AC916" i="8" s="1"/>
  <c r="AB916" i="8"/>
  <c r="AD916" i="8" l="1"/>
  <c r="Q916" i="8" s="1"/>
  <c r="AF916" i="8" l="1"/>
  <c r="AG916" i="8" s="1"/>
  <c r="AH916" i="8" s="1"/>
  <c r="AJ916" i="8"/>
  <c r="AI916" i="8"/>
  <c r="K916" i="8"/>
  <c r="L917" i="8" l="1"/>
  <c r="Y917" i="8" s="1"/>
  <c r="T917" i="8"/>
  <c r="AK916" i="8"/>
  <c r="AL916" i="8" s="1"/>
  <c r="Z917" i="8" l="1"/>
  <c r="AA917" i="8" s="1"/>
  <c r="S917" i="8"/>
  <c r="V917" i="8" s="1"/>
  <c r="W917" i="8" l="1"/>
  <c r="X917" i="8" l="1"/>
  <c r="AC917" i="8" s="1"/>
  <c r="AB917" i="8"/>
  <c r="AD917" i="8" l="1"/>
  <c r="Q917" i="8" s="1"/>
  <c r="AJ917" i="8" s="1"/>
  <c r="AI917" i="8" l="1"/>
  <c r="AK917" i="8" s="1"/>
  <c r="AL917" i="8" s="1"/>
  <c r="AF917" i="8"/>
  <c r="AG917" i="8" s="1"/>
  <c r="AH917" i="8" s="1"/>
  <c r="K917" i="8"/>
  <c r="T918" i="8" s="1"/>
  <c r="L918" i="8" l="1"/>
  <c r="Z918" i="8" l="1"/>
  <c r="Y918" i="8"/>
  <c r="S918" i="8" l="1"/>
  <c r="V918" i="8" s="1"/>
  <c r="AA918" i="8"/>
  <c r="W918" i="8" l="1"/>
  <c r="X918" i="8" l="1"/>
  <c r="AC918" i="8" s="1"/>
  <c r="AB918" i="8"/>
  <c r="AD918" i="8" l="1"/>
  <c r="Q918" i="8" s="1"/>
  <c r="AJ918" i="8" s="1"/>
  <c r="AI918" i="8" l="1"/>
  <c r="AK918" i="8" s="1"/>
  <c r="AL918" i="8" s="1"/>
  <c r="AF918" i="8"/>
  <c r="AG918" i="8" s="1"/>
  <c r="AH918" i="8" s="1"/>
  <c r="K918" i="8"/>
  <c r="T919" i="8" s="1"/>
  <c r="L919" i="8" l="1"/>
  <c r="Z919" i="8" l="1"/>
  <c r="Y919" i="8"/>
  <c r="AA919" i="8" l="1"/>
  <c r="S919" i="8"/>
  <c r="V919" i="8" s="1"/>
  <c r="W919" i="8" l="1"/>
  <c r="X919" i="8" l="1"/>
  <c r="AC919" i="8" s="1"/>
  <c r="AB919" i="8"/>
  <c r="AD919" i="8" l="1"/>
  <c r="Q919" i="8" s="1"/>
  <c r="AJ919" i="8" s="1"/>
  <c r="AF919" i="8" l="1"/>
  <c r="AG919" i="8" s="1"/>
  <c r="AH919" i="8" s="1"/>
  <c r="AI919" i="8"/>
  <c r="AK919" i="8" s="1"/>
  <c r="AL919" i="8" s="1"/>
  <c r="K919" i="8"/>
  <c r="T920" i="8" s="1"/>
  <c r="L920" i="8" l="1"/>
  <c r="Z920" i="8" s="1"/>
  <c r="Y920" i="8" l="1"/>
  <c r="S920" i="8"/>
  <c r="AA920" i="8" l="1"/>
  <c r="V920" i="8"/>
  <c r="W920" i="8"/>
  <c r="X920" i="8" l="1"/>
  <c r="AC920" i="8" s="1"/>
  <c r="AB920" i="8"/>
  <c r="AD920" i="8" l="1"/>
  <c r="Q920" i="8" s="1"/>
  <c r="AF920" i="8" l="1"/>
  <c r="AG920" i="8" s="1"/>
  <c r="AH920" i="8" s="1"/>
  <c r="AJ920" i="8"/>
  <c r="AI920" i="8"/>
  <c r="K920" i="8"/>
  <c r="L921" i="8" l="1"/>
  <c r="Z921" i="8" s="1"/>
  <c r="T921" i="8"/>
  <c r="AK920" i="8"/>
  <c r="AL920" i="8" s="1"/>
  <c r="Y921" i="8" l="1"/>
  <c r="AA921" i="8" s="1"/>
  <c r="S921" i="8"/>
  <c r="V921" i="8" s="1"/>
  <c r="W921" i="8" l="1"/>
  <c r="X921" i="8" l="1"/>
  <c r="AC921" i="8" s="1"/>
  <c r="AB921" i="8"/>
  <c r="AD921" i="8" l="1"/>
  <c r="Q921" i="8" s="1"/>
  <c r="AF921" i="8" l="1"/>
  <c r="AG921" i="8" s="1"/>
  <c r="AH921" i="8" s="1"/>
  <c r="AJ921" i="8"/>
  <c r="AI921" i="8"/>
  <c r="K921" i="8"/>
  <c r="L922" i="8" l="1"/>
  <c r="Z922" i="8" s="1"/>
  <c r="T922" i="8"/>
  <c r="AK921" i="8"/>
  <c r="AL921" i="8" s="1"/>
  <c r="Y922" i="8" l="1"/>
  <c r="AA922" i="8" s="1"/>
  <c r="S922" i="8"/>
  <c r="V922" i="8" l="1"/>
  <c r="W922" i="8"/>
  <c r="X922" i="8" l="1"/>
  <c r="AC922" i="8" s="1"/>
  <c r="AB922" i="8"/>
  <c r="AD922" i="8" l="1"/>
  <c r="Q922" i="8" s="1"/>
  <c r="K922" i="8" s="1"/>
  <c r="T923" i="8" s="1"/>
  <c r="AJ922" i="8" l="1"/>
  <c r="AI922" i="8"/>
  <c r="AF922" i="8"/>
  <c r="AG922" i="8" s="1"/>
  <c r="AH922" i="8" s="1"/>
  <c r="L923" i="8"/>
  <c r="AK922" i="8" l="1"/>
  <c r="AL922" i="8" s="1"/>
  <c r="Z923" i="8"/>
  <c r="Y923" i="8"/>
  <c r="S923" i="8" l="1"/>
  <c r="V923" i="8" s="1"/>
  <c r="AA923" i="8"/>
  <c r="W923" i="8" l="1"/>
  <c r="X923" i="8" l="1"/>
  <c r="AC923" i="8" s="1"/>
  <c r="AB923" i="8"/>
  <c r="AD923" i="8" l="1"/>
  <c r="Q923" i="8" s="1"/>
  <c r="AF923" i="8" l="1"/>
  <c r="AG923" i="8" s="1"/>
  <c r="AH923" i="8" s="1"/>
  <c r="AI923" i="8"/>
  <c r="AJ923" i="8"/>
  <c r="K923" i="8"/>
  <c r="AK923" i="8" l="1"/>
  <c r="AL923" i="8" s="1"/>
  <c r="L924" i="8"/>
  <c r="Y924" i="8" s="1"/>
  <c r="T924" i="8"/>
  <c r="Z924" i="8" l="1"/>
  <c r="AA924" i="8" s="1"/>
  <c r="S924" i="8"/>
  <c r="V924" i="8" s="1"/>
  <c r="W924" i="8" l="1"/>
  <c r="X924" i="8" l="1"/>
  <c r="AC924" i="8" s="1"/>
  <c r="AB924" i="8"/>
  <c r="AD924" i="8" l="1"/>
  <c r="Q924" i="8" s="1"/>
  <c r="AJ924" i="8" l="1"/>
  <c r="AI924" i="8"/>
  <c r="AF924" i="8"/>
  <c r="AG924" i="8" s="1"/>
  <c r="AH924" i="8" s="1"/>
  <c r="K924" i="8"/>
  <c r="T925" i="8" s="1"/>
  <c r="AK924" i="8" l="1"/>
  <c r="AL924" i="8" s="1"/>
  <c r="L925" i="8"/>
  <c r="Z925" i="8" l="1"/>
  <c r="Y925" i="8"/>
  <c r="S925" i="8" l="1"/>
  <c r="V925" i="8" s="1"/>
  <c r="AA925" i="8"/>
  <c r="W925" i="8" l="1"/>
  <c r="X925" i="8" l="1"/>
  <c r="AC925" i="8" s="1"/>
  <c r="AB925" i="8"/>
  <c r="AD925" i="8" l="1"/>
  <c r="Q925" i="8" s="1"/>
  <c r="AJ925" i="8" s="1"/>
  <c r="AI925" i="8" l="1"/>
  <c r="AK925" i="8" s="1"/>
  <c r="AL925" i="8" s="1"/>
  <c r="AF925" i="8"/>
  <c r="AG925" i="8" s="1"/>
  <c r="AH925" i="8" s="1"/>
  <c r="K925" i="8"/>
  <c r="T926" i="8" s="1"/>
  <c r="L926" i="8" l="1"/>
  <c r="Z926" i="8" l="1"/>
  <c r="Y926" i="8"/>
  <c r="S926" i="8" l="1"/>
  <c r="V926" i="8" s="1"/>
  <c r="AA926" i="8"/>
  <c r="W926" i="8" l="1"/>
  <c r="X926" i="8" l="1"/>
  <c r="AC926" i="8" s="1"/>
  <c r="AB926" i="8"/>
  <c r="AD926" i="8" l="1"/>
  <c r="Q926" i="8" s="1"/>
  <c r="AF926" i="8" s="1"/>
  <c r="AG926" i="8" s="1"/>
  <c r="AH926" i="8" s="1"/>
  <c r="AI926" i="8" l="1"/>
  <c r="AJ926" i="8"/>
  <c r="K926" i="8"/>
  <c r="AK926" i="8" l="1"/>
  <c r="AL926" i="8" s="1"/>
  <c r="L927" i="8"/>
  <c r="Z927" i="8" s="1"/>
  <c r="T927" i="8"/>
  <c r="Y927" i="8" l="1"/>
  <c r="AA927" i="8" s="1"/>
  <c r="S927" i="8"/>
  <c r="V927" i="8" s="1"/>
  <c r="W927" i="8" l="1"/>
  <c r="X927" i="8" l="1"/>
  <c r="AC927" i="8" s="1"/>
  <c r="AB927" i="8"/>
  <c r="AD927" i="8" l="1"/>
  <c r="Q927" i="8" s="1"/>
  <c r="AJ927" i="8" s="1"/>
  <c r="AI927" i="8" l="1"/>
  <c r="AK927" i="8" s="1"/>
  <c r="AL927" i="8" s="1"/>
  <c r="AF927" i="8"/>
  <c r="AG927" i="8" s="1"/>
  <c r="AH927" i="8" s="1"/>
  <c r="K927" i="8"/>
  <c r="T928" i="8" s="1"/>
  <c r="L928" i="8" l="1"/>
  <c r="Z928" i="8" l="1"/>
  <c r="Y928" i="8"/>
  <c r="AA928" i="8" l="1"/>
  <c r="S928" i="8"/>
  <c r="V928" i="8" s="1"/>
  <c r="W928" i="8" l="1"/>
  <c r="X928" i="8" l="1"/>
  <c r="AC928" i="8" s="1"/>
  <c r="AB928" i="8"/>
  <c r="AD928" i="8" l="1"/>
  <c r="Q928" i="8" s="1"/>
  <c r="AF928" i="8" s="1"/>
  <c r="AG928" i="8" s="1"/>
  <c r="AH928" i="8" s="1"/>
  <c r="AI928" i="8" l="1"/>
  <c r="AJ928" i="8"/>
  <c r="K928" i="8"/>
  <c r="AK928" i="8" l="1"/>
  <c r="AL928" i="8" s="1"/>
  <c r="L929" i="8"/>
  <c r="Z929" i="8" s="1"/>
  <c r="T929" i="8"/>
  <c r="Y929" i="8" l="1"/>
  <c r="AA929" i="8" s="1"/>
  <c r="S929" i="8"/>
  <c r="V929" i="8" l="1"/>
  <c r="W929" i="8"/>
  <c r="X929" i="8" l="1"/>
  <c r="AC929" i="8" s="1"/>
  <c r="AB929" i="8"/>
  <c r="AD929" i="8" l="1"/>
  <c r="Q929" i="8" s="1"/>
  <c r="AF929" i="8" s="1"/>
  <c r="AG929" i="8" s="1"/>
  <c r="AH929" i="8" s="1"/>
  <c r="AI929" i="8" l="1"/>
  <c r="AJ929" i="8"/>
  <c r="K929" i="8"/>
  <c r="AK929" i="8" l="1"/>
  <c r="AL929" i="8" s="1"/>
  <c r="L930" i="8"/>
  <c r="Y930" i="8" s="1"/>
  <c r="T930" i="8"/>
  <c r="Z930" i="8" l="1"/>
  <c r="AA930" i="8" s="1"/>
  <c r="S930" i="8"/>
  <c r="V930" i="8" s="1"/>
  <c r="W930" i="8" l="1"/>
  <c r="X930" i="8" l="1"/>
  <c r="AC930" i="8" s="1"/>
  <c r="AB930" i="8"/>
  <c r="AD930" i="8" l="1"/>
  <c r="Q930" i="8" s="1"/>
  <c r="AJ930" i="8" s="1"/>
  <c r="AI930" i="8" l="1"/>
  <c r="AK930" i="8" s="1"/>
  <c r="AL930" i="8" s="1"/>
  <c r="AF930" i="8"/>
  <c r="AG930" i="8" s="1"/>
  <c r="AH930" i="8" s="1"/>
  <c r="K930" i="8"/>
  <c r="T931" i="8" s="1"/>
  <c r="L931" i="8" l="1"/>
  <c r="Z931" i="8" l="1"/>
  <c r="Y931" i="8"/>
  <c r="AA931" i="8" l="1"/>
  <c r="S931" i="8"/>
  <c r="V931" i="8" s="1"/>
  <c r="W931" i="8" l="1"/>
  <c r="X931" i="8" l="1"/>
  <c r="AC931" i="8" s="1"/>
  <c r="AB931" i="8"/>
  <c r="AD931" i="8" l="1"/>
  <c r="Q931" i="8" s="1"/>
  <c r="K931" i="8" l="1"/>
  <c r="T932" i="8" s="1"/>
  <c r="AJ931" i="8"/>
  <c r="AI931" i="8"/>
  <c r="AF931" i="8"/>
  <c r="AG931" i="8" s="1"/>
  <c r="AH931" i="8" s="1"/>
  <c r="L932" i="8" l="1"/>
  <c r="Y932" i="8" s="1"/>
  <c r="AK931" i="8"/>
  <c r="AL931" i="8" s="1"/>
  <c r="Z932" i="8" l="1"/>
  <c r="AA932" i="8" s="1"/>
  <c r="S932" i="8"/>
  <c r="V932" i="8" s="1"/>
  <c r="W932" i="8" l="1"/>
  <c r="X932" i="8" l="1"/>
  <c r="AC932" i="8" s="1"/>
  <c r="AB932" i="8"/>
  <c r="AD932" i="8" l="1"/>
  <c r="Q932" i="8" s="1"/>
  <c r="AI932" i="8" s="1"/>
  <c r="AJ932" i="8" l="1"/>
  <c r="AK932" i="8" s="1"/>
  <c r="AL932" i="8" s="1"/>
  <c r="AF932" i="8"/>
  <c r="AG932" i="8" s="1"/>
  <c r="AH932" i="8" s="1"/>
  <c r="K932" i="8"/>
  <c r="T933" i="8" s="1"/>
  <c r="L933" i="8" l="1"/>
  <c r="Z933" i="8" l="1"/>
  <c r="Y933" i="8"/>
  <c r="AA933" i="8" l="1"/>
  <c r="S933" i="8"/>
  <c r="V933" i="8" s="1"/>
  <c r="W933" i="8" l="1"/>
  <c r="X933" i="8" l="1"/>
  <c r="AC933" i="8" s="1"/>
  <c r="AB933" i="8"/>
  <c r="AD933" i="8" l="1"/>
  <c r="Q933" i="8" s="1"/>
  <c r="AJ933" i="8" l="1"/>
  <c r="AI933" i="8"/>
  <c r="AF933" i="8"/>
  <c r="AG933" i="8" s="1"/>
  <c r="AH933" i="8" s="1"/>
  <c r="K933" i="8"/>
  <c r="T934" i="8" s="1"/>
  <c r="AK933" i="8" l="1"/>
  <c r="AL933" i="8" s="1"/>
  <c r="L934" i="8"/>
  <c r="Z934" i="8" l="1"/>
  <c r="Y934" i="8"/>
  <c r="AA934" i="8" l="1"/>
  <c r="S934" i="8"/>
  <c r="V934" i="8" s="1"/>
  <c r="W934" i="8" l="1"/>
  <c r="X934" i="8" l="1"/>
  <c r="AC934" i="8" s="1"/>
  <c r="AB934" i="8"/>
  <c r="AD934" i="8" l="1"/>
  <c r="Q934" i="8" s="1"/>
  <c r="AI934" i="8" s="1"/>
  <c r="AJ934" i="8" l="1"/>
  <c r="AK934" i="8" s="1"/>
  <c r="AL934" i="8" s="1"/>
  <c r="AF934" i="8"/>
  <c r="AG934" i="8" s="1"/>
  <c r="AH934" i="8" s="1"/>
  <c r="K934" i="8"/>
  <c r="T935" i="8" s="1"/>
  <c r="L935" i="8" l="1"/>
  <c r="Y935" i="8" l="1"/>
  <c r="Z935" i="8"/>
  <c r="S935" i="8" l="1"/>
  <c r="V935" i="8" s="1"/>
  <c r="AA935" i="8"/>
  <c r="W935" i="8" l="1"/>
  <c r="X935" i="8" l="1"/>
  <c r="AC935" i="8" s="1"/>
  <c r="AB935" i="8"/>
  <c r="AD935" i="8" l="1"/>
  <c r="Q935" i="8" s="1"/>
  <c r="AF935" i="8" l="1"/>
  <c r="AG935" i="8" s="1"/>
  <c r="AH935" i="8" s="1"/>
  <c r="AJ935" i="8"/>
  <c r="AI935" i="8"/>
  <c r="K935" i="8"/>
  <c r="L936" i="8" l="1"/>
  <c r="Z936" i="8" s="1"/>
  <c r="T936" i="8"/>
  <c r="AK935" i="8"/>
  <c r="AL935" i="8" s="1"/>
  <c r="Y936" i="8" l="1"/>
  <c r="AA936" i="8" s="1"/>
  <c r="S936" i="8"/>
  <c r="V936" i="8" s="1"/>
  <c r="W936" i="8" l="1"/>
  <c r="X936" i="8" l="1"/>
  <c r="AC936" i="8" s="1"/>
  <c r="AB936" i="8"/>
  <c r="AD936" i="8" l="1"/>
  <c r="Q936" i="8" s="1"/>
  <c r="AF936" i="8" l="1"/>
  <c r="AG936" i="8" s="1"/>
  <c r="AH936" i="8" s="1"/>
  <c r="AJ936" i="8"/>
  <c r="AI936" i="8"/>
  <c r="K936" i="8"/>
  <c r="L937" i="8" l="1"/>
  <c r="Z937" i="8" s="1"/>
  <c r="T937" i="8"/>
  <c r="AK936" i="8"/>
  <c r="AL936" i="8" s="1"/>
  <c r="Y937" i="8" l="1"/>
  <c r="AA937" i="8" s="1"/>
  <c r="S937" i="8"/>
  <c r="V937" i="8" s="1"/>
  <c r="W937" i="8" l="1"/>
  <c r="X937" i="8" l="1"/>
  <c r="AC937" i="8" s="1"/>
  <c r="AB937" i="8"/>
  <c r="AD937" i="8" l="1"/>
  <c r="Q937" i="8" s="1"/>
  <c r="AJ937" i="8" l="1"/>
  <c r="AI937" i="8"/>
  <c r="AF937" i="8"/>
  <c r="AG937" i="8" s="1"/>
  <c r="AH937" i="8" s="1"/>
  <c r="K937" i="8"/>
  <c r="T938" i="8" s="1"/>
  <c r="AK937" i="8" l="1"/>
  <c r="AL937" i="8" s="1"/>
  <c r="L938" i="8"/>
  <c r="Z938" i="8" l="1"/>
  <c r="Y938" i="8"/>
  <c r="S938" i="8" l="1"/>
  <c r="V938" i="8" s="1"/>
  <c r="AA938" i="8"/>
  <c r="W938" i="8" l="1"/>
  <c r="X938" i="8" l="1"/>
  <c r="AC938" i="8" s="1"/>
  <c r="AB938" i="8"/>
  <c r="AD938" i="8" l="1"/>
  <c r="Q938" i="8" s="1"/>
  <c r="K938" i="8" l="1"/>
  <c r="AJ938" i="8"/>
  <c r="AI938" i="8"/>
  <c r="AF938" i="8"/>
  <c r="AG938" i="8" s="1"/>
  <c r="AH938" i="8" s="1"/>
  <c r="L939" i="8" l="1"/>
  <c r="Z939" i="8" s="1"/>
  <c r="T939" i="8"/>
  <c r="AK938" i="8"/>
  <c r="AL938" i="8" s="1"/>
  <c r="Y939" i="8" l="1"/>
  <c r="AA939" i="8" s="1"/>
  <c r="S939" i="8"/>
  <c r="V939" i="8" l="1"/>
  <c r="W939" i="8"/>
  <c r="X939" i="8" l="1"/>
  <c r="AC939" i="8" s="1"/>
  <c r="AB939" i="8"/>
  <c r="AD939" i="8" l="1"/>
  <c r="Q939" i="8" s="1"/>
  <c r="K939" i="8" s="1"/>
  <c r="T940" i="8" s="1"/>
  <c r="AI939" i="8" l="1"/>
  <c r="AJ939" i="8"/>
  <c r="AF939" i="8"/>
  <c r="AG939" i="8" s="1"/>
  <c r="AH939" i="8" s="1"/>
  <c r="L940" i="8"/>
  <c r="AK939" i="8" l="1"/>
  <c r="AL939" i="8" s="1"/>
  <c r="Y940" i="8"/>
  <c r="Z940" i="8"/>
  <c r="AA940" i="8" l="1"/>
  <c r="S940" i="8"/>
  <c r="V940" i="8" s="1"/>
  <c r="W940" i="8" l="1"/>
  <c r="X940" i="8" l="1"/>
  <c r="AC940" i="8" s="1"/>
  <c r="AB940" i="8"/>
  <c r="AD940" i="8" l="1"/>
  <c r="Q940" i="8" s="1"/>
  <c r="AF940" i="8" s="1"/>
  <c r="AG940" i="8" s="1"/>
  <c r="AH940" i="8" s="1"/>
  <c r="AI940" i="8" l="1"/>
  <c r="AJ940" i="8"/>
  <c r="K940" i="8"/>
  <c r="L941" i="8" l="1"/>
  <c r="Z941" i="8" s="1"/>
  <c r="T941" i="8"/>
  <c r="AK940" i="8"/>
  <c r="AL940" i="8" s="1"/>
  <c r="Y941" i="8" l="1"/>
  <c r="AA941" i="8" s="1"/>
  <c r="S941" i="8"/>
  <c r="V941" i="8" s="1"/>
  <c r="W941" i="8" l="1"/>
  <c r="X941" i="8" l="1"/>
  <c r="AC941" i="8" s="1"/>
  <c r="AB941" i="8"/>
  <c r="AD941" i="8" l="1"/>
  <c r="Q941" i="8" s="1"/>
  <c r="AI941" i="8" s="1"/>
  <c r="AJ941" i="8" l="1"/>
  <c r="AK941" i="8" s="1"/>
  <c r="AL941" i="8" s="1"/>
  <c r="AF941" i="8"/>
  <c r="AG941" i="8" s="1"/>
  <c r="AH941" i="8" s="1"/>
  <c r="K941" i="8"/>
  <c r="T942" i="8" s="1"/>
  <c r="L942" i="8" l="1"/>
  <c r="Z942" i="8" l="1"/>
  <c r="Y942" i="8"/>
  <c r="S942" i="8" l="1"/>
  <c r="V942" i="8" s="1"/>
  <c r="AA942" i="8"/>
  <c r="W942" i="8" l="1"/>
  <c r="X942" i="8" l="1"/>
  <c r="AC942" i="8" s="1"/>
  <c r="AB942" i="8"/>
  <c r="AD942" i="8" l="1"/>
  <c r="Q942" i="8" s="1"/>
  <c r="K942" i="8" l="1"/>
  <c r="AJ942" i="8"/>
  <c r="AI942" i="8"/>
  <c r="AF942" i="8"/>
  <c r="AG942" i="8" s="1"/>
  <c r="AH942" i="8" s="1"/>
  <c r="L943" i="8" l="1"/>
  <c r="Z943" i="8" s="1"/>
  <c r="T943" i="8"/>
  <c r="AK942" i="8"/>
  <c r="AL942" i="8" s="1"/>
  <c r="Y943" i="8" l="1"/>
  <c r="AA943" i="8" s="1"/>
  <c r="S943" i="8"/>
  <c r="V943" i="8" l="1"/>
  <c r="W943" i="8"/>
  <c r="X943" i="8" l="1"/>
  <c r="AC943" i="8" s="1"/>
  <c r="AB943" i="8"/>
  <c r="AD943" i="8" l="1"/>
  <c r="Q943" i="8" s="1"/>
  <c r="K943" i="8" s="1"/>
  <c r="T944" i="8" s="1"/>
  <c r="AI943" i="8" l="1"/>
  <c r="AJ943" i="8"/>
  <c r="AF943" i="8"/>
  <c r="AG943" i="8" s="1"/>
  <c r="AH943" i="8" s="1"/>
  <c r="L944" i="8"/>
  <c r="AK943" i="8" l="1"/>
  <c r="AL943" i="8" s="1"/>
  <c r="Z944" i="8"/>
  <c r="Y944" i="8"/>
  <c r="S944" i="8" l="1"/>
  <c r="V944" i="8" s="1"/>
  <c r="AA944" i="8"/>
  <c r="W944" i="8" l="1"/>
  <c r="X944" i="8" l="1"/>
  <c r="AC944" i="8" s="1"/>
  <c r="AB944" i="8"/>
  <c r="AD944" i="8" l="1"/>
  <c r="Q944" i="8" s="1"/>
  <c r="AF944" i="8" l="1"/>
  <c r="AG944" i="8" s="1"/>
  <c r="AH944" i="8" s="1"/>
  <c r="AJ944" i="8"/>
  <c r="AI944" i="8"/>
  <c r="K944" i="8"/>
  <c r="L945" i="8" l="1"/>
  <c r="Z945" i="8" s="1"/>
  <c r="T945" i="8"/>
  <c r="AK944" i="8"/>
  <c r="AL944" i="8" s="1"/>
  <c r="Y945" i="8" l="1"/>
  <c r="AA945" i="8" s="1"/>
  <c r="S945" i="8"/>
  <c r="V945" i="8" l="1"/>
  <c r="W945" i="8"/>
  <c r="X945" i="8" l="1"/>
  <c r="AC945" i="8" s="1"/>
  <c r="AB945" i="8"/>
  <c r="AD945" i="8" l="1"/>
  <c r="Q945" i="8" s="1"/>
  <c r="AF945" i="8" s="1"/>
  <c r="AG945" i="8" s="1"/>
  <c r="AH945" i="8" s="1"/>
  <c r="K945" i="8" l="1"/>
  <c r="AI945" i="8"/>
  <c r="AJ945" i="8"/>
  <c r="AK945" i="8" l="1"/>
  <c r="AL945" i="8" s="1"/>
  <c r="L946" i="8"/>
  <c r="Z946" i="8" s="1"/>
  <c r="T946" i="8"/>
  <c r="Y946" i="8" l="1"/>
  <c r="AA946" i="8" s="1"/>
  <c r="S946" i="8"/>
  <c r="V946" i="8" l="1"/>
  <c r="W946" i="8"/>
  <c r="X946" i="8" l="1"/>
  <c r="AC946" i="8" s="1"/>
  <c r="AB946" i="8"/>
  <c r="AD946" i="8" l="1"/>
  <c r="Q946" i="8" s="1"/>
  <c r="AF946" i="8" l="1"/>
  <c r="AG946" i="8" s="1"/>
  <c r="AH946" i="8" s="1"/>
  <c r="AJ946" i="8"/>
  <c r="AI946" i="8"/>
  <c r="K946" i="8"/>
  <c r="L947" i="8" l="1"/>
  <c r="Z947" i="8" s="1"/>
  <c r="T947" i="8"/>
  <c r="AK946" i="8"/>
  <c r="AL946" i="8" s="1"/>
  <c r="Y947" i="8" l="1"/>
  <c r="AA947" i="8" s="1"/>
  <c r="S947" i="8"/>
  <c r="V947" i="8" l="1"/>
  <c r="W947" i="8"/>
  <c r="X947" i="8" l="1"/>
  <c r="AC947" i="8" s="1"/>
  <c r="AB947" i="8"/>
  <c r="AD947" i="8" l="1"/>
  <c r="Q947" i="8" s="1"/>
  <c r="K947" i="8" s="1"/>
  <c r="T948" i="8" s="1"/>
  <c r="AI947" i="8" l="1"/>
  <c r="AJ947" i="8"/>
  <c r="AF947" i="8"/>
  <c r="AG947" i="8" s="1"/>
  <c r="AH947" i="8" s="1"/>
  <c r="L948" i="8"/>
  <c r="AK947" i="8" l="1"/>
  <c r="AL947" i="8" s="1"/>
  <c r="Z948" i="8"/>
  <c r="Y948" i="8"/>
  <c r="AA948" i="8" l="1"/>
  <c r="S948" i="8"/>
  <c r="V948" i="8" s="1"/>
  <c r="W948" i="8" l="1"/>
  <c r="X948" i="8" l="1"/>
  <c r="AC948" i="8" s="1"/>
  <c r="AB948" i="8"/>
  <c r="AD948" i="8" l="1"/>
  <c r="Q948" i="8" s="1"/>
  <c r="AJ948" i="8" l="1"/>
  <c r="AI948" i="8"/>
  <c r="AF948" i="8"/>
  <c r="AG948" i="8" s="1"/>
  <c r="AH948" i="8" s="1"/>
  <c r="K948" i="8"/>
  <c r="T949" i="8" s="1"/>
  <c r="AK948" i="8" l="1"/>
  <c r="AL948" i="8" s="1"/>
  <c r="L949" i="8"/>
  <c r="Z949" i="8" l="1"/>
  <c r="Y949" i="8"/>
  <c r="S949" i="8" l="1"/>
  <c r="V949" i="8" s="1"/>
  <c r="AA949" i="8"/>
  <c r="W949" i="8" l="1"/>
  <c r="X949" i="8" l="1"/>
  <c r="AC949" i="8" s="1"/>
  <c r="AB949" i="8"/>
  <c r="AD949" i="8" l="1"/>
  <c r="Q949" i="8" s="1"/>
  <c r="AI949" i="8" s="1"/>
  <c r="AJ949" i="8" l="1"/>
  <c r="AK949" i="8" s="1"/>
  <c r="AL949" i="8" s="1"/>
  <c r="AF949" i="8"/>
  <c r="AG949" i="8" s="1"/>
  <c r="AH949" i="8" s="1"/>
  <c r="K949" i="8"/>
  <c r="T950" i="8" s="1"/>
  <c r="L950" i="8" l="1"/>
  <c r="Z950" i="8" l="1"/>
  <c r="Y950" i="8"/>
  <c r="S950" i="8" l="1"/>
  <c r="V950" i="8" s="1"/>
  <c r="AA950" i="8"/>
  <c r="W950" i="8" l="1"/>
  <c r="X950" i="8" l="1"/>
  <c r="AC950" i="8" s="1"/>
  <c r="AB950" i="8"/>
  <c r="AD950" i="8" l="1"/>
  <c r="Q950" i="8" s="1"/>
  <c r="K950" i="8" l="1"/>
  <c r="T951" i="8" s="1"/>
  <c r="AI950" i="8"/>
  <c r="AJ950" i="8"/>
  <c r="AF950" i="8"/>
  <c r="AG950" i="8" s="1"/>
  <c r="AH950" i="8" s="1"/>
  <c r="AK950" i="8" l="1"/>
  <c r="AL950" i="8" s="1"/>
  <c r="L951" i="8"/>
  <c r="Z951" i="8" s="1"/>
  <c r="Y951" i="8" l="1"/>
  <c r="AA951" i="8" s="1"/>
  <c r="S951" i="8"/>
  <c r="V951" i="8" s="1"/>
  <c r="W951" i="8" l="1"/>
  <c r="X951" i="8" l="1"/>
  <c r="AC951" i="8" s="1"/>
  <c r="AB951" i="8"/>
  <c r="AD951" i="8" l="1"/>
  <c r="Q951" i="8" s="1"/>
  <c r="AI951" i="8" s="1"/>
  <c r="AJ951" i="8" l="1"/>
  <c r="AK951" i="8" s="1"/>
  <c r="AL951" i="8" s="1"/>
  <c r="AF951" i="8"/>
  <c r="AG951" i="8" s="1"/>
  <c r="AH951" i="8" s="1"/>
  <c r="K951" i="8"/>
  <c r="T952" i="8" s="1"/>
  <c r="L952" i="8" l="1"/>
  <c r="Z952" i="8" l="1"/>
  <c r="Y952" i="8"/>
  <c r="AA952" i="8" l="1"/>
  <c r="S952" i="8"/>
  <c r="V952" i="8" s="1"/>
  <c r="W952" i="8" l="1"/>
  <c r="X952" i="8" l="1"/>
  <c r="AC952" i="8" s="1"/>
  <c r="AB952" i="8"/>
  <c r="AD952" i="8" l="1"/>
  <c r="Q952" i="8" s="1"/>
  <c r="K952" i="8" s="1"/>
  <c r="T953" i="8" s="1"/>
  <c r="AI952" i="8" l="1"/>
  <c r="AJ952" i="8"/>
  <c r="AF952" i="8"/>
  <c r="AG952" i="8" s="1"/>
  <c r="AH952" i="8" s="1"/>
  <c r="L953" i="8"/>
  <c r="AK952" i="8" l="1"/>
  <c r="AL952" i="8" s="1"/>
  <c r="Y953" i="8"/>
  <c r="Z953" i="8"/>
  <c r="S953" i="8" l="1"/>
  <c r="V953" i="8" s="1"/>
  <c r="AA953" i="8"/>
  <c r="W953" i="8" l="1"/>
  <c r="X953" i="8" l="1"/>
  <c r="AC953" i="8" s="1"/>
  <c r="AB953" i="8"/>
  <c r="AD953" i="8" l="1"/>
  <c r="Q953" i="8" s="1"/>
  <c r="AF953" i="8" l="1"/>
  <c r="AG953" i="8" s="1"/>
  <c r="AH953" i="8" s="1"/>
  <c r="AJ953" i="8"/>
  <c r="AI953" i="8"/>
  <c r="K953" i="8"/>
  <c r="L954" i="8" l="1"/>
  <c r="Z954" i="8" s="1"/>
  <c r="T954" i="8"/>
  <c r="AK953" i="8"/>
  <c r="AL953" i="8" s="1"/>
  <c r="Y954" i="8" l="1"/>
  <c r="AA954" i="8" s="1"/>
  <c r="S954" i="8"/>
  <c r="V954" i="8" s="1"/>
  <c r="W954" i="8" l="1"/>
  <c r="X954" i="8" l="1"/>
  <c r="AC954" i="8" s="1"/>
  <c r="AB954" i="8"/>
  <c r="AD954" i="8" l="1"/>
  <c r="Q954" i="8" s="1"/>
  <c r="K954" i="8" l="1"/>
  <c r="AJ954" i="8"/>
  <c r="AI954" i="8"/>
  <c r="AF954" i="8"/>
  <c r="AG954" i="8" s="1"/>
  <c r="AH954" i="8" s="1"/>
  <c r="L955" i="8" l="1"/>
  <c r="Z955" i="8" s="1"/>
  <c r="T955" i="8"/>
  <c r="AK954" i="8"/>
  <c r="AL954" i="8" s="1"/>
  <c r="Y955" i="8" l="1"/>
  <c r="AA955" i="8" s="1"/>
  <c r="S955" i="8"/>
  <c r="V955" i="8" l="1"/>
  <c r="W955" i="8"/>
  <c r="X955" i="8" l="1"/>
  <c r="AC955" i="8" s="1"/>
  <c r="AB955" i="8"/>
  <c r="AD955" i="8" l="1"/>
  <c r="Q955" i="8" s="1"/>
  <c r="AJ955" i="8" s="1"/>
  <c r="AI955" i="8" l="1"/>
  <c r="AK955" i="8" s="1"/>
  <c r="AL955" i="8" s="1"/>
  <c r="AF955" i="8"/>
  <c r="AG955" i="8" s="1"/>
  <c r="AH955" i="8" s="1"/>
  <c r="K955" i="8"/>
  <c r="T956" i="8" s="1"/>
  <c r="L956" i="8" l="1"/>
  <c r="Z956" i="8" l="1"/>
  <c r="Y956" i="8"/>
  <c r="S956" i="8" l="1"/>
  <c r="V956" i="8" s="1"/>
  <c r="AA956" i="8"/>
  <c r="W956" i="8" l="1"/>
  <c r="X956" i="8" l="1"/>
  <c r="AC956" i="8" s="1"/>
  <c r="AB956" i="8"/>
  <c r="AD956" i="8" l="1"/>
  <c r="Q956" i="8" s="1"/>
  <c r="AF956" i="8" l="1"/>
  <c r="AG956" i="8" s="1"/>
  <c r="AH956" i="8" s="1"/>
  <c r="AJ956" i="8"/>
  <c r="AI956" i="8"/>
  <c r="K956" i="8"/>
  <c r="L957" i="8" l="1"/>
  <c r="Z957" i="8" s="1"/>
  <c r="T957" i="8"/>
  <c r="AK956" i="8"/>
  <c r="AL956" i="8" s="1"/>
  <c r="Y957" i="8" l="1"/>
  <c r="AA957" i="8" s="1"/>
  <c r="S957" i="8"/>
  <c r="V957" i="8" l="1"/>
  <c r="W957" i="8"/>
  <c r="X957" i="8" l="1"/>
  <c r="AC957" i="8" s="1"/>
  <c r="AB957" i="8"/>
  <c r="AD957" i="8" l="1"/>
  <c r="Q957" i="8" s="1"/>
  <c r="K957" i="8" l="1"/>
  <c r="T958" i="8" s="1"/>
  <c r="AJ957" i="8"/>
  <c r="AI957" i="8"/>
  <c r="AF957" i="8"/>
  <c r="AG957" i="8" s="1"/>
  <c r="AH957" i="8" s="1"/>
  <c r="L958" i="8" l="1"/>
  <c r="Z958" i="8" s="1"/>
  <c r="AK957" i="8"/>
  <c r="AL957" i="8" s="1"/>
  <c r="Y958" i="8" l="1"/>
  <c r="AA958" i="8" s="1"/>
  <c r="S958" i="8"/>
  <c r="V958" i="8" s="1"/>
  <c r="W958" i="8" l="1"/>
  <c r="X958" i="8" l="1"/>
  <c r="AC958" i="8" s="1"/>
  <c r="AB958" i="8"/>
  <c r="AD958" i="8" l="1"/>
  <c r="Q958" i="8" s="1"/>
  <c r="K958" i="8" s="1"/>
  <c r="T959" i="8" s="1"/>
  <c r="AI958" i="8" l="1"/>
  <c r="AJ958" i="8"/>
  <c r="AF958" i="8"/>
  <c r="AG958" i="8" s="1"/>
  <c r="AH958" i="8" s="1"/>
  <c r="L959" i="8"/>
  <c r="AK958" i="8" l="1"/>
  <c r="AL958" i="8" s="1"/>
  <c r="Z959" i="8"/>
  <c r="Y959" i="8"/>
  <c r="AA959" i="8" l="1"/>
  <c r="S959" i="8"/>
  <c r="V959" i="8" s="1"/>
  <c r="W959" i="8" l="1"/>
  <c r="X959" i="8" l="1"/>
  <c r="AC959" i="8" s="1"/>
  <c r="AB959" i="8"/>
  <c r="AD959" i="8" l="1"/>
  <c r="Q959" i="8" s="1"/>
  <c r="AF959" i="8" l="1"/>
  <c r="AG959" i="8" s="1"/>
  <c r="AH959" i="8" s="1"/>
  <c r="AJ959" i="8"/>
  <c r="AI959" i="8"/>
  <c r="K959" i="8"/>
  <c r="L960" i="8" l="1"/>
  <c r="Z960" i="8" s="1"/>
  <c r="T960" i="8"/>
  <c r="AK959" i="8"/>
  <c r="AL959" i="8" s="1"/>
  <c r="Y960" i="8" l="1"/>
  <c r="AA960" i="8" s="1"/>
  <c r="S960" i="8"/>
  <c r="V960" i="8" l="1"/>
  <c r="W960" i="8"/>
  <c r="X960" i="8" l="1"/>
  <c r="AC960" i="8" s="1"/>
  <c r="AB960" i="8"/>
  <c r="AD960" i="8" l="1"/>
  <c r="Q960" i="8" s="1"/>
  <c r="AF960" i="8" s="1"/>
  <c r="AG960" i="8" s="1"/>
  <c r="AH960" i="8" s="1"/>
  <c r="AI960" i="8" l="1"/>
  <c r="AJ960" i="8"/>
  <c r="K960" i="8"/>
  <c r="L961" i="8" l="1"/>
  <c r="Z961" i="8" s="1"/>
  <c r="T961" i="8"/>
  <c r="AK960" i="8"/>
  <c r="AL960" i="8" s="1"/>
  <c r="Y961" i="8" l="1"/>
  <c r="AA961" i="8" s="1"/>
  <c r="S961" i="8"/>
  <c r="V961" i="8" l="1"/>
  <c r="W961" i="8"/>
  <c r="X961" i="8" l="1"/>
  <c r="AC961" i="8" s="1"/>
  <c r="AB961" i="8"/>
  <c r="AD961" i="8" l="1"/>
  <c r="Q961" i="8" s="1"/>
  <c r="AJ961" i="8" l="1"/>
  <c r="AI961" i="8"/>
  <c r="AF961" i="8"/>
  <c r="AG961" i="8" s="1"/>
  <c r="AH961" i="8" s="1"/>
  <c r="K961" i="8"/>
  <c r="T962" i="8" s="1"/>
  <c r="AK961" i="8" l="1"/>
  <c r="AL961" i="8" s="1"/>
  <c r="L962" i="8"/>
  <c r="Y962" i="8" l="1"/>
  <c r="Z962" i="8"/>
  <c r="AA962" i="8" l="1"/>
  <c r="S962" i="8"/>
  <c r="V962" i="8" s="1"/>
  <c r="W962" i="8" l="1"/>
  <c r="X962" i="8" l="1"/>
  <c r="AC962" i="8" s="1"/>
  <c r="AB962" i="8"/>
  <c r="AD962" i="8" l="1"/>
  <c r="Q962" i="8" s="1"/>
  <c r="K962" i="8" s="1"/>
  <c r="T963" i="8" s="1"/>
  <c r="AI962" i="8" l="1"/>
  <c r="AJ962" i="8"/>
  <c r="AF962" i="8"/>
  <c r="AG962" i="8" s="1"/>
  <c r="AH962" i="8" s="1"/>
  <c r="L963" i="8"/>
  <c r="AK962" i="8" l="1"/>
  <c r="AL962" i="8" s="1"/>
  <c r="Z963" i="8"/>
  <c r="Y963" i="8"/>
  <c r="S963" i="8" l="1"/>
  <c r="V963" i="8" s="1"/>
  <c r="AA963" i="8"/>
  <c r="W963" i="8" l="1"/>
  <c r="X963" i="8" l="1"/>
  <c r="AC963" i="8" s="1"/>
  <c r="AB963" i="8"/>
  <c r="AD963" i="8" l="1"/>
  <c r="Q963" i="8" s="1"/>
  <c r="AI963" i="8" s="1"/>
  <c r="AJ963" i="8" l="1"/>
  <c r="AK963" i="8" s="1"/>
  <c r="AL963" i="8" s="1"/>
  <c r="AF963" i="8"/>
  <c r="AG963" i="8" s="1"/>
  <c r="AH963" i="8" s="1"/>
  <c r="K963" i="8"/>
  <c r="T964" i="8" s="1"/>
  <c r="L964" i="8" l="1"/>
  <c r="Y964" i="8" l="1"/>
  <c r="Z964" i="8"/>
  <c r="S964" i="8" l="1"/>
  <c r="V964" i="8" s="1"/>
  <c r="AA964" i="8"/>
  <c r="W964" i="8" l="1"/>
  <c r="X964" i="8" l="1"/>
  <c r="AC964" i="8" s="1"/>
  <c r="AB964" i="8"/>
  <c r="AD964" i="8" l="1"/>
  <c r="Q964" i="8" s="1"/>
  <c r="K964" i="8" l="1"/>
  <c r="AJ964" i="8"/>
  <c r="AI964" i="8"/>
  <c r="AF964" i="8"/>
  <c r="AG964" i="8" s="1"/>
  <c r="AH964" i="8" s="1"/>
  <c r="L965" i="8" l="1"/>
  <c r="Z965" i="8" s="1"/>
  <c r="T965" i="8"/>
  <c r="AK964" i="8"/>
  <c r="AL964" i="8" s="1"/>
  <c r="Y965" i="8" l="1"/>
  <c r="AA965" i="8" s="1"/>
  <c r="S965" i="8"/>
  <c r="V965" i="8" l="1"/>
  <c r="W965" i="8"/>
  <c r="X965" i="8" l="1"/>
  <c r="AC965" i="8" s="1"/>
  <c r="AB965" i="8"/>
  <c r="AD965" i="8" l="1"/>
  <c r="Q965" i="8" s="1"/>
  <c r="K965" i="8" l="1"/>
  <c r="T966" i="8" s="1"/>
  <c r="AJ965" i="8"/>
  <c r="AI965" i="8"/>
  <c r="AF965" i="8"/>
  <c r="AG965" i="8" s="1"/>
  <c r="AH965" i="8" s="1"/>
  <c r="L966" i="8" l="1"/>
  <c r="Z966" i="8" s="1"/>
  <c r="AK965" i="8"/>
  <c r="AL965" i="8" s="1"/>
  <c r="Y966" i="8" l="1"/>
  <c r="S966" i="8"/>
  <c r="V966" i="8" l="1"/>
  <c r="AA966" i="8"/>
  <c r="W966" i="8"/>
  <c r="X966" i="8" l="1"/>
  <c r="AC966" i="8" s="1"/>
  <c r="AB966" i="8"/>
  <c r="AD966" i="8" l="1"/>
  <c r="Q966" i="8" s="1"/>
  <c r="AF966" i="8" l="1"/>
  <c r="AG966" i="8" s="1"/>
  <c r="AH966" i="8" s="1"/>
  <c r="AJ966" i="8"/>
  <c r="AI966" i="8"/>
  <c r="K966" i="8"/>
  <c r="L967" i="8" l="1"/>
  <c r="Z967" i="8" s="1"/>
  <c r="T967" i="8"/>
  <c r="AK966" i="8"/>
  <c r="AL966" i="8" s="1"/>
  <c r="Y967" i="8" l="1"/>
  <c r="S967" i="8"/>
  <c r="V967" i="8" l="1"/>
  <c r="AA967" i="8"/>
  <c r="W967" i="8"/>
  <c r="X967" i="8" l="1"/>
  <c r="AC967" i="8" s="1"/>
  <c r="AB967" i="8"/>
  <c r="AD967" i="8" l="1"/>
  <c r="Q967" i="8" s="1"/>
  <c r="K967" i="8" l="1"/>
  <c r="T968" i="8" s="1"/>
  <c r="AJ967" i="8"/>
  <c r="AI967" i="8"/>
  <c r="AF967" i="8"/>
  <c r="AG967" i="8" s="1"/>
  <c r="AH967" i="8" s="1"/>
  <c r="L968" i="8" l="1"/>
  <c r="Y968" i="8" s="1"/>
  <c r="AK967" i="8"/>
  <c r="AL967" i="8" s="1"/>
  <c r="Z968" i="8" l="1"/>
  <c r="AA968" i="8" s="1"/>
  <c r="S968" i="8"/>
  <c r="V968" i="8" s="1"/>
  <c r="W968" i="8" l="1"/>
  <c r="X968" i="8" l="1"/>
  <c r="AC968" i="8" s="1"/>
  <c r="AB968" i="8"/>
  <c r="AD968" i="8" l="1"/>
  <c r="Q968" i="8" s="1"/>
  <c r="AI968" i="8" s="1"/>
  <c r="AJ968" i="8" l="1"/>
  <c r="AK968" i="8" s="1"/>
  <c r="AL968" i="8" s="1"/>
  <c r="AF968" i="8"/>
  <c r="AG968" i="8" s="1"/>
  <c r="AH968" i="8" s="1"/>
  <c r="K968" i="8"/>
  <c r="T969" i="8" s="1"/>
  <c r="L969" i="8" l="1"/>
  <c r="Z969" i="8" l="1"/>
  <c r="Y969" i="8"/>
  <c r="AA969" i="8" l="1"/>
  <c r="S969" i="8"/>
  <c r="V969" i="8" s="1"/>
  <c r="W969" i="8" l="1"/>
  <c r="X969" i="8" l="1"/>
  <c r="AC969" i="8" s="1"/>
  <c r="AB969" i="8"/>
  <c r="AD969" i="8" l="1"/>
  <c r="Q969" i="8" s="1"/>
  <c r="K969" i="8" s="1"/>
  <c r="T970" i="8" s="1"/>
  <c r="AI969" i="8" l="1"/>
  <c r="AJ969" i="8"/>
  <c r="AF969" i="8"/>
  <c r="AG969" i="8" s="1"/>
  <c r="AH969" i="8" s="1"/>
  <c r="L970" i="8"/>
  <c r="AK969" i="8" l="1"/>
  <c r="AL969" i="8" s="1"/>
  <c r="Z970" i="8"/>
  <c r="Y970" i="8"/>
  <c r="AA970" i="8" l="1"/>
  <c r="S970" i="8"/>
  <c r="V970" i="8" s="1"/>
  <c r="W970" i="8" l="1"/>
  <c r="X970" i="8" l="1"/>
  <c r="AC970" i="8" s="1"/>
  <c r="AB970" i="8"/>
  <c r="AD970" i="8" l="1"/>
  <c r="Q970" i="8" s="1"/>
  <c r="K970" i="8" l="1"/>
  <c r="T971" i="8" s="1"/>
  <c r="AJ970" i="8"/>
  <c r="AI970" i="8"/>
  <c r="AF970" i="8"/>
  <c r="AG970" i="8" s="1"/>
  <c r="AH970" i="8" s="1"/>
  <c r="L971" i="8" l="1"/>
  <c r="Y971" i="8" s="1"/>
  <c r="AK970" i="8"/>
  <c r="AL970" i="8" s="1"/>
  <c r="Z971" i="8" l="1"/>
  <c r="AA971" i="8" s="1"/>
  <c r="S971" i="8"/>
  <c r="V971" i="8" s="1"/>
  <c r="W971" i="8" l="1"/>
  <c r="X971" i="8" l="1"/>
  <c r="AC971" i="8" s="1"/>
  <c r="AB971" i="8"/>
  <c r="AD971" i="8" l="1"/>
  <c r="Q971" i="8" s="1"/>
  <c r="AI971" i="8" s="1"/>
  <c r="AJ971" i="8" l="1"/>
  <c r="AK971" i="8" s="1"/>
  <c r="AL971" i="8" s="1"/>
  <c r="K971" i="8"/>
  <c r="T972" i="8" s="1"/>
  <c r="AF971" i="8"/>
  <c r="AG971" i="8" s="1"/>
  <c r="AH971" i="8" s="1"/>
  <c r="L972" i="8" l="1"/>
  <c r="Z972" i="8" s="1"/>
  <c r="Y972" i="8" l="1"/>
  <c r="S972" i="8"/>
  <c r="V972" i="8" l="1"/>
  <c r="AA972" i="8"/>
  <c r="W972" i="8"/>
  <c r="X972" i="8" l="1"/>
  <c r="AC972" i="8" s="1"/>
  <c r="AB972" i="8"/>
  <c r="AD972" i="8" l="1"/>
  <c r="Q972" i="8" s="1"/>
  <c r="AF972" i="8" s="1"/>
  <c r="AG972" i="8" s="1"/>
  <c r="AH972" i="8" s="1"/>
  <c r="AJ972" i="8" l="1"/>
  <c r="AI972" i="8"/>
  <c r="K972" i="8"/>
  <c r="L973" i="8" l="1"/>
  <c r="Z973" i="8" s="1"/>
  <c r="T973" i="8"/>
  <c r="AK972" i="8"/>
  <c r="AL972" i="8" s="1"/>
  <c r="Y973" i="8" l="1"/>
  <c r="AA973" i="8" s="1"/>
  <c r="S973" i="8"/>
  <c r="V973" i="8" l="1"/>
  <c r="W973" i="8"/>
  <c r="X973" i="8" l="1"/>
  <c r="AC973" i="8" s="1"/>
  <c r="AB973" i="8"/>
  <c r="AD973" i="8" l="1"/>
  <c r="Q973" i="8" s="1"/>
  <c r="AF973" i="8" l="1"/>
  <c r="AG973" i="8" s="1"/>
  <c r="AH973" i="8" s="1"/>
  <c r="AI973" i="8"/>
  <c r="K973" i="8"/>
  <c r="T974" i="8" s="1"/>
  <c r="AJ973" i="8"/>
  <c r="L974" i="8" l="1"/>
  <c r="Y974" i="8" s="1"/>
  <c r="AK973" i="8"/>
  <c r="AL973" i="8" s="1"/>
  <c r="Z974" i="8" l="1"/>
  <c r="AA974" i="8" s="1"/>
  <c r="S974" i="8"/>
  <c r="V974" i="8" s="1"/>
  <c r="W974" i="8" l="1"/>
  <c r="X974" i="8" l="1"/>
  <c r="AC974" i="8" s="1"/>
  <c r="AB974" i="8"/>
  <c r="AD974" i="8" l="1"/>
  <c r="Q974" i="8" s="1"/>
  <c r="K974" i="8" s="1"/>
  <c r="T975" i="8" s="1"/>
  <c r="AI974" i="8" l="1"/>
  <c r="AJ974" i="8"/>
  <c r="AF974" i="8"/>
  <c r="AG974" i="8" s="1"/>
  <c r="AH974" i="8" s="1"/>
  <c r="L975" i="8"/>
  <c r="AK974" i="8" l="1"/>
  <c r="AL974" i="8" s="1"/>
  <c r="Y975" i="8"/>
  <c r="Z975" i="8"/>
  <c r="S975" i="8" l="1"/>
  <c r="V975" i="8" s="1"/>
  <c r="AA975" i="8"/>
  <c r="W975" i="8" l="1"/>
  <c r="X975" i="8" l="1"/>
  <c r="AC975" i="8" s="1"/>
  <c r="AB975" i="8"/>
  <c r="AD975" i="8" l="1"/>
  <c r="Q975" i="8" s="1"/>
  <c r="AJ975" i="8" s="1"/>
  <c r="AI975" i="8" l="1"/>
  <c r="AK975" i="8" s="1"/>
  <c r="AL975" i="8" s="1"/>
  <c r="AF975" i="8"/>
  <c r="AG975" i="8" s="1"/>
  <c r="AH975" i="8" s="1"/>
  <c r="K975" i="8"/>
  <c r="T976" i="8" s="1"/>
  <c r="L976" i="8" l="1"/>
  <c r="Z976" i="8" l="1"/>
  <c r="Y976" i="8"/>
  <c r="S976" i="8" l="1"/>
  <c r="V976" i="8" s="1"/>
  <c r="AA976" i="8"/>
  <c r="W976" i="8" l="1"/>
  <c r="X976" i="8" l="1"/>
  <c r="AC976" i="8" s="1"/>
  <c r="AB976" i="8"/>
  <c r="AD976" i="8" l="1"/>
  <c r="Q976" i="8" s="1"/>
  <c r="AJ976" i="8" s="1"/>
  <c r="AI976" i="8" l="1"/>
  <c r="AK976" i="8" s="1"/>
  <c r="AL976" i="8" s="1"/>
  <c r="AF976" i="8"/>
  <c r="AG976" i="8" s="1"/>
  <c r="AH976" i="8" s="1"/>
  <c r="K976" i="8"/>
  <c r="T977" i="8" s="1"/>
  <c r="L977" i="8" l="1"/>
  <c r="Z977" i="8" l="1"/>
  <c r="Y977" i="8"/>
  <c r="AA977" i="8" l="1"/>
  <c r="S977" i="8"/>
  <c r="V977" i="8" s="1"/>
  <c r="W977" i="8" l="1"/>
  <c r="X977" i="8" l="1"/>
  <c r="AC977" i="8" s="1"/>
  <c r="AB977" i="8"/>
  <c r="AD977" i="8" l="1"/>
  <c r="Q977" i="8" s="1"/>
  <c r="AF977" i="8" s="1"/>
  <c r="AG977" i="8" s="1"/>
  <c r="AH977" i="8" s="1"/>
  <c r="AI977" i="8" l="1"/>
  <c r="AJ977" i="8"/>
  <c r="K977" i="8"/>
  <c r="L978" i="8" l="1"/>
  <c r="Z978" i="8" s="1"/>
  <c r="T978" i="8"/>
  <c r="AK977" i="8"/>
  <c r="AL977" i="8" s="1"/>
  <c r="Y978" i="8" l="1"/>
  <c r="AA978" i="8" s="1"/>
  <c r="S978" i="8"/>
  <c r="V978" i="8" l="1"/>
  <c r="W978" i="8"/>
  <c r="X978" i="8" l="1"/>
  <c r="AC978" i="8" s="1"/>
  <c r="AB978" i="8"/>
  <c r="AD978" i="8" l="1"/>
  <c r="Q978" i="8" s="1"/>
  <c r="K978" i="8" l="1"/>
  <c r="T979" i="8" s="1"/>
  <c r="AI978" i="8"/>
  <c r="AJ978" i="8"/>
  <c r="AF978" i="8"/>
  <c r="AG978" i="8" s="1"/>
  <c r="AH978" i="8" s="1"/>
  <c r="AK978" i="8" l="1"/>
  <c r="AL978" i="8" s="1"/>
  <c r="L979" i="8"/>
  <c r="Z979" i="8" s="1"/>
  <c r="Y979" i="8" l="1"/>
  <c r="S979" i="8"/>
  <c r="AA979" i="8" l="1"/>
  <c r="V979" i="8"/>
  <c r="W979" i="8"/>
  <c r="X979" i="8" l="1"/>
  <c r="AC979" i="8" s="1"/>
  <c r="AB979" i="8"/>
  <c r="AD979" i="8" l="1"/>
  <c r="Q979" i="8" s="1"/>
  <c r="AF979" i="8" l="1"/>
  <c r="AG979" i="8" s="1"/>
  <c r="AH979" i="8" s="1"/>
  <c r="AJ979" i="8"/>
  <c r="AI979" i="8"/>
  <c r="K979" i="8"/>
  <c r="L980" i="8" l="1"/>
  <c r="Z980" i="8" s="1"/>
  <c r="T980" i="8"/>
  <c r="AK979" i="8"/>
  <c r="AL979" i="8" s="1"/>
  <c r="Y980" i="8" l="1"/>
  <c r="AA980" i="8" s="1"/>
  <c r="S980" i="8"/>
  <c r="V980" i="8" s="1"/>
  <c r="W980" i="8" l="1"/>
  <c r="X980" i="8" l="1"/>
  <c r="AC980" i="8" s="1"/>
  <c r="AB980" i="8"/>
  <c r="AD980" i="8" l="1"/>
  <c r="Q980" i="8" s="1"/>
  <c r="AJ980" i="8" l="1"/>
  <c r="AI980" i="8"/>
  <c r="AF980" i="8"/>
  <c r="AG980" i="8" s="1"/>
  <c r="AH980" i="8" s="1"/>
  <c r="K980" i="8"/>
  <c r="T981" i="8" s="1"/>
  <c r="AK980" i="8" l="1"/>
  <c r="AL980" i="8" s="1"/>
  <c r="L981" i="8"/>
  <c r="Z981" i="8" l="1"/>
  <c r="Y981" i="8"/>
  <c r="AA981" i="8" l="1"/>
  <c r="S981" i="8"/>
  <c r="V981" i="8" s="1"/>
  <c r="W981" i="8" l="1"/>
  <c r="X981" i="8" l="1"/>
  <c r="AC981" i="8" s="1"/>
  <c r="AB981" i="8"/>
  <c r="AD981" i="8" l="1"/>
  <c r="Q981" i="8" s="1"/>
  <c r="K981" i="8" l="1"/>
  <c r="AJ981" i="8"/>
  <c r="AI981" i="8"/>
  <c r="AF981" i="8"/>
  <c r="AG981" i="8" s="1"/>
  <c r="AH981" i="8" s="1"/>
  <c r="L982" i="8" l="1"/>
  <c r="Z982" i="8" s="1"/>
  <c r="T982" i="8"/>
  <c r="AK981" i="8"/>
  <c r="AL981" i="8" s="1"/>
  <c r="Y982" i="8" l="1"/>
  <c r="AA982" i="8" s="1"/>
  <c r="S982" i="8"/>
  <c r="V982" i="8" l="1"/>
  <c r="W982" i="8"/>
  <c r="X982" i="8" l="1"/>
  <c r="AC982" i="8" s="1"/>
  <c r="AB982" i="8"/>
  <c r="AD982" i="8" l="1"/>
  <c r="Q982" i="8" s="1"/>
  <c r="AJ982" i="8" l="1"/>
  <c r="K982" i="8"/>
  <c r="T983" i="8" s="1"/>
  <c r="AI982" i="8"/>
  <c r="AF982" i="8"/>
  <c r="AG982" i="8" s="1"/>
  <c r="AH982" i="8" s="1"/>
  <c r="L983" i="8" l="1"/>
  <c r="Y983" i="8" s="1"/>
  <c r="AK982" i="8"/>
  <c r="AL982" i="8" s="1"/>
  <c r="Z983" i="8" l="1"/>
  <c r="AA983" i="8" s="1"/>
  <c r="S983" i="8"/>
  <c r="V983" i="8" s="1"/>
  <c r="W983" i="8" l="1"/>
  <c r="X983" i="8" l="1"/>
  <c r="AC983" i="8" s="1"/>
  <c r="AB983" i="8"/>
  <c r="AD983" i="8" l="1"/>
  <c r="Q983" i="8" s="1"/>
  <c r="AJ983" i="8" l="1"/>
  <c r="AI983" i="8"/>
  <c r="AF983" i="8"/>
  <c r="AG983" i="8" s="1"/>
  <c r="AH983" i="8" s="1"/>
  <c r="K983" i="8"/>
  <c r="T984" i="8" s="1"/>
  <c r="AK983" i="8" l="1"/>
  <c r="AL983" i="8" s="1"/>
  <c r="L984" i="8"/>
  <c r="Z984" i="8" l="1"/>
  <c r="Y984" i="8"/>
  <c r="AA984" i="8" l="1"/>
  <c r="S984" i="8"/>
  <c r="V984" i="8" s="1"/>
  <c r="W984" i="8" l="1"/>
  <c r="X984" i="8" l="1"/>
  <c r="AC984" i="8" s="1"/>
  <c r="AB984" i="8"/>
  <c r="AD984" i="8" l="1"/>
  <c r="Q984" i="8" s="1"/>
  <c r="AF984" i="8" l="1"/>
  <c r="AG984" i="8" s="1"/>
  <c r="AH984" i="8" s="1"/>
  <c r="AI984" i="8"/>
  <c r="AJ984" i="8"/>
  <c r="K984" i="8"/>
  <c r="L985" i="8" l="1"/>
  <c r="Z985" i="8" s="1"/>
  <c r="T985" i="8"/>
  <c r="AK984" i="8"/>
  <c r="AL984" i="8" s="1"/>
  <c r="Y985" i="8" l="1"/>
  <c r="AA985" i="8" s="1"/>
  <c r="S985" i="8"/>
  <c r="V985" i="8" l="1"/>
  <c r="W985" i="8"/>
  <c r="X985" i="8" l="1"/>
  <c r="AC985" i="8" s="1"/>
  <c r="AB985" i="8"/>
  <c r="AD985" i="8" l="1"/>
  <c r="Q985" i="8" s="1"/>
  <c r="AF985" i="8" l="1"/>
  <c r="AG985" i="8" s="1"/>
  <c r="AH985" i="8" s="1"/>
  <c r="AJ985" i="8"/>
  <c r="AI985" i="8"/>
  <c r="K985" i="8"/>
  <c r="L986" i="8" l="1"/>
  <c r="Z986" i="8" s="1"/>
  <c r="T986" i="8"/>
  <c r="AK985" i="8"/>
  <c r="AL985" i="8" s="1"/>
  <c r="Y986" i="8" l="1"/>
  <c r="AA986" i="8" s="1"/>
  <c r="S986" i="8"/>
  <c r="V986" i="8" l="1"/>
  <c r="W986" i="8"/>
  <c r="X986" i="8" l="1"/>
  <c r="AC986" i="8" s="1"/>
  <c r="AB986" i="8"/>
  <c r="AD986" i="8" l="1"/>
  <c r="Q986" i="8" s="1"/>
  <c r="AJ986" i="8" s="1"/>
  <c r="AF986" i="8" l="1"/>
  <c r="AG986" i="8" s="1"/>
  <c r="AH986" i="8" s="1"/>
  <c r="AI986" i="8"/>
  <c r="AK986" i="8" s="1"/>
  <c r="AL986" i="8" s="1"/>
  <c r="K986" i="8"/>
  <c r="L987" i="8" l="1"/>
  <c r="Y987" i="8" s="1"/>
  <c r="T987" i="8"/>
  <c r="Z987" i="8" l="1"/>
  <c r="AA987" i="8" s="1"/>
  <c r="S987" i="8"/>
  <c r="V987" i="8" s="1"/>
  <c r="W987" i="8" l="1"/>
  <c r="X987" i="8" l="1"/>
  <c r="AC987" i="8" s="1"/>
  <c r="AB987" i="8"/>
  <c r="AD987" i="8" l="1"/>
  <c r="Q987" i="8" s="1"/>
  <c r="AF987" i="8" l="1"/>
  <c r="AG987" i="8" s="1"/>
  <c r="AH987" i="8" s="1"/>
  <c r="AJ987" i="8"/>
  <c r="AI987" i="8"/>
  <c r="K987" i="8"/>
  <c r="L988" i="8" l="1"/>
  <c r="Z988" i="8" s="1"/>
  <c r="T988" i="8"/>
  <c r="AK987" i="8"/>
  <c r="AL987" i="8" s="1"/>
  <c r="Y988" i="8" l="1"/>
  <c r="AA988" i="8" s="1"/>
  <c r="S988" i="8"/>
  <c r="V988" i="8" l="1"/>
  <c r="W988" i="8"/>
  <c r="X988" i="8" l="1"/>
  <c r="AC988" i="8" s="1"/>
  <c r="AB988" i="8"/>
  <c r="AD988" i="8" l="1"/>
  <c r="Q988" i="8" s="1"/>
  <c r="AJ988" i="8" l="1"/>
  <c r="AI988" i="8"/>
  <c r="AF988" i="8"/>
  <c r="AG988" i="8" s="1"/>
  <c r="AH988" i="8" s="1"/>
  <c r="K988" i="8"/>
  <c r="T989" i="8" s="1"/>
  <c r="AK988" i="8" l="1"/>
  <c r="AL988" i="8" s="1"/>
  <c r="L989" i="8"/>
  <c r="Z989" i="8" l="1"/>
  <c r="Y989" i="8"/>
  <c r="S989" i="8" l="1"/>
  <c r="V989" i="8" s="1"/>
  <c r="AA989" i="8"/>
  <c r="W989" i="8" l="1"/>
  <c r="X989" i="8" l="1"/>
  <c r="AC989" i="8" s="1"/>
  <c r="AB989" i="8"/>
  <c r="AD989" i="8" l="1"/>
  <c r="Q989" i="8" s="1"/>
  <c r="AJ989" i="8" l="1"/>
  <c r="AI989" i="8"/>
  <c r="AF989" i="8"/>
  <c r="AG989" i="8" s="1"/>
  <c r="AH989" i="8" s="1"/>
  <c r="K989" i="8"/>
  <c r="T990" i="8" s="1"/>
  <c r="AK989" i="8" l="1"/>
  <c r="AL989" i="8" s="1"/>
  <c r="L990" i="8"/>
  <c r="Z990" i="8" l="1"/>
  <c r="Y990" i="8"/>
  <c r="S990" i="8" l="1"/>
  <c r="V990" i="8" s="1"/>
  <c r="AA990" i="8"/>
  <c r="W990" i="8" l="1"/>
  <c r="X990" i="8" l="1"/>
  <c r="AC990" i="8" s="1"/>
  <c r="AB990" i="8"/>
  <c r="AD990" i="8" l="1"/>
  <c r="Q990" i="8" s="1"/>
  <c r="AI990" i="8" l="1"/>
  <c r="AJ990" i="8"/>
  <c r="AF990" i="8"/>
  <c r="AG990" i="8" s="1"/>
  <c r="AH990" i="8" s="1"/>
  <c r="K990" i="8"/>
  <c r="T991" i="8" s="1"/>
  <c r="AK990" i="8" l="1"/>
  <c r="AL990" i="8" s="1"/>
  <c r="L991" i="8"/>
  <c r="Z991" i="8" l="1"/>
  <c r="Y991" i="8"/>
  <c r="AA991" i="8" l="1"/>
  <c r="S991" i="8"/>
  <c r="V991" i="8" s="1"/>
  <c r="W991" i="8" l="1"/>
  <c r="X991" i="8" l="1"/>
  <c r="AC991" i="8" s="1"/>
  <c r="AB991" i="8"/>
  <c r="AD991" i="8" l="1"/>
  <c r="Q991" i="8" s="1"/>
  <c r="K991" i="8" l="1"/>
  <c r="T992" i="8" s="1"/>
  <c r="AJ991" i="8"/>
  <c r="AI991" i="8"/>
  <c r="AF991" i="8"/>
  <c r="AG991" i="8" s="1"/>
  <c r="AH991" i="8" s="1"/>
  <c r="L992" i="8" l="1"/>
  <c r="Y992" i="8" s="1"/>
  <c r="AK991" i="8"/>
  <c r="AL991" i="8" s="1"/>
  <c r="Z992" i="8" l="1"/>
  <c r="AA992" i="8" s="1"/>
  <c r="S992" i="8"/>
  <c r="V992" i="8" s="1"/>
  <c r="W992" i="8" l="1"/>
  <c r="X992" i="8" l="1"/>
  <c r="AB992" i="8"/>
  <c r="AD992" i="8" l="1"/>
  <c r="AC992" i="8"/>
  <c r="Q992" i="8" l="1"/>
  <c r="AF992" i="8" s="1"/>
  <c r="AG992" i="8" s="1"/>
  <c r="AH992" i="8" s="1"/>
  <c r="AJ992" i="8" l="1"/>
  <c r="K992" i="8"/>
  <c r="AI992" i="8"/>
  <c r="AK992" i="8" l="1"/>
  <c r="AL992" i="8" s="1"/>
  <c r="L993" i="8"/>
  <c r="T993" i="8"/>
  <c r="S993" i="8"/>
  <c r="Y993" i="8" l="1"/>
  <c r="V993" i="8" s="1"/>
  <c r="Z993" i="8"/>
  <c r="W993" i="8" s="1"/>
  <c r="AA993" i="8" l="1"/>
  <c r="X993" i="8"/>
  <c r="AC993" i="8" s="1"/>
  <c r="AB993" i="8" l="1"/>
  <c r="AD993" i="8" s="1"/>
  <c r="Q993" i="8" s="1"/>
  <c r="AI993" i="8" s="1"/>
  <c r="AJ993" i="8" l="1"/>
  <c r="AK993" i="8" s="1"/>
  <c r="AL993" i="8" s="1"/>
  <c r="AF993" i="8"/>
  <c r="AG993" i="8" s="1"/>
  <c r="AH993" i="8" s="1"/>
  <c r="K993" i="8"/>
  <c r="T994" i="8" s="1"/>
  <c r="L994" i="8" l="1"/>
  <c r="Z994" i="8" l="1"/>
  <c r="Y994" i="8"/>
  <c r="AA994" i="8" l="1"/>
  <c r="S994" i="8"/>
  <c r="V994" i="8" s="1"/>
  <c r="W994" i="8" l="1"/>
  <c r="X994" i="8" l="1"/>
  <c r="AC994" i="8" s="1"/>
  <c r="AB994" i="8"/>
  <c r="AD994" i="8" l="1"/>
  <c r="Q994" i="8" s="1"/>
  <c r="K994" i="8" l="1"/>
  <c r="AJ994" i="8"/>
  <c r="AI994" i="8"/>
  <c r="AF994" i="8"/>
  <c r="AG994" i="8" s="1"/>
  <c r="AH994" i="8" s="1"/>
  <c r="L995" i="8" l="1"/>
  <c r="Z995" i="8" s="1"/>
  <c r="T995" i="8"/>
  <c r="AK994" i="8"/>
  <c r="AL994" i="8" s="1"/>
  <c r="Y995" i="8" l="1"/>
  <c r="AA995" i="8" s="1"/>
  <c r="S995" i="8"/>
  <c r="V995" i="8" s="1"/>
  <c r="W995" i="8" l="1"/>
  <c r="X995" i="8" l="1"/>
  <c r="AC995" i="8" s="1"/>
  <c r="AB995" i="8"/>
  <c r="AD995" i="8" l="1"/>
  <c r="Q995" i="8" s="1"/>
  <c r="AF995" i="8" l="1"/>
  <c r="AG995" i="8" s="1"/>
  <c r="AH995" i="8" s="1"/>
  <c r="AJ995" i="8"/>
  <c r="AI995" i="8"/>
  <c r="K995" i="8"/>
  <c r="L996" i="8" l="1"/>
  <c r="Z996" i="8" s="1"/>
  <c r="T996" i="8"/>
  <c r="AK995" i="8"/>
  <c r="AL995" i="8" s="1"/>
  <c r="Y996" i="8" l="1"/>
  <c r="AA996" i="8" s="1"/>
  <c r="S996" i="8"/>
  <c r="V996" i="8" l="1"/>
  <c r="W996" i="8"/>
  <c r="X996" i="8" l="1"/>
  <c r="AC996" i="8" s="1"/>
  <c r="AB996" i="8"/>
  <c r="AD996" i="8" l="1"/>
  <c r="Q996" i="8" s="1"/>
  <c r="AF996" i="8" l="1"/>
  <c r="AG996" i="8" s="1"/>
  <c r="AH996" i="8" s="1"/>
  <c r="AJ996" i="8"/>
  <c r="AI996" i="8"/>
  <c r="K996" i="8"/>
  <c r="L997" i="8" l="1"/>
  <c r="Z997" i="8" s="1"/>
  <c r="T997" i="8"/>
  <c r="AK996" i="8"/>
  <c r="AL996" i="8" s="1"/>
  <c r="Y997" i="8" l="1"/>
  <c r="AA997" i="8" s="1"/>
  <c r="S997" i="8"/>
  <c r="V997" i="8" l="1"/>
  <c r="W997" i="8"/>
  <c r="X997" i="8" l="1"/>
  <c r="AC997" i="8" s="1"/>
  <c r="AB997" i="8"/>
  <c r="AD997" i="8" l="1"/>
  <c r="Q997" i="8" s="1"/>
  <c r="AF997" i="8" l="1"/>
  <c r="AG997" i="8" s="1"/>
  <c r="AH997" i="8" s="1"/>
  <c r="AJ997" i="8"/>
  <c r="AI997" i="8"/>
  <c r="K997" i="8"/>
  <c r="L998" i="8" l="1"/>
  <c r="Z998" i="8" s="1"/>
  <c r="T998" i="8"/>
  <c r="AK997" i="8"/>
  <c r="AL997" i="8" s="1"/>
  <c r="Y998" i="8" l="1"/>
  <c r="AA998" i="8" s="1"/>
  <c r="S998" i="8"/>
  <c r="V998" i="8" l="1"/>
  <c r="W998" i="8"/>
  <c r="X998" i="8" l="1"/>
  <c r="AC998" i="8" s="1"/>
  <c r="AB998" i="8"/>
  <c r="AD998" i="8" l="1"/>
  <c r="Q998" i="8" s="1"/>
  <c r="AF998" i="8" s="1"/>
  <c r="AG998" i="8" s="1"/>
  <c r="AH998" i="8" s="1"/>
  <c r="AI998" i="8" l="1"/>
  <c r="AJ998" i="8"/>
  <c r="K998" i="8"/>
  <c r="L999" i="8" l="1"/>
  <c r="Z999" i="8" s="1"/>
  <c r="T999" i="8"/>
  <c r="AK998" i="8"/>
  <c r="AL998" i="8" s="1"/>
  <c r="Y999" i="8" l="1"/>
  <c r="AA999" i="8" s="1"/>
  <c r="S999" i="8"/>
  <c r="V999" i="8" l="1"/>
  <c r="W999" i="8"/>
  <c r="X999" i="8" l="1"/>
  <c r="AC999" i="8" s="1"/>
  <c r="AB999" i="8"/>
  <c r="AD999" i="8" l="1"/>
  <c r="Q999" i="8" s="1"/>
  <c r="AJ999" i="8" l="1"/>
  <c r="AI999" i="8"/>
  <c r="AF999" i="8"/>
  <c r="AG999" i="8" s="1"/>
  <c r="AH999" i="8" s="1"/>
  <c r="K999" i="8"/>
  <c r="T1000" i="8" s="1"/>
  <c r="AK999" i="8" l="1"/>
  <c r="AL999" i="8" s="1"/>
  <c r="L1000" i="8"/>
  <c r="Z1000" i="8" l="1"/>
  <c r="Y1000" i="8"/>
  <c r="AA1000" i="8" l="1"/>
  <c r="S1000" i="8"/>
  <c r="V1000" i="8" s="1"/>
  <c r="W1000" i="8" l="1"/>
  <c r="X1000" i="8" l="1"/>
  <c r="AC1000" i="8" s="1"/>
  <c r="AB1000" i="8"/>
  <c r="AD1000" i="8" l="1"/>
  <c r="Q1000" i="8" s="1"/>
  <c r="AF1000" i="8" l="1"/>
  <c r="AG1000" i="8" s="1"/>
  <c r="AH1000" i="8" s="1"/>
  <c r="AJ1000" i="8"/>
  <c r="AI1000" i="8"/>
  <c r="K1000" i="8"/>
  <c r="L1001" i="8" l="1"/>
  <c r="Z1001" i="8" s="1"/>
  <c r="T1001" i="8"/>
  <c r="AK1000" i="8"/>
  <c r="AL1000" i="8" s="1"/>
  <c r="Y1001" i="8" l="1"/>
  <c r="AA1001" i="8" s="1"/>
  <c r="S1001" i="8"/>
  <c r="V1001" i="8" s="1"/>
  <c r="W1001" i="8" l="1"/>
  <c r="X1001" i="8" l="1"/>
  <c r="AC1001" i="8" s="1"/>
  <c r="AB1001" i="8"/>
  <c r="AD1001" i="8" l="1"/>
  <c r="Q1001" i="8" s="1"/>
  <c r="K1001" i="8" s="1"/>
  <c r="T1002" i="8" s="1"/>
  <c r="AI1001" i="8" l="1"/>
  <c r="AJ1001" i="8"/>
  <c r="AF1001" i="8"/>
  <c r="AG1001" i="8" s="1"/>
  <c r="AH1001" i="8" s="1"/>
  <c r="L1002" i="8"/>
  <c r="AK1001" i="8" l="1"/>
  <c r="AL1001" i="8" s="1"/>
  <c r="Z1002" i="8"/>
  <c r="Y1002" i="8"/>
  <c r="S1002" i="8" l="1"/>
  <c r="V1002" i="8" s="1"/>
  <c r="AA1002" i="8"/>
  <c r="W1002" i="8" l="1"/>
  <c r="X1002" i="8" l="1"/>
  <c r="AC1002" i="8" s="1"/>
  <c r="AB1002" i="8"/>
  <c r="AD1002" i="8" l="1"/>
  <c r="Q1002" i="8" s="1"/>
  <c r="AF1002" i="8" s="1"/>
  <c r="AG1002" i="8" s="1"/>
  <c r="AH1002" i="8" s="1"/>
  <c r="AI1002" i="8" l="1"/>
  <c r="AJ1002" i="8"/>
  <c r="K1002" i="8"/>
  <c r="C11" i="4" s="1"/>
  <c r="AK1002" i="8" l="1"/>
  <c r="AL1002" i="8" s="1"/>
</calcChain>
</file>

<file path=xl/sharedStrings.xml><?xml version="1.0" encoding="utf-8"?>
<sst xmlns="http://schemas.openxmlformats.org/spreadsheetml/2006/main" count="222" uniqueCount="79">
  <si>
    <t>Datum:</t>
  </si>
  <si>
    <t>Versie tool:</t>
  </si>
  <si>
    <t>Gebied en watergang</t>
  </si>
  <si>
    <t>Debiet (Q):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</si>
  <si>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</si>
  <si>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mNAP</t>
  </si>
  <si>
    <t>-</t>
  </si>
  <si>
    <t>m</t>
  </si>
  <si>
    <t>Vaste parameters</t>
  </si>
  <si>
    <t>Invoervelden</t>
  </si>
  <si>
    <t>Tussenberekeningen</t>
  </si>
  <si>
    <t>Eindberekeningen</t>
  </si>
  <si>
    <t>Begroeiing</t>
  </si>
  <si>
    <t>Onderhoud</t>
  </si>
  <si>
    <t>Berekend peil bovenstrooms</t>
  </si>
  <si>
    <t>2017v1</t>
  </si>
  <si>
    <t>W-waarde</t>
  </si>
  <si>
    <t>b</t>
  </si>
  <si>
    <t>a</t>
  </si>
  <si>
    <t>c</t>
  </si>
  <si>
    <t>door begr.</t>
  </si>
  <si>
    <t>Opp baan</t>
  </si>
  <si>
    <t>Verhang</t>
  </si>
  <si>
    <t>natop1</t>
  </si>
  <si>
    <t>Lengte</t>
  </si>
  <si>
    <t>Talud</t>
  </si>
  <si>
    <t>Bodemhoogte 
bovenstrooms</t>
  </si>
  <si>
    <t>Bodemhoogte 
benedenstrooms</t>
  </si>
  <si>
    <t>Peil 
benedenstrooms</t>
  </si>
  <si>
    <t>W-Waarde</t>
  </si>
  <si>
    <t>% tov 
waterdiepte</t>
  </si>
  <si>
    <t>Een- of tweezijdig 
onderhoud</t>
  </si>
  <si>
    <r>
      <t>m</t>
    </r>
    <r>
      <rPr>
        <vertAlign val="super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>/s</t>
    </r>
  </si>
  <si>
    <t>Lengte deel stuk</t>
  </si>
  <si>
    <t>Lengte begr.</t>
  </si>
  <si>
    <r>
      <t>m</t>
    </r>
    <r>
      <rPr>
        <vertAlign val="superscript"/>
        <sz val="10"/>
        <rFont val="Arial"/>
        <family val="2"/>
      </rPr>
      <t>2</t>
    </r>
  </si>
  <si>
    <t>begr.</t>
  </si>
  <si>
    <t>r</t>
  </si>
  <si>
    <t>natom</t>
  </si>
  <si>
    <t>natop</t>
  </si>
  <si>
    <t>Debiet</t>
  </si>
  <si>
    <t>Peil</t>
  </si>
  <si>
    <t>Waterdiepte</t>
  </si>
  <si>
    <t>wd1</t>
  </si>
  <si>
    <t>Boven begroeiing</t>
  </si>
  <si>
    <t>Totaal</t>
  </si>
  <si>
    <t>Natop</t>
  </si>
  <si>
    <t>Hulppeil</t>
  </si>
  <si>
    <t>Ged.</t>
  </si>
  <si>
    <t>Hoogte 
begroeiing</t>
  </si>
  <si>
    <t>Breedte 
baan</t>
  </si>
  <si>
    <t>30 - Grasachtigen en ondergedoken soorten</t>
  </si>
  <si>
    <t>Bodem
breedte</t>
  </si>
  <si>
    <t>Eenzijdig</t>
  </si>
  <si>
    <t>Stromingsmodel voor begroeide waterlopen - homogene watergang</t>
  </si>
  <si>
    <t>Stromingsmodel voor begroeide waterlopen - heterogene watergang</t>
  </si>
  <si>
    <t>Lengte 
totaal</t>
  </si>
  <si>
    <t xml:space="preserve">Peil 
benedenstrooms </t>
  </si>
  <si>
    <t>Lengte
pand</t>
  </si>
  <si>
    <t>Bodem
hoogte</t>
  </si>
  <si>
    <t>Lengte 
voor 
berekening</t>
  </si>
  <si>
    <t>Breedte
baan</t>
  </si>
  <si>
    <t>Een- of 
tweezijdig onderhoud</t>
  </si>
  <si>
    <t>%</t>
  </si>
  <si>
    <t>Ondergedoken begroeiing</t>
  </si>
  <si>
    <t>Nee</t>
  </si>
  <si>
    <t>Hoogte begroeiing</t>
  </si>
  <si>
    <t>hoogte
begroeiing</t>
  </si>
  <si>
    <t>100 - Riet</t>
  </si>
  <si>
    <t>Begroeiing volgt bodemverloop</t>
  </si>
  <si>
    <t>Lengte begroeiing</t>
  </si>
  <si>
    <t>Debiet 
open water</t>
  </si>
  <si>
    <t>Debiet 
begroeid</t>
  </si>
  <si>
    <t>Controle</t>
  </si>
  <si>
    <t>kM 
traditioneel</t>
  </si>
  <si>
    <r>
      <t>Q</t>
    </r>
    <r>
      <rPr>
        <b/>
        <vertAlign val="subscript"/>
        <sz val="10"/>
        <color theme="1"/>
        <rFont val="Arial"/>
        <family val="2"/>
      </rPr>
      <t>0</t>
    </r>
  </si>
  <si>
    <r>
      <t>Q</t>
    </r>
    <r>
      <rPr>
        <b/>
        <vertAlign val="subscript"/>
        <sz val="10"/>
        <color theme="1"/>
        <rFont val="Arial"/>
        <family val="2"/>
      </rPr>
      <t>b</t>
    </r>
  </si>
  <si>
    <r>
      <t>Q</t>
    </r>
    <r>
      <rPr>
        <b/>
        <vertAlign val="subscript"/>
        <sz val="10"/>
        <color theme="1"/>
        <rFont val="Arial"/>
        <family val="2"/>
      </rPr>
      <t>0</t>
    </r>
    <r>
      <rPr>
        <b/>
        <sz val="10"/>
        <color theme="1"/>
        <rFont val="Arial"/>
        <family val="2"/>
      </rPr>
      <t xml:space="preserve"> + Q</t>
    </r>
    <r>
      <rPr>
        <b/>
        <vertAlign val="subscript"/>
        <sz val="10"/>
        <color theme="1"/>
        <rFont val="Arial"/>
        <family val="2"/>
      </rPr>
      <t>b</t>
    </r>
  </si>
  <si>
    <t>200 - Drijvend fonteinkruid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</si>
</sst>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0"/>
    <numFmt numFmtId="165" formatCode="0.000"/>
    <numFmt numFmtId="166" formatCode="0.00_)"/>
    <numFmt numFmtId="167" formatCode="0.0"/>
  </numFmts>
  <fonts count="1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vertAlign val="superscript"/>
      <sz val="10"/>
      <name val="Arial"/>
      <family val="2"/>
    </font>
    <font>
      <b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10"/>
      <color indexed="12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vertAlign val="subscript"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67D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auto="1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5">
    <xf numFmtId="0" fontId="0" fillId="0" borderId="0" xfId="0"/>
    <xf numFmtId="0" fontId="3" fillId="4" borderId="0" xfId="0" applyFont="1" applyFill="1" applyBorder="1" applyAlignment="1" applyProtection="1">
      <alignment vertical="center"/>
    </xf>
    <xf numFmtId="0" fontId="3" fillId="3" borderId="15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3" fillId="5" borderId="16" xfId="0" applyFont="1" applyFill="1" applyBorder="1" applyAlignment="1" applyProtection="1">
      <alignment vertical="center"/>
    </xf>
    <xf numFmtId="0" fontId="3" fillId="6" borderId="14" xfId="0" applyFont="1" applyFill="1" applyBorder="1" applyAlignment="1" applyProtection="1">
      <alignment vertical="center"/>
    </xf>
    <xf numFmtId="0" fontId="3" fillId="7" borderId="17" xfId="0" applyFont="1" applyFill="1" applyBorder="1" applyAlignment="1" applyProtection="1">
      <alignment vertical="center"/>
    </xf>
    <xf numFmtId="165" fontId="3" fillId="4" borderId="0" xfId="0" applyNumberFormat="1" applyFont="1" applyFill="1" applyBorder="1" applyAlignment="1" applyProtection="1">
      <alignment vertical="center"/>
    </xf>
    <xf numFmtId="2" fontId="3" fillId="4" borderId="0" xfId="0" applyNumberFormat="1" applyFont="1" applyFill="1" applyBorder="1" applyAlignment="1" applyProtection="1">
      <alignment vertical="center"/>
    </xf>
    <xf numFmtId="2" fontId="2" fillId="4" borderId="0" xfId="0" applyNumberFormat="1" applyFont="1" applyFill="1" applyBorder="1" applyAlignment="1" applyProtection="1">
      <alignment horizontal="right" vertical="center"/>
    </xf>
    <xf numFmtId="2" fontId="3" fillId="4" borderId="0" xfId="0" applyNumberFormat="1" applyFont="1" applyFill="1" applyBorder="1" applyAlignment="1" applyProtection="1">
      <alignment vertical="center"/>
      <protection locked="0"/>
    </xf>
    <xf numFmtId="0" fontId="5" fillId="4" borderId="0" xfId="0" applyFont="1" applyFill="1" applyBorder="1" applyAlignment="1" applyProtection="1">
      <alignment vertical="center"/>
    </xf>
    <xf numFmtId="164" fontId="5" fillId="4" borderId="0" xfId="0" applyNumberFormat="1" applyFont="1" applyFill="1" applyBorder="1" applyAlignment="1" applyProtection="1">
      <alignment horizontal="right" vertical="center"/>
    </xf>
    <xf numFmtId="165" fontId="2" fillId="4" borderId="0" xfId="0" applyNumberFormat="1" applyFont="1" applyFill="1" applyBorder="1" applyAlignment="1" applyProtection="1">
      <alignment vertical="center"/>
    </xf>
    <xf numFmtId="0" fontId="1" fillId="4" borderId="26" xfId="0" applyFont="1" applyFill="1" applyBorder="1" applyAlignment="1" applyProtection="1">
      <alignment horizontal="center" vertical="center"/>
    </xf>
    <xf numFmtId="0" fontId="9" fillId="4" borderId="26" xfId="0" applyFont="1" applyFill="1" applyBorder="1" applyAlignment="1" applyProtection="1">
      <alignment horizontal="center" vertical="center"/>
      <protection locked="0"/>
    </xf>
    <xf numFmtId="0" fontId="1" fillId="4" borderId="28" xfId="0" applyFont="1" applyFill="1" applyBorder="1" applyAlignment="1" applyProtection="1">
      <alignment horizontal="center" vertical="center"/>
    </xf>
    <xf numFmtId="0" fontId="9" fillId="4" borderId="28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166" fontId="2" fillId="4" borderId="5" xfId="0" applyNumberFormat="1" applyFont="1" applyFill="1" applyBorder="1" applyAlignment="1" applyProtection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  <protection locked="0"/>
    </xf>
    <xf numFmtId="0" fontId="8" fillId="4" borderId="5" xfId="0" applyFont="1" applyFill="1" applyBorder="1" applyAlignment="1">
      <alignment horizontal="center" vertical="center"/>
    </xf>
    <xf numFmtId="2" fontId="2" fillId="4" borderId="24" xfId="0" applyNumberFormat="1" applyFont="1" applyFill="1" applyBorder="1" applyAlignment="1" applyProtection="1">
      <alignment horizontal="center" vertical="center"/>
    </xf>
    <xf numFmtId="2" fontId="2" fillId="4" borderId="8" xfId="0" applyNumberFormat="1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3" fillId="4" borderId="0" xfId="0" applyFont="1" applyFill="1" applyBorder="1" applyAlignment="1" applyProtection="1">
      <alignment horizontal="center" vertical="center"/>
    </xf>
    <xf numFmtId="165" fontId="3" fillId="4" borderId="0" xfId="0" applyNumberFormat="1" applyFont="1" applyFill="1" applyBorder="1" applyAlignment="1" applyProtection="1">
      <alignment horizontal="center" vertical="center"/>
    </xf>
    <xf numFmtId="2" fontId="3" fillId="4" borderId="0" xfId="0" applyNumberFormat="1" applyFont="1" applyFill="1" applyBorder="1" applyAlignment="1" applyProtection="1">
      <alignment horizontal="center" vertical="center"/>
    </xf>
    <xf numFmtId="2" fontId="3" fillId="4" borderId="7" xfId="0" applyNumberFormat="1" applyFont="1" applyFill="1" applyBorder="1" applyAlignment="1" applyProtection="1">
      <alignment horizontal="center" vertical="center"/>
    </xf>
    <xf numFmtId="2" fontId="3" fillId="4" borderId="8" xfId="0" applyNumberFormat="1" applyFont="1" applyFill="1" applyBorder="1" applyAlignment="1" applyProtection="1">
      <alignment horizontal="center" vertical="center" wrapText="1"/>
    </xf>
    <xf numFmtId="2" fontId="3" fillId="4" borderId="8" xfId="0" applyNumberFormat="1" applyFont="1" applyFill="1" applyBorder="1" applyAlignment="1" applyProtection="1">
      <alignment horizontal="center" vertical="center"/>
    </xf>
    <xf numFmtId="2" fontId="2" fillId="4" borderId="0" xfId="0" applyNumberFormat="1" applyFont="1" applyFill="1" applyBorder="1" applyAlignment="1" applyProtection="1">
      <alignment horizontal="center" vertical="center"/>
    </xf>
    <xf numFmtId="165" fontId="2" fillId="4" borderId="0" xfId="0" applyNumberFormat="1" applyFont="1" applyFill="1" applyBorder="1" applyAlignment="1" applyProtection="1">
      <alignment horizontal="center" vertical="center"/>
    </xf>
    <xf numFmtId="0" fontId="1" fillId="4" borderId="8" xfId="0" applyFont="1" applyFill="1" applyBorder="1" applyAlignment="1" applyProtection="1">
      <alignment horizontal="center" vertical="center"/>
    </xf>
    <xf numFmtId="0" fontId="1" fillId="4" borderId="26" xfId="0" applyFont="1" applyFill="1" applyBorder="1" applyAlignment="1" applyProtection="1">
      <alignment horizontal="center" vertical="center" wrapText="1"/>
    </xf>
    <xf numFmtId="0" fontId="2" fillId="4" borderId="8" xfId="0" applyFont="1" applyFill="1" applyBorder="1" applyAlignment="1" applyProtection="1">
      <alignment horizontal="center" vertical="center"/>
    </xf>
    <xf numFmtId="166" fontId="2" fillId="4" borderId="8" xfId="0" applyNumberFormat="1" applyFont="1" applyFill="1" applyBorder="1" applyAlignment="1" applyProtection="1">
      <alignment horizontal="center" vertical="center"/>
    </xf>
    <xf numFmtId="2" fontId="3" fillId="4" borderId="0" xfId="0" quotePrefix="1" applyNumberFormat="1" applyFont="1" applyFill="1" applyBorder="1" applyAlignment="1" applyProtection="1">
      <alignment horizontal="center" vertical="center"/>
    </xf>
    <xf numFmtId="2" fontId="5" fillId="4" borderId="0" xfId="0" applyNumberFormat="1" applyFont="1" applyFill="1" applyBorder="1" applyAlignment="1" applyProtection="1">
      <alignment horizontal="center" vertical="center"/>
    </xf>
    <xf numFmtId="2" fontId="1" fillId="4" borderId="0" xfId="0" applyNumberFormat="1" applyFont="1" applyFill="1" applyBorder="1" applyAlignment="1" applyProtection="1">
      <alignment horizontal="center" vertical="center"/>
    </xf>
    <xf numFmtId="2" fontId="1" fillId="4" borderId="0" xfId="0" applyNumberFormat="1" applyFont="1" applyFill="1" applyBorder="1" applyAlignment="1" applyProtection="1">
      <alignment vertical="center"/>
    </xf>
    <xf numFmtId="0" fontId="1" fillId="4" borderId="31" xfId="0" applyFont="1" applyFill="1" applyBorder="1" applyAlignment="1" applyProtection="1">
      <alignment horizontal="right" vertical="center"/>
    </xf>
    <xf numFmtId="14" fontId="3" fillId="4" borderId="0" xfId="0" applyNumberFormat="1" applyFont="1" applyFill="1" applyBorder="1" applyAlignment="1" applyProtection="1">
      <alignment horizontal="left" vertical="center"/>
    </xf>
    <xf numFmtId="0" fontId="1" fillId="4" borderId="2" xfId="0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 applyProtection="1">
      <alignment horizontal="center" vertical="center"/>
    </xf>
    <xf numFmtId="2" fontId="7" fillId="4" borderId="24" xfId="0" applyNumberFormat="1" applyFont="1" applyFill="1" applyBorder="1" applyAlignment="1" applyProtection="1">
      <alignment horizontal="center" vertical="center"/>
      <protection locked="0"/>
    </xf>
    <xf numFmtId="2" fontId="8" fillId="4" borderId="24" xfId="0" applyNumberFormat="1" applyFont="1" applyFill="1" applyBorder="1" applyAlignment="1">
      <alignment horizontal="center" vertical="center"/>
    </xf>
    <xf numFmtId="2" fontId="8" fillId="4" borderId="8" xfId="0" applyNumberFormat="1" applyFont="1" applyFill="1" applyBorder="1" applyAlignment="1">
      <alignment horizontal="center" vertical="center"/>
    </xf>
    <xf numFmtId="0" fontId="1" fillId="4" borderId="25" xfId="0" applyFont="1" applyFill="1" applyBorder="1" applyAlignment="1" applyProtection="1">
      <alignment horizontal="center" vertical="center" wrapText="1"/>
    </xf>
    <xf numFmtId="0" fontId="3" fillId="4" borderId="0" xfId="0" applyFont="1" applyFill="1" applyBorder="1" applyAlignment="1" applyProtection="1">
      <alignment horizontal="left" vertical="center"/>
    </xf>
    <xf numFmtId="2" fontId="3" fillId="4" borderId="9" xfId="0" applyNumberFormat="1" applyFont="1" applyFill="1" applyBorder="1" applyAlignment="1" applyProtection="1">
      <alignment horizontal="center" vertical="center"/>
    </xf>
    <xf numFmtId="2" fontId="1" fillId="4" borderId="20" xfId="0" applyNumberFormat="1" applyFont="1" applyFill="1" applyBorder="1" applyAlignment="1" applyProtection="1">
      <alignment horizontal="center" vertical="center"/>
    </xf>
    <xf numFmtId="2" fontId="1" fillId="7" borderId="21" xfId="0" applyNumberFormat="1" applyFont="1" applyFill="1" applyBorder="1" applyAlignment="1" applyProtection="1">
      <alignment horizontal="center" vertical="center"/>
    </xf>
    <xf numFmtId="2" fontId="1" fillId="4" borderId="22" xfId="0" applyNumberFormat="1" applyFont="1" applyFill="1" applyBorder="1" applyAlignment="1" applyProtection="1">
      <alignment horizontal="center" vertical="center"/>
    </xf>
    <xf numFmtId="2" fontId="3" fillId="4" borderId="7" xfId="0" applyNumberFormat="1" applyFont="1" applyFill="1" applyBorder="1" applyAlignment="1" applyProtection="1">
      <alignment horizontal="center" vertical="center" wrapText="1"/>
    </xf>
    <xf numFmtId="2" fontId="3" fillId="4" borderId="7" xfId="0" applyNumberFormat="1" applyFont="1" applyFill="1" applyBorder="1" applyAlignment="1" applyProtection="1">
      <alignment horizontal="center" vertical="center" wrapText="1"/>
      <protection locked="0"/>
    </xf>
    <xf numFmtId="2" fontId="3" fillId="4" borderId="7" xfId="0" applyNumberFormat="1" applyFont="1" applyFill="1" applyBorder="1" applyAlignment="1" applyProtection="1">
      <alignment horizontal="center" vertical="center"/>
      <protection locked="0"/>
    </xf>
    <xf numFmtId="2" fontId="3" fillId="3" borderId="4" xfId="0" applyNumberFormat="1" applyFont="1" applyFill="1" applyBorder="1" applyAlignment="1" applyProtection="1">
      <alignment horizontal="center" vertical="center"/>
      <protection locked="0"/>
    </xf>
    <xf numFmtId="2" fontId="3" fillId="3" borderId="6" xfId="0" applyNumberFormat="1" applyFont="1" applyFill="1" applyBorder="1" applyAlignment="1" applyProtection="1">
      <alignment horizontal="center" vertical="center"/>
      <protection locked="0"/>
    </xf>
    <xf numFmtId="2" fontId="3" fillId="4" borderId="9" xfId="0" applyNumberFormat="1" applyFont="1" applyFill="1" applyBorder="1" applyAlignment="1" applyProtection="1">
      <alignment horizontal="center" vertical="center" wrapText="1"/>
    </xf>
    <xf numFmtId="2" fontId="5" fillId="4" borderId="9" xfId="0" applyNumberFormat="1" applyFont="1" applyFill="1" applyBorder="1" applyAlignment="1" applyProtection="1">
      <alignment horizontal="center" vertical="center"/>
    </xf>
    <xf numFmtId="0" fontId="3" fillId="4" borderId="13" xfId="0" applyFont="1" applyFill="1" applyBorder="1" applyAlignment="1" applyProtection="1">
      <alignment horizontal="left" vertical="center"/>
    </xf>
    <xf numFmtId="2" fontId="7" fillId="4" borderId="8" xfId="0" applyNumberFormat="1" applyFont="1" applyFill="1" applyBorder="1" applyAlignment="1" applyProtection="1">
      <alignment horizontal="center" vertical="center"/>
      <protection locked="0"/>
    </xf>
    <xf numFmtId="0" fontId="1" fillId="4" borderId="26" xfId="0" applyFont="1" applyFill="1" applyBorder="1" applyAlignment="1" applyProtection="1">
      <alignment horizontal="center" vertical="center"/>
      <protection locked="0"/>
    </xf>
    <xf numFmtId="0" fontId="1" fillId="4" borderId="28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2" fontId="2" fillId="4" borderId="24" xfId="0" applyNumberFormat="1" applyFont="1" applyFill="1" applyBorder="1" applyAlignment="1" applyProtection="1">
      <alignment horizontal="center" vertical="center"/>
      <protection locked="0"/>
    </xf>
    <xf numFmtId="0" fontId="1" fillId="4" borderId="39" xfId="0" applyFont="1" applyFill="1" applyBorder="1" applyAlignment="1" applyProtection="1">
      <alignment horizontal="center" vertical="center"/>
    </xf>
    <xf numFmtId="0" fontId="1" fillId="4" borderId="39" xfId="0" applyFont="1" applyFill="1" applyBorder="1" applyAlignment="1" applyProtection="1">
      <alignment horizontal="center" vertical="center" wrapText="1"/>
    </xf>
    <xf numFmtId="0" fontId="1" fillId="4" borderId="28" xfId="0" applyFont="1" applyFill="1" applyBorder="1" applyAlignment="1" applyProtection="1">
      <alignment horizontal="center" vertical="center" wrapText="1"/>
    </xf>
    <xf numFmtId="0" fontId="2" fillId="4" borderId="24" xfId="0" applyFont="1" applyFill="1" applyBorder="1" applyAlignment="1" applyProtection="1">
      <alignment horizontal="center" vertical="center"/>
    </xf>
    <xf numFmtId="166" fontId="2" fillId="4" borderId="24" xfId="0" applyNumberFormat="1" applyFont="1" applyFill="1" applyBorder="1" applyAlignment="1" applyProtection="1">
      <alignment horizontal="center" vertical="center"/>
    </xf>
    <xf numFmtId="0" fontId="1" fillId="4" borderId="40" xfId="0" applyFont="1" applyFill="1" applyBorder="1" applyAlignment="1" applyProtection="1">
      <alignment horizontal="center" vertical="center"/>
    </xf>
    <xf numFmtId="0" fontId="2" fillId="4" borderId="41" xfId="0" applyFont="1" applyFill="1" applyBorder="1" applyAlignment="1" applyProtection="1">
      <alignment horizontal="center" vertical="center"/>
    </xf>
    <xf numFmtId="0" fontId="2" fillId="4" borderId="36" xfId="0" applyFont="1" applyFill="1" applyBorder="1" applyAlignment="1" applyProtection="1">
      <alignment horizontal="center" vertical="center"/>
    </xf>
    <xf numFmtId="0" fontId="2" fillId="4" borderId="42" xfId="0" applyFont="1" applyFill="1" applyBorder="1" applyAlignment="1" applyProtection="1">
      <alignment horizontal="center" vertical="center"/>
    </xf>
    <xf numFmtId="0" fontId="2" fillId="4" borderId="43" xfId="0" applyFont="1" applyFill="1" applyBorder="1" applyAlignment="1" applyProtection="1">
      <alignment horizontal="center" vertical="center"/>
    </xf>
    <xf numFmtId="2" fontId="2" fillId="4" borderId="41" xfId="0" applyNumberFormat="1" applyFont="1" applyFill="1" applyBorder="1" applyAlignment="1" applyProtection="1">
      <alignment horizontal="center" vertical="center"/>
    </xf>
    <xf numFmtId="2" fontId="2" fillId="4" borderId="18" xfId="0" applyNumberFormat="1" applyFont="1" applyFill="1" applyBorder="1" applyAlignment="1" applyProtection="1">
      <alignment horizontal="center" vertical="center"/>
    </xf>
    <xf numFmtId="167" fontId="3" fillId="3" borderId="4" xfId="0" applyNumberFormat="1" applyFont="1" applyFill="1" applyBorder="1" applyAlignment="1" applyProtection="1">
      <alignment horizontal="center" vertical="center"/>
      <protection locked="0"/>
    </xf>
    <xf numFmtId="1" fontId="3" fillId="3" borderId="5" xfId="0" applyNumberFormat="1" applyFont="1" applyFill="1" applyBorder="1" applyAlignment="1" applyProtection="1">
      <alignment horizontal="center" vertical="center"/>
      <protection locked="0"/>
    </xf>
    <xf numFmtId="0" fontId="1" fillId="4" borderId="7" xfId="0" applyFont="1" applyFill="1" applyBorder="1" applyAlignment="1" applyProtection="1">
      <alignment horizontal="right" vertical="center"/>
    </xf>
    <xf numFmtId="0" fontId="1" fillId="4" borderId="4" xfId="0" applyFont="1" applyFill="1" applyBorder="1" applyAlignment="1" applyProtection="1">
      <alignment horizontal="right" vertical="center"/>
    </xf>
    <xf numFmtId="0" fontId="1" fillId="4" borderId="26" xfId="0" applyFont="1" applyFill="1" applyBorder="1" applyAlignment="1" applyProtection="1">
      <alignment horizontal="center" vertical="center"/>
    </xf>
    <xf numFmtId="2" fontId="3" fillId="4" borderId="18" xfId="0" applyNumberFormat="1" applyFont="1" applyFill="1" applyBorder="1" applyAlignment="1" applyProtection="1">
      <alignment horizontal="center" vertical="center" wrapText="1"/>
    </xf>
    <xf numFmtId="0" fontId="1" fillId="4" borderId="46" xfId="0" applyFont="1" applyFill="1" applyBorder="1" applyAlignment="1" applyProtection="1">
      <alignment horizontal="center" vertical="center" wrapText="1"/>
    </xf>
    <xf numFmtId="0" fontId="2" fillId="4" borderId="47" xfId="0" applyFont="1" applyFill="1" applyBorder="1" applyAlignment="1" applyProtection="1">
      <alignment horizontal="center" vertical="center"/>
    </xf>
    <xf numFmtId="0" fontId="2" fillId="4" borderId="35" xfId="0" applyFont="1" applyFill="1" applyBorder="1" applyAlignment="1" applyProtection="1">
      <alignment horizontal="center" vertical="center"/>
    </xf>
    <xf numFmtId="2" fontId="2" fillId="4" borderId="33" xfId="0" applyNumberFormat="1" applyFont="1" applyFill="1" applyBorder="1" applyAlignment="1" applyProtection="1">
      <alignment horizontal="center" vertical="center"/>
    </xf>
    <xf numFmtId="0" fontId="1" fillId="4" borderId="45" xfId="0" applyFont="1" applyFill="1" applyBorder="1" applyAlignment="1" applyProtection="1">
      <alignment horizontal="center" vertical="center" wrapText="1"/>
    </xf>
    <xf numFmtId="2" fontId="2" fillId="4" borderId="42" xfId="0" applyNumberFormat="1" applyFont="1" applyFill="1" applyBorder="1" applyAlignment="1" applyProtection="1">
      <alignment horizontal="center" vertical="center"/>
    </xf>
    <xf numFmtId="0" fontId="1" fillId="4" borderId="49" xfId="0" applyFont="1" applyFill="1" applyBorder="1" applyAlignment="1" applyProtection="1">
      <alignment horizontal="center" vertical="center"/>
    </xf>
    <xf numFmtId="2" fontId="2" fillId="4" borderId="47" xfId="0" applyNumberFormat="1" applyFont="1" applyFill="1" applyBorder="1" applyAlignment="1" applyProtection="1">
      <alignment horizontal="center" vertical="center"/>
    </xf>
    <xf numFmtId="167" fontId="3" fillId="3" borderId="7" xfId="0" applyNumberFormat="1" applyFont="1" applyFill="1" applyBorder="1" applyAlignment="1" applyProtection="1">
      <alignment horizontal="center" vertical="center"/>
      <protection locked="0"/>
    </xf>
    <xf numFmtId="2" fontId="3" fillId="3" borderId="14" xfId="0" applyNumberFormat="1" applyFont="1" applyFill="1" applyBorder="1" applyAlignment="1" applyProtection="1">
      <alignment horizontal="center" vertical="center"/>
      <protection locked="0"/>
    </xf>
    <xf numFmtId="0" fontId="13" fillId="4" borderId="26" xfId="0" applyFont="1" applyFill="1" applyBorder="1" applyAlignment="1" applyProtection="1">
      <alignment horizontal="center" vertical="center"/>
    </xf>
    <xf numFmtId="0" fontId="13" fillId="4" borderId="27" xfId="0" applyFont="1" applyFill="1" applyBorder="1" applyAlignment="1" applyProtection="1">
      <alignment horizontal="center" vertical="center"/>
    </xf>
    <xf numFmtId="0" fontId="13" fillId="4" borderId="28" xfId="0" applyFont="1" applyFill="1" applyBorder="1" applyAlignment="1" applyProtection="1">
      <alignment horizontal="center" vertical="center"/>
    </xf>
    <xf numFmtId="0" fontId="14" fillId="4" borderId="28" xfId="0" applyFont="1" applyFill="1" applyBorder="1" applyAlignment="1" applyProtection="1">
      <alignment horizontal="center" vertical="center"/>
    </xf>
    <xf numFmtId="0" fontId="13" fillId="4" borderId="50" xfId="0" applyFont="1" applyFill="1" applyBorder="1" applyAlignment="1" applyProtection="1">
      <alignment horizontal="center" vertical="center"/>
    </xf>
    <xf numFmtId="0" fontId="13" fillId="4" borderId="5" xfId="0" applyFont="1" applyFill="1" applyBorder="1" applyAlignment="1" applyProtection="1">
      <alignment horizontal="center" vertical="center"/>
    </xf>
    <xf numFmtId="2" fontId="13" fillId="4" borderId="24" xfId="0" applyNumberFormat="1" applyFont="1" applyFill="1" applyBorder="1" applyAlignment="1" applyProtection="1">
      <alignment horizontal="center" vertical="center"/>
    </xf>
    <xf numFmtId="2" fontId="13" fillId="4" borderId="8" xfId="0" applyNumberFormat="1" applyFont="1" applyFill="1" applyBorder="1" applyAlignment="1" applyProtection="1">
      <alignment horizontal="center" vertical="center"/>
    </xf>
    <xf numFmtId="0" fontId="13" fillId="4" borderId="8" xfId="0" applyFont="1" applyFill="1" applyBorder="1" applyAlignment="1" applyProtection="1">
      <alignment horizontal="center" vertical="center"/>
    </xf>
    <xf numFmtId="0" fontId="3" fillId="4" borderId="0" xfId="0" applyFont="1" applyFill="1" applyAlignment="1" applyProtection="1">
      <alignment horizontal="center" vertical="center"/>
      <protection locked="0"/>
    </xf>
    <xf numFmtId="0" fontId="1" fillId="4" borderId="29" xfId="0" applyFont="1" applyFill="1" applyBorder="1" applyAlignment="1" applyProtection="1">
      <alignment vertical="center"/>
      <protection locked="0"/>
    </xf>
    <xf numFmtId="0" fontId="3" fillId="4" borderId="29" xfId="0" applyFont="1" applyFill="1" applyBorder="1" applyAlignment="1" applyProtection="1">
      <alignment horizontal="center" vertical="center" wrapText="1"/>
      <protection locked="0"/>
    </xf>
    <xf numFmtId="0" fontId="3" fillId="4" borderId="29" xfId="0" applyFont="1" applyFill="1" applyBorder="1" applyAlignment="1" applyProtection="1">
      <alignment horizontal="center" vertical="center"/>
      <protection locked="0"/>
    </xf>
    <xf numFmtId="2" fontId="3" fillId="3" borderId="5" xfId="0" applyNumberFormat="1" applyFont="1" applyFill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8" borderId="29" xfId="0" applyFont="1" applyFill="1" applyBorder="1" applyAlignment="1" applyProtection="1">
      <alignment horizontal="center" vertical="center"/>
      <protection locked="0"/>
    </xf>
    <xf numFmtId="0" fontId="3" fillId="3" borderId="14" xfId="0" applyFont="1" applyFill="1" applyBorder="1" applyAlignment="1" applyProtection="1">
      <alignment horizontal="center" vertical="center"/>
      <protection locked="0"/>
    </xf>
    <xf numFmtId="0" fontId="3" fillId="3" borderId="7" xfId="0" applyFont="1" applyFill="1" applyBorder="1" applyAlignment="1" applyProtection="1">
      <alignment horizontal="center" vertical="center"/>
      <protection locked="0"/>
    </xf>
    <xf numFmtId="1" fontId="3" fillId="3" borderId="18" xfId="0" applyNumberFormat="1" applyFont="1" applyFill="1" applyBorder="1" applyAlignment="1" applyProtection="1">
      <alignment horizontal="center" vertical="center"/>
      <protection locked="0"/>
    </xf>
    <xf numFmtId="1" fontId="3" fillId="3" borderId="9" xfId="0" applyNumberFormat="1" applyFont="1" applyFill="1" applyBorder="1" applyAlignment="1" applyProtection="1">
      <alignment horizontal="center" vertical="center"/>
      <protection locked="0"/>
    </xf>
    <xf numFmtId="2" fontId="3" fillId="3" borderId="9" xfId="0" applyNumberFormat="1" applyFont="1" applyFill="1" applyBorder="1" applyAlignment="1" applyProtection="1">
      <alignment horizontal="center" vertical="center"/>
      <protection locked="0"/>
    </xf>
    <xf numFmtId="0" fontId="3" fillId="8" borderId="30" xfId="0" applyFont="1" applyFill="1" applyBorder="1" applyAlignment="1" applyProtection="1">
      <alignment horizontal="center" vertical="center"/>
      <protection locked="0"/>
    </xf>
    <xf numFmtId="2" fontId="3" fillId="3" borderId="51" xfId="0" applyNumberFormat="1" applyFont="1" applyFill="1" applyBorder="1" applyAlignment="1" applyProtection="1">
      <alignment horizontal="center" vertical="center"/>
      <protection locked="0"/>
    </xf>
    <xf numFmtId="0" fontId="3" fillId="3" borderId="51" xfId="0" applyFont="1" applyFill="1" applyBorder="1" applyAlignment="1" applyProtection="1">
      <alignment horizontal="center" vertical="center"/>
      <protection locked="0"/>
    </xf>
    <xf numFmtId="0" fontId="3" fillId="3" borderId="41" xfId="0" applyFont="1" applyFill="1" applyBorder="1" applyAlignment="1" applyProtection="1">
      <alignment horizontal="center" vertical="center"/>
      <protection locked="0"/>
    </xf>
    <xf numFmtId="167" fontId="3" fillId="3" borderId="51" xfId="0" applyNumberFormat="1" applyFont="1" applyFill="1" applyBorder="1" applyAlignment="1" applyProtection="1">
      <alignment horizontal="center" vertical="center"/>
      <protection locked="0"/>
    </xf>
    <xf numFmtId="2" fontId="3" fillId="3" borderId="48" xfId="0" applyNumberFormat="1" applyFont="1" applyFill="1" applyBorder="1" applyAlignment="1" applyProtection="1">
      <alignment horizontal="center" vertical="center"/>
      <protection locked="0"/>
    </xf>
    <xf numFmtId="2" fontId="3" fillId="3" borderId="7" xfId="0" applyNumberFormat="1" applyFont="1" applyFill="1" applyBorder="1" applyAlignment="1" applyProtection="1">
      <alignment horizontal="center" vertical="center"/>
      <protection locked="0"/>
    </xf>
    <xf numFmtId="0" fontId="3" fillId="3" borderId="18" xfId="0" applyFont="1" applyFill="1" applyBorder="1" applyAlignment="1" applyProtection="1">
      <alignment horizontal="center" vertical="center"/>
      <protection locked="0"/>
    </xf>
    <xf numFmtId="2" fontId="5" fillId="3" borderId="7" xfId="0" applyNumberFormat="1" applyFont="1" applyFill="1" applyBorder="1" applyAlignment="1" applyProtection="1">
      <alignment horizontal="center" vertical="center"/>
      <protection locked="0"/>
    </xf>
    <xf numFmtId="0" fontId="3" fillId="3" borderId="17" xfId="0" applyFont="1" applyFill="1" applyBorder="1" applyAlignment="1" applyProtection="1">
      <alignment horizontal="center" vertical="center"/>
      <protection locked="0"/>
    </xf>
    <xf numFmtId="0" fontId="3" fillId="3" borderId="4" xfId="0" applyFont="1" applyFill="1" applyBorder="1" applyAlignment="1" applyProtection="1">
      <alignment horizontal="center" vertical="center"/>
      <protection locked="0"/>
    </xf>
    <xf numFmtId="0" fontId="3" fillId="3" borderId="36" xfId="0" applyFont="1" applyFill="1" applyBorder="1" applyAlignment="1" applyProtection="1">
      <alignment horizontal="center" vertical="center"/>
      <protection locked="0"/>
    </xf>
    <xf numFmtId="1" fontId="3" fillId="3" borderId="6" xfId="0" applyNumberFormat="1" applyFont="1" applyFill="1" applyBorder="1" applyAlignment="1" applyProtection="1">
      <alignment horizontal="center" vertical="center"/>
      <protection locked="0"/>
    </xf>
    <xf numFmtId="0" fontId="3" fillId="9" borderId="0" xfId="0" applyFont="1" applyFill="1" applyBorder="1" applyAlignment="1" applyProtection="1">
      <alignment horizontal="center" vertical="center"/>
    </xf>
    <xf numFmtId="0" fontId="3" fillId="8" borderId="0" xfId="0" applyFont="1" applyFill="1" applyBorder="1" applyAlignment="1" applyProtection="1">
      <alignment horizontal="center" vertical="center"/>
    </xf>
    <xf numFmtId="0" fontId="3" fillId="4" borderId="0" xfId="0" applyFont="1" applyFill="1" applyAlignment="1" applyProtection="1">
      <alignment horizontal="center" vertical="center"/>
    </xf>
    <xf numFmtId="0" fontId="3" fillId="4" borderId="10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center" vertical="center" wrapText="1"/>
    </xf>
    <xf numFmtId="0" fontId="3" fillId="4" borderId="7" xfId="0" applyFont="1" applyFill="1" applyBorder="1" applyAlignment="1" applyProtection="1">
      <alignment horizontal="center" vertical="center" wrapText="1"/>
    </xf>
    <xf numFmtId="0" fontId="3" fillId="4" borderId="7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center" vertical="center"/>
    </xf>
    <xf numFmtId="0" fontId="3" fillId="4" borderId="18" xfId="0" applyFont="1" applyFill="1" applyBorder="1" applyAlignment="1" applyProtection="1">
      <alignment horizontal="center" vertical="center" wrapText="1"/>
    </xf>
    <xf numFmtId="0" fontId="3" fillId="4" borderId="23" xfId="0" applyFont="1" applyFill="1" applyBorder="1" applyAlignment="1" applyProtection="1">
      <alignment horizontal="center" vertical="center"/>
    </xf>
    <xf numFmtId="0" fontId="3" fillId="4" borderId="14" xfId="0" applyFont="1" applyFill="1" applyBorder="1" applyAlignment="1" applyProtection="1">
      <alignment horizontal="center" vertical="center"/>
    </xf>
    <xf numFmtId="0" fontId="3" fillId="6" borderId="23" xfId="0" applyFont="1" applyFill="1" applyBorder="1" applyAlignment="1" applyProtection="1">
      <alignment horizontal="center" vertical="center"/>
    </xf>
    <xf numFmtId="0" fontId="3" fillId="6" borderId="34" xfId="0" applyFont="1" applyFill="1" applyBorder="1" applyAlignment="1" applyProtection="1">
      <alignment horizontal="center" vertical="center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/>
    </xf>
    <xf numFmtId="0" fontId="0" fillId="4" borderId="0" xfId="0" applyFill="1" applyProtection="1"/>
    <xf numFmtId="0" fontId="0" fillId="4" borderId="0" xfId="0" applyFill="1" applyAlignment="1" applyProtection="1">
      <alignment horizontal="center" vertical="center"/>
    </xf>
    <xf numFmtId="1" fontId="3" fillId="3" borderId="36" xfId="0" applyNumberFormat="1" applyFont="1" applyFill="1" applyBorder="1" applyAlignment="1" applyProtection="1">
      <alignment horizontal="center" vertical="center"/>
      <protection locked="0"/>
    </xf>
    <xf numFmtId="0" fontId="1" fillId="4" borderId="26" xfId="0" applyFont="1" applyFill="1" applyBorder="1" applyAlignment="1" applyProtection="1">
      <alignment horizontal="center" vertical="center"/>
    </xf>
    <xf numFmtId="0" fontId="5" fillId="4" borderId="8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2" fontId="3" fillId="4" borderId="24" xfId="0" applyNumberFormat="1" applyFont="1" applyFill="1" applyBorder="1" applyAlignment="1">
      <alignment horizontal="center" vertical="center"/>
    </xf>
    <xf numFmtId="2" fontId="3" fillId="4" borderId="8" xfId="0" applyNumberFormat="1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/>
    </xf>
    <xf numFmtId="0" fontId="11" fillId="4" borderId="1" xfId="0" applyFont="1" applyFill="1" applyBorder="1" applyAlignment="1" applyProtection="1">
      <alignment horizontal="center" vertical="center"/>
    </xf>
    <xf numFmtId="0" fontId="11" fillId="4" borderId="3" xfId="0" applyFont="1" applyFill="1" applyBorder="1" applyAlignment="1" applyProtection="1">
      <alignment horizontal="center" vertical="center"/>
    </xf>
    <xf numFmtId="0" fontId="10" fillId="4" borderId="1" xfId="0" applyFont="1" applyFill="1" applyBorder="1" applyAlignment="1" applyProtection="1">
      <alignment horizontal="center" vertical="center"/>
    </xf>
    <xf numFmtId="0" fontId="10" fillId="4" borderId="2" xfId="0" applyFont="1" applyFill="1" applyBorder="1" applyAlignment="1" applyProtection="1">
      <alignment horizontal="center" vertical="center"/>
    </xf>
    <xf numFmtId="0" fontId="10" fillId="4" borderId="3" xfId="0" applyFont="1" applyFill="1" applyBorder="1" applyAlignment="1" applyProtection="1">
      <alignment horizontal="center" vertical="center"/>
    </xf>
    <xf numFmtId="0" fontId="12" fillId="4" borderId="1" xfId="0" applyFont="1" applyFill="1" applyBorder="1" applyAlignment="1" applyProtection="1">
      <alignment horizontal="center" vertical="center"/>
    </xf>
    <xf numFmtId="0" fontId="12" fillId="4" borderId="2" xfId="0" applyFont="1" applyFill="1" applyBorder="1" applyAlignment="1" applyProtection="1">
      <alignment horizontal="center" vertical="center"/>
    </xf>
    <xf numFmtId="0" fontId="12" fillId="4" borderId="3" xfId="0" applyFont="1" applyFill="1" applyBorder="1" applyAlignment="1" applyProtection="1">
      <alignment horizontal="center" vertical="center"/>
    </xf>
    <xf numFmtId="14" fontId="3" fillId="4" borderId="5" xfId="0" applyNumberFormat="1" applyFont="1" applyFill="1" applyBorder="1" applyAlignment="1" applyProtection="1">
      <alignment horizontal="center" vertical="center"/>
      <protection locked="0"/>
    </xf>
    <xf numFmtId="14" fontId="3" fillId="4" borderId="6" xfId="0" applyNumberFormat="1" applyFont="1" applyFill="1" applyBorder="1" applyAlignment="1" applyProtection="1">
      <alignment horizontal="center" vertical="center"/>
      <protection locked="0"/>
    </xf>
    <xf numFmtId="14" fontId="2" fillId="4" borderId="8" xfId="0" applyNumberFormat="1" applyFont="1" applyFill="1" applyBorder="1" applyAlignment="1" applyProtection="1">
      <alignment horizontal="center" vertical="center"/>
      <protection locked="0"/>
    </xf>
    <xf numFmtId="14" fontId="2" fillId="4" borderId="9" xfId="0" applyNumberFormat="1" applyFont="1" applyFill="1" applyBorder="1" applyAlignment="1" applyProtection="1">
      <alignment horizontal="center" vertical="center"/>
      <protection locked="0"/>
    </xf>
    <xf numFmtId="0" fontId="11" fillId="4" borderId="10" xfId="0" applyFont="1" applyFill="1" applyBorder="1" applyAlignment="1" applyProtection="1">
      <alignment horizontal="center" vertical="center"/>
    </xf>
    <xf numFmtId="0" fontId="11" fillId="4" borderId="11" xfId="0" applyFont="1" applyFill="1" applyBorder="1" applyAlignment="1" applyProtection="1">
      <alignment horizontal="center" vertical="center"/>
    </xf>
    <xf numFmtId="0" fontId="11" fillId="4" borderId="12" xfId="0" applyFont="1" applyFill="1" applyBorder="1" applyAlignment="1" applyProtection="1">
      <alignment horizontal="center" vertical="center"/>
    </xf>
    <xf numFmtId="0" fontId="12" fillId="4" borderId="10" xfId="0" applyFont="1" applyFill="1" applyBorder="1" applyAlignment="1" applyProtection="1">
      <alignment horizontal="center" vertical="center"/>
    </xf>
    <xf numFmtId="0" fontId="12" fillId="4" borderId="11" xfId="0" applyFont="1" applyFill="1" applyBorder="1" applyAlignment="1" applyProtection="1">
      <alignment horizontal="center" vertical="center"/>
    </xf>
    <xf numFmtId="0" fontId="12" fillId="4" borderId="12" xfId="0" applyFont="1" applyFill="1" applyBorder="1" applyAlignment="1" applyProtection="1">
      <alignment horizontal="center" vertical="center"/>
    </xf>
    <xf numFmtId="0" fontId="1" fillId="4" borderId="23" xfId="0" applyFont="1" applyFill="1" applyBorder="1" applyAlignment="1" applyProtection="1">
      <alignment horizontal="center" vertical="center"/>
    </xf>
    <xf numFmtId="0" fontId="1" fillId="4" borderId="33" xfId="0" applyFont="1" applyFill="1" applyBorder="1" applyAlignment="1" applyProtection="1">
      <alignment horizontal="center" vertical="center"/>
    </xf>
    <xf numFmtId="0" fontId="1" fillId="4" borderId="34" xfId="0" applyFont="1" applyFill="1" applyBorder="1" applyAlignment="1" applyProtection="1">
      <alignment horizontal="center" vertical="center"/>
    </xf>
    <xf numFmtId="0" fontId="1" fillId="4" borderId="35" xfId="0" applyFont="1" applyFill="1" applyBorder="1" applyAlignment="1" applyProtection="1">
      <alignment horizontal="center" vertical="center"/>
    </xf>
    <xf numFmtId="14" fontId="2" fillId="4" borderId="18" xfId="0" applyNumberFormat="1" applyFont="1" applyFill="1" applyBorder="1" applyAlignment="1" applyProtection="1">
      <alignment horizontal="center" vertical="center"/>
      <protection locked="0"/>
    </xf>
    <xf numFmtId="14" fontId="2" fillId="4" borderId="32" xfId="0" applyNumberFormat="1" applyFont="1" applyFill="1" applyBorder="1" applyAlignment="1" applyProtection="1">
      <alignment horizontal="center" vertical="center"/>
      <protection locked="0"/>
    </xf>
    <xf numFmtId="14" fontId="2" fillId="4" borderId="19" xfId="0" applyNumberFormat="1" applyFont="1" applyFill="1" applyBorder="1" applyAlignment="1" applyProtection="1">
      <alignment horizontal="center" vertical="center"/>
      <protection locked="0"/>
    </xf>
    <xf numFmtId="14" fontId="3" fillId="4" borderId="36" xfId="0" applyNumberFormat="1" applyFont="1" applyFill="1" applyBorder="1" applyAlignment="1" applyProtection="1">
      <alignment horizontal="center" vertical="center"/>
      <protection locked="0"/>
    </xf>
    <xf numFmtId="14" fontId="3" fillId="4" borderId="37" xfId="0" applyNumberFormat="1" applyFont="1" applyFill="1" applyBorder="1" applyAlignment="1" applyProtection="1">
      <alignment horizontal="center" vertical="center"/>
      <protection locked="0"/>
    </xf>
    <xf numFmtId="14" fontId="3" fillId="4" borderId="38" xfId="0" applyNumberFormat="1" applyFont="1" applyFill="1" applyBorder="1" applyAlignment="1" applyProtection="1">
      <alignment horizontal="center" vertical="center"/>
      <protection locked="0"/>
    </xf>
    <xf numFmtId="0" fontId="3" fillId="4" borderId="23" xfId="0" applyFont="1" applyFill="1" applyBorder="1" applyAlignment="1" applyProtection="1">
      <alignment horizontal="center" vertical="center"/>
    </xf>
    <xf numFmtId="0" fontId="3" fillId="4" borderId="19" xfId="0" applyFont="1" applyFill="1" applyBorder="1" applyAlignment="1" applyProtection="1">
      <alignment horizontal="center" vertical="center"/>
    </xf>
    <xf numFmtId="0" fontId="1" fillId="4" borderId="26" xfId="0" applyFont="1" applyFill="1" applyBorder="1" applyAlignment="1" applyProtection="1">
      <alignment horizontal="center" vertical="center"/>
    </xf>
    <xf numFmtId="2" fontId="5" fillId="4" borderId="39" xfId="0" applyNumberFormat="1" applyFont="1" applyFill="1" applyBorder="1" applyAlignment="1" applyProtection="1">
      <alignment horizontal="center" vertical="center" wrapText="1"/>
    </xf>
    <xf numFmtId="2" fontId="5" fillId="4" borderId="24" xfId="0" applyNumberFormat="1" applyFont="1" applyFill="1" applyBorder="1" applyAlignment="1" applyProtection="1">
      <alignment horizontal="center" vertical="center" wrapText="1"/>
    </xf>
    <xf numFmtId="0" fontId="5" fillId="4" borderId="46" xfId="0" applyFont="1" applyFill="1" applyBorder="1" applyAlignment="1" applyProtection="1">
      <alignment horizontal="center" vertical="center"/>
    </xf>
    <xf numFmtId="0" fontId="5" fillId="4" borderId="47" xfId="0" applyFont="1" applyFill="1" applyBorder="1" applyAlignment="1" applyProtection="1">
      <alignment horizontal="center" vertical="center"/>
    </xf>
  </cellXfs>
  <cellStyles count="1">
    <cellStyle name="Standaard" xfId="0" builtinId="0"/>
  </cellStyles>
  <dxfs count="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99CCFF"/>
      <color rgb="FF6CA644"/>
      <color rgb="FF4674C6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540360230577112E-2"/>
          <c:y val="0.1105737893846262"/>
          <c:w val="0.92305611134026544"/>
          <c:h val="0.74690791310660631"/>
        </c:manualLayout>
      </c:layout>
      <c:scatterChart>
        <c:scatterStyle val="lineMarker"/>
        <c:varyColors val="0"/>
        <c:ser>
          <c:idx val="0"/>
          <c:order val="0"/>
          <c:tx>
            <c:v>Bodem</c:v>
          </c:tx>
          <c:spPr>
            <a:ln w="2222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'Rekensheet homogene watergang'!$A$4:$A$103</c:f>
              <c:numCache>
                <c:formatCode>0.00</c:formatCode>
                <c:ptCount val="100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28</c:v>
                </c:pt>
                <c:pt idx="8">
                  <c:v>32</c:v>
                </c:pt>
                <c:pt idx="9">
                  <c:v>36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  <c:pt idx="13">
                  <c:v>52</c:v>
                </c:pt>
                <c:pt idx="14">
                  <c:v>56</c:v>
                </c:pt>
                <c:pt idx="15">
                  <c:v>60</c:v>
                </c:pt>
                <c:pt idx="16">
                  <c:v>64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80</c:v>
                </c:pt>
                <c:pt idx="21">
                  <c:v>84</c:v>
                </c:pt>
                <c:pt idx="22">
                  <c:v>88</c:v>
                </c:pt>
                <c:pt idx="23">
                  <c:v>92</c:v>
                </c:pt>
                <c:pt idx="24">
                  <c:v>96</c:v>
                </c:pt>
                <c:pt idx="25">
                  <c:v>100</c:v>
                </c:pt>
                <c:pt idx="26">
                  <c:v>104</c:v>
                </c:pt>
                <c:pt idx="27">
                  <c:v>108</c:v>
                </c:pt>
                <c:pt idx="28">
                  <c:v>112</c:v>
                </c:pt>
                <c:pt idx="29">
                  <c:v>116</c:v>
                </c:pt>
                <c:pt idx="30">
                  <c:v>120</c:v>
                </c:pt>
                <c:pt idx="31">
                  <c:v>124</c:v>
                </c:pt>
                <c:pt idx="32">
                  <c:v>128</c:v>
                </c:pt>
                <c:pt idx="33">
                  <c:v>132</c:v>
                </c:pt>
                <c:pt idx="34">
                  <c:v>136</c:v>
                </c:pt>
                <c:pt idx="35">
                  <c:v>140</c:v>
                </c:pt>
                <c:pt idx="36">
                  <c:v>144</c:v>
                </c:pt>
                <c:pt idx="37">
                  <c:v>148</c:v>
                </c:pt>
                <c:pt idx="38">
                  <c:v>152</c:v>
                </c:pt>
                <c:pt idx="39">
                  <c:v>156</c:v>
                </c:pt>
                <c:pt idx="40">
                  <c:v>160</c:v>
                </c:pt>
                <c:pt idx="41">
                  <c:v>164</c:v>
                </c:pt>
                <c:pt idx="42">
                  <c:v>168</c:v>
                </c:pt>
                <c:pt idx="43">
                  <c:v>172</c:v>
                </c:pt>
                <c:pt idx="44">
                  <c:v>176</c:v>
                </c:pt>
                <c:pt idx="45">
                  <c:v>180</c:v>
                </c:pt>
                <c:pt idx="46">
                  <c:v>184</c:v>
                </c:pt>
                <c:pt idx="47">
                  <c:v>188</c:v>
                </c:pt>
                <c:pt idx="48">
                  <c:v>192</c:v>
                </c:pt>
                <c:pt idx="49">
                  <c:v>196</c:v>
                </c:pt>
                <c:pt idx="50">
                  <c:v>200</c:v>
                </c:pt>
                <c:pt idx="51">
                  <c:v>204</c:v>
                </c:pt>
                <c:pt idx="52">
                  <c:v>208</c:v>
                </c:pt>
                <c:pt idx="53">
                  <c:v>212</c:v>
                </c:pt>
                <c:pt idx="54">
                  <c:v>216</c:v>
                </c:pt>
                <c:pt idx="55">
                  <c:v>220</c:v>
                </c:pt>
                <c:pt idx="56">
                  <c:v>224</c:v>
                </c:pt>
                <c:pt idx="57">
                  <c:v>228</c:v>
                </c:pt>
                <c:pt idx="58">
                  <c:v>232</c:v>
                </c:pt>
                <c:pt idx="59">
                  <c:v>236</c:v>
                </c:pt>
                <c:pt idx="60">
                  <c:v>240</c:v>
                </c:pt>
                <c:pt idx="61">
                  <c:v>244</c:v>
                </c:pt>
                <c:pt idx="62">
                  <c:v>248</c:v>
                </c:pt>
                <c:pt idx="63">
                  <c:v>252</c:v>
                </c:pt>
                <c:pt idx="64">
                  <c:v>256</c:v>
                </c:pt>
                <c:pt idx="65">
                  <c:v>260</c:v>
                </c:pt>
                <c:pt idx="66">
                  <c:v>264</c:v>
                </c:pt>
                <c:pt idx="67">
                  <c:v>268</c:v>
                </c:pt>
                <c:pt idx="68">
                  <c:v>272</c:v>
                </c:pt>
                <c:pt idx="69">
                  <c:v>276</c:v>
                </c:pt>
                <c:pt idx="70">
                  <c:v>280</c:v>
                </c:pt>
                <c:pt idx="71">
                  <c:v>284</c:v>
                </c:pt>
                <c:pt idx="72">
                  <c:v>288</c:v>
                </c:pt>
                <c:pt idx="73">
                  <c:v>292</c:v>
                </c:pt>
                <c:pt idx="74">
                  <c:v>296</c:v>
                </c:pt>
                <c:pt idx="75">
                  <c:v>300</c:v>
                </c:pt>
                <c:pt idx="76">
                  <c:v>304</c:v>
                </c:pt>
                <c:pt idx="77">
                  <c:v>308</c:v>
                </c:pt>
                <c:pt idx="78">
                  <c:v>312</c:v>
                </c:pt>
                <c:pt idx="79">
                  <c:v>316</c:v>
                </c:pt>
                <c:pt idx="80">
                  <c:v>320</c:v>
                </c:pt>
                <c:pt idx="81">
                  <c:v>324</c:v>
                </c:pt>
                <c:pt idx="82">
                  <c:v>328</c:v>
                </c:pt>
                <c:pt idx="83">
                  <c:v>332</c:v>
                </c:pt>
                <c:pt idx="84">
                  <c:v>336</c:v>
                </c:pt>
                <c:pt idx="85">
                  <c:v>340</c:v>
                </c:pt>
                <c:pt idx="86">
                  <c:v>344</c:v>
                </c:pt>
                <c:pt idx="87">
                  <c:v>348</c:v>
                </c:pt>
                <c:pt idx="88">
                  <c:v>352</c:v>
                </c:pt>
                <c:pt idx="89">
                  <c:v>356</c:v>
                </c:pt>
                <c:pt idx="90">
                  <c:v>360</c:v>
                </c:pt>
                <c:pt idx="91">
                  <c:v>364</c:v>
                </c:pt>
                <c:pt idx="92">
                  <c:v>368</c:v>
                </c:pt>
                <c:pt idx="93">
                  <c:v>372</c:v>
                </c:pt>
                <c:pt idx="94">
                  <c:v>376</c:v>
                </c:pt>
                <c:pt idx="95">
                  <c:v>380</c:v>
                </c:pt>
                <c:pt idx="96">
                  <c:v>384</c:v>
                </c:pt>
                <c:pt idx="97">
                  <c:v>388</c:v>
                </c:pt>
                <c:pt idx="98">
                  <c:v>392</c:v>
                </c:pt>
                <c:pt idx="99">
                  <c:v>396</c:v>
                </c:pt>
              </c:numCache>
            </c:numRef>
          </c:xVal>
          <c:yVal>
            <c:numRef>
              <c:f>'Rekensheet homogene watergang'!$G$4:$G$103</c:f>
              <c:numCache>
                <c:formatCode>0.00</c:formatCode>
                <c:ptCount val="100"/>
                <c:pt idx="0">
                  <c:v>1</c:v>
                </c:pt>
                <c:pt idx="1">
                  <c:v>1.002</c:v>
                </c:pt>
                <c:pt idx="2">
                  <c:v>1.004</c:v>
                </c:pt>
                <c:pt idx="3">
                  <c:v>1.006</c:v>
                </c:pt>
                <c:pt idx="4">
                  <c:v>1.008</c:v>
                </c:pt>
                <c:pt idx="5">
                  <c:v>1.01</c:v>
                </c:pt>
                <c:pt idx="6">
                  <c:v>1.012</c:v>
                </c:pt>
                <c:pt idx="7">
                  <c:v>1.014</c:v>
                </c:pt>
                <c:pt idx="8">
                  <c:v>1.016</c:v>
                </c:pt>
                <c:pt idx="9">
                  <c:v>1.018</c:v>
                </c:pt>
                <c:pt idx="10">
                  <c:v>1.02</c:v>
                </c:pt>
                <c:pt idx="11">
                  <c:v>1.022</c:v>
                </c:pt>
                <c:pt idx="12">
                  <c:v>1.024</c:v>
                </c:pt>
                <c:pt idx="13">
                  <c:v>1.026</c:v>
                </c:pt>
                <c:pt idx="14">
                  <c:v>1.028</c:v>
                </c:pt>
                <c:pt idx="15">
                  <c:v>1.03</c:v>
                </c:pt>
                <c:pt idx="16">
                  <c:v>1.032</c:v>
                </c:pt>
                <c:pt idx="17">
                  <c:v>1.034</c:v>
                </c:pt>
                <c:pt idx="18">
                  <c:v>1.036</c:v>
                </c:pt>
                <c:pt idx="19">
                  <c:v>1.038</c:v>
                </c:pt>
                <c:pt idx="20">
                  <c:v>1.04</c:v>
                </c:pt>
                <c:pt idx="21">
                  <c:v>1.042</c:v>
                </c:pt>
                <c:pt idx="22">
                  <c:v>1.044</c:v>
                </c:pt>
                <c:pt idx="23">
                  <c:v>1.046</c:v>
                </c:pt>
                <c:pt idx="24">
                  <c:v>1.048</c:v>
                </c:pt>
                <c:pt idx="25">
                  <c:v>1.05</c:v>
                </c:pt>
                <c:pt idx="26">
                  <c:v>1.052</c:v>
                </c:pt>
                <c:pt idx="27">
                  <c:v>1.054</c:v>
                </c:pt>
                <c:pt idx="28">
                  <c:v>1.056</c:v>
                </c:pt>
                <c:pt idx="29">
                  <c:v>1.0580000000000001</c:v>
                </c:pt>
                <c:pt idx="30">
                  <c:v>1.06</c:v>
                </c:pt>
                <c:pt idx="31">
                  <c:v>1.0620000000000001</c:v>
                </c:pt>
                <c:pt idx="32">
                  <c:v>1.0640000000000001</c:v>
                </c:pt>
                <c:pt idx="33">
                  <c:v>1.0660000000000001</c:v>
                </c:pt>
                <c:pt idx="34">
                  <c:v>1.0680000000000001</c:v>
                </c:pt>
                <c:pt idx="35">
                  <c:v>1.07</c:v>
                </c:pt>
                <c:pt idx="36">
                  <c:v>1.0720000000000001</c:v>
                </c:pt>
                <c:pt idx="37">
                  <c:v>1.0740000000000001</c:v>
                </c:pt>
                <c:pt idx="38">
                  <c:v>1.0760000000000001</c:v>
                </c:pt>
                <c:pt idx="39">
                  <c:v>1.0780000000000001</c:v>
                </c:pt>
                <c:pt idx="40">
                  <c:v>1.08</c:v>
                </c:pt>
                <c:pt idx="41">
                  <c:v>1.0820000000000001</c:v>
                </c:pt>
                <c:pt idx="42">
                  <c:v>1.0840000000000001</c:v>
                </c:pt>
                <c:pt idx="43">
                  <c:v>1.0860000000000001</c:v>
                </c:pt>
                <c:pt idx="44">
                  <c:v>1.0880000000000001</c:v>
                </c:pt>
                <c:pt idx="45">
                  <c:v>1.0900000000000001</c:v>
                </c:pt>
                <c:pt idx="46">
                  <c:v>1.0920000000000001</c:v>
                </c:pt>
                <c:pt idx="47">
                  <c:v>1.0940000000000001</c:v>
                </c:pt>
                <c:pt idx="48">
                  <c:v>1.0960000000000001</c:v>
                </c:pt>
                <c:pt idx="49">
                  <c:v>1.0980000000000001</c:v>
                </c:pt>
                <c:pt idx="50">
                  <c:v>1.1000000000000001</c:v>
                </c:pt>
                <c:pt idx="51">
                  <c:v>1.1020000000000001</c:v>
                </c:pt>
                <c:pt idx="52">
                  <c:v>1.1040000000000001</c:v>
                </c:pt>
                <c:pt idx="53">
                  <c:v>1.1060000000000001</c:v>
                </c:pt>
                <c:pt idx="54">
                  <c:v>1.1080000000000001</c:v>
                </c:pt>
                <c:pt idx="55">
                  <c:v>1.1100000000000001</c:v>
                </c:pt>
                <c:pt idx="56">
                  <c:v>1.1120000000000001</c:v>
                </c:pt>
                <c:pt idx="57">
                  <c:v>1.1140000000000001</c:v>
                </c:pt>
                <c:pt idx="58">
                  <c:v>1.1160000000000001</c:v>
                </c:pt>
                <c:pt idx="59">
                  <c:v>1.1180000000000001</c:v>
                </c:pt>
                <c:pt idx="60">
                  <c:v>1.1200000000000001</c:v>
                </c:pt>
                <c:pt idx="61">
                  <c:v>1.1220000000000001</c:v>
                </c:pt>
                <c:pt idx="62">
                  <c:v>1.1240000000000001</c:v>
                </c:pt>
                <c:pt idx="63">
                  <c:v>1.1260000000000001</c:v>
                </c:pt>
                <c:pt idx="64">
                  <c:v>1.1280000000000001</c:v>
                </c:pt>
                <c:pt idx="65">
                  <c:v>1.1300000000000001</c:v>
                </c:pt>
                <c:pt idx="66">
                  <c:v>1.1320000000000001</c:v>
                </c:pt>
                <c:pt idx="67">
                  <c:v>1.1340000000000001</c:v>
                </c:pt>
                <c:pt idx="68">
                  <c:v>1.1360000000000001</c:v>
                </c:pt>
                <c:pt idx="69">
                  <c:v>1.1380000000000001</c:v>
                </c:pt>
                <c:pt idx="70">
                  <c:v>1.1400000000000001</c:v>
                </c:pt>
                <c:pt idx="71">
                  <c:v>1.1420000000000001</c:v>
                </c:pt>
                <c:pt idx="72">
                  <c:v>1.1440000000000001</c:v>
                </c:pt>
                <c:pt idx="73">
                  <c:v>1.1460000000000001</c:v>
                </c:pt>
                <c:pt idx="74">
                  <c:v>1.1480000000000001</c:v>
                </c:pt>
                <c:pt idx="75">
                  <c:v>1.1500000000000001</c:v>
                </c:pt>
                <c:pt idx="76">
                  <c:v>1.1520000000000001</c:v>
                </c:pt>
                <c:pt idx="77">
                  <c:v>1.1540000000000001</c:v>
                </c:pt>
                <c:pt idx="78">
                  <c:v>1.1560000000000001</c:v>
                </c:pt>
                <c:pt idx="79">
                  <c:v>1.1580000000000001</c:v>
                </c:pt>
                <c:pt idx="80">
                  <c:v>1.1600000000000001</c:v>
                </c:pt>
                <c:pt idx="81">
                  <c:v>1.1620000000000001</c:v>
                </c:pt>
                <c:pt idx="82">
                  <c:v>1.1640000000000001</c:v>
                </c:pt>
                <c:pt idx="83">
                  <c:v>1.1660000000000001</c:v>
                </c:pt>
                <c:pt idx="84">
                  <c:v>1.1680000000000001</c:v>
                </c:pt>
                <c:pt idx="85">
                  <c:v>1.1700000000000002</c:v>
                </c:pt>
                <c:pt idx="86">
                  <c:v>1.1720000000000002</c:v>
                </c:pt>
                <c:pt idx="87">
                  <c:v>1.1740000000000002</c:v>
                </c:pt>
                <c:pt idx="88">
                  <c:v>1.1760000000000002</c:v>
                </c:pt>
                <c:pt idx="89">
                  <c:v>1.1780000000000002</c:v>
                </c:pt>
                <c:pt idx="90">
                  <c:v>1.1800000000000002</c:v>
                </c:pt>
                <c:pt idx="91">
                  <c:v>1.1820000000000002</c:v>
                </c:pt>
                <c:pt idx="92">
                  <c:v>1.1840000000000002</c:v>
                </c:pt>
                <c:pt idx="93">
                  <c:v>1.1860000000000002</c:v>
                </c:pt>
                <c:pt idx="94">
                  <c:v>1.1880000000000002</c:v>
                </c:pt>
                <c:pt idx="95">
                  <c:v>1.1900000000000002</c:v>
                </c:pt>
                <c:pt idx="96">
                  <c:v>1.1920000000000002</c:v>
                </c:pt>
                <c:pt idx="97">
                  <c:v>1.1940000000000002</c:v>
                </c:pt>
                <c:pt idx="98">
                  <c:v>1.1960000000000002</c:v>
                </c:pt>
                <c:pt idx="99">
                  <c:v>1.1980000000000002</c:v>
                </c:pt>
              </c:numCache>
            </c:numRef>
          </c:yVal>
          <c:smooth val="0"/>
        </c:ser>
        <c:ser>
          <c:idx val="1"/>
          <c:order val="1"/>
          <c:tx>
            <c:v>Waterpeil</c:v>
          </c:tx>
          <c:spPr>
            <a:ln w="22225" cap="rnd">
              <a:solidFill>
                <a:srgbClr val="4674C6"/>
              </a:solidFill>
              <a:round/>
            </a:ln>
            <a:effectLst/>
          </c:spPr>
          <c:marker>
            <c:symbol val="none"/>
          </c:marker>
          <c:xVal>
            <c:numRef>
              <c:f>'Rekensheet homogene watergang'!$A$4:$A$103</c:f>
              <c:numCache>
                <c:formatCode>0.00</c:formatCode>
                <c:ptCount val="100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28</c:v>
                </c:pt>
                <c:pt idx="8">
                  <c:v>32</c:v>
                </c:pt>
                <c:pt idx="9">
                  <c:v>36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  <c:pt idx="13">
                  <c:v>52</c:v>
                </c:pt>
                <c:pt idx="14">
                  <c:v>56</c:v>
                </c:pt>
                <c:pt idx="15">
                  <c:v>60</c:v>
                </c:pt>
                <c:pt idx="16">
                  <c:v>64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80</c:v>
                </c:pt>
                <c:pt idx="21">
                  <c:v>84</c:v>
                </c:pt>
                <c:pt idx="22">
                  <c:v>88</c:v>
                </c:pt>
                <c:pt idx="23">
                  <c:v>92</c:v>
                </c:pt>
                <c:pt idx="24">
                  <c:v>96</c:v>
                </c:pt>
                <c:pt idx="25">
                  <c:v>100</c:v>
                </c:pt>
                <c:pt idx="26">
                  <c:v>104</c:v>
                </c:pt>
                <c:pt idx="27">
                  <c:v>108</c:v>
                </c:pt>
                <c:pt idx="28">
                  <c:v>112</c:v>
                </c:pt>
                <c:pt idx="29">
                  <c:v>116</c:v>
                </c:pt>
                <c:pt idx="30">
                  <c:v>120</c:v>
                </c:pt>
                <c:pt idx="31">
                  <c:v>124</c:v>
                </c:pt>
                <c:pt idx="32">
                  <c:v>128</c:v>
                </c:pt>
                <c:pt idx="33">
                  <c:v>132</c:v>
                </c:pt>
                <c:pt idx="34">
                  <c:v>136</c:v>
                </c:pt>
                <c:pt idx="35">
                  <c:v>140</c:v>
                </c:pt>
                <c:pt idx="36">
                  <c:v>144</c:v>
                </c:pt>
                <c:pt idx="37">
                  <c:v>148</c:v>
                </c:pt>
                <c:pt idx="38">
                  <c:v>152</c:v>
                </c:pt>
                <c:pt idx="39">
                  <c:v>156</c:v>
                </c:pt>
                <c:pt idx="40">
                  <c:v>160</c:v>
                </c:pt>
                <c:pt idx="41">
                  <c:v>164</c:v>
                </c:pt>
                <c:pt idx="42">
                  <c:v>168</c:v>
                </c:pt>
                <c:pt idx="43">
                  <c:v>172</c:v>
                </c:pt>
                <c:pt idx="44">
                  <c:v>176</c:v>
                </c:pt>
                <c:pt idx="45">
                  <c:v>180</c:v>
                </c:pt>
                <c:pt idx="46">
                  <c:v>184</c:v>
                </c:pt>
                <c:pt idx="47">
                  <c:v>188</c:v>
                </c:pt>
                <c:pt idx="48">
                  <c:v>192</c:v>
                </c:pt>
                <c:pt idx="49">
                  <c:v>196</c:v>
                </c:pt>
                <c:pt idx="50">
                  <c:v>200</c:v>
                </c:pt>
                <c:pt idx="51">
                  <c:v>204</c:v>
                </c:pt>
                <c:pt idx="52">
                  <c:v>208</c:v>
                </c:pt>
                <c:pt idx="53">
                  <c:v>212</c:v>
                </c:pt>
                <c:pt idx="54">
                  <c:v>216</c:v>
                </c:pt>
                <c:pt idx="55">
                  <c:v>220</c:v>
                </c:pt>
                <c:pt idx="56">
                  <c:v>224</c:v>
                </c:pt>
                <c:pt idx="57">
                  <c:v>228</c:v>
                </c:pt>
                <c:pt idx="58">
                  <c:v>232</c:v>
                </c:pt>
                <c:pt idx="59">
                  <c:v>236</c:v>
                </c:pt>
                <c:pt idx="60">
                  <c:v>240</c:v>
                </c:pt>
                <c:pt idx="61">
                  <c:v>244</c:v>
                </c:pt>
                <c:pt idx="62">
                  <c:v>248</c:v>
                </c:pt>
                <c:pt idx="63">
                  <c:v>252</c:v>
                </c:pt>
                <c:pt idx="64">
                  <c:v>256</c:v>
                </c:pt>
                <c:pt idx="65">
                  <c:v>260</c:v>
                </c:pt>
                <c:pt idx="66">
                  <c:v>264</c:v>
                </c:pt>
                <c:pt idx="67">
                  <c:v>268</c:v>
                </c:pt>
                <c:pt idx="68">
                  <c:v>272</c:v>
                </c:pt>
                <c:pt idx="69">
                  <c:v>276</c:v>
                </c:pt>
                <c:pt idx="70">
                  <c:v>280</c:v>
                </c:pt>
                <c:pt idx="71">
                  <c:v>284</c:v>
                </c:pt>
                <c:pt idx="72">
                  <c:v>288</c:v>
                </c:pt>
                <c:pt idx="73">
                  <c:v>292</c:v>
                </c:pt>
                <c:pt idx="74">
                  <c:v>296</c:v>
                </c:pt>
                <c:pt idx="75">
                  <c:v>300</c:v>
                </c:pt>
                <c:pt idx="76">
                  <c:v>304</c:v>
                </c:pt>
                <c:pt idx="77">
                  <c:v>308</c:v>
                </c:pt>
                <c:pt idx="78">
                  <c:v>312</c:v>
                </c:pt>
                <c:pt idx="79">
                  <c:v>316</c:v>
                </c:pt>
                <c:pt idx="80">
                  <c:v>320</c:v>
                </c:pt>
                <c:pt idx="81">
                  <c:v>324</c:v>
                </c:pt>
                <c:pt idx="82">
                  <c:v>328</c:v>
                </c:pt>
                <c:pt idx="83">
                  <c:v>332</c:v>
                </c:pt>
                <c:pt idx="84">
                  <c:v>336</c:v>
                </c:pt>
                <c:pt idx="85">
                  <c:v>340</c:v>
                </c:pt>
                <c:pt idx="86">
                  <c:v>344</c:v>
                </c:pt>
                <c:pt idx="87">
                  <c:v>348</c:v>
                </c:pt>
                <c:pt idx="88">
                  <c:v>352</c:v>
                </c:pt>
                <c:pt idx="89">
                  <c:v>356</c:v>
                </c:pt>
                <c:pt idx="90">
                  <c:v>360</c:v>
                </c:pt>
                <c:pt idx="91">
                  <c:v>364</c:v>
                </c:pt>
                <c:pt idx="92">
                  <c:v>368</c:v>
                </c:pt>
                <c:pt idx="93">
                  <c:v>372</c:v>
                </c:pt>
                <c:pt idx="94">
                  <c:v>376</c:v>
                </c:pt>
                <c:pt idx="95">
                  <c:v>380</c:v>
                </c:pt>
                <c:pt idx="96">
                  <c:v>384</c:v>
                </c:pt>
                <c:pt idx="97">
                  <c:v>388</c:v>
                </c:pt>
                <c:pt idx="98">
                  <c:v>392</c:v>
                </c:pt>
                <c:pt idx="99">
                  <c:v>396</c:v>
                </c:pt>
              </c:numCache>
            </c:numRef>
          </c:xVal>
          <c:yVal>
            <c:numRef>
              <c:f>'Rekensheet homogene watergang'!$H$4:$H$103</c:f>
              <c:numCache>
                <c:formatCode>0.00</c:formatCode>
                <c:ptCount val="100"/>
                <c:pt idx="0">
                  <c:v>1.8277777777777777</c:v>
                </c:pt>
                <c:pt idx="1">
                  <c:v>1.8541851776034819</c:v>
                </c:pt>
                <c:pt idx="2">
                  <c:v>1.8788817217150782</c:v>
                </c:pt>
                <c:pt idx="3">
                  <c:v>1.9018068040861436</c:v>
                </c:pt>
                <c:pt idx="4">
                  <c:v>1.9230228271216225</c:v>
                </c:pt>
                <c:pt idx="5">
                  <c:v>1.9426495390992258</c:v>
                </c:pt>
                <c:pt idx="6">
                  <c:v>1.960828433387185</c:v>
                </c:pt>
                <c:pt idx="7">
                  <c:v>1.9777035288905593</c:v>
                </c:pt>
                <c:pt idx="8">
                  <c:v>1.9934115986655436</c:v>
                </c:pt>
                <c:pt idx="9">
                  <c:v>2.0080777821439733</c:v>
                </c:pt>
                <c:pt idx="10">
                  <c:v>2.0218141675542669</c:v>
                </c:pt>
                <c:pt idx="11">
                  <c:v>2.0347199342877582</c:v>
                </c:pt>
                <c:pt idx="12">
                  <c:v>2.0468822497603032</c:v>
                </c:pt>
                <c:pt idx="13">
                  <c:v>2.0583774732872584</c:v>
                </c:pt>
                <c:pt idx="14">
                  <c:v>2.0692724274395951</c:v>
                </c:pt>
                <c:pt idx="15">
                  <c:v>2.0796256159264432</c:v>
                </c:pt>
                <c:pt idx="16">
                  <c:v>2.0894883332559551</c:v>
                </c:pt>
                <c:pt idx="17">
                  <c:v>2.0989056473696781</c:v>
                </c:pt>
                <c:pt idx="18">
                  <c:v>2.1079172551357108</c:v>
                </c:pt>
                <c:pt idx="19">
                  <c:v>2.1165582195932342</c:v>
                </c:pt>
                <c:pt idx="20">
                  <c:v>2.1248596015294297</c:v>
                </c:pt>
                <c:pt idx="21">
                  <c:v>2.1328489988309394</c:v>
                </c:pt>
                <c:pt idx="22">
                  <c:v>2.1405510064919535</c:v>
                </c:pt>
                <c:pt idx="23">
                  <c:v>2.1479876089600967</c:v>
                </c:pt>
                <c:pt idx="24">
                  <c:v>2.1551785150816913</c:v>
                </c:pt>
                <c:pt idx="25">
                  <c:v>2.1621414444885181</c:v>
                </c:pt>
                <c:pt idx="26">
                  <c:v>2.1688923729538545</c:v>
                </c:pt>
                <c:pt idx="27">
                  <c:v>2.1754457430787544</c:v>
                </c:pt>
                <c:pt idx="28">
                  <c:v>2.1818146456595011</c:v>
                </c:pt>
                <c:pt idx="29">
                  <c:v>2.1880109762265665</c:v>
                </c:pt>
                <c:pt idx="30">
                  <c:v>2.1940455705194326</c:v>
                </c:pt>
                <c:pt idx="31">
                  <c:v>2.1999283220531223</c:v>
                </c:pt>
                <c:pt idx="32">
                  <c:v>2.2056682844241333</c:v>
                </c:pt>
                <c:pt idx="33">
                  <c:v>2.2112737605800454</c:v>
                </c:pt>
                <c:pt idx="34">
                  <c:v>2.2167523809244889</c:v>
                </c:pt>
                <c:pt idx="35">
                  <c:v>2.2221111718355946</c:v>
                </c:pt>
                <c:pt idx="36">
                  <c:v>2.227356615931396</c:v>
                </c:pt>
                <c:pt idx="37">
                  <c:v>2.2324947052115416</c:v>
                </c:pt>
                <c:pt idx="38">
                  <c:v>2.2375309880341043</c:v>
                </c:pt>
                <c:pt idx="39">
                  <c:v>2.2424706107434775</c:v>
                </c:pt>
                <c:pt idx="40">
                  <c:v>2.2473183546455435</c:v>
                </c:pt>
                <c:pt idx="41">
                  <c:v>2.2520786689255861</c:v>
                </c:pt>
                <c:pt idx="42">
                  <c:v>2.2567557000195415</c:v>
                </c:pt>
                <c:pt idx="43">
                  <c:v>2.2613533178774956</c:v>
                </c:pt>
                <c:pt idx="44">
                  <c:v>2.2658751394976457</c:v>
                </c:pt>
                <c:pt idx="45">
                  <c:v>2.2703245500574334</c:v>
                </c:pt>
                <c:pt idx="46">
                  <c:v>2.2747047219247301</c:v>
                </c:pt>
                <c:pt idx="47">
                  <c:v>2.2790186317946017</c:v>
                </c:pt>
                <c:pt idx="48">
                  <c:v>2.2832690761652246</c:v>
                </c:pt>
                <c:pt idx="49">
                  <c:v>2.2874586853391627</c:v>
                </c:pt>
                <c:pt idx="50">
                  <c:v>2.2915899361127154</c:v>
                </c:pt>
                <c:pt idx="51">
                  <c:v>2.2956651632958121</c:v>
                </c:pt>
                <c:pt idx="52">
                  <c:v>2.2996865701874789</c:v>
                </c:pt>
                <c:pt idx="53">
                  <c:v>2.3036562381168153</c:v>
                </c:pt>
                <c:pt idx="54">
                  <c:v>2.30757613514634</c:v>
                </c:pt>
                <c:pt idx="55">
                  <c:v>2.3114481240232201</c:v>
                </c:pt>
                <c:pt idx="56">
                  <c:v>2.3152739694540125</c:v>
                </c:pt>
                <c:pt idx="57">
                  <c:v>2.3190553447699429</c:v>
                </c:pt>
                <c:pt idx="58">
                  <c:v>2.3227938380422146</c:v>
                </c:pt>
                <c:pt idx="59">
                  <c:v>2.326490957700261</c:v>
                </c:pt>
                <c:pt idx="60">
                  <c:v>2.3301481377000783</c:v>
                </c:pt>
                <c:pt idx="61">
                  <c:v>2.3337667422846993</c:v>
                </c:pt>
                <c:pt idx="62">
                  <c:v>2.3373480703744036</c:v>
                </c:pt>
                <c:pt idx="63">
                  <c:v>2.3408933596203227</c:v>
                </c:pt>
                <c:pt idx="64">
                  <c:v>2.3444037901516159</c:v>
                </c:pt>
                <c:pt idx="65">
                  <c:v>2.3478804880433186</c:v>
                </c:pt>
                <c:pt idx="66">
                  <c:v>2.351324528529235</c:v>
                </c:pt>
                <c:pt idx="67">
                  <c:v>2.3547369389818269</c:v>
                </c:pt>
                <c:pt idx="68">
                  <c:v>2.3581187016788943</c:v>
                </c:pt>
                <c:pt idx="69">
                  <c:v>2.3614707563749291</c:v>
                </c:pt>
                <c:pt idx="70">
                  <c:v>2.3647940026933152</c:v>
                </c:pt>
                <c:pt idx="71">
                  <c:v>2.3680893023540124</c:v>
                </c:pt>
                <c:pt idx="72">
                  <c:v>2.3713574812500084</c:v>
                </c:pt>
                <c:pt idx="73">
                  <c:v>2.3745993313845912</c:v>
                </c:pt>
                <c:pt idx="74">
                  <c:v>2.3778156126803944</c:v>
                </c:pt>
                <c:pt idx="75">
                  <c:v>2.3810070546701967</c:v>
                </c:pt>
                <c:pt idx="76">
                  <c:v>2.3841743580785506</c:v>
                </c:pt>
                <c:pt idx="77">
                  <c:v>2.3873181963025365</c:v>
                </c:pt>
                <c:pt idx="78">
                  <c:v>2.3904392167992032</c:v>
                </c:pt>
                <c:pt idx="79">
                  <c:v>2.393538042386619</c:v>
                </c:pt>
                <c:pt idx="80">
                  <c:v>2.3966152724648619</c:v>
                </c:pt>
                <c:pt idx="81">
                  <c:v>2.3996714841627491</c:v>
                </c:pt>
                <c:pt idx="82">
                  <c:v>2.4027072334156272</c:v>
                </c:pt>
                <c:pt idx="83">
                  <c:v>2.4057230559791032</c:v>
                </c:pt>
                <c:pt idx="84">
                  <c:v>2.4087194683832052</c:v>
                </c:pt>
                <c:pt idx="85">
                  <c:v>2.4116969688310999</c:v>
                </c:pt>
                <c:pt idx="86">
                  <c:v>2.4146560380461617</c:v>
                </c:pt>
                <c:pt idx="87">
                  <c:v>2.4175971400709</c:v>
                </c:pt>
                <c:pt idx="88">
                  <c:v>2.4205207230209669</c:v>
                </c:pt>
                <c:pt idx="89">
                  <c:v>2.4234272197972309</c:v>
                </c:pt>
                <c:pt idx="90">
                  <c:v>2.4263170487586656</c:v>
                </c:pt>
                <c:pt idx="91">
                  <c:v>2.4291906143586028</c:v>
                </c:pt>
                <c:pt idx="92">
                  <c:v>2.4320483077467014</c:v>
                </c:pt>
                <c:pt idx="93">
                  <c:v>2.4348905073388201</c:v>
                </c:pt>
                <c:pt idx="94">
                  <c:v>2.4377175793568098</c:v>
                </c:pt>
                <c:pt idx="95">
                  <c:v>2.4405298783401079</c:v>
                </c:pt>
                <c:pt idx="96">
                  <c:v>2.4433277476308719</c:v>
                </c:pt>
                <c:pt idx="97">
                  <c:v>2.4461115198342727</c:v>
                </c:pt>
                <c:pt idx="98">
                  <c:v>2.4488815172554501</c:v>
                </c:pt>
                <c:pt idx="99">
                  <c:v>2.451638052314534</c:v>
                </c:pt>
              </c:numCache>
            </c:numRef>
          </c:yVal>
          <c:smooth val="0"/>
        </c:ser>
        <c:ser>
          <c:idx val="3"/>
          <c:order val="2"/>
          <c:tx>
            <c:v>Hoogte vegetatie</c:v>
          </c:tx>
          <c:spPr>
            <a:ln w="22225" cap="rnd">
              <a:solidFill>
                <a:srgbClr val="6CA644"/>
              </a:solidFill>
              <a:round/>
            </a:ln>
            <a:effectLst/>
          </c:spPr>
          <c:marker>
            <c:symbol val="none"/>
          </c:marker>
          <c:xVal>
            <c:numRef>
              <c:f>'Rekensheet homogene watergang'!$A$4:$A$103</c:f>
              <c:numCache>
                <c:formatCode>0.00</c:formatCode>
                <c:ptCount val="100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28</c:v>
                </c:pt>
                <c:pt idx="8">
                  <c:v>32</c:v>
                </c:pt>
                <c:pt idx="9">
                  <c:v>36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  <c:pt idx="13">
                  <c:v>52</c:v>
                </c:pt>
                <c:pt idx="14">
                  <c:v>56</c:v>
                </c:pt>
                <c:pt idx="15">
                  <c:v>60</c:v>
                </c:pt>
                <c:pt idx="16">
                  <c:v>64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80</c:v>
                </c:pt>
                <c:pt idx="21">
                  <c:v>84</c:v>
                </c:pt>
                <c:pt idx="22">
                  <c:v>88</c:v>
                </c:pt>
                <c:pt idx="23">
                  <c:v>92</c:v>
                </c:pt>
                <c:pt idx="24">
                  <c:v>96</c:v>
                </c:pt>
                <c:pt idx="25">
                  <c:v>100</c:v>
                </c:pt>
                <c:pt idx="26">
                  <c:v>104</c:v>
                </c:pt>
                <c:pt idx="27">
                  <c:v>108</c:v>
                </c:pt>
                <c:pt idx="28">
                  <c:v>112</c:v>
                </c:pt>
                <c:pt idx="29">
                  <c:v>116</c:v>
                </c:pt>
                <c:pt idx="30">
                  <c:v>120</c:v>
                </c:pt>
                <c:pt idx="31">
                  <c:v>124</c:v>
                </c:pt>
                <c:pt idx="32">
                  <c:v>128</c:v>
                </c:pt>
                <c:pt idx="33">
                  <c:v>132</c:v>
                </c:pt>
                <c:pt idx="34">
                  <c:v>136</c:v>
                </c:pt>
                <c:pt idx="35">
                  <c:v>140</c:v>
                </c:pt>
                <c:pt idx="36">
                  <c:v>144</c:v>
                </c:pt>
                <c:pt idx="37">
                  <c:v>148</c:v>
                </c:pt>
                <c:pt idx="38">
                  <c:v>152</c:v>
                </c:pt>
                <c:pt idx="39">
                  <c:v>156</c:v>
                </c:pt>
                <c:pt idx="40">
                  <c:v>160</c:v>
                </c:pt>
                <c:pt idx="41">
                  <c:v>164</c:v>
                </c:pt>
                <c:pt idx="42">
                  <c:v>168</c:v>
                </c:pt>
                <c:pt idx="43">
                  <c:v>172</c:v>
                </c:pt>
                <c:pt idx="44">
                  <c:v>176</c:v>
                </c:pt>
                <c:pt idx="45">
                  <c:v>180</c:v>
                </c:pt>
                <c:pt idx="46">
                  <c:v>184</c:v>
                </c:pt>
                <c:pt idx="47">
                  <c:v>188</c:v>
                </c:pt>
                <c:pt idx="48">
                  <c:v>192</c:v>
                </c:pt>
                <c:pt idx="49">
                  <c:v>196</c:v>
                </c:pt>
                <c:pt idx="50">
                  <c:v>200</c:v>
                </c:pt>
                <c:pt idx="51">
                  <c:v>204</c:v>
                </c:pt>
                <c:pt idx="52">
                  <c:v>208</c:v>
                </c:pt>
                <c:pt idx="53">
                  <c:v>212</c:v>
                </c:pt>
                <c:pt idx="54">
                  <c:v>216</c:v>
                </c:pt>
                <c:pt idx="55">
                  <c:v>220</c:v>
                </c:pt>
                <c:pt idx="56">
                  <c:v>224</c:v>
                </c:pt>
                <c:pt idx="57">
                  <c:v>228</c:v>
                </c:pt>
                <c:pt idx="58">
                  <c:v>232</c:v>
                </c:pt>
                <c:pt idx="59">
                  <c:v>236</c:v>
                </c:pt>
                <c:pt idx="60">
                  <c:v>240</c:v>
                </c:pt>
                <c:pt idx="61">
                  <c:v>244</c:v>
                </c:pt>
                <c:pt idx="62">
                  <c:v>248</c:v>
                </c:pt>
                <c:pt idx="63">
                  <c:v>252</c:v>
                </c:pt>
                <c:pt idx="64">
                  <c:v>256</c:v>
                </c:pt>
                <c:pt idx="65">
                  <c:v>260</c:v>
                </c:pt>
                <c:pt idx="66">
                  <c:v>264</c:v>
                </c:pt>
                <c:pt idx="67">
                  <c:v>268</c:v>
                </c:pt>
                <c:pt idx="68">
                  <c:v>272</c:v>
                </c:pt>
                <c:pt idx="69">
                  <c:v>276</c:v>
                </c:pt>
                <c:pt idx="70">
                  <c:v>280</c:v>
                </c:pt>
                <c:pt idx="71">
                  <c:v>284</c:v>
                </c:pt>
                <c:pt idx="72">
                  <c:v>288</c:v>
                </c:pt>
                <c:pt idx="73">
                  <c:v>292</c:v>
                </c:pt>
                <c:pt idx="74">
                  <c:v>296</c:v>
                </c:pt>
                <c:pt idx="75">
                  <c:v>300</c:v>
                </c:pt>
                <c:pt idx="76">
                  <c:v>304</c:v>
                </c:pt>
                <c:pt idx="77">
                  <c:v>308</c:v>
                </c:pt>
                <c:pt idx="78">
                  <c:v>312</c:v>
                </c:pt>
                <c:pt idx="79">
                  <c:v>316</c:v>
                </c:pt>
                <c:pt idx="80">
                  <c:v>320</c:v>
                </c:pt>
                <c:pt idx="81">
                  <c:v>324</c:v>
                </c:pt>
                <c:pt idx="82">
                  <c:v>328</c:v>
                </c:pt>
                <c:pt idx="83">
                  <c:v>332</c:v>
                </c:pt>
                <c:pt idx="84">
                  <c:v>336</c:v>
                </c:pt>
                <c:pt idx="85">
                  <c:v>340</c:v>
                </c:pt>
                <c:pt idx="86">
                  <c:v>344</c:v>
                </c:pt>
                <c:pt idx="87">
                  <c:v>348</c:v>
                </c:pt>
                <c:pt idx="88">
                  <c:v>352</c:v>
                </c:pt>
                <c:pt idx="89">
                  <c:v>356</c:v>
                </c:pt>
                <c:pt idx="90">
                  <c:v>360</c:v>
                </c:pt>
                <c:pt idx="91">
                  <c:v>364</c:v>
                </c:pt>
                <c:pt idx="92">
                  <c:v>368</c:v>
                </c:pt>
                <c:pt idx="93">
                  <c:v>372</c:v>
                </c:pt>
                <c:pt idx="94">
                  <c:v>376</c:v>
                </c:pt>
                <c:pt idx="95">
                  <c:v>380</c:v>
                </c:pt>
                <c:pt idx="96">
                  <c:v>384</c:v>
                </c:pt>
                <c:pt idx="97">
                  <c:v>388</c:v>
                </c:pt>
                <c:pt idx="98">
                  <c:v>392</c:v>
                </c:pt>
                <c:pt idx="99">
                  <c:v>396</c:v>
                </c:pt>
              </c:numCache>
            </c:numRef>
          </c:xVal>
          <c:yVal>
            <c:numRef>
              <c:f>'Rekensheet homogene watergang'!$J$4:$J$103</c:f>
              <c:numCache>
                <c:formatCode>0.00</c:formatCode>
                <c:ptCount val="100"/>
                <c:pt idx="0">
                  <c:v>1.8</c:v>
                </c:pt>
                <c:pt idx="1">
                  <c:v>1.802</c:v>
                </c:pt>
                <c:pt idx="2">
                  <c:v>1.804</c:v>
                </c:pt>
                <c:pt idx="3">
                  <c:v>1.806</c:v>
                </c:pt>
                <c:pt idx="4">
                  <c:v>1.8080000000000001</c:v>
                </c:pt>
                <c:pt idx="5">
                  <c:v>1.81</c:v>
                </c:pt>
                <c:pt idx="6">
                  <c:v>1.8120000000000001</c:v>
                </c:pt>
                <c:pt idx="7">
                  <c:v>1.8140000000000001</c:v>
                </c:pt>
                <c:pt idx="8">
                  <c:v>1.8160000000000001</c:v>
                </c:pt>
                <c:pt idx="9">
                  <c:v>1.8180000000000001</c:v>
                </c:pt>
                <c:pt idx="10">
                  <c:v>1.82</c:v>
                </c:pt>
                <c:pt idx="11">
                  <c:v>1.8220000000000001</c:v>
                </c:pt>
                <c:pt idx="12">
                  <c:v>1.8240000000000001</c:v>
                </c:pt>
                <c:pt idx="13">
                  <c:v>1.8260000000000001</c:v>
                </c:pt>
                <c:pt idx="14">
                  <c:v>1.8280000000000001</c:v>
                </c:pt>
                <c:pt idx="15">
                  <c:v>1.83</c:v>
                </c:pt>
                <c:pt idx="16">
                  <c:v>1.8320000000000001</c:v>
                </c:pt>
                <c:pt idx="17">
                  <c:v>1.8340000000000001</c:v>
                </c:pt>
                <c:pt idx="18">
                  <c:v>1.8360000000000001</c:v>
                </c:pt>
                <c:pt idx="19">
                  <c:v>1.8380000000000001</c:v>
                </c:pt>
                <c:pt idx="20">
                  <c:v>1.84</c:v>
                </c:pt>
                <c:pt idx="21">
                  <c:v>1.8420000000000001</c:v>
                </c:pt>
                <c:pt idx="22">
                  <c:v>1.8440000000000001</c:v>
                </c:pt>
                <c:pt idx="23">
                  <c:v>1.8460000000000001</c:v>
                </c:pt>
                <c:pt idx="24">
                  <c:v>1.8480000000000001</c:v>
                </c:pt>
                <c:pt idx="25">
                  <c:v>1.85</c:v>
                </c:pt>
                <c:pt idx="26">
                  <c:v>1.8520000000000001</c:v>
                </c:pt>
                <c:pt idx="27">
                  <c:v>1.8540000000000001</c:v>
                </c:pt>
                <c:pt idx="28">
                  <c:v>1.8560000000000001</c:v>
                </c:pt>
                <c:pt idx="29">
                  <c:v>1.8580000000000001</c:v>
                </c:pt>
                <c:pt idx="30">
                  <c:v>1.86</c:v>
                </c:pt>
                <c:pt idx="31">
                  <c:v>1.8620000000000001</c:v>
                </c:pt>
                <c:pt idx="32">
                  <c:v>1.8640000000000001</c:v>
                </c:pt>
                <c:pt idx="33">
                  <c:v>1.8660000000000001</c:v>
                </c:pt>
                <c:pt idx="34">
                  <c:v>1.8680000000000001</c:v>
                </c:pt>
                <c:pt idx="35">
                  <c:v>1.87</c:v>
                </c:pt>
                <c:pt idx="36">
                  <c:v>1.8720000000000001</c:v>
                </c:pt>
                <c:pt idx="37">
                  <c:v>1.8740000000000001</c:v>
                </c:pt>
                <c:pt idx="38">
                  <c:v>1.8760000000000001</c:v>
                </c:pt>
                <c:pt idx="39">
                  <c:v>1.8780000000000001</c:v>
                </c:pt>
                <c:pt idx="40">
                  <c:v>1.8800000000000001</c:v>
                </c:pt>
                <c:pt idx="41">
                  <c:v>1.8820000000000001</c:v>
                </c:pt>
                <c:pt idx="42">
                  <c:v>1.8840000000000001</c:v>
                </c:pt>
                <c:pt idx="43">
                  <c:v>1.8860000000000001</c:v>
                </c:pt>
                <c:pt idx="44">
                  <c:v>1.8880000000000001</c:v>
                </c:pt>
                <c:pt idx="45">
                  <c:v>1.8900000000000001</c:v>
                </c:pt>
                <c:pt idx="46">
                  <c:v>1.8920000000000001</c:v>
                </c:pt>
                <c:pt idx="47">
                  <c:v>1.8940000000000001</c:v>
                </c:pt>
                <c:pt idx="48">
                  <c:v>1.8960000000000001</c:v>
                </c:pt>
                <c:pt idx="49">
                  <c:v>1.8980000000000001</c:v>
                </c:pt>
                <c:pt idx="50">
                  <c:v>1.9000000000000001</c:v>
                </c:pt>
                <c:pt idx="51">
                  <c:v>1.9020000000000001</c:v>
                </c:pt>
                <c:pt idx="52">
                  <c:v>1.9040000000000001</c:v>
                </c:pt>
                <c:pt idx="53">
                  <c:v>1.9060000000000001</c:v>
                </c:pt>
                <c:pt idx="54">
                  <c:v>1.9080000000000001</c:v>
                </c:pt>
                <c:pt idx="55">
                  <c:v>1.9100000000000001</c:v>
                </c:pt>
                <c:pt idx="56">
                  <c:v>1.9120000000000001</c:v>
                </c:pt>
                <c:pt idx="57">
                  <c:v>1.9140000000000001</c:v>
                </c:pt>
                <c:pt idx="58">
                  <c:v>1.9160000000000001</c:v>
                </c:pt>
                <c:pt idx="59">
                  <c:v>1.9180000000000001</c:v>
                </c:pt>
                <c:pt idx="60">
                  <c:v>1.9200000000000002</c:v>
                </c:pt>
                <c:pt idx="61">
                  <c:v>1.9220000000000002</c:v>
                </c:pt>
                <c:pt idx="62">
                  <c:v>1.9240000000000002</c:v>
                </c:pt>
                <c:pt idx="63">
                  <c:v>1.9260000000000002</c:v>
                </c:pt>
                <c:pt idx="64">
                  <c:v>1.9280000000000002</c:v>
                </c:pt>
                <c:pt idx="65">
                  <c:v>1.9300000000000002</c:v>
                </c:pt>
                <c:pt idx="66">
                  <c:v>1.9320000000000002</c:v>
                </c:pt>
                <c:pt idx="67">
                  <c:v>1.9340000000000002</c:v>
                </c:pt>
                <c:pt idx="68">
                  <c:v>1.9360000000000002</c:v>
                </c:pt>
                <c:pt idx="69">
                  <c:v>1.9380000000000002</c:v>
                </c:pt>
                <c:pt idx="70">
                  <c:v>1.9400000000000002</c:v>
                </c:pt>
                <c:pt idx="71">
                  <c:v>1.9420000000000002</c:v>
                </c:pt>
                <c:pt idx="72">
                  <c:v>1.9440000000000002</c:v>
                </c:pt>
                <c:pt idx="73">
                  <c:v>1.9460000000000002</c:v>
                </c:pt>
                <c:pt idx="74">
                  <c:v>1.9480000000000002</c:v>
                </c:pt>
                <c:pt idx="75">
                  <c:v>1.9500000000000002</c:v>
                </c:pt>
                <c:pt idx="76">
                  <c:v>1.9520000000000002</c:v>
                </c:pt>
                <c:pt idx="77">
                  <c:v>1.9540000000000002</c:v>
                </c:pt>
                <c:pt idx="78">
                  <c:v>1.9560000000000002</c:v>
                </c:pt>
                <c:pt idx="79">
                  <c:v>1.9580000000000002</c:v>
                </c:pt>
                <c:pt idx="80">
                  <c:v>1.9600000000000002</c:v>
                </c:pt>
                <c:pt idx="81">
                  <c:v>1.9620000000000002</c:v>
                </c:pt>
                <c:pt idx="82">
                  <c:v>1.9640000000000002</c:v>
                </c:pt>
                <c:pt idx="83">
                  <c:v>1.9660000000000002</c:v>
                </c:pt>
                <c:pt idx="84">
                  <c:v>1.9680000000000002</c:v>
                </c:pt>
                <c:pt idx="85">
                  <c:v>1.9700000000000002</c:v>
                </c:pt>
                <c:pt idx="86">
                  <c:v>1.9720000000000002</c:v>
                </c:pt>
                <c:pt idx="87">
                  <c:v>1.9740000000000002</c:v>
                </c:pt>
                <c:pt idx="88">
                  <c:v>1.9760000000000002</c:v>
                </c:pt>
                <c:pt idx="89">
                  <c:v>1.9780000000000002</c:v>
                </c:pt>
                <c:pt idx="90">
                  <c:v>1.9800000000000002</c:v>
                </c:pt>
                <c:pt idx="91">
                  <c:v>1.9820000000000002</c:v>
                </c:pt>
                <c:pt idx="92">
                  <c:v>1.9840000000000002</c:v>
                </c:pt>
                <c:pt idx="93">
                  <c:v>1.9860000000000002</c:v>
                </c:pt>
                <c:pt idx="94">
                  <c:v>1.9880000000000002</c:v>
                </c:pt>
                <c:pt idx="95">
                  <c:v>1.9900000000000002</c:v>
                </c:pt>
                <c:pt idx="96">
                  <c:v>1.9920000000000002</c:v>
                </c:pt>
                <c:pt idx="97">
                  <c:v>1.9940000000000002</c:v>
                </c:pt>
                <c:pt idx="98">
                  <c:v>1.9960000000000002</c:v>
                </c:pt>
                <c:pt idx="99">
                  <c:v>1.9980000000000002</c:v>
                </c:pt>
              </c:numCache>
            </c:numRef>
          </c:yVal>
          <c:smooth val="0"/>
        </c:ser>
        <c:ser>
          <c:idx val="2"/>
          <c:order val="3"/>
          <c:tx>
            <c:v>Hulplijn - verdeling water</c:v>
          </c:tx>
          <c:spPr>
            <a:ln w="22225" cap="rnd">
              <a:solidFill>
                <a:schemeClr val="bg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'Rekensheet homogene watergang'!$A$4:$A$103</c:f>
              <c:numCache>
                <c:formatCode>0.00</c:formatCode>
                <c:ptCount val="100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28</c:v>
                </c:pt>
                <c:pt idx="8">
                  <c:v>32</c:v>
                </c:pt>
                <c:pt idx="9">
                  <c:v>36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  <c:pt idx="13">
                  <c:v>52</c:v>
                </c:pt>
                <c:pt idx="14">
                  <c:v>56</c:v>
                </c:pt>
                <c:pt idx="15">
                  <c:v>60</c:v>
                </c:pt>
                <c:pt idx="16">
                  <c:v>64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80</c:v>
                </c:pt>
                <c:pt idx="21">
                  <c:v>84</c:v>
                </c:pt>
                <c:pt idx="22">
                  <c:v>88</c:v>
                </c:pt>
                <c:pt idx="23">
                  <c:v>92</c:v>
                </c:pt>
                <c:pt idx="24">
                  <c:v>96</c:v>
                </c:pt>
                <c:pt idx="25">
                  <c:v>100</c:v>
                </c:pt>
                <c:pt idx="26">
                  <c:v>104</c:v>
                </c:pt>
                <c:pt idx="27">
                  <c:v>108</c:v>
                </c:pt>
                <c:pt idx="28">
                  <c:v>112</c:v>
                </c:pt>
                <c:pt idx="29">
                  <c:v>116</c:v>
                </c:pt>
                <c:pt idx="30">
                  <c:v>120</c:v>
                </c:pt>
                <c:pt idx="31">
                  <c:v>124</c:v>
                </c:pt>
                <c:pt idx="32">
                  <c:v>128</c:v>
                </c:pt>
                <c:pt idx="33">
                  <c:v>132</c:v>
                </c:pt>
                <c:pt idx="34">
                  <c:v>136</c:v>
                </c:pt>
                <c:pt idx="35">
                  <c:v>140</c:v>
                </c:pt>
                <c:pt idx="36">
                  <c:v>144</c:v>
                </c:pt>
                <c:pt idx="37">
                  <c:v>148</c:v>
                </c:pt>
                <c:pt idx="38">
                  <c:v>152</c:v>
                </c:pt>
                <c:pt idx="39">
                  <c:v>156</c:v>
                </c:pt>
                <c:pt idx="40">
                  <c:v>160</c:v>
                </c:pt>
                <c:pt idx="41">
                  <c:v>164</c:v>
                </c:pt>
                <c:pt idx="42">
                  <c:v>168</c:v>
                </c:pt>
                <c:pt idx="43">
                  <c:v>172</c:v>
                </c:pt>
                <c:pt idx="44">
                  <c:v>176</c:v>
                </c:pt>
                <c:pt idx="45">
                  <c:v>180</c:v>
                </c:pt>
                <c:pt idx="46">
                  <c:v>184</c:v>
                </c:pt>
                <c:pt idx="47">
                  <c:v>188</c:v>
                </c:pt>
                <c:pt idx="48">
                  <c:v>192</c:v>
                </c:pt>
                <c:pt idx="49">
                  <c:v>196</c:v>
                </c:pt>
                <c:pt idx="50">
                  <c:v>200</c:v>
                </c:pt>
                <c:pt idx="51">
                  <c:v>204</c:v>
                </c:pt>
                <c:pt idx="52">
                  <c:v>208</c:v>
                </c:pt>
                <c:pt idx="53">
                  <c:v>212</c:v>
                </c:pt>
                <c:pt idx="54">
                  <c:v>216</c:v>
                </c:pt>
                <c:pt idx="55">
                  <c:v>220</c:v>
                </c:pt>
                <c:pt idx="56">
                  <c:v>224</c:v>
                </c:pt>
                <c:pt idx="57">
                  <c:v>228</c:v>
                </c:pt>
                <c:pt idx="58">
                  <c:v>232</c:v>
                </c:pt>
                <c:pt idx="59">
                  <c:v>236</c:v>
                </c:pt>
                <c:pt idx="60">
                  <c:v>240</c:v>
                </c:pt>
                <c:pt idx="61">
                  <c:v>244</c:v>
                </c:pt>
                <c:pt idx="62">
                  <c:v>248</c:v>
                </c:pt>
                <c:pt idx="63">
                  <c:v>252</c:v>
                </c:pt>
                <c:pt idx="64">
                  <c:v>256</c:v>
                </c:pt>
                <c:pt idx="65">
                  <c:v>260</c:v>
                </c:pt>
                <c:pt idx="66">
                  <c:v>264</c:v>
                </c:pt>
                <c:pt idx="67">
                  <c:v>268</c:v>
                </c:pt>
                <c:pt idx="68">
                  <c:v>272</c:v>
                </c:pt>
                <c:pt idx="69">
                  <c:v>276</c:v>
                </c:pt>
                <c:pt idx="70">
                  <c:v>280</c:v>
                </c:pt>
                <c:pt idx="71">
                  <c:v>284</c:v>
                </c:pt>
                <c:pt idx="72">
                  <c:v>288</c:v>
                </c:pt>
                <c:pt idx="73">
                  <c:v>292</c:v>
                </c:pt>
                <c:pt idx="74">
                  <c:v>296</c:v>
                </c:pt>
                <c:pt idx="75">
                  <c:v>300</c:v>
                </c:pt>
                <c:pt idx="76">
                  <c:v>304</c:v>
                </c:pt>
                <c:pt idx="77">
                  <c:v>308</c:v>
                </c:pt>
                <c:pt idx="78">
                  <c:v>312</c:v>
                </c:pt>
                <c:pt idx="79">
                  <c:v>316</c:v>
                </c:pt>
                <c:pt idx="80">
                  <c:v>320</c:v>
                </c:pt>
                <c:pt idx="81">
                  <c:v>324</c:v>
                </c:pt>
                <c:pt idx="82">
                  <c:v>328</c:v>
                </c:pt>
                <c:pt idx="83">
                  <c:v>332</c:v>
                </c:pt>
                <c:pt idx="84">
                  <c:v>336</c:v>
                </c:pt>
                <c:pt idx="85">
                  <c:v>340</c:v>
                </c:pt>
                <c:pt idx="86">
                  <c:v>344</c:v>
                </c:pt>
                <c:pt idx="87">
                  <c:v>348</c:v>
                </c:pt>
                <c:pt idx="88">
                  <c:v>352</c:v>
                </c:pt>
                <c:pt idx="89">
                  <c:v>356</c:v>
                </c:pt>
                <c:pt idx="90">
                  <c:v>360</c:v>
                </c:pt>
                <c:pt idx="91">
                  <c:v>364</c:v>
                </c:pt>
                <c:pt idx="92">
                  <c:v>368</c:v>
                </c:pt>
                <c:pt idx="93">
                  <c:v>372</c:v>
                </c:pt>
                <c:pt idx="94">
                  <c:v>376</c:v>
                </c:pt>
                <c:pt idx="95">
                  <c:v>380</c:v>
                </c:pt>
                <c:pt idx="96">
                  <c:v>384</c:v>
                </c:pt>
                <c:pt idx="97">
                  <c:v>388</c:v>
                </c:pt>
                <c:pt idx="98">
                  <c:v>392</c:v>
                </c:pt>
                <c:pt idx="99">
                  <c:v>396</c:v>
                </c:pt>
              </c:numCache>
            </c:numRef>
          </c:xVal>
          <c:yVal>
            <c:numRef>
              <c:f>'Rekensheet homogene watergang'!$AA$4:$AA$103</c:f>
              <c:numCache>
                <c:formatCode>0.00</c:formatCode>
                <c:ptCount val="100"/>
                <c:pt idx="0">
                  <c:v>1.8</c:v>
                </c:pt>
                <c:pt idx="1">
                  <c:v>1.8122967378741395</c:v>
                </c:pt>
                <c:pt idx="2">
                  <c:v>1.8072001663464015</c:v>
                </c:pt>
                <c:pt idx="3">
                  <c:v>1.7918629079209507</c:v>
                </c:pt>
                <c:pt idx="4">
                  <c:v>1.7704986550060431</c:v>
                </c:pt>
                <c:pt idx="5">
                  <c:v>1.7459706238122381</c:v>
                </c:pt>
                <c:pt idx="6">
                  <c:v>1.7201920531060262</c:v>
                </c:pt>
                <c:pt idx="7">
                  <c:v>1.6943959704009228</c:v>
                </c:pt>
                <c:pt idx="8">
                  <c:v>1.6693412785962023</c:v>
                </c:pt>
                <c:pt idx="9">
                  <c:v>1.6454659776941782</c:v>
                </c:pt>
                <c:pt idx="10">
                  <c:v>1.6229966335254704</c:v>
                </c:pt>
                <c:pt idx="11">
                  <c:v>1.6020241169828426</c:v>
                </c:pt>
                <c:pt idx="12">
                  <c:v>1.5825547569820573</c:v>
                </c:pt>
                <c:pt idx="13">
                  <c:v>1.5645442437014816</c:v>
                </c:pt>
                <c:pt idx="14">
                  <c:v>1.5479197362054911</c:v>
                </c:pt>
                <c:pt idx="15">
                  <c:v>1.5325940448501953</c:v>
                </c:pt>
                <c:pt idx="16">
                  <c:v>1.518474556232742</c:v>
                </c:pt>
                <c:pt idx="17">
                  <c:v>1.5054687056245226</c:v>
                </c:pt>
                <c:pt idx="18">
                  <c:v>1.4934872033347528</c:v>
                </c:pt>
                <c:pt idx="19">
                  <c:v>1.4824458147966542</c:v>
                </c:pt>
                <c:pt idx="20">
                  <c:v>1.4722662213763833</c:v>
                </c:pt>
                <c:pt idx="21">
                  <c:v>1.4628763073580151</c:v>
                </c:pt>
                <c:pt idx="22">
                  <c:v>1.4542100983344213</c:v>
                </c:pt>
                <c:pt idx="23">
                  <c:v>1.4462074968787848</c:v>
                </c:pt>
                <c:pt idx="24">
                  <c:v>1.4388139091215943</c:v>
                </c:pt>
                <c:pt idx="25">
                  <c:v>1.4319798215386026</c:v>
                </c:pt>
                <c:pt idx="26">
                  <c:v>1.4256603647822339</c:v>
                </c:pt>
                <c:pt idx="27">
                  <c:v>1.4198148867374762</c:v>
                </c:pt>
                <c:pt idx="28">
                  <c:v>1.414406547493589</c:v>
                </c:pt>
                <c:pt idx="29">
                  <c:v>1.4094019428364883</c:v>
                </c:pt>
                <c:pt idx="30">
                  <c:v>1.4047707590205434</c:v>
                </c:pt>
                <c:pt idx="31">
                  <c:v>1.4004854592027276</c:v>
                </c:pt>
                <c:pt idx="32">
                  <c:v>1.3965210005066717</c:v>
                </c:pt>
                <c:pt idx="33">
                  <c:v>1.3928545798914489</c:v>
                </c:pt>
                <c:pt idx="34">
                  <c:v>1.3894654066061936</c:v>
                </c:pt>
                <c:pt idx="35">
                  <c:v>1.3863344988693473</c:v>
                </c:pt>
                <c:pt idx="36">
                  <c:v>1.3834445024231221</c:v>
                </c:pt>
                <c:pt idx="37">
                  <c:v>1.3807795287161191</c:v>
                </c:pt>
                <c:pt idx="38">
                  <c:v>1.3783250106186582</c:v>
                </c:pt>
                <c:pt idx="39">
                  <c:v>1.3760675737498658</c:v>
                </c:pt>
                <c:pt idx="40">
                  <c:v>1.3739949216763836</c:v>
                </c:pt>
                <c:pt idx="41">
                  <c:v>1.3720957334196666</c:v>
                </c:pt>
                <c:pt idx="42">
                  <c:v>1.3703595718764141</c:v>
                </c:pt>
                <c:pt idx="43">
                  <c:v>1.368776801911745</c:v>
                </c:pt>
                <c:pt idx="44">
                  <c:v>1.367338517025934</c:v>
                </c:pt>
                <c:pt idx="45">
                  <c:v>1.3660364736227963</c:v>
                </c:pt>
                <c:pt idx="46">
                  <c:v>1.3648630320215227</c:v>
                </c:pt>
                <c:pt idx="47">
                  <c:v>1.3638111034548701</c:v>
                </c:pt>
                <c:pt idx="48">
                  <c:v>1.36287410238604</c:v>
                </c:pt>
                <c:pt idx="49">
                  <c:v>1.3620459035555403</c:v>
                </c:pt>
                <c:pt idx="50">
                  <c:v>1.3613208032387993</c:v>
                </c:pt>
                <c:pt idx="51">
                  <c:v>1.3606934842564136</c:v>
                </c:pt>
                <c:pt idx="52">
                  <c:v>1.3601589843325677</c:v>
                </c:pt>
                <c:pt idx="53">
                  <c:v>1.3597126674443063</c:v>
                </c:pt>
                <c:pt idx="54">
                  <c:v>1.3593501978456799</c:v>
                </c:pt>
                <c:pt idx="55">
                  <c:v>1.3590675164871144</c:v>
                </c:pt>
                <c:pt idx="56">
                  <c:v>1.3588608195822407</c:v>
                </c:pt>
                <c:pt idx="57">
                  <c:v>1.3587265391024503</c:v>
                </c:pt>
                <c:pt idx="58">
                  <c:v>1.3586613250040607</c:v>
                </c:pt>
                <c:pt idx="59">
                  <c:v>1.3586620290146829</c:v>
                </c:pt>
                <c:pt idx="60">
                  <c:v>1.35872568982445</c:v>
                </c:pt>
                <c:pt idx="61">
                  <c:v>1.3588495195446049</c:v>
                </c:pt>
                <c:pt idx="62">
                  <c:v>1.3590308913107882</c:v>
                </c:pt>
                <c:pt idx="63">
                  <c:v>1.3592673279214889</c:v>
                </c:pt>
                <c:pt idx="64">
                  <c:v>1.3595564914137057</c:v>
                </c:pt>
                <c:pt idx="65">
                  <c:v>1.3598961734881398</c:v>
                </c:pt>
                <c:pt idx="66">
                  <c:v>1.3602842867053258</c:v>
                </c:pt>
                <c:pt idx="67">
                  <c:v>1.3607188563821766</c:v>
                </c:pt>
                <c:pt idx="68">
                  <c:v>1.361198013125601</c:v>
                </c:pt>
                <c:pt idx="69">
                  <c:v>1.3617199859461859</c:v>
                </c:pt>
                <c:pt idx="70">
                  <c:v>1.3622830959006564</c:v>
                </c:pt>
                <c:pt idx="71">
                  <c:v>1.3628857502168301</c:v>
                </c:pt>
                <c:pt idx="72">
                  <c:v>1.3635264368593452</c:v>
                </c:pt>
                <c:pt idx="73">
                  <c:v>1.3642037194984113</c:v>
                </c:pt>
                <c:pt idx="74">
                  <c:v>1.3649162328474884</c:v>
                </c:pt>
                <c:pt idx="75">
                  <c:v>1.3656626783389978</c:v>
                </c:pt>
                <c:pt idx="76">
                  <c:v>1.3664418201100472</c:v>
                </c:pt>
                <c:pt idx="77">
                  <c:v>1.3672524812727804</c:v>
                </c:pt>
                <c:pt idx="78">
                  <c:v>1.3680935404462569</c:v>
                </c:pt>
                <c:pt idx="79">
                  <c:v>1.3689639285288875</c:v>
                </c:pt>
                <c:pt idx="80">
                  <c:v>1.3698626256923143</c:v>
                </c:pt>
                <c:pt idx="81">
                  <c:v>1.3707886585793432</c:v>
                </c:pt>
                <c:pt idx="82">
                  <c:v>1.3717410976900575</c:v>
                </c:pt>
                <c:pt idx="83">
                  <c:v>1.3727190549416231</c:v>
                </c:pt>
                <c:pt idx="84">
                  <c:v>1.373721681388556</c:v>
                </c:pt>
                <c:pt idx="85">
                  <c:v>1.3747481650913493</c:v>
                </c:pt>
                <c:pt idx="86">
                  <c:v>1.3757977291223755</c:v>
                </c:pt>
                <c:pt idx="87">
                  <c:v>1.3768696296989233</c:v>
                </c:pt>
                <c:pt idx="88">
                  <c:v>1.3779631544340503</c:v>
                </c:pt>
                <c:pt idx="89">
                  <c:v>1.3790776206967323</c:v>
                </c:pt>
                <c:pt idx="90">
                  <c:v>1.380212374073434</c:v>
                </c:pt>
                <c:pt idx="91">
                  <c:v>1.3813667869239186</c:v>
                </c:pt>
                <c:pt idx="92">
                  <c:v>1.382540257024641</c:v>
                </c:pt>
                <c:pt idx="93">
                  <c:v>1.3837322062936275</c:v>
                </c:pt>
                <c:pt idx="94">
                  <c:v>1.3849420795912057</c:v>
                </c:pt>
                <c:pt idx="95">
                  <c:v>1.3861693435913964</c:v>
                </c:pt>
                <c:pt idx="96">
                  <c:v>1.387413485719174</c:v>
                </c:pt>
                <c:pt idx="97">
                  <c:v>1.3886740131491679</c:v>
                </c:pt>
                <c:pt idx="98">
                  <c:v>1.3899504518617178</c:v>
                </c:pt>
                <c:pt idx="99">
                  <c:v>1.3912423457525041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628232"/>
        <c:axId val="313629408"/>
      </c:scatterChart>
      <c:valAx>
        <c:axId val="313628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Afstand</a:t>
                </a:r>
                <a:r>
                  <a:rPr lang="en-US" baseline="0"/>
                  <a:t> tot stuw</a:t>
                </a:r>
                <a:r>
                  <a:rPr lang="en-US"/>
                  <a:t> [m]</a:t>
                </a:r>
              </a:p>
            </c:rich>
          </c:tx>
          <c:layout>
            <c:manualLayout>
              <c:xMode val="edge"/>
              <c:yMode val="edge"/>
              <c:x val="0.42616324731365429"/>
              <c:y val="0.921889079825933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3629408"/>
        <c:crosses val="autoZero"/>
        <c:crossBetween val="midCat"/>
      </c:valAx>
      <c:valAx>
        <c:axId val="31362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Hoogte [mNAP]</a:t>
                </a:r>
              </a:p>
            </c:rich>
          </c:tx>
          <c:layout>
            <c:manualLayout>
              <c:xMode val="edge"/>
              <c:yMode val="edge"/>
              <c:x val="1.8131346832801525E-2"/>
              <c:y val="0.357728932091957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3628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8938339705191268"/>
          <c:y val="2.4670629406618291E-2"/>
          <c:w val="0.44529388887117854"/>
          <c:h val="6.8389536414331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lt1"/>
    </a:solidFill>
    <a:ln w="1905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cap="all" spc="12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verloop kM-Waarde</a:t>
            </a:r>
          </a:p>
        </c:rich>
      </c:tx>
      <c:layout>
        <c:manualLayout>
          <c:xMode val="edge"/>
          <c:yMode val="edge"/>
          <c:x val="0.29146416666666669"/>
          <c:y val="1.78970917225950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cap="all" spc="120" normalizeH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438275"/>
          <c:y val="0.12034963768115942"/>
          <c:w val="0.80236694444444445"/>
          <c:h val="0.66701509661835745"/>
        </c:manualLayout>
      </c:layout>
      <c:scatterChart>
        <c:scatterStyle val="lineMarker"/>
        <c:varyColors val="0"/>
        <c:ser>
          <c:idx val="0"/>
          <c:order val="0"/>
          <c:tx>
            <c:v>kM-Waarde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'Rekensheet homogene watergang'!$A$4:$A$103</c:f>
              <c:numCache>
                <c:formatCode>0.00</c:formatCode>
                <c:ptCount val="100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28</c:v>
                </c:pt>
                <c:pt idx="8">
                  <c:v>32</c:v>
                </c:pt>
                <c:pt idx="9">
                  <c:v>36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  <c:pt idx="13">
                  <c:v>52</c:v>
                </c:pt>
                <c:pt idx="14">
                  <c:v>56</c:v>
                </c:pt>
                <c:pt idx="15">
                  <c:v>60</c:v>
                </c:pt>
                <c:pt idx="16">
                  <c:v>64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80</c:v>
                </c:pt>
                <c:pt idx="21">
                  <c:v>84</c:v>
                </c:pt>
                <c:pt idx="22">
                  <c:v>88</c:v>
                </c:pt>
                <c:pt idx="23">
                  <c:v>92</c:v>
                </c:pt>
                <c:pt idx="24">
                  <c:v>96</c:v>
                </c:pt>
                <c:pt idx="25">
                  <c:v>100</c:v>
                </c:pt>
                <c:pt idx="26">
                  <c:v>104</c:v>
                </c:pt>
                <c:pt idx="27">
                  <c:v>108</c:v>
                </c:pt>
                <c:pt idx="28">
                  <c:v>112</c:v>
                </c:pt>
                <c:pt idx="29">
                  <c:v>116</c:v>
                </c:pt>
                <c:pt idx="30">
                  <c:v>120</c:v>
                </c:pt>
                <c:pt idx="31">
                  <c:v>124</c:v>
                </c:pt>
                <c:pt idx="32">
                  <c:v>128</c:v>
                </c:pt>
                <c:pt idx="33">
                  <c:v>132</c:v>
                </c:pt>
                <c:pt idx="34">
                  <c:v>136</c:v>
                </c:pt>
                <c:pt idx="35">
                  <c:v>140</c:v>
                </c:pt>
                <c:pt idx="36">
                  <c:v>144</c:v>
                </c:pt>
                <c:pt idx="37">
                  <c:v>148</c:v>
                </c:pt>
                <c:pt idx="38">
                  <c:v>152</c:v>
                </c:pt>
                <c:pt idx="39">
                  <c:v>156</c:v>
                </c:pt>
                <c:pt idx="40">
                  <c:v>160</c:v>
                </c:pt>
                <c:pt idx="41">
                  <c:v>164</c:v>
                </c:pt>
                <c:pt idx="42">
                  <c:v>168</c:v>
                </c:pt>
                <c:pt idx="43">
                  <c:v>172</c:v>
                </c:pt>
                <c:pt idx="44">
                  <c:v>176</c:v>
                </c:pt>
                <c:pt idx="45">
                  <c:v>180</c:v>
                </c:pt>
                <c:pt idx="46">
                  <c:v>184</c:v>
                </c:pt>
                <c:pt idx="47">
                  <c:v>188</c:v>
                </c:pt>
                <c:pt idx="48">
                  <c:v>192</c:v>
                </c:pt>
                <c:pt idx="49">
                  <c:v>196</c:v>
                </c:pt>
                <c:pt idx="50">
                  <c:v>200</c:v>
                </c:pt>
                <c:pt idx="51">
                  <c:v>204</c:v>
                </c:pt>
                <c:pt idx="52">
                  <c:v>208</c:v>
                </c:pt>
                <c:pt idx="53">
                  <c:v>212</c:v>
                </c:pt>
                <c:pt idx="54">
                  <c:v>216</c:v>
                </c:pt>
                <c:pt idx="55">
                  <c:v>220</c:v>
                </c:pt>
                <c:pt idx="56">
                  <c:v>224</c:v>
                </c:pt>
                <c:pt idx="57">
                  <c:v>228</c:v>
                </c:pt>
                <c:pt idx="58">
                  <c:v>232</c:v>
                </c:pt>
                <c:pt idx="59">
                  <c:v>236</c:v>
                </c:pt>
                <c:pt idx="60">
                  <c:v>240</c:v>
                </c:pt>
                <c:pt idx="61">
                  <c:v>244</c:v>
                </c:pt>
                <c:pt idx="62">
                  <c:v>248</c:v>
                </c:pt>
                <c:pt idx="63">
                  <c:v>252</c:v>
                </c:pt>
                <c:pt idx="64">
                  <c:v>256</c:v>
                </c:pt>
                <c:pt idx="65">
                  <c:v>260</c:v>
                </c:pt>
                <c:pt idx="66">
                  <c:v>264</c:v>
                </c:pt>
                <c:pt idx="67">
                  <c:v>268</c:v>
                </c:pt>
                <c:pt idx="68">
                  <c:v>272</c:v>
                </c:pt>
                <c:pt idx="69">
                  <c:v>276</c:v>
                </c:pt>
                <c:pt idx="70">
                  <c:v>280</c:v>
                </c:pt>
                <c:pt idx="71">
                  <c:v>284</c:v>
                </c:pt>
                <c:pt idx="72">
                  <c:v>288</c:v>
                </c:pt>
                <c:pt idx="73">
                  <c:v>292</c:v>
                </c:pt>
                <c:pt idx="74">
                  <c:v>296</c:v>
                </c:pt>
                <c:pt idx="75">
                  <c:v>300</c:v>
                </c:pt>
                <c:pt idx="76">
                  <c:v>304</c:v>
                </c:pt>
                <c:pt idx="77">
                  <c:v>308</c:v>
                </c:pt>
                <c:pt idx="78">
                  <c:v>312</c:v>
                </c:pt>
                <c:pt idx="79">
                  <c:v>316</c:v>
                </c:pt>
                <c:pt idx="80">
                  <c:v>320</c:v>
                </c:pt>
                <c:pt idx="81">
                  <c:v>324</c:v>
                </c:pt>
                <c:pt idx="82">
                  <c:v>328</c:v>
                </c:pt>
                <c:pt idx="83">
                  <c:v>332</c:v>
                </c:pt>
                <c:pt idx="84">
                  <c:v>336</c:v>
                </c:pt>
                <c:pt idx="85">
                  <c:v>340</c:v>
                </c:pt>
                <c:pt idx="86">
                  <c:v>344</c:v>
                </c:pt>
                <c:pt idx="87">
                  <c:v>348</c:v>
                </c:pt>
                <c:pt idx="88">
                  <c:v>352</c:v>
                </c:pt>
                <c:pt idx="89">
                  <c:v>356</c:v>
                </c:pt>
                <c:pt idx="90">
                  <c:v>360</c:v>
                </c:pt>
                <c:pt idx="91">
                  <c:v>364</c:v>
                </c:pt>
                <c:pt idx="92">
                  <c:v>368</c:v>
                </c:pt>
                <c:pt idx="93">
                  <c:v>372</c:v>
                </c:pt>
                <c:pt idx="94">
                  <c:v>376</c:v>
                </c:pt>
                <c:pt idx="95">
                  <c:v>380</c:v>
                </c:pt>
                <c:pt idx="96">
                  <c:v>384</c:v>
                </c:pt>
                <c:pt idx="97">
                  <c:v>388</c:v>
                </c:pt>
                <c:pt idx="98">
                  <c:v>392</c:v>
                </c:pt>
                <c:pt idx="99">
                  <c:v>396</c:v>
                </c:pt>
              </c:numCache>
            </c:numRef>
          </c:xVal>
          <c:yVal>
            <c:numRef>
              <c:f>'Rekensheet homogene watergang'!$AE$4:$AE$103</c:f>
              <c:numCache>
                <c:formatCode>0.00</c:formatCode>
                <c:ptCount val="100"/>
                <c:pt idx="0">
                  <c:v>4.1144210477505014</c:v>
                </c:pt>
                <c:pt idx="1">
                  <c:v>3.9587763694750295</c:v>
                </c:pt>
                <c:pt idx="2">
                  <c:v>3.8603925365259228</c:v>
                </c:pt>
                <c:pt idx="3">
                  <c:v>3.7992457989120885</c:v>
                </c:pt>
                <c:pt idx="4">
                  <c:v>3.7643537371561218</c:v>
                </c:pt>
                <c:pt idx="5">
                  <c:v>3.7483117373495989</c:v>
                </c:pt>
                <c:pt idx="6">
                  <c:v>3.7458988141393035</c:v>
                </c:pt>
                <c:pt idx="7">
                  <c:v>3.7533632186346573</c:v>
                </c:pt>
                <c:pt idx="8">
                  <c:v>3.7679783650636569</c:v>
                </c:pt>
                <c:pt idx="9">
                  <c:v>3.787746032960646</c:v>
                </c:pt>
                <c:pt idx="10">
                  <c:v>3.8111916203327945</c:v>
                </c:pt>
                <c:pt idx="11">
                  <c:v>3.8372204828087284</c:v>
                </c:pt>
                <c:pt idx="12">
                  <c:v>3.8650159740045171</c:v>
                </c:pt>
                <c:pt idx="13">
                  <c:v>3.8939664065436359</c:v>
                </c:pt>
                <c:pt idx="14">
                  <c:v>3.9236122889153346</c:v>
                </c:pt>
                <c:pt idx="15">
                  <c:v>3.9536079048330932</c:v>
                </c:pt>
                <c:pt idx="16">
                  <c:v>3.9836931212554068</c:v>
                </c:pt>
                <c:pt idx="17">
                  <c:v>4.0136725486718294</c:v>
                </c:pt>
                <c:pt idx="18">
                  <c:v>4.0434000267707839</c:v>
                </c:pt>
                <c:pt idx="19">
                  <c:v>4.0727669963917501</c:v>
                </c:pt>
                <c:pt idx="20">
                  <c:v>4.1016937283442223</c:v>
                </c:pt>
                <c:pt idx="21">
                  <c:v>4.1301226672752893</c:v>
                </c:pt>
                <c:pt idx="22">
                  <c:v>4.1580133521169333</c:v>
                </c:pt>
                <c:pt idx="23">
                  <c:v>4.1853385194565442</c:v>
                </c:pt>
                <c:pt idx="24">
                  <c:v>4.2120811000360741</c:v>
                </c:pt>
                <c:pt idx="25">
                  <c:v>4.2382318936032428</c:v>
                </c:pt>
                <c:pt idx="26">
                  <c:v>4.2637877618976123</c:v>
                </c:pt>
                <c:pt idx="27">
                  <c:v>4.2887502195040534</c:v>
                </c:pt>
                <c:pt idx="28">
                  <c:v>4.3131243317507701</c:v>
                </c:pt>
                <c:pt idx="29">
                  <c:v>4.3369178506700994</c:v>
                </c:pt>
                <c:pt idx="30">
                  <c:v>4.3601405363411017</c:v>
                </c:pt>
                <c:pt idx="31">
                  <c:v>4.3828036231715579</c:v>
                </c:pt>
                <c:pt idx="32">
                  <c:v>4.4049193999182483</c:v>
                </c:pt>
                <c:pt idx="33">
                  <c:v>4.4265008792607805</c:v>
                </c:pt>
                <c:pt idx="34">
                  <c:v>4.4475615380995963</c:v>
                </c:pt>
                <c:pt idx="35">
                  <c:v>4.4681151138567801</c:v>
                </c:pt>
                <c:pt idx="36">
                  <c:v>4.4881754452249005</c:v>
                </c:pt>
                <c:pt idx="37">
                  <c:v>4.5077563482611493</c:v>
                </c:pt>
                <c:pt idx="38">
                  <c:v>4.5268715206310768</c:v>
                </c:pt>
                <c:pt idx="39">
                  <c:v>4.5455344682956698</c:v>
                </c:pt>
                <c:pt idx="40">
                  <c:v>4.5637584501034114</c:v>
                </c:pt>
                <c:pt idx="41">
                  <c:v>4.5815564366681496</c:v>
                </c:pt>
                <c:pt idx="42">
                  <c:v>4.5989410806395652</c:v>
                </c:pt>
                <c:pt idx="43">
                  <c:v>4.6159246960484932</c:v>
                </c:pt>
                <c:pt idx="44">
                  <c:v>4.6325192448667902</c:v>
                </c:pt>
                <c:pt idx="45">
                  <c:v>4.6487363292861605</c:v>
                </c:pt>
                <c:pt idx="46">
                  <c:v>4.6645871885121588</c:v>
                </c:pt>
                <c:pt idx="47">
                  <c:v>4.6800826991032967</c:v>
                </c:pt>
                <c:pt idx="48">
                  <c:v>4.695233378073211</c:v>
                </c:pt>
                <c:pt idx="49">
                  <c:v>4.7100493881251841</c:v>
                </c:pt>
                <c:pt idx="50">
                  <c:v>4.724540544510373</c:v>
                </c:pt>
                <c:pt idx="51">
                  <c:v>4.7387163230999683</c:v>
                </c:pt>
                <c:pt idx="52">
                  <c:v>4.7525858693414262</c:v>
                </c:pt>
                <c:pt idx="53">
                  <c:v>4.7661580078336945</c:v>
                </c:pt>
                <c:pt idx="54">
                  <c:v>4.7794412523091214</c:v>
                </c:pt>
                <c:pt idx="55">
                  <c:v>4.792443815852371</c:v>
                </c:pt>
                <c:pt idx="56">
                  <c:v>4.8051736212215257</c:v>
                </c:pt>
                <c:pt idx="57">
                  <c:v>4.8176383111648358</c:v>
                </c:pt>
                <c:pt idx="58">
                  <c:v>4.8298452586495433</c:v>
                </c:pt>
                <c:pt idx="59">
                  <c:v>4.8418015769379394</c:v>
                </c:pt>
                <c:pt idx="60">
                  <c:v>4.8535141294610114</c:v>
                </c:pt>
                <c:pt idx="61">
                  <c:v>4.8649895394523641</c:v>
                </c:pt>
                <c:pt idx="62">
                  <c:v>4.8762341993151175</c:v>
                </c:pt>
                <c:pt idx="63">
                  <c:v>4.8872542797025353</c:v>
                </c:pt>
                <c:pt idx="64">
                  <c:v>4.8980557382996714</c:v>
                </c:pt>
                <c:pt idx="65">
                  <c:v>4.9086443282985588</c:v>
                </c:pt>
                <c:pt idx="66">
                  <c:v>4.9190256065636238</c:v>
                </c:pt>
                <c:pt idx="67">
                  <c:v>4.929204941487364</c:v>
                </c:pt>
                <c:pt idx="68">
                  <c:v>4.9391875205388933</c:v>
                </c:pt>
                <c:pt idx="69">
                  <c:v>4.948978357510045</c:v>
                </c:pt>
                <c:pt idx="70">
                  <c:v>4.9585822994652382</c:v>
                </c:pt>
                <c:pt idx="71">
                  <c:v>4.9680040334025843</c:v>
                </c:pt>
                <c:pt idx="72">
                  <c:v>4.9772480926344222</c:v>
                </c:pt>
                <c:pt idx="73">
                  <c:v>4.9863188628962734</c:v>
                </c:pt>
                <c:pt idx="74">
                  <c:v>4.9952205881934857</c:v>
                </c:pt>
                <c:pt idx="75">
                  <c:v>5.0039573763950669</c:v>
                </c:pt>
                <c:pt idx="76">
                  <c:v>5.0125332045844777</c:v>
                </c:pt>
                <c:pt idx="77">
                  <c:v>5.0209519241769005</c:v>
                </c:pt>
                <c:pt idx="78">
                  <c:v>5.0292172658127052</c:v>
                </c:pt>
                <c:pt idx="79">
                  <c:v>5.0373328440364089</c:v>
                </c:pt>
                <c:pt idx="80">
                  <c:v>5.0453021617704534</c:v>
                </c:pt>
                <c:pt idx="81">
                  <c:v>5.0531286145927456</c:v>
                </c:pt>
                <c:pt idx="82">
                  <c:v>5.0608154948267314</c:v>
                </c:pt>
                <c:pt idx="83">
                  <c:v>5.0683659954523916</c:v>
                </c:pt>
                <c:pt idx="84">
                  <c:v>5.0757832138463534</c:v>
                </c:pt>
                <c:pt idx="85">
                  <c:v>5.0830701553589464</c:v>
                </c:pt>
                <c:pt idx="86">
                  <c:v>5.0902297367357265</c:v>
                </c:pt>
                <c:pt idx="87">
                  <c:v>5.0972647893906915</c:v>
                </c:pt>
                <c:pt idx="88">
                  <c:v>5.1041780625381152</c:v>
                </c:pt>
                <c:pt idx="89">
                  <c:v>5.1109722261896016</c:v>
                </c:pt>
                <c:pt idx="90">
                  <c:v>5.1176498740226561</c:v>
                </c:pt>
                <c:pt idx="91">
                  <c:v>5.1242135261268631</c:v>
                </c:pt>
                <c:pt idx="92">
                  <c:v>5.1306656316333505</c:v>
                </c:pt>
                <c:pt idx="93">
                  <c:v>5.1370085712330544</c:v>
                </c:pt>
                <c:pt idx="94">
                  <c:v>5.143244659589004</c:v>
                </c:pt>
                <c:pt idx="95">
                  <c:v>5.1493761476475859</c:v>
                </c:pt>
                <c:pt idx="96">
                  <c:v>5.1554052248535083</c:v>
                </c:pt>
                <c:pt idx="97">
                  <c:v>5.161334021272987</c:v>
                </c:pt>
                <c:pt idx="98">
                  <c:v>5.1671646096294124</c:v>
                </c:pt>
                <c:pt idx="99">
                  <c:v>5.1728990072555616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631368"/>
        <c:axId val="313625488"/>
      </c:scatterChart>
      <c:valAx>
        <c:axId val="313631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Afstand</a:t>
                </a:r>
                <a:r>
                  <a:rPr lang="en-US" baseline="0"/>
                  <a:t> tot stuw</a:t>
                </a:r>
                <a:r>
                  <a:rPr lang="en-US"/>
                  <a:t> [m]</a:t>
                </a:r>
              </a:p>
            </c:rich>
          </c:tx>
          <c:layout>
            <c:manualLayout>
              <c:xMode val="edge"/>
              <c:yMode val="edge"/>
              <c:x val="0.33091333333333334"/>
              <c:y val="0.892747584541062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3625488"/>
        <c:crosses val="autoZero"/>
        <c:crossBetween val="midCat"/>
      </c:valAx>
      <c:valAx>
        <c:axId val="31362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kM-waarde</a:t>
                </a:r>
              </a:p>
            </c:rich>
          </c:tx>
          <c:layout>
            <c:manualLayout>
              <c:xMode val="edge"/>
              <c:yMode val="edge"/>
              <c:x val="1.0227777777777774E-3"/>
              <c:y val="0.299931159420289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3631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905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9658611111111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cap="all" spc="120" normalizeH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913305555555558"/>
          <c:y val="0.12034963768115942"/>
          <c:w val="0.82706138888888892"/>
          <c:h val="0.66701509661835745"/>
        </c:manualLayout>
      </c:layout>
      <c:scatterChart>
        <c:scatterStyle val="lineMarker"/>
        <c:varyColors val="0"/>
        <c:ser>
          <c:idx val="0"/>
          <c:order val="0"/>
          <c:tx>
            <c:v>W-Waarde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'Rekensheet heterogene watergang'!$A$4:$A$1004</c:f>
              <c:numCache>
                <c:formatCode>0.00</c:formatCode>
                <c:ptCount val="1001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4.2</c:v>
                </c:pt>
                <c:pt idx="7">
                  <c:v>4.9000000000000004</c:v>
                </c:pt>
                <c:pt idx="8">
                  <c:v>5.6000000000000005</c:v>
                </c:pt>
                <c:pt idx="9">
                  <c:v>6.3000000000000007</c:v>
                </c:pt>
                <c:pt idx="10">
                  <c:v>7.0000000000000009</c:v>
                </c:pt>
                <c:pt idx="11">
                  <c:v>7.7000000000000011</c:v>
                </c:pt>
                <c:pt idx="12">
                  <c:v>8.4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10.499999999999998</c:v>
                </c:pt>
                <c:pt idx="16">
                  <c:v>11.199999999999998</c:v>
                </c:pt>
                <c:pt idx="17">
                  <c:v>11.899999999999997</c:v>
                </c:pt>
                <c:pt idx="18">
                  <c:v>12.599999999999996</c:v>
                </c:pt>
                <c:pt idx="19">
                  <c:v>13.299999999999995</c:v>
                </c:pt>
                <c:pt idx="20">
                  <c:v>13.999999999999995</c:v>
                </c:pt>
                <c:pt idx="21">
                  <c:v>14.699999999999994</c:v>
                </c:pt>
                <c:pt idx="22">
                  <c:v>15.399999999999993</c:v>
                </c:pt>
                <c:pt idx="23">
                  <c:v>16.099999999999994</c:v>
                </c:pt>
                <c:pt idx="24">
                  <c:v>16.799999999999994</c:v>
                </c:pt>
                <c:pt idx="25">
                  <c:v>17.499999999999993</c:v>
                </c:pt>
                <c:pt idx="26">
                  <c:v>18.199999999999992</c:v>
                </c:pt>
                <c:pt idx="27">
                  <c:v>18.899999999999991</c:v>
                </c:pt>
                <c:pt idx="28">
                  <c:v>19.599999999999991</c:v>
                </c:pt>
                <c:pt idx="29">
                  <c:v>20.29999999999999</c:v>
                </c:pt>
                <c:pt idx="30">
                  <c:v>20.999999999999989</c:v>
                </c:pt>
                <c:pt idx="31">
                  <c:v>21.699999999999989</c:v>
                </c:pt>
                <c:pt idx="32">
                  <c:v>22.399999999999988</c:v>
                </c:pt>
                <c:pt idx="33">
                  <c:v>23.099999999999987</c:v>
                </c:pt>
                <c:pt idx="34">
                  <c:v>23.799999999999986</c:v>
                </c:pt>
                <c:pt idx="35">
                  <c:v>24.499999999999986</c:v>
                </c:pt>
                <c:pt idx="36">
                  <c:v>25.199999999999985</c:v>
                </c:pt>
                <c:pt idx="37">
                  <c:v>25.899999999999984</c:v>
                </c:pt>
                <c:pt idx="38">
                  <c:v>26.599999999999984</c:v>
                </c:pt>
                <c:pt idx="39">
                  <c:v>27.299999999999983</c:v>
                </c:pt>
                <c:pt idx="40">
                  <c:v>27.999999999999982</c:v>
                </c:pt>
                <c:pt idx="41">
                  <c:v>28.699999999999982</c:v>
                </c:pt>
                <c:pt idx="42">
                  <c:v>29.399999999999981</c:v>
                </c:pt>
                <c:pt idx="43">
                  <c:v>30.09999999999998</c:v>
                </c:pt>
                <c:pt idx="44">
                  <c:v>30.799999999999979</c:v>
                </c:pt>
                <c:pt idx="45">
                  <c:v>31.499999999999979</c:v>
                </c:pt>
                <c:pt idx="46">
                  <c:v>32.199999999999982</c:v>
                </c:pt>
                <c:pt idx="47">
                  <c:v>32.899999999999984</c:v>
                </c:pt>
                <c:pt idx="48">
                  <c:v>33.599999999999987</c:v>
                </c:pt>
                <c:pt idx="49">
                  <c:v>34.29999999999999</c:v>
                </c:pt>
                <c:pt idx="50">
                  <c:v>34.999999999999993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37.1</c:v>
                </c:pt>
                <c:pt idx="54">
                  <c:v>37.800000000000004</c:v>
                </c:pt>
                <c:pt idx="55">
                  <c:v>38.500000000000007</c:v>
                </c:pt>
                <c:pt idx="56">
                  <c:v>39.20000000000001</c:v>
                </c:pt>
                <c:pt idx="57">
                  <c:v>39.900000000000013</c:v>
                </c:pt>
                <c:pt idx="58">
                  <c:v>40.600000000000016</c:v>
                </c:pt>
                <c:pt idx="59">
                  <c:v>41.300000000000018</c:v>
                </c:pt>
                <c:pt idx="60">
                  <c:v>42.000000000000021</c:v>
                </c:pt>
                <c:pt idx="61">
                  <c:v>42.700000000000024</c:v>
                </c:pt>
                <c:pt idx="62">
                  <c:v>43.400000000000027</c:v>
                </c:pt>
                <c:pt idx="63">
                  <c:v>44.10000000000003</c:v>
                </c:pt>
                <c:pt idx="64">
                  <c:v>44.800000000000033</c:v>
                </c:pt>
                <c:pt idx="65">
                  <c:v>45.500000000000036</c:v>
                </c:pt>
                <c:pt idx="66">
                  <c:v>46.200000000000038</c:v>
                </c:pt>
                <c:pt idx="67">
                  <c:v>46.900000000000041</c:v>
                </c:pt>
                <c:pt idx="68">
                  <c:v>47.600000000000044</c:v>
                </c:pt>
                <c:pt idx="69">
                  <c:v>48.300000000000047</c:v>
                </c:pt>
                <c:pt idx="70">
                  <c:v>49.00000000000005</c:v>
                </c:pt>
                <c:pt idx="71">
                  <c:v>49.700000000000053</c:v>
                </c:pt>
                <c:pt idx="72">
                  <c:v>50.400000000000055</c:v>
                </c:pt>
                <c:pt idx="73">
                  <c:v>51.100000000000058</c:v>
                </c:pt>
                <c:pt idx="74">
                  <c:v>51.800000000000061</c:v>
                </c:pt>
                <c:pt idx="75">
                  <c:v>52.500000000000064</c:v>
                </c:pt>
                <c:pt idx="76">
                  <c:v>53.200000000000067</c:v>
                </c:pt>
                <c:pt idx="77">
                  <c:v>53.90000000000007</c:v>
                </c:pt>
                <c:pt idx="78">
                  <c:v>54.600000000000072</c:v>
                </c:pt>
                <c:pt idx="79">
                  <c:v>55.300000000000075</c:v>
                </c:pt>
                <c:pt idx="80">
                  <c:v>56.000000000000078</c:v>
                </c:pt>
                <c:pt idx="81">
                  <c:v>56.700000000000081</c:v>
                </c:pt>
                <c:pt idx="82">
                  <c:v>57.400000000000084</c:v>
                </c:pt>
                <c:pt idx="83">
                  <c:v>58.100000000000087</c:v>
                </c:pt>
                <c:pt idx="84">
                  <c:v>58.80000000000009</c:v>
                </c:pt>
                <c:pt idx="85">
                  <c:v>59.500000000000092</c:v>
                </c:pt>
                <c:pt idx="86">
                  <c:v>60.200000000000095</c:v>
                </c:pt>
                <c:pt idx="87">
                  <c:v>60.900000000000098</c:v>
                </c:pt>
                <c:pt idx="88">
                  <c:v>61.600000000000101</c:v>
                </c:pt>
                <c:pt idx="89">
                  <c:v>62.300000000000104</c:v>
                </c:pt>
                <c:pt idx="90">
                  <c:v>63.000000000000107</c:v>
                </c:pt>
                <c:pt idx="91">
                  <c:v>63.700000000000109</c:v>
                </c:pt>
                <c:pt idx="92">
                  <c:v>64.400000000000105</c:v>
                </c:pt>
                <c:pt idx="93">
                  <c:v>65.100000000000108</c:v>
                </c:pt>
                <c:pt idx="94">
                  <c:v>65.800000000000111</c:v>
                </c:pt>
                <c:pt idx="95">
                  <c:v>66.500000000000114</c:v>
                </c:pt>
                <c:pt idx="96">
                  <c:v>67.200000000000117</c:v>
                </c:pt>
                <c:pt idx="97">
                  <c:v>67.900000000000119</c:v>
                </c:pt>
                <c:pt idx="98">
                  <c:v>68.600000000000122</c:v>
                </c:pt>
                <c:pt idx="99">
                  <c:v>69.300000000000125</c:v>
                </c:pt>
                <c:pt idx="100">
                  <c:v>70.000000000000128</c:v>
                </c:pt>
                <c:pt idx="101">
                  <c:v>70.700000000000131</c:v>
                </c:pt>
                <c:pt idx="102">
                  <c:v>71.400000000000134</c:v>
                </c:pt>
                <c:pt idx="103">
                  <c:v>72.100000000000136</c:v>
                </c:pt>
                <c:pt idx="104">
                  <c:v>72.800000000000139</c:v>
                </c:pt>
                <c:pt idx="105">
                  <c:v>73.500000000000142</c:v>
                </c:pt>
                <c:pt idx="106">
                  <c:v>74.200000000000145</c:v>
                </c:pt>
                <c:pt idx="107">
                  <c:v>74.900000000000148</c:v>
                </c:pt>
                <c:pt idx="108">
                  <c:v>75.600000000000151</c:v>
                </c:pt>
                <c:pt idx="109">
                  <c:v>76.300000000000153</c:v>
                </c:pt>
                <c:pt idx="110">
                  <c:v>77.000000000000156</c:v>
                </c:pt>
                <c:pt idx="111">
                  <c:v>77.700000000000159</c:v>
                </c:pt>
                <c:pt idx="112">
                  <c:v>78.400000000000162</c:v>
                </c:pt>
                <c:pt idx="113">
                  <c:v>79.100000000000165</c:v>
                </c:pt>
                <c:pt idx="114">
                  <c:v>79.800000000000168</c:v>
                </c:pt>
                <c:pt idx="115">
                  <c:v>80.500000000000171</c:v>
                </c:pt>
                <c:pt idx="116">
                  <c:v>81.200000000000173</c:v>
                </c:pt>
                <c:pt idx="117">
                  <c:v>81.900000000000176</c:v>
                </c:pt>
                <c:pt idx="118">
                  <c:v>82.600000000000179</c:v>
                </c:pt>
                <c:pt idx="119">
                  <c:v>83.300000000000182</c:v>
                </c:pt>
                <c:pt idx="120">
                  <c:v>84.000000000000185</c:v>
                </c:pt>
                <c:pt idx="121">
                  <c:v>84.700000000000188</c:v>
                </c:pt>
                <c:pt idx="122">
                  <c:v>85.40000000000019</c:v>
                </c:pt>
                <c:pt idx="123">
                  <c:v>86.100000000000193</c:v>
                </c:pt>
                <c:pt idx="124">
                  <c:v>86.800000000000196</c:v>
                </c:pt>
                <c:pt idx="125">
                  <c:v>87.500000000000199</c:v>
                </c:pt>
                <c:pt idx="126">
                  <c:v>88.200000000000202</c:v>
                </c:pt>
                <c:pt idx="127">
                  <c:v>88.900000000000205</c:v>
                </c:pt>
                <c:pt idx="128">
                  <c:v>89.600000000000207</c:v>
                </c:pt>
                <c:pt idx="129">
                  <c:v>90.30000000000021</c:v>
                </c:pt>
                <c:pt idx="130">
                  <c:v>91.000000000000213</c:v>
                </c:pt>
                <c:pt idx="131">
                  <c:v>91.700000000000216</c:v>
                </c:pt>
                <c:pt idx="132">
                  <c:v>92.400000000000219</c:v>
                </c:pt>
                <c:pt idx="133">
                  <c:v>93.100000000000222</c:v>
                </c:pt>
                <c:pt idx="134">
                  <c:v>93.800000000000225</c:v>
                </c:pt>
                <c:pt idx="135">
                  <c:v>94.500000000000227</c:v>
                </c:pt>
                <c:pt idx="136">
                  <c:v>95.20000000000023</c:v>
                </c:pt>
                <c:pt idx="137">
                  <c:v>95.900000000000233</c:v>
                </c:pt>
                <c:pt idx="138">
                  <c:v>96.600000000000236</c:v>
                </c:pt>
                <c:pt idx="139">
                  <c:v>97.300000000000239</c:v>
                </c:pt>
                <c:pt idx="140">
                  <c:v>98.000000000000242</c:v>
                </c:pt>
                <c:pt idx="141">
                  <c:v>98.700000000000244</c:v>
                </c:pt>
                <c:pt idx="142">
                  <c:v>99.400000000000247</c:v>
                </c:pt>
                <c:pt idx="143">
                  <c:v>100.10000000000025</c:v>
                </c:pt>
                <c:pt idx="144">
                  <c:v>100.80000000000025</c:v>
                </c:pt>
                <c:pt idx="145">
                  <c:v>101.50000000000026</c:v>
                </c:pt>
                <c:pt idx="146">
                  <c:v>102.20000000000026</c:v>
                </c:pt>
                <c:pt idx="147">
                  <c:v>102.90000000000026</c:v>
                </c:pt>
                <c:pt idx="148">
                  <c:v>103.60000000000026</c:v>
                </c:pt>
                <c:pt idx="149">
                  <c:v>104.30000000000027</c:v>
                </c:pt>
                <c:pt idx="150">
                  <c:v>105.00000000000027</c:v>
                </c:pt>
                <c:pt idx="151">
                  <c:v>105.70000000000027</c:v>
                </c:pt>
                <c:pt idx="152">
                  <c:v>106.40000000000028</c:v>
                </c:pt>
                <c:pt idx="153">
                  <c:v>107.10000000000028</c:v>
                </c:pt>
                <c:pt idx="154">
                  <c:v>107.80000000000028</c:v>
                </c:pt>
                <c:pt idx="155">
                  <c:v>108.50000000000028</c:v>
                </c:pt>
                <c:pt idx="156">
                  <c:v>109.20000000000029</c:v>
                </c:pt>
                <c:pt idx="157">
                  <c:v>109.90000000000029</c:v>
                </c:pt>
                <c:pt idx="158">
                  <c:v>110.60000000000029</c:v>
                </c:pt>
                <c:pt idx="159">
                  <c:v>111.3000000000003</c:v>
                </c:pt>
                <c:pt idx="160">
                  <c:v>112.0000000000003</c:v>
                </c:pt>
                <c:pt idx="161">
                  <c:v>112.7000000000003</c:v>
                </c:pt>
                <c:pt idx="162">
                  <c:v>113.4000000000003</c:v>
                </c:pt>
                <c:pt idx="163">
                  <c:v>114.10000000000031</c:v>
                </c:pt>
                <c:pt idx="164">
                  <c:v>114.80000000000031</c:v>
                </c:pt>
                <c:pt idx="165">
                  <c:v>115.50000000000031</c:v>
                </c:pt>
                <c:pt idx="166">
                  <c:v>116.20000000000032</c:v>
                </c:pt>
                <c:pt idx="167">
                  <c:v>116.90000000000032</c:v>
                </c:pt>
                <c:pt idx="168">
                  <c:v>117.60000000000032</c:v>
                </c:pt>
                <c:pt idx="169">
                  <c:v>118.30000000000032</c:v>
                </c:pt>
                <c:pt idx="170">
                  <c:v>119.00000000000033</c:v>
                </c:pt>
                <c:pt idx="171">
                  <c:v>119.70000000000033</c:v>
                </c:pt>
                <c:pt idx="172">
                  <c:v>120.40000000000033</c:v>
                </c:pt>
                <c:pt idx="173">
                  <c:v>121.10000000000034</c:v>
                </c:pt>
                <c:pt idx="174">
                  <c:v>121.80000000000034</c:v>
                </c:pt>
                <c:pt idx="175">
                  <c:v>122.50000000000034</c:v>
                </c:pt>
                <c:pt idx="176">
                  <c:v>123.20000000000034</c:v>
                </c:pt>
                <c:pt idx="177">
                  <c:v>123.90000000000035</c:v>
                </c:pt>
                <c:pt idx="178">
                  <c:v>124.60000000000035</c:v>
                </c:pt>
                <c:pt idx="179">
                  <c:v>125.30000000000035</c:v>
                </c:pt>
                <c:pt idx="180">
                  <c:v>126.00000000000036</c:v>
                </c:pt>
                <c:pt idx="181">
                  <c:v>126.70000000000036</c:v>
                </c:pt>
                <c:pt idx="182">
                  <c:v>127.40000000000036</c:v>
                </c:pt>
                <c:pt idx="183">
                  <c:v>128.10000000000036</c:v>
                </c:pt>
                <c:pt idx="184">
                  <c:v>128.80000000000035</c:v>
                </c:pt>
                <c:pt idx="185">
                  <c:v>129.50000000000034</c:v>
                </c:pt>
                <c:pt idx="186">
                  <c:v>130.20000000000033</c:v>
                </c:pt>
                <c:pt idx="187">
                  <c:v>130.90000000000032</c:v>
                </c:pt>
                <c:pt idx="188">
                  <c:v>131.60000000000031</c:v>
                </c:pt>
                <c:pt idx="189">
                  <c:v>132.3000000000003</c:v>
                </c:pt>
                <c:pt idx="190">
                  <c:v>133.00000000000028</c:v>
                </c:pt>
                <c:pt idx="191">
                  <c:v>133.70000000000027</c:v>
                </c:pt>
                <c:pt idx="192">
                  <c:v>134.40000000000026</c:v>
                </c:pt>
                <c:pt idx="193">
                  <c:v>135.10000000000025</c:v>
                </c:pt>
                <c:pt idx="194">
                  <c:v>135.80000000000024</c:v>
                </c:pt>
                <c:pt idx="195">
                  <c:v>136.50000000000023</c:v>
                </c:pt>
                <c:pt idx="196">
                  <c:v>137.20000000000022</c:v>
                </c:pt>
                <c:pt idx="197">
                  <c:v>137.9000000000002</c:v>
                </c:pt>
                <c:pt idx="198">
                  <c:v>138.60000000000019</c:v>
                </c:pt>
                <c:pt idx="199">
                  <c:v>139.30000000000018</c:v>
                </c:pt>
                <c:pt idx="200">
                  <c:v>140.00000000000017</c:v>
                </c:pt>
                <c:pt idx="201">
                  <c:v>140.70000000000016</c:v>
                </c:pt>
                <c:pt idx="202">
                  <c:v>141.40000000000015</c:v>
                </c:pt>
                <c:pt idx="203">
                  <c:v>142.10000000000014</c:v>
                </c:pt>
                <c:pt idx="204">
                  <c:v>142.80000000000013</c:v>
                </c:pt>
                <c:pt idx="205">
                  <c:v>143.50000000000011</c:v>
                </c:pt>
                <c:pt idx="206">
                  <c:v>144.2000000000001</c:v>
                </c:pt>
                <c:pt idx="207">
                  <c:v>144.90000000000009</c:v>
                </c:pt>
                <c:pt idx="208">
                  <c:v>145.60000000000008</c:v>
                </c:pt>
                <c:pt idx="209">
                  <c:v>146.30000000000007</c:v>
                </c:pt>
                <c:pt idx="210">
                  <c:v>147.00000000000006</c:v>
                </c:pt>
                <c:pt idx="211">
                  <c:v>147.70000000000005</c:v>
                </c:pt>
                <c:pt idx="212">
                  <c:v>148.40000000000003</c:v>
                </c:pt>
                <c:pt idx="213">
                  <c:v>149.10000000000002</c:v>
                </c:pt>
                <c:pt idx="214">
                  <c:v>149.80000000000001</c:v>
                </c:pt>
                <c:pt idx="215">
                  <c:v>150.5</c:v>
                </c:pt>
                <c:pt idx="216">
                  <c:v>151.19999999999999</c:v>
                </c:pt>
                <c:pt idx="217">
                  <c:v>151.89999999999998</c:v>
                </c:pt>
                <c:pt idx="218">
                  <c:v>152.59999999999997</c:v>
                </c:pt>
                <c:pt idx="219">
                  <c:v>153.29999999999995</c:v>
                </c:pt>
                <c:pt idx="220">
                  <c:v>153.99999999999994</c:v>
                </c:pt>
                <c:pt idx="221">
                  <c:v>154.69999999999993</c:v>
                </c:pt>
                <c:pt idx="222">
                  <c:v>155.39999999999992</c:v>
                </c:pt>
                <c:pt idx="223">
                  <c:v>156.09999999999991</c:v>
                </c:pt>
                <c:pt idx="224">
                  <c:v>156.7999999999999</c:v>
                </c:pt>
                <c:pt idx="225">
                  <c:v>157.49999999999989</c:v>
                </c:pt>
                <c:pt idx="226">
                  <c:v>158.19999999999987</c:v>
                </c:pt>
                <c:pt idx="227">
                  <c:v>158.89999999999986</c:v>
                </c:pt>
                <c:pt idx="228">
                  <c:v>159.59999999999985</c:v>
                </c:pt>
                <c:pt idx="229">
                  <c:v>160.29999999999984</c:v>
                </c:pt>
                <c:pt idx="230">
                  <c:v>160.99999999999983</c:v>
                </c:pt>
                <c:pt idx="231">
                  <c:v>161.69999999999982</c:v>
                </c:pt>
                <c:pt idx="232">
                  <c:v>162.39999999999981</c:v>
                </c:pt>
                <c:pt idx="233">
                  <c:v>163.0999999999998</c:v>
                </c:pt>
                <c:pt idx="234">
                  <c:v>163.79999999999978</c:v>
                </c:pt>
                <c:pt idx="235">
                  <c:v>164.49999999999977</c:v>
                </c:pt>
                <c:pt idx="236">
                  <c:v>165.19999999999976</c:v>
                </c:pt>
                <c:pt idx="237">
                  <c:v>165.89999999999975</c:v>
                </c:pt>
                <c:pt idx="238">
                  <c:v>166.59999999999974</c:v>
                </c:pt>
                <c:pt idx="239">
                  <c:v>167.29999999999973</c:v>
                </c:pt>
                <c:pt idx="240">
                  <c:v>167.99999999999972</c:v>
                </c:pt>
                <c:pt idx="241">
                  <c:v>168.6999999999997</c:v>
                </c:pt>
                <c:pt idx="242">
                  <c:v>169.39999999999969</c:v>
                </c:pt>
                <c:pt idx="243">
                  <c:v>170.09999999999968</c:v>
                </c:pt>
                <c:pt idx="244">
                  <c:v>170.79999999999967</c:v>
                </c:pt>
                <c:pt idx="245">
                  <c:v>171.49999999999966</c:v>
                </c:pt>
                <c:pt idx="246">
                  <c:v>172.19999999999965</c:v>
                </c:pt>
                <c:pt idx="247">
                  <c:v>172.89999999999964</c:v>
                </c:pt>
                <c:pt idx="248">
                  <c:v>173.59999999999962</c:v>
                </c:pt>
                <c:pt idx="249">
                  <c:v>174.29999999999961</c:v>
                </c:pt>
                <c:pt idx="250">
                  <c:v>174.9999999999996</c:v>
                </c:pt>
                <c:pt idx="251">
                  <c:v>175.69999999999959</c:v>
                </c:pt>
                <c:pt idx="252">
                  <c:v>176.39999999999958</c:v>
                </c:pt>
                <c:pt idx="253">
                  <c:v>177.09999999999957</c:v>
                </c:pt>
                <c:pt idx="254">
                  <c:v>177.79999999999956</c:v>
                </c:pt>
                <c:pt idx="255">
                  <c:v>178.49999999999955</c:v>
                </c:pt>
                <c:pt idx="256">
                  <c:v>179.19999999999953</c:v>
                </c:pt>
                <c:pt idx="257">
                  <c:v>179.89999999999952</c:v>
                </c:pt>
                <c:pt idx="258">
                  <c:v>180.59999999999951</c:v>
                </c:pt>
                <c:pt idx="259">
                  <c:v>181.2999999999995</c:v>
                </c:pt>
                <c:pt idx="260">
                  <c:v>181.99999999999949</c:v>
                </c:pt>
                <c:pt idx="261">
                  <c:v>182.69999999999948</c:v>
                </c:pt>
                <c:pt idx="262">
                  <c:v>183.39999999999947</c:v>
                </c:pt>
                <c:pt idx="263">
                  <c:v>184.09999999999945</c:v>
                </c:pt>
                <c:pt idx="264">
                  <c:v>184.79999999999944</c:v>
                </c:pt>
                <c:pt idx="265">
                  <c:v>185.49999999999943</c:v>
                </c:pt>
                <c:pt idx="266">
                  <c:v>186.19999999999942</c:v>
                </c:pt>
                <c:pt idx="267">
                  <c:v>186.89999999999941</c:v>
                </c:pt>
                <c:pt idx="268">
                  <c:v>187.5999999999994</c:v>
                </c:pt>
                <c:pt idx="269">
                  <c:v>188.29999999999939</c:v>
                </c:pt>
                <c:pt idx="270">
                  <c:v>188.99999999999937</c:v>
                </c:pt>
                <c:pt idx="271">
                  <c:v>189.69999999999936</c:v>
                </c:pt>
                <c:pt idx="272">
                  <c:v>190.39999999999935</c:v>
                </c:pt>
                <c:pt idx="273">
                  <c:v>191.09999999999934</c:v>
                </c:pt>
                <c:pt idx="274">
                  <c:v>191.79999999999933</c:v>
                </c:pt>
                <c:pt idx="275">
                  <c:v>192.49999999999932</c:v>
                </c:pt>
                <c:pt idx="276">
                  <c:v>193.19999999999931</c:v>
                </c:pt>
                <c:pt idx="277">
                  <c:v>193.8999999999993</c:v>
                </c:pt>
                <c:pt idx="278">
                  <c:v>194.59999999999928</c:v>
                </c:pt>
                <c:pt idx="279">
                  <c:v>195.29999999999927</c:v>
                </c:pt>
                <c:pt idx="280">
                  <c:v>195.99999999999926</c:v>
                </c:pt>
                <c:pt idx="281">
                  <c:v>196.69999999999925</c:v>
                </c:pt>
                <c:pt idx="282">
                  <c:v>197.39999999999924</c:v>
                </c:pt>
                <c:pt idx="283">
                  <c:v>198.09999999999923</c:v>
                </c:pt>
                <c:pt idx="284">
                  <c:v>198.79999999999922</c:v>
                </c:pt>
                <c:pt idx="285">
                  <c:v>199.4999999999992</c:v>
                </c:pt>
                <c:pt idx="286">
                  <c:v>200.19999999999919</c:v>
                </c:pt>
                <c:pt idx="287">
                  <c:v>200.89999999999918</c:v>
                </c:pt>
                <c:pt idx="288">
                  <c:v>201.59999999999917</c:v>
                </c:pt>
                <c:pt idx="289">
                  <c:v>202.29999999999916</c:v>
                </c:pt>
                <c:pt idx="290">
                  <c:v>202.99999999999915</c:v>
                </c:pt>
                <c:pt idx="291">
                  <c:v>203.69999999999914</c:v>
                </c:pt>
                <c:pt idx="292">
                  <c:v>204.39999999999912</c:v>
                </c:pt>
                <c:pt idx="293">
                  <c:v>205.09999999999911</c:v>
                </c:pt>
                <c:pt idx="294">
                  <c:v>205.7999999999991</c:v>
                </c:pt>
                <c:pt idx="295">
                  <c:v>206.49999999999909</c:v>
                </c:pt>
                <c:pt idx="296">
                  <c:v>207.19999999999908</c:v>
                </c:pt>
                <c:pt idx="297">
                  <c:v>207.89999999999907</c:v>
                </c:pt>
                <c:pt idx="298">
                  <c:v>208.59999999999906</c:v>
                </c:pt>
                <c:pt idx="299">
                  <c:v>209.29999999999905</c:v>
                </c:pt>
                <c:pt idx="300">
                  <c:v>209.99999999999903</c:v>
                </c:pt>
                <c:pt idx="301">
                  <c:v>210.69999999999902</c:v>
                </c:pt>
                <c:pt idx="302">
                  <c:v>211.39999999999901</c:v>
                </c:pt>
                <c:pt idx="303">
                  <c:v>212.099999999999</c:v>
                </c:pt>
                <c:pt idx="304">
                  <c:v>212.79999999999899</c:v>
                </c:pt>
                <c:pt idx="305">
                  <c:v>213.49999999999898</c:v>
                </c:pt>
                <c:pt idx="306">
                  <c:v>214.19999999999897</c:v>
                </c:pt>
                <c:pt idx="307">
                  <c:v>214.89999999999895</c:v>
                </c:pt>
                <c:pt idx="308">
                  <c:v>215.59999999999894</c:v>
                </c:pt>
                <c:pt idx="309">
                  <c:v>216.29999999999893</c:v>
                </c:pt>
                <c:pt idx="310">
                  <c:v>216.99999999999892</c:v>
                </c:pt>
                <c:pt idx="311">
                  <c:v>217.69999999999891</c:v>
                </c:pt>
                <c:pt idx="312">
                  <c:v>218.3999999999989</c:v>
                </c:pt>
                <c:pt idx="313">
                  <c:v>219.09999999999889</c:v>
                </c:pt>
                <c:pt idx="314">
                  <c:v>219.79999999999887</c:v>
                </c:pt>
                <c:pt idx="315">
                  <c:v>220.49999999999886</c:v>
                </c:pt>
                <c:pt idx="316">
                  <c:v>221.19999999999885</c:v>
                </c:pt>
                <c:pt idx="317">
                  <c:v>221.89999999999884</c:v>
                </c:pt>
                <c:pt idx="318">
                  <c:v>222.59999999999883</c:v>
                </c:pt>
                <c:pt idx="319">
                  <c:v>223.29999999999882</c:v>
                </c:pt>
                <c:pt idx="320">
                  <c:v>223.99999999999881</c:v>
                </c:pt>
                <c:pt idx="321">
                  <c:v>224.69999999999879</c:v>
                </c:pt>
                <c:pt idx="322">
                  <c:v>225.39999999999878</c:v>
                </c:pt>
                <c:pt idx="323">
                  <c:v>226.09999999999877</c:v>
                </c:pt>
                <c:pt idx="324">
                  <c:v>226.79999999999876</c:v>
                </c:pt>
                <c:pt idx="325">
                  <c:v>227.49999999999875</c:v>
                </c:pt>
                <c:pt idx="326">
                  <c:v>228.19999999999874</c:v>
                </c:pt>
                <c:pt idx="327">
                  <c:v>228.89999999999873</c:v>
                </c:pt>
                <c:pt idx="328">
                  <c:v>229.59999999999872</c:v>
                </c:pt>
                <c:pt idx="329">
                  <c:v>230.2999999999987</c:v>
                </c:pt>
                <c:pt idx="330">
                  <c:v>230.99999999999869</c:v>
                </c:pt>
                <c:pt idx="331">
                  <c:v>231.69999999999868</c:v>
                </c:pt>
                <c:pt idx="332">
                  <c:v>232.39999999999867</c:v>
                </c:pt>
                <c:pt idx="333">
                  <c:v>233.09999999999866</c:v>
                </c:pt>
                <c:pt idx="334">
                  <c:v>233.79999999999865</c:v>
                </c:pt>
                <c:pt idx="335">
                  <c:v>234.49999999999864</c:v>
                </c:pt>
                <c:pt idx="336">
                  <c:v>235.19999999999862</c:v>
                </c:pt>
                <c:pt idx="337">
                  <c:v>235.89999999999861</c:v>
                </c:pt>
                <c:pt idx="338">
                  <c:v>236.5999999999986</c:v>
                </c:pt>
                <c:pt idx="339">
                  <c:v>237.29999999999859</c:v>
                </c:pt>
                <c:pt idx="340">
                  <c:v>237.99999999999858</c:v>
                </c:pt>
                <c:pt idx="341">
                  <c:v>238.69999999999857</c:v>
                </c:pt>
                <c:pt idx="342">
                  <c:v>239.39999999999856</c:v>
                </c:pt>
                <c:pt idx="343">
                  <c:v>240.09999999999854</c:v>
                </c:pt>
                <c:pt idx="344">
                  <c:v>240.79999999999853</c:v>
                </c:pt>
                <c:pt idx="345">
                  <c:v>241.49999999999852</c:v>
                </c:pt>
                <c:pt idx="346">
                  <c:v>242.19999999999851</c:v>
                </c:pt>
                <c:pt idx="347">
                  <c:v>242.8999999999985</c:v>
                </c:pt>
                <c:pt idx="348">
                  <c:v>243.59999999999849</c:v>
                </c:pt>
                <c:pt idx="349">
                  <c:v>244.29999999999848</c:v>
                </c:pt>
                <c:pt idx="350">
                  <c:v>244.99999999999847</c:v>
                </c:pt>
                <c:pt idx="351">
                  <c:v>245.69999999999845</c:v>
                </c:pt>
                <c:pt idx="352">
                  <c:v>246.39999999999844</c:v>
                </c:pt>
                <c:pt idx="353">
                  <c:v>247.09999999999843</c:v>
                </c:pt>
                <c:pt idx="354">
                  <c:v>247.79999999999842</c:v>
                </c:pt>
                <c:pt idx="355">
                  <c:v>248.49999999999841</c:v>
                </c:pt>
                <c:pt idx="356">
                  <c:v>249.1999999999984</c:v>
                </c:pt>
                <c:pt idx="357">
                  <c:v>249.89999999999839</c:v>
                </c:pt>
                <c:pt idx="358">
                  <c:v>250.59999999999837</c:v>
                </c:pt>
                <c:pt idx="359">
                  <c:v>251.29999999999836</c:v>
                </c:pt>
                <c:pt idx="360">
                  <c:v>251.99999999999835</c:v>
                </c:pt>
                <c:pt idx="361">
                  <c:v>252.69999999999834</c:v>
                </c:pt>
                <c:pt idx="362">
                  <c:v>253.39999999999833</c:v>
                </c:pt>
                <c:pt idx="363">
                  <c:v>254.09999999999832</c:v>
                </c:pt>
                <c:pt idx="364">
                  <c:v>254.79999999999831</c:v>
                </c:pt>
                <c:pt idx="365">
                  <c:v>255.49999999999829</c:v>
                </c:pt>
                <c:pt idx="366">
                  <c:v>256.19999999999828</c:v>
                </c:pt>
                <c:pt idx="367">
                  <c:v>256.89999999999827</c:v>
                </c:pt>
                <c:pt idx="368">
                  <c:v>257.59999999999826</c:v>
                </c:pt>
                <c:pt idx="369">
                  <c:v>258.29999999999825</c:v>
                </c:pt>
                <c:pt idx="370">
                  <c:v>258.99999999999824</c:v>
                </c:pt>
                <c:pt idx="371">
                  <c:v>259.69999999999823</c:v>
                </c:pt>
                <c:pt idx="372">
                  <c:v>260.39999999999822</c:v>
                </c:pt>
                <c:pt idx="373">
                  <c:v>261.0999999999982</c:v>
                </c:pt>
                <c:pt idx="374">
                  <c:v>261.79999999999819</c:v>
                </c:pt>
                <c:pt idx="375">
                  <c:v>262.49999999999818</c:v>
                </c:pt>
                <c:pt idx="376">
                  <c:v>263.19999999999817</c:v>
                </c:pt>
                <c:pt idx="377">
                  <c:v>263.89999999999816</c:v>
                </c:pt>
                <c:pt idx="378">
                  <c:v>264.59999999999815</c:v>
                </c:pt>
                <c:pt idx="379">
                  <c:v>265.29999999999814</c:v>
                </c:pt>
                <c:pt idx="380">
                  <c:v>265.99999999999812</c:v>
                </c:pt>
                <c:pt idx="381">
                  <c:v>266.69999999999811</c:v>
                </c:pt>
                <c:pt idx="382">
                  <c:v>267.3999999999981</c:v>
                </c:pt>
                <c:pt idx="383">
                  <c:v>268.09999999999809</c:v>
                </c:pt>
                <c:pt idx="384">
                  <c:v>268.79999999999808</c:v>
                </c:pt>
                <c:pt idx="385">
                  <c:v>269.49999999999807</c:v>
                </c:pt>
                <c:pt idx="386">
                  <c:v>270.19999999999806</c:v>
                </c:pt>
                <c:pt idx="387">
                  <c:v>270.89999999999804</c:v>
                </c:pt>
                <c:pt idx="388">
                  <c:v>271.59999999999803</c:v>
                </c:pt>
                <c:pt idx="389">
                  <c:v>272.29999999999802</c:v>
                </c:pt>
                <c:pt idx="390">
                  <c:v>272.99999999999801</c:v>
                </c:pt>
                <c:pt idx="391">
                  <c:v>273.699999999998</c:v>
                </c:pt>
                <c:pt idx="392">
                  <c:v>274.39999999999799</c:v>
                </c:pt>
                <c:pt idx="393">
                  <c:v>275.09999999999798</c:v>
                </c:pt>
                <c:pt idx="394">
                  <c:v>275.79999999999797</c:v>
                </c:pt>
                <c:pt idx="395">
                  <c:v>276.49999999999795</c:v>
                </c:pt>
                <c:pt idx="396">
                  <c:v>277.19999999999794</c:v>
                </c:pt>
                <c:pt idx="397">
                  <c:v>277.89999999999793</c:v>
                </c:pt>
                <c:pt idx="398">
                  <c:v>278.59999999999792</c:v>
                </c:pt>
                <c:pt idx="399">
                  <c:v>279.29999999999791</c:v>
                </c:pt>
                <c:pt idx="400">
                  <c:v>279.9999999999979</c:v>
                </c:pt>
                <c:pt idx="401">
                  <c:v>280.69999999999789</c:v>
                </c:pt>
                <c:pt idx="402">
                  <c:v>281.39999999999787</c:v>
                </c:pt>
                <c:pt idx="403">
                  <c:v>282.09999999999786</c:v>
                </c:pt>
                <c:pt idx="404">
                  <c:v>282.79999999999785</c:v>
                </c:pt>
                <c:pt idx="405">
                  <c:v>283.49999999999784</c:v>
                </c:pt>
                <c:pt idx="406">
                  <c:v>284.19999999999783</c:v>
                </c:pt>
                <c:pt idx="407">
                  <c:v>284.89999999999782</c:v>
                </c:pt>
                <c:pt idx="408">
                  <c:v>285.59999999999781</c:v>
                </c:pt>
                <c:pt idx="409">
                  <c:v>286.29999999999779</c:v>
                </c:pt>
                <c:pt idx="410">
                  <c:v>286.99999999999778</c:v>
                </c:pt>
                <c:pt idx="411">
                  <c:v>287.69999999999777</c:v>
                </c:pt>
                <c:pt idx="412">
                  <c:v>288.39999999999776</c:v>
                </c:pt>
                <c:pt idx="413">
                  <c:v>289.09999999999775</c:v>
                </c:pt>
                <c:pt idx="414">
                  <c:v>289.79999999999774</c:v>
                </c:pt>
                <c:pt idx="415">
                  <c:v>290.49999999999773</c:v>
                </c:pt>
                <c:pt idx="416">
                  <c:v>291.19999999999771</c:v>
                </c:pt>
                <c:pt idx="417">
                  <c:v>291.8999999999977</c:v>
                </c:pt>
                <c:pt idx="418">
                  <c:v>292.59999999999769</c:v>
                </c:pt>
                <c:pt idx="419">
                  <c:v>293.29999999999768</c:v>
                </c:pt>
                <c:pt idx="420">
                  <c:v>293.99999999999767</c:v>
                </c:pt>
                <c:pt idx="421">
                  <c:v>294.69999999999766</c:v>
                </c:pt>
                <c:pt idx="422">
                  <c:v>295.39999999999765</c:v>
                </c:pt>
                <c:pt idx="423">
                  <c:v>296.09999999999764</c:v>
                </c:pt>
                <c:pt idx="424">
                  <c:v>296.79999999999762</c:v>
                </c:pt>
                <c:pt idx="425">
                  <c:v>297.49999999999761</c:v>
                </c:pt>
                <c:pt idx="426">
                  <c:v>298.1999999999976</c:v>
                </c:pt>
                <c:pt idx="427">
                  <c:v>298.89999999999759</c:v>
                </c:pt>
                <c:pt idx="428">
                  <c:v>299.59999999999758</c:v>
                </c:pt>
                <c:pt idx="429">
                  <c:v>300.29999999999757</c:v>
                </c:pt>
                <c:pt idx="430">
                  <c:v>300.99999999999756</c:v>
                </c:pt>
                <c:pt idx="431">
                  <c:v>301.69999999999754</c:v>
                </c:pt>
                <c:pt idx="432">
                  <c:v>302.39999999999753</c:v>
                </c:pt>
                <c:pt idx="433">
                  <c:v>303.09999999999752</c:v>
                </c:pt>
                <c:pt idx="434">
                  <c:v>303.79999999999751</c:v>
                </c:pt>
                <c:pt idx="435">
                  <c:v>304.4999999999975</c:v>
                </c:pt>
                <c:pt idx="436">
                  <c:v>305.19999999999749</c:v>
                </c:pt>
                <c:pt idx="437">
                  <c:v>305.89999999999748</c:v>
                </c:pt>
                <c:pt idx="438">
                  <c:v>306.59999999999746</c:v>
                </c:pt>
                <c:pt idx="439">
                  <c:v>307.29999999999745</c:v>
                </c:pt>
                <c:pt idx="440">
                  <c:v>307.99999999999744</c:v>
                </c:pt>
                <c:pt idx="441">
                  <c:v>308.69999999999743</c:v>
                </c:pt>
                <c:pt idx="442">
                  <c:v>309.39999999999742</c:v>
                </c:pt>
                <c:pt idx="443">
                  <c:v>310.09999999999741</c:v>
                </c:pt>
                <c:pt idx="444">
                  <c:v>310.7999999999974</c:v>
                </c:pt>
                <c:pt idx="445">
                  <c:v>311.49999999999739</c:v>
                </c:pt>
                <c:pt idx="446">
                  <c:v>312.19999999999737</c:v>
                </c:pt>
                <c:pt idx="447">
                  <c:v>312.89999999999736</c:v>
                </c:pt>
                <c:pt idx="448">
                  <c:v>313.59999999999735</c:v>
                </c:pt>
                <c:pt idx="449">
                  <c:v>314.29999999999734</c:v>
                </c:pt>
                <c:pt idx="450">
                  <c:v>314.99999999999733</c:v>
                </c:pt>
                <c:pt idx="451">
                  <c:v>315.69999999999732</c:v>
                </c:pt>
                <c:pt idx="452">
                  <c:v>316.39999999999731</c:v>
                </c:pt>
                <c:pt idx="453">
                  <c:v>317.09999999999729</c:v>
                </c:pt>
                <c:pt idx="454">
                  <c:v>317.79999999999728</c:v>
                </c:pt>
                <c:pt idx="455">
                  <c:v>318.49999999999727</c:v>
                </c:pt>
                <c:pt idx="456">
                  <c:v>319.19999999999726</c:v>
                </c:pt>
                <c:pt idx="457">
                  <c:v>319.89999999999725</c:v>
                </c:pt>
                <c:pt idx="458">
                  <c:v>320.59999999999724</c:v>
                </c:pt>
                <c:pt idx="459">
                  <c:v>321.29999999999723</c:v>
                </c:pt>
                <c:pt idx="460">
                  <c:v>321.99999999999721</c:v>
                </c:pt>
                <c:pt idx="461">
                  <c:v>322.6999999999972</c:v>
                </c:pt>
                <c:pt idx="462">
                  <c:v>323.39999999999719</c:v>
                </c:pt>
                <c:pt idx="463">
                  <c:v>324.09999999999718</c:v>
                </c:pt>
                <c:pt idx="464">
                  <c:v>324.79999999999717</c:v>
                </c:pt>
                <c:pt idx="465">
                  <c:v>325.49999999999716</c:v>
                </c:pt>
                <c:pt idx="466">
                  <c:v>326.19999999999715</c:v>
                </c:pt>
                <c:pt idx="467">
                  <c:v>326.89999999999714</c:v>
                </c:pt>
                <c:pt idx="468">
                  <c:v>327.59999999999712</c:v>
                </c:pt>
                <c:pt idx="469">
                  <c:v>328.29999999999711</c:v>
                </c:pt>
                <c:pt idx="470">
                  <c:v>328.9999999999971</c:v>
                </c:pt>
                <c:pt idx="471">
                  <c:v>329.69999999999709</c:v>
                </c:pt>
                <c:pt idx="472">
                  <c:v>330.39999999999708</c:v>
                </c:pt>
                <c:pt idx="473">
                  <c:v>331.09999999999707</c:v>
                </c:pt>
                <c:pt idx="474">
                  <c:v>331.79999999999706</c:v>
                </c:pt>
                <c:pt idx="475">
                  <c:v>332.49999999999704</c:v>
                </c:pt>
                <c:pt idx="476">
                  <c:v>333.19999999999703</c:v>
                </c:pt>
                <c:pt idx="477">
                  <c:v>333.89999999999702</c:v>
                </c:pt>
                <c:pt idx="478">
                  <c:v>334.59999999999701</c:v>
                </c:pt>
                <c:pt idx="479">
                  <c:v>335.299999999997</c:v>
                </c:pt>
                <c:pt idx="480">
                  <c:v>335.99999999999699</c:v>
                </c:pt>
                <c:pt idx="481">
                  <c:v>336.69999999999698</c:v>
                </c:pt>
                <c:pt idx="482">
                  <c:v>337.39999999999696</c:v>
                </c:pt>
                <c:pt idx="483">
                  <c:v>338.09999999999695</c:v>
                </c:pt>
                <c:pt idx="484">
                  <c:v>338.79999999999694</c:v>
                </c:pt>
                <c:pt idx="485">
                  <c:v>339.49999999999693</c:v>
                </c:pt>
                <c:pt idx="486">
                  <c:v>340.19999999999692</c:v>
                </c:pt>
                <c:pt idx="487">
                  <c:v>340.89999999999691</c:v>
                </c:pt>
                <c:pt idx="488">
                  <c:v>341.5999999999969</c:v>
                </c:pt>
                <c:pt idx="489">
                  <c:v>342.29999999999688</c:v>
                </c:pt>
                <c:pt idx="490">
                  <c:v>342.99999999999687</c:v>
                </c:pt>
                <c:pt idx="491">
                  <c:v>343.69999999999686</c:v>
                </c:pt>
                <c:pt idx="492">
                  <c:v>344.39999999999685</c:v>
                </c:pt>
                <c:pt idx="493">
                  <c:v>345.09999999999684</c:v>
                </c:pt>
                <c:pt idx="494">
                  <c:v>345.79999999999683</c:v>
                </c:pt>
                <c:pt idx="495">
                  <c:v>346.49999999999682</c:v>
                </c:pt>
                <c:pt idx="496">
                  <c:v>347.19999999999681</c:v>
                </c:pt>
                <c:pt idx="497">
                  <c:v>347.89999999999679</c:v>
                </c:pt>
                <c:pt idx="498">
                  <c:v>348.59999999999678</c:v>
                </c:pt>
                <c:pt idx="499">
                  <c:v>349.29999999999677</c:v>
                </c:pt>
                <c:pt idx="500">
                  <c:v>349.99999999999676</c:v>
                </c:pt>
                <c:pt idx="501">
                  <c:v>350.69999999999675</c:v>
                </c:pt>
                <c:pt idx="502">
                  <c:v>351.39999999999674</c:v>
                </c:pt>
                <c:pt idx="503">
                  <c:v>352.09999999999673</c:v>
                </c:pt>
                <c:pt idx="504">
                  <c:v>352.79999999999671</c:v>
                </c:pt>
                <c:pt idx="505">
                  <c:v>353.4999999999967</c:v>
                </c:pt>
                <c:pt idx="506">
                  <c:v>354.19999999999669</c:v>
                </c:pt>
                <c:pt idx="507">
                  <c:v>354.89999999999668</c:v>
                </c:pt>
                <c:pt idx="508">
                  <c:v>355.59999999999667</c:v>
                </c:pt>
                <c:pt idx="509">
                  <c:v>356.29999999999666</c:v>
                </c:pt>
                <c:pt idx="510">
                  <c:v>356.99999999999665</c:v>
                </c:pt>
                <c:pt idx="511">
                  <c:v>357.69999999999663</c:v>
                </c:pt>
                <c:pt idx="512">
                  <c:v>358.39999999999662</c:v>
                </c:pt>
                <c:pt idx="513">
                  <c:v>359.09999999999661</c:v>
                </c:pt>
                <c:pt idx="514">
                  <c:v>359.7999999999966</c:v>
                </c:pt>
                <c:pt idx="515">
                  <c:v>360.49999999999659</c:v>
                </c:pt>
                <c:pt idx="516">
                  <c:v>361.19999999999658</c:v>
                </c:pt>
                <c:pt idx="517">
                  <c:v>361.89999999999657</c:v>
                </c:pt>
                <c:pt idx="518">
                  <c:v>362.59999999999656</c:v>
                </c:pt>
                <c:pt idx="519">
                  <c:v>363.29999999999654</c:v>
                </c:pt>
                <c:pt idx="520">
                  <c:v>363.99999999999653</c:v>
                </c:pt>
                <c:pt idx="521">
                  <c:v>364.69999999999652</c:v>
                </c:pt>
                <c:pt idx="522">
                  <c:v>365.39999999999651</c:v>
                </c:pt>
                <c:pt idx="523">
                  <c:v>366.0999999999965</c:v>
                </c:pt>
                <c:pt idx="524">
                  <c:v>366.79999999999649</c:v>
                </c:pt>
                <c:pt idx="525">
                  <c:v>367.49999999999648</c:v>
                </c:pt>
                <c:pt idx="526">
                  <c:v>368.19999999999646</c:v>
                </c:pt>
                <c:pt idx="527">
                  <c:v>368.89999999999645</c:v>
                </c:pt>
                <c:pt idx="528">
                  <c:v>369.59999999999644</c:v>
                </c:pt>
                <c:pt idx="529">
                  <c:v>370.29999999999643</c:v>
                </c:pt>
                <c:pt idx="530">
                  <c:v>370.99999999999642</c:v>
                </c:pt>
                <c:pt idx="531">
                  <c:v>371.69999999999641</c:v>
                </c:pt>
                <c:pt idx="532">
                  <c:v>372.3999999999964</c:v>
                </c:pt>
                <c:pt idx="533">
                  <c:v>373.09999999999638</c:v>
                </c:pt>
                <c:pt idx="534">
                  <c:v>373.79999999999637</c:v>
                </c:pt>
                <c:pt idx="535">
                  <c:v>374.49999999999636</c:v>
                </c:pt>
                <c:pt idx="536">
                  <c:v>375.19999999999635</c:v>
                </c:pt>
                <c:pt idx="537">
                  <c:v>375.89999999999634</c:v>
                </c:pt>
                <c:pt idx="538">
                  <c:v>376.59999999999633</c:v>
                </c:pt>
                <c:pt idx="539">
                  <c:v>377.29999999999632</c:v>
                </c:pt>
                <c:pt idx="540">
                  <c:v>377.99999999999631</c:v>
                </c:pt>
                <c:pt idx="541">
                  <c:v>378.69999999999629</c:v>
                </c:pt>
                <c:pt idx="542">
                  <c:v>379.39999999999628</c:v>
                </c:pt>
                <c:pt idx="543">
                  <c:v>380.09999999999627</c:v>
                </c:pt>
                <c:pt idx="544">
                  <c:v>380.79999999999626</c:v>
                </c:pt>
                <c:pt idx="545">
                  <c:v>381.49999999999625</c:v>
                </c:pt>
                <c:pt idx="546">
                  <c:v>382.19999999999624</c:v>
                </c:pt>
                <c:pt idx="547">
                  <c:v>382.89999999999623</c:v>
                </c:pt>
                <c:pt idx="548">
                  <c:v>383.59999999999621</c:v>
                </c:pt>
                <c:pt idx="549">
                  <c:v>384.2999999999962</c:v>
                </c:pt>
                <c:pt idx="550">
                  <c:v>384.99999999999619</c:v>
                </c:pt>
                <c:pt idx="551">
                  <c:v>385.69999999999618</c:v>
                </c:pt>
                <c:pt idx="552">
                  <c:v>386.39999999999617</c:v>
                </c:pt>
                <c:pt idx="553">
                  <c:v>387.09999999999616</c:v>
                </c:pt>
                <c:pt idx="554">
                  <c:v>387.79999999999615</c:v>
                </c:pt>
                <c:pt idx="555">
                  <c:v>388.49999999999613</c:v>
                </c:pt>
                <c:pt idx="556">
                  <c:v>389.19999999999612</c:v>
                </c:pt>
                <c:pt idx="557">
                  <c:v>389.89999999999611</c:v>
                </c:pt>
                <c:pt idx="558">
                  <c:v>390.5999999999961</c:v>
                </c:pt>
                <c:pt idx="559">
                  <c:v>391.29999999999609</c:v>
                </c:pt>
                <c:pt idx="560">
                  <c:v>391.99999999999608</c:v>
                </c:pt>
                <c:pt idx="561">
                  <c:v>392.69999999999607</c:v>
                </c:pt>
                <c:pt idx="562">
                  <c:v>393.39999999999606</c:v>
                </c:pt>
                <c:pt idx="563">
                  <c:v>394.09999999999604</c:v>
                </c:pt>
                <c:pt idx="564">
                  <c:v>394.79999999999603</c:v>
                </c:pt>
                <c:pt idx="565">
                  <c:v>395.49999999999602</c:v>
                </c:pt>
                <c:pt idx="566">
                  <c:v>396.19999999999601</c:v>
                </c:pt>
                <c:pt idx="567">
                  <c:v>396.899999999996</c:v>
                </c:pt>
                <c:pt idx="568">
                  <c:v>397.59999999999599</c:v>
                </c:pt>
                <c:pt idx="569">
                  <c:v>398.29999999999598</c:v>
                </c:pt>
                <c:pt idx="570">
                  <c:v>398.99999999999596</c:v>
                </c:pt>
                <c:pt idx="571">
                  <c:v>399.69999999999595</c:v>
                </c:pt>
                <c:pt idx="572">
                  <c:v>400.39999999999594</c:v>
                </c:pt>
                <c:pt idx="573">
                  <c:v>401.09999999999593</c:v>
                </c:pt>
                <c:pt idx="574">
                  <c:v>401.79999999999592</c:v>
                </c:pt>
                <c:pt idx="575">
                  <c:v>402.49999999999591</c:v>
                </c:pt>
                <c:pt idx="576">
                  <c:v>403.1999999999959</c:v>
                </c:pt>
                <c:pt idx="577">
                  <c:v>403.89999999999588</c:v>
                </c:pt>
                <c:pt idx="578">
                  <c:v>404.59999999999587</c:v>
                </c:pt>
                <c:pt idx="579">
                  <c:v>405.29999999999586</c:v>
                </c:pt>
                <c:pt idx="580">
                  <c:v>405.99999999999585</c:v>
                </c:pt>
                <c:pt idx="581">
                  <c:v>406.69999999999584</c:v>
                </c:pt>
                <c:pt idx="582">
                  <c:v>407.39999999999583</c:v>
                </c:pt>
                <c:pt idx="583">
                  <c:v>408.09999999999582</c:v>
                </c:pt>
                <c:pt idx="584">
                  <c:v>408.7999999999958</c:v>
                </c:pt>
                <c:pt idx="585">
                  <c:v>409.49999999999579</c:v>
                </c:pt>
                <c:pt idx="586">
                  <c:v>410.19999999999578</c:v>
                </c:pt>
                <c:pt idx="587">
                  <c:v>410.89999999999577</c:v>
                </c:pt>
                <c:pt idx="588">
                  <c:v>411.59999999999576</c:v>
                </c:pt>
                <c:pt idx="589">
                  <c:v>412.29999999999575</c:v>
                </c:pt>
                <c:pt idx="590">
                  <c:v>412.99999999999574</c:v>
                </c:pt>
                <c:pt idx="591">
                  <c:v>413.69999999999573</c:v>
                </c:pt>
                <c:pt idx="592">
                  <c:v>414.39999999999571</c:v>
                </c:pt>
                <c:pt idx="593">
                  <c:v>415.0999999999957</c:v>
                </c:pt>
                <c:pt idx="594">
                  <c:v>415.79999999999569</c:v>
                </c:pt>
                <c:pt idx="595">
                  <c:v>416.49999999999568</c:v>
                </c:pt>
                <c:pt idx="596">
                  <c:v>417.19999999999567</c:v>
                </c:pt>
                <c:pt idx="597">
                  <c:v>417.89999999999566</c:v>
                </c:pt>
                <c:pt idx="598">
                  <c:v>418.59999999999565</c:v>
                </c:pt>
                <c:pt idx="599">
                  <c:v>419.29999999999563</c:v>
                </c:pt>
                <c:pt idx="600">
                  <c:v>419.99999999999562</c:v>
                </c:pt>
                <c:pt idx="601">
                  <c:v>420.69999999999561</c:v>
                </c:pt>
                <c:pt idx="602">
                  <c:v>421.3999999999956</c:v>
                </c:pt>
                <c:pt idx="603">
                  <c:v>422.09999999999559</c:v>
                </c:pt>
                <c:pt idx="604">
                  <c:v>422.79999999999558</c:v>
                </c:pt>
                <c:pt idx="605">
                  <c:v>423.49999999999557</c:v>
                </c:pt>
                <c:pt idx="606">
                  <c:v>424.19999999999555</c:v>
                </c:pt>
                <c:pt idx="607">
                  <c:v>424.89999999999554</c:v>
                </c:pt>
                <c:pt idx="608">
                  <c:v>425.59999999999553</c:v>
                </c:pt>
                <c:pt idx="609">
                  <c:v>426.29999999999552</c:v>
                </c:pt>
                <c:pt idx="610">
                  <c:v>426.99999999999551</c:v>
                </c:pt>
                <c:pt idx="611">
                  <c:v>427.6999999999955</c:v>
                </c:pt>
                <c:pt idx="612">
                  <c:v>428.39999999999549</c:v>
                </c:pt>
                <c:pt idx="613">
                  <c:v>429.09999999999548</c:v>
                </c:pt>
                <c:pt idx="614">
                  <c:v>429.79999999999546</c:v>
                </c:pt>
                <c:pt idx="615">
                  <c:v>430.49999999999545</c:v>
                </c:pt>
                <c:pt idx="616">
                  <c:v>431.19999999999544</c:v>
                </c:pt>
                <c:pt idx="617">
                  <c:v>431.89999999999543</c:v>
                </c:pt>
                <c:pt idx="618">
                  <c:v>432.59999999999542</c:v>
                </c:pt>
                <c:pt idx="619">
                  <c:v>433.29999999999541</c:v>
                </c:pt>
                <c:pt idx="620">
                  <c:v>433.9999999999954</c:v>
                </c:pt>
                <c:pt idx="621">
                  <c:v>434.69999999999538</c:v>
                </c:pt>
                <c:pt idx="622">
                  <c:v>435.39999999999537</c:v>
                </c:pt>
                <c:pt idx="623">
                  <c:v>436.09999999999536</c:v>
                </c:pt>
                <c:pt idx="624">
                  <c:v>436.79999999999535</c:v>
                </c:pt>
                <c:pt idx="625">
                  <c:v>437.49999999999534</c:v>
                </c:pt>
                <c:pt idx="626">
                  <c:v>438.19999999999533</c:v>
                </c:pt>
                <c:pt idx="627">
                  <c:v>438.89999999999532</c:v>
                </c:pt>
                <c:pt idx="628">
                  <c:v>439.5999999999953</c:v>
                </c:pt>
                <c:pt idx="629">
                  <c:v>440.29999999999529</c:v>
                </c:pt>
                <c:pt idx="630">
                  <c:v>440.99999999999528</c:v>
                </c:pt>
                <c:pt idx="631">
                  <c:v>441.69999999999527</c:v>
                </c:pt>
                <c:pt idx="632">
                  <c:v>442.39999999999526</c:v>
                </c:pt>
                <c:pt idx="633">
                  <c:v>443.09999999999525</c:v>
                </c:pt>
                <c:pt idx="634">
                  <c:v>443.79999999999524</c:v>
                </c:pt>
                <c:pt idx="635">
                  <c:v>444.49999999999523</c:v>
                </c:pt>
                <c:pt idx="636">
                  <c:v>445.19999999999521</c:v>
                </c:pt>
                <c:pt idx="637">
                  <c:v>445.8999999999952</c:v>
                </c:pt>
                <c:pt idx="638">
                  <c:v>446.59999999999519</c:v>
                </c:pt>
                <c:pt idx="639">
                  <c:v>447.29999999999518</c:v>
                </c:pt>
                <c:pt idx="640">
                  <c:v>447.99999999999517</c:v>
                </c:pt>
                <c:pt idx="641">
                  <c:v>448.69999999999516</c:v>
                </c:pt>
                <c:pt idx="642">
                  <c:v>449.39999999999515</c:v>
                </c:pt>
                <c:pt idx="643">
                  <c:v>450.09999999999513</c:v>
                </c:pt>
                <c:pt idx="644">
                  <c:v>450.79999999999512</c:v>
                </c:pt>
                <c:pt idx="645">
                  <c:v>451.49999999999511</c:v>
                </c:pt>
                <c:pt idx="646">
                  <c:v>452.1999999999951</c:v>
                </c:pt>
                <c:pt idx="647">
                  <c:v>452.89999999999509</c:v>
                </c:pt>
                <c:pt idx="648">
                  <c:v>453.59999999999508</c:v>
                </c:pt>
                <c:pt idx="649">
                  <c:v>454.29999999999507</c:v>
                </c:pt>
                <c:pt idx="650">
                  <c:v>454.99999999999505</c:v>
                </c:pt>
                <c:pt idx="651">
                  <c:v>455.69999999999504</c:v>
                </c:pt>
                <c:pt idx="652">
                  <c:v>456.39999999999503</c:v>
                </c:pt>
                <c:pt idx="653">
                  <c:v>457.09999999999502</c:v>
                </c:pt>
                <c:pt idx="654">
                  <c:v>457.79999999999501</c:v>
                </c:pt>
                <c:pt idx="655">
                  <c:v>458.499999999995</c:v>
                </c:pt>
                <c:pt idx="656">
                  <c:v>459.19999999999499</c:v>
                </c:pt>
                <c:pt idx="657">
                  <c:v>459.89999999999498</c:v>
                </c:pt>
                <c:pt idx="658">
                  <c:v>460.59999999999496</c:v>
                </c:pt>
                <c:pt idx="659">
                  <c:v>461.29999999999495</c:v>
                </c:pt>
                <c:pt idx="660">
                  <c:v>461.99999999999494</c:v>
                </c:pt>
                <c:pt idx="661">
                  <c:v>462.69999999999493</c:v>
                </c:pt>
                <c:pt idx="662">
                  <c:v>463.39999999999492</c:v>
                </c:pt>
                <c:pt idx="663">
                  <c:v>464.09999999999491</c:v>
                </c:pt>
                <c:pt idx="664">
                  <c:v>464.7999999999949</c:v>
                </c:pt>
                <c:pt idx="665">
                  <c:v>465.49999999999488</c:v>
                </c:pt>
                <c:pt idx="666">
                  <c:v>466.19999999999487</c:v>
                </c:pt>
                <c:pt idx="667">
                  <c:v>466.89999999999486</c:v>
                </c:pt>
                <c:pt idx="668">
                  <c:v>467.59999999999485</c:v>
                </c:pt>
                <c:pt idx="669">
                  <c:v>468.29999999999484</c:v>
                </c:pt>
                <c:pt idx="670">
                  <c:v>468.99999999999483</c:v>
                </c:pt>
                <c:pt idx="671">
                  <c:v>469.69999999999482</c:v>
                </c:pt>
                <c:pt idx="672">
                  <c:v>470.3999999999948</c:v>
                </c:pt>
                <c:pt idx="673">
                  <c:v>471.09999999999479</c:v>
                </c:pt>
                <c:pt idx="674">
                  <c:v>471.79999999999478</c:v>
                </c:pt>
                <c:pt idx="675">
                  <c:v>472.49999999999477</c:v>
                </c:pt>
                <c:pt idx="676">
                  <c:v>473.19999999999476</c:v>
                </c:pt>
                <c:pt idx="677">
                  <c:v>473.89999999999475</c:v>
                </c:pt>
                <c:pt idx="678">
                  <c:v>474.59999999999474</c:v>
                </c:pt>
                <c:pt idx="679">
                  <c:v>475.29999999999472</c:v>
                </c:pt>
                <c:pt idx="680">
                  <c:v>475.99999999999471</c:v>
                </c:pt>
                <c:pt idx="681">
                  <c:v>476.6999999999947</c:v>
                </c:pt>
                <c:pt idx="682">
                  <c:v>477.39999999999469</c:v>
                </c:pt>
                <c:pt idx="683">
                  <c:v>478.09999999999468</c:v>
                </c:pt>
                <c:pt idx="684">
                  <c:v>478.79999999999467</c:v>
                </c:pt>
                <c:pt idx="685">
                  <c:v>479.49999999999466</c:v>
                </c:pt>
                <c:pt idx="686">
                  <c:v>480.19999999999465</c:v>
                </c:pt>
                <c:pt idx="687">
                  <c:v>480.89999999999463</c:v>
                </c:pt>
                <c:pt idx="688">
                  <c:v>481.59999999999462</c:v>
                </c:pt>
                <c:pt idx="689">
                  <c:v>482.29999999999461</c:v>
                </c:pt>
                <c:pt idx="690">
                  <c:v>482.9999999999946</c:v>
                </c:pt>
                <c:pt idx="691">
                  <c:v>483.69999999999459</c:v>
                </c:pt>
                <c:pt idx="692">
                  <c:v>484.39999999999458</c:v>
                </c:pt>
                <c:pt idx="693">
                  <c:v>485.09999999999457</c:v>
                </c:pt>
                <c:pt idx="694">
                  <c:v>485.79999999999455</c:v>
                </c:pt>
                <c:pt idx="695">
                  <c:v>486.49999999999454</c:v>
                </c:pt>
                <c:pt idx="696">
                  <c:v>487.19999999999453</c:v>
                </c:pt>
                <c:pt idx="697">
                  <c:v>487.89999999999452</c:v>
                </c:pt>
                <c:pt idx="698">
                  <c:v>488.59999999999451</c:v>
                </c:pt>
                <c:pt idx="699">
                  <c:v>489.2999999999945</c:v>
                </c:pt>
                <c:pt idx="700">
                  <c:v>489.99999999999449</c:v>
                </c:pt>
                <c:pt idx="701">
                  <c:v>490.69999999999447</c:v>
                </c:pt>
                <c:pt idx="702">
                  <c:v>491.39999999999446</c:v>
                </c:pt>
                <c:pt idx="703">
                  <c:v>492.09999999999445</c:v>
                </c:pt>
                <c:pt idx="704">
                  <c:v>492.79999999999444</c:v>
                </c:pt>
                <c:pt idx="705">
                  <c:v>493.49999999999443</c:v>
                </c:pt>
                <c:pt idx="706">
                  <c:v>494.19999999999442</c:v>
                </c:pt>
                <c:pt idx="707">
                  <c:v>494.89999999999441</c:v>
                </c:pt>
                <c:pt idx="708">
                  <c:v>495.5999999999944</c:v>
                </c:pt>
                <c:pt idx="709">
                  <c:v>496.29999999999438</c:v>
                </c:pt>
                <c:pt idx="710">
                  <c:v>496.99999999999437</c:v>
                </c:pt>
                <c:pt idx="711">
                  <c:v>497.69999999999436</c:v>
                </c:pt>
                <c:pt idx="712">
                  <c:v>498.39999999999435</c:v>
                </c:pt>
                <c:pt idx="713">
                  <c:v>499.09999999999434</c:v>
                </c:pt>
                <c:pt idx="714">
                  <c:v>499.79999999999433</c:v>
                </c:pt>
                <c:pt idx="715">
                  <c:v>500.49999999999432</c:v>
                </c:pt>
                <c:pt idx="716">
                  <c:v>501.1999999999943</c:v>
                </c:pt>
                <c:pt idx="717">
                  <c:v>501.89999999999429</c:v>
                </c:pt>
                <c:pt idx="718">
                  <c:v>502.59999999999428</c:v>
                </c:pt>
                <c:pt idx="719">
                  <c:v>503.29999999999427</c:v>
                </c:pt>
                <c:pt idx="720">
                  <c:v>503.99999999999426</c:v>
                </c:pt>
                <c:pt idx="721">
                  <c:v>504.69999999999425</c:v>
                </c:pt>
                <c:pt idx="722">
                  <c:v>505.39999999999424</c:v>
                </c:pt>
                <c:pt idx="723">
                  <c:v>506.09999999999422</c:v>
                </c:pt>
                <c:pt idx="724">
                  <c:v>506.79999999999421</c:v>
                </c:pt>
                <c:pt idx="725">
                  <c:v>507.4999999999942</c:v>
                </c:pt>
                <c:pt idx="726">
                  <c:v>508.19999999999419</c:v>
                </c:pt>
                <c:pt idx="727">
                  <c:v>508.89999999999418</c:v>
                </c:pt>
                <c:pt idx="728">
                  <c:v>509.59999999999417</c:v>
                </c:pt>
                <c:pt idx="729">
                  <c:v>510.29999999999416</c:v>
                </c:pt>
                <c:pt idx="730">
                  <c:v>510.99999999999415</c:v>
                </c:pt>
                <c:pt idx="731">
                  <c:v>511.69999999999413</c:v>
                </c:pt>
                <c:pt idx="732">
                  <c:v>512.39999999999418</c:v>
                </c:pt>
                <c:pt idx="733">
                  <c:v>513.09999999999422</c:v>
                </c:pt>
                <c:pt idx="734">
                  <c:v>513.79999999999427</c:v>
                </c:pt>
                <c:pt idx="735">
                  <c:v>514.49999999999432</c:v>
                </c:pt>
                <c:pt idx="736">
                  <c:v>515.19999999999436</c:v>
                </c:pt>
                <c:pt idx="737">
                  <c:v>515.89999999999441</c:v>
                </c:pt>
                <c:pt idx="738">
                  <c:v>516.59999999999445</c:v>
                </c:pt>
                <c:pt idx="739">
                  <c:v>517.2999999999945</c:v>
                </c:pt>
                <c:pt idx="740">
                  <c:v>517.99999999999454</c:v>
                </c:pt>
                <c:pt idx="741">
                  <c:v>518.69999999999459</c:v>
                </c:pt>
                <c:pt idx="742">
                  <c:v>519.39999999999463</c:v>
                </c:pt>
                <c:pt idx="743">
                  <c:v>520.09999999999468</c:v>
                </c:pt>
                <c:pt idx="744">
                  <c:v>520.79999999999472</c:v>
                </c:pt>
                <c:pt idx="745">
                  <c:v>521.49999999999477</c:v>
                </c:pt>
                <c:pt idx="746">
                  <c:v>522.19999999999482</c:v>
                </c:pt>
                <c:pt idx="747">
                  <c:v>522.89999999999486</c:v>
                </c:pt>
                <c:pt idx="748">
                  <c:v>523.59999999999491</c:v>
                </c:pt>
                <c:pt idx="749">
                  <c:v>524.29999999999495</c:v>
                </c:pt>
                <c:pt idx="750">
                  <c:v>524.999999999995</c:v>
                </c:pt>
                <c:pt idx="751">
                  <c:v>525.69999999999504</c:v>
                </c:pt>
                <c:pt idx="752">
                  <c:v>526.39999999999509</c:v>
                </c:pt>
                <c:pt idx="753">
                  <c:v>527.09999999999513</c:v>
                </c:pt>
                <c:pt idx="754">
                  <c:v>527.79999999999518</c:v>
                </c:pt>
                <c:pt idx="755">
                  <c:v>528.49999999999523</c:v>
                </c:pt>
                <c:pt idx="756">
                  <c:v>529.19999999999527</c:v>
                </c:pt>
                <c:pt idx="757">
                  <c:v>529.89999999999532</c:v>
                </c:pt>
                <c:pt idx="758">
                  <c:v>530.59999999999536</c:v>
                </c:pt>
                <c:pt idx="759">
                  <c:v>531.29999999999541</c:v>
                </c:pt>
                <c:pt idx="760">
                  <c:v>531.99999999999545</c:v>
                </c:pt>
                <c:pt idx="761">
                  <c:v>532.6999999999955</c:v>
                </c:pt>
                <c:pt idx="762">
                  <c:v>533.39999999999554</c:v>
                </c:pt>
                <c:pt idx="763">
                  <c:v>534.09999999999559</c:v>
                </c:pt>
                <c:pt idx="764">
                  <c:v>534.79999999999563</c:v>
                </c:pt>
                <c:pt idx="765">
                  <c:v>535.49999999999568</c:v>
                </c:pt>
                <c:pt idx="766">
                  <c:v>536.19999999999573</c:v>
                </c:pt>
                <c:pt idx="767">
                  <c:v>536.89999999999577</c:v>
                </c:pt>
                <c:pt idx="768">
                  <c:v>537.59999999999582</c:v>
                </c:pt>
                <c:pt idx="769">
                  <c:v>538.29999999999586</c:v>
                </c:pt>
                <c:pt idx="770">
                  <c:v>538.99999999999591</c:v>
                </c:pt>
                <c:pt idx="771">
                  <c:v>539.69999999999595</c:v>
                </c:pt>
                <c:pt idx="772">
                  <c:v>540.399999999996</c:v>
                </c:pt>
                <c:pt idx="773">
                  <c:v>541.09999999999604</c:v>
                </c:pt>
                <c:pt idx="774">
                  <c:v>541.79999999999609</c:v>
                </c:pt>
                <c:pt idx="775">
                  <c:v>542.49999999999613</c:v>
                </c:pt>
                <c:pt idx="776">
                  <c:v>543.19999999999618</c:v>
                </c:pt>
                <c:pt idx="777">
                  <c:v>543.89999999999623</c:v>
                </c:pt>
                <c:pt idx="778">
                  <c:v>544.59999999999627</c:v>
                </c:pt>
                <c:pt idx="779">
                  <c:v>545.29999999999632</c:v>
                </c:pt>
                <c:pt idx="780">
                  <c:v>545.99999999999636</c:v>
                </c:pt>
                <c:pt idx="781">
                  <c:v>546.69999999999641</c:v>
                </c:pt>
                <c:pt idx="782">
                  <c:v>547.39999999999645</c:v>
                </c:pt>
                <c:pt idx="783">
                  <c:v>548.0999999999965</c:v>
                </c:pt>
                <c:pt idx="784">
                  <c:v>548.79999999999654</c:v>
                </c:pt>
                <c:pt idx="785">
                  <c:v>549.49999999999659</c:v>
                </c:pt>
                <c:pt idx="786">
                  <c:v>550.19999999999663</c:v>
                </c:pt>
                <c:pt idx="787">
                  <c:v>550.89999999999668</c:v>
                </c:pt>
                <c:pt idx="788">
                  <c:v>551.59999999999673</c:v>
                </c:pt>
                <c:pt idx="789">
                  <c:v>552.29999999999677</c:v>
                </c:pt>
                <c:pt idx="790">
                  <c:v>552.99999999999682</c:v>
                </c:pt>
                <c:pt idx="791">
                  <c:v>553.69999999999686</c:v>
                </c:pt>
                <c:pt idx="792">
                  <c:v>554.39999999999691</c:v>
                </c:pt>
                <c:pt idx="793">
                  <c:v>555.09999999999695</c:v>
                </c:pt>
                <c:pt idx="794">
                  <c:v>555.799999999997</c:v>
                </c:pt>
                <c:pt idx="795">
                  <c:v>556.49999999999704</c:v>
                </c:pt>
                <c:pt idx="796">
                  <c:v>557.19999999999709</c:v>
                </c:pt>
                <c:pt idx="797">
                  <c:v>557.89999999999714</c:v>
                </c:pt>
                <c:pt idx="798">
                  <c:v>558.59999999999718</c:v>
                </c:pt>
                <c:pt idx="799">
                  <c:v>559.29999999999723</c:v>
                </c:pt>
                <c:pt idx="800">
                  <c:v>559.99999999999727</c:v>
                </c:pt>
                <c:pt idx="801">
                  <c:v>560.69999999999732</c:v>
                </c:pt>
                <c:pt idx="802">
                  <c:v>561.39999999999736</c:v>
                </c:pt>
                <c:pt idx="803">
                  <c:v>562.09999999999741</c:v>
                </c:pt>
                <c:pt idx="804">
                  <c:v>562.79999999999745</c:v>
                </c:pt>
                <c:pt idx="805">
                  <c:v>563.4999999999975</c:v>
                </c:pt>
                <c:pt idx="806">
                  <c:v>564.19999999999754</c:v>
                </c:pt>
                <c:pt idx="807">
                  <c:v>564.89999999999759</c:v>
                </c:pt>
                <c:pt idx="808">
                  <c:v>565.59999999999764</c:v>
                </c:pt>
                <c:pt idx="809">
                  <c:v>566.29999999999768</c:v>
                </c:pt>
                <c:pt idx="810">
                  <c:v>566.99999999999773</c:v>
                </c:pt>
                <c:pt idx="811">
                  <c:v>567.69999999999777</c:v>
                </c:pt>
                <c:pt idx="812">
                  <c:v>568.39999999999782</c:v>
                </c:pt>
                <c:pt idx="813">
                  <c:v>569.09999999999786</c:v>
                </c:pt>
                <c:pt idx="814">
                  <c:v>569.79999999999791</c:v>
                </c:pt>
                <c:pt idx="815">
                  <c:v>570.49999999999795</c:v>
                </c:pt>
                <c:pt idx="816">
                  <c:v>571.199999999998</c:v>
                </c:pt>
                <c:pt idx="817">
                  <c:v>571.89999999999804</c:v>
                </c:pt>
                <c:pt idx="818">
                  <c:v>572.59999999999809</c:v>
                </c:pt>
                <c:pt idx="819">
                  <c:v>573.29999999999814</c:v>
                </c:pt>
                <c:pt idx="820">
                  <c:v>573.99999999999818</c:v>
                </c:pt>
                <c:pt idx="821">
                  <c:v>574.69999999999823</c:v>
                </c:pt>
                <c:pt idx="822">
                  <c:v>575.39999999999827</c:v>
                </c:pt>
                <c:pt idx="823">
                  <c:v>576.09999999999832</c:v>
                </c:pt>
                <c:pt idx="824">
                  <c:v>576.79999999999836</c:v>
                </c:pt>
                <c:pt idx="825">
                  <c:v>577.49999999999841</c:v>
                </c:pt>
                <c:pt idx="826">
                  <c:v>578.19999999999845</c:v>
                </c:pt>
                <c:pt idx="827">
                  <c:v>578.8999999999985</c:v>
                </c:pt>
                <c:pt idx="828">
                  <c:v>579.59999999999854</c:v>
                </c:pt>
                <c:pt idx="829">
                  <c:v>580.29999999999859</c:v>
                </c:pt>
                <c:pt idx="830">
                  <c:v>580.99999999999864</c:v>
                </c:pt>
                <c:pt idx="831">
                  <c:v>581.69999999999868</c:v>
                </c:pt>
                <c:pt idx="832">
                  <c:v>582.39999999999873</c:v>
                </c:pt>
                <c:pt idx="833">
                  <c:v>583.09999999999877</c:v>
                </c:pt>
                <c:pt idx="834">
                  <c:v>583.79999999999882</c:v>
                </c:pt>
                <c:pt idx="835">
                  <c:v>584.49999999999886</c:v>
                </c:pt>
                <c:pt idx="836">
                  <c:v>585.19999999999891</c:v>
                </c:pt>
                <c:pt idx="837">
                  <c:v>585.89999999999895</c:v>
                </c:pt>
                <c:pt idx="838">
                  <c:v>586.599999999999</c:v>
                </c:pt>
                <c:pt idx="839">
                  <c:v>587.29999999999905</c:v>
                </c:pt>
                <c:pt idx="840">
                  <c:v>587.99999999999909</c:v>
                </c:pt>
                <c:pt idx="841">
                  <c:v>588.69999999999914</c:v>
                </c:pt>
                <c:pt idx="842">
                  <c:v>589.39999999999918</c:v>
                </c:pt>
                <c:pt idx="843">
                  <c:v>590.09999999999923</c:v>
                </c:pt>
                <c:pt idx="844">
                  <c:v>590.79999999999927</c:v>
                </c:pt>
                <c:pt idx="845">
                  <c:v>591.49999999999932</c:v>
                </c:pt>
                <c:pt idx="846">
                  <c:v>592.19999999999936</c:v>
                </c:pt>
                <c:pt idx="847">
                  <c:v>592.89999999999941</c:v>
                </c:pt>
                <c:pt idx="848">
                  <c:v>593.59999999999945</c:v>
                </c:pt>
                <c:pt idx="849">
                  <c:v>594.2999999999995</c:v>
                </c:pt>
                <c:pt idx="850">
                  <c:v>594.99999999999955</c:v>
                </c:pt>
                <c:pt idx="851">
                  <c:v>595.69999999999959</c:v>
                </c:pt>
                <c:pt idx="852">
                  <c:v>596.39999999999964</c:v>
                </c:pt>
                <c:pt idx="853">
                  <c:v>597.09999999999968</c:v>
                </c:pt>
                <c:pt idx="854">
                  <c:v>597.79999999999973</c:v>
                </c:pt>
                <c:pt idx="855">
                  <c:v>598.49999999999977</c:v>
                </c:pt>
                <c:pt idx="856">
                  <c:v>599.19999999999982</c:v>
                </c:pt>
                <c:pt idx="857">
                  <c:v>599.89999999999986</c:v>
                </c:pt>
                <c:pt idx="858">
                  <c:v>600.59999999999991</c:v>
                </c:pt>
                <c:pt idx="859">
                  <c:v>601.29999999999995</c:v>
                </c:pt>
                <c:pt idx="860">
                  <c:v>602</c:v>
                </c:pt>
                <c:pt idx="861">
                  <c:v>602.70000000000005</c:v>
                </c:pt>
                <c:pt idx="862">
                  <c:v>603.40000000000009</c:v>
                </c:pt>
                <c:pt idx="863">
                  <c:v>604.10000000000014</c:v>
                </c:pt>
                <c:pt idx="864">
                  <c:v>604.80000000000018</c:v>
                </c:pt>
                <c:pt idx="865">
                  <c:v>605.50000000000023</c:v>
                </c:pt>
                <c:pt idx="866">
                  <c:v>606.20000000000027</c:v>
                </c:pt>
                <c:pt idx="867">
                  <c:v>606.90000000000032</c:v>
                </c:pt>
                <c:pt idx="868">
                  <c:v>607.60000000000036</c:v>
                </c:pt>
                <c:pt idx="869">
                  <c:v>608.30000000000041</c:v>
                </c:pt>
                <c:pt idx="870">
                  <c:v>609.00000000000045</c:v>
                </c:pt>
                <c:pt idx="871">
                  <c:v>609.7000000000005</c:v>
                </c:pt>
                <c:pt idx="872">
                  <c:v>610.40000000000055</c:v>
                </c:pt>
                <c:pt idx="873">
                  <c:v>611.10000000000059</c:v>
                </c:pt>
                <c:pt idx="874">
                  <c:v>611.80000000000064</c:v>
                </c:pt>
                <c:pt idx="875">
                  <c:v>612.50000000000068</c:v>
                </c:pt>
                <c:pt idx="876">
                  <c:v>613.20000000000073</c:v>
                </c:pt>
                <c:pt idx="877">
                  <c:v>613.90000000000077</c:v>
                </c:pt>
                <c:pt idx="878">
                  <c:v>614.60000000000082</c:v>
                </c:pt>
                <c:pt idx="879">
                  <c:v>615.30000000000086</c:v>
                </c:pt>
                <c:pt idx="880">
                  <c:v>616.00000000000091</c:v>
                </c:pt>
                <c:pt idx="881">
                  <c:v>616.70000000000095</c:v>
                </c:pt>
                <c:pt idx="882">
                  <c:v>617.400000000001</c:v>
                </c:pt>
                <c:pt idx="883">
                  <c:v>618.10000000000105</c:v>
                </c:pt>
                <c:pt idx="884">
                  <c:v>618.80000000000109</c:v>
                </c:pt>
                <c:pt idx="885">
                  <c:v>619.50000000000114</c:v>
                </c:pt>
                <c:pt idx="886">
                  <c:v>620.20000000000118</c:v>
                </c:pt>
                <c:pt idx="887">
                  <c:v>620.90000000000123</c:v>
                </c:pt>
                <c:pt idx="888">
                  <c:v>621.60000000000127</c:v>
                </c:pt>
                <c:pt idx="889">
                  <c:v>622.30000000000132</c:v>
                </c:pt>
                <c:pt idx="890">
                  <c:v>623.00000000000136</c:v>
                </c:pt>
                <c:pt idx="891">
                  <c:v>623.70000000000141</c:v>
                </c:pt>
                <c:pt idx="892">
                  <c:v>624.40000000000146</c:v>
                </c:pt>
                <c:pt idx="893">
                  <c:v>625.1000000000015</c:v>
                </c:pt>
                <c:pt idx="894">
                  <c:v>625.80000000000155</c:v>
                </c:pt>
                <c:pt idx="895">
                  <c:v>626.50000000000159</c:v>
                </c:pt>
                <c:pt idx="896">
                  <c:v>627.20000000000164</c:v>
                </c:pt>
                <c:pt idx="897">
                  <c:v>627.90000000000168</c:v>
                </c:pt>
                <c:pt idx="898">
                  <c:v>628.60000000000173</c:v>
                </c:pt>
                <c:pt idx="899">
                  <c:v>629.30000000000177</c:v>
                </c:pt>
                <c:pt idx="900">
                  <c:v>630.00000000000182</c:v>
                </c:pt>
                <c:pt idx="901">
                  <c:v>630.70000000000186</c:v>
                </c:pt>
                <c:pt idx="902">
                  <c:v>631.40000000000191</c:v>
                </c:pt>
                <c:pt idx="903">
                  <c:v>632.10000000000196</c:v>
                </c:pt>
                <c:pt idx="904">
                  <c:v>632.800000000002</c:v>
                </c:pt>
                <c:pt idx="905">
                  <c:v>633.50000000000205</c:v>
                </c:pt>
                <c:pt idx="906">
                  <c:v>634.20000000000209</c:v>
                </c:pt>
                <c:pt idx="907">
                  <c:v>634.90000000000214</c:v>
                </c:pt>
                <c:pt idx="908">
                  <c:v>635.60000000000218</c:v>
                </c:pt>
                <c:pt idx="909">
                  <c:v>636.30000000000223</c:v>
                </c:pt>
                <c:pt idx="910">
                  <c:v>637.00000000000227</c:v>
                </c:pt>
                <c:pt idx="911">
                  <c:v>637.70000000000232</c:v>
                </c:pt>
                <c:pt idx="912">
                  <c:v>638.40000000000236</c:v>
                </c:pt>
                <c:pt idx="913">
                  <c:v>639.10000000000241</c:v>
                </c:pt>
                <c:pt idx="914">
                  <c:v>639.80000000000246</c:v>
                </c:pt>
                <c:pt idx="915">
                  <c:v>640.5000000000025</c:v>
                </c:pt>
                <c:pt idx="916">
                  <c:v>641.20000000000255</c:v>
                </c:pt>
                <c:pt idx="917">
                  <c:v>641.90000000000259</c:v>
                </c:pt>
                <c:pt idx="918">
                  <c:v>642.60000000000264</c:v>
                </c:pt>
                <c:pt idx="919">
                  <c:v>643.30000000000268</c:v>
                </c:pt>
                <c:pt idx="920">
                  <c:v>644.00000000000273</c:v>
                </c:pt>
                <c:pt idx="921">
                  <c:v>644.70000000000277</c:v>
                </c:pt>
                <c:pt idx="922">
                  <c:v>645.40000000000282</c:v>
                </c:pt>
                <c:pt idx="923">
                  <c:v>646.10000000000286</c:v>
                </c:pt>
                <c:pt idx="924">
                  <c:v>646.80000000000291</c:v>
                </c:pt>
                <c:pt idx="925">
                  <c:v>647.50000000000296</c:v>
                </c:pt>
                <c:pt idx="926">
                  <c:v>648.200000000003</c:v>
                </c:pt>
                <c:pt idx="927">
                  <c:v>648.90000000000305</c:v>
                </c:pt>
                <c:pt idx="928">
                  <c:v>649.60000000000309</c:v>
                </c:pt>
                <c:pt idx="929">
                  <c:v>650.30000000000314</c:v>
                </c:pt>
                <c:pt idx="930">
                  <c:v>651.00000000000318</c:v>
                </c:pt>
                <c:pt idx="931">
                  <c:v>651.70000000000323</c:v>
                </c:pt>
                <c:pt idx="932">
                  <c:v>652.40000000000327</c:v>
                </c:pt>
                <c:pt idx="933">
                  <c:v>653.10000000000332</c:v>
                </c:pt>
                <c:pt idx="934">
                  <c:v>653.80000000000337</c:v>
                </c:pt>
                <c:pt idx="935">
                  <c:v>654.50000000000341</c:v>
                </c:pt>
                <c:pt idx="936">
                  <c:v>655.20000000000346</c:v>
                </c:pt>
                <c:pt idx="937">
                  <c:v>655.9000000000035</c:v>
                </c:pt>
                <c:pt idx="938">
                  <c:v>656.60000000000355</c:v>
                </c:pt>
                <c:pt idx="939">
                  <c:v>657.30000000000359</c:v>
                </c:pt>
                <c:pt idx="940">
                  <c:v>658.00000000000364</c:v>
                </c:pt>
                <c:pt idx="941">
                  <c:v>658.70000000000368</c:v>
                </c:pt>
                <c:pt idx="942">
                  <c:v>659.40000000000373</c:v>
                </c:pt>
                <c:pt idx="943">
                  <c:v>660.10000000000377</c:v>
                </c:pt>
                <c:pt idx="944">
                  <c:v>660.80000000000382</c:v>
                </c:pt>
                <c:pt idx="945">
                  <c:v>661.50000000000387</c:v>
                </c:pt>
                <c:pt idx="946">
                  <c:v>662.20000000000391</c:v>
                </c:pt>
                <c:pt idx="947">
                  <c:v>662.90000000000396</c:v>
                </c:pt>
                <c:pt idx="948">
                  <c:v>663.600000000004</c:v>
                </c:pt>
                <c:pt idx="949">
                  <c:v>664.30000000000405</c:v>
                </c:pt>
                <c:pt idx="950">
                  <c:v>665.00000000000409</c:v>
                </c:pt>
                <c:pt idx="951">
                  <c:v>665.70000000000414</c:v>
                </c:pt>
                <c:pt idx="952">
                  <c:v>666.40000000000418</c:v>
                </c:pt>
                <c:pt idx="953">
                  <c:v>667.10000000000423</c:v>
                </c:pt>
                <c:pt idx="954">
                  <c:v>667.80000000000427</c:v>
                </c:pt>
                <c:pt idx="955">
                  <c:v>668.50000000000432</c:v>
                </c:pt>
                <c:pt idx="956">
                  <c:v>669.20000000000437</c:v>
                </c:pt>
                <c:pt idx="957">
                  <c:v>669.90000000000441</c:v>
                </c:pt>
                <c:pt idx="958">
                  <c:v>670.60000000000446</c:v>
                </c:pt>
                <c:pt idx="959">
                  <c:v>671.3000000000045</c:v>
                </c:pt>
                <c:pt idx="960">
                  <c:v>672.00000000000455</c:v>
                </c:pt>
                <c:pt idx="961">
                  <c:v>672.70000000000459</c:v>
                </c:pt>
                <c:pt idx="962">
                  <c:v>673.40000000000464</c:v>
                </c:pt>
                <c:pt idx="963">
                  <c:v>674.10000000000468</c:v>
                </c:pt>
                <c:pt idx="964">
                  <c:v>674.80000000000473</c:v>
                </c:pt>
                <c:pt idx="965">
                  <c:v>675.50000000000477</c:v>
                </c:pt>
                <c:pt idx="966">
                  <c:v>676.20000000000482</c:v>
                </c:pt>
                <c:pt idx="967">
                  <c:v>676.90000000000487</c:v>
                </c:pt>
                <c:pt idx="968">
                  <c:v>677.60000000000491</c:v>
                </c:pt>
                <c:pt idx="969">
                  <c:v>678.30000000000496</c:v>
                </c:pt>
                <c:pt idx="970">
                  <c:v>679.000000000005</c:v>
                </c:pt>
                <c:pt idx="971">
                  <c:v>679.70000000000505</c:v>
                </c:pt>
                <c:pt idx="972">
                  <c:v>680.40000000000509</c:v>
                </c:pt>
                <c:pt idx="973">
                  <c:v>681.10000000000514</c:v>
                </c:pt>
                <c:pt idx="974">
                  <c:v>681.80000000000518</c:v>
                </c:pt>
                <c:pt idx="975">
                  <c:v>682.50000000000523</c:v>
                </c:pt>
                <c:pt idx="976">
                  <c:v>683.20000000000528</c:v>
                </c:pt>
                <c:pt idx="977">
                  <c:v>683.90000000000532</c:v>
                </c:pt>
                <c:pt idx="978">
                  <c:v>684.60000000000537</c:v>
                </c:pt>
                <c:pt idx="979">
                  <c:v>685.30000000000541</c:v>
                </c:pt>
                <c:pt idx="980">
                  <c:v>686.00000000000546</c:v>
                </c:pt>
                <c:pt idx="981">
                  <c:v>686.7000000000055</c:v>
                </c:pt>
                <c:pt idx="982">
                  <c:v>687.40000000000555</c:v>
                </c:pt>
                <c:pt idx="983">
                  <c:v>688.10000000000559</c:v>
                </c:pt>
                <c:pt idx="984">
                  <c:v>688.80000000000564</c:v>
                </c:pt>
                <c:pt idx="985">
                  <c:v>689.50000000000568</c:v>
                </c:pt>
                <c:pt idx="986">
                  <c:v>690.20000000000573</c:v>
                </c:pt>
                <c:pt idx="987">
                  <c:v>690.90000000000578</c:v>
                </c:pt>
                <c:pt idx="988">
                  <c:v>691.60000000000582</c:v>
                </c:pt>
                <c:pt idx="989">
                  <c:v>692.30000000000587</c:v>
                </c:pt>
                <c:pt idx="990">
                  <c:v>693.00000000000591</c:v>
                </c:pt>
                <c:pt idx="991">
                  <c:v>693.70000000000596</c:v>
                </c:pt>
                <c:pt idx="992">
                  <c:v>694.400000000006</c:v>
                </c:pt>
                <c:pt idx="993">
                  <c:v>695.10000000000605</c:v>
                </c:pt>
                <c:pt idx="994">
                  <c:v>695.80000000000609</c:v>
                </c:pt>
                <c:pt idx="995">
                  <c:v>696.50000000000614</c:v>
                </c:pt>
                <c:pt idx="996">
                  <c:v>697.20000000000618</c:v>
                </c:pt>
                <c:pt idx="997">
                  <c:v>697.90000000000623</c:v>
                </c:pt>
                <c:pt idx="998">
                  <c:v>698.60000000000628</c:v>
                </c:pt>
                <c:pt idx="999">
                  <c:v>700</c:v>
                </c:pt>
              </c:numCache>
            </c:numRef>
          </c:xVal>
          <c:yVal>
            <c:numRef>
              <c:f>'Rekensheet heterogene watergang'!$E$4:$E$1004</c:f>
              <c:numCache>
                <c:formatCode>0.00</c:formatCode>
                <c:ptCount val="1001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30</c:v>
                </c:pt>
                <c:pt idx="115">
                  <c:v>30</c:v>
                </c:pt>
                <c:pt idx="116">
                  <c:v>30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30</c:v>
                </c:pt>
                <c:pt idx="136">
                  <c:v>30</c:v>
                </c:pt>
                <c:pt idx="137">
                  <c:v>30</c:v>
                </c:pt>
                <c:pt idx="138">
                  <c:v>30</c:v>
                </c:pt>
                <c:pt idx="139">
                  <c:v>30</c:v>
                </c:pt>
                <c:pt idx="140">
                  <c:v>30</c:v>
                </c:pt>
                <c:pt idx="141">
                  <c:v>30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0">
                  <c:v>30</c:v>
                </c:pt>
                <c:pt idx="161">
                  <c:v>30</c:v>
                </c:pt>
                <c:pt idx="162">
                  <c:v>30</c:v>
                </c:pt>
                <c:pt idx="163">
                  <c:v>30</c:v>
                </c:pt>
                <c:pt idx="164">
                  <c:v>30</c:v>
                </c:pt>
                <c:pt idx="165">
                  <c:v>30</c:v>
                </c:pt>
                <c:pt idx="166">
                  <c:v>30</c:v>
                </c:pt>
                <c:pt idx="167">
                  <c:v>30</c:v>
                </c:pt>
                <c:pt idx="168">
                  <c:v>30</c:v>
                </c:pt>
                <c:pt idx="169">
                  <c:v>30</c:v>
                </c:pt>
                <c:pt idx="170">
                  <c:v>30</c:v>
                </c:pt>
                <c:pt idx="171">
                  <c:v>30</c:v>
                </c:pt>
                <c:pt idx="172">
                  <c:v>30</c:v>
                </c:pt>
                <c:pt idx="173">
                  <c:v>30</c:v>
                </c:pt>
                <c:pt idx="174">
                  <c:v>30</c:v>
                </c:pt>
                <c:pt idx="175">
                  <c:v>30</c:v>
                </c:pt>
                <c:pt idx="176">
                  <c:v>30</c:v>
                </c:pt>
                <c:pt idx="177">
                  <c:v>30</c:v>
                </c:pt>
                <c:pt idx="178">
                  <c:v>30</c:v>
                </c:pt>
                <c:pt idx="179">
                  <c:v>30</c:v>
                </c:pt>
                <c:pt idx="180">
                  <c:v>30</c:v>
                </c:pt>
                <c:pt idx="181">
                  <c:v>30</c:v>
                </c:pt>
                <c:pt idx="182">
                  <c:v>30</c:v>
                </c:pt>
                <c:pt idx="183">
                  <c:v>30</c:v>
                </c:pt>
                <c:pt idx="184">
                  <c:v>30</c:v>
                </c:pt>
                <c:pt idx="185">
                  <c:v>30</c:v>
                </c:pt>
                <c:pt idx="186">
                  <c:v>30</c:v>
                </c:pt>
                <c:pt idx="187">
                  <c:v>30</c:v>
                </c:pt>
                <c:pt idx="188">
                  <c:v>30</c:v>
                </c:pt>
                <c:pt idx="189">
                  <c:v>30</c:v>
                </c:pt>
                <c:pt idx="190">
                  <c:v>30</c:v>
                </c:pt>
                <c:pt idx="191">
                  <c:v>30</c:v>
                </c:pt>
                <c:pt idx="192">
                  <c:v>30</c:v>
                </c:pt>
                <c:pt idx="193">
                  <c:v>30</c:v>
                </c:pt>
                <c:pt idx="194">
                  <c:v>30</c:v>
                </c:pt>
                <c:pt idx="195">
                  <c:v>30</c:v>
                </c:pt>
                <c:pt idx="196">
                  <c:v>30</c:v>
                </c:pt>
                <c:pt idx="197">
                  <c:v>30</c:v>
                </c:pt>
                <c:pt idx="198">
                  <c:v>30</c:v>
                </c:pt>
                <c:pt idx="199">
                  <c:v>30</c:v>
                </c:pt>
                <c:pt idx="200">
                  <c:v>30</c:v>
                </c:pt>
                <c:pt idx="201">
                  <c:v>30</c:v>
                </c:pt>
                <c:pt idx="202">
                  <c:v>30</c:v>
                </c:pt>
                <c:pt idx="203">
                  <c:v>30</c:v>
                </c:pt>
                <c:pt idx="204">
                  <c:v>30</c:v>
                </c:pt>
                <c:pt idx="205">
                  <c:v>30</c:v>
                </c:pt>
                <c:pt idx="206">
                  <c:v>30</c:v>
                </c:pt>
                <c:pt idx="207">
                  <c:v>30</c:v>
                </c:pt>
                <c:pt idx="208">
                  <c:v>30</c:v>
                </c:pt>
                <c:pt idx="209">
                  <c:v>30</c:v>
                </c:pt>
                <c:pt idx="210">
                  <c:v>30</c:v>
                </c:pt>
                <c:pt idx="211">
                  <c:v>30</c:v>
                </c:pt>
                <c:pt idx="212">
                  <c:v>30</c:v>
                </c:pt>
                <c:pt idx="213">
                  <c:v>30</c:v>
                </c:pt>
                <c:pt idx="214">
                  <c:v>30</c:v>
                </c:pt>
                <c:pt idx="215">
                  <c:v>30</c:v>
                </c:pt>
                <c:pt idx="216">
                  <c:v>30</c:v>
                </c:pt>
                <c:pt idx="217">
                  <c:v>30</c:v>
                </c:pt>
                <c:pt idx="218">
                  <c:v>30</c:v>
                </c:pt>
                <c:pt idx="219">
                  <c:v>30</c:v>
                </c:pt>
                <c:pt idx="220">
                  <c:v>30</c:v>
                </c:pt>
                <c:pt idx="221">
                  <c:v>30</c:v>
                </c:pt>
                <c:pt idx="222">
                  <c:v>30</c:v>
                </c:pt>
                <c:pt idx="223">
                  <c:v>30</c:v>
                </c:pt>
                <c:pt idx="224">
                  <c:v>30</c:v>
                </c:pt>
                <c:pt idx="225">
                  <c:v>30</c:v>
                </c:pt>
                <c:pt idx="226">
                  <c:v>30</c:v>
                </c:pt>
                <c:pt idx="227">
                  <c:v>30</c:v>
                </c:pt>
                <c:pt idx="228">
                  <c:v>30</c:v>
                </c:pt>
                <c:pt idx="229">
                  <c:v>30</c:v>
                </c:pt>
                <c:pt idx="230">
                  <c:v>30</c:v>
                </c:pt>
                <c:pt idx="231">
                  <c:v>30</c:v>
                </c:pt>
                <c:pt idx="232">
                  <c:v>30</c:v>
                </c:pt>
                <c:pt idx="233">
                  <c:v>30</c:v>
                </c:pt>
                <c:pt idx="234">
                  <c:v>30</c:v>
                </c:pt>
                <c:pt idx="235">
                  <c:v>30</c:v>
                </c:pt>
                <c:pt idx="236">
                  <c:v>30</c:v>
                </c:pt>
                <c:pt idx="237">
                  <c:v>30</c:v>
                </c:pt>
                <c:pt idx="238">
                  <c:v>30</c:v>
                </c:pt>
                <c:pt idx="239">
                  <c:v>30</c:v>
                </c:pt>
                <c:pt idx="240">
                  <c:v>30</c:v>
                </c:pt>
                <c:pt idx="241">
                  <c:v>30</c:v>
                </c:pt>
                <c:pt idx="242">
                  <c:v>30</c:v>
                </c:pt>
                <c:pt idx="243">
                  <c:v>30</c:v>
                </c:pt>
                <c:pt idx="244">
                  <c:v>30</c:v>
                </c:pt>
                <c:pt idx="245">
                  <c:v>30</c:v>
                </c:pt>
                <c:pt idx="246">
                  <c:v>30</c:v>
                </c:pt>
                <c:pt idx="247">
                  <c:v>30</c:v>
                </c:pt>
                <c:pt idx="248">
                  <c:v>30</c:v>
                </c:pt>
                <c:pt idx="249">
                  <c:v>30</c:v>
                </c:pt>
                <c:pt idx="250">
                  <c:v>30</c:v>
                </c:pt>
                <c:pt idx="251">
                  <c:v>30</c:v>
                </c:pt>
                <c:pt idx="252">
                  <c:v>30</c:v>
                </c:pt>
                <c:pt idx="253">
                  <c:v>30</c:v>
                </c:pt>
                <c:pt idx="254">
                  <c:v>30</c:v>
                </c:pt>
                <c:pt idx="255">
                  <c:v>30</c:v>
                </c:pt>
                <c:pt idx="256">
                  <c:v>30</c:v>
                </c:pt>
                <c:pt idx="257">
                  <c:v>30</c:v>
                </c:pt>
                <c:pt idx="258">
                  <c:v>30</c:v>
                </c:pt>
                <c:pt idx="259">
                  <c:v>30</c:v>
                </c:pt>
                <c:pt idx="260">
                  <c:v>30</c:v>
                </c:pt>
                <c:pt idx="261">
                  <c:v>30</c:v>
                </c:pt>
                <c:pt idx="262">
                  <c:v>30</c:v>
                </c:pt>
                <c:pt idx="263">
                  <c:v>30</c:v>
                </c:pt>
                <c:pt idx="264">
                  <c:v>30</c:v>
                </c:pt>
                <c:pt idx="265">
                  <c:v>30</c:v>
                </c:pt>
                <c:pt idx="266">
                  <c:v>30</c:v>
                </c:pt>
                <c:pt idx="267">
                  <c:v>30</c:v>
                </c:pt>
                <c:pt idx="268">
                  <c:v>30</c:v>
                </c:pt>
                <c:pt idx="269">
                  <c:v>30</c:v>
                </c:pt>
                <c:pt idx="270">
                  <c:v>30</c:v>
                </c:pt>
                <c:pt idx="271">
                  <c:v>30</c:v>
                </c:pt>
                <c:pt idx="272">
                  <c:v>30</c:v>
                </c:pt>
                <c:pt idx="273">
                  <c:v>30</c:v>
                </c:pt>
                <c:pt idx="274">
                  <c:v>30</c:v>
                </c:pt>
                <c:pt idx="275">
                  <c:v>30</c:v>
                </c:pt>
                <c:pt idx="276">
                  <c:v>30</c:v>
                </c:pt>
                <c:pt idx="277">
                  <c:v>30</c:v>
                </c:pt>
                <c:pt idx="278">
                  <c:v>30</c:v>
                </c:pt>
                <c:pt idx="279">
                  <c:v>30</c:v>
                </c:pt>
                <c:pt idx="280">
                  <c:v>30</c:v>
                </c:pt>
                <c:pt idx="281">
                  <c:v>30</c:v>
                </c:pt>
                <c:pt idx="282">
                  <c:v>30</c:v>
                </c:pt>
                <c:pt idx="283">
                  <c:v>30</c:v>
                </c:pt>
                <c:pt idx="284">
                  <c:v>30</c:v>
                </c:pt>
                <c:pt idx="285">
                  <c:v>30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30</c:v>
                </c:pt>
                <c:pt idx="721">
                  <c:v>30</c:v>
                </c:pt>
                <c:pt idx="722">
                  <c:v>30</c:v>
                </c:pt>
                <c:pt idx="723">
                  <c:v>30</c:v>
                </c:pt>
                <c:pt idx="724">
                  <c:v>30</c:v>
                </c:pt>
                <c:pt idx="725">
                  <c:v>30</c:v>
                </c:pt>
                <c:pt idx="726">
                  <c:v>30</c:v>
                </c:pt>
                <c:pt idx="727">
                  <c:v>30</c:v>
                </c:pt>
                <c:pt idx="728">
                  <c:v>30</c:v>
                </c:pt>
                <c:pt idx="729">
                  <c:v>30</c:v>
                </c:pt>
                <c:pt idx="730">
                  <c:v>30</c:v>
                </c:pt>
                <c:pt idx="731">
                  <c:v>30</c:v>
                </c:pt>
                <c:pt idx="732">
                  <c:v>30</c:v>
                </c:pt>
                <c:pt idx="733">
                  <c:v>30</c:v>
                </c:pt>
                <c:pt idx="734">
                  <c:v>30</c:v>
                </c:pt>
                <c:pt idx="735">
                  <c:v>30</c:v>
                </c:pt>
                <c:pt idx="736">
                  <c:v>30</c:v>
                </c:pt>
                <c:pt idx="737">
                  <c:v>30</c:v>
                </c:pt>
                <c:pt idx="738">
                  <c:v>30</c:v>
                </c:pt>
                <c:pt idx="739">
                  <c:v>30</c:v>
                </c:pt>
                <c:pt idx="740">
                  <c:v>30</c:v>
                </c:pt>
                <c:pt idx="741">
                  <c:v>30</c:v>
                </c:pt>
                <c:pt idx="742">
                  <c:v>30</c:v>
                </c:pt>
                <c:pt idx="743">
                  <c:v>30</c:v>
                </c:pt>
                <c:pt idx="744">
                  <c:v>30</c:v>
                </c:pt>
                <c:pt idx="745">
                  <c:v>30</c:v>
                </c:pt>
                <c:pt idx="746">
                  <c:v>30</c:v>
                </c:pt>
                <c:pt idx="747">
                  <c:v>30</c:v>
                </c:pt>
                <c:pt idx="748">
                  <c:v>30</c:v>
                </c:pt>
                <c:pt idx="749">
                  <c:v>30</c:v>
                </c:pt>
                <c:pt idx="750">
                  <c:v>30</c:v>
                </c:pt>
                <c:pt idx="751">
                  <c:v>30</c:v>
                </c:pt>
                <c:pt idx="752">
                  <c:v>30</c:v>
                </c:pt>
                <c:pt idx="753">
                  <c:v>30</c:v>
                </c:pt>
                <c:pt idx="754">
                  <c:v>30</c:v>
                </c:pt>
                <c:pt idx="755">
                  <c:v>30</c:v>
                </c:pt>
                <c:pt idx="756">
                  <c:v>30</c:v>
                </c:pt>
                <c:pt idx="757">
                  <c:v>30</c:v>
                </c:pt>
                <c:pt idx="758">
                  <c:v>30</c:v>
                </c:pt>
                <c:pt idx="759">
                  <c:v>30</c:v>
                </c:pt>
                <c:pt idx="760">
                  <c:v>30</c:v>
                </c:pt>
                <c:pt idx="761">
                  <c:v>30</c:v>
                </c:pt>
                <c:pt idx="762">
                  <c:v>30</c:v>
                </c:pt>
                <c:pt idx="763">
                  <c:v>30</c:v>
                </c:pt>
                <c:pt idx="764">
                  <c:v>30</c:v>
                </c:pt>
                <c:pt idx="765">
                  <c:v>30</c:v>
                </c:pt>
                <c:pt idx="766">
                  <c:v>30</c:v>
                </c:pt>
                <c:pt idx="767">
                  <c:v>30</c:v>
                </c:pt>
                <c:pt idx="768">
                  <c:v>30</c:v>
                </c:pt>
                <c:pt idx="769">
                  <c:v>30</c:v>
                </c:pt>
                <c:pt idx="770">
                  <c:v>30</c:v>
                </c:pt>
                <c:pt idx="771">
                  <c:v>30</c:v>
                </c:pt>
                <c:pt idx="772">
                  <c:v>30</c:v>
                </c:pt>
                <c:pt idx="773">
                  <c:v>30</c:v>
                </c:pt>
                <c:pt idx="774">
                  <c:v>30</c:v>
                </c:pt>
                <c:pt idx="775">
                  <c:v>30</c:v>
                </c:pt>
                <c:pt idx="776">
                  <c:v>30</c:v>
                </c:pt>
                <c:pt idx="777">
                  <c:v>30</c:v>
                </c:pt>
                <c:pt idx="778">
                  <c:v>30</c:v>
                </c:pt>
                <c:pt idx="779">
                  <c:v>30</c:v>
                </c:pt>
                <c:pt idx="780">
                  <c:v>30</c:v>
                </c:pt>
                <c:pt idx="781">
                  <c:v>30</c:v>
                </c:pt>
                <c:pt idx="782">
                  <c:v>30</c:v>
                </c:pt>
                <c:pt idx="783">
                  <c:v>30</c:v>
                </c:pt>
                <c:pt idx="784">
                  <c:v>30</c:v>
                </c:pt>
                <c:pt idx="785">
                  <c:v>30</c:v>
                </c:pt>
                <c:pt idx="786">
                  <c:v>30</c:v>
                </c:pt>
                <c:pt idx="787">
                  <c:v>30</c:v>
                </c:pt>
                <c:pt idx="788">
                  <c:v>30</c:v>
                </c:pt>
                <c:pt idx="789">
                  <c:v>30</c:v>
                </c:pt>
                <c:pt idx="790">
                  <c:v>30</c:v>
                </c:pt>
                <c:pt idx="791">
                  <c:v>30</c:v>
                </c:pt>
                <c:pt idx="792">
                  <c:v>30</c:v>
                </c:pt>
                <c:pt idx="793">
                  <c:v>30</c:v>
                </c:pt>
                <c:pt idx="794">
                  <c:v>30</c:v>
                </c:pt>
                <c:pt idx="795">
                  <c:v>30</c:v>
                </c:pt>
                <c:pt idx="796">
                  <c:v>30</c:v>
                </c:pt>
                <c:pt idx="797">
                  <c:v>30</c:v>
                </c:pt>
                <c:pt idx="798">
                  <c:v>30</c:v>
                </c:pt>
                <c:pt idx="799">
                  <c:v>30</c:v>
                </c:pt>
                <c:pt idx="800">
                  <c:v>30</c:v>
                </c:pt>
                <c:pt idx="801">
                  <c:v>30</c:v>
                </c:pt>
                <c:pt idx="802">
                  <c:v>30</c:v>
                </c:pt>
                <c:pt idx="803">
                  <c:v>30</c:v>
                </c:pt>
                <c:pt idx="804">
                  <c:v>30</c:v>
                </c:pt>
                <c:pt idx="805">
                  <c:v>30</c:v>
                </c:pt>
                <c:pt idx="806">
                  <c:v>30</c:v>
                </c:pt>
                <c:pt idx="807">
                  <c:v>30</c:v>
                </c:pt>
                <c:pt idx="808">
                  <c:v>30</c:v>
                </c:pt>
                <c:pt idx="809">
                  <c:v>30</c:v>
                </c:pt>
                <c:pt idx="810">
                  <c:v>30</c:v>
                </c:pt>
                <c:pt idx="811">
                  <c:v>30</c:v>
                </c:pt>
                <c:pt idx="812">
                  <c:v>30</c:v>
                </c:pt>
                <c:pt idx="813">
                  <c:v>30</c:v>
                </c:pt>
                <c:pt idx="814">
                  <c:v>30</c:v>
                </c:pt>
                <c:pt idx="815">
                  <c:v>30</c:v>
                </c:pt>
                <c:pt idx="816">
                  <c:v>30</c:v>
                </c:pt>
                <c:pt idx="817">
                  <c:v>30</c:v>
                </c:pt>
                <c:pt idx="818">
                  <c:v>30</c:v>
                </c:pt>
                <c:pt idx="819">
                  <c:v>30</c:v>
                </c:pt>
                <c:pt idx="820">
                  <c:v>30</c:v>
                </c:pt>
                <c:pt idx="821">
                  <c:v>30</c:v>
                </c:pt>
                <c:pt idx="822">
                  <c:v>30</c:v>
                </c:pt>
                <c:pt idx="823">
                  <c:v>30</c:v>
                </c:pt>
                <c:pt idx="824">
                  <c:v>30</c:v>
                </c:pt>
                <c:pt idx="825">
                  <c:v>30</c:v>
                </c:pt>
                <c:pt idx="826">
                  <c:v>30</c:v>
                </c:pt>
                <c:pt idx="827">
                  <c:v>30</c:v>
                </c:pt>
                <c:pt idx="828">
                  <c:v>30</c:v>
                </c:pt>
                <c:pt idx="829">
                  <c:v>30</c:v>
                </c:pt>
                <c:pt idx="830">
                  <c:v>30</c:v>
                </c:pt>
                <c:pt idx="831">
                  <c:v>30</c:v>
                </c:pt>
                <c:pt idx="832">
                  <c:v>30</c:v>
                </c:pt>
                <c:pt idx="833">
                  <c:v>30</c:v>
                </c:pt>
                <c:pt idx="834">
                  <c:v>30</c:v>
                </c:pt>
                <c:pt idx="835">
                  <c:v>30</c:v>
                </c:pt>
                <c:pt idx="836">
                  <c:v>30</c:v>
                </c:pt>
                <c:pt idx="837">
                  <c:v>30</c:v>
                </c:pt>
                <c:pt idx="838">
                  <c:v>30</c:v>
                </c:pt>
                <c:pt idx="839">
                  <c:v>30</c:v>
                </c:pt>
                <c:pt idx="840">
                  <c:v>30</c:v>
                </c:pt>
                <c:pt idx="841">
                  <c:v>30</c:v>
                </c:pt>
                <c:pt idx="842">
                  <c:v>30</c:v>
                </c:pt>
                <c:pt idx="843">
                  <c:v>30</c:v>
                </c:pt>
                <c:pt idx="844">
                  <c:v>30</c:v>
                </c:pt>
                <c:pt idx="845">
                  <c:v>30</c:v>
                </c:pt>
                <c:pt idx="846">
                  <c:v>30</c:v>
                </c:pt>
                <c:pt idx="847">
                  <c:v>30</c:v>
                </c:pt>
                <c:pt idx="848">
                  <c:v>30</c:v>
                </c:pt>
                <c:pt idx="849">
                  <c:v>30</c:v>
                </c:pt>
                <c:pt idx="850">
                  <c:v>30</c:v>
                </c:pt>
                <c:pt idx="851">
                  <c:v>30</c:v>
                </c:pt>
                <c:pt idx="852">
                  <c:v>30</c:v>
                </c:pt>
                <c:pt idx="853">
                  <c:v>30</c:v>
                </c:pt>
                <c:pt idx="854">
                  <c:v>30</c:v>
                </c:pt>
                <c:pt idx="855">
                  <c:v>30</c:v>
                </c:pt>
                <c:pt idx="856">
                  <c:v>30</c:v>
                </c:pt>
                <c:pt idx="857">
                  <c:v>30</c:v>
                </c:pt>
                <c:pt idx="858">
                  <c:v>200</c:v>
                </c:pt>
                <c:pt idx="859">
                  <c:v>200</c:v>
                </c:pt>
                <c:pt idx="860">
                  <c:v>200</c:v>
                </c:pt>
                <c:pt idx="861">
                  <c:v>200</c:v>
                </c:pt>
                <c:pt idx="862">
                  <c:v>200</c:v>
                </c:pt>
                <c:pt idx="863">
                  <c:v>200</c:v>
                </c:pt>
                <c:pt idx="864">
                  <c:v>200</c:v>
                </c:pt>
                <c:pt idx="865">
                  <c:v>200</c:v>
                </c:pt>
                <c:pt idx="866">
                  <c:v>200</c:v>
                </c:pt>
                <c:pt idx="867">
                  <c:v>200</c:v>
                </c:pt>
                <c:pt idx="868">
                  <c:v>200</c:v>
                </c:pt>
                <c:pt idx="869">
                  <c:v>200</c:v>
                </c:pt>
                <c:pt idx="870">
                  <c:v>200</c:v>
                </c:pt>
                <c:pt idx="871">
                  <c:v>200</c:v>
                </c:pt>
                <c:pt idx="872">
                  <c:v>200</c:v>
                </c:pt>
                <c:pt idx="873">
                  <c:v>200</c:v>
                </c:pt>
                <c:pt idx="874">
                  <c:v>200</c:v>
                </c:pt>
                <c:pt idx="875">
                  <c:v>200</c:v>
                </c:pt>
                <c:pt idx="876">
                  <c:v>200</c:v>
                </c:pt>
                <c:pt idx="877">
                  <c:v>200</c:v>
                </c:pt>
                <c:pt idx="878">
                  <c:v>200</c:v>
                </c:pt>
                <c:pt idx="879">
                  <c:v>200</c:v>
                </c:pt>
                <c:pt idx="880">
                  <c:v>200</c:v>
                </c:pt>
                <c:pt idx="881">
                  <c:v>200</c:v>
                </c:pt>
                <c:pt idx="882">
                  <c:v>200</c:v>
                </c:pt>
                <c:pt idx="883">
                  <c:v>200</c:v>
                </c:pt>
                <c:pt idx="884">
                  <c:v>200</c:v>
                </c:pt>
                <c:pt idx="885">
                  <c:v>200</c:v>
                </c:pt>
                <c:pt idx="886">
                  <c:v>200</c:v>
                </c:pt>
                <c:pt idx="887">
                  <c:v>200</c:v>
                </c:pt>
                <c:pt idx="888">
                  <c:v>200</c:v>
                </c:pt>
                <c:pt idx="889">
                  <c:v>200</c:v>
                </c:pt>
                <c:pt idx="890">
                  <c:v>200</c:v>
                </c:pt>
                <c:pt idx="891">
                  <c:v>200</c:v>
                </c:pt>
                <c:pt idx="892">
                  <c:v>200</c:v>
                </c:pt>
                <c:pt idx="893">
                  <c:v>200</c:v>
                </c:pt>
                <c:pt idx="894">
                  <c:v>200</c:v>
                </c:pt>
                <c:pt idx="895">
                  <c:v>200</c:v>
                </c:pt>
                <c:pt idx="896">
                  <c:v>200</c:v>
                </c:pt>
                <c:pt idx="897">
                  <c:v>200</c:v>
                </c:pt>
                <c:pt idx="898">
                  <c:v>200</c:v>
                </c:pt>
                <c:pt idx="899">
                  <c:v>200</c:v>
                </c:pt>
                <c:pt idx="900">
                  <c:v>200</c:v>
                </c:pt>
                <c:pt idx="901">
                  <c:v>200</c:v>
                </c:pt>
                <c:pt idx="902">
                  <c:v>200</c:v>
                </c:pt>
                <c:pt idx="903">
                  <c:v>200</c:v>
                </c:pt>
                <c:pt idx="904">
                  <c:v>200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200</c:v>
                </c:pt>
                <c:pt idx="910">
                  <c:v>200</c:v>
                </c:pt>
                <c:pt idx="911">
                  <c:v>200</c:v>
                </c:pt>
                <c:pt idx="912">
                  <c:v>200</c:v>
                </c:pt>
                <c:pt idx="913">
                  <c:v>200</c:v>
                </c:pt>
                <c:pt idx="914">
                  <c:v>200</c:v>
                </c:pt>
                <c:pt idx="915">
                  <c:v>200</c:v>
                </c:pt>
                <c:pt idx="916">
                  <c:v>200</c:v>
                </c:pt>
                <c:pt idx="917">
                  <c:v>200</c:v>
                </c:pt>
                <c:pt idx="918">
                  <c:v>200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200</c:v>
                </c:pt>
                <c:pt idx="924">
                  <c:v>200</c:v>
                </c:pt>
                <c:pt idx="925">
                  <c:v>200</c:v>
                </c:pt>
                <c:pt idx="926">
                  <c:v>200</c:v>
                </c:pt>
                <c:pt idx="927">
                  <c:v>200</c:v>
                </c:pt>
                <c:pt idx="928">
                  <c:v>200</c:v>
                </c:pt>
                <c:pt idx="929">
                  <c:v>200</c:v>
                </c:pt>
                <c:pt idx="930">
                  <c:v>200</c:v>
                </c:pt>
                <c:pt idx="931">
                  <c:v>200</c:v>
                </c:pt>
                <c:pt idx="932">
                  <c:v>200</c:v>
                </c:pt>
                <c:pt idx="933">
                  <c:v>200</c:v>
                </c:pt>
                <c:pt idx="934">
                  <c:v>200</c:v>
                </c:pt>
                <c:pt idx="935">
                  <c:v>200</c:v>
                </c:pt>
                <c:pt idx="936">
                  <c:v>200</c:v>
                </c:pt>
                <c:pt idx="937">
                  <c:v>200</c:v>
                </c:pt>
                <c:pt idx="938">
                  <c:v>200</c:v>
                </c:pt>
                <c:pt idx="939">
                  <c:v>200</c:v>
                </c:pt>
                <c:pt idx="940">
                  <c:v>200</c:v>
                </c:pt>
                <c:pt idx="941">
                  <c:v>200</c:v>
                </c:pt>
                <c:pt idx="942">
                  <c:v>200</c:v>
                </c:pt>
                <c:pt idx="943">
                  <c:v>200</c:v>
                </c:pt>
                <c:pt idx="944">
                  <c:v>200</c:v>
                </c:pt>
                <c:pt idx="945">
                  <c:v>200</c:v>
                </c:pt>
                <c:pt idx="946">
                  <c:v>200</c:v>
                </c:pt>
                <c:pt idx="947">
                  <c:v>200</c:v>
                </c:pt>
                <c:pt idx="948">
                  <c:v>200</c:v>
                </c:pt>
                <c:pt idx="949">
                  <c:v>200</c:v>
                </c:pt>
                <c:pt idx="950">
                  <c:v>200</c:v>
                </c:pt>
                <c:pt idx="951">
                  <c:v>200</c:v>
                </c:pt>
                <c:pt idx="952">
                  <c:v>200</c:v>
                </c:pt>
                <c:pt idx="953">
                  <c:v>200</c:v>
                </c:pt>
                <c:pt idx="954">
                  <c:v>200</c:v>
                </c:pt>
                <c:pt idx="955">
                  <c:v>200</c:v>
                </c:pt>
                <c:pt idx="956">
                  <c:v>200</c:v>
                </c:pt>
                <c:pt idx="957">
                  <c:v>200</c:v>
                </c:pt>
                <c:pt idx="958">
                  <c:v>200</c:v>
                </c:pt>
                <c:pt idx="959">
                  <c:v>200</c:v>
                </c:pt>
                <c:pt idx="960">
                  <c:v>200</c:v>
                </c:pt>
                <c:pt idx="961">
                  <c:v>200</c:v>
                </c:pt>
                <c:pt idx="962">
                  <c:v>200</c:v>
                </c:pt>
                <c:pt idx="963">
                  <c:v>200</c:v>
                </c:pt>
                <c:pt idx="964">
                  <c:v>200</c:v>
                </c:pt>
                <c:pt idx="965">
                  <c:v>200</c:v>
                </c:pt>
                <c:pt idx="966">
                  <c:v>200</c:v>
                </c:pt>
                <c:pt idx="967">
                  <c:v>200</c:v>
                </c:pt>
                <c:pt idx="968">
                  <c:v>200</c:v>
                </c:pt>
                <c:pt idx="969">
                  <c:v>200</c:v>
                </c:pt>
                <c:pt idx="970">
                  <c:v>200</c:v>
                </c:pt>
                <c:pt idx="971">
                  <c:v>200</c:v>
                </c:pt>
                <c:pt idx="972">
                  <c:v>200</c:v>
                </c:pt>
                <c:pt idx="973">
                  <c:v>200</c:v>
                </c:pt>
                <c:pt idx="974">
                  <c:v>200</c:v>
                </c:pt>
                <c:pt idx="975">
                  <c:v>200</c:v>
                </c:pt>
                <c:pt idx="976">
                  <c:v>200</c:v>
                </c:pt>
                <c:pt idx="977">
                  <c:v>200</c:v>
                </c:pt>
                <c:pt idx="978">
                  <c:v>200</c:v>
                </c:pt>
                <c:pt idx="979">
                  <c:v>200</c:v>
                </c:pt>
                <c:pt idx="980">
                  <c:v>200</c:v>
                </c:pt>
                <c:pt idx="981">
                  <c:v>200</c:v>
                </c:pt>
                <c:pt idx="982">
                  <c:v>200</c:v>
                </c:pt>
                <c:pt idx="983">
                  <c:v>200</c:v>
                </c:pt>
                <c:pt idx="984">
                  <c:v>200</c:v>
                </c:pt>
                <c:pt idx="985">
                  <c:v>200</c:v>
                </c:pt>
                <c:pt idx="986">
                  <c:v>200</c:v>
                </c:pt>
                <c:pt idx="987">
                  <c:v>200</c:v>
                </c:pt>
                <c:pt idx="988">
                  <c:v>200</c:v>
                </c:pt>
                <c:pt idx="989">
                  <c:v>200</c:v>
                </c:pt>
                <c:pt idx="990">
                  <c:v>200</c:v>
                </c:pt>
                <c:pt idx="991">
                  <c:v>200</c:v>
                </c:pt>
                <c:pt idx="992">
                  <c:v>200</c:v>
                </c:pt>
                <c:pt idx="993">
                  <c:v>200</c:v>
                </c:pt>
                <c:pt idx="994">
                  <c:v>200</c:v>
                </c:pt>
                <c:pt idx="995">
                  <c:v>200</c:v>
                </c:pt>
                <c:pt idx="996">
                  <c:v>200</c:v>
                </c:pt>
                <c:pt idx="997">
                  <c:v>200</c:v>
                </c:pt>
                <c:pt idx="998">
                  <c:v>200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300320"/>
        <c:axId val="317300712"/>
      </c:scatterChart>
      <c:valAx>
        <c:axId val="317300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Afstand</a:t>
                </a:r>
                <a:r>
                  <a:rPr lang="en-US" baseline="0"/>
                  <a:t> tot stuw</a:t>
                </a:r>
                <a:r>
                  <a:rPr lang="en-US"/>
                  <a:t> [m]</a:t>
                </a:r>
              </a:p>
            </c:rich>
          </c:tx>
          <c:layout>
            <c:manualLayout>
              <c:xMode val="edge"/>
              <c:yMode val="edge"/>
              <c:x val="0.33091333333333334"/>
              <c:y val="0.892747584541062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7300712"/>
        <c:crosses val="autoZero"/>
        <c:crossBetween val="midCat"/>
      </c:valAx>
      <c:valAx>
        <c:axId val="317300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W-waarde</a:t>
                </a:r>
              </a:p>
            </c:rich>
          </c:tx>
          <c:layout>
            <c:manualLayout>
              <c:xMode val="edge"/>
              <c:yMode val="edge"/>
              <c:x val="1.0227777777777774E-3"/>
              <c:y val="0.299931159420289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7300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905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60477777777777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cap="all" spc="120" normalizeH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913305555555558"/>
          <c:y val="0.12034963768115942"/>
          <c:w val="0.82706138888888892"/>
          <c:h val="0.66701509661835745"/>
        </c:manualLayout>
      </c:layout>
      <c:scatterChart>
        <c:scatterStyle val="lineMarker"/>
        <c:varyColors val="0"/>
        <c:ser>
          <c:idx val="0"/>
          <c:order val="0"/>
          <c:tx>
            <c:v>Breedte baan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'Rekensheet heterogene watergang'!$A$4:$A$1004</c:f>
              <c:numCache>
                <c:formatCode>0.00</c:formatCode>
                <c:ptCount val="1001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4.2</c:v>
                </c:pt>
                <c:pt idx="7">
                  <c:v>4.9000000000000004</c:v>
                </c:pt>
                <c:pt idx="8">
                  <c:v>5.6000000000000005</c:v>
                </c:pt>
                <c:pt idx="9">
                  <c:v>6.3000000000000007</c:v>
                </c:pt>
                <c:pt idx="10">
                  <c:v>7.0000000000000009</c:v>
                </c:pt>
                <c:pt idx="11">
                  <c:v>7.7000000000000011</c:v>
                </c:pt>
                <c:pt idx="12">
                  <c:v>8.4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10.499999999999998</c:v>
                </c:pt>
                <c:pt idx="16">
                  <c:v>11.199999999999998</c:v>
                </c:pt>
                <c:pt idx="17">
                  <c:v>11.899999999999997</c:v>
                </c:pt>
                <c:pt idx="18">
                  <c:v>12.599999999999996</c:v>
                </c:pt>
                <c:pt idx="19">
                  <c:v>13.299999999999995</c:v>
                </c:pt>
                <c:pt idx="20">
                  <c:v>13.999999999999995</c:v>
                </c:pt>
                <c:pt idx="21">
                  <c:v>14.699999999999994</c:v>
                </c:pt>
                <c:pt idx="22">
                  <c:v>15.399999999999993</c:v>
                </c:pt>
                <c:pt idx="23">
                  <c:v>16.099999999999994</c:v>
                </c:pt>
                <c:pt idx="24">
                  <c:v>16.799999999999994</c:v>
                </c:pt>
                <c:pt idx="25">
                  <c:v>17.499999999999993</c:v>
                </c:pt>
                <c:pt idx="26">
                  <c:v>18.199999999999992</c:v>
                </c:pt>
                <c:pt idx="27">
                  <c:v>18.899999999999991</c:v>
                </c:pt>
                <c:pt idx="28">
                  <c:v>19.599999999999991</c:v>
                </c:pt>
                <c:pt idx="29">
                  <c:v>20.29999999999999</c:v>
                </c:pt>
                <c:pt idx="30">
                  <c:v>20.999999999999989</c:v>
                </c:pt>
                <c:pt idx="31">
                  <c:v>21.699999999999989</c:v>
                </c:pt>
                <c:pt idx="32">
                  <c:v>22.399999999999988</c:v>
                </c:pt>
                <c:pt idx="33">
                  <c:v>23.099999999999987</c:v>
                </c:pt>
                <c:pt idx="34">
                  <c:v>23.799999999999986</c:v>
                </c:pt>
                <c:pt idx="35">
                  <c:v>24.499999999999986</c:v>
                </c:pt>
                <c:pt idx="36">
                  <c:v>25.199999999999985</c:v>
                </c:pt>
                <c:pt idx="37">
                  <c:v>25.899999999999984</c:v>
                </c:pt>
                <c:pt idx="38">
                  <c:v>26.599999999999984</c:v>
                </c:pt>
                <c:pt idx="39">
                  <c:v>27.299999999999983</c:v>
                </c:pt>
                <c:pt idx="40">
                  <c:v>27.999999999999982</c:v>
                </c:pt>
                <c:pt idx="41">
                  <c:v>28.699999999999982</c:v>
                </c:pt>
                <c:pt idx="42">
                  <c:v>29.399999999999981</c:v>
                </c:pt>
                <c:pt idx="43">
                  <c:v>30.09999999999998</c:v>
                </c:pt>
                <c:pt idx="44">
                  <c:v>30.799999999999979</c:v>
                </c:pt>
                <c:pt idx="45">
                  <c:v>31.499999999999979</c:v>
                </c:pt>
                <c:pt idx="46">
                  <c:v>32.199999999999982</c:v>
                </c:pt>
                <c:pt idx="47">
                  <c:v>32.899999999999984</c:v>
                </c:pt>
                <c:pt idx="48">
                  <c:v>33.599999999999987</c:v>
                </c:pt>
                <c:pt idx="49">
                  <c:v>34.29999999999999</c:v>
                </c:pt>
                <c:pt idx="50">
                  <c:v>34.999999999999993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37.1</c:v>
                </c:pt>
                <c:pt idx="54">
                  <c:v>37.800000000000004</c:v>
                </c:pt>
                <c:pt idx="55">
                  <c:v>38.500000000000007</c:v>
                </c:pt>
                <c:pt idx="56">
                  <c:v>39.20000000000001</c:v>
                </c:pt>
                <c:pt idx="57">
                  <c:v>39.900000000000013</c:v>
                </c:pt>
                <c:pt idx="58">
                  <c:v>40.600000000000016</c:v>
                </c:pt>
                <c:pt idx="59">
                  <c:v>41.300000000000018</c:v>
                </c:pt>
                <c:pt idx="60">
                  <c:v>42.000000000000021</c:v>
                </c:pt>
                <c:pt idx="61">
                  <c:v>42.700000000000024</c:v>
                </c:pt>
                <c:pt idx="62">
                  <c:v>43.400000000000027</c:v>
                </c:pt>
                <c:pt idx="63">
                  <c:v>44.10000000000003</c:v>
                </c:pt>
                <c:pt idx="64">
                  <c:v>44.800000000000033</c:v>
                </c:pt>
                <c:pt idx="65">
                  <c:v>45.500000000000036</c:v>
                </c:pt>
                <c:pt idx="66">
                  <c:v>46.200000000000038</c:v>
                </c:pt>
                <c:pt idx="67">
                  <c:v>46.900000000000041</c:v>
                </c:pt>
                <c:pt idx="68">
                  <c:v>47.600000000000044</c:v>
                </c:pt>
                <c:pt idx="69">
                  <c:v>48.300000000000047</c:v>
                </c:pt>
                <c:pt idx="70">
                  <c:v>49.00000000000005</c:v>
                </c:pt>
                <c:pt idx="71">
                  <c:v>49.700000000000053</c:v>
                </c:pt>
                <c:pt idx="72">
                  <c:v>50.400000000000055</c:v>
                </c:pt>
                <c:pt idx="73">
                  <c:v>51.100000000000058</c:v>
                </c:pt>
                <c:pt idx="74">
                  <c:v>51.800000000000061</c:v>
                </c:pt>
                <c:pt idx="75">
                  <c:v>52.500000000000064</c:v>
                </c:pt>
                <c:pt idx="76">
                  <c:v>53.200000000000067</c:v>
                </c:pt>
                <c:pt idx="77">
                  <c:v>53.90000000000007</c:v>
                </c:pt>
                <c:pt idx="78">
                  <c:v>54.600000000000072</c:v>
                </c:pt>
                <c:pt idx="79">
                  <c:v>55.300000000000075</c:v>
                </c:pt>
                <c:pt idx="80">
                  <c:v>56.000000000000078</c:v>
                </c:pt>
                <c:pt idx="81">
                  <c:v>56.700000000000081</c:v>
                </c:pt>
                <c:pt idx="82">
                  <c:v>57.400000000000084</c:v>
                </c:pt>
                <c:pt idx="83">
                  <c:v>58.100000000000087</c:v>
                </c:pt>
                <c:pt idx="84">
                  <c:v>58.80000000000009</c:v>
                </c:pt>
                <c:pt idx="85">
                  <c:v>59.500000000000092</c:v>
                </c:pt>
                <c:pt idx="86">
                  <c:v>60.200000000000095</c:v>
                </c:pt>
                <c:pt idx="87">
                  <c:v>60.900000000000098</c:v>
                </c:pt>
                <c:pt idx="88">
                  <c:v>61.600000000000101</c:v>
                </c:pt>
                <c:pt idx="89">
                  <c:v>62.300000000000104</c:v>
                </c:pt>
                <c:pt idx="90">
                  <c:v>63.000000000000107</c:v>
                </c:pt>
                <c:pt idx="91">
                  <c:v>63.700000000000109</c:v>
                </c:pt>
                <c:pt idx="92">
                  <c:v>64.400000000000105</c:v>
                </c:pt>
                <c:pt idx="93">
                  <c:v>65.100000000000108</c:v>
                </c:pt>
                <c:pt idx="94">
                  <c:v>65.800000000000111</c:v>
                </c:pt>
                <c:pt idx="95">
                  <c:v>66.500000000000114</c:v>
                </c:pt>
                <c:pt idx="96">
                  <c:v>67.200000000000117</c:v>
                </c:pt>
                <c:pt idx="97">
                  <c:v>67.900000000000119</c:v>
                </c:pt>
                <c:pt idx="98">
                  <c:v>68.600000000000122</c:v>
                </c:pt>
                <c:pt idx="99">
                  <c:v>69.300000000000125</c:v>
                </c:pt>
                <c:pt idx="100">
                  <c:v>70.000000000000128</c:v>
                </c:pt>
                <c:pt idx="101">
                  <c:v>70.700000000000131</c:v>
                </c:pt>
                <c:pt idx="102">
                  <c:v>71.400000000000134</c:v>
                </c:pt>
                <c:pt idx="103">
                  <c:v>72.100000000000136</c:v>
                </c:pt>
                <c:pt idx="104">
                  <c:v>72.800000000000139</c:v>
                </c:pt>
                <c:pt idx="105">
                  <c:v>73.500000000000142</c:v>
                </c:pt>
                <c:pt idx="106">
                  <c:v>74.200000000000145</c:v>
                </c:pt>
                <c:pt idx="107">
                  <c:v>74.900000000000148</c:v>
                </c:pt>
                <c:pt idx="108">
                  <c:v>75.600000000000151</c:v>
                </c:pt>
                <c:pt idx="109">
                  <c:v>76.300000000000153</c:v>
                </c:pt>
                <c:pt idx="110">
                  <c:v>77.000000000000156</c:v>
                </c:pt>
                <c:pt idx="111">
                  <c:v>77.700000000000159</c:v>
                </c:pt>
                <c:pt idx="112">
                  <c:v>78.400000000000162</c:v>
                </c:pt>
                <c:pt idx="113">
                  <c:v>79.100000000000165</c:v>
                </c:pt>
                <c:pt idx="114">
                  <c:v>79.800000000000168</c:v>
                </c:pt>
                <c:pt idx="115">
                  <c:v>80.500000000000171</c:v>
                </c:pt>
                <c:pt idx="116">
                  <c:v>81.200000000000173</c:v>
                </c:pt>
                <c:pt idx="117">
                  <c:v>81.900000000000176</c:v>
                </c:pt>
                <c:pt idx="118">
                  <c:v>82.600000000000179</c:v>
                </c:pt>
                <c:pt idx="119">
                  <c:v>83.300000000000182</c:v>
                </c:pt>
                <c:pt idx="120">
                  <c:v>84.000000000000185</c:v>
                </c:pt>
                <c:pt idx="121">
                  <c:v>84.700000000000188</c:v>
                </c:pt>
                <c:pt idx="122">
                  <c:v>85.40000000000019</c:v>
                </c:pt>
                <c:pt idx="123">
                  <c:v>86.100000000000193</c:v>
                </c:pt>
                <c:pt idx="124">
                  <c:v>86.800000000000196</c:v>
                </c:pt>
                <c:pt idx="125">
                  <c:v>87.500000000000199</c:v>
                </c:pt>
                <c:pt idx="126">
                  <c:v>88.200000000000202</c:v>
                </c:pt>
                <c:pt idx="127">
                  <c:v>88.900000000000205</c:v>
                </c:pt>
                <c:pt idx="128">
                  <c:v>89.600000000000207</c:v>
                </c:pt>
                <c:pt idx="129">
                  <c:v>90.30000000000021</c:v>
                </c:pt>
                <c:pt idx="130">
                  <c:v>91.000000000000213</c:v>
                </c:pt>
                <c:pt idx="131">
                  <c:v>91.700000000000216</c:v>
                </c:pt>
                <c:pt idx="132">
                  <c:v>92.400000000000219</c:v>
                </c:pt>
                <c:pt idx="133">
                  <c:v>93.100000000000222</c:v>
                </c:pt>
                <c:pt idx="134">
                  <c:v>93.800000000000225</c:v>
                </c:pt>
                <c:pt idx="135">
                  <c:v>94.500000000000227</c:v>
                </c:pt>
                <c:pt idx="136">
                  <c:v>95.20000000000023</c:v>
                </c:pt>
                <c:pt idx="137">
                  <c:v>95.900000000000233</c:v>
                </c:pt>
                <c:pt idx="138">
                  <c:v>96.600000000000236</c:v>
                </c:pt>
                <c:pt idx="139">
                  <c:v>97.300000000000239</c:v>
                </c:pt>
                <c:pt idx="140">
                  <c:v>98.000000000000242</c:v>
                </c:pt>
                <c:pt idx="141">
                  <c:v>98.700000000000244</c:v>
                </c:pt>
                <c:pt idx="142">
                  <c:v>99.400000000000247</c:v>
                </c:pt>
                <c:pt idx="143">
                  <c:v>100.10000000000025</c:v>
                </c:pt>
                <c:pt idx="144">
                  <c:v>100.80000000000025</c:v>
                </c:pt>
                <c:pt idx="145">
                  <c:v>101.50000000000026</c:v>
                </c:pt>
                <c:pt idx="146">
                  <c:v>102.20000000000026</c:v>
                </c:pt>
                <c:pt idx="147">
                  <c:v>102.90000000000026</c:v>
                </c:pt>
                <c:pt idx="148">
                  <c:v>103.60000000000026</c:v>
                </c:pt>
                <c:pt idx="149">
                  <c:v>104.30000000000027</c:v>
                </c:pt>
                <c:pt idx="150">
                  <c:v>105.00000000000027</c:v>
                </c:pt>
                <c:pt idx="151">
                  <c:v>105.70000000000027</c:v>
                </c:pt>
                <c:pt idx="152">
                  <c:v>106.40000000000028</c:v>
                </c:pt>
                <c:pt idx="153">
                  <c:v>107.10000000000028</c:v>
                </c:pt>
                <c:pt idx="154">
                  <c:v>107.80000000000028</c:v>
                </c:pt>
                <c:pt idx="155">
                  <c:v>108.50000000000028</c:v>
                </c:pt>
                <c:pt idx="156">
                  <c:v>109.20000000000029</c:v>
                </c:pt>
                <c:pt idx="157">
                  <c:v>109.90000000000029</c:v>
                </c:pt>
                <c:pt idx="158">
                  <c:v>110.60000000000029</c:v>
                </c:pt>
                <c:pt idx="159">
                  <c:v>111.3000000000003</c:v>
                </c:pt>
                <c:pt idx="160">
                  <c:v>112.0000000000003</c:v>
                </c:pt>
                <c:pt idx="161">
                  <c:v>112.7000000000003</c:v>
                </c:pt>
                <c:pt idx="162">
                  <c:v>113.4000000000003</c:v>
                </c:pt>
                <c:pt idx="163">
                  <c:v>114.10000000000031</c:v>
                </c:pt>
                <c:pt idx="164">
                  <c:v>114.80000000000031</c:v>
                </c:pt>
                <c:pt idx="165">
                  <c:v>115.50000000000031</c:v>
                </c:pt>
                <c:pt idx="166">
                  <c:v>116.20000000000032</c:v>
                </c:pt>
                <c:pt idx="167">
                  <c:v>116.90000000000032</c:v>
                </c:pt>
                <c:pt idx="168">
                  <c:v>117.60000000000032</c:v>
                </c:pt>
                <c:pt idx="169">
                  <c:v>118.30000000000032</c:v>
                </c:pt>
                <c:pt idx="170">
                  <c:v>119.00000000000033</c:v>
                </c:pt>
                <c:pt idx="171">
                  <c:v>119.70000000000033</c:v>
                </c:pt>
                <c:pt idx="172">
                  <c:v>120.40000000000033</c:v>
                </c:pt>
                <c:pt idx="173">
                  <c:v>121.10000000000034</c:v>
                </c:pt>
                <c:pt idx="174">
                  <c:v>121.80000000000034</c:v>
                </c:pt>
                <c:pt idx="175">
                  <c:v>122.50000000000034</c:v>
                </c:pt>
                <c:pt idx="176">
                  <c:v>123.20000000000034</c:v>
                </c:pt>
                <c:pt idx="177">
                  <c:v>123.90000000000035</c:v>
                </c:pt>
                <c:pt idx="178">
                  <c:v>124.60000000000035</c:v>
                </c:pt>
                <c:pt idx="179">
                  <c:v>125.30000000000035</c:v>
                </c:pt>
                <c:pt idx="180">
                  <c:v>126.00000000000036</c:v>
                </c:pt>
                <c:pt idx="181">
                  <c:v>126.70000000000036</c:v>
                </c:pt>
                <c:pt idx="182">
                  <c:v>127.40000000000036</c:v>
                </c:pt>
                <c:pt idx="183">
                  <c:v>128.10000000000036</c:v>
                </c:pt>
                <c:pt idx="184">
                  <c:v>128.80000000000035</c:v>
                </c:pt>
                <c:pt idx="185">
                  <c:v>129.50000000000034</c:v>
                </c:pt>
                <c:pt idx="186">
                  <c:v>130.20000000000033</c:v>
                </c:pt>
                <c:pt idx="187">
                  <c:v>130.90000000000032</c:v>
                </c:pt>
                <c:pt idx="188">
                  <c:v>131.60000000000031</c:v>
                </c:pt>
                <c:pt idx="189">
                  <c:v>132.3000000000003</c:v>
                </c:pt>
                <c:pt idx="190">
                  <c:v>133.00000000000028</c:v>
                </c:pt>
                <c:pt idx="191">
                  <c:v>133.70000000000027</c:v>
                </c:pt>
                <c:pt idx="192">
                  <c:v>134.40000000000026</c:v>
                </c:pt>
                <c:pt idx="193">
                  <c:v>135.10000000000025</c:v>
                </c:pt>
                <c:pt idx="194">
                  <c:v>135.80000000000024</c:v>
                </c:pt>
                <c:pt idx="195">
                  <c:v>136.50000000000023</c:v>
                </c:pt>
                <c:pt idx="196">
                  <c:v>137.20000000000022</c:v>
                </c:pt>
                <c:pt idx="197">
                  <c:v>137.9000000000002</c:v>
                </c:pt>
                <c:pt idx="198">
                  <c:v>138.60000000000019</c:v>
                </c:pt>
                <c:pt idx="199">
                  <c:v>139.30000000000018</c:v>
                </c:pt>
                <c:pt idx="200">
                  <c:v>140.00000000000017</c:v>
                </c:pt>
                <c:pt idx="201">
                  <c:v>140.70000000000016</c:v>
                </c:pt>
                <c:pt idx="202">
                  <c:v>141.40000000000015</c:v>
                </c:pt>
                <c:pt idx="203">
                  <c:v>142.10000000000014</c:v>
                </c:pt>
                <c:pt idx="204">
                  <c:v>142.80000000000013</c:v>
                </c:pt>
                <c:pt idx="205">
                  <c:v>143.50000000000011</c:v>
                </c:pt>
                <c:pt idx="206">
                  <c:v>144.2000000000001</c:v>
                </c:pt>
                <c:pt idx="207">
                  <c:v>144.90000000000009</c:v>
                </c:pt>
                <c:pt idx="208">
                  <c:v>145.60000000000008</c:v>
                </c:pt>
                <c:pt idx="209">
                  <c:v>146.30000000000007</c:v>
                </c:pt>
                <c:pt idx="210">
                  <c:v>147.00000000000006</c:v>
                </c:pt>
                <c:pt idx="211">
                  <c:v>147.70000000000005</c:v>
                </c:pt>
                <c:pt idx="212">
                  <c:v>148.40000000000003</c:v>
                </c:pt>
                <c:pt idx="213">
                  <c:v>149.10000000000002</c:v>
                </c:pt>
                <c:pt idx="214">
                  <c:v>149.80000000000001</c:v>
                </c:pt>
                <c:pt idx="215">
                  <c:v>150.5</c:v>
                </c:pt>
                <c:pt idx="216">
                  <c:v>151.19999999999999</c:v>
                </c:pt>
                <c:pt idx="217">
                  <c:v>151.89999999999998</c:v>
                </c:pt>
                <c:pt idx="218">
                  <c:v>152.59999999999997</c:v>
                </c:pt>
                <c:pt idx="219">
                  <c:v>153.29999999999995</c:v>
                </c:pt>
                <c:pt idx="220">
                  <c:v>153.99999999999994</c:v>
                </c:pt>
                <c:pt idx="221">
                  <c:v>154.69999999999993</c:v>
                </c:pt>
                <c:pt idx="222">
                  <c:v>155.39999999999992</c:v>
                </c:pt>
                <c:pt idx="223">
                  <c:v>156.09999999999991</c:v>
                </c:pt>
                <c:pt idx="224">
                  <c:v>156.7999999999999</c:v>
                </c:pt>
                <c:pt idx="225">
                  <c:v>157.49999999999989</c:v>
                </c:pt>
                <c:pt idx="226">
                  <c:v>158.19999999999987</c:v>
                </c:pt>
                <c:pt idx="227">
                  <c:v>158.89999999999986</c:v>
                </c:pt>
                <c:pt idx="228">
                  <c:v>159.59999999999985</c:v>
                </c:pt>
                <c:pt idx="229">
                  <c:v>160.29999999999984</c:v>
                </c:pt>
                <c:pt idx="230">
                  <c:v>160.99999999999983</c:v>
                </c:pt>
                <c:pt idx="231">
                  <c:v>161.69999999999982</c:v>
                </c:pt>
                <c:pt idx="232">
                  <c:v>162.39999999999981</c:v>
                </c:pt>
                <c:pt idx="233">
                  <c:v>163.0999999999998</c:v>
                </c:pt>
                <c:pt idx="234">
                  <c:v>163.79999999999978</c:v>
                </c:pt>
                <c:pt idx="235">
                  <c:v>164.49999999999977</c:v>
                </c:pt>
                <c:pt idx="236">
                  <c:v>165.19999999999976</c:v>
                </c:pt>
                <c:pt idx="237">
                  <c:v>165.89999999999975</c:v>
                </c:pt>
                <c:pt idx="238">
                  <c:v>166.59999999999974</c:v>
                </c:pt>
                <c:pt idx="239">
                  <c:v>167.29999999999973</c:v>
                </c:pt>
                <c:pt idx="240">
                  <c:v>167.99999999999972</c:v>
                </c:pt>
                <c:pt idx="241">
                  <c:v>168.6999999999997</c:v>
                </c:pt>
                <c:pt idx="242">
                  <c:v>169.39999999999969</c:v>
                </c:pt>
                <c:pt idx="243">
                  <c:v>170.09999999999968</c:v>
                </c:pt>
                <c:pt idx="244">
                  <c:v>170.79999999999967</c:v>
                </c:pt>
                <c:pt idx="245">
                  <c:v>171.49999999999966</c:v>
                </c:pt>
                <c:pt idx="246">
                  <c:v>172.19999999999965</c:v>
                </c:pt>
                <c:pt idx="247">
                  <c:v>172.89999999999964</c:v>
                </c:pt>
                <c:pt idx="248">
                  <c:v>173.59999999999962</c:v>
                </c:pt>
                <c:pt idx="249">
                  <c:v>174.29999999999961</c:v>
                </c:pt>
                <c:pt idx="250">
                  <c:v>174.9999999999996</c:v>
                </c:pt>
                <c:pt idx="251">
                  <c:v>175.69999999999959</c:v>
                </c:pt>
                <c:pt idx="252">
                  <c:v>176.39999999999958</c:v>
                </c:pt>
                <c:pt idx="253">
                  <c:v>177.09999999999957</c:v>
                </c:pt>
                <c:pt idx="254">
                  <c:v>177.79999999999956</c:v>
                </c:pt>
                <c:pt idx="255">
                  <c:v>178.49999999999955</c:v>
                </c:pt>
                <c:pt idx="256">
                  <c:v>179.19999999999953</c:v>
                </c:pt>
                <c:pt idx="257">
                  <c:v>179.89999999999952</c:v>
                </c:pt>
                <c:pt idx="258">
                  <c:v>180.59999999999951</c:v>
                </c:pt>
                <c:pt idx="259">
                  <c:v>181.2999999999995</c:v>
                </c:pt>
                <c:pt idx="260">
                  <c:v>181.99999999999949</c:v>
                </c:pt>
                <c:pt idx="261">
                  <c:v>182.69999999999948</c:v>
                </c:pt>
                <c:pt idx="262">
                  <c:v>183.39999999999947</c:v>
                </c:pt>
                <c:pt idx="263">
                  <c:v>184.09999999999945</c:v>
                </c:pt>
                <c:pt idx="264">
                  <c:v>184.79999999999944</c:v>
                </c:pt>
                <c:pt idx="265">
                  <c:v>185.49999999999943</c:v>
                </c:pt>
                <c:pt idx="266">
                  <c:v>186.19999999999942</c:v>
                </c:pt>
                <c:pt idx="267">
                  <c:v>186.89999999999941</c:v>
                </c:pt>
                <c:pt idx="268">
                  <c:v>187.5999999999994</c:v>
                </c:pt>
                <c:pt idx="269">
                  <c:v>188.29999999999939</c:v>
                </c:pt>
                <c:pt idx="270">
                  <c:v>188.99999999999937</c:v>
                </c:pt>
                <c:pt idx="271">
                  <c:v>189.69999999999936</c:v>
                </c:pt>
                <c:pt idx="272">
                  <c:v>190.39999999999935</c:v>
                </c:pt>
                <c:pt idx="273">
                  <c:v>191.09999999999934</c:v>
                </c:pt>
                <c:pt idx="274">
                  <c:v>191.79999999999933</c:v>
                </c:pt>
                <c:pt idx="275">
                  <c:v>192.49999999999932</c:v>
                </c:pt>
                <c:pt idx="276">
                  <c:v>193.19999999999931</c:v>
                </c:pt>
                <c:pt idx="277">
                  <c:v>193.8999999999993</c:v>
                </c:pt>
                <c:pt idx="278">
                  <c:v>194.59999999999928</c:v>
                </c:pt>
                <c:pt idx="279">
                  <c:v>195.29999999999927</c:v>
                </c:pt>
                <c:pt idx="280">
                  <c:v>195.99999999999926</c:v>
                </c:pt>
                <c:pt idx="281">
                  <c:v>196.69999999999925</c:v>
                </c:pt>
                <c:pt idx="282">
                  <c:v>197.39999999999924</c:v>
                </c:pt>
                <c:pt idx="283">
                  <c:v>198.09999999999923</c:v>
                </c:pt>
                <c:pt idx="284">
                  <c:v>198.79999999999922</c:v>
                </c:pt>
                <c:pt idx="285">
                  <c:v>199.4999999999992</c:v>
                </c:pt>
                <c:pt idx="286">
                  <c:v>200.19999999999919</c:v>
                </c:pt>
                <c:pt idx="287">
                  <c:v>200.89999999999918</c:v>
                </c:pt>
                <c:pt idx="288">
                  <c:v>201.59999999999917</c:v>
                </c:pt>
                <c:pt idx="289">
                  <c:v>202.29999999999916</c:v>
                </c:pt>
                <c:pt idx="290">
                  <c:v>202.99999999999915</c:v>
                </c:pt>
                <c:pt idx="291">
                  <c:v>203.69999999999914</c:v>
                </c:pt>
                <c:pt idx="292">
                  <c:v>204.39999999999912</c:v>
                </c:pt>
                <c:pt idx="293">
                  <c:v>205.09999999999911</c:v>
                </c:pt>
                <c:pt idx="294">
                  <c:v>205.7999999999991</c:v>
                </c:pt>
                <c:pt idx="295">
                  <c:v>206.49999999999909</c:v>
                </c:pt>
                <c:pt idx="296">
                  <c:v>207.19999999999908</c:v>
                </c:pt>
                <c:pt idx="297">
                  <c:v>207.89999999999907</c:v>
                </c:pt>
                <c:pt idx="298">
                  <c:v>208.59999999999906</c:v>
                </c:pt>
                <c:pt idx="299">
                  <c:v>209.29999999999905</c:v>
                </c:pt>
                <c:pt idx="300">
                  <c:v>209.99999999999903</c:v>
                </c:pt>
                <c:pt idx="301">
                  <c:v>210.69999999999902</c:v>
                </c:pt>
                <c:pt idx="302">
                  <c:v>211.39999999999901</c:v>
                </c:pt>
                <c:pt idx="303">
                  <c:v>212.099999999999</c:v>
                </c:pt>
                <c:pt idx="304">
                  <c:v>212.79999999999899</c:v>
                </c:pt>
                <c:pt idx="305">
                  <c:v>213.49999999999898</c:v>
                </c:pt>
                <c:pt idx="306">
                  <c:v>214.19999999999897</c:v>
                </c:pt>
                <c:pt idx="307">
                  <c:v>214.89999999999895</c:v>
                </c:pt>
                <c:pt idx="308">
                  <c:v>215.59999999999894</c:v>
                </c:pt>
                <c:pt idx="309">
                  <c:v>216.29999999999893</c:v>
                </c:pt>
                <c:pt idx="310">
                  <c:v>216.99999999999892</c:v>
                </c:pt>
                <c:pt idx="311">
                  <c:v>217.69999999999891</c:v>
                </c:pt>
                <c:pt idx="312">
                  <c:v>218.3999999999989</c:v>
                </c:pt>
                <c:pt idx="313">
                  <c:v>219.09999999999889</c:v>
                </c:pt>
                <c:pt idx="314">
                  <c:v>219.79999999999887</c:v>
                </c:pt>
                <c:pt idx="315">
                  <c:v>220.49999999999886</c:v>
                </c:pt>
                <c:pt idx="316">
                  <c:v>221.19999999999885</c:v>
                </c:pt>
                <c:pt idx="317">
                  <c:v>221.89999999999884</c:v>
                </c:pt>
                <c:pt idx="318">
                  <c:v>222.59999999999883</c:v>
                </c:pt>
                <c:pt idx="319">
                  <c:v>223.29999999999882</c:v>
                </c:pt>
                <c:pt idx="320">
                  <c:v>223.99999999999881</c:v>
                </c:pt>
                <c:pt idx="321">
                  <c:v>224.69999999999879</c:v>
                </c:pt>
                <c:pt idx="322">
                  <c:v>225.39999999999878</c:v>
                </c:pt>
                <c:pt idx="323">
                  <c:v>226.09999999999877</c:v>
                </c:pt>
                <c:pt idx="324">
                  <c:v>226.79999999999876</c:v>
                </c:pt>
                <c:pt idx="325">
                  <c:v>227.49999999999875</c:v>
                </c:pt>
                <c:pt idx="326">
                  <c:v>228.19999999999874</c:v>
                </c:pt>
                <c:pt idx="327">
                  <c:v>228.89999999999873</c:v>
                </c:pt>
                <c:pt idx="328">
                  <c:v>229.59999999999872</c:v>
                </c:pt>
                <c:pt idx="329">
                  <c:v>230.2999999999987</c:v>
                </c:pt>
                <c:pt idx="330">
                  <c:v>230.99999999999869</c:v>
                </c:pt>
                <c:pt idx="331">
                  <c:v>231.69999999999868</c:v>
                </c:pt>
                <c:pt idx="332">
                  <c:v>232.39999999999867</c:v>
                </c:pt>
                <c:pt idx="333">
                  <c:v>233.09999999999866</c:v>
                </c:pt>
                <c:pt idx="334">
                  <c:v>233.79999999999865</c:v>
                </c:pt>
                <c:pt idx="335">
                  <c:v>234.49999999999864</c:v>
                </c:pt>
                <c:pt idx="336">
                  <c:v>235.19999999999862</c:v>
                </c:pt>
                <c:pt idx="337">
                  <c:v>235.89999999999861</c:v>
                </c:pt>
                <c:pt idx="338">
                  <c:v>236.5999999999986</c:v>
                </c:pt>
                <c:pt idx="339">
                  <c:v>237.29999999999859</c:v>
                </c:pt>
                <c:pt idx="340">
                  <c:v>237.99999999999858</c:v>
                </c:pt>
                <c:pt idx="341">
                  <c:v>238.69999999999857</c:v>
                </c:pt>
                <c:pt idx="342">
                  <c:v>239.39999999999856</c:v>
                </c:pt>
                <c:pt idx="343">
                  <c:v>240.09999999999854</c:v>
                </c:pt>
                <c:pt idx="344">
                  <c:v>240.79999999999853</c:v>
                </c:pt>
                <c:pt idx="345">
                  <c:v>241.49999999999852</c:v>
                </c:pt>
                <c:pt idx="346">
                  <c:v>242.19999999999851</c:v>
                </c:pt>
                <c:pt idx="347">
                  <c:v>242.8999999999985</c:v>
                </c:pt>
                <c:pt idx="348">
                  <c:v>243.59999999999849</c:v>
                </c:pt>
                <c:pt idx="349">
                  <c:v>244.29999999999848</c:v>
                </c:pt>
                <c:pt idx="350">
                  <c:v>244.99999999999847</c:v>
                </c:pt>
                <c:pt idx="351">
                  <c:v>245.69999999999845</c:v>
                </c:pt>
                <c:pt idx="352">
                  <c:v>246.39999999999844</c:v>
                </c:pt>
                <c:pt idx="353">
                  <c:v>247.09999999999843</c:v>
                </c:pt>
                <c:pt idx="354">
                  <c:v>247.79999999999842</c:v>
                </c:pt>
                <c:pt idx="355">
                  <c:v>248.49999999999841</c:v>
                </c:pt>
                <c:pt idx="356">
                  <c:v>249.1999999999984</c:v>
                </c:pt>
                <c:pt idx="357">
                  <c:v>249.89999999999839</c:v>
                </c:pt>
                <c:pt idx="358">
                  <c:v>250.59999999999837</c:v>
                </c:pt>
                <c:pt idx="359">
                  <c:v>251.29999999999836</c:v>
                </c:pt>
                <c:pt idx="360">
                  <c:v>251.99999999999835</c:v>
                </c:pt>
                <c:pt idx="361">
                  <c:v>252.69999999999834</c:v>
                </c:pt>
                <c:pt idx="362">
                  <c:v>253.39999999999833</c:v>
                </c:pt>
                <c:pt idx="363">
                  <c:v>254.09999999999832</c:v>
                </c:pt>
                <c:pt idx="364">
                  <c:v>254.79999999999831</c:v>
                </c:pt>
                <c:pt idx="365">
                  <c:v>255.49999999999829</c:v>
                </c:pt>
                <c:pt idx="366">
                  <c:v>256.19999999999828</c:v>
                </c:pt>
                <c:pt idx="367">
                  <c:v>256.89999999999827</c:v>
                </c:pt>
                <c:pt idx="368">
                  <c:v>257.59999999999826</c:v>
                </c:pt>
                <c:pt idx="369">
                  <c:v>258.29999999999825</c:v>
                </c:pt>
                <c:pt idx="370">
                  <c:v>258.99999999999824</c:v>
                </c:pt>
                <c:pt idx="371">
                  <c:v>259.69999999999823</c:v>
                </c:pt>
                <c:pt idx="372">
                  <c:v>260.39999999999822</c:v>
                </c:pt>
                <c:pt idx="373">
                  <c:v>261.0999999999982</c:v>
                </c:pt>
                <c:pt idx="374">
                  <c:v>261.79999999999819</c:v>
                </c:pt>
                <c:pt idx="375">
                  <c:v>262.49999999999818</c:v>
                </c:pt>
                <c:pt idx="376">
                  <c:v>263.19999999999817</c:v>
                </c:pt>
                <c:pt idx="377">
                  <c:v>263.89999999999816</c:v>
                </c:pt>
                <c:pt idx="378">
                  <c:v>264.59999999999815</c:v>
                </c:pt>
                <c:pt idx="379">
                  <c:v>265.29999999999814</c:v>
                </c:pt>
                <c:pt idx="380">
                  <c:v>265.99999999999812</c:v>
                </c:pt>
                <c:pt idx="381">
                  <c:v>266.69999999999811</c:v>
                </c:pt>
                <c:pt idx="382">
                  <c:v>267.3999999999981</c:v>
                </c:pt>
                <c:pt idx="383">
                  <c:v>268.09999999999809</c:v>
                </c:pt>
                <c:pt idx="384">
                  <c:v>268.79999999999808</c:v>
                </c:pt>
                <c:pt idx="385">
                  <c:v>269.49999999999807</c:v>
                </c:pt>
                <c:pt idx="386">
                  <c:v>270.19999999999806</c:v>
                </c:pt>
                <c:pt idx="387">
                  <c:v>270.89999999999804</c:v>
                </c:pt>
                <c:pt idx="388">
                  <c:v>271.59999999999803</c:v>
                </c:pt>
                <c:pt idx="389">
                  <c:v>272.29999999999802</c:v>
                </c:pt>
                <c:pt idx="390">
                  <c:v>272.99999999999801</c:v>
                </c:pt>
                <c:pt idx="391">
                  <c:v>273.699999999998</c:v>
                </c:pt>
                <c:pt idx="392">
                  <c:v>274.39999999999799</c:v>
                </c:pt>
                <c:pt idx="393">
                  <c:v>275.09999999999798</c:v>
                </c:pt>
                <c:pt idx="394">
                  <c:v>275.79999999999797</c:v>
                </c:pt>
                <c:pt idx="395">
                  <c:v>276.49999999999795</c:v>
                </c:pt>
                <c:pt idx="396">
                  <c:v>277.19999999999794</c:v>
                </c:pt>
                <c:pt idx="397">
                  <c:v>277.89999999999793</c:v>
                </c:pt>
                <c:pt idx="398">
                  <c:v>278.59999999999792</c:v>
                </c:pt>
                <c:pt idx="399">
                  <c:v>279.29999999999791</c:v>
                </c:pt>
                <c:pt idx="400">
                  <c:v>279.9999999999979</c:v>
                </c:pt>
                <c:pt idx="401">
                  <c:v>280.69999999999789</c:v>
                </c:pt>
                <c:pt idx="402">
                  <c:v>281.39999999999787</c:v>
                </c:pt>
                <c:pt idx="403">
                  <c:v>282.09999999999786</c:v>
                </c:pt>
                <c:pt idx="404">
                  <c:v>282.79999999999785</c:v>
                </c:pt>
                <c:pt idx="405">
                  <c:v>283.49999999999784</c:v>
                </c:pt>
                <c:pt idx="406">
                  <c:v>284.19999999999783</c:v>
                </c:pt>
                <c:pt idx="407">
                  <c:v>284.89999999999782</c:v>
                </c:pt>
                <c:pt idx="408">
                  <c:v>285.59999999999781</c:v>
                </c:pt>
                <c:pt idx="409">
                  <c:v>286.29999999999779</c:v>
                </c:pt>
                <c:pt idx="410">
                  <c:v>286.99999999999778</c:v>
                </c:pt>
                <c:pt idx="411">
                  <c:v>287.69999999999777</c:v>
                </c:pt>
                <c:pt idx="412">
                  <c:v>288.39999999999776</c:v>
                </c:pt>
                <c:pt idx="413">
                  <c:v>289.09999999999775</c:v>
                </c:pt>
                <c:pt idx="414">
                  <c:v>289.79999999999774</c:v>
                </c:pt>
                <c:pt idx="415">
                  <c:v>290.49999999999773</c:v>
                </c:pt>
                <c:pt idx="416">
                  <c:v>291.19999999999771</c:v>
                </c:pt>
                <c:pt idx="417">
                  <c:v>291.8999999999977</c:v>
                </c:pt>
                <c:pt idx="418">
                  <c:v>292.59999999999769</c:v>
                </c:pt>
                <c:pt idx="419">
                  <c:v>293.29999999999768</c:v>
                </c:pt>
                <c:pt idx="420">
                  <c:v>293.99999999999767</c:v>
                </c:pt>
                <c:pt idx="421">
                  <c:v>294.69999999999766</c:v>
                </c:pt>
                <c:pt idx="422">
                  <c:v>295.39999999999765</c:v>
                </c:pt>
                <c:pt idx="423">
                  <c:v>296.09999999999764</c:v>
                </c:pt>
                <c:pt idx="424">
                  <c:v>296.79999999999762</c:v>
                </c:pt>
                <c:pt idx="425">
                  <c:v>297.49999999999761</c:v>
                </c:pt>
                <c:pt idx="426">
                  <c:v>298.1999999999976</c:v>
                </c:pt>
                <c:pt idx="427">
                  <c:v>298.89999999999759</c:v>
                </c:pt>
                <c:pt idx="428">
                  <c:v>299.59999999999758</c:v>
                </c:pt>
                <c:pt idx="429">
                  <c:v>300.29999999999757</c:v>
                </c:pt>
                <c:pt idx="430">
                  <c:v>300.99999999999756</c:v>
                </c:pt>
                <c:pt idx="431">
                  <c:v>301.69999999999754</c:v>
                </c:pt>
                <c:pt idx="432">
                  <c:v>302.39999999999753</c:v>
                </c:pt>
                <c:pt idx="433">
                  <c:v>303.09999999999752</c:v>
                </c:pt>
                <c:pt idx="434">
                  <c:v>303.79999999999751</c:v>
                </c:pt>
                <c:pt idx="435">
                  <c:v>304.4999999999975</c:v>
                </c:pt>
                <c:pt idx="436">
                  <c:v>305.19999999999749</c:v>
                </c:pt>
                <c:pt idx="437">
                  <c:v>305.89999999999748</c:v>
                </c:pt>
                <c:pt idx="438">
                  <c:v>306.59999999999746</c:v>
                </c:pt>
                <c:pt idx="439">
                  <c:v>307.29999999999745</c:v>
                </c:pt>
                <c:pt idx="440">
                  <c:v>307.99999999999744</c:v>
                </c:pt>
                <c:pt idx="441">
                  <c:v>308.69999999999743</c:v>
                </c:pt>
                <c:pt idx="442">
                  <c:v>309.39999999999742</c:v>
                </c:pt>
                <c:pt idx="443">
                  <c:v>310.09999999999741</c:v>
                </c:pt>
                <c:pt idx="444">
                  <c:v>310.7999999999974</c:v>
                </c:pt>
                <c:pt idx="445">
                  <c:v>311.49999999999739</c:v>
                </c:pt>
                <c:pt idx="446">
                  <c:v>312.19999999999737</c:v>
                </c:pt>
                <c:pt idx="447">
                  <c:v>312.89999999999736</c:v>
                </c:pt>
                <c:pt idx="448">
                  <c:v>313.59999999999735</c:v>
                </c:pt>
                <c:pt idx="449">
                  <c:v>314.29999999999734</c:v>
                </c:pt>
                <c:pt idx="450">
                  <c:v>314.99999999999733</c:v>
                </c:pt>
                <c:pt idx="451">
                  <c:v>315.69999999999732</c:v>
                </c:pt>
                <c:pt idx="452">
                  <c:v>316.39999999999731</c:v>
                </c:pt>
                <c:pt idx="453">
                  <c:v>317.09999999999729</c:v>
                </c:pt>
                <c:pt idx="454">
                  <c:v>317.79999999999728</c:v>
                </c:pt>
                <c:pt idx="455">
                  <c:v>318.49999999999727</c:v>
                </c:pt>
                <c:pt idx="456">
                  <c:v>319.19999999999726</c:v>
                </c:pt>
                <c:pt idx="457">
                  <c:v>319.89999999999725</c:v>
                </c:pt>
                <c:pt idx="458">
                  <c:v>320.59999999999724</c:v>
                </c:pt>
                <c:pt idx="459">
                  <c:v>321.29999999999723</c:v>
                </c:pt>
                <c:pt idx="460">
                  <c:v>321.99999999999721</c:v>
                </c:pt>
                <c:pt idx="461">
                  <c:v>322.6999999999972</c:v>
                </c:pt>
                <c:pt idx="462">
                  <c:v>323.39999999999719</c:v>
                </c:pt>
                <c:pt idx="463">
                  <c:v>324.09999999999718</c:v>
                </c:pt>
                <c:pt idx="464">
                  <c:v>324.79999999999717</c:v>
                </c:pt>
                <c:pt idx="465">
                  <c:v>325.49999999999716</c:v>
                </c:pt>
                <c:pt idx="466">
                  <c:v>326.19999999999715</c:v>
                </c:pt>
                <c:pt idx="467">
                  <c:v>326.89999999999714</c:v>
                </c:pt>
                <c:pt idx="468">
                  <c:v>327.59999999999712</c:v>
                </c:pt>
                <c:pt idx="469">
                  <c:v>328.29999999999711</c:v>
                </c:pt>
                <c:pt idx="470">
                  <c:v>328.9999999999971</c:v>
                </c:pt>
                <c:pt idx="471">
                  <c:v>329.69999999999709</c:v>
                </c:pt>
                <c:pt idx="472">
                  <c:v>330.39999999999708</c:v>
                </c:pt>
                <c:pt idx="473">
                  <c:v>331.09999999999707</c:v>
                </c:pt>
                <c:pt idx="474">
                  <c:v>331.79999999999706</c:v>
                </c:pt>
                <c:pt idx="475">
                  <c:v>332.49999999999704</c:v>
                </c:pt>
                <c:pt idx="476">
                  <c:v>333.19999999999703</c:v>
                </c:pt>
                <c:pt idx="477">
                  <c:v>333.89999999999702</c:v>
                </c:pt>
                <c:pt idx="478">
                  <c:v>334.59999999999701</c:v>
                </c:pt>
                <c:pt idx="479">
                  <c:v>335.299999999997</c:v>
                </c:pt>
                <c:pt idx="480">
                  <c:v>335.99999999999699</c:v>
                </c:pt>
                <c:pt idx="481">
                  <c:v>336.69999999999698</c:v>
                </c:pt>
                <c:pt idx="482">
                  <c:v>337.39999999999696</c:v>
                </c:pt>
                <c:pt idx="483">
                  <c:v>338.09999999999695</c:v>
                </c:pt>
                <c:pt idx="484">
                  <c:v>338.79999999999694</c:v>
                </c:pt>
                <c:pt idx="485">
                  <c:v>339.49999999999693</c:v>
                </c:pt>
                <c:pt idx="486">
                  <c:v>340.19999999999692</c:v>
                </c:pt>
                <c:pt idx="487">
                  <c:v>340.89999999999691</c:v>
                </c:pt>
                <c:pt idx="488">
                  <c:v>341.5999999999969</c:v>
                </c:pt>
                <c:pt idx="489">
                  <c:v>342.29999999999688</c:v>
                </c:pt>
                <c:pt idx="490">
                  <c:v>342.99999999999687</c:v>
                </c:pt>
                <c:pt idx="491">
                  <c:v>343.69999999999686</c:v>
                </c:pt>
                <c:pt idx="492">
                  <c:v>344.39999999999685</c:v>
                </c:pt>
                <c:pt idx="493">
                  <c:v>345.09999999999684</c:v>
                </c:pt>
                <c:pt idx="494">
                  <c:v>345.79999999999683</c:v>
                </c:pt>
                <c:pt idx="495">
                  <c:v>346.49999999999682</c:v>
                </c:pt>
                <c:pt idx="496">
                  <c:v>347.19999999999681</c:v>
                </c:pt>
                <c:pt idx="497">
                  <c:v>347.89999999999679</c:v>
                </c:pt>
                <c:pt idx="498">
                  <c:v>348.59999999999678</c:v>
                </c:pt>
                <c:pt idx="499">
                  <c:v>349.29999999999677</c:v>
                </c:pt>
                <c:pt idx="500">
                  <c:v>349.99999999999676</c:v>
                </c:pt>
                <c:pt idx="501">
                  <c:v>350.69999999999675</c:v>
                </c:pt>
                <c:pt idx="502">
                  <c:v>351.39999999999674</c:v>
                </c:pt>
                <c:pt idx="503">
                  <c:v>352.09999999999673</c:v>
                </c:pt>
                <c:pt idx="504">
                  <c:v>352.79999999999671</c:v>
                </c:pt>
                <c:pt idx="505">
                  <c:v>353.4999999999967</c:v>
                </c:pt>
                <c:pt idx="506">
                  <c:v>354.19999999999669</c:v>
                </c:pt>
                <c:pt idx="507">
                  <c:v>354.89999999999668</c:v>
                </c:pt>
                <c:pt idx="508">
                  <c:v>355.59999999999667</c:v>
                </c:pt>
                <c:pt idx="509">
                  <c:v>356.29999999999666</c:v>
                </c:pt>
                <c:pt idx="510">
                  <c:v>356.99999999999665</c:v>
                </c:pt>
                <c:pt idx="511">
                  <c:v>357.69999999999663</c:v>
                </c:pt>
                <c:pt idx="512">
                  <c:v>358.39999999999662</c:v>
                </c:pt>
                <c:pt idx="513">
                  <c:v>359.09999999999661</c:v>
                </c:pt>
                <c:pt idx="514">
                  <c:v>359.7999999999966</c:v>
                </c:pt>
                <c:pt idx="515">
                  <c:v>360.49999999999659</c:v>
                </c:pt>
                <c:pt idx="516">
                  <c:v>361.19999999999658</c:v>
                </c:pt>
                <c:pt idx="517">
                  <c:v>361.89999999999657</c:v>
                </c:pt>
                <c:pt idx="518">
                  <c:v>362.59999999999656</c:v>
                </c:pt>
                <c:pt idx="519">
                  <c:v>363.29999999999654</c:v>
                </c:pt>
                <c:pt idx="520">
                  <c:v>363.99999999999653</c:v>
                </c:pt>
                <c:pt idx="521">
                  <c:v>364.69999999999652</c:v>
                </c:pt>
                <c:pt idx="522">
                  <c:v>365.39999999999651</c:v>
                </c:pt>
                <c:pt idx="523">
                  <c:v>366.0999999999965</c:v>
                </c:pt>
                <c:pt idx="524">
                  <c:v>366.79999999999649</c:v>
                </c:pt>
                <c:pt idx="525">
                  <c:v>367.49999999999648</c:v>
                </c:pt>
                <c:pt idx="526">
                  <c:v>368.19999999999646</c:v>
                </c:pt>
                <c:pt idx="527">
                  <c:v>368.89999999999645</c:v>
                </c:pt>
                <c:pt idx="528">
                  <c:v>369.59999999999644</c:v>
                </c:pt>
                <c:pt idx="529">
                  <c:v>370.29999999999643</c:v>
                </c:pt>
                <c:pt idx="530">
                  <c:v>370.99999999999642</c:v>
                </c:pt>
                <c:pt idx="531">
                  <c:v>371.69999999999641</c:v>
                </c:pt>
                <c:pt idx="532">
                  <c:v>372.3999999999964</c:v>
                </c:pt>
                <c:pt idx="533">
                  <c:v>373.09999999999638</c:v>
                </c:pt>
                <c:pt idx="534">
                  <c:v>373.79999999999637</c:v>
                </c:pt>
                <c:pt idx="535">
                  <c:v>374.49999999999636</c:v>
                </c:pt>
                <c:pt idx="536">
                  <c:v>375.19999999999635</c:v>
                </c:pt>
                <c:pt idx="537">
                  <c:v>375.89999999999634</c:v>
                </c:pt>
                <c:pt idx="538">
                  <c:v>376.59999999999633</c:v>
                </c:pt>
                <c:pt idx="539">
                  <c:v>377.29999999999632</c:v>
                </c:pt>
                <c:pt idx="540">
                  <c:v>377.99999999999631</c:v>
                </c:pt>
                <c:pt idx="541">
                  <c:v>378.69999999999629</c:v>
                </c:pt>
                <c:pt idx="542">
                  <c:v>379.39999999999628</c:v>
                </c:pt>
                <c:pt idx="543">
                  <c:v>380.09999999999627</c:v>
                </c:pt>
                <c:pt idx="544">
                  <c:v>380.79999999999626</c:v>
                </c:pt>
                <c:pt idx="545">
                  <c:v>381.49999999999625</c:v>
                </c:pt>
                <c:pt idx="546">
                  <c:v>382.19999999999624</c:v>
                </c:pt>
                <c:pt idx="547">
                  <c:v>382.89999999999623</c:v>
                </c:pt>
                <c:pt idx="548">
                  <c:v>383.59999999999621</c:v>
                </c:pt>
                <c:pt idx="549">
                  <c:v>384.2999999999962</c:v>
                </c:pt>
                <c:pt idx="550">
                  <c:v>384.99999999999619</c:v>
                </c:pt>
                <c:pt idx="551">
                  <c:v>385.69999999999618</c:v>
                </c:pt>
                <c:pt idx="552">
                  <c:v>386.39999999999617</c:v>
                </c:pt>
                <c:pt idx="553">
                  <c:v>387.09999999999616</c:v>
                </c:pt>
                <c:pt idx="554">
                  <c:v>387.79999999999615</c:v>
                </c:pt>
                <c:pt idx="555">
                  <c:v>388.49999999999613</c:v>
                </c:pt>
                <c:pt idx="556">
                  <c:v>389.19999999999612</c:v>
                </c:pt>
                <c:pt idx="557">
                  <c:v>389.89999999999611</c:v>
                </c:pt>
                <c:pt idx="558">
                  <c:v>390.5999999999961</c:v>
                </c:pt>
                <c:pt idx="559">
                  <c:v>391.29999999999609</c:v>
                </c:pt>
                <c:pt idx="560">
                  <c:v>391.99999999999608</c:v>
                </c:pt>
                <c:pt idx="561">
                  <c:v>392.69999999999607</c:v>
                </c:pt>
                <c:pt idx="562">
                  <c:v>393.39999999999606</c:v>
                </c:pt>
                <c:pt idx="563">
                  <c:v>394.09999999999604</c:v>
                </c:pt>
                <c:pt idx="564">
                  <c:v>394.79999999999603</c:v>
                </c:pt>
                <c:pt idx="565">
                  <c:v>395.49999999999602</c:v>
                </c:pt>
                <c:pt idx="566">
                  <c:v>396.19999999999601</c:v>
                </c:pt>
                <c:pt idx="567">
                  <c:v>396.899999999996</c:v>
                </c:pt>
                <c:pt idx="568">
                  <c:v>397.59999999999599</c:v>
                </c:pt>
                <c:pt idx="569">
                  <c:v>398.29999999999598</c:v>
                </c:pt>
                <c:pt idx="570">
                  <c:v>398.99999999999596</c:v>
                </c:pt>
                <c:pt idx="571">
                  <c:v>399.69999999999595</c:v>
                </c:pt>
                <c:pt idx="572">
                  <c:v>400.39999999999594</c:v>
                </c:pt>
                <c:pt idx="573">
                  <c:v>401.09999999999593</c:v>
                </c:pt>
                <c:pt idx="574">
                  <c:v>401.79999999999592</c:v>
                </c:pt>
                <c:pt idx="575">
                  <c:v>402.49999999999591</c:v>
                </c:pt>
                <c:pt idx="576">
                  <c:v>403.1999999999959</c:v>
                </c:pt>
                <c:pt idx="577">
                  <c:v>403.89999999999588</c:v>
                </c:pt>
                <c:pt idx="578">
                  <c:v>404.59999999999587</c:v>
                </c:pt>
                <c:pt idx="579">
                  <c:v>405.29999999999586</c:v>
                </c:pt>
                <c:pt idx="580">
                  <c:v>405.99999999999585</c:v>
                </c:pt>
                <c:pt idx="581">
                  <c:v>406.69999999999584</c:v>
                </c:pt>
                <c:pt idx="582">
                  <c:v>407.39999999999583</c:v>
                </c:pt>
                <c:pt idx="583">
                  <c:v>408.09999999999582</c:v>
                </c:pt>
                <c:pt idx="584">
                  <c:v>408.7999999999958</c:v>
                </c:pt>
                <c:pt idx="585">
                  <c:v>409.49999999999579</c:v>
                </c:pt>
                <c:pt idx="586">
                  <c:v>410.19999999999578</c:v>
                </c:pt>
                <c:pt idx="587">
                  <c:v>410.89999999999577</c:v>
                </c:pt>
                <c:pt idx="588">
                  <c:v>411.59999999999576</c:v>
                </c:pt>
                <c:pt idx="589">
                  <c:v>412.29999999999575</c:v>
                </c:pt>
                <c:pt idx="590">
                  <c:v>412.99999999999574</c:v>
                </c:pt>
                <c:pt idx="591">
                  <c:v>413.69999999999573</c:v>
                </c:pt>
                <c:pt idx="592">
                  <c:v>414.39999999999571</c:v>
                </c:pt>
                <c:pt idx="593">
                  <c:v>415.0999999999957</c:v>
                </c:pt>
                <c:pt idx="594">
                  <c:v>415.79999999999569</c:v>
                </c:pt>
                <c:pt idx="595">
                  <c:v>416.49999999999568</c:v>
                </c:pt>
                <c:pt idx="596">
                  <c:v>417.19999999999567</c:v>
                </c:pt>
                <c:pt idx="597">
                  <c:v>417.89999999999566</c:v>
                </c:pt>
                <c:pt idx="598">
                  <c:v>418.59999999999565</c:v>
                </c:pt>
                <c:pt idx="599">
                  <c:v>419.29999999999563</c:v>
                </c:pt>
                <c:pt idx="600">
                  <c:v>419.99999999999562</c:v>
                </c:pt>
                <c:pt idx="601">
                  <c:v>420.69999999999561</c:v>
                </c:pt>
                <c:pt idx="602">
                  <c:v>421.3999999999956</c:v>
                </c:pt>
                <c:pt idx="603">
                  <c:v>422.09999999999559</c:v>
                </c:pt>
                <c:pt idx="604">
                  <c:v>422.79999999999558</c:v>
                </c:pt>
                <c:pt idx="605">
                  <c:v>423.49999999999557</c:v>
                </c:pt>
                <c:pt idx="606">
                  <c:v>424.19999999999555</c:v>
                </c:pt>
                <c:pt idx="607">
                  <c:v>424.89999999999554</c:v>
                </c:pt>
                <c:pt idx="608">
                  <c:v>425.59999999999553</c:v>
                </c:pt>
                <c:pt idx="609">
                  <c:v>426.29999999999552</c:v>
                </c:pt>
                <c:pt idx="610">
                  <c:v>426.99999999999551</c:v>
                </c:pt>
                <c:pt idx="611">
                  <c:v>427.6999999999955</c:v>
                </c:pt>
                <c:pt idx="612">
                  <c:v>428.39999999999549</c:v>
                </c:pt>
                <c:pt idx="613">
                  <c:v>429.09999999999548</c:v>
                </c:pt>
                <c:pt idx="614">
                  <c:v>429.79999999999546</c:v>
                </c:pt>
                <c:pt idx="615">
                  <c:v>430.49999999999545</c:v>
                </c:pt>
                <c:pt idx="616">
                  <c:v>431.19999999999544</c:v>
                </c:pt>
                <c:pt idx="617">
                  <c:v>431.89999999999543</c:v>
                </c:pt>
                <c:pt idx="618">
                  <c:v>432.59999999999542</c:v>
                </c:pt>
                <c:pt idx="619">
                  <c:v>433.29999999999541</c:v>
                </c:pt>
                <c:pt idx="620">
                  <c:v>433.9999999999954</c:v>
                </c:pt>
                <c:pt idx="621">
                  <c:v>434.69999999999538</c:v>
                </c:pt>
                <c:pt idx="622">
                  <c:v>435.39999999999537</c:v>
                </c:pt>
                <c:pt idx="623">
                  <c:v>436.09999999999536</c:v>
                </c:pt>
                <c:pt idx="624">
                  <c:v>436.79999999999535</c:v>
                </c:pt>
                <c:pt idx="625">
                  <c:v>437.49999999999534</c:v>
                </c:pt>
                <c:pt idx="626">
                  <c:v>438.19999999999533</c:v>
                </c:pt>
                <c:pt idx="627">
                  <c:v>438.89999999999532</c:v>
                </c:pt>
                <c:pt idx="628">
                  <c:v>439.5999999999953</c:v>
                </c:pt>
                <c:pt idx="629">
                  <c:v>440.29999999999529</c:v>
                </c:pt>
                <c:pt idx="630">
                  <c:v>440.99999999999528</c:v>
                </c:pt>
                <c:pt idx="631">
                  <c:v>441.69999999999527</c:v>
                </c:pt>
                <c:pt idx="632">
                  <c:v>442.39999999999526</c:v>
                </c:pt>
                <c:pt idx="633">
                  <c:v>443.09999999999525</c:v>
                </c:pt>
                <c:pt idx="634">
                  <c:v>443.79999999999524</c:v>
                </c:pt>
                <c:pt idx="635">
                  <c:v>444.49999999999523</c:v>
                </c:pt>
                <c:pt idx="636">
                  <c:v>445.19999999999521</c:v>
                </c:pt>
                <c:pt idx="637">
                  <c:v>445.8999999999952</c:v>
                </c:pt>
                <c:pt idx="638">
                  <c:v>446.59999999999519</c:v>
                </c:pt>
                <c:pt idx="639">
                  <c:v>447.29999999999518</c:v>
                </c:pt>
                <c:pt idx="640">
                  <c:v>447.99999999999517</c:v>
                </c:pt>
                <c:pt idx="641">
                  <c:v>448.69999999999516</c:v>
                </c:pt>
                <c:pt idx="642">
                  <c:v>449.39999999999515</c:v>
                </c:pt>
                <c:pt idx="643">
                  <c:v>450.09999999999513</c:v>
                </c:pt>
                <c:pt idx="644">
                  <c:v>450.79999999999512</c:v>
                </c:pt>
                <c:pt idx="645">
                  <c:v>451.49999999999511</c:v>
                </c:pt>
                <c:pt idx="646">
                  <c:v>452.1999999999951</c:v>
                </c:pt>
                <c:pt idx="647">
                  <c:v>452.89999999999509</c:v>
                </c:pt>
                <c:pt idx="648">
                  <c:v>453.59999999999508</c:v>
                </c:pt>
                <c:pt idx="649">
                  <c:v>454.29999999999507</c:v>
                </c:pt>
                <c:pt idx="650">
                  <c:v>454.99999999999505</c:v>
                </c:pt>
                <c:pt idx="651">
                  <c:v>455.69999999999504</c:v>
                </c:pt>
                <c:pt idx="652">
                  <c:v>456.39999999999503</c:v>
                </c:pt>
                <c:pt idx="653">
                  <c:v>457.09999999999502</c:v>
                </c:pt>
                <c:pt idx="654">
                  <c:v>457.79999999999501</c:v>
                </c:pt>
                <c:pt idx="655">
                  <c:v>458.499999999995</c:v>
                </c:pt>
                <c:pt idx="656">
                  <c:v>459.19999999999499</c:v>
                </c:pt>
                <c:pt idx="657">
                  <c:v>459.89999999999498</c:v>
                </c:pt>
                <c:pt idx="658">
                  <c:v>460.59999999999496</c:v>
                </c:pt>
                <c:pt idx="659">
                  <c:v>461.29999999999495</c:v>
                </c:pt>
                <c:pt idx="660">
                  <c:v>461.99999999999494</c:v>
                </c:pt>
                <c:pt idx="661">
                  <c:v>462.69999999999493</c:v>
                </c:pt>
                <c:pt idx="662">
                  <c:v>463.39999999999492</c:v>
                </c:pt>
                <c:pt idx="663">
                  <c:v>464.09999999999491</c:v>
                </c:pt>
                <c:pt idx="664">
                  <c:v>464.7999999999949</c:v>
                </c:pt>
                <c:pt idx="665">
                  <c:v>465.49999999999488</c:v>
                </c:pt>
                <c:pt idx="666">
                  <c:v>466.19999999999487</c:v>
                </c:pt>
                <c:pt idx="667">
                  <c:v>466.89999999999486</c:v>
                </c:pt>
                <c:pt idx="668">
                  <c:v>467.59999999999485</c:v>
                </c:pt>
                <c:pt idx="669">
                  <c:v>468.29999999999484</c:v>
                </c:pt>
                <c:pt idx="670">
                  <c:v>468.99999999999483</c:v>
                </c:pt>
                <c:pt idx="671">
                  <c:v>469.69999999999482</c:v>
                </c:pt>
                <c:pt idx="672">
                  <c:v>470.3999999999948</c:v>
                </c:pt>
                <c:pt idx="673">
                  <c:v>471.09999999999479</c:v>
                </c:pt>
                <c:pt idx="674">
                  <c:v>471.79999999999478</c:v>
                </c:pt>
                <c:pt idx="675">
                  <c:v>472.49999999999477</c:v>
                </c:pt>
                <c:pt idx="676">
                  <c:v>473.19999999999476</c:v>
                </c:pt>
                <c:pt idx="677">
                  <c:v>473.89999999999475</c:v>
                </c:pt>
                <c:pt idx="678">
                  <c:v>474.59999999999474</c:v>
                </c:pt>
                <c:pt idx="679">
                  <c:v>475.29999999999472</c:v>
                </c:pt>
                <c:pt idx="680">
                  <c:v>475.99999999999471</c:v>
                </c:pt>
                <c:pt idx="681">
                  <c:v>476.6999999999947</c:v>
                </c:pt>
                <c:pt idx="682">
                  <c:v>477.39999999999469</c:v>
                </c:pt>
                <c:pt idx="683">
                  <c:v>478.09999999999468</c:v>
                </c:pt>
                <c:pt idx="684">
                  <c:v>478.79999999999467</c:v>
                </c:pt>
                <c:pt idx="685">
                  <c:v>479.49999999999466</c:v>
                </c:pt>
                <c:pt idx="686">
                  <c:v>480.19999999999465</c:v>
                </c:pt>
                <c:pt idx="687">
                  <c:v>480.89999999999463</c:v>
                </c:pt>
                <c:pt idx="688">
                  <c:v>481.59999999999462</c:v>
                </c:pt>
                <c:pt idx="689">
                  <c:v>482.29999999999461</c:v>
                </c:pt>
                <c:pt idx="690">
                  <c:v>482.9999999999946</c:v>
                </c:pt>
                <c:pt idx="691">
                  <c:v>483.69999999999459</c:v>
                </c:pt>
                <c:pt idx="692">
                  <c:v>484.39999999999458</c:v>
                </c:pt>
                <c:pt idx="693">
                  <c:v>485.09999999999457</c:v>
                </c:pt>
                <c:pt idx="694">
                  <c:v>485.79999999999455</c:v>
                </c:pt>
                <c:pt idx="695">
                  <c:v>486.49999999999454</c:v>
                </c:pt>
                <c:pt idx="696">
                  <c:v>487.19999999999453</c:v>
                </c:pt>
                <c:pt idx="697">
                  <c:v>487.89999999999452</c:v>
                </c:pt>
                <c:pt idx="698">
                  <c:v>488.59999999999451</c:v>
                </c:pt>
                <c:pt idx="699">
                  <c:v>489.2999999999945</c:v>
                </c:pt>
                <c:pt idx="700">
                  <c:v>489.99999999999449</c:v>
                </c:pt>
                <c:pt idx="701">
                  <c:v>490.69999999999447</c:v>
                </c:pt>
                <c:pt idx="702">
                  <c:v>491.39999999999446</c:v>
                </c:pt>
                <c:pt idx="703">
                  <c:v>492.09999999999445</c:v>
                </c:pt>
                <c:pt idx="704">
                  <c:v>492.79999999999444</c:v>
                </c:pt>
                <c:pt idx="705">
                  <c:v>493.49999999999443</c:v>
                </c:pt>
                <c:pt idx="706">
                  <c:v>494.19999999999442</c:v>
                </c:pt>
                <c:pt idx="707">
                  <c:v>494.89999999999441</c:v>
                </c:pt>
                <c:pt idx="708">
                  <c:v>495.5999999999944</c:v>
                </c:pt>
                <c:pt idx="709">
                  <c:v>496.29999999999438</c:v>
                </c:pt>
                <c:pt idx="710">
                  <c:v>496.99999999999437</c:v>
                </c:pt>
                <c:pt idx="711">
                  <c:v>497.69999999999436</c:v>
                </c:pt>
                <c:pt idx="712">
                  <c:v>498.39999999999435</c:v>
                </c:pt>
                <c:pt idx="713">
                  <c:v>499.09999999999434</c:v>
                </c:pt>
                <c:pt idx="714">
                  <c:v>499.79999999999433</c:v>
                </c:pt>
                <c:pt idx="715">
                  <c:v>500.49999999999432</c:v>
                </c:pt>
                <c:pt idx="716">
                  <c:v>501.1999999999943</c:v>
                </c:pt>
                <c:pt idx="717">
                  <c:v>501.89999999999429</c:v>
                </c:pt>
                <c:pt idx="718">
                  <c:v>502.59999999999428</c:v>
                </c:pt>
                <c:pt idx="719">
                  <c:v>503.29999999999427</c:v>
                </c:pt>
                <c:pt idx="720">
                  <c:v>503.99999999999426</c:v>
                </c:pt>
                <c:pt idx="721">
                  <c:v>504.69999999999425</c:v>
                </c:pt>
                <c:pt idx="722">
                  <c:v>505.39999999999424</c:v>
                </c:pt>
                <c:pt idx="723">
                  <c:v>506.09999999999422</c:v>
                </c:pt>
                <c:pt idx="724">
                  <c:v>506.79999999999421</c:v>
                </c:pt>
                <c:pt idx="725">
                  <c:v>507.4999999999942</c:v>
                </c:pt>
                <c:pt idx="726">
                  <c:v>508.19999999999419</c:v>
                </c:pt>
                <c:pt idx="727">
                  <c:v>508.89999999999418</c:v>
                </c:pt>
                <c:pt idx="728">
                  <c:v>509.59999999999417</c:v>
                </c:pt>
                <c:pt idx="729">
                  <c:v>510.29999999999416</c:v>
                </c:pt>
                <c:pt idx="730">
                  <c:v>510.99999999999415</c:v>
                </c:pt>
                <c:pt idx="731">
                  <c:v>511.69999999999413</c:v>
                </c:pt>
                <c:pt idx="732">
                  <c:v>512.39999999999418</c:v>
                </c:pt>
                <c:pt idx="733">
                  <c:v>513.09999999999422</c:v>
                </c:pt>
                <c:pt idx="734">
                  <c:v>513.79999999999427</c:v>
                </c:pt>
                <c:pt idx="735">
                  <c:v>514.49999999999432</c:v>
                </c:pt>
                <c:pt idx="736">
                  <c:v>515.19999999999436</c:v>
                </c:pt>
                <c:pt idx="737">
                  <c:v>515.89999999999441</c:v>
                </c:pt>
                <c:pt idx="738">
                  <c:v>516.59999999999445</c:v>
                </c:pt>
                <c:pt idx="739">
                  <c:v>517.2999999999945</c:v>
                </c:pt>
                <c:pt idx="740">
                  <c:v>517.99999999999454</c:v>
                </c:pt>
                <c:pt idx="741">
                  <c:v>518.69999999999459</c:v>
                </c:pt>
                <c:pt idx="742">
                  <c:v>519.39999999999463</c:v>
                </c:pt>
                <c:pt idx="743">
                  <c:v>520.09999999999468</c:v>
                </c:pt>
                <c:pt idx="744">
                  <c:v>520.79999999999472</c:v>
                </c:pt>
                <c:pt idx="745">
                  <c:v>521.49999999999477</c:v>
                </c:pt>
                <c:pt idx="746">
                  <c:v>522.19999999999482</c:v>
                </c:pt>
                <c:pt idx="747">
                  <c:v>522.89999999999486</c:v>
                </c:pt>
                <c:pt idx="748">
                  <c:v>523.59999999999491</c:v>
                </c:pt>
                <c:pt idx="749">
                  <c:v>524.29999999999495</c:v>
                </c:pt>
                <c:pt idx="750">
                  <c:v>524.999999999995</c:v>
                </c:pt>
                <c:pt idx="751">
                  <c:v>525.69999999999504</c:v>
                </c:pt>
                <c:pt idx="752">
                  <c:v>526.39999999999509</c:v>
                </c:pt>
                <c:pt idx="753">
                  <c:v>527.09999999999513</c:v>
                </c:pt>
                <c:pt idx="754">
                  <c:v>527.79999999999518</c:v>
                </c:pt>
                <c:pt idx="755">
                  <c:v>528.49999999999523</c:v>
                </c:pt>
                <c:pt idx="756">
                  <c:v>529.19999999999527</c:v>
                </c:pt>
                <c:pt idx="757">
                  <c:v>529.89999999999532</c:v>
                </c:pt>
                <c:pt idx="758">
                  <c:v>530.59999999999536</c:v>
                </c:pt>
                <c:pt idx="759">
                  <c:v>531.29999999999541</c:v>
                </c:pt>
                <c:pt idx="760">
                  <c:v>531.99999999999545</c:v>
                </c:pt>
                <c:pt idx="761">
                  <c:v>532.6999999999955</c:v>
                </c:pt>
                <c:pt idx="762">
                  <c:v>533.39999999999554</c:v>
                </c:pt>
                <c:pt idx="763">
                  <c:v>534.09999999999559</c:v>
                </c:pt>
                <c:pt idx="764">
                  <c:v>534.79999999999563</c:v>
                </c:pt>
                <c:pt idx="765">
                  <c:v>535.49999999999568</c:v>
                </c:pt>
                <c:pt idx="766">
                  <c:v>536.19999999999573</c:v>
                </c:pt>
                <c:pt idx="767">
                  <c:v>536.89999999999577</c:v>
                </c:pt>
                <c:pt idx="768">
                  <c:v>537.59999999999582</c:v>
                </c:pt>
                <c:pt idx="769">
                  <c:v>538.29999999999586</c:v>
                </c:pt>
                <c:pt idx="770">
                  <c:v>538.99999999999591</c:v>
                </c:pt>
                <c:pt idx="771">
                  <c:v>539.69999999999595</c:v>
                </c:pt>
                <c:pt idx="772">
                  <c:v>540.399999999996</c:v>
                </c:pt>
                <c:pt idx="773">
                  <c:v>541.09999999999604</c:v>
                </c:pt>
                <c:pt idx="774">
                  <c:v>541.79999999999609</c:v>
                </c:pt>
                <c:pt idx="775">
                  <c:v>542.49999999999613</c:v>
                </c:pt>
                <c:pt idx="776">
                  <c:v>543.19999999999618</c:v>
                </c:pt>
                <c:pt idx="777">
                  <c:v>543.89999999999623</c:v>
                </c:pt>
                <c:pt idx="778">
                  <c:v>544.59999999999627</c:v>
                </c:pt>
                <c:pt idx="779">
                  <c:v>545.29999999999632</c:v>
                </c:pt>
                <c:pt idx="780">
                  <c:v>545.99999999999636</c:v>
                </c:pt>
                <c:pt idx="781">
                  <c:v>546.69999999999641</c:v>
                </c:pt>
                <c:pt idx="782">
                  <c:v>547.39999999999645</c:v>
                </c:pt>
                <c:pt idx="783">
                  <c:v>548.0999999999965</c:v>
                </c:pt>
                <c:pt idx="784">
                  <c:v>548.79999999999654</c:v>
                </c:pt>
                <c:pt idx="785">
                  <c:v>549.49999999999659</c:v>
                </c:pt>
                <c:pt idx="786">
                  <c:v>550.19999999999663</c:v>
                </c:pt>
                <c:pt idx="787">
                  <c:v>550.89999999999668</c:v>
                </c:pt>
                <c:pt idx="788">
                  <c:v>551.59999999999673</c:v>
                </c:pt>
                <c:pt idx="789">
                  <c:v>552.29999999999677</c:v>
                </c:pt>
                <c:pt idx="790">
                  <c:v>552.99999999999682</c:v>
                </c:pt>
                <c:pt idx="791">
                  <c:v>553.69999999999686</c:v>
                </c:pt>
                <c:pt idx="792">
                  <c:v>554.39999999999691</c:v>
                </c:pt>
                <c:pt idx="793">
                  <c:v>555.09999999999695</c:v>
                </c:pt>
                <c:pt idx="794">
                  <c:v>555.799999999997</c:v>
                </c:pt>
                <c:pt idx="795">
                  <c:v>556.49999999999704</c:v>
                </c:pt>
                <c:pt idx="796">
                  <c:v>557.19999999999709</c:v>
                </c:pt>
                <c:pt idx="797">
                  <c:v>557.89999999999714</c:v>
                </c:pt>
                <c:pt idx="798">
                  <c:v>558.59999999999718</c:v>
                </c:pt>
                <c:pt idx="799">
                  <c:v>559.29999999999723</c:v>
                </c:pt>
                <c:pt idx="800">
                  <c:v>559.99999999999727</c:v>
                </c:pt>
                <c:pt idx="801">
                  <c:v>560.69999999999732</c:v>
                </c:pt>
                <c:pt idx="802">
                  <c:v>561.39999999999736</c:v>
                </c:pt>
                <c:pt idx="803">
                  <c:v>562.09999999999741</c:v>
                </c:pt>
                <c:pt idx="804">
                  <c:v>562.79999999999745</c:v>
                </c:pt>
                <c:pt idx="805">
                  <c:v>563.4999999999975</c:v>
                </c:pt>
                <c:pt idx="806">
                  <c:v>564.19999999999754</c:v>
                </c:pt>
                <c:pt idx="807">
                  <c:v>564.89999999999759</c:v>
                </c:pt>
                <c:pt idx="808">
                  <c:v>565.59999999999764</c:v>
                </c:pt>
                <c:pt idx="809">
                  <c:v>566.29999999999768</c:v>
                </c:pt>
                <c:pt idx="810">
                  <c:v>566.99999999999773</c:v>
                </c:pt>
                <c:pt idx="811">
                  <c:v>567.69999999999777</c:v>
                </c:pt>
                <c:pt idx="812">
                  <c:v>568.39999999999782</c:v>
                </c:pt>
                <c:pt idx="813">
                  <c:v>569.09999999999786</c:v>
                </c:pt>
                <c:pt idx="814">
                  <c:v>569.79999999999791</c:v>
                </c:pt>
                <c:pt idx="815">
                  <c:v>570.49999999999795</c:v>
                </c:pt>
                <c:pt idx="816">
                  <c:v>571.199999999998</c:v>
                </c:pt>
                <c:pt idx="817">
                  <c:v>571.89999999999804</c:v>
                </c:pt>
                <c:pt idx="818">
                  <c:v>572.59999999999809</c:v>
                </c:pt>
                <c:pt idx="819">
                  <c:v>573.29999999999814</c:v>
                </c:pt>
                <c:pt idx="820">
                  <c:v>573.99999999999818</c:v>
                </c:pt>
                <c:pt idx="821">
                  <c:v>574.69999999999823</c:v>
                </c:pt>
                <c:pt idx="822">
                  <c:v>575.39999999999827</c:v>
                </c:pt>
                <c:pt idx="823">
                  <c:v>576.09999999999832</c:v>
                </c:pt>
                <c:pt idx="824">
                  <c:v>576.79999999999836</c:v>
                </c:pt>
                <c:pt idx="825">
                  <c:v>577.49999999999841</c:v>
                </c:pt>
                <c:pt idx="826">
                  <c:v>578.19999999999845</c:v>
                </c:pt>
                <c:pt idx="827">
                  <c:v>578.8999999999985</c:v>
                </c:pt>
                <c:pt idx="828">
                  <c:v>579.59999999999854</c:v>
                </c:pt>
                <c:pt idx="829">
                  <c:v>580.29999999999859</c:v>
                </c:pt>
                <c:pt idx="830">
                  <c:v>580.99999999999864</c:v>
                </c:pt>
                <c:pt idx="831">
                  <c:v>581.69999999999868</c:v>
                </c:pt>
                <c:pt idx="832">
                  <c:v>582.39999999999873</c:v>
                </c:pt>
                <c:pt idx="833">
                  <c:v>583.09999999999877</c:v>
                </c:pt>
                <c:pt idx="834">
                  <c:v>583.79999999999882</c:v>
                </c:pt>
                <c:pt idx="835">
                  <c:v>584.49999999999886</c:v>
                </c:pt>
                <c:pt idx="836">
                  <c:v>585.19999999999891</c:v>
                </c:pt>
                <c:pt idx="837">
                  <c:v>585.89999999999895</c:v>
                </c:pt>
                <c:pt idx="838">
                  <c:v>586.599999999999</c:v>
                </c:pt>
                <c:pt idx="839">
                  <c:v>587.29999999999905</c:v>
                </c:pt>
                <c:pt idx="840">
                  <c:v>587.99999999999909</c:v>
                </c:pt>
                <c:pt idx="841">
                  <c:v>588.69999999999914</c:v>
                </c:pt>
                <c:pt idx="842">
                  <c:v>589.39999999999918</c:v>
                </c:pt>
                <c:pt idx="843">
                  <c:v>590.09999999999923</c:v>
                </c:pt>
                <c:pt idx="844">
                  <c:v>590.79999999999927</c:v>
                </c:pt>
                <c:pt idx="845">
                  <c:v>591.49999999999932</c:v>
                </c:pt>
                <c:pt idx="846">
                  <c:v>592.19999999999936</c:v>
                </c:pt>
                <c:pt idx="847">
                  <c:v>592.89999999999941</c:v>
                </c:pt>
                <c:pt idx="848">
                  <c:v>593.59999999999945</c:v>
                </c:pt>
                <c:pt idx="849">
                  <c:v>594.2999999999995</c:v>
                </c:pt>
                <c:pt idx="850">
                  <c:v>594.99999999999955</c:v>
                </c:pt>
                <c:pt idx="851">
                  <c:v>595.69999999999959</c:v>
                </c:pt>
                <c:pt idx="852">
                  <c:v>596.39999999999964</c:v>
                </c:pt>
                <c:pt idx="853">
                  <c:v>597.09999999999968</c:v>
                </c:pt>
                <c:pt idx="854">
                  <c:v>597.79999999999973</c:v>
                </c:pt>
                <c:pt idx="855">
                  <c:v>598.49999999999977</c:v>
                </c:pt>
                <c:pt idx="856">
                  <c:v>599.19999999999982</c:v>
                </c:pt>
                <c:pt idx="857">
                  <c:v>599.89999999999986</c:v>
                </c:pt>
                <c:pt idx="858">
                  <c:v>600.59999999999991</c:v>
                </c:pt>
                <c:pt idx="859">
                  <c:v>601.29999999999995</c:v>
                </c:pt>
                <c:pt idx="860">
                  <c:v>602</c:v>
                </c:pt>
                <c:pt idx="861">
                  <c:v>602.70000000000005</c:v>
                </c:pt>
                <c:pt idx="862">
                  <c:v>603.40000000000009</c:v>
                </c:pt>
                <c:pt idx="863">
                  <c:v>604.10000000000014</c:v>
                </c:pt>
                <c:pt idx="864">
                  <c:v>604.80000000000018</c:v>
                </c:pt>
                <c:pt idx="865">
                  <c:v>605.50000000000023</c:v>
                </c:pt>
                <c:pt idx="866">
                  <c:v>606.20000000000027</c:v>
                </c:pt>
                <c:pt idx="867">
                  <c:v>606.90000000000032</c:v>
                </c:pt>
                <c:pt idx="868">
                  <c:v>607.60000000000036</c:v>
                </c:pt>
                <c:pt idx="869">
                  <c:v>608.30000000000041</c:v>
                </c:pt>
                <c:pt idx="870">
                  <c:v>609.00000000000045</c:v>
                </c:pt>
                <c:pt idx="871">
                  <c:v>609.7000000000005</c:v>
                </c:pt>
                <c:pt idx="872">
                  <c:v>610.40000000000055</c:v>
                </c:pt>
                <c:pt idx="873">
                  <c:v>611.10000000000059</c:v>
                </c:pt>
                <c:pt idx="874">
                  <c:v>611.80000000000064</c:v>
                </c:pt>
                <c:pt idx="875">
                  <c:v>612.50000000000068</c:v>
                </c:pt>
                <c:pt idx="876">
                  <c:v>613.20000000000073</c:v>
                </c:pt>
                <c:pt idx="877">
                  <c:v>613.90000000000077</c:v>
                </c:pt>
                <c:pt idx="878">
                  <c:v>614.60000000000082</c:v>
                </c:pt>
                <c:pt idx="879">
                  <c:v>615.30000000000086</c:v>
                </c:pt>
                <c:pt idx="880">
                  <c:v>616.00000000000091</c:v>
                </c:pt>
                <c:pt idx="881">
                  <c:v>616.70000000000095</c:v>
                </c:pt>
                <c:pt idx="882">
                  <c:v>617.400000000001</c:v>
                </c:pt>
                <c:pt idx="883">
                  <c:v>618.10000000000105</c:v>
                </c:pt>
                <c:pt idx="884">
                  <c:v>618.80000000000109</c:v>
                </c:pt>
                <c:pt idx="885">
                  <c:v>619.50000000000114</c:v>
                </c:pt>
                <c:pt idx="886">
                  <c:v>620.20000000000118</c:v>
                </c:pt>
                <c:pt idx="887">
                  <c:v>620.90000000000123</c:v>
                </c:pt>
                <c:pt idx="888">
                  <c:v>621.60000000000127</c:v>
                </c:pt>
                <c:pt idx="889">
                  <c:v>622.30000000000132</c:v>
                </c:pt>
                <c:pt idx="890">
                  <c:v>623.00000000000136</c:v>
                </c:pt>
                <c:pt idx="891">
                  <c:v>623.70000000000141</c:v>
                </c:pt>
                <c:pt idx="892">
                  <c:v>624.40000000000146</c:v>
                </c:pt>
                <c:pt idx="893">
                  <c:v>625.1000000000015</c:v>
                </c:pt>
                <c:pt idx="894">
                  <c:v>625.80000000000155</c:v>
                </c:pt>
                <c:pt idx="895">
                  <c:v>626.50000000000159</c:v>
                </c:pt>
                <c:pt idx="896">
                  <c:v>627.20000000000164</c:v>
                </c:pt>
                <c:pt idx="897">
                  <c:v>627.90000000000168</c:v>
                </c:pt>
                <c:pt idx="898">
                  <c:v>628.60000000000173</c:v>
                </c:pt>
                <c:pt idx="899">
                  <c:v>629.30000000000177</c:v>
                </c:pt>
                <c:pt idx="900">
                  <c:v>630.00000000000182</c:v>
                </c:pt>
                <c:pt idx="901">
                  <c:v>630.70000000000186</c:v>
                </c:pt>
                <c:pt idx="902">
                  <c:v>631.40000000000191</c:v>
                </c:pt>
                <c:pt idx="903">
                  <c:v>632.10000000000196</c:v>
                </c:pt>
                <c:pt idx="904">
                  <c:v>632.800000000002</c:v>
                </c:pt>
                <c:pt idx="905">
                  <c:v>633.50000000000205</c:v>
                </c:pt>
                <c:pt idx="906">
                  <c:v>634.20000000000209</c:v>
                </c:pt>
                <c:pt idx="907">
                  <c:v>634.90000000000214</c:v>
                </c:pt>
                <c:pt idx="908">
                  <c:v>635.60000000000218</c:v>
                </c:pt>
                <c:pt idx="909">
                  <c:v>636.30000000000223</c:v>
                </c:pt>
                <c:pt idx="910">
                  <c:v>637.00000000000227</c:v>
                </c:pt>
                <c:pt idx="911">
                  <c:v>637.70000000000232</c:v>
                </c:pt>
                <c:pt idx="912">
                  <c:v>638.40000000000236</c:v>
                </c:pt>
                <c:pt idx="913">
                  <c:v>639.10000000000241</c:v>
                </c:pt>
                <c:pt idx="914">
                  <c:v>639.80000000000246</c:v>
                </c:pt>
                <c:pt idx="915">
                  <c:v>640.5000000000025</c:v>
                </c:pt>
                <c:pt idx="916">
                  <c:v>641.20000000000255</c:v>
                </c:pt>
                <c:pt idx="917">
                  <c:v>641.90000000000259</c:v>
                </c:pt>
                <c:pt idx="918">
                  <c:v>642.60000000000264</c:v>
                </c:pt>
                <c:pt idx="919">
                  <c:v>643.30000000000268</c:v>
                </c:pt>
                <c:pt idx="920">
                  <c:v>644.00000000000273</c:v>
                </c:pt>
                <c:pt idx="921">
                  <c:v>644.70000000000277</c:v>
                </c:pt>
                <c:pt idx="922">
                  <c:v>645.40000000000282</c:v>
                </c:pt>
                <c:pt idx="923">
                  <c:v>646.10000000000286</c:v>
                </c:pt>
                <c:pt idx="924">
                  <c:v>646.80000000000291</c:v>
                </c:pt>
                <c:pt idx="925">
                  <c:v>647.50000000000296</c:v>
                </c:pt>
                <c:pt idx="926">
                  <c:v>648.200000000003</c:v>
                </c:pt>
                <c:pt idx="927">
                  <c:v>648.90000000000305</c:v>
                </c:pt>
                <c:pt idx="928">
                  <c:v>649.60000000000309</c:v>
                </c:pt>
                <c:pt idx="929">
                  <c:v>650.30000000000314</c:v>
                </c:pt>
                <c:pt idx="930">
                  <c:v>651.00000000000318</c:v>
                </c:pt>
                <c:pt idx="931">
                  <c:v>651.70000000000323</c:v>
                </c:pt>
                <c:pt idx="932">
                  <c:v>652.40000000000327</c:v>
                </c:pt>
                <c:pt idx="933">
                  <c:v>653.10000000000332</c:v>
                </c:pt>
                <c:pt idx="934">
                  <c:v>653.80000000000337</c:v>
                </c:pt>
                <c:pt idx="935">
                  <c:v>654.50000000000341</c:v>
                </c:pt>
                <c:pt idx="936">
                  <c:v>655.20000000000346</c:v>
                </c:pt>
                <c:pt idx="937">
                  <c:v>655.9000000000035</c:v>
                </c:pt>
                <c:pt idx="938">
                  <c:v>656.60000000000355</c:v>
                </c:pt>
                <c:pt idx="939">
                  <c:v>657.30000000000359</c:v>
                </c:pt>
                <c:pt idx="940">
                  <c:v>658.00000000000364</c:v>
                </c:pt>
                <c:pt idx="941">
                  <c:v>658.70000000000368</c:v>
                </c:pt>
                <c:pt idx="942">
                  <c:v>659.40000000000373</c:v>
                </c:pt>
                <c:pt idx="943">
                  <c:v>660.10000000000377</c:v>
                </c:pt>
                <c:pt idx="944">
                  <c:v>660.80000000000382</c:v>
                </c:pt>
                <c:pt idx="945">
                  <c:v>661.50000000000387</c:v>
                </c:pt>
                <c:pt idx="946">
                  <c:v>662.20000000000391</c:v>
                </c:pt>
                <c:pt idx="947">
                  <c:v>662.90000000000396</c:v>
                </c:pt>
                <c:pt idx="948">
                  <c:v>663.600000000004</c:v>
                </c:pt>
                <c:pt idx="949">
                  <c:v>664.30000000000405</c:v>
                </c:pt>
                <c:pt idx="950">
                  <c:v>665.00000000000409</c:v>
                </c:pt>
                <c:pt idx="951">
                  <c:v>665.70000000000414</c:v>
                </c:pt>
                <c:pt idx="952">
                  <c:v>666.40000000000418</c:v>
                </c:pt>
                <c:pt idx="953">
                  <c:v>667.10000000000423</c:v>
                </c:pt>
                <c:pt idx="954">
                  <c:v>667.80000000000427</c:v>
                </c:pt>
                <c:pt idx="955">
                  <c:v>668.50000000000432</c:v>
                </c:pt>
                <c:pt idx="956">
                  <c:v>669.20000000000437</c:v>
                </c:pt>
                <c:pt idx="957">
                  <c:v>669.90000000000441</c:v>
                </c:pt>
                <c:pt idx="958">
                  <c:v>670.60000000000446</c:v>
                </c:pt>
                <c:pt idx="959">
                  <c:v>671.3000000000045</c:v>
                </c:pt>
                <c:pt idx="960">
                  <c:v>672.00000000000455</c:v>
                </c:pt>
                <c:pt idx="961">
                  <c:v>672.70000000000459</c:v>
                </c:pt>
                <c:pt idx="962">
                  <c:v>673.40000000000464</c:v>
                </c:pt>
                <c:pt idx="963">
                  <c:v>674.10000000000468</c:v>
                </c:pt>
                <c:pt idx="964">
                  <c:v>674.80000000000473</c:v>
                </c:pt>
                <c:pt idx="965">
                  <c:v>675.50000000000477</c:v>
                </c:pt>
                <c:pt idx="966">
                  <c:v>676.20000000000482</c:v>
                </c:pt>
                <c:pt idx="967">
                  <c:v>676.90000000000487</c:v>
                </c:pt>
                <c:pt idx="968">
                  <c:v>677.60000000000491</c:v>
                </c:pt>
                <c:pt idx="969">
                  <c:v>678.30000000000496</c:v>
                </c:pt>
                <c:pt idx="970">
                  <c:v>679.000000000005</c:v>
                </c:pt>
                <c:pt idx="971">
                  <c:v>679.70000000000505</c:v>
                </c:pt>
                <c:pt idx="972">
                  <c:v>680.40000000000509</c:v>
                </c:pt>
                <c:pt idx="973">
                  <c:v>681.10000000000514</c:v>
                </c:pt>
                <c:pt idx="974">
                  <c:v>681.80000000000518</c:v>
                </c:pt>
                <c:pt idx="975">
                  <c:v>682.50000000000523</c:v>
                </c:pt>
                <c:pt idx="976">
                  <c:v>683.20000000000528</c:v>
                </c:pt>
                <c:pt idx="977">
                  <c:v>683.90000000000532</c:v>
                </c:pt>
                <c:pt idx="978">
                  <c:v>684.60000000000537</c:v>
                </c:pt>
                <c:pt idx="979">
                  <c:v>685.30000000000541</c:v>
                </c:pt>
                <c:pt idx="980">
                  <c:v>686.00000000000546</c:v>
                </c:pt>
                <c:pt idx="981">
                  <c:v>686.7000000000055</c:v>
                </c:pt>
                <c:pt idx="982">
                  <c:v>687.40000000000555</c:v>
                </c:pt>
                <c:pt idx="983">
                  <c:v>688.10000000000559</c:v>
                </c:pt>
                <c:pt idx="984">
                  <c:v>688.80000000000564</c:v>
                </c:pt>
                <c:pt idx="985">
                  <c:v>689.50000000000568</c:v>
                </c:pt>
                <c:pt idx="986">
                  <c:v>690.20000000000573</c:v>
                </c:pt>
                <c:pt idx="987">
                  <c:v>690.90000000000578</c:v>
                </c:pt>
                <c:pt idx="988">
                  <c:v>691.60000000000582</c:v>
                </c:pt>
                <c:pt idx="989">
                  <c:v>692.30000000000587</c:v>
                </c:pt>
                <c:pt idx="990">
                  <c:v>693.00000000000591</c:v>
                </c:pt>
                <c:pt idx="991">
                  <c:v>693.70000000000596</c:v>
                </c:pt>
                <c:pt idx="992">
                  <c:v>694.400000000006</c:v>
                </c:pt>
                <c:pt idx="993">
                  <c:v>695.10000000000605</c:v>
                </c:pt>
                <c:pt idx="994">
                  <c:v>695.80000000000609</c:v>
                </c:pt>
                <c:pt idx="995">
                  <c:v>696.50000000000614</c:v>
                </c:pt>
                <c:pt idx="996">
                  <c:v>697.20000000000618</c:v>
                </c:pt>
                <c:pt idx="997">
                  <c:v>697.90000000000623</c:v>
                </c:pt>
                <c:pt idx="998">
                  <c:v>698.60000000000628</c:v>
                </c:pt>
                <c:pt idx="999">
                  <c:v>700</c:v>
                </c:pt>
              </c:numCache>
            </c:numRef>
          </c:xVal>
          <c:yVal>
            <c:numRef>
              <c:f>'Rekensheet heterogene watergang'!$R$4:$R$1004</c:f>
              <c:numCache>
                <c:formatCode>0.00</c:formatCode>
                <c:ptCount val="10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297184"/>
        <c:axId val="317302672"/>
      </c:scatterChart>
      <c:valAx>
        <c:axId val="317297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Afstand</a:t>
                </a:r>
                <a:r>
                  <a:rPr lang="en-US" baseline="0"/>
                  <a:t> tot stuw</a:t>
                </a:r>
                <a:r>
                  <a:rPr lang="en-US"/>
                  <a:t> [m]</a:t>
                </a:r>
              </a:p>
            </c:rich>
          </c:tx>
          <c:layout>
            <c:manualLayout>
              <c:xMode val="edge"/>
              <c:yMode val="edge"/>
              <c:x val="0.34149666666666667"/>
              <c:y val="0.892747584541062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7302672"/>
        <c:crosses val="autoZero"/>
        <c:crossBetween val="midCat"/>
      </c:valAx>
      <c:valAx>
        <c:axId val="31730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Breedte</a:t>
                </a:r>
                <a:r>
                  <a:rPr lang="en-US" baseline="0"/>
                  <a:t> baan [m]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227777777777774E-3"/>
              <c:y val="0.215225241545893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7297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905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509643651790957E-2"/>
          <c:y val="0.1105737893846262"/>
          <c:w val="0.91633793213622816"/>
          <c:h val="0.75144305555555557"/>
        </c:manualLayout>
      </c:layout>
      <c:scatterChart>
        <c:scatterStyle val="lineMarker"/>
        <c:varyColors val="0"/>
        <c:ser>
          <c:idx val="0"/>
          <c:order val="0"/>
          <c:tx>
            <c:v>Bodem</c:v>
          </c:tx>
          <c:spPr>
            <a:ln w="2222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'Rekensheet heterogene watergang'!$A$4:$A$1002</c:f>
              <c:numCache>
                <c:formatCode>0.00</c:formatCode>
                <c:ptCount val="999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4.2</c:v>
                </c:pt>
                <c:pt idx="7">
                  <c:v>4.9000000000000004</c:v>
                </c:pt>
                <c:pt idx="8">
                  <c:v>5.6000000000000005</c:v>
                </c:pt>
                <c:pt idx="9">
                  <c:v>6.3000000000000007</c:v>
                </c:pt>
                <c:pt idx="10">
                  <c:v>7.0000000000000009</c:v>
                </c:pt>
                <c:pt idx="11">
                  <c:v>7.7000000000000011</c:v>
                </c:pt>
                <c:pt idx="12">
                  <c:v>8.4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10.499999999999998</c:v>
                </c:pt>
                <c:pt idx="16">
                  <c:v>11.199999999999998</c:v>
                </c:pt>
                <c:pt idx="17">
                  <c:v>11.899999999999997</c:v>
                </c:pt>
                <c:pt idx="18">
                  <c:v>12.599999999999996</c:v>
                </c:pt>
                <c:pt idx="19">
                  <c:v>13.299999999999995</c:v>
                </c:pt>
                <c:pt idx="20">
                  <c:v>13.999999999999995</c:v>
                </c:pt>
                <c:pt idx="21">
                  <c:v>14.699999999999994</c:v>
                </c:pt>
                <c:pt idx="22">
                  <c:v>15.399999999999993</c:v>
                </c:pt>
                <c:pt idx="23">
                  <c:v>16.099999999999994</c:v>
                </c:pt>
                <c:pt idx="24">
                  <c:v>16.799999999999994</c:v>
                </c:pt>
                <c:pt idx="25">
                  <c:v>17.499999999999993</c:v>
                </c:pt>
                <c:pt idx="26">
                  <c:v>18.199999999999992</c:v>
                </c:pt>
                <c:pt idx="27">
                  <c:v>18.899999999999991</c:v>
                </c:pt>
                <c:pt idx="28">
                  <c:v>19.599999999999991</c:v>
                </c:pt>
                <c:pt idx="29">
                  <c:v>20.29999999999999</c:v>
                </c:pt>
                <c:pt idx="30">
                  <c:v>20.999999999999989</c:v>
                </c:pt>
                <c:pt idx="31">
                  <c:v>21.699999999999989</c:v>
                </c:pt>
                <c:pt idx="32">
                  <c:v>22.399999999999988</c:v>
                </c:pt>
                <c:pt idx="33">
                  <c:v>23.099999999999987</c:v>
                </c:pt>
                <c:pt idx="34">
                  <c:v>23.799999999999986</c:v>
                </c:pt>
                <c:pt idx="35">
                  <c:v>24.499999999999986</c:v>
                </c:pt>
                <c:pt idx="36">
                  <c:v>25.199999999999985</c:v>
                </c:pt>
                <c:pt idx="37">
                  <c:v>25.899999999999984</c:v>
                </c:pt>
                <c:pt idx="38">
                  <c:v>26.599999999999984</c:v>
                </c:pt>
                <c:pt idx="39">
                  <c:v>27.299999999999983</c:v>
                </c:pt>
                <c:pt idx="40">
                  <c:v>27.999999999999982</c:v>
                </c:pt>
                <c:pt idx="41">
                  <c:v>28.699999999999982</c:v>
                </c:pt>
                <c:pt idx="42">
                  <c:v>29.399999999999981</c:v>
                </c:pt>
                <c:pt idx="43">
                  <c:v>30.09999999999998</c:v>
                </c:pt>
                <c:pt idx="44">
                  <c:v>30.799999999999979</c:v>
                </c:pt>
                <c:pt idx="45">
                  <c:v>31.499999999999979</c:v>
                </c:pt>
                <c:pt idx="46">
                  <c:v>32.199999999999982</c:v>
                </c:pt>
                <c:pt idx="47">
                  <c:v>32.899999999999984</c:v>
                </c:pt>
                <c:pt idx="48">
                  <c:v>33.599999999999987</c:v>
                </c:pt>
                <c:pt idx="49">
                  <c:v>34.29999999999999</c:v>
                </c:pt>
                <c:pt idx="50">
                  <c:v>34.999999999999993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37.1</c:v>
                </c:pt>
                <c:pt idx="54">
                  <c:v>37.800000000000004</c:v>
                </c:pt>
                <c:pt idx="55">
                  <c:v>38.500000000000007</c:v>
                </c:pt>
                <c:pt idx="56">
                  <c:v>39.20000000000001</c:v>
                </c:pt>
                <c:pt idx="57">
                  <c:v>39.900000000000013</c:v>
                </c:pt>
                <c:pt idx="58">
                  <c:v>40.600000000000016</c:v>
                </c:pt>
                <c:pt idx="59">
                  <c:v>41.300000000000018</c:v>
                </c:pt>
                <c:pt idx="60">
                  <c:v>42.000000000000021</c:v>
                </c:pt>
                <c:pt idx="61">
                  <c:v>42.700000000000024</c:v>
                </c:pt>
                <c:pt idx="62">
                  <c:v>43.400000000000027</c:v>
                </c:pt>
                <c:pt idx="63">
                  <c:v>44.10000000000003</c:v>
                </c:pt>
                <c:pt idx="64">
                  <c:v>44.800000000000033</c:v>
                </c:pt>
                <c:pt idx="65">
                  <c:v>45.500000000000036</c:v>
                </c:pt>
                <c:pt idx="66">
                  <c:v>46.200000000000038</c:v>
                </c:pt>
                <c:pt idx="67">
                  <c:v>46.900000000000041</c:v>
                </c:pt>
                <c:pt idx="68">
                  <c:v>47.600000000000044</c:v>
                </c:pt>
                <c:pt idx="69">
                  <c:v>48.300000000000047</c:v>
                </c:pt>
                <c:pt idx="70">
                  <c:v>49.00000000000005</c:v>
                </c:pt>
                <c:pt idx="71">
                  <c:v>49.700000000000053</c:v>
                </c:pt>
                <c:pt idx="72">
                  <c:v>50.400000000000055</c:v>
                </c:pt>
                <c:pt idx="73">
                  <c:v>51.100000000000058</c:v>
                </c:pt>
                <c:pt idx="74">
                  <c:v>51.800000000000061</c:v>
                </c:pt>
                <c:pt idx="75">
                  <c:v>52.500000000000064</c:v>
                </c:pt>
                <c:pt idx="76">
                  <c:v>53.200000000000067</c:v>
                </c:pt>
                <c:pt idx="77">
                  <c:v>53.90000000000007</c:v>
                </c:pt>
                <c:pt idx="78">
                  <c:v>54.600000000000072</c:v>
                </c:pt>
                <c:pt idx="79">
                  <c:v>55.300000000000075</c:v>
                </c:pt>
                <c:pt idx="80">
                  <c:v>56.000000000000078</c:v>
                </c:pt>
                <c:pt idx="81">
                  <c:v>56.700000000000081</c:v>
                </c:pt>
                <c:pt idx="82">
                  <c:v>57.400000000000084</c:v>
                </c:pt>
                <c:pt idx="83">
                  <c:v>58.100000000000087</c:v>
                </c:pt>
                <c:pt idx="84">
                  <c:v>58.80000000000009</c:v>
                </c:pt>
                <c:pt idx="85">
                  <c:v>59.500000000000092</c:v>
                </c:pt>
                <c:pt idx="86">
                  <c:v>60.200000000000095</c:v>
                </c:pt>
                <c:pt idx="87">
                  <c:v>60.900000000000098</c:v>
                </c:pt>
                <c:pt idx="88">
                  <c:v>61.600000000000101</c:v>
                </c:pt>
                <c:pt idx="89">
                  <c:v>62.300000000000104</c:v>
                </c:pt>
                <c:pt idx="90">
                  <c:v>63.000000000000107</c:v>
                </c:pt>
                <c:pt idx="91">
                  <c:v>63.700000000000109</c:v>
                </c:pt>
                <c:pt idx="92">
                  <c:v>64.400000000000105</c:v>
                </c:pt>
                <c:pt idx="93">
                  <c:v>65.100000000000108</c:v>
                </c:pt>
                <c:pt idx="94">
                  <c:v>65.800000000000111</c:v>
                </c:pt>
                <c:pt idx="95">
                  <c:v>66.500000000000114</c:v>
                </c:pt>
                <c:pt idx="96">
                  <c:v>67.200000000000117</c:v>
                </c:pt>
                <c:pt idx="97">
                  <c:v>67.900000000000119</c:v>
                </c:pt>
                <c:pt idx="98">
                  <c:v>68.600000000000122</c:v>
                </c:pt>
                <c:pt idx="99">
                  <c:v>69.300000000000125</c:v>
                </c:pt>
                <c:pt idx="100">
                  <c:v>70.000000000000128</c:v>
                </c:pt>
                <c:pt idx="101">
                  <c:v>70.700000000000131</c:v>
                </c:pt>
                <c:pt idx="102">
                  <c:v>71.400000000000134</c:v>
                </c:pt>
                <c:pt idx="103">
                  <c:v>72.100000000000136</c:v>
                </c:pt>
                <c:pt idx="104">
                  <c:v>72.800000000000139</c:v>
                </c:pt>
                <c:pt idx="105">
                  <c:v>73.500000000000142</c:v>
                </c:pt>
                <c:pt idx="106">
                  <c:v>74.200000000000145</c:v>
                </c:pt>
                <c:pt idx="107">
                  <c:v>74.900000000000148</c:v>
                </c:pt>
                <c:pt idx="108">
                  <c:v>75.600000000000151</c:v>
                </c:pt>
                <c:pt idx="109">
                  <c:v>76.300000000000153</c:v>
                </c:pt>
                <c:pt idx="110">
                  <c:v>77.000000000000156</c:v>
                </c:pt>
                <c:pt idx="111">
                  <c:v>77.700000000000159</c:v>
                </c:pt>
                <c:pt idx="112">
                  <c:v>78.400000000000162</c:v>
                </c:pt>
                <c:pt idx="113">
                  <c:v>79.100000000000165</c:v>
                </c:pt>
                <c:pt idx="114">
                  <c:v>79.800000000000168</c:v>
                </c:pt>
                <c:pt idx="115">
                  <c:v>80.500000000000171</c:v>
                </c:pt>
                <c:pt idx="116">
                  <c:v>81.200000000000173</c:v>
                </c:pt>
                <c:pt idx="117">
                  <c:v>81.900000000000176</c:v>
                </c:pt>
                <c:pt idx="118">
                  <c:v>82.600000000000179</c:v>
                </c:pt>
                <c:pt idx="119">
                  <c:v>83.300000000000182</c:v>
                </c:pt>
                <c:pt idx="120">
                  <c:v>84.000000000000185</c:v>
                </c:pt>
                <c:pt idx="121">
                  <c:v>84.700000000000188</c:v>
                </c:pt>
                <c:pt idx="122">
                  <c:v>85.40000000000019</c:v>
                </c:pt>
                <c:pt idx="123">
                  <c:v>86.100000000000193</c:v>
                </c:pt>
                <c:pt idx="124">
                  <c:v>86.800000000000196</c:v>
                </c:pt>
                <c:pt idx="125">
                  <c:v>87.500000000000199</c:v>
                </c:pt>
                <c:pt idx="126">
                  <c:v>88.200000000000202</c:v>
                </c:pt>
                <c:pt idx="127">
                  <c:v>88.900000000000205</c:v>
                </c:pt>
                <c:pt idx="128">
                  <c:v>89.600000000000207</c:v>
                </c:pt>
                <c:pt idx="129">
                  <c:v>90.30000000000021</c:v>
                </c:pt>
                <c:pt idx="130">
                  <c:v>91.000000000000213</c:v>
                </c:pt>
                <c:pt idx="131">
                  <c:v>91.700000000000216</c:v>
                </c:pt>
                <c:pt idx="132">
                  <c:v>92.400000000000219</c:v>
                </c:pt>
                <c:pt idx="133">
                  <c:v>93.100000000000222</c:v>
                </c:pt>
                <c:pt idx="134">
                  <c:v>93.800000000000225</c:v>
                </c:pt>
                <c:pt idx="135">
                  <c:v>94.500000000000227</c:v>
                </c:pt>
                <c:pt idx="136">
                  <c:v>95.20000000000023</c:v>
                </c:pt>
                <c:pt idx="137">
                  <c:v>95.900000000000233</c:v>
                </c:pt>
                <c:pt idx="138">
                  <c:v>96.600000000000236</c:v>
                </c:pt>
                <c:pt idx="139">
                  <c:v>97.300000000000239</c:v>
                </c:pt>
                <c:pt idx="140">
                  <c:v>98.000000000000242</c:v>
                </c:pt>
                <c:pt idx="141">
                  <c:v>98.700000000000244</c:v>
                </c:pt>
                <c:pt idx="142">
                  <c:v>99.400000000000247</c:v>
                </c:pt>
                <c:pt idx="143">
                  <c:v>100.10000000000025</c:v>
                </c:pt>
                <c:pt idx="144">
                  <c:v>100.80000000000025</c:v>
                </c:pt>
                <c:pt idx="145">
                  <c:v>101.50000000000026</c:v>
                </c:pt>
                <c:pt idx="146">
                  <c:v>102.20000000000026</c:v>
                </c:pt>
                <c:pt idx="147">
                  <c:v>102.90000000000026</c:v>
                </c:pt>
                <c:pt idx="148">
                  <c:v>103.60000000000026</c:v>
                </c:pt>
                <c:pt idx="149">
                  <c:v>104.30000000000027</c:v>
                </c:pt>
                <c:pt idx="150">
                  <c:v>105.00000000000027</c:v>
                </c:pt>
                <c:pt idx="151">
                  <c:v>105.70000000000027</c:v>
                </c:pt>
                <c:pt idx="152">
                  <c:v>106.40000000000028</c:v>
                </c:pt>
                <c:pt idx="153">
                  <c:v>107.10000000000028</c:v>
                </c:pt>
                <c:pt idx="154">
                  <c:v>107.80000000000028</c:v>
                </c:pt>
                <c:pt idx="155">
                  <c:v>108.50000000000028</c:v>
                </c:pt>
                <c:pt idx="156">
                  <c:v>109.20000000000029</c:v>
                </c:pt>
                <c:pt idx="157">
                  <c:v>109.90000000000029</c:v>
                </c:pt>
                <c:pt idx="158">
                  <c:v>110.60000000000029</c:v>
                </c:pt>
                <c:pt idx="159">
                  <c:v>111.3000000000003</c:v>
                </c:pt>
                <c:pt idx="160">
                  <c:v>112.0000000000003</c:v>
                </c:pt>
                <c:pt idx="161">
                  <c:v>112.7000000000003</c:v>
                </c:pt>
                <c:pt idx="162">
                  <c:v>113.4000000000003</c:v>
                </c:pt>
                <c:pt idx="163">
                  <c:v>114.10000000000031</c:v>
                </c:pt>
                <c:pt idx="164">
                  <c:v>114.80000000000031</c:v>
                </c:pt>
                <c:pt idx="165">
                  <c:v>115.50000000000031</c:v>
                </c:pt>
                <c:pt idx="166">
                  <c:v>116.20000000000032</c:v>
                </c:pt>
                <c:pt idx="167">
                  <c:v>116.90000000000032</c:v>
                </c:pt>
                <c:pt idx="168">
                  <c:v>117.60000000000032</c:v>
                </c:pt>
                <c:pt idx="169">
                  <c:v>118.30000000000032</c:v>
                </c:pt>
                <c:pt idx="170">
                  <c:v>119.00000000000033</c:v>
                </c:pt>
                <c:pt idx="171">
                  <c:v>119.70000000000033</c:v>
                </c:pt>
                <c:pt idx="172">
                  <c:v>120.40000000000033</c:v>
                </c:pt>
                <c:pt idx="173">
                  <c:v>121.10000000000034</c:v>
                </c:pt>
                <c:pt idx="174">
                  <c:v>121.80000000000034</c:v>
                </c:pt>
                <c:pt idx="175">
                  <c:v>122.50000000000034</c:v>
                </c:pt>
                <c:pt idx="176">
                  <c:v>123.20000000000034</c:v>
                </c:pt>
                <c:pt idx="177">
                  <c:v>123.90000000000035</c:v>
                </c:pt>
                <c:pt idx="178">
                  <c:v>124.60000000000035</c:v>
                </c:pt>
                <c:pt idx="179">
                  <c:v>125.30000000000035</c:v>
                </c:pt>
                <c:pt idx="180">
                  <c:v>126.00000000000036</c:v>
                </c:pt>
                <c:pt idx="181">
                  <c:v>126.70000000000036</c:v>
                </c:pt>
                <c:pt idx="182">
                  <c:v>127.40000000000036</c:v>
                </c:pt>
                <c:pt idx="183">
                  <c:v>128.10000000000036</c:v>
                </c:pt>
                <c:pt idx="184">
                  <c:v>128.80000000000035</c:v>
                </c:pt>
                <c:pt idx="185">
                  <c:v>129.50000000000034</c:v>
                </c:pt>
                <c:pt idx="186">
                  <c:v>130.20000000000033</c:v>
                </c:pt>
                <c:pt idx="187">
                  <c:v>130.90000000000032</c:v>
                </c:pt>
                <c:pt idx="188">
                  <c:v>131.60000000000031</c:v>
                </c:pt>
                <c:pt idx="189">
                  <c:v>132.3000000000003</c:v>
                </c:pt>
                <c:pt idx="190">
                  <c:v>133.00000000000028</c:v>
                </c:pt>
                <c:pt idx="191">
                  <c:v>133.70000000000027</c:v>
                </c:pt>
                <c:pt idx="192">
                  <c:v>134.40000000000026</c:v>
                </c:pt>
                <c:pt idx="193">
                  <c:v>135.10000000000025</c:v>
                </c:pt>
                <c:pt idx="194">
                  <c:v>135.80000000000024</c:v>
                </c:pt>
                <c:pt idx="195">
                  <c:v>136.50000000000023</c:v>
                </c:pt>
                <c:pt idx="196">
                  <c:v>137.20000000000022</c:v>
                </c:pt>
                <c:pt idx="197">
                  <c:v>137.9000000000002</c:v>
                </c:pt>
                <c:pt idx="198">
                  <c:v>138.60000000000019</c:v>
                </c:pt>
                <c:pt idx="199">
                  <c:v>139.30000000000018</c:v>
                </c:pt>
                <c:pt idx="200">
                  <c:v>140.00000000000017</c:v>
                </c:pt>
                <c:pt idx="201">
                  <c:v>140.70000000000016</c:v>
                </c:pt>
                <c:pt idx="202">
                  <c:v>141.40000000000015</c:v>
                </c:pt>
                <c:pt idx="203">
                  <c:v>142.10000000000014</c:v>
                </c:pt>
                <c:pt idx="204">
                  <c:v>142.80000000000013</c:v>
                </c:pt>
                <c:pt idx="205">
                  <c:v>143.50000000000011</c:v>
                </c:pt>
                <c:pt idx="206">
                  <c:v>144.2000000000001</c:v>
                </c:pt>
                <c:pt idx="207">
                  <c:v>144.90000000000009</c:v>
                </c:pt>
                <c:pt idx="208">
                  <c:v>145.60000000000008</c:v>
                </c:pt>
                <c:pt idx="209">
                  <c:v>146.30000000000007</c:v>
                </c:pt>
                <c:pt idx="210">
                  <c:v>147.00000000000006</c:v>
                </c:pt>
                <c:pt idx="211">
                  <c:v>147.70000000000005</c:v>
                </c:pt>
                <c:pt idx="212">
                  <c:v>148.40000000000003</c:v>
                </c:pt>
                <c:pt idx="213">
                  <c:v>149.10000000000002</c:v>
                </c:pt>
                <c:pt idx="214">
                  <c:v>149.80000000000001</c:v>
                </c:pt>
                <c:pt idx="215">
                  <c:v>150.5</c:v>
                </c:pt>
                <c:pt idx="216">
                  <c:v>151.19999999999999</c:v>
                </c:pt>
                <c:pt idx="217">
                  <c:v>151.89999999999998</c:v>
                </c:pt>
                <c:pt idx="218">
                  <c:v>152.59999999999997</c:v>
                </c:pt>
                <c:pt idx="219">
                  <c:v>153.29999999999995</c:v>
                </c:pt>
                <c:pt idx="220">
                  <c:v>153.99999999999994</c:v>
                </c:pt>
                <c:pt idx="221">
                  <c:v>154.69999999999993</c:v>
                </c:pt>
                <c:pt idx="222">
                  <c:v>155.39999999999992</c:v>
                </c:pt>
                <c:pt idx="223">
                  <c:v>156.09999999999991</c:v>
                </c:pt>
                <c:pt idx="224">
                  <c:v>156.7999999999999</c:v>
                </c:pt>
                <c:pt idx="225">
                  <c:v>157.49999999999989</c:v>
                </c:pt>
                <c:pt idx="226">
                  <c:v>158.19999999999987</c:v>
                </c:pt>
                <c:pt idx="227">
                  <c:v>158.89999999999986</c:v>
                </c:pt>
                <c:pt idx="228">
                  <c:v>159.59999999999985</c:v>
                </c:pt>
                <c:pt idx="229">
                  <c:v>160.29999999999984</c:v>
                </c:pt>
                <c:pt idx="230">
                  <c:v>160.99999999999983</c:v>
                </c:pt>
                <c:pt idx="231">
                  <c:v>161.69999999999982</c:v>
                </c:pt>
                <c:pt idx="232">
                  <c:v>162.39999999999981</c:v>
                </c:pt>
                <c:pt idx="233">
                  <c:v>163.0999999999998</c:v>
                </c:pt>
                <c:pt idx="234">
                  <c:v>163.79999999999978</c:v>
                </c:pt>
                <c:pt idx="235">
                  <c:v>164.49999999999977</c:v>
                </c:pt>
                <c:pt idx="236">
                  <c:v>165.19999999999976</c:v>
                </c:pt>
                <c:pt idx="237">
                  <c:v>165.89999999999975</c:v>
                </c:pt>
                <c:pt idx="238">
                  <c:v>166.59999999999974</c:v>
                </c:pt>
                <c:pt idx="239">
                  <c:v>167.29999999999973</c:v>
                </c:pt>
                <c:pt idx="240">
                  <c:v>167.99999999999972</c:v>
                </c:pt>
                <c:pt idx="241">
                  <c:v>168.6999999999997</c:v>
                </c:pt>
                <c:pt idx="242">
                  <c:v>169.39999999999969</c:v>
                </c:pt>
                <c:pt idx="243">
                  <c:v>170.09999999999968</c:v>
                </c:pt>
                <c:pt idx="244">
                  <c:v>170.79999999999967</c:v>
                </c:pt>
                <c:pt idx="245">
                  <c:v>171.49999999999966</c:v>
                </c:pt>
                <c:pt idx="246">
                  <c:v>172.19999999999965</c:v>
                </c:pt>
                <c:pt idx="247">
                  <c:v>172.89999999999964</c:v>
                </c:pt>
                <c:pt idx="248">
                  <c:v>173.59999999999962</c:v>
                </c:pt>
                <c:pt idx="249">
                  <c:v>174.29999999999961</c:v>
                </c:pt>
                <c:pt idx="250">
                  <c:v>174.9999999999996</c:v>
                </c:pt>
                <c:pt idx="251">
                  <c:v>175.69999999999959</c:v>
                </c:pt>
                <c:pt idx="252">
                  <c:v>176.39999999999958</c:v>
                </c:pt>
                <c:pt idx="253">
                  <c:v>177.09999999999957</c:v>
                </c:pt>
                <c:pt idx="254">
                  <c:v>177.79999999999956</c:v>
                </c:pt>
                <c:pt idx="255">
                  <c:v>178.49999999999955</c:v>
                </c:pt>
                <c:pt idx="256">
                  <c:v>179.19999999999953</c:v>
                </c:pt>
                <c:pt idx="257">
                  <c:v>179.89999999999952</c:v>
                </c:pt>
                <c:pt idx="258">
                  <c:v>180.59999999999951</c:v>
                </c:pt>
                <c:pt idx="259">
                  <c:v>181.2999999999995</c:v>
                </c:pt>
                <c:pt idx="260">
                  <c:v>181.99999999999949</c:v>
                </c:pt>
                <c:pt idx="261">
                  <c:v>182.69999999999948</c:v>
                </c:pt>
                <c:pt idx="262">
                  <c:v>183.39999999999947</c:v>
                </c:pt>
                <c:pt idx="263">
                  <c:v>184.09999999999945</c:v>
                </c:pt>
                <c:pt idx="264">
                  <c:v>184.79999999999944</c:v>
                </c:pt>
                <c:pt idx="265">
                  <c:v>185.49999999999943</c:v>
                </c:pt>
                <c:pt idx="266">
                  <c:v>186.19999999999942</c:v>
                </c:pt>
                <c:pt idx="267">
                  <c:v>186.89999999999941</c:v>
                </c:pt>
                <c:pt idx="268">
                  <c:v>187.5999999999994</c:v>
                </c:pt>
                <c:pt idx="269">
                  <c:v>188.29999999999939</c:v>
                </c:pt>
                <c:pt idx="270">
                  <c:v>188.99999999999937</c:v>
                </c:pt>
                <c:pt idx="271">
                  <c:v>189.69999999999936</c:v>
                </c:pt>
                <c:pt idx="272">
                  <c:v>190.39999999999935</c:v>
                </c:pt>
                <c:pt idx="273">
                  <c:v>191.09999999999934</c:v>
                </c:pt>
                <c:pt idx="274">
                  <c:v>191.79999999999933</c:v>
                </c:pt>
                <c:pt idx="275">
                  <c:v>192.49999999999932</c:v>
                </c:pt>
                <c:pt idx="276">
                  <c:v>193.19999999999931</c:v>
                </c:pt>
                <c:pt idx="277">
                  <c:v>193.8999999999993</c:v>
                </c:pt>
                <c:pt idx="278">
                  <c:v>194.59999999999928</c:v>
                </c:pt>
                <c:pt idx="279">
                  <c:v>195.29999999999927</c:v>
                </c:pt>
                <c:pt idx="280">
                  <c:v>195.99999999999926</c:v>
                </c:pt>
                <c:pt idx="281">
                  <c:v>196.69999999999925</c:v>
                </c:pt>
                <c:pt idx="282">
                  <c:v>197.39999999999924</c:v>
                </c:pt>
                <c:pt idx="283">
                  <c:v>198.09999999999923</c:v>
                </c:pt>
                <c:pt idx="284">
                  <c:v>198.79999999999922</c:v>
                </c:pt>
                <c:pt idx="285">
                  <c:v>199.4999999999992</c:v>
                </c:pt>
                <c:pt idx="286">
                  <c:v>200.19999999999919</c:v>
                </c:pt>
                <c:pt idx="287">
                  <c:v>200.89999999999918</c:v>
                </c:pt>
                <c:pt idx="288">
                  <c:v>201.59999999999917</c:v>
                </c:pt>
                <c:pt idx="289">
                  <c:v>202.29999999999916</c:v>
                </c:pt>
                <c:pt idx="290">
                  <c:v>202.99999999999915</c:v>
                </c:pt>
                <c:pt idx="291">
                  <c:v>203.69999999999914</c:v>
                </c:pt>
                <c:pt idx="292">
                  <c:v>204.39999999999912</c:v>
                </c:pt>
                <c:pt idx="293">
                  <c:v>205.09999999999911</c:v>
                </c:pt>
                <c:pt idx="294">
                  <c:v>205.7999999999991</c:v>
                </c:pt>
                <c:pt idx="295">
                  <c:v>206.49999999999909</c:v>
                </c:pt>
                <c:pt idx="296">
                  <c:v>207.19999999999908</c:v>
                </c:pt>
                <c:pt idx="297">
                  <c:v>207.89999999999907</c:v>
                </c:pt>
                <c:pt idx="298">
                  <c:v>208.59999999999906</c:v>
                </c:pt>
                <c:pt idx="299">
                  <c:v>209.29999999999905</c:v>
                </c:pt>
                <c:pt idx="300">
                  <c:v>209.99999999999903</c:v>
                </c:pt>
                <c:pt idx="301">
                  <c:v>210.69999999999902</c:v>
                </c:pt>
                <c:pt idx="302">
                  <c:v>211.39999999999901</c:v>
                </c:pt>
                <c:pt idx="303">
                  <c:v>212.099999999999</c:v>
                </c:pt>
                <c:pt idx="304">
                  <c:v>212.79999999999899</c:v>
                </c:pt>
                <c:pt idx="305">
                  <c:v>213.49999999999898</c:v>
                </c:pt>
                <c:pt idx="306">
                  <c:v>214.19999999999897</c:v>
                </c:pt>
                <c:pt idx="307">
                  <c:v>214.89999999999895</c:v>
                </c:pt>
                <c:pt idx="308">
                  <c:v>215.59999999999894</c:v>
                </c:pt>
                <c:pt idx="309">
                  <c:v>216.29999999999893</c:v>
                </c:pt>
                <c:pt idx="310">
                  <c:v>216.99999999999892</c:v>
                </c:pt>
                <c:pt idx="311">
                  <c:v>217.69999999999891</c:v>
                </c:pt>
                <c:pt idx="312">
                  <c:v>218.3999999999989</c:v>
                </c:pt>
                <c:pt idx="313">
                  <c:v>219.09999999999889</c:v>
                </c:pt>
                <c:pt idx="314">
                  <c:v>219.79999999999887</c:v>
                </c:pt>
                <c:pt idx="315">
                  <c:v>220.49999999999886</c:v>
                </c:pt>
                <c:pt idx="316">
                  <c:v>221.19999999999885</c:v>
                </c:pt>
                <c:pt idx="317">
                  <c:v>221.89999999999884</c:v>
                </c:pt>
                <c:pt idx="318">
                  <c:v>222.59999999999883</c:v>
                </c:pt>
                <c:pt idx="319">
                  <c:v>223.29999999999882</c:v>
                </c:pt>
                <c:pt idx="320">
                  <c:v>223.99999999999881</c:v>
                </c:pt>
                <c:pt idx="321">
                  <c:v>224.69999999999879</c:v>
                </c:pt>
                <c:pt idx="322">
                  <c:v>225.39999999999878</c:v>
                </c:pt>
                <c:pt idx="323">
                  <c:v>226.09999999999877</c:v>
                </c:pt>
                <c:pt idx="324">
                  <c:v>226.79999999999876</c:v>
                </c:pt>
                <c:pt idx="325">
                  <c:v>227.49999999999875</c:v>
                </c:pt>
                <c:pt idx="326">
                  <c:v>228.19999999999874</c:v>
                </c:pt>
                <c:pt idx="327">
                  <c:v>228.89999999999873</c:v>
                </c:pt>
                <c:pt idx="328">
                  <c:v>229.59999999999872</c:v>
                </c:pt>
                <c:pt idx="329">
                  <c:v>230.2999999999987</c:v>
                </c:pt>
                <c:pt idx="330">
                  <c:v>230.99999999999869</c:v>
                </c:pt>
                <c:pt idx="331">
                  <c:v>231.69999999999868</c:v>
                </c:pt>
                <c:pt idx="332">
                  <c:v>232.39999999999867</c:v>
                </c:pt>
                <c:pt idx="333">
                  <c:v>233.09999999999866</c:v>
                </c:pt>
                <c:pt idx="334">
                  <c:v>233.79999999999865</c:v>
                </c:pt>
                <c:pt idx="335">
                  <c:v>234.49999999999864</c:v>
                </c:pt>
                <c:pt idx="336">
                  <c:v>235.19999999999862</c:v>
                </c:pt>
                <c:pt idx="337">
                  <c:v>235.89999999999861</c:v>
                </c:pt>
                <c:pt idx="338">
                  <c:v>236.5999999999986</c:v>
                </c:pt>
                <c:pt idx="339">
                  <c:v>237.29999999999859</c:v>
                </c:pt>
                <c:pt idx="340">
                  <c:v>237.99999999999858</c:v>
                </c:pt>
                <c:pt idx="341">
                  <c:v>238.69999999999857</c:v>
                </c:pt>
                <c:pt idx="342">
                  <c:v>239.39999999999856</c:v>
                </c:pt>
                <c:pt idx="343">
                  <c:v>240.09999999999854</c:v>
                </c:pt>
                <c:pt idx="344">
                  <c:v>240.79999999999853</c:v>
                </c:pt>
                <c:pt idx="345">
                  <c:v>241.49999999999852</c:v>
                </c:pt>
                <c:pt idx="346">
                  <c:v>242.19999999999851</c:v>
                </c:pt>
                <c:pt idx="347">
                  <c:v>242.8999999999985</c:v>
                </c:pt>
                <c:pt idx="348">
                  <c:v>243.59999999999849</c:v>
                </c:pt>
                <c:pt idx="349">
                  <c:v>244.29999999999848</c:v>
                </c:pt>
                <c:pt idx="350">
                  <c:v>244.99999999999847</c:v>
                </c:pt>
                <c:pt idx="351">
                  <c:v>245.69999999999845</c:v>
                </c:pt>
                <c:pt idx="352">
                  <c:v>246.39999999999844</c:v>
                </c:pt>
                <c:pt idx="353">
                  <c:v>247.09999999999843</c:v>
                </c:pt>
                <c:pt idx="354">
                  <c:v>247.79999999999842</c:v>
                </c:pt>
                <c:pt idx="355">
                  <c:v>248.49999999999841</c:v>
                </c:pt>
                <c:pt idx="356">
                  <c:v>249.1999999999984</c:v>
                </c:pt>
                <c:pt idx="357">
                  <c:v>249.89999999999839</c:v>
                </c:pt>
                <c:pt idx="358">
                  <c:v>250.59999999999837</c:v>
                </c:pt>
                <c:pt idx="359">
                  <c:v>251.29999999999836</c:v>
                </c:pt>
                <c:pt idx="360">
                  <c:v>251.99999999999835</c:v>
                </c:pt>
                <c:pt idx="361">
                  <c:v>252.69999999999834</c:v>
                </c:pt>
                <c:pt idx="362">
                  <c:v>253.39999999999833</c:v>
                </c:pt>
                <c:pt idx="363">
                  <c:v>254.09999999999832</c:v>
                </c:pt>
                <c:pt idx="364">
                  <c:v>254.79999999999831</c:v>
                </c:pt>
                <c:pt idx="365">
                  <c:v>255.49999999999829</c:v>
                </c:pt>
                <c:pt idx="366">
                  <c:v>256.19999999999828</c:v>
                </c:pt>
                <c:pt idx="367">
                  <c:v>256.89999999999827</c:v>
                </c:pt>
                <c:pt idx="368">
                  <c:v>257.59999999999826</c:v>
                </c:pt>
                <c:pt idx="369">
                  <c:v>258.29999999999825</c:v>
                </c:pt>
                <c:pt idx="370">
                  <c:v>258.99999999999824</c:v>
                </c:pt>
                <c:pt idx="371">
                  <c:v>259.69999999999823</c:v>
                </c:pt>
                <c:pt idx="372">
                  <c:v>260.39999999999822</c:v>
                </c:pt>
                <c:pt idx="373">
                  <c:v>261.0999999999982</c:v>
                </c:pt>
                <c:pt idx="374">
                  <c:v>261.79999999999819</c:v>
                </c:pt>
                <c:pt idx="375">
                  <c:v>262.49999999999818</c:v>
                </c:pt>
                <c:pt idx="376">
                  <c:v>263.19999999999817</c:v>
                </c:pt>
                <c:pt idx="377">
                  <c:v>263.89999999999816</c:v>
                </c:pt>
                <c:pt idx="378">
                  <c:v>264.59999999999815</c:v>
                </c:pt>
                <c:pt idx="379">
                  <c:v>265.29999999999814</c:v>
                </c:pt>
                <c:pt idx="380">
                  <c:v>265.99999999999812</c:v>
                </c:pt>
                <c:pt idx="381">
                  <c:v>266.69999999999811</c:v>
                </c:pt>
                <c:pt idx="382">
                  <c:v>267.3999999999981</c:v>
                </c:pt>
                <c:pt idx="383">
                  <c:v>268.09999999999809</c:v>
                </c:pt>
                <c:pt idx="384">
                  <c:v>268.79999999999808</c:v>
                </c:pt>
                <c:pt idx="385">
                  <c:v>269.49999999999807</c:v>
                </c:pt>
                <c:pt idx="386">
                  <c:v>270.19999999999806</c:v>
                </c:pt>
                <c:pt idx="387">
                  <c:v>270.89999999999804</c:v>
                </c:pt>
                <c:pt idx="388">
                  <c:v>271.59999999999803</c:v>
                </c:pt>
                <c:pt idx="389">
                  <c:v>272.29999999999802</c:v>
                </c:pt>
                <c:pt idx="390">
                  <c:v>272.99999999999801</c:v>
                </c:pt>
                <c:pt idx="391">
                  <c:v>273.699999999998</c:v>
                </c:pt>
                <c:pt idx="392">
                  <c:v>274.39999999999799</c:v>
                </c:pt>
                <c:pt idx="393">
                  <c:v>275.09999999999798</c:v>
                </c:pt>
                <c:pt idx="394">
                  <c:v>275.79999999999797</c:v>
                </c:pt>
                <c:pt idx="395">
                  <c:v>276.49999999999795</c:v>
                </c:pt>
                <c:pt idx="396">
                  <c:v>277.19999999999794</c:v>
                </c:pt>
                <c:pt idx="397">
                  <c:v>277.89999999999793</c:v>
                </c:pt>
                <c:pt idx="398">
                  <c:v>278.59999999999792</c:v>
                </c:pt>
                <c:pt idx="399">
                  <c:v>279.29999999999791</c:v>
                </c:pt>
                <c:pt idx="400">
                  <c:v>279.9999999999979</c:v>
                </c:pt>
                <c:pt idx="401">
                  <c:v>280.69999999999789</c:v>
                </c:pt>
                <c:pt idx="402">
                  <c:v>281.39999999999787</c:v>
                </c:pt>
                <c:pt idx="403">
                  <c:v>282.09999999999786</c:v>
                </c:pt>
                <c:pt idx="404">
                  <c:v>282.79999999999785</c:v>
                </c:pt>
                <c:pt idx="405">
                  <c:v>283.49999999999784</c:v>
                </c:pt>
                <c:pt idx="406">
                  <c:v>284.19999999999783</c:v>
                </c:pt>
                <c:pt idx="407">
                  <c:v>284.89999999999782</c:v>
                </c:pt>
                <c:pt idx="408">
                  <c:v>285.59999999999781</c:v>
                </c:pt>
                <c:pt idx="409">
                  <c:v>286.29999999999779</c:v>
                </c:pt>
                <c:pt idx="410">
                  <c:v>286.99999999999778</c:v>
                </c:pt>
                <c:pt idx="411">
                  <c:v>287.69999999999777</c:v>
                </c:pt>
                <c:pt idx="412">
                  <c:v>288.39999999999776</c:v>
                </c:pt>
                <c:pt idx="413">
                  <c:v>289.09999999999775</c:v>
                </c:pt>
                <c:pt idx="414">
                  <c:v>289.79999999999774</c:v>
                </c:pt>
                <c:pt idx="415">
                  <c:v>290.49999999999773</c:v>
                </c:pt>
                <c:pt idx="416">
                  <c:v>291.19999999999771</c:v>
                </c:pt>
                <c:pt idx="417">
                  <c:v>291.8999999999977</c:v>
                </c:pt>
                <c:pt idx="418">
                  <c:v>292.59999999999769</c:v>
                </c:pt>
                <c:pt idx="419">
                  <c:v>293.29999999999768</c:v>
                </c:pt>
                <c:pt idx="420">
                  <c:v>293.99999999999767</c:v>
                </c:pt>
                <c:pt idx="421">
                  <c:v>294.69999999999766</c:v>
                </c:pt>
                <c:pt idx="422">
                  <c:v>295.39999999999765</c:v>
                </c:pt>
                <c:pt idx="423">
                  <c:v>296.09999999999764</c:v>
                </c:pt>
                <c:pt idx="424">
                  <c:v>296.79999999999762</c:v>
                </c:pt>
                <c:pt idx="425">
                  <c:v>297.49999999999761</c:v>
                </c:pt>
                <c:pt idx="426">
                  <c:v>298.1999999999976</c:v>
                </c:pt>
                <c:pt idx="427">
                  <c:v>298.89999999999759</c:v>
                </c:pt>
                <c:pt idx="428">
                  <c:v>299.59999999999758</c:v>
                </c:pt>
                <c:pt idx="429">
                  <c:v>300.29999999999757</c:v>
                </c:pt>
                <c:pt idx="430">
                  <c:v>300.99999999999756</c:v>
                </c:pt>
                <c:pt idx="431">
                  <c:v>301.69999999999754</c:v>
                </c:pt>
                <c:pt idx="432">
                  <c:v>302.39999999999753</c:v>
                </c:pt>
                <c:pt idx="433">
                  <c:v>303.09999999999752</c:v>
                </c:pt>
                <c:pt idx="434">
                  <c:v>303.79999999999751</c:v>
                </c:pt>
                <c:pt idx="435">
                  <c:v>304.4999999999975</c:v>
                </c:pt>
                <c:pt idx="436">
                  <c:v>305.19999999999749</c:v>
                </c:pt>
                <c:pt idx="437">
                  <c:v>305.89999999999748</c:v>
                </c:pt>
                <c:pt idx="438">
                  <c:v>306.59999999999746</c:v>
                </c:pt>
                <c:pt idx="439">
                  <c:v>307.29999999999745</c:v>
                </c:pt>
                <c:pt idx="440">
                  <c:v>307.99999999999744</c:v>
                </c:pt>
                <c:pt idx="441">
                  <c:v>308.69999999999743</c:v>
                </c:pt>
                <c:pt idx="442">
                  <c:v>309.39999999999742</c:v>
                </c:pt>
                <c:pt idx="443">
                  <c:v>310.09999999999741</c:v>
                </c:pt>
                <c:pt idx="444">
                  <c:v>310.7999999999974</c:v>
                </c:pt>
                <c:pt idx="445">
                  <c:v>311.49999999999739</c:v>
                </c:pt>
                <c:pt idx="446">
                  <c:v>312.19999999999737</c:v>
                </c:pt>
                <c:pt idx="447">
                  <c:v>312.89999999999736</c:v>
                </c:pt>
                <c:pt idx="448">
                  <c:v>313.59999999999735</c:v>
                </c:pt>
                <c:pt idx="449">
                  <c:v>314.29999999999734</c:v>
                </c:pt>
                <c:pt idx="450">
                  <c:v>314.99999999999733</c:v>
                </c:pt>
                <c:pt idx="451">
                  <c:v>315.69999999999732</c:v>
                </c:pt>
                <c:pt idx="452">
                  <c:v>316.39999999999731</c:v>
                </c:pt>
                <c:pt idx="453">
                  <c:v>317.09999999999729</c:v>
                </c:pt>
                <c:pt idx="454">
                  <c:v>317.79999999999728</c:v>
                </c:pt>
                <c:pt idx="455">
                  <c:v>318.49999999999727</c:v>
                </c:pt>
                <c:pt idx="456">
                  <c:v>319.19999999999726</c:v>
                </c:pt>
                <c:pt idx="457">
                  <c:v>319.89999999999725</c:v>
                </c:pt>
                <c:pt idx="458">
                  <c:v>320.59999999999724</c:v>
                </c:pt>
                <c:pt idx="459">
                  <c:v>321.29999999999723</c:v>
                </c:pt>
                <c:pt idx="460">
                  <c:v>321.99999999999721</c:v>
                </c:pt>
                <c:pt idx="461">
                  <c:v>322.6999999999972</c:v>
                </c:pt>
                <c:pt idx="462">
                  <c:v>323.39999999999719</c:v>
                </c:pt>
                <c:pt idx="463">
                  <c:v>324.09999999999718</c:v>
                </c:pt>
                <c:pt idx="464">
                  <c:v>324.79999999999717</c:v>
                </c:pt>
                <c:pt idx="465">
                  <c:v>325.49999999999716</c:v>
                </c:pt>
                <c:pt idx="466">
                  <c:v>326.19999999999715</c:v>
                </c:pt>
                <c:pt idx="467">
                  <c:v>326.89999999999714</c:v>
                </c:pt>
                <c:pt idx="468">
                  <c:v>327.59999999999712</c:v>
                </c:pt>
                <c:pt idx="469">
                  <c:v>328.29999999999711</c:v>
                </c:pt>
                <c:pt idx="470">
                  <c:v>328.9999999999971</c:v>
                </c:pt>
                <c:pt idx="471">
                  <c:v>329.69999999999709</c:v>
                </c:pt>
                <c:pt idx="472">
                  <c:v>330.39999999999708</c:v>
                </c:pt>
                <c:pt idx="473">
                  <c:v>331.09999999999707</c:v>
                </c:pt>
                <c:pt idx="474">
                  <c:v>331.79999999999706</c:v>
                </c:pt>
                <c:pt idx="475">
                  <c:v>332.49999999999704</c:v>
                </c:pt>
                <c:pt idx="476">
                  <c:v>333.19999999999703</c:v>
                </c:pt>
                <c:pt idx="477">
                  <c:v>333.89999999999702</c:v>
                </c:pt>
                <c:pt idx="478">
                  <c:v>334.59999999999701</c:v>
                </c:pt>
                <c:pt idx="479">
                  <c:v>335.299999999997</c:v>
                </c:pt>
                <c:pt idx="480">
                  <c:v>335.99999999999699</c:v>
                </c:pt>
                <c:pt idx="481">
                  <c:v>336.69999999999698</c:v>
                </c:pt>
                <c:pt idx="482">
                  <c:v>337.39999999999696</c:v>
                </c:pt>
                <c:pt idx="483">
                  <c:v>338.09999999999695</c:v>
                </c:pt>
                <c:pt idx="484">
                  <c:v>338.79999999999694</c:v>
                </c:pt>
                <c:pt idx="485">
                  <c:v>339.49999999999693</c:v>
                </c:pt>
                <c:pt idx="486">
                  <c:v>340.19999999999692</c:v>
                </c:pt>
                <c:pt idx="487">
                  <c:v>340.89999999999691</c:v>
                </c:pt>
                <c:pt idx="488">
                  <c:v>341.5999999999969</c:v>
                </c:pt>
                <c:pt idx="489">
                  <c:v>342.29999999999688</c:v>
                </c:pt>
                <c:pt idx="490">
                  <c:v>342.99999999999687</c:v>
                </c:pt>
                <c:pt idx="491">
                  <c:v>343.69999999999686</c:v>
                </c:pt>
                <c:pt idx="492">
                  <c:v>344.39999999999685</c:v>
                </c:pt>
                <c:pt idx="493">
                  <c:v>345.09999999999684</c:v>
                </c:pt>
                <c:pt idx="494">
                  <c:v>345.79999999999683</c:v>
                </c:pt>
                <c:pt idx="495">
                  <c:v>346.49999999999682</c:v>
                </c:pt>
                <c:pt idx="496">
                  <c:v>347.19999999999681</c:v>
                </c:pt>
                <c:pt idx="497">
                  <c:v>347.89999999999679</c:v>
                </c:pt>
                <c:pt idx="498">
                  <c:v>348.59999999999678</c:v>
                </c:pt>
                <c:pt idx="499">
                  <c:v>349.29999999999677</c:v>
                </c:pt>
                <c:pt idx="500">
                  <c:v>349.99999999999676</c:v>
                </c:pt>
                <c:pt idx="501">
                  <c:v>350.69999999999675</c:v>
                </c:pt>
                <c:pt idx="502">
                  <c:v>351.39999999999674</c:v>
                </c:pt>
                <c:pt idx="503">
                  <c:v>352.09999999999673</c:v>
                </c:pt>
                <c:pt idx="504">
                  <c:v>352.79999999999671</c:v>
                </c:pt>
                <c:pt idx="505">
                  <c:v>353.4999999999967</c:v>
                </c:pt>
                <c:pt idx="506">
                  <c:v>354.19999999999669</c:v>
                </c:pt>
                <c:pt idx="507">
                  <c:v>354.89999999999668</c:v>
                </c:pt>
                <c:pt idx="508">
                  <c:v>355.59999999999667</c:v>
                </c:pt>
                <c:pt idx="509">
                  <c:v>356.29999999999666</c:v>
                </c:pt>
                <c:pt idx="510">
                  <c:v>356.99999999999665</c:v>
                </c:pt>
                <c:pt idx="511">
                  <c:v>357.69999999999663</c:v>
                </c:pt>
                <c:pt idx="512">
                  <c:v>358.39999999999662</c:v>
                </c:pt>
                <c:pt idx="513">
                  <c:v>359.09999999999661</c:v>
                </c:pt>
                <c:pt idx="514">
                  <c:v>359.7999999999966</c:v>
                </c:pt>
                <c:pt idx="515">
                  <c:v>360.49999999999659</c:v>
                </c:pt>
                <c:pt idx="516">
                  <c:v>361.19999999999658</c:v>
                </c:pt>
                <c:pt idx="517">
                  <c:v>361.89999999999657</c:v>
                </c:pt>
                <c:pt idx="518">
                  <c:v>362.59999999999656</c:v>
                </c:pt>
                <c:pt idx="519">
                  <c:v>363.29999999999654</c:v>
                </c:pt>
                <c:pt idx="520">
                  <c:v>363.99999999999653</c:v>
                </c:pt>
                <c:pt idx="521">
                  <c:v>364.69999999999652</c:v>
                </c:pt>
                <c:pt idx="522">
                  <c:v>365.39999999999651</c:v>
                </c:pt>
                <c:pt idx="523">
                  <c:v>366.0999999999965</c:v>
                </c:pt>
                <c:pt idx="524">
                  <c:v>366.79999999999649</c:v>
                </c:pt>
                <c:pt idx="525">
                  <c:v>367.49999999999648</c:v>
                </c:pt>
                <c:pt idx="526">
                  <c:v>368.19999999999646</c:v>
                </c:pt>
                <c:pt idx="527">
                  <c:v>368.89999999999645</c:v>
                </c:pt>
                <c:pt idx="528">
                  <c:v>369.59999999999644</c:v>
                </c:pt>
                <c:pt idx="529">
                  <c:v>370.29999999999643</c:v>
                </c:pt>
                <c:pt idx="530">
                  <c:v>370.99999999999642</c:v>
                </c:pt>
                <c:pt idx="531">
                  <c:v>371.69999999999641</c:v>
                </c:pt>
                <c:pt idx="532">
                  <c:v>372.3999999999964</c:v>
                </c:pt>
                <c:pt idx="533">
                  <c:v>373.09999999999638</c:v>
                </c:pt>
                <c:pt idx="534">
                  <c:v>373.79999999999637</c:v>
                </c:pt>
                <c:pt idx="535">
                  <c:v>374.49999999999636</c:v>
                </c:pt>
                <c:pt idx="536">
                  <c:v>375.19999999999635</c:v>
                </c:pt>
                <c:pt idx="537">
                  <c:v>375.89999999999634</c:v>
                </c:pt>
                <c:pt idx="538">
                  <c:v>376.59999999999633</c:v>
                </c:pt>
                <c:pt idx="539">
                  <c:v>377.29999999999632</c:v>
                </c:pt>
                <c:pt idx="540">
                  <c:v>377.99999999999631</c:v>
                </c:pt>
                <c:pt idx="541">
                  <c:v>378.69999999999629</c:v>
                </c:pt>
                <c:pt idx="542">
                  <c:v>379.39999999999628</c:v>
                </c:pt>
                <c:pt idx="543">
                  <c:v>380.09999999999627</c:v>
                </c:pt>
                <c:pt idx="544">
                  <c:v>380.79999999999626</c:v>
                </c:pt>
                <c:pt idx="545">
                  <c:v>381.49999999999625</c:v>
                </c:pt>
                <c:pt idx="546">
                  <c:v>382.19999999999624</c:v>
                </c:pt>
                <c:pt idx="547">
                  <c:v>382.89999999999623</c:v>
                </c:pt>
                <c:pt idx="548">
                  <c:v>383.59999999999621</c:v>
                </c:pt>
                <c:pt idx="549">
                  <c:v>384.2999999999962</c:v>
                </c:pt>
                <c:pt idx="550">
                  <c:v>384.99999999999619</c:v>
                </c:pt>
                <c:pt idx="551">
                  <c:v>385.69999999999618</c:v>
                </c:pt>
                <c:pt idx="552">
                  <c:v>386.39999999999617</c:v>
                </c:pt>
                <c:pt idx="553">
                  <c:v>387.09999999999616</c:v>
                </c:pt>
                <c:pt idx="554">
                  <c:v>387.79999999999615</c:v>
                </c:pt>
                <c:pt idx="555">
                  <c:v>388.49999999999613</c:v>
                </c:pt>
                <c:pt idx="556">
                  <c:v>389.19999999999612</c:v>
                </c:pt>
                <c:pt idx="557">
                  <c:v>389.89999999999611</c:v>
                </c:pt>
                <c:pt idx="558">
                  <c:v>390.5999999999961</c:v>
                </c:pt>
                <c:pt idx="559">
                  <c:v>391.29999999999609</c:v>
                </c:pt>
                <c:pt idx="560">
                  <c:v>391.99999999999608</c:v>
                </c:pt>
                <c:pt idx="561">
                  <c:v>392.69999999999607</c:v>
                </c:pt>
                <c:pt idx="562">
                  <c:v>393.39999999999606</c:v>
                </c:pt>
                <c:pt idx="563">
                  <c:v>394.09999999999604</c:v>
                </c:pt>
                <c:pt idx="564">
                  <c:v>394.79999999999603</c:v>
                </c:pt>
                <c:pt idx="565">
                  <c:v>395.49999999999602</c:v>
                </c:pt>
                <c:pt idx="566">
                  <c:v>396.19999999999601</c:v>
                </c:pt>
                <c:pt idx="567">
                  <c:v>396.899999999996</c:v>
                </c:pt>
                <c:pt idx="568">
                  <c:v>397.59999999999599</c:v>
                </c:pt>
                <c:pt idx="569">
                  <c:v>398.29999999999598</c:v>
                </c:pt>
                <c:pt idx="570">
                  <c:v>398.99999999999596</c:v>
                </c:pt>
                <c:pt idx="571">
                  <c:v>399.69999999999595</c:v>
                </c:pt>
                <c:pt idx="572">
                  <c:v>400.39999999999594</c:v>
                </c:pt>
                <c:pt idx="573">
                  <c:v>401.09999999999593</c:v>
                </c:pt>
                <c:pt idx="574">
                  <c:v>401.79999999999592</c:v>
                </c:pt>
                <c:pt idx="575">
                  <c:v>402.49999999999591</c:v>
                </c:pt>
                <c:pt idx="576">
                  <c:v>403.1999999999959</c:v>
                </c:pt>
                <c:pt idx="577">
                  <c:v>403.89999999999588</c:v>
                </c:pt>
                <c:pt idx="578">
                  <c:v>404.59999999999587</c:v>
                </c:pt>
                <c:pt idx="579">
                  <c:v>405.29999999999586</c:v>
                </c:pt>
                <c:pt idx="580">
                  <c:v>405.99999999999585</c:v>
                </c:pt>
                <c:pt idx="581">
                  <c:v>406.69999999999584</c:v>
                </c:pt>
                <c:pt idx="582">
                  <c:v>407.39999999999583</c:v>
                </c:pt>
                <c:pt idx="583">
                  <c:v>408.09999999999582</c:v>
                </c:pt>
                <c:pt idx="584">
                  <c:v>408.7999999999958</c:v>
                </c:pt>
                <c:pt idx="585">
                  <c:v>409.49999999999579</c:v>
                </c:pt>
                <c:pt idx="586">
                  <c:v>410.19999999999578</c:v>
                </c:pt>
                <c:pt idx="587">
                  <c:v>410.89999999999577</c:v>
                </c:pt>
                <c:pt idx="588">
                  <c:v>411.59999999999576</c:v>
                </c:pt>
                <c:pt idx="589">
                  <c:v>412.29999999999575</c:v>
                </c:pt>
                <c:pt idx="590">
                  <c:v>412.99999999999574</c:v>
                </c:pt>
                <c:pt idx="591">
                  <c:v>413.69999999999573</c:v>
                </c:pt>
                <c:pt idx="592">
                  <c:v>414.39999999999571</c:v>
                </c:pt>
                <c:pt idx="593">
                  <c:v>415.0999999999957</c:v>
                </c:pt>
                <c:pt idx="594">
                  <c:v>415.79999999999569</c:v>
                </c:pt>
                <c:pt idx="595">
                  <c:v>416.49999999999568</c:v>
                </c:pt>
                <c:pt idx="596">
                  <c:v>417.19999999999567</c:v>
                </c:pt>
                <c:pt idx="597">
                  <c:v>417.89999999999566</c:v>
                </c:pt>
                <c:pt idx="598">
                  <c:v>418.59999999999565</c:v>
                </c:pt>
                <c:pt idx="599">
                  <c:v>419.29999999999563</c:v>
                </c:pt>
                <c:pt idx="600">
                  <c:v>419.99999999999562</c:v>
                </c:pt>
                <c:pt idx="601">
                  <c:v>420.69999999999561</c:v>
                </c:pt>
                <c:pt idx="602">
                  <c:v>421.3999999999956</c:v>
                </c:pt>
                <c:pt idx="603">
                  <c:v>422.09999999999559</c:v>
                </c:pt>
                <c:pt idx="604">
                  <c:v>422.79999999999558</c:v>
                </c:pt>
                <c:pt idx="605">
                  <c:v>423.49999999999557</c:v>
                </c:pt>
                <c:pt idx="606">
                  <c:v>424.19999999999555</c:v>
                </c:pt>
                <c:pt idx="607">
                  <c:v>424.89999999999554</c:v>
                </c:pt>
                <c:pt idx="608">
                  <c:v>425.59999999999553</c:v>
                </c:pt>
                <c:pt idx="609">
                  <c:v>426.29999999999552</c:v>
                </c:pt>
                <c:pt idx="610">
                  <c:v>426.99999999999551</c:v>
                </c:pt>
                <c:pt idx="611">
                  <c:v>427.6999999999955</c:v>
                </c:pt>
                <c:pt idx="612">
                  <c:v>428.39999999999549</c:v>
                </c:pt>
                <c:pt idx="613">
                  <c:v>429.09999999999548</c:v>
                </c:pt>
                <c:pt idx="614">
                  <c:v>429.79999999999546</c:v>
                </c:pt>
                <c:pt idx="615">
                  <c:v>430.49999999999545</c:v>
                </c:pt>
                <c:pt idx="616">
                  <c:v>431.19999999999544</c:v>
                </c:pt>
                <c:pt idx="617">
                  <c:v>431.89999999999543</c:v>
                </c:pt>
                <c:pt idx="618">
                  <c:v>432.59999999999542</c:v>
                </c:pt>
                <c:pt idx="619">
                  <c:v>433.29999999999541</c:v>
                </c:pt>
                <c:pt idx="620">
                  <c:v>433.9999999999954</c:v>
                </c:pt>
                <c:pt idx="621">
                  <c:v>434.69999999999538</c:v>
                </c:pt>
                <c:pt idx="622">
                  <c:v>435.39999999999537</c:v>
                </c:pt>
                <c:pt idx="623">
                  <c:v>436.09999999999536</c:v>
                </c:pt>
                <c:pt idx="624">
                  <c:v>436.79999999999535</c:v>
                </c:pt>
                <c:pt idx="625">
                  <c:v>437.49999999999534</c:v>
                </c:pt>
                <c:pt idx="626">
                  <c:v>438.19999999999533</c:v>
                </c:pt>
                <c:pt idx="627">
                  <c:v>438.89999999999532</c:v>
                </c:pt>
                <c:pt idx="628">
                  <c:v>439.5999999999953</c:v>
                </c:pt>
                <c:pt idx="629">
                  <c:v>440.29999999999529</c:v>
                </c:pt>
                <c:pt idx="630">
                  <c:v>440.99999999999528</c:v>
                </c:pt>
                <c:pt idx="631">
                  <c:v>441.69999999999527</c:v>
                </c:pt>
                <c:pt idx="632">
                  <c:v>442.39999999999526</c:v>
                </c:pt>
                <c:pt idx="633">
                  <c:v>443.09999999999525</c:v>
                </c:pt>
                <c:pt idx="634">
                  <c:v>443.79999999999524</c:v>
                </c:pt>
                <c:pt idx="635">
                  <c:v>444.49999999999523</c:v>
                </c:pt>
                <c:pt idx="636">
                  <c:v>445.19999999999521</c:v>
                </c:pt>
                <c:pt idx="637">
                  <c:v>445.8999999999952</c:v>
                </c:pt>
                <c:pt idx="638">
                  <c:v>446.59999999999519</c:v>
                </c:pt>
                <c:pt idx="639">
                  <c:v>447.29999999999518</c:v>
                </c:pt>
                <c:pt idx="640">
                  <c:v>447.99999999999517</c:v>
                </c:pt>
                <c:pt idx="641">
                  <c:v>448.69999999999516</c:v>
                </c:pt>
                <c:pt idx="642">
                  <c:v>449.39999999999515</c:v>
                </c:pt>
                <c:pt idx="643">
                  <c:v>450.09999999999513</c:v>
                </c:pt>
                <c:pt idx="644">
                  <c:v>450.79999999999512</c:v>
                </c:pt>
                <c:pt idx="645">
                  <c:v>451.49999999999511</c:v>
                </c:pt>
                <c:pt idx="646">
                  <c:v>452.1999999999951</c:v>
                </c:pt>
                <c:pt idx="647">
                  <c:v>452.89999999999509</c:v>
                </c:pt>
                <c:pt idx="648">
                  <c:v>453.59999999999508</c:v>
                </c:pt>
                <c:pt idx="649">
                  <c:v>454.29999999999507</c:v>
                </c:pt>
                <c:pt idx="650">
                  <c:v>454.99999999999505</c:v>
                </c:pt>
                <c:pt idx="651">
                  <c:v>455.69999999999504</c:v>
                </c:pt>
                <c:pt idx="652">
                  <c:v>456.39999999999503</c:v>
                </c:pt>
                <c:pt idx="653">
                  <c:v>457.09999999999502</c:v>
                </c:pt>
                <c:pt idx="654">
                  <c:v>457.79999999999501</c:v>
                </c:pt>
                <c:pt idx="655">
                  <c:v>458.499999999995</c:v>
                </c:pt>
                <c:pt idx="656">
                  <c:v>459.19999999999499</c:v>
                </c:pt>
                <c:pt idx="657">
                  <c:v>459.89999999999498</c:v>
                </c:pt>
                <c:pt idx="658">
                  <c:v>460.59999999999496</c:v>
                </c:pt>
                <c:pt idx="659">
                  <c:v>461.29999999999495</c:v>
                </c:pt>
                <c:pt idx="660">
                  <c:v>461.99999999999494</c:v>
                </c:pt>
                <c:pt idx="661">
                  <c:v>462.69999999999493</c:v>
                </c:pt>
                <c:pt idx="662">
                  <c:v>463.39999999999492</c:v>
                </c:pt>
                <c:pt idx="663">
                  <c:v>464.09999999999491</c:v>
                </c:pt>
                <c:pt idx="664">
                  <c:v>464.7999999999949</c:v>
                </c:pt>
                <c:pt idx="665">
                  <c:v>465.49999999999488</c:v>
                </c:pt>
                <c:pt idx="666">
                  <c:v>466.19999999999487</c:v>
                </c:pt>
                <c:pt idx="667">
                  <c:v>466.89999999999486</c:v>
                </c:pt>
                <c:pt idx="668">
                  <c:v>467.59999999999485</c:v>
                </c:pt>
                <c:pt idx="669">
                  <c:v>468.29999999999484</c:v>
                </c:pt>
                <c:pt idx="670">
                  <c:v>468.99999999999483</c:v>
                </c:pt>
                <c:pt idx="671">
                  <c:v>469.69999999999482</c:v>
                </c:pt>
                <c:pt idx="672">
                  <c:v>470.3999999999948</c:v>
                </c:pt>
                <c:pt idx="673">
                  <c:v>471.09999999999479</c:v>
                </c:pt>
                <c:pt idx="674">
                  <c:v>471.79999999999478</c:v>
                </c:pt>
                <c:pt idx="675">
                  <c:v>472.49999999999477</c:v>
                </c:pt>
                <c:pt idx="676">
                  <c:v>473.19999999999476</c:v>
                </c:pt>
                <c:pt idx="677">
                  <c:v>473.89999999999475</c:v>
                </c:pt>
                <c:pt idx="678">
                  <c:v>474.59999999999474</c:v>
                </c:pt>
                <c:pt idx="679">
                  <c:v>475.29999999999472</c:v>
                </c:pt>
                <c:pt idx="680">
                  <c:v>475.99999999999471</c:v>
                </c:pt>
                <c:pt idx="681">
                  <c:v>476.6999999999947</c:v>
                </c:pt>
                <c:pt idx="682">
                  <c:v>477.39999999999469</c:v>
                </c:pt>
                <c:pt idx="683">
                  <c:v>478.09999999999468</c:v>
                </c:pt>
                <c:pt idx="684">
                  <c:v>478.79999999999467</c:v>
                </c:pt>
                <c:pt idx="685">
                  <c:v>479.49999999999466</c:v>
                </c:pt>
                <c:pt idx="686">
                  <c:v>480.19999999999465</c:v>
                </c:pt>
                <c:pt idx="687">
                  <c:v>480.89999999999463</c:v>
                </c:pt>
                <c:pt idx="688">
                  <c:v>481.59999999999462</c:v>
                </c:pt>
                <c:pt idx="689">
                  <c:v>482.29999999999461</c:v>
                </c:pt>
                <c:pt idx="690">
                  <c:v>482.9999999999946</c:v>
                </c:pt>
                <c:pt idx="691">
                  <c:v>483.69999999999459</c:v>
                </c:pt>
                <c:pt idx="692">
                  <c:v>484.39999999999458</c:v>
                </c:pt>
                <c:pt idx="693">
                  <c:v>485.09999999999457</c:v>
                </c:pt>
                <c:pt idx="694">
                  <c:v>485.79999999999455</c:v>
                </c:pt>
                <c:pt idx="695">
                  <c:v>486.49999999999454</c:v>
                </c:pt>
                <c:pt idx="696">
                  <c:v>487.19999999999453</c:v>
                </c:pt>
                <c:pt idx="697">
                  <c:v>487.89999999999452</c:v>
                </c:pt>
                <c:pt idx="698">
                  <c:v>488.59999999999451</c:v>
                </c:pt>
                <c:pt idx="699">
                  <c:v>489.2999999999945</c:v>
                </c:pt>
                <c:pt idx="700">
                  <c:v>489.99999999999449</c:v>
                </c:pt>
                <c:pt idx="701">
                  <c:v>490.69999999999447</c:v>
                </c:pt>
                <c:pt idx="702">
                  <c:v>491.39999999999446</c:v>
                </c:pt>
                <c:pt idx="703">
                  <c:v>492.09999999999445</c:v>
                </c:pt>
                <c:pt idx="704">
                  <c:v>492.79999999999444</c:v>
                </c:pt>
                <c:pt idx="705">
                  <c:v>493.49999999999443</c:v>
                </c:pt>
                <c:pt idx="706">
                  <c:v>494.19999999999442</c:v>
                </c:pt>
                <c:pt idx="707">
                  <c:v>494.89999999999441</c:v>
                </c:pt>
                <c:pt idx="708">
                  <c:v>495.5999999999944</c:v>
                </c:pt>
                <c:pt idx="709">
                  <c:v>496.29999999999438</c:v>
                </c:pt>
                <c:pt idx="710">
                  <c:v>496.99999999999437</c:v>
                </c:pt>
                <c:pt idx="711">
                  <c:v>497.69999999999436</c:v>
                </c:pt>
                <c:pt idx="712">
                  <c:v>498.39999999999435</c:v>
                </c:pt>
                <c:pt idx="713">
                  <c:v>499.09999999999434</c:v>
                </c:pt>
                <c:pt idx="714">
                  <c:v>499.79999999999433</c:v>
                </c:pt>
                <c:pt idx="715">
                  <c:v>500.49999999999432</c:v>
                </c:pt>
                <c:pt idx="716">
                  <c:v>501.1999999999943</c:v>
                </c:pt>
                <c:pt idx="717">
                  <c:v>501.89999999999429</c:v>
                </c:pt>
                <c:pt idx="718">
                  <c:v>502.59999999999428</c:v>
                </c:pt>
                <c:pt idx="719">
                  <c:v>503.29999999999427</c:v>
                </c:pt>
                <c:pt idx="720">
                  <c:v>503.99999999999426</c:v>
                </c:pt>
                <c:pt idx="721">
                  <c:v>504.69999999999425</c:v>
                </c:pt>
                <c:pt idx="722">
                  <c:v>505.39999999999424</c:v>
                </c:pt>
                <c:pt idx="723">
                  <c:v>506.09999999999422</c:v>
                </c:pt>
                <c:pt idx="724">
                  <c:v>506.79999999999421</c:v>
                </c:pt>
                <c:pt idx="725">
                  <c:v>507.4999999999942</c:v>
                </c:pt>
                <c:pt idx="726">
                  <c:v>508.19999999999419</c:v>
                </c:pt>
                <c:pt idx="727">
                  <c:v>508.89999999999418</c:v>
                </c:pt>
                <c:pt idx="728">
                  <c:v>509.59999999999417</c:v>
                </c:pt>
                <c:pt idx="729">
                  <c:v>510.29999999999416</c:v>
                </c:pt>
                <c:pt idx="730">
                  <c:v>510.99999999999415</c:v>
                </c:pt>
                <c:pt idx="731">
                  <c:v>511.69999999999413</c:v>
                </c:pt>
                <c:pt idx="732">
                  <c:v>512.39999999999418</c:v>
                </c:pt>
                <c:pt idx="733">
                  <c:v>513.09999999999422</c:v>
                </c:pt>
                <c:pt idx="734">
                  <c:v>513.79999999999427</c:v>
                </c:pt>
                <c:pt idx="735">
                  <c:v>514.49999999999432</c:v>
                </c:pt>
                <c:pt idx="736">
                  <c:v>515.19999999999436</c:v>
                </c:pt>
                <c:pt idx="737">
                  <c:v>515.89999999999441</c:v>
                </c:pt>
                <c:pt idx="738">
                  <c:v>516.59999999999445</c:v>
                </c:pt>
                <c:pt idx="739">
                  <c:v>517.2999999999945</c:v>
                </c:pt>
                <c:pt idx="740">
                  <c:v>517.99999999999454</c:v>
                </c:pt>
                <c:pt idx="741">
                  <c:v>518.69999999999459</c:v>
                </c:pt>
                <c:pt idx="742">
                  <c:v>519.39999999999463</c:v>
                </c:pt>
                <c:pt idx="743">
                  <c:v>520.09999999999468</c:v>
                </c:pt>
                <c:pt idx="744">
                  <c:v>520.79999999999472</c:v>
                </c:pt>
                <c:pt idx="745">
                  <c:v>521.49999999999477</c:v>
                </c:pt>
                <c:pt idx="746">
                  <c:v>522.19999999999482</c:v>
                </c:pt>
                <c:pt idx="747">
                  <c:v>522.89999999999486</c:v>
                </c:pt>
                <c:pt idx="748">
                  <c:v>523.59999999999491</c:v>
                </c:pt>
                <c:pt idx="749">
                  <c:v>524.29999999999495</c:v>
                </c:pt>
                <c:pt idx="750">
                  <c:v>524.999999999995</c:v>
                </c:pt>
                <c:pt idx="751">
                  <c:v>525.69999999999504</c:v>
                </c:pt>
                <c:pt idx="752">
                  <c:v>526.39999999999509</c:v>
                </c:pt>
                <c:pt idx="753">
                  <c:v>527.09999999999513</c:v>
                </c:pt>
                <c:pt idx="754">
                  <c:v>527.79999999999518</c:v>
                </c:pt>
                <c:pt idx="755">
                  <c:v>528.49999999999523</c:v>
                </c:pt>
                <c:pt idx="756">
                  <c:v>529.19999999999527</c:v>
                </c:pt>
                <c:pt idx="757">
                  <c:v>529.89999999999532</c:v>
                </c:pt>
                <c:pt idx="758">
                  <c:v>530.59999999999536</c:v>
                </c:pt>
                <c:pt idx="759">
                  <c:v>531.29999999999541</c:v>
                </c:pt>
                <c:pt idx="760">
                  <c:v>531.99999999999545</c:v>
                </c:pt>
                <c:pt idx="761">
                  <c:v>532.6999999999955</c:v>
                </c:pt>
                <c:pt idx="762">
                  <c:v>533.39999999999554</c:v>
                </c:pt>
                <c:pt idx="763">
                  <c:v>534.09999999999559</c:v>
                </c:pt>
                <c:pt idx="764">
                  <c:v>534.79999999999563</c:v>
                </c:pt>
                <c:pt idx="765">
                  <c:v>535.49999999999568</c:v>
                </c:pt>
                <c:pt idx="766">
                  <c:v>536.19999999999573</c:v>
                </c:pt>
                <c:pt idx="767">
                  <c:v>536.89999999999577</c:v>
                </c:pt>
                <c:pt idx="768">
                  <c:v>537.59999999999582</c:v>
                </c:pt>
                <c:pt idx="769">
                  <c:v>538.29999999999586</c:v>
                </c:pt>
                <c:pt idx="770">
                  <c:v>538.99999999999591</c:v>
                </c:pt>
                <c:pt idx="771">
                  <c:v>539.69999999999595</c:v>
                </c:pt>
                <c:pt idx="772">
                  <c:v>540.399999999996</c:v>
                </c:pt>
                <c:pt idx="773">
                  <c:v>541.09999999999604</c:v>
                </c:pt>
                <c:pt idx="774">
                  <c:v>541.79999999999609</c:v>
                </c:pt>
                <c:pt idx="775">
                  <c:v>542.49999999999613</c:v>
                </c:pt>
                <c:pt idx="776">
                  <c:v>543.19999999999618</c:v>
                </c:pt>
                <c:pt idx="777">
                  <c:v>543.89999999999623</c:v>
                </c:pt>
                <c:pt idx="778">
                  <c:v>544.59999999999627</c:v>
                </c:pt>
                <c:pt idx="779">
                  <c:v>545.29999999999632</c:v>
                </c:pt>
                <c:pt idx="780">
                  <c:v>545.99999999999636</c:v>
                </c:pt>
                <c:pt idx="781">
                  <c:v>546.69999999999641</c:v>
                </c:pt>
                <c:pt idx="782">
                  <c:v>547.39999999999645</c:v>
                </c:pt>
                <c:pt idx="783">
                  <c:v>548.0999999999965</c:v>
                </c:pt>
                <c:pt idx="784">
                  <c:v>548.79999999999654</c:v>
                </c:pt>
                <c:pt idx="785">
                  <c:v>549.49999999999659</c:v>
                </c:pt>
                <c:pt idx="786">
                  <c:v>550.19999999999663</c:v>
                </c:pt>
                <c:pt idx="787">
                  <c:v>550.89999999999668</c:v>
                </c:pt>
                <c:pt idx="788">
                  <c:v>551.59999999999673</c:v>
                </c:pt>
                <c:pt idx="789">
                  <c:v>552.29999999999677</c:v>
                </c:pt>
                <c:pt idx="790">
                  <c:v>552.99999999999682</c:v>
                </c:pt>
                <c:pt idx="791">
                  <c:v>553.69999999999686</c:v>
                </c:pt>
                <c:pt idx="792">
                  <c:v>554.39999999999691</c:v>
                </c:pt>
                <c:pt idx="793">
                  <c:v>555.09999999999695</c:v>
                </c:pt>
                <c:pt idx="794">
                  <c:v>555.799999999997</c:v>
                </c:pt>
                <c:pt idx="795">
                  <c:v>556.49999999999704</c:v>
                </c:pt>
                <c:pt idx="796">
                  <c:v>557.19999999999709</c:v>
                </c:pt>
                <c:pt idx="797">
                  <c:v>557.89999999999714</c:v>
                </c:pt>
                <c:pt idx="798">
                  <c:v>558.59999999999718</c:v>
                </c:pt>
                <c:pt idx="799">
                  <c:v>559.29999999999723</c:v>
                </c:pt>
                <c:pt idx="800">
                  <c:v>559.99999999999727</c:v>
                </c:pt>
                <c:pt idx="801">
                  <c:v>560.69999999999732</c:v>
                </c:pt>
                <c:pt idx="802">
                  <c:v>561.39999999999736</c:v>
                </c:pt>
                <c:pt idx="803">
                  <c:v>562.09999999999741</c:v>
                </c:pt>
                <c:pt idx="804">
                  <c:v>562.79999999999745</c:v>
                </c:pt>
                <c:pt idx="805">
                  <c:v>563.4999999999975</c:v>
                </c:pt>
                <c:pt idx="806">
                  <c:v>564.19999999999754</c:v>
                </c:pt>
                <c:pt idx="807">
                  <c:v>564.89999999999759</c:v>
                </c:pt>
                <c:pt idx="808">
                  <c:v>565.59999999999764</c:v>
                </c:pt>
                <c:pt idx="809">
                  <c:v>566.29999999999768</c:v>
                </c:pt>
                <c:pt idx="810">
                  <c:v>566.99999999999773</c:v>
                </c:pt>
                <c:pt idx="811">
                  <c:v>567.69999999999777</c:v>
                </c:pt>
                <c:pt idx="812">
                  <c:v>568.39999999999782</c:v>
                </c:pt>
                <c:pt idx="813">
                  <c:v>569.09999999999786</c:v>
                </c:pt>
                <c:pt idx="814">
                  <c:v>569.79999999999791</c:v>
                </c:pt>
                <c:pt idx="815">
                  <c:v>570.49999999999795</c:v>
                </c:pt>
                <c:pt idx="816">
                  <c:v>571.199999999998</c:v>
                </c:pt>
                <c:pt idx="817">
                  <c:v>571.89999999999804</c:v>
                </c:pt>
                <c:pt idx="818">
                  <c:v>572.59999999999809</c:v>
                </c:pt>
                <c:pt idx="819">
                  <c:v>573.29999999999814</c:v>
                </c:pt>
                <c:pt idx="820">
                  <c:v>573.99999999999818</c:v>
                </c:pt>
                <c:pt idx="821">
                  <c:v>574.69999999999823</c:v>
                </c:pt>
                <c:pt idx="822">
                  <c:v>575.39999999999827</c:v>
                </c:pt>
                <c:pt idx="823">
                  <c:v>576.09999999999832</c:v>
                </c:pt>
                <c:pt idx="824">
                  <c:v>576.79999999999836</c:v>
                </c:pt>
                <c:pt idx="825">
                  <c:v>577.49999999999841</c:v>
                </c:pt>
                <c:pt idx="826">
                  <c:v>578.19999999999845</c:v>
                </c:pt>
                <c:pt idx="827">
                  <c:v>578.8999999999985</c:v>
                </c:pt>
                <c:pt idx="828">
                  <c:v>579.59999999999854</c:v>
                </c:pt>
                <c:pt idx="829">
                  <c:v>580.29999999999859</c:v>
                </c:pt>
                <c:pt idx="830">
                  <c:v>580.99999999999864</c:v>
                </c:pt>
                <c:pt idx="831">
                  <c:v>581.69999999999868</c:v>
                </c:pt>
                <c:pt idx="832">
                  <c:v>582.39999999999873</c:v>
                </c:pt>
                <c:pt idx="833">
                  <c:v>583.09999999999877</c:v>
                </c:pt>
                <c:pt idx="834">
                  <c:v>583.79999999999882</c:v>
                </c:pt>
                <c:pt idx="835">
                  <c:v>584.49999999999886</c:v>
                </c:pt>
                <c:pt idx="836">
                  <c:v>585.19999999999891</c:v>
                </c:pt>
                <c:pt idx="837">
                  <c:v>585.89999999999895</c:v>
                </c:pt>
                <c:pt idx="838">
                  <c:v>586.599999999999</c:v>
                </c:pt>
                <c:pt idx="839">
                  <c:v>587.29999999999905</c:v>
                </c:pt>
                <c:pt idx="840">
                  <c:v>587.99999999999909</c:v>
                </c:pt>
                <c:pt idx="841">
                  <c:v>588.69999999999914</c:v>
                </c:pt>
                <c:pt idx="842">
                  <c:v>589.39999999999918</c:v>
                </c:pt>
                <c:pt idx="843">
                  <c:v>590.09999999999923</c:v>
                </c:pt>
                <c:pt idx="844">
                  <c:v>590.79999999999927</c:v>
                </c:pt>
                <c:pt idx="845">
                  <c:v>591.49999999999932</c:v>
                </c:pt>
                <c:pt idx="846">
                  <c:v>592.19999999999936</c:v>
                </c:pt>
                <c:pt idx="847">
                  <c:v>592.89999999999941</c:v>
                </c:pt>
                <c:pt idx="848">
                  <c:v>593.59999999999945</c:v>
                </c:pt>
                <c:pt idx="849">
                  <c:v>594.2999999999995</c:v>
                </c:pt>
                <c:pt idx="850">
                  <c:v>594.99999999999955</c:v>
                </c:pt>
                <c:pt idx="851">
                  <c:v>595.69999999999959</c:v>
                </c:pt>
                <c:pt idx="852">
                  <c:v>596.39999999999964</c:v>
                </c:pt>
                <c:pt idx="853">
                  <c:v>597.09999999999968</c:v>
                </c:pt>
                <c:pt idx="854">
                  <c:v>597.79999999999973</c:v>
                </c:pt>
                <c:pt idx="855">
                  <c:v>598.49999999999977</c:v>
                </c:pt>
                <c:pt idx="856">
                  <c:v>599.19999999999982</c:v>
                </c:pt>
                <c:pt idx="857">
                  <c:v>599.89999999999986</c:v>
                </c:pt>
                <c:pt idx="858">
                  <c:v>600.59999999999991</c:v>
                </c:pt>
                <c:pt idx="859">
                  <c:v>601.29999999999995</c:v>
                </c:pt>
                <c:pt idx="860">
                  <c:v>602</c:v>
                </c:pt>
                <c:pt idx="861">
                  <c:v>602.70000000000005</c:v>
                </c:pt>
                <c:pt idx="862">
                  <c:v>603.40000000000009</c:v>
                </c:pt>
                <c:pt idx="863">
                  <c:v>604.10000000000014</c:v>
                </c:pt>
                <c:pt idx="864">
                  <c:v>604.80000000000018</c:v>
                </c:pt>
                <c:pt idx="865">
                  <c:v>605.50000000000023</c:v>
                </c:pt>
                <c:pt idx="866">
                  <c:v>606.20000000000027</c:v>
                </c:pt>
                <c:pt idx="867">
                  <c:v>606.90000000000032</c:v>
                </c:pt>
                <c:pt idx="868">
                  <c:v>607.60000000000036</c:v>
                </c:pt>
                <c:pt idx="869">
                  <c:v>608.30000000000041</c:v>
                </c:pt>
                <c:pt idx="870">
                  <c:v>609.00000000000045</c:v>
                </c:pt>
                <c:pt idx="871">
                  <c:v>609.7000000000005</c:v>
                </c:pt>
                <c:pt idx="872">
                  <c:v>610.40000000000055</c:v>
                </c:pt>
                <c:pt idx="873">
                  <c:v>611.10000000000059</c:v>
                </c:pt>
                <c:pt idx="874">
                  <c:v>611.80000000000064</c:v>
                </c:pt>
                <c:pt idx="875">
                  <c:v>612.50000000000068</c:v>
                </c:pt>
                <c:pt idx="876">
                  <c:v>613.20000000000073</c:v>
                </c:pt>
                <c:pt idx="877">
                  <c:v>613.90000000000077</c:v>
                </c:pt>
                <c:pt idx="878">
                  <c:v>614.60000000000082</c:v>
                </c:pt>
                <c:pt idx="879">
                  <c:v>615.30000000000086</c:v>
                </c:pt>
                <c:pt idx="880">
                  <c:v>616.00000000000091</c:v>
                </c:pt>
                <c:pt idx="881">
                  <c:v>616.70000000000095</c:v>
                </c:pt>
                <c:pt idx="882">
                  <c:v>617.400000000001</c:v>
                </c:pt>
                <c:pt idx="883">
                  <c:v>618.10000000000105</c:v>
                </c:pt>
                <c:pt idx="884">
                  <c:v>618.80000000000109</c:v>
                </c:pt>
                <c:pt idx="885">
                  <c:v>619.50000000000114</c:v>
                </c:pt>
                <c:pt idx="886">
                  <c:v>620.20000000000118</c:v>
                </c:pt>
                <c:pt idx="887">
                  <c:v>620.90000000000123</c:v>
                </c:pt>
                <c:pt idx="888">
                  <c:v>621.60000000000127</c:v>
                </c:pt>
                <c:pt idx="889">
                  <c:v>622.30000000000132</c:v>
                </c:pt>
                <c:pt idx="890">
                  <c:v>623.00000000000136</c:v>
                </c:pt>
                <c:pt idx="891">
                  <c:v>623.70000000000141</c:v>
                </c:pt>
                <c:pt idx="892">
                  <c:v>624.40000000000146</c:v>
                </c:pt>
                <c:pt idx="893">
                  <c:v>625.1000000000015</c:v>
                </c:pt>
                <c:pt idx="894">
                  <c:v>625.80000000000155</c:v>
                </c:pt>
                <c:pt idx="895">
                  <c:v>626.50000000000159</c:v>
                </c:pt>
                <c:pt idx="896">
                  <c:v>627.20000000000164</c:v>
                </c:pt>
                <c:pt idx="897">
                  <c:v>627.90000000000168</c:v>
                </c:pt>
                <c:pt idx="898">
                  <c:v>628.60000000000173</c:v>
                </c:pt>
                <c:pt idx="899">
                  <c:v>629.30000000000177</c:v>
                </c:pt>
                <c:pt idx="900">
                  <c:v>630.00000000000182</c:v>
                </c:pt>
                <c:pt idx="901">
                  <c:v>630.70000000000186</c:v>
                </c:pt>
                <c:pt idx="902">
                  <c:v>631.40000000000191</c:v>
                </c:pt>
                <c:pt idx="903">
                  <c:v>632.10000000000196</c:v>
                </c:pt>
                <c:pt idx="904">
                  <c:v>632.800000000002</c:v>
                </c:pt>
                <c:pt idx="905">
                  <c:v>633.50000000000205</c:v>
                </c:pt>
                <c:pt idx="906">
                  <c:v>634.20000000000209</c:v>
                </c:pt>
                <c:pt idx="907">
                  <c:v>634.90000000000214</c:v>
                </c:pt>
                <c:pt idx="908">
                  <c:v>635.60000000000218</c:v>
                </c:pt>
                <c:pt idx="909">
                  <c:v>636.30000000000223</c:v>
                </c:pt>
                <c:pt idx="910">
                  <c:v>637.00000000000227</c:v>
                </c:pt>
                <c:pt idx="911">
                  <c:v>637.70000000000232</c:v>
                </c:pt>
                <c:pt idx="912">
                  <c:v>638.40000000000236</c:v>
                </c:pt>
                <c:pt idx="913">
                  <c:v>639.10000000000241</c:v>
                </c:pt>
                <c:pt idx="914">
                  <c:v>639.80000000000246</c:v>
                </c:pt>
                <c:pt idx="915">
                  <c:v>640.5000000000025</c:v>
                </c:pt>
                <c:pt idx="916">
                  <c:v>641.20000000000255</c:v>
                </c:pt>
                <c:pt idx="917">
                  <c:v>641.90000000000259</c:v>
                </c:pt>
                <c:pt idx="918">
                  <c:v>642.60000000000264</c:v>
                </c:pt>
                <c:pt idx="919">
                  <c:v>643.30000000000268</c:v>
                </c:pt>
                <c:pt idx="920">
                  <c:v>644.00000000000273</c:v>
                </c:pt>
                <c:pt idx="921">
                  <c:v>644.70000000000277</c:v>
                </c:pt>
                <c:pt idx="922">
                  <c:v>645.40000000000282</c:v>
                </c:pt>
                <c:pt idx="923">
                  <c:v>646.10000000000286</c:v>
                </c:pt>
                <c:pt idx="924">
                  <c:v>646.80000000000291</c:v>
                </c:pt>
                <c:pt idx="925">
                  <c:v>647.50000000000296</c:v>
                </c:pt>
                <c:pt idx="926">
                  <c:v>648.200000000003</c:v>
                </c:pt>
                <c:pt idx="927">
                  <c:v>648.90000000000305</c:v>
                </c:pt>
                <c:pt idx="928">
                  <c:v>649.60000000000309</c:v>
                </c:pt>
                <c:pt idx="929">
                  <c:v>650.30000000000314</c:v>
                </c:pt>
                <c:pt idx="930">
                  <c:v>651.00000000000318</c:v>
                </c:pt>
                <c:pt idx="931">
                  <c:v>651.70000000000323</c:v>
                </c:pt>
                <c:pt idx="932">
                  <c:v>652.40000000000327</c:v>
                </c:pt>
                <c:pt idx="933">
                  <c:v>653.10000000000332</c:v>
                </c:pt>
                <c:pt idx="934">
                  <c:v>653.80000000000337</c:v>
                </c:pt>
                <c:pt idx="935">
                  <c:v>654.50000000000341</c:v>
                </c:pt>
                <c:pt idx="936">
                  <c:v>655.20000000000346</c:v>
                </c:pt>
                <c:pt idx="937">
                  <c:v>655.9000000000035</c:v>
                </c:pt>
                <c:pt idx="938">
                  <c:v>656.60000000000355</c:v>
                </c:pt>
                <c:pt idx="939">
                  <c:v>657.30000000000359</c:v>
                </c:pt>
                <c:pt idx="940">
                  <c:v>658.00000000000364</c:v>
                </c:pt>
                <c:pt idx="941">
                  <c:v>658.70000000000368</c:v>
                </c:pt>
                <c:pt idx="942">
                  <c:v>659.40000000000373</c:v>
                </c:pt>
                <c:pt idx="943">
                  <c:v>660.10000000000377</c:v>
                </c:pt>
                <c:pt idx="944">
                  <c:v>660.80000000000382</c:v>
                </c:pt>
                <c:pt idx="945">
                  <c:v>661.50000000000387</c:v>
                </c:pt>
                <c:pt idx="946">
                  <c:v>662.20000000000391</c:v>
                </c:pt>
                <c:pt idx="947">
                  <c:v>662.90000000000396</c:v>
                </c:pt>
                <c:pt idx="948">
                  <c:v>663.600000000004</c:v>
                </c:pt>
                <c:pt idx="949">
                  <c:v>664.30000000000405</c:v>
                </c:pt>
                <c:pt idx="950">
                  <c:v>665.00000000000409</c:v>
                </c:pt>
                <c:pt idx="951">
                  <c:v>665.70000000000414</c:v>
                </c:pt>
                <c:pt idx="952">
                  <c:v>666.40000000000418</c:v>
                </c:pt>
                <c:pt idx="953">
                  <c:v>667.10000000000423</c:v>
                </c:pt>
                <c:pt idx="954">
                  <c:v>667.80000000000427</c:v>
                </c:pt>
                <c:pt idx="955">
                  <c:v>668.50000000000432</c:v>
                </c:pt>
                <c:pt idx="956">
                  <c:v>669.20000000000437</c:v>
                </c:pt>
                <c:pt idx="957">
                  <c:v>669.90000000000441</c:v>
                </c:pt>
                <c:pt idx="958">
                  <c:v>670.60000000000446</c:v>
                </c:pt>
                <c:pt idx="959">
                  <c:v>671.3000000000045</c:v>
                </c:pt>
                <c:pt idx="960">
                  <c:v>672.00000000000455</c:v>
                </c:pt>
                <c:pt idx="961">
                  <c:v>672.70000000000459</c:v>
                </c:pt>
                <c:pt idx="962">
                  <c:v>673.40000000000464</c:v>
                </c:pt>
                <c:pt idx="963">
                  <c:v>674.10000000000468</c:v>
                </c:pt>
                <c:pt idx="964">
                  <c:v>674.80000000000473</c:v>
                </c:pt>
                <c:pt idx="965">
                  <c:v>675.50000000000477</c:v>
                </c:pt>
                <c:pt idx="966">
                  <c:v>676.20000000000482</c:v>
                </c:pt>
                <c:pt idx="967">
                  <c:v>676.90000000000487</c:v>
                </c:pt>
                <c:pt idx="968">
                  <c:v>677.60000000000491</c:v>
                </c:pt>
                <c:pt idx="969">
                  <c:v>678.30000000000496</c:v>
                </c:pt>
                <c:pt idx="970">
                  <c:v>679.000000000005</c:v>
                </c:pt>
                <c:pt idx="971">
                  <c:v>679.70000000000505</c:v>
                </c:pt>
                <c:pt idx="972">
                  <c:v>680.40000000000509</c:v>
                </c:pt>
                <c:pt idx="973">
                  <c:v>681.10000000000514</c:v>
                </c:pt>
                <c:pt idx="974">
                  <c:v>681.80000000000518</c:v>
                </c:pt>
                <c:pt idx="975">
                  <c:v>682.50000000000523</c:v>
                </c:pt>
                <c:pt idx="976">
                  <c:v>683.20000000000528</c:v>
                </c:pt>
                <c:pt idx="977">
                  <c:v>683.90000000000532</c:v>
                </c:pt>
                <c:pt idx="978">
                  <c:v>684.60000000000537</c:v>
                </c:pt>
                <c:pt idx="979">
                  <c:v>685.30000000000541</c:v>
                </c:pt>
                <c:pt idx="980">
                  <c:v>686.00000000000546</c:v>
                </c:pt>
                <c:pt idx="981">
                  <c:v>686.7000000000055</c:v>
                </c:pt>
                <c:pt idx="982">
                  <c:v>687.40000000000555</c:v>
                </c:pt>
                <c:pt idx="983">
                  <c:v>688.10000000000559</c:v>
                </c:pt>
                <c:pt idx="984">
                  <c:v>688.80000000000564</c:v>
                </c:pt>
                <c:pt idx="985">
                  <c:v>689.50000000000568</c:v>
                </c:pt>
                <c:pt idx="986">
                  <c:v>690.20000000000573</c:v>
                </c:pt>
                <c:pt idx="987">
                  <c:v>690.90000000000578</c:v>
                </c:pt>
                <c:pt idx="988">
                  <c:v>691.60000000000582</c:v>
                </c:pt>
                <c:pt idx="989">
                  <c:v>692.30000000000587</c:v>
                </c:pt>
                <c:pt idx="990">
                  <c:v>693.00000000000591</c:v>
                </c:pt>
                <c:pt idx="991">
                  <c:v>693.70000000000596</c:v>
                </c:pt>
                <c:pt idx="992">
                  <c:v>694.400000000006</c:v>
                </c:pt>
                <c:pt idx="993">
                  <c:v>695.10000000000605</c:v>
                </c:pt>
                <c:pt idx="994">
                  <c:v>695.80000000000609</c:v>
                </c:pt>
                <c:pt idx="995">
                  <c:v>696.50000000000614</c:v>
                </c:pt>
                <c:pt idx="996">
                  <c:v>697.20000000000618</c:v>
                </c:pt>
                <c:pt idx="997">
                  <c:v>697.90000000000623</c:v>
                </c:pt>
                <c:pt idx="998">
                  <c:v>698.60000000000628</c:v>
                </c:pt>
              </c:numCache>
            </c:numRef>
          </c:xVal>
          <c:yVal>
            <c:numRef>
              <c:f>'Rekensheet heterogene watergang'!$J$4:$J$1002</c:f>
              <c:numCache>
                <c:formatCode>0.00</c:formatCode>
                <c:ptCount val="999"/>
                <c:pt idx="0">
                  <c:v>1</c:v>
                </c:pt>
                <c:pt idx="1">
                  <c:v>1.0002</c:v>
                </c:pt>
                <c:pt idx="2">
                  <c:v>1.0004</c:v>
                </c:pt>
                <c:pt idx="3">
                  <c:v>1.0005999999999999</c:v>
                </c:pt>
                <c:pt idx="4">
                  <c:v>1.0007999999999999</c:v>
                </c:pt>
                <c:pt idx="5">
                  <c:v>1.0009999999999999</c:v>
                </c:pt>
                <c:pt idx="6">
                  <c:v>1.0011999999999999</c:v>
                </c:pt>
                <c:pt idx="7">
                  <c:v>1.0013999999999998</c:v>
                </c:pt>
                <c:pt idx="8">
                  <c:v>1.0015999999999998</c:v>
                </c:pt>
                <c:pt idx="9">
                  <c:v>1.0017999999999998</c:v>
                </c:pt>
                <c:pt idx="10">
                  <c:v>1.0019999999999998</c:v>
                </c:pt>
                <c:pt idx="11">
                  <c:v>1.0021999999999998</c:v>
                </c:pt>
                <c:pt idx="12">
                  <c:v>1.0023999999999997</c:v>
                </c:pt>
                <c:pt idx="13">
                  <c:v>1.0025999999999997</c:v>
                </c:pt>
                <c:pt idx="14">
                  <c:v>1.0027999999999997</c:v>
                </c:pt>
                <c:pt idx="15">
                  <c:v>1.0029999999999997</c:v>
                </c:pt>
                <c:pt idx="16">
                  <c:v>1.0031999999999996</c:v>
                </c:pt>
                <c:pt idx="17">
                  <c:v>1.0033999999999996</c:v>
                </c:pt>
                <c:pt idx="18">
                  <c:v>1.0035999999999996</c:v>
                </c:pt>
                <c:pt idx="19">
                  <c:v>1.0037999999999996</c:v>
                </c:pt>
                <c:pt idx="20">
                  <c:v>1.0039999999999996</c:v>
                </c:pt>
                <c:pt idx="21">
                  <c:v>1.0041999999999995</c:v>
                </c:pt>
                <c:pt idx="22">
                  <c:v>1.0043999999999995</c:v>
                </c:pt>
                <c:pt idx="23">
                  <c:v>1.0045999999999995</c:v>
                </c:pt>
                <c:pt idx="24">
                  <c:v>1.0047999999999995</c:v>
                </c:pt>
                <c:pt idx="25">
                  <c:v>1.0049999999999994</c:v>
                </c:pt>
                <c:pt idx="26">
                  <c:v>1.0051999999999994</c:v>
                </c:pt>
                <c:pt idx="27">
                  <c:v>1.0053999999999994</c:v>
                </c:pt>
                <c:pt idx="28">
                  <c:v>1.0055999999999994</c:v>
                </c:pt>
                <c:pt idx="29">
                  <c:v>1.0057999999999994</c:v>
                </c:pt>
                <c:pt idx="30">
                  <c:v>1.0059999999999993</c:v>
                </c:pt>
                <c:pt idx="31">
                  <c:v>1.0061999999999993</c:v>
                </c:pt>
                <c:pt idx="32">
                  <c:v>1.0063999999999993</c:v>
                </c:pt>
                <c:pt idx="33">
                  <c:v>1.0065999999999993</c:v>
                </c:pt>
                <c:pt idx="34">
                  <c:v>1.0067999999999993</c:v>
                </c:pt>
                <c:pt idx="35">
                  <c:v>1.0069999999999992</c:v>
                </c:pt>
                <c:pt idx="36">
                  <c:v>1.0071999999999992</c:v>
                </c:pt>
                <c:pt idx="37">
                  <c:v>1.0073999999999992</c:v>
                </c:pt>
                <c:pt idx="38">
                  <c:v>1.0075999999999992</c:v>
                </c:pt>
                <c:pt idx="39">
                  <c:v>1.0077999999999991</c:v>
                </c:pt>
                <c:pt idx="40">
                  <c:v>1.0079999999999991</c:v>
                </c:pt>
                <c:pt idx="41">
                  <c:v>1.0081999999999991</c:v>
                </c:pt>
                <c:pt idx="42">
                  <c:v>1.0083999999999991</c:v>
                </c:pt>
                <c:pt idx="43">
                  <c:v>1.0085999999999991</c:v>
                </c:pt>
                <c:pt idx="44">
                  <c:v>1.008799999999999</c:v>
                </c:pt>
                <c:pt idx="45">
                  <c:v>1.008999999999999</c:v>
                </c:pt>
                <c:pt idx="46">
                  <c:v>1.009199999999999</c:v>
                </c:pt>
                <c:pt idx="47">
                  <c:v>1.009399999999999</c:v>
                </c:pt>
                <c:pt idx="48">
                  <c:v>1.0095999999999989</c:v>
                </c:pt>
                <c:pt idx="49">
                  <c:v>1.0097999999999989</c:v>
                </c:pt>
                <c:pt idx="50">
                  <c:v>1.0099999999999989</c:v>
                </c:pt>
                <c:pt idx="51">
                  <c:v>1.0101999999999989</c:v>
                </c:pt>
                <c:pt idx="52">
                  <c:v>1.0103999999999989</c:v>
                </c:pt>
                <c:pt idx="53">
                  <c:v>1.0105999999999988</c:v>
                </c:pt>
                <c:pt idx="54">
                  <c:v>1.0107999999999988</c:v>
                </c:pt>
                <c:pt idx="55">
                  <c:v>1.0109999999999988</c:v>
                </c:pt>
                <c:pt idx="56">
                  <c:v>1.0111999999999988</c:v>
                </c:pt>
                <c:pt idx="57">
                  <c:v>1.0113999999999987</c:v>
                </c:pt>
                <c:pt idx="58">
                  <c:v>1.0115999999999987</c:v>
                </c:pt>
                <c:pt idx="59">
                  <c:v>1.0117999999999987</c:v>
                </c:pt>
                <c:pt idx="60">
                  <c:v>1.0119999999999987</c:v>
                </c:pt>
                <c:pt idx="61">
                  <c:v>1.0121999999999987</c:v>
                </c:pt>
                <c:pt idx="62">
                  <c:v>1.0123999999999986</c:v>
                </c:pt>
                <c:pt idx="63">
                  <c:v>1.0125999999999986</c:v>
                </c:pt>
                <c:pt idx="64">
                  <c:v>1.0127999999999986</c:v>
                </c:pt>
                <c:pt idx="65">
                  <c:v>1.0129999999999986</c:v>
                </c:pt>
                <c:pt idx="66">
                  <c:v>1.0131999999999985</c:v>
                </c:pt>
                <c:pt idx="67">
                  <c:v>1.0133999999999985</c:v>
                </c:pt>
                <c:pt idx="68">
                  <c:v>1.0135999999999985</c:v>
                </c:pt>
                <c:pt idx="69">
                  <c:v>1.0137999999999985</c:v>
                </c:pt>
                <c:pt idx="70">
                  <c:v>1.0139999999999985</c:v>
                </c:pt>
                <c:pt idx="71">
                  <c:v>1.0141999999999984</c:v>
                </c:pt>
                <c:pt idx="72">
                  <c:v>1.0143999999999984</c:v>
                </c:pt>
                <c:pt idx="73">
                  <c:v>1.0145999999999984</c:v>
                </c:pt>
                <c:pt idx="74">
                  <c:v>1.0147999999999984</c:v>
                </c:pt>
                <c:pt idx="75">
                  <c:v>1.0149999999999983</c:v>
                </c:pt>
                <c:pt idx="76">
                  <c:v>1.0151999999999983</c:v>
                </c:pt>
                <c:pt idx="77">
                  <c:v>1.0153999999999983</c:v>
                </c:pt>
                <c:pt idx="78">
                  <c:v>1.0155999999999983</c:v>
                </c:pt>
                <c:pt idx="79">
                  <c:v>1.0157999999999983</c:v>
                </c:pt>
                <c:pt idx="80">
                  <c:v>1.0159999999999982</c:v>
                </c:pt>
                <c:pt idx="81">
                  <c:v>1.0161999999999982</c:v>
                </c:pt>
                <c:pt idx="82">
                  <c:v>1.0163999999999982</c:v>
                </c:pt>
                <c:pt idx="83">
                  <c:v>1.0165999999999982</c:v>
                </c:pt>
                <c:pt idx="84">
                  <c:v>1.0167999999999981</c:v>
                </c:pt>
                <c:pt idx="85">
                  <c:v>1.0169999999999981</c:v>
                </c:pt>
                <c:pt idx="86">
                  <c:v>1.0171999999999981</c:v>
                </c:pt>
                <c:pt idx="87">
                  <c:v>1.0173999999999981</c:v>
                </c:pt>
                <c:pt idx="88">
                  <c:v>1.0175999999999981</c:v>
                </c:pt>
                <c:pt idx="89">
                  <c:v>1.017799999999998</c:v>
                </c:pt>
                <c:pt idx="90">
                  <c:v>1.017999999999998</c:v>
                </c:pt>
                <c:pt idx="91">
                  <c:v>1.018199999999998</c:v>
                </c:pt>
                <c:pt idx="92">
                  <c:v>1.018399999999998</c:v>
                </c:pt>
                <c:pt idx="93">
                  <c:v>1.018599999999998</c:v>
                </c:pt>
                <c:pt idx="94">
                  <c:v>1.0187999999999979</c:v>
                </c:pt>
                <c:pt idx="95">
                  <c:v>1.0189999999999979</c:v>
                </c:pt>
                <c:pt idx="96">
                  <c:v>1.0191999999999979</c:v>
                </c:pt>
                <c:pt idx="97">
                  <c:v>1.0193999999999979</c:v>
                </c:pt>
                <c:pt idx="98">
                  <c:v>1.0195999999999978</c:v>
                </c:pt>
                <c:pt idx="99">
                  <c:v>1.0197999999999978</c:v>
                </c:pt>
                <c:pt idx="100">
                  <c:v>1.0199999999999978</c:v>
                </c:pt>
                <c:pt idx="101">
                  <c:v>1.0201999999999978</c:v>
                </c:pt>
                <c:pt idx="102">
                  <c:v>1.0203999999999978</c:v>
                </c:pt>
                <c:pt idx="103">
                  <c:v>1.0205999999999977</c:v>
                </c:pt>
                <c:pt idx="104">
                  <c:v>1.0207999999999977</c:v>
                </c:pt>
                <c:pt idx="105">
                  <c:v>1.0209999999999977</c:v>
                </c:pt>
                <c:pt idx="106">
                  <c:v>1.0211999999999977</c:v>
                </c:pt>
                <c:pt idx="107">
                  <c:v>1.0213999999999976</c:v>
                </c:pt>
                <c:pt idx="108">
                  <c:v>1.0215999999999976</c:v>
                </c:pt>
                <c:pt idx="109">
                  <c:v>1.0217999999999976</c:v>
                </c:pt>
                <c:pt idx="110">
                  <c:v>1.0219999999999976</c:v>
                </c:pt>
                <c:pt idx="111">
                  <c:v>1.0221999999999976</c:v>
                </c:pt>
                <c:pt idx="112">
                  <c:v>1.0223999999999975</c:v>
                </c:pt>
                <c:pt idx="113">
                  <c:v>1.0225999999999975</c:v>
                </c:pt>
                <c:pt idx="114">
                  <c:v>1.0227999999999975</c:v>
                </c:pt>
                <c:pt idx="115">
                  <c:v>1.0229999999999975</c:v>
                </c:pt>
                <c:pt idx="116">
                  <c:v>1.0231999999999974</c:v>
                </c:pt>
                <c:pt idx="117">
                  <c:v>1.0233999999999974</c:v>
                </c:pt>
                <c:pt idx="118">
                  <c:v>1.0235999999999974</c:v>
                </c:pt>
                <c:pt idx="119">
                  <c:v>1.0237999999999974</c:v>
                </c:pt>
                <c:pt idx="120">
                  <c:v>1.0239999999999974</c:v>
                </c:pt>
                <c:pt idx="121">
                  <c:v>1.0241999999999973</c:v>
                </c:pt>
                <c:pt idx="122">
                  <c:v>1.0243999999999973</c:v>
                </c:pt>
                <c:pt idx="123">
                  <c:v>1.0245999999999973</c:v>
                </c:pt>
                <c:pt idx="124">
                  <c:v>1.0247999999999973</c:v>
                </c:pt>
                <c:pt idx="125">
                  <c:v>1.0249999999999972</c:v>
                </c:pt>
                <c:pt idx="126">
                  <c:v>1.0251999999999972</c:v>
                </c:pt>
                <c:pt idx="127">
                  <c:v>1.0253999999999972</c:v>
                </c:pt>
                <c:pt idx="128">
                  <c:v>1.0255999999999972</c:v>
                </c:pt>
                <c:pt idx="129">
                  <c:v>1.0257999999999972</c:v>
                </c:pt>
                <c:pt idx="130">
                  <c:v>1.0259999999999971</c:v>
                </c:pt>
                <c:pt idx="131">
                  <c:v>1.0261999999999971</c:v>
                </c:pt>
                <c:pt idx="132">
                  <c:v>1.0263999999999971</c:v>
                </c:pt>
                <c:pt idx="133">
                  <c:v>1.0265999999999971</c:v>
                </c:pt>
                <c:pt idx="134">
                  <c:v>1.026799999999997</c:v>
                </c:pt>
                <c:pt idx="135">
                  <c:v>1.026999999999997</c:v>
                </c:pt>
                <c:pt idx="136">
                  <c:v>1.027199999999997</c:v>
                </c:pt>
                <c:pt idx="137">
                  <c:v>1.027399999999997</c:v>
                </c:pt>
                <c:pt idx="138">
                  <c:v>1.027599999999997</c:v>
                </c:pt>
                <c:pt idx="139">
                  <c:v>1.0277999999999969</c:v>
                </c:pt>
                <c:pt idx="140">
                  <c:v>1.0279999999999969</c:v>
                </c:pt>
                <c:pt idx="141">
                  <c:v>1.0281999999999969</c:v>
                </c:pt>
                <c:pt idx="142">
                  <c:v>1.0283999999999969</c:v>
                </c:pt>
                <c:pt idx="143">
                  <c:v>1.0285999999999969</c:v>
                </c:pt>
                <c:pt idx="144">
                  <c:v>1.0287999999999968</c:v>
                </c:pt>
                <c:pt idx="145">
                  <c:v>1.0289999999999968</c:v>
                </c:pt>
                <c:pt idx="146">
                  <c:v>1.0291999999999968</c:v>
                </c:pt>
                <c:pt idx="147">
                  <c:v>1.0293999999999968</c:v>
                </c:pt>
                <c:pt idx="148">
                  <c:v>1.0295999999999967</c:v>
                </c:pt>
                <c:pt idx="149">
                  <c:v>1.0297999999999967</c:v>
                </c:pt>
                <c:pt idx="150">
                  <c:v>1.0299999999999967</c:v>
                </c:pt>
                <c:pt idx="151">
                  <c:v>1.0301999999999967</c:v>
                </c:pt>
                <c:pt idx="152">
                  <c:v>1.0303999999999967</c:v>
                </c:pt>
                <c:pt idx="153">
                  <c:v>1.0305999999999966</c:v>
                </c:pt>
                <c:pt idx="154">
                  <c:v>1.0307999999999966</c:v>
                </c:pt>
                <c:pt idx="155">
                  <c:v>1.0309999999999966</c:v>
                </c:pt>
                <c:pt idx="156">
                  <c:v>1.0311999999999966</c:v>
                </c:pt>
                <c:pt idx="157">
                  <c:v>1.0313999999999965</c:v>
                </c:pt>
                <c:pt idx="158">
                  <c:v>1.0315999999999965</c:v>
                </c:pt>
                <c:pt idx="159">
                  <c:v>1.0317999999999965</c:v>
                </c:pt>
                <c:pt idx="160">
                  <c:v>1.0319999999999965</c:v>
                </c:pt>
                <c:pt idx="161">
                  <c:v>1.0321999999999965</c:v>
                </c:pt>
                <c:pt idx="162">
                  <c:v>1.0323999999999964</c:v>
                </c:pt>
                <c:pt idx="163">
                  <c:v>1.0325999999999964</c:v>
                </c:pt>
                <c:pt idx="164">
                  <c:v>1.0327999999999964</c:v>
                </c:pt>
                <c:pt idx="165">
                  <c:v>1.0329999999999964</c:v>
                </c:pt>
                <c:pt idx="166">
                  <c:v>1.0331999999999963</c:v>
                </c:pt>
                <c:pt idx="167">
                  <c:v>1.0333999999999963</c:v>
                </c:pt>
                <c:pt idx="168">
                  <c:v>1.0335999999999963</c:v>
                </c:pt>
                <c:pt idx="169">
                  <c:v>1.0337999999999963</c:v>
                </c:pt>
                <c:pt idx="170">
                  <c:v>1.0339999999999963</c:v>
                </c:pt>
                <c:pt idx="171">
                  <c:v>1.0341999999999962</c:v>
                </c:pt>
                <c:pt idx="172">
                  <c:v>1.0343999999999962</c:v>
                </c:pt>
                <c:pt idx="173">
                  <c:v>1.0345999999999962</c:v>
                </c:pt>
                <c:pt idx="174">
                  <c:v>1.0347999999999962</c:v>
                </c:pt>
                <c:pt idx="175">
                  <c:v>1.0349999999999961</c:v>
                </c:pt>
                <c:pt idx="176">
                  <c:v>1.0351999999999961</c:v>
                </c:pt>
                <c:pt idx="177">
                  <c:v>1.0353999999999961</c:v>
                </c:pt>
                <c:pt idx="178">
                  <c:v>1.0355999999999961</c:v>
                </c:pt>
                <c:pt idx="179">
                  <c:v>1.0357999999999961</c:v>
                </c:pt>
                <c:pt idx="180">
                  <c:v>1.035999999999996</c:v>
                </c:pt>
                <c:pt idx="181">
                  <c:v>1.036199999999996</c:v>
                </c:pt>
                <c:pt idx="182">
                  <c:v>1.036399999999996</c:v>
                </c:pt>
                <c:pt idx="183">
                  <c:v>1.036599999999996</c:v>
                </c:pt>
                <c:pt idx="184">
                  <c:v>1.0367999999999959</c:v>
                </c:pt>
                <c:pt idx="185">
                  <c:v>1.0369999999999959</c:v>
                </c:pt>
                <c:pt idx="186">
                  <c:v>1.0371999999999959</c:v>
                </c:pt>
                <c:pt idx="187">
                  <c:v>1.0373999999999959</c:v>
                </c:pt>
                <c:pt idx="188">
                  <c:v>1.0375999999999959</c:v>
                </c:pt>
                <c:pt idx="189">
                  <c:v>1.0377999999999958</c:v>
                </c:pt>
                <c:pt idx="190">
                  <c:v>1.0379999999999958</c:v>
                </c:pt>
                <c:pt idx="191">
                  <c:v>1.0381999999999958</c:v>
                </c:pt>
                <c:pt idx="192">
                  <c:v>1.0383999999999958</c:v>
                </c:pt>
                <c:pt idx="193">
                  <c:v>1.0385999999999957</c:v>
                </c:pt>
                <c:pt idx="194">
                  <c:v>1.0387999999999957</c:v>
                </c:pt>
                <c:pt idx="195">
                  <c:v>1.0389999999999957</c:v>
                </c:pt>
                <c:pt idx="196">
                  <c:v>1.0391999999999957</c:v>
                </c:pt>
                <c:pt idx="197">
                  <c:v>1.0393999999999957</c:v>
                </c:pt>
                <c:pt idx="198">
                  <c:v>1.0395999999999956</c:v>
                </c:pt>
                <c:pt idx="199">
                  <c:v>1.0397999999999956</c:v>
                </c:pt>
                <c:pt idx="200">
                  <c:v>1.0399999999999956</c:v>
                </c:pt>
                <c:pt idx="201">
                  <c:v>1.0401999999999956</c:v>
                </c:pt>
                <c:pt idx="202">
                  <c:v>1.0403999999999956</c:v>
                </c:pt>
                <c:pt idx="203">
                  <c:v>1.0405999999999955</c:v>
                </c:pt>
                <c:pt idx="204">
                  <c:v>1.0407999999999955</c:v>
                </c:pt>
                <c:pt idx="205">
                  <c:v>1.0409999999999955</c:v>
                </c:pt>
                <c:pt idx="206">
                  <c:v>1.0411999999999955</c:v>
                </c:pt>
                <c:pt idx="207">
                  <c:v>1.0413999999999954</c:v>
                </c:pt>
                <c:pt idx="208">
                  <c:v>1.0415999999999954</c:v>
                </c:pt>
                <c:pt idx="209">
                  <c:v>1.0417999999999954</c:v>
                </c:pt>
                <c:pt idx="210">
                  <c:v>1.0419999999999954</c:v>
                </c:pt>
                <c:pt idx="211">
                  <c:v>1.0421999999999954</c:v>
                </c:pt>
                <c:pt idx="212">
                  <c:v>1.0423999999999953</c:v>
                </c:pt>
                <c:pt idx="213">
                  <c:v>1.0425999999999953</c:v>
                </c:pt>
                <c:pt idx="214">
                  <c:v>1.0427999999999953</c:v>
                </c:pt>
                <c:pt idx="215">
                  <c:v>1.0429999999999953</c:v>
                </c:pt>
                <c:pt idx="216">
                  <c:v>1.0431999999999952</c:v>
                </c:pt>
                <c:pt idx="217">
                  <c:v>1.0433999999999952</c:v>
                </c:pt>
                <c:pt idx="218">
                  <c:v>1.0435999999999952</c:v>
                </c:pt>
                <c:pt idx="219">
                  <c:v>1.0437999999999952</c:v>
                </c:pt>
                <c:pt idx="220">
                  <c:v>1.0439999999999952</c:v>
                </c:pt>
                <c:pt idx="221">
                  <c:v>1.0441999999999951</c:v>
                </c:pt>
                <c:pt idx="222">
                  <c:v>1.0443999999999951</c:v>
                </c:pt>
                <c:pt idx="223">
                  <c:v>1.0445999999999951</c:v>
                </c:pt>
                <c:pt idx="224">
                  <c:v>1.0447999999999951</c:v>
                </c:pt>
                <c:pt idx="225">
                  <c:v>1.044999999999995</c:v>
                </c:pt>
                <c:pt idx="226">
                  <c:v>1.045199999999995</c:v>
                </c:pt>
                <c:pt idx="227">
                  <c:v>1.045399999999995</c:v>
                </c:pt>
                <c:pt idx="228">
                  <c:v>1.045599999999995</c:v>
                </c:pt>
                <c:pt idx="229">
                  <c:v>1.045799999999995</c:v>
                </c:pt>
                <c:pt idx="230">
                  <c:v>1.0459999999999949</c:v>
                </c:pt>
                <c:pt idx="231">
                  <c:v>1.0461999999999949</c:v>
                </c:pt>
                <c:pt idx="232">
                  <c:v>1.0463999999999949</c:v>
                </c:pt>
                <c:pt idx="233">
                  <c:v>1.0465999999999949</c:v>
                </c:pt>
                <c:pt idx="234">
                  <c:v>1.0467999999999948</c:v>
                </c:pt>
                <c:pt idx="235">
                  <c:v>1.0469999999999948</c:v>
                </c:pt>
                <c:pt idx="236">
                  <c:v>1.0471999999999948</c:v>
                </c:pt>
                <c:pt idx="237">
                  <c:v>1.0473999999999948</c:v>
                </c:pt>
                <c:pt idx="238">
                  <c:v>1.0475999999999948</c:v>
                </c:pt>
                <c:pt idx="239">
                  <c:v>1.0477999999999947</c:v>
                </c:pt>
                <c:pt idx="240">
                  <c:v>1.0479999999999947</c:v>
                </c:pt>
                <c:pt idx="241">
                  <c:v>1.0481999999999947</c:v>
                </c:pt>
                <c:pt idx="242">
                  <c:v>1.0483999999999947</c:v>
                </c:pt>
                <c:pt idx="243">
                  <c:v>1.0485999999999946</c:v>
                </c:pt>
                <c:pt idx="244">
                  <c:v>1.0487999999999946</c:v>
                </c:pt>
                <c:pt idx="245">
                  <c:v>1.0489999999999946</c:v>
                </c:pt>
                <c:pt idx="246">
                  <c:v>1.0491999999999946</c:v>
                </c:pt>
                <c:pt idx="247">
                  <c:v>1.0493999999999946</c:v>
                </c:pt>
                <c:pt idx="248">
                  <c:v>1.0495999999999945</c:v>
                </c:pt>
                <c:pt idx="249">
                  <c:v>1.0497999999999945</c:v>
                </c:pt>
                <c:pt idx="250">
                  <c:v>1.0499999999999945</c:v>
                </c:pt>
                <c:pt idx="251">
                  <c:v>1.0501999999999945</c:v>
                </c:pt>
                <c:pt idx="252">
                  <c:v>1.0503999999999944</c:v>
                </c:pt>
                <c:pt idx="253">
                  <c:v>1.0505999999999944</c:v>
                </c:pt>
                <c:pt idx="254">
                  <c:v>1.0507999999999944</c:v>
                </c:pt>
                <c:pt idx="255">
                  <c:v>1.0509999999999944</c:v>
                </c:pt>
                <c:pt idx="256">
                  <c:v>1.0511999999999944</c:v>
                </c:pt>
                <c:pt idx="257">
                  <c:v>1.0513999999999943</c:v>
                </c:pt>
                <c:pt idx="258">
                  <c:v>1.0515999999999943</c:v>
                </c:pt>
                <c:pt idx="259">
                  <c:v>1.0517999999999943</c:v>
                </c:pt>
                <c:pt idx="260">
                  <c:v>1.0519999999999943</c:v>
                </c:pt>
                <c:pt idx="261">
                  <c:v>1.0521999999999943</c:v>
                </c:pt>
                <c:pt idx="262">
                  <c:v>1.0523999999999942</c:v>
                </c:pt>
                <c:pt idx="263">
                  <c:v>1.0525999999999942</c:v>
                </c:pt>
                <c:pt idx="264">
                  <c:v>1.0527999999999942</c:v>
                </c:pt>
                <c:pt idx="265">
                  <c:v>1.0529999999999942</c:v>
                </c:pt>
                <c:pt idx="266">
                  <c:v>1.0531999999999941</c:v>
                </c:pt>
                <c:pt idx="267">
                  <c:v>1.0533999999999941</c:v>
                </c:pt>
                <c:pt idx="268">
                  <c:v>1.0535999999999941</c:v>
                </c:pt>
                <c:pt idx="269">
                  <c:v>1.0537999999999941</c:v>
                </c:pt>
                <c:pt idx="270">
                  <c:v>1.0539999999999941</c:v>
                </c:pt>
                <c:pt idx="271">
                  <c:v>1.054199999999994</c:v>
                </c:pt>
                <c:pt idx="272">
                  <c:v>1.054399999999994</c:v>
                </c:pt>
                <c:pt idx="273">
                  <c:v>1.054599999999994</c:v>
                </c:pt>
                <c:pt idx="274">
                  <c:v>1.054799999999994</c:v>
                </c:pt>
                <c:pt idx="275">
                  <c:v>1.0549999999999939</c:v>
                </c:pt>
                <c:pt idx="276">
                  <c:v>1.0551999999999939</c:v>
                </c:pt>
                <c:pt idx="277">
                  <c:v>1.0553999999999939</c:v>
                </c:pt>
                <c:pt idx="278">
                  <c:v>1.0555999999999939</c:v>
                </c:pt>
                <c:pt idx="279">
                  <c:v>1.0557999999999939</c:v>
                </c:pt>
                <c:pt idx="280">
                  <c:v>1.0559999999999938</c:v>
                </c:pt>
                <c:pt idx="281">
                  <c:v>1.0561999999999938</c:v>
                </c:pt>
                <c:pt idx="282">
                  <c:v>1.0563999999999938</c:v>
                </c:pt>
                <c:pt idx="283">
                  <c:v>1.0565999999999938</c:v>
                </c:pt>
                <c:pt idx="284">
                  <c:v>1.0567999999999937</c:v>
                </c:pt>
                <c:pt idx="285">
                  <c:v>1.0569999999999937</c:v>
                </c:pt>
                <c:pt idx="286">
                  <c:v>1.0571999999999937</c:v>
                </c:pt>
                <c:pt idx="287">
                  <c:v>1.0573999999999937</c:v>
                </c:pt>
                <c:pt idx="288">
                  <c:v>1.0575999999999937</c:v>
                </c:pt>
                <c:pt idx="289">
                  <c:v>1.0577999999999936</c:v>
                </c:pt>
                <c:pt idx="290">
                  <c:v>1.0579999999999936</c:v>
                </c:pt>
                <c:pt idx="291">
                  <c:v>1.0581999999999936</c:v>
                </c:pt>
                <c:pt idx="292">
                  <c:v>1.0583999999999936</c:v>
                </c:pt>
                <c:pt idx="293">
                  <c:v>1.0585999999999935</c:v>
                </c:pt>
                <c:pt idx="294">
                  <c:v>1.0587999999999935</c:v>
                </c:pt>
                <c:pt idx="295">
                  <c:v>1.0589999999999935</c:v>
                </c:pt>
                <c:pt idx="296">
                  <c:v>1.0591999999999935</c:v>
                </c:pt>
                <c:pt idx="297">
                  <c:v>1.0593999999999935</c:v>
                </c:pt>
                <c:pt idx="298">
                  <c:v>1.0595999999999934</c:v>
                </c:pt>
                <c:pt idx="299">
                  <c:v>1.0597999999999934</c:v>
                </c:pt>
                <c:pt idx="300">
                  <c:v>1.0599999999999934</c:v>
                </c:pt>
                <c:pt idx="301">
                  <c:v>1.0601999999999934</c:v>
                </c:pt>
                <c:pt idx="302">
                  <c:v>1.0603999999999933</c:v>
                </c:pt>
                <c:pt idx="303">
                  <c:v>1.0605999999999933</c:v>
                </c:pt>
                <c:pt idx="304">
                  <c:v>1.0607999999999933</c:v>
                </c:pt>
                <c:pt idx="305">
                  <c:v>1.0609999999999933</c:v>
                </c:pt>
                <c:pt idx="306">
                  <c:v>1.0611999999999933</c:v>
                </c:pt>
                <c:pt idx="307">
                  <c:v>1.0613999999999932</c:v>
                </c:pt>
                <c:pt idx="308">
                  <c:v>1.0615999999999932</c:v>
                </c:pt>
                <c:pt idx="309">
                  <c:v>1.0617999999999932</c:v>
                </c:pt>
                <c:pt idx="310">
                  <c:v>1.0619999999999932</c:v>
                </c:pt>
                <c:pt idx="311">
                  <c:v>1.0621999999999931</c:v>
                </c:pt>
                <c:pt idx="312">
                  <c:v>1.0623999999999931</c:v>
                </c:pt>
                <c:pt idx="313">
                  <c:v>1.0625999999999931</c:v>
                </c:pt>
                <c:pt idx="314">
                  <c:v>1.0627999999999931</c:v>
                </c:pt>
                <c:pt idx="315">
                  <c:v>1.0629999999999931</c:v>
                </c:pt>
                <c:pt idx="316">
                  <c:v>1.063199999999993</c:v>
                </c:pt>
                <c:pt idx="317">
                  <c:v>1.063399999999993</c:v>
                </c:pt>
                <c:pt idx="318">
                  <c:v>1.063599999999993</c:v>
                </c:pt>
                <c:pt idx="319">
                  <c:v>1.063799999999993</c:v>
                </c:pt>
                <c:pt idx="320">
                  <c:v>1.063999999999993</c:v>
                </c:pt>
                <c:pt idx="321">
                  <c:v>1.0641999999999929</c:v>
                </c:pt>
                <c:pt idx="322">
                  <c:v>1.0643999999999929</c:v>
                </c:pt>
                <c:pt idx="323">
                  <c:v>1.0645999999999929</c:v>
                </c:pt>
                <c:pt idx="324">
                  <c:v>1.0647999999999929</c:v>
                </c:pt>
                <c:pt idx="325">
                  <c:v>1.0649999999999928</c:v>
                </c:pt>
                <c:pt idx="326">
                  <c:v>1.0651999999999928</c:v>
                </c:pt>
                <c:pt idx="327">
                  <c:v>1.0653999999999928</c:v>
                </c:pt>
                <c:pt idx="328">
                  <c:v>1.0655999999999928</c:v>
                </c:pt>
                <c:pt idx="329">
                  <c:v>1.0657999999999928</c:v>
                </c:pt>
                <c:pt idx="330">
                  <c:v>1.0659999999999927</c:v>
                </c:pt>
                <c:pt idx="331">
                  <c:v>1.0661999999999927</c:v>
                </c:pt>
                <c:pt idx="332">
                  <c:v>1.0663999999999927</c:v>
                </c:pt>
                <c:pt idx="333">
                  <c:v>1.0665999999999927</c:v>
                </c:pt>
                <c:pt idx="334">
                  <c:v>1.0667999999999926</c:v>
                </c:pt>
                <c:pt idx="335">
                  <c:v>1.0669999999999926</c:v>
                </c:pt>
                <c:pt idx="336">
                  <c:v>1.0671999999999926</c:v>
                </c:pt>
                <c:pt idx="337">
                  <c:v>1.0673999999999926</c:v>
                </c:pt>
                <c:pt idx="338">
                  <c:v>1.0675999999999926</c:v>
                </c:pt>
                <c:pt idx="339">
                  <c:v>1.0677999999999925</c:v>
                </c:pt>
                <c:pt idx="340">
                  <c:v>1.0679999999999925</c:v>
                </c:pt>
                <c:pt idx="341">
                  <c:v>1.0681999999999925</c:v>
                </c:pt>
                <c:pt idx="342">
                  <c:v>1.0683999999999925</c:v>
                </c:pt>
                <c:pt idx="343">
                  <c:v>1.0685999999999924</c:v>
                </c:pt>
                <c:pt idx="344">
                  <c:v>1.0687999999999924</c:v>
                </c:pt>
                <c:pt idx="345">
                  <c:v>1.0689999999999924</c:v>
                </c:pt>
                <c:pt idx="346">
                  <c:v>1.0691999999999924</c:v>
                </c:pt>
                <c:pt idx="347">
                  <c:v>1.0693999999999924</c:v>
                </c:pt>
                <c:pt idx="348">
                  <c:v>1.0695999999999923</c:v>
                </c:pt>
                <c:pt idx="349">
                  <c:v>1.0697999999999923</c:v>
                </c:pt>
                <c:pt idx="350">
                  <c:v>1.0699999999999923</c:v>
                </c:pt>
                <c:pt idx="351">
                  <c:v>1.0701999999999923</c:v>
                </c:pt>
                <c:pt idx="352">
                  <c:v>1.0703999999999922</c:v>
                </c:pt>
                <c:pt idx="353">
                  <c:v>1.0705999999999922</c:v>
                </c:pt>
                <c:pt idx="354">
                  <c:v>1.0707999999999922</c:v>
                </c:pt>
                <c:pt idx="355">
                  <c:v>1.0709999999999922</c:v>
                </c:pt>
                <c:pt idx="356">
                  <c:v>1.0711999999999922</c:v>
                </c:pt>
                <c:pt idx="357">
                  <c:v>1.0713999999999921</c:v>
                </c:pt>
                <c:pt idx="358">
                  <c:v>1.0715999999999921</c:v>
                </c:pt>
                <c:pt idx="359">
                  <c:v>1.0717999999999921</c:v>
                </c:pt>
                <c:pt idx="360">
                  <c:v>1.0719999999999921</c:v>
                </c:pt>
                <c:pt idx="361">
                  <c:v>1.072199999999992</c:v>
                </c:pt>
                <c:pt idx="362">
                  <c:v>1.072399999999992</c:v>
                </c:pt>
                <c:pt idx="363">
                  <c:v>1.072599999999992</c:v>
                </c:pt>
                <c:pt idx="364">
                  <c:v>1.072799999999992</c:v>
                </c:pt>
                <c:pt idx="365">
                  <c:v>1.072999999999992</c:v>
                </c:pt>
                <c:pt idx="366">
                  <c:v>1.0731999999999919</c:v>
                </c:pt>
                <c:pt idx="367">
                  <c:v>1.0733999999999919</c:v>
                </c:pt>
                <c:pt idx="368">
                  <c:v>1.0735999999999919</c:v>
                </c:pt>
                <c:pt idx="369">
                  <c:v>1.0737999999999919</c:v>
                </c:pt>
                <c:pt idx="370">
                  <c:v>1.0739999999999919</c:v>
                </c:pt>
                <c:pt idx="371">
                  <c:v>1.0741999999999918</c:v>
                </c:pt>
                <c:pt idx="372">
                  <c:v>1.0743999999999918</c:v>
                </c:pt>
                <c:pt idx="373">
                  <c:v>1.0745999999999918</c:v>
                </c:pt>
                <c:pt idx="374">
                  <c:v>1.0747999999999918</c:v>
                </c:pt>
                <c:pt idx="375">
                  <c:v>1.0749999999999917</c:v>
                </c:pt>
                <c:pt idx="376">
                  <c:v>1.0751999999999917</c:v>
                </c:pt>
                <c:pt idx="377">
                  <c:v>1.0753999999999917</c:v>
                </c:pt>
                <c:pt idx="378">
                  <c:v>1.0755999999999917</c:v>
                </c:pt>
                <c:pt idx="379">
                  <c:v>1.0757999999999917</c:v>
                </c:pt>
                <c:pt idx="380">
                  <c:v>1.0759999999999916</c:v>
                </c:pt>
                <c:pt idx="381">
                  <c:v>1.0761999999999916</c:v>
                </c:pt>
                <c:pt idx="382">
                  <c:v>1.0763999999999916</c:v>
                </c:pt>
                <c:pt idx="383">
                  <c:v>1.0765999999999916</c:v>
                </c:pt>
                <c:pt idx="384">
                  <c:v>1.0767999999999915</c:v>
                </c:pt>
                <c:pt idx="385">
                  <c:v>1.0769999999999915</c:v>
                </c:pt>
                <c:pt idx="386">
                  <c:v>1.0771999999999915</c:v>
                </c:pt>
                <c:pt idx="387">
                  <c:v>1.0773999999999915</c:v>
                </c:pt>
                <c:pt idx="388">
                  <c:v>1.0775999999999915</c:v>
                </c:pt>
                <c:pt idx="389">
                  <c:v>1.0777999999999914</c:v>
                </c:pt>
                <c:pt idx="390">
                  <c:v>1.0779999999999914</c:v>
                </c:pt>
                <c:pt idx="391">
                  <c:v>1.0781999999999914</c:v>
                </c:pt>
                <c:pt idx="392">
                  <c:v>1.0783999999999914</c:v>
                </c:pt>
                <c:pt idx="393">
                  <c:v>1.0785999999999913</c:v>
                </c:pt>
                <c:pt idx="394">
                  <c:v>1.0787999999999913</c:v>
                </c:pt>
                <c:pt idx="395">
                  <c:v>1.0789999999999913</c:v>
                </c:pt>
                <c:pt idx="396">
                  <c:v>1.0791999999999913</c:v>
                </c:pt>
                <c:pt idx="397">
                  <c:v>1.0793999999999913</c:v>
                </c:pt>
                <c:pt idx="398">
                  <c:v>1.0795999999999912</c:v>
                </c:pt>
                <c:pt idx="399">
                  <c:v>1.0797999999999912</c:v>
                </c:pt>
                <c:pt idx="400">
                  <c:v>1.0799999999999912</c:v>
                </c:pt>
                <c:pt idx="401">
                  <c:v>1.0801999999999912</c:v>
                </c:pt>
                <c:pt idx="402">
                  <c:v>1.0803999999999911</c:v>
                </c:pt>
                <c:pt idx="403">
                  <c:v>1.0805999999999911</c:v>
                </c:pt>
                <c:pt idx="404">
                  <c:v>1.0807999999999911</c:v>
                </c:pt>
                <c:pt idx="405">
                  <c:v>1.0809999999999911</c:v>
                </c:pt>
                <c:pt idx="406">
                  <c:v>1.0811999999999911</c:v>
                </c:pt>
                <c:pt idx="407">
                  <c:v>1.081399999999991</c:v>
                </c:pt>
                <c:pt idx="408">
                  <c:v>1.081599999999991</c:v>
                </c:pt>
                <c:pt idx="409">
                  <c:v>1.081799999999991</c:v>
                </c:pt>
                <c:pt idx="410">
                  <c:v>1.081999999999991</c:v>
                </c:pt>
                <c:pt idx="411">
                  <c:v>1.0821999999999909</c:v>
                </c:pt>
                <c:pt idx="412">
                  <c:v>1.0823999999999909</c:v>
                </c:pt>
                <c:pt idx="413">
                  <c:v>1.0825999999999909</c:v>
                </c:pt>
                <c:pt idx="414">
                  <c:v>1.0827999999999909</c:v>
                </c:pt>
                <c:pt idx="415">
                  <c:v>1.0829999999999909</c:v>
                </c:pt>
                <c:pt idx="416">
                  <c:v>1.0831999999999908</c:v>
                </c:pt>
                <c:pt idx="417">
                  <c:v>1.0833999999999908</c:v>
                </c:pt>
                <c:pt idx="418">
                  <c:v>1.0835999999999908</c:v>
                </c:pt>
                <c:pt idx="419">
                  <c:v>1.0837999999999908</c:v>
                </c:pt>
                <c:pt idx="420">
                  <c:v>1.0839999999999907</c:v>
                </c:pt>
                <c:pt idx="421">
                  <c:v>1.0841999999999907</c:v>
                </c:pt>
                <c:pt idx="422">
                  <c:v>1.0843999999999907</c:v>
                </c:pt>
                <c:pt idx="423">
                  <c:v>1.0845999999999907</c:v>
                </c:pt>
                <c:pt idx="424">
                  <c:v>1.0847999999999907</c:v>
                </c:pt>
                <c:pt idx="425">
                  <c:v>1.0849999999999906</c:v>
                </c:pt>
                <c:pt idx="426">
                  <c:v>1.0851999999999906</c:v>
                </c:pt>
                <c:pt idx="427">
                  <c:v>1.0853999999999906</c:v>
                </c:pt>
                <c:pt idx="428">
                  <c:v>1.0855999999999906</c:v>
                </c:pt>
                <c:pt idx="429">
                  <c:v>1.0857999999999906</c:v>
                </c:pt>
                <c:pt idx="430">
                  <c:v>1.0859999999999905</c:v>
                </c:pt>
                <c:pt idx="431">
                  <c:v>1.0861999999999905</c:v>
                </c:pt>
                <c:pt idx="432">
                  <c:v>1.0863999999999905</c:v>
                </c:pt>
                <c:pt idx="433">
                  <c:v>1.0865999999999905</c:v>
                </c:pt>
                <c:pt idx="434">
                  <c:v>1.0867999999999904</c:v>
                </c:pt>
                <c:pt idx="435">
                  <c:v>1.0869999999999904</c:v>
                </c:pt>
                <c:pt idx="436">
                  <c:v>1.0871999999999904</c:v>
                </c:pt>
                <c:pt idx="437">
                  <c:v>1.0873999999999904</c:v>
                </c:pt>
                <c:pt idx="438">
                  <c:v>1.0875999999999904</c:v>
                </c:pt>
                <c:pt idx="439">
                  <c:v>1.0877999999999903</c:v>
                </c:pt>
                <c:pt idx="440">
                  <c:v>1.0879999999999903</c:v>
                </c:pt>
                <c:pt idx="441">
                  <c:v>1.0881999999999903</c:v>
                </c:pt>
                <c:pt idx="442">
                  <c:v>1.0883999999999903</c:v>
                </c:pt>
                <c:pt idx="443">
                  <c:v>1.0885999999999902</c:v>
                </c:pt>
                <c:pt idx="444">
                  <c:v>1.0887999999999902</c:v>
                </c:pt>
                <c:pt idx="445">
                  <c:v>1.0889999999999902</c:v>
                </c:pt>
                <c:pt idx="446">
                  <c:v>1.0891999999999902</c:v>
                </c:pt>
                <c:pt idx="447">
                  <c:v>1.0893999999999902</c:v>
                </c:pt>
                <c:pt idx="448">
                  <c:v>1.0895999999999901</c:v>
                </c:pt>
                <c:pt idx="449">
                  <c:v>1.0897999999999901</c:v>
                </c:pt>
                <c:pt idx="450">
                  <c:v>1.0899999999999901</c:v>
                </c:pt>
                <c:pt idx="451">
                  <c:v>1.0901999999999901</c:v>
                </c:pt>
                <c:pt idx="452">
                  <c:v>1.09039999999999</c:v>
                </c:pt>
                <c:pt idx="453">
                  <c:v>1.09059999999999</c:v>
                </c:pt>
                <c:pt idx="454">
                  <c:v>1.09079999999999</c:v>
                </c:pt>
                <c:pt idx="455">
                  <c:v>1.09099999999999</c:v>
                </c:pt>
                <c:pt idx="456">
                  <c:v>1.09119999999999</c:v>
                </c:pt>
                <c:pt idx="457">
                  <c:v>1.0913999999999899</c:v>
                </c:pt>
                <c:pt idx="458">
                  <c:v>1.0915999999999899</c:v>
                </c:pt>
                <c:pt idx="459">
                  <c:v>1.0917999999999899</c:v>
                </c:pt>
                <c:pt idx="460">
                  <c:v>1.0919999999999899</c:v>
                </c:pt>
                <c:pt idx="461">
                  <c:v>1.0921999999999898</c:v>
                </c:pt>
                <c:pt idx="462">
                  <c:v>1.0923999999999898</c:v>
                </c:pt>
                <c:pt idx="463">
                  <c:v>1.0925999999999898</c:v>
                </c:pt>
                <c:pt idx="464">
                  <c:v>1.0927999999999898</c:v>
                </c:pt>
                <c:pt idx="465">
                  <c:v>1.0929999999999898</c:v>
                </c:pt>
                <c:pt idx="466">
                  <c:v>1.0931999999999897</c:v>
                </c:pt>
                <c:pt idx="467">
                  <c:v>1.0933999999999897</c:v>
                </c:pt>
                <c:pt idx="468">
                  <c:v>1.0935999999999897</c:v>
                </c:pt>
                <c:pt idx="469">
                  <c:v>1.0937999999999897</c:v>
                </c:pt>
                <c:pt idx="470">
                  <c:v>1.0939999999999896</c:v>
                </c:pt>
                <c:pt idx="471">
                  <c:v>1.0941999999999896</c:v>
                </c:pt>
                <c:pt idx="472">
                  <c:v>1.0943999999999896</c:v>
                </c:pt>
                <c:pt idx="473">
                  <c:v>1.0945999999999896</c:v>
                </c:pt>
                <c:pt idx="474">
                  <c:v>1.0947999999999896</c:v>
                </c:pt>
                <c:pt idx="475">
                  <c:v>1.0949999999999895</c:v>
                </c:pt>
                <c:pt idx="476">
                  <c:v>1.0951999999999895</c:v>
                </c:pt>
                <c:pt idx="477">
                  <c:v>1.0953999999999895</c:v>
                </c:pt>
                <c:pt idx="478">
                  <c:v>1.0955999999999895</c:v>
                </c:pt>
                <c:pt idx="479">
                  <c:v>1.0957999999999894</c:v>
                </c:pt>
                <c:pt idx="480">
                  <c:v>1.0959999999999894</c:v>
                </c:pt>
                <c:pt idx="481">
                  <c:v>1.0961999999999894</c:v>
                </c:pt>
                <c:pt idx="482">
                  <c:v>1.0963999999999894</c:v>
                </c:pt>
                <c:pt idx="483">
                  <c:v>1.0965999999999894</c:v>
                </c:pt>
                <c:pt idx="484">
                  <c:v>1.0967999999999893</c:v>
                </c:pt>
                <c:pt idx="485">
                  <c:v>1.0969999999999893</c:v>
                </c:pt>
                <c:pt idx="486">
                  <c:v>1.0971999999999893</c:v>
                </c:pt>
                <c:pt idx="487">
                  <c:v>1.0973999999999893</c:v>
                </c:pt>
                <c:pt idx="488">
                  <c:v>1.0975999999999893</c:v>
                </c:pt>
                <c:pt idx="489">
                  <c:v>1.0977999999999892</c:v>
                </c:pt>
                <c:pt idx="490">
                  <c:v>1.0979999999999892</c:v>
                </c:pt>
                <c:pt idx="491">
                  <c:v>1.0981999999999892</c:v>
                </c:pt>
                <c:pt idx="492">
                  <c:v>1.0983999999999892</c:v>
                </c:pt>
                <c:pt idx="493">
                  <c:v>1.0985999999999891</c:v>
                </c:pt>
                <c:pt idx="494">
                  <c:v>1.0987999999999891</c:v>
                </c:pt>
                <c:pt idx="495">
                  <c:v>1.0989999999999891</c:v>
                </c:pt>
                <c:pt idx="496">
                  <c:v>1.0991999999999891</c:v>
                </c:pt>
                <c:pt idx="497">
                  <c:v>1.0993999999999891</c:v>
                </c:pt>
                <c:pt idx="498">
                  <c:v>1.099599999999989</c:v>
                </c:pt>
                <c:pt idx="499">
                  <c:v>1.099799999999989</c:v>
                </c:pt>
                <c:pt idx="500">
                  <c:v>1.099999999999989</c:v>
                </c:pt>
                <c:pt idx="501">
                  <c:v>1.100199999999989</c:v>
                </c:pt>
                <c:pt idx="502">
                  <c:v>1.1003999999999889</c:v>
                </c:pt>
                <c:pt idx="503">
                  <c:v>1.1005999999999889</c:v>
                </c:pt>
                <c:pt idx="504">
                  <c:v>1.1007999999999889</c:v>
                </c:pt>
                <c:pt idx="505">
                  <c:v>1.1009999999999889</c:v>
                </c:pt>
                <c:pt idx="506">
                  <c:v>1.1011999999999889</c:v>
                </c:pt>
                <c:pt idx="507">
                  <c:v>1.1013999999999888</c:v>
                </c:pt>
                <c:pt idx="508">
                  <c:v>1.1015999999999888</c:v>
                </c:pt>
                <c:pt idx="509">
                  <c:v>1.1017999999999888</c:v>
                </c:pt>
                <c:pt idx="510">
                  <c:v>1.1019999999999888</c:v>
                </c:pt>
                <c:pt idx="511">
                  <c:v>1.1021999999999887</c:v>
                </c:pt>
                <c:pt idx="512">
                  <c:v>1.1023999999999887</c:v>
                </c:pt>
                <c:pt idx="513">
                  <c:v>1.1025999999999887</c:v>
                </c:pt>
                <c:pt idx="514">
                  <c:v>1.1027999999999887</c:v>
                </c:pt>
                <c:pt idx="515">
                  <c:v>1.1029999999999887</c:v>
                </c:pt>
                <c:pt idx="516">
                  <c:v>1.1031999999999886</c:v>
                </c:pt>
                <c:pt idx="517">
                  <c:v>1.1033999999999886</c:v>
                </c:pt>
                <c:pt idx="518">
                  <c:v>1.1035999999999886</c:v>
                </c:pt>
                <c:pt idx="519">
                  <c:v>1.1037999999999886</c:v>
                </c:pt>
                <c:pt idx="520">
                  <c:v>1.1039999999999885</c:v>
                </c:pt>
                <c:pt idx="521">
                  <c:v>1.1041999999999885</c:v>
                </c:pt>
                <c:pt idx="522">
                  <c:v>1.1043999999999885</c:v>
                </c:pt>
                <c:pt idx="523">
                  <c:v>1.1045999999999885</c:v>
                </c:pt>
                <c:pt idx="524">
                  <c:v>1.1047999999999885</c:v>
                </c:pt>
                <c:pt idx="525">
                  <c:v>1.1049999999999884</c:v>
                </c:pt>
                <c:pt idx="526">
                  <c:v>1.1051999999999884</c:v>
                </c:pt>
                <c:pt idx="527">
                  <c:v>1.1053999999999884</c:v>
                </c:pt>
                <c:pt idx="528">
                  <c:v>1.1055999999999884</c:v>
                </c:pt>
                <c:pt idx="529">
                  <c:v>1.1057999999999883</c:v>
                </c:pt>
                <c:pt idx="530">
                  <c:v>1.1059999999999883</c:v>
                </c:pt>
                <c:pt idx="531">
                  <c:v>1.1061999999999883</c:v>
                </c:pt>
                <c:pt idx="532">
                  <c:v>1.1063999999999883</c:v>
                </c:pt>
                <c:pt idx="533">
                  <c:v>1.1065999999999883</c:v>
                </c:pt>
                <c:pt idx="534">
                  <c:v>1.1067999999999882</c:v>
                </c:pt>
                <c:pt idx="535">
                  <c:v>1.1069999999999882</c:v>
                </c:pt>
                <c:pt idx="536">
                  <c:v>1.1071999999999882</c:v>
                </c:pt>
                <c:pt idx="537">
                  <c:v>1.1073999999999882</c:v>
                </c:pt>
                <c:pt idx="538">
                  <c:v>1.1075999999999881</c:v>
                </c:pt>
                <c:pt idx="539">
                  <c:v>1.1077999999999881</c:v>
                </c:pt>
                <c:pt idx="540">
                  <c:v>1.1079999999999881</c:v>
                </c:pt>
                <c:pt idx="541">
                  <c:v>1.1081999999999881</c:v>
                </c:pt>
                <c:pt idx="542">
                  <c:v>1.1083999999999881</c:v>
                </c:pt>
                <c:pt idx="543">
                  <c:v>1.108599999999988</c:v>
                </c:pt>
                <c:pt idx="544">
                  <c:v>1.108799999999988</c:v>
                </c:pt>
                <c:pt idx="545">
                  <c:v>1.108999999999988</c:v>
                </c:pt>
                <c:pt idx="546">
                  <c:v>1.109199999999988</c:v>
                </c:pt>
                <c:pt idx="547">
                  <c:v>1.109399999999988</c:v>
                </c:pt>
                <c:pt idx="548">
                  <c:v>1.1095999999999879</c:v>
                </c:pt>
                <c:pt idx="549">
                  <c:v>1.1097999999999879</c:v>
                </c:pt>
                <c:pt idx="550">
                  <c:v>1.1099999999999879</c:v>
                </c:pt>
                <c:pt idx="551">
                  <c:v>1.1101999999999879</c:v>
                </c:pt>
                <c:pt idx="552">
                  <c:v>1.1103999999999878</c:v>
                </c:pt>
                <c:pt idx="553">
                  <c:v>1.1105999999999878</c:v>
                </c:pt>
                <c:pt idx="554">
                  <c:v>1.1107999999999878</c:v>
                </c:pt>
                <c:pt idx="555">
                  <c:v>1.1109999999999878</c:v>
                </c:pt>
                <c:pt idx="556">
                  <c:v>1.1111999999999878</c:v>
                </c:pt>
                <c:pt idx="557">
                  <c:v>1.1113999999999877</c:v>
                </c:pt>
                <c:pt idx="558">
                  <c:v>1.1115999999999877</c:v>
                </c:pt>
                <c:pt idx="559">
                  <c:v>1.1117999999999877</c:v>
                </c:pt>
                <c:pt idx="560">
                  <c:v>1.1119999999999877</c:v>
                </c:pt>
                <c:pt idx="561">
                  <c:v>1.1121999999999876</c:v>
                </c:pt>
                <c:pt idx="562">
                  <c:v>1.1123999999999876</c:v>
                </c:pt>
                <c:pt idx="563">
                  <c:v>1.1125999999999876</c:v>
                </c:pt>
                <c:pt idx="564">
                  <c:v>1.1127999999999876</c:v>
                </c:pt>
                <c:pt idx="565">
                  <c:v>1.1129999999999876</c:v>
                </c:pt>
                <c:pt idx="566">
                  <c:v>1.1131999999999875</c:v>
                </c:pt>
                <c:pt idx="567">
                  <c:v>1.1133999999999875</c:v>
                </c:pt>
                <c:pt idx="568">
                  <c:v>1.1135999999999875</c:v>
                </c:pt>
                <c:pt idx="569">
                  <c:v>1.1137999999999875</c:v>
                </c:pt>
                <c:pt idx="570">
                  <c:v>1.1139999999999874</c:v>
                </c:pt>
                <c:pt idx="571">
                  <c:v>1.1141999999999874</c:v>
                </c:pt>
                <c:pt idx="572">
                  <c:v>1.1143999999999874</c:v>
                </c:pt>
                <c:pt idx="573">
                  <c:v>1.1145999999999874</c:v>
                </c:pt>
                <c:pt idx="574">
                  <c:v>1.1147999999999874</c:v>
                </c:pt>
                <c:pt idx="575">
                  <c:v>1.1149999999999873</c:v>
                </c:pt>
                <c:pt idx="576">
                  <c:v>1.1151999999999873</c:v>
                </c:pt>
                <c:pt idx="577">
                  <c:v>1.1153999999999873</c:v>
                </c:pt>
                <c:pt idx="578">
                  <c:v>1.1155999999999873</c:v>
                </c:pt>
                <c:pt idx="579">
                  <c:v>1.1157999999999872</c:v>
                </c:pt>
                <c:pt idx="580">
                  <c:v>1.1159999999999872</c:v>
                </c:pt>
                <c:pt idx="581">
                  <c:v>1.1161999999999872</c:v>
                </c:pt>
                <c:pt idx="582">
                  <c:v>1.1163999999999872</c:v>
                </c:pt>
                <c:pt idx="583">
                  <c:v>1.1165999999999872</c:v>
                </c:pt>
                <c:pt idx="584">
                  <c:v>1.1167999999999871</c:v>
                </c:pt>
                <c:pt idx="585">
                  <c:v>1.1169999999999871</c:v>
                </c:pt>
                <c:pt idx="586">
                  <c:v>1.1171999999999871</c:v>
                </c:pt>
                <c:pt idx="587">
                  <c:v>1.1173999999999871</c:v>
                </c:pt>
                <c:pt idx="588">
                  <c:v>1.117599999999987</c:v>
                </c:pt>
                <c:pt idx="589">
                  <c:v>1.117799999999987</c:v>
                </c:pt>
                <c:pt idx="590">
                  <c:v>1.117999999999987</c:v>
                </c:pt>
                <c:pt idx="591">
                  <c:v>1.118199999999987</c:v>
                </c:pt>
                <c:pt idx="592">
                  <c:v>1.118399999999987</c:v>
                </c:pt>
                <c:pt idx="593">
                  <c:v>1.1185999999999869</c:v>
                </c:pt>
                <c:pt idx="594">
                  <c:v>1.1187999999999869</c:v>
                </c:pt>
                <c:pt idx="595">
                  <c:v>1.1189999999999869</c:v>
                </c:pt>
                <c:pt idx="596">
                  <c:v>1.1191999999999869</c:v>
                </c:pt>
                <c:pt idx="597">
                  <c:v>1.1193999999999868</c:v>
                </c:pt>
                <c:pt idx="598">
                  <c:v>1.1195999999999868</c:v>
                </c:pt>
                <c:pt idx="599">
                  <c:v>1.1197999999999868</c:v>
                </c:pt>
                <c:pt idx="600">
                  <c:v>1.1199999999999868</c:v>
                </c:pt>
                <c:pt idx="601">
                  <c:v>1.1201999999999868</c:v>
                </c:pt>
                <c:pt idx="602">
                  <c:v>1.1203999999999867</c:v>
                </c:pt>
                <c:pt idx="603">
                  <c:v>1.1205999999999867</c:v>
                </c:pt>
                <c:pt idx="604">
                  <c:v>1.1207999999999867</c:v>
                </c:pt>
                <c:pt idx="605">
                  <c:v>1.1209999999999867</c:v>
                </c:pt>
                <c:pt idx="606">
                  <c:v>1.1211999999999867</c:v>
                </c:pt>
                <c:pt idx="607">
                  <c:v>1.1213999999999866</c:v>
                </c:pt>
                <c:pt idx="608">
                  <c:v>1.1215999999999866</c:v>
                </c:pt>
                <c:pt idx="609">
                  <c:v>1.1217999999999866</c:v>
                </c:pt>
                <c:pt idx="610">
                  <c:v>1.1219999999999866</c:v>
                </c:pt>
                <c:pt idx="611">
                  <c:v>1.1221999999999865</c:v>
                </c:pt>
                <c:pt idx="612">
                  <c:v>1.1223999999999865</c:v>
                </c:pt>
                <c:pt idx="613">
                  <c:v>1.1225999999999865</c:v>
                </c:pt>
                <c:pt idx="614">
                  <c:v>1.1227999999999865</c:v>
                </c:pt>
                <c:pt idx="615">
                  <c:v>1.1229999999999865</c:v>
                </c:pt>
                <c:pt idx="616">
                  <c:v>1.1231999999999864</c:v>
                </c:pt>
                <c:pt idx="617">
                  <c:v>1.1233999999999864</c:v>
                </c:pt>
                <c:pt idx="618">
                  <c:v>1.1235999999999864</c:v>
                </c:pt>
                <c:pt idx="619">
                  <c:v>1.1237999999999864</c:v>
                </c:pt>
                <c:pt idx="620">
                  <c:v>1.1239999999999863</c:v>
                </c:pt>
                <c:pt idx="621">
                  <c:v>1.1241999999999863</c:v>
                </c:pt>
                <c:pt idx="622">
                  <c:v>1.1243999999999863</c:v>
                </c:pt>
                <c:pt idx="623">
                  <c:v>1.1245999999999863</c:v>
                </c:pt>
                <c:pt idx="624">
                  <c:v>1.1247999999999863</c:v>
                </c:pt>
                <c:pt idx="625">
                  <c:v>1.1249999999999862</c:v>
                </c:pt>
                <c:pt idx="626">
                  <c:v>1.1251999999999862</c:v>
                </c:pt>
                <c:pt idx="627">
                  <c:v>1.1253999999999862</c:v>
                </c:pt>
                <c:pt idx="628">
                  <c:v>1.1255999999999862</c:v>
                </c:pt>
                <c:pt idx="629">
                  <c:v>1.1257999999999861</c:v>
                </c:pt>
                <c:pt idx="630">
                  <c:v>1.1259999999999861</c:v>
                </c:pt>
                <c:pt idx="631">
                  <c:v>1.1261999999999861</c:v>
                </c:pt>
                <c:pt idx="632">
                  <c:v>1.1263999999999861</c:v>
                </c:pt>
                <c:pt idx="633">
                  <c:v>1.1265999999999861</c:v>
                </c:pt>
                <c:pt idx="634">
                  <c:v>1.126799999999986</c:v>
                </c:pt>
                <c:pt idx="635">
                  <c:v>1.126999999999986</c:v>
                </c:pt>
                <c:pt idx="636">
                  <c:v>1.127199999999986</c:v>
                </c:pt>
                <c:pt idx="637">
                  <c:v>1.127399999999986</c:v>
                </c:pt>
                <c:pt idx="638">
                  <c:v>1.1275999999999859</c:v>
                </c:pt>
                <c:pt idx="639">
                  <c:v>1.1277999999999859</c:v>
                </c:pt>
                <c:pt idx="640">
                  <c:v>1.1279999999999859</c:v>
                </c:pt>
                <c:pt idx="641">
                  <c:v>1.1281999999999859</c:v>
                </c:pt>
                <c:pt idx="642">
                  <c:v>1.1283999999999859</c:v>
                </c:pt>
                <c:pt idx="643">
                  <c:v>1.1285999999999858</c:v>
                </c:pt>
                <c:pt idx="644">
                  <c:v>1.1287999999999858</c:v>
                </c:pt>
                <c:pt idx="645">
                  <c:v>1.1289999999999858</c:v>
                </c:pt>
                <c:pt idx="646">
                  <c:v>1.1291999999999858</c:v>
                </c:pt>
                <c:pt idx="647">
                  <c:v>1.1293999999999857</c:v>
                </c:pt>
                <c:pt idx="648">
                  <c:v>1.1295999999999857</c:v>
                </c:pt>
                <c:pt idx="649">
                  <c:v>1.1297999999999857</c:v>
                </c:pt>
                <c:pt idx="650">
                  <c:v>1.1299999999999857</c:v>
                </c:pt>
                <c:pt idx="651">
                  <c:v>1.1301999999999857</c:v>
                </c:pt>
                <c:pt idx="652">
                  <c:v>1.1303999999999856</c:v>
                </c:pt>
                <c:pt idx="653">
                  <c:v>1.1305999999999856</c:v>
                </c:pt>
                <c:pt idx="654">
                  <c:v>1.1307999999999856</c:v>
                </c:pt>
                <c:pt idx="655">
                  <c:v>1.1309999999999856</c:v>
                </c:pt>
                <c:pt idx="656">
                  <c:v>1.1311999999999856</c:v>
                </c:pt>
                <c:pt idx="657">
                  <c:v>1.1313999999999855</c:v>
                </c:pt>
                <c:pt idx="658">
                  <c:v>1.1315999999999855</c:v>
                </c:pt>
                <c:pt idx="659">
                  <c:v>1.1317999999999855</c:v>
                </c:pt>
                <c:pt idx="660">
                  <c:v>1.1319999999999855</c:v>
                </c:pt>
                <c:pt idx="661">
                  <c:v>1.1321999999999854</c:v>
                </c:pt>
                <c:pt idx="662">
                  <c:v>1.1323999999999854</c:v>
                </c:pt>
                <c:pt idx="663">
                  <c:v>1.1325999999999854</c:v>
                </c:pt>
                <c:pt idx="664">
                  <c:v>1.1327999999999854</c:v>
                </c:pt>
                <c:pt idx="665">
                  <c:v>1.1329999999999854</c:v>
                </c:pt>
                <c:pt idx="666">
                  <c:v>1.1331999999999853</c:v>
                </c:pt>
                <c:pt idx="667">
                  <c:v>1.1333999999999853</c:v>
                </c:pt>
                <c:pt idx="668">
                  <c:v>1.1335999999999853</c:v>
                </c:pt>
                <c:pt idx="669">
                  <c:v>1.1337999999999853</c:v>
                </c:pt>
                <c:pt idx="670">
                  <c:v>1.1339999999999852</c:v>
                </c:pt>
                <c:pt idx="671">
                  <c:v>1.1341999999999852</c:v>
                </c:pt>
                <c:pt idx="672">
                  <c:v>1.1343999999999852</c:v>
                </c:pt>
                <c:pt idx="673">
                  <c:v>1.1345999999999852</c:v>
                </c:pt>
                <c:pt idx="674">
                  <c:v>1.1347999999999852</c:v>
                </c:pt>
                <c:pt idx="675">
                  <c:v>1.1349999999999851</c:v>
                </c:pt>
                <c:pt idx="676">
                  <c:v>1.1351999999999851</c:v>
                </c:pt>
                <c:pt idx="677">
                  <c:v>1.1353999999999851</c:v>
                </c:pt>
                <c:pt idx="678">
                  <c:v>1.1355999999999851</c:v>
                </c:pt>
                <c:pt idx="679">
                  <c:v>1.135799999999985</c:v>
                </c:pt>
                <c:pt idx="680">
                  <c:v>1.135999999999985</c:v>
                </c:pt>
                <c:pt idx="681">
                  <c:v>1.136199999999985</c:v>
                </c:pt>
                <c:pt idx="682">
                  <c:v>1.136399999999985</c:v>
                </c:pt>
                <c:pt idx="683">
                  <c:v>1.136599999999985</c:v>
                </c:pt>
                <c:pt idx="684">
                  <c:v>1.1367999999999849</c:v>
                </c:pt>
                <c:pt idx="685">
                  <c:v>1.1369999999999849</c:v>
                </c:pt>
                <c:pt idx="686">
                  <c:v>1.1371999999999849</c:v>
                </c:pt>
                <c:pt idx="687">
                  <c:v>1.1373999999999849</c:v>
                </c:pt>
                <c:pt idx="688">
                  <c:v>1.1375999999999848</c:v>
                </c:pt>
                <c:pt idx="689">
                  <c:v>1.1377999999999848</c:v>
                </c:pt>
                <c:pt idx="690">
                  <c:v>1.1379999999999848</c:v>
                </c:pt>
                <c:pt idx="691">
                  <c:v>1.1381999999999848</c:v>
                </c:pt>
                <c:pt idx="692">
                  <c:v>1.1383999999999848</c:v>
                </c:pt>
                <c:pt idx="693">
                  <c:v>1.1385999999999847</c:v>
                </c:pt>
                <c:pt idx="694">
                  <c:v>1.1387999999999847</c:v>
                </c:pt>
                <c:pt idx="695">
                  <c:v>1.1389999999999847</c:v>
                </c:pt>
                <c:pt idx="696">
                  <c:v>1.1391999999999847</c:v>
                </c:pt>
                <c:pt idx="697">
                  <c:v>1.1393999999999846</c:v>
                </c:pt>
                <c:pt idx="698">
                  <c:v>1.1395999999999846</c:v>
                </c:pt>
                <c:pt idx="699">
                  <c:v>1.1397999999999846</c:v>
                </c:pt>
                <c:pt idx="700">
                  <c:v>1.1399999999999846</c:v>
                </c:pt>
                <c:pt idx="701">
                  <c:v>1.1401999999999846</c:v>
                </c:pt>
                <c:pt idx="702">
                  <c:v>1.1403999999999845</c:v>
                </c:pt>
                <c:pt idx="703">
                  <c:v>1.1405999999999845</c:v>
                </c:pt>
                <c:pt idx="704">
                  <c:v>1.1407999999999845</c:v>
                </c:pt>
                <c:pt idx="705">
                  <c:v>1.1409999999999845</c:v>
                </c:pt>
                <c:pt idx="706">
                  <c:v>1.1411999999999844</c:v>
                </c:pt>
                <c:pt idx="707">
                  <c:v>1.1413999999999844</c:v>
                </c:pt>
                <c:pt idx="708">
                  <c:v>1.1415999999999844</c:v>
                </c:pt>
                <c:pt idx="709">
                  <c:v>1.1417999999999844</c:v>
                </c:pt>
                <c:pt idx="710">
                  <c:v>1.1419999999999844</c:v>
                </c:pt>
                <c:pt idx="711">
                  <c:v>1.1421999999999843</c:v>
                </c:pt>
                <c:pt idx="712">
                  <c:v>1.1423999999999843</c:v>
                </c:pt>
                <c:pt idx="713">
                  <c:v>1.1425999999999843</c:v>
                </c:pt>
                <c:pt idx="714">
                  <c:v>1.1427999999999843</c:v>
                </c:pt>
                <c:pt idx="715">
                  <c:v>1.1429999999999843</c:v>
                </c:pt>
                <c:pt idx="716">
                  <c:v>1.1431999999999842</c:v>
                </c:pt>
                <c:pt idx="717">
                  <c:v>1.1433999999999842</c:v>
                </c:pt>
                <c:pt idx="718">
                  <c:v>1.1435999999999842</c:v>
                </c:pt>
                <c:pt idx="719">
                  <c:v>1.1437999999999842</c:v>
                </c:pt>
                <c:pt idx="720">
                  <c:v>1.1439999999999841</c:v>
                </c:pt>
                <c:pt idx="721">
                  <c:v>1.1441999999999841</c:v>
                </c:pt>
                <c:pt idx="722">
                  <c:v>1.1443999999999841</c:v>
                </c:pt>
                <c:pt idx="723">
                  <c:v>1.1445999999999841</c:v>
                </c:pt>
                <c:pt idx="724">
                  <c:v>1.1447999999999841</c:v>
                </c:pt>
                <c:pt idx="725">
                  <c:v>1.144999999999984</c:v>
                </c:pt>
                <c:pt idx="726">
                  <c:v>1.145199999999984</c:v>
                </c:pt>
                <c:pt idx="727">
                  <c:v>1.145399999999984</c:v>
                </c:pt>
                <c:pt idx="728">
                  <c:v>1.145599999999984</c:v>
                </c:pt>
                <c:pt idx="729">
                  <c:v>1.1457999999999839</c:v>
                </c:pt>
                <c:pt idx="730">
                  <c:v>1.1459999999999839</c:v>
                </c:pt>
                <c:pt idx="731">
                  <c:v>1.1461999999999839</c:v>
                </c:pt>
                <c:pt idx="732">
                  <c:v>1.1463999999999839</c:v>
                </c:pt>
                <c:pt idx="733">
                  <c:v>1.1465999999999839</c:v>
                </c:pt>
                <c:pt idx="734">
                  <c:v>1.1467999999999838</c:v>
                </c:pt>
                <c:pt idx="735">
                  <c:v>1.1469999999999838</c:v>
                </c:pt>
                <c:pt idx="736">
                  <c:v>1.1471999999999838</c:v>
                </c:pt>
                <c:pt idx="737">
                  <c:v>1.1473999999999838</c:v>
                </c:pt>
                <c:pt idx="738">
                  <c:v>1.1475999999999837</c:v>
                </c:pt>
                <c:pt idx="739">
                  <c:v>1.1477999999999837</c:v>
                </c:pt>
                <c:pt idx="740">
                  <c:v>1.1479999999999837</c:v>
                </c:pt>
                <c:pt idx="741">
                  <c:v>1.1481999999999837</c:v>
                </c:pt>
                <c:pt idx="742">
                  <c:v>1.1483999999999837</c:v>
                </c:pt>
                <c:pt idx="743">
                  <c:v>1.1485999999999836</c:v>
                </c:pt>
                <c:pt idx="744">
                  <c:v>1.1487999999999836</c:v>
                </c:pt>
                <c:pt idx="745">
                  <c:v>1.1489999999999836</c:v>
                </c:pt>
                <c:pt idx="746">
                  <c:v>1.1491999999999836</c:v>
                </c:pt>
                <c:pt idx="747">
                  <c:v>1.1493999999999835</c:v>
                </c:pt>
                <c:pt idx="748">
                  <c:v>1.1495999999999835</c:v>
                </c:pt>
                <c:pt idx="749">
                  <c:v>1.1497999999999835</c:v>
                </c:pt>
                <c:pt idx="750">
                  <c:v>1.1499999999999835</c:v>
                </c:pt>
                <c:pt idx="751">
                  <c:v>1.1501999999999835</c:v>
                </c:pt>
                <c:pt idx="752">
                  <c:v>1.1503999999999834</c:v>
                </c:pt>
                <c:pt idx="753">
                  <c:v>1.1505999999999834</c:v>
                </c:pt>
                <c:pt idx="754">
                  <c:v>1.1507999999999834</c:v>
                </c:pt>
                <c:pt idx="755">
                  <c:v>1.1509999999999834</c:v>
                </c:pt>
                <c:pt idx="756">
                  <c:v>1.1511999999999833</c:v>
                </c:pt>
                <c:pt idx="757">
                  <c:v>1.1513999999999833</c:v>
                </c:pt>
                <c:pt idx="758">
                  <c:v>1.1515999999999833</c:v>
                </c:pt>
                <c:pt idx="759">
                  <c:v>1.1517999999999833</c:v>
                </c:pt>
                <c:pt idx="760">
                  <c:v>1.1519999999999833</c:v>
                </c:pt>
                <c:pt idx="761">
                  <c:v>1.1521999999999832</c:v>
                </c:pt>
                <c:pt idx="762">
                  <c:v>1.1523999999999832</c:v>
                </c:pt>
                <c:pt idx="763">
                  <c:v>1.1525999999999832</c:v>
                </c:pt>
                <c:pt idx="764">
                  <c:v>1.1527999999999832</c:v>
                </c:pt>
                <c:pt idx="765">
                  <c:v>1.1529999999999831</c:v>
                </c:pt>
                <c:pt idx="766">
                  <c:v>1.1531999999999831</c:v>
                </c:pt>
                <c:pt idx="767">
                  <c:v>1.1533999999999831</c:v>
                </c:pt>
                <c:pt idx="768">
                  <c:v>1.1535999999999831</c:v>
                </c:pt>
                <c:pt idx="769">
                  <c:v>1.1537999999999831</c:v>
                </c:pt>
                <c:pt idx="770">
                  <c:v>1.153999999999983</c:v>
                </c:pt>
                <c:pt idx="771">
                  <c:v>1.154199999999983</c:v>
                </c:pt>
                <c:pt idx="772">
                  <c:v>1.154399999999983</c:v>
                </c:pt>
                <c:pt idx="773">
                  <c:v>1.154599999999983</c:v>
                </c:pt>
                <c:pt idx="774">
                  <c:v>1.154799999999983</c:v>
                </c:pt>
                <c:pt idx="775">
                  <c:v>1.1549999999999829</c:v>
                </c:pt>
                <c:pt idx="776">
                  <c:v>1.1551999999999829</c:v>
                </c:pt>
                <c:pt idx="777">
                  <c:v>1.1553999999999829</c:v>
                </c:pt>
                <c:pt idx="778">
                  <c:v>1.1555999999999829</c:v>
                </c:pt>
                <c:pt idx="779">
                  <c:v>1.1557999999999828</c:v>
                </c:pt>
                <c:pt idx="780">
                  <c:v>1.1559999999999828</c:v>
                </c:pt>
                <c:pt idx="781">
                  <c:v>1.1561999999999828</c:v>
                </c:pt>
                <c:pt idx="782">
                  <c:v>1.1563999999999828</c:v>
                </c:pt>
                <c:pt idx="783">
                  <c:v>1.1565999999999828</c:v>
                </c:pt>
                <c:pt idx="784">
                  <c:v>1.1567999999999827</c:v>
                </c:pt>
                <c:pt idx="785">
                  <c:v>1.1569999999999827</c:v>
                </c:pt>
                <c:pt idx="786">
                  <c:v>1.1571999999999827</c:v>
                </c:pt>
                <c:pt idx="787">
                  <c:v>1.1573999999999827</c:v>
                </c:pt>
                <c:pt idx="788">
                  <c:v>1.1575999999999826</c:v>
                </c:pt>
                <c:pt idx="789">
                  <c:v>1.1577999999999826</c:v>
                </c:pt>
                <c:pt idx="790">
                  <c:v>1.1579999999999826</c:v>
                </c:pt>
                <c:pt idx="791">
                  <c:v>1.1581999999999826</c:v>
                </c:pt>
                <c:pt idx="792">
                  <c:v>1.1583999999999826</c:v>
                </c:pt>
                <c:pt idx="793">
                  <c:v>1.1585999999999825</c:v>
                </c:pt>
                <c:pt idx="794">
                  <c:v>1.1587999999999825</c:v>
                </c:pt>
                <c:pt idx="795">
                  <c:v>1.1589999999999825</c:v>
                </c:pt>
                <c:pt idx="796">
                  <c:v>1.1591999999999825</c:v>
                </c:pt>
                <c:pt idx="797">
                  <c:v>1.1593999999999824</c:v>
                </c:pt>
                <c:pt idx="798">
                  <c:v>1.1595999999999824</c:v>
                </c:pt>
                <c:pt idx="799">
                  <c:v>1.1597999999999824</c:v>
                </c:pt>
                <c:pt idx="800">
                  <c:v>1.1599999999999824</c:v>
                </c:pt>
                <c:pt idx="801">
                  <c:v>1.1601999999999824</c:v>
                </c:pt>
                <c:pt idx="802">
                  <c:v>1.1603999999999823</c:v>
                </c:pt>
                <c:pt idx="803">
                  <c:v>1.1605999999999823</c:v>
                </c:pt>
                <c:pt idx="804">
                  <c:v>1.1607999999999823</c:v>
                </c:pt>
                <c:pt idx="805">
                  <c:v>1.1609999999999823</c:v>
                </c:pt>
                <c:pt idx="806">
                  <c:v>1.1611999999999822</c:v>
                </c:pt>
                <c:pt idx="807">
                  <c:v>1.1613999999999822</c:v>
                </c:pt>
                <c:pt idx="808">
                  <c:v>1.1615999999999822</c:v>
                </c:pt>
                <c:pt idx="809">
                  <c:v>1.1617999999999822</c:v>
                </c:pt>
                <c:pt idx="810">
                  <c:v>1.1619999999999822</c:v>
                </c:pt>
                <c:pt idx="811">
                  <c:v>1.1621999999999821</c:v>
                </c:pt>
                <c:pt idx="812">
                  <c:v>1.1623999999999821</c:v>
                </c:pt>
                <c:pt idx="813">
                  <c:v>1.1625999999999821</c:v>
                </c:pt>
                <c:pt idx="814">
                  <c:v>1.1627999999999821</c:v>
                </c:pt>
                <c:pt idx="815">
                  <c:v>1.162999999999982</c:v>
                </c:pt>
                <c:pt idx="816">
                  <c:v>1.163199999999982</c:v>
                </c:pt>
                <c:pt idx="817">
                  <c:v>1.163399999999982</c:v>
                </c:pt>
                <c:pt idx="818">
                  <c:v>1.163599999999982</c:v>
                </c:pt>
                <c:pt idx="819">
                  <c:v>1.163799999999982</c:v>
                </c:pt>
                <c:pt idx="820">
                  <c:v>1.1639999999999819</c:v>
                </c:pt>
                <c:pt idx="821">
                  <c:v>1.1641999999999819</c:v>
                </c:pt>
                <c:pt idx="822">
                  <c:v>1.1643999999999819</c:v>
                </c:pt>
                <c:pt idx="823">
                  <c:v>1.1645999999999819</c:v>
                </c:pt>
                <c:pt idx="824">
                  <c:v>1.1647999999999818</c:v>
                </c:pt>
                <c:pt idx="825">
                  <c:v>1.1649999999999818</c:v>
                </c:pt>
                <c:pt idx="826">
                  <c:v>1.1651999999999818</c:v>
                </c:pt>
                <c:pt idx="827">
                  <c:v>1.1653999999999818</c:v>
                </c:pt>
                <c:pt idx="828">
                  <c:v>1.1655999999999818</c:v>
                </c:pt>
                <c:pt idx="829">
                  <c:v>1.1657999999999817</c:v>
                </c:pt>
                <c:pt idx="830">
                  <c:v>1.1659999999999817</c:v>
                </c:pt>
                <c:pt idx="831">
                  <c:v>1.1661999999999817</c:v>
                </c:pt>
                <c:pt idx="832">
                  <c:v>1.1663999999999817</c:v>
                </c:pt>
                <c:pt idx="833">
                  <c:v>1.1665999999999817</c:v>
                </c:pt>
                <c:pt idx="834">
                  <c:v>1.1667999999999816</c:v>
                </c:pt>
                <c:pt idx="835">
                  <c:v>1.1669999999999816</c:v>
                </c:pt>
                <c:pt idx="836">
                  <c:v>1.1671999999999816</c:v>
                </c:pt>
                <c:pt idx="837">
                  <c:v>1.1673999999999816</c:v>
                </c:pt>
                <c:pt idx="838">
                  <c:v>1.1675999999999815</c:v>
                </c:pt>
                <c:pt idx="839">
                  <c:v>1.1677999999999815</c:v>
                </c:pt>
                <c:pt idx="840">
                  <c:v>1.1679999999999815</c:v>
                </c:pt>
                <c:pt idx="841">
                  <c:v>1.1681999999999815</c:v>
                </c:pt>
                <c:pt idx="842">
                  <c:v>1.1683999999999815</c:v>
                </c:pt>
                <c:pt idx="843">
                  <c:v>1.1685999999999814</c:v>
                </c:pt>
                <c:pt idx="844">
                  <c:v>1.1687999999999814</c:v>
                </c:pt>
                <c:pt idx="845">
                  <c:v>1.1689999999999814</c:v>
                </c:pt>
                <c:pt idx="846">
                  <c:v>1.1691999999999814</c:v>
                </c:pt>
                <c:pt idx="847">
                  <c:v>1.1693999999999813</c:v>
                </c:pt>
                <c:pt idx="848">
                  <c:v>1.1695999999999813</c:v>
                </c:pt>
                <c:pt idx="849">
                  <c:v>1.1697999999999813</c:v>
                </c:pt>
                <c:pt idx="850">
                  <c:v>1.1699999999999813</c:v>
                </c:pt>
                <c:pt idx="851">
                  <c:v>1.1701999999999813</c:v>
                </c:pt>
                <c:pt idx="852">
                  <c:v>1.1703999999999812</c:v>
                </c:pt>
                <c:pt idx="853">
                  <c:v>1.1705999999999812</c:v>
                </c:pt>
                <c:pt idx="854">
                  <c:v>1.1707999999999812</c:v>
                </c:pt>
                <c:pt idx="855">
                  <c:v>1.1709999999999812</c:v>
                </c:pt>
                <c:pt idx="856">
                  <c:v>1.1711999999999811</c:v>
                </c:pt>
                <c:pt idx="857">
                  <c:v>1.1713999999999811</c:v>
                </c:pt>
                <c:pt idx="858">
                  <c:v>1.1715999999999811</c:v>
                </c:pt>
                <c:pt idx="859">
                  <c:v>1.1717999999999811</c:v>
                </c:pt>
                <c:pt idx="860">
                  <c:v>1.1719999999999811</c:v>
                </c:pt>
                <c:pt idx="861">
                  <c:v>1.172199999999981</c:v>
                </c:pt>
                <c:pt idx="862">
                  <c:v>1.172399999999981</c:v>
                </c:pt>
                <c:pt idx="863">
                  <c:v>1.172599999999981</c:v>
                </c:pt>
                <c:pt idx="864">
                  <c:v>1.172799999999981</c:v>
                </c:pt>
                <c:pt idx="865">
                  <c:v>1.1729999999999809</c:v>
                </c:pt>
                <c:pt idx="866">
                  <c:v>1.1731999999999809</c:v>
                </c:pt>
                <c:pt idx="867">
                  <c:v>1.1733999999999809</c:v>
                </c:pt>
                <c:pt idx="868">
                  <c:v>1.1735999999999809</c:v>
                </c:pt>
                <c:pt idx="869">
                  <c:v>1.1737999999999809</c:v>
                </c:pt>
                <c:pt idx="870">
                  <c:v>1.1739999999999808</c:v>
                </c:pt>
                <c:pt idx="871">
                  <c:v>1.1741999999999808</c:v>
                </c:pt>
                <c:pt idx="872">
                  <c:v>1.1743999999999808</c:v>
                </c:pt>
                <c:pt idx="873">
                  <c:v>1.1745999999999808</c:v>
                </c:pt>
                <c:pt idx="874">
                  <c:v>1.1747999999999807</c:v>
                </c:pt>
                <c:pt idx="875">
                  <c:v>1.1749999999999807</c:v>
                </c:pt>
                <c:pt idx="876">
                  <c:v>1.1751999999999807</c:v>
                </c:pt>
                <c:pt idx="877">
                  <c:v>1.1753999999999807</c:v>
                </c:pt>
                <c:pt idx="878">
                  <c:v>1.1755999999999807</c:v>
                </c:pt>
                <c:pt idx="879">
                  <c:v>1.1757999999999806</c:v>
                </c:pt>
                <c:pt idx="880">
                  <c:v>1.1759999999999806</c:v>
                </c:pt>
                <c:pt idx="881">
                  <c:v>1.1761999999999806</c:v>
                </c:pt>
                <c:pt idx="882">
                  <c:v>1.1763999999999806</c:v>
                </c:pt>
                <c:pt idx="883">
                  <c:v>1.1765999999999806</c:v>
                </c:pt>
                <c:pt idx="884">
                  <c:v>1.1767999999999805</c:v>
                </c:pt>
                <c:pt idx="885">
                  <c:v>1.1769999999999805</c:v>
                </c:pt>
                <c:pt idx="886">
                  <c:v>1.1771999999999805</c:v>
                </c:pt>
                <c:pt idx="887">
                  <c:v>1.1773999999999805</c:v>
                </c:pt>
                <c:pt idx="888">
                  <c:v>1.1775999999999804</c:v>
                </c:pt>
                <c:pt idx="889">
                  <c:v>1.1777999999999804</c:v>
                </c:pt>
                <c:pt idx="890">
                  <c:v>1.1779999999999804</c:v>
                </c:pt>
                <c:pt idx="891">
                  <c:v>1.1781999999999804</c:v>
                </c:pt>
                <c:pt idx="892">
                  <c:v>1.1783999999999804</c:v>
                </c:pt>
                <c:pt idx="893">
                  <c:v>1.1785999999999803</c:v>
                </c:pt>
                <c:pt idx="894">
                  <c:v>1.1787999999999803</c:v>
                </c:pt>
                <c:pt idx="895">
                  <c:v>1.1789999999999803</c:v>
                </c:pt>
                <c:pt idx="896">
                  <c:v>1.1791999999999803</c:v>
                </c:pt>
                <c:pt idx="897">
                  <c:v>1.1793999999999802</c:v>
                </c:pt>
                <c:pt idx="898">
                  <c:v>1.1795999999999802</c:v>
                </c:pt>
                <c:pt idx="899">
                  <c:v>1.1797999999999802</c:v>
                </c:pt>
                <c:pt idx="900">
                  <c:v>1.1799999999999802</c:v>
                </c:pt>
                <c:pt idx="901">
                  <c:v>1.1801999999999802</c:v>
                </c:pt>
                <c:pt idx="902">
                  <c:v>1.1803999999999801</c:v>
                </c:pt>
                <c:pt idx="903">
                  <c:v>1.1805999999999801</c:v>
                </c:pt>
                <c:pt idx="904">
                  <c:v>1.1807999999999801</c:v>
                </c:pt>
                <c:pt idx="905">
                  <c:v>1.1809999999999801</c:v>
                </c:pt>
                <c:pt idx="906">
                  <c:v>1.18119999999998</c:v>
                </c:pt>
                <c:pt idx="907">
                  <c:v>1.18139999999998</c:v>
                </c:pt>
                <c:pt idx="908">
                  <c:v>1.18159999999998</c:v>
                </c:pt>
                <c:pt idx="909">
                  <c:v>1.18179999999998</c:v>
                </c:pt>
                <c:pt idx="910">
                  <c:v>1.18199999999998</c:v>
                </c:pt>
                <c:pt idx="911">
                  <c:v>1.1821999999999799</c:v>
                </c:pt>
                <c:pt idx="912">
                  <c:v>1.1823999999999799</c:v>
                </c:pt>
                <c:pt idx="913">
                  <c:v>1.1825999999999799</c:v>
                </c:pt>
                <c:pt idx="914">
                  <c:v>1.1827999999999799</c:v>
                </c:pt>
                <c:pt idx="915">
                  <c:v>1.1829999999999798</c:v>
                </c:pt>
                <c:pt idx="916">
                  <c:v>1.1831999999999798</c:v>
                </c:pt>
                <c:pt idx="917">
                  <c:v>1.1833999999999798</c:v>
                </c:pt>
                <c:pt idx="918">
                  <c:v>1.1835999999999798</c:v>
                </c:pt>
                <c:pt idx="919">
                  <c:v>1.1837999999999798</c:v>
                </c:pt>
                <c:pt idx="920">
                  <c:v>1.1839999999999797</c:v>
                </c:pt>
                <c:pt idx="921">
                  <c:v>1.1841999999999797</c:v>
                </c:pt>
                <c:pt idx="922">
                  <c:v>1.1843999999999797</c:v>
                </c:pt>
                <c:pt idx="923">
                  <c:v>1.1845999999999797</c:v>
                </c:pt>
                <c:pt idx="924">
                  <c:v>1.1847999999999796</c:v>
                </c:pt>
                <c:pt idx="925">
                  <c:v>1.1849999999999796</c:v>
                </c:pt>
                <c:pt idx="926">
                  <c:v>1.1851999999999796</c:v>
                </c:pt>
                <c:pt idx="927">
                  <c:v>1.1853999999999796</c:v>
                </c:pt>
                <c:pt idx="928">
                  <c:v>1.1855999999999796</c:v>
                </c:pt>
                <c:pt idx="929">
                  <c:v>1.1857999999999795</c:v>
                </c:pt>
                <c:pt idx="930">
                  <c:v>1.1859999999999795</c:v>
                </c:pt>
                <c:pt idx="931">
                  <c:v>1.1861999999999795</c:v>
                </c:pt>
                <c:pt idx="932">
                  <c:v>1.1863999999999795</c:v>
                </c:pt>
                <c:pt idx="933">
                  <c:v>1.1865999999999794</c:v>
                </c:pt>
                <c:pt idx="934">
                  <c:v>1.1867999999999794</c:v>
                </c:pt>
                <c:pt idx="935">
                  <c:v>1.1869999999999794</c:v>
                </c:pt>
                <c:pt idx="936">
                  <c:v>1.1871999999999794</c:v>
                </c:pt>
                <c:pt idx="937">
                  <c:v>1.1873999999999794</c:v>
                </c:pt>
                <c:pt idx="938">
                  <c:v>1.1875999999999793</c:v>
                </c:pt>
                <c:pt idx="939">
                  <c:v>1.1877999999999793</c:v>
                </c:pt>
                <c:pt idx="940">
                  <c:v>1.1879999999999793</c:v>
                </c:pt>
                <c:pt idx="941">
                  <c:v>1.1881999999999793</c:v>
                </c:pt>
                <c:pt idx="942">
                  <c:v>1.1883999999999793</c:v>
                </c:pt>
                <c:pt idx="943">
                  <c:v>1.1885999999999792</c:v>
                </c:pt>
                <c:pt idx="944">
                  <c:v>1.1887999999999792</c:v>
                </c:pt>
                <c:pt idx="945">
                  <c:v>1.1889999999999792</c:v>
                </c:pt>
                <c:pt idx="946">
                  <c:v>1.1891999999999792</c:v>
                </c:pt>
                <c:pt idx="947">
                  <c:v>1.1893999999999791</c:v>
                </c:pt>
                <c:pt idx="948">
                  <c:v>1.1895999999999791</c:v>
                </c:pt>
                <c:pt idx="949">
                  <c:v>1.1897999999999791</c:v>
                </c:pt>
                <c:pt idx="950">
                  <c:v>1.1899999999999791</c:v>
                </c:pt>
                <c:pt idx="951">
                  <c:v>1.1901999999999791</c:v>
                </c:pt>
                <c:pt idx="952">
                  <c:v>1.190399999999979</c:v>
                </c:pt>
                <c:pt idx="953">
                  <c:v>1.190599999999979</c:v>
                </c:pt>
                <c:pt idx="954">
                  <c:v>1.190799999999979</c:v>
                </c:pt>
                <c:pt idx="955">
                  <c:v>1.190999999999979</c:v>
                </c:pt>
                <c:pt idx="956">
                  <c:v>1.1911999999999789</c:v>
                </c:pt>
                <c:pt idx="957">
                  <c:v>1.1913999999999789</c:v>
                </c:pt>
                <c:pt idx="958">
                  <c:v>1.1915999999999789</c:v>
                </c:pt>
                <c:pt idx="959">
                  <c:v>1.1917999999999789</c:v>
                </c:pt>
                <c:pt idx="960">
                  <c:v>1.1919999999999789</c:v>
                </c:pt>
                <c:pt idx="961">
                  <c:v>1.1921999999999788</c:v>
                </c:pt>
                <c:pt idx="962">
                  <c:v>1.1923999999999788</c:v>
                </c:pt>
                <c:pt idx="963">
                  <c:v>1.1925999999999788</c:v>
                </c:pt>
                <c:pt idx="964">
                  <c:v>1.1927999999999788</c:v>
                </c:pt>
                <c:pt idx="965">
                  <c:v>1.1929999999999787</c:v>
                </c:pt>
                <c:pt idx="966">
                  <c:v>1.1931999999999787</c:v>
                </c:pt>
                <c:pt idx="967">
                  <c:v>1.1933999999999787</c:v>
                </c:pt>
                <c:pt idx="968">
                  <c:v>1.1935999999999787</c:v>
                </c:pt>
                <c:pt idx="969">
                  <c:v>1.1937999999999787</c:v>
                </c:pt>
                <c:pt idx="970">
                  <c:v>1.1939999999999786</c:v>
                </c:pt>
                <c:pt idx="971">
                  <c:v>1.1941999999999786</c:v>
                </c:pt>
                <c:pt idx="972">
                  <c:v>1.1943999999999786</c:v>
                </c:pt>
                <c:pt idx="973">
                  <c:v>1.1945999999999786</c:v>
                </c:pt>
                <c:pt idx="974">
                  <c:v>1.1947999999999785</c:v>
                </c:pt>
                <c:pt idx="975">
                  <c:v>1.1949999999999785</c:v>
                </c:pt>
                <c:pt idx="976">
                  <c:v>1.1951999999999785</c:v>
                </c:pt>
                <c:pt idx="977">
                  <c:v>1.1953999999999785</c:v>
                </c:pt>
                <c:pt idx="978">
                  <c:v>1.1955999999999785</c:v>
                </c:pt>
                <c:pt idx="979">
                  <c:v>1.1957999999999784</c:v>
                </c:pt>
                <c:pt idx="980">
                  <c:v>1.1959999999999784</c:v>
                </c:pt>
                <c:pt idx="981">
                  <c:v>1.1961999999999784</c:v>
                </c:pt>
                <c:pt idx="982">
                  <c:v>1.1963999999999784</c:v>
                </c:pt>
                <c:pt idx="983">
                  <c:v>1.1965999999999783</c:v>
                </c:pt>
                <c:pt idx="984">
                  <c:v>1.1967999999999783</c:v>
                </c:pt>
                <c:pt idx="985">
                  <c:v>1.1969999999999783</c:v>
                </c:pt>
                <c:pt idx="986">
                  <c:v>1.1971999999999783</c:v>
                </c:pt>
                <c:pt idx="987">
                  <c:v>1.1973999999999783</c:v>
                </c:pt>
                <c:pt idx="988">
                  <c:v>1.1975999999999782</c:v>
                </c:pt>
                <c:pt idx="989">
                  <c:v>1.1977999999999782</c:v>
                </c:pt>
                <c:pt idx="990">
                  <c:v>1.1979999999999782</c:v>
                </c:pt>
                <c:pt idx="991">
                  <c:v>1.1981999999999782</c:v>
                </c:pt>
                <c:pt idx="992">
                  <c:v>1.1983999999999781</c:v>
                </c:pt>
                <c:pt idx="993">
                  <c:v>1.1985999999999781</c:v>
                </c:pt>
                <c:pt idx="994">
                  <c:v>1.1987999999999781</c:v>
                </c:pt>
                <c:pt idx="995">
                  <c:v>1.1989999999999781</c:v>
                </c:pt>
                <c:pt idx="996">
                  <c:v>1.1991999999999781</c:v>
                </c:pt>
                <c:pt idx="997">
                  <c:v>1.199399999999978</c:v>
                </c:pt>
                <c:pt idx="998">
                  <c:v>1.1997999999999762</c:v>
                </c:pt>
              </c:numCache>
            </c:numRef>
          </c:yVal>
          <c:smooth val="0"/>
        </c:ser>
        <c:ser>
          <c:idx val="1"/>
          <c:order val="1"/>
          <c:tx>
            <c:v>Waterpeil</c:v>
          </c:tx>
          <c:spPr>
            <a:ln w="22225" cap="rnd">
              <a:solidFill>
                <a:srgbClr val="4674C6"/>
              </a:solidFill>
              <a:round/>
            </a:ln>
            <a:effectLst/>
          </c:spPr>
          <c:marker>
            <c:symbol val="none"/>
          </c:marker>
          <c:xVal>
            <c:numRef>
              <c:f>'Rekensheet heterogene watergang'!$A$4:$A$1002</c:f>
              <c:numCache>
                <c:formatCode>0.00</c:formatCode>
                <c:ptCount val="999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4.2</c:v>
                </c:pt>
                <c:pt idx="7">
                  <c:v>4.9000000000000004</c:v>
                </c:pt>
                <c:pt idx="8">
                  <c:v>5.6000000000000005</c:v>
                </c:pt>
                <c:pt idx="9">
                  <c:v>6.3000000000000007</c:v>
                </c:pt>
                <c:pt idx="10">
                  <c:v>7.0000000000000009</c:v>
                </c:pt>
                <c:pt idx="11">
                  <c:v>7.7000000000000011</c:v>
                </c:pt>
                <c:pt idx="12">
                  <c:v>8.4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10.499999999999998</c:v>
                </c:pt>
                <c:pt idx="16">
                  <c:v>11.199999999999998</c:v>
                </c:pt>
                <c:pt idx="17">
                  <c:v>11.899999999999997</c:v>
                </c:pt>
                <c:pt idx="18">
                  <c:v>12.599999999999996</c:v>
                </c:pt>
                <c:pt idx="19">
                  <c:v>13.299999999999995</c:v>
                </c:pt>
                <c:pt idx="20">
                  <c:v>13.999999999999995</c:v>
                </c:pt>
                <c:pt idx="21">
                  <c:v>14.699999999999994</c:v>
                </c:pt>
                <c:pt idx="22">
                  <c:v>15.399999999999993</c:v>
                </c:pt>
                <c:pt idx="23">
                  <c:v>16.099999999999994</c:v>
                </c:pt>
                <c:pt idx="24">
                  <c:v>16.799999999999994</c:v>
                </c:pt>
                <c:pt idx="25">
                  <c:v>17.499999999999993</c:v>
                </c:pt>
                <c:pt idx="26">
                  <c:v>18.199999999999992</c:v>
                </c:pt>
                <c:pt idx="27">
                  <c:v>18.899999999999991</c:v>
                </c:pt>
                <c:pt idx="28">
                  <c:v>19.599999999999991</c:v>
                </c:pt>
                <c:pt idx="29">
                  <c:v>20.29999999999999</c:v>
                </c:pt>
                <c:pt idx="30">
                  <c:v>20.999999999999989</c:v>
                </c:pt>
                <c:pt idx="31">
                  <c:v>21.699999999999989</c:v>
                </c:pt>
                <c:pt idx="32">
                  <c:v>22.399999999999988</c:v>
                </c:pt>
                <c:pt idx="33">
                  <c:v>23.099999999999987</c:v>
                </c:pt>
                <c:pt idx="34">
                  <c:v>23.799999999999986</c:v>
                </c:pt>
                <c:pt idx="35">
                  <c:v>24.499999999999986</c:v>
                </c:pt>
                <c:pt idx="36">
                  <c:v>25.199999999999985</c:v>
                </c:pt>
                <c:pt idx="37">
                  <c:v>25.899999999999984</c:v>
                </c:pt>
                <c:pt idx="38">
                  <c:v>26.599999999999984</c:v>
                </c:pt>
                <c:pt idx="39">
                  <c:v>27.299999999999983</c:v>
                </c:pt>
                <c:pt idx="40">
                  <c:v>27.999999999999982</c:v>
                </c:pt>
                <c:pt idx="41">
                  <c:v>28.699999999999982</c:v>
                </c:pt>
                <c:pt idx="42">
                  <c:v>29.399999999999981</c:v>
                </c:pt>
                <c:pt idx="43">
                  <c:v>30.09999999999998</c:v>
                </c:pt>
                <c:pt idx="44">
                  <c:v>30.799999999999979</c:v>
                </c:pt>
                <c:pt idx="45">
                  <c:v>31.499999999999979</c:v>
                </c:pt>
                <c:pt idx="46">
                  <c:v>32.199999999999982</c:v>
                </c:pt>
                <c:pt idx="47">
                  <c:v>32.899999999999984</c:v>
                </c:pt>
                <c:pt idx="48">
                  <c:v>33.599999999999987</c:v>
                </c:pt>
                <c:pt idx="49">
                  <c:v>34.29999999999999</c:v>
                </c:pt>
                <c:pt idx="50">
                  <c:v>34.999999999999993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37.1</c:v>
                </c:pt>
                <c:pt idx="54">
                  <c:v>37.800000000000004</c:v>
                </c:pt>
                <c:pt idx="55">
                  <c:v>38.500000000000007</c:v>
                </c:pt>
                <c:pt idx="56">
                  <c:v>39.20000000000001</c:v>
                </c:pt>
                <c:pt idx="57">
                  <c:v>39.900000000000013</c:v>
                </c:pt>
                <c:pt idx="58">
                  <c:v>40.600000000000016</c:v>
                </c:pt>
                <c:pt idx="59">
                  <c:v>41.300000000000018</c:v>
                </c:pt>
                <c:pt idx="60">
                  <c:v>42.000000000000021</c:v>
                </c:pt>
                <c:pt idx="61">
                  <c:v>42.700000000000024</c:v>
                </c:pt>
                <c:pt idx="62">
                  <c:v>43.400000000000027</c:v>
                </c:pt>
                <c:pt idx="63">
                  <c:v>44.10000000000003</c:v>
                </c:pt>
                <c:pt idx="64">
                  <c:v>44.800000000000033</c:v>
                </c:pt>
                <c:pt idx="65">
                  <c:v>45.500000000000036</c:v>
                </c:pt>
                <c:pt idx="66">
                  <c:v>46.200000000000038</c:v>
                </c:pt>
                <c:pt idx="67">
                  <c:v>46.900000000000041</c:v>
                </c:pt>
                <c:pt idx="68">
                  <c:v>47.600000000000044</c:v>
                </c:pt>
                <c:pt idx="69">
                  <c:v>48.300000000000047</c:v>
                </c:pt>
                <c:pt idx="70">
                  <c:v>49.00000000000005</c:v>
                </c:pt>
                <c:pt idx="71">
                  <c:v>49.700000000000053</c:v>
                </c:pt>
                <c:pt idx="72">
                  <c:v>50.400000000000055</c:v>
                </c:pt>
                <c:pt idx="73">
                  <c:v>51.100000000000058</c:v>
                </c:pt>
                <c:pt idx="74">
                  <c:v>51.800000000000061</c:v>
                </c:pt>
                <c:pt idx="75">
                  <c:v>52.500000000000064</c:v>
                </c:pt>
                <c:pt idx="76">
                  <c:v>53.200000000000067</c:v>
                </c:pt>
                <c:pt idx="77">
                  <c:v>53.90000000000007</c:v>
                </c:pt>
                <c:pt idx="78">
                  <c:v>54.600000000000072</c:v>
                </c:pt>
                <c:pt idx="79">
                  <c:v>55.300000000000075</c:v>
                </c:pt>
                <c:pt idx="80">
                  <c:v>56.000000000000078</c:v>
                </c:pt>
                <c:pt idx="81">
                  <c:v>56.700000000000081</c:v>
                </c:pt>
                <c:pt idx="82">
                  <c:v>57.400000000000084</c:v>
                </c:pt>
                <c:pt idx="83">
                  <c:v>58.100000000000087</c:v>
                </c:pt>
                <c:pt idx="84">
                  <c:v>58.80000000000009</c:v>
                </c:pt>
                <c:pt idx="85">
                  <c:v>59.500000000000092</c:v>
                </c:pt>
                <c:pt idx="86">
                  <c:v>60.200000000000095</c:v>
                </c:pt>
                <c:pt idx="87">
                  <c:v>60.900000000000098</c:v>
                </c:pt>
                <c:pt idx="88">
                  <c:v>61.600000000000101</c:v>
                </c:pt>
                <c:pt idx="89">
                  <c:v>62.300000000000104</c:v>
                </c:pt>
                <c:pt idx="90">
                  <c:v>63.000000000000107</c:v>
                </c:pt>
                <c:pt idx="91">
                  <c:v>63.700000000000109</c:v>
                </c:pt>
                <c:pt idx="92">
                  <c:v>64.400000000000105</c:v>
                </c:pt>
                <c:pt idx="93">
                  <c:v>65.100000000000108</c:v>
                </c:pt>
                <c:pt idx="94">
                  <c:v>65.800000000000111</c:v>
                </c:pt>
                <c:pt idx="95">
                  <c:v>66.500000000000114</c:v>
                </c:pt>
                <c:pt idx="96">
                  <c:v>67.200000000000117</c:v>
                </c:pt>
                <c:pt idx="97">
                  <c:v>67.900000000000119</c:v>
                </c:pt>
                <c:pt idx="98">
                  <c:v>68.600000000000122</c:v>
                </c:pt>
                <c:pt idx="99">
                  <c:v>69.300000000000125</c:v>
                </c:pt>
                <c:pt idx="100">
                  <c:v>70.000000000000128</c:v>
                </c:pt>
                <c:pt idx="101">
                  <c:v>70.700000000000131</c:v>
                </c:pt>
                <c:pt idx="102">
                  <c:v>71.400000000000134</c:v>
                </c:pt>
                <c:pt idx="103">
                  <c:v>72.100000000000136</c:v>
                </c:pt>
                <c:pt idx="104">
                  <c:v>72.800000000000139</c:v>
                </c:pt>
                <c:pt idx="105">
                  <c:v>73.500000000000142</c:v>
                </c:pt>
                <c:pt idx="106">
                  <c:v>74.200000000000145</c:v>
                </c:pt>
                <c:pt idx="107">
                  <c:v>74.900000000000148</c:v>
                </c:pt>
                <c:pt idx="108">
                  <c:v>75.600000000000151</c:v>
                </c:pt>
                <c:pt idx="109">
                  <c:v>76.300000000000153</c:v>
                </c:pt>
                <c:pt idx="110">
                  <c:v>77.000000000000156</c:v>
                </c:pt>
                <c:pt idx="111">
                  <c:v>77.700000000000159</c:v>
                </c:pt>
                <c:pt idx="112">
                  <c:v>78.400000000000162</c:v>
                </c:pt>
                <c:pt idx="113">
                  <c:v>79.100000000000165</c:v>
                </c:pt>
                <c:pt idx="114">
                  <c:v>79.800000000000168</c:v>
                </c:pt>
                <c:pt idx="115">
                  <c:v>80.500000000000171</c:v>
                </c:pt>
                <c:pt idx="116">
                  <c:v>81.200000000000173</c:v>
                </c:pt>
                <c:pt idx="117">
                  <c:v>81.900000000000176</c:v>
                </c:pt>
                <c:pt idx="118">
                  <c:v>82.600000000000179</c:v>
                </c:pt>
                <c:pt idx="119">
                  <c:v>83.300000000000182</c:v>
                </c:pt>
                <c:pt idx="120">
                  <c:v>84.000000000000185</c:v>
                </c:pt>
                <c:pt idx="121">
                  <c:v>84.700000000000188</c:v>
                </c:pt>
                <c:pt idx="122">
                  <c:v>85.40000000000019</c:v>
                </c:pt>
                <c:pt idx="123">
                  <c:v>86.100000000000193</c:v>
                </c:pt>
                <c:pt idx="124">
                  <c:v>86.800000000000196</c:v>
                </c:pt>
                <c:pt idx="125">
                  <c:v>87.500000000000199</c:v>
                </c:pt>
                <c:pt idx="126">
                  <c:v>88.200000000000202</c:v>
                </c:pt>
                <c:pt idx="127">
                  <c:v>88.900000000000205</c:v>
                </c:pt>
                <c:pt idx="128">
                  <c:v>89.600000000000207</c:v>
                </c:pt>
                <c:pt idx="129">
                  <c:v>90.30000000000021</c:v>
                </c:pt>
                <c:pt idx="130">
                  <c:v>91.000000000000213</c:v>
                </c:pt>
                <c:pt idx="131">
                  <c:v>91.700000000000216</c:v>
                </c:pt>
                <c:pt idx="132">
                  <c:v>92.400000000000219</c:v>
                </c:pt>
                <c:pt idx="133">
                  <c:v>93.100000000000222</c:v>
                </c:pt>
                <c:pt idx="134">
                  <c:v>93.800000000000225</c:v>
                </c:pt>
                <c:pt idx="135">
                  <c:v>94.500000000000227</c:v>
                </c:pt>
                <c:pt idx="136">
                  <c:v>95.20000000000023</c:v>
                </c:pt>
                <c:pt idx="137">
                  <c:v>95.900000000000233</c:v>
                </c:pt>
                <c:pt idx="138">
                  <c:v>96.600000000000236</c:v>
                </c:pt>
                <c:pt idx="139">
                  <c:v>97.300000000000239</c:v>
                </c:pt>
                <c:pt idx="140">
                  <c:v>98.000000000000242</c:v>
                </c:pt>
                <c:pt idx="141">
                  <c:v>98.700000000000244</c:v>
                </c:pt>
                <c:pt idx="142">
                  <c:v>99.400000000000247</c:v>
                </c:pt>
                <c:pt idx="143">
                  <c:v>100.10000000000025</c:v>
                </c:pt>
                <c:pt idx="144">
                  <c:v>100.80000000000025</c:v>
                </c:pt>
                <c:pt idx="145">
                  <c:v>101.50000000000026</c:v>
                </c:pt>
                <c:pt idx="146">
                  <c:v>102.20000000000026</c:v>
                </c:pt>
                <c:pt idx="147">
                  <c:v>102.90000000000026</c:v>
                </c:pt>
                <c:pt idx="148">
                  <c:v>103.60000000000026</c:v>
                </c:pt>
                <c:pt idx="149">
                  <c:v>104.30000000000027</c:v>
                </c:pt>
                <c:pt idx="150">
                  <c:v>105.00000000000027</c:v>
                </c:pt>
                <c:pt idx="151">
                  <c:v>105.70000000000027</c:v>
                </c:pt>
                <c:pt idx="152">
                  <c:v>106.40000000000028</c:v>
                </c:pt>
                <c:pt idx="153">
                  <c:v>107.10000000000028</c:v>
                </c:pt>
                <c:pt idx="154">
                  <c:v>107.80000000000028</c:v>
                </c:pt>
                <c:pt idx="155">
                  <c:v>108.50000000000028</c:v>
                </c:pt>
                <c:pt idx="156">
                  <c:v>109.20000000000029</c:v>
                </c:pt>
                <c:pt idx="157">
                  <c:v>109.90000000000029</c:v>
                </c:pt>
                <c:pt idx="158">
                  <c:v>110.60000000000029</c:v>
                </c:pt>
                <c:pt idx="159">
                  <c:v>111.3000000000003</c:v>
                </c:pt>
                <c:pt idx="160">
                  <c:v>112.0000000000003</c:v>
                </c:pt>
                <c:pt idx="161">
                  <c:v>112.7000000000003</c:v>
                </c:pt>
                <c:pt idx="162">
                  <c:v>113.4000000000003</c:v>
                </c:pt>
                <c:pt idx="163">
                  <c:v>114.10000000000031</c:v>
                </c:pt>
                <c:pt idx="164">
                  <c:v>114.80000000000031</c:v>
                </c:pt>
                <c:pt idx="165">
                  <c:v>115.50000000000031</c:v>
                </c:pt>
                <c:pt idx="166">
                  <c:v>116.20000000000032</c:v>
                </c:pt>
                <c:pt idx="167">
                  <c:v>116.90000000000032</c:v>
                </c:pt>
                <c:pt idx="168">
                  <c:v>117.60000000000032</c:v>
                </c:pt>
                <c:pt idx="169">
                  <c:v>118.30000000000032</c:v>
                </c:pt>
                <c:pt idx="170">
                  <c:v>119.00000000000033</c:v>
                </c:pt>
                <c:pt idx="171">
                  <c:v>119.70000000000033</c:v>
                </c:pt>
                <c:pt idx="172">
                  <c:v>120.40000000000033</c:v>
                </c:pt>
                <c:pt idx="173">
                  <c:v>121.10000000000034</c:v>
                </c:pt>
                <c:pt idx="174">
                  <c:v>121.80000000000034</c:v>
                </c:pt>
                <c:pt idx="175">
                  <c:v>122.50000000000034</c:v>
                </c:pt>
                <c:pt idx="176">
                  <c:v>123.20000000000034</c:v>
                </c:pt>
                <c:pt idx="177">
                  <c:v>123.90000000000035</c:v>
                </c:pt>
                <c:pt idx="178">
                  <c:v>124.60000000000035</c:v>
                </c:pt>
                <c:pt idx="179">
                  <c:v>125.30000000000035</c:v>
                </c:pt>
                <c:pt idx="180">
                  <c:v>126.00000000000036</c:v>
                </c:pt>
                <c:pt idx="181">
                  <c:v>126.70000000000036</c:v>
                </c:pt>
                <c:pt idx="182">
                  <c:v>127.40000000000036</c:v>
                </c:pt>
                <c:pt idx="183">
                  <c:v>128.10000000000036</c:v>
                </c:pt>
                <c:pt idx="184">
                  <c:v>128.80000000000035</c:v>
                </c:pt>
                <c:pt idx="185">
                  <c:v>129.50000000000034</c:v>
                </c:pt>
                <c:pt idx="186">
                  <c:v>130.20000000000033</c:v>
                </c:pt>
                <c:pt idx="187">
                  <c:v>130.90000000000032</c:v>
                </c:pt>
                <c:pt idx="188">
                  <c:v>131.60000000000031</c:v>
                </c:pt>
                <c:pt idx="189">
                  <c:v>132.3000000000003</c:v>
                </c:pt>
                <c:pt idx="190">
                  <c:v>133.00000000000028</c:v>
                </c:pt>
                <c:pt idx="191">
                  <c:v>133.70000000000027</c:v>
                </c:pt>
                <c:pt idx="192">
                  <c:v>134.40000000000026</c:v>
                </c:pt>
                <c:pt idx="193">
                  <c:v>135.10000000000025</c:v>
                </c:pt>
                <c:pt idx="194">
                  <c:v>135.80000000000024</c:v>
                </c:pt>
                <c:pt idx="195">
                  <c:v>136.50000000000023</c:v>
                </c:pt>
                <c:pt idx="196">
                  <c:v>137.20000000000022</c:v>
                </c:pt>
                <c:pt idx="197">
                  <c:v>137.9000000000002</c:v>
                </c:pt>
                <c:pt idx="198">
                  <c:v>138.60000000000019</c:v>
                </c:pt>
                <c:pt idx="199">
                  <c:v>139.30000000000018</c:v>
                </c:pt>
                <c:pt idx="200">
                  <c:v>140.00000000000017</c:v>
                </c:pt>
                <c:pt idx="201">
                  <c:v>140.70000000000016</c:v>
                </c:pt>
                <c:pt idx="202">
                  <c:v>141.40000000000015</c:v>
                </c:pt>
                <c:pt idx="203">
                  <c:v>142.10000000000014</c:v>
                </c:pt>
                <c:pt idx="204">
                  <c:v>142.80000000000013</c:v>
                </c:pt>
                <c:pt idx="205">
                  <c:v>143.50000000000011</c:v>
                </c:pt>
                <c:pt idx="206">
                  <c:v>144.2000000000001</c:v>
                </c:pt>
                <c:pt idx="207">
                  <c:v>144.90000000000009</c:v>
                </c:pt>
                <c:pt idx="208">
                  <c:v>145.60000000000008</c:v>
                </c:pt>
                <c:pt idx="209">
                  <c:v>146.30000000000007</c:v>
                </c:pt>
                <c:pt idx="210">
                  <c:v>147.00000000000006</c:v>
                </c:pt>
                <c:pt idx="211">
                  <c:v>147.70000000000005</c:v>
                </c:pt>
                <c:pt idx="212">
                  <c:v>148.40000000000003</c:v>
                </c:pt>
                <c:pt idx="213">
                  <c:v>149.10000000000002</c:v>
                </c:pt>
                <c:pt idx="214">
                  <c:v>149.80000000000001</c:v>
                </c:pt>
                <c:pt idx="215">
                  <c:v>150.5</c:v>
                </c:pt>
                <c:pt idx="216">
                  <c:v>151.19999999999999</c:v>
                </c:pt>
                <c:pt idx="217">
                  <c:v>151.89999999999998</c:v>
                </c:pt>
                <c:pt idx="218">
                  <c:v>152.59999999999997</c:v>
                </c:pt>
                <c:pt idx="219">
                  <c:v>153.29999999999995</c:v>
                </c:pt>
                <c:pt idx="220">
                  <c:v>153.99999999999994</c:v>
                </c:pt>
                <c:pt idx="221">
                  <c:v>154.69999999999993</c:v>
                </c:pt>
                <c:pt idx="222">
                  <c:v>155.39999999999992</c:v>
                </c:pt>
                <c:pt idx="223">
                  <c:v>156.09999999999991</c:v>
                </c:pt>
                <c:pt idx="224">
                  <c:v>156.7999999999999</c:v>
                </c:pt>
                <c:pt idx="225">
                  <c:v>157.49999999999989</c:v>
                </c:pt>
                <c:pt idx="226">
                  <c:v>158.19999999999987</c:v>
                </c:pt>
                <c:pt idx="227">
                  <c:v>158.89999999999986</c:v>
                </c:pt>
                <c:pt idx="228">
                  <c:v>159.59999999999985</c:v>
                </c:pt>
                <c:pt idx="229">
                  <c:v>160.29999999999984</c:v>
                </c:pt>
                <c:pt idx="230">
                  <c:v>160.99999999999983</c:v>
                </c:pt>
                <c:pt idx="231">
                  <c:v>161.69999999999982</c:v>
                </c:pt>
                <c:pt idx="232">
                  <c:v>162.39999999999981</c:v>
                </c:pt>
                <c:pt idx="233">
                  <c:v>163.0999999999998</c:v>
                </c:pt>
                <c:pt idx="234">
                  <c:v>163.79999999999978</c:v>
                </c:pt>
                <c:pt idx="235">
                  <c:v>164.49999999999977</c:v>
                </c:pt>
                <c:pt idx="236">
                  <c:v>165.19999999999976</c:v>
                </c:pt>
                <c:pt idx="237">
                  <c:v>165.89999999999975</c:v>
                </c:pt>
                <c:pt idx="238">
                  <c:v>166.59999999999974</c:v>
                </c:pt>
                <c:pt idx="239">
                  <c:v>167.29999999999973</c:v>
                </c:pt>
                <c:pt idx="240">
                  <c:v>167.99999999999972</c:v>
                </c:pt>
                <c:pt idx="241">
                  <c:v>168.6999999999997</c:v>
                </c:pt>
                <c:pt idx="242">
                  <c:v>169.39999999999969</c:v>
                </c:pt>
                <c:pt idx="243">
                  <c:v>170.09999999999968</c:v>
                </c:pt>
                <c:pt idx="244">
                  <c:v>170.79999999999967</c:v>
                </c:pt>
                <c:pt idx="245">
                  <c:v>171.49999999999966</c:v>
                </c:pt>
                <c:pt idx="246">
                  <c:v>172.19999999999965</c:v>
                </c:pt>
                <c:pt idx="247">
                  <c:v>172.89999999999964</c:v>
                </c:pt>
                <c:pt idx="248">
                  <c:v>173.59999999999962</c:v>
                </c:pt>
                <c:pt idx="249">
                  <c:v>174.29999999999961</c:v>
                </c:pt>
                <c:pt idx="250">
                  <c:v>174.9999999999996</c:v>
                </c:pt>
                <c:pt idx="251">
                  <c:v>175.69999999999959</c:v>
                </c:pt>
                <c:pt idx="252">
                  <c:v>176.39999999999958</c:v>
                </c:pt>
                <c:pt idx="253">
                  <c:v>177.09999999999957</c:v>
                </c:pt>
                <c:pt idx="254">
                  <c:v>177.79999999999956</c:v>
                </c:pt>
                <c:pt idx="255">
                  <c:v>178.49999999999955</c:v>
                </c:pt>
                <c:pt idx="256">
                  <c:v>179.19999999999953</c:v>
                </c:pt>
                <c:pt idx="257">
                  <c:v>179.89999999999952</c:v>
                </c:pt>
                <c:pt idx="258">
                  <c:v>180.59999999999951</c:v>
                </c:pt>
                <c:pt idx="259">
                  <c:v>181.2999999999995</c:v>
                </c:pt>
                <c:pt idx="260">
                  <c:v>181.99999999999949</c:v>
                </c:pt>
                <c:pt idx="261">
                  <c:v>182.69999999999948</c:v>
                </c:pt>
                <c:pt idx="262">
                  <c:v>183.39999999999947</c:v>
                </c:pt>
                <c:pt idx="263">
                  <c:v>184.09999999999945</c:v>
                </c:pt>
                <c:pt idx="264">
                  <c:v>184.79999999999944</c:v>
                </c:pt>
                <c:pt idx="265">
                  <c:v>185.49999999999943</c:v>
                </c:pt>
                <c:pt idx="266">
                  <c:v>186.19999999999942</c:v>
                </c:pt>
                <c:pt idx="267">
                  <c:v>186.89999999999941</c:v>
                </c:pt>
                <c:pt idx="268">
                  <c:v>187.5999999999994</c:v>
                </c:pt>
                <c:pt idx="269">
                  <c:v>188.29999999999939</c:v>
                </c:pt>
                <c:pt idx="270">
                  <c:v>188.99999999999937</c:v>
                </c:pt>
                <c:pt idx="271">
                  <c:v>189.69999999999936</c:v>
                </c:pt>
                <c:pt idx="272">
                  <c:v>190.39999999999935</c:v>
                </c:pt>
                <c:pt idx="273">
                  <c:v>191.09999999999934</c:v>
                </c:pt>
                <c:pt idx="274">
                  <c:v>191.79999999999933</c:v>
                </c:pt>
                <c:pt idx="275">
                  <c:v>192.49999999999932</c:v>
                </c:pt>
                <c:pt idx="276">
                  <c:v>193.19999999999931</c:v>
                </c:pt>
                <c:pt idx="277">
                  <c:v>193.8999999999993</c:v>
                </c:pt>
                <c:pt idx="278">
                  <c:v>194.59999999999928</c:v>
                </c:pt>
                <c:pt idx="279">
                  <c:v>195.29999999999927</c:v>
                </c:pt>
                <c:pt idx="280">
                  <c:v>195.99999999999926</c:v>
                </c:pt>
                <c:pt idx="281">
                  <c:v>196.69999999999925</c:v>
                </c:pt>
                <c:pt idx="282">
                  <c:v>197.39999999999924</c:v>
                </c:pt>
                <c:pt idx="283">
                  <c:v>198.09999999999923</c:v>
                </c:pt>
                <c:pt idx="284">
                  <c:v>198.79999999999922</c:v>
                </c:pt>
                <c:pt idx="285">
                  <c:v>199.4999999999992</c:v>
                </c:pt>
                <c:pt idx="286">
                  <c:v>200.19999999999919</c:v>
                </c:pt>
                <c:pt idx="287">
                  <c:v>200.89999999999918</c:v>
                </c:pt>
                <c:pt idx="288">
                  <c:v>201.59999999999917</c:v>
                </c:pt>
                <c:pt idx="289">
                  <c:v>202.29999999999916</c:v>
                </c:pt>
                <c:pt idx="290">
                  <c:v>202.99999999999915</c:v>
                </c:pt>
                <c:pt idx="291">
                  <c:v>203.69999999999914</c:v>
                </c:pt>
                <c:pt idx="292">
                  <c:v>204.39999999999912</c:v>
                </c:pt>
                <c:pt idx="293">
                  <c:v>205.09999999999911</c:v>
                </c:pt>
                <c:pt idx="294">
                  <c:v>205.7999999999991</c:v>
                </c:pt>
                <c:pt idx="295">
                  <c:v>206.49999999999909</c:v>
                </c:pt>
                <c:pt idx="296">
                  <c:v>207.19999999999908</c:v>
                </c:pt>
                <c:pt idx="297">
                  <c:v>207.89999999999907</c:v>
                </c:pt>
                <c:pt idx="298">
                  <c:v>208.59999999999906</c:v>
                </c:pt>
                <c:pt idx="299">
                  <c:v>209.29999999999905</c:v>
                </c:pt>
                <c:pt idx="300">
                  <c:v>209.99999999999903</c:v>
                </c:pt>
                <c:pt idx="301">
                  <c:v>210.69999999999902</c:v>
                </c:pt>
                <c:pt idx="302">
                  <c:v>211.39999999999901</c:v>
                </c:pt>
                <c:pt idx="303">
                  <c:v>212.099999999999</c:v>
                </c:pt>
                <c:pt idx="304">
                  <c:v>212.79999999999899</c:v>
                </c:pt>
                <c:pt idx="305">
                  <c:v>213.49999999999898</c:v>
                </c:pt>
                <c:pt idx="306">
                  <c:v>214.19999999999897</c:v>
                </c:pt>
                <c:pt idx="307">
                  <c:v>214.89999999999895</c:v>
                </c:pt>
                <c:pt idx="308">
                  <c:v>215.59999999999894</c:v>
                </c:pt>
                <c:pt idx="309">
                  <c:v>216.29999999999893</c:v>
                </c:pt>
                <c:pt idx="310">
                  <c:v>216.99999999999892</c:v>
                </c:pt>
                <c:pt idx="311">
                  <c:v>217.69999999999891</c:v>
                </c:pt>
                <c:pt idx="312">
                  <c:v>218.3999999999989</c:v>
                </c:pt>
                <c:pt idx="313">
                  <c:v>219.09999999999889</c:v>
                </c:pt>
                <c:pt idx="314">
                  <c:v>219.79999999999887</c:v>
                </c:pt>
                <c:pt idx="315">
                  <c:v>220.49999999999886</c:v>
                </c:pt>
                <c:pt idx="316">
                  <c:v>221.19999999999885</c:v>
                </c:pt>
                <c:pt idx="317">
                  <c:v>221.89999999999884</c:v>
                </c:pt>
                <c:pt idx="318">
                  <c:v>222.59999999999883</c:v>
                </c:pt>
                <c:pt idx="319">
                  <c:v>223.29999999999882</c:v>
                </c:pt>
                <c:pt idx="320">
                  <c:v>223.99999999999881</c:v>
                </c:pt>
                <c:pt idx="321">
                  <c:v>224.69999999999879</c:v>
                </c:pt>
                <c:pt idx="322">
                  <c:v>225.39999999999878</c:v>
                </c:pt>
                <c:pt idx="323">
                  <c:v>226.09999999999877</c:v>
                </c:pt>
                <c:pt idx="324">
                  <c:v>226.79999999999876</c:v>
                </c:pt>
                <c:pt idx="325">
                  <c:v>227.49999999999875</c:v>
                </c:pt>
                <c:pt idx="326">
                  <c:v>228.19999999999874</c:v>
                </c:pt>
                <c:pt idx="327">
                  <c:v>228.89999999999873</c:v>
                </c:pt>
                <c:pt idx="328">
                  <c:v>229.59999999999872</c:v>
                </c:pt>
                <c:pt idx="329">
                  <c:v>230.2999999999987</c:v>
                </c:pt>
                <c:pt idx="330">
                  <c:v>230.99999999999869</c:v>
                </c:pt>
                <c:pt idx="331">
                  <c:v>231.69999999999868</c:v>
                </c:pt>
                <c:pt idx="332">
                  <c:v>232.39999999999867</c:v>
                </c:pt>
                <c:pt idx="333">
                  <c:v>233.09999999999866</c:v>
                </c:pt>
                <c:pt idx="334">
                  <c:v>233.79999999999865</c:v>
                </c:pt>
                <c:pt idx="335">
                  <c:v>234.49999999999864</c:v>
                </c:pt>
                <c:pt idx="336">
                  <c:v>235.19999999999862</c:v>
                </c:pt>
                <c:pt idx="337">
                  <c:v>235.89999999999861</c:v>
                </c:pt>
                <c:pt idx="338">
                  <c:v>236.5999999999986</c:v>
                </c:pt>
                <c:pt idx="339">
                  <c:v>237.29999999999859</c:v>
                </c:pt>
                <c:pt idx="340">
                  <c:v>237.99999999999858</c:v>
                </c:pt>
                <c:pt idx="341">
                  <c:v>238.69999999999857</c:v>
                </c:pt>
                <c:pt idx="342">
                  <c:v>239.39999999999856</c:v>
                </c:pt>
                <c:pt idx="343">
                  <c:v>240.09999999999854</c:v>
                </c:pt>
                <c:pt idx="344">
                  <c:v>240.79999999999853</c:v>
                </c:pt>
                <c:pt idx="345">
                  <c:v>241.49999999999852</c:v>
                </c:pt>
                <c:pt idx="346">
                  <c:v>242.19999999999851</c:v>
                </c:pt>
                <c:pt idx="347">
                  <c:v>242.8999999999985</c:v>
                </c:pt>
                <c:pt idx="348">
                  <c:v>243.59999999999849</c:v>
                </c:pt>
                <c:pt idx="349">
                  <c:v>244.29999999999848</c:v>
                </c:pt>
                <c:pt idx="350">
                  <c:v>244.99999999999847</c:v>
                </c:pt>
                <c:pt idx="351">
                  <c:v>245.69999999999845</c:v>
                </c:pt>
                <c:pt idx="352">
                  <c:v>246.39999999999844</c:v>
                </c:pt>
                <c:pt idx="353">
                  <c:v>247.09999999999843</c:v>
                </c:pt>
                <c:pt idx="354">
                  <c:v>247.79999999999842</c:v>
                </c:pt>
                <c:pt idx="355">
                  <c:v>248.49999999999841</c:v>
                </c:pt>
                <c:pt idx="356">
                  <c:v>249.1999999999984</c:v>
                </c:pt>
                <c:pt idx="357">
                  <c:v>249.89999999999839</c:v>
                </c:pt>
                <c:pt idx="358">
                  <c:v>250.59999999999837</c:v>
                </c:pt>
                <c:pt idx="359">
                  <c:v>251.29999999999836</c:v>
                </c:pt>
                <c:pt idx="360">
                  <c:v>251.99999999999835</c:v>
                </c:pt>
                <c:pt idx="361">
                  <c:v>252.69999999999834</c:v>
                </c:pt>
                <c:pt idx="362">
                  <c:v>253.39999999999833</c:v>
                </c:pt>
                <c:pt idx="363">
                  <c:v>254.09999999999832</c:v>
                </c:pt>
                <c:pt idx="364">
                  <c:v>254.79999999999831</c:v>
                </c:pt>
                <c:pt idx="365">
                  <c:v>255.49999999999829</c:v>
                </c:pt>
                <c:pt idx="366">
                  <c:v>256.19999999999828</c:v>
                </c:pt>
                <c:pt idx="367">
                  <c:v>256.89999999999827</c:v>
                </c:pt>
                <c:pt idx="368">
                  <c:v>257.59999999999826</c:v>
                </c:pt>
                <c:pt idx="369">
                  <c:v>258.29999999999825</c:v>
                </c:pt>
                <c:pt idx="370">
                  <c:v>258.99999999999824</c:v>
                </c:pt>
                <c:pt idx="371">
                  <c:v>259.69999999999823</c:v>
                </c:pt>
                <c:pt idx="372">
                  <c:v>260.39999999999822</c:v>
                </c:pt>
                <c:pt idx="373">
                  <c:v>261.0999999999982</c:v>
                </c:pt>
                <c:pt idx="374">
                  <c:v>261.79999999999819</c:v>
                </c:pt>
                <c:pt idx="375">
                  <c:v>262.49999999999818</c:v>
                </c:pt>
                <c:pt idx="376">
                  <c:v>263.19999999999817</c:v>
                </c:pt>
                <c:pt idx="377">
                  <c:v>263.89999999999816</c:v>
                </c:pt>
                <c:pt idx="378">
                  <c:v>264.59999999999815</c:v>
                </c:pt>
                <c:pt idx="379">
                  <c:v>265.29999999999814</c:v>
                </c:pt>
                <c:pt idx="380">
                  <c:v>265.99999999999812</c:v>
                </c:pt>
                <c:pt idx="381">
                  <c:v>266.69999999999811</c:v>
                </c:pt>
                <c:pt idx="382">
                  <c:v>267.3999999999981</c:v>
                </c:pt>
                <c:pt idx="383">
                  <c:v>268.09999999999809</c:v>
                </c:pt>
                <c:pt idx="384">
                  <c:v>268.79999999999808</c:v>
                </c:pt>
                <c:pt idx="385">
                  <c:v>269.49999999999807</c:v>
                </c:pt>
                <c:pt idx="386">
                  <c:v>270.19999999999806</c:v>
                </c:pt>
                <c:pt idx="387">
                  <c:v>270.89999999999804</c:v>
                </c:pt>
                <c:pt idx="388">
                  <c:v>271.59999999999803</c:v>
                </c:pt>
                <c:pt idx="389">
                  <c:v>272.29999999999802</c:v>
                </c:pt>
                <c:pt idx="390">
                  <c:v>272.99999999999801</c:v>
                </c:pt>
                <c:pt idx="391">
                  <c:v>273.699999999998</c:v>
                </c:pt>
                <c:pt idx="392">
                  <c:v>274.39999999999799</c:v>
                </c:pt>
                <c:pt idx="393">
                  <c:v>275.09999999999798</c:v>
                </c:pt>
                <c:pt idx="394">
                  <c:v>275.79999999999797</c:v>
                </c:pt>
                <c:pt idx="395">
                  <c:v>276.49999999999795</c:v>
                </c:pt>
                <c:pt idx="396">
                  <c:v>277.19999999999794</c:v>
                </c:pt>
                <c:pt idx="397">
                  <c:v>277.89999999999793</c:v>
                </c:pt>
                <c:pt idx="398">
                  <c:v>278.59999999999792</c:v>
                </c:pt>
                <c:pt idx="399">
                  <c:v>279.29999999999791</c:v>
                </c:pt>
                <c:pt idx="400">
                  <c:v>279.9999999999979</c:v>
                </c:pt>
                <c:pt idx="401">
                  <c:v>280.69999999999789</c:v>
                </c:pt>
                <c:pt idx="402">
                  <c:v>281.39999999999787</c:v>
                </c:pt>
                <c:pt idx="403">
                  <c:v>282.09999999999786</c:v>
                </c:pt>
                <c:pt idx="404">
                  <c:v>282.79999999999785</c:v>
                </c:pt>
                <c:pt idx="405">
                  <c:v>283.49999999999784</c:v>
                </c:pt>
                <c:pt idx="406">
                  <c:v>284.19999999999783</c:v>
                </c:pt>
                <c:pt idx="407">
                  <c:v>284.89999999999782</c:v>
                </c:pt>
                <c:pt idx="408">
                  <c:v>285.59999999999781</c:v>
                </c:pt>
                <c:pt idx="409">
                  <c:v>286.29999999999779</c:v>
                </c:pt>
                <c:pt idx="410">
                  <c:v>286.99999999999778</c:v>
                </c:pt>
                <c:pt idx="411">
                  <c:v>287.69999999999777</c:v>
                </c:pt>
                <c:pt idx="412">
                  <c:v>288.39999999999776</c:v>
                </c:pt>
                <c:pt idx="413">
                  <c:v>289.09999999999775</c:v>
                </c:pt>
                <c:pt idx="414">
                  <c:v>289.79999999999774</c:v>
                </c:pt>
                <c:pt idx="415">
                  <c:v>290.49999999999773</c:v>
                </c:pt>
                <c:pt idx="416">
                  <c:v>291.19999999999771</c:v>
                </c:pt>
                <c:pt idx="417">
                  <c:v>291.8999999999977</c:v>
                </c:pt>
                <c:pt idx="418">
                  <c:v>292.59999999999769</c:v>
                </c:pt>
                <c:pt idx="419">
                  <c:v>293.29999999999768</c:v>
                </c:pt>
                <c:pt idx="420">
                  <c:v>293.99999999999767</c:v>
                </c:pt>
                <c:pt idx="421">
                  <c:v>294.69999999999766</c:v>
                </c:pt>
                <c:pt idx="422">
                  <c:v>295.39999999999765</c:v>
                </c:pt>
                <c:pt idx="423">
                  <c:v>296.09999999999764</c:v>
                </c:pt>
                <c:pt idx="424">
                  <c:v>296.79999999999762</c:v>
                </c:pt>
                <c:pt idx="425">
                  <c:v>297.49999999999761</c:v>
                </c:pt>
                <c:pt idx="426">
                  <c:v>298.1999999999976</c:v>
                </c:pt>
                <c:pt idx="427">
                  <c:v>298.89999999999759</c:v>
                </c:pt>
                <c:pt idx="428">
                  <c:v>299.59999999999758</c:v>
                </c:pt>
                <c:pt idx="429">
                  <c:v>300.29999999999757</c:v>
                </c:pt>
                <c:pt idx="430">
                  <c:v>300.99999999999756</c:v>
                </c:pt>
                <c:pt idx="431">
                  <c:v>301.69999999999754</c:v>
                </c:pt>
                <c:pt idx="432">
                  <c:v>302.39999999999753</c:v>
                </c:pt>
                <c:pt idx="433">
                  <c:v>303.09999999999752</c:v>
                </c:pt>
                <c:pt idx="434">
                  <c:v>303.79999999999751</c:v>
                </c:pt>
                <c:pt idx="435">
                  <c:v>304.4999999999975</c:v>
                </c:pt>
                <c:pt idx="436">
                  <c:v>305.19999999999749</c:v>
                </c:pt>
                <c:pt idx="437">
                  <c:v>305.89999999999748</c:v>
                </c:pt>
                <c:pt idx="438">
                  <c:v>306.59999999999746</c:v>
                </c:pt>
                <c:pt idx="439">
                  <c:v>307.29999999999745</c:v>
                </c:pt>
                <c:pt idx="440">
                  <c:v>307.99999999999744</c:v>
                </c:pt>
                <c:pt idx="441">
                  <c:v>308.69999999999743</c:v>
                </c:pt>
                <c:pt idx="442">
                  <c:v>309.39999999999742</c:v>
                </c:pt>
                <c:pt idx="443">
                  <c:v>310.09999999999741</c:v>
                </c:pt>
                <c:pt idx="444">
                  <c:v>310.7999999999974</c:v>
                </c:pt>
                <c:pt idx="445">
                  <c:v>311.49999999999739</c:v>
                </c:pt>
                <c:pt idx="446">
                  <c:v>312.19999999999737</c:v>
                </c:pt>
                <c:pt idx="447">
                  <c:v>312.89999999999736</c:v>
                </c:pt>
                <c:pt idx="448">
                  <c:v>313.59999999999735</c:v>
                </c:pt>
                <c:pt idx="449">
                  <c:v>314.29999999999734</c:v>
                </c:pt>
                <c:pt idx="450">
                  <c:v>314.99999999999733</c:v>
                </c:pt>
                <c:pt idx="451">
                  <c:v>315.69999999999732</c:v>
                </c:pt>
                <c:pt idx="452">
                  <c:v>316.39999999999731</c:v>
                </c:pt>
                <c:pt idx="453">
                  <c:v>317.09999999999729</c:v>
                </c:pt>
                <c:pt idx="454">
                  <c:v>317.79999999999728</c:v>
                </c:pt>
                <c:pt idx="455">
                  <c:v>318.49999999999727</c:v>
                </c:pt>
                <c:pt idx="456">
                  <c:v>319.19999999999726</c:v>
                </c:pt>
                <c:pt idx="457">
                  <c:v>319.89999999999725</c:v>
                </c:pt>
                <c:pt idx="458">
                  <c:v>320.59999999999724</c:v>
                </c:pt>
                <c:pt idx="459">
                  <c:v>321.29999999999723</c:v>
                </c:pt>
                <c:pt idx="460">
                  <c:v>321.99999999999721</c:v>
                </c:pt>
                <c:pt idx="461">
                  <c:v>322.6999999999972</c:v>
                </c:pt>
                <c:pt idx="462">
                  <c:v>323.39999999999719</c:v>
                </c:pt>
                <c:pt idx="463">
                  <c:v>324.09999999999718</c:v>
                </c:pt>
                <c:pt idx="464">
                  <c:v>324.79999999999717</c:v>
                </c:pt>
                <c:pt idx="465">
                  <c:v>325.49999999999716</c:v>
                </c:pt>
                <c:pt idx="466">
                  <c:v>326.19999999999715</c:v>
                </c:pt>
                <c:pt idx="467">
                  <c:v>326.89999999999714</c:v>
                </c:pt>
                <c:pt idx="468">
                  <c:v>327.59999999999712</c:v>
                </c:pt>
                <c:pt idx="469">
                  <c:v>328.29999999999711</c:v>
                </c:pt>
                <c:pt idx="470">
                  <c:v>328.9999999999971</c:v>
                </c:pt>
                <c:pt idx="471">
                  <c:v>329.69999999999709</c:v>
                </c:pt>
                <c:pt idx="472">
                  <c:v>330.39999999999708</c:v>
                </c:pt>
                <c:pt idx="473">
                  <c:v>331.09999999999707</c:v>
                </c:pt>
                <c:pt idx="474">
                  <c:v>331.79999999999706</c:v>
                </c:pt>
                <c:pt idx="475">
                  <c:v>332.49999999999704</c:v>
                </c:pt>
                <c:pt idx="476">
                  <c:v>333.19999999999703</c:v>
                </c:pt>
                <c:pt idx="477">
                  <c:v>333.89999999999702</c:v>
                </c:pt>
                <c:pt idx="478">
                  <c:v>334.59999999999701</c:v>
                </c:pt>
                <c:pt idx="479">
                  <c:v>335.299999999997</c:v>
                </c:pt>
                <c:pt idx="480">
                  <c:v>335.99999999999699</c:v>
                </c:pt>
                <c:pt idx="481">
                  <c:v>336.69999999999698</c:v>
                </c:pt>
                <c:pt idx="482">
                  <c:v>337.39999999999696</c:v>
                </c:pt>
                <c:pt idx="483">
                  <c:v>338.09999999999695</c:v>
                </c:pt>
                <c:pt idx="484">
                  <c:v>338.79999999999694</c:v>
                </c:pt>
                <c:pt idx="485">
                  <c:v>339.49999999999693</c:v>
                </c:pt>
                <c:pt idx="486">
                  <c:v>340.19999999999692</c:v>
                </c:pt>
                <c:pt idx="487">
                  <c:v>340.89999999999691</c:v>
                </c:pt>
                <c:pt idx="488">
                  <c:v>341.5999999999969</c:v>
                </c:pt>
                <c:pt idx="489">
                  <c:v>342.29999999999688</c:v>
                </c:pt>
                <c:pt idx="490">
                  <c:v>342.99999999999687</c:v>
                </c:pt>
                <c:pt idx="491">
                  <c:v>343.69999999999686</c:v>
                </c:pt>
                <c:pt idx="492">
                  <c:v>344.39999999999685</c:v>
                </c:pt>
                <c:pt idx="493">
                  <c:v>345.09999999999684</c:v>
                </c:pt>
                <c:pt idx="494">
                  <c:v>345.79999999999683</c:v>
                </c:pt>
                <c:pt idx="495">
                  <c:v>346.49999999999682</c:v>
                </c:pt>
                <c:pt idx="496">
                  <c:v>347.19999999999681</c:v>
                </c:pt>
                <c:pt idx="497">
                  <c:v>347.89999999999679</c:v>
                </c:pt>
                <c:pt idx="498">
                  <c:v>348.59999999999678</c:v>
                </c:pt>
                <c:pt idx="499">
                  <c:v>349.29999999999677</c:v>
                </c:pt>
                <c:pt idx="500">
                  <c:v>349.99999999999676</c:v>
                </c:pt>
                <c:pt idx="501">
                  <c:v>350.69999999999675</c:v>
                </c:pt>
                <c:pt idx="502">
                  <c:v>351.39999999999674</c:v>
                </c:pt>
                <c:pt idx="503">
                  <c:v>352.09999999999673</c:v>
                </c:pt>
                <c:pt idx="504">
                  <c:v>352.79999999999671</c:v>
                </c:pt>
                <c:pt idx="505">
                  <c:v>353.4999999999967</c:v>
                </c:pt>
                <c:pt idx="506">
                  <c:v>354.19999999999669</c:v>
                </c:pt>
                <c:pt idx="507">
                  <c:v>354.89999999999668</c:v>
                </c:pt>
                <c:pt idx="508">
                  <c:v>355.59999999999667</c:v>
                </c:pt>
                <c:pt idx="509">
                  <c:v>356.29999999999666</c:v>
                </c:pt>
                <c:pt idx="510">
                  <c:v>356.99999999999665</c:v>
                </c:pt>
                <c:pt idx="511">
                  <c:v>357.69999999999663</c:v>
                </c:pt>
                <c:pt idx="512">
                  <c:v>358.39999999999662</c:v>
                </c:pt>
                <c:pt idx="513">
                  <c:v>359.09999999999661</c:v>
                </c:pt>
                <c:pt idx="514">
                  <c:v>359.7999999999966</c:v>
                </c:pt>
                <c:pt idx="515">
                  <c:v>360.49999999999659</c:v>
                </c:pt>
                <c:pt idx="516">
                  <c:v>361.19999999999658</c:v>
                </c:pt>
                <c:pt idx="517">
                  <c:v>361.89999999999657</c:v>
                </c:pt>
                <c:pt idx="518">
                  <c:v>362.59999999999656</c:v>
                </c:pt>
                <c:pt idx="519">
                  <c:v>363.29999999999654</c:v>
                </c:pt>
                <c:pt idx="520">
                  <c:v>363.99999999999653</c:v>
                </c:pt>
                <c:pt idx="521">
                  <c:v>364.69999999999652</c:v>
                </c:pt>
                <c:pt idx="522">
                  <c:v>365.39999999999651</c:v>
                </c:pt>
                <c:pt idx="523">
                  <c:v>366.0999999999965</c:v>
                </c:pt>
                <c:pt idx="524">
                  <c:v>366.79999999999649</c:v>
                </c:pt>
                <c:pt idx="525">
                  <c:v>367.49999999999648</c:v>
                </c:pt>
                <c:pt idx="526">
                  <c:v>368.19999999999646</c:v>
                </c:pt>
                <c:pt idx="527">
                  <c:v>368.89999999999645</c:v>
                </c:pt>
                <c:pt idx="528">
                  <c:v>369.59999999999644</c:v>
                </c:pt>
                <c:pt idx="529">
                  <c:v>370.29999999999643</c:v>
                </c:pt>
                <c:pt idx="530">
                  <c:v>370.99999999999642</c:v>
                </c:pt>
                <c:pt idx="531">
                  <c:v>371.69999999999641</c:v>
                </c:pt>
                <c:pt idx="532">
                  <c:v>372.3999999999964</c:v>
                </c:pt>
                <c:pt idx="533">
                  <c:v>373.09999999999638</c:v>
                </c:pt>
                <c:pt idx="534">
                  <c:v>373.79999999999637</c:v>
                </c:pt>
                <c:pt idx="535">
                  <c:v>374.49999999999636</c:v>
                </c:pt>
                <c:pt idx="536">
                  <c:v>375.19999999999635</c:v>
                </c:pt>
                <c:pt idx="537">
                  <c:v>375.89999999999634</c:v>
                </c:pt>
                <c:pt idx="538">
                  <c:v>376.59999999999633</c:v>
                </c:pt>
                <c:pt idx="539">
                  <c:v>377.29999999999632</c:v>
                </c:pt>
                <c:pt idx="540">
                  <c:v>377.99999999999631</c:v>
                </c:pt>
                <c:pt idx="541">
                  <c:v>378.69999999999629</c:v>
                </c:pt>
                <c:pt idx="542">
                  <c:v>379.39999999999628</c:v>
                </c:pt>
                <c:pt idx="543">
                  <c:v>380.09999999999627</c:v>
                </c:pt>
                <c:pt idx="544">
                  <c:v>380.79999999999626</c:v>
                </c:pt>
                <c:pt idx="545">
                  <c:v>381.49999999999625</c:v>
                </c:pt>
                <c:pt idx="546">
                  <c:v>382.19999999999624</c:v>
                </c:pt>
                <c:pt idx="547">
                  <c:v>382.89999999999623</c:v>
                </c:pt>
                <c:pt idx="548">
                  <c:v>383.59999999999621</c:v>
                </c:pt>
                <c:pt idx="549">
                  <c:v>384.2999999999962</c:v>
                </c:pt>
                <c:pt idx="550">
                  <c:v>384.99999999999619</c:v>
                </c:pt>
                <c:pt idx="551">
                  <c:v>385.69999999999618</c:v>
                </c:pt>
                <c:pt idx="552">
                  <c:v>386.39999999999617</c:v>
                </c:pt>
                <c:pt idx="553">
                  <c:v>387.09999999999616</c:v>
                </c:pt>
                <c:pt idx="554">
                  <c:v>387.79999999999615</c:v>
                </c:pt>
                <c:pt idx="555">
                  <c:v>388.49999999999613</c:v>
                </c:pt>
                <c:pt idx="556">
                  <c:v>389.19999999999612</c:v>
                </c:pt>
                <c:pt idx="557">
                  <c:v>389.89999999999611</c:v>
                </c:pt>
                <c:pt idx="558">
                  <c:v>390.5999999999961</c:v>
                </c:pt>
                <c:pt idx="559">
                  <c:v>391.29999999999609</c:v>
                </c:pt>
                <c:pt idx="560">
                  <c:v>391.99999999999608</c:v>
                </c:pt>
                <c:pt idx="561">
                  <c:v>392.69999999999607</c:v>
                </c:pt>
                <c:pt idx="562">
                  <c:v>393.39999999999606</c:v>
                </c:pt>
                <c:pt idx="563">
                  <c:v>394.09999999999604</c:v>
                </c:pt>
                <c:pt idx="564">
                  <c:v>394.79999999999603</c:v>
                </c:pt>
                <c:pt idx="565">
                  <c:v>395.49999999999602</c:v>
                </c:pt>
                <c:pt idx="566">
                  <c:v>396.19999999999601</c:v>
                </c:pt>
                <c:pt idx="567">
                  <c:v>396.899999999996</c:v>
                </c:pt>
                <c:pt idx="568">
                  <c:v>397.59999999999599</c:v>
                </c:pt>
                <c:pt idx="569">
                  <c:v>398.29999999999598</c:v>
                </c:pt>
                <c:pt idx="570">
                  <c:v>398.99999999999596</c:v>
                </c:pt>
                <c:pt idx="571">
                  <c:v>399.69999999999595</c:v>
                </c:pt>
                <c:pt idx="572">
                  <c:v>400.39999999999594</c:v>
                </c:pt>
                <c:pt idx="573">
                  <c:v>401.09999999999593</c:v>
                </c:pt>
                <c:pt idx="574">
                  <c:v>401.79999999999592</c:v>
                </c:pt>
                <c:pt idx="575">
                  <c:v>402.49999999999591</c:v>
                </c:pt>
                <c:pt idx="576">
                  <c:v>403.1999999999959</c:v>
                </c:pt>
                <c:pt idx="577">
                  <c:v>403.89999999999588</c:v>
                </c:pt>
                <c:pt idx="578">
                  <c:v>404.59999999999587</c:v>
                </c:pt>
                <c:pt idx="579">
                  <c:v>405.29999999999586</c:v>
                </c:pt>
                <c:pt idx="580">
                  <c:v>405.99999999999585</c:v>
                </c:pt>
                <c:pt idx="581">
                  <c:v>406.69999999999584</c:v>
                </c:pt>
                <c:pt idx="582">
                  <c:v>407.39999999999583</c:v>
                </c:pt>
                <c:pt idx="583">
                  <c:v>408.09999999999582</c:v>
                </c:pt>
                <c:pt idx="584">
                  <c:v>408.7999999999958</c:v>
                </c:pt>
                <c:pt idx="585">
                  <c:v>409.49999999999579</c:v>
                </c:pt>
                <c:pt idx="586">
                  <c:v>410.19999999999578</c:v>
                </c:pt>
                <c:pt idx="587">
                  <c:v>410.89999999999577</c:v>
                </c:pt>
                <c:pt idx="588">
                  <c:v>411.59999999999576</c:v>
                </c:pt>
                <c:pt idx="589">
                  <c:v>412.29999999999575</c:v>
                </c:pt>
                <c:pt idx="590">
                  <c:v>412.99999999999574</c:v>
                </c:pt>
                <c:pt idx="591">
                  <c:v>413.69999999999573</c:v>
                </c:pt>
                <c:pt idx="592">
                  <c:v>414.39999999999571</c:v>
                </c:pt>
                <c:pt idx="593">
                  <c:v>415.0999999999957</c:v>
                </c:pt>
                <c:pt idx="594">
                  <c:v>415.79999999999569</c:v>
                </c:pt>
                <c:pt idx="595">
                  <c:v>416.49999999999568</c:v>
                </c:pt>
                <c:pt idx="596">
                  <c:v>417.19999999999567</c:v>
                </c:pt>
                <c:pt idx="597">
                  <c:v>417.89999999999566</c:v>
                </c:pt>
                <c:pt idx="598">
                  <c:v>418.59999999999565</c:v>
                </c:pt>
                <c:pt idx="599">
                  <c:v>419.29999999999563</c:v>
                </c:pt>
                <c:pt idx="600">
                  <c:v>419.99999999999562</c:v>
                </c:pt>
                <c:pt idx="601">
                  <c:v>420.69999999999561</c:v>
                </c:pt>
                <c:pt idx="602">
                  <c:v>421.3999999999956</c:v>
                </c:pt>
                <c:pt idx="603">
                  <c:v>422.09999999999559</c:v>
                </c:pt>
                <c:pt idx="604">
                  <c:v>422.79999999999558</c:v>
                </c:pt>
                <c:pt idx="605">
                  <c:v>423.49999999999557</c:v>
                </c:pt>
                <c:pt idx="606">
                  <c:v>424.19999999999555</c:v>
                </c:pt>
                <c:pt idx="607">
                  <c:v>424.89999999999554</c:v>
                </c:pt>
                <c:pt idx="608">
                  <c:v>425.59999999999553</c:v>
                </c:pt>
                <c:pt idx="609">
                  <c:v>426.29999999999552</c:v>
                </c:pt>
                <c:pt idx="610">
                  <c:v>426.99999999999551</c:v>
                </c:pt>
                <c:pt idx="611">
                  <c:v>427.6999999999955</c:v>
                </c:pt>
                <c:pt idx="612">
                  <c:v>428.39999999999549</c:v>
                </c:pt>
                <c:pt idx="613">
                  <c:v>429.09999999999548</c:v>
                </c:pt>
                <c:pt idx="614">
                  <c:v>429.79999999999546</c:v>
                </c:pt>
                <c:pt idx="615">
                  <c:v>430.49999999999545</c:v>
                </c:pt>
                <c:pt idx="616">
                  <c:v>431.19999999999544</c:v>
                </c:pt>
                <c:pt idx="617">
                  <c:v>431.89999999999543</c:v>
                </c:pt>
                <c:pt idx="618">
                  <c:v>432.59999999999542</c:v>
                </c:pt>
                <c:pt idx="619">
                  <c:v>433.29999999999541</c:v>
                </c:pt>
                <c:pt idx="620">
                  <c:v>433.9999999999954</c:v>
                </c:pt>
                <c:pt idx="621">
                  <c:v>434.69999999999538</c:v>
                </c:pt>
                <c:pt idx="622">
                  <c:v>435.39999999999537</c:v>
                </c:pt>
                <c:pt idx="623">
                  <c:v>436.09999999999536</c:v>
                </c:pt>
                <c:pt idx="624">
                  <c:v>436.79999999999535</c:v>
                </c:pt>
                <c:pt idx="625">
                  <c:v>437.49999999999534</c:v>
                </c:pt>
                <c:pt idx="626">
                  <c:v>438.19999999999533</c:v>
                </c:pt>
                <c:pt idx="627">
                  <c:v>438.89999999999532</c:v>
                </c:pt>
                <c:pt idx="628">
                  <c:v>439.5999999999953</c:v>
                </c:pt>
                <c:pt idx="629">
                  <c:v>440.29999999999529</c:v>
                </c:pt>
                <c:pt idx="630">
                  <c:v>440.99999999999528</c:v>
                </c:pt>
                <c:pt idx="631">
                  <c:v>441.69999999999527</c:v>
                </c:pt>
                <c:pt idx="632">
                  <c:v>442.39999999999526</c:v>
                </c:pt>
                <c:pt idx="633">
                  <c:v>443.09999999999525</c:v>
                </c:pt>
                <c:pt idx="634">
                  <c:v>443.79999999999524</c:v>
                </c:pt>
                <c:pt idx="635">
                  <c:v>444.49999999999523</c:v>
                </c:pt>
                <c:pt idx="636">
                  <c:v>445.19999999999521</c:v>
                </c:pt>
                <c:pt idx="637">
                  <c:v>445.8999999999952</c:v>
                </c:pt>
                <c:pt idx="638">
                  <c:v>446.59999999999519</c:v>
                </c:pt>
                <c:pt idx="639">
                  <c:v>447.29999999999518</c:v>
                </c:pt>
                <c:pt idx="640">
                  <c:v>447.99999999999517</c:v>
                </c:pt>
                <c:pt idx="641">
                  <c:v>448.69999999999516</c:v>
                </c:pt>
                <c:pt idx="642">
                  <c:v>449.39999999999515</c:v>
                </c:pt>
                <c:pt idx="643">
                  <c:v>450.09999999999513</c:v>
                </c:pt>
                <c:pt idx="644">
                  <c:v>450.79999999999512</c:v>
                </c:pt>
                <c:pt idx="645">
                  <c:v>451.49999999999511</c:v>
                </c:pt>
                <c:pt idx="646">
                  <c:v>452.1999999999951</c:v>
                </c:pt>
                <c:pt idx="647">
                  <c:v>452.89999999999509</c:v>
                </c:pt>
                <c:pt idx="648">
                  <c:v>453.59999999999508</c:v>
                </c:pt>
                <c:pt idx="649">
                  <c:v>454.29999999999507</c:v>
                </c:pt>
                <c:pt idx="650">
                  <c:v>454.99999999999505</c:v>
                </c:pt>
                <c:pt idx="651">
                  <c:v>455.69999999999504</c:v>
                </c:pt>
                <c:pt idx="652">
                  <c:v>456.39999999999503</c:v>
                </c:pt>
                <c:pt idx="653">
                  <c:v>457.09999999999502</c:v>
                </c:pt>
                <c:pt idx="654">
                  <c:v>457.79999999999501</c:v>
                </c:pt>
                <c:pt idx="655">
                  <c:v>458.499999999995</c:v>
                </c:pt>
                <c:pt idx="656">
                  <c:v>459.19999999999499</c:v>
                </c:pt>
                <c:pt idx="657">
                  <c:v>459.89999999999498</c:v>
                </c:pt>
                <c:pt idx="658">
                  <c:v>460.59999999999496</c:v>
                </c:pt>
                <c:pt idx="659">
                  <c:v>461.29999999999495</c:v>
                </c:pt>
                <c:pt idx="660">
                  <c:v>461.99999999999494</c:v>
                </c:pt>
                <c:pt idx="661">
                  <c:v>462.69999999999493</c:v>
                </c:pt>
                <c:pt idx="662">
                  <c:v>463.39999999999492</c:v>
                </c:pt>
                <c:pt idx="663">
                  <c:v>464.09999999999491</c:v>
                </c:pt>
                <c:pt idx="664">
                  <c:v>464.7999999999949</c:v>
                </c:pt>
                <c:pt idx="665">
                  <c:v>465.49999999999488</c:v>
                </c:pt>
                <c:pt idx="666">
                  <c:v>466.19999999999487</c:v>
                </c:pt>
                <c:pt idx="667">
                  <c:v>466.89999999999486</c:v>
                </c:pt>
                <c:pt idx="668">
                  <c:v>467.59999999999485</c:v>
                </c:pt>
                <c:pt idx="669">
                  <c:v>468.29999999999484</c:v>
                </c:pt>
                <c:pt idx="670">
                  <c:v>468.99999999999483</c:v>
                </c:pt>
                <c:pt idx="671">
                  <c:v>469.69999999999482</c:v>
                </c:pt>
                <c:pt idx="672">
                  <c:v>470.3999999999948</c:v>
                </c:pt>
                <c:pt idx="673">
                  <c:v>471.09999999999479</c:v>
                </c:pt>
                <c:pt idx="674">
                  <c:v>471.79999999999478</c:v>
                </c:pt>
                <c:pt idx="675">
                  <c:v>472.49999999999477</c:v>
                </c:pt>
                <c:pt idx="676">
                  <c:v>473.19999999999476</c:v>
                </c:pt>
                <c:pt idx="677">
                  <c:v>473.89999999999475</c:v>
                </c:pt>
                <c:pt idx="678">
                  <c:v>474.59999999999474</c:v>
                </c:pt>
                <c:pt idx="679">
                  <c:v>475.29999999999472</c:v>
                </c:pt>
                <c:pt idx="680">
                  <c:v>475.99999999999471</c:v>
                </c:pt>
                <c:pt idx="681">
                  <c:v>476.6999999999947</c:v>
                </c:pt>
                <c:pt idx="682">
                  <c:v>477.39999999999469</c:v>
                </c:pt>
                <c:pt idx="683">
                  <c:v>478.09999999999468</c:v>
                </c:pt>
                <c:pt idx="684">
                  <c:v>478.79999999999467</c:v>
                </c:pt>
                <c:pt idx="685">
                  <c:v>479.49999999999466</c:v>
                </c:pt>
                <c:pt idx="686">
                  <c:v>480.19999999999465</c:v>
                </c:pt>
                <c:pt idx="687">
                  <c:v>480.89999999999463</c:v>
                </c:pt>
                <c:pt idx="688">
                  <c:v>481.59999999999462</c:v>
                </c:pt>
                <c:pt idx="689">
                  <c:v>482.29999999999461</c:v>
                </c:pt>
                <c:pt idx="690">
                  <c:v>482.9999999999946</c:v>
                </c:pt>
                <c:pt idx="691">
                  <c:v>483.69999999999459</c:v>
                </c:pt>
                <c:pt idx="692">
                  <c:v>484.39999999999458</c:v>
                </c:pt>
                <c:pt idx="693">
                  <c:v>485.09999999999457</c:v>
                </c:pt>
                <c:pt idx="694">
                  <c:v>485.79999999999455</c:v>
                </c:pt>
                <c:pt idx="695">
                  <c:v>486.49999999999454</c:v>
                </c:pt>
                <c:pt idx="696">
                  <c:v>487.19999999999453</c:v>
                </c:pt>
                <c:pt idx="697">
                  <c:v>487.89999999999452</c:v>
                </c:pt>
                <c:pt idx="698">
                  <c:v>488.59999999999451</c:v>
                </c:pt>
                <c:pt idx="699">
                  <c:v>489.2999999999945</c:v>
                </c:pt>
                <c:pt idx="700">
                  <c:v>489.99999999999449</c:v>
                </c:pt>
                <c:pt idx="701">
                  <c:v>490.69999999999447</c:v>
                </c:pt>
                <c:pt idx="702">
                  <c:v>491.39999999999446</c:v>
                </c:pt>
                <c:pt idx="703">
                  <c:v>492.09999999999445</c:v>
                </c:pt>
                <c:pt idx="704">
                  <c:v>492.79999999999444</c:v>
                </c:pt>
                <c:pt idx="705">
                  <c:v>493.49999999999443</c:v>
                </c:pt>
                <c:pt idx="706">
                  <c:v>494.19999999999442</c:v>
                </c:pt>
                <c:pt idx="707">
                  <c:v>494.89999999999441</c:v>
                </c:pt>
                <c:pt idx="708">
                  <c:v>495.5999999999944</c:v>
                </c:pt>
                <c:pt idx="709">
                  <c:v>496.29999999999438</c:v>
                </c:pt>
                <c:pt idx="710">
                  <c:v>496.99999999999437</c:v>
                </c:pt>
                <c:pt idx="711">
                  <c:v>497.69999999999436</c:v>
                </c:pt>
                <c:pt idx="712">
                  <c:v>498.39999999999435</c:v>
                </c:pt>
                <c:pt idx="713">
                  <c:v>499.09999999999434</c:v>
                </c:pt>
                <c:pt idx="714">
                  <c:v>499.79999999999433</c:v>
                </c:pt>
                <c:pt idx="715">
                  <c:v>500.49999999999432</c:v>
                </c:pt>
                <c:pt idx="716">
                  <c:v>501.1999999999943</c:v>
                </c:pt>
                <c:pt idx="717">
                  <c:v>501.89999999999429</c:v>
                </c:pt>
                <c:pt idx="718">
                  <c:v>502.59999999999428</c:v>
                </c:pt>
                <c:pt idx="719">
                  <c:v>503.29999999999427</c:v>
                </c:pt>
                <c:pt idx="720">
                  <c:v>503.99999999999426</c:v>
                </c:pt>
                <c:pt idx="721">
                  <c:v>504.69999999999425</c:v>
                </c:pt>
                <c:pt idx="722">
                  <c:v>505.39999999999424</c:v>
                </c:pt>
                <c:pt idx="723">
                  <c:v>506.09999999999422</c:v>
                </c:pt>
                <c:pt idx="724">
                  <c:v>506.79999999999421</c:v>
                </c:pt>
                <c:pt idx="725">
                  <c:v>507.4999999999942</c:v>
                </c:pt>
                <c:pt idx="726">
                  <c:v>508.19999999999419</c:v>
                </c:pt>
                <c:pt idx="727">
                  <c:v>508.89999999999418</c:v>
                </c:pt>
                <c:pt idx="728">
                  <c:v>509.59999999999417</c:v>
                </c:pt>
                <c:pt idx="729">
                  <c:v>510.29999999999416</c:v>
                </c:pt>
                <c:pt idx="730">
                  <c:v>510.99999999999415</c:v>
                </c:pt>
                <c:pt idx="731">
                  <c:v>511.69999999999413</c:v>
                </c:pt>
                <c:pt idx="732">
                  <c:v>512.39999999999418</c:v>
                </c:pt>
                <c:pt idx="733">
                  <c:v>513.09999999999422</c:v>
                </c:pt>
                <c:pt idx="734">
                  <c:v>513.79999999999427</c:v>
                </c:pt>
                <c:pt idx="735">
                  <c:v>514.49999999999432</c:v>
                </c:pt>
                <c:pt idx="736">
                  <c:v>515.19999999999436</c:v>
                </c:pt>
                <c:pt idx="737">
                  <c:v>515.89999999999441</c:v>
                </c:pt>
                <c:pt idx="738">
                  <c:v>516.59999999999445</c:v>
                </c:pt>
                <c:pt idx="739">
                  <c:v>517.2999999999945</c:v>
                </c:pt>
                <c:pt idx="740">
                  <c:v>517.99999999999454</c:v>
                </c:pt>
                <c:pt idx="741">
                  <c:v>518.69999999999459</c:v>
                </c:pt>
                <c:pt idx="742">
                  <c:v>519.39999999999463</c:v>
                </c:pt>
                <c:pt idx="743">
                  <c:v>520.09999999999468</c:v>
                </c:pt>
                <c:pt idx="744">
                  <c:v>520.79999999999472</c:v>
                </c:pt>
                <c:pt idx="745">
                  <c:v>521.49999999999477</c:v>
                </c:pt>
                <c:pt idx="746">
                  <c:v>522.19999999999482</c:v>
                </c:pt>
                <c:pt idx="747">
                  <c:v>522.89999999999486</c:v>
                </c:pt>
                <c:pt idx="748">
                  <c:v>523.59999999999491</c:v>
                </c:pt>
                <c:pt idx="749">
                  <c:v>524.29999999999495</c:v>
                </c:pt>
                <c:pt idx="750">
                  <c:v>524.999999999995</c:v>
                </c:pt>
                <c:pt idx="751">
                  <c:v>525.69999999999504</c:v>
                </c:pt>
                <c:pt idx="752">
                  <c:v>526.39999999999509</c:v>
                </c:pt>
                <c:pt idx="753">
                  <c:v>527.09999999999513</c:v>
                </c:pt>
                <c:pt idx="754">
                  <c:v>527.79999999999518</c:v>
                </c:pt>
                <c:pt idx="755">
                  <c:v>528.49999999999523</c:v>
                </c:pt>
                <c:pt idx="756">
                  <c:v>529.19999999999527</c:v>
                </c:pt>
                <c:pt idx="757">
                  <c:v>529.89999999999532</c:v>
                </c:pt>
                <c:pt idx="758">
                  <c:v>530.59999999999536</c:v>
                </c:pt>
                <c:pt idx="759">
                  <c:v>531.29999999999541</c:v>
                </c:pt>
                <c:pt idx="760">
                  <c:v>531.99999999999545</c:v>
                </c:pt>
                <c:pt idx="761">
                  <c:v>532.6999999999955</c:v>
                </c:pt>
                <c:pt idx="762">
                  <c:v>533.39999999999554</c:v>
                </c:pt>
                <c:pt idx="763">
                  <c:v>534.09999999999559</c:v>
                </c:pt>
                <c:pt idx="764">
                  <c:v>534.79999999999563</c:v>
                </c:pt>
                <c:pt idx="765">
                  <c:v>535.49999999999568</c:v>
                </c:pt>
                <c:pt idx="766">
                  <c:v>536.19999999999573</c:v>
                </c:pt>
                <c:pt idx="767">
                  <c:v>536.89999999999577</c:v>
                </c:pt>
                <c:pt idx="768">
                  <c:v>537.59999999999582</c:v>
                </c:pt>
                <c:pt idx="769">
                  <c:v>538.29999999999586</c:v>
                </c:pt>
                <c:pt idx="770">
                  <c:v>538.99999999999591</c:v>
                </c:pt>
                <c:pt idx="771">
                  <c:v>539.69999999999595</c:v>
                </c:pt>
                <c:pt idx="772">
                  <c:v>540.399999999996</c:v>
                </c:pt>
                <c:pt idx="773">
                  <c:v>541.09999999999604</c:v>
                </c:pt>
                <c:pt idx="774">
                  <c:v>541.79999999999609</c:v>
                </c:pt>
                <c:pt idx="775">
                  <c:v>542.49999999999613</c:v>
                </c:pt>
                <c:pt idx="776">
                  <c:v>543.19999999999618</c:v>
                </c:pt>
                <c:pt idx="777">
                  <c:v>543.89999999999623</c:v>
                </c:pt>
                <c:pt idx="778">
                  <c:v>544.59999999999627</c:v>
                </c:pt>
                <c:pt idx="779">
                  <c:v>545.29999999999632</c:v>
                </c:pt>
                <c:pt idx="780">
                  <c:v>545.99999999999636</c:v>
                </c:pt>
                <c:pt idx="781">
                  <c:v>546.69999999999641</c:v>
                </c:pt>
                <c:pt idx="782">
                  <c:v>547.39999999999645</c:v>
                </c:pt>
                <c:pt idx="783">
                  <c:v>548.0999999999965</c:v>
                </c:pt>
                <c:pt idx="784">
                  <c:v>548.79999999999654</c:v>
                </c:pt>
                <c:pt idx="785">
                  <c:v>549.49999999999659</c:v>
                </c:pt>
                <c:pt idx="786">
                  <c:v>550.19999999999663</c:v>
                </c:pt>
                <c:pt idx="787">
                  <c:v>550.89999999999668</c:v>
                </c:pt>
                <c:pt idx="788">
                  <c:v>551.59999999999673</c:v>
                </c:pt>
                <c:pt idx="789">
                  <c:v>552.29999999999677</c:v>
                </c:pt>
                <c:pt idx="790">
                  <c:v>552.99999999999682</c:v>
                </c:pt>
                <c:pt idx="791">
                  <c:v>553.69999999999686</c:v>
                </c:pt>
                <c:pt idx="792">
                  <c:v>554.39999999999691</c:v>
                </c:pt>
                <c:pt idx="793">
                  <c:v>555.09999999999695</c:v>
                </c:pt>
                <c:pt idx="794">
                  <c:v>555.799999999997</c:v>
                </c:pt>
                <c:pt idx="795">
                  <c:v>556.49999999999704</c:v>
                </c:pt>
                <c:pt idx="796">
                  <c:v>557.19999999999709</c:v>
                </c:pt>
                <c:pt idx="797">
                  <c:v>557.89999999999714</c:v>
                </c:pt>
                <c:pt idx="798">
                  <c:v>558.59999999999718</c:v>
                </c:pt>
                <c:pt idx="799">
                  <c:v>559.29999999999723</c:v>
                </c:pt>
                <c:pt idx="800">
                  <c:v>559.99999999999727</c:v>
                </c:pt>
                <c:pt idx="801">
                  <c:v>560.69999999999732</c:v>
                </c:pt>
                <c:pt idx="802">
                  <c:v>561.39999999999736</c:v>
                </c:pt>
                <c:pt idx="803">
                  <c:v>562.09999999999741</c:v>
                </c:pt>
                <c:pt idx="804">
                  <c:v>562.79999999999745</c:v>
                </c:pt>
                <c:pt idx="805">
                  <c:v>563.4999999999975</c:v>
                </c:pt>
                <c:pt idx="806">
                  <c:v>564.19999999999754</c:v>
                </c:pt>
                <c:pt idx="807">
                  <c:v>564.89999999999759</c:v>
                </c:pt>
                <c:pt idx="808">
                  <c:v>565.59999999999764</c:v>
                </c:pt>
                <c:pt idx="809">
                  <c:v>566.29999999999768</c:v>
                </c:pt>
                <c:pt idx="810">
                  <c:v>566.99999999999773</c:v>
                </c:pt>
                <c:pt idx="811">
                  <c:v>567.69999999999777</c:v>
                </c:pt>
                <c:pt idx="812">
                  <c:v>568.39999999999782</c:v>
                </c:pt>
                <c:pt idx="813">
                  <c:v>569.09999999999786</c:v>
                </c:pt>
                <c:pt idx="814">
                  <c:v>569.79999999999791</c:v>
                </c:pt>
                <c:pt idx="815">
                  <c:v>570.49999999999795</c:v>
                </c:pt>
                <c:pt idx="816">
                  <c:v>571.199999999998</c:v>
                </c:pt>
                <c:pt idx="817">
                  <c:v>571.89999999999804</c:v>
                </c:pt>
                <c:pt idx="818">
                  <c:v>572.59999999999809</c:v>
                </c:pt>
                <c:pt idx="819">
                  <c:v>573.29999999999814</c:v>
                </c:pt>
                <c:pt idx="820">
                  <c:v>573.99999999999818</c:v>
                </c:pt>
                <c:pt idx="821">
                  <c:v>574.69999999999823</c:v>
                </c:pt>
                <c:pt idx="822">
                  <c:v>575.39999999999827</c:v>
                </c:pt>
                <c:pt idx="823">
                  <c:v>576.09999999999832</c:v>
                </c:pt>
                <c:pt idx="824">
                  <c:v>576.79999999999836</c:v>
                </c:pt>
                <c:pt idx="825">
                  <c:v>577.49999999999841</c:v>
                </c:pt>
                <c:pt idx="826">
                  <c:v>578.19999999999845</c:v>
                </c:pt>
                <c:pt idx="827">
                  <c:v>578.8999999999985</c:v>
                </c:pt>
                <c:pt idx="828">
                  <c:v>579.59999999999854</c:v>
                </c:pt>
                <c:pt idx="829">
                  <c:v>580.29999999999859</c:v>
                </c:pt>
                <c:pt idx="830">
                  <c:v>580.99999999999864</c:v>
                </c:pt>
                <c:pt idx="831">
                  <c:v>581.69999999999868</c:v>
                </c:pt>
                <c:pt idx="832">
                  <c:v>582.39999999999873</c:v>
                </c:pt>
                <c:pt idx="833">
                  <c:v>583.09999999999877</c:v>
                </c:pt>
                <c:pt idx="834">
                  <c:v>583.79999999999882</c:v>
                </c:pt>
                <c:pt idx="835">
                  <c:v>584.49999999999886</c:v>
                </c:pt>
                <c:pt idx="836">
                  <c:v>585.19999999999891</c:v>
                </c:pt>
                <c:pt idx="837">
                  <c:v>585.89999999999895</c:v>
                </c:pt>
                <c:pt idx="838">
                  <c:v>586.599999999999</c:v>
                </c:pt>
                <c:pt idx="839">
                  <c:v>587.29999999999905</c:v>
                </c:pt>
                <c:pt idx="840">
                  <c:v>587.99999999999909</c:v>
                </c:pt>
                <c:pt idx="841">
                  <c:v>588.69999999999914</c:v>
                </c:pt>
                <c:pt idx="842">
                  <c:v>589.39999999999918</c:v>
                </c:pt>
                <c:pt idx="843">
                  <c:v>590.09999999999923</c:v>
                </c:pt>
                <c:pt idx="844">
                  <c:v>590.79999999999927</c:v>
                </c:pt>
                <c:pt idx="845">
                  <c:v>591.49999999999932</c:v>
                </c:pt>
                <c:pt idx="846">
                  <c:v>592.19999999999936</c:v>
                </c:pt>
                <c:pt idx="847">
                  <c:v>592.89999999999941</c:v>
                </c:pt>
                <c:pt idx="848">
                  <c:v>593.59999999999945</c:v>
                </c:pt>
                <c:pt idx="849">
                  <c:v>594.2999999999995</c:v>
                </c:pt>
                <c:pt idx="850">
                  <c:v>594.99999999999955</c:v>
                </c:pt>
                <c:pt idx="851">
                  <c:v>595.69999999999959</c:v>
                </c:pt>
                <c:pt idx="852">
                  <c:v>596.39999999999964</c:v>
                </c:pt>
                <c:pt idx="853">
                  <c:v>597.09999999999968</c:v>
                </c:pt>
                <c:pt idx="854">
                  <c:v>597.79999999999973</c:v>
                </c:pt>
                <c:pt idx="855">
                  <c:v>598.49999999999977</c:v>
                </c:pt>
                <c:pt idx="856">
                  <c:v>599.19999999999982</c:v>
                </c:pt>
                <c:pt idx="857">
                  <c:v>599.89999999999986</c:v>
                </c:pt>
                <c:pt idx="858">
                  <c:v>600.59999999999991</c:v>
                </c:pt>
                <c:pt idx="859">
                  <c:v>601.29999999999995</c:v>
                </c:pt>
                <c:pt idx="860">
                  <c:v>602</c:v>
                </c:pt>
                <c:pt idx="861">
                  <c:v>602.70000000000005</c:v>
                </c:pt>
                <c:pt idx="862">
                  <c:v>603.40000000000009</c:v>
                </c:pt>
                <c:pt idx="863">
                  <c:v>604.10000000000014</c:v>
                </c:pt>
                <c:pt idx="864">
                  <c:v>604.80000000000018</c:v>
                </c:pt>
                <c:pt idx="865">
                  <c:v>605.50000000000023</c:v>
                </c:pt>
                <c:pt idx="866">
                  <c:v>606.20000000000027</c:v>
                </c:pt>
                <c:pt idx="867">
                  <c:v>606.90000000000032</c:v>
                </c:pt>
                <c:pt idx="868">
                  <c:v>607.60000000000036</c:v>
                </c:pt>
                <c:pt idx="869">
                  <c:v>608.30000000000041</c:v>
                </c:pt>
                <c:pt idx="870">
                  <c:v>609.00000000000045</c:v>
                </c:pt>
                <c:pt idx="871">
                  <c:v>609.7000000000005</c:v>
                </c:pt>
                <c:pt idx="872">
                  <c:v>610.40000000000055</c:v>
                </c:pt>
                <c:pt idx="873">
                  <c:v>611.10000000000059</c:v>
                </c:pt>
                <c:pt idx="874">
                  <c:v>611.80000000000064</c:v>
                </c:pt>
                <c:pt idx="875">
                  <c:v>612.50000000000068</c:v>
                </c:pt>
                <c:pt idx="876">
                  <c:v>613.20000000000073</c:v>
                </c:pt>
                <c:pt idx="877">
                  <c:v>613.90000000000077</c:v>
                </c:pt>
                <c:pt idx="878">
                  <c:v>614.60000000000082</c:v>
                </c:pt>
                <c:pt idx="879">
                  <c:v>615.30000000000086</c:v>
                </c:pt>
                <c:pt idx="880">
                  <c:v>616.00000000000091</c:v>
                </c:pt>
                <c:pt idx="881">
                  <c:v>616.70000000000095</c:v>
                </c:pt>
                <c:pt idx="882">
                  <c:v>617.400000000001</c:v>
                </c:pt>
                <c:pt idx="883">
                  <c:v>618.10000000000105</c:v>
                </c:pt>
                <c:pt idx="884">
                  <c:v>618.80000000000109</c:v>
                </c:pt>
                <c:pt idx="885">
                  <c:v>619.50000000000114</c:v>
                </c:pt>
                <c:pt idx="886">
                  <c:v>620.20000000000118</c:v>
                </c:pt>
                <c:pt idx="887">
                  <c:v>620.90000000000123</c:v>
                </c:pt>
                <c:pt idx="888">
                  <c:v>621.60000000000127</c:v>
                </c:pt>
                <c:pt idx="889">
                  <c:v>622.30000000000132</c:v>
                </c:pt>
                <c:pt idx="890">
                  <c:v>623.00000000000136</c:v>
                </c:pt>
                <c:pt idx="891">
                  <c:v>623.70000000000141</c:v>
                </c:pt>
                <c:pt idx="892">
                  <c:v>624.40000000000146</c:v>
                </c:pt>
                <c:pt idx="893">
                  <c:v>625.1000000000015</c:v>
                </c:pt>
                <c:pt idx="894">
                  <c:v>625.80000000000155</c:v>
                </c:pt>
                <c:pt idx="895">
                  <c:v>626.50000000000159</c:v>
                </c:pt>
                <c:pt idx="896">
                  <c:v>627.20000000000164</c:v>
                </c:pt>
                <c:pt idx="897">
                  <c:v>627.90000000000168</c:v>
                </c:pt>
                <c:pt idx="898">
                  <c:v>628.60000000000173</c:v>
                </c:pt>
                <c:pt idx="899">
                  <c:v>629.30000000000177</c:v>
                </c:pt>
                <c:pt idx="900">
                  <c:v>630.00000000000182</c:v>
                </c:pt>
                <c:pt idx="901">
                  <c:v>630.70000000000186</c:v>
                </c:pt>
                <c:pt idx="902">
                  <c:v>631.40000000000191</c:v>
                </c:pt>
                <c:pt idx="903">
                  <c:v>632.10000000000196</c:v>
                </c:pt>
                <c:pt idx="904">
                  <c:v>632.800000000002</c:v>
                </c:pt>
                <c:pt idx="905">
                  <c:v>633.50000000000205</c:v>
                </c:pt>
                <c:pt idx="906">
                  <c:v>634.20000000000209</c:v>
                </c:pt>
                <c:pt idx="907">
                  <c:v>634.90000000000214</c:v>
                </c:pt>
                <c:pt idx="908">
                  <c:v>635.60000000000218</c:v>
                </c:pt>
                <c:pt idx="909">
                  <c:v>636.30000000000223</c:v>
                </c:pt>
                <c:pt idx="910">
                  <c:v>637.00000000000227</c:v>
                </c:pt>
                <c:pt idx="911">
                  <c:v>637.70000000000232</c:v>
                </c:pt>
                <c:pt idx="912">
                  <c:v>638.40000000000236</c:v>
                </c:pt>
                <c:pt idx="913">
                  <c:v>639.10000000000241</c:v>
                </c:pt>
                <c:pt idx="914">
                  <c:v>639.80000000000246</c:v>
                </c:pt>
                <c:pt idx="915">
                  <c:v>640.5000000000025</c:v>
                </c:pt>
                <c:pt idx="916">
                  <c:v>641.20000000000255</c:v>
                </c:pt>
                <c:pt idx="917">
                  <c:v>641.90000000000259</c:v>
                </c:pt>
                <c:pt idx="918">
                  <c:v>642.60000000000264</c:v>
                </c:pt>
                <c:pt idx="919">
                  <c:v>643.30000000000268</c:v>
                </c:pt>
                <c:pt idx="920">
                  <c:v>644.00000000000273</c:v>
                </c:pt>
                <c:pt idx="921">
                  <c:v>644.70000000000277</c:v>
                </c:pt>
                <c:pt idx="922">
                  <c:v>645.40000000000282</c:v>
                </c:pt>
                <c:pt idx="923">
                  <c:v>646.10000000000286</c:v>
                </c:pt>
                <c:pt idx="924">
                  <c:v>646.80000000000291</c:v>
                </c:pt>
                <c:pt idx="925">
                  <c:v>647.50000000000296</c:v>
                </c:pt>
                <c:pt idx="926">
                  <c:v>648.200000000003</c:v>
                </c:pt>
                <c:pt idx="927">
                  <c:v>648.90000000000305</c:v>
                </c:pt>
                <c:pt idx="928">
                  <c:v>649.60000000000309</c:v>
                </c:pt>
                <c:pt idx="929">
                  <c:v>650.30000000000314</c:v>
                </c:pt>
                <c:pt idx="930">
                  <c:v>651.00000000000318</c:v>
                </c:pt>
                <c:pt idx="931">
                  <c:v>651.70000000000323</c:v>
                </c:pt>
                <c:pt idx="932">
                  <c:v>652.40000000000327</c:v>
                </c:pt>
                <c:pt idx="933">
                  <c:v>653.10000000000332</c:v>
                </c:pt>
                <c:pt idx="934">
                  <c:v>653.80000000000337</c:v>
                </c:pt>
                <c:pt idx="935">
                  <c:v>654.50000000000341</c:v>
                </c:pt>
                <c:pt idx="936">
                  <c:v>655.20000000000346</c:v>
                </c:pt>
                <c:pt idx="937">
                  <c:v>655.9000000000035</c:v>
                </c:pt>
                <c:pt idx="938">
                  <c:v>656.60000000000355</c:v>
                </c:pt>
                <c:pt idx="939">
                  <c:v>657.30000000000359</c:v>
                </c:pt>
                <c:pt idx="940">
                  <c:v>658.00000000000364</c:v>
                </c:pt>
                <c:pt idx="941">
                  <c:v>658.70000000000368</c:v>
                </c:pt>
                <c:pt idx="942">
                  <c:v>659.40000000000373</c:v>
                </c:pt>
                <c:pt idx="943">
                  <c:v>660.10000000000377</c:v>
                </c:pt>
                <c:pt idx="944">
                  <c:v>660.80000000000382</c:v>
                </c:pt>
                <c:pt idx="945">
                  <c:v>661.50000000000387</c:v>
                </c:pt>
                <c:pt idx="946">
                  <c:v>662.20000000000391</c:v>
                </c:pt>
                <c:pt idx="947">
                  <c:v>662.90000000000396</c:v>
                </c:pt>
                <c:pt idx="948">
                  <c:v>663.600000000004</c:v>
                </c:pt>
                <c:pt idx="949">
                  <c:v>664.30000000000405</c:v>
                </c:pt>
                <c:pt idx="950">
                  <c:v>665.00000000000409</c:v>
                </c:pt>
                <c:pt idx="951">
                  <c:v>665.70000000000414</c:v>
                </c:pt>
                <c:pt idx="952">
                  <c:v>666.40000000000418</c:v>
                </c:pt>
                <c:pt idx="953">
                  <c:v>667.10000000000423</c:v>
                </c:pt>
                <c:pt idx="954">
                  <c:v>667.80000000000427</c:v>
                </c:pt>
                <c:pt idx="955">
                  <c:v>668.50000000000432</c:v>
                </c:pt>
                <c:pt idx="956">
                  <c:v>669.20000000000437</c:v>
                </c:pt>
                <c:pt idx="957">
                  <c:v>669.90000000000441</c:v>
                </c:pt>
                <c:pt idx="958">
                  <c:v>670.60000000000446</c:v>
                </c:pt>
                <c:pt idx="959">
                  <c:v>671.3000000000045</c:v>
                </c:pt>
                <c:pt idx="960">
                  <c:v>672.00000000000455</c:v>
                </c:pt>
                <c:pt idx="961">
                  <c:v>672.70000000000459</c:v>
                </c:pt>
                <c:pt idx="962">
                  <c:v>673.40000000000464</c:v>
                </c:pt>
                <c:pt idx="963">
                  <c:v>674.10000000000468</c:v>
                </c:pt>
                <c:pt idx="964">
                  <c:v>674.80000000000473</c:v>
                </c:pt>
                <c:pt idx="965">
                  <c:v>675.50000000000477</c:v>
                </c:pt>
                <c:pt idx="966">
                  <c:v>676.20000000000482</c:v>
                </c:pt>
                <c:pt idx="967">
                  <c:v>676.90000000000487</c:v>
                </c:pt>
                <c:pt idx="968">
                  <c:v>677.60000000000491</c:v>
                </c:pt>
                <c:pt idx="969">
                  <c:v>678.30000000000496</c:v>
                </c:pt>
                <c:pt idx="970">
                  <c:v>679.000000000005</c:v>
                </c:pt>
                <c:pt idx="971">
                  <c:v>679.70000000000505</c:v>
                </c:pt>
                <c:pt idx="972">
                  <c:v>680.40000000000509</c:v>
                </c:pt>
                <c:pt idx="973">
                  <c:v>681.10000000000514</c:v>
                </c:pt>
                <c:pt idx="974">
                  <c:v>681.80000000000518</c:v>
                </c:pt>
                <c:pt idx="975">
                  <c:v>682.50000000000523</c:v>
                </c:pt>
                <c:pt idx="976">
                  <c:v>683.20000000000528</c:v>
                </c:pt>
                <c:pt idx="977">
                  <c:v>683.90000000000532</c:v>
                </c:pt>
                <c:pt idx="978">
                  <c:v>684.60000000000537</c:v>
                </c:pt>
                <c:pt idx="979">
                  <c:v>685.30000000000541</c:v>
                </c:pt>
                <c:pt idx="980">
                  <c:v>686.00000000000546</c:v>
                </c:pt>
                <c:pt idx="981">
                  <c:v>686.7000000000055</c:v>
                </c:pt>
                <c:pt idx="982">
                  <c:v>687.40000000000555</c:v>
                </c:pt>
                <c:pt idx="983">
                  <c:v>688.10000000000559</c:v>
                </c:pt>
                <c:pt idx="984">
                  <c:v>688.80000000000564</c:v>
                </c:pt>
                <c:pt idx="985">
                  <c:v>689.50000000000568</c:v>
                </c:pt>
                <c:pt idx="986">
                  <c:v>690.20000000000573</c:v>
                </c:pt>
                <c:pt idx="987">
                  <c:v>690.90000000000578</c:v>
                </c:pt>
                <c:pt idx="988">
                  <c:v>691.60000000000582</c:v>
                </c:pt>
                <c:pt idx="989">
                  <c:v>692.30000000000587</c:v>
                </c:pt>
                <c:pt idx="990">
                  <c:v>693.00000000000591</c:v>
                </c:pt>
                <c:pt idx="991">
                  <c:v>693.70000000000596</c:v>
                </c:pt>
                <c:pt idx="992">
                  <c:v>694.400000000006</c:v>
                </c:pt>
                <c:pt idx="993">
                  <c:v>695.10000000000605</c:v>
                </c:pt>
                <c:pt idx="994">
                  <c:v>695.80000000000609</c:v>
                </c:pt>
                <c:pt idx="995">
                  <c:v>696.50000000000614</c:v>
                </c:pt>
                <c:pt idx="996">
                  <c:v>697.20000000000618</c:v>
                </c:pt>
                <c:pt idx="997">
                  <c:v>697.90000000000623</c:v>
                </c:pt>
                <c:pt idx="998">
                  <c:v>698.60000000000628</c:v>
                </c:pt>
              </c:numCache>
            </c:numRef>
          </c:xVal>
          <c:yVal>
            <c:numRef>
              <c:f>'Rekensheet heterogene watergang'!$K$4:$K$1002</c:f>
              <c:numCache>
                <c:formatCode>0.00</c:formatCode>
                <c:ptCount val="999"/>
                <c:pt idx="0">
                  <c:v>1.7005541962423101</c:v>
                </c:pt>
                <c:pt idx="1">
                  <c:v>1.701107671294577</c:v>
                </c:pt>
                <c:pt idx="2">
                  <c:v>1.7016604271731133</c:v>
                </c:pt>
                <c:pt idx="3">
                  <c:v>1.7022124658878459</c:v>
                </c:pt>
                <c:pt idx="4">
                  <c:v>1.7027637894423282</c:v>
                </c:pt>
                <c:pt idx="5">
                  <c:v>1.703314399833753</c:v>
                </c:pt>
                <c:pt idx="6">
                  <c:v>1.7038642990529658</c:v>
                </c:pt>
                <c:pt idx="7">
                  <c:v>1.7044134890844782</c:v>
                </c:pt>
                <c:pt idx="8">
                  <c:v>1.7049619719064806</c:v>
                </c:pt>
                <c:pt idx="9">
                  <c:v>1.705509749490856</c:v>
                </c:pt>
                <c:pt idx="10">
                  <c:v>1.7060568238031935</c:v>
                </c:pt>
                <c:pt idx="11">
                  <c:v>1.7066031968028019</c:v>
                </c:pt>
                <c:pt idx="12">
                  <c:v>1.707148870442724</c:v>
                </c:pt>
                <c:pt idx="13">
                  <c:v>1.7076938466697498</c:v>
                </c:pt>
                <c:pt idx="14">
                  <c:v>1.7082381274244305</c:v>
                </c:pt>
                <c:pt idx="15">
                  <c:v>1.7087817146410933</c:v>
                </c:pt>
                <c:pt idx="16">
                  <c:v>1.709324610247855</c:v>
                </c:pt>
                <c:pt idx="17">
                  <c:v>1.7098668161666366</c:v>
                </c:pt>
                <c:pt idx="18">
                  <c:v>1.710408334313178</c:v>
                </c:pt>
                <c:pt idx="19">
                  <c:v>1.7109491665970513</c:v>
                </c:pt>
                <c:pt idx="20">
                  <c:v>1.7114893149216772</c:v>
                </c:pt>
                <c:pt idx="21">
                  <c:v>1.7120287811843382</c:v>
                </c:pt>
                <c:pt idx="22">
                  <c:v>1.7125675672761942</c:v>
                </c:pt>
                <c:pt idx="23">
                  <c:v>1.7131056750822971</c:v>
                </c:pt>
                <c:pt idx="24">
                  <c:v>1.7136431064816056</c:v>
                </c:pt>
                <c:pt idx="25">
                  <c:v>1.7141798633470005</c:v>
                </c:pt>
                <c:pt idx="26">
                  <c:v>1.7147159475452998</c:v>
                </c:pt>
                <c:pt idx="27">
                  <c:v>1.7152513609372735</c:v>
                </c:pt>
                <c:pt idx="28">
                  <c:v>1.7157861053776595</c:v>
                </c:pt>
                <c:pt idx="29">
                  <c:v>1.7163201827151782</c:v>
                </c:pt>
                <c:pt idx="30">
                  <c:v>1.7168535947925485</c:v>
                </c:pt>
                <c:pt idx="31">
                  <c:v>1.7173863434465029</c:v>
                </c:pt>
                <c:pt idx="32">
                  <c:v>1.7179184305078028</c:v>
                </c:pt>
                <c:pt idx="33">
                  <c:v>1.718449857801255</c:v>
                </c:pt>
                <c:pt idx="34">
                  <c:v>1.7189806271457266</c:v>
                </c:pt>
                <c:pt idx="35">
                  <c:v>1.7195107403541605</c:v>
                </c:pt>
                <c:pt idx="36">
                  <c:v>1.7200401992335919</c:v>
                </c:pt>
                <c:pt idx="37">
                  <c:v>1.7205690055851632</c:v>
                </c:pt>
                <c:pt idx="38">
                  <c:v>1.721097161204141</c:v>
                </c:pt>
                <c:pt idx="39">
                  <c:v>1.721624667879931</c:v>
                </c:pt>
                <c:pt idx="40">
                  <c:v>1.7221515273960941</c:v>
                </c:pt>
                <c:pt idx="41">
                  <c:v>1.7226777415303633</c:v>
                </c:pt>
                <c:pt idx="42">
                  <c:v>1.7232033120546586</c:v>
                </c:pt>
                <c:pt idx="43">
                  <c:v>1.7237282407351033</c:v>
                </c:pt>
                <c:pt idx="44">
                  <c:v>1.7242525293320412</c:v>
                </c:pt>
                <c:pt idx="45">
                  <c:v>1.7247761796000511</c:v>
                </c:pt>
                <c:pt idx="46">
                  <c:v>1.7252991932879644</c:v>
                </c:pt>
                <c:pt idx="47">
                  <c:v>1.7258215721388808</c:v>
                </c:pt>
                <c:pt idx="48">
                  <c:v>1.7263433178901841</c:v>
                </c:pt>
                <c:pt idx="49">
                  <c:v>1.7268644322735596</c:v>
                </c:pt>
                <c:pt idx="50">
                  <c:v>1.7273849170150091</c:v>
                </c:pt>
                <c:pt idx="51">
                  <c:v>1.7279047738348683</c:v>
                </c:pt>
                <c:pt idx="52">
                  <c:v>1.728424004447823</c:v>
                </c:pt>
                <c:pt idx="53">
                  <c:v>1.7289426105629253</c:v>
                </c:pt>
                <c:pt idx="54">
                  <c:v>1.7294605938836098</c:v>
                </c:pt>
                <c:pt idx="55">
                  <c:v>1.7299779561077107</c:v>
                </c:pt>
                <c:pt idx="56">
                  <c:v>1.7304946989274776</c:v>
                </c:pt>
                <c:pt idx="57">
                  <c:v>1.7310108240295927</c:v>
                </c:pt>
                <c:pt idx="58">
                  <c:v>1.7315263330951864</c:v>
                </c:pt>
                <c:pt idx="59">
                  <c:v>1.7320412277998551</c:v>
                </c:pt>
                <c:pt idx="60">
                  <c:v>1.7325555098136767</c:v>
                </c:pt>
                <c:pt idx="61">
                  <c:v>1.7330691808012271</c:v>
                </c:pt>
                <c:pt idx="62">
                  <c:v>1.7335822424215979</c:v>
                </c:pt>
                <c:pt idx="63">
                  <c:v>1.7340946963284116</c:v>
                </c:pt>
                <c:pt idx="64">
                  <c:v>1.7346065441698395</c:v>
                </c:pt>
                <c:pt idx="65">
                  <c:v>1.7351177875886172</c:v>
                </c:pt>
                <c:pt idx="66">
                  <c:v>1.7356284282220618</c:v>
                </c:pt>
                <c:pt idx="67">
                  <c:v>1.7361384677020884</c:v>
                </c:pt>
                <c:pt idx="68">
                  <c:v>1.736647907655227</c:v>
                </c:pt>
                <c:pt idx="69">
                  <c:v>1.7371567497026386</c:v>
                </c:pt>
                <c:pt idx="70">
                  <c:v>1.737664995460132</c:v>
                </c:pt>
                <c:pt idx="71">
                  <c:v>1.7381726465381808</c:v>
                </c:pt>
                <c:pt idx="72">
                  <c:v>1.7386797045419398</c:v>
                </c:pt>
                <c:pt idx="73">
                  <c:v>1.7391861710712615</c:v>
                </c:pt>
                <c:pt idx="74">
                  <c:v>1.739692047720713</c:v>
                </c:pt>
                <c:pt idx="75">
                  <c:v>1.7401973360795921</c:v>
                </c:pt>
                <c:pt idx="76">
                  <c:v>1.7407020377319451</c:v>
                </c:pt>
                <c:pt idx="77">
                  <c:v>1.7412061542565818</c:v>
                </c:pt>
                <c:pt idx="78">
                  <c:v>1.7417096872270936</c:v>
                </c:pt>
                <c:pt idx="79">
                  <c:v>1.7422126382118694</c:v>
                </c:pt>
                <c:pt idx="80">
                  <c:v>1.7427150087741121</c:v>
                </c:pt>
                <c:pt idx="81">
                  <c:v>1.7432168004718556</c:v>
                </c:pt>
                <c:pt idx="82">
                  <c:v>1.7437180148579812</c:v>
                </c:pt>
                <c:pt idx="83">
                  <c:v>1.7442186534802342</c:v>
                </c:pt>
                <c:pt idx="84">
                  <c:v>1.7447187178812404</c:v>
                </c:pt>
                <c:pt idx="85">
                  <c:v>1.7452182095985231</c:v>
                </c:pt>
                <c:pt idx="86">
                  <c:v>1.7457171301645189</c:v>
                </c:pt>
                <c:pt idx="87">
                  <c:v>1.7462154811065949</c:v>
                </c:pt>
                <c:pt idx="88">
                  <c:v>1.7467132639470646</c:v>
                </c:pt>
                <c:pt idx="89">
                  <c:v>1.7472104802032051</c:v>
                </c:pt>
                <c:pt idx="90">
                  <c:v>1.7477071313872734</c:v>
                </c:pt>
                <c:pt idx="91">
                  <c:v>1.7482032190065224</c:v>
                </c:pt>
                <c:pt idx="92">
                  <c:v>1.7486987445632181</c:v>
                </c:pt>
                <c:pt idx="93">
                  <c:v>1.7491937095546553</c:v>
                </c:pt>
                <c:pt idx="94">
                  <c:v>1.7496881154731745</c:v>
                </c:pt>
                <c:pt idx="95">
                  <c:v>1.7501819638061784</c:v>
                </c:pt>
                <c:pt idx="96">
                  <c:v>1.750675256036148</c:v>
                </c:pt>
                <c:pt idx="97">
                  <c:v>1.751167993640659</c:v>
                </c:pt>
                <c:pt idx="98">
                  <c:v>1.7516601780923984</c:v>
                </c:pt>
                <c:pt idx="99">
                  <c:v>1.7521518108591803</c:v>
                </c:pt>
                <c:pt idx="100">
                  <c:v>1.7526428934039628</c:v>
                </c:pt>
                <c:pt idx="101">
                  <c:v>1.753133427184864</c:v>
                </c:pt>
                <c:pt idx="102">
                  <c:v>1.7536234136551783</c:v>
                </c:pt>
                <c:pt idx="103">
                  <c:v>1.7541128542633926</c:v>
                </c:pt>
                <c:pt idx="104">
                  <c:v>1.7546017504532028</c:v>
                </c:pt>
                <c:pt idx="105">
                  <c:v>1.7550901036635291</c:v>
                </c:pt>
                <c:pt idx="106">
                  <c:v>1.7555779153285336</c:v>
                </c:pt>
                <c:pt idx="107">
                  <c:v>1.7560651868776349</c:v>
                </c:pt>
                <c:pt idx="108">
                  <c:v>1.7565519197355255</c:v>
                </c:pt>
                <c:pt idx="109">
                  <c:v>1.757038115322187</c:v>
                </c:pt>
                <c:pt idx="110">
                  <c:v>1.7575237750529065</c:v>
                </c:pt>
                <c:pt idx="111">
                  <c:v>1.7580089003382928</c:v>
                </c:pt>
                <c:pt idx="112">
                  <c:v>1.7584934925842921</c:v>
                </c:pt>
                <c:pt idx="113">
                  <c:v>1.7589775531922038</c:v>
                </c:pt>
                <c:pt idx="114">
                  <c:v>1.7594610835586972</c:v>
                </c:pt>
                <c:pt idx="115">
                  <c:v>1.7599440850758266</c:v>
                </c:pt>
                <c:pt idx="116">
                  <c:v>1.7604265591310475</c:v>
                </c:pt>
                <c:pt idx="117">
                  <c:v>1.7609085071072326</c:v>
                </c:pt>
                <c:pt idx="118">
                  <c:v>1.7613899303826874</c:v>
                </c:pt>
                <c:pt idx="119">
                  <c:v>1.7618708303311661</c:v>
                </c:pt>
                <c:pt idx="120">
                  <c:v>1.7623512083218871</c:v>
                </c:pt>
                <c:pt idx="121">
                  <c:v>1.7628310657195492</c:v>
                </c:pt>
                <c:pt idx="122">
                  <c:v>1.7633104038843468</c:v>
                </c:pt>
                <c:pt idx="123">
                  <c:v>1.7637892241719861</c:v>
                </c:pt>
                <c:pt idx="124">
                  <c:v>1.7642675279337001</c:v>
                </c:pt>
                <c:pt idx="125">
                  <c:v>1.7647453165162645</c:v>
                </c:pt>
                <c:pt idx="126">
                  <c:v>1.7652225912620134</c:v>
                </c:pt>
                <c:pt idx="127">
                  <c:v>1.7656993535088543</c:v>
                </c:pt>
                <c:pt idx="128">
                  <c:v>1.7661756045902846</c:v>
                </c:pt>
                <c:pt idx="129">
                  <c:v>1.7666513458354056</c:v>
                </c:pt>
                <c:pt idx="130">
                  <c:v>1.7671265785689396</c:v>
                </c:pt>
                <c:pt idx="131">
                  <c:v>1.7676013041112437</c:v>
                </c:pt>
                <c:pt idx="132">
                  <c:v>1.7680755237783261</c:v>
                </c:pt>
                <c:pt idx="133">
                  <c:v>1.7685492388818611</c:v>
                </c:pt>
                <c:pt idx="134">
                  <c:v>1.7690224507292043</c:v>
                </c:pt>
                <c:pt idx="135">
                  <c:v>1.7694951606234082</c:v>
                </c:pt>
                <c:pt idx="136">
                  <c:v>1.769967369863237</c:v>
                </c:pt>
                <c:pt idx="137">
                  <c:v>1.7704390797431819</c:v>
                </c:pt>
                <c:pt idx="138">
                  <c:v>1.7709102915534765</c:v>
                </c:pt>
                <c:pt idx="139">
                  <c:v>1.771381006580111</c:v>
                </c:pt>
                <c:pt idx="140">
                  <c:v>1.7718512261048482</c:v>
                </c:pt>
                <c:pt idx="141">
                  <c:v>1.7723209514052385</c:v>
                </c:pt>
                <c:pt idx="142">
                  <c:v>1.772790183754634</c:v>
                </c:pt>
                <c:pt idx="143">
                  <c:v>1.7732589244222041</c:v>
                </c:pt>
                <c:pt idx="144">
                  <c:v>1.7737271746729506</c:v>
                </c:pt>
                <c:pt idx="145">
                  <c:v>1.7741949357677216</c:v>
                </c:pt>
                <c:pt idx="146">
                  <c:v>1.7746622089632274</c:v>
                </c:pt>
                <c:pt idx="147">
                  <c:v>1.7751289955120546</c:v>
                </c:pt>
                <c:pt idx="148">
                  <c:v>1.7755952966626811</c:v>
                </c:pt>
                <c:pt idx="149">
                  <c:v>1.7760611136594908</c:v>
                </c:pt>
                <c:pt idx="150">
                  <c:v>1.776526447742788</c:v>
                </c:pt>
                <c:pt idx="151">
                  <c:v>1.7769913001488122</c:v>
                </c:pt>
                <c:pt idx="152">
                  <c:v>1.7774556721097527</c:v>
                </c:pt>
                <c:pt idx="153">
                  <c:v>1.7779195648537631</c:v>
                </c:pt>
                <c:pt idx="154">
                  <c:v>1.7783829796049759</c:v>
                </c:pt>
                <c:pt idx="155">
                  <c:v>1.7788459175835165</c:v>
                </c:pt>
                <c:pt idx="156">
                  <c:v>1.7793083800055183</c:v>
                </c:pt>
                <c:pt idx="157">
                  <c:v>1.7797703680831367</c:v>
                </c:pt>
                <c:pt idx="158">
                  <c:v>1.7802318830245631</c:v>
                </c:pt>
                <c:pt idx="159">
                  <c:v>1.7806929260340401</c:v>
                </c:pt>
                <c:pt idx="160">
                  <c:v>1.7811534983118744</c:v>
                </c:pt>
                <c:pt idx="161">
                  <c:v>1.7816136010544525</c:v>
                </c:pt>
                <c:pt idx="162">
                  <c:v>1.7820732354542539</c:v>
                </c:pt>
                <c:pt idx="163">
                  <c:v>1.7825324026998652</c:v>
                </c:pt>
                <c:pt idx="164">
                  <c:v>1.7829911039759947</c:v>
                </c:pt>
                <c:pt idx="165">
                  <c:v>1.7834493404634861</c:v>
                </c:pt>
                <c:pt idx="166">
                  <c:v>1.7839071133393329</c:v>
                </c:pt>
                <c:pt idx="167">
                  <c:v>1.7843644237766916</c:v>
                </c:pt>
                <c:pt idx="168">
                  <c:v>1.784821272944896</c:v>
                </c:pt>
                <c:pt idx="169">
                  <c:v>1.7852776620094712</c:v>
                </c:pt>
                <c:pt idx="170">
                  <c:v>1.7857335921321478</c:v>
                </c:pt>
                <c:pt idx="171">
                  <c:v>1.7861890644708744</c:v>
                </c:pt>
                <c:pt idx="172">
                  <c:v>1.7866440801798329</c:v>
                </c:pt>
                <c:pt idx="173">
                  <c:v>1.7870986404094509</c:v>
                </c:pt>
                <c:pt idx="174">
                  <c:v>1.787552746306416</c:v>
                </c:pt>
                <c:pt idx="175">
                  <c:v>1.7880063990136896</c:v>
                </c:pt>
                <c:pt idx="176">
                  <c:v>1.7884595996705202</c:v>
                </c:pt>
                <c:pt idx="177">
                  <c:v>1.7889123494124564</c:v>
                </c:pt>
                <c:pt idx="178">
                  <c:v>1.7893646493713613</c:v>
                </c:pt>
                <c:pt idx="179">
                  <c:v>1.7898165006754256</c:v>
                </c:pt>
                <c:pt idx="180">
                  <c:v>1.7902679044491809</c:v>
                </c:pt>
                <c:pt idx="181">
                  <c:v>1.790718861813513</c:v>
                </c:pt>
                <c:pt idx="182">
                  <c:v>1.7911693738856753</c:v>
                </c:pt>
                <c:pt idx="183">
                  <c:v>1.7916194417793021</c:v>
                </c:pt>
                <c:pt idx="184">
                  <c:v>1.7920690666044217</c:v>
                </c:pt>
                <c:pt idx="185">
                  <c:v>1.7925182494674701</c:v>
                </c:pt>
                <c:pt idx="186">
                  <c:v>1.7929669914713031</c:v>
                </c:pt>
                <c:pt idx="187">
                  <c:v>1.7934152937152108</c:v>
                </c:pt>
                <c:pt idx="188">
                  <c:v>1.7938631572949293</c:v>
                </c:pt>
                <c:pt idx="189">
                  <c:v>1.7943105833026545</c:v>
                </c:pt>
                <c:pt idx="190">
                  <c:v>1.7947575728270551</c:v>
                </c:pt>
                <c:pt idx="191">
                  <c:v>1.7952041269532848</c:v>
                </c:pt>
                <c:pt idx="192">
                  <c:v>1.795650246762996</c:v>
                </c:pt>
                <c:pt idx="193">
                  <c:v>1.7960959333343525</c:v>
                </c:pt>
                <c:pt idx="194">
                  <c:v>1.7965411877420416</c:v>
                </c:pt>
                <c:pt idx="195">
                  <c:v>1.7969860110572879</c:v>
                </c:pt>
                <c:pt idx="196">
                  <c:v>1.7974304043478653</c:v>
                </c:pt>
                <c:pt idx="197">
                  <c:v>1.7978743686781098</c:v>
                </c:pt>
                <c:pt idx="198">
                  <c:v>1.7983179051089322</c:v>
                </c:pt>
                <c:pt idx="199">
                  <c:v>1.7987610146978308</c:v>
                </c:pt>
                <c:pt idx="200">
                  <c:v>1.7992036984989037</c:v>
                </c:pt>
                <c:pt idx="201">
                  <c:v>1.7996459575628614</c:v>
                </c:pt>
                <c:pt idx="202">
                  <c:v>1.8000877929370394</c:v>
                </c:pt>
                <c:pt idx="203">
                  <c:v>1.8005292056654101</c:v>
                </c:pt>
                <c:pt idx="204">
                  <c:v>1.800970196788596</c:v>
                </c:pt>
                <c:pt idx="205">
                  <c:v>1.8014107673438813</c:v>
                </c:pt>
                <c:pt idx="206">
                  <c:v>1.8018509183652245</c:v>
                </c:pt>
                <c:pt idx="207">
                  <c:v>1.8022906508832708</c:v>
                </c:pt>
                <c:pt idx="208">
                  <c:v>1.8027299659253639</c:v>
                </c:pt>
                <c:pt idx="209">
                  <c:v>1.8031688645155584</c:v>
                </c:pt>
                <c:pt idx="210">
                  <c:v>1.8036073476746317</c:v>
                </c:pt>
                <c:pt idx="211">
                  <c:v>1.8040454164200965</c:v>
                </c:pt>
                <c:pt idx="212">
                  <c:v>1.8044830717662124</c:v>
                </c:pt>
                <c:pt idx="213">
                  <c:v>1.8049203147239981</c:v>
                </c:pt>
                <c:pt idx="214">
                  <c:v>1.8053571463012432</c:v>
                </c:pt>
                <c:pt idx="215">
                  <c:v>1.8057935675025205</c:v>
                </c:pt>
                <c:pt idx="216">
                  <c:v>1.8062295793291974</c:v>
                </c:pt>
                <c:pt idx="217">
                  <c:v>1.8066651827794478</c:v>
                </c:pt>
                <c:pt idx="218">
                  <c:v>1.8071003788482638</c:v>
                </c:pt>
                <c:pt idx="219">
                  <c:v>1.8075351685274681</c:v>
                </c:pt>
                <c:pt idx="220">
                  <c:v>1.8079695528057247</c:v>
                </c:pt>
                <c:pt idx="221">
                  <c:v>1.8084035326685513</c:v>
                </c:pt>
                <c:pt idx="222">
                  <c:v>1.8088371090983302</c:v>
                </c:pt>
                <c:pt idx="223">
                  <c:v>1.809270283074321</c:v>
                </c:pt>
                <c:pt idx="224">
                  <c:v>1.809703055572671</c:v>
                </c:pt>
                <c:pt idx="225">
                  <c:v>1.810135427566427</c:v>
                </c:pt>
                <c:pt idx="226">
                  <c:v>1.8105674000255472</c:v>
                </c:pt>
                <c:pt idx="227">
                  <c:v>1.8109989739169119</c:v>
                </c:pt>
                <c:pt idx="228">
                  <c:v>1.8114301502043357</c:v>
                </c:pt>
                <c:pt idx="229">
                  <c:v>1.8118609298485779</c:v>
                </c:pt>
                <c:pt idx="230">
                  <c:v>1.8122913138073542</c:v>
                </c:pt>
                <c:pt idx="231">
                  <c:v>1.8127213030353482</c:v>
                </c:pt>
                <c:pt idx="232">
                  <c:v>1.8131508984842222</c:v>
                </c:pt>
                <c:pt idx="233">
                  <c:v>1.8135801011026285</c:v>
                </c:pt>
                <c:pt idx="234">
                  <c:v>1.8140089118362204</c:v>
                </c:pt>
                <c:pt idx="235">
                  <c:v>1.8144373316276636</c:v>
                </c:pt>
                <c:pt idx="236">
                  <c:v>1.814865361416647</c:v>
                </c:pt>
                <c:pt idx="237">
                  <c:v>1.8152930021398934</c:v>
                </c:pt>
                <c:pt idx="238">
                  <c:v>1.815720254731171</c:v>
                </c:pt>
                <c:pt idx="239">
                  <c:v>1.8161471201213042</c:v>
                </c:pt>
                <c:pt idx="240">
                  <c:v>1.8165735992381837</c:v>
                </c:pt>
                <c:pt idx="241">
                  <c:v>1.8169996930067787</c:v>
                </c:pt>
                <c:pt idx="242">
                  <c:v>1.8174254023491463</c:v>
                </c:pt>
                <c:pt idx="243">
                  <c:v>1.8178507281844434</c:v>
                </c:pt>
                <c:pt idx="244">
                  <c:v>1.8182756714289365</c:v>
                </c:pt>
                <c:pt idx="245">
                  <c:v>1.8187002329960131</c:v>
                </c:pt>
                <c:pt idx="246">
                  <c:v>1.8191244137961917</c:v>
                </c:pt>
                <c:pt idx="247">
                  <c:v>1.8195482147371329</c:v>
                </c:pt>
                <c:pt idx="248">
                  <c:v>1.8199716367236496</c:v>
                </c:pt>
                <c:pt idx="249">
                  <c:v>1.8203946806577176</c:v>
                </c:pt>
                <c:pt idx="250">
                  <c:v>1.8208173474384863</c:v>
                </c:pt>
                <c:pt idx="251">
                  <c:v>1.821239637962289</c:v>
                </c:pt>
                <c:pt idx="252">
                  <c:v>1.8216615531226528</c:v>
                </c:pt>
                <c:pt idx="253">
                  <c:v>1.8220830938103096</c:v>
                </c:pt>
                <c:pt idx="254">
                  <c:v>1.8225042609132065</c:v>
                </c:pt>
                <c:pt idx="255">
                  <c:v>1.8229250553165153</c:v>
                </c:pt>
                <c:pt idx="256">
                  <c:v>1.8233454779026435</c:v>
                </c:pt>
                <c:pt idx="257">
                  <c:v>1.823765529551244</c:v>
                </c:pt>
                <c:pt idx="258">
                  <c:v>1.824185211139226</c:v>
                </c:pt>
                <c:pt idx="259">
                  <c:v>1.8246045235407637</c:v>
                </c:pt>
                <c:pt idx="260">
                  <c:v>1.825023467627308</c:v>
                </c:pt>
                <c:pt idx="261">
                  <c:v>1.8254420442675954</c:v>
                </c:pt>
                <c:pt idx="262">
                  <c:v>1.8258602543276585</c:v>
                </c:pt>
                <c:pt idx="263">
                  <c:v>1.826278098670836</c:v>
                </c:pt>
                <c:pt idx="264">
                  <c:v>1.8266955781577825</c:v>
                </c:pt>
                <c:pt idx="265">
                  <c:v>1.8271126936464781</c:v>
                </c:pt>
                <c:pt idx="266">
                  <c:v>1.8275294459922389</c:v>
                </c:pt>
                <c:pt idx="267">
                  <c:v>1.8279458360477263</c:v>
                </c:pt>
                <c:pt idx="268">
                  <c:v>1.8283618646629569</c:v>
                </c:pt>
                <c:pt idx="269">
                  <c:v>1.8287775326853124</c:v>
                </c:pt>
                <c:pt idx="270">
                  <c:v>1.829192840959549</c:v>
                </c:pt>
                <c:pt idx="271">
                  <c:v>1.8296077903278076</c:v>
                </c:pt>
                <c:pt idx="272">
                  <c:v>1.8300223816296226</c:v>
                </c:pt>
                <c:pt idx="273">
                  <c:v>1.8304366157019323</c:v>
                </c:pt>
                <c:pt idx="274">
                  <c:v>1.8308504933790879</c:v>
                </c:pt>
                <c:pt idx="275">
                  <c:v>1.8312640154928634</c:v>
                </c:pt>
                <c:pt idx="276">
                  <c:v>1.8316771828724652</c:v>
                </c:pt>
                <c:pt idx="277">
                  <c:v>1.8320899963445405</c:v>
                </c:pt>
                <c:pt idx="278">
                  <c:v>1.832502456733188</c:v>
                </c:pt>
                <c:pt idx="279">
                  <c:v>1.832914564859967</c:v>
                </c:pt>
                <c:pt idx="280">
                  <c:v>1.8333263215439057</c:v>
                </c:pt>
                <c:pt idx="281">
                  <c:v>1.8337377276015119</c:v>
                </c:pt>
                <c:pt idx="282">
                  <c:v>1.8341487838467811</c:v>
                </c:pt>
                <c:pt idx="283">
                  <c:v>1.8345594910912071</c:v>
                </c:pt>
                <c:pt idx="284">
                  <c:v>1.8349698501437894</c:v>
                </c:pt>
                <c:pt idx="285">
                  <c:v>1.835379861811044</c:v>
                </c:pt>
                <c:pt idx="286">
                  <c:v>1.8355388650350091</c:v>
                </c:pt>
                <c:pt idx="287">
                  <c:v>1.8356979144879104</c:v>
                </c:pt>
                <c:pt idx="288">
                  <c:v>1.8358570101324843</c:v>
                </c:pt>
                <c:pt idx="289">
                  <c:v>1.8360161519314635</c:v>
                </c:pt>
                <c:pt idx="290">
                  <c:v>1.8361753398475773</c:v>
                </c:pt>
                <c:pt idx="291">
                  <c:v>1.8363345738435521</c:v>
                </c:pt>
                <c:pt idx="292">
                  <c:v>1.8364938538821109</c:v>
                </c:pt>
                <c:pt idx="293">
                  <c:v>1.8366531799259738</c:v>
                </c:pt>
                <c:pt idx="294">
                  <c:v>1.8368125519378578</c:v>
                </c:pt>
                <c:pt idx="295">
                  <c:v>1.8369719698804772</c:v>
                </c:pt>
                <c:pt idx="296">
                  <c:v>1.8371314337165432</c:v>
                </c:pt>
                <c:pt idx="297">
                  <c:v>1.8372909434087648</c:v>
                </c:pt>
                <c:pt idx="298">
                  <c:v>1.8374504989198477</c:v>
                </c:pt>
                <c:pt idx="299">
                  <c:v>1.8376101002124956</c:v>
                </c:pt>
                <c:pt idx="300">
                  <c:v>1.8377697472494097</c:v>
                </c:pt>
                <c:pt idx="301">
                  <c:v>1.8379294399932882</c:v>
                </c:pt>
                <c:pt idx="302">
                  <c:v>1.8380891784068276</c:v>
                </c:pt>
                <c:pt idx="303">
                  <c:v>1.8382489624527221</c:v>
                </c:pt>
                <c:pt idx="304">
                  <c:v>1.8384087920936634</c:v>
                </c:pt>
                <c:pt idx="305">
                  <c:v>1.8385686672923416</c:v>
                </c:pt>
                <c:pt idx="306">
                  <c:v>1.8387285880114443</c:v>
                </c:pt>
                <c:pt idx="307">
                  <c:v>1.8388885542136579</c:v>
                </c:pt>
                <c:pt idx="308">
                  <c:v>1.8390485658616662</c:v>
                </c:pt>
                <c:pt idx="309">
                  <c:v>1.8392086229181517</c:v>
                </c:pt>
                <c:pt idx="310">
                  <c:v>1.8393687253457951</c:v>
                </c:pt>
                <c:pt idx="311">
                  <c:v>1.8395288731072756</c:v>
                </c:pt>
                <c:pt idx="312">
                  <c:v>1.8396890661652709</c:v>
                </c:pt>
                <c:pt idx="313">
                  <c:v>1.8398493044824573</c:v>
                </c:pt>
                <c:pt idx="314">
                  <c:v>1.8400095880215095</c:v>
                </c:pt>
                <c:pt idx="315">
                  <c:v>1.8401699167451013</c:v>
                </c:pt>
                <c:pt idx="316">
                  <c:v>1.8403302906159051</c:v>
                </c:pt>
                <c:pt idx="317">
                  <c:v>1.8404907095965923</c:v>
                </c:pt>
                <c:pt idx="318">
                  <c:v>1.8406511736498332</c:v>
                </c:pt>
                <c:pt idx="319">
                  <c:v>1.8408116827382972</c:v>
                </c:pt>
                <c:pt idx="320">
                  <c:v>1.8409722368246528</c:v>
                </c:pt>
                <c:pt idx="321">
                  <c:v>1.8411328358715677</c:v>
                </c:pt>
                <c:pt idx="322">
                  <c:v>1.8412934798417091</c:v>
                </c:pt>
                <c:pt idx="323">
                  <c:v>1.8414541686977433</c:v>
                </c:pt>
                <c:pt idx="324">
                  <c:v>1.8416149024023361</c:v>
                </c:pt>
                <c:pt idx="325">
                  <c:v>1.8417756809181529</c:v>
                </c:pt>
                <c:pt idx="326">
                  <c:v>1.8419365042078588</c:v>
                </c:pt>
                <c:pt idx="327">
                  <c:v>1.8420973722341183</c:v>
                </c:pt>
                <c:pt idx="328">
                  <c:v>1.8422582849595961</c:v>
                </c:pt>
                <c:pt idx="329">
                  <c:v>1.8424192423469563</c:v>
                </c:pt>
                <c:pt idx="330">
                  <c:v>1.8425802443588633</c:v>
                </c:pt>
                <c:pt idx="331">
                  <c:v>1.8427412909579812</c:v>
                </c:pt>
                <c:pt idx="332">
                  <c:v>1.8429023821069743</c:v>
                </c:pt>
                <c:pt idx="333">
                  <c:v>1.8430635177685071</c:v>
                </c:pt>
                <c:pt idx="334">
                  <c:v>1.8432246979052442</c:v>
                </c:pt>
                <c:pt idx="335">
                  <c:v>1.8433859224798508</c:v>
                </c:pt>
                <c:pt idx="336">
                  <c:v>1.8435471914549921</c:v>
                </c:pt>
                <c:pt idx="337">
                  <c:v>1.8437085047933341</c:v>
                </c:pt>
                <c:pt idx="338">
                  <c:v>1.8438698624575431</c:v>
                </c:pt>
                <c:pt idx="339">
                  <c:v>1.8440312644102863</c:v>
                </c:pt>
                <c:pt idx="340">
                  <c:v>1.8441927106142313</c:v>
                </c:pt>
                <c:pt idx="341">
                  <c:v>1.8443542010320464</c:v>
                </c:pt>
                <c:pt idx="342">
                  <c:v>1.8445157356264013</c:v>
                </c:pt>
                <c:pt idx="343">
                  <c:v>1.844677314359966</c:v>
                </c:pt>
                <c:pt idx="344">
                  <c:v>1.8448389371954117</c:v>
                </c:pt>
                <c:pt idx="345">
                  <c:v>1.845000604095411</c:v>
                </c:pt>
                <c:pt idx="346">
                  <c:v>1.8451623150226373</c:v>
                </c:pt>
                <c:pt idx="347">
                  <c:v>1.8453240699397653</c:v>
                </c:pt>
                <c:pt idx="348">
                  <c:v>1.8454858688094709</c:v>
                </c:pt>
                <c:pt idx="349">
                  <c:v>1.8456477115944316</c:v>
                </c:pt>
                <c:pt idx="350">
                  <c:v>1.8458095982573266</c:v>
                </c:pt>
                <c:pt idx="351">
                  <c:v>1.8459715287608358</c:v>
                </c:pt>
                <c:pt idx="352">
                  <c:v>1.8461335030676416</c:v>
                </c:pt>
                <c:pt idx="353">
                  <c:v>1.8462955211404275</c:v>
                </c:pt>
                <c:pt idx="354">
                  <c:v>1.846457582941879</c:v>
                </c:pt>
                <c:pt idx="355">
                  <c:v>1.8466196884346835</c:v>
                </c:pt>
                <c:pt idx="356">
                  <c:v>1.8467818375815299</c:v>
                </c:pt>
                <c:pt idx="357">
                  <c:v>1.8469440303451097</c:v>
                </c:pt>
                <c:pt idx="358">
                  <c:v>1.8471062666881159</c:v>
                </c:pt>
                <c:pt idx="359">
                  <c:v>1.8472685465732441</c:v>
                </c:pt>
                <c:pt idx="360">
                  <c:v>1.8474308699631918</c:v>
                </c:pt>
                <c:pt idx="361">
                  <c:v>1.8475932368206587</c:v>
                </c:pt>
                <c:pt idx="362">
                  <c:v>1.8477556471083472</c:v>
                </c:pt>
                <c:pt idx="363">
                  <c:v>1.8479181007889616</c:v>
                </c:pt>
                <c:pt idx="364">
                  <c:v>1.8480805978252093</c:v>
                </c:pt>
                <c:pt idx="365">
                  <c:v>1.8482431381797999</c:v>
                </c:pt>
                <c:pt idx="366">
                  <c:v>1.8484057218154459</c:v>
                </c:pt>
                <c:pt idx="367">
                  <c:v>1.8485683486948623</c:v>
                </c:pt>
                <c:pt idx="368">
                  <c:v>1.8487310187807668</c:v>
                </c:pt>
                <c:pt idx="369">
                  <c:v>1.8488937320358805</c:v>
                </c:pt>
                <c:pt idx="370">
                  <c:v>1.8490564884229268</c:v>
                </c:pt>
                <c:pt idx="371">
                  <c:v>1.8492192879046323</c:v>
                </c:pt>
                <c:pt idx="372">
                  <c:v>1.849382130443727</c:v>
                </c:pt>
                <c:pt idx="373">
                  <c:v>1.8495450160029436</c:v>
                </c:pt>
                <c:pt idx="374">
                  <c:v>1.8497079445450184</c:v>
                </c:pt>
                <c:pt idx="375">
                  <c:v>1.8498709160326909</c:v>
                </c:pt>
                <c:pt idx="376">
                  <c:v>1.8500339304287039</c:v>
                </c:pt>
                <c:pt idx="377">
                  <c:v>1.8501969876958035</c:v>
                </c:pt>
                <c:pt idx="378">
                  <c:v>1.8503600877967399</c:v>
                </c:pt>
                <c:pt idx="379">
                  <c:v>1.8505232306942661</c:v>
                </c:pt>
                <c:pt idx="380">
                  <c:v>1.8506864163511392</c:v>
                </c:pt>
                <c:pt idx="381">
                  <c:v>1.8508496447301201</c:v>
                </c:pt>
                <c:pt idx="382">
                  <c:v>1.8510129157939734</c:v>
                </c:pt>
                <c:pt idx="383">
                  <c:v>1.8511762295054675</c:v>
                </c:pt>
                <c:pt idx="384">
                  <c:v>1.8513395858273747</c:v>
                </c:pt>
                <c:pt idx="385">
                  <c:v>1.8515029847224715</c:v>
                </c:pt>
                <c:pt idx="386">
                  <c:v>1.8516664261535385</c:v>
                </c:pt>
                <c:pt idx="387">
                  <c:v>1.8518299100833604</c:v>
                </c:pt>
                <c:pt idx="388">
                  <c:v>1.8519934364747259</c:v>
                </c:pt>
                <c:pt idx="389">
                  <c:v>1.8521570052904284</c:v>
                </c:pt>
                <c:pt idx="390">
                  <c:v>1.8523206164932651</c:v>
                </c:pt>
                <c:pt idx="391">
                  <c:v>1.8524842700460382</c:v>
                </c:pt>
                <c:pt idx="392">
                  <c:v>1.8526479659115545</c:v>
                </c:pt>
                <c:pt idx="393">
                  <c:v>1.8528117040526246</c:v>
                </c:pt>
                <c:pt idx="394">
                  <c:v>1.8529754844320645</c:v>
                </c:pt>
                <c:pt idx="395">
                  <c:v>1.8531393070126947</c:v>
                </c:pt>
                <c:pt idx="396">
                  <c:v>1.8533031717573403</c:v>
                </c:pt>
                <c:pt idx="397">
                  <c:v>1.8534670786288314</c:v>
                </c:pt>
                <c:pt idx="398">
                  <c:v>1.8536310275900032</c:v>
                </c:pt>
                <c:pt idx="399">
                  <c:v>1.8537950186036956</c:v>
                </c:pt>
                <c:pt idx="400">
                  <c:v>1.8539590516327535</c:v>
                </c:pt>
                <c:pt idx="401">
                  <c:v>1.8541231266400273</c:v>
                </c:pt>
                <c:pt idx="402">
                  <c:v>1.8542872435883724</c:v>
                </c:pt>
                <c:pt idx="403">
                  <c:v>1.8544514024406495</c:v>
                </c:pt>
                <c:pt idx="404">
                  <c:v>1.8546156031597245</c:v>
                </c:pt>
                <c:pt idx="405">
                  <c:v>1.854779845708469</c:v>
                </c:pt>
                <c:pt idx="406">
                  <c:v>1.8549441300497598</c:v>
                </c:pt>
                <c:pt idx="407">
                  <c:v>1.8551084561464792</c:v>
                </c:pt>
                <c:pt idx="408">
                  <c:v>1.8552728239615155</c:v>
                </c:pt>
                <c:pt idx="409">
                  <c:v>1.8554372334577622</c:v>
                </c:pt>
                <c:pt idx="410">
                  <c:v>1.8556016845981189</c:v>
                </c:pt>
                <c:pt idx="411">
                  <c:v>1.855766177345491</c:v>
                </c:pt>
                <c:pt idx="412">
                  <c:v>1.8559307116627894</c:v>
                </c:pt>
                <c:pt idx="413">
                  <c:v>1.8560952875129313</c:v>
                </c:pt>
                <c:pt idx="414">
                  <c:v>1.8562599048588397</c:v>
                </c:pt>
                <c:pt idx="415">
                  <c:v>1.856424563663444</c:v>
                </c:pt>
                <c:pt idx="416">
                  <c:v>1.8565892638896795</c:v>
                </c:pt>
                <c:pt idx="417">
                  <c:v>1.8567540055004876</c:v>
                </c:pt>
                <c:pt idx="418">
                  <c:v>1.8569187884588163</c:v>
                </c:pt>
                <c:pt idx="419">
                  <c:v>1.8570836127276198</c:v>
                </c:pt>
                <c:pt idx="420">
                  <c:v>1.8572484782698586</c:v>
                </c:pt>
                <c:pt idx="421">
                  <c:v>1.8574133850484997</c:v>
                </c:pt>
                <c:pt idx="422">
                  <c:v>1.8575783330265168</c:v>
                </c:pt>
                <c:pt idx="423">
                  <c:v>1.85774332216689</c:v>
                </c:pt>
                <c:pt idx="424">
                  <c:v>1.8579083524326063</c:v>
                </c:pt>
                <c:pt idx="425">
                  <c:v>1.8580734237866592</c:v>
                </c:pt>
                <c:pt idx="426">
                  <c:v>1.8582385361920493</c:v>
                </c:pt>
                <c:pt idx="427">
                  <c:v>1.8584036896117837</c:v>
                </c:pt>
                <c:pt idx="428">
                  <c:v>1.8585688840088768</c:v>
                </c:pt>
                <c:pt idx="429">
                  <c:v>1.8587341193463498</c:v>
                </c:pt>
                <c:pt idx="430">
                  <c:v>1.8588993955872308</c:v>
                </c:pt>
                <c:pt idx="431">
                  <c:v>1.8590647126945556</c:v>
                </c:pt>
                <c:pt idx="432">
                  <c:v>1.8592300706313667</c:v>
                </c:pt>
                <c:pt idx="433">
                  <c:v>1.8593954693607138</c:v>
                </c:pt>
                <c:pt idx="434">
                  <c:v>1.8595609088456542</c:v>
                </c:pt>
                <c:pt idx="435">
                  <c:v>1.8597263890492524</c:v>
                </c:pt>
                <c:pt idx="436">
                  <c:v>1.8598919099345805</c:v>
                </c:pt>
                <c:pt idx="437">
                  <c:v>1.8600574714647182</c:v>
                </c:pt>
                <c:pt idx="438">
                  <c:v>1.8602230736027523</c:v>
                </c:pt>
                <c:pt idx="439">
                  <c:v>1.8603887163117778</c:v>
                </c:pt>
                <c:pt idx="440">
                  <c:v>1.8605543995548972</c:v>
                </c:pt>
                <c:pt idx="441">
                  <c:v>1.8607201232952206</c:v>
                </c:pt>
                <c:pt idx="442">
                  <c:v>1.860885887495866</c:v>
                </c:pt>
                <c:pt idx="443">
                  <c:v>1.8610516921199596</c:v>
                </c:pt>
                <c:pt idx="444">
                  <c:v>1.8612175371306352</c:v>
                </c:pt>
                <c:pt idx="445">
                  <c:v>1.8613834224910346</c:v>
                </c:pt>
                <c:pt idx="446">
                  <c:v>1.8615493481643079</c:v>
                </c:pt>
                <c:pt idx="447">
                  <c:v>1.8617153141136134</c:v>
                </c:pt>
                <c:pt idx="448">
                  <c:v>1.8618813203021172</c:v>
                </c:pt>
                <c:pt idx="449">
                  <c:v>1.862047366692994</c:v>
                </c:pt>
                <c:pt idx="450">
                  <c:v>1.8622134532494268</c:v>
                </c:pt>
                <c:pt idx="451">
                  <c:v>1.862379579934607</c:v>
                </c:pt>
                <c:pt idx="452">
                  <c:v>1.8625457467117343</c:v>
                </c:pt>
                <c:pt idx="453">
                  <c:v>1.8627119535440171</c:v>
                </c:pt>
                <c:pt idx="454">
                  <c:v>1.8628782003946722</c:v>
                </c:pt>
                <c:pt idx="455">
                  <c:v>1.8630444872269252</c:v>
                </c:pt>
                <c:pt idx="456">
                  <c:v>1.8632108140040102</c:v>
                </c:pt>
                <c:pt idx="457">
                  <c:v>1.8633771806891704</c:v>
                </c:pt>
                <c:pt idx="458">
                  <c:v>1.8635435872456574</c:v>
                </c:pt>
                <c:pt idx="459">
                  <c:v>1.8637100336367318</c:v>
                </c:pt>
                <c:pt idx="460">
                  <c:v>1.8638765198256635</c:v>
                </c:pt>
                <c:pt idx="461">
                  <c:v>1.8640430457757309</c:v>
                </c:pt>
                <c:pt idx="462">
                  <c:v>1.8642096114502218</c:v>
                </c:pt>
                <c:pt idx="463">
                  <c:v>1.8643762168124329</c:v>
                </c:pt>
                <c:pt idx="464">
                  <c:v>1.8645428618256703</c:v>
                </c:pt>
                <c:pt idx="465">
                  <c:v>1.864709546453249</c:v>
                </c:pt>
                <c:pt idx="466">
                  <c:v>1.8648762706584938</c:v>
                </c:pt>
                <c:pt idx="467">
                  <c:v>1.8650430344047384</c:v>
                </c:pt>
                <c:pt idx="468">
                  <c:v>1.8652098376553261</c:v>
                </c:pt>
                <c:pt idx="469">
                  <c:v>1.8653766803736098</c:v>
                </c:pt>
                <c:pt idx="470">
                  <c:v>1.8655435625229517</c:v>
                </c:pt>
                <c:pt idx="471">
                  <c:v>1.8657104840667238</c:v>
                </c:pt>
                <c:pt idx="472">
                  <c:v>1.8658774449683075</c:v>
                </c:pt>
                <c:pt idx="473">
                  <c:v>1.8660444451910945</c:v>
                </c:pt>
                <c:pt idx="474">
                  <c:v>1.8662114846984854</c:v>
                </c:pt>
                <c:pt idx="475">
                  <c:v>1.8663785634538914</c:v>
                </c:pt>
                <c:pt idx="476">
                  <c:v>1.8665456814207331</c:v>
                </c:pt>
                <c:pt idx="477">
                  <c:v>1.8667128385624412</c:v>
                </c:pt>
                <c:pt idx="478">
                  <c:v>1.8668800348424566</c:v>
                </c:pt>
                <c:pt idx="479">
                  <c:v>1.86704727022423</c:v>
                </c:pt>
                <c:pt idx="480">
                  <c:v>1.8672145446712225</c:v>
                </c:pt>
                <c:pt idx="481">
                  <c:v>1.867381858146905</c:v>
                </c:pt>
                <c:pt idx="482">
                  <c:v>1.8675492106147589</c:v>
                </c:pt>
                <c:pt idx="483">
                  <c:v>1.8677166020382758</c:v>
                </c:pt>
                <c:pt idx="484">
                  <c:v>1.8678840323809578</c:v>
                </c:pt>
                <c:pt idx="485">
                  <c:v>1.8680515016063171</c:v>
                </c:pt>
                <c:pt idx="486">
                  <c:v>1.8682190096778766</c:v>
                </c:pt>
                <c:pt idx="487">
                  <c:v>1.8683865565591697</c:v>
                </c:pt>
                <c:pt idx="488">
                  <c:v>1.8685541422137406</c:v>
                </c:pt>
                <c:pt idx="489">
                  <c:v>1.8687217666051437</c:v>
                </c:pt>
                <c:pt idx="490">
                  <c:v>1.868889429696944</c:v>
                </c:pt>
                <c:pt idx="491">
                  <c:v>1.869057131452718</c:v>
                </c:pt>
                <c:pt idx="492">
                  <c:v>1.8692248718360522</c:v>
                </c:pt>
                <c:pt idx="493">
                  <c:v>1.8693926508105445</c:v>
                </c:pt>
                <c:pt idx="494">
                  <c:v>1.8695604683398035</c:v>
                </c:pt>
                <c:pt idx="495">
                  <c:v>1.8697283243874487</c:v>
                </c:pt>
                <c:pt idx="496">
                  <c:v>1.8698962189171107</c:v>
                </c:pt>
                <c:pt idx="497">
                  <c:v>1.8700641518924312</c:v>
                </c:pt>
                <c:pt idx="498">
                  <c:v>1.8702321232770631</c:v>
                </c:pt>
                <c:pt idx="499">
                  <c:v>1.8704001330346702</c:v>
                </c:pt>
                <c:pt idx="500">
                  <c:v>1.8705681811289281</c:v>
                </c:pt>
                <c:pt idx="501">
                  <c:v>1.8707362675235231</c:v>
                </c:pt>
                <c:pt idx="502">
                  <c:v>1.8709043921821531</c:v>
                </c:pt>
                <c:pt idx="503">
                  <c:v>1.8710725550685277</c:v>
                </c:pt>
                <c:pt idx="504">
                  <c:v>1.8712407561463673</c:v>
                </c:pt>
                <c:pt idx="505">
                  <c:v>1.8714089953794046</c:v>
                </c:pt>
                <c:pt idx="506">
                  <c:v>1.8715772727313833</c:v>
                </c:pt>
                <c:pt idx="507">
                  <c:v>1.871745588166059</c:v>
                </c:pt>
                <c:pt idx="508">
                  <c:v>1.8719139416471988</c:v>
                </c:pt>
                <c:pt idx="509">
                  <c:v>1.8720823331385816</c:v>
                </c:pt>
                <c:pt idx="510">
                  <c:v>1.8722507626039984</c:v>
                </c:pt>
                <c:pt idx="511">
                  <c:v>1.8724192300072513</c:v>
                </c:pt>
                <c:pt idx="512">
                  <c:v>1.8725877353121552</c:v>
                </c:pt>
                <c:pt idx="513">
                  <c:v>1.8727562784825362</c:v>
                </c:pt>
                <c:pt idx="514">
                  <c:v>1.872924859482233</c:v>
                </c:pt>
                <c:pt idx="515">
                  <c:v>1.8730934782750959</c:v>
                </c:pt>
                <c:pt idx="516">
                  <c:v>1.8732621348249874</c:v>
                </c:pt>
                <c:pt idx="517">
                  <c:v>1.8734308290957824</c:v>
                </c:pt>
                <c:pt idx="518">
                  <c:v>1.8735995610513678</c:v>
                </c:pt>
                <c:pt idx="519">
                  <c:v>1.8737683306556427</c:v>
                </c:pt>
                <c:pt idx="520">
                  <c:v>1.8739371378725187</c:v>
                </c:pt>
                <c:pt idx="521">
                  <c:v>1.8741059826659197</c:v>
                </c:pt>
                <c:pt idx="522">
                  <c:v>1.874274864999782</c:v>
                </c:pt>
                <c:pt idx="523">
                  <c:v>1.8744437848380544</c:v>
                </c:pt>
                <c:pt idx="524">
                  <c:v>1.8746127421446983</c:v>
                </c:pt>
                <c:pt idx="525">
                  <c:v>1.8747817368836874</c:v>
                </c:pt>
                <c:pt idx="526">
                  <c:v>1.8749507690190084</c:v>
                </c:pt>
                <c:pt idx="527">
                  <c:v>1.8751198385146604</c:v>
                </c:pt>
                <c:pt idx="528">
                  <c:v>1.8752889453346551</c:v>
                </c:pt>
                <c:pt idx="529">
                  <c:v>1.8754580894430175</c:v>
                </c:pt>
                <c:pt idx="530">
                  <c:v>1.8756272708037851</c:v>
                </c:pt>
                <c:pt idx="531">
                  <c:v>1.8757964893810082</c:v>
                </c:pt>
                <c:pt idx="532">
                  <c:v>1.8759657451387501</c:v>
                </c:pt>
                <c:pt idx="533">
                  <c:v>1.8761350380410873</c:v>
                </c:pt>
                <c:pt idx="534">
                  <c:v>1.876304368052109</c:v>
                </c:pt>
                <c:pt idx="535">
                  <c:v>1.8764737351359175</c:v>
                </c:pt>
                <c:pt idx="536">
                  <c:v>1.8766431392566287</c:v>
                </c:pt>
                <c:pt idx="537">
                  <c:v>1.8768125803783713</c:v>
                </c:pt>
                <c:pt idx="538">
                  <c:v>1.876982058465287</c:v>
                </c:pt>
                <c:pt idx="539">
                  <c:v>1.8771515734815314</c:v>
                </c:pt>
                <c:pt idx="540">
                  <c:v>1.8773211253912729</c:v>
                </c:pt>
                <c:pt idx="541">
                  <c:v>1.8774907141586936</c:v>
                </c:pt>
                <c:pt idx="542">
                  <c:v>1.8776603397479887</c:v>
                </c:pt>
                <c:pt idx="543">
                  <c:v>1.8778300021233671</c:v>
                </c:pt>
                <c:pt idx="544">
                  <c:v>1.8779997012490515</c:v>
                </c:pt>
                <c:pt idx="545">
                  <c:v>1.8781694370892774</c:v>
                </c:pt>
                <c:pt idx="546">
                  <c:v>1.8783392096082949</c:v>
                </c:pt>
                <c:pt idx="547">
                  <c:v>1.878509018770367</c:v>
                </c:pt>
                <c:pt idx="548">
                  <c:v>1.8786788645397707</c:v>
                </c:pt>
                <c:pt idx="549">
                  <c:v>1.8788487468807968</c:v>
                </c:pt>
                <c:pt idx="550">
                  <c:v>1.8790186657577501</c:v>
                </c:pt>
                <c:pt idx="551">
                  <c:v>1.8791886211349487</c:v>
                </c:pt>
                <c:pt idx="552">
                  <c:v>1.879358612976725</c:v>
                </c:pt>
                <c:pt idx="553">
                  <c:v>1.8795286412474257</c:v>
                </c:pt>
                <c:pt idx="554">
                  <c:v>1.8796987059114107</c:v>
                </c:pt>
                <c:pt idx="555">
                  <c:v>1.8798688069330547</c:v>
                </c:pt>
                <c:pt idx="556">
                  <c:v>1.880038944276746</c:v>
                </c:pt>
                <c:pt idx="557">
                  <c:v>1.8802091179068872</c:v>
                </c:pt>
                <c:pt idx="558">
                  <c:v>1.8803793277878951</c:v>
                </c:pt>
                <c:pt idx="559">
                  <c:v>1.8805495738842009</c:v>
                </c:pt>
                <c:pt idx="560">
                  <c:v>1.8807198561602498</c:v>
                </c:pt>
                <c:pt idx="561">
                  <c:v>1.8808901745805018</c:v>
                </c:pt>
                <c:pt idx="562">
                  <c:v>1.8810605291094307</c:v>
                </c:pt>
                <c:pt idx="563">
                  <c:v>1.8812309197115251</c:v>
                </c:pt>
                <c:pt idx="564">
                  <c:v>1.881401346351288</c:v>
                </c:pt>
                <c:pt idx="565">
                  <c:v>1.8815718089932369</c:v>
                </c:pt>
                <c:pt idx="566">
                  <c:v>1.881742307601904</c:v>
                </c:pt>
                <c:pt idx="567">
                  <c:v>1.8819128421418356</c:v>
                </c:pt>
                <c:pt idx="568">
                  <c:v>1.8820834125775934</c:v>
                </c:pt>
                <c:pt idx="569">
                  <c:v>1.8822540188737533</c:v>
                </c:pt>
                <c:pt idx="570">
                  <c:v>1.882424660994906</c:v>
                </c:pt>
                <c:pt idx="571">
                  <c:v>1.8825953389056573</c:v>
                </c:pt>
                <c:pt idx="572">
                  <c:v>1.8827660525706276</c:v>
                </c:pt>
                <c:pt idx="573">
                  <c:v>1.8829368019544519</c:v>
                </c:pt>
                <c:pt idx="574">
                  <c:v>1.8831075870217806</c:v>
                </c:pt>
                <c:pt idx="575">
                  <c:v>1.8832784077372791</c:v>
                </c:pt>
                <c:pt idx="576">
                  <c:v>1.8834492640656273</c:v>
                </c:pt>
                <c:pt idx="577">
                  <c:v>1.8836201559715207</c:v>
                </c:pt>
                <c:pt idx="578">
                  <c:v>1.8837910834196696</c:v>
                </c:pt>
                <c:pt idx="579">
                  <c:v>1.8839620463747997</c:v>
                </c:pt>
                <c:pt idx="580">
                  <c:v>1.8841330448016516</c:v>
                </c:pt>
                <c:pt idx="581">
                  <c:v>1.8843040786649812</c:v>
                </c:pt>
                <c:pt idx="582">
                  <c:v>1.8844751479295598</c:v>
                </c:pt>
                <c:pt idx="583">
                  <c:v>1.8846462525601739</c:v>
                </c:pt>
                <c:pt idx="584">
                  <c:v>1.8848173925216256</c:v>
                </c:pt>
                <c:pt idx="585">
                  <c:v>1.8849885677787321</c:v>
                </c:pt>
                <c:pt idx="586">
                  <c:v>1.8851597782963263</c:v>
                </c:pt>
                <c:pt idx="587">
                  <c:v>1.8853310240392565</c:v>
                </c:pt>
                <c:pt idx="588">
                  <c:v>1.8855023049723865</c:v>
                </c:pt>
                <c:pt idx="589">
                  <c:v>1.8856736210605958</c:v>
                </c:pt>
                <c:pt idx="590">
                  <c:v>1.8858449722687793</c:v>
                </c:pt>
                <c:pt idx="591">
                  <c:v>1.8860163585618481</c:v>
                </c:pt>
                <c:pt idx="592">
                  <c:v>1.8861877799047282</c:v>
                </c:pt>
                <c:pt idx="593">
                  <c:v>1.886359236262362</c:v>
                </c:pt>
                <c:pt idx="594">
                  <c:v>1.8865307275997074</c:v>
                </c:pt>
                <c:pt idx="595">
                  <c:v>1.8867022538817382</c:v>
                </c:pt>
                <c:pt idx="596">
                  <c:v>1.8868738150734441</c:v>
                </c:pt>
                <c:pt idx="597">
                  <c:v>1.8870454111398307</c:v>
                </c:pt>
                <c:pt idx="598">
                  <c:v>1.8872170420459198</c:v>
                </c:pt>
                <c:pt idx="599">
                  <c:v>1.8873887077567486</c:v>
                </c:pt>
                <c:pt idx="600">
                  <c:v>1.8875604082373709</c:v>
                </c:pt>
                <c:pt idx="601">
                  <c:v>1.8877321434528564</c:v>
                </c:pt>
                <c:pt idx="602">
                  <c:v>1.8879039133682911</c:v>
                </c:pt>
                <c:pt idx="603">
                  <c:v>1.8880757179487768</c:v>
                </c:pt>
                <c:pt idx="604">
                  <c:v>1.8882475571594317</c:v>
                </c:pt>
                <c:pt idx="605">
                  <c:v>1.8884194309653903</c:v>
                </c:pt>
                <c:pt idx="606">
                  <c:v>1.8885913393318032</c:v>
                </c:pt>
                <c:pt idx="607">
                  <c:v>1.8887632822238376</c:v>
                </c:pt>
                <c:pt idx="608">
                  <c:v>1.8889352596066769</c:v>
                </c:pt>
                <c:pt idx="609">
                  <c:v>1.889107271445521</c:v>
                </c:pt>
                <c:pt idx="610">
                  <c:v>1.8892793177055862</c:v>
                </c:pt>
                <c:pt idx="611">
                  <c:v>1.8894513983521053</c:v>
                </c:pt>
                <c:pt idx="612">
                  <c:v>1.8896235133503274</c:v>
                </c:pt>
                <c:pt idx="613">
                  <c:v>1.8897956626655186</c:v>
                </c:pt>
                <c:pt idx="614">
                  <c:v>1.8899678462629612</c:v>
                </c:pt>
                <c:pt idx="615">
                  <c:v>1.8901400641079547</c:v>
                </c:pt>
                <c:pt idx="616">
                  <c:v>1.8903123161658144</c:v>
                </c:pt>
                <c:pt idx="617">
                  <c:v>1.8904846024018733</c:v>
                </c:pt>
                <c:pt idx="618">
                  <c:v>1.8906569227814805</c:v>
                </c:pt>
                <c:pt idx="619">
                  <c:v>1.8908292772700019</c:v>
                </c:pt>
                <c:pt idx="620">
                  <c:v>1.8910016658328208</c:v>
                </c:pt>
                <c:pt idx="621">
                  <c:v>1.891174088435337</c:v>
                </c:pt>
                <c:pt idx="622">
                  <c:v>1.891346545042967</c:v>
                </c:pt>
                <c:pt idx="623">
                  <c:v>1.8915190356211447</c:v>
                </c:pt>
                <c:pt idx="624">
                  <c:v>1.8916915601353208</c:v>
                </c:pt>
                <c:pt idx="625">
                  <c:v>1.891864118550963</c:v>
                </c:pt>
                <c:pt idx="626">
                  <c:v>1.8920367108335561</c:v>
                </c:pt>
                <c:pt idx="627">
                  <c:v>1.8922093369486019</c:v>
                </c:pt>
                <c:pt idx="628">
                  <c:v>1.8923819968616196</c:v>
                </c:pt>
                <c:pt idx="629">
                  <c:v>1.8925546905381454</c:v>
                </c:pt>
                <c:pt idx="630">
                  <c:v>1.8927274179437326</c:v>
                </c:pt>
                <c:pt idx="631">
                  <c:v>1.8929001790439521</c:v>
                </c:pt>
                <c:pt idx="632">
                  <c:v>1.8930729738043919</c:v>
                </c:pt>
                <c:pt idx="633">
                  <c:v>1.8932458021906571</c:v>
                </c:pt>
                <c:pt idx="634">
                  <c:v>1.8934186641683706</c:v>
                </c:pt>
                <c:pt idx="635">
                  <c:v>1.8935915597031725</c:v>
                </c:pt>
                <c:pt idx="636">
                  <c:v>1.8937644887607203</c:v>
                </c:pt>
                <c:pt idx="637">
                  <c:v>1.8939374513066891</c:v>
                </c:pt>
                <c:pt idx="638">
                  <c:v>1.8941104473067714</c:v>
                </c:pt>
                <c:pt idx="639">
                  <c:v>1.8942834767266772</c:v>
                </c:pt>
                <c:pt idx="640">
                  <c:v>1.8944565395321342</c:v>
                </c:pt>
                <c:pt idx="641">
                  <c:v>1.8946296356888879</c:v>
                </c:pt>
                <c:pt idx="642">
                  <c:v>1.8948027651627009</c:v>
                </c:pt>
                <c:pt idx="643">
                  <c:v>1.8949759279193541</c:v>
                </c:pt>
                <c:pt idx="644">
                  <c:v>1.8951491239246459</c:v>
                </c:pt>
                <c:pt idx="645">
                  <c:v>1.8953223531443921</c:v>
                </c:pt>
                <c:pt idx="646">
                  <c:v>1.8954956155444269</c:v>
                </c:pt>
                <c:pt idx="647">
                  <c:v>1.8956689110906022</c:v>
                </c:pt>
                <c:pt idx="648">
                  <c:v>1.8958422397487873</c:v>
                </c:pt>
                <c:pt idx="649">
                  <c:v>1.8960156014848699</c:v>
                </c:pt>
                <c:pt idx="650">
                  <c:v>1.8961889962647556</c:v>
                </c:pt>
                <c:pt idx="651">
                  <c:v>1.8963624240543677</c:v>
                </c:pt>
                <c:pt idx="652">
                  <c:v>1.8965358848196479</c:v>
                </c:pt>
                <c:pt idx="653">
                  <c:v>1.8967093785265554</c:v>
                </c:pt>
                <c:pt idx="654">
                  <c:v>1.8968829051410678</c:v>
                </c:pt>
                <c:pt idx="655">
                  <c:v>1.897056464629181</c:v>
                </c:pt>
                <c:pt idx="656">
                  <c:v>1.8972300569569087</c:v>
                </c:pt>
                <c:pt idx="657">
                  <c:v>1.8974036820902829</c:v>
                </c:pt>
                <c:pt idx="658">
                  <c:v>1.8975773399953537</c:v>
                </c:pt>
                <c:pt idx="659">
                  <c:v>1.89775103063819</c:v>
                </c:pt>
                <c:pt idx="660">
                  <c:v>1.897924753984878</c:v>
                </c:pt>
                <c:pt idx="661">
                  <c:v>1.8980985100015231</c:v>
                </c:pt>
                <c:pt idx="662">
                  <c:v>1.8982722986542486</c:v>
                </c:pt>
                <c:pt idx="663">
                  <c:v>1.8984461199091964</c:v>
                </c:pt>
                <c:pt idx="664">
                  <c:v>1.8986199737325267</c:v>
                </c:pt>
                <c:pt idx="665">
                  <c:v>1.898793860090418</c:v>
                </c:pt>
                <c:pt idx="666">
                  <c:v>1.8989677789490673</c:v>
                </c:pt>
                <c:pt idx="667">
                  <c:v>1.8991417302746907</c:v>
                </c:pt>
                <c:pt idx="668">
                  <c:v>1.899315714033522</c:v>
                </c:pt>
                <c:pt idx="669">
                  <c:v>1.8994897301918139</c:v>
                </c:pt>
                <c:pt idx="670">
                  <c:v>1.8996637787158379</c:v>
                </c:pt>
                <c:pt idx="671">
                  <c:v>1.8998378595718841</c:v>
                </c:pt>
                <c:pt idx="672">
                  <c:v>1.900011972726261</c:v>
                </c:pt>
                <c:pt idx="673">
                  <c:v>1.9001861181452959</c:v>
                </c:pt>
                <c:pt idx="674">
                  <c:v>1.9003602957953349</c:v>
                </c:pt>
                <c:pt idx="675">
                  <c:v>1.9005345056427432</c:v>
                </c:pt>
                <c:pt idx="676">
                  <c:v>1.900708747653904</c:v>
                </c:pt>
                <c:pt idx="677">
                  <c:v>1.90088302179522</c:v>
                </c:pt>
                <c:pt idx="678">
                  <c:v>1.9010573280331127</c:v>
                </c:pt>
                <c:pt idx="679">
                  <c:v>1.9012316663340221</c:v>
                </c:pt>
                <c:pt idx="680">
                  <c:v>1.9014060366644074</c:v>
                </c:pt>
                <c:pt idx="681">
                  <c:v>1.9015804389907469</c:v>
                </c:pt>
                <c:pt idx="682">
                  <c:v>1.9017548732795375</c:v>
                </c:pt>
                <c:pt idx="683">
                  <c:v>1.9019293394972954</c:v>
                </c:pt>
                <c:pt idx="684">
                  <c:v>1.9021038376105557</c:v>
                </c:pt>
                <c:pt idx="685">
                  <c:v>1.9022783675858728</c:v>
                </c:pt>
                <c:pt idx="686">
                  <c:v>1.9024529293898198</c:v>
                </c:pt>
                <c:pt idx="687">
                  <c:v>1.9026275229889893</c:v>
                </c:pt>
                <c:pt idx="688">
                  <c:v>1.9028021483499931</c:v>
                </c:pt>
                <c:pt idx="689">
                  <c:v>1.9029768054394618</c:v>
                </c:pt>
                <c:pt idx="690">
                  <c:v>1.9031514942240455</c:v>
                </c:pt>
                <c:pt idx="691">
                  <c:v>1.9033262146704135</c:v>
                </c:pt>
                <c:pt idx="692">
                  <c:v>1.9035009667452545</c:v>
                </c:pt>
                <c:pt idx="693">
                  <c:v>1.9036757504152764</c:v>
                </c:pt>
                <c:pt idx="694">
                  <c:v>1.9038505656472062</c:v>
                </c:pt>
                <c:pt idx="695">
                  <c:v>1.9040254124077909</c:v>
                </c:pt>
                <c:pt idx="696">
                  <c:v>1.9042002906637963</c:v>
                </c:pt>
                <c:pt idx="697">
                  <c:v>1.904375200382008</c:v>
                </c:pt>
                <c:pt idx="698">
                  <c:v>1.904550141529231</c:v>
                </c:pt>
                <c:pt idx="699">
                  <c:v>1.9047251140722894</c:v>
                </c:pt>
                <c:pt idx="700">
                  <c:v>1.9049001179780274</c:v>
                </c:pt>
                <c:pt idx="701">
                  <c:v>1.9050751532133081</c:v>
                </c:pt>
                <c:pt idx="702">
                  <c:v>1.905250219745015</c:v>
                </c:pt>
                <c:pt idx="703">
                  <c:v>1.9054253175400504</c:v>
                </c:pt>
                <c:pt idx="704">
                  <c:v>1.9056004465653367</c:v>
                </c:pt>
                <c:pt idx="705">
                  <c:v>1.9057756067878158</c:v>
                </c:pt>
                <c:pt idx="706">
                  <c:v>1.9059507981744492</c:v>
                </c:pt>
                <c:pt idx="707">
                  <c:v>1.9061260206922186</c:v>
                </c:pt>
                <c:pt idx="708">
                  <c:v>1.9063012743081247</c:v>
                </c:pt>
                <c:pt idx="709">
                  <c:v>1.9064765589891883</c:v>
                </c:pt>
                <c:pt idx="710">
                  <c:v>1.9066518747024503</c:v>
                </c:pt>
                <c:pt idx="711">
                  <c:v>1.9068272214149711</c:v>
                </c:pt>
                <c:pt idx="712">
                  <c:v>1.9070025990938309</c:v>
                </c:pt>
                <c:pt idx="713">
                  <c:v>1.9071780077061298</c:v>
                </c:pt>
                <c:pt idx="714">
                  <c:v>1.9073534472189879</c:v>
                </c:pt>
                <c:pt idx="715">
                  <c:v>1.9091087601758883</c:v>
                </c:pt>
                <c:pt idx="716">
                  <c:v>1.9108500176273453</c:v>
                </c:pt>
                <c:pt idx="717">
                  <c:v>1.9125773084934647</c:v>
                </c:pt>
                <c:pt idx="718">
                  <c:v>1.9142907261034872</c:v>
                </c:pt>
                <c:pt idx="719">
                  <c:v>1.9159903678170369</c:v>
                </c:pt>
                <c:pt idx="720">
                  <c:v>1.917676334667189</c:v>
                </c:pt>
                <c:pt idx="721">
                  <c:v>1.919348731024215</c:v>
                </c:pt>
                <c:pt idx="722">
                  <c:v>1.9210076642789349</c:v>
                </c:pt>
                <c:pt idx="723">
                  <c:v>1.9226532445446591</c:v>
                </c:pt>
                <c:pt idx="724">
                  <c:v>1.9242855843767601</c:v>
                </c:pt>
                <c:pt idx="725">
                  <c:v>1.9259047985089619</c:v>
                </c:pt>
                <c:pt idx="726">
                  <c:v>1.9275110036054819</c:v>
                </c:pt>
                <c:pt idx="727">
                  <c:v>1.9291043180282053</c:v>
                </c:pt>
                <c:pt idx="728">
                  <c:v>1.9306848616181074</c:v>
                </c:pt>
                <c:pt idx="729">
                  <c:v>1.932252755490184</c:v>
                </c:pt>
                <c:pt idx="730">
                  <c:v>1.933808121841182</c:v>
                </c:pt>
                <c:pt idx="731">
                  <c:v>1.9353510837694552</c:v>
                </c:pt>
                <c:pt idx="732">
                  <c:v>1.9368817651063088</c:v>
                </c:pt>
                <c:pt idx="733">
                  <c:v>1.93840029025822</c:v>
                </c:pt>
                <c:pt idx="734">
                  <c:v>1.9399067840593549</c:v>
                </c:pt>
                <c:pt idx="735">
                  <c:v>1.9414013716338312</c:v>
                </c:pt>
                <c:pt idx="736">
                  <c:v>1.9428841782671988</c:v>
                </c:pt>
                <c:pt idx="737">
                  <c:v>1.9443553292866398</c:v>
                </c:pt>
                <c:pt idx="738">
                  <c:v>1.9458149499494106</c:v>
                </c:pt>
                <c:pt idx="739">
                  <c:v>1.9472631653390753</c:v>
                </c:pt>
                <c:pt idx="740">
                  <c:v>1.9487001002690985</c:v>
                </c:pt>
                <c:pt idx="741">
                  <c:v>1.9501258791933891</c:v>
                </c:pt>
                <c:pt idx="742">
                  <c:v>1.9515406261234063</c:v>
                </c:pt>
                <c:pt idx="743">
                  <c:v>1.9529444645514566</c:v>
                </c:pt>
                <c:pt idx="744">
                  <c:v>1.9543375173798347</c:v>
                </c:pt>
                <c:pt idx="745">
                  <c:v>1.9557199068554698</c:v>
                </c:pt>
                <c:pt idx="746">
                  <c:v>1.9570917545097652</c:v>
                </c:pt>
                <c:pt idx="747">
                  <c:v>1.9584531811033292</c:v>
                </c:pt>
                <c:pt idx="748">
                  <c:v>1.959804306575311</c:v>
                </c:pt>
                <c:pt idx="749">
                  <c:v>1.961145249997075</c:v>
                </c:pt>
                <c:pt idx="750">
                  <c:v>1.9624761295299527</c:v>
                </c:pt>
                <c:pt idx="751">
                  <c:v>1.9637970623868333</c:v>
                </c:pt>
                <c:pt idx="752">
                  <c:v>1.9651081647973605</c:v>
                </c:pt>
                <c:pt idx="753">
                  <c:v>1.9664095519765186</c:v>
                </c:pt>
                <c:pt idx="754">
                  <c:v>1.9677013380964001</c:v>
                </c:pt>
                <c:pt idx="755">
                  <c:v>1.9689836362609607</c:v>
                </c:pt>
                <c:pt idx="756">
                  <c:v>1.9702565584835769</c:v>
                </c:pt>
                <c:pt idx="757">
                  <c:v>1.9715202156672287</c:v>
                </c:pt>
                <c:pt idx="758">
                  <c:v>1.9727747175871448</c:v>
                </c:pt>
                <c:pt idx="759">
                  <c:v>1.9740201728757525</c:v>
                </c:pt>
                <c:pt idx="760">
                  <c:v>1.9752566890097825</c:v>
                </c:pt>
                <c:pt idx="761">
                  <c:v>1.976484372299393</c:v>
                </c:pt>
                <c:pt idx="762">
                  <c:v>1.9777033278791758</c:v>
                </c:pt>
                <c:pt idx="763">
                  <c:v>1.9789136597009238</c:v>
                </c:pt>
                <c:pt idx="764">
                  <c:v>1.980115470528039</c:v>
                </c:pt>
                <c:pt idx="765">
                  <c:v>1.9813088619314727</c:v>
                </c:pt>
                <c:pt idx="766">
                  <c:v>1.9824939342870891</c:v>
                </c:pt>
                <c:pt idx="767">
                  <c:v>1.9836707867743575</c:v>
                </c:pt>
                <c:pt idx="768">
                  <c:v>1.9848395173762763</c:v>
                </c:pt>
                <c:pt idx="769">
                  <c:v>1.9860002228804423</c:v>
                </c:pt>
                <c:pt idx="770">
                  <c:v>1.9871529988811831</c:v>
                </c:pt>
                <c:pt idx="771">
                  <c:v>1.9882979397826714</c:v>
                </c:pt>
                <c:pt idx="772">
                  <c:v>1.9894351388029516</c:v>
                </c:pt>
                <c:pt idx="773">
                  <c:v>1.9905646879788059</c:v>
                </c:pt>
                <c:pt idx="774">
                  <c:v>1.9916866781713964</c:v>
                </c:pt>
                <c:pt idx="775">
                  <c:v>1.9928011990726222</c:v>
                </c:pt>
                <c:pt idx="776">
                  <c:v>1.9939083392121315</c:v>
                </c:pt>
                <c:pt idx="777">
                  <c:v>1.9950081859649373</c:v>
                </c:pt>
                <c:pt idx="778">
                  <c:v>1.9961008255595838</c:v>
                </c:pt>
                <c:pt idx="779">
                  <c:v>1.9971863430868151</c:v>
                </c:pt>
                <c:pt idx="780">
                  <c:v>1.9982648225087034</c:v>
                </c:pt>
                <c:pt idx="781">
                  <c:v>1.9993363466681924</c:v>
                </c:pt>
                <c:pt idx="782">
                  <c:v>2.0004009972990167</c:v>
                </c:pt>
                <c:pt idx="783">
                  <c:v>2.0014588550359615</c:v>
                </c:pt>
                <c:pt idx="784">
                  <c:v>2.0025099994254245</c:v>
                </c:pt>
                <c:pt idx="785">
                  <c:v>2.0035545089362512</c:v>
                </c:pt>
                <c:pt idx="786">
                  <c:v>2.0045924609708097</c:v>
                </c:pt>
                <c:pt idx="787">
                  <c:v>2.0056239318762787</c:v>
                </c:pt>
                <c:pt idx="788">
                  <c:v>2.0066489969561205</c:v>
                </c:pt>
                <c:pt idx="789">
                  <c:v>2.0076677304817148</c:v>
                </c:pt>
                <c:pt idx="790">
                  <c:v>2.0086802057041293</c:v>
                </c:pt>
                <c:pt idx="791">
                  <c:v>2.0096864948660058</c:v>
                </c:pt>
                <c:pt idx="792">
                  <c:v>2.0106866692135399</c:v>
                </c:pt>
                <c:pt idx="793">
                  <c:v>2.0116807990085386</c:v>
                </c:pt>
                <c:pt idx="794">
                  <c:v>2.0126689535405342</c:v>
                </c:pt>
                <c:pt idx="795">
                  <c:v>2.0136512011389405</c:v>
                </c:pt>
                <c:pt idx="796">
                  <c:v>2.014627609185236</c:v>
                </c:pt>
                <c:pt idx="797">
                  <c:v>2.0155982441251576</c:v>
                </c:pt>
                <c:pt idx="798">
                  <c:v>2.0165631714808945</c:v>
                </c:pt>
                <c:pt idx="799">
                  <c:v>2.0175224558632672</c:v>
                </c:pt>
                <c:pt idx="800">
                  <c:v>2.0184761609838846</c:v>
                </c:pt>
                <c:pt idx="801">
                  <c:v>2.0194243496672626</c:v>
                </c:pt>
                <c:pt idx="802">
                  <c:v>2.0203670838628991</c:v>
                </c:pt>
                <c:pt idx="803">
                  <c:v>2.0213044246572958</c:v>
                </c:pt>
                <c:pt idx="804">
                  <c:v>2.0222364322859163</c:v>
                </c:pt>
                <c:pt idx="805">
                  <c:v>2.0231631661450757</c:v>
                </c:pt>
                <c:pt idx="806">
                  <c:v>2.0240846848037544</c:v>
                </c:pt>
                <c:pt idx="807">
                  <c:v>2.0250010460153258</c:v>
                </c:pt>
                <c:pt idx="808">
                  <c:v>2.0259123067291989</c:v>
                </c:pt>
                <c:pt idx="809">
                  <c:v>2.0268185231023637</c:v>
                </c:pt>
                <c:pt idx="810">
                  <c:v>2.0277197505108409</c:v>
                </c:pt>
                <c:pt idx="811">
                  <c:v>2.0286160435610245</c:v>
                </c:pt>
                <c:pt idx="812">
                  <c:v>2.0295074561009212</c:v>
                </c:pt>
                <c:pt idx="813">
                  <c:v>2.0303940412312764</c:v>
                </c:pt>
                <c:pt idx="814">
                  <c:v>2.0312758513165883</c:v>
                </c:pt>
                <c:pt idx="815">
                  <c:v>2.0321529379960026</c:v>
                </c:pt>
                <c:pt idx="816">
                  <c:v>2.0330253521940924</c:v>
                </c:pt>
                <c:pt idx="817">
                  <c:v>2.0338931441315125</c:v>
                </c:pt>
                <c:pt idx="818">
                  <c:v>2.0347563633355334</c:v>
                </c:pt>
                <c:pt idx="819">
                  <c:v>2.0356150586504502</c:v>
                </c:pt>
                <c:pt idx="820">
                  <c:v>2.0364692782478642</c:v>
                </c:pt>
                <c:pt idx="821">
                  <c:v>2.0373190696368391</c:v>
                </c:pt>
                <c:pt idx="822">
                  <c:v>2.0381644796739273</c:v>
                </c:pt>
                <c:pt idx="823">
                  <c:v>2.0390055545730683</c:v>
                </c:pt>
                <c:pt idx="824">
                  <c:v>2.0398423399153582</c:v>
                </c:pt>
                <c:pt idx="825">
                  <c:v>2.0406748806586892</c:v>
                </c:pt>
                <c:pt idx="826">
                  <c:v>2.0415032211472579</c:v>
                </c:pt>
                <c:pt idx="827">
                  <c:v>2.0423274051209463</c:v>
                </c:pt>
                <c:pt idx="828">
                  <c:v>2.0431474757245716</c:v>
                </c:pt>
                <c:pt idx="829">
                  <c:v>2.0439634755170051</c:v>
                </c:pt>
                <c:pt idx="830">
                  <c:v>2.0447754464801644</c:v>
                </c:pt>
                <c:pt idx="831">
                  <c:v>2.0455834300278761</c:v>
                </c:pt>
                <c:pt idx="832">
                  <c:v>2.0463874670146094</c:v>
                </c:pt>
                <c:pt idx="833">
                  <c:v>2.0471875977440828</c:v>
                </c:pt>
                <c:pt idx="834">
                  <c:v>2.0479838619777442</c:v>
                </c:pt>
                <c:pt idx="835">
                  <c:v>2.048776298943126</c:v>
                </c:pt>
                <c:pt idx="836">
                  <c:v>2.0495649473420721</c:v>
                </c:pt>
                <c:pt idx="837">
                  <c:v>2.0503498453588445</c:v>
                </c:pt>
                <c:pt idx="838">
                  <c:v>2.0511310306681048</c:v>
                </c:pt>
                <c:pt idx="839">
                  <c:v>2.0519085404427742</c:v>
                </c:pt>
                <c:pt idx="840">
                  <c:v>2.0526824113617725</c:v>
                </c:pt>
                <c:pt idx="841">
                  <c:v>2.0534526796176382</c:v>
                </c:pt>
                <c:pt idx="842">
                  <c:v>2.0542193809240281</c:v>
                </c:pt>
                <c:pt idx="843">
                  <c:v>2.0549825505231025</c:v>
                </c:pt>
                <c:pt idx="844">
                  <c:v>2.0557422231927927</c:v>
                </c:pt>
                <c:pt idx="845">
                  <c:v>2.056498433253954</c:v>
                </c:pt>
                <c:pt idx="846">
                  <c:v>2.057251214577406</c:v>
                </c:pt>
                <c:pt idx="847">
                  <c:v>2.0580006005908609</c:v>
                </c:pt>
                <c:pt idx="848">
                  <c:v>2.0587466242857393</c:v>
                </c:pt>
                <c:pt idx="849">
                  <c:v>2.0594893182238807</c:v>
                </c:pt>
                <c:pt idx="850">
                  <c:v>2.060228714544142</c:v>
                </c:pt>
                <c:pt idx="851">
                  <c:v>2.0609648449688938</c:v>
                </c:pt>
                <c:pt idx="852">
                  <c:v>2.0616977408104069</c:v>
                </c:pt>
                <c:pt idx="853">
                  <c:v>2.0624274329771404</c:v>
                </c:pt>
                <c:pt idx="854">
                  <c:v>2.0631539519799227</c:v>
                </c:pt>
                <c:pt idx="855">
                  <c:v>2.0638773279380365</c:v>
                </c:pt>
                <c:pt idx="856">
                  <c:v>2.0645975905852008</c:v>
                </c:pt>
                <c:pt idx="857">
                  <c:v>2.0653147692754574</c:v>
                </c:pt>
                <c:pt idx="858">
                  <c:v>2.0654284262344511</c:v>
                </c:pt>
                <c:pt idx="859">
                  <c:v>2.0655421297141037</c:v>
                </c:pt>
                <c:pt idx="860">
                  <c:v>2.0656558796999631</c:v>
                </c:pt>
                <c:pt idx="861">
                  <c:v>2.0657696761775624</c:v>
                </c:pt>
                <c:pt idx="862">
                  <c:v>2.0658835191324201</c:v>
                </c:pt>
                <c:pt idx="863">
                  <c:v>2.0659974085500399</c:v>
                </c:pt>
                <c:pt idx="864">
                  <c:v>2.0661113444159112</c:v>
                </c:pt>
                <c:pt idx="865">
                  <c:v>2.0662253267155082</c:v>
                </c:pt>
                <c:pt idx="866">
                  <c:v>2.0663393554342915</c:v>
                </c:pt>
                <c:pt idx="867">
                  <c:v>2.066453430557706</c:v>
                </c:pt>
                <c:pt idx="868">
                  <c:v>2.066567552071183</c:v>
                </c:pt>
                <c:pt idx="869">
                  <c:v>2.0666817199601391</c:v>
                </c:pt>
                <c:pt idx="870">
                  <c:v>2.066795934209976</c:v>
                </c:pt>
                <c:pt idx="871">
                  <c:v>2.0669101948060815</c:v>
                </c:pt>
                <c:pt idx="872">
                  <c:v>2.0670245017338291</c:v>
                </c:pt>
                <c:pt idx="873">
                  <c:v>2.0671388549785781</c:v>
                </c:pt>
                <c:pt idx="874">
                  <c:v>2.0672532545256725</c:v>
                </c:pt>
                <c:pt idx="875">
                  <c:v>2.0673677003604434</c:v>
                </c:pt>
                <c:pt idx="876">
                  <c:v>2.0674821924682063</c:v>
                </c:pt>
                <c:pt idx="877">
                  <c:v>2.0675967308342638</c:v>
                </c:pt>
                <c:pt idx="878">
                  <c:v>2.0677113154439035</c:v>
                </c:pt>
                <c:pt idx="879">
                  <c:v>2.0678259462823991</c:v>
                </c:pt>
                <c:pt idx="880">
                  <c:v>2.0679406233350104</c:v>
                </c:pt>
                <c:pt idx="881">
                  <c:v>2.0680553465869829</c:v>
                </c:pt>
                <c:pt idx="882">
                  <c:v>2.0681701160235484</c:v>
                </c:pt>
                <c:pt idx="883">
                  <c:v>2.0682849316299241</c:v>
                </c:pt>
                <c:pt idx="884">
                  <c:v>2.0683997933913139</c:v>
                </c:pt>
                <c:pt idx="885">
                  <c:v>2.0685147012929073</c:v>
                </c:pt>
                <c:pt idx="886">
                  <c:v>2.0686296553198802</c:v>
                </c:pt>
                <c:pt idx="887">
                  <c:v>2.0687446554573943</c:v>
                </c:pt>
                <c:pt idx="888">
                  <c:v>2.0688597016905979</c:v>
                </c:pt>
                <c:pt idx="889">
                  <c:v>2.068974794004625</c:v>
                </c:pt>
                <c:pt idx="890">
                  <c:v>2.0690899323845966</c:v>
                </c:pt>
                <c:pt idx="891">
                  <c:v>2.0692051168156196</c:v>
                </c:pt>
                <c:pt idx="892">
                  <c:v>2.0693203472827868</c:v>
                </c:pt>
                <c:pt idx="893">
                  <c:v>2.0694356237711777</c:v>
                </c:pt>
                <c:pt idx="894">
                  <c:v>2.0695509462658586</c:v>
                </c:pt>
                <c:pt idx="895">
                  <c:v>2.0696663147518812</c:v>
                </c:pt>
                <c:pt idx="896">
                  <c:v>2.0697817292142844</c:v>
                </c:pt>
                <c:pt idx="897">
                  <c:v>2.0698971896380933</c:v>
                </c:pt>
                <c:pt idx="898">
                  <c:v>2.0700126960083201</c:v>
                </c:pt>
                <c:pt idx="899">
                  <c:v>2.0701282483099623</c:v>
                </c:pt>
                <c:pt idx="900">
                  <c:v>2.0702438465280055</c:v>
                </c:pt>
                <c:pt idx="901">
                  <c:v>2.0703594906474208</c:v>
                </c:pt>
                <c:pt idx="902">
                  <c:v>2.0704751806531658</c:v>
                </c:pt>
                <c:pt idx="903">
                  <c:v>2.0705909165301857</c:v>
                </c:pt>
                <c:pt idx="904">
                  <c:v>2.0707066982634119</c:v>
                </c:pt>
                <c:pt idx="905">
                  <c:v>2.0708225258377628</c:v>
                </c:pt>
                <c:pt idx="906">
                  <c:v>2.0709383992381429</c:v>
                </c:pt>
                <c:pt idx="907">
                  <c:v>2.0710543184494443</c:v>
                </c:pt>
                <c:pt idx="908">
                  <c:v>2.0711702834565457</c:v>
                </c:pt>
                <c:pt idx="909">
                  <c:v>2.0712862942443127</c:v>
                </c:pt>
                <c:pt idx="910">
                  <c:v>2.0714023507975972</c:v>
                </c:pt>
                <c:pt idx="911">
                  <c:v>2.0715184531012389</c:v>
                </c:pt>
                <c:pt idx="912">
                  <c:v>2.0716346011400644</c:v>
                </c:pt>
                <c:pt idx="913">
                  <c:v>2.0717507948988865</c:v>
                </c:pt>
                <c:pt idx="914">
                  <c:v>2.0718670343625059</c:v>
                </c:pt>
                <c:pt idx="915">
                  <c:v>2.0719833195157098</c:v>
                </c:pt>
                <c:pt idx="916">
                  <c:v>2.0720996503432727</c:v>
                </c:pt>
                <c:pt idx="917">
                  <c:v>2.0722160268299565</c:v>
                </c:pt>
                <c:pt idx="918">
                  <c:v>2.0723324489605104</c:v>
                </c:pt>
                <c:pt idx="919">
                  <c:v>2.07244891671967</c:v>
                </c:pt>
                <c:pt idx="920">
                  <c:v>2.0725654300921588</c:v>
                </c:pt>
                <c:pt idx="921">
                  <c:v>2.0726819890626871</c:v>
                </c:pt>
                <c:pt idx="922">
                  <c:v>2.072798593615953</c:v>
                </c:pt>
                <c:pt idx="923">
                  <c:v>2.0729152437366416</c:v>
                </c:pt>
                <c:pt idx="924">
                  <c:v>2.0730319394094257</c:v>
                </c:pt>
                <c:pt idx="925">
                  <c:v>2.073148680618965</c:v>
                </c:pt>
                <c:pt idx="926">
                  <c:v>2.0732654673499074</c:v>
                </c:pt>
                <c:pt idx="927">
                  <c:v>2.0733822995868874</c:v>
                </c:pt>
                <c:pt idx="928">
                  <c:v>2.0734991773145275</c:v>
                </c:pt>
                <c:pt idx="929">
                  <c:v>2.0736161005174374</c:v>
                </c:pt>
                <c:pt idx="930">
                  <c:v>2.0737330691802147</c:v>
                </c:pt>
                <c:pt idx="931">
                  <c:v>2.0738500832874447</c:v>
                </c:pt>
                <c:pt idx="932">
                  <c:v>2.0739671428237001</c:v>
                </c:pt>
                <c:pt idx="933">
                  <c:v>2.0740842477735413</c:v>
                </c:pt>
                <c:pt idx="934">
                  <c:v>2.0742013981215162</c:v>
                </c:pt>
                <c:pt idx="935">
                  <c:v>2.0743185938521607</c:v>
                </c:pt>
                <c:pt idx="936">
                  <c:v>2.0744358349499987</c:v>
                </c:pt>
                <c:pt idx="937">
                  <c:v>2.0745531213995414</c:v>
                </c:pt>
                <c:pt idx="938">
                  <c:v>2.0746704531852878</c:v>
                </c:pt>
                <c:pt idx="939">
                  <c:v>2.0747878302917249</c:v>
                </c:pt>
                <c:pt idx="940">
                  <c:v>2.0749052527033278</c:v>
                </c:pt>
                <c:pt idx="941">
                  <c:v>2.0750227204045597</c:v>
                </c:pt>
                <c:pt idx="942">
                  <c:v>2.0751402333798712</c:v>
                </c:pt>
                <c:pt idx="943">
                  <c:v>2.0752577916137009</c:v>
                </c:pt>
                <c:pt idx="944">
                  <c:v>2.0753753950904761</c:v>
                </c:pt>
                <c:pt idx="945">
                  <c:v>2.0754930437946113</c:v>
                </c:pt>
                <c:pt idx="946">
                  <c:v>2.0756107377105097</c:v>
                </c:pt>
                <c:pt idx="947">
                  <c:v>2.0757284768225626</c:v>
                </c:pt>
                <c:pt idx="948">
                  <c:v>2.0758462611151489</c:v>
                </c:pt>
                <c:pt idx="949">
                  <c:v>2.0759640905726364</c:v>
                </c:pt>
                <c:pt idx="950">
                  <c:v>2.0760819651793807</c:v>
                </c:pt>
                <c:pt idx="951">
                  <c:v>2.0761998849197254</c:v>
                </c:pt>
                <c:pt idx="952">
                  <c:v>2.076317849778003</c:v>
                </c:pt>
                <c:pt idx="953">
                  <c:v>2.0764358597385342</c:v>
                </c:pt>
                <c:pt idx="954">
                  <c:v>2.0765539147856273</c:v>
                </c:pt>
                <c:pt idx="955">
                  <c:v>2.07667201490358</c:v>
                </c:pt>
                <c:pt idx="956">
                  <c:v>2.076790160076678</c:v>
                </c:pt>
                <c:pt idx="957">
                  <c:v>2.0769083502891954</c:v>
                </c:pt>
                <c:pt idx="958">
                  <c:v>2.0770265855253944</c:v>
                </c:pt>
                <c:pt idx="959">
                  <c:v>2.0771448657695264</c:v>
                </c:pt>
                <c:pt idx="960">
                  <c:v>2.077263191005831</c:v>
                </c:pt>
                <c:pt idx="961">
                  <c:v>2.0773815612185365</c:v>
                </c:pt>
                <c:pt idx="962">
                  <c:v>2.0774999763918593</c:v>
                </c:pt>
                <c:pt idx="963">
                  <c:v>2.0776184365100052</c:v>
                </c:pt>
                <c:pt idx="964">
                  <c:v>2.077736941557168</c:v>
                </c:pt>
                <c:pt idx="965">
                  <c:v>2.0778554915175307</c:v>
                </c:pt>
                <c:pt idx="966">
                  <c:v>2.0779740863752649</c:v>
                </c:pt>
                <c:pt idx="967">
                  <c:v>2.078092726114531</c:v>
                </c:pt>
                <c:pt idx="968">
                  <c:v>2.078211410719478</c:v>
                </c:pt>
                <c:pt idx="969">
                  <c:v>2.0783301401742436</c:v>
                </c:pt>
                <c:pt idx="970">
                  <c:v>2.0784489144629545</c:v>
                </c:pt>
                <c:pt idx="971">
                  <c:v>2.0785677335697268</c:v>
                </c:pt>
                <c:pt idx="972">
                  <c:v>2.078686597478665</c:v>
                </c:pt>
                <c:pt idx="973">
                  <c:v>2.0788055061738628</c:v>
                </c:pt>
                <c:pt idx="974">
                  <c:v>2.0789244596394023</c:v>
                </c:pt>
                <c:pt idx="975">
                  <c:v>2.0790434578593553</c:v>
                </c:pt>
                <c:pt idx="976">
                  <c:v>2.0791625008177825</c:v>
                </c:pt>
                <c:pt idx="977">
                  <c:v>2.0792815884987337</c:v>
                </c:pt>
                <c:pt idx="978">
                  <c:v>2.0794007208862473</c:v>
                </c:pt>
                <c:pt idx="979">
                  <c:v>2.0795198979643517</c:v>
                </c:pt>
                <c:pt idx="980">
                  <c:v>2.0796391197170636</c:v>
                </c:pt>
                <c:pt idx="981">
                  <c:v>2.0797583861283897</c:v>
                </c:pt>
                <c:pt idx="982">
                  <c:v>2.0798776971823254</c:v>
                </c:pt>
                <c:pt idx="983">
                  <c:v>2.0799970528628555</c:v>
                </c:pt>
                <c:pt idx="984">
                  <c:v>2.0801164531539542</c:v>
                </c:pt>
                <c:pt idx="985">
                  <c:v>2.080235898039585</c:v>
                </c:pt>
                <c:pt idx="986">
                  <c:v>2.0803553875037011</c:v>
                </c:pt>
                <c:pt idx="987">
                  <c:v>2.0804749215302443</c:v>
                </c:pt>
                <c:pt idx="988">
                  <c:v>2.0805945001031465</c:v>
                </c:pt>
                <c:pt idx="989">
                  <c:v>2.0807141232063291</c:v>
                </c:pt>
                <c:pt idx="990">
                  <c:v>2.0808337908237022</c:v>
                </c:pt>
                <c:pt idx="991">
                  <c:v>2.0809535029391664</c:v>
                </c:pt>
                <c:pt idx="992">
                  <c:v>2.0810732595366113</c:v>
                </c:pt>
                <c:pt idx="993">
                  <c:v>2.081193060599916</c:v>
                </c:pt>
                <c:pt idx="994">
                  <c:v>2.0813129061129501</c:v>
                </c:pt>
                <c:pt idx="995">
                  <c:v>2.0814327960595715</c:v>
                </c:pt>
                <c:pt idx="996">
                  <c:v>2.0815527304236285</c:v>
                </c:pt>
                <c:pt idx="997">
                  <c:v>2.0816727091889593</c:v>
                </c:pt>
                <c:pt idx="998">
                  <c:v>2.0819129774302643</c:v>
                </c:pt>
              </c:numCache>
            </c:numRef>
          </c:yVal>
          <c:smooth val="0"/>
        </c:ser>
        <c:ser>
          <c:idx val="3"/>
          <c:order val="2"/>
          <c:tx>
            <c:v>Hoogte vegetatie</c:v>
          </c:tx>
          <c:spPr>
            <a:ln w="22225" cap="rnd">
              <a:solidFill>
                <a:srgbClr val="6CA644"/>
              </a:solidFill>
              <a:round/>
            </a:ln>
            <a:effectLst/>
          </c:spPr>
          <c:marker>
            <c:symbol val="none"/>
          </c:marker>
          <c:xVal>
            <c:numRef>
              <c:f>'Rekensheet heterogene watergang'!$A$4:$A$1002</c:f>
              <c:numCache>
                <c:formatCode>0.00</c:formatCode>
                <c:ptCount val="999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4.2</c:v>
                </c:pt>
                <c:pt idx="7">
                  <c:v>4.9000000000000004</c:v>
                </c:pt>
                <c:pt idx="8">
                  <c:v>5.6000000000000005</c:v>
                </c:pt>
                <c:pt idx="9">
                  <c:v>6.3000000000000007</c:v>
                </c:pt>
                <c:pt idx="10">
                  <c:v>7.0000000000000009</c:v>
                </c:pt>
                <c:pt idx="11">
                  <c:v>7.7000000000000011</c:v>
                </c:pt>
                <c:pt idx="12">
                  <c:v>8.4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10.499999999999998</c:v>
                </c:pt>
                <c:pt idx="16">
                  <c:v>11.199999999999998</c:v>
                </c:pt>
                <c:pt idx="17">
                  <c:v>11.899999999999997</c:v>
                </c:pt>
                <c:pt idx="18">
                  <c:v>12.599999999999996</c:v>
                </c:pt>
                <c:pt idx="19">
                  <c:v>13.299999999999995</c:v>
                </c:pt>
                <c:pt idx="20">
                  <c:v>13.999999999999995</c:v>
                </c:pt>
                <c:pt idx="21">
                  <c:v>14.699999999999994</c:v>
                </c:pt>
                <c:pt idx="22">
                  <c:v>15.399999999999993</c:v>
                </c:pt>
                <c:pt idx="23">
                  <c:v>16.099999999999994</c:v>
                </c:pt>
                <c:pt idx="24">
                  <c:v>16.799999999999994</c:v>
                </c:pt>
                <c:pt idx="25">
                  <c:v>17.499999999999993</c:v>
                </c:pt>
                <c:pt idx="26">
                  <c:v>18.199999999999992</c:v>
                </c:pt>
                <c:pt idx="27">
                  <c:v>18.899999999999991</c:v>
                </c:pt>
                <c:pt idx="28">
                  <c:v>19.599999999999991</c:v>
                </c:pt>
                <c:pt idx="29">
                  <c:v>20.29999999999999</c:v>
                </c:pt>
                <c:pt idx="30">
                  <c:v>20.999999999999989</c:v>
                </c:pt>
                <c:pt idx="31">
                  <c:v>21.699999999999989</c:v>
                </c:pt>
                <c:pt idx="32">
                  <c:v>22.399999999999988</c:v>
                </c:pt>
                <c:pt idx="33">
                  <c:v>23.099999999999987</c:v>
                </c:pt>
                <c:pt idx="34">
                  <c:v>23.799999999999986</c:v>
                </c:pt>
                <c:pt idx="35">
                  <c:v>24.499999999999986</c:v>
                </c:pt>
                <c:pt idx="36">
                  <c:v>25.199999999999985</c:v>
                </c:pt>
                <c:pt idx="37">
                  <c:v>25.899999999999984</c:v>
                </c:pt>
                <c:pt idx="38">
                  <c:v>26.599999999999984</c:v>
                </c:pt>
                <c:pt idx="39">
                  <c:v>27.299999999999983</c:v>
                </c:pt>
                <c:pt idx="40">
                  <c:v>27.999999999999982</c:v>
                </c:pt>
                <c:pt idx="41">
                  <c:v>28.699999999999982</c:v>
                </c:pt>
                <c:pt idx="42">
                  <c:v>29.399999999999981</c:v>
                </c:pt>
                <c:pt idx="43">
                  <c:v>30.09999999999998</c:v>
                </c:pt>
                <c:pt idx="44">
                  <c:v>30.799999999999979</c:v>
                </c:pt>
                <c:pt idx="45">
                  <c:v>31.499999999999979</c:v>
                </c:pt>
                <c:pt idx="46">
                  <c:v>32.199999999999982</c:v>
                </c:pt>
                <c:pt idx="47">
                  <c:v>32.899999999999984</c:v>
                </c:pt>
                <c:pt idx="48">
                  <c:v>33.599999999999987</c:v>
                </c:pt>
                <c:pt idx="49">
                  <c:v>34.29999999999999</c:v>
                </c:pt>
                <c:pt idx="50">
                  <c:v>34.999999999999993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37.1</c:v>
                </c:pt>
                <c:pt idx="54">
                  <c:v>37.800000000000004</c:v>
                </c:pt>
                <c:pt idx="55">
                  <c:v>38.500000000000007</c:v>
                </c:pt>
                <c:pt idx="56">
                  <c:v>39.20000000000001</c:v>
                </c:pt>
                <c:pt idx="57">
                  <c:v>39.900000000000013</c:v>
                </c:pt>
                <c:pt idx="58">
                  <c:v>40.600000000000016</c:v>
                </c:pt>
                <c:pt idx="59">
                  <c:v>41.300000000000018</c:v>
                </c:pt>
                <c:pt idx="60">
                  <c:v>42.000000000000021</c:v>
                </c:pt>
                <c:pt idx="61">
                  <c:v>42.700000000000024</c:v>
                </c:pt>
                <c:pt idx="62">
                  <c:v>43.400000000000027</c:v>
                </c:pt>
                <c:pt idx="63">
                  <c:v>44.10000000000003</c:v>
                </c:pt>
                <c:pt idx="64">
                  <c:v>44.800000000000033</c:v>
                </c:pt>
                <c:pt idx="65">
                  <c:v>45.500000000000036</c:v>
                </c:pt>
                <c:pt idx="66">
                  <c:v>46.200000000000038</c:v>
                </c:pt>
                <c:pt idx="67">
                  <c:v>46.900000000000041</c:v>
                </c:pt>
                <c:pt idx="68">
                  <c:v>47.600000000000044</c:v>
                </c:pt>
                <c:pt idx="69">
                  <c:v>48.300000000000047</c:v>
                </c:pt>
                <c:pt idx="70">
                  <c:v>49.00000000000005</c:v>
                </c:pt>
                <c:pt idx="71">
                  <c:v>49.700000000000053</c:v>
                </c:pt>
                <c:pt idx="72">
                  <c:v>50.400000000000055</c:v>
                </c:pt>
                <c:pt idx="73">
                  <c:v>51.100000000000058</c:v>
                </c:pt>
                <c:pt idx="74">
                  <c:v>51.800000000000061</c:v>
                </c:pt>
                <c:pt idx="75">
                  <c:v>52.500000000000064</c:v>
                </c:pt>
                <c:pt idx="76">
                  <c:v>53.200000000000067</c:v>
                </c:pt>
                <c:pt idx="77">
                  <c:v>53.90000000000007</c:v>
                </c:pt>
                <c:pt idx="78">
                  <c:v>54.600000000000072</c:v>
                </c:pt>
                <c:pt idx="79">
                  <c:v>55.300000000000075</c:v>
                </c:pt>
                <c:pt idx="80">
                  <c:v>56.000000000000078</c:v>
                </c:pt>
                <c:pt idx="81">
                  <c:v>56.700000000000081</c:v>
                </c:pt>
                <c:pt idx="82">
                  <c:v>57.400000000000084</c:v>
                </c:pt>
                <c:pt idx="83">
                  <c:v>58.100000000000087</c:v>
                </c:pt>
                <c:pt idx="84">
                  <c:v>58.80000000000009</c:v>
                </c:pt>
                <c:pt idx="85">
                  <c:v>59.500000000000092</c:v>
                </c:pt>
                <c:pt idx="86">
                  <c:v>60.200000000000095</c:v>
                </c:pt>
                <c:pt idx="87">
                  <c:v>60.900000000000098</c:v>
                </c:pt>
                <c:pt idx="88">
                  <c:v>61.600000000000101</c:v>
                </c:pt>
                <c:pt idx="89">
                  <c:v>62.300000000000104</c:v>
                </c:pt>
                <c:pt idx="90">
                  <c:v>63.000000000000107</c:v>
                </c:pt>
                <c:pt idx="91">
                  <c:v>63.700000000000109</c:v>
                </c:pt>
                <c:pt idx="92">
                  <c:v>64.400000000000105</c:v>
                </c:pt>
                <c:pt idx="93">
                  <c:v>65.100000000000108</c:v>
                </c:pt>
                <c:pt idx="94">
                  <c:v>65.800000000000111</c:v>
                </c:pt>
                <c:pt idx="95">
                  <c:v>66.500000000000114</c:v>
                </c:pt>
                <c:pt idx="96">
                  <c:v>67.200000000000117</c:v>
                </c:pt>
                <c:pt idx="97">
                  <c:v>67.900000000000119</c:v>
                </c:pt>
                <c:pt idx="98">
                  <c:v>68.600000000000122</c:v>
                </c:pt>
                <c:pt idx="99">
                  <c:v>69.300000000000125</c:v>
                </c:pt>
                <c:pt idx="100">
                  <c:v>70.000000000000128</c:v>
                </c:pt>
                <c:pt idx="101">
                  <c:v>70.700000000000131</c:v>
                </c:pt>
                <c:pt idx="102">
                  <c:v>71.400000000000134</c:v>
                </c:pt>
                <c:pt idx="103">
                  <c:v>72.100000000000136</c:v>
                </c:pt>
                <c:pt idx="104">
                  <c:v>72.800000000000139</c:v>
                </c:pt>
                <c:pt idx="105">
                  <c:v>73.500000000000142</c:v>
                </c:pt>
                <c:pt idx="106">
                  <c:v>74.200000000000145</c:v>
                </c:pt>
                <c:pt idx="107">
                  <c:v>74.900000000000148</c:v>
                </c:pt>
                <c:pt idx="108">
                  <c:v>75.600000000000151</c:v>
                </c:pt>
                <c:pt idx="109">
                  <c:v>76.300000000000153</c:v>
                </c:pt>
                <c:pt idx="110">
                  <c:v>77.000000000000156</c:v>
                </c:pt>
                <c:pt idx="111">
                  <c:v>77.700000000000159</c:v>
                </c:pt>
                <c:pt idx="112">
                  <c:v>78.400000000000162</c:v>
                </c:pt>
                <c:pt idx="113">
                  <c:v>79.100000000000165</c:v>
                </c:pt>
                <c:pt idx="114">
                  <c:v>79.800000000000168</c:v>
                </c:pt>
                <c:pt idx="115">
                  <c:v>80.500000000000171</c:v>
                </c:pt>
                <c:pt idx="116">
                  <c:v>81.200000000000173</c:v>
                </c:pt>
                <c:pt idx="117">
                  <c:v>81.900000000000176</c:v>
                </c:pt>
                <c:pt idx="118">
                  <c:v>82.600000000000179</c:v>
                </c:pt>
                <c:pt idx="119">
                  <c:v>83.300000000000182</c:v>
                </c:pt>
                <c:pt idx="120">
                  <c:v>84.000000000000185</c:v>
                </c:pt>
                <c:pt idx="121">
                  <c:v>84.700000000000188</c:v>
                </c:pt>
                <c:pt idx="122">
                  <c:v>85.40000000000019</c:v>
                </c:pt>
                <c:pt idx="123">
                  <c:v>86.100000000000193</c:v>
                </c:pt>
                <c:pt idx="124">
                  <c:v>86.800000000000196</c:v>
                </c:pt>
                <c:pt idx="125">
                  <c:v>87.500000000000199</c:v>
                </c:pt>
                <c:pt idx="126">
                  <c:v>88.200000000000202</c:v>
                </c:pt>
                <c:pt idx="127">
                  <c:v>88.900000000000205</c:v>
                </c:pt>
                <c:pt idx="128">
                  <c:v>89.600000000000207</c:v>
                </c:pt>
                <c:pt idx="129">
                  <c:v>90.30000000000021</c:v>
                </c:pt>
                <c:pt idx="130">
                  <c:v>91.000000000000213</c:v>
                </c:pt>
                <c:pt idx="131">
                  <c:v>91.700000000000216</c:v>
                </c:pt>
                <c:pt idx="132">
                  <c:v>92.400000000000219</c:v>
                </c:pt>
                <c:pt idx="133">
                  <c:v>93.100000000000222</c:v>
                </c:pt>
                <c:pt idx="134">
                  <c:v>93.800000000000225</c:v>
                </c:pt>
                <c:pt idx="135">
                  <c:v>94.500000000000227</c:v>
                </c:pt>
                <c:pt idx="136">
                  <c:v>95.20000000000023</c:v>
                </c:pt>
                <c:pt idx="137">
                  <c:v>95.900000000000233</c:v>
                </c:pt>
                <c:pt idx="138">
                  <c:v>96.600000000000236</c:v>
                </c:pt>
                <c:pt idx="139">
                  <c:v>97.300000000000239</c:v>
                </c:pt>
                <c:pt idx="140">
                  <c:v>98.000000000000242</c:v>
                </c:pt>
                <c:pt idx="141">
                  <c:v>98.700000000000244</c:v>
                </c:pt>
                <c:pt idx="142">
                  <c:v>99.400000000000247</c:v>
                </c:pt>
                <c:pt idx="143">
                  <c:v>100.10000000000025</c:v>
                </c:pt>
                <c:pt idx="144">
                  <c:v>100.80000000000025</c:v>
                </c:pt>
                <c:pt idx="145">
                  <c:v>101.50000000000026</c:v>
                </c:pt>
                <c:pt idx="146">
                  <c:v>102.20000000000026</c:v>
                </c:pt>
                <c:pt idx="147">
                  <c:v>102.90000000000026</c:v>
                </c:pt>
                <c:pt idx="148">
                  <c:v>103.60000000000026</c:v>
                </c:pt>
                <c:pt idx="149">
                  <c:v>104.30000000000027</c:v>
                </c:pt>
                <c:pt idx="150">
                  <c:v>105.00000000000027</c:v>
                </c:pt>
                <c:pt idx="151">
                  <c:v>105.70000000000027</c:v>
                </c:pt>
                <c:pt idx="152">
                  <c:v>106.40000000000028</c:v>
                </c:pt>
                <c:pt idx="153">
                  <c:v>107.10000000000028</c:v>
                </c:pt>
                <c:pt idx="154">
                  <c:v>107.80000000000028</c:v>
                </c:pt>
                <c:pt idx="155">
                  <c:v>108.50000000000028</c:v>
                </c:pt>
                <c:pt idx="156">
                  <c:v>109.20000000000029</c:v>
                </c:pt>
                <c:pt idx="157">
                  <c:v>109.90000000000029</c:v>
                </c:pt>
                <c:pt idx="158">
                  <c:v>110.60000000000029</c:v>
                </c:pt>
                <c:pt idx="159">
                  <c:v>111.3000000000003</c:v>
                </c:pt>
                <c:pt idx="160">
                  <c:v>112.0000000000003</c:v>
                </c:pt>
                <c:pt idx="161">
                  <c:v>112.7000000000003</c:v>
                </c:pt>
                <c:pt idx="162">
                  <c:v>113.4000000000003</c:v>
                </c:pt>
                <c:pt idx="163">
                  <c:v>114.10000000000031</c:v>
                </c:pt>
                <c:pt idx="164">
                  <c:v>114.80000000000031</c:v>
                </c:pt>
                <c:pt idx="165">
                  <c:v>115.50000000000031</c:v>
                </c:pt>
                <c:pt idx="166">
                  <c:v>116.20000000000032</c:v>
                </c:pt>
                <c:pt idx="167">
                  <c:v>116.90000000000032</c:v>
                </c:pt>
                <c:pt idx="168">
                  <c:v>117.60000000000032</c:v>
                </c:pt>
                <c:pt idx="169">
                  <c:v>118.30000000000032</c:v>
                </c:pt>
                <c:pt idx="170">
                  <c:v>119.00000000000033</c:v>
                </c:pt>
                <c:pt idx="171">
                  <c:v>119.70000000000033</c:v>
                </c:pt>
                <c:pt idx="172">
                  <c:v>120.40000000000033</c:v>
                </c:pt>
                <c:pt idx="173">
                  <c:v>121.10000000000034</c:v>
                </c:pt>
                <c:pt idx="174">
                  <c:v>121.80000000000034</c:v>
                </c:pt>
                <c:pt idx="175">
                  <c:v>122.50000000000034</c:v>
                </c:pt>
                <c:pt idx="176">
                  <c:v>123.20000000000034</c:v>
                </c:pt>
                <c:pt idx="177">
                  <c:v>123.90000000000035</c:v>
                </c:pt>
                <c:pt idx="178">
                  <c:v>124.60000000000035</c:v>
                </c:pt>
                <c:pt idx="179">
                  <c:v>125.30000000000035</c:v>
                </c:pt>
                <c:pt idx="180">
                  <c:v>126.00000000000036</c:v>
                </c:pt>
                <c:pt idx="181">
                  <c:v>126.70000000000036</c:v>
                </c:pt>
                <c:pt idx="182">
                  <c:v>127.40000000000036</c:v>
                </c:pt>
                <c:pt idx="183">
                  <c:v>128.10000000000036</c:v>
                </c:pt>
                <c:pt idx="184">
                  <c:v>128.80000000000035</c:v>
                </c:pt>
                <c:pt idx="185">
                  <c:v>129.50000000000034</c:v>
                </c:pt>
                <c:pt idx="186">
                  <c:v>130.20000000000033</c:v>
                </c:pt>
                <c:pt idx="187">
                  <c:v>130.90000000000032</c:v>
                </c:pt>
                <c:pt idx="188">
                  <c:v>131.60000000000031</c:v>
                </c:pt>
                <c:pt idx="189">
                  <c:v>132.3000000000003</c:v>
                </c:pt>
                <c:pt idx="190">
                  <c:v>133.00000000000028</c:v>
                </c:pt>
                <c:pt idx="191">
                  <c:v>133.70000000000027</c:v>
                </c:pt>
                <c:pt idx="192">
                  <c:v>134.40000000000026</c:v>
                </c:pt>
                <c:pt idx="193">
                  <c:v>135.10000000000025</c:v>
                </c:pt>
                <c:pt idx="194">
                  <c:v>135.80000000000024</c:v>
                </c:pt>
                <c:pt idx="195">
                  <c:v>136.50000000000023</c:v>
                </c:pt>
                <c:pt idx="196">
                  <c:v>137.20000000000022</c:v>
                </c:pt>
                <c:pt idx="197">
                  <c:v>137.9000000000002</c:v>
                </c:pt>
                <c:pt idx="198">
                  <c:v>138.60000000000019</c:v>
                </c:pt>
                <c:pt idx="199">
                  <c:v>139.30000000000018</c:v>
                </c:pt>
                <c:pt idx="200">
                  <c:v>140.00000000000017</c:v>
                </c:pt>
                <c:pt idx="201">
                  <c:v>140.70000000000016</c:v>
                </c:pt>
                <c:pt idx="202">
                  <c:v>141.40000000000015</c:v>
                </c:pt>
                <c:pt idx="203">
                  <c:v>142.10000000000014</c:v>
                </c:pt>
                <c:pt idx="204">
                  <c:v>142.80000000000013</c:v>
                </c:pt>
                <c:pt idx="205">
                  <c:v>143.50000000000011</c:v>
                </c:pt>
                <c:pt idx="206">
                  <c:v>144.2000000000001</c:v>
                </c:pt>
                <c:pt idx="207">
                  <c:v>144.90000000000009</c:v>
                </c:pt>
                <c:pt idx="208">
                  <c:v>145.60000000000008</c:v>
                </c:pt>
                <c:pt idx="209">
                  <c:v>146.30000000000007</c:v>
                </c:pt>
                <c:pt idx="210">
                  <c:v>147.00000000000006</c:v>
                </c:pt>
                <c:pt idx="211">
                  <c:v>147.70000000000005</c:v>
                </c:pt>
                <c:pt idx="212">
                  <c:v>148.40000000000003</c:v>
                </c:pt>
                <c:pt idx="213">
                  <c:v>149.10000000000002</c:v>
                </c:pt>
                <c:pt idx="214">
                  <c:v>149.80000000000001</c:v>
                </c:pt>
                <c:pt idx="215">
                  <c:v>150.5</c:v>
                </c:pt>
                <c:pt idx="216">
                  <c:v>151.19999999999999</c:v>
                </c:pt>
                <c:pt idx="217">
                  <c:v>151.89999999999998</c:v>
                </c:pt>
                <c:pt idx="218">
                  <c:v>152.59999999999997</c:v>
                </c:pt>
                <c:pt idx="219">
                  <c:v>153.29999999999995</c:v>
                </c:pt>
                <c:pt idx="220">
                  <c:v>153.99999999999994</c:v>
                </c:pt>
                <c:pt idx="221">
                  <c:v>154.69999999999993</c:v>
                </c:pt>
                <c:pt idx="222">
                  <c:v>155.39999999999992</c:v>
                </c:pt>
                <c:pt idx="223">
                  <c:v>156.09999999999991</c:v>
                </c:pt>
                <c:pt idx="224">
                  <c:v>156.7999999999999</c:v>
                </c:pt>
                <c:pt idx="225">
                  <c:v>157.49999999999989</c:v>
                </c:pt>
                <c:pt idx="226">
                  <c:v>158.19999999999987</c:v>
                </c:pt>
                <c:pt idx="227">
                  <c:v>158.89999999999986</c:v>
                </c:pt>
                <c:pt idx="228">
                  <c:v>159.59999999999985</c:v>
                </c:pt>
                <c:pt idx="229">
                  <c:v>160.29999999999984</c:v>
                </c:pt>
                <c:pt idx="230">
                  <c:v>160.99999999999983</c:v>
                </c:pt>
                <c:pt idx="231">
                  <c:v>161.69999999999982</c:v>
                </c:pt>
                <c:pt idx="232">
                  <c:v>162.39999999999981</c:v>
                </c:pt>
                <c:pt idx="233">
                  <c:v>163.0999999999998</c:v>
                </c:pt>
                <c:pt idx="234">
                  <c:v>163.79999999999978</c:v>
                </c:pt>
                <c:pt idx="235">
                  <c:v>164.49999999999977</c:v>
                </c:pt>
                <c:pt idx="236">
                  <c:v>165.19999999999976</c:v>
                </c:pt>
                <c:pt idx="237">
                  <c:v>165.89999999999975</c:v>
                </c:pt>
                <c:pt idx="238">
                  <c:v>166.59999999999974</c:v>
                </c:pt>
                <c:pt idx="239">
                  <c:v>167.29999999999973</c:v>
                </c:pt>
                <c:pt idx="240">
                  <c:v>167.99999999999972</c:v>
                </c:pt>
                <c:pt idx="241">
                  <c:v>168.6999999999997</c:v>
                </c:pt>
                <c:pt idx="242">
                  <c:v>169.39999999999969</c:v>
                </c:pt>
                <c:pt idx="243">
                  <c:v>170.09999999999968</c:v>
                </c:pt>
                <c:pt idx="244">
                  <c:v>170.79999999999967</c:v>
                </c:pt>
                <c:pt idx="245">
                  <c:v>171.49999999999966</c:v>
                </c:pt>
                <c:pt idx="246">
                  <c:v>172.19999999999965</c:v>
                </c:pt>
                <c:pt idx="247">
                  <c:v>172.89999999999964</c:v>
                </c:pt>
                <c:pt idx="248">
                  <c:v>173.59999999999962</c:v>
                </c:pt>
                <c:pt idx="249">
                  <c:v>174.29999999999961</c:v>
                </c:pt>
                <c:pt idx="250">
                  <c:v>174.9999999999996</c:v>
                </c:pt>
                <c:pt idx="251">
                  <c:v>175.69999999999959</c:v>
                </c:pt>
                <c:pt idx="252">
                  <c:v>176.39999999999958</c:v>
                </c:pt>
                <c:pt idx="253">
                  <c:v>177.09999999999957</c:v>
                </c:pt>
                <c:pt idx="254">
                  <c:v>177.79999999999956</c:v>
                </c:pt>
                <c:pt idx="255">
                  <c:v>178.49999999999955</c:v>
                </c:pt>
                <c:pt idx="256">
                  <c:v>179.19999999999953</c:v>
                </c:pt>
                <c:pt idx="257">
                  <c:v>179.89999999999952</c:v>
                </c:pt>
                <c:pt idx="258">
                  <c:v>180.59999999999951</c:v>
                </c:pt>
                <c:pt idx="259">
                  <c:v>181.2999999999995</c:v>
                </c:pt>
                <c:pt idx="260">
                  <c:v>181.99999999999949</c:v>
                </c:pt>
                <c:pt idx="261">
                  <c:v>182.69999999999948</c:v>
                </c:pt>
                <c:pt idx="262">
                  <c:v>183.39999999999947</c:v>
                </c:pt>
                <c:pt idx="263">
                  <c:v>184.09999999999945</c:v>
                </c:pt>
                <c:pt idx="264">
                  <c:v>184.79999999999944</c:v>
                </c:pt>
                <c:pt idx="265">
                  <c:v>185.49999999999943</c:v>
                </c:pt>
                <c:pt idx="266">
                  <c:v>186.19999999999942</c:v>
                </c:pt>
                <c:pt idx="267">
                  <c:v>186.89999999999941</c:v>
                </c:pt>
                <c:pt idx="268">
                  <c:v>187.5999999999994</c:v>
                </c:pt>
                <c:pt idx="269">
                  <c:v>188.29999999999939</c:v>
                </c:pt>
                <c:pt idx="270">
                  <c:v>188.99999999999937</c:v>
                </c:pt>
                <c:pt idx="271">
                  <c:v>189.69999999999936</c:v>
                </c:pt>
                <c:pt idx="272">
                  <c:v>190.39999999999935</c:v>
                </c:pt>
                <c:pt idx="273">
                  <c:v>191.09999999999934</c:v>
                </c:pt>
                <c:pt idx="274">
                  <c:v>191.79999999999933</c:v>
                </c:pt>
                <c:pt idx="275">
                  <c:v>192.49999999999932</c:v>
                </c:pt>
                <c:pt idx="276">
                  <c:v>193.19999999999931</c:v>
                </c:pt>
                <c:pt idx="277">
                  <c:v>193.8999999999993</c:v>
                </c:pt>
                <c:pt idx="278">
                  <c:v>194.59999999999928</c:v>
                </c:pt>
                <c:pt idx="279">
                  <c:v>195.29999999999927</c:v>
                </c:pt>
                <c:pt idx="280">
                  <c:v>195.99999999999926</c:v>
                </c:pt>
                <c:pt idx="281">
                  <c:v>196.69999999999925</c:v>
                </c:pt>
                <c:pt idx="282">
                  <c:v>197.39999999999924</c:v>
                </c:pt>
                <c:pt idx="283">
                  <c:v>198.09999999999923</c:v>
                </c:pt>
                <c:pt idx="284">
                  <c:v>198.79999999999922</c:v>
                </c:pt>
                <c:pt idx="285">
                  <c:v>199.4999999999992</c:v>
                </c:pt>
                <c:pt idx="286">
                  <c:v>200.19999999999919</c:v>
                </c:pt>
                <c:pt idx="287">
                  <c:v>200.89999999999918</c:v>
                </c:pt>
                <c:pt idx="288">
                  <c:v>201.59999999999917</c:v>
                </c:pt>
                <c:pt idx="289">
                  <c:v>202.29999999999916</c:v>
                </c:pt>
                <c:pt idx="290">
                  <c:v>202.99999999999915</c:v>
                </c:pt>
                <c:pt idx="291">
                  <c:v>203.69999999999914</c:v>
                </c:pt>
                <c:pt idx="292">
                  <c:v>204.39999999999912</c:v>
                </c:pt>
                <c:pt idx="293">
                  <c:v>205.09999999999911</c:v>
                </c:pt>
                <c:pt idx="294">
                  <c:v>205.7999999999991</c:v>
                </c:pt>
                <c:pt idx="295">
                  <c:v>206.49999999999909</c:v>
                </c:pt>
                <c:pt idx="296">
                  <c:v>207.19999999999908</c:v>
                </c:pt>
                <c:pt idx="297">
                  <c:v>207.89999999999907</c:v>
                </c:pt>
                <c:pt idx="298">
                  <c:v>208.59999999999906</c:v>
                </c:pt>
                <c:pt idx="299">
                  <c:v>209.29999999999905</c:v>
                </c:pt>
                <c:pt idx="300">
                  <c:v>209.99999999999903</c:v>
                </c:pt>
                <c:pt idx="301">
                  <c:v>210.69999999999902</c:v>
                </c:pt>
                <c:pt idx="302">
                  <c:v>211.39999999999901</c:v>
                </c:pt>
                <c:pt idx="303">
                  <c:v>212.099999999999</c:v>
                </c:pt>
                <c:pt idx="304">
                  <c:v>212.79999999999899</c:v>
                </c:pt>
                <c:pt idx="305">
                  <c:v>213.49999999999898</c:v>
                </c:pt>
                <c:pt idx="306">
                  <c:v>214.19999999999897</c:v>
                </c:pt>
                <c:pt idx="307">
                  <c:v>214.89999999999895</c:v>
                </c:pt>
                <c:pt idx="308">
                  <c:v>215.59999999999894</c:v>
                </c:pt>
                <c:pt idx="309">
                  <c:v>216.29999999999893</c:v>
                </c:pt>
                <c:pt idx="310">
                  <c:v>216.99999999999892</c:v>
                </c:pt>
                <c:pt idx="311">
                  <c:v>217.69999999999891</c:v>
                </c:pt>
                <c:pt idx="312">
                  <c:v>218.3999999999989</c:v>
                </c:pt>
                <c:pt idx="313">
                  <c:v>219.09999999999889</c:v>
                </c:pt>
                <c:pt idx="314">
                  <c:v>219.79999999999887</c:v>
                </c:pt>
                <c:pt idx="315">
                  <c:v>220.49999999999886</c:v>
                </c:pt>
                <c:pt idx="316">
                  <c:v>221.19999999999885</c:v>
                </c:pt>
                <c:pt idx="317">
                  <c:v>221.89999999999884</c:v>
                </c:pt>
                <c:pt idx="318">
                  <c:v>222.59999999999883</c:v>
                </c:pt>
                <c:pt idx="319">
                  <c:v>223.29999999999882</c:v>
                </c:pt>
                <c:pt idx="320">
                  <c:v>223.99999999999881</c:v>
                </c:pt>
                <c:pt idx="321">
                  <c:v>224.69999999999879</c:v>
                </c:pt>
                <c:pt idx="322">
                  <c:v>225.39999999999878</c:v>
                </c:pt>
                <c:pt idx="323">
                  <c:v>226.09999999999877</c:v>
                </c:pt>
                <c:pt idx="324">
                  <c:v>226.79999999999876</c:v>
                </c:pt>
                <c:pt idx="325">
                  <c:v>227.49999999999875</c:v>
                </c:pt>
                <c:pt idx="326">
                  <c:v>228.19999999999874</c:v>
                </c:pt>
                <c:pt idx="327">
                  <c:v>228.89999999999873</c:v>
                </c:pt>
                <c:pt idx="328">
                  <c:v>229.59999999999872</c:v>
                </c:pt>
                <c:pt idx="329">
                  <c:v>230.2999999999987</c:v>
                </c:pt>
                <c:pt idx="330">
                  <c:v>230.99999999999869</c:v>
                </c:pt>
                <c:pt idx="331">
                  <c:v>231.69999999999868</c:v>
                </c:pt>
                <c:pt idx="332">
                  <c:v>232.39999999999867</c:v>
                </c:pt>
                <c:pt idx="333">
                  <c:v>233.09999999999866</c:v>
                </c:pt>
                <c:pt idx="334">
                  <c:v>233.79999999999865</c:v>
                </c:pt>
                <c:pt idx="335">
                  <c:v>234.49999999999864</c:v>
                </c:pt>
                <c:pt idx="336">
                  <c:v>235.19999999999862</c:v>
                </c:pt>
                <c:pt idx="337">
                  <c:v>235.89999999999861</c:v>
                </c:pt>
                <c:pt idx="338">
                  <c:v>236.5999999999986</c:v>
                </c:pt>
                <c:pt idx="339">
                  <c:v>237.29999999999859</c:v>
                </c:pt>
                <c:pt idx="340">
                  <c:v>237.99999999999858</c:v>
                </c:pt>
                <c:pt idx="341">
                  <c:v>238.69999999999857</c:v>
                </c:pt>
                <c:pt idx="342">
                  <c:v>239.39999999999856</c:v>
                </c:pt>
                <c:pt idx="343">
                  <c:v>240.09999999999854</c:v>
                </c:pt>
                <c:pt idx="344">
                  <c:v>240.79999999999853</c:v>
                </c:pt>
                <c:pt idx="345">
                  <c:v>241.49999999999852</c:v>
                </c:pt>
                <c:pt idx="346">
                  <c:v>242.19999999999851</c:v>
                </c:pt>
                <c:pt idx="347">
                  <c:v>242.8999999999985</c:v>
                </c:pt>
                <c:pt idx="348">
                  <c:v>243.59999999999849</c:v>
                </c:pt>
                <c:pt idx="349">
                  <c:v>244.29999999999848</c:v>
                </c:pt>
                <c:pt idx="350">
                  <c:v>244.99999999999847</c:v>
                </c:pt>
                <c:pt idx="351">
                  <c:v>245.69999999999845</c:v>
                </c:pt>
                <c:pt idx="352">
                  <c:v>246.39999999999844</c:v>
                </c:pt>
                <c:pt idx="353">
                  <c:v>247.09999999999843</c:v>
                </c:pt>
                <c:pt idx="354">
                  <c:v>247.79999999999842</c:v>
                </c:pt>
                <c:pt idx="355">
                  <c:v>248.49999999999841</c:v>
                </c:pt>
                <c:pt idx="356">
                  <c:v>249.1999999999984</c:v>
                </c:pt>
                <c:pt idx="357">
                  <c:v>249.89999999999839</c:v>
                </c:pt>
                <c:pt idx="358">
                  <c:v>250.59999999999837</c:v>
                </c:pt>
                <c:pt idx="359">
                  <c:v>251.29999999999836</c:v>
                </c:pt>
                <c:pt idx="360">
                  <c:v>251.99999999999835</c:v>
                </c:pt>
                <c:pt idx="361">
                  <c:v>252.69999999999834</c:v>
                </c:pt>
                <c:pt idx="362">
                  <c:v>253.39999999999833</c:v>
                </c:pt>
                <c:pt idx="363">
                  <c:v>254.09999999999832</c:v>
                </c:pt>
                <c:pt idx="364">
                  <c:v>254.79999999999831</c:v>
                </c:pt>
                <c:pt idx="365">
                  <c:v>255.49999999999829</c:v>
                </c:pt>
                <c:pt idx="366">
                  <c:v>256.19999999999828</c:v>
                </c:pt>
                <c:pt idx="367">
                  <c:v>256.89999999999827</c:v>
                </c:pt>
                <c:pt idx="368">
                  <c:v>257.59999999999826</c:v>
                </c:pt>
                <c:pt idx="369">
                  <c:v>258.29999999999825</c:v>
                </c:pt>
                <c:pt idx="370">
                  <c:v>258.99999999999824</c:v>
                </c:pt>
                <c:pt idx="371">
                  <c:v>259.69999999999823</c:v>
                </c:pt>
                <c:pt idx="372">
                  <c:v>260.39999999999822</c:v>
                </c:pt>
                <c:pt idx="373">
                  <c:v>261.0999999999982</c:v>
                </c:pt>
                <c:pt idx="374">
                  <c:v>261.79999999999819</c:v>
                </c:pt>
                <c:pt idx="375">
                  <c:v>262.49999999999818</c:v>
                </c:pt>
                <c:pt idx="376">
                  <c:v>263.19999999999817</c:v>
                </c:pt>
                <c:pt idx="377">
                  <c:v>263.89999999999816</c:v>
                </c:pt>
                <c:pt idx="378">
                  <c:v>264.59999999999815</c:v>
                </c:pt>
                <c:pt idx="379">
                  <c:v>265.29999999999814</c:v>
                </c:pt>
                <c:pt idx="380">
                  <c:v>265.99999999999812</c:v>
                </c:pt>
                <c:pt idx="381">
                  <c:v>266.69999999999811</c:v>
                </c:pt>
                <c:pt idx="382">
                  <c:v>267.3999999999981</c:v>
                </c:pt>
                <c:pt idx="383">
                  <c:v>268.09999999999809</c:v>
                </c:pt>
                <c:pt idx="384">
                  <c:v>268.79999999999808</c:v>
                </c:pt>
                <c:pt idx="385">
                  <c:v>269.49999999999807</c:v>
                </c:pt>
                <c:pt idx="386">
                  <c:v>270.19999999999806</c:v>
                </c:pt>
                <c:pt idx="387">
                  <c:v>270.89999999999804</c:v>
                </c:pt>
                <c:pt idx="388">
                  <c:v>271.59999999999803</c:v>
                </c:pt>
                <c:pt idx="389">
                  <c:v>272.29999999999802</c:v>
                </c:pt>
                <c:pt idx="390">
                  <c:v>272.99999999999801</c:v>
                </c:pt>
                <c:pt idx="391">
                  <c:v>273.699999999998</c:v>
                </c:pt>
                <c:pt idx="392">
                  <c:v>274.39999999999799</c:v>
                </c:pt>
                <c:pt idx="393">
                  <c:v>275.09999999999798</c:v>
                </c:pt>
                <c:pt idx="394">
                  <c:v>275.79999999999797</c:v>
                </c:pt>
                <c:pt idx="395">
                  <c:v>276.49999999999795</c:v>
                </c:pt>
                <c:pt idx="396">
                  <c:v>277.19999999999794</c:v>
                </c:pt>
                <c:pt idx="397">
                  <c:v>277.89999999999793</c:v>
                </c:pt>
                <c:pt idx="398">
                  <c:v>278.59999999999792</c:v>
                </c:pt>
                <c:pt idx="399">
                  <c:v>279.29999999999791</c:v>
                </c:pt>
                <c:pt idx="400">
                  <c:v>279.9999999999979</c:v>
                </c:pt>
                <c:pt idx="401">
                  <c:v>280.69999999999789</c:v>
                </c:pt>
                <c:pt idx="402">
                  <c:v>281.39999999999787</c:v>
                </c:pt>
                <c:pt idx="403">
                  <c:v>282.09999999999786</c:v>
                </c:pt>
                <c:pt idx="404">
                  <c:v>282.79999999999785</c:v>
                </c:pt>
                <c:pt idx="405">
                  <c:v>283.49999999999784</c:v>
                </c:pt>
                <c:pt idx="406">
                  <c:v>284.19999999999783</c:v>
                </c:pt>
                <c:pt idx="407">
                  <c:v>284.89999999999782</c:v>
                </c:pt>
                <c:pt idx="408">
                  <c:v>285.59999999999781</c:v>
                </c:pt>
                <c:pt idx="409">
                  <c:v>286.29999999999779</c:v>
                </c:pt>
                <c:pt idx="410">
                  <c:v>286.99999999999778</c:v>
                </c:pt>
                <c:pt idx="411">
                  <c:v>287.69999999999777</c:v>
                </c:pt>
                <c:pt idx="412">
                  <c:v>288.39999999999776</c:v>
                </c:pt>
                <c:pt idx="413">
                  <c:v>289.09999999999775</c:v>
                </c:pt>
                <c:pt idx="414">
                  <c:v>289.79999999999774</c:v>
                </c:pt>
                <c:pt idx="415">
                  <c:v>290.49999999999773</c:v>
                </c:pt>
                <c:pt idx="416">
                  <c:v>291.19999999999771</c:v>
                </c:pt>
                <c:pt idx="417">
                  <c:v>291.8999999999977</c:v>
                </c:pt>
                <c:pt idx="418">
                  <c:v>292.59999999999769</c:v>
                </c:pt>
                <c:pt idx="419">
                  <c:v>293.29999999999768</c:v>
                </c:pt>
                <c:pt idx="420">
                  <c:v>293.99999999999767</c:v>
                </c:pt>
                <c:pt idx="421">
                  <c:v>294.69999999999766</c:v>
                </c:pt>
                <c:pt idx="422">
                  <c:v>295.39999999999765</c:v>
                </c:pt>
                <c:pt idx="423">
                  <c:v>296.09999999999764</c:v>
                </c:pt>
                <c:pt idx="424">
                  <c:v>296.79999999999762</c:v>
                </c:pt>
                <c:pt idx="425">
                  <c:v>297.49999999999761</c:v>
                </c:pt>
                <c:pt idx="426">
                  <c:v>298.1999999999976</c:v>
                </c:pt>
                <c:pt idx="427">
                  <c:v>298.89999999999759</c:v>
                </c:pt>
                <c:pt idx="428">
                  <c:v>299.59999999999758</c:v>
                </c:pt>
                <c:pt idx="429">
                  <c:v>300.29999999999757</c:v>
                </c:pt>
                <c:pt idx="430">
                  <c:v>300.99999999999756</c:v>
                </c:pt>
                <c:pt idx="431">
                  <c:v>301.69999999999754</c:v>
                </c:pt>
                <c:pt idx="432">
                  <c:v>302.39999999999753</c:v>
                </c:pt>
                <c:pt idx="433">
                  <c:v>303.09999999999752</c:v>
                </c:pt>
                <c:pt idx="434">
                  <c:v>303.79999999999751</c:v>
                </c:pt>
                <c:pt idx="435">
                  <c:v>304.4999999999975</c:v>
                </c:pt>
                <c:pt idx="436">
                  <c:v>305.19999999999749</c:v>
                </c:pt>
                <c:pt idx="437">
                  <c:v>305.89999999999748</c:v>
                </c:pt>
                <c:pt idx="438">
                  <c:v>306.59999999999746</c:v>
                </c:pt>
                <c:pt idx="439">
                  <c:v>307.29999999999745</c:v>
                </c:pt>
                <c:pt idx="440">
                  <c:v>307.99999999999744</c:v>
                </c:pt>
                <c:pt idx="441">
                  <c:v>308.69999999999743</c:v>
                </c:pt>
                <c:pt idx="442">
                  <c:v>309.39999999999742</c:v>
                </c:pt>
                <c:pt idx="443">
                  <c:v>310.09999999999741</c:v>
                </c:pt>
                <c:pt idx="444">
                  <c:v>310.7999999999974</c:v>
                </c:pt>
                <c:pt idx="445">
                  <c:v>311.49999999999739</c:v>
                </c:pt>
                <c:pt idx="446">
                  <c:v>312.19999999999737</c:v>
                </c:pt>
                <c:pt idx="447">
                  <c:v>312.89999999999736</c:v>
                </c:pt>
                <c:pt idx="448">
                  <c:v>313.59999999999735</c:v>
                </c:pt>
                <c:pt idx="449">
                  <c:v>314.29999999999734</c:v>
                </c:pt>
                <c:pt idx="450">
                  <c:v>314.99999999999733</c:v>
                </c:pt>
                <c:pt idx="451">
                  <c:v>315.69999999999732</c:v>
                </c:pt>
                <c:pt idx="452">
                  <c:v>316.39999999999731</c:v>
                </c:pt>
                <c:pt idx="453">
                  <c:v>317.09999999999729</c:v>
                </c:pt>
                <c:pt idx="454">
                  <c:v>317.79999999999728</c:v>
                </c:pt>
                <c:pt idx="455">
                  <c:v>318.49999999999727</c:v>
                </c:pt>
                <c:pt idx="456">
                  <c:v>319.19999999999726</c:v>
                </c:pt>
                <c:pt idx="457">
                  <c:v>319.89999999999725</c:v>
                </c:pt>
                <c:pt idx="458">
                  <c:v>320.59999999999724</c:v>
                </c:pt>
                <c:pt idx="459">
                  <c:v>321.29999999999723</c:v>
                </c:pt>
                <c:pt idx="460">
                  <c:v>321.99999999999721</c:v>
                </c:pt>
                <c:pt idx="461">
                  <c:v>322.6999999999972</c:v>
                </c:pt>
                <c:pt idx="462">
                  <c:v>323.39999999999719</c:v>
                </c:pt>
                <c:pt idx="463">
                  <c:v>324.09999999999718</c:v>
                </c:pt>
                <c:pt idx="464">
                  <c:v>324.79999999999717</c:v>
                </c:pt>
                <c:pt idx="465">
                  <c:v>325.49999999999716</c:v>
                </c:pt>
                <c:pt idx="466">
                  <c:v>326.19999999999715</c:v>
                </c:pt>
                <c:pt idx="467">
                  <c:v>326.89999999999714</c:v>
                </c:pt>
                <c:pt idx="468">
                  <c:v>327.59999999999712</c:v>
                </c:pt>
                <c:pt idx="469">
                  <c:v>328.29999999999711</c:v>
                </c:pt>
                <c:pt idx="470">
                  <c:v>328.9999999999971</c:v>
                </c:pt>
                <c:pt idx="471">
                  <c:v>329.69999999999709</c:v>
                </c:pt>
                <c:pt idx="472">
                  <c:v>330.39999999999708</c:v>
                </c:pt>
                <c:pt idx="473">
                  <c:v>331.09999999999707</c:v>
                </c:pt>
                <c:pt idx="474">
                  <c:v>331.79999999999706</c:v>
                </c:pt>
                <c:pt idx="475">
                  <c:v>332.49999999999704</c:v>
                </c:pt>
                <c:pt idx="476">
                  <c:v>333.19999999999703</c:v>
                </c:pt>
                <c:pt idx="477">
                  <c:v>333.89999999999702</c:v>
                </c:pt>
                <c:pt idx="478">
                  <c:v>334.59999999999701</c:v>
                </c:pt>
                <c:pt idx="479">
                  <c:v>335.299999999997</c:v>
                </c:pt>
                <c:pt idx="480">
                  <c:v>335.99999999999699</c:v>
                </c:pt>
                <c:pt idx="481">
                  <c:v>336.69999999999698</c:v>
                </c:pt>
                <c:pt idx="482">
                  <c:v>337.39999999999696</c:v>
                </c:pt>
                <c:pt idx="483">
                  <c:v>338.09999999999695</c:v>
                </c:pt>
                <c:pt idx="484">
                  <c:v>338.79999999999694</c:v>
                </c:pt>
                <c:pt idx="485">
                  <c:v>339.49999999999693</c:v>
                </c:pt>
                <c:pt idx="486">
                  <c:v>340.19999999999692</c:v>
                </c:pt>
                <c:pt idx="487">
                  <c:v>340.89999999999691</c:v>
                </c:pt>
                <c:pt idx="488">
                  <c:v>341.5999999999969</c:v>
                </c:pt>
                <c:pt idx="489">
                  <c:v>342.29999999999688</c:v>
                </c:pt>
                <c:pt idx="490">
                  <c:v>342.99999999999687</c:v>
                </c:pt>
                <c:pt idx="491">
                  <c:v>343.69999999999686</c:v>
                </c:pt>
                <c:pt idx="492">
                  <c:v>344.39999999999685</c:v>
                </c:pt>
                <c:pt idx="493">
                  <c:v>345.09999999999684</c:v>
                </c:pt>
                <c:pt idx="494">
                  <c:v>345.79999999999683</c:v>
                </c:pt>
                <c:pt idx="495">
                  <c:v>346.49999999999682</c:v>
                </c:pt>
                <c:pt idx="496">
                  <c:v>347.19999999999681</c:v>
                </c:pt>
                <c:pt idx="497">
                  <c:v>347.89999999999679</c:v>
                </c:pt>
                <c:pt idx="498">
                  <c:v>348.59999999999678</c:v>
                </c:pt>
                <c:pt idx="499">
                  <c:v>349.29999999999677</c:v>
                </c:pt>
                <c:pt idx="500">
                  <c:v>349.99999999999676</c:v>
                </c:pt>
                <c:pt idx="501">
                  <c:v>350.69999999999675</c:v>
                </c:pt>
                <c:pt idx="502">
                  <c:v>351.39999999999674</c:v>
                </c:pt>
                <c:pt idx="503">
                  <c:v>352.09999999999673</c:v>
                </c:pt>
                <c:pt idx="504">
                  <c:v>352.79999999999671</c:v>
                </c:pt>
                <c:pt idx="505">
                  <c:v>353.4999999999967</c:v>
                </c:pt>
                <c:pt idx="506">
                  <c:v>354.19999999999669</c:v>
                </c:pt>
                <c:pt idx="507">
                  <c:v>354.89999999999668</c:v>
                </c:pt>
                <c:pt idx="508">
                  <c:v>355.59999999999667</c:v>
                </c:pt>
                <c:pt idx="509">
                  <c:v>356.29999999999666</c:v>
                </c:pt>
                <c:pt idx="510">
                  <c:v>356.99999999999665</c:v>
                </c:pt>
                <c:pt idx="511">
                  <c:v>357.69999999999663</c:v>
                </c:pt>
                <c:pt idx="512">
                  <c:v>358.39999999999662</c:v>
                </c:pt>
                <c:pt idx="513">
                  <c:v>359.09999999999661</c:v>
                </c:pt>
                <c:pt idx="514">
                  <c:v>359.7999999999966</c:v>
                </c:pt>
                <c:pt idx="515">
                  <c:v>360.49999999999659</c:v>
                </c:pt>
                <c:pt idx="516">
                  <c:v>361.19999999999658</c:v>
                </c:pt>
                <c:pt idx="517">
                  <c:v>361.89999999999657</c:v>
                </c:pt>
                <c:pt idx="518">
                  <c:v>362.59999999999656</c:v>
                </c:pt>
                <c:pt idx="519">
                  <c:v>363.29999999999654</c:v>
                </c:pt>
                <c:pt idx="520">
                  <c:v>363.99999999999653</c:v>
                </c:pt>
                <c:pt idx="521">
                  <c:v>364.69999999999652</c:v>
                </c:pt>
                <c:pt idx="522">
                  <c:v>365.39999999999651</c:v>
                </c:pt>
                <c:pt idx="523">
                  <c:v>366.0999999999965</c:v>
                </c:pt>
                <c:pt idx="524">
                  <c:v>366.79999999999649</c:v>
                </c:pt>
                <c:pt idx="525">
                  <c:v>367.49999999999648</c:v>
                </c:pt>
                <c:pt idx="526">
                  <c:v>368.19999999999646</c:v>
                </c:pt>
                <c:pt idx="527">
                  <c:v>368.89999999999645</c:v>
                </c:pt>
                <c:pt idx="528">
                  <c:v>369.59999999999644</c:v>
                </c:pt>
                <c:pt idx="529">
                  <c:v>370.29999999999643</c:v>
                </c:pt>
                <c:pt idx="530">
                  <c:v>370.99999999999642</c:v>
                </c:pt>
                <c:pt idx="531">
                  <c:v>371.69999999999641</c:v>
                </c:pt>
                <c:pt idx="532">
                  <c:v>372.3999999999964</c:v>
                </c:pt>
                <c:pt idx="533">
                  <c:v>373.09999999999638</c:v>
                </c:pt>
                <c:pt idx="534">
                  <c:v>373.79999999999637</c:v>
                </c:pt>
                <c:pt idx="535">
                  <c:v>374.49999999999636</c:v>
                </c:pt>
                <c:pt idx="536">
                  <c:v>375.19999999999635</c:v>
                </c:pt>
                <c:pt idx="537">
                  <c:v>375.89999999999634</c:v>
                </c:pt>
                <c:pt idx="538">
                  <c:v>376.59999999999633</c:v>
                </c:pt>
                <c:pt idx="539">
                  <c:v>377.29999999999632</c:v>
                </c:pt>
                <c:pt idx="540">
                  <c:v>377.99999999999631</c:v>
                </c:pt>
                <c:pt idx="541">
                  <c:v>378.69999999999629</c:v>
                </c:pt>
                <c:pt idx="542">
                  <c:v>379.39999999999628</c:v>
                </c:pt>
                <c:pt idx="543">
                  <c:v>380.09999999999627</c:v>
                </c:pt>
                <c:pt idx="544">
                  <c:v>380.79999999999626</c:v>
                </c:pt>
                <c:pt idx="545">
                  <c:v>381.49999999999625</c:v>
                </c:pt>
                <c:pt idx="546">
                  <c:v>382.19999999999624</c:v>
                </c:pt>
                <c:pt idx="547">
                  <c:v>382.89999999999623</c:v>
                </c:pt>
                <c:pt idx="548">
                  <c:v>383.59999999999621</c:v>
                </c:pt>
                <c:pt idx="549">
                  <c:v>384.2999999999962</c:v>
                </c:pt>
                <c:pt idx="550">
                  <c:v>384.99999999999619</c:v>
                </c:pt>
                <c:pt idx="551">
                  <c:v>385.69999999999618</c:v>
                </c:pt>
                <c:pt idx="552">
                  <c:v>386.39999999999617</c:v>
                </c:pt>
                <c:pt idx="553">
                  <c:v>387.09999999999616</c:v>
                </c:pt>
                <c:pt idx="554">
                  <c:v>387.79999999999615</c:v>
                </c:pt>
                <c:pt idx="555">
                  <c:v>388.49999999999613</c:v>
                </c:pt>
                <c:pt idx="556">
                  <c:v>389.19999999999612</c:v>
                </c:pt>
                <c:pt idx="557">
                  <c:v>389.89999999999611</c:v>
                </c:pt>
                <c:pt idx="558">
                  <c:v>390.5999999999961</c:v>
                </c:pt>
                <c:pt idx="559">
                  <c:v>391.29999999999609</c:v>
                </c:pt>
                <c:pt idx="560">
                  <c:v>391.99999999999608</c:v>
                </c:pt>
                <c:pt idx="561">
                  <c:v>392.69999999999607</c:v>
                </c:pt>
                <c:pt idx="562">
                  <c:v>393.39999999999606</c:v>
                </c:pt>
                <c:pt idx="563">
                  <c:v>394.09999999999604</c:v>
                </c:pt>
                <c:pt idx="564">
                  <c:v>394.79999999999603</c:v>
                </c:pt>
                <c:pt idx="565">
                  <c:v>395.49999999999602</c:v>
                </c:pt>
                <c:pt idx="566">
                  <c:v>396.19999999999601</c:v>
                </c:pt>
                <c:pt idx="567">
                  <c:v>396.899999999996</c:v>
                </c:pt>
                <c:pt idx="568">
                  <c:v>397.59999999999599</c:v>
                </c:pt>
                <c:pt idx="569">
                  <c:v>398.29999999999598</c:v>
                </c:pt>
                <c:pt idx="570">
                  <c:v>398.99999999999596</c:v>
                </c:pt>
                <c:pt idx="571">
                  <c:v>399.69999999999595</c:v>
                </c:pt>
                <c:pt idx="572">
                  <c:v>400.39999999999594</c:v>
                </c:pt>
                <c:pt idx="573">
                  <c:v>401.09999999999593</c:v>
                </c:pt>
                <c:pt idx="574">
                  <c:v>401.79999999999592</c:v>
                </c:pt>
                <c:pt idx="575">
                  <c:v>402.49999999999591</c:v>
                </c:pt>
                <c:pt idx="576">
                  <c:v>403.1999999999959</c:v>
                </c:pt>
                <c:pt idx="577">
                  <c:v>403.89999999999588</c:v>
                </c:pt>
                <c:pt idx="578">
                  <c:v>404.59999999999587</c:v>
                </c:pt>
                <c:pt idx="579">
                  <c:v>405.29999999999586</c:v>
                </c:pt>
                <c:pt idx="580">
                  <c:v>405.99999999999585</c:v>
                </c:pt>
                <c:pt idx="581">
                  <c:v>406.69999999999584</c:v>
                </c:pt>
                <c:pt idx="582">
                  <c:v>407.39999999999583</c:v>
                </c:pt>
                <c:pt idx="583">
                  <c:v>408.09999999999582</c:v>
                </c:pt>
                <c:pt idx="584">
                  <c:v>408.7999999999958</c:v>
                </c:pt>
                <c:pt idx="585">
                  <c:v>409.49999999999579</c:v>
                </c:pt>
                <c:pt idx="586">
                  <c:v>410.19999999999578</c:v>
                </c:pt>
                <c:pt idx="587">
                  <c:v>410.89999999999577</c:v>
                </c:pt>
                <c:pt idx="588">
                  <c:v>411.59999999999576</c:v>
                </c:pt>
                <c:pt idx="589">
                  <c:v>412.29999999999575</c:v>
                </c:pt>
                <c:pt idx="590">
                  <c:v>412.99999999999574</c:v>
                </c:pt>
                <c:pt idx="591">
                  <c:v>413.69999999999573</c:v>
                </c:pt>
                <c:pt idx="592">
                  <c:v>414.39999999999571</c:v>
                </c:pt>
                <c:pt idx="593">
                  <c:v>415.0999999999957</c:v>
                </c:pt>
                <c:pt idx="594">
                  <c:v>415.79999999999569</c:v>
                </c:pt>
                <c:pt idx="595">
                  <c:v>416.49999999999568</c:v>
                </c:pt>
                <c:pt idx="596">
                  <c:v>417.19999999999567</c:v>
                </c:pt>
                <c:pt idx="597">
                  <c:v>417.89999999999566</c:v>
                </c:pt>
                <c:pt idx="598">
                  <c:v>418.59999999999565</c:v>
                </c:pt>
                <c:pt idx="599">
                  <c:v>419.29999999999563</c:v>
                </c:pt>
                <c:pt idx="600">
                  <c:v>419.99999999999562</c:v>
                </c:pt>
                <c:pt idx="601">
                  <c:v>420.69999999999561</c:v>
                </c:pt>
                <c:pt idx="602">
                  <c:v>421.3999999999956</c:v>
                </c:pt>
                <c:pt idx="603">
                  <c:v>422.09999999999559</c:v>
                </c:pt>
                <c:pt idx="604">
                  <c:v>422.79999999999558</c:v>
                </c:pt>
                <c:pt idx="605">
                  <c:v>423.49999999999557</c:v>
                </c:pt>
                <c:pt idx="606">
                  <c:v>424.19999999999555</c:v>
                </c:pt>
                <c:pt idx="607">
                  <c:v>424.89999999999554</c:v>
                </c:pt>
                <c:pt idx="608">
                  <c:v>425.59999999999553</c:v>
                </c:pt>
                <c:pt idx="609">
                  <c:v>426.29999999999552</c:v>
                </c:pt>
                <c:pt idx="610">
                  <c:v>426.99999999999551</c:v>
                </c:pt>
                <c:pt idx="611">
                  <c:v>427.6999999999955</c:v>
                </c:pt>
                <c:pt idx="612">
                  <c:v>428.39999999999549</c:v>
                </c:pt>
                <c:pt idx="613">
                  <c:v>429.09999999999548</c:v>
                </c:pt>
                <c:pt idx="614">
                  <c:v>429.79999999999546</c:v>
                </c:pt>
                <c:pt idx="615">
                  <c:v>430.49999999999545</c:v>
                </c:pt>
                <c:pt idx="616">
                  <c:v>431.19999999999544</c:v>
                </c:pt>
                <c:pt idx="617">
                  <c:v>431.89999999999543</c:v>
                </c:pt>
                <c:pt idx="618">
                  <c:v>432.59999999999542</c:v>
                </c:pt>
                <c:pt idx="619">
                  <c:v>433.29999999999541</c:v>
                </c:pt>
                <c:pt idx="620">
                  <c:v>433.9999999999954</c:v>
                </c:pt>
                <c:pt idx="621">
                  <c:v>434.69999999999538</c:v>
                </c:pt>
                <c:pt idx="622">
                  <c:v>435.39999999999537</c:v>
                </c:pt>
                <c:pt idx="623">
                  <c:v>436.09999999999536</c:v>
                </c:pt>
                <c:pt idx="624">
                  <c:v>436.79999999999535</c:v>
                </c:pt>
                <c:pt idx="625">
                  <c:v>437.49999999999534</c:v>
                </c:pt>
                <c:pt idx="626">
                  <c:v>438.19999999999533</c:v>
                </c:pt>
                <c:pt idx="627">
                  <c:v>438.89999999999532</c:v>
                </c:pt>
                <c:pt idx="628">
                  <c:v>439.5999999999953</c:v>
                </c:pt>
                <c:pt idx="629">
                  <c:v>440.29999999999529</c:v>
                </c:pt>
                <c:pt idx="630">
                  <c:v>440.99999999999528</c:v>
                </c:pt>
                <c:pt idx="631">
                  <c:v>441.69999999999527</c:v>
                </c:pt>
                <c:pt idx="632">
                  <c:v>442.39999999999526</c:v>
                </c:pt>
                <c:pt idx="633">
                  <c:v>443.09999999999525</c:v>
                </c:pt>
                <c:pt idx="634">
                  <c:v>443.79999999999524</c:v>
                </c:pt>
                <c:pt idx="635">
                  <c:v>444.49999999999523</c:v>
                </c:pt>
                <c:pt idx="636">
                  <c:v>445.19999999999521</c:v>
                </c:pt>
                <c:pt idx="637">
                  <c:v>445.8999999999952</c:v>
                </c:pt>
                <c:pt idx="638">
                  <c:v>446.59999999999519</c:v>
                </c:pt>
                <c:pt idx="639">
                  <c:v>447.29999999999518</c:v>
                </c:pt>
                <c:pt idx="640">
                  <c:v>447.99999999999517</c:v>
                </c:pt>
                <c:pt idx="641">
                  <c:v>448.69999999999516</c:v>
                </c:pt>
                <c:pt idx="642">
                  <c:v>449.39999999999515</c:v>
                </c:pt>
                <c:pt idx="643">
                  <c:v>450.09999999999513</c:v>
                </c:pt>
                <c:pt idx="644">
                  <c:v>450.79999999999512</c:v>
                </c:pt>
                <c:pt idx="645">
                  <c:v>451.49999999999511</c:v>
                </c:pt>
                <c:pt idx="646">
                  <c:v>452.1999999999951</c:v>
                </c:pt>
                <c:pt idx="647">
                  <c:v>452.89999999999509</c:v>
                </c:pt>
                <c:pt idx="648">
                  <c:v>453.59999999999508</c:v>
                </c:pt>
                <c:pt idx="649">
                  <c:v>454.29999999999507</c:v>
                </c:pt>
                <c:pt idx="650">
                  <c:v>454.99999999999505</c:v>
                </c:pt>
                <c:pt idx="651">
                  <c:v>455.69999999999504</c:v>
                </c:pt>
                <c:pt idx="652">
                  <c:v>456.39999999999503</c:v>
                </c:pt>
                <c:pt idx="653">
                  <c:v>457.09999999999502</c:v>
                </c:pt>
                <c:pt idx="654">
                  <c:v>457.79999999999501</c:v>
                </c:pt>
                <c:pt idx="655">
                  <c:v>458.499999999995</c:v>
                </c:pt>
                <c:pt idx="656">
                  <c:v>459.19999999999499</c:v>
                </c:pt>
                <c:pt idx="657">
                  <c:v>459.89999999999498</c:v>
                </c:pt>
                <c:pt idx="658">
                  <c:v>460.59999999999496</c:v>
                </c:pt>
                <c:pt idx="659">
                  <c:v>461.29999999999495</c:v>
                </c:pt>
                <c:pt idx="660">
                  <c:v>461.99999999999494</c:v>
                </c:pt>
                <c:pt idx="661">
                  <c:v>462.69999999999493</c:v>
                </c:pt>
                <c:pt idx="662">
                  <c:v>463.39999999999492</c:v>
                </c:pt>
                <c:pt idx="663">
                  <c:v>464.09999999999491</c:v>
                </c:pt>
                <c:pt idx="664">
                  <c:v>464.7999999999949</c:v>
                </c:pt>
                <c:pt idx="665">
                  <c:v>465.49999999999488</c:v>
                </c:pt>
                <c:pt idx="666">
                  <c:v>466.19999999999487</c:v>
                </c:pt>
                <c:pt idx="667">
                  <c:v>466.89999999999486</c:v>
                </c:pt>
                <c:pt idx="668">
                  <c:v>467.59999999999485</c:v>
                </c:pt>
                <c:pt idx="669">
                  <c:v>468.29999999999484</c:v>
                </c:pt>
                <c:pt idx="670">
                  <c:v>468.99999999999483</c:v>
                </c:pt>
                <c:pt idx="671">
                  <c:v>469.69999999999482</c:v>
                </c:pt>
                <c:pt idx="672">
                  <c:v>470.3999999999948</c:v>
                </c:pt>
                <c:pt idx="673">
                  <c:v>471.09999999999479</c:v>
                </c:pt>
                <c:pt idx="674">
                  <c:v>471.79999999999478</c:v>
                </c:pt>
                <c:pt idx="675">
                  <c:v>472.49999999999477</c:v>
                </c:pt>
                <c:pt idx="676">
                  <c:v>473.19999999999476</c:v>
                </c:pt>
                <c:pt idx="677">
                  <c:v>473.89999999999475</c:v>
                </c:pt>
                <c:pt idx="678">
                  <c:v>474.59999999999474</c:v>
                </c:pt>
                <c:pt idx="679">
                  <c:v>475.29999999999472</c:v>
                </c:pt>
                <c:pt idx="680">
                  <c:v>475.99999999999471</c:v>
                </c:pt>
                <c:pt idx="681">
                  <c:v>476.6999999999947</c:v>
                </c:pt>
                <c:pt idx="682">
                  <c:v>477.39999999999469</c:v>
                </c:pt>
                <c:pt idx="683">
                  <c:v>478.09999999999468</c:v>
                </c:pt>
                <c:pt idx="684">
                  <c:v>478.79999999999467</c:v>
                </c:pt>
                <c:pt idx="685">
                  <c:v>479.49999999999466</c:v>
                </c:pt>
                <c:pt idx="686">
                  <c:v>480.19999999999465</c:v>
                </c:pt>
                <c:pt idx="687">
                  <c:v>480.89999999999463</c:v>
                </c:pt>
                <c:pt idx="688">
                  <c:v>481.59999999999462</c:v>
                </c:pt>
                <c:pt idx="689">
                  <c:v>482.29999999999461</c:v>
                </c:pt>
                <c:pt idx="690">
                  <c:v>482.9999999999946</c:v>
                </c:pt>
                <c:pt idx="691">
                  <c:v>483.69999999999459</c:v>
                </c:pt>
                <c:pt idx="692">
                  <c:v>484.39999999999458</c:v>
                </c:pt>
                <c:pt idx="693">
                  <c:v>485.09999999999457</c:v>
                </c:pt>
                <c:pt idx="694">
                  <c:v>485.79999999999455</c:v>
                </c:pt>
                <c:pt idx="695">
                  <c:v>486.49999999999454</c:v>
                </c:pt>
                <c:pt idx="696">
                  <c:v>487.19999999999453</c:v>
                </c:pt>
                <c:pt idx="697">
                  <c:v>487.89999999999452</c:v>
                </c:pt>
                <c:pt idx="698">
                  <c:v>488.59999999999451</c:v>
                </c:pt>
                <c:pt idx="699">
                  <c:v>489.2999999999945</c:v>
                </c:pt>
                <c:pt idx="700">
                  <c:v>489.99999999999449</c:v>
                </c:pt>
                <c:pt idx="701">
                  <c:v>490.69999999999447</c:v>
                </c:pt>
                <c:pt idx="702">
                  <c:v>491.39999999999446</c:v>
                </c:pt>
                <c:pt idx="703">
                  <c:v>492.09999999999445</c:v>
                </c:pt>
                <c:pt idx="704">
                  <c:v>492.79999999999444</c:v>
                </c:pt>
                <c:pt idx="705">
                  <c:v>493.49999999999443</c:v>
                </c:pt>
                <c:pt idx="706">
                  <c:v>494.19999999999442</c:v>
                </c:pt>
                <c:pt idx="707">
                  <c:v>494.89999999999441</c:v>
                </c:pt>
                <c:pt idx="708">
                  <c:v>495.5999999999944</c:v>
                </c:pt>
                <c:pt idx="709">
                  <c:v>496.29999999999438</c:v>
                </c:pt>
                <c:pt idx="710">
                  <c:v>496.99999999999437</c:v>
                </c:pt>
                <c:pt idx="711">
                  <c:v>497.69999999999436</c:v>
                </c:pt>
                <c:pt idx="712">
                  <c:v>498.39999999999435</c:v>
                </c:pt>
                <c:pt idx="713">
                  <c:v>499.09999999999434</c:v>
                </c:pt>
                <c:pt idx="714">
                  <c:v>499.79999999999433</c:v>
                </c:pt>
                <c:pt idx="715">
                  <c:v>500.49999999999432</c:v>
                </c:pt>
                <c:pt idx="716">
                  <c:v>501.1999999999943</c:v>
                </c:pt>
                <c:pt idx="717">
                  <c:v>501.89999999999429</c:v>
                </c:pt>
                <c:pt idx="718">
                  <c:v>502.59999999999428</c:v>
                </c:pt>
                <c:pt idx="719">
                  <c:v>503.29999999999427</c:v>
                </c:pt>
                <c:pt idx="720">
                  <c:v>503.99999999999426</c:v>
                </c:pt>
                <c:pt idx="721">
                  <c:v>504.69999999999425</c:v>
                </c:pt>
                <c:pt idx="722">
                  <c:v>505.39999999999424</c:v>
                </c:pt>
                <c:pt idx="723">
                  <c:v>506.09999999999422</c:v>
                </c:pt>
                <c:pt idx="724">
                  <c:v>506.79999999999421</c:v>
                </c:pt>
                <c:pt idx="725">
                  <c:v>507.4999999999942</c:v>
                </c:pt>
                <c:pt idx="726">
                  <c:v>508.19999999999419</c:v>
                </c:pt>
                <c:pt idx="727">
                  <c:v>508.89999999999418</c:v>
                </c:pt>
                <c:pt idx="728">
                  <c:v>509.59999999999417</c:v>
                </c:pt>
                <c:pt idx="729">
                  <c:v>510.29999999999416</c:v>
                </c:pt>
                <c:pt idx="730">
                  <c:v>510.99999999999415</c:v>
                </c:pt>
                <c:pt idx="731">
                  <c:v>511.69999999999413</c:v>
                </c:pt>
                <c:pt idx="732">
                  <c:v>512.39999999999418</c:v>
                </c:pt>
                <c:pt idx="733">
                  <c:v>513.09999999999422</c:v>
                </c:pt>
                <c:pt idx="734">
                  <c:v>513.79999999999427</c:v>
                </c:pt>
                <c:pt idx="735">
                  <c:v>514.49999999999432</c:v>
                </c:pt>
                <c:pt idx="736">
                  <c:v>515.19999999999436</c:v>
                </c:pt>
                <c:pt idx="737">
                  <c:v>515.89999999999441</c:v>
                </c:pt>
                <c:pt idx="738">
                  <c:v>516.59999999999445</c:v>
                </c:pt>
                <c:pt idx="739">
                  <c:v>517.2999999999945</c:v>
                </c:pt>
                <c:pt idx="740">
                  <c:v>517.99999999999454</c:v>
                </c:pt>
                <c:pt idx="741">
                  <c:v>518.69999999999459</c:v>
                </c:pt>
                <c:pt idx="742">
                  <c:v>519.39999999999463</c:v>
                </c:pt>
                <c:pt idx="743">
                  <c:v>520.09999999999468</c:v>
                </c:pt>
                <c:pt idx="744">
                  <c:v>520.79999999999472</c:v>
                </c:pt>
                <c:pt idx="745">
                  <c:v>521.49999999999477</c:v>
                </c:pt>
                <c:pt idx="746">
                  <c:v>522.19999999999482</c:v>
                </c:pt>
                <c:pt idx="747">
                  <c:v>522.89999999999486</c:v>
                </c:pt>
                <c:pt idx="748">
                  <c:v>523.59999999999491</c:v>
                </c:pt>
                <c:pt idx="749">
                  <c:v>524.29999999999495</c:v>
                </c:pt>
                <c:pt idx="750">
                  <c:v>524.999999999995</c:v>
                </c:pt>
                <c:pt idx="751">
                  <c:v>525.69999999999504</c:v>
                </c:pt>
                <c:pt idx="752">
                  <c:v>526.39999999999509</c:v>
                </c:pt>
                <c:pt idx="753">
                  <c:v>527.09999999999513</c:v>
                </c:pt>
                <c:pt idx="754">
                  <c:v>527.79999999999518</c:v>
                </c:pt>
                <c:pt idx="755">
                  <c:v>528.49999999999523</c:v>
                </c:pt>
                <c:pt idx="756">
                  <c:v>529.19999999999527</c:v>
                </c:pt>
                <c:pt idx="757">
                  <c:v>529.89999999999532</c:v>
                </c:pt>
                <c:pt idx="758">
                  <c:v>530.59999999999536</c:v>
                </c:pt>
                <c:pt idx="759">
                  <c:v>531.29999999999541</c:v>
                </c:pt>
                <c:pt idx="760">
                  <c:v>531.99999999999545</c:v>
                </c:pt>
                <c:pt idx="761">
                  <c:v>532.6999999999955</c:v>
                </c:pt>
                <c:pt idx="762">
                  <c:v>533.39999999999554</c:v>
                </c:pt>
                <c:pt idx="763">
                  <c:v>534.09999999999559</c:v>
                </c:pt>
                <c:pt idx="764">
                  <c:v>534.79999999999563</c:v>
                </c:pt>
                <c:pt idx="765">
                  <c:v>535.49999999999568</c:v>
                </c:pt>
                <c:pt idx="766">
                  <c:v>536.19999999999573</c:v>
                </c:pt>
                <c:pt idx="767">
                  <c:v>536.89999999999577</c:v>
                </c:pt>
                <c:pt idx="768">
                  <c:v>537.59999999999582</c:v>
                </c:pt>
                <c:pt idx="769">
                  <c:v>538.29999999999586</c:v>
                </c:pt>
                <c:pt idx="770">
                  <c:v>538.99999999999591</c:v>
                </c:pt>
                <c:pt idx="771">
                  <c:v>539.69999999999595</c:v>
                </c:pt>
                <c:pt idx="772">
                  <c:v>540.399999999996</c:v>
                </c:pt>
                <c:pt idx="773">
                  <c:v>541.09999999999604</c:v>
                </c:pt>
                <c:pt idx="774">
                  <c:v>541.79999999999609</c:v>
                </c:pt>
                <c:pt idx="775">
                  <c:v>542.49999999999613</c:v>
                </c:pt>
                <c:pt idx="776">
                  <c:v>543.19999999999618</c:v>
                </c:pt>
                <c:pt idx="777">
                  <c:v>543.89999999999623</c:v>
                </c:pt>
                <c:pt idx="778">
                  <c:v>544.59999999999627</c:v>
                </c:pt>
                <c:pt idx="779">
                  <c:v>545.29999999999632</c:v>
                </c:pt>
                <c:pt idx="780">
                  <c:v>545.99999999999636</c:v>
                </c:pt>
                <c:pt idx="781">
                  <c:v>546.69999999999641</c:v>
                </c:pt>
                <c:pt idx="782">
                  <c:v>547.39999999999645</c:v>
                </c:pt>
                <c:pt idx="783">
                  <c:v>548.0999999999965</c:v>
                </c:pt>
                <c:pt idx="784">
                  <c:v>548.79999999999654</c:v>
                </c:pt>
                <c:pt idx="785">
                  <c:v>549.49999999999659</c:v>
                </c:pt>
                <c:pt idx="786">
                  <c:v>550.19999999999663</c:v>
                </c:pt>
                <c:pt idx="787">
                  <c:v>550.89999999999668</c:v>
                </c:pt>
                <c:pt idx="788">
                  <c:v>551.59999999999673</c:v>
                </c:pt>
                <c:pt idx="789">
                  <c:v>552.29999999999677</c:v>
                </c:pt>
                <c:pt idx="790">
                  <c:v>552.99999999999682</c:v>
                </c:pt>
                <c:pt idx="791">
                  <c:v>553.69999999999686</c:v>
                </c:pt>
                <c:pt idx="792">
                  <c:v>554.39999999999691</c:v>
                </c:pt>
                <c:pt idx="793">
                  <c:v>555.09999999999695</c:v>
                </c:pt>
                <c:pt idx="794">
                  <c:v>555.799999999997</c:v>
                </c:pt>
                <c:pt idx="795">
                  <c:v>556.49999999999704</c:v>
                </c:pt>
                <c:pt idx="796">
                  <c:v>557.19999999999709</c:v>
                </c:pt>
                <c:pt idx="797">
                  <c:v>557.89999999999714</c:v>
                </c:pt>
                <c:pt idx="798">
                  <c:v>558.59999999999718</c:v>
                </c:pt>
                <c:pt idx="799">
                  <c:v>559.29999999999723</c:v>
                </c:pt>
                <c:pt idx="800">
                  <c:v>559.99999999999727</c:v>
                </c:pt>
                <c:pt idx="801">
                  <c:v>560.69999999999732</c:v>
                </c:pt>
                <c:pt idx="802">
                  <c:v>561.39999999999736</c:v>
                </c:pt>
                <c:pt idx="803">
                  <c:v>562.09999999999741</c:v>
                </c:pt>
                <c:pt idx="804">
                  <c:v>562.79999999999745</c:v>
                </c:pt>
                <c:pt idx="805">
                  <c:v>563.4999999999975</c:v>
                </c:pt>
                <c:pt idx="806">
                  <c:v>564.19999999999754</c:v>
                </c:pt>
                <c:pt idx="807">
                  <c:v>564.89999999999759</c:v>
                </c:pt>
                <c:pt idx="808">
                  <c:v>565.59999999999764</c:v>
                </c:pt>
                <c:pt idx="809">
                  <c:v>566.29999999999768</c:v>
                </c:pt>
                <c:pt idx="810">
                  <c:v>566.99999999999773</c:v>
                </c:pt>
                <c:pt idx="811">
                  <c:v>567.69999999999777</c:v>
                </c:pt>
                <c:pt idx="812">
                  <c:v>568.39999999999782</c:v>
                </c:pt>
                <c:pt idx="813">
                  <c:v>569.09999999999786</c:v>
                </c:pt>
                <c:pt idx="814">
                  <c:v>569.79999999999791</c:v>
                </c:pt>
                <c:pt idx="815">
                  <c:v>570.49999999999795</c:v>
                </c:pt>
                <c:pt idx="816">
                  <c:v>571.199999999998</c:v>
                </c:pt>
                <c:pt idx="817">
                  <c:v>571.89999999999804</c:v>
                </c:pt>
                <c:pt idx="818">
                  <c:v>572.59999999999809</c:v>
                </c:pt>
                <c:pt idx="819">
                  <c:v>573.29999999999814</c:v>
                </c:pt>
                <c:pt idx="820">
                  <c:v>573.99999999999818</c:v>
                </c:pt>
                <c:pt idx="821">
                  <c:v>574.69999999999823</c:v>
                </c:pt>
                <c:pt idx="822">
                  <c:v>575.39999999999827</c:v>
                </c:pt>
                <c:pt idx="823">
                  <c:v>576.09999999999832</c:v>
                </c:pt>
                <c:pt idx="824">
                  <c:v>576.79999999999836</c:v>
                </c:pt>
                <c:pt idx="825">
                  <c:v>577.49999999999841</c:v>
                </c:pt>
                <c:pt idx="826">
                  <c:v>578.19999999999845</c:v>
                </c:pt>
                <c:pt idx="827">
                  <c:v>578.8999999999985</c:v>
                </c:pt>
                <c:pt idx="828">
                  <c:v>579.59999999999854</c:v>
                </c:pt>
                <c:pt idx="829">
                  <c:v>580.29999999999859</c:v>
                </c:pt>
                <c:pt idx="830">
                  <c:v>580.99999999999864</c:v>
                </c:pt>
                <c:pt idx="831">
                  <c:v>581.69999999999868</c:v>
                </c:pt>
                <c:pt idx="832">
                  <c:v>582.39999999999873</c:v>
                </c:pt>
                <c:pt idx="833">
                  <c:v>583.09999999999877</c:v>
                </c:pt>
                <c:pt idx="834">
                  <c:v>583.79999999999882</c:v>
                </c:pt>
                <c:pt idx="835">
                  <c:v>584.49999999999886</c:v>
                </c:pt>
                <c:pt idx="836">
                  <c:v>585.19999999999891</c:v>
                </c:pt>
                <c:pt idx="837">
                  <c:v>585.89999999999895</c:v>
                </c:pt>
                <c:pt idx="838">
                  <c:v>586.599999999999</c:v>
                </c:pt>
                <c:pt idx="839">
                  <c:v>587.29999999999905</c:v>
                </c:pt>
                <c:pt idx="840">
                  <c:v>587.99999999999909</c:v>
                </c:pt>
                <c:pt idx="841">
                  <c:v>588.69999999999914</c:v>
                </c:pt>
                <c:pt idx="842">
                  <c:v>589.39999999999918</c:v>
                </c:pt>
                <c:pt idx="843">
                  <c:v>590.09999999999923</c:v>
                </c:pt>
                <c:pt idx="844">
                  <c:v>590.79999999999927</c:v>
                </c:pt>
                <c:pt idx="845">
                  <c:v>591.49999999999932</c:v>
                </c:pt>
                <c:pt idx="846">
                  <c:v>592.19999999999936</c:v>
                </c:pt>
                <c:pt idx="847">
                  <c:v>592.89999999999941</c:v>
                </c:pt>
                <c:pt idx="848">
                  <c:v>593.59999999999945</c:v>
                </c:pt>
                <c:pt idx="849">
                  <c:v>594.2999999999995</c:v>
                </c:pt>
                <c:pt idx="850">
                  <c:v>594.99999999999955</c:v>
                </c:pt>
                <c:pt idx="851">
                  <c:v>595.69999999999959</c:v>
                </c:pt>
                <c:pt idx="852">
                  <c:v>596.39999999999964</c:v>
                </c:pt>
                <c:pt idx="853">
                  <c:v>597.09999999999968</c:v>
                </c:pt>
                <c:pt idx="854">
                  <c:v>597.79999999999973</c:v>
                </c:pt>
                <c:pt idx="855">
                  <c:v>598.49999999999977</c:v>
                </c:pt>
                <c:pt idx="856">
                  <c:v>599.19999999999982</c:v>
                </c:pt>
                <c:pt idx="857">
                  <c:v>599.89999999999986</c:v>
                </c:pt>
                <c:pt idx="858">
                  <c:v>600.59999999999991</c:v>
                </c:pt>
                <c:pt idx="859">
                  <c:v>601.29999999999995</c:v>
                </c:pt>
                <c:pt idx="860">
                  <c:v>602</c:v>
                </c:pt>
                <c:pt idx="861">
                  <c:v>602.70000000000005</c:v>
                </c:pt>
                <c:pt idx="862">
                  <c:v>603.40000000000009</c:v>
                </c:pt>
                <c:pt idx="863">
                  <c:v>604.10000000000014</c:v>
                </c:pt>
                <c:pt idx="864">
                  <c:v>604.80000000000018</c:v>
                </c:pt>
                <c:pt idx="865">
                  <c:v>605.50000000000023</c:v>
                </c:pt>
                <c:pt idx="866">
                  <c:v>606.20000000000027</c:v>
                </c:pt>
                <c:pt idx="867">
                  <c:v>606.90000000000032</c:v>
                </c:pt>
                <c:pt idx="868">
                  <c:v>607.60000000000036</c:v>
                </c:pt>
                <c:pt idx="869">
                  <c:v>608.30000000000041</c:v>
                </c:pt>
                <c:pt idx="870">
                  <c:v>609.00000000000045</c:v>
                </c:pt>
                <c:pt idx="871">
                  <c:v>609.7000000000005</c:v>
                </c:pt>
                <c:pt idx="872">
                  <c:v>610.40000000000055</c:v>
                </c:pt>
                <c:pt idx="873">
                  <c:v>611.10000000000059</c:v>
                </c:pt>
                <c:pt idx="874">
                  <c:v>611.80000000000064</c:v>
                </c:pt>
                <c:pt idx="875">
                  <c:v>612.50000000000068</c:v>
                </c:pt>
                <c:pt idx="876">
                  <c:v>613.20000000000073</c:v>
                </c:pt>
                <c:pt idx="877">
                  <c:v>613.90000000000077</c:v>
                </c:pt>
                <c:pt idx="878">
                  <c:v>614.60000000000082</c:v>
                </c:pt>
                <c:pt idx="879">
                  <c:v>615.30000000000086</c:v>
                </c:pt>
                <c:pt idx="880">
                  <c:v>616.00000000000091</c:v>
                </c:pt>
                <c:pt idx="881">
                  <c:v>616.70000000000095</c:v>
                </c:pt>
                <c:pt idx="882">
                  <c:v>617.400000000001</c:v>
                </c:pt>
                <c:pt idx="883">
                  <c:v>618.10000000000105</c:v>
                </c:pt>
                <c:pt idx="884">
                  <c:v>618.80000000000109</c:v>
                </c:pt>
                <c:pt idx="885">
                  <c:v>619.50000000000114</c:v>
                </c:pt>
                <c:pt idx="886">
                  <c:v>620.20000000000118</c:v>
                </c:pt>
                <c:pt idx="887">
                  <c:v>620.90000000000123</c:v>
                </c:pt>
                <c:pt idx="888">
                  <c:v>621.60000000000127</c:v>
                </c:pt>
                <c:pt idx="889">
                  <c:v>622.30000000000132</c:v>
                </c:pt>
                <c:pt idx="890">
                  <c:v>623.00000000000136</c:v>
                </c:pt>
                <c:pt idx="891">
                  <c:v>623.70000000000141</c:v>
                </c:pt>
                <c:pt idx="892">
                  <c:v>624.40000000000146</c:v>
                </c:pt>
                <c:pt idx="893">
                  <c:v>625.1000000000015</c:v>
                </c:pt>
                <c:pt idx="894">
                  <c:v>625.80000000000155</c:v>
                </c:pt>
                <c:pt idx="895">
                  <c:v>626.50000000000159</c:v>
                </c:pt>
                <c:pt idx="896">
                  <c:v>627.20000000000164</c:v>
                </c:pt>
                <c:pt idx="897">
                  <c:v>627.90000000000168</c:v>
                </c:pt>
                <c:pt idx="898">
                  <c:v>628.60000000000173</c:v>
                </c:pt>
                <c:pt idx="899">
                  <c:v>629.30000000000177</c:v>
                </c:pt>
                <c:pt idx="900">
                  <c:v>630.00000000000182</c:v>
                </c:pt>
                <c:pt idx="901">
                  <c:v>630.70000000000186</c:v>
                </c:pt>
                <c:pt idx="902">
                  <c:v>631.40000000000191</c:v>
                </c:pt>
                <c:pt idx="903">
                  <c:v>632.10000000000196</c:v>
                </c:pt>
                <c:pt idx="904">
                  <c:v>632.800000000002</c:v>
                </c:pt>
                <c:pt idx="905">
                  <c:v>633.50000000000205</c:v>
                </c:pt>
                <c:pt idx="906">
                  <c:v>634.20000000000209</c:v>
                </c:pt>
                <c:pt idx="907">
                  <c:v>634.90000000000214</c:v>
                </c:pt>
                <c:pt idx="908">
                  <c:v>635.60000000000218</c:v>
                </c:pt>
                <c:pt idx="909">
                  <c:v>636.30000000000223</c:v>
                </c:pt>
                <c:pt idx="910">
                  <c:v>637.00000000000227</c:v>
                </c:pt>
                <c:pt idx="911">
                  <c:v>637.70000000000232</c:v>
                </c:pt>
                <c:pt idx="912">
                  <c:v>638.40000000000236</c:v>
                </c:pt>
                <c:pt idx="913">
                  <c:v>639.10000000000241</c:v>
                </c:pt>
                <c:pt idx="914">
                  <c:v>639.80000000000246</c:v>
                </c:pt>
                <c:pt idx="915">
                  <c:v>640.5000000000025</c:v>
                </c:pt>
                <c:pt idx="916">
                  <c:v>641.20000000000255</c:v>
                </c:pt>
                <c:pt idx="917">
                  <c:v>641.90000000000259</c:v>
                </c:pt>
                <c:pt idx="918">
                  <c:v>642.60000000000264</c:v>
                </c:pt>
                <c:pt idx="919">
                  <c:v>643.30000000000268</c:v>
                </c:pt>
                <c:pt idx="920">
                  <c:v>644.00000000000273</c:v>
                </c:pt>
                <c:pt idx="921">
                  <c:v>644.70000000000277</c:v>
                </c:pt>
                <c:pt idx="922">
                  <c:v>645.40000000000282</c:v>
                </c:pt>
                <c:pt idx="923">
                  <c:v>646.10000000000286</c:v>
                </c:pt>
                <c:pt idx="924">
                  <c:v>646.80000000000291</c:v>
                </c:pt>
                <c:pt idx="925">
                  <c:v>647.50000000000296</c:v>
                </c:pt>
                <c:pt idx="926">
                  <c:v>648.200000000003</c:v>
                </c:pt>
                <c:pt idx="927">
                  <c:v>648.90000000000305</c:v>
                </c:pt>
                <c:pt idx="928">
                  <c:v>649.60000000000309</c:v>
                </c:pt>
                <c:pt idx="929">
                  <c:v>650.30000000000314</c:v>
                </c:pt>
                <c:pt idx="930">
                  <c:v>651.00000000000318</c:v>
                </c:pt>
                <c:pt idx="931">
                  <c:v>651.70000000000323</c:v>
                </c:pt>
                <c:pt idx="932">
                  <c:v>652.40000000000327</c:v>
                </c:pt>
                <c:pt idx="933">
                  <c:v>653.10000000000332</c:v>
                </c:pt>
                <c:pt idx="934">
                  <c:v>653.80000000000337</c:v>
                </c:pt>
                <c:pt idx="935">
                  <c:v>654.50000000000341</c:v>
                </c:pt>
                <c:pt idx="936">
                  <c:v>655.20000000000346</c:v>
                </c:pt>
                <c:pt idx="937">
                  <c:v>655.9000000000035</c:v>
                </c:pt>
                <c:pt idx="938">
                  <c:v>656.60000000000355</c:v>
                </c:pt>
                <c:pt idx="939">
                  <c:v>657.30000000000359</c:v>
                </c:pt>
                <c:pt idx="940">
                  <c:v>658.00000000000364</c:v>
                </c:pt>
                <c:pt idx="941">
                  <c:v>658.70000000000368</c:v>
                </c:pt>
                <c:pt idx="942">
                  <c:v>659.40000000000373</c:v>
                </c:pt>
                <c:pt idx="943">
                  <c:v>660.10000000000377</c:v>
                </c:pt>
                <c:pt idx="944">
                  <c:v>660.80000000000382</c:v>
                </c:pt>
                <c:pt idx="945">
                  <c:v>661.50000000000387</c:v>
                </c:pt>
                <c:pt idx="946">
                  <c:v>662.20000000000391</c:v>
                </c:pt>
                <c:pt idx="947">
                  <c:v>662.90000000000396</c:v>
                </c:pt>
                <c:pt idx="948">
                  <c:v>663.600000000004</c:v>
                </c:pt>
                <c:pt idx="949">
                  <c:v>664.30000000000405</c:v>
                </c:pt>
                <c:pt idx="950">
                  <c:v>665.00000000000409</c:v>
                </c:pt>
                <c:pt idx="951">
                  <c:v>665.70000000000414</c:v>
                </c:pt>
                <c:pt idx="952">
                  <c:v>666.40000000000418</c:v>
                </c:pt>
                <c:pt idx="953">
                  <c:v>667.10000000000423</c:v>
                </c:pt>
                <c:pt idx="954">
                  <c:v>667.80000000000427</c:v>
                </c:pt>
                <c:pt idx="955">
                  <c:v>668.50000000000432</c:v>
                </c:pt>
                <c:pt idx="956">
                  <c:v>669.20000000000437</c:v>
                </c:pt>
                <c:pt idx="957">
                  <c:v>669.90000000000441</c:v>
                </c:pt>
                <c:pt idx="958">
                  <c:v>670.60000000000446</c:v>
                </c:pt>
                <c:pt idx="959">
                  <c:v>671.3000000000045</c:v>
                </c:pt>
                <c:pt idx="960">
                  <c:v>672.00000000000455</c:v>
                </c:pt>
                <c:pt idx="961">
                  <c:v>672.70000000000459</c:v>
                </c:pt>
                <c:pt idx="962">
                  <c:v>673.40000000000464</c:v>
                </c:pt>
                <c:pt idx="963">
                  <c:v>674.10000000000468</c:v>
                </c:pt>
                <c:pt idx="964">
                  <c:v>674.80000000000473</c:v>
                </c:pt>
                <c:pt idx="965">
                  <c:v>675.50000000000477</c:v>
                </c:pt>
                <c:pt idx="966">
                  <c:v>676.20000000000482</c:v>
                </c:pt>
                <c:pt idx="967">
                  <c:v>676.90000000000487</c:v>
                </c:pt>
                <c:pt idx="968">
                  <c:v>677.60000000000491</c:v>
                </c:pt>
                <c:pt idx="969">
                  <c:v>678.30000000000496</c:v>
                </c:pt>
                <c:pt idx="970">
                  <c:v>679.000000000005</c:v>
                </c:pt>
                <c:pt idx="971">
                  <c:v>679.70000000000505</c:v>
                </c:pt>
                <c:pt idx="972">
                  <c:v>680.40000000000509</c:v>
                </c:pt>
                <c:pt idx="973">
                  <c:v>681.10000000000514</c:v>
                </c:pt>
                <c:pt idx="974">
                  <c:v>681.80000000000518</c:v>
                </c:pt>
                <c:pt idx="975">
                  <c:v>682.50000000000523</c:v>
                </c:pt>
                <c:pt idx="976">
                  <c:v>683.20000000000528</c:v>
                </c:pt>
                <c:pt idx="977">
                  <c:v>683.90000000000532</c:v>
                </c:pt>
                <c:pt idx="978">
                  <c:v>684.60000000000537</c:v>
                </c:pt>
                <c:pt idx="979">
                  <c:v>685.30000000000541</c:v>
                </c:pt>
                <c:pt idx="980">
                  <c:v>686.00000000000546</c:v>
                </c:pt>
                <c:pt idx="981">
                  <c:v>686.7000000000055</c:v>
                </c:pt>
                <c:pt idx="982">
                  <c:v>687.40000000000555</c:v>
                </c:pt>
                <c:pt idx="983">
                  <c:v>688.10000000000559</c:v>
                </c:pt>
                <c:pt idx="984">
                  <c:v>688.80000000000564</c:v>
                </c:pt>
                <c:pt idx="985">
                  <c:v>689.50000000000568</c:v>
                </c:pt>
                <c:pt idx="986">
                  <c:v>690.20000000000573</c:v>
                </c:pt>
                <c:pt idx="987">
                  <c:v>690.90000000000578</c:v>
                </c:pt>
                <c:pt idx="988">
                  <c:v>691.60000000000582</c:v>
                </c:pt>
                <c:pt idx="989">
                  <c:v>692.30000000000587</c:v>
                </c:pt>
                <c:pt idx="990">
                  <c:v>693.00000000000591</c:v>
                </c:pt>
                <c:pt idx="991">
                  <c:v>693.70000000000596</c:v>
                </c:pt>
                <c:pt idx="992">
                  <c:v>694.400000000006</c:v>
                </c:pt>
                <c:pt idx="993">
                  <c:v>695.10000000000605</c:v>
                </c:pt>
                <c:pt idx="994">
                  <c:v>695.80000000000609</c:v>
                </c:pt>
                <c:pt idx="995">
                  <c:v>696.50000000000614</c:v>
                </c:pt>
                <c:pt idx="996">
                  <c:v>697.20000000000618</c:v>
                </c:pt>
                <c:pt idx="997">
                  <c:v>697.90000000000623</c:v>
                </c:pt>
                <c:pt idx="998">
                  <c:v>698.60000000000628</c:v>
                </c:pt>
              </c:numCache>
            </c:numRef>
          </c:xVal>
          <c:yVal>
            <c:numRef>
              <c:f>'Rekensheet heterogene watergang'!$N$4:$N$1002</c:f>
              <c:numCache>
                <c:formatCode>0.00</c:formatCode>
                <c:ptCount val="999"/>
                <c:pt idx="0">
                  <c:v>1.7</c:v>
                </c:pt>
                <c:pt idx="1">
                  <c:v>1.7001999999999999</c:v>
                </c:pt>
                <c:pt idx="2">
                  <c:v>1.7003999999999999</c:v>
                </c:pt>
                <c:pt idx="3">
                  <c:v>1.7005999999999999</c:v>
                </c:pt>
                <c:pt idx="4">
                  <c:v>1.7007999999999999</c:v>
                </c:pt>
                <c:pt idx="5">
                  <c:v>1.7009999999999998</c:v>
                </c:pt>
                <c:pt idx="6">
                  <c:v>1.7011999999999998</c:v>
                </c:pt>
                <c:pt idx="7">
                  <c:v>1.7013999999999998</c:v>
                </c:pt>
                <c:pt idx="8">
                  <c:v>1.7015999999999998</c:v>
                </c:pt>
                <c:pt idx="9">
                  <c:v>1.7017999999999998</c:v>
                </c:pt>
                <c:pt idx="10">
                  <c:v>1.7019999999999997</c:v>
                </c:pt>
                <c:pt idx="11">
                  <c:v>1.7021999999999997</c:v>
                </c:pt>
                <c:pt idx="12">
                  <c:v>1.7023999999999997</c:v>
                </c:pt>
                <c:pt idx="13">
                  <c:v>1.7025999999999997</c:v>
                </c:pt>
                <c:pt idx="14">
                  <c:v>1.7027999999999996</c:v>
                </c:pt>
                <c:pt idx="15">
                  <c:v>1.7029999999999996</c:v>
                </c:pt>
                <c:pt idx="16">
                  <c:v>1.7031999999999996</c:v>
                </c:pt>
                <c:pt idx="17">
                  <c:v>1.7033999999999996</c:v>
                </c:pt>
                <c:pt idx="18">
                  <c:v>1.7035999999999996</c:v>
                </c:pt>
                <c:pt idx="19">
                  <c:v>1.7037999999999995</c:v>
                </c:pt>
                <c:pt idx="20">
                  <c:v>1.7039999999999995</c:v>
                </c:pt>
                <c:pt idx="21">
                  <c:v>1.7041999999999995</c:v>
                </c:pt>
                <c:pt idx="22">
                  <c:v>1.7043999999999995</c:v>
                </c:pt>
                <c:pt idx="23">
                  <c:v>1.7045999999999994</c:v>
                </c:pt>
                <c:pt idx="24">
                  <c:v>1.7047999999999994</c:v>
                </c:pt>
                <c:pt idx="25">
                  <c:v>1.7049999999999994</c:v>
                </c:pt>
                <c:pt idx="26">
                  <c:v>1.7051999999999994</c:v>
                </c:pt>
                <c:pt idx="27">
                  <c:v>1.7053999999999994</c:v>
                </c:pt>
                <c:pt idx="28">
                  <c:v>1.7055999999999993</c:v>
                </c:pt>
                <c:pt idx="29">
                  <c:v>1.7057999999999993</c:v>
                </c:pt>
                <c:pt idx="30">
                  <c:v>1.7059999999999993</c:v>
                </c:pt>
                <c:pt idx="31">
                  <c:v>1.7061999999999993</c:v>
                </c:pt>
                <c:pt idx="32">
                  <c:v>1.7063999999999993</c:v>
                </c:pt>
                <c:pt idx="33">
                  <c:v>1.7065999999999992</c:v>
                </c:pt>
                <c:pt idx="34">
                  <c:v>1.7067999999999992</c:v>
                </c:pt>
                <c:pt idx="35">
                  <c:v>1.7069999999999992</c:v>
                </c:pt>
                <c:pt idx="36">
                  <c:v>1.7071999999999992</c:v>
                </c:pt>
                <c:pt idx="37">
                  <c:v>1.7073999999999991</c:v>
                </c:pt>
                <c:pt idx="38">
                  <c:v>1.7075999999999991</c:v>
                </c:pt>
                <c:pt idx="39">
                  <c:v>1.7077999999999991</c:v>
                </c:pt>
                <c:pt idx="40">
                  <c:v>1.7079999999999991</c:v>
                </c:pt>
                <c:pt idx="41">
                  <c:v>1.7081999999999991</c:v>
                </c:pt>
                <c:pt idx="42">
                  <c:v>1.708399999999999</c:v>
                </c:pt>
                <c:pt idx="43">
                  <c:v>1.708599999999999</c:v>
                </c:pt>
                <c:pt idx="44">
                  <c:v>1.708799999999999</c:v>
                </c:pt>
                <c:pt idx="45">
                  <c:v>1.708999999999999</c:v>
                </c:pt>
                <c:pt idx="46">
                  <c:v>1.7091999999999989</c:v>
                </c:pt>
                <c:pt idx="47">
                  <c:v>1.7093999999999989</c:v>
                </c:pt>
                <c:pt idx="48">
                  <c:v>1.7095999999999989</c:v>
                </c:pt>
                <c:pt idx="49">
                  <c:v>1.7097999999999989</c:v>
                </c:pt>
                <c:pt idx="50">
                  <c:v>1.7099999999999989</c:v>
                </c:pt>
                <c:pt idx="51">
                  <c:v>1.7101999999999988</c:v>
                </c:pt>
                <c:pt idx="52">
                  <c:v>1.7103999999999988</c:v>
                </c:pt>
                <c:pt idx="53">
                  <c:v>1.7105999999999988</c:v>
                </c:pt>
                <c:pt idx="54">
                  <c:v>1.7107999999999988</c:v>
                </c:pt>
                <c:pt idx="55">
                  <c:v>1.7109999999999987</c:v>
                </c:pt>
                <c:pt idx="56">
                  <c:v>1.7111999999999987</c:v>
                </c:pt>
                <c:pt idx="57">
                  <c:v>1.7113999999999987</c:v>
                </c:pt>
                <c:pt idx="58">
                  <c:v>1.7115999999999987</c:v>
                </c:pt>
                <c:pt idx="59">
                  <c:v>1.7117999999999987</c:v>
                </c:pt>
                <c:pt idx="60">
                  <c:v>1.7119999999999986</c:v>
                </c:pt>
                <c:pt idx="61">
                  <c:v>1.7121999999999986</c:v>
                </c:pt>
                <c:pt idx="62">
                  <c:v>1.7123999999999986</c:v>
                </c:pt>
                <c:pt idx="63">
                  <c:v>1.7125999999999986</c:v>
                </c:pt>
                <c:pt idx="64">
                  <c:v>1.7127999999999985</c:v>
                </c:pt>
                <c:pt idx="65">
                  <c:v>1.7129999999999985</c:v>
                </c:pt>
                <c:pt idx="66">
                  <c:v>1.7131999999999985</c:v>
                </c:pt>
                <c:pt idx="67">
                  <c:v>1.7133999999999985</c:v>
                </c:pt>
                <c:pt idx="68">
                  <c:v>1.7135999999999985</c:v>
                </c:pt>
                <c:pt idx="69">
                  <c:v>1.7137999999999984</c:v>
                </c:pt>
                <c:pt idx="70">
                  <c:v>1.7139999999999984</c:v>
                </c:pt>
                <c:pt idx="71">
                  <c:v>1.7141999999999984</c:v>
                </c:pt>
                <c:pt idx="72">
                  <c:v>1.7143999999999984</c:v>
                </c:pt>
                <c:pt idx="73">
                  <c:v>1.7145999999999983</c:v>
                </c:pt>
                <c:pt idx="74">
                  <c:v>1.7147999999999983</c:v>
                </c:pt>
                <c:pt idx="75">
                  <c:v>1.7149999999999983</c:v>
                </c:pt>
                <c:pt idx="76">
                  <c:v>1.7151999999999983</c:v>
                </c:pt>
                <c:pt idx="77">
                  <c:v>1.7153999999999983</c:v>
                </c:pt>
                <c:pt idx="78">
                  <c:v>1.7155999999999982</c:v>
                </c:pt>
                <c:pt idx="79">
                  <c:v>1.7157999999999982</c:v>
                </c:pt>
                <c:pt idx="80">
                  <c:v>1.7159999999999982</c:v>
                </c:pt>
                <c:pt idx="81">
                  <c:v>1.7161999999999982</c:v>
                </c:pt>
                <c:pt idx="82">
                  <c:v>1.7163999999999981</c:v>
                </c:pt>
                <c:pt idx="83">
                  <c:v>1.7165999999999981</c:v>
                </c:pt>
                <c:pt idx="84">
                  <c:v>1.7167999999999981</c:v>
                </c:pt>
                <c:pt idx="85">
                  <c:v>1.7169999999999981</c:v>
                </c:pt>
                <c:pt idx="86">
                  <c:v>1.7171999999999981</c:v>
                </c:pt>
                <c:pt idx="87">
                  <c:v>1.717399999999998</c:v>
                </c:pt>
                <c:pt idx="88">
                  <c:v>1.717599999999998</c:v>
                </c:pt>
                <c:pt idx="89">
                  <c:v>1.717799999999998</c:v>
                </c:pt>
                <c:pt idx="90">
                  <c:v>1.717999999999998</c:v>
                </c:pt>
                <c:pt idx="91">
                  <c:v>1.718199999999998</c:v>
                </c:pt>
                <c:pt idx="92">
                  <c:v>1.7183999999999979</c:v>
                </c:pt>
                <c:pt idx="93">
                  <c:v>1.7185999999999979</c:v>
                </c:pt>
                <c:pt idx="94">
                  <c:v>1.7187999999999979</c:v>
                </c:pt>
                <c:pt idx="95">
                  <c:v>1.7189999999999979</c:v>
                </c:pt>
                <c:pt idx="96">
                  <c:v>1.7191999999999978</c:v>
                </c:pt>
                <c:pt idx="97">
                  <c:v>1.7193999999999978</c:v>
                </c:pt>
                <c:pt idx="98">
                  <c:v>1.7195999999999978</c:v>
                </c:pt>
                <c:pt idx="99">
                  <c:v>1.7197999999999978</c:v>
                </c:pt>
                <c:pt idx="100">
                  <c:v>1.7199999999999978</c:v>
                </c:pt>
                <c:pt idx="101">
                  <c:v>1.7201999999999977</c:v>
                </c:pt>
                <c:pt idx="102">
                  <c:v>1.7203999999999977</c:v>
                </c:pt>
                <c:pt idx="103">
                  <c:v>1.7205999999999977</c:v>
                </c:pt>
                <c:pt idx="104">
                  <c:v>1.7207999999999977</c:v>
                </c:pt>
                <c:pt idx="105">
                  <c:v>1.7209999999999976</c:v>
                </c:pt>
                <c:pt idx="106">
                  <c:v>1.7211999999999976</c:v>
                </c:pt>
                <c:pt idx="107">
                  <c:v>1.7213999999999976</c:v>
                </c:pt>
                <c:pt idx="108">
                  <c:v>1.7215999999999976</c:v>
                </c:pt>
                <c:pt idx="109">
                  <c:v>1.7217999999999976</c:v>
                </c:pt>
                <c:pt idx="110">
                  <c:v>1.7219999999999975</c:v>
                </c:pt>
                <c:pt idx="111">
                  <c:v>1.7221999999999975</c:v>
                </c:pt>
                <c:pt idx="112">
                  <c:v>1.7223999999999975</c:v>
                </c:pt>
                <c:pt idx="113">
                  <c:v>1.7225999999999975</c:v>
                </c:pt>
                <c:pt idx="114">
                  <c:v>1.7227999999999974</c:v>
                </c:pt>
                <c:pt idx="115">
                  <c:v>1.7229999999999974</c:v>
                </c:pt>
                <c:pt idx="116">
                  <c:v>1.7231999999999974</c:v>
                </c:pt>
                <c:pt idx="117">
                  <c:v>1.7233999999999974</c:v>
                </c:pt>
                <c:pt idx="118">
                  <c:v>1.7235999999999974</c:v>
                </c:pt>
                <c:pt idx="119">
                  <c:v>1.7237999999999973</c:v>
                </c:pt>
                <c:pt idx="120">
                  <c:v>1.7239999999999973</c:v>
                </c:pt>
                <c:pt idx="121">
                  <c:v>1.7241999999999973</c:v>
                </c:pt>
                <c:pt idx="122">
                  <c:v>1.7243999999999973</c:v>
                </c:pt>
                <c:pt idx="123">
                  <c:v>1.7245999999999972</c:v>
                </c:pt>
                <c:pt idx="124">
                  <c:v>1.7247999999999972</c:v>
                </c:pt>
                <c:pt idx="125">
                  <c:v>1.7249999999999972</c:v>
                </c:pt>
                <c:pt idx="126">
                  <c:v>1.7251999999999972</c:v>
                </c:pt>
                <c:pt idx="127">
                  <c:v>1.7253999999999972</c:v>
                </c:pt>
                <c:pt idx="128">
                  <c:v>1.7255999999999971</c:v>
                </c:pt>
                <c:pt idx="129">
                  <c:v>1.7257999999999971</c:v>
                </c:pt>
                <c:pt idx="130">
                  <c:v>1.7259999999999971</c:v>
                </c:pt>
                <c:pt idx="131">
                  <c:v>1.7261999999999971</c:v>
                </c:pt>
                <c:pt idx="132">
                  <c:v>1.726399999999997</c:v>
                </c:pt>
                <c:pt idx="133">
                  <c:v>1.726599999999997</c:v>
                </c:pt>
                <c:pt idx="134">
                  <c:v>1.726799999999997</c:v>
                </c:pt>
                <c:pt idx="135">
                  <c:v>1.726999999999997</c:v>
                </c:pt>
                <c:pt idx="136">
                  <c:v>1.727199999999997</c:v>
                </c:pt>
                <c:pt idx="137">
                  <c:v>1.7273999999999969</c:v>
                </c:pt>
                <c:pt idx="138">
                  <c:v>1.7275999999999969</c:v>
                </c:pt>
                <c:pt idx="139">
                  <c:v>1.7277999999999969</c:v>
                </c:pt>
                <c:pt idx="140">
                  <c:v>1.7279999999999969</c:v>
                </c:pt>
                <c:pt idx="141">
                  <c:v>1.7281999999999968</c:v>
                </c:pt>
                <c:pt idx="142">
                  <c:v>1.7283999999999968</c:v>
                </c:pt>
                <c:pt idx="143">
                  <c:v>1.7285999999999968</c:v>
                </c:pt>
                <c:pt idx="144">
                  <c:v>1.7287999999999968</c:v>
                </c:pt>
                <c:pt idx="145">
                  <c:v>1.7289999999999968</c:v>
                </c:pt>
                <c:pt idx="146">
                  <c:v>1.7291999999999967</c:v>
                </c:pt>
                <c:pt idx="147">
                  <c:v>1.7293999999999967</c:v>
                </c:pt>
                <c:pt idx="148">
                  <c:v>1.7295999999999967</c:v>
                </c:pt>
                <c:pt idx="149">
                  <c:v>1.7297999999999967</c:v>
                </c:pt>
                <c:pt idx="150">
                  <c:v>1.7299999999999967</c:v>
                </c:pt>
                <c:pt idx="151">
                  <c:v>1.7301999999999966</c:v>
                </c:pt>
                <c:pt idx="152">
                  <c:v>1.7303999999999966</c:v>
                </c:pt>
                <c:pt idx="153">
                  <c:v>1.7305999999999966</c:v>
                </c:pt>
                <c:pt idx="154">
                  <c:v>1.7307999999999966</c:v>
                </c:pt>
                <c:pt idx="155">
                  <c:v>1.7309999999999965</c:v>
                </c:pt>
                <c:pt idx="156">
                  <c:v>1.7311999999999965</c:v>
                </c:pt>
                <c:pt idx="157">
                  <c:v>1.7313999999999965</c:v>
                </c:pt>
                <c:pt idx="158">
                  <c:v>1.7315999999999965</c:v>
                </c:pt>
                <c:pt idx="159">
                  <c:v>1.7317999999999965</c:v>
                </c:pt>
                <c:pt idx="160">
                  <c:v>1.7319999999999964</c:v>
                </c:pt>
                <c:pt idx="161">
                  <c:v>1.7321999999999964</c:v>
                </c:pt>
                <c:pt idx="162">
                  <c:v>1.7323999999999964</c:v>
                </c:pt>
                <c:pt idx="163">
                  <c:v>1.7325999999999964</c:v>
                </c:pt>
                <c:pt idx="164">
                  <c:v>1.7327999999999963</c:v>
                </c:pt>
                <c:pt idx="165">
                  <c:v>1.7329999999999963</c:v>
                </c:pt>
                <c:pt idx="166">
                  <c:v>1.7331999999999963</c:v>
                </c:pt>
                <c:pt idx="167">
                  <c:v>1.7333999999999963</c:v>
                </c:pt>
                <c:pt idx="168">
                  <c:v>1.7335999999999963</c:v>
                </c:pt>
                <c:pt idx="169">
                  <c:v>1.7337999999999962</c:v>
                </c:pt>
                <c:pt idx="170">
                  <c:v>1.7339999999999962</c:v>
                </c:pt>
                <c:pt idx="171">
                  <c:v>1.7341999999999962</c:v>
                </c:pt>
                <c:pt idx="172">
                  <c:v>1.7343999999999962</c:v>
                </c:pt>
                <c:pt idx="173">
                  <c:v>1.7345999999999961</c:v>
                </c:pt>
                <c:pt idx="174">
                  <c:v>1.7347999999999961</c:v>
                </c:pt>
                <c:pt idx="175">
                  <c:v>1.7349999999999961</c:v>
                </c:pt>
                <c:pt idx="176">
                  <c:v>1.7351999999999961</c:v>
                </c:pt>
                <c:pt idx="177">
                  <c:v>1.7353999999999961</c:v>
                </c:pt>
                <c:pt idx="178">
                  <c:v>1.735599999999996</c:v>
                </c:pt>
                <c:pt idx="179">
                  <c:v>1.735799999999996</c:v>
                </c:pt>
                <c:pt idx="180">
                  <c:v>1.735999999999996</c:v>
                </c:pt>
                <c:pt idx="181">
                  <c:v>1.736199999999996</c:v>
                </c:pt>
                <c:pt idx="182">
                  <c:v>1.7363999999999959</c:v>
                </c:pt>
                <c:pt idx="183">
                  <c:v>1.7365999999999959</c:v>
                </c:pt>
                <c:pt idx="184">
                  <c:v>1.7367999999999959</c:v>
                </c:pt>
                <c:pt idx="185">
                  <c:v>1.7369999999999959</c:v>
                </c:pt>
                <c:pt idx="186">
                  <c:v>1.7371999999999959</c:v>
                </c:pt>
                <c:pt idx="187">
                  <c:v>1.7373999999999958</c:v>
                </c:pt>
                <c:pt idx="188">
                  <c:v>1.7375999999999958</c:v>
                </c:pt>
                <c:pt idx="189">
                  <c:v>1.7377999999999958</c:v>
                </c:pt>
                <c:pt idx="190">
                  <c:v>1.7379999999999958</c:v>
                </c:pt>
                <c:pt idx="191">
                  <c:v>1.7381999999999957</c:v>
                </c:pt>
                <c:pt idx="192">
                  <c:v>1.7383999999999957</c:v>
                </c:pt>
                <c:pt idx="193">
                  <c:v>1.7385999999999957</c:v>
                </c:pt>
                <c:pt idx="194">
                  <c:v>1.7387999999999957</c:v>
                </c:pt>
                <c:pt idx="195">
                  <c:v>1.7389999999999957</c:v>
                </c:pt>
                <c:pt idx="196">
                  <c:v>1.7391999999999956</c:v>
                </c:pt>
                <c:pt idx="197">
                  <c:v>1.7393999999999956</c:v>
                </c:pt>
                <c:pt idx="198">
                  <c:v>1.7395999999999956</c:v>
                </c:pt>
                <c:pt idx="199">
                  <c:v>1.7397999999999956</c:v>
                </c:pt>
                <c:pt idx="200">
                  <c:v>1.7399999999999956</c:v>
                </c:pt>
                <c:pt idx="201">
                  <c:v>1.7401999999999955</c:v>
                </c:pt>
                <c:pt idx="202">
                  <c:v>1.7403999999999955</c:v>
                </c:pt>
                <c:pt idx="203">
                  <c:v>1.7405999999999955</c:v>
                </c:pt>
                <c:pt idx="204">
                  <c:v>1.7407999999999955</c:v>
                </c:pt>
                <c:pt idx="205">
                  <c:v>1.7409999999999954</c:v>
                </c:pt>
                <c:pt idx="206">
                  <c:v>1.7411999999999954</c:v>
                </c:pt>
                <c:pt idx="207">
                  <c:v>1.7413999999999954</c:v>
                </c:pt>
                <c:pt idx="208">
                  <c:v>1.7415999999999954</c:v>
                </c:pt>
                <c:pt idx="209">
                  <c:v>1.7417999999999954</c:v>
                </c:pt>
                <c:pt idx="210">
                  <c:v>1.7419999999999953</c:v>
                </c:pt>
                <c:pt idx="211">
                  <c:v>1.7421999999999953</c:v>
                </c:pt>
                <c:pt idx="212">
                  <c:v>1.7423999999999953</c:v>
                </c:pt>
                <c:pt idx="213">
                  <c:v>1.7425999999999953</c:v>
                </c:pt>
                <c:pt idx="214">
                  <c:v>1.7427999999999952</c:v>
                </c:pt>
                <c:pt idx="215">
                  <c:v>1.7429999999999952</c:v>
                </c:pt>
                <c:pt idx="216">
                  <c:v>1.7431999999999952</c:v>
                </c:pt>
                <c:pt idx="217">
                  <c:v>1.7433999999999952</c:v>
                </c:pt>
                <c:pt idx="218">
                  <c:v>1.7435999999999952</c:v>
                </c:pt>
                <c:pt idx="219">
                  <c:v>1.7437999999999951</c:v>
                </c:pt>
                <c:pt idx="220">
                  <c:v>1.7439999999999951</c:v>
                </c:pt>
                <c:pt idx="221">
                  <c:v>1.7441999999999951</c:v>
                </c:pt>
                <c:pt idx="222">
                  <c:v>1.7443999999999951</c:v>
                </c:pt>
                <c:pt idx="223">
                  <c:v>1.744599999999995</c:v>
                </c:pt>
                <c:pt idx="224">
                  <c:v>1.744799999999995</c:v>
                </c:pt>
                <c:pt idx="225">
                  <c:v>1.744999999999995</c:v>
                </c:pt>
                <c:pt idx="226">
                  <c:v>1.745199999999995</c:v>
                </c:pt>
                <c:pt idx="227">
                  <c:v>1.745399999999995</c:v>
                </c:pt>
                <c:pt idx="228">
                  <c:v>1.7455999999999949</c:v>
                </c:pt>
                <c:pt idx="229">
                  <c:v>1.7457999999999949</c:v>
                </c:pt>
                <c:pt idx="230">
                  <c:v>1.7459999999999949</c:v>
                </c:pt>
                <c:pt idx="231">
                  <c:v>1.7461999999999949</c:v>
                </c:pt>
                <c:pt idx="232">
                  <c:v>1.7463999999999948</c:v>
                </c:pt>
                <c:pt idx="233">
                  <c:v>1.7465999999999948</c:v>
                </c:pt>
                <c:pt idx="234">
                  <c:v>1.7467999999999948</c:v>
                </c:pt>
                <c:pt idx="235">
                  <c:v>1.7469999999999948</c:v>
                </c:pt>
                <c:pt idx="236">
                  <c:v>1.7471999999999948</c:v>
                </c:pt>
                <c:pt idx="237">
                  <c:v>1.7473999999999947</c:v>
                </c:pt>
                <c:pt idx="238">
                  <c:v>1.7475999999999947</c:v>
                </c:pt>
                <c:pt idx="239">
                  <c:v>1.7477999999999947</c:v>
                </c:pt>
                <c:pt idx="240">
                  <c:v>1.7479999999999947</c:v>
                </c:pt>
                <c:pt idx="241">
                  <c:v>1.7481999999999946</c:v>
                </c:pt>
                <c:pt idx="242">
                  <c:v>1.7483999999999946</c:v>
                </c:pt>
                <c:pt idx="243">
                  <c:v>1.7485999999999946</c:v>
                </c:pt>
                <c:pt idx="244">
                  <c:v>1.7487999999999946</c:v>
                </c:pt>
                <c:pt idx="245">
                  <c:v>1.7489999999999946</c:v>
                </c:pt>
                <c:pt idx="246">
                  <c:v>1.7491999999999945</c:v>
                </c:pt>
                <c:pt idx="247">
                  <c:v>1.7493999999999945</c:v>
                </c:pt>
                <c:pt idx="248">
                  <c:v>1.7495999999999945</c:v>
                </c:pt>
                <c:pt idx="249">
                  <c:v>1.7497999999999945</c:v>
                </c:pt>
                <c:pt idx="250">
                  <c:v>1.7499999999999944</c:v>
                </c:pt>
                <c:pt idx="251">
                  <c:v>1.7501999999999944</c:v>
                </c:pt>
                <c:pt idx="252">
                  <c:v>1.7503999999999944</c:v>
                </c:pt>
                <c:pt idx="253">
                  <c:v>1.7505999999999944</c:v>
                </c:pt>
                <c:pt idx="254">
                  <c:v>1.7507999999999944</c:v>
                </c:pt>
                <c:pt idx="255">
                  <c:v>1.7509999999999943</c:v>
                </c:pt>
                <c:pt idx="256">
                  <c:v>1.7511999999999943</c:v>
                </c:pt>
                <c:pt idx="257">
                  <c:v>1.7513999999999943</c:v>
                </c:pt>
                <c:pt idx="258">
                  <c:v>1.7515999999999943</c:v>
                </c:pt>
                <c:pt idx="259">
                  <c:v>1.7517999999999943</c:v>
                </c:pt>
                <c:pt idx="260">
                  <c:v>1.7519999999999942</c:v>
                </c:pt>
                <c:pt idx="261">
                  <c:v>1.7521999999999942</c:v>
                </c:pt>
                <c:pt idx="262">
                  <c:v>1.7523999999999942</c:v>
                </c:pt>
                <c:pt idx="263">
                  <c:v>1.7525999999999942</c:v>
                </c:pt>
                <c:pt idx="264">
                  <c:v>1.7527999999999941</c:v>
                </c:pt>
                <c:pt idx="265">
                  <c:v>1.7529999999999941</c:v>
                </c:pt>
                <c:pt idx="266">
                  <c:v>1.7531999999999941</c:v>
                </c:pt>
                <c:pt idx="267">
                  <c:v>1.7533999999999941</c:v>
                </c:pt>
                <c:pt idx="268">
                  <c:v>1.7535999999999941</c:v>
                </c:pt>
                <c:pt idx="269">
                  <c:v>1.753799999999994</c:v>
                </c:pt>
                <c:pt idx="270">
                  <c:v>1.753999999999994</c:v>
                </c:pt>
                <c:pt idx="271">
                  <c:v>1.754199999999994</c:v>
                </c:pt>
                <c:pt idx="272">
                  <c:v>1.754399999999994</c:v>
                </c:pt>
                <c:pt idx="273">
                  <c:v>1.7545999999999939</c:v>
                </c:pt>
                <c:pt idx="274">
                  <c:v>1.7547999999999939</c:v>
                </c:pt>
                <c:pt idx="275">
                  <c:v>1.7549999999999939</c:v>
                </c:pt>
                <c:pt idx="276">
                  <c:v>1.7551999999999939</c:v>
                </c:pt>
                <c:pt idx="277">
                  <c:v>1.7553999999999939</c:v>
                </c:pt>
                <c:pt idx="278">
                  <c:v>1.7555999999999938</c:v>
                </c:pt>
                <c:pt idx="279">
                  <c:v>1.7557999999999938</c:v>
                </c:pt>
                <c:pt idx="280">
                  <c:v>1.7559999999999938</c:v>
                </c:pt>
                <c:pt idx="281">
                  <c:v>1.7561999999999938</c:v>
                </c:pt>
                <c:pt idx="282">
                  <c:v>1.7563999999999937</c:v>
                </c:pt>
                <c:pt idx="283">
                  <c:v>1.7565999999999937</c:v>
                </c:pt>
                <c:pt idx="284">
                  <c:v>1.7567999999999937</c:v>
                </c:pt>
                <c:pt idx="285">
                  <c:v>1.7569999999999937</c:v>
                </c:pt>
                <c:pt idx="286">
                  <c:v>1.4071999999999938</c:v>
                </c:pt>
                <c:pt idx="287">
                  <c:v>1.4073999999999938</c:v>
                </c:pt>
                <c:pt idx="288">
                  <c:v>1.4075999999999937</c:v>
                </c:pt>
                <c:pt idx="289">
                  <c:v>1.4077999999999937</c:v>
                </c:pt>
                <c:pt idx="290">
                  <c:v>1.4079999999999937</c:v>
                </c:pt>
                <c:pt idx="291">
                  <c:v>1.4081999999999937</c:v>
                </c:pt>
                <c:pt idx="292">
                  <c:v>1.4083999999999937</c:v>
                </c:pt>
                <c:pt idx="293">
                  <c:v>1.4085999999999936</c:v>
                </c:pt>
                <c:pt idx="294">
                  <c:v>1.4087999999999936</c:v>
                </c:pt>
                <c:pt idx="295">
                  <c:v>1.4089999999999936</c:v>
                </c:pt>
                <c:pt idx="296">
                  <c:v>1.4091999999999936</c:v>
                </c:pt>
                <c:pt idx="297">
                  <c:v>1.4093999999999935</c:v>
                </c:pt>
                <c:pt idx="298">
                  <c:v>1.4095999999999935</c:v>
                </c:pt>
                <c:pt idx="299">
                  <c:v>1.4097999999999935</c:v>
                </c:pt>
                <c:pt idx="300">
                  <c:v>1.4099999999999935</c:v>
                </c:pt>
                <c:pt idx="301">
                  <c:v>1.4101999999999935</c:v>
                </c:pt>
                <c:pt idx="302">
                  <c:v>1.4103999999999934</c:v>
                </c:pt>
                <c:pt idx="303">
                  <c:v>1.4105999999999934</c:v>
                </c:pt>
                <c:pt idx="304">
                  <c:v>1.4107999999999934</c:v>
                </c:pt>
                <c:pt idx="305">
                  <c:v>1.4109999999999934</c:v>
                </c:pt>
                <c:pt idx="306">
                  <c:v>1.4111999999999933</c:v>
                </c:pt>
                <c:pt idx="307">
                  <c:v>1.4113999999999933</c:v>
                </c:pt>
                <c:pt idx="308">
                  <c:v>1.4115999999999933</c:v>
                </c:pt>
                <c:pt idx="309">
                  <c:v>1.4117999999999933</c:v>
                </c:pt>
                <c:pt idx="310">
                  <c:v>1.4119999999999933</c:v>
                </c:pt>
                <c:pt idx="311">
                  <c:v>1.4121999999999932</c:v>
                </c:pt>
                <c:pt idx="312">
                  <c:v>1.4123999999999932</c:v>
                </c:pt>
                <c:pt idx="313">
                  <c:v>1.4125999999999932</c:v>
                </c:pt>
                <c:pt idx="314">
                  <c:v>1.4127999999999932</c:v>
                </c:pt>
                <c:pt idx="315">
                  <c:v>1.4129999999999932</c:v>
                </c:pt>
                <c:pt idx="316">
                  <c:v>1.4131999999999931</c:v>
                </c:pt>
                <c:pt idx="317">
                  <c:v>1.4133999999999931</c:v>
                </c:pt>
                <c:pt idx="318">
                  <c:v>1.4135999999999931</c:v>
                </c:pt>
                <c:pt idx="319">
                  <c:v>1.4137999999999931</c:v>
                </c:pt>
                <c:pt idx="320">
                  <c:v>1.413999999999993</c:v>
                </c:pt>
                <c:pt idx="321">
                  <c:v>1.414199999999993</c:v>
                </c:pt>
                <c:pt idx="322">
                  <c:v>1.414399999999993</c:v>
                </c:pt>
                <c:pt idx="323">
                  <c:v>1.414599999999993</c:v>
                </c:pt>
                <c:pt idx="324">
                  <c:v>1.414799999999993</c:v>
                </c:pt>
                <c:pt idx="325">
                  <c:v>1.4149999999999929</c:v>
                </c:pt>
                <c:pt idx="326">
                  <c:v>1.4151999999999929</c:v>
                </c:pt>
                <c:pt idx="327">
                  <c:v>1.4153999999999929</c:v>
                </c:pt>
                <c:pt idx="328">
                  <c:v>1.4155999999999929</c:v>
                </c:pt>
                <c:pt idx="329">
                  <c:v>1.4157999999999928</c:v>
                </c:pt>
                <c:pt idx="330">
                  <c:v>1.4159999999999928</c:v>
                </c:pt>
                <c:pt idx="331">
                  <c:v>1.4161999999999928</c:v>
                </c:pt>
                <c:pt idx="332">
                  <c:v>1.4163999999999928</c:v>
                </c:pt>
                <c:pt idx="333">
                  <c:v>1.4165999999999928</c:v>
                </c:pt>
                <c:pt idx="334">
                  <c:v>1.4167999999999927</c:v>
                </c:pt>
                <c:pt idx="335">
                  <c:v>1.4169999999999927</c:v>
                </c:pt>
                <c:pt idx="336">
                  <c:v>1.4171999999999927</c:v>
                </c:pt>
                <c:pt idx="337">
                  <c:v>1.4173999999999927</c:v>
                </c:pt>
                <c:pt idx="338">
                  <c:v>1.4175999999999926</c:v>
                </c:pt>
                <c:pt idx="339">
                  <c:v>1.4177999999999926</c:v>
                </c:pt>
                <c:pt idx="340">
                  <c:v>1.4179999999999926</c:v>
                </c:pt>
                <c:pt idx="341">
                  <c:v>1.4181999999999926</c:v>
                </c:pt>
                <c:pt idx="342">
                  <c:v>1.4183999999999926</c:v>
                </c:pt>
                <c:pt idx="343">
                  <c:v>1.4185999999999925</c:v>
                </c:pt>
                <c:pt idx="344">
                  <c:v>1.4187999999999925</c:v>
                </c:pt>
                <c:pt idx="345">
                  <c:v>1.4189999999999925</c:v>
                </c:pt>
                <c:pt idx="346">
                  <c:v>1.4191999999999925</c:v>
                </c:pt>
                <c:pt idx="347">
                  <c:v>1.4193999999999924</c:v>
                </c:pt>
                <c:pt idx="348">
                  <c:v>1.4195999999999924</c:v>
                </c:pt>
                <c:pt idx="349">
                  <c:v>1.4197999999999924</c:v>
                </c:pt>
                <c:pt idx="350">
                  <c:v>1.4199999999999924</c:v>
                </c:pt>
                <c:pt idx="351">
                  <c:v>1.4201999999999924</c:v>
                </c:pt>
                <c:pt idx="352">
                  <c:v>1.4203999999999923</c:v>
                </c:pt>
                <c:pt idx="353">
                  <c:v>1.4205999999999923</c:v>
                </c:pt>
                <c:pt idx="354">
                  <c:v>1.4207999999999923</c:v>
                </c:pt>
                <c:pt idx="355">
                  <c:v>1.4209999999999923</c:v>
                </c:pt>
                <c:pt idx="356">
                  <c:v>1.4211999999999922</c:v>
                </c:pt>
                <c:pt idx="357">
                  <c:v>1.4213999999999922</c:v>
                </c:pt>
                <c:pt idx="358">
                  <c:v>1.4215999999999922</c:v>
                </c:pt>
                <c:pt idx="359">
                  <c:v>1.4217999999999922</c:v>
                </c:pt>
                <c:pt idx="360">
                  <c:v>1.4219999999999922</c:v>
                </c:pt>
                <c:pt idx="361">
                  <c:v>1.4221999999999921</c:v>
                </c:pt>
                <c:pt idx="362">
                  <c:v>1.4223999999999921</c:v>
                </c:pt>
                <c:pt idx="363">
                  <c:v>1.4225999999999921</c:v>
                </c:pt>
                <c:pt idx="364">
                  <c:v>1.4227999999999921</c:v>
                </c:pt>
                <c:pt idx="365">
                  <c:v>1.422999999999992</c:v>
                </c:pt>
                <c:pt idx="366">
                  <c:v>1.423199999999992</c:v>
                </c:pt>
                <c:pt idx="367">
                  <c:v>1.423399999999992</c:v>
                </c:pt>
                <c:pt idx="368">
                  <c:v>1.423599999999992</c:v>
                </c:pt>
                <c:pt idx="369">
                  <c:v>1.423799999999992</c:v>
                </c:pt>
                <c:pt idx="370">
                  <c:v>1.4239999999999919</c:v>
                </c:pt>
                <c:pt idx="371">
                  <c:v>1.4241999999999919</c:v>
                </c:pt>
                <c:pt idx="372">
                  <c:v>1.4243999999999919</c:v>
                </c:pt>
                <c:pt idx="373">
                  <c:v>1.4245999999999919</c:v>
                </c:pt>
                <c:pt idx="374">
                  <c:v>1.4247999999999919</c:v>
                </c:pt>
                <c:pt idx="375">
                  <c:v>1.4249999999999918</c:v>
                </c:pt>
                <c:pt idx="376">
                  <c:v>1.4251999999999918</c:v>
                </c:pt>
                <c:pt idx="377">
                  <c:v>1.4253999999999918</c:v>
                </c:pt>
                <c:pt idx="378">
                  <c:v>1.4255999999999918</c:v>
                </c:pt>
                <c:pt idx="379">
                  <c:v>1.4257999999999917</c:v>
                </c:pt>
                <c:pt idx="380">
                  <c:v>1.4259999999999917</c:v>
                </c:pt>
                <c:pt idx="381">
                  <c:v>1.4261999999999917</c:v>
                </c:pt>
                <c:pt idx="382">
                  <c:v>1.4263999999999917</c:v>
                </c:pt>
                <c:pt idx="383">
                  <c:v>1.4265999999999917</c:v>
                </c:pt>
                <c:pt idx="384">
                  <c:v>1.4267999999999916</c:v>
                </c:pt>
                <c:pt idx="385">
                  <c:v>1.4269999999999916</c:v>
                </c:pt>
                <c:pt idx="386">
                  <c:v>1.4271999999999916</c:v>
                </c:pt>
                <c:pt idx="387">
                  <c:v>1.4273999999999916</c:v>
                </c:pt>
                <c:pt idx="388">
                  <c:v>1.4275999999999915</c:v>
                </c:pt>
                <c:pt idx="389">
                  <c:v>1.4277999999999915</c:v>
                </c:pt>
                <c:pt idx="390">
                  <c:v>1.4279999999999915</c:v>
                </c:pt>
                <c:pt idx="391">
                  <c:v>1.4281999999999915</c:v>
                </c:pt>
                <c:pt idx="392">
                  <c:v>1.4283999999999915</c:v>
                </c:pt>
                <c:pt idx="393">
                  <c:v>1.4285999999999914</c:v>
                </c:pt>
                <c:pt idx="394">
                  <c:v>1.4287999999999914</c:v>
                </c:pt>
                <c:pt idx="395">
                  <c:v>1.4289999999999914</c:v>
                </c:pt>
                <c:pt idx="396">
                  <c:v>1.4291999999999914</c:v>
                </c:pt>
                <c:pt idx="397">
                  <c:v>1.4293999999999913</c:v>
                </c:pt>
                <c:pt idx="398">
                  <c:v>1.4295999999999913</c:v>
                </c:pt>
                <c:pt idx="399">
                  <c:v>1.4297999999999913</c:v>
                </c:pt>
                <c:pt idx="400">
                  <c:v>1.4299999999999913</c:v>
                </c:pt>
                <c:pt idx="401">
                  <c:v>1.4301999999999913</c:v>
                </c:pt>
                <c:pt idx="402">
                  <c:v>1.4303999999999912</c:v>
                </c:pt>
                <c:pt idx="403">
                  <c:v>1.4305999999999912</c:v>
                </c:pt>
                <c:pt idx="404">
                  <c:v>1.4307999999999912</c:v>
                </c:pt>
                <c:pt idx="405">
                  <c:v>1.4309999999999912</c:v>
                </c:pt>
                <c:pt idx="406">
                  <c:v>1.4311999999999911</c:v>
                </c:pt>
                <c:pt idx="407">
                  <c:v>1.4313999999999911</c:v>
                </c:pt>
                <c:pt idx="408">
                  <c:v>1.4315999999999911</c:v>
                </c:pt>
                <c:pt idx="409">
                  <c:v>1.4317999999999911</c:v>
                </c:pt>
                <c:pt idx="410">
                  <c:v>1.4319999999999911</c:v>
                </c:pt>
                <c:pt idx="411">
                  <c:v>1.432199999999991</c:v>
                </c:pt>
                <c:pt idx="412">
                  <c:v>1.432399999999991</c:v>
                </c:pt>
                <c:pt idx="413">
                  <c:v>1.432599999999991</c:v>
                </c:pt>
                <c:pt idx="414">
                  <c:v>1.432799999999991</c:v>
                </c:pt>
                <c:pt idx="415">
                  <c:v>1.4329999999999909</c:v>
                </c:pt>
                <c:pt idx="416">
                  <c:v>1.4331999999999909</c:v>
                </c:pt>
                <c:pt idx="417">
                  <c:v>1.4333999999999909</c:v>
                </c:pt>
                <c:pt idx="418">
                  <c:v>1.4335999999999909</c:v>
                </c:pt>
                <c:pt idx="419">
                  <c:v>1.4337999999999909</c:v>
                </c:pt>
                <c:pt idx="420">
                  <c:v>1.4339999999999908</c:v>
                </c:pt>
                <c:pt idx="421">
                  <c:v>1.4341999999999908</c:v>
                </c:pt>
                <c:pt idx="422">
                  <c:v>1.4343999999999908</c:v>
                </c:pt>
                <c:pt idx="423">
                  <c:v>1.4345999999999908</c:v>
                </c:pt>
                <c:pt idx="424">
                  <c:v>1.4347999999999907</c:v>
                </c:pt>
                <c:pt idx="425">
                  <c:v>1.4349999999999907</c:v>
                </c:pt>
                <c:pt idx="426">
                  <c:v>1.4351999999999907</c:v>
                </c:pt>
                <c:pt idx="427">
                  <c:v>1.4353999999999907</c:v>
                </c:pt>
                <c:pt idx="428">
                  <c:v>1.4355999999999907</c:v>
                </c:pt>
                <c:pt idx="429">
                  <c:v>1.4357999999999906</c:v>
                </c:pt>
                <c:pt idx="430">
                  <c:v>1.4359999999999906</c:v>
                </c:pt>
                <c:pt idx="431">
                  <c:v>1.4361999999999906</c:v>
                </c:pt>
                <c:pt idx="432">
                  <c:v>1.4363999999999906</c:v>
                </c:pt>
                <c:pt idx="433">
                  <c:v>1.4365999999999906</c:v>
                </c:pt>
                <c:pt idx="434">
                  <c:v>1.4367999999999905</c:v>
                </c:pt>
                <c:pt idx="435">
                  <c:v>1.4369999999999905</c:v>
                </c:pt>
                <c:pt idx="436">
                  <c:v>1.4371999999999905</c:v>
                </c:pt>
                <c:pt idx="437">
                  <c:v>1.4373999999999905</c:v>
                </c:pt>
                <c:pt idx="438">
                  <c:v>1.4375999999999904</c:v>
                </c:pt>
                <c:pt idx="439">
                  <c:v>1.4377999999999904</c:v>
                </c:pt>
                <c:pt idx="440">
                  <c:v>1.4379999999999904</c:v>
                </c:pt>
                <c:pt idx="441">
                  <c:v>1.4381999999999904</c:v>
                </c:pt>
                <c:pt idx="442">
                  <c:v>1.4383999999999904</c:v>
                </c:pt>
                <c:pt idx="443">
                  <c:v>1.4385999999999903</c:v>
                </c:pt>
                <c:pt idx="444">
                  <c:v>1.4387999999999903</c:v>
                </c:pt>
                <c:pt idx="445">
                  <c:v>1.4389999999999903</c:v>
                </c:pt>
                <c:pt idx="446">
                  <c:v>1.4391999999999903</c:v>
                </c:pt>
                <c:pt idx="447">
                  <c:v>1.4393999999999902</c:v>
                </c:pt>
                <c:pt idx="448">
                  <c:v>1.4395999999999902</c:v>
                </c:pt>
                <c:pt idx="449">
                  <c:v>1.4397999999999902</c:v>
                </c:pt>
                <c:pt idx="450">
                  <c:v>1.4399999999999902</c:v>
                </c:pt>
                <c:pt idx="451">
                  <c:v>1.4401999999999902</c:v>
                </c:pt>
                <c:pt idx="452">
                  <c:v>1.4403999999999901</c:v>
                </c:pt>
                <c:pt idx="453">
                  <c:v>1.4405999999999901</c:v>
                </c:pt>
                <c:pt idx="454">
                  <c:v>1.4407999999999901</c:v>
                </c:pt>
                <c:pt idx="455">
                  <c:v>1.4409999999999901</c:v>
                </c:pt>
                <c:pt idx="456">
                  <c:v>1.44119999999999</c:v>
                </c:pt>
                <c:pt idx="457">
                  <c:v>1.44139999999999</c:v>
                </c:pt>
                <c:pt idx="458">
                  <c:v>1.44159999999999</c:v>
                </c:pt>
                <c:pt idx="459">
                  <c:v>1.44179999999999</c:v>
                </c:pt>
                <c:pt idx="460">
                  <c:v>1.44199999999999</c:v>
                </c:pt>
                <c:pt idx="461">
                  <c:v>1.4421999999999899</c:v>
                </c:pt>
                <c:pt idx="462">
                  <c:v>1.4423999999999899</c:v>
                </c:pt>
                <c:pt idx="463">
                  <c:v>1.4425999999999899</c:v>
                </c:pt>
                <c:pt idx="464">
                  <c:v>1.4427999999999899</c:v>
                </c:pt>
                <c:pt idx="465">
                  <c:v>1.4429999999999898</c:v>
                </c:pt>
                <c:pt idx="466">
                  <c:v>1.4431999999999898</c:v>
                </c:pt>
                <c:pt idx="467">
                  <c:v>1.4433999999999898</c:v>
                </c:pt>
                <c:pt idx="468">
                  <c:v>1.4435999999999898</c:v>
                </c:pt>
                <c:pt idx="469">
                  <c:v>1.4437999999999898</c:v>
                </c:pt>
                <c:pt idx="470">
                  <c:v>1.4439999999999897</c:v>
                </c:pt>
                <c:pt idx="471">
                  <c:v>1.4441999999999897</c:v>
                </c:pt>
                <c:pt idx="472">
                  <c:v>1.4443999999999897</c:v>
                </c:pt>
                <c:pt idx="473">
                  <c:v>1.4445999999999897</c:v>
                </c:pt>
                <c:pt idx="474">
                  <c:v>1.4447999999999896</c:v>
                </c:pt>
                <c:pt idx="475">
                  <c:v>1.4449999999999896</c:v>
                </c:pt>
                <c:pt idx="476">
                  <c:v>1.4451999999999896</c:v>
                </c:pt>
                <c:pt idx="477">
                  <c:v>1.4453999999999896</c:v>
                </c:pt>
                <c:pt idx="478">
                  <c:v>1.4455999999999896</c:v>
                </c:pt>
                <c:pt idx="479">
                  <c:v>1.4457999999999895</c:v>
                </c:pt>
                <c:pt idx="480">
                  <c:v>1.4459999999999895</c:v>
                </c:pt>
                <c:pt idx="481">
                  <c:v>1.4461999999999895</c:v>
                </c:pt>
                <c:pt idx="482">
                  <c:v>1.4463999999999895</c:v>
                </c:pt>
                <c:pt idx="483">
                  <c:v>1.4465999999999894</c:v>
                </c:pt>
                <c:pt idx="484">
                  <c:v>1.4467999999999894</c:v>
                </c:pt>
                <c:pt idx="485">
                  <c:v>1.4469999999999894</c:v>
                </c:pt>
                <c:pt idx="486">
                  <c:v>1.4471999999999894</c:v>
                </c:pt>
                <c:pt idx="487">
                  <c:v>1.4473999999999894</c:v>
                </c:pt>
                <c:pt idx="488">
                  <c:v>1.4475999999999893</c:v>
                </c:pt>
                <c:pt idx="489">
                  <c:v>1.4477999999999893</c:v>
                </c:pt>
                <c:pt idx="490">
                  <c:v>1.4479999999999893</c:v>
                </c:pt>
                <c:pt idx="491">
                  <c:v>1.4481999999999893</c:v>
                </c:pt>
                <c:pt idx="492">
                  <c:v>1.4483999999999893</c:v>
                </c:pt>
                <c:pt idx="493">
                  <c:v>1.4485999999999892</c:v>
                </c:pt>
                <c:pt idx="494">
                  <c:v>1.4487999999999892</c:v>
                </c:pt>
                <c:pt idx="495">
                  <c:v>1.4489999999999892</c:v>
                </c:pt>
                <c:pt idx="496">
                  <c:v>1.4491999999999892</c:v>
                </c:pt>
                <c:pt idx="497">
                  <c:v>1.4493999999999891</c:v>
                </c:pt>
                <c:pt idx="498">
                  <c:v>1.4495999999999891</c:v>
                </c:pt>
                <c:pt idx="499">
                  <c:v>1.4497999999999891</c:v>
                </c:pt>
                <c:pt idx="500">
                  <c:v>1.4499999999999891</c:v>
                </c:pt>
                <c:pt idx="501">
                  <c:v>1.4501999999999891</c:v>
                </c:pt>
                <c:pt idx="502">
                  <c:v>1.450399999999989</c:v>
                </c:pt>
                <c:pt idx="503">
                  <c:v>1.450599999999989</c:v>
                </c:pt>
                <c:pt idx="504">
                  <c:v>1.450799999999989</c:v>
                </c:pt>
                <c:pt idx="505">
                  <c:v>1.450999999999989</c:v>
                </c:pt>
                <c:pt idx="506">
                  <c:v>1.4511999999999889</c:v>
                </c:pt>
                <c:pt idx="507">
                  <c:v>1.4513999999999889</c:v>
                </c:pt>
                <c:pt idx="508">
                  <c:v>1.4515999999999889</c:v>
                </c:pt>
                <c:pt idx="509">
                  <c:v>1.4517999999999889</c:v>
                </c:pt>
                <c:pt idx="510">
                  <c:v>1.4519999999999889</c:v>
                </c:pt>
                <c:pt idx="511">
                  <c:v>1.4521999999999888</c:v>
                </c:pt>
                <c:pt idx="512">
                  <c:v>1.4523999999999888</c:v>
                </c:pt>
                <c:pt idx="513">
                  <c:v>1.4525999999999888</c:v>
                </c:pt>
                <c:pt idx="514">
                  <c:v>1.4527999999999888</c:v>
                </c:pt>
                <c:pt idx="515">
                  <c:v>1.4529999999999887</c:v>
                </c:pt>
                <c:pt idx="516">
                  <c:v>1.4531999999999887</c:v>
                </c:pt>
                <c:pt idx="517">
                  <c:v>1.4533999999999887</c:v>
                </c:pt>
                <c:pt idx="518">
                  <c:v>1.4535999999999887</c:v>
                </c:pt>
                <c:pt idx="519">
                  <c:v>1.4537999999999887</c:v>
                </c:pt>
                <c:pt idx="520">
                  <c:v>1.4539999999999886</c:v>
                </c:pt>
                <c:pt idx="521">
                  <c:v>1.4541999999999886</c:v>
                </c:pt>
                <c:pt idx="522">
                  <c:v>1.4543999999999886</c:v>
                </c:pt>
                <c:pt idx="523">
                  <c:v>1.4545999999999886</c:v>
                </c:pt>
                <c:pt idx="524">
                  <c:v>1.4547999999999885</c:v>
                </c:pt>
                <c:pt idx="525">
                  <c:v>1.4549999999999885</c:v>
                </c:pt>
                <c:pt idx="526">
                  <c:v>1.4551999999999885</c:v>
                </c:pt>
                <c:pt idx="527">
                  <c:v>1.4553999999999885</c:v>
                </c:pt>
                <c:pt idx="528">
                  <c:v>1.4555999999999885</c:v>
                </c:pt>
                <c:pt idx="529">
                  <c:v>1.4557999999999884</c:v>
                </c:pt>
                <c:pt idx="530">
                  <c:v>1.4559999999999884</c:v>
                </c:pt>
                <c:pt idx="531">
                  <c:v>1.4561999999999884</c:v>
                </c:pt>
                <c:pt idx="532">
                  <c:v>1.4563999999999884</c:v>
                </c:pt>
                <c:pt idx="533">
                  <c:v>1.4565999999999883</c:v>
                </c:pt>
                <c:pt idx="534">
                  <c:v>1.4567999999999883</c:v>
                </c:pt>
                <c:pt idx="535">
                  <c:v>1.4569999999999883</c:v>
                </c:pt>
                <c:pt idx="536">
                  <c:v>1.4571999999999883</c:v>
                </c:pt>
                <c:pt idx="537">
                  <c:v>1.4573999999999883</c:v>
                </c:pt>
                <c:pt idx="538">
                  <c:v>1.4575999999999882</c:v>
                </c:pt>
                <c:pt idx="539">
                  <c:v>1.4577999999999882</c:v>
                </c:pt>
                <c:pt idx="540">
                  <c:v>1.4579999999999882</c:v>
                </c:pt>
                <c:pt idx="541">
                  <c:v>1.4581999999999882</c:v>
                </c:pt>
                <c:pt idx="542">
                  <c:v>1.4583999999999882</c:v>
                </c:pt>
                <c:pt idx="543">
                  <c:v>1.4585999999999881</c:v>
                </c:pt>
                <c:pt idx="544">
                  <c:v>1.4587999999999881</c:v>
                </c:pt>
                <c:pt idx="545">
                  <c:v>1.4589999999999881</c:v>
                </c:pt>
                <c:pt idx="546">
                  <c:v>1.4591999999999881</c:v>
                </c:pt>
                <c:pt idx="547">
                  <c:v>1.459399999999988</c:v>
                </c:pt>
                <c:pt idx="548">
                  <c:v>1.459599999999988</c:v>
                </c:pt>
                <c:pt idx="549">
                  <c:v>1.459799999999988</c:v>
                </c:pt>
                <c:pt idx="550">
                  <c:v>1.459999999999988</c:v>
                </c:pt>
                <c:pt idx="551">
                  <c:v>1.460199999999988</c:v>
                </c:pt>
                <c:pt idx="552">
                  <c:v>1.4603999999999879</c:v>
                </c:pt>
                <c:pt idx="553">
                  <c:v>1.4605999999999879</c:v>
                </c:pt>
                <c:pt idx="554">
                  <c:v>1.4607999999999879</c:v>
                </c:pt>
                <c:pt idx="555">
                  <c:v>1.4609999999999879</c:v>
                </c:pt>
                <c:pt idx="556">
                  <c:v>1.4611999999999878</c:v>
                </c:pt>
                <c:pt idx="557">
                  <c:v>1.4613999999999878</c:v>
                </c:pt>
                <c:pt idx="558">
                  <c:v>1.4615999999999878</c:v>
                </c:pt>
                <c:pt idx="559">
                  <c:v>1.4617999999999878</c:v>
                </c:pt>
                <c:pt idx="560">
                  <c:v>1.4619999999999878</c:v>
                </c:pt>
                <c:pt idx="561">
                  <c:v>1.4621999999999877</c:v>
                </c:pt>
                <c:pt idx="562">
                  <c:v>1.4623999999999877</c:v>
                </c:pt>
                <c:pt idx="563">
                  <c:v>1.4625999999999877</c:v>
                </c:pt>
                <c:pt idx="564">
                  <c:v>1.4627999999999877</c:v>
                </c:pt>
                <c:pt idx="565">
                  <c:v>1.4629999999999876</c:v>
                </c:pt>
                <c:pt idx="566">
                  <c:v>1.4631999999999876</c:v>
                </c:pt>
                <c:pt idx="567">
                  <c:v>1.4633999999999876</c:v>
                </c:pt>
                <c:pt idx="568">
                  <c:v>1.4635999999999876</c:v>
                </c:pt>
                <c:pt idx="569">
                  <c:v>1.4637999999999876</c:v>
                </c:pt>
                <c:pt idx="570">
                  <c:v>1.4639999999999875</c:v>
                </c:pt>
                <c:pt idx="571">
                  <c:v>1.4641999999999875</c:v>
                </c:pt>
                <c:pt idx="572">
                  <c:v>1.4643999999999875</c:v>
                </c:pt>
                <c:pt idx="573">
                  <c:v>1.4645999999999875</c:v>
                </c:pt>
                <c:pt idx="574">
                  <c:v>1.4647999999999874</c:v>
                </c:pt>
                <c:pt idx="575">
                  <c:v>1.4649999999999874</c:v>
                </c:pt>
                <c:pt idx="576">
                  <c:v>1.4651999999999874</c:v>
                </c:pt>
                <c:pt idx="577">
                  <c:v>1.4653999999999874</c:v>
                </c:pt>
                <c:pt idx="578">
                  <c:v>1.4655999999999874</c:v>
                </c:pt>
                <c:pt idx="579">
                  <c:v>1.4657999999999873</c:v>
                </c:pt>
                <c:pt idx="580">
                  <c:v>1.4659999999999873</c:v>
                </c:pt>
                <c:pt idx="581">
                  <c:v>1.4661999999999873</c:v>
                </c:pt>
                <c:pt idx="582">
                  <c:v>1.4663999999999873</c:v>
                </c:pt>
                <c:pt idx="583">
                  <c:v>1.4665999999999872</c:v>
                </c:pt>
                <c:pt idx="584">
                  <c:v>1.4667999999999872</c:v>
                </c:pt>
                <c:pt idx="585">
                  <c:v>1.4669999999999872</c:v>
                </c:pt>
                <c:pt idx="586">
                  <c:v>1.4671999999999872</c:v>
                </c:pt>
                <c:pt idx="587">
                  <c:v>1.4673999999999872</c:v>
                </c:pt>
                <c:pt idx="588">
                  <c:v>1.4675999999999871</c:v>
                </c:pt>
                <c:pt idx="589">
                  <c:v>1.4677999999999871</c:v>
                </c:pt>
                <c:pt idx="590">
                  <c:v>1.4679999999999871</c:v>
                </c:pt>
                <c:pt idx="591">
                  <c:v>1.4681999999999871</c:v>
                </c:pt>
                <c:pt idx="592">
                  <c:v>1.468399999999987</c:v>
                </c:pt>
                <c:pt idx="593">
                  <c:v>1.468599999999987</c:v>
                </c:pt>
                <c:pt idx="594">
                  <c:v>1.468799999999987</c:v>
                </c:pt>
                <c:pt idx="595">
                  <c:v>1.468999999999987</c:v>
                </c:pt>
                <c:pt idx="596">
                  <c:v>1.469199999999987</c:v>
                </c:pt>
                <c:pt idx="597">
                  <c:v>1.4693999999999869</c:v>
                </c:pt>
                <c:pt idx="598">
                  <c:v>1.4695999999999869</c:v>
                </c:pt>
                <c:pt idx="599">
                  <c:v>1.4697999999999869</c:v>
                </c:pt>
                <c:pt idx="600">
                  <c:v>1.4699999999999869</c:v>
                </c:pt>
                <c:pt idx="601">
                  <c:v>1.4701999999999869</c:v>
                </c:pt>
                <c:pt idx="602">
                  <c:v>1.4703999999999868</c:v>
                </c:pt>
                <c:pt idx="603">
                  <c:v>1.4705999999999868</c:v>
                </c:pt>
                <c:pt idx="604">
                  <c:v>1.4707999999999868</c:v>
                </c:pt>
                <c:pt idx="605">
                  <c:v>1.4709999999999868</c:v>
                </c:pt>
                <c:pt idx="606">
                  <c:v>1.4711999999999867</c:v>
                </c:pt>
                <c:pt idx="607">
                  <c:v>1.4713999999999867</c:v>
                </c:pt>
                <c:pt idx="608">
                  <c:v>1.4715999999999867</c:v>
                </c:pt>
                <c:pt idx="609">
                  <c:v>1.4717999999999867</c:v>
                </c:pt>
                <c:pt idx="610">
                  <c:v>1.4719999999999867</c:v>
                </c:pt>
                <c:pt idx="611">
                  <c:v>1.4721999999999866</c:v>
                </c:pt>
                <c:pt idx="612">
                  <c:v>1.4723999999999866</c:v>
                </c:pt>
                <c:pt idx="613">
                  <c:v>1.4725999999999866</c:v>
                </c:pt>
                <c:pt idx="614">
                  <c:v>1.4727999999999866</c:v>
                </c:pt>
                <c:pt idx="615">
                  <c:v>1.4729999999999865</c:v>
                </c:pt>
                <c:pt idx="616">
                  <c:v>1.4731999999999865</c:v>
                </c:pt>
                <c:pt idx="617">
                  <c:v>1.4733999999999865</c:v>
                </c:pt>
                <c:pt idx="618">
                  <c:v>1.4735999999999865</c:v>
                </c:pt>
                <c:pt idx="619">
                  <c:v>1.4737999999999865</c:v>
                </c:pt>
                <c:pt idx="620">
                  <c:v>1.4739999999999864</c:v>
                </c:pt>
                <c:pt idx="621">
                  <c:v>1.4741999999999864</c:v>
                </c:pt>
                <c:pt idx="622">
                  <c:v>1.4743999999999864</c:v>
                </c:pt>
                <c:pt idx="623">
                  <c:v>1.4745999999999864</c:v>
                </c:pt>
                <c:pt idx="624">
                  <c:v>1.4747999999999863</c:v>
                </c:pt>
                <c:pt idx="625">
                  <c:v>1.4749999999999863</c:v>
                </c:pt>
                <c:pt idx="626">
                  <c:v>1.4751999999999863</c:v>
                </c:pt>
                <c:pt idx="627">
                  <c:v>1.4753999999999863</c:v>
                </c:pt>
                <c:pt idx="628">
                  <c:v>1.4755999999999863</c:v>
                </c:pt>
                <c:pt idx="629">
                  <c:v>1.4757999999999862</c:v>
                </c:pt>
                <c:pt idx="630">
                  <c:v>1.4759999999999862</c:v>
                </c:pt>
                <c:pt idx="631">
                  <c:v>1.4761999999999862</c:v>
                </c:pt>
                <c:pt idx="632">
                  <c:v>1.4763999999999862</c:v>
                </c:pt>
                <c:pt idx="633">
                  <c:v>1.4765999999999861</c:v>
                </c:pt>
                <c:pt idx="634">
                  <c:v>1.4767999999999861</c:v>
                </c:pt>
                <c:pt idx="635">
                  <c:v>1.4769999999999861</c:v>
                </c:pt>
                <c:pt idx="636">
                  <c:v>1.4771999999999861</c:v>
                </c:pt>
                <c:pt idx="637">
                  <c:v>1.4773999999999861</c:v>
                </c:pt>
                <c:pt idx="638">
                  <c:v>1.477599999999986</c:v>
                </c:pt>
                <c:pt idx="639">
                  <c:v>1.477799999999986</c:v>
                </c:pt>
                <c:pt idx="640">
                  <c:v>1.477999999999986</c:v>
                </c:pt>
                <c:pt idx="641">
                  <c:v>1.478199999999986</c:v>
                </c:pt>
                <c:pt idx="642">
                  <c:v>1.4783999999999859</c:v>
                </c:pt>
                <c:pt idx="643">
                  <c:v>1.4785999999999859</c:v>
                </c:pt>
                <c:pt idx="644">
                  <c:v>1.4787999999999859</c:v>
                </c:pt>
                <c:pt idx="645">
                  <c:v>1.4789999999999859</c:v>
                </c:pt>
                <c:pt idx="646">
                  <c:v>1.4791999999999859</c:v>
                </c:pt>
                <c:pt idx="647">
                  <c:v>1.4793999999999858</c:v>
                </c:pt>
                <c:pt idx="648">
                  <c:v>1.4795999999999858</c:v>
                </c:pt>
                <c:pt idx="649">
                  <c:v>1.4797999999999858</c:v>
                </c:pt>
                <c:pt idx="650">
                  <c:v>1.4799999999999858</c:v>
                </c:pt>
                <c:pt idx="651">
                  <c:v>1.4801999999999857</c:v>
                </c:pt>
                <c:pt idx="652">
                  <c:v>1.4803999999999857</c:v>
                </c:pt>
                <c:pt idx="653">
                  <c:v>1.4805999999999857</c:v>
                </c:pt>
                <c:pt idx="654">
                  <c:v>1.4807999999999857</c:v>
                </c:pt>
                <c:pt idx="655">
                  <c:v>1.4809999999999857</c:v>
                </c:pt>
                <c:pt idx="656">
                  <c:v>1.4811999999999856</c:v>
                </c:pt>
                <c:pt idx="657">
                  <c:v>1.4813999999999856</c:v>
                </c:pt>
                <c:pt idx="658">
                  <c:v>1.4815999999999856</c:v>
                </c:pt>
                <c:pt idx="659">
                  <c:v>1.4817999999999856</c:v>
                </c:pt>
                <c:pt idx="660">
                  <c:v>1.4819999999999856</c:v>
                </c:pt>
                <c:pt idx="661">
                  <c:v>1.4821999999999855</c:v>
                </c:pt>
                <c:pt idx="662">
                  <c:v>1.4823999999999855</c:v>
                </c:pt>
                <c:pt idx="663">
                  <c:v>1.4825999999999855</c:v>
                </c:pt>
                <c:pt idx="664">
                  <c:v>1.4827999999999855</c:v>
                </c:pt>
                <c:pt idx="665">
                  <c:v>1.4829999999999854</c:v>
                </c:pt>
                <c:pt idx="666">
                  <c:v>1.4831999999999854</c:v>
                </c:pt>
                <c:pt idx="667">
                  <c:v>1.4833999999999854</c:v>
                </c:pt>
                <c:pt idx="668">
                  <c:v>1.4835999999999854</c:v>
                </c:pt>
                <c:pt idx="669">
                  <c:v>1.4837999999999854</c:v>
                </c:pt>
                <c:pt idx="670">
                  <c:v>1.4839999999999853</c:v>
                </c:pt>
                <c:pt idx="671">
                  <c:v>1.4841999999999853</c:v>
                </c:pt>
                <c:pt idx="672">
                  <c:v>1.4843999999999853</c:v>
                </c:pt>
                <c:pt idx="673">
                  <c:v>1.4845999999999853</c:v>
                </c:pt>
                <c:pt idx="674">
                  <c:v>1.4847999999999852</c:v>
                </c:pt>
                <c:pt idx="675">
                  <c:v>1.4849999999999852</c:v>
                </c:pt>
                <c:pt idx="676">
                  <c:v>1.4851999999999852</c:v>
                </c:pt>
                <c:pt idx="677">
                  <c:v>1.4853999999999852</c:v>
                </c:pt>
                <c:pt idx="678">
                  <c:v>1.4855999999999852</c:v>
                </c:pt>
                <c:pt idx="679">
                  <c:v>1.4857999999999851</c:v>
                </c:pt>
                <c:pt idx="680">
                  <c:v>1.4859999999999851</c:v>
                </c:pt>
                <c:pt idx="681">
                  <c:v>1.4861999999999851</c:v>
                </c:pt>
                <c:pt idx="682">
                  <c:v>1.4863999999999851</c:v>
                </c:pt>
                <c:pt idx="683">
                  <c:v>1.486599999999985</c:v>
                </c:pt>
                <c:pt idx="684">
                  <c:v>1.486799999999985</c:v>
                </c:pt>
                <c:pt idx="685">
                  <c:v>1.486999999999985</c:v>
                </c:pt>
                <c:pt idx="686">
                  <c:v>1.487199999999985</c:v>
                </c:pt>
                <c:pt idx="687">
                  <c:v>1.487399999999985</c:v>
                </c:pt>
                <c:pt idx="688">
                  <c:v>1.4875999999999849</c:v>
                </c:pt>
                <c:pt idx="689">
                  <c:v>1.4877999999999849</c:v>
                </c:pt>
                <c:pt idx="690">
                  <c:v>1.4879999999999849</c:v>
                </c:pt>
                <c:pt idx="691">
                  <c:v>1.4881999999999849</c:v>
                </c:pt>
                <c:pt idx="692">
                  <c:v>1.4883999999999848</c:v>
                </c:pt>
                <c:pt idx="693">
                  <c:v>1.4885999999999848</c:v>
                </c:pt>
                <c:pt idx="694">
                  <c:v>1.4887999999999848</c:v>
                </c:pt>
                <c:pt idx="695">
                  <c:v>1.4889999999999848</c:v>
                </c:pt>
                <c:pt idx="696">
                  <c:v>1.4891999999999848</c:v>
                </c:pt>
                <c:pt idx="697">
                  <c:v>1.4893999999999847</c:v>
                </c:pt>
                <c:pt idx="698">
                  <c:v>1.4895999999999847</c:v>
                </c:pt>
                <c:pt idx="699">
                  <c:v>1.4897999999999847</c:v>
                </c:pt>
                <c:pt idx="700">
                  <c:v>1.4899999999999847</c:v>
                </c:pt>
                <c:pt idx="701">
                  <c:v>1.4901999999999846</c:v>
                </c:pt>
                <c:pt idx="702">
                  <c:v>1.4903999999999846</c:v>
                </c:pt>
                <c:pt idx="703">
                  <c:v>1.4905999999999846</c:v>
                </c:pt>
                <c:pt idx="704">
                  <c:v>1.4907999999999846</c:v>
                </c:pt>
                <c:pt idx="705">
                  <c:v>1.4909999999999846</c:v>
                </c:pt>
                <c:pt idx="706">
                  <c:v>1.4911999999999845</c:v>
                </c:pt>
                <c:pt idx="707">
                  <c:v>1.4913999999999845</c:v>
                </c:pt>
                <c:pt idx="708">
                  <c:v>1.4915999999999845</c:v>
                </c:pt>
                <c:pt idx="709">
                  <c:v>1.4917999999999845</c:v>
                </c:pt>
                <c:pt idx="710">
                  <c:v>1.4919999999999844</c:v>
                </c:pt>
                <c:pt idx="711">
                  <c:v>1.4921999999999844</c:v>
                </c:pt>
                <c:pt idx="712">
                  <c:v>1.4923999999999844</c:v>
                </c:pt>
                <c:pt idx="713">
                  <c:v>1.4925999999999844</c:v>
                </c:pt>
                <c:pt idx="714">
                  <c:v>1.4927999999999844</c:v>
                </c:pt>
                <c:pt idx="715">
                  <c:v>1.8429999999999842</c:v>
                </c:pt>
                <c:pt idx="716">
                  <c:v>1.8431999999999842</c:v>
                </c:pt>
                <c:pt idx="717">
                  <c:v>1.8433999999999842</c:v>
                </c:pt>
                <c:pt idx="718">
                  <c:v>1.8435999999999841</c:v>
                </c:pt>
                <c:pt idx="719">
                  <c:v>1.8437999999999841</c:v>
                </c:pt>
                <c:pt idx="720">
                  <c:v>1.8439999999999841</c:v>
                </c:pt>
                <c:pt idx="721">
                  <c:v>1.8441999999999841</c:v>
                </c:pt>
                <c:pt idx="722">
                  <c:v>1.8443999999999841</c:v>
                </c:pt>
                <c:pt idx="723">
                  <c:v>1.844599999999984</c:v>
                </c:pt>
                <c:pt idx="724">
                  <c:v>1.844799999999984</c:v>
                </c:pt>
                <c:pt idx="725">
                  <c:v>1.844999999999984</c:v>
                </c:pt>
                <c:pt idx="726">
                  <c:v>1.845199999999984</c:v>
                </c:pt>
                <c:pt idx="727">
                  <c:v>1.8453999999999839</c:v>
                </c:pt>
                <c:pt idx="728">
                  <c:v>1.8455999999999839</c:v>
                </c:pt>
                <c:pt idx="729">
                  <c:v>1.8457999999999839</c:v>
                </c:pt>
                <c:pt idx="730">
                  <c:v>1.8459999999999839</c:v>
                </c:pt>
                <c:pt idx="731">
                  <c:v>1.8461999999999839</c:v>
                </c:pt>
                <c:pt idx="732">
                  <c:v>1.8463999999999838</c:v>
                </c:pt>
                <c:pt idx="733">
                  <c:v>1.8465999999999838</c:v>
                </c:pt>
                <c:pt idx="734">
                  <c:v>1.8467999999999838</c:v>
                </c:pt>
                <c:pt idx="735">
                  <c:v>1.8469999999999838</c:v>
                </c:pt>
                <c:pt idx="736">
                  <c:v>1.8471999999999837</c:v>
                </c:pt>
                <c:pt idx="737">
                  <c:v>1.8473999999999837</c:v>
                </c:pt>
                <c:pt idx="738">
                  <c:v>1.8475999999999837</c:v>
                </c:pt>
                <c:pt idx="739">
                  <c:v>1.8477999999999837</c:v>
                </c:pt>
                <c:pt idx="740">
                  <c:v>1.8479999999999837</c:v>
                </c:pt>
                <c:pt idx="741">
                  <c:v>1.8481999999999836</c:v>
                </c:pt>
                <c:pt idx="742">
                  <c:v>1.8483999999999836</c:v>
                </c:pt>
                <c:pt idx="743">
                  <c:v>1.8485999999999836</c:v>
                </c:pt>
                <c:pt idx="744">
                  <c:v>1.8487999999999836</c:v>
                </c:pt>
                <c:pt idx="745">
                  <c:v>1.8489999999999835</c:v>
                </c:pt>
                <c:pt idx="746">
                  <c:v>1.8491999999999835</c:v>
                </c:pt>
                <c:pt idx="747">
                  <c:v>1.8493999999999835</c:v>
                </c:pt>
                <c:pt idx="748">
                  <c:v>1.8495999999999835</c:v>
                </c:pt>
                <c:pt idx="749">
                  <c:v>1.8497999999999835</c:v>
                </c:pt>
                <c:pt idx="750">
                  <c:v>1.8499999999999834</c:v>
                </c:pt>
                <c:pt idx="751">
                  <c:v>1.8501999999999834</c:v>
                </c:pt>
                <c:pt idx="752">
                  <c:v>1.8503999999999834</c:v>
                </c:pt>
                <c:pt idx="753">
                  <c:v>1.8505999999999834</c:v>
                </c:pt>
                <c:pt idx="754">
                  <c:v>1.8507999999999833</c:v>
                </c:pt>
                <c:pt idx="755">
                  <c:v>1.8509999999999833</c:v>
                </c:pt>
                <c:pt idx="756">
                  <c:v>1.8511999999999833</c:v>
                </c:pt>
                <c:pt idx="757">
                  <c:v>1.8513999999999833</c:v>
                </c:pt>
                <c:pt idx="758">
                  <c:v>1.8515999999999833</c:v>
                </c:pt>
                <c:pt idx="759">
                  <c:v>1.8517999999999832</c:v>
                </c:pt>
                <c:pt idx="760">
                  <c:v>1.8519999999999832</c:v>
                </c:pt>
                <c:pt idx="761">
                  <c:v>1.8521999999999832</c:v>
                </c:pt>
                <c:pt idx="762">
                  <c:v>1.8523999999999832</c:v>
                </c:pt>
                <c:pt idx="763">
                  <c:v>1.8525999999999831</c:v>
                </c:pt>
                <c:pt idx="764">
                  <c:v>1.8527999999999831</c:v>
                </c:pt>
                <c:pt idx="765">
                  <c:v>1.8529999999999831</c:v>
                </c:pt>
                <c:pt idx="766">
                  <c:v>1.8531999999999831</c:v>
                </c:pt>
                <c:pt idx="767">
                  <c:v>1.8533999999999831</c:v>
                </c:pt>
                <c:pt idx="768">
                  <c:v>1.853599999999983</c:v>
                </c:pt>
                <c:pt idx="769">
                  <c:v>1.853799999999983</c:v>
                </c:pt>
                <c:pt idx="770">
                  <c:v>1.853999999999983</c:v>
                </c:pt>
                <c:pt idx="771">
                  <c:v>1.854199999999983</c:v>
                </c:pt>
                <c:pt idx="772">
                  <c:v>1.854399999999983</c:v>
                </c:pt>
                <c:pt idx="773">
                  <c:v>1.8545999999999829</c:v>
                </c:pt>
                <c:pt idx="774">
                  <c:v>1.8547999999999829</c:v>
                </c:pt>
                <c:pt idx="775">
                  <c:v>1.8549999999999829</c:v>
                </c:pt>
                <c:pt idx="776">
                  <c:v>1.8551999999999829</c:v>
                </c:pt>
                <c:pt idx="777">
                  <c:v>1.8553999999999828</c:v>
                </c:pt>
                <c:pt idx="778">
                  <c:v>1.8555999999999828</c:v>
                </c:pt>
                <c:pt idx="779">
                  <c:v>1.8557999999999828</c:v>
                </c:pt>
                <c:pt idx="780">
                  <c:v>1.8559999999999828</c:v>
                </c:pt>
                <c:pt idx="781">
                  <c:v>1.8561999999999828</c:v>
                </c:pt>
                <c:pt idx="782">
                  <c:v>1.8563999999999827</c:v>
                </c:pt>
                <c:pt idx="783">
                  <c:v>1.8565999999999827</c:v>
                </c:pt>
                <c:pt idx="784">
                  <c:v>1.8567999999999827</c:v>
                </c:pt>
                <c:pt idx="785">
                  <c:v>1.8569999999999827</c:v>
                </c:pt>
                <c:pt idx="786">
                  <c:v>1.8571999999999826</c:v>
                </c:pt>
                <c:pt idx="787">
                  <c:v>1.8573999999999826</c:v>
                </c:pt>
                <c:pt idx="788">
                  <c:v>1.8575999999999826</c:v>
                </c:pt>
                <c:pt idx="789">
                  <c:v>1.8577999999999826</c:v>
                </c:pt>
                <c:pt idx="790">
                  <c:v>1.8579999999999826</c:v>
                </c:pt>
                <c:pt idx="791">
                  <c:v>1.8581999999999825</c:v>
                </c:pt>
                <c:pt idx="792">
                  <c:v>1.8583999999999825</c:v>
                </c:pt>
                <c:pt idx="793">
                  <c:v>1.8585999999999825</c:v>
                </c:pt>
                <c:pt idx="794">
                  <c:v>1.8587999999999825</c:v>
                </c:pt>
                <c:pt idx="795">
                  <c:v>1.8589999999999824</c:v>
                </c:pt>
                <c:pt idx="796">
                  <c:v>1.8591999999999824</c:v>
                </c:pt>
                <c:pt idx="797">
                  <c:v>1.8593999999999824</c:v>
                </c:pt>
                <c:pt idx="798">
                  <c:v>1.8595999999999824</c:v>
                </c:pt>
                <c:pt idx="799">
                  <c:v>1.8597999999999824</c:v>
                </c:pt>
                <c:pt idx="800">
                  <c:v>1.8599999999999823</c:v>
                </c:pt>
                <c:pt idx="801">
                  <c:v>1.8601999999999823</c:v>
                </c:pt>
                <c:pt idx="802">
                  <c:v>1.8603999999999823</c:v>
                </c:pt>
                <c:pt idx="803">
                  <c:v>1.8605999999999823</c:v>
                </c:pt>
                <c:pt idx="804">
                  <c:v>1.8607999999999822</c:v>
                </c:pt>
                <c:pt idx="805">
                  <c:v>1.8609999999999822</c:v>
                </c:pt>
                <c:pt idx="806">
                  <c:v>1.8611999999999822</c:v>
                </c:pt>
                <c:pt idx="807">
                  <c:v>1.8613999999999822</c:v>
                </c:pt>
                <c:pt idx="808">
                  <c:v>1.8615999999999822</c:v>
                </c:pt>
                <c:pt idx="809">
                  <c:v>1.8617999999999821</c:v>
                </c:pt>
                <c:pt idx="810">
                  <c:v>1.8619999999999821</c:v>
                </c:pt>
                <c:pt idx="811">
                  <c:v>1.8621999999999821</c:v>
                </c:pt>
                <c:pt idx="812">
                  <c:v>1.8623999999999821</c:v>
                </c:pt>
                <c:pt idx="813">
                  <c:v>1.862599999999982</c:v>
                </c:pt>
                <c:pt idx="814">
                  <c:v>1.862799999999982</c:v>
                </c:pt>
                <c:pt idx="815">
                  <c:v>1.862999999999982</c:v>
                </c:pt>
                <c:pt idx="816">
                  <c:v>1.863199999999982</c:v>
                </c:pt>
                <c:pt idx="817">
                  <c:v>1.863399999999982</c:v>
                </c:pt>
                <c:pt idx="818">
                  <c:v>1.8635999999999819</c:v>
                </c:pt>
                <c:pt idx="819">
                  <c:v>1.8637999999999819</c:v>
                </c:pt>
                <c:pt idx="820">
                  <c:v>1.8639999999999819</c:v>
                </c:pt>
                <c:pt idx="821">
                  <c:v>1.8641999999999819</c:v>
                </c:pt>
                <c:pt idx="822">
                  <c:v>1.8643999999999818</c:v>
                </c:pt>
                <c:pt idx="823">
                  <c:v>1.8645999999999818</c:v>
                </c:pt>
                <c:pt idx="824">
                  <c:v>1.8647999999999818</c:v>
                </c:pt>
                <c:pt idx="825">
                  <c:v>1.8649999999999818</c:v>
                </c:pt>
                <c:pt idx="826">
                  <c:v>1.8651999999999818</c:v>
                </c:pt>
                <c:pt idx="827">
                  <c:v>1.8653999999999817</c:v>
                </c:pt>
                <c:pt idx="828">
                  <c:v>1.8655999999999817</c:v>
                </c:pt>
                <c:pt idx="829">
                  <c:v>1.8657999999999817</c:v>
                </c:pt>
                <c:pt idx="830">
                  <c:v>1.8659999999999817</c:v>
                </c:pt>
                <c:pt idx="831">
                  <c:v>1.8661999999999817</c:v>
                </c:pt>
                <c:pt idx="832">
                  <c:v>1.8663999999999816</c:v>
                </c:pt>
                <c:pt idx="833">
                  <c:v>1.8665999999999816</c:v>
                </c:pt>
                <c:pt idx="834">
                  <c:v>1.8667999999999816</c:v>
                </c:pt>
                <c:pt idx="835">
                  <c:v>1.8669999999999816</c:v>
                </c:pt>
                <c:pt idx="836">
                  <c:v>1.8671999999999815</c:v>
                </c:pt>
                <c:pt idx="837">
                  <c:v>1.8673999999999815</c:v>
                </c:pt>
                <c:pt idx="838">
                  <c:v>1.8675999999999815</c:v>
                </c:pt>
                <c:pt idx="839">
                  <c:v>1.8677999999999815</c:v>
                </c:pt>
                <c:pt idx="840">
                  <c:v>1.8679999999999815</c:v>
                </c:pt>
                <c:pt idx="841">
                  <c:v>1.8681999999999814</c:v>
                </c:pt>
                <c:pt idx="842">
                  <c:v>1.8683999999999814</c:v>
                </c:pt>
                <c:pt idx="843">
                  <c:v>1.8685999999999814</c:v>
                </c:pt>
                <c:pt idx="844">
                  <c:v>1.8687999999999814</c:v>
                </c:pt>
                <c:pt idx="845">
                  <c:v>1.8689999999999813</c:v>
                </c:pt>
                <c:pt idx="846">
                  <c:v>1.8691999999999813</c:v>
                </c:pt>
                <c:pt idx="847">
                  <c:v>1.8693999999999813</c:v>
                </c:pt>
                <c:pt idx="848">
                  <c:v>1.8695999999999813</c:v>
                </c:pt>
                <c:pt idx="849">
                  <c:v>1.8697999999999813</c:v>
                </c:pt>
                <c:pt idx="850">
                  <c:v>1.8699999999999812</c:v>
                </c:pt>
                <c:pt idx="851">
                  <c:v>1.8701999999999812</c:v>
                </c:pt>
                <c:pt idx="852">
                  <c:v>1.8703999999999812</c:v>
                </c:pt>
                <c:pt idx="853">
                  <c:v>1.8705999999999812</c:v>
                </c:pt>
                <c:pt idx="854">
                  <c:v>1.8707999999999811</c:v>
                </c:pt>
                <c:pt idx="855">
                  <c:v>1.8709999999999811</c:v>
                </c:pt>
                <c:pt idx="856">
                  <c:v>1.8711999999999811</c:v>
                </c:pt>
                <c:pt idx="857">
                  <c:v>1.8713999999999811</c:v>
                </c:pt>
                <c:pt idx="858">
                  <c:v>1.8715999999999811</c:v>
                </c:pt>
                <c:pt idx="859">
                  <c:v>1.871799999999981</c:v>
                </c:pt>
                <c:pt idx="860">
                  <c:v>1.871999999999981</c:v>
                </c:pt>
                <c:pt idx="861">
                  <c:v>1.872199999999981</c:v>
                </c:pt>
                <c:pt idx="862">
                  <c:v>1.872399999999981</c:v>
                </c:pt>
                <c:pt idx="863">
                  <c:v>1.8725999999999809</c:v>
                </c:pt>
                <c:pt idx="864">
                  <c:v>1.8727999999999809</c:v>
                </c:pt>
                <c:pt idx="865">
                  <c:v>1.8729999999999809</c:v>
                </c:pt>
                <c:pt idx="866">
                  <c:v>1.8731999999999809</c:v>
                </c:pt>
                <c:pt idx="867">
                  <c:v>1.8733999999999809</c:v>
                </c:pt>
                <c:pt idx="868">
                  <c:v>1.8735999999999808</c:v>
                </c:pt>
                <c:pt idx="869">
                  <c:v>1.8737999999999808</c:v>
                </c:pt>
                <c:pt idx="870">
                  <c:v>1.8739999999999808</c:v>
                </c:pt>
                <c:pt idx="871">
                  <c:v>1.8741999999999808</c:v>
                </c:pt>
                <c:pt idx="872">
                  <c:v>1.8743999999999807</c:v>
                </c:pt>
                <c:pt idx="873">
                  <c:v>1.8745999999999807</c:v>
                </c:pt>
                <c:pt idx="874">
                  <c:v>1.8747999999999807</c:v>
                </c:pt>
                <c:pt idx="875">
                  <c:v>1.8749999999999807</c:v>
                </c:pt>
                <c:pt idx="876">
                  <c:v>1.8751999999999807</c:v>
                </c:pt>
                <c:pt idx="877">
                  <c:v>1.8753999999999806</c:v>
                </c:pt>
                <c:pt idx="878">
                  <c:v>1.8755999999999806</c:v>
                </c:pt>
                <c:pt idx="879">
                  <c:v>1.8757999999999806</c:v>
                </c:pt>
                <c:pt idx="880">
                  <c:v>1.8759999999999806</c:v>
                </c:pt>
                <c:pt idx="881">
                  <c:v>1.8761999999999805</c:v>
                </c:pt>
                <c:pt idx="882">
                  <c:v>1.8763999999999805</c:v>
                </c:pt>
                <c:pt idx="883">
                  <c:v>1.8765999999999805</c:v>
                </c:pt>
                <c:pt idx="884">
                  <c:v>1.8767999999999805</c:v>
                </c:pt>
                <c:pt idx="885">
                  <c:v>1.8769999999999805</c:v>
                </c:pt>
                <c:pt idx="886">
                  <c:v>1.8771999999999804</c:v>
                </c:pt>
                <c:pt idx="887">
                  <c:v>1.8773999999999804</c:v>
                </c:pt>
                <c:pt idx="888">
                  <c:v>1.8775999999999804</c:v>
                </c:pt>
                <c:pt idx="889">
                  <c:v>1.8777999999999804</c:v>
                </c:pt>
                <c:pt idx="890">
                  <c:v>1.8779999999999804</c:v>
                </c:pt>
                <c:pt idx="891">
                  <c:v>1.8781999999999803</c:v>
                </c:pt>
                <c:pt idx="892">
                  <c:v>1.8783999999999803</c:v>
                </c:pt>
                <c:pt idx="893">
                  <c:v>1.8785999999999803</c:v>
                </c:pt>
                <c:pt idx="894">
                  <c:v>1.8787999999999803</c:v>
                </c:pt>
                <c:pt idx="895">
                  <c:v>1.8789999999999802</c:v>
                </c:pt>
                <c:pt idx="896">
                  <c:v>1.8791999999999802</c:v>
                </c:pt>
                <c:pt idx="897">
                  <c:v>1.8793999999999802</c:v>
                </c:pt>
                <c:pt idx="898">
                  <c:v>1.8795999999999802</c:v>
                </c:pt>
                <c:pt idx="899">
                  <c:v>1.8797999999999802</c:v>
                </c:pt>
                <c:pt idx="900">
                  <c:v>1.8799999999999801</c:v>
                </c:pt>
                <c:pt idx="901">
                  <c:v>1.8801999999999801</c:v>
                </c:pt>
                <c:pt idx="902">
                  <c:v>1.8803999999999801</c:v>
                </c:pt>
                <c:pt idx="903">
                  <c:v>1.8805999999999801</c:v>
                </c:pt>
                <c:pt idx="904">
                  <c:v>1.88079999999998</c:v>
                </c:pt>
                <c:pt idx="905">
                  <c:v>1.88099999999998</c:v>
                </c:pt>
                <c:pt idx="906">
                  <c:v>1.88119999999998</c:v>
                </c:pt>
                <c:pt idx="907">
                  <c:v>1.88139999999998</c:v>
                </c:pt>
                <c:pt idx="908">
                  <c:v>1.88159999999998</c:v>
                </c:pt>
                <c:pt idx="909">
                  <c:v>1.8817999999999799</c:v>
                </c:pt>
                <c:pt idx="910">
                  <c:v>1.8819999999999799</c:v>
                </c:pt>
                <c:pt idx="911">
                  <c:v>1.8821999999999799</c:v>
                </c:pt>
                <c:pt idx="912">
                  <c:v>1.8823999999999799</c:v>
                </c:pt>
                <c:pt idx="913">
                  <c:v>1.8825999999999798</c:v>
                </c:pt>
                <c:pt idx="914">
                  <c:v>1.8827999999999798</c:v>
                </c:pt>
                <c:pt idx="915">
                  <c:v>1.8829999999999798</c:v>
                </c:pt>
                <c:pt idx="916">
                  <c:v>1.8831999999999798</c:v>
                </c:pt>
                <c:pt idx="917">
                  <c:v>1.8833999999999798</c:v>
                </c:pt>
                <c:pt idx="918">
                  <c:v>1.8835999999999797</c:v>
                </c:pt>
                <c:pt idx="919">
                  <c:v>1.8837999999999797</c:v>
                </c:pt>
                <c:pt idx="920">
                  <c:v>1.8839999999999797</c:v>
                </c:pt>
                <c:pt idx="921">
                  <c:v>1.8841999999999797</c:v>
                </c:pt>
                <c:pt idx="922">
                  <c:v>1.8843999999999796</c:v>
                </c:pt>
                <c:pt idx="923">
                  <c:v>1.8845999999999796</c:v>
                </c:pt>
                <c:pt idx="924">
                  <c:v>1.8847999999999796</c:v>
                </c:pt>
                <c:pt idx="925">
                  <c:v>1.8849999999999796</c:v>
                </c:pt>
                <c:pt idx="926">
                  <c:v>1.8851999999999796</c:v>
                </c:pt>
                <c:pt idx="927">
                  <c:v>1.8853999999999795</c:v>
                </c:pt>
                <c:pt idx="928">
                  <c:v>1.8855999999999795</c:v>
                </c:pt>
                <c:pt idx="929">
                  <c:v>1.8857999999999795</c:v>
                </c:pt>
                <c:pt idx="930">
                  <c:v>1.8859999999999795</c:v>
                </c:pt>
                <c:pt idx="931">
                  <c:v>1.8861999999999794</c:v>
                </c:pt>
                <c:pt idx="932">
                  <c:v>1.8863999999999794</c:v>
                </c:pt>
                <c:pt idx="933">
                  <c:v>1.8865999999999794</c:v>
                </c:pt>
                <c:pt idx="934">
                  <c:v>1.8867999999999794</c:v>
                </c:pt>
                <c:pt idx="935">
                  <c:v>1.8869999999999794</c:v>
                </c:pt>
                <c:pt idx="936">
                  <c:v>1.8871999999999793</c:v>
                </c:pt>
                <c:pt idx="937">
                  <c:v>1.8873999999999793</c:v>
                </c:pt>
                <c:pt idx="938">
                  <c:v>1.8875999999999793</c:v>
                </c:pt>
                <c:pt idx="939">
                  <c:v>1.8877999999999793</c:v>
                </c:pt>
                <c:pt idx="940">
                  <c:v>1.8879999999999793</c:v>
                </c:pt>
                <c:pt idx="941">
                  <c:v>1.8881999999999792</c:v>
                </c:pt>
                <c:pt idx="942">
                  <c:v>1.8883999999999792</c:v>
                </c:pt>
                <c:pt idx="943">
                  <c:v>1.8885999999999792</c:v>
                </c:pt>
                <c:pt idx="944">
                  <c:v>1.8887999999999792</c:v>
                </c:pt>
                <c:pt idx="945">
                  <c:v>1.8889999999999791</c:v>
                </c:pt>
                <c:pt idx="946">
                  <c:v>1.8891999999999791</c:v>
                </c:pt>
                <c:pt idx="947">
                  <c:v>1.8893999999999791</c:v>
                </c:pt>
                <c:pt idx="948">
                  <c:v>1.8895999999999791</c:v>
                </c:pt>
                <c:pt idx="949">
                  <c:v>1.8897999999999791</c:v>
                </c:pt>
                <c:pt idx="950">
                  <c:v>1.889999999999979</c:v>
                </c:pt>
                <c:pt idx="951">
                  <c:v>1.890199999999979</c:v>
                </c:pt>
                <c:pt idx="952">
                  <c:v>1.890399999999979</c:v>
                </c:pt>
                <c:pt idx="953">
                  <c:v>1.890599999999979</c:v>
                </c:pt>
                <c:pt idx="954">
                  <c:v>1.8907999999999789</c:v>
                </c:pt>
                <c:pt idx="955">
                  <c:v>1.8909999999999789</c:v>
                </c:pt>
                <c:pt idx="956">
                  <c:v>1.8911999999999789</c:v>
                </c:pt>
                <c:pt idx="957">
                  <c:v>1.8913999999999789</c:v>
                </c:pt>
                <c:pt idx="958">
                  <c:v>1.8915999999999789</c:v>
                </c:pt>
                <c:pt idx="959">
                  <c:v>1.8917999999999788</c:v>
                </c:pt>
                <c:pt idx="960">
                  <c:v>1.8919999999999788</c:v>
                </c:pt>
                <c:pt idx="961">
                  <c:v>1.8921999999999788</c:v>
                </c:pt>
                <c:pt idx="962">
                  <c:v>1.8923999999999788</c:v>
                </c:pt>
                <c:pt idx="963">
                  <c:v>1.8925999999999787</c:v>
                </c:pt>
                <c:pt idx="964">
                  <c:v>1.8927999999999787</c:v>
                </c:pt>
                <c:pt idx="965">
                  <c:v>1.8929999999999787</c:v>
                </c:pt>
                <c:pt idx="966">
                  <c:v>1.8931999999999787</c:v>
                </c:pt>
                <c:pt idx="967">
                  <c:v>1.8933999999999787</c:v>
                </c:pt>
                <c:pt idx="968">
                  <c:v>1.8935999999999786</c:v>
                </c:pt>
                <c:pt idx="969">
                  <c:v>1.8937999999999786</c:v>
                </c:pt>
                <c:pt idx="970">
                  <c:v>1.8939999999999786</c:v>
                </c:pt>
                <c:pt idx="971">
                  <c:v>1.8941999999999786</c:v>
                </c:pt>
                <c:pt idx="972">
                  <c:v>1.8943999999999785</c:v>
                </c:pt>
                <c:pt idx="973">
                  <c:v>1.8945999999999785</c:v>
                </c:pt>
                <c:pt idx="974">
                  <c:v>1.8947999999999785</c:v>
                </c:pt>
                <c:pt idx="975">
                  <c:v>1.8949999999999785</c:v>
                </c:pt>
                <c:pt idx="976">
                  <c:v>1.8951999999999785</c:v>
                </c:pt>
                <c:pt idx="977">
                  <c:v>1.8953999999999784</c:v>
                </c:pt>
                <c:pt idx="978">
                  <c:v>1.8955999999999784</c:v>
                </c:pt>
                <c:pt idx="979">
                  <c:v>1.8957999999999784</c:v>
                </c:pt>
                <c:pt idx="980">
                  <c:v>1.8959999999999784</c:v>
                </c:pt>
                <c:pt idx="981">
                  <c:v>1.8961999999999783</c:v>
                </c:pt>
                <c:pt idx="982">
                  <c:v>1.8963999999999783</c:v>
                </c:pt>
                <c:pt idx="983">
                  <c:v>1.8965999999999783</c:v>
                </c:pt>
                <c:pt idx="984">
                  <c:v>1.8967999999999783</c:v>
                </c:pt>
                <c:pt idx="985">
                  <c:v>1.8969999999999783</c:v>
                </c:pt>
                <c:pt idx="986">
                  <c:v>1.8971999999999782</c:v>
                </c:pt>
                <c:pt idx="987">
                  <c:v>1.8973999999999782</c:v>
                </c:pt>
                <c:pt idx="988">
                  <c:v>1.8975999999999782</c:v>
                </c:pt>
                <c:pt idx="989">
                  <c:v>1.8977999999999782</c:v>
                </c:pt>
                <c:pt idx="990">
                  <c:v>1.8979999999999781</c:v>
                </c:pt>
                <c:pt idx="991">
                  <c:v>1.8981999999999781</c:v>
                </c:pt>
                <c:pt idx="992">
                  <c:v>1.8983999999999781</c:v>
                </c:pt>
                <c:pt idx="993">
                  <c:v>1.8985999999999781</c:v>
                </c:pt>
                <c:pt idx="994">
                  <c:v>1.8987999999999781</c:v>
                </c:pt>
                <c:pt idx="995">
                  <c:v>1.898999999999978</c:v>
                </c:pt>
                <c:pt idx="996">
                  <c:v>1.899199999999978</c:v>
                </c:pt>
                <c:pt idx="997">
                  <c:v>1.899399999999978</c:v>
                </c:pt>
                <c:pt idx="998">
                  <c:v>1.8997999999999762</c:v>
                </c:pt>
              </c:numCache>
            </c:numRef>
          </c:yVal>
          <c:smooth val="0"/>
        </c:ser>
        <c:ser>
          <c:idx val="2"/>
          <c:order val="3"/>
          <c:tx>
            <c:v>Hulplijn - verdeling water</c:v>
          </c:tx>
          <c:spPr>
            <a:ln w="22225" cap="rnd">
              <a:solidFill>
                <a:schemeClr val="bg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'Rekensheet heterogene watergang'!$A$4:$A$1002</c:f>
              <c:numCache>
                <c:formatCode>0.00</c:formatCode>
                <c:ptCount val="999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4.2</c:v>
                </c:pt>
                <c:pt idx="7">
                  <c:v>4.9000000000000004</c:v>
                </c:pt>
                <c:pt idx="8">
                  <c:v>5.6000000000000005</c:v>
                </c:pt>
                <c:pt idx="9">
                  <c:v>6.3000000000000007</c:v>
                </c:pt>
                <c:pt idx="10">
                  <c:v>7.0000000000000009</c:v>
                </c:pt>
                <c:pt idx="11">
                  <c:v>7.7000000000000011</c:v>
                </c:pt>
                <c:pt idx="12">
                  <c:v>8.4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10.499999999999998</c:v>
                </c:pt>
                <c:pt idx="16">
                  <c:v>11.199999999999998</c:v>
                </c:pt>
                <c:pt idx="17">
                  <c:v>11.899999999999997</c:v>
                </c:pt>
                <c:pt idx="18">
                  <c:v>12.599999999999996</c:v>
                </c:pt>
                <c:pt idx="19">
                  <c:v>13.299999999999995</c:v>
                </c:pt>
                <c:pt idx="20">
                  <c:v>13.999999999999995</c:v>
                </c:pt>
                <c:pt idx="21">
                  <c:v>14.699999999999994</c:v>
                </c:pt>
                <c:pt idx="22">
                  <c:v>15.399999999999993</c:v>
                </c:pt>
                <c:pt idx="23">
                  <c:v>16.099999999999994</c:v>
                </c:pt>
                <c:pt idx="24">
                  <c:v>16.799999999999994</c:v>
                </c:pt>
                <c:pt idx="25">
                  <c:v>17.499999999999993</c:v>
                </c:pt>
                <c:pt idx="26">
                  <c:v>18.199999999999992</c:v>
                </c:pt>
                <c:pt idx="27">
                  <c:v>18.899999999999991</c:v>
                </c:pt>
                <c:pt idx="28">
                  <c:v>19.599999999999991</c:v>
                </c:pt>
                <c:pt idx="29">
                  <c:v>20.29999999999999</c:v>
                </c:pt>
                <c:pt idx="30">
                  <c:v>20.999999999999989</c:v>
                </c:pt>
                <c:pt idx="31">
                  <c:v>21.699999999999989</c:v>
                </c:pt>
                <c:pt idx="32">
                  <c:v>22.399999999999988</c:v>
                </c:pt>
                <c:pt idx="33">
                  <c:v>23.099999999999987</c:v>
                </c:pt>
                <c:pt idx="34">
                  <c:v>23.799999999999986</c:v>
                </c:pt>
                <c:pt idx="35">
                  <c:v>24.499999999999986</c:v>
                </c:pt>
                <c:pt idx="36">
                  <c:v>25.199999999999985</c:v>
                </c:pt>
                <c:pt idx="37">
                  <c:v>25.899999999999984</c:v>
                </c:pt>
                <c:pt idx="38">
                  <c:v>26.599999999999984</c:v>
                </c:pt>
                <c:pt idx="39">
                  <c:v>27.299999999999983</c:v>
                </c:pt>
                <c:pt idx="40">
                  <c:v>27.999999999999982</c:v>
                </c:pt>
                <c:pt idx="41">
                  <c:v>28.699999999999982</c:v>
                </c:pt>
                <c:pt idx="42">
                  <c:v>29.399999999999981</c:v>
                </c:pt>
                <c:pt idx="43">
                  <c:v>30.09999999999998</c:v>
                </c:pt>
                <c:pt idx="44">
                  <c:v>30.799999999999979</c:v>
                </c:pt>
                <c:pt idx="45">
                  <c:v>31.499999999999979</c:v>
                </c:pt>
                <c:pt idx="46">
                  <c:v>32.199999999999982</c:v>
                </c:pt>
                <c:pt idx="47">
                  <c:v>32.899999999999984</c:v>
                </c:pt>
                <c:pt idx="48">
                  <c:v>33.599999999999987</c:v>
                </c:pt>
                <c:pt idx="49">
                  <c:v>34.29999999999999</c:v>
                </c:pt>
                <c:pt idx="50">
                  <c:v>34.999999999999993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37.1</c:v>
                </c:pt>
                <c:pt idx="54">
                  <c:v>37.800000000000004</c:v>
                </c:pt>
                <c:pt idx="55">
                  <c:v>38.500000000000007</c:v>
                </c:pt>
                <c:pt idx="56">
                  <c:v>39.20000000000001</c:v>
                </c:pt>
                <c:pt idx="57">
                  <c:v>39.900000000000013</c:v>
                </c:pt>
                <c:pt idx="58">
                  <c:v>40.600000000000016</c:v>
                </c:pt>
                <c:pt idx="59">
                  <c:v>41.300000000000018</c:v>
                </c:pt>
                <c:pt idx="60">
                  <c:v>42.000000000000021</c:v>
                </c:pt>
                <c:pt idx="61">
                  <c:v>42.700000000000024</c:v>
                </c:pt>
                <c:pt idx="62">
                  <c:v>43.400000000000027</c:v>
                </c:pt>
                <c:pt idx="63">
                  <c:v>44.10000000000003</c:v>
                </c:pt>
                <c:pt idx="64">
                  <c:v>44.800000000000033</c:v>
                </c:pt>
                <c:pt idx="65">
                  <c:v>45.500000000000036</c:v>
                </c:pt>
                <c:pt idx="66">
                  <c:v>46.200000000000038</c:v>
                </c:pt>
                <c:pt idx="67">
                  <c:v>46.900000000000041</c:v>
                </c:pt>
                <c:pt idx="68">
                  <c:v>47.600000000000044</c:v>
                </c:pt>
                <c:pt idx="69">
                  <c:v>48.300000000000047</c:v>
                </c:pt>
                <c:pt idx="70">
                  <c:v>49.00000000000005</c:v>
                </c:pt>
                <c:pt idx="71">
                  <c:v>49.700000000000053</c:v>
                </c:pt>
                <c:pt idx="72">
                  <c:v>50.400000000000055</c:v>
                </c:pt>
                <c:pt idx="73">
                  <c:v>51.100000000000058</c:v>
                </c:pt>
                <c:pt idx="74">
                  <c:v>51.800000000000061</c:v>
                </c:pt>
                <c:pt idx="75">
                  <c:v>52.500000000000064</c:v>
                </c:pt>
                <c:pt idx="76">
                  <c:v>53.200000000000067</c:v>
                </c:pt>
                <c:pt idx="77">
                  <c:v>53.90000000000007</c:v>
                </c:pt>
                <c:pt idx="78">
                  <c:v>54.600000000000072</c:v>
                </c:pt>
                <c:pt idx="79">
                  <c:v>55.300000000000075</c:v>
                </c:pt>
                <c:pt idx="80">
                  <c:v>56.000000000000078</c:v>
                </c:pt>
                <c:pt idx="81">
                  <c:v>56.700000000000081</c:v>
                </c:pt>
                <c:pt idx="82">
                  <c:v>57.400000000000084</c:v>
                </c:pt>
                <c:pt idx="83">
                  <c:v>58.100000000000087</c:v>
                </c:pt>
                <c:pt idx="84">
                  <c:v>58.80000000000009</c:v>
                </c:pt>
                <c:pt idx="85">
                  <c:v>59.500000000000092</c:v>
                </c:pt>
                <c:pt idx="86">
                  <c:v>60.200000000000095</c:v>
                </c:pt>
                <c:pt idx="87">
                  <c:v>60.900000000000098</c:v>
                </c:pt>
                <c:pt idx="88">
                  <c:v>61.600000000000101</c:v>
                </c:pt>
                <c:pt idx="89">
                  <c:v>62.300000000000104</c:v>
                </c:pt>
                <c:pt idx="90">
                  <c:v>63.000000000000107</c:v>
                </c:pt>
                <c:pt idx="91">
                  <c:v>63.700000000000109</c:v>
                </c:pt>
                <c:pt idx="92">
                  <c:v>64.400000000000105</c:v>
                </c:pt>
                <c:pt idx="93">
                  <c:v>65.100000000000108</c:v>
                </c:pt>
                <c:pt idx="94">
                  <c:v>65.800000000000111</c:v>
                </c:pt>
                <c:pt idx="95">
                  <c:v>66.500000000000114</c:v>
                </c:pt>
                <c:pt idx="96">
                  <c:v>67.200000000000117</c:v>
                </c:pt>
                <c:pt idx="97">
                  <c:v>67.900000000000119</c:v>
                </c:pt>
                <c:pt idx="98">
                  <c:v>68.600000000000122</c:v>
                </c:pt>
                <c:pt idx="99">
                  <c:v>69.300000000000125</c:v>
                </c:pt>
                <c:pt idx="100">
                  <c:v>70.000000000000128</c:v>
                </c:pt>
                <c:pt idx="101">
                  <c:v>70.700000000000131</c:v>
                </c:pt>
                <c:pt idx="102">
                  <c:v>71.400000000000134</c:v>
                </c:pt>
                <c:pt idx="103">
                  <c:v>72.100000000000136</c:v>
                </c:pt>
                <c:pt idx="104">
                  <c:v>72.800000000000139</c:v>
                </c:pt>
                <c:pt idx="105">
                  <c:v>73.500000000000142</c:v>
                </c:pt>
                <c:pt idx="106">
                  <c:v>74.200000000000145</c:v>
                </c:pt>
                <c:pt idx="107">
                  <c:v>74.900000000000148</c:v>
                </c:pt>
                <c:pt idx="108">
                  <c:v>75.600000000000151</c:v>
                </c:pt>
                <c:pt idx="109">
                  <c:v>76.300000000000153</c:v>
                </c:pt>
                <c:pt idx="110">
                  <c:v>77.000000000000156</c:v>
                </c:pt>
                <c:pt idx="111">
                  <c:v>77.700000000000159</c:v>
                </c:pt>
                <c:pt idx="112">
                  <c:v>78.400000000000162</c:v>
                </c:pt>
                <c:pt idx="113">
                  <c:v>79.100000000000165</c:v>
                </c:pt>
                <c:pt idx="114">
                  <c:v>79.800000000000168</c:v>
                </c:pt>
                <c:pt idx="115">
                  <c:v>80.500000000000171</c:v>
                </c:pt>
                <c:pt idx="116">
                  <c:v>81.200000000000173</c:v>
                </c:pt>
                <c:pt idx="117">
                  <c:v>81.900000000000176</c:v>
                </c:pt>
                <c:pt idx="118">
                  <c:v>82.600000000000179</c:v>
                </c:pt>
                <c:pt idx="119">
                  <c:v>83.300000000000182</c:v>
                </c:pt>
                <c:pt idx="120">
                  <c:v>84.000000000000185</c:v>
                </c:pt>
                <c:pt idx="121">
                  <c:v>84.700000000000188</c:v>
                </c:pt>
                <c:pt idx="122">
                  <c:v>85.40000000000019</c:v>
                </c:pt>
                <c:pt idx="123">
                  <c:v>86.100000000000193</c:v>
                </c:pt>
                <c:pt idx="124">
                  <c:v>86.800000000000196</c:v>
                </c:pt>
                <c:pt idx="125">
                  <c:v>87.500000000000199</c:v>
                </c:pt>
                <c:pt idx="126">
                  <c:v>88.200000000000202</c:v>
                </c:pt>
                <c:pt idx="127">
                  <c:v>88.900000000000205</c:v>
                </c:pt>
                <c:pt idx="128">
                  <c:v>89.600000000000207</c:v>
                </c:pt>
                <c:pt idx="129">
                  <c:v>90.30000000000021</c:v>
                </c:pt>
                <c:pt idx="130">
                  <c:v>91.000000000000213</c:v>
                </c:pt>
                <c:pt idx="131">
                  <c:v>91.700000000000216</c:v>
                </c:pt>
                <c:pt idx="132">
                  <c:v>92.400000000000219</c:v>
                </c:pt>
                <c:pt idx="133">
                  <c:v>93.100000000000222</c:v>
                </c:pt>
                <c:pt idx="134">
                  <c:v>93.800000000000225</c:v>
                </c:pt>
                <c:pt idx="135">
                  <c:v>94.500000000000227</c:v>
                </c:pt>
                <c:pt idx="136">
                  <c:v>95.20000000000023</c:v>
                </c:pt>
                <c:pt idx="137">
                  <c:v>95.900000000000233</c:v>
                </c:pt>
                <c:pt idx="138">
                  <c:v>96.600000000000236</c:v>
                </c:pt>
                <c:pt idx="139">
                  <c:v>97.300000000000239</c:v>
                </c:pt>
                <c:pt idx="140">
                  <c:v>98.000000000000242</c:v>
                </c:pt>
                <c:pt idx="141">
                  <c:v>98.700000000000244</c:v>
                </c:pt>
                <c:pt idx="142">
                  <c:v>99.400000000000247</c:v>
                </c:pt>
                <c:pt idx="143">
                  <c:v>100.10000000000025</c:v>
                </c:pt>
                <c:pt idx="144">
                  <c:v>100.80000000000025</c:v>
                </c:pt>
                <c:pt idx="145">
                  <c:v>101.50000000000026</c:v>
                </c:pt>
                <c:pt idx="146">
                  <c:v>102.20000000000026</c:v>
                </c:pt>
                <c:pt idx="147">
                  <c:v>102.90000000000026</c:v>
                </c:pt>
                <c:pt idx="148">
                  <c:v>103.60000000000026</c:v>
                </c:pt>
                <c:pt idx="149">
                  <c:v>104.30000000000027</c:v>
                </c:pt>
                <c:pt idx="150">
                  <c:v>105.00000000000027</c:v>
                </c:pt>
                <c:pt idx="151">
                  <c:v>105.70000000000027</c:v>
                </c:pt>
                <c:pt idx="152">
                  <c:v>106.40000000000028</c:v>
                </c:pt>
                <c:pt idx="153">
                  <c:v>107.10000000000028</c:v>
                </c:pt>
                <c:pt idx="154">
                  <c:v>107.80000000000028</c:v>
                </c:pt>
                <c:pt idx="155">
                  <c:v>108.50000000000028</c:v>
                </c:pt>
                <c:pt idx="156">
                  <c:v>109.20000000000029</c:v>
                </c:pt>
                <c:pt idx="157">
                  <c:v>109.90000000000029</c:v>
                </c:pt>
                <c:pt idx="158">
                  <c:v>110.60000000000029</c:v>
                </c:pt>
                <c:pt idx="159">
                  <c:v>111.3000000000003</c:v>
                </c:pt>
                <c:pt idx="160">
                  <c:v>112.0000000000003</c:v>
                </c:pt>
                <c:pt idx="161">
                  <c:v>112.7000000000003</c:v>
                </c:pt>
                <c:pt idx="162">
                  <c:v>113.4000000000003</c:v>
                </c:pt>
                <c:pt idx="163">
                  <c:v>114.10000000000031</c:v>
                </c:pt>
                <c:pt idx="164">
                  <c:v>114.80000000000031</c:v>
                </c:pt>
                <c:pt idx="165">
                  <c:v>115.50000000000031</c:v>
                </c:pt>
                <c:pt idx="166">
                  <c:v>116.20000000000032</c:v>
                </c:pt>
                <c:pt idx="167">
                  <c:v>116.90000000000032</c:v>
                </c:pt>
                <c:pt idx="168">
                  <c:v>117.60000000000032</c:v>
                </c:pt>
                <c:pt idx="169">
                  <c:v>118.30000000000032</c:v>
                </c:pt>
                <c:pt idx="170">
                  <c:v>119.00000000000033</c:v>
                </c:pt>
                <c:pt idx="171">
                  <c:v>119.70000000000033</c:v>
                </c:pt>
                <c:pt idx="172">
                  <c:v>120.40000000000033</c:v>
                </c:pt>
                <c:pt idx="173">
                  <c:v>121.10000000000034</c:v>
                </c:pt>
                <c:pt idx="174">
                  <c:v>121.80000000000034</c:v>
                </c:pt>
                <c:pt idx="175">
                  <c:v>122.50000000000034</c:v>
                </c:pt>
                <c:pt idx="176">
                  <c:v>123.20000000000034</c:v>
                </c:pt>
                <c:pt idx="177">
                  <c:v>123.90000000000035</c:v>
                </c:pt>
                <c:pt idx="178">
                  <c:v>124.60000000000035</c:v>
                </c:pt>
                <c:pt idx="179">
                  <c:v>125.30000000000035</c:v>
                </c:pt>
                <c:pt idx="180">
                  <c:v>126.00000000000036</c:v>
                </c:pt>
                <c:pt idx="181">
                  <c:v>126.70000000000036</c:v>
                </c:pt>
                <c:pt idx="182">
                  <c:v>127.40000000000036</c:v>
                </c:pt>
                <c:pt idx="183">
                  <c:v>128.10000000000036</c:v>
                </c:pt>
                <c:pt idx="184">
                  <c:v>128.80000000000035</c:v>
                </c:pt>
                <c:pt idx="185">
                  <c:v>129.50000000000034</c:v>
                </c:pt>
                <c:pt idx="186">
                  <c:v>130.20000000000033</c:v>
                </c:pt>
                <c:pt idx="187">
                  <c:v>130.90000000000032</c:v>
                </c:pt>
                <c:pt idx="188">
                  <c:v>131.60000000000031</c:v>
                </c:pt>
                <c:pt idx="189">
                  <c:v>132.3000000000003</c:v>
                </c:pt>
                <c:pt idx="190">
                  <c:v>133.00000000000028</c:v>
                </c:pt>
                <c:pt idx="191">
                  <c:v>133.70000000000027</c:v>
                </c:pt>
                <c:pt idx="192">
                  <c:v>134.40000000000026</c:v>
                </c:pt>
                <c:pt idx="193">
                  <c:v>135.10000000000025</c:v>
                </c:pt>
                <c:pt idx="194">
                  <c:v>135.80000000000024</c:v>
                </c:pt>
                <c:pt idx="195">
                  <c:v>136.50000000000023</c:v>
                </c:pt>
                <c:pt idx="196">
                  <c:v>137.20000000000022</c:v>
                </c:pt>
                <c:pt idx="197">
                  <c:v>137.9000000000002</c:v>
                </c:pt>
                <c:pt idx="198">
                  <c:v>138.60000000000019</c:v>
                </c:pt>
                <c:pt idx="199">
                  <c:v>139.30000000000018</c:v>
                </c:pt>
                <c:pt idx="200">
                  <c:v>140.00000000000017</c:v>
                </c:pt>
                <c:pt idx="201">
                  <c:v>140.70000000000016</c:v>
                </c:pt>
                <c:pt idx="202">
                  <c:v>141.40000000000015</c:v>
                </c:pt>
                <c:pt idx="203">
                  <c:v>142.10000000000014</c:v>
                </c:pt>
                <c:pt idx="204">
                  <c:v>142.80000000000013</c:v>
                </c:pt>
                <c:pt idx="205">
                  <c:v>143.50000000000011</c:v>
                </c:pt>
                <c:pt idx="206">
                  <c:v>144.2000000000001</c:v>
                </c:pt>
                <c:pt idx="207">
                  <c:v>144.90000000000009</c:v>
                </c:pt>
                <c:pt idx="208">
                  <c:v>145.60000000000008</c:v>
                </c:pt>
                <c:pt idx="209">
                  <c:v>146.30000000000007</c:v>
                </c:pt>
                <c:pt idx="210">
                  <c:v>147.00000000000006</c:v>
                </c:pt>
                <c:pt idx="211">
                  <c:v>147.70000000000005</c:v>
                </c:pt>
                <c:pt idx="212">
                  <c:v>148.40000000000003</c:v>
                </c:pt>
                <c:pt idx="213">
                  <c:v>149.10000000000002</c:v>
                </c:pt>
                <c:pt idx="214">
                  <c:v>149.80000000000001</c:v>
                </c:pt>
                <c:pt idx="215">
                  <c:v>150.5</c:v>
                </c:pt>
                <c:pt idx="216">
                  <c:v>151.19999999999999</c:v>
                </c:pt>
                <c:pt idx="217">
                  <c:v>151.89999999999998</c:v>
                </c:pt>
                <c:pt idx="218">
                  <c:v>152.59999999999997</c:v>
                </c:pt>
                <c:pt idx="219">
                  <c:v>153.29999999999995</c:v>
                </c:pt>
                <c:pt idx="220">
                  <c:v>153.99999999999994</c:v>
                </c:pt>
                <c:pt idx="221">
                  <c:v>154.69999999999993</c:v>
                </c:pt>
                <c:pt idx="222">
                  <c:v>155.39999999999992</c:v>
                </c:pt>
                <c:pt idx="223">
                  <c:v>156.09999999999991</c:v>
                </c:pt>
                <c:pt idx="224">
                  <c:v>156.7999999999999</c:v>
                </c:pt>
                <c:pt idx="225">
                  <c:v>157.49999999999989</c:v>
                </c:pt>
                <c:pt idx="226">
                  <c:v>158.19999999999987</c:v>
                </c:pt>
                <c:pt idx="227">
                  <c:v>158.89999999999986</c:v>
                </c:pt>
                <c:pt idx="228">
                  <c:v>159.59999999999985</c:v>
                </c:pt>
                <c:pt idx="229">
                  <c:v>160.29999999999984</c:v>
                </c:pt>
                <c:pt idx="230">
                  <c:v>160.99999999999983</c:v>
                </c:pt>
                <c:pt idx="231">
                  <c:v>161.69999999999982</c:v>
                </c:pt>
                <c:pt idx="232">
                  <c:v>162.39999999999981</c:v>
                </c:pt>
                <c:pt idx="233">
                  <c:v>163.0999999999998</c:v>
                </c:pt>
                <c:pt idx="234">
                  <c:v>163.79999999999978</c:v>
                </c:pt>
                <c:pt idx="235">
                  <c:v>164.49999999999977</c:v>
                </c:pt>
                <c:pt idx="236">
                  <c:v>165.19999999999976</c:v>
                </c:pt>
                <c:pt idx="237">
                  <c:v>165.89999999999975</c:v>
                </c:pt>
                <c:pt idx="238">
                  <c:v>166.59999999999974</c:v>
                </c:pt>
                <c:pt idx="239">
                  <c:v>167.29999999999973</c:v>
                </c:pt>
                <c:pt idx="240">
                  <c:v>167.99999999999972</c:v>
                </c:pt>
                <c:pt idx="241">
                  <c:v>168.6999999999997</c:v>
                </c:pt>
                <c:pt idx="242">
                  <c:v>169.39999999999969</c:v>
                </c:pt>
                <c:pt idx="243">
                  <c:v>170.09999999999968</c:v>
                </c:pt>
                <c:pt idx="244">
                  <c:v>170.79999999999967</c:v>
                </c:pt>
                <c:pt idx="245">
                  <c:v>171.49999999999966</c:v>
                </c:pt>
                <c:pt idx="246">
                  <c:v>172.19999999999965</c:v>
                </c:pt>
                <c:pt idx="247">
                  <c:v>172.89999999999964</c:v>
                </c:pt>
                <c:pt idx="248">
                  <c:v>173.59999999999962</c:v>
                </c:pt>
                <c:pt idx="249">
                  <c:v>174.29999999999961</c:v>
                </c:pt>
                <c:pt idx="250">
                  <c:v>174.9999999999996</c:v>
                </c:pt>
                <c:pt idx="251">
                  <c:v>175.69999999999959</c:v>
                </c:pt>
                <c:pt idx="252">
                  <c:v>176.39999999999958</c:v>
                </c:pt>
                <c:pt idx="253">
                  <c:v>177.09999999999957</c:v>
                </c:pt>
                <c:pt idx="254">
                  <c:v>177.79999999999956</c:v>
                </c:pt>
                <c:pt idx="255">
                  <c:v>178.49999999999955</c:v>
                </c:pt>
                <c:pt idx="256">
                  <c:v>179.19999999999953</c:v>
                </c:pt>
                <c:pt idx="257">
                  <c:v>179.89999999999952</c:v>
                </c:pt>
                <c:pt idx="258">
                  <c:v>180.59999999999951</c:v>
                </c:pt>
                <c:pt idx="259">
                  <c:v>181.2999999999995</c:v>
                </c:pt>
                <c:pt idx="260">
                  <c:v>181.99999999999949</c:v>
                </c:pt>
                <c:pt idx="261">
                  <c:v>182.69999999999948</c:v>
                </c:pt>
                <c:pt idx="262">
                  <c:v>183.39999999999947</c:v>
                </c:pt>
                <c:pt idx="263">
                  <c:v>184.09999999999945</c:v>
                </c:pt>
                <c:pt idx="264">
                  <c:v>184.79999999999944</c:v>
                </c:pt>
                <c:pt idx="265">
                  <c:v>185.49999999999943</c:v>
                </c:pt>
                <c:pt idx="266">
                  <c:v>186.19999999999942</c:v>
                </c:pt>
                <c:pt idx="267">
                  <c:v>186.89999999999941</c:v>
                </c:pt>
                <c:pt idx="268">
                  <c:v>187.5999999999994</c:v>
                </c:pt>
                <c:pt idx="269">
                  <c:v>188.29999999999939</c:v>
                </c:pt>
                <c:pt idx="270">
                  <c:v>188.99999999999937</c:v>
                </c:pt>
                <c:pt idx="271">
                  <c:v>189.69999999999936</c:v>
                </c:pt>
                <c:pt idx="272">
                  <c:v>190.39999999999935</c:v>
                </c:pt>
                <c:pt idx="273">
                  <c:v>191.09999999999934</c:v>
                </c:pt>
                <c:pt idx="274">
                  <c:v>191.79999999999933</c:v>
                </c:pt>
                <c:pt idx="275">
                  <c:v>192.49999999999932</c:v>
                </c:pt>
                <c:pt idx="276">
                  <c:v>193.19999999999931</c:v>
                </c:pt>
                <c:pt idx="277">
                  <c:v>193.8999999999993</c:v>
                </c:pt>
                <c:pt idx="278">
                  <c:v>194.59999999999928</c:v>
                </c:pt>
                <c:pt idx="279">
                  <c:v>195.29999999999927</c:v>
                </c:pt>
                <c:pt idx="280">
                  <c:v>195.99999999999926</c:v>
                </c:pt>
                <c:pt idx="281">
                  <c:v>196.69999999999925</c:v>
                </c:pt>
                <c:pt idx="282">
                  <c:v>197.39999999999924</c:v>
                </c:pt>
                <c:pt idx="283">
                  <c:v>198.09999999999923</c:v>
                </c:pt>
                <c:pt idx="284">
                  <c:v>198.79999999999922</c:v>
                </c:pt>
                <c:pt idx="285">
                  <c:v>199.4999999999992</c:v>
                </c:pt>
                <c:pt idx="286">
                  <c:v>200.19999999999919</c:v>
                </c:pt>
                <c:pt idx="287">
                  <c:v>200.89999999999918</c:v>
                </c:pt>
                <c:pt idx="288">
                  <c:v>201.59999999999917</c:v>
                </c:pt>
                <c:pt idx="289">
                  <c:v>202.29999999999916</c:v>
                </c:pt>
                <c:pt idx="290">
                  <c:v>202.99999999999915</c:v>
                </c:pt>
                <c:pt idx="291">
                  <c:v>203.69999999999914</c:v>
                </c:pt>
                <c:pt idx="292">
                  <c:v>204.39999999999912</c:v>
                </c:pt>
                <c:pt idx="293">
                  <c:v>205.09999999999911</c:v>
                </c:pt>
                <c:pt idx="294">
                  <c:v>205.7999999999991</c:v>
                </c:pt>
                <c:pt idx="295">
                  <c:v>206.49999999999909</c:v>
                </c:pt>
                <c:pt idx="296">
                  <c:v>207.19999999999908</c:v>
                </c:pt>
                <c:pt idx="297">
                  <c:v>207.89999999999907</c:v>
                </c:pt>
                <c:pt idx="298">
                  <c:v>208.59999999999906</c:v>
                </c:pt>
                <c:pt idx="299">
                  <c:v>209.29999999999905</c:v>
                </c:pt>
                <c:pt idx="300">
                  <c:v>209.99999999999903</c:v>
                </c:pt>
                <c:pt idx="301">
                  <c:v>210.69999999999902</c:v>
                </c:pt>
                <c:pt idx="302">
                  <c:v>211.39999999999901</c:v>
                </c:pt>
                <c:pt idx="303">
                  <c:v>212.099999999999</c:v>
                </c:pt>
                <c:pt idx="304">
                  <c:v>212.79999999999899</c:v>
                </c:pt>
                <c:pt idx="305">
                  <c:v>213.49999999999898</c:v>
                </c:pt>
                <c:pt idx="306">
                  <c:v>214.19999999999897</c:v>
                </c:pt>
                <c:pt idx="307">
                  <c:v>214.89999999999895</c:v>
                </c:pt>
                <c:pt idx="308">
                  <c:v>215.59999999999894</c:v>
                </c:pt>
                <c:pt idx="309">
                  <c:v>216.29999999999893</c:v>
                </c:pt>
                <c:pt idx="310">
                  <c:v>216.99999999999892</c:v>
                </c:pt>
                <c:pt idx="311">
                  <c:v>217.69999999999891</c:v>
                </c:pt>
                <c:pt idx="312">
                  <c:v>218.3999999999989</c:v>
                </c:pt>
                <c:pt idx="313">
                  <c:v>219.09999999999889</c:v>
                </c:pt>
                <c:pt idx="314">
                  <c:v>219.79999999999887</c:v>
                </c:pt>
                <c:pt idx="315">
                  <c:v>220.49999999999886</c:v>
                </c:pt>
                <c:pt idx="316">
                  <c:v>221.19999999999885</c:v>
                </c:pt>
                <c:pt idx="317">
                  <c:v>221.89999999999884</c:v>
                </c:pt>
                <c:pt idx="318">
                  <c:v>222.59999999999883</c:v>
                </c:pt>
                <c:pt idx="319">
                  <c:v>223.29999999999882</c:v>
                </c:pt>
                <c:pt idx="320">
                  <c:v>223.99999999999881</c:v>
                </c:pt>
                <c:pt idx="321">
                  <c:v>224.69999999999879</c:v>
                </c:pt>
                <c:pt idx="322">
                  <c:v>225.39999999999878</c:v>
                </c:pt>
                <c:pt idx="323">
                  <c:v>226.09999999999877</c:v>
                </c:pt>
                <c:pt idx="324">
                  <c:v>226.79999999999876</c:v>
                </c:pt>
                <c:pt idx="325">
                  <c:v>227.49999999999875</c:v>
                </c:pt>
                <c:pt idx="326">
                  <c:v>228.19999999999874</c:v>
                </c:pt>
                <c:pt idx="327">
                  <c:v>228.89999999999873</c:v>
                </c:pt>
                <c:pt idx="328">
                  <c:v>229.59999999999872</c:v>
                </c:pt>
                <c:pt idx="329">
                  <c:v>230.2999999999987</c:v>
                </c:pt>
                <c:pt idx="330">
                  <c:v>230.99999999999869</c:v>
                </c:pt>
                <c:pt idx="331">
                  <c:v>231.69999999999868</c:v>
                </c:pt>
                <c:pt idx="332">
                  <c:v>232.39999999999867</c:v>
                </c:pt>
                <c:pt idx="333">
                  <c:v>233.09999999999866</c:v>
                </c:pt>
                <c:pt idx="334">
                  <c:v>233.79999999999865</c:v>
                </c:pt>
                <c:pt idx="335">
                  <c:v>234.49999999999864</c:v>
                </c:pt>
                <c:pt idx="336">
                  <c:v>235.19999999999862</c:v>
                </c:pt>
                <c:pt idx="337">
                  <c:v>235.89999999999861</c:v>
                </c:pt>
                <c:pt idx="338">
                  <c:v>236.5999999999986</c:v>
                </c:pt>
                <c:pt idx="339">
                  <c:v>237.29999999999859</c:v>
                </c:pt>
                <c:pt idx="340">
                  <c:v>237.99999999999858</c:v>
                </c:pt>
                <c:pt idx="341">
                  <c:v>238.69999999999857</c:v>
                </c:pt>
                <c:pt idx="342">
                  <c:v>239.39999999999856</c:v>
                </c:pt>
                <c:pt idx="343">
                  <c:v>240.09999999999854</c:v>
                </c:pt>
                <c:pt idx="344">
                  <c:v>240.79999999999853</c:v>
                </c:pt>
                <c:pt idx="345">
                  <c:v>241.49999999999852</c:v>
                </c:pt>
                <c:pt idx="346">
                  <c:v>242.19999999999851</c:v>
                </c:pt>
                <c:pt idx="347">
                  <c:v>242.8999999999985</c:v>
                </c:pt>
                <c:pt idx="348">
                  <c:v>243.59999999999849</c:v>
                </c:pt>
                <c:pt idx="349">
                  <c:v>244.29999999999848</c:v>
                </c:pt>
                <c:pt idx="350">
                  <c:v>244.99999999999847</c:v>
                </c:pt>
                <c:pt idx="351">
                  <c:v>245.69999999999845</c:v>
                </c:pt>
                <c:pt idx="352">
                  <c:v>246.39999999999844</c:v>
                </c:pt>
                <c:pt idx="353">
                  <c:v>247.09999999999843</c:v>
                </c:pt>
                <c:pt idx="354">
                  <c:v>247.79999999999842</c:v>
                </c:pt>
                <c:pt idx="355">
                  <c:v>248.49999999999841</c:v>
                </c:pt>
                <c:pt idx="356">
                  <c:v>249.1999999999984</c:v>
                </c:pt>
                <c:pt idx="357">
                  <c:v>249.89999999999839</c:v>
                </c:pt>
                <c:pt idx="358">
                  <c:v>250.59999999999837</c:v>
                </c:pt>
                <c:pt idx="359">
                  <c:v>251.29999999999836</c:v>
                </c:pt>
                <c:pt idx="360">
                  <c:v>251.99999999999835</c:v>
                </c:pt>
                <c:pt idx="361">
                  <c:v>252.69999999999834</c:v>
                </c:pt>
                <c:pt idx="362">
                  <c:v>253.39999999999833</c:v>
                </c:pt>
                <c:pt idx="363">
                  <c:v>254.09999999999832</c:v>
                </c:pt>
                <c:pt idx="364">
                  <c:v>254.79999999999831</c:v>
                </c:pt>
                <c:pt idx="365">
                  <c:v>255.49999999999829</c:v>
                </c:pt>
                <c:pt idx="366">
                  <c:v>256.19999999999828</c:v>
                </c:pt>
                <c:pt idx="367">
                  <c:v>256.89999999999827</c:v>
                </c:pt>
                <c:pt idx="368">
                  <c:v>257.59999999999826</c:v>
                </c:pt>
                <c:pt idx="369">
                  <c:v>258.29999999999825</c:v>
                </c:pt>
                <c:pt idx="370">
                  <c:v>258.99999999999824</c:v>
                </c:pt>
                <c:pt idx="371">
                  <c:v>259.69999999999823</c:v>
                </c:pt>
                <c:pt idx="372">
                  <c:v>260.39999999999822</c:v>
                </c:pt>
                <c:pt idx="373">
                  <c:v>261.0999999999982</c:v>
                </c:pt>
                <c:pt idx="374">
                  <c:v>261.79999999999819</c:v>
                </c:pt>
                <c:pt idx="375">
                  <c:v>262.49999999999818</c:v>
                </c:pt>
                <c:pt idx="376">
                  <c:v>263.19999999999817</c:v>
                </c:pt>
                <c:pt idx="377">
                  <c:v>263.89999999999816</c:v>
                </c:pt>
                <c:pt idx="378">
                  <c:v>264.59999999999815</c:v>
                </c:pt>
                <c:pt idx="379">
                  <c:v>265.29999999999814</c:v>
                </c:pt>
                <c:pt idx="380">
                  <c:v>265.99999999999812</c:v>
                </c:pt>
                <c:pt idx="381">
                  <c:v>266.69999999999811</c:v>
                </c:pt>
                <c:pt idx="382">
                  <c:v>267.3999999999981</c:v>
                </c:pt>
                <c:pt idx="383">
                  <c:v>268.09999999999809</c:v>
                </c:pt>
                <c:pt idx="384">
                  <c:v>268.79999999999808</c:v>
                </c:pt>
                <c:pt idx="385">
                  <c:v>269.49999999999807</c:v>
                </c:pt>
                <c:pt idx="386">
                  <c:v>270.19999999999806</c:v>
                </c:pt>
                <c:pt idx="387">
                  <c:v>270.89999999999804</c:v>
                </c:pt>
                <c:pt idx="388">
                  <c:v>271.59999999999803</c:v>
                </c:pt>
                <c:pt idx="389">
                  <c:v>272.29999999999802</c:v>
                </c:pt>
                <c:pt idx="390">
                  <c:v>272.99999999999801</c:v>
                </c:pt>
                <c:pt idx="391">
                  <c:v>273.699999999998</c:v>
                </c:pt>
                <c:pt idx="392">
                  <c:v>274.39999999999799</c:v>
                </c:pt>
                <c:pt idx="393">
                  <c:v>275.09999999999798</c:v>
                </c:pt>
                <c:pt idx="394">
                  <c:v>275.79999999999797</c:v>
                </c:pt>
                <c:pt idx="395">
                  <c:v>276.49999999999795</c:v>
                </c:pt>
                <c:pt idx="396">
                  <c:v>277.19999999999794</c:v>
                </c:pt>
                <c:pt idx="397">
                  <c:v>277.89999999999793</c:v>
                </c:pt>
                <c:pt idx="398">
                  <c:v>278.59999999999792</c:v>
                </c:pt>
                <c:pt idx="399">
                  <c:v>279.29999999999791</c:v>
                </c:pt>
                <c:pt idx="400">
                  <c:v>279.9999999999979</c:v>
                </c:pt>
                <c:pt idx="401">
                  <c:v>280.69999999999789</c:v>
                </c:pt>
                <c:pt idx="402">
                  <c:v>281.39999999999787</c:v>
                </c:pt>
                <c:pt idx="403">
                  <c:v>282.09999999999786</c:v>
                </c:pt>
                <c:pt idx="404">
                  <c:v>282.79999999999785</c:v>
                </c:pt>
                <c:pt idx="405">
                  <c:v>283.49999999999784</c:v>
                </c:pt>
                <c:pt idx="406">
                  <c:v>284.19999999999783</c:v>
                </c:pt>
                <c:pt idx="407">
                  <c:v>284.89999999999782</c:v>
                </c:pt>
                <c:pt idx="408">
                  <c:v>285.59999999999781</c:v>
                </c:pt>
                <c:pt idx="409">
                  <c:v>286.29999999999779</c:v>
                </c:pt>
                <c:pt idx="410">
                  <c:v>286.99999999999778</c:v>
                </c:pt>
                <c:pt idx="411">
                  <c:v>287.69999999999777</c:v>
                </c:pt>
                <c:pt idx="412">
                  <c:v>288.39999999999776</c:v>
                </c:pt>
                <c:pt idx="413">
                  <c:v>289.09999999999775</c:v>
                </c:pt>
                <c:pt idx="414">
                  <c:v>289.79999999999774</c:v>
                </c:pt>
                <c:pt idx="415">
                  <c:v>290.49999999999773</c:v>
                </c:pt>
                <c:pt idx="416">
                  <c:v>291.19999999999771</c:v>
                </c:pt>
                <c:pt idx="417">
                  <c:v>291.8999999999977</c:v>
                </c:pt>
                <c:pt idx="418">
                  <c:v>292.59999999999769</c:v>
                </c:pt>
                <c:pt idx="419">
                  <c:v>293.29999999999768</c:v>
                </c:pt>
                <c:pt idx="420">
                  <c:v>293.99999999999767</c:v>
                </c:pt>
                <c:pt idx="421">
                  <c:v>294.69999999999766</c:v>
                </c:pt>
                <c:pt idx="422">
                  <c:v>295.39999999999765</c:v>
                </c:pt>
                <c:pt idx="423">
                  <c:v>296.09999999999764</c:v>
                </c:pt>
                <c:pt idx="424">
                  <c:v>296.79999999999762</c:v>
                </c:pt>
                <c:pt idx="425">
                  <c:v>297.49999999999761</c:v>
                </c:pt>
                <c:pt idx="426">
                  <c:v>298.1999999999976</c:v>
                </c:pt>
                <c:pt idx="427">
                  <c:v>298.89999999999759</c:v>
                </c:pt>
                <c:pt idx="428">
                  <c:v>299.59999999999758</c:v>
                </c:pt>
                <c:pt idx="429">
                  <c:v>300.29999999999757</c:v>
                </c:pt>
                <c:pt idx="430">
                  <c:v>300.99999999999756</c:v>
                </c:pt>
                <c:pt idx="431">
                  <c:v>301.69999999999754</c:v>
                </c:pt>
                <c:pt idx="432">
                  <c:v>302.39999999999753</c:v>
                </c:pt>
                <c:pt idx="433">
                  <c:v>303.09999999999752</c:v>
                </c:pt>
                <c:pt idx="434">
                  <c:v>303.79999999999751</c:v>
                </c:pt>
                <c:pt idx="435">
                  <c:v>304.4999999999975</c:v>
                </c:pt>
                <c:pt idx="436">
                  <c:v>305.19999999999749</c:v>
                </c:pt>
                <c:pt idx="437">
                  <c:v>305.89999999999748</c:v>
                </c:pt>
                <c:pt idx="438">
                  <c:v>306.59999999999746</c:v>
                </c:pt>
                <c:pt idx="439">
                  <c:v>307.29999999999745</c:v>
                </c:pt>
                <c:pt idx="440">
                  <c:v>307.99999999999744</c:v>
                </c:pt>
                <c:pt idx="441">
                  <c:v>308.69999999999743</c:v>
                </c:pt>
                <c:pt idx="442">
                  <c:v>309.39999999999742</c:v>
                </c:pt>
                <c:pt idx="443">
                  <c:v>310.09999999999741</c:v>
                </c:pt>
                <c:pt idx="444">
                  <c:v>310.7999999999974</c:v>
                </c:pt>
                <c:pt idx="445">
                  <c:v>311.49999999999739</c:v>
                </c:pt>
                <c:pt idx="446">
                  <c:v>312.19999999999737</c:v>
                </c:pt>
                <c:pt idx="447">
                  <c:v>312.89999999999736</c:v>
                </c:pt>
                <c:pt idx="448">
                  <c:v>313.59999999999735</c:v>
                </c:pt>
                <c:pt idx="449">
                  <c:v>314.29999999999734</c:v>
                </c:pt>
                <c:pt idx="450">
                  <c:v>314.99999999999733</c:v>
                </c:pt>
                <c:pt idx="451">
                  <c:v>315.69999999999732</c:v>
                </c:pt>
                <c:pt idx="452">
                  <c:v>316.39999999999731</c:v>
                </c:pt>
                <c:pt idx="453">
                  <c:v>317.09999999999729</c:v>
                </c:pt>
                <c:pt idx="454">
                  <c:v>317.79999999999728</c:v>
                </c:pt>
                <c:pt idx="455">
                  <c:v>318.49999999999727</c:v>
                </c:pt>
                <c:pt idx="456">
                  <c:v>319.19999999999726</c:v>
                </c:pt>
                <c:pt idx="457">
                  <c:v>319.89999999999725</c:v>
                </c:pt>
                <c:pt idx="458">
                  <c:v>320.59999999999724</c:v>
                </c:pt>
                <c:pt idx="459">
                  <c:v>321.29999999999723</c:v>
                </c:pt>
                <c:pt idx="460">
                  <c:v>321.99999999999721</c:v>
                </c:pt>
                <c:pt idx="461">
                  <c:v>322.6999999999972</c:v>
                </c:pt>
                <c:pt idx="462">
                  <c:v>323.39999999999719</c:v>
                </c:pt>
                <c:pt idx="463">
                  <c:v>324.09999999999718</c:v>
                </c:pt>
                <c:pt idx="464">
                  <c:v>324.79999999999717</c:v>
                </c:pt>
                <c:pt idx="465">
                  <c:v>325.49999999999716</c:v>
                </c:pt>
                <c:pt idx="466">
                  <c:v>326.19999999999715</c:v>
                </c:pt>
                <c:pt idx="467">
                  <c:v>326.89999999999714</c:v>
                </c:pt>
                <c:pt idx="468">
                  <c:v>327.59999999999712</c:v>
                </c:pt>
                <c:pt idx="469">
                  <c:v>328.29999999999711</c:v>
                </c:pt>
                <c:pt idx="470">
                  <c:v>328.9999999999971</c:v>
                </c:pt>
                <c:pt idx="471">
                  <c:v>329.69999999999709</c:v>
                </c:pt>
                <c:pt idx="472">
                  <c:v>330.39999999999708</c:v>
                </c:pt>
                <c:pt idx="473">
                  <c:v>331.09999999999707</c:v>
                </c:pt>
                <c:pt idx="474">
                  <c:v>331.79999999999706</c:v>
                </c:pt>
                <c:pt idx="475">
                  <c:v>332.49999999999704</c:v>
                </c:pt>
                <c:pt idx="476">
                  <c:v>333.19999999999703</c:v>
                </c:pt>
                <c:pt idx="477">
                  <c:v>333.89999999999702</c:v>
                </c:pt>
                <c:pt idx="478">
                  <c:v>334.59999999999701</c:v>
                </c:pt>
                <c:pt idx="479">
                  <c:v>335.299999999997</c:v>
                </c:pt>
                <c:pt idx="480">
                  <c:v>335.99999999999699</c:v>
                </c:pt>
                <c:pt idx="481">
                  <c:v>336.69999999999698</c:v>
                </c:pt>
                <c:pt idx="482">
                  <c:v>337.39999999999696</c:v>
                </c:pt>
                <c:pt idx="483">
                  <c:v>338.09999999999695</c:v>
                </c:pt>
                <c:pt idx="484">
                  <c:v>338.79999999999694</c:v>
                </c:pt>
                <c:pt idx="485">
                  <c:v>339.49999999999693</c:v>
                </c:pt>
                <c:pt idx="486">
                  <c:v>340.19999999999692</c:v>
                </c:pt>
                <c:pt idx="487">
                  <c:v>340.89999999999691</c:v>
                </c:pt>
                <c:pt idx="488">
                  <c:v>341.5999999999969</c:v>
                </c:pt>
                <c:pt idx="489">
                  <c:v>342.29999999999688</c:v>
                </c:pt>
                <c:pt idx="490">
                  <c:v>342.99999999999687</c:v>
                </c:pt>
                <c:pt idx="491">
                  <c:v>343.69999999999686</c:v>
                </c:pt>
                <c:pt idx="492">
                  <c:v>344.39999999999685</c:v>
                </c:pt>
                <c:pt idx="493">
                  <c:v>345.09999999999684</c:v>
                </c:pt>
                <c:pt idx="494">
                  <c:v>345.79999999999683</c:v>
                </c:pt>
                <c:pt idx="495">
                  <c:v>346.49999999999682</c:v>
                </c:pt>
                <c:pt idx="496">
                  <c:v>347.19999999999681</c:v>
                </c:pt>
                <c:pt idx="497">
                  <c:v>347.89999999999679</c:v>
                </c:pt>
                <c:pt idx="498">
                  <c:v>348.59999999999678</c:v>
                </c:pt>
                <c:pt idx="499">
                  <c:v>349.29999999999677</c:v>
                </c:pt>
                <c:pt idx="500">
                  <c:v>349.99999999999676</c:v>
                </c:pt>
                <c:pt idx="501">
                  <c:v>350.69999999999675</c:v>
                </c:pt>
                <c:pt idx="502">
                  <c:v>351.39999999999674</c:v>
                </c:pt>
                <c:pt idx="503">
                  <c:v>352.09999999999673</c:v>
                </c:pt>
                <c:pt idx="504">
                  <c:v>352.79999999999671</c:v>
                </c:pt>
                <c:pt idx="505">
                  <c:v>353.4999999999967</c:v>
                </c:pt>
                <c:pt idx="506">
                  <c:v>354.19999999999669</c:v>
                </c:pt>
                <c:pt idx="507">
                  <c:v>354.89999999999668</c:v>
                </c:pt>
                <c:pt idx="508">
                  <c:v>355.59999999999667</c:v>
                </c:pt>
                <c:pt idx="509">
                  <c:v>356.29999999999666</c:v>
                </c:pt>
                <c:pt idx="510">
                  <c:v>356.99999999999665</c:v>
                </c:pt>
                <c:pt idx="511">
                  <c:v>357.69999999999663</c:v>
                </c:pt>
                <c:pt idx="512">
                  <c:v>358.39999999999662</c:v>
                </c:pt>
                <c:pt idx="513">
                  <c:v>359.09999999999661</c:v>
                </c:pt>
                <c:pt idx="514">
                  <c:v>359.7999999999966</c:v>
                </c:pt>
                <c:pt idx="515">
                  <c:v>360.49999999999659</c:v>
                </c:pt>
                <c:pt idx="516">
                  <c:v>361.19999999999658</c:v>
                </c:pt>
                <c:pt idx="517">
                  <c:v>361.89999999999657</c:v>
                </c:pt>
                <c:pt idx="518">
                  <c:v>362.59999999999656</c:v>
                </c:pt>
                <c:pt idx="519">
                  <c:v>363.29999999999654</c:v>
                </c:pt>
                <c:pt idx="520">
                  <c:v>363.99999999999653</c:v>
                </c:pt>
                <c:pt idx="521">
                  <c:v>364.69999999999652</c:v>
                </c:pt>
                <c:pt idx="522">
                  <c:v>365.39999999999651</c:v>
                </c:pt>
                <c:pt idx="523">
                  <c:v>366.0999999999965</c:v>
                </c:pt>
                <c:pt idx="524">
                  <c:v>366.79999999999649</c:v>
                </c:pt>
                <c:pt idx="525">
                  <c:v>367.49999999999648</c:v>
                </c:pt>
                <c:pt idx="526">
                  <c:v>368.19999999999646</c:v>
                </c:pt>
                <c:pt idx="527">
                  <c:v>368.89999999999645</c:v>
                </c:pt>
                <c:pt idx="528">
                  <c:v>369.59999999999644</c:v>
                </c:pt>
                <c:pt idx="529">
                  <c:v>370.29999999999643</c:v>
                </c:pt>
                <c:pt idx="530">
                  <c:v>370.99999999999642</c:v>
                </c:pt>
                <c:pt idx="531">
                  <c:v>371.69999999999641</c:v>
                </c:pt>
                <c:pt idx="532">
                  <c:v>372.3999999999964</c:v>
                </c:pt>
                <c:pt idx="533">
                  <c:v>373.09999999999638</c:v>
                </c:pt>
                <c:pt idx="534">
                  <c:v>373.79999999999637</c:v>
                </c:pt>
                <c:pt idx="535">
                  <c:v>374.49999999999636</c:v>
                </c:pt>
                <c:pt idx="536">
                  <c:v>375.19999999999635</c:v>
                </c:pt>
                <c:pt idx="537">
                  <c:v>375.89999999999634</c:v>
                </c:pt>
                <c:pt idx="538">
                  <c:v>376.59999999999633</c:v>
                </c:pt>
                <c:pt idx="539">
                  <c:v>377.29999999999632</c:v>
                </c:pt>
                <c:pt idx="540">
                  <c:v>377.99999999999631</c:v>
                </c:pt>
                <c:pt idx="541">
                  <c:v>378.69999999999629</c:v>
                </c:pt>
                <c:pt idx="542">
                  <c:v>379.39999999999628</c:v>
                </c:pt>
                <c:pt idx="543">
                  <c:v>380.09999999999627</c:v>
                </c:pt>
                <c:pt idx="544">
                  <c:v>380.79999999999626</c:v>
                </c:pt>
                <c:pt idx="545">
                  <c:v>381.49999999999625</c:v>
                </c:pt>
                <c:pt idx="546">
                  <c:v>382.19999999999624</c:v>
                </c:pt>
                <c:pt idx="547">
                  <c:v>382.89999999999623</c:v>
                </c:pt>
                <c:pt idx="548">
                  <c:v>383.59999999999621</c:v>
                </c:pt>
                <c:pt idx="549">
                  <c:v>384.2999999999962</c:v>
                </c:pt>
                <c:pt idx="550">
                  <c:v>384.99999999999619</c:v>
                </c:pt>
                <c:pt idx="551">
                  <c:v>385.69999999999618</c:v>
                </c:pt>
                <c:pt idx="552">
                  <c:v>386.39999999999617</c:v>
                </c:pt>
                <c:pt idx="553">
                  <c:v>387.09999999999616</c:v>
                </c:pt>
                <c:pt idx="554">
                  <c:v>387.79999999999615</c:v>
                </c:pt>
                <c:pt idx="555">
                  <c:v>388.49999999999613</c:v>
                </c:pt>
                <c:pt idx="556">
                  <c:v>389.19999999999612</c:v>
                </c:pt>
                <c:pt idx="557">
                  <c:v>389.89999999999611</c:v>
                </c:pt>
                <c:pt idx="558">
                  <c:v>390.5999999999961</c:v>
                </c:pt>
                <c:pt idx="559">
                  <c:v>391.29999999999609</c:v>
                </c:pt>
                <c:pt idx="560">
                  <c:v>391.99999999999608</c:v>
                </c:pt>
                <c:pt idx="561">
                  <c:v>392.69999999999607</c:v>
                </c:pt>
                <c:pt idx="562">
                  <c:v>393.39999999999606</c:v>
                </c:pt>
                <c:pt idx="563">
                  <c:v>394.09999999999604</c:v>
                </c:pt>
                <c:pt idx="564">
                  <c:v>394.79999999999603</c:v>
                </c:pt>
                <c:pt idx="565">
                  <c:v>395.49999999999602</c:v>
                </c:pt>
                <c:pt idx="566">
                  <c:v>396.19999999999601</c:v>
                </c:pt>
                <c:pt idx="567">
                  <c:v>396.899999999996</c:v>
                </c:pt>
                <c:pt idx="568">
                  <c:v>397.59999999999599</c:v>
                </c:pt>
                <c:pt idx="569">
                  <c:v>398.29999999999598</c:v>
                </c:pt>
                <c:pt idx="570">
                  <c:v>398.99999999999596</c:v>
                </c:pt>
                <c:pt idx="571">
                  <c:v>399.69999999999595</c:v>
                </c:pt>
                <c:pt idx="572">
                  <c:v>400.39999999999594</c:v>
                </c:pt>
                <c:pt idx="573">
                  <c:v>401.09999999999593</c:v>
                </c:pt>
                <c:pt idx="574">
                  <c:v>401.79999999999592</c:v>
                </c:pt>
                <c:pt idx="575">
                  <c:v>402.49999999999591</c:v>
                </c:pt>
                <c:pt idx="576">
                  <c:v>403.1999999999959</c:v>
                </c:pt>
                <c:pt idx="577">
                  <c:v>403.89999999999588</c:v>
                </c:pt>
                <c:pt idx="578">
                  <c:v>404.59999999999587</c:v>
                </c:pt>
                <c:pt idx="579">
                  <c:v>405.29999999999586</c:v>
                </c:pt>
                <c:pt idx="580">
                  <c:v>405.99999999999585</c:v>
                </c:pt>
                <c:pt idx="581">
                  <c:v>406.69999999999584</c:v>
                </c:pt>
                <c:pt idx="582">
                  <c:v>407.39999999999583</c:v>
                </c:pt>
                <c:pt idx="583">
                  <c:v>408.09999999999582</c:v>
                </c:pt>
                <c:pt idx="584">
                  <c:v>408.7999999999958</c:v>
                </c:pt>
                <c:pt idx="585">
                  <c:v>409.49999999999579</c:v>
                </c:pt>
                <c:pt idx="586">
                  <c:v>410.19999999999578</c:v>
                </c:pt>
                <c:pt idx="587">
                  <c:v>410.89999999999577</c:v>
                </c:pt>
                <c:pt idx="588">
                  <c:v>411.59999999999576</c:v>
                </c:pt>
                <c:pt idx="589">
                  <c:v>412.29999999999575</c:v>
                </c:pt>
                <c:pt idx="590">
                  <c:v>412.99999999999574</c:v>
                </c:pt>
                <c:pt idx="591">
                  <c:v>413.69999999999573</c:v>
                </c:pt>
                <c:pt idx="592">
                  <c:v>414.39999999999571</c:v>
                </c:pt>
                <c:pt idx="593">
                  <c:v>415.0999999999957</c:v>
                </c:pt>
                <c:pt idx="594">
                  <c:v>415.79999999999569</c:v>
                </c:pt>
                <c:pt idx="595">
                  <c:v>416.49999999999568</c:v>
                </c:pt>
                <c:pt idx="596">
                  <c:v>417.19999999999567</c:v>
                </c:pt>
                <c:pt idx="597">
                  <c:v>417.89999999999566</c:v>
                </c:pt>
                <c:pt idx="598">
                  <c:v>418.59999999999565</c:v>
                </c:pt>
                <c:pt idx="599">
                  <c:v>419.29999999999563</c:v>
                </c:pt>
                <c:pt idx="600">
                  <c:v>419.99999999999562</c:v>
                </c:pt>
                <c:pt idx="601">
                  <c:v>420.69999999999561</c:v>
                </c:pt>
                <c:pt idx="602">
                  <c:v>421.3999999999956</c:v>
                </c:pt>
                <c:pt idx="603">
                  <c:v>422.09999999999559</c:v>
                </c:pt>
                <c:pt idx="604">
                  <c:v>422.79999999999558</c:v>
                </c:pt>
                <c:pt idx="605">
                  <c:v>423.49999999999557</c:v>
                </c:pt>
                <c:pt idx="606">
                  <c:v>424.19999999999555</c:v>
                </c:pt>
                <c:pt idx="607">
                  <c:v>424.89999999999554</c:v>
                </c:pt>
                <c:pt idx="608">
                  <c:v>425.59999999999553</c:v>
                </c:pt>
                <c:pt idx="609">
                  <c:v>426.29999999999552</c:v>
                </c:pt>
                <c:pt idx="610">
                  <c:v>426.99999999999551</c:v>
                </c:pt>
                <c:pt idx="611">
                  <c:v>427.6999999999955</c:v>
                </c:pt>
                <c:pt idx="612">
                  <c:v>428.39999999999549</c:v>
                </c:pt>
                <c:pt idx="613">
                  <c:v>429.09999999999548</c:v>
                </c:pt>
                <c:pt idx="614">
                  <c:v>429.79999999999546</c:v>
                </c:pt>
                <c:pt idx="615">
                  <c:v>430.49999999999545</c:v>
                </c:pt>
                <c:pt idx="616">
                  <c:v>431.19999999999544</c:v>
                </c:pt>
                <c:pt idx="617">
                  <c:v>431.89999999999543</c:v>
                </c:pt>
                <c:pt idx="618">
                  <c:v>432.59999999999542</c:v>
                </c:pt>
                <c:pt idx="619">
                  <c:v>433.29999999999541</c:v>
                </c:pt>
                <c:pt idx="620">
                  <c:v>433.9999999999954</c:v>
                </c:pt>
                <c:pt idx="621">
                  <c:v>434.69999999999538</c:v>
                </c:pt>
                <c:pt idx="622">
                  <c:v>435.39999999999537</c:v>
                </c:pt>
                <c:pt idx="623">
                  <c:v>436.09999999999536</c:v>
                </c:pt>
                <c:pt idx="624">
                  <c:v>436.79999999999535</c:v>
                </c:pt>
                <c:pt idx="625">
                  <c:v>437.49999999999534</c:v>
                </c:pt>
                <c:pt idx="626">
                  <c:v>438.19999999999533</c:v>
                </c:pt>
                <c:pt idx="627">
                  <c:v>438.89999999999532</c:v>
                </c:pt>
                <c:pt idx="628">
                  <c:v>439.5999999999953</c:v>
                </c:pt>
                <c:pt idx="629">
                  <c:v>440.29999999999529</c:v>
                </c:pt>
                <c:pt idx="630">
                  <c:v>440.99999999999528</c:v>
                </c:pt>
                <c:pt idx="631">
                  <c:v>441.69999999999527</c:v>
                </c:pt>
                <c:pt idx="632">
                  <c:v>442.39999999999526</c:v>
                </c:pt>
                <c:pt idx="633">
                  <c:v>443.09999999999525</c:v>
                </c:pt>
                <c:pt idx="634">
                  <c:v>443.79999999999524</c:v>
                </c:pt>
                <c:pt idx="635">
                  <c:v>444.49999999999523</c:v>
                </c:pt>
                <c:pt idx="636">
                  <c:v>445.19999999999521</c:v>
                </c:pt>
                <c:pt idx="637">
                  <c:v>445.8999999999952</c:v>
                </c:pt>
                <c:pt idx="638">
                  <c:v>446.59999999999519</c:v>
                </c:pt>
                <c:pt idx="639">
                  <c:v>447.29999999999518</c:v>
                </c:pt>
                <c:pt idx="640">
                  <c:v>447.99999999999517</c:v>
                </c:pt>
                <c:pt idx="641">
                  <c:v>448.69999999999516</c:v>
                </c:pt>
                <c:pt idx="642">
                  <c:v>449.39999999999515</c:v>
                </c:pt>
                <c:pt idx="643">
                  <c:v>450.09999999999513</c:v>
                </c:pt>
                <c:pt idx="644">
                  <c:v>450.79999999999512</c:v>
                </c:pt>
                <c:pt idx="645">
                  <c:v>451.49999999999511</c:v>
                </c:pt>
                <c:pt idx="646">
                  <c:v>452.1999999999951</c:v>
                </c:pt>
                <c:pt idx="647">
                  <c:v>452.89999999999509</c:v>
                </c:pt>
                <c:pt idx="648">
                  <c:v>453.59999999999508</c:v>
                </c:pt>
                <c:pt idx="649">
                  <c:v>454.29999999999507</c:v>
                </c:pt>
                <c:pt idx="650">
                  <c:v>454.99999999999505</c:v>
                </c:pt>
                <c:pt idx="651">
                  <c:v>455.69999999999504</c:v>
                </c:pt>
                <c:pt idx="652">
                  <c:v>456.39999999999503</c:v>
                </c:pt>
                <c:pt idx="653">
                  <c:v>457.09999999999502</c:v>
                </c:pt>
                <c:pt idx="654">
                  <c:v>457.79999999999501</c:v>
                </c:pt>
                <c:pt idx="655">
                  <c:v>458.499999999995</c:v>
                </c:pt>
                <c:pt idx="656">
                  <c:v>459.19999999999499</c:v>
                </c:pt>
                <c:pt idx="657">
                  <c:v>459.89999999999498</c:v>
                </c:pt>
                <c:pt idx="658">
                  <c:v>460.59999999999496</c:v>
                </c:pt>
                <c:pt idx="659">
                  <c:v>461.29999999999495</c:v>
                </c:pt>
                <c:pt idx="660">
                  <c:v>461.99999999999494</c:v>
                </c:pt>
                <c:pt idx="661">
                  <c:v>462.69999999999493</c:v>
                </c:pt>
                <c:pt idx="662">
                  <c:v>463.39999999999492</c:v>
                </c:pt>
                <c:pt idx="663">
                  <c:v>464.09999999999491</c:v>
                </c:pt>
                <c:pt idx="664">
                  <c:v>464.7999999999949</c:v>
                </c:pt>
                <c:pt idx="665">
                  <c:v>465.49999999999488</c:v>
                </c:pt>
                <c:pt idx="666">
                  <c:v>466.19999999999487</c:v>
                </c:pt>
                <c:pt idx="667">
                  <c:v>466.89999999999486</c:v>
                </c:pt>
                <c:pt idx="668">
                  <c:v>467.59999999999485</c:v>
                </c:pt>
                <c:pt idx="669">
                  <c:v>468.29999999999484</c:v>
                </c:pt>
                <c:pt idx="670">
                  <c:v>468.99999999999483</c:v>
                </c:pt>
                <c:pt idx="671">
                  <c:v>469.69999999999482</c:v>
                </c:pt>
                <c:pt idx="672">
                  <c:v>470.3999999999948</c:v>
                </c:pt>
                <c:pt idx="673">
                  <c:v>471.09999999999479</c:v>
                </c:pt>
                <c:pt idx="674">
                  <c:v>471.79999999999478</c:v>
                </c:pt>
                <c:pt idx="675">
                  <c:v>472.49999999999477</c:v>
                </c:pt>
                <c:pt idx="676">
                  <c:v>473.19999999999476</c:v>
                </c:pt>
                <c:pt idx="677">
                  <c:v>473.89999999999475</c:v>
                </c:pt>
                <c:pt idx="678">
                  <c:v>474.59999999999474</c:v>
                </c:pt>
                <c:pt idx="679">
                  <c:v>475.29999999999472</c:v>
                </c:pt>
                <c:pt idx="680">
                  <c:v>475.99999999999471</c:v>
                </c:pt>
                <c:pt idx="681">
                  <c:v>476.6999999999947</c:v>
                </c:pt>
                <c:pt idx="682">
                  <c:v>477.39999999999469</c:v>
                </c:pt>
                <c:pt idx="683">
                  <c:v>478.09999999999468</c:v>
                </c:pt>
                <c:pt idx="684">
                  <c:v>478.79999999999467</c:v>
                </c:pt>
                <c:pt idx="685">
                  <c:v>479.49999999999466</c:v>
                </c:pt>
                <c:pt idx="686">
                  <c:v>480.19999999999465</c:v>
                </c:pt>
                <c:pt idx="687">
                  <c:v>480.89999999999463</c:v>
                </c:pt>
                <c:pt idx="688">
                  <c:v>481.59999999999462</c:v>
                </c:pt>
                <c:pt idx="689">
                  <c:v>482.29999999999461</c:v>
                </c:pt>
                <c:pt idx="690">
                  <c:v>482.9999999999946</c:v>
                </c:pt>
                <c:pt idx="691">
                  <c:v>483.69999999999459</c:v>
                </c:pt>
                <c:pt idx="692">
                  <c:v>484.39999999999458</c:v>
                </c:pt>
                <c:pt idx="693">
                  <c:v>485.09999999999457</c:v>
                </c:pt>
                <c:pt idx="694">
                  <c:v>485.79999999999455</c:v>
                </c:pt>
                <c:pt idx="695">
                  <c:v>486.49999999999454</c:v>
                </c:pt>
                <c:pt idx="696">
                  <c:v>487.19999999999453</c:v>
                </c:pt>
                <c:pt idx="697">
                  <c:v>487.89999999999452</c:v>
                </c:pt>
                <c:pt idx="698">
                  <c:v>488.59999999999451</c:v>
                </c:pt>
                <c:pt idx="699">
                  <c:v>489.2999999999945</c:v>
                </c:pt>
                <c:pt idx="700">
                  <c:v>489.99999999999449</c:v>
                </c:pt>
                <c:pt idx="701">
                  <c:v>490.69999999999447</c:v>
                </c:pt>
                <c:pt idx="702">
                  <c:v>491.39999999999446</c:v>
                </c:pt>
                <c:pt idx="703">
                  <c:v>492.09999999999445</c:v>
                </c:pt>
                <c:pt idx="704">
                  <c:v>492.79999999999444</c:v>
                </c:pt>
                <c:pt idx="705">
                  <c:v>493.49999999999443</c:v>
                </c:pt>
                <c:pt idx="706">
                  <c:v>494.19999999999442</c:v>
                </c:pt>
                <c:pt idx="707">
                  <c:v>494.89999999999441</c:v>
                </c:pt>
                <c:pt idx="708">
                  <c:v>495.5999999999944</c:v>
                </c:pt>
                <c:pt idx="709">
                  <c:v>496.29999999999438</c:v>
                </c:pt>
                <c:pt idx="710">
                  <c:v>496.99999999999437</c:v>
                </c:pt>
                <c:pt idx="711">
                  <c:v>497.69999999999436</c:v>
                </c:pt>
                <c:pt idx="712">
                  <c:v>498.39999999999435</c:v>
                </c:pt>
                <c:pt idx="713">
                  <c:v>499.09999999999434</c:v>
                </c:pt>
                <c:pt idx="714">
                  <c:v>499.79999999999433</c:v>
                </c:pt>
                <c:pt idx="715">
                  <c:v>500.49999999999432</c:v>
                </c:pt>
                <c:pt idx="716">
                  <c:v>501.1999999999943</c:v>
                </c:pt>
                <c:pt idx="717">
                  <c:v>501.89999999999429</c:v>
                </c:pt>
                <c:pt idx="718">
                  <c:v>502.59999999999428</c:v>
                </c:pt>
                <c:pt idx="719">
                  <c:v>503.29999999999427</c:v>
                </c:pt>
                <c:pt idx="720">
                  <c:v>503.99999999999426</c:v>
                </c:pt>
                <c:pt idx="721">
                  <c:v>504.69999999999425</c:v>
                </c:pt>
                <c:pt idx="722">
                  <c:v>505.39999999999424</c:v>
                </c:pt>
                <c:pt idx="723">
                  <c:v>506.09999999999422</c:v>
                </c:pt>
                <c:pt idx="724">
                  <c:v>506.79999999999421</c:v>
                </c:pt>
                <c:pt idx="725">
                  <c:v>507.4999999999942</c:v>
                </c:pt>
                <c:pt idx="726">
                  <c:v>508.19999999999419</c:v>
                </c:pt>
                <c:pt idx="727">
                  <c:v>508.89999999999418</c:v>
                </c:pt>
                <c:pt idx="728">
                  <c:v>509.59999999999417</c:v>
                </c:pt>
                <c:pt idx="729">
                  <c:v>510.29999999999416</c:v>
                </c:pt>
                <c:pt idx="730">
                  <c:v>510.99999999999415</c:v>
                </c:pt>
                <c:pt idx="731">
                  <c:v>511.69999999999413</c:v>
                </c:pt>
                <c:pt idx="732">
                  <c:v>512.39999999999418</c:v>
                </c:pt>
                <c:pt idx="733">
                  <c:v>513.09999999999422</c:v>
                </c:pt>
                <c:pt idx="734">
                  <c:v>513.79999999999427</c:v>
                </c:pt>
                <c:pt idx="735">
                  <c:v>514.49999999999432</c:v>
                </c:pt>
                <c:pt idx="736">
                  <c:v>515.19999999999436</c:v>
                </c:pt>
                <c:pt idx="737">
                  <c:v>515.89999999999441</c:v>
                </c:pt>
                <c:pt idx="738">
                  <c:v>516.59999999999445</c:v>
                </c:pt>
                <c:pt idx="739">
                  <c:v>517.2999999999945</c:v>
                </c:pt>
                <c:pt idx="740">
                  <c:v>517.99999999999454</c:v>
                </c:pt>
                <c:pt idx="741">
                  <c:v>518.69999999999459</c:v>
                </c:pt>
                <c:pt idx="742">
                  <c:v>519.39999999999463</c:v>
                </c:pt>
                <c:pt idx="743">
                  <c:v>520.09999999999468</c:v>
                </c:pt>
                <c:pt idx="744">
                  <c:v>520.79999999999472</c:v>
                </c:pt>
                <c:pt idx="745">
                  <c:v>521.49999999999477</c:v>
                </c:pt>
                <c:pt idx="746">
                  <c:v>522.19999999999482</c:v>
                </c:pt>
                <c:pt idx="747">
                  <c:v>522.89999999999486</c:v>
                </c:pt>
                <c:pt idx="748">
                  <c:v>523.59999999999491</c:v>
                </c:pt>
                <c:pt idx="749">
                  <c:v>524.29999999999495</c:v>
                </c:pt>
                <c:pt idx="750">
                  <c:v>524.999999999995</c:v>
                </c:pt>
                <c:pt idx="751">
                  <c:v>525.69999999999504</c:v>
                </c:pt>
                <c:pt idx="752">
                  <c:v>526.39999999999509</c:v>
                </c:pt>
                <c:pt idx="753">
                  <c:v>527.09999999999513</c:v>
                </c:pt>
                <c:pt idx="754">
                  <c:v>527.79999999999518</c:v>
                </c:pt>
                <c:pt idx="755">
                  <c:v>528.49999999999523</c:v>
                </c:pt>
                <c:pt idx="756">
                  <c:v>529.19999999999527</c:v>
                </c:pt>
                <c:pt idx="757">
                  <c:v>529.89999999999532</c:v>
                </c:pt>
                <c:pt idx="758">
                  <c:v>530.59999999999536</c:v>
                </c:pt>
                <c:pt idx="759">
                  <c:v>531.29999999999541</c:v>
                </c:pt>
                <c:pt idx="760">
                  <c:v>531.99999999999545</c:v>
                </c:pt>
                <c:pt idx="761">
                  <c:v>532.6999999999955</c:v>
                </c:pt>
                <c:pt idx="762">
                  <c:v>533.39999999999554</c:v>
                </c:pt>
                <c:pt idx="763">
                  <c:v>534.09999999999559</c:v>
                </c:pt>
                <c:pt idx="764">
                  <c:v>534.79999999999563</c:v>
                </c:pt>
                <c:pt idx="765">
                  <c:v>535.49999999999568</c:v>
                </c:pt>
                <c:pt idx="766">
                  <c:v>536.19999999999573</c:v>
                </c:pt>
                <c:pt idx="767">
                  <c:v>536.89999999999577</c:v>
                </c:pt>
                <c:pt idx="768">
                  <c:v>537.59999999999582</c:v>
                </c:pt>
                <c:pt idx="769">
                  <c:v>538.29999999999586</c:v>
                </c:pt>
                <c:pt idx="770">
                  <c:v>538.99999999999591</c:v>
                </c:pt>
                <c:pt idx="771">
                  <c:v>539.69999999999595</c:v>
                </c:pt>
                <c:pt idx="772">
                  <c:v>540.399999999996</c:v>
                </c:pt>
                <c:pt idx="773">
                  <c:v>541.09999999999604</c:v>
                </c:pt>
                <c:pt idx="774">
                  <c:v>541.79999999999609</c:v>
                </c:pt>
                <c:pt idx="775">
                  <c:v>542.49999999999613</c:v>
                </c:pt>
                <c:pt idx="776">
                  <c:v>543.19999999999618</c:v>
                </c:pt>
                <c:pt idx="777">
                  <c:v>543.89999999999623</c:v>
                </c:pt>
                <c:pt idx="778">
                  <c:v>544.59999999999627</c:v>
                </c:pt>
                <c:pt idx="779">
                  <c:v>545.29999999999632</c:v>
                </c:pt>
                <c:pt idx="780">
                  <c:v>545.99999999999636</c:v>
                </c:pt>
                <c:pt idx="781">
                  <c:v>546.69999999999641</c:v>
                </c:pt>
                <c:pt idx="782">
                  <c:v>547.39999999999645</c:v>
                </c:pt>
                <c:pt idx="783">
                  <c:v>548.0999999999965</c:v>
                </c:pt>
                <c:pt idx="784">
                  <c:v>548.79999999999654</c:v>
                </c:pt>
                <c:pt idx="785">
                  <c:v>549.49999999999659</c:v>
                </c:pt>
                <c:pt idx="786">
                  <c:v>550.19999999999663</c:v>
                </c:pt>
                <c:pt idx="787">
                  <c:v>550.89999999999668</c:v>
                </c:pt>
                <c:pt idx="788">
                  <c:v>551.59999999999673</c:v>
                </c:pt>
                <c:pt idx="789">
                  <c:v>552.29999999999677</c:v>
                </c:pt>
                <c:pt idx="790">
                  <c:v>552.99999999999682</c:v>
                </c:pt>
                <c:pt idx="791">
                  <c:v>553.69999999999686</c:v>
                </c:pt>
                <c:pt idx="792">
                  <c:v>554.39999999999691</c:v>
                </c:pt>
                <c:pt idx="793">
                  <c:v>555.09999999999695</c:v>
                </c:pt>
                <c:pt idx="794">
                  <c:v>555.799999999997</c:v>
                </c:pt>
                <c:pt idx="795">
                  <c:v>556.49999999999704</c:v>
                </c:pt>
                <c:pt idx="796">
                  <c:v>557.19999999999709</c:v>
                </c:pt>
                <c:pt idx="797">
                  <c:v>557.89999999999714</c:v>
                </c:pt>
                <c:pt idx="798">
                  <c:v>558.59999999999718</c:v>
                </c:pt>
                <c:pt idx="799">
                  <c:v>559.29999999999723</c:v>
                </c:pt>
                <c:pt idx="800">
                  <c:v>559.99999999999727</c:v>
                </c:pt>
                <c:pt idx="801">
                  <c:v>560.69999999999732</c:v>
                </c:pt>
                <c:pt idx="802">
                  <c:v>561.39999999999736</c:v>
                </c:pt>
                <c:pt idx="803">
                  <c:v>562.09999999999741</c:v>
                </c:pt>
                <c:pt idx="804">
                  <c:v>562.79999999999745</c:v>
                </c:pt>
                <c:pt idx="805">
                  <c:v>563.4999999999975</c:v>
                </c:pt>
                <c:pt idx="806">
                  <c:v>564.19999999999754</c:v>
                </c:pt>
                <c:pt idx="807">
                  <c:v>564.89999999999759</c:v>
                </c:pt>
                <c:pt idx="808">
                  <c:v>565.59999999999764</c:v>
                </c:pt>
                <c:pt idx="809">
                  <c:v>566.29999999999768</c:v>
                </c:pt>
                <c:pt idx="810">
                  <c:v>566.99999999999773</c:v>
                </c:pt>
                <c:pt idx="811">
                  <c:v>567.69999999999777</c:v>
                </c:pt>
                <c:pt idx="812">
                  <c:v>568.39999999999782</c:v>
                </c:pt>
                <c:pt idx="813">
                  <c:v>569.09999999999786</c:v>
                </c:pt>
                <c:pt idx="814">
                  <c:v>569.79999999999791</c:v>
                </c:pt>
                <c:pt idx="815">
                  <c:v>570.49999999999795</c:v>
                </c:pt>
                <c:pt idx="816">
                  <c:v>571.199999999998</c:v>
                </c:pt>
                <c:pt idx="817">
                  <c:v>571.89999999999804</c:v>
                </c:pt>
                <c:pt idx="818">
                  <c:v>572.59999999999809</c:v>
                </c:pt>
                <c:pt idx="819">
                  <c:v>573.29999999999814</c:v>
                </c:pt>
                <c:pt idx="820">
                  <c:v>573.99999999999818</c:v>
                </c:pt>
                <c:pt idx="821">
                  <c:v>574.69999999999823</c:v>
                </c:pt>
                <c:pt idx="822">
                  <c:v>575.39999999999827</c:v>
                </c:pt>
                <c:pt idx="823">
                  <c:v>576.09999999999832</c:v>
                </c:pt>
                <c:pt idx="824">
                  <c:v>576.79999999999836</c:v>
                </c:pt>
                <c:pt idx="825">
                  <c:v>577.49999999999841</c:v>
                </c:pt>
                <c:pt idx="826">
                  <c:v>578.19999999999845</c:v>
                </c:pt>
                <c:pt idx="827">
                  <c:v>578.8999999999985</c:v>
                </c:pt>
                <c:pt idx="828">
                  <c:v>579.59999999999854</c:v>
                </c:pt>
                <c:pt idx="829">
                  <c:v>580.29999999999859</c:v>
                </c:pt>
                <c:pt idx="830">
                  <c:v>580.99999999999864</c:v>
                </c:pt>
                <c:pt idx="831">
                  <c:v>581.69999999999868</c:v>
                </c:pt>
                <c:pt idx="832">
                  <c:v>582.39999999999873</c:v>
                </c:pt>
                <c:pt idx="833">
                  <c:v>583.09999999999877</c:v>
                </c:pt>
                <c:pt idx="834">
                  <c:v>583.79999999999882</c:v>
                </c:pt>
                <c:pt idx="835">
                  <c:v>584.49999999999886</c:v>
                </c:pt>
                <c:pt idx="836">
                  <c:v>585.19999999999891</c:v>
                </c:pt>
                <c:pt idx="837">
                  <c:v>585.89999999999895</c:v>
                </c:pt>
                <c:pt idx="838">
                  <c:v>586.599999999999</c:v>
                </c:pt>
                <c:pt idx="839">
                  <c:v>587.29999999999905</c:v>
                </c:pt>
                <c:pt idx="840">
                  <c:v>587.99999999999909</c:v>
                </c:pt>
                <c:pt idx="841">
                  <c:v>588.69999999999914</c:v>
                </c:pt>
                <c:pt idx="842">
                  <c:v>589.39999999999918</c:v>
                </c:pt>
                <c:pt idx="843">
                  <c:v>590.09999999999923</c:v>
                </c:pt>
                <c:pt idx="844">
                  <c:v>590.79999999999927</c:v>
                </c:pt>
                <c:pt idx="845">
                  <c:v>591.49999999999932</c:v>
                </c:pt>
                <c:pt idx="846">
                  <c:v>592.19999999999936</c:v>
                </c:pt>
                <c:pt idx="847">
                  <c:v>592.89999999999941</c:v>
                </c:pt>
                <c:pt idx="848">
                  <c:v>593.59999999999945</c:v>
                </c:pt>
                <c:pt idx="849">
                  <c:v>594.2999999999995</c:v>
                </c:pt>
                <c:pt idx="850">
                  <c:v>594.99999999999955</c:v>
                </c:pt>
                <c:pt idx="851">
                  <c:v>595.69999999999959</c:v>
                </c:pt>
                <c:pt idx="852">
                  <c:v>596.39999999999964</c:v>
                </c:pt>
                <c:pt idx="853">
                  <c:v>597.09999999999968</c:v>
                </c:pt>
                <c:pt idx="854">
                  <c:v>597.79999999999973</c:v>
                </c:pt>
                <c:pt idx="855">
                  <c:v>598.49999999999977</c:v>
                </c:pt>
                <c:pt idx="856">
                  <c:v>599.19999999999982</c:v>
                </c:pt>
                <c:pt idx="857">
                  <c:v>599.89999999999986</c:v>
                </c:pt>
                <c:pt idx="858">
                  <c:v>600.59999999999991</c:v>
                </c:pt>
                <c:pt idx="859">
                  <c:v>601.29999999999995</c:v>
                </c:pt>
                <c:pt idx="860">
                  <c:v>602</c:v>
                </c:pt>
                <c:pt idx="861">
                  <c:v>602.70000000000005</c:v>
                </c:pt>
                <c:pt idx="862">
                  <c:v>603.40000000000009</c:v>
                </c:pt>
                <c:pt idx="863">
                  <c:v>604.10000000000014</c:v>
                </c:pt>
                <c:pt idx="864">
                  <c:v>604.80000000000018</c:v>
                </c:pt>
                <c:pt idx="865">
                  <c:v>605.50000000000023</c:v>
                </c:pt>
                <c:pt idx="866">
                  <c:v>606.20000000000027</c:v>
                </c:pt>
                <c:pt idx="867">
                  <c:v>606.90000000000032</c:v>
                </c:pt>
                <c:pt idx="868">
                  <c:v>607.60000000000036</c:v>
                </c:pt>
                <c:pt idx="869">
                  <c:v>608.30000000000041</c:v>
                </c:pt>
                <c:pt idx="870">
                  <c:v>609.00000000000045</c:v>
                </c:pt>
                <c:pt idx="871">
                  <c:v>609.7000000000005</c:v>
                </c:pt>
                <c:pt idx="872">
                  <c:v>610.40000000000055</c:v>
                </c:pt>
                <c:pt idx="873">
                  <c:v>611.10000000000059</c:v>
                </c:pt>
                <c:pt idx="874">
                  <c:v>611.80000000000064</c:v>
                </c:pt>
                <c:pt idx="875">
                  <c:v>612.50000000000068</c:v>
                </c:pt>
                <c:pt idx="876">
                  <c:v>613.20000000000073</c:v>
                </c:pt>
                <c:pt idx="877">
                  <c:v>613.90000000000077</c:v>
                </c:pt>
                <c:pt idx="878">
                  <c:v>614.60000000000082</c:v>
                </c:pt>
                <c:pt idx="879">
                  <c:v>615.30000000000086</c:v>
                </c:pt>
                <c:pt idx="880">
                  <c:v>616.00000000000091</c:v>
                </c:pt>
                <c:pt idx="881">
                  <c:v>616.70000000000095</c:v>
                </c:pt>
                <c:pt idx="882">
                  <c:v>617.400000000001</c:v>
                </c:pt>
                <c:pt idx="883">
                  <c:v>618.10000000000105</c:v>
                </c:pt>
                <c:pt idx="884">
                  <c:v>618.80000000000109</c:v>
                </c:pt>
                <c:pt idx="885">
                  <c:v>619.50000000000114</c:v>
                </c:pt>
                <c:pt idx="886">
                  <c:v>620.20000000000118</c:v>
                </c:pt>
                <c:pt idx="887">
                  <c:v>620.90000000000123</c:v>
                </c:pt>
                <c:pt idx="888">
                  <c:v>621.60000000000127</c:v>
                </c:pt>
                <c:pt idx="889">
                  <c:v>622.30000000000132</c:v>
                </c:pt>
                <c:pt idx="890">
                  <c:v>623.00000000000136</c:v>
                </c:pt>
                <c:pt idx="891">
                  <c:v>623.70000000000141</c:v>
                </c:pt>
                <c:pt idx="892">
                  <c:v>624.40000000000146</c:v>
                </c:pt>
                <c:pt idx="893">
                  <c:v>625.1000000000015</c:v>
                </c:pt>
                <c:pt idx="894">
                  <c:v>625.80000000000155</c:v>
                </c:pt>
                <c:pt idx="895">
                  <c:v>626.50000000000159</c:v>
                </c:pt>
                <c:pt idx="896">
                  <c:v>627.20000000000164</c:v>
                </c:pt>
                <c:pt idx="897">
                  <c:v>627.90000000000168</c:v>
                </c:pt>
                <c:pt idx="898">
                  <c:v>628.60000000000173</c:v>
                </c:pt>
                <c:pt idx="899">
                  <c:v>629.30000000000177</c:v>
                </c:pt>
                <c:pt idx="900">
                  <c:v>630.00000000000182</c:v>
                </c:pt>
                <c:pt idx="901">
                  <c:v>630.70000000000186</c:v>
                </c:pt>
                <c:pt idx="902">
                  <c:v>631.40000000000191</c:v>
                </c:pt>
                <c:pt idx="903">
                  <c:v>632.10000000000196</c:v>
                </c:pt>
                <c:pt idx="904">
                  <c:v>632.800000000002</c:v>
                </c:pt>
                <c:pt idx="905">
                  <c:v>633.50000000000205</c:v>
                </c:pt>
                <c:pt idx="906">
                  <c:v>634.20000000000209</c:v>
                </c:pt>
                <c:pt idx="907">
                  <c:v>634.90000000000214</c:v>
                </c:pt>
                <c:pt idx="908">
                  <c:v>635.60000000000218</c:v>
                </c:pt>
                <c:pt idx="909">
                  <c:v>636.30000000000223</c:v>
                </c:pt>
                <c:pt idx="910">
                  <c:v>637.00000000000227</c:v>
                </c:pt>
                <c:pt idx="911">
                  <c:v>637.70000000000232</c:v>
                </c:pt>
                <c:pt idx="912">
                  <c:v>638.40000000000236</c:v>
                </c:pt>
                <c:pt idx="913">
                  <c:v>639.10000000000241</c:v>
                </c:pt>
                <c:pt idx="914">
                  <c:v>639.80000000000246</c:v>
                </c:pt>
                <c:pt idx="915">
                  <c:v>640.5000000000025</c:v>
                </c:pt>
                <c:pt idx="916">
                  <c:v>641.20000000000255</c:v>
                </c:pt>
                <c:pt idx="917">
                  <c:v>641.90000000000259</c:v>
                </c:pt>
                <c:pt idx="918">
                  <c:v>642.60000000000264</c:v>
                </c:pt>
                <c:pt idx="919">
                  <c:v>643.30000000000268</c:v>
                </c:pt>
                <c:pt idx="920">
                  <c:v>644.00000000000273</c:v>
                </c:pt>
                <c:pt idx="921">
                  <c:v>644.70000000000277</c:v>
                </c:pt>
                <c:pt idx="922">
                  <c:v>645.40000000000282</c:v>
                </c:pt>
                <c:pt idx="923">
                  <c:v>646.10000000000286</c:v>
                </c:pt>
                <c:pt idx="924">
                  <c:v>646.80000000000291</c:v>
                </c:pt>
                <c:pt idx="925">
                  <c:v>647.50000000000296</c:v>
                </c:pt>
                <c:pt idx="926">
                  <c:v>648.200000000003</c:v>
                </c:pt>
                <c:pt idx="927">
                  <c:v>648.90000000000305</c:v>
                </c:pt>
                <c:pt idx="928">
                  <c:v>649.60000000000309</c:v>
                </c:pt>
                <c:pt idx="929">
                  <c:v>650.30000000000314</c:v>
                </c:pt>
                <c:pt idx="930">
                  <c:v>651.00000000000318</c:v>
                </c:pt>
                <c:pt idx="931">
                  <c:v>651.70000000000323</c:v>
                </c:pt>
                <c:pt idx="932">
                  <c:v>652.40000000000327</c:v>
                </c:pt>
                <c:pt idx="933">
                  <c:v>653.10000000000332</c:v>
                </c:pt>
                <c:pt idx="934">
                  <c:v>653.80000000000337</c:v>
                </c:pt>
                <c:pt idx="935">
                  <c:v>654.50000000000341</c:v>
                </c:pt>
                <c:pt idx="936">
                  <c:v>655.20000000000346</c:v>
                </c:pt>
                <c:pt idx="937">
                  <c:v>655.9000000000035</c:v>
                </c:pt>
                <c:pt idx="938">
                  <c:v>656.60000000000355</c:v>
                </c:pt>
                <c:pt idx="939">
                  <c:v>657.30000000000359</c:v>
                </c:pt>
                <c:pt idx="940">
                  <c:v>658.00000000000364</c:v>
                </c:pt>
                <c:pt idx="941">
                  <c:v>658.70000000000368</c:v>
                </c:pt>
                <c:pt idx="942">
                  <c:v>659.40000000000373</c:v>
                </c:pt>
                <c:pt idx="943">
                  <c:v>660.10000000000377</c:v>
                </c:pt>
                <c:pt idx="944">
                  <c:v>660.80000000000382</c:v>
                </c:pt>
                <c:pt idx="945">
                  <c:v>661.50000000000387</c:v>
                </c:pt>
                <c:pt idx="946">
                  <c:v>662.20000000000391</c:v>
                </c:pt>
                <c:pt idx="947">
                  <c:v>662.90000000000396</c:v>
                </c:pt>
                <c:pt idx="948">
                  <c:v>663.600000000004</c:v>
                </c:pt>
                <c:pt idx="949">
                  <c:v>664.30000000000405</c:v>
                </c:pt>
                <c:pt idx="950">
                  <c:v>665.00000000000409</c:v>
                </c:pt>
                <c:pt idx="951">
                  <c:v>665.70000000000414</c:v>
                </c:pt>
                <c:pt idx="952">
                  <c:v>666.40000000000418</c:v>
                </c:pt>
                <c:pt idx="953">
                  <c:v>667.10000000000423</c:v>
                </c:pt>
                <c:pt idx="954">
                  <c:v>667.80000000000427</c:v>
                </c:pt>
                <c:pt idx="955">
                  <c:v>668.50000000000432</c:v>
                </c:pt>
                <c:pt idx="956">
                  <c:v>669.20000000000437</c:v>
                </c:pt>
                <c:pt idx="957">
                  <c:v>669.90000000000441</c:v>
                </c:pt>
                <c:pt idx="958">
                  <c:v>670.60000000000446</c:v>
                </c:pt>
                <c:pt idx="959">
                  <c:v>671.3000000000045</c:v>
                </c:pt>
                <c:pt idx="960">
                  <c:v>672.00000000000455</c:v>
                </c:pt>
                <c:pt idx="961">
                  <c:v>672.70000000000459</c:v>
                </c:pt>
                <c:pt idx="962">
                  <c:v>673.40000000000464</c:v>
                </c:pt>
                <c:pt idx="963">
                  <c:v>674.10000000000468</c:v>
                </c:pt>
                <c:pt idx="964">
                  <c:v>674.80000000000473</c:v>
                </c:pt>
                <c:pt idx="965">
                  <c:v>675.50000000000477</c:v>
                </c:pt>
                <c:pt idx="966">
                  <c:v>676.20000000000482</c:v>
                </c:pt>
                <c:pt idx="967">
                  <c:v>676.90000000000487</c:v>
                </c:pt>
                <c:pt idx="968">
                  <c:v>677.60000000000491</c:v>
                </c:pt>
                <c:pt idx="969">
                  <c:v>678.30000000000496</c:v>
                </c:pt>
                <c:pt idx="970">
                  <c:v>679.000000000005</c:v>
                </c:pt>
                <c:pt idx="971">
                  <c:v>679.70000000000505</c:v>
                </c:pt>
                <c:pt idx="972">
                  <c:v>680.40000000000509</c:v>
                </c:pt>
                <c:pt idx="973">
                  <c:v>681.10000000000514</c:v>
                </c:pt>
                <c:pt idx="974">
                  <c:v>681.80000000000518</c:v>
                </c:pt>
                <c:pt idx="975">
                  <c:v>682.50000000000523</c:v>
                </c:pt>
                <c:pt idx="976">
                  <c:v>683.20000000000528</c:v>
                </c:pt>
                <c:pt idx="977">
                  <c:v>683.90000000000532</c:v>
                </c:pt>
                <c:pt idx="978">
                  <c:v>684.60000000000537</c:v>
                </c:pt>
                <c:pt idx="979">
                  <c:v>685.30000000000541</c:v>
                </c:pt>
                <c:pt idx="980">
                  <c:v>686.00000000000546</c:v>
                </c:pt>
                <c:pt idx="981">
                  <c:v>686.7000000000055</c:v>
                </c:pt>
                <c:pt idx="982">
                  <c:v>687.40000000000555</c:v>
                </c:pt>
                <c:pt idx="983">
                  <c:v>688.10000000000559</c:v>
                </c:pt>
                <c:pt idx="984">
                  <c:v>688.80000000000564</c:v>
                </c:pt>
                <c:pt idx="985">
                  <c:v>689.50000000000568</c:v>
                </c:pt>
                <c:pt idx="986">
                  <c:v>690.20000000000573</c:v>
                </c:pt>
                <c:pt idx="987">
                  <c:v>690.90000000000578</c:v>
                </c:pt>
                <c:pt idx="988">
                  <c:v>691.60000000000582</c:v>
                </c:pt>
                <c:pt idx="989">
                  <c:v>692.30000000000587</c:v>
                </c:pt>
                <c:pt idx="990">
                  <c:v>693.00000000000591</c:v>
                </c:pt>
                <c:pt idx="991">
                  <c:v>693.70000000000596</c:v>
                </c:pt>
                <c:pt idx="992">
                  <c:v>694.400000000006</c:v>
                </c:pt>
                <c:pt idx="993">
                  <c:v>695.10000000000605</c:v>
                </c:pt>
                <c:pt idx="994">
                  <c:v>695.80000000000609</c:v>
                </c:pt>
                <c:pt idx="995">
                  <c:v>696.50000000000614</c:v>
                </c:pt>
                <c:pt idx="996">
                  <c:v>697.20000000000618</c:v>
                </c:pt>
                <c:pt idx="997">
                  <c:v>697.90000000000623</c:v>
                </c:pt>
                <c:pt idx="998">
                  <c:v>698.60000000000628</c:v>
                </c:pt>
              </c:numCache>
            </c:numRef>
          </c:xVal>
          <c:yVal>
            <c:numRef>
              <c:f>'Rekensheet heterogene watergang'!$AH$4:$AH$1002</c:f>
              <c:numCache>
                <c:formatCode>0.00</c:formatCode>
                <c:ptCount val="999"/>
                <c:pt idx="0">
                  <c:v>1.0479219887064262</c:v>
                </c:pt>
                <c:pt idx="1">
                  <c:v>1.0481243212330997</c:v>
                </c:pt>
                <c:pt idx="2">
                  <c:v>1.0483265680426361</c:v>
                </c:pt>
                <c:pt idx="3">
                  <c:v>1.0485287297683703</c:v>
                </c:pt>
                <c:pt idx="4">
                  <c:v>1.0487308070393839</c:v>
                </c:pt>
                <c:pt idx="5">
                  <c:v>1.0489328004805372</c:v>
                </c:pt>
                <c:pt idx="6">
                  <c:v>1.0491347107124895</c:v>
                </c:pt>
                <c:pt idx="7">
                  <c:v>1.0493365383517292</c:v>
                </c:pt>
                <c:pt idx="8">
                  <c:v>1.0495382840105982</c:v>
                </c:pt>
                <c:pt idx="9">
                  <c:v>1.0497399482973189</c:v>
                </c:pt>
                <c:pt idx="10">
                  <c:v>1.0499415318160208</c:v>
                </c:pt>
                <c:pt idx="11">
                  <c:v>1.0501430351667671</c:v>
                </c:pt>
                <c:pt idx="12">
                  <c:v>1.0503444589455762</c:v>
                </c:pt>
                <c:pt idx="13">
                  <c:v>1.0505458037444537</c:v>
                </c:pt>
                <c:pt idx="14">
                  <c:v>1.0507470701514126</c:v>
                </c:pt>
                <c:pt idx="15">
                  <c:v>1.0509482587505017</c:v>
                </c:pt>
                <c:pt idx="16">
                  <c:v>1.0511493701218315</c:v>
                </c:pt>
                <c:pt idx="17">
                  <c:v>1.0513504048415958</c:v>
                </c:pt>
                <c:pt idx="18">
                  <c:v>1.0515513634820988</c:v>
                </c:pt>
                <c:pt idx="19">
                  <c:v>1.0517522466117837</c:v>
                </c:pt>
                <c:pt idx="20">
                  <c:v>1.0519530547952498</c:v>
                </c:pt>
                <c:pt idx="21">
                  <c:v>1.0521537885932841</c:v>
                </c:pt>
                <c:pt idx="22">
                  <c:v>1.0523544485628815</c:v>
                </c:pt>
                <c:pt idx="23">
                  <c:v>1.0525550352572715</c:v>
                </c:pt>
                <c:pt idx="24">
                  <c:v>1.0527555492259431</c:v>
                </c:pt>
                <c:pt idx="25">
                  <c:v>1.0529559910146651</c:v>
                </c:pt>
                <c:pt idx="26">
                  <c:v>1.0531563611655144</c:v>
                </c:pt>
                <c:pt idx="27">
                  <c:v>1.0533566602168987</c:v>
                </c:pt>
                <c:pt idx="28">
                  <c:v>1.0535568887035782</c:v>
                </c:pt>
                <c:pt idx="29">
                  <c:v>1.0537570471566913</c:v>
                </c:pt>
                <c:pt idx="30">
                  <c:v>1.0539571361037798</c:v>
                </c:pt>
                <c:pt idx="31">
                  <c:v>1.0541571560688063</c:v>
                </c:pt>
                <c:pt idx="32">
                  <c:v>1.0543571075721849</c:v>
                </c:pt>
                <c:pt idx="33">
                  <c:v>1.0545569911308008</c:v>
                </c:pt>
                <c:pt idx="34">
                  <c:v>1.0547568072580296</c:v>
                </c:pt>
                <c:pt idx="35">
                  <c:v>1.0549565564637668</c:v>
                </c:pt>
                <c:pt idx="36">
                  <c:v>1.0551562392544482</c:v>
                </c:pt>
                <c:pt idx="37">
                  <c:v>1.0553558561330709</c:v>
                </c:pt>
                <c:pt idx="38">
                  <c:v>1.055555407599216</c:v>
                </c:pt>
                <c:pt idx="39">
                  <c:v>1.0557548941490742</c:v>
                </c:pt>
                <c:pt idx="40">
                  <c:v>1.0559543162754639</c:v>
                </c:pt>
                <c:pt idx="41">
                  <c:v>1.0561536744678568</c:v>
                </c:pt>
                <c:pt idx="42">
                  <c:v>1.0563529692123956</c:v>
                </c:pt>
                <c:pt idx="43">
                  <c:v>1.0565522009919222</c:v>
                </c:pt>
                <c:pt idx="44">
                  <c:v>1.0567513702859939</c:v>
                </c:pt>
                <c:pt idx="45">
                  <c:v>1.0569504775709055</c:v>
                </c:pt>
                <c:pt idx="46">
                  <c:v>1.0571495233197163</c:v>
                </c:pt>
                <c:pt idx="47">
                  <c:v>1.0573485080022638</c:v>
                </c:pt>
                <c:pt idx="48">
                  <c:v>1.0575474320851903</c:v>
                </c:pt>
                <c:pt idx="49">
                  <c:v>1.0577462960319628</c:v>
                </c:pt>
                <c:pt idx="50">
                  <c:v>1.0579451003028908</c:v>
                </c:pt>
                <c:pt idx="51">
                  <c:v>1.0581438453551542</c:v>
                </c:pt>
                <c:pt idx="52">
                  <c:v>1.0583425316428168</c:v>
                </c:pt>
                <c:pt idx="53">
                  <c:v>1.0585411596168524</c:v>
                </c:pt>
                <c:pt idx="54">
                  <c:v>1.05873972972516</c:v>
                </c:pt>
                <c:pt idx="55">
                  <c:v>1.0589382424125893</c:v>
                </c:pt>
                <c:pt idx="56">
                  <c:v>1.0591366981209573</c:v>
                </c:pt>
                <c:pt idx="57">
                  <c:v>1.0593350972890723</c:v>
                </c:pt>
                <c:pt idx="58">
                  <c:v>1.0595334403527494</c:v>
                </c:pt>
                <c:pt idx="59">
                  <c:v>1.0597317277448342</c:v>
                </c:pt>
                <c:pt idx="60">
                  <c:v>1.059929959895219</c:v>
                </c:pt>
                <c:pt idx="61">
                  <c:v>1.0601281372308666</c:v>
                </c:pt>
                <c:pt idx="62">
                  <c:v>1.0603262601758279</c:v>
                </c:pt>
                <c:pt idx="63">
                  <c:v>1.0605243291512589</c:v>
                </c:pt>
                <c:pt idx="64">
                  <c:v>1.0607223445754439</c:v>
                </c:pt>
                <c:pt idx="65">
                  <c:v>1.060920306863814</c:v>
                </c:pt>
                <c:pt idx="66">
                  <c:v>1.0611182164289645</c:v>
                </c:pt>
                <c:pt idx="67">
                  <c:v>1.0613160736806742</c:v>
                </c:pt>
                <c:pt idx="68">
                  <c:v>1.0615138790259249</c:v>
                </c:pt>
                <c:pt idx="69">
                  <c:v>1.0617116328689227</c:v>
                </c:pt>
                <c:pt idx="70">
                  <c:v>1.0619093356111082</c:v>
                </c:pt>
                <c:pt idx="71">
                  <c:v>1.0621069876511875</c:v>
                </c:pt>
                <c:pt idx="72">
                  <c:v>1.0623045893851393</c:v>
                </c:pt>
                <c:pt idx="73">
                  <c:v>1.0625021412062399</c:v>
                </c:pt>
                <c:pt idx="74">
                  <c:v>1.0626996435050771</c:v>
                </c:pt>
                <c:pt idx="75">
                  <c:v>1.0628970966695741</c:v>
                </c:pt>
                <c:pt idx="76">
                  <c:v>1.0630945010849997</c:v>
                </c:pt>
                <c:pt idx="77">
                  <c:v>1.0632918571339927</c:v>
                </c:pt>
                <c:pt idx="78">
                  <c:v>1.0634891651965754</c:v>
                </c:pt>
                <c:pt idx="79">
                  <c:v>1.0636864256501755</c:v>
                </c:pt>
                <c:pt idx="80">
                  <c:v>1.0638836388696382</c:v>
                </c:pt>
                <c:pt idx="81">
                  <c:v>1.0640808052272481</c:v>
                </c:pt>
                <c:pt idx="82">
                  <c:v>1.0642779250927443</c:v>
                </c:pt>
                <c:pt idx="83">
                  <c:v>1.0644749988333373</c:v>
                </c:pt>
                <c:pt idx="84">
                  <c:v>1.0646720268137289</c:v>
                </c:pt>
                <c:pt idx="85">
                  <c:v>1.0648690093961239</c:v>
                </c:pt>
                <c:pt idx="86">
                  <c:v>1.0650659469402528</c:v>
                </c:pt>
                <c:pt idx="87">
                  <c:v>1.0652628398033854</c:v>
                </c:pt>
                <c:pt idx="88">
                  <c:v>1.0654596883403464</c:v>
                </c:pt>
                <c:pt idx="89">
                  <c:v>1.0656564929035353</c:v>
                </c:pt>
                <c:pt idx="90">
                  <c:v>1.0658532538429388</c:v>
                </c:pt>
                <c:pt idx="91">
                  <c:v>1.066049971506152</c:v>
                </c:pt>
                <c:pt idx="92">
                  <c:v>1.0662466462383891</c:v>
                </c:pt>
                <c:pt idx="93">
                  <c:v>1.0664432783825031</c:v>
                </c:pt>
                <c:pt idx="94">
                  <c:v>1.0666398682790035</c:v>
                </c:pt>
                <c:pt idx="95">
                  <c:v>1.0668364162660635</c:v>
                </c:pt>
                <c:pt idx="96">
                  <c:v>1.067032922679549</c:v>
                </c:pt>
                <c:pt idx="97">
                  <c:v>1.0672293878530239</c:v>
                </c:pt>
                <c:pt idx="98">
                  <c:v>1.067425812117768</c:v>
                </c:pt>
                <c:pt idx="99">
                  <c:v>1.0676221958027938</c:v>
                </c:pt>
                <c:pt idx="100">
                  <c:v>1.0678185392348645</c:v>
                </c:pt>
                <c:pt idx="101">
                  <c:v>1.068014842738503</c:v>
                </c:pt>
                <c:pt idx="102">
                  <c:v>1.0682111066360125</c:v>
                </c:pt>
                <c:pt idx="103">
                  <c:v>1.0684073312474887</c:v>
                </c:pt>
                <c:pt idx="104">
                  <c:v>1.0686035168908359</c:v>
                </c:pt>
                <c:pt idx="105">
                  <c:v>1.0687996638817807</c:v>
                </c:pt>
                <c:pt idx="106">
                  <c:v>1.0689957725338888</c:v>
                </c:pt>
                <c:pt idx="107">
                  <c:v>1.0691918431585796</c:v>
                </c:pt>
                <c:pt idx="108">
                  <c:v>1.0693878760651376</c:v>
                </c:pt>
                <c:pt idx="109">
                  <c:v>1.0695838715607289</c:v>
                </c:pt>
                <c:pt idx="110">
                  <c:v>1.0697798299504209</c:v>
                </c:pt>
                <c:pt idx="111">
                  <c:v>1.0699757515371842</c:v>
                </c:pt>
                <c:pt idx="112">
                  <c:v>1.0701716366219194</c:v>
                </c:pt>
                <c:pt idx="113">
                  <c:v>1.0703674855034639</c:v>
                </c:pt>
                <c:pt idx="114">
                  <c:v>1.0705632984786098</c:v>
                </c:pt>
                <c:pt idx="115">
                  <c:v>1.0707590758421126</c:v>
                </c:pt>
                <c:pt idx="116">
                  <c:v>1.0709548178867128</c:v>
                </c:pt>
                <c:pt idx="117">
                  <c:v>1.0711505249031414</c:v>
                </c:pt>
                <c:pt idx="118">
                  <c:v>1.071346197180141</c:v>
                </c:pt>
                <c:pt idx="119">
                  <c:v>1.071541835004475</c:v>
                </c:pt>
                <c:pt idx="120">
                  <c:v>1.0717374386609397</c:v>
                </c:pt>
                <c:pt idx="121">
                  <c:v>1.0719330084323833</c:v>
                </c:pt>
                <c:pt idx="122">
                  <c:v>1.0721285445997124</c:v>
                </c:pt>
                <c:pt idx="123">
                  <c:v>1.0723240474419122</c:v>
                </c:pt>
                <c:pt idx="124">
                  <c:v>1.0725195172360549</c:v>
                </c:pt>
                <c:pt idx="125">
                  <c:v>1.0727149542573124</c:v>
                </c:pt>
                <c:pt idx="126">
                  <c:v>1.0729103587789734</c:v>
                </c:pt>
                <c:pt idx="127">
                  <c:v>1.0731057310724521</c:v>
                </c:pt>
                <c:pt idx="128">
                  <c:v>1.0733010714073026</c:v>
                </c:pt>
                <c:pt idx="129">
                  <c:v>1.0734963800512327</c:v>
                </c:pt>
                <c:pt idx="130">
                  <c:v>1.0736916572701132</c:v>
                </c:pt>
                <c:pt idx="131">
                  <c:v>1.0738869033279954</c:v>
                </c:pt>
                <c:pt idx="132">
                  <c:v>1.0740821184871181</c:v>
                </c:pt>
                <c:pt idx="133">
                  <c:v>1.0742773030079258</c:v>
                </c:pt>
                <c:pt idx="134">
                  <c:v>1.0744724571490736</c:v>
                </c:pt>
                <c:pt idx="135">
                  <c:v>1.0746675811674473</c:v>
                </c:pt>
                <c:pt idx="136">
                  <c:v>1.0748626753181689</c:v>
                </c:pt>
                <c:pt idx="137">
                  <c:v>1.0750577398546144</c:v>
                </c:pt>
                <c:pt idx="138">
                  <c:v>1.0752527750284213</c:v>
                </c:pt>
                <c:pt idx="139">
                  <c:v>1.0754477810894998</c:v>
                </c:pt>
                <c:pt idx="140">
                  <c:v>1.0756427582860515</c:v>
                </c:pt>
                <c:pt idx="141">
                  <c:v>1.0758377068645721</c:v>
                </c:pt>
                <c:pt idx="142">
                  <c:v>1.0760326270698706</c:v>
                </c:pt>
                <c:pt idx="143">
                  <c:v>1.0762275191450739</c:v>
                </c:pt>
                <c:pt idx="144">
                  <c:v>1.076422383331646</c:v>
                </c:pt>
                <c:pt idx="145">
                  <c:v>1.0766172198693924</c:v>
                </c:pt>
                <c:pt idx="146">
                  <c:v>1.0768120289964749</c:v>
                </c:pt>
                <c:pt idx="147">
                  <c:v>1.0770068109494242</c:v>
                </c:pt>
                <c:pt idx="148">
                  <c:v>1.0772015659631451</c:v>
                </c:pt>
                <c:pt idx="149">
                  <c:v>1.0773962942709356</c:v>
                </c:pt>
                <c:pt idx="150">
                  <c:v>1.0775909961044923</c:v>
                </c:pt>
                <c:pt idx="151">
                  <c:v>1.077785671693922</c:v>
                </c:pt>
                <c:pt idx="152">
                  <c:v>1.0779803212677543</c:v>
                </c:pt>
                <c:pt idx="153">
                  <c:v>1.0781749450529525</c:v>
                </c:pt>
                <c:pt idx="154">
                  <c:v>1.0783695432749214</c:v>
                </c:pt>
                <c:pt idx="155">
                  <c:v>1.0785641161575219</c:v>
                </c:pt>
                <c:pt idx="156">
                  <c:v>1.0787586639230791</c:v>
                </c:pt>
                <c:pt idx="157">
                  <c:v>1.0789531867923916</c:v>
                </c:pt>
                <c:pt idx="158">
                  <c:v>1.0791476849847459</c:v>
                </c:pt>
                <c:pt idx="159">
                  <c:v>1.0793421587179213</c:v>
                </c:pt>
                <c:pt idx="160">
                  <c:v>1.079536608208207</c:v>
                </c:pt>
                <c:pt idx="161">
                  <c:v>1.0797310336704073</c:v>
                </c:pt>
                <c:pt idx="162">
                  <c:v>1.0799254353178516</c:v>
                </c:pt>
                <c:pt idx="163">
                  <c:v>1.0801198133624073</c:v>
                </c:pt>
                <c:pt idx="164">
                  <c:v>1.0803141680144877</c:v>
                </c:pt>
                <c:pt idx="165">
                  <c:v>1.080508499483064</c:v>
                </c:pt>
                <c:pt idx="166">
                  <c:v>1.0807028079756715</c:v>
                </c:pt>
                <c:pt idx="167">
                  <c:v>1.0808970936984235</c:v>
                </c:pt>
                <c:pt idx="168">
                  <c:v>1.081091356856019</c:v>
                </c:pt>
                <c:pt idx="169">
                  <c:v>1.0812855976517515</c:v>
                </c:pt>
                <c:pt idx="170">
                  <c:v>1.0814798162875212</c:v>
                </c:pt>
                <c:pt idx="171">
                  <c:v>1.081674012963842</c:v>
                </c:pt>
                <c:pt idx="172">
                  <c:v>1.0818681878798513</c:v>
                </c:pt>
                <c:pt idx="173">
                  <c:v>1.0820623412333221</c:v>
                </c:pt>
                <c:pt idx="174">
                  <c:v>1.0822564732206692</c:v>
                </c:pt>
                <c:pt idx="175">
                  <c:v>1.0824505840369576</c:v>
                </c:pt>
                <c:pt idx="176">
                  <c:v>1.0826446738759181</c:v>
                </c:pt>
                <c:pt idx="177">
                  <c:v>1.0828387429299466</c:v>
                </c:pt>
                <c:pt idx="178">
                  <c:v>1.0830327913901228</c:v>
                </c:pt>
                <c:pt idx="179">
                  <c:v>1.0832268194462131</c:v>
                </c:pt>
                <c:pt idx="180">
                  <c:v>1.0834208272866819</c:v>
                </c:pt>
                <c:pt idx="181">
                  <c:v>1.0836148150987006</c:v>
                </c:pt>
                <c:pt idx="182">
                  <c:v>1.0838087830681526</c:v>
                </c:pt>
                <c:pt idx="183">
                  <c:v>1.0840027313796512</c:v>
                </c:pt>
                <c:pt idx="184">
                  <c:v>1.0841966602165372</c:v>
                </c:pt>
                <c:pt idx="185">
                  <c:v>1.0843905697608938</c:v>
                </c:pt>
                <c:pt idx="186">
                  <c:v>1.084584460193557</c:v>
                </c:pt>
                <c:pt idx="187">
                  <c:v>1.0847783316941184</c:v>
                </c:pt>
                <c:pt idx="188">
                  <c:v>1.0849721844409363</c:v>
                </c:pt>
                <c:pt idx="189">
                  <c:v>1.0851660186111471</c:v>
                </c:pt>
                <c:pt idx="190">
                  <c:v>1.0853598343806683</c:v>
                </c:pt>
                <c:pt idx="191">
                  <c:v>1.0855536319242103</c:v>
                </c:pt>
                <c:pt idx="192">
                  <c:v>1.0857474114152847</c:v>
                </c:pt>
                <c:pt idx="193">
                  <c:v>1.085941173026209</c:v>
                </c:pt>
                <c:pt idx="194">
                  <c:v>1.0861349169281189</c:v>
                </c:pt>
                <c:pt idx="195">
                  <c:v>1.086328643290976</c:v>
                </c:pt>
                <c:pt idx="196">
                  <c:v>1.0865223522835716</c:v>
                </c:pt>
                <c:pt idx="197">
                  <c:v>1.0867160440735397</c:v>
                </c:pt>
                <c:pt idx="198">
                  <c:v>1.0869097188273633</c:v>
                </c:pt>
                <c:pt idx="199">
                  <c:v>1.0871033767103779</c:v>
                </c:pt>
                <c:pt idx="200">
                  <c:v>1.0872970178867882</c:v>
                </c:pt>
                <c:pt idx="201">
                  <c:v>1.0874906425196673</c:v>
                </c:pt>
                <c:pt idx="202">
                  <c:v>1.0876842507709679</c:v>
                </c:pt>
                <c:pt idx="203">
                  <c:v>1.0878778428015312</c:v>
                </c:pt>
                <c:pt idx="204">
                  <c:v>1.0880714187710936</c:v>
                </c:pt>
                <c:pt idx="205">
                  <c:v>1.0882649788382919</c:v>
                </c:pt>
                <c:pt idx="206">
                  <c:v>1.0884585231606736</c:v>
                </c:pt>
                <c:pt idx="207">
                  <c:v>1.0886520518947038</c:v>
                </c:pt>
                <c:pt idx="208">
                  <c:v>1.0888455651957705</c:v>
                </c:pt>
                <c:pt idx="209">
                  <c:v>1.0890390632181943</c:v>
                </c:pt>
                <c:pt idx="210">
                  <c:v>1.0892325461152366</c:v>
                </c:pt>
                <c:pt idx="211">
                  <c:v>1.0894260140391034</c:v>
                </c:pt>
                <c:pt idx="212">
                  <c:v>1.0896194671409529</c:v>
                </c:pt>
                <c:pt idx="213">
                  <c:v>1.0898129055709058</c:v>
                </c:pt>
                <c:pt idx="214">
                  <c:v>1.0900063294780518</c:v>
                </c:pt>
                <c:pt idx="215">
                  <c:v>1.0901997390104525</c:v>
                </c:pt>
                <c:pt idx="216">
                  <c:v>1.0903931343151512</c:v>
                </c:pt>
                <c:pt idx="217">
                  <c:v>1.0905865155381815</c:v>
                </c:pt>
                <c:pt idx="218">
                  <c:v>1.0907798828245723</c:v>
                </c:pt>
                <c:pt idx="219">
                  <c:v>1.0909732363183531</c:v>
                </c:pt>
                <c:pt idx="220">
                  <c:v>1.0911665761625629</c:v>
                </c:pt>
                <c:pt idx="221">
                  <c:v>1.0913599024992584</c:v>
                </c:pt>
                <c:pt idx="222">
                  <c:v>1.0915532154695167</c:v>
                </c:pt>
                <c:pt idx="223">
                  <c:v>1.0917465152134447</c:v>
                </c:pt>
                <c:pt idx="224">
                  <c:v>1.0919398018701842</c:v>
                </c:pt>
                <c:pt idx="225">
                  <c:v>1.0921330755779204</c:v>
                </c:pt>
                <c:pt idx="226">
                  <c:v>1.0923263364738875</c:v>
                </c:pt>
                <c:pt idx="227">
                  <c:v>1.0925195846943723</c:v>
                </c:pt>
                <c:pt idx="228">
                  <c:v>1.0927128203747267</c:v>
                </c:pt>
                <c:pt idx="229">
                  <c:v>1.0929060436493665</c:v>
                </c:pt>
                <c:pt idx="230">
                  <c:v>1.0930992546517864</c:v>
                </c:pt>
                <c:pt idx="231">
                  <c:v>1.0932924535145583</c:v>
                </c:pt>
                <c:pt idx="232">
                  <c:v>1.0934856403693418</c:v>
                </c:pt>
                <c:pt idx="233">
                  <c:v>1.0936788153468893</c:v>
                </c:pt>
                <c:pt idx="234">
                  <c:v>1.0938719785770532</c:v>
                </c:pt>
                <c:pt idx="235">
                  <c:v>1.09406513018879</c:v>
                </c:pt>
                <c:pt idx="236">
                  <c:v>1.0942582703101678</c:v>
                </c:pt>
                <c:pt idx="237">
                  <c:v>1.0944513990683715</c:v>
                </c:pt>
                <c:pt idx="238">
                  <c:v>1.094644516589711</c:v>
                </c:pt>
                <c:pt idx="239">
                  <c:v>1.0948376229996233</c:v>
                </c:pt>
                <c:pt idx="240">
                  <c:v>1.095030718422682</c:v>
                </c:pt>
                <c:pt idx="241">
                  <c:v>1.0952238029826007</c:v>
                </c:pt>
                <c:pt idx="242">
                  <c:v>1.0954168768022412</c:v>
                </c:pt>
                <c:pt idx="243">
                  <c:v>1.0956099400036148</c:v>
                </c:pt>
                <c:pt idx="244">
                  <c:v>1.0958029927078949</c:v>
                </c:pt>
                <c:pt idx="245">
                  <c:v>1.0959960350354156</c:v>
                </c:pt>
                <c:pt idx="246">
                  <c:v>1.0961890671056824</c:v>
                </c:pt>
                <c:pt idx="247">
                  <c:v>1.0963820890373766</c:v>
                </c:pt>
                <c:pt idx="248">
                  <c:v>1.0965751009483582</c:v>
                </c:pt>
                <c:pt idx="249">
                  <c:v>1.0967681029556753</c:v>
                </c:pt>
                <c:pt idx="250">
                  <c:v>1.0969610951755664</c:v>
                </c:pt>
                <c:pt idx="251">
                  <c:v>1.0971540777234681</c:v>
                </c:pt>
                <c:pt idx="252">
                  <c:v>1.0973470507140228</c:v>
                </c:pt>
                <c:pt idx="253">
                  <c:v>1.0975400142610729</c:v>
                </c:pt>
                <c:pt idx="254">
                  <c:v>1.0977329684776813</c:v>
                </c:pt>
                <c:pt idx="255">
                  <c:v>1.0979259134761299</c:v>
                </c:pt>
                <c:pt idx="256">
                  <c:v>1.098118849367919</c:v>
                </c:pt>
                <c:pt idx="257">
                  <c:v>1.0983117762637828</c:v>
                </c:pt>
                <c:pt idx="258">
                  <c:v>1.0985046942736891</c:v>
                </c:pt>
                <c:pt idx="259">
                  <c:v>1.0986976035068448</c:v>
                </c:pt>
                <c:pt idx="260">
                  <c:v>1.0988905040717001</c:v>
                </c:pt>
                <c:pt idx="261">
                  <c:v>1.0990833960759585</c:v>
                </c:pt>
                <c:pt idx="262">
                  <c:v>1.0992762796265745</c:v>
                </c:pt>
                <c:pt idx="263">
                  <c:v>1.0994691548297653</c:v>
                </c:pt>
                <c:pt idx="264">
                  <c:v>1.0996620217910127</c:v>
                </c:pt>
                <c:pt idx="265">
                  <c:v>1.0998548806150674</c:v>
                </c:pt>
                <c:pt idx="266">
                  <c:v>1.1000477314059542</c:v>
                </c:pt>
                <c:pt idx="267">
                  <c:v>1.1002405742669805</c:v>
                </c:pt>
                <c:pt idx="268">
                  <c:v>1.1004334093007349</c:v>
                </c:pt>
                <c:pt idx="269">
                  <c:v>1.1006262366090973</c:v>
                </c:pt>
                <c:pt idx="270">
                  <c:v>1.1008190562932407</c:v>
                </c:pt>
                <c:pt idx="271">
                  <c:v>1.1010118684536379</c:v>
                </c:pt>
                <c:pt idx="272">
                  <c:v>1.1012046731900653</c:v>
                </c:pt>
                <c:pt idx="273">
                  <c:v>1.1013974706016043</c:v>
                </c:pt>
                <c:pt idx="274">
                  <c:v>1.101590260786655</c:v>
                </c:pt>
                <c:pt idx="275">
                  <c:v>1.1017830438429301</c:v>
                </c:pt>
                <c:pt idx="276">
                  <c:v>1.1019758198674672</c:v>
                </c:pt>
                <c:pt idx="277">
                  <c:v>1.1021685889566291</c:v>
                </c:pt>
                <c:pt idx="278">
                  <c:v>1.1023613512061099</c:v>
                </c:pt>
                <c:pt idx="279">
                  <c:v>1.1025541067109399</c:v>
                </c:pt>
                <c:pt idx="280">
                  <c:v>1.1027468555654893</c:v>
                </c:pt>
                <c:pt idx="281">
                  <c:v>1.1029395978634733</c:v>
                </c:pt>
                <c:pt idx="282">
                  <c:v>1.1031323336979559</c:v>
                </c:pt>
                <c:pt idx="283">
                  <c:v>1.1033250631613538</c:v>
                </c:pt>
                <c:pt idx="284">
                  <c:v>1.1035177863454424</c:v>
                </c:pt>
                <c:pt idx="285">
                  <c:v>1.1037105033413572</c:v>
                </c:pt>
                <c:pt idx="286">
                  <c:v>1.1497253482851013</c:v>
                </c:pt>
                <c:pt idx="287">
                  <c:v>1.1499437185114556</c:v>
                </c:pt>
                <c:pt idx="288">
                  <c:v>1.1501620720756744</c:v>
                </c:pt>
                <c:pt idx="289">
                  <c:v>1.1503804089815204</c:v>
                </c:pt>
                <c:pt idx="290">
                  <c:v>1.1505987292327819</c:v>
                </c:pt>
                <c:pt idx="291">
                  <c:v>1.150817032833273</c:v>
                </c:pt>
                <c:pt idx="292">
                  <c:v>1.1510353197868362</c:v>
                </c:pt>
                <c:pt idx="293">
                  <c:v>1.1512535900973386</c:v>
                </c:pt>
                <c:pt idx="294">
                  <c:v>1.1514718437686744</c:v>
                </c:pt>
                <c:pt idx="295">
                  <c:v>1.1516900808047639</c:v>
                </c:pt>
                <c:pt idx="296">
                  <c:v>1.1519083012095528</c:v>
                </c:pt>
                <c:pt idx="297">
                  <c:v>1.1521265049870135</c:v>
                </c:pt>
                <c:pt idx="298">
                  <c:v>1.1523446921411447</c:v>
                </c:pt>
                <c:pt idx="299">
                  <c:v>1.1525628626759714</c:v>
                </c:pt>
                <c:pt idx="300">
                  <c:v>1.1527810165955428</c:v>
                </c:pt>
                <c:pt idx="301">
                  <c:v>1.1529991539039355</c:v>
                </c:pt>
                <c:pt idx="302">
                  <c:v>1.153217274605252</c:v>
                </c:pt>
                <c:pt idx="303">
                  <c:v>1.1534353787036191</c:v>
                </c:pt>
                <c:pt idx="304">
                  <c:v>1.1536534662031912</c:v>
                </c:pt>
                <c:pt idx="305">
                  <c:v>1.1538715371081469</c:v>
                </c:pt>
                <c:pt idx="306">
                  <c:v>1.1540895914226916</c:v>
                </c:pt>
                <c:pt idx="307">
                  <c:v>1.1543076291510541</c:v>
                </c:pt>
                <c:pt idx="308">
                  <c:v>1.154525650297491</c:v>
                </c:pt>
                <c:pt idx="309">
                  <c:v>1.1547436548662839</c:v>
                </c:pt>
                <c:pt idx="310">
                  <c:v>1.1549616428617391</c:v>
                </c:pt>
                <c:pt idx="311">
                  <c:v>1.1551796142881869</c:v>
                </c:pt>
                <c:pt idx="312">
                  <c:v>1.1553975691499869</c:v>
                </c:pt>
                <c:pt idx="313">
                  <c:v>1.1556155074515191</c:v>
                </c:pt>
                <c:pt idx="314">
                  <c:v>1.1558334291971923</c:v>
                </c:pt>
                <c:pt idx="315">
                  <c:v>1.1560513343914391</c:v>
                </c:pt>
                <c:pt idx="316">
                  <c:v>1.1562692230387162</c:v>
                </c:pt>
                <c:pt idx="317">
                  <c:v>1.1564870951435062</c:v>
                </c:pt>
                <c:pt idx="318">
                  <c:v>1.1567049507103171</c:v>
                </c:pt>
                <c:pt idx="319">
                  <c:v>1.1569227897436802</c:v>
                </c:pt>
                <c:pt idx="320">
                  <c:v>1.1571406122481545</c:v>
                </c:pt>
                <c:pt idx="321">
                  <c:v>1.1573584182283201</c:v>
                </c:pt>
                <c:pt idx="322">
                  <c:v>1.1575762076887837</c:v>
                </c:pt>
                <c:pt idx="323">
                  <c:v>1.1577939806341768</c:v>
                </c:pt>
                <c:pt idx="324">
                  <c:v>1.1580117370691558</c:v>
                </c:pt>
                <c:pt idx="325">
                  <c:v>1.1582294769984001</c:v>
                </c:pt>
                <c:pt idx="326">
                  <c:v>1.1584472004266149</c:v>
                </c:pt>
                <c:pt idx="327">
                  <c:v>1.1586649073585291</c:v>
                </c:pt>
                <c:pt idx="328">
                  <c:v>1.1588825977988968</c:v>
                </c:pt>
                <c:pt idx="329">
                  <c:v>1.1591002717524947</c:v>
                </c:pt>
                <c:pt idx="330">
                  <c:v>1.1593179292241265</c:v>
                </c:pt>
                <c:pt idx="331">
                  <c:v>1.1595355702186174</c:v>
                </c:pt>
                <c:pt idx="332">
                  <c:v>1.1597531947408177</c:v>
                </c:pt>
                <c:pt idx="333">
                  <c:v>1.1599708027956022</c:v>
                </c:pt>
                <c:pt idx="334">
                  <c:v>1.1601883943878699</c:v>
                </c:pt>
                <c:pt idx="335">
                  <c:v>1.1604059695225419</c:v>
                </c:pt>
                <c:pt idx="336">
                  <c:v>1.1606235282045658</c:v>
                </c:pt>
                <c:pt idx="337">
                  <c:v>1.1608410704389118</c:v>
                </c:pt>
                <c:pt idx="338">
                  <c:v>1.1610585962305733</c:v>
                </c:pt>
                <c:pt idx="339">
                  <c:v>1.1612761055845684</c:v>
                </c:pt>
                <c:pt idx="340">
                  <c:v>1.161493598505938</c:v>
                </c:pt>
                <c:pt idx="341">
                  <c:v>1.1617110749997481</c:v>
                </c:pt>
                <c:pt idx="342">
                  <c:v>1.1619285350710866</c:v>
                </c:pt>
                <c:pt idx="343">
                  <c:v>1.1621459787250659</c:v>
                </c:pt>
                <c:pt idx="344">
                  <c:v>1.1623634059668217</c:v>
                </c:pt>
                <c:pt idx="345">
                  <c:v>1.1625808168015126</c:v>
                </c:pt>
                <c:pt idx="346">
                  <c:v>1.1627982112343214</c:v>
                </c:pt>
                <c:pt idx="347">
                  <c:v>1.1630155892704535</c:v>
                </c:pt>
                <c:pt idx="348">
                  <c:v>1.1632329509151382</c:v>
                </c:pt>
                <c:pt idx="349">
                  <c:v>1.1634502961736264</c:v>
                </c:pt>
                <c:pt idx="350">
                  <c:v>1.163667625051195</c:v>
                </c:pt>
                <c:pt idx="351">
                  <c:v>1.1638849375531406</c:v>
                </c:pt>
                <c:pt idx="352">
                  <c:v>1.1641022336847855</c:v>
                </c:pt>
                <c:pt idx="353">
                  <c:v>1.1643195134514732</c:v>
                </c:pt>
                <c:pt idx="354">
                  <c:v>1.1645367768585713</c:v>
                </c:pt>
                <c:pt idx="355">
                  <c:v>1.1647540239114691</c:v>
                </c:pt>
                <c:pt idx="356">
                  <c:v>1.1649712546155793</c:v>
                </c:pt>
                <c:pt idx="357">
                  <c:v>1.1651884689763379</c:v>
                </c:pt>
                <c:pt idx="358">
                  <c:v>1.165405666999203</c:v>
                </c:pt>
                <c:pt idx="359">
                  <c:v>1.1656228486896543</c:v>
                </c:pt>
                <c:pt idx="360">
                  <c:v>1.1658400140531966</c:v>
                </c:pt>
                <c:pt idx="361">
                  <c:v>1.1660571630953538</c:v>
                </c:pt>
                <c:pt idx="362">
                  <c:v>1.1662742958216759</c:v>
                </c:pt>
                <c:pt idx="363">
                  <c:v>1.1664914122377317</c:v>
                </c:pt>
                <c:pt idx="364">
                  <c:v>1.1667085123491157</c:v>
                </c:pt>
                <c:pt idx="365">
                  <c:v>1.1669255961614418</c:v>
                </c:pt>
                <c:pt idx="366">
                  <c:v>1.1671426636803479</c:v>
                </c:pt>
                <c:pt idx="367">
                  <c:v>1.1673597149114938</c:v>
                </c:pt>
                <c:pt idx="368">
                  <c:v>1.1675767498605607</c:v>
                </c:pt>
                <c:pt idx="369">
                  <c:v>1.1677937685332527</c:v>
                </c:pt>
                <c:pt idx="370">
                  <c:v>1.1680107709352947</c:v>
                </c:pt>
                <c:pt idx="371">
                  <c:v>1.1682277570724355</c:v>
                </c:pt>
                <c:pt idx="372">
                  <c:v>1.1684447269504437</c:v>
                </c:pt>
                <c:pt idx="373">
                  <c:v>1.1686616805751102</c:v>
                </c:pt>
                <c:pt idx="374">
                  <c:v>1.1688786179522499</c:v>
                </c:pt>
                <c:pt idx="375">
                  <c:v>1.1690955390876958</c:v>
                </c:pt>
                <c:pt idx="376">
                  <c:v>1.1693124439873048</c:v>
                </c:pt>
                <c:pt idx="377">
                  <c:v>1.1695293326569551</c:v>
                </c:pt>
                <c:pt idx="378">
                  <c:v>1.1697462051025462</c:v>
                </c:pt>
                <c:pt idx="379">
                  <c:v>1.1699630613299992</c:v>
                </c:pt>
                <c:pt idx="380">
                  <c:v>1.170179901345257</c:v>
                </c:pt>
                <c:pt idx="381">
                  <c:v>1.1703967251542824</c:v>
                </c:pt>
                <c:pt idx="382">
                  <c:v>1.1706135327630611</c:v>
                </c:pt>
                <c:pt idx="383">
                  <c:v>1.1708303241775999</c:v>
                </c:pt>
                <c:pt idx="384">
                  <c:v>1.1710470994039264</c:v>
                </c:pt>
                <c:pt idx="385">
                  <c:v>1.1712638584480881</c:v>
                </c:pt>
                <c:pt idx="386">
                  <c:v>1.1714806013161569</c:v>
                </c:pt>
                <c:pt idx="387">
                  <c:v>1.171697328014222</c:v>
                </c:pt>
                <c:pt idx="388">
                  <c:v>1.1719140385483957</c:v>
                </c:pt>
                <c:pt idx="389">
                  <c:v>1.1721307329248112</c:v>
                </c:pt>
                <c:pt idx="390">
                  <c:v>1.1723474111496217</c:v>
                </c:pt>
                <c:pt idx="391">
                  <c:v>1.1725640732290024</c:v>
                </c:pt>
                <c:pt idx="392">
                  <c:v>1.1727807191691475</c:v>
                </c:pt>
                <c:pt idx="393">
                  <c:v>1.1729973489762733</c:v>
                </c:pt>
                <c:pt idx="394">
                  <c:v>1.1732139626566165</c:v>
                </c:pt>
                <c:pt idx="395">
                  <c:v>1.1734305602164345</c:v>
                </c:pt>
                <c:pt idx="396">
                  <c:v>1.1736471416620042</c:v>
                </c:pt>
                <c:pt idx="397">
                  <c:v>1.1738637069996241</c:v>
                </c:pt>
                <c:pt idx="398">
                  <c:v>1.1740802562356127</c:v>
                </c:pt>
                <c:pt idx="399">
                  <c:v>1.1742967893763092</c:v>
                </c:pt>
                <c:pt idx="400">
                  <c:v>1.1745133064280722</c:v>
                </c:pt>
                <c:pt idx="401">
                  <c:v>1.1747298073972814</c:v>
                </c:pt>
                <c:pt idx="402">
                  <c:v>1.1749462922903371</c:v>
                </c:pt>
                <c:pt idx="403">
                  <c:v>1.1751627611136577</c:v>
                </c:pt>
                <c:pt idx="404">
                  <c:v>1.1753792138736843</c:v>
                </c:pt>
                <c:pt idx="405">
                  <c:v>1.1755956505768765</c:v>
                </c:pt>
                <c:pt idx="406">
                  <c:v>1.1758120712297133</c:v>
                </c:pt>
                <c:pt idx="407">
                  <c:v>1.1760284758386954</c:v>
                </c:pt>
                <c:pt idx="408">
                  <c:v>1.176244864410342</c:v>
                </c:pt>
                <c:pt idx="409">
                  <c:v>1.1764612369511931</c:v>
                </c:pt>
                <c:pt idx="410">
                  <c:v>1.1766775934678066</c:v>
                </c:pt>
                <c:pt idx="411">
                  <c:v>1.1768939339667626</c:v>
                </c:pt>
                <c:pt idx="412">
                  <c:v>1.1771102584546587</c:v>
                </c:pt>
                <c:pt idx="413">
                  <c:v>1.177326566938113</c:v>
                </c:pt>
                <c:pt idx="414">
                  <c:v>1.1775428594237636</c:v>
                </c:pt>
                <c:pt idx="415">
                  <c:v>1.1777591359182673</c:v>
                </c:pt>
                <c:pt idx="416">
                  <c:v>1.1779753964283004</c:v>
                </c:pt>
                <c:pt idx="417">
                  <c:v>1.1781916409605591</c:v>
                </c:pt>
                <c:pt idx="418">
                  <c:v>1.1784078695217575</c:v>
                </c:pt>
                <c:pt idx="419">
                  <c:v>1.1786240821186302</c:v>
                </c:pt>
                <c:pt idx="420">
                  <c:v>1.1788402787579322</c:v>
                </c:pt>
                <c:pt idx="421">
                  <c:v>1.1790564594464339</c:v>
                </c:pt>
                <c:pt idx="422">
                  <c:v>1.1792726241909284</c:v>
                </c:pt>
                <c:pt idx="423">
                  <c:v>1.1794887729982262</c:v>
                </c:pt>
                <c:pt idx="424">
                  <c:v>1.179704905875157</c:v>
                </c:pt>
                <c:pt idx="425">
                  <c:v>1.179921022828569</c:v>
                </c:pt>
                <c:pt idx="426">
                  <c:v>1.18013712386533</c:v>
                </c:pt>
                <c:pt idx="427">
                  <c:v>1.1803532089923259</c:v>
                </c:pt>
                <c:pt idx="428">
                  <c:v>1.1805692782164623</c:v>
                </c:pt>
                <c:pt idx="429">
                  <c:v>1.1807853315446619</c:v>
                </c:pt>
                <c:pt idx="430">
                  <c:v>1.1810013689838681</c:v>
                </c:pt>
                <c:pt idx="431">
                  <c:v>1.181217390541041</c:v>
                </c:pt>
                <c:pt idx="432">
                  <c:v>1.1814333962231602</c:v>
                </c:pt>
                <c:pt idx="433">
                  <c:v>1.1816493860372235</c:v>
                </c:pt>
                <c:pt idx="434">
                  <c:v>1.1818653599902473</c:v>
                </c:pt>
                <c:pt idx="435">
                  <c:v>1.182081318089266</c:v>
                </c:pt>
                <c:pt idx="436">
                  <c:v>1.1822972603413333</c:v>
                </c:pt>
                <c:pt idx="437">
                  <c:v>1.1825131867535195</c:v>
                </c:pt>
                <c:pt idx="438">
                  <c:v>1.1827290973329139</c:v>
                </c:pt>
                <c:pt idx="439">
                  <c:v>1.182944992086624</c:v>
                </c:pt>
                <c:pt idx="440">
                  <c:v>1.183160871021776</c:v>
                </c:pt>
                <c:pt idx="441">
                  <c:v>1.1833767341455128</c:v>
                </c:pt>
                <c:pt idx="442">
                  <c:v>1.1835925814649964</c:v>
                </c:pt>
                <c:pt idx="443">
                  <c:v>1.1838084129874056</c:v>
                </c:pt>
                <c:pt idx="444">
                  <c:v>1.1840242287199385</c:v>
                </c:pt>
                <c:pt idx="445">
                  <c:v>1.1842400286698094</c:v>
                </c:pt>
                <c:pt idx="446">
                  <c:v>1.1844558128442519</c:v>
                </c:pt>
                <c:pt idx="447">
                  <c:v>1.1846715812505157</c:v>
                </c:pt>
                <c:pt idx="448">
                  <c:v>1.1848873338958703</c:v>
                </c:pt>
                <c:pt idx="449">
                  <c:v>1.1851030707875998</c:v>
                </c:pt>
                <c:pt idx="450">
                  <c:v>1.1853187919330088</c:v>
                </c:pt>
                <c:pt idx="451">
                  <c:v>1.1855344973394175</c:v>
                </c:pt>
                <c:pt idx="452">
                  <c:v>1.1857501870141642</c:v>
                </c:pt>
                <c:pt idx="453">
                  <c:v>1.185965860964604</c:v>
                </c:pt>
                <c:pt idx="454">
                  <c:v>1.1861815191981107</c:v>
                </c:pt>
                <c:pt idx="455">
                  <c:v>1.1863971617220734</c:v>
                </c:pt>
                <c:pt idx="456">
                  <c:v>1.1866127885439</c:v>
                </c:pt>
                <c:pt idx="457">
                  <c:v>1.1868283996710147</c:v>
                </c:pt>
                <c:pt idx="458">
                  <c:v>1.1870439951108589</c:v>
                </c:pt>
                <c:pt idx="459">
                  <c:v>1.1872595748708916</c:v>
                </c:pt>
                <c:pt idx="460">
                  <c:v>1.1874751389585878</c:v>
                </c:pt>
                <c:pt idx="461">
                  <c:v>1.1876906873814406</c:v>
                </c:pt>
                <c:pt idx="462">
                  <c:v>1.1879062201469588</c:v>
                </c:pt>
                <c:pt idx="463">
                  <c:v>1.1881217372626691</c:v>
                </c:pt>
                <c:pt idx="464">
                  <c:v>1.1883372387361137</c:v>
                </c:pt>
                <c:pt idx="465">
                  <c:v>1.1885527245748526</c:v>
                </c:pt>
                <c:pt idx="466">
                  <c:v>1.1887681947864623</c:v>
                </c:pt>
                <c:pt idx="467">
                  <c:v>1.1889836493785355</c:v>
                </c:pt>
                <c:pt idx="468">
                  <c:v>1.1891990883586812</c:v>
                </c:pt>
                <c:pt idx="469">
                  <c:v>1.1894145117345261</c:v>
                </c:pt>
                <c:pt idx="470">
                  <c:v>1.1896299195137119</c:v>
                </c:pt>
                <c:pt idx="471">
                  <c:v>1.1898453117038981</c:v>
                </c:pt>
                <c:pt idx="472">
                  <c:v>1.1900606883127589</c:v>
                </c:pt>
                <c:pt idx="473">
                  <c:v>1.190276049347986</c:v>
                </c:pt>
                <c:pt idx="474">
                  <c:v>1.1904913948172868</c:v>
                </c:pt>
                <c:pt idx="475">
                  <c:v>1.1907067247283853</c:v>
                </c:pt>
                <c:pt idx="476">
                  <c:v>1.1909220390890214</c:v>
                </c:pt>
                <c:pt idx="477">
                  <c:v>1.191137337906951</c:v>
                </c:pt>
                <c:pt idx="478">
                  <c:v>1.1913526211899454</c:v>
                </c:pt>
                <c:pt idx="479">
                  <c:v>1.1915678889457935</c:v>
                </c:pt>
                <c:pt idx="480">
                  <c:v>1.1917831411822979</c:v>
                </c:pt>
                <c:pt idx="481">
                  <c:v>1.1919983779072789</c:v>
                </c:pt>
                <c:pt idx="482">
                  <c:v>1.1922135991285718</c:v>
                </c:pt>
                <c:pt idx="483">
                  <c:v>1.1924288048540277</c:v>
                </c:pt>
                <c:pt idx="484">
                  <c:v>1.1926439950915135</c:v>
                </c:pt>
                <c:pt idx="485">
                  <c:v>1.192859169848911</c:v>
                </c:pt>
                <c:pt idx="486">
                  <c:v>1.1930743291341193</c:v>
                </c:pt>
                <c:pt idx="487">
                  <c:v>1.1932894729550509</c:v>
                </c:pt>
                <c:pt idx="488">
                  <c:v>1.193504601319636</c:v>
                </c:pt>
                <c:pt idx="489">
                  <c:v>1.193719714235818</c:v>
                </c:pt>
                <c:pt idx="490">
                  <c:v>1.1939348117115565</c:v>
                </c:pt>
                <c:pt idx="491">
                  <c:v>1.1941498937548274</c:v>
                </c:pt>
                <c:pt idx="492">
                  <c:v>1.1943649603736211</c:v>
                </c:pt>
                <c:pt idx="493">
                  <c:v>1.1945800115759422</c:v>
                </c:pt>
                <c:pt idx="494">
                  <c:v>1.1947950473698126</c:v>
                </c:pt>
                <c:pt idx="495">
                  <c:v>1.1950100677632671</c:v>
                </c:pt>
                <c:pt idx="496">
                  <c:v>1.1952250727643567</c:v>
                </c:pt>
                <c:pt idx="497">
                  <c:v>1.1954400623811481</c:v>
                </c:pt>
                <c:pt idx="498">
                  <c:v>1.1956550366217209</c:v>
                </c:pt>
                <c:pt idx="499">
                  <c:v>1.1958699954941718</c:v>
                </c:pt>
                <c:pt idx="500">
                  <c:v>1.1960849390066099</c:v>
                </c:pt>
                <c:pt idx="501">
                  <c:v>1.1962998671671625</c:v>
                </c:pt>
                <c:pt idx="502">
                  <c:v>1.1965147799839675</c:v>
                </c:pt>
                <c:pt idx="503">
                  <c:v>1.1967296774651812</c:v>
                </c:pt>
                <c:pt idx="504">
                  <c:v>1.1969445596189716</c:v>
                </c:pt>
                <c:pt idx="505">
                  <c:v>1.1971594264535237</c:v>
                </c:pt>
                <c:pt idx="506">
                  <c:v>1.1973742779770351</c:v>
                </c:pt>
                <c:pt idx="507">
                  <c:v>1.1975891141977189</c:v>
                </c:pt>
                <c:pt idx="508">
                  <c:v>1.1978039351238023</c:v>
                </c:pt>
                <c:pt idx="509">
                  <c:v>1.1980187407635272</c:v>
                </c:pt>
                <c:pt idx="510">
                  <c:v>1.1982335311251489</c:v>
                </c:pt>
                <c:pt idx="511">
                  <c:v>1.1984483062169375</c:v>
                </c:pt>
                <c:pt idx="512">
                  <c:v>1.1986630660471786</c:v>
                </c:pt>
                <c:pt idx="513">
                  <c:v>1.1988778106241695</c:v>
                </c:pt>
                <c:pt idx="514">
                  <c:v>1.1990925399562229</c:v>
                </c:pt>
                <c:pt idx="515">
                  <c:v>1.1993072540516658</c:v>
                </c:pt>
                <c:pt idx="516">
                  <c:v>1.1995219529188392</c:v>
                </c:pt>
                <c:pt idx="517">
                  <c:v>1.1997366365660969</c:v>
                </c:pt>
                <c:pt idx="518">
                  <c:v>1.1999513050018078</c:v>
                </c:pt>
                <c:pt idx="519">
                  <c:v>1.200165958234354</c:v>
                </c:pt>
                <c:pt idx="520">
                  <c:v>1.2003805962721319</c:v>
                </c:pt>
                <c:pt idx="521">
                  <c:v>1.2005952191235509</c:v>
                </c:pt>
                <c:pt idx="522">
                  <c:v>1.2008098267970351</c:v>
                </c:pt>
                <c:pt idx="523">
                  <c:v>1.2010244193010213</c:v>
                </c:pt>
                <c:pt idx="524">
                  <c:v>1.2012389966439598</c:v>
                </c:pt>
                <c:pt idx="525">
                  <c:v>1.2014535588343156</c:v>
                </c:pt>
                <c:pt idx="526">
                  <c:v>1.2016681058805661</c:v>
                </c:pt>
                <c:pt idx="527">
                  <c:v>1.201882637791202</c:v>
                </c:pt>
                <c:pt idx="528">
                  <c:v>1.2020971545747285</c:v>
                </c:pt>
                <c:pt idx="529">
                  <c:v>1.2023116562396627</c:v>
                </c:pt>
                <c:pt idx="530">
                  <c:v>1.2025261427945366</c:v>
                </c:pt>
                <c:pt idx="531">
                  <c:v>1.202740614247894</c:v>
                </c:pt>
                <c:pt idx="532">
                  <c:v>1.2029550706082919</c:v>
                </c:pt>
                <c:pt idx="533">
                  <c:v>1.2031695118843018</c:v>
                </c:pt>
                <c:pt idx="534">
                  <c:v>1.2033839380845068</c:v>
                </c:pt>
                <c:pt idx="535">
                  <c:v>1.203598349217504</c:v>
                </c:pt>
                <c:pt idx="536">
                  <c:v>1.2038127452919021</c:v>
                </c:pt>
                <c:pt idx="537">
                  <c:v>1.2040271263163245</c:v>
                </c:pt>
                <c:pt idx="538">
                  <c:v>1.2042414922994067</c:v>
                </c:pt>
                <c:pt idx="539">
                  <c:v>1.204455843249796</c:v>
                </c:pt>
                <c:pt idx="540">
                  <c:v>1.204670179176154</c:v>
                </c:pt>
                <c:pt idx="541">
                  <c:v>1.204884500087154</c:v>
                </c:pt>
                <c:pt idx="542">
                  <c:v>1.2050988059914831</c:v>
                </c:pt>
                <c:pt idx="543">
                  <c:v>1.2053130968978396</c:v>
                </c:pt>
                <c:pt idx="544">
                  <c:v>1.2055273728149347</c:v>
                </c:pt>
                <c:pt idx="545">
                  <c:v>1.2057416337514932</c:v>
                </c:pt>
                <c:pt idx="546">
                  <c:v>1.2059558797162508</c:v>
                </c:pt>
                <c:pt idx="547">
                  <c:v>1.2061701107179568</c:v>
                </c:pt>
                <c:pt idx="548">
                  <c:v>1.2063843267653716</c:v>
                </c:pt>
                <c:pt idx="549">
                  <c:v>1.2065985278672704</c:v>
                </c:pt>
                <c:pt idx="550">
                  <c:v>1.2068127140324367</c:v>
                </c:pt>
                <c:pt idx="551">
                  <c:v>1.2070268852696699</c:v>
                </c:pt>
                <c:pt idx="552">
                  <c:v>1.2072410415877801</c:v>
                </c:pt>
                <c:pt idx="553">
                  <c:v>1.2074551829955888</c:v>
                </c:pt>
                <c:pt idx="554">
                  <c:v>1.2076693095019313</c:v>
                </c:pt>
                <c:pt idx="555">
                  <c:v>1.2078834211156524</c:v>
                </c:pt>
                <c:pt idx="556">
                  <c:v>1.208097517845611</c:v>
                </c:pt>
                <c:pt idx="557">
                  <c:v>1.2083115997006773</c:v>
                </c:pt>
                <c:pt idx="558">
                  <c:v>1.2085256666897333</c:v>
                </c:pt>
                <c:pt idx="559">
                  <c:v>1.2087397188216724</c:v>
                </c:pt>
                <c:pt idx="560">
                  <c:v>1.2089537561054007</c:v>
                </c:pt>
                <c:pt idx="561">
                  <c:v>1.2091677785498351</c:v>
                </c:pt>
                <c:pt idx="562">
                  <c:v>1.2093817861639045</c:v>
                </c:pt>
                <c:pt idx="563">
                  <c:v>1.2095957789565486</c:v>
                </c:pt>
                <c:pt idx="564">
                  <c:v>1.2098097569367203</c:v>
                </c:pt>
                <c:pt idx="565">
                  <c:v>1.2100237201133832</c:v>
                </c:pt>
                <c:pt idx="566">
                  <c:v>1.2102376684955112</c:v>
                </c:pt>
                <c:pt idx="567">
                  <c:v>1.2104516020920921</c:v>
                </c:pt>
                <c:pt idx="568">
                  <c:v>1.2106655209121224</c:v>
                </c:pt>
                <c:pt idx="569">
                  <c:v>1.210879424964612</c:v>
                </c:pt>
                <c:pt idx="570">
                  <c:v>1.2110933142585811</c:v>
                </c:pt>
                <c:pt idx="571">
                  <c:v>1.2113071888030604</c:v>
                </c:pt>
                <c:pt idx="572">
                  <c:v>1.2115210486070933</c:v>
                </c:pt>
                <c:pt idx="573">
                  <c:v>1.2117348936797339</c:v>
                </c:pt>
                <c:pt idx="574">
                  <c:v>1.2119487240300457</c:v>
                </c:pt>
                <c:pt idx="575">
                  <c:v>1.2121625396671056</c:v>
                </c:pt>
                <c:pt idx="576">
                  <c:v>1.2123763406000003</c:v>
                </c:pt>
                <c:pt idx="577">
                  <c:v>1.2125901268378274</c:v>
                </c:pt>
                <c:pt idx="578">
                  <c:v>1.2128038983896956</c:v>
                </c:pt>
                <c:pt idx="579">
                  <c:v>1.2130176552647243</c:v>
                </c:pt>
                <c:pt idx="580">
                  <c:v>1.2132313974720432</c:v>
                </c:pt>
                <c:pt idx="581">
                  <c:v>1.213445125020794</c:v>
                </c:pt>
                <c:pt idx="582">
                  <c:v>1.2136588379201276</c:v>
                </c:pt>
                <c:pt idx="583">
                  <c:v>1.2138725361792064</c:v>
                </c:pt>
                <c:pt idx="584">
                  <c:v>1.2140862198072033</c:v>
                </c:pt>
                <c:pt idx="585">
                  <c:v>1.2142998888133019</c:v>
                </c:pt>
                <c:pt idx="586">
                  <c:v>1.2145135432066949</c:v>
                </c:pt>
                <c:pt idx="587">
                  <c:v>1.2147271829965878</c:v>
                </c:pt>
                <c:pt idx="588">
                  <c:v>1.2149408081921944</c:v>
                </c:pt>
                <c:pt idx="589">
                  <c:v>1.2151544188027399</c:v>
                </c:pt>
                <c:pt idx="590">
                  <c:v>1.2153680148374597</c:v>
                </c:pt>
                <c:pt idx="591">
                  <c:v>1.2155815963055985</c:v>
                </c:pt>
                <c:pt idx="592">
                  <c:v>1.2157951632164128</c:v>
                </c:pt>
                <c:pt idx="593">
                  <c:v>1.2160087155791677</c:v>
                </c:pt>
                <c:pt idx="594">
                  <c:v>1.2162222534031397</c:v>
                </c:pt>
                <c:pt idx="595">
                  <c:v>1.2164357766976146</c:v>
                </c:pt>
                <c:pt idx="596">
                  <c:v>1.2166492854718882</c:v>
                </c:pt>
                <c:pt idx="597">
                  <c:v>1.2168627797352665</c:v>
                </c:pt>
                <c:pt idx="598">
                  <c:v>1.2170762594970648</c:v>
                </c:pt>
                <c:pt idx="599">
                  <c:v>1.2172897247666099</c:v>
                </c:pt>
                <c:pt idx="600">
                  <c:v>1.2175031755532362</c:v>
                </c:pt>
                <c:pt idx="601">
                  <c:v>1.217716611866289</c:v>
                </c:pt>
                <c:pt idx="602">
                  <c:v>1.217930033715124</c:v>
                </c:pt>
                <c:pt idx="603">
                  <c:v>1.2181434411091054</c:v>
                </c:pt>
                <c:pt idx="604">
                  <c:v>1.218356834057607</c:v>
                </c:pt>
                <c:pt idx="605">
                  <c:v>1.2185702125700133</c:v>
                </c:pt>
                <c:pt idx="606">
                  <c:v>1.2187835766557173</c:v>
                </c:pt>
                <c:pt idx="607">
                  <c:v>1.2189969263241227</c:v>
                </c:pt>
                <c:pt idx="608">
                  <c:v>1.2192102615846405</c:v>
                </c:pt>
                <c:pt idx="609">
                  <c:v>1.219423582446693</c:v>
                </c:pt>
                <c:pt idx="610">
                  <c:v>1.2196368889197107</c:v>
                </c:pt>
                <c:pt idx="611">
                  <c:v>1.219850181013135</c:v>
                </c:pt>
                <c:pt idx="612">
                  <c:v>1.2200634587364143</c:v>
                </c:pt>
                <c:pt idx="613">
                  <c:v>1.2202767220990083</c:v>
                </c:pt>
                <c:pt idx="614">
                  <c:v>1.2204899711103838</c:v>
                </c:pt>
                <c:pt idx="615">
                  <c:v>1.2207032057800189</c:v>
                </c:pt>
                <c:pt idx="616">
                  <c:v>1.2209164261173993</c:v>
                </c:pt>
                <c:pt idx="617">
                  <c:v>1.2211296321320204</c:v>
                </c:pt>
                <c:pt idx="618">
                  <c:v>1.2213428238333857</c:v>
                </c:pt>
                <c:pt idx="619">
                  <c:v>1.2215560012310085</c:v>
                </c:pt>
                <c:pt idx="620">
                  <c:v>1.2217691643344109</c:v>
                </c:pt>
                <c:pt idx="621">
                  <c:v>1.2219823131531231</c:v>
                </c:pt>
                <c:pt idx="622">
                  <c:v>1.2221954476966852</c:v>
                </c:pt>
                <c:pt idx="623">
                  <c:v>1.222408567974645</c:v>
                </c:pt>
                <c:pt idx="624">
                  <c:v>1.2226216739965603</c:v>
                </c:pt>
                <c:pt idx="625">
                  <c:v>1.2228347657719949</c:v>
                </c:pt>
                <c:pt idx="626">
                  <c:v>1.223047843310525</c:v>
                </c:pt>
                <c:pt idx="627">
                  <c:v>1.2232609066217324</c:v>
                </c:pt>
                <c:pt idx="628">
                  <c:v>1.2234739557152086</c:v>
                </c:pt>
                <c:pt idx="629">
                  <c:v>1.223686990600553</c:v>
                </c:pt>
                <c:pt idx="630">
                  <c:v>1.2239000112873741</c:v>
                </c:pt>
                <c:pt idx="631">
                  <c:v>1.224113017785289</c:v>
                </c:pt>
                <c:pt idx="632">
                  <c:v>1.2243260101039215</c:v>
                </c:pt>
                <c:pt idx="633">
                  <c:v>1.2245389882529059</c:v>
                </c:pt>
                <c:pt idx="634">
                  <c:v>1.2247519522418828</c:v>
                </c:pt>
                <c:pt idx="635">
                  <c:v>1.2249649020805022</c:v>
                </c:pt>
                <c:pt idx="636">
                  <c:v>1.2251778377784217</c:v>
                </c:pt>
                <c:pt idx="637">
                  <c:v>1.2253907593453073</c:v>
                </c:pt>
                <c:pt idx="638">
                  <c:v>1.2256036667908332</c:v>
                </c:pt>
                <c:pt idx="639">
                  <c:v>1.2258165601246811</c:v>
                </c:pt>
                <c:pt idx="640">
                  <c:v>1.2260294393565405</c:v>
                </c:pt>
                <c:pt idx="641">
                  <c:v>1.2262423044961104</c:v>
                </c:pt>
                <c:pt idx="642">
                  <c:v>1.2264551555530958</c:v>
                </c:pt>
                <c:pt idx="643">
                  <c:v>1.2266679925372106</c:v>
                </c:pt>
                <c:pt idx="644">
                  <c:v>1.2268808154581758</c:v>
                </c:pt>
                <c:pt idx="645">
                  <c:v>1.2270936243257211</c:v>
                </c:pt>
                <c:pt idx="646">
                  <c:v>1.2273064191495835</c:v>
                </c:pt>
                <c:pt idx="647">
                  <c:v>1.2275191999395072</c:v>
                </c:pt>
                <c:pt idx="648">
                  <c:v>1.2277319667052444</c:v>
                </c:pt>
                <c:pt idx="649">
                  <c:v>1.2279447194565545</c:v>
                </c:pt>
                <c:pt idx="650">
                  <c:v>1.2281574582032053</c:v>
                </c:pt>
                <c:pt idx="651">
                  <c:v>1.228370182954972</c:v>
                </c:pt>
                <c:pt idx="652">
                  <c:v>1.2285828937216359</c:v>
                </c:pt>
                <c:pt idx="653">
                  <c:v>1.2287955905129864</c:v>
                </c:pt>
                <c:pt idx="654">
                  <c:v>1.2290082733388215</c:v>
                </c:pt>
                <c:pt idx="655">
                  <c:v>1.2292209422089451</c:v>
                </c:pt>
                <c:pt idx="656">
                  <c:v>1.2294335971331685</c:v>
                </c:pt>
                <c:pt idx="657">
                  <c:v>1.2296462381213109</c:v>
                </c:pt>
                <c:pt idx="658">
                  <c:v>1.2298588651831983</c:v>
                </c:pt>
                <c:pt idx="659">
                  <c:v>1.2300714783286633</c:v>
                </c:pt>
                <c:pt idx="660">
                  <c:v>1.2302840775675468</c:v>
                </c:pt>
                <c:pt idx="661">
                  <c:v>1.2304966629096958</c:v>
                </c:pt>
                <c:pt idx="662">
                  <c:v>1.2307092343649644</c:v>
                </c:pt>
                <c:pt idx="663">
                  <c:v>1.2309217919432136</c:v>
                </c:pt>
                <c:pt idx="664">
                  <c:v>1.2311343356543125</c:v>
                </c:pt>
                <c:pt idx="665">
                  <c:v>1.231346865508135</c:v>
                </c:pt>
                <c:pt idx="666">
                  <c:v>1.2315593815145642</c:v>
                </c:pt>
                <c:pt idx="667">
                  <c:v>1.2317718836834883</c:v>
                </c:pt>
                <c:pt idx="668">
                  <c:v>1.2319843720248027</c:v>
                </c:pt>
                <c:pt idx="669">
                  <c:v>1.2321968465484099</c:v>
                </c:pt>
                <c:pt idx="670">
                  <c:v>1.2324093072642184</c:v>
                </c:pt>
                <c:pt idx="671">
                  <c:v>1.2326217541821434</c:v>
                </c:pt>
                <c:pt idx="672">
                  <c:v>1.2328341873121076</c:v>
                </c:pt>
                <c:pt idx="673">
                  <c:v>1.2330466066640395</c:v>
                </c:pt>
                <c:pt idx="674">
                  <c:v>1.2332590122478742</c:v>
                </c:pt>
                <c:pt idx="675">
                  <c:v>1.2334714040735526</c:v>
                </c:pt>
                <c:pt idx="676">
                  <c:v>1.233683782151024</c:v>
                </c:pt>
                <c:pt idx="677">
                  <c:v>1.2338961464902418</c:v>
                </c:pt>
                <c:pt idx="678">
                  <c:v>1.2341084971011669</c:v>
                </c:pt>
                <c:pt idx="679">
                  <c:v>1.2343208339937664</c:v>
                </c:pt>
                <c:pt idx="680">
                  <c:v>1.2345331571780132</c:v>
                </c:pt>
                <c:pt idx="681">
                  <c:v>1.2347454666638871</c:v>
                </c:pt>
                <c:pt idx="682">
                  <c:v>1.2349577624613741</c:v>
                </c:pt>
                <c:pt idx="683">
                  <c:v>1.2351700445804652</c:v>
                </c:pt>
                <c:pt idx="684">
                  <c:v>1.2353823130311585</c:v>
                </c:pt>
                <c:pt idx="685">
                  <c:v>1.2355945678234577</c:v>
                </c:pt>
                <c:pt idx="686">
                  <c:v>1.2358068089673739</c:v>
                </c:pt>
                <c:pt idx="687">
                  <c:v>1.2360190364729211</c:v>
                </c:pt>
                <c:pt idx="688">
                  <c:v>1.236231250350122</c:v>
                </c:pt>
                <c:pt idx="689">
                  <c:v>1.2364434506090043</c:v>
                </c:pt>
                <c:pt idx="690">
                  <c:v>1.2366556372596011</c:v>
                </c:pt>
                <c:pt idx="691">
                  <c:v>1.2368678103119521</c:v>
                </c:pt>
                <c:pt idx="692">
                  <c:v>1.2370799697761015</c:v>
                </c:pt>
                <c:pt idx="693">
                  <c:v>1.2372921156621015</c:v>
                </c:pt>
                <c:pt idx="694">
                  <c:v>1.2375042479800071</c:v>
                </c:pt>
                <c:pt idx="695">
                  <c:v>1.2377163667398812</c:v>
                </c:pt>
                <c:pt idx="696">
                  <c:v>1.2379284719517911</c:v>
                </c:pt>
                <c:pt idx="697">
                  <c:v>1.2381405636258096</c:v>
                </c:pt>
                <c:pt idx="698">
                  <c:v>1.2383526417720159</c:v>
                </c:pt>
                <c:pt idx="699">
                  <c:v>1.2385647064004943</c:v>
                </c:pt>
                <c:pt idx="700">
                  <c:v>1.2387767575213338</c:v>
                </c:pt>
                <c:pt idx="701">
                  <c:v>1.2389887951446303</c:v>
                </c:pt>
                <c:pt idx="702">
                  <c:v>1.2392008192804831</c:v>
                </c:pt>
                <c:pt idx="703">
                  <c:v>1.2394128299389984</c:v>
                </c:pt>
                <c:pt idx="704">
                  <c:v>1.2396248271302872</c:v>
                </c:pt>
                <c:pt idx="705">
                  <c:v>1.2398368108644657</c:v>
                </c:pt>
                <c:pt idx="706">
                  <c:v>1.2400487811516547</c:v>
                </c:pt>
                <c:pt idx="707">
                  <c:v>1.2402607380019812</c:v>
                </c:pt>
                <c:pt idx="708">
                  <c:v>1.2404726814255764</c:v>
                </c:pt>
                <c:pt idx="709">
                  <c:v>1.2406846114325778</c:v>
                </c:pt>
                <c:pt idx="710">
                  <c:v>1.2408965280331263</c:v>
                </c:pt>
                <c:pt idx="711">
                  <c:v>1.2411084312373688</c:v>
                </c:pt>
                <c:pt idx="712">
                  <c:v>1.2413203210554573</c:v>
                </c:pt>
                <c:pt idx="713">
                  <c:v>1.2415321974975475</c:v>
                </c:pt>
                <c:pt idx="714">
                  <c:v>1.2417440605738015</c:v>
                </c:pt>
                <c:pt idx="715">
                  <c:v>1.7983544233474755</c:v>
                </c:pt>
                <c:pt idx="716">
                  <c:v>1.7958664874197265</c:v>
                </c:pt>
                <c:pt idx="717">
                  <c:v>1.7933525383065987</c:v>
                </c:pt>
                <c:pt idx="718">
                  <c:v>1.7908150845983855</c:v>
                </c:pt>
                <c:pt idx="719">
                  <c:v>1.7882565200008231</c:v>
                </c:pt>
                <c:pt idx="720">
                  <c:v>1.7856791275362744</c:v>
                </c:pt>
                <c:pt idx="721">
                  <c:v>1.7830850836179786</c:v>
                </c:pt>
                <c:pt idx="722">
                  <c:v>1.7804764620032083</c:v>
                </c:pt>
                <c:pt idx="723">
                  <c:v>1.7778552376300691</c:v>
                </c:pt>
                <c:pt idx="724">
                  <c:v>1.775223290341815</c:v>
                </c:pt>
                <c:pt idx="725">
                  <c:v>1.7725824085019002</c:v>
                </c:pt>
                <c:pt idx="726">
                  <c:v>1.7699342925024943</c:v>
                </c:pt>
                <c:pt idx="727">
                  <c:v>1.7672805581688333</c:v>
                </c:pt>
                <c:pt idx="728">
                  <c:v>1.7646227400614938</c:v>
                </c:pt>
                <c:pt idx="729">
                  <c:v>1.7619622946785225</c:v>
                </c:pt>
                <c:pt idx="730">
                  <c:v>1.7593006035592045</c:v>
                </c:pt>
                <c:pt idx="731">
                  <c:v>1.7566389762911858</c:v>
                </c:pt>
                <c:pt idx="732">
                  <c:v>1.7539786534226356</c:v>
                </c:pt>
                <c:pt idx="733">
                  <c:v>1.7513208092810992</c:v>
                </c:pt>
                <c:pt idx="734">
                  <c:v>1.7486665547007085</c:v>
                </c:pt>
                <c:pt idx="735">
                  <c:v>1.7460169396594409</c:v>
                </c:pt>
                <c:pt idx="736">
                  <c:v>1.7433729558281237</c:v>
                </c:pt>
                <c:pt idx="737">
                  <c:v>1.7407355390329362</c:v>
                </c:pt>
                <c:pt idx="738">
                  <c:v>1.7381055716331733</c:v>
                </c:pt>
                <c:pt idx="739">
                  <c:v>1.7354838848160861</c:v>
                </c:pt>
                <c:pt idx="740">
                  <c:v>1.7328712608106338</c:v>
                </c:pt>
                <c:pt idx="741">
                  <c:v>1.7302684350220123</c:v>
                </c:pt>
                <c:pt idx="742">
                  <c:v>1.7276760980888626</c:v>
                </c:pt>
                <c:pt idx="743">
                  <c:v>1.7250948978650571</c:v>
                </c:pt>
                <c:pt idx="744">
                  <c:v>1.7225254413280142</c:v>
                </c:pt>
                <c:pt idx="745">
                  <c:v>1.7199682964154579</c:v>
                </c:pt>
                <c:pt idx="746">
                  <c:v>1.717423993792595</c:v>
                </c:pt>
                <c:pt idx="747">
                  <c:v>1.7148930285516397</c:v>
                </c:pt>
                <c:pt idx="748">
                  <c:v>1.7123758618456444</c:v>
                </c:pt>
                <c:pt idx="749">
                  <c:v>1.7098729224585694</c:v>
                </c:pt>
                <c:pt idx="750">
                  <c:v>1.7073846083135176</c:v>
                </c:pt>
                <c:pt idx="751">
                  <c:v>1.7049112879210533</c:v>
                </c:pt>
                <c:pt idx="752">
                  <c:v>1.7024533017694861</c:v>
                </c:pt>
                <c:pt idx="753">
                  <c:v>1.7000109636589964</c:v>
                </c:pt>
                <c:pt idx="754">
                  <c:v>1.6975845619814434</c:v>
                </c:pt>
                <c:pt idx="755">
                  <c:v>1.6951743609476697</c:v>
                </c:pt>
                <c:pt idx="756">
                  <c:v>1.6927806017640892</c:v>
                </c:pt>
                <c:pt idx="757">
                  <c:v>1.6904035037603018</c:v>
                </c:pt>
                <c:pt idx="758">
                  <c:v>1.688043265469461</c:v>
                </c:pt>
                <c:pt idx="759">
                  <c:v>1.6857000656630645</c:v>
                </c:pt>
                <c:pt idx="760">
                  <c:v>1.6833740643418129</c:v>
                </c:pt>
                <c:pt idx="761">
                  <c:v>1.6810654036841413</c:v>
                </c:pt>
                <c:pt idx="762">
                  <c:v>1.6787742089539788</c:v>
                </c:pt>
                <c:pt idx="763">
                  <c:v>1.6765005893692693</c:v>
                </c:pt>
                <c:pt idx="764">
                  <c:v>1.6742446389327243</c:v>
                </c:pt>
                <c:pt idx="765">
                  <c:v>1.6720064372262542</c:v>
                </c:pt>
                <c:pt idx="766">
                  <c:v>1.6697860501704724</c:v>
                </c:pt>
                <c:pt idx="767">
                  <c:v>1.6675835307506373</c:v>
                </c:pt>
                <c:pt idx="768">
                  <c:v>1.6653989197103338</c:v>
                </c:pt>
                <c:pt idx="769">
                  <c:v>1.6632322462141906</c:v>
                </c:pt>
                <c:pt idx="770">
                  <c:v>1.6610835284808458</c:v>
                </c:pt>
                <c:pt idx="771">
                  <c:v>1.65895277438737</c:v>
                </c:pt>
                <c:pt idx="772">
                  <c:v>1.6568399820462971</c:v>
                </c:pt>
                <c:pt idx="773">
                  <c:v>1.6547451403563782</c:v>
                </c:pt>
                <c:pt idx="774">
                  <c:v>1.6526682295281372</c:v>
                </c:pt>
                <c:pt idx="775">
                  <c:v>1.6506092215852675</c:v>
                </c:pt>
                <c:pt idx="776">
                  <c:v>1.6485680808428711</c:v>
                </c:pt>
                <c:pt idx="777">
                  <c:v>1.6465447643635125</c:v>
                </c:pt>
                <c:pt idx="778">
                  <c:v>1.6445392223920132</c:v>
                </c:pt>
                <c:pt idx="779">
                  <c:v>1.6425513987698854</c:v>
                </c:pt>
                <c:pt idx="780">
                  <c:v>1.6405812313302748</c:v>
                </c:pt>
                <c:pt idx="781">
                  <c:v>1.6386286522742342</c:v>
                </c:pt>
                <c:pt idx="782">
                  <c:v>1.6366935885291376</c:v>
                </c:pt>
                <c:pt idx="783">
                  <c:v>1.6347759620899951</c:v>
                </c:pt>
                <c:pt idx="784">
                  <c:v>1.6328756903444135</c:v>
                </c:pt>
                <c:pt idx="785">
                  <c:v>1.630992686381912</c:v>
                </c:pt>
                <c:pt idx="786">
                  <c:v>1.6291268592882715</c:v>
                </c:pt>
                <c:pt idx="787">
                  <c:v>1.6272781144255795</c:v>
                </c:pt>
                <c:pt idx="788">
                  <c:v>1.6254463536985895</c:v>
                </c:pt>
                <c:pt idx="789">
                  <c:v>1.6236314758080113</c:v>
                </c:pt>
                <c:pt idx="790">
                  <c:v>1.6218333764912956</c:v>
                </c:pt>
                <c:pt idx="791">
                  <c:v>1.620051948751482</c:v>
                </c:pt>
                <c:pt idx="792">
                  <c:v>1.6182870830746361</c:v>
                </c:pt>
                <c:pt idx="793">
                  <c:v>1.6165386676363884</c:v>
                </c:pt>
                <c:pt idx="794">
                  <c:v>1.6148065884980569</c:v>
                </c:pt>
                <c:pt idx="795">
                  <c:v>1.6130907297928365</c:v>
                </c:pt>
                <c:pt idx="796">
                  <c:v>1.6113909739024925</c:v>
                </c:pt>
                <c:pt idx="797">
                  <c:v>1.6097072016249869</c:v>
                </c:pt>
                <c:pt idx="798">
                  <c:v>1.6080392923334619</c:v>
                </c:pt>
                <c:pt idx="799">
                  <c:v>1.6063871241269645</c:v>
                </c:pt>
                <c:pt idx="800">
                  <c:v>1.6047505739732906</c:v>
                </c:pt>
                <c:pt idx="801">
                  <c:v>1.603129517844311</c:v>
                </c:pt>
                <c:pt idx="802">
                  <c:v>1.6015238308441309</c:v>
                </c:pt>
                <c:pt idx="803">
                  <c:v>1.5999333873304029</c:v>
                </c:pt>
                <c:pt idx="804">
                  <c:v>1.5983580610291193</c:v>
                </c:pt>
                <c:pt idx="805">
                  <c:v>1.5967977251431806</c:v>
                </c:pt>
                <c:pt idx="806">
                  <c:v>1.5952522524550341</c:v>
                </c:pt>
                <c:pt idx="807">
                  <c:v>1.5937215154236508</c:v>
                </c:pt>
                <c:pt idx="808">
                  <c:v>1.5922053862761214</c:v>
                </c:pt>
                <c:pt idx="809">
                  <c:v>1.5907037370941048</c:v>
                </c:pt>
                <c:pt idx="810">
                  <c:v>1.5892164398953896</c:v>
                </c:pt>
                <c:pt idx="811">
                  <c:v>1.5877433667107794</c:v>
                </c:pt>
                <c:pt idx="812">
                  <c:v>1.5862843896565484</c:v>
                </c:pt>
                <c:pt idx="813">
                  <c:v>1.5848393810026504</c:v>
                </c:pt>
                <c:pt idx="814">
                  <c:v>1.5834082132369061</c:v>
                </c:pt>
                <c:pt idx="815">
                  <c:v>1.5819907591253455</c:v>
                </c:pt>
                <c:pt idx="816">
                  <c:v>1.5805868917689025</c:v>
                </c:pt>
                <c:pt idx="817">
                  <c:v>1.5791964846566227</c:v>
                </c:pt>
                <c:pt idx="818">
                  <c:v>1.5778194117155679</c:v>
                </c:pt>
                <c:pt idx="819">
                  <c:v>1.576455547357563</c:v>
                </c:pt>
                <c:pt idx="820">
                  <c:v>1.5751047665229505</c:v>
                </c:pt>
                <c:pt idx="821">
                  <c:v>1.5737669447214917</c:v>
                </c:pt>
                <c:pt idx="822">
                  <c:v>1.5724419580705531</c:v>
                </c:pt>
                <c:pt idx="823">
                  <c:v>1.5711296833307198</c:v>
                </c:pt>
                <c:pt idx="824">
                  <c:v>1.5698299979389549</c:v>
                </c:pt>
                <c:pt idx="825">
                  <c:v>1.5685427800394245</c:v>
                </c:pt>
                <c:pt idx="826">
                  <c:v>1.5672679085121124</c:v>
                </c:pt>
                <c:pt idx="827">
                  <c:v>1.5660052629993317</c:v>
                </c:pt>
                <c:pt idx="828">
                  <c:v>1.5647547239302357</c:v>
                </c:pt>
                <c:pt idx="829">
                  <c:v>1.5635161725434272</c:v>
                </c:pt>
                <c:pt idx="830">
                  <c:v>1.5622894909077742</c:v>
                </c:pt>
                <c:pt idx="831">
                  <c:v>1.5610745619415098</c:v>
                </c:pt>
                <c:pt idx="832">
                  <c:v>1.5598712694297063</c:v>
                </c:pt>
                <c:pt idx="833">
                  <c:v>1.5586794980402152</c:v>
                </c:pt>
                <c:pt idx="834">
                  <c:v>1.5574991333381445</c:v>
                </c:pt>
                <c:pt idx="835">
                  <c:v>1.5563300617989502</c:v>
                </c:pt>
                <c:pt idx="836">
                  <c:v>1.5551721708202142</c:v>
                </c:pt>
                <c:pt idx="837">
                  <c:v>1.5540253487321856</c:v>
                </c:pt>
                <c:pt idx="838">
                  <c:v>1.552889484807134</c:v>
                </c:pt>
                <c:pt idx="839">
                  <c:v>1.5517644692675947</c:v>
                </c:pt>
                <c:pt idx="840">
                  <c:v>1.5506501932935546</c:v>
                </c:pt>
                <c:pt idx="841">
                  <c:v>1.549546549028642</c:v>
                </c:pt>
                <c:pt idx="842">
                  <c:v>1.5484534295853676</c:v>
                </c:pt>
                <c:pt idx="843">
                  <c:v>1.54737072904948</c:v>
                </c:pt>
                <c:pt idx="844">
                  <c:v>1.5462983424834675</c:v>
                </c:pt>
                <c:pt idx="845">
                  <c:v>1.5452361659292699</c:v>
                </c:pt>
                <c:pt idx="846">
                  <c:v>1.5441840964102351</c:v>
                </c:pt>
                <c:pt idx="847">
                  <c:v>1.5431420319323692</c:v>
                </c:pt>
                <c:pt idx="848">
                  <c:v>1.5421098714849106</c:v>
                </c:pt>
                <c:pt idx="849">
                  <c:v>1.5410875150402841</c:v>
                </c:pt>
                <c:pt idx="850">
                  <c:v>1.540074863553448</c:v>
                </c:pt>
                <c:pt idx="851">
                  <c:v>1.5390718189606953</c:v>
                </c:pt>
                <c:pt idx="852">
                  <c:v>1.5380782841779155</c:v>
                </c:pt>
                <c:pt idx="853">
                  <c:v>1.5370941630983763</c:v>
                </c:pt>
                <c:pt idx="854">
                  <c:v>1.536119360590031</c:v>
                </c:pt>
                <c:pt idx="855">
                  <c:v>1.5351537824923973</c:v>
                </c:pt>
                <c:pt idx="856">
                  <c:v>1.534197335613023</c:v>
                </c:pt>
                <c:pt idx="857">
                  <c:v>1.5332499277235732</c:v>
                </c:pt>
                <c:pt idx="858">
                  <c:v>1.7463575422640618</c:v>
                </c:pt>
                <c:pt idx="859">
                  <c:v>1.7466849198649141</c:v>
                </c:pt>
                <c:pt idx="860">
                  <c:v>1.7470122042353289</c:v>
                </c:pt>
                <c:pt idx="861">
                  <c:v>1.7473393953914202</c:v>
                </c:pt>
                <c:pt idx="862">
                  <c:v>1.7476664933494197</c:v>
                </c:pt>
                <c:pt idx="863">
                  <c:v>1.7479934981256726</c:v>
                </c:pt>
                <c:pt idx="864">
                  <c:v>1.7483204097366418</c:v>
                </c:pt>
                <c:pt idx="865">
                  <c:v>1.7486472281989038</c:v>
                </c:pt>
                <c:pt idx="866">
                  <c:v>1.7489739535291509</c:v>
                </c:pt>
                <c:pt idx="867">
                  <c:v>1.749300585744189</c:v>
                </c:pt>
                <c:pt idx="868">
                  <c:v>1.7496271248609396</c:v>
                </c:pt>
                <c:pt idx="869">
                  <c:v>1.7499535708964378</c:v>
                </c:pt>
                <c:pt idx="870">
                  <c:v>1.7502799238678333</c:v>
                </c:pt>
                <c:pt idx="871">
                  <c:v>1.750606183792389</c:v>
                </c:pt>
                <c:pt idx="872">
                  <c:v>1.7509323506874819</c:v>
                </c:pt>
                <c:pt idx="873">
                  <c:v>1.7512584245706018</c:v>
                </c:pt>
                <c:pt idx="874">
                  <c:v>1.7515844054593508</c:v>
                </c:pt>
                <c:pt idx="875">
                  <c:v>1.7519102933714452</c:v>
                </c:pt>
                <c:pt idx="876">
                  <c:v>1.7522360883247139</c:v>
                </c:pt>
                <c:pt idx="877">
                  <c:v>1.7525617903370971</c:v>
                </c:pt>
                <c:pt idx="878">
                  <c:v>1.7528873994266476</c:v>
                </c:pt>
                <c:pt idx="879">
                  <c:v>1.7532129156115306</c:v>
                </c:pt>
                <c:pt idx="880">
                  <c:v>1.7535383389100219</c:v>
                </c:pt>
                <c:pt idx="881">
                  <c:v>1.7538636693405096</c:v>
                </c:pt>
                <c:pt idx="882">
                  <c:v>1.7541889069214922</c:v>
                </c:pt>
                <c:pt idx="883">
                  <c:v>1.7545140516715789</c:v>
                </c:pt>
                <c:pt idx="884">
                  <c:v>1.7548391036094917</c:v>
                </c:pt>
                <c:pt idx="885">
                  <c:v>1.7551640627540608</c:v>
                </c:pt>
                <c:pt idx="886">
                  <c:v>1.755488929124227</c:v>
                </c:pt>
                <c:pt idx="887">
                  <c:v>1.7558137027390419</c:v>
                </c:pt>
                <c:pt idx="888">
                  <c:v>1.7561383836176667</c:v>
                </c:pt>
                <c:pt idx="889">
                  <c:v>1.7564629717793716</c:v>
                </c:pt>
                <c:pt idx="890">
                  <c:v>1.7567874672435364</c:v>
                </c:pt>
                <c:pt idx="891">
                  <c:v>1.7571118700296497</c:v>
                </c:pt>
                <c:pt idx="892">
                  <c:v>1.7574361801573088</c:v>
                </c:pt>
                <c:pt idx="893">
                  <c:v>1.7577603976462202</c:v>
                </c:pt>
                <c:pt idx="894">
                  <c:v>1.7580845225161985</c:v>
                </c:pt>
                <c:pt idx="895">
                  <c:v>1.758408554787166</c:v>
                </c:pt>
                <c:pt idx="896">
                  <c:v>1.7587324944791534</c:v>
                </c:pt>
                <c:pt idx="897">
                  <c:v>1.7590563416122986</c:v>
                </c:pt>
                <c:pt idx="898">
                  <c:v>1.7593800962068475</c:v>
                </c:pt>
                <c:pt idx="899">
                  <c:v>1.7597037582831518</c:v>
                </c:pt>
                <c:pt idx="900">
                  <c:v>1.7600273278616725</c:v>
                </c:pt>
                <c:pt idx="901">
                  <c:v>1.7603508049629746</c:v>
                </c:pt>
                <c:pt idx="902">
                  <c:v>1.7606741896077309</c:v>
                </c:pt>
                <c:pt idx="903">
                  <c:v>1.7609974818167213</c:v>
                </c:pt>
                <c:pt idx="904">
                  <c:v>1.7613206816108304</c:v>
                </c:pt>
                <c:pt idx="905">
                  <c:v>1.7616437890110488</c:v>
                </c:pt>
                <c:pt idx="906">
                  <c:v>1.7619668040384724</c:v>
                </c:pt>
                <c:pt idx="907">
                  <c:v>1.7622897267143032</c:v>
                </c:pt>
                <c:pt idx="908">
                  <c:v>1.7626125570598474</c:v>
                </c:pt>
                <c:pt idx="909">
                  <c:v>1.7629352950965167</c:v>
                </c:pt>
                <c:pt idx="910">
                  <c:v>1.7632579408458264</c:v>
                </c:pt>
                <c:pt idx="911">
                  <c:v>1.763580494329398</c:v>
                </c:pt>
                <c:pt idx="912">
                  <c:v>1.7639029555689549</c:v>
                </c:pt>
                <c:pt idx="913">
                  <c:v>1.7642253245863255</c:v>
                </c:pt>
                <c:pt idx="914">
                  <c:v>1.7645476014034422</c:v>
                </c:pt>
                <c:pt idx="915">
                  <c:v>1.7648697860423401</c:v>
                </c:pt>
                <c:pt idx="916">
                  <c:v>1.7651918785251581</c:v>
                </c:pt>
                <c:pt idx="917">
                  <c:v>1.7655138788741382</c:v>
                </c:pt>
                <c:pt idx="918">
                  <c:v>1.7658357871116233</c:v>
                </c:pt>
                <c:pt idx="919">
                  <c:v>1.7661576032600605</c:v>
                </c:pt>
                <c:pt idx="920">
                  <c:v>1.7664793273419992</c:v>
                </c:pt>
                <c:pt idx="921">
                  <c:v>1.7668009593800906</c:v>
                </c:pt>
                <c:pt idx="922">
                  <c:v>1.7671224993970869</c:v>
                </c:pt>
                <c:pt idx="923">
                  <c:v>1.7674439474158423</c:v>
                </c:pt>
                <c:pt idx="924">
                  <c:v>1.7677653034593135</c:v>
                </c:pt>
                <c:pt idx="925">
                  <c:v>1.7680865675505562</c:v>
                </c:pt>
                <c:pt idx="926">
                  <c:v>1.7684077397127278</c:v>
                </c:pt>
                <c:pt idx="927">
                  <c:v>1.7687288199690872</c:v>
                </c:pt>
                <c:pt idx="928">
                  <c:v>1.7690498083429924</c:v>
                </c:pt>
                <c:pt idx="929">
                  <c:v>1.7693707048579026</c:v>
                </c:pt>
                <c:pt idx="930">
                  <c:v>1.7696915095373769</c:v>
                </c:pt>
                <c:pt idx="931">
                  <c:v>1.7700122224050729</c:v>
                </c:pt>
                <c:pt idx="932">
                  <c:v>1.7703328434847485</c:v>
                </c:pt>
                <c:pt idx="933">
                  <c:v>1.7706533728002607</c:v>
                </c:pt>
                <c:pt idx="934">
                  <c:v>1.7709738103755654</c:v>
                </c:pt>
                <c:pt idx="935">
                  <c:v>1.771294156234718</c:v>
                </c:pt>
                <c:pt idx="936">
                  <c:v>1.7716144104018712</c:v>
                </c:pt>
                <c:pt idx="937">
                  <c:v>1.7719345729012768</c:v>
                </c:pt>
                <c:pt idx="938">
                  <c:v>1.7722546437572839</c:v>
                </c:pt>
                <c:pt idx="939">
                  <c:v>1.7725746229943411</c:v>
                </c:pt>
                <c:pt idx="940">
                  <c:v>1.7728945106369931</c:v>
                </c:pt>
                <c:pt idx="941">
                  <c:v>1.7732143067098822</c:v>
                </c:pt>
                <c:pt idx="942">
                  <c:v>1.7735340112377485</c:v>
                </c:pt>
                <c:pt idx="943">
                  <c:v>1.7738536242454277</c:v>
                </c:pt>
                <c:pt idx="944">
                  <c:v>1.774173145757854</c:v>
                </c:pt>
                <c:pt idx="945">
                  <c:v>1.7744925758000565</c:v>
                </c:pt>
                <c:pt idx="946">
                  <c:v>1.7748119143971615</c:v>
                </c:pt>
                <c:pt idx="947">
                  <c:v>1.7751311615743908</c:v>
                </c:pt>
                <c:pt idx="948">
                  <c:v>1.7754503173570613</c:v>
                </c:pt>
                <c:pt idx="949">
                  <c:v>1.7757693817705875</c:v>
                </c:pt>
                <c:pt idx="950">
                  <c:v>1.7760883548404767</c:v>
                </c:pt>
                <c:pt idx="951">
                  <c:v>1.7764072365923331</c:v>
                </c:pt>
                <c:pt idx="952">
                  <c:v>1.7767260270518554</c:v>
                </c:pt>
                <c:pt idx="953">
                  <c:v>1.7770447262448363</c:v>
                </c:pt>
                <c:pt idx="954">
                  <c:v>1.7773633341971626</c:v>
                </c:pt>
                <c:pt idx="955">
                  <c:v>1.7776818509348171</c:v>
                </c:pt>
                <c:pt idx="956">
                  <c:v>1.7780002764838745</c:v>
                </c:pt>
                <c:pt idx="957">
                  <c:v>1.7783186108705034</c:v>
                </c:pt>
                <c:pt idx="958">
                  <c:v>1.7786368541209672</c:v>
                </c:pt>
                <c:pt idx="959">
                  <c:v>1.7789550062616217</c:v>
                </c:pt>
                <c:pt idx="960">
                  <c:v>1.7792730673189159</c:v>
                </c:pt>
                <c:pt idx="961">
                  <c:v>1.7795910373193911</c:v>
                </c:pt>
                <c:pt idx="962">
                  <c:v>1.7799089162896817</c:v>
                </c:pt>
                <c:pt idx="963">
                  <c:v>1.7802267042565139</c:v>
                </c:pt>
                <c:pt idx="964">
                  <c:v>1.7805444012467071</c:v>
                </c:pt>
                <c:pt idx="965">
                  <c:v>1.7808620072871713</c:v>
                </c:pt>
                <c:pt idx="966">
                  <c:v>1.7811795224049087</c:v>
                </c:pt>
                <c:pt idx="967">
                  <c:v>1.7814969466270125</c:v>
                </c:pt>
                <c:pt idx="968">
                  <c:v>1.7818142799806678</c:v>
                </c:pt>
                <c:pt idx="969">
                  <c:v>1.7821315224931498</c:v>
                </c:pt>
                <c:pt idx="970">
                  <c:v>1.7824486741918255</c:v>
                </c:pt>
                <c:pt idx="971">
                  <c:v>1.7827657351041517</c:v>
                </c:pt>
                <c:pt idx="972">
                  <c:v>1.783082705257675</c:v>
                </c:pt>
                <c:pt idx="973">
                  <c:v>1.7833995846800332</c:v>
                </c:pt>
                <c:pt idx="974">
                  <c:v>1.7837163733989527</c:v>
                </c:pt>
                <c:pt idx="975">
                  <c:v>1.7840330714422508</c:v>
                </c:pt>
                <c:pt idx="976">
                  <c:v>1.7843496788378332</c:v>
                </c:pt>
                <c:pt idx="977">
                  <c:v>1.7846661956136951</c:v>
                </c:pt>
                <c:pt idx="978">
                  <c:v>1.7849826217979201</c:v>
                </c:pt>
                <c:pt idx="979">
                  <c:v>1.7852989574186815</c:v>
                </c:pt>
                <c:pt idx="980">
                  <c:v>1.78561520250424</c:v>
                </c:pt>
                <c:pt idx="981">
                  <c:v>1.7859313570829456</c:v>
                </c:pt>
                <c:pt idx="982">
                  <c:v>1.7862474211832353</c:v>
                </c:pt>
                <c:pt idx="983">
                  <c:v>1.7865633948336344</c:v>
                </c:pt>
                <c:pt idx="984">
                  <c:v>1.7868792780627556</c:v>
                </c:pt>
                <c:pt idx="985">
                  <c:v>1.7871950708992994</c:v>
                </c:pt>
                <c:pt idx="986">
                  <c:v>1.7875107733720528</c:v>
                </c:pt>
                <c:pt idx="987">
                  <c:v>1.7878263855098893</c:v>
                </c:pt>
                <c:pt idx="988">
                  <c:v>1.7881419073417706</c:v>
                </c:pt>
                <c:pt idx="989">
                  <c:v>1.7884573388967433</c:v>
                </c:pt>
                <c:pt idx="990">
                  <c:v>1.7887726802039403</c:v>
                </c:pt>
                <c:pt idx="991">
                  <c:v>1.789087931292582</c:v>
                </c:pt>
                <c:pt idx="992">
                  <c:v>1.7894030921919732</c:v>
                </c:pt>
                <c:pt idx="993">
                  <c:v>1.7897181629315044</c:v>
                </c:pt>
                <c:pt idx="994">
                  <c:v>1.7900331435406518</c:v>
                </c:pt>
                <c:pt idx="995">
                  <c:v>1.7903480340489759</c:v>
                </c:pt>
                <c:pt idx="996">
                  <c:v>1.7906628344861231</c:v>
                </c:pt>
                <c:pt idx="997">
                  <c:v>1.7909775448818244</c:v>
                </c:pt>
                <c:pt idx="998">
                  <c:v>1.7917785245364068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296008"/>
        <c:axId val="317296400"/>
      </c:scatterChart>
      <c:valAx>
        <c:axId val="317296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Afstand</a:t>
                </a:r>
                <a:r>
                  <a:rPr lang="en-US" baseline="0"/>
                  <a:t> tot stuw</a:t>
                </a:r>
                <a:r>
                  <a:rPr lang="en-US"/>
                  <a:t> [m]</a:t>
                </a:r>
              </a:p>
            </c:rich>
          </c:tx>
          <c:layout>
            <c:manualLayout>
              <c:xMode val="edge"/>
              <c:yMode val="edge"/>
              <c:x val="0.45678789482321497"/>
              <c:y val="0.921889229036911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7296400"/>
        <c:crosses val="autoZero"/>
        <c:crossBetween val="midCat"/>
      </c:valAx>
      <c:valAx>
        <c:axId val="31729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Hoogte [mNAP]</a:t>
                </a:r>
              </a:p>
            </c:rich>
          </c:tx>
          <c:layout>
            <c:manualLayout>
              <c:xMode val="edge"/>
              <c:yMode val="edge"/>
              <c:x val="8.9282543927982662E-3"/>
              <c:y val="0.357729004804631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729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6958581228594786"/>
          <c:y val="2.467054810331119E-2"/>
          <c:w val="0.42054899969700194"/>
          <c:h val="7.441458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lt1"/>
    </a:solidFill>
    <a:ln w="1905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cap="all" spc="12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verloop kM-Waarde</a:t>
            </a:r>
          </a:p>
        </c:rich>
      </c:tx>
      <c:layout>
        <c:manualLayout>
          <c:xMode val="edge"/>
          <c:yMode val="edge"/>
          <c:x val="0.29146416666666669"/>
          <c:y val="1.78970917225950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cap="all" spc="120" normalizeH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438275"/>
          <c:y val="0.12034963768115942"/>
          <c:w val="0.80236694444444445"/>
          <c:h val="0.66701509661835745"/>
        </c:manualLayout>
      </c:layout>
      <c:scatterChart>
        <c:scatterStyle val="lineMarker"/>
        <c:varyColors val="0"/>
        <c:ser>
          <c:idx val="0"/>
          <c:order val="0"/>
          <c:tx>
            <c:v>kM-Waarde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'Rekensheet heterogene watergang'!$A$4:$A$1002</c:f>
              <c:numCache>
                <c:formatCode>0.00</c:formatCode>
                <c:ptCount val="999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4.2</c:v>
                </c:pt>
                <c:pt idx="7">
                  <c:v>4.9000000000000004</c:v>
                </c:pt>
                <c:pt idx="8">
                  <c:v>5.6000000000000005</c:v>
                </c:pt>
                <c:pt idx="9">
                  <c:v>6.3000000000000007</c:v>
                </c:pt>
                <c:pt idx="10">
                  <c:v>7.0000000000000009</c:v>
                </c:pt>
                <c:pt idx="11">
                  <c:v>7.7000000000000011</c:v>
                </c:pt>
                <c:pt idx="12">
                  <c:v>8.4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10.499999999999998</c:v>
                </c:pt>
                <c:pt idx="16">
                  <c:v>11.199999999999998</c:v>
                </c:pt>
                <c:pt idx="17">
                  <c:v>11.899999999999997</c:v>
                </c:pt>
                <c:pt idx="18">
                  <c:v>12.599999999999996</c:v>
                </c:pt>
                <c:pt idx="19">
                  <c:v>13.299999999999995</c:v>
                </c:pt>
                <c:pt idx="20">
                  <c:v>13.999999999999995</c:v>
                </c:pt>
                <c:pt idx="21">
                  <c:v>14.699999999999994</c:v>
                </c:pt>
                <c:pt idx="22">
                  <c:v>15.399999999999993</c:v>
                </c:pt>
                <c:pt idx="23">
                  <c:v>16.099999999999994</c:v>
                </c:pt>
                <c:pt idx="24">
                  <c:v>16.799999999999994</c:v>
                </c:pt>
                <c:pt idx="25">
                  <c:v>17.499999999999993</c:v>
                </c:pt>
                <c:pt idx="26">
                  <c:v>18.199999999999992</c:v>
                </c:pt>
                <c:pt idx="27">
                  <c:v>18.899999999999991</c:v>
                </c:pt>
                <c:pt idx="28">
                  <c:v>19.599999999999991</c:v>
                </c:pt>
                <c:pt idx="29">
                  <c:v>20.29999999999999</c:v>
                </c:pt>
                <c:pt idx="30">
                  <c:v>20.999999999999989</c:v>
                </c:pt>
                <c:pt idx="31">
                  <c:v>21.699999999999989</c:v>
                </c:pt>
                <c:pt idx="32">
                  <c:v>22.399999999999988</c:v>
                </c:pt>
                <c:pt idx="33">
                  <c:v>23.099999999999987</c:v>
                </c:pt>
                <c:pt idx="34">
                  <c:v>23.799999999999986</c:v>
                </c:pt>
                <c:pt idx="35">
                  <c:v>24.499999999999986</c:v>
                </c:pt>
                <c:pt idx="36">
                  <c:v>25.199999999999985</c:v>
                </c:pt>
                <c:pt idx="37">
                  <c:v>25.899999999999984</c:v>
                </c:pt>
                <c:pt idx="38">
                  <c:v>26.599999999999984</c:v>
                </c:pt>
                <c:pt idx="39">
                  <c:v>27.299999999999983</c:v>
                </c:pt>
                <c:pt idx="40">
                  <c:v>27.999999999999982</c:v>
                </c:pt>
                <c:pt idx="41">
                  <c:v>28.699999999999982</c:v>
                </c:pt>
                <c:pt idx="42">
                  <c:v>29.399999999999981</c:v>
                </c:pt>
                <c:pt idx="43">
                  <c:v>30.09999999999998</c:v>
                </c:pt>
                <c:pt idx="44">
                  <c:v>30.799999999999979</c:v>
                </c:pt>
                <c:pt idx="45">
                  <c:v>31.499999999999979</c:v>
                </c:pt>
                <c:pt idx="46">
                  <c:v>32.199999999999982</c:v>
                </c:pt>
                <c:pt idx="47">
                  <c:v>32.899999999999984</c:v>
                </c:pt>
                <c:pt idx="48">
                  <c:v>33.599999999999987</c:v>
                </c:pt>
                <c:pt idx="49">
                  <c:v>34.29999999999999</c:v>
                </c:pt>
                <c:pt idx="50">
                  <c:v>34.999999999999993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37.1</c:v>
                </c:pt>
                <c:pt idx="54">
                  <c:v>37.800000000000004</c:v>
                </c:pt>
                <c:pt idx="55">
                  <c:v>38.500000000000007</c:v>
                </c:pt>
                <c:pt idx="56">
                  <c:v>39.20000000000001</c:v>
                </c:pt>
                <c:pt idx="57">
                  <c:v>39.900000000000013</c:v>
                </c:pt>
                <c:pt idx="58">
                  <c:v>40.600000000000016</c:v>
                </c:pt>
                <c:pt idx="59">
                  <c:v>41.300000000000018</c:v>
                </c:pt>
                <c:pt idx="60">
                  <c:v>42.000000000000021</c:v>
                </c:pt>
                <c:pt idx="61">
                  <c:v>42.700000000000024</c:v>
                </c:pt>
                <c:pt idx="62">
                  <c:v>43.400000000000027</c:v>
                </c:pt>
                <c:pt idx="63">
                  <c:v>44.10000000000003</c:v>
                </c:pt>
                <c:pt idx="64">
                  <c:v>44.800000000000033</c:v>
                </c:pt>
                <c:pt idx="65">
                  <c:v>45.500000000000036</c:v>
                </c:pt>
                <c:pt idx="66">
                  <c:v>46.200000000000038</c:v>
                </c:pt>
                <c:pt idx="67">
                  <c:v>46.900000000000041</c:v>
                </c:pt>
                <c:pt idx="68">
                  <c:v>47.600000000000044</c:v>
                </c:pt>
                <c:pt idx="69">
                  <c:v>48.300000000000047</c:v>
                </c:pt>
                <c:pt idx="70">
                  <c:v>49.00000000000005</c:v>
                </c:pt>
                <c:pt idx="71">
                  <c:v>49.700000000000053</c:v>
                </c:pt>
                <c:pt idx="72">
                  <c:v>50.400000000000055</c:v>
                </c:pt>
                <c:pt idx="73">
                  <c:v>51.100000000000058</c:v>
                </c:pt>
                <c:pt idx="74">
                  <c:v>51.800000000000061</c:v>
                </c:pt>
                <c:pt idx="75">
                  <c:v>52.500000000000064</c:v>
                </c:pt>
                <c:pt idx="76">
                  <c:v>53.200000000000067</c:v>
                </c:pt>
                <c:pt idx="77">
                  <c:v>53.90000000000007</c:v>
                </c:pt>
                <c:pt idx="78">
                  <c:v>54.600000000000072</c:v>
                </c:pt>
                <c:pt idx="79">
                  <c:v>55.300000000000075</c:v>
                </c:pt>
                <c:pt idx="80">
                  <c:v>56.000000000000078</c:v>
                </c:pt>
                <c:pt idx="81">
                  <c:v>56.700000000000081</c:v>
                </c:pt>
                <c:pt idx="82">
                  <c:v>57.400000000000084</c:v>
                </c:pt>
                <c:pt idx="83">
                  <c:v>58.100000000000087</c:v>
                </c:pt>
                <c:pt idx="84">
                  <c:v>58.80000000000009</c:v>
                </c:pt>
                <c:pt idx="85">
                  <c:v>59.500000000000092</c:v>
                </c:pt>
                <c:pt idx="86">
                  <c:v>60.200000000000095</c:v>
                </c:pt>
                <c:pt idx="87">
                  <c:v>60.900000000000098</c:v>
                </c:pt>
                <c:pt idx="88">
                  <c:v>61.600000000000101</c:v>
                </c:pt>
                <c:pt idx="89">
                  <c:v>62.300000000000104</c:v>
                </c:pt>
                <c:pt idx="90">
                  <c:v>63.000000000000107</c:v>
                </c:pt>
                <c:pt idx="91">
                  <c:v>63.700000000000109</c:v>
                </c:pt>
                <c:pt idx="92">
                  <c:v>64.400000000000105</c:v>
                </c:pt>
                <c:pt idx="93">
                  <c:v>65.100000000000108</c:v>
                </c:pt>
                <c:pt idx="94">
                  <c:v>65.800000000000111</c:v>
                </c:pt>
                <c:pt idx="95">
                  <c:v>66.500000000000114</c:v>
                </c:pt>
                <c:pt idx="96">
                  <c:v>67.200000000000117</c:v>
                </c:pt>
                <c:pt idx="97">
                  <c:v>67.900000000000119</c:v>
                </c:pt>
                <c:pt idx="98">
                  <c:v>68.600000000000122</c:v>
                </c:pt>
                <c:pt idx="99">
                  <c:v>69.300000000000125</c:v>
                </c:pt>
                <c:pt idx="100">
                  <c:v>70.000000000000128</c:v>
                </c:pt>
                <c:pt idx="101">
                  <c:v>70.700000000000131</c:v>
                </c:pt>
                <c:pt idx="102">
                  <c:v>71.400000000000134</c:v>
                </c:pt>
                <c:pt idx="103">
                  <c:v>72.100000000000136</c:v>
                </c:pt>
                <c:pt idx="104">
                  <c:v>72.800000000000139</c:v>
                </c:pt>
                <c:pt idx="105">
                  <c:v>73.500000000000142</c:v>
                </c:pt>
                <c:pt idx="106">
                  <c:v>74.200000000000145</c:v>
                </c:pt>
                <c:pt idx="107">
                  <c:v>74.900000000000148</c:v>
                </c:pt>
                <c:pt idx="108">
                  <c:v>75.600000000000151</c:v>
                </c:pt>
                <c:pt idx="109">
                  <c:v>76.300000000000153</c:v>
                </c:pt>
                <c:pt idx="110">
                  <c:v>77.000000000000156</c:v>
                </c:pt>
                <c:pt idx="111">
                  <c:v>77.700000000000159</c:v>
                </c:pt>
                <c:pt idx="112">
                  <c:v>78.400000000000162</c:v>
                </c:pt>
                <c:pt idx="113">
                  <c:v>79.100000000000165</c:v>
                </c:pt>
                <c:pt idx="114">
                  <c:v>79.800000000000168</c:v>
                </c:pt>
                <c:pt idx="115">
                  <c:v>80.500000000000171</c:v>
                </c:pt>
                <c:pt idx="116">
                  <c:v>81.200000000000173</c:v>
                </c:pt>
                <c:pt idx="117">
                  <c:v>81.900000000000176</c:v>
                </c:pt>
                <c:pt idx="118">
                  <c:v>82.600000000000179</c:v>
                </c:pt>
                <c:pt idx="119">
                  <c:v>83.300000000000182</c:v>
                </c:pt>
                <c:pt idx="120">
                  <c:v>84.000000000000185</c:v>
                </c:pt>
                <c:pt idx="121">
                  <c:v>84.700000000000188</c:v>
                </c:pt>
                <c:pt idx="122">
                  <c:v>85.40000000000019</c:v>
                </c:pt>
                <c:pt idx="123">
                  <c:v>86.100000000000193</c:v>
                </c:pt>
                <c:pt idx="124">
                  <c:v>86.800000000000196</c:v>
                </c:pt>
                <c:pt idx="125">
                  <c:v>87.500000000000199</c:v>
                </c:pt>
                <c:pt idx="126">
                  <c:v>88.200000000000202</c:v>
                </c:pt>
                <c:pt idx="127">
                  <c:v>88.900000000000205</c:v>
                </c:pt>
                <c:pt idx="128">
                  <c:v>89.600000000000207</c:v>
                </c:pt>
                <c:pt idx="129">
                  <c:v>90.30000000000021</c:v>
                </c:pt>
                <c:pt idx="130">
                  <c:v>91.000000000000213</c:v>
                </c:pt>
                <c:pt idx="131">
                  <c:v>91.700000000000216</c:v>
                </c:pt>
                <c:pt idx="132">
                  <c:v>92.400000000000219</c:v>
                </c:pt>
                <c:pt idx="133">
                  <c:v>93.100000000000222</c:v>
                </c:pt>
                <c:pt idx="134">
                  <c:v>93.800000000000225</c:v>
                </c:pt>
                <c:pt idx="135">
                  <c:v>94.500000000000227</c:v>
                </c:pt>
                <c:pt idx="136">
                  <c:v>95.20000000000023</c:v>
                </c:pt>
                <c:pt idx="137">
                  <c:v>95.900000000000233</c:v>
                </c:pt>
                <c:pt idx="138">
                  <c:v>96.600000000000236</c:v>
                </c:pt>
                <c:pt idx="139">
                  <c:v>97.300000000000239</c:v>
                </c:pt>
                <c:pt idx="140">
                  <c:v>98.000000000000242</c:v>
                </c:pt>
                <c:pt idx="141">
                  <c:v>98.700000000000244</c:v>
                </c:pt>
                <c:pt idx="142">
                  <c:v>99.400000000000247</c:v>
                </c:pt>
                <c:pt idx="143">
                  <c:v>100.10000000000025</c:v>
                </c:pt>
                <c:pt idx="144">
                  <c:v>100.80000000000025</c:v>
                </c:pt>
                <c:pt idx="145">
                  <c:v>101.50000000000026</c:v>
                </c:pt>
                <c:pt idx="146">
                  <c:v>102.20000000000026</c:v>
                </c:pt>
                <c:pt idx="147">
                  <c:v>102.90000000000026</c:v>
                </c:pt>
                <c:pt idx="148">
                  <c:v>103.60000000000026</c:v>
                </c:pt>
                <c:pt idx="149">
                  <c:v>104.30000000000027</c:v>
                </c:pt>
                <c:pt idx="150">
                  <c:v>105.00000000000027</c:v>
                </c:pt>
                <c:pt idx="151">
                  <c:v>105.70000000000027</c:v>
                </c:pt>
                <c:pt idx="152">
                  <c:v>106.40000000000028</c:v>
                </c:pt>
                <c:pt idx="153">
                  <c:v>107.10000000000028</c:v>
                </c:pt>
                <c:pt idx="154">
                  <c:v>107.80000000000028</c:v>
                </c:pt>
                <c:pt idx="155">
                  <c:v>108.50000000000028</c:v>
                </c:pt>
                <c:pt idx="156">
                  <c:v>109.20000000000029</c:v>
                </c:pt>
                <c:pt idx="157">
                  <c:v>109.90000000000029</c:v>
                </c:pt>
                <c:pt idx="158">
                  <c:v>110.60000000000029</c:v>
                </c:pt>
                <c:pt idx="159">
                  <c:v>111.3000000000003</c:v>
                </c:pt>
                <c:pt idx="160">
                  <c:v>112.0000000000003</c:v>
                </c:pt>
                <c:pt idx="161">
                  <c:v>112.7000000000003</c:v>
                </c:pt>
                <c:pt idx="162">
                  <c:v>113.4000000000003</c:v>
                </c:pt>
                <c:pt idx="163">
                  <c:v>114.10000000000031</c:v>
                </c:pt>
                <c:pt idx="164">
                  <c:v>114.80000000000031</c:v>
                </c:pt>
                <c:pt idx="165">
                  <c:v>115.50000000000031</c:v>
                </c:pt>
                <c:pt idx="166">
                  <c:v>116.20000000000032</c:v>
                </c:pt>
                <c:pt idx="167">
                  <c:v>116.90000000000032</c:v>
                </c:pt>
                <c:pt idx="168">
                  <c:v>117.60000000000032</c:v>
                </c:pt>
                <c:pt idx="169">
                  <c:v>118.30000000000032</c:v>
                </c:pt>
                <c:pt idx="170">
                  <c:v>119.00000000000033</c:v>
                </c:pt>
                <c:pt idx="171">
                  <c:v>119.70000000000033</c:v>
                </c:pt>
                <c:pt idx="172">
                  <c:v>120.40000000000033</c:v>
                </c:pt>
                <c:pt idx="173">
                  <c:v>121.10000000000034</c:v>
                </c:pt>
                <c:pt idx="174">
                  <c:v>121.80000000000034</c:v>
                </c:pt>
                <c:pt idx="175">
                  <c:v>122.50000000000034</c:v>
                </c:pt>
                <c:pt idx="176">
                  <c:v>123.20000000000034</c:v>
                </c:pt>
                <c:pt idx="177">
                  <c:v>123.90000000000035</c:v>
                </c:pt>
                <c:pt idx="178">
                  <c:v>124.60000000000035</c:v>
                </c:pt>
                <c:pt idx="179">
                  <c:v>125.30000000000035</c:v>
                </c:pt>
                <c:pt idx="180">
                  <c:v>126.00000000000036</c:v>
                </c:pt>
                <c:pt idx="181">
                  <c:v>126.70000000000036</c:v>
                </c:pt>
                <c:pt idx="182">
                  <c:v>127.40000000000036</c:v>
                </c:pt>
                <c:pt idx="183">
                  <c:v>128.10000000000036</c:v>
                </c:pt>
                <c:pt idx="184">
                  <c:v>128.80000000000035</c:v>
                </c:pt>
                <c:pt idx="185">
                  <c:v>129.50000000000034</c:v>
                </c:pt>
                <c:pt idx="186">
                  <c:v>130.20000000000033</c:v>
                </c:pt>
                <c:pt idx="187">
                  <c:v>130.90000000000032</c:v>
                </c:pt>
                <c:pt idx="188">
                  <c:v>131.60000000000031</c:v>
                </c:pt>
                <c:pt idx="189">
                  <c:v>132.3000000000003</c:v>
                </c:pt>
                <c:pt idx="190">
                  <c:v>133.00000000000028</c:v>
                </c:pt>
                <c:pt idx="191">
                  <c:v>133.70000000000027</c:v>
                </c:pt>
                <c:pt idx="192">
                  <c:v>134.40000000000026</c:v>
                </c:pt>
                <c:pt idx="193">
                  <c:v>135.10000000000025</c:v>
                </c:pt>
                <c:pt idx="194">
                  <c:v>135.80000000000024</c:v>
                </c:pt>
                <c:pt idx="195">
                  <c:v>136.50000000000023</c:v>
                </c:pt>
                <c:pt idx="196">
                  <c:v>137.20000000000022</c:v>
                </c:pt>
                <c:pt idx="197">
                  <c:v>137.9000000000002</c:v>
                </c:pt>
                <c:pt idx="198">
                  <c:v>138.60000000000019</c:v>
                </c:pt>
                <c:pt idx="199">
                  <c:v>139.30000000000018</c:v>
                </c:pt>
                <c:pt idx="200">
                  <c:v>140.00000000000017</c:v>
                </c:pt>
                <c:pt idx="201">
                  <c:v>140.70000000000016</c:v>
                </c:pt>
                <c:pt idx="202">
                  <c:v>141.40000000000015</c:v>
                </c:pt>
                <c:pt idx="203">
                  <c:v>142.10000000000014</c:v>
                </c:pt>
                <c:pt idx="204">
                  <c:v>142.80000000000013</c:v>
                </c:pt>
                <c:pt idx="205">
                  <c:v>143.50000000000011</c:v>
                </c:pt>
                <c:pt idx="206">
                  <c:v>144.2000000000001</c:v>
                </c:pt>
                <c:pt idx="207">
                  <c:v>144.90000000000009</c:v>
                </c:pt>
                <c:pt idx="208">
                  <c:v>145.60000000000008</c:v>
                </c:pt>
                <c:pt idx="209">
                  <c:v>146.30000000000007</c:v>
                </c:pt>
                <c:pt idx="210">
                  <c:v>147.00000000000006</c:v>
                </c:pt>
                <c:pt idx="211">
                  <c:v>147.70000000000005</c:v>
                </c:pt>
                <c:pt idx="212">
                  <c:v>148.40000000000003</c:v>
                </c:pt>
                <c:pt idx="213">
                  <c:v>149.10000000000002</c:v>
                </c:pt>
                <c:pt idx="214">
                  <c:v>149.80000000000001</c:v>
                </c:pt>
                <c:pt idx="215">
                  <c:v>150.5</c:v>
                </c:pt>
                <c:pt idx="216">
                  <c:v>151.19999999999999</c:v>
                </c:pt>
                <c:pt idx="217">
                  <c:v>151.89999999999998</c:v>
                </c:pt>
                <c:pt idx="218">
                  <c:v>152.59999999999997</c:v>
                </c:pt>
                <c:pt idx="219">
                  <c:v>153.29999999999995</c:v>
                </c:pt>
                <c:pt idx="220">
                  <c:v>153.99999999999994</c:v>
                </c:pt>
                <c:pt idx="221">
                  <c:v>154.69999999999993</c:v>
                </c:pt>
                <c:pt idx="222">
                  <c:v>155.39999999999992</c:v>
                </c:pt>
                <c:pt idx="223">
                  <c:v>156.09999999999991</c:v>
                </c:pt>
                <c:pt idx="224">
                  <c:v>156.7999999999999</c:v>
                </c:pt>
                <c:pt idx="225">
                  <c:v>157.49999999999989</c:v>
                </c:pt>
                <c:pt idx="226">
                  <c:v>158.19999999999987</c:v>
                </c:pt>
                <c:pt idx="227">
                  <c:v>158.89999999999986</c:v>
                </c:pt>
                <c:pt idx="228">
                  <c:v>159.59999999999985</c:v>
                </c:pt>
                <c:pt idx="229">
                  <c:v>160.29999999999984</c:v>
                </c:pt>
                <c:pt idx="230">
                  <c:v>160.99999999999983</c:v>
                </c:pt>
                <c:pt idx="231">
                  <c:v>161.69999999999982</c:v>
                </c:pt>
                <c:pt idx="232">
                  <c:v>162.39999999999981</c:v>
                </c:pt>
                <c:pt idx="233">
                  <c:v>163.0999999999998</c:v>
                </c:pt>
                <c:pt idx="234">
                  <c:v>163.79999999999978</c:v>
                </c:pt>
                <c:pt idx="235">
                  <c:v>164.49999999999977</c:v>
                </c:pt>
                <c:pt idx="236">
                  <c:v>165.19999999999976</c:v>
                </c:pt>
                <c:pt idx="237">
                  <c:v>165.89999999999975</c:v>
                </c:pt>
                <c:pt idx="238">
                  <c:v>166.59999999999974</c:v>
                </c:pt>
                <c:pt idx="239">
                  <c:v>167.29999999999973</c:v>
                </c:pt>
                <c:pt idx="240">
                  <c:v>167.99999999999972</c:v>
                </c:pt>
                <c:pt idx="241">
                  <c:v>168.6999999999997</c:v>
                </c:pt>
                <c:pt idx="242">
                  <c:v>169.39999999999969</c:v>
                </c:pt>
                <c:pt idx="243">
                  <c:v>170.09999999999968</c:v>
                </c:pt>
                <c:pt idx="244">
                  <c:v>170.79999999999967</c:v>
                </c:pt>
                <c:pt idx="245">
                  <c:v>171.49999999999966</c:v>
                </c:pt>
                <c:pt idx="246">
                  <c:v>172.19999999999965</c:v>
                </c:pt>
                <c:pt idx="247">
                  <c:v>172.89999999999964</c:v>
                </c:pt>
                <c:pt idx="248">
                  <c:v>173.59999999999962</c:v>
                </c:pt>
                <c:pt idx="249">
                  <c:v>174.29999999999961</c:v>
                </c:pt>
                <c:pt idx="250">
                  <c:v>174.9999999999996</c:v>
                </c:pt>
                <c:pt idx="251">
                  <c:v>175.69999999999959</c:v>
                </c:pt>
                <c:pt idx="252">
                  <c:v>176.39999999999958</c:v>
                </c:pt>
                <c:pt idx="253">
                  <c:v>177.09999999999957</c:v>
                </c:pt>
                <c:pt idx="254">
                  <c:v>177.79999999999956</c:v>
                </c:pt>
                <c:pt idx="255">
                  <c:v>178.49999999999955</c:v>
                </c:pt>
                <c:pt idx="256">
                  <c:v>179.19999999999953</c:v>
                </c:pt>
                <c:pt idx="257">
                  <c:v>179.89999999999952</c:v>
                </c:pt>
                <c:pt idx="258">
                  <c:v>180.59999999999951</c:v>
                </c:pt>
                <c:pt idx="259">
                  <c:v>181.2999999999995</c:v>
                </c:pt>
                <c:pt idx="260">
                  <c:v>181.99999999999949</c:v>
                </c:pt>
                <c:pt idx="261">
                  <c:v>182.69999999999948</c:v>
                </c:pt>
                <c:pt idx="262">
                  <c:v>183.39999999999947</c:v>
                </c:pt>
                <c:pt idx="263">
                  <c:v>184.09999999999945</c:v>
                </c:pt>
                <c:pt idx="264">
                  <c:v>184.79999999999944</c:v>
                </c:pt>
                <c:pt idx="265">
                  <c:v>185.49999999999943</c:v>
                </c:pt>
                <c:pt idx="266">
                  <c:v>186.19999999999942</c:v>
                </c:pt>
                <c:pt idx="267">
                  <c:v>186.89999999999941</c:v>
                </c:pt>
                <c:pt idx="268">
                  <c:v>187.5999999999994</c:v>
                </c:pt>
                <c:pt idx="269">
                  <c:v>188.29999999999939</c:v>
                </c:pt>
                <c:pt idx="270">
                  <c:v>188.99999999999937</c:v>
                </c:pt>
                <c:pt idx="271">
                  <c:v>189.69999999999936</c:v>
                </c:pt>
                <c:pt idx="272">
                  <c:v>190.39999999999935</c:v>
                </c:pt>
                <c:pt idx="273">
                  <c:v>191.09999999999934</c:v>
                </c:pt>
                <c:pt idx="274">
                  <c:v>191.79999999999933</c:v>
                </c:pt>
                <c:pt idx="275">
                  <c:v>192.49999999999932</c:v>
                </c:pt>
                <c:pt idx="276">
                  <c:v>193.19999999999931</c:v>
                </c:pt>
                <c:pt idx="277">
                  <c:v>193.8999999999993</c:v>
                </c:pt>
                <c:pt idx="278">
                  <c:v>194.59999999999928</c:v>
                </c:pt>
                <c:pt idx="279">
                  <c:v>195.29999999999927</c:v>
                </c:pt>
                <c:pt idx="280">
                  <c:v>195.99999999999926</c:v>
                </c:pt>
                <c:pt idx="281">
                  <c:v>196.69999999999925</c:v>
                </c:pt>
                <c:pt idx="282">
                  <c:v>197.39999999999924</c:v>
                </c:pt>
                <c:pt idx="283">
                  <c:v>198.09999999999923</c:v>
                </c:pt>
                <c:pt idx="284">
                  <c:v>198.79999999999922</c:v>
                </c:pt>
                <c:pt idx="285">
                  <c:v>199.4999999999992</c:v>
                </c:pt>
                <c:pt idx="286">
                  <c:v>200.19999999999919</c:v>
                </c:pt>
                <c:pt idx="287">
                  <c:v>200.89999999999918</c:v>
                </c:pt>
                <c:pt idx="288">
                  <c:v>201.59999999999917</c:v>
                </c:pt>
                <c:pt idx="289">
                  <c:v>202.29999999999916</c:v>
                </c:pt>
                <c:pt idx="290">
                  <c:v>202.99999999999915</c:v>
                </c:pt>
                <c:pt idx="291">
                  <c:v>203.69999999999914</c:v>
                </c:pt>
                <c:pt idx="292">
                  <c:v>204.39999999999912</c:v>
                </c:pt>
                <c:pt idx="293">
                  <c:v>205.09999999999911</c:v>
                </c:pt>
                <c:pt idx="294">
                  <c:v>205.7999999999991</c:v>
                </c:pt>
                <c:pt idx="295">
                  <c:v>206.49999999999909</c:v>
                </c:pt>
                <c:pt idx="296">
                  <c:v>207.19999999999908</c:v>
                </c:pt>
                <c:pt idx="297">
                  <c:v>207.89999999999907</c:v>
                </c:pt>
                <c:pt idx="298">
                  <c:v>208.59999999999906</c:v>
                </c:pt>
                <c:pt idx="299">
                  <c:v>209.29999999999905</c:v>
                </c:pt>
                <c:pt idx="300">
                  <c:v>209.99999999999903</c:v>
                </c:pt>
                <c:pt idx="301">
                  <c:v>210.69999999999902</c:v>
                </c:pt>
                <c:pt idx="302">
                  <c:v>211.39999999999901</c:v>
                </c:pt>
                <c:pt idx="303">
                  <c:v>212.099999999999</c:v>
                </c:pt>
                <c:pt idx="304">
                  <c:v>212.79999999999899</c:v>
                </c:pt>
                <c:pt idx="305">
                  <c:v>213.49999999999898</c:v>
                </c:pt>
                <c:pt idx="306">
                  <c:v>214.19999999999897</c:v>
                </c:pt>
                <c:pt idx="307">
                  <c:v>214.89999999999895</c:v>
                </c:pt>
                <c:pt idx="308">
                  <c:v>215.59999999999894</c:v>
                </c:pt>
                <c:pt idx="309">
                  <c:v>216.29999999999893</c:v>
                </c:pt>
                <c:pt idx="310">
                  <c:v>216.99999999999892</c:v>
                </c:pt>
                <c:pt idx="311">
                  <c:v>217.69999999999891</c:v>
                </c:pt>
                <c:pt idx="312">
                  <c:v>218.3999999999989</c:v>
                </c:pt>
                <c:pt idx="313">
                  <c:v>219.09999999999889</c:v>
                </c:pt>
                <c:pt idx="314">
                  <c:v>219.79999999999887</c:v>
                </c:pt>
                <c:pt idx="315">
                  <c:v>220.49999999999886</c:v>
                </c:pt>
                <c:pt idx="316">
                  <c:v>221.19999999999885</c:v>
                </c:pt>
                <c:pt idx="317">
                  <c:v>221.89999999999884</c:v>
                </c:pt>
                <c:pt idx="318">
                  <c:v>222.59999999999883</c:v>
                </c:pt>
                <c:pt idx="319">
                  <c:v>223.29999999999882</c:v>
                </c:pt>
                <c:pt idx="320">
                  <c:v>223.99999999999881</c:v>
                </c:pt>
                <c:pt idx="321">
                  <c:v>224.69999999999879</c:v>
                </c:pt>
                <c:pt idx="322">
                  <c:v>225.39999999999878</c:v>
                </c:pt>
                <c:pt idx="323">
                  <c:v>226.09999999999877</c:v>
                </c:pt>
                <c:pt idx="324">
                  <c:v>226.79999999999876</c:v>
                </c:pt>
                <c:pt idx="325">
                  <c:v>227.49999999999875</c:v>
                </c:pt>
                <c:pt idx="326">
                  <c:v>228.19999999999874</c:v>
                </c:pt>
                <c:pt idx="327">
                  <c:v>228.89999999999873</c:v>
                </c:pt>
                <c:pt idx="328">
                  <c:v>229.59999999999872</c:v>
                </c:pt>
                <c:pt idx="329">
                  <c:v>230.2999999999987</c:v>
                </c:pt>
                <c:pt idx="330">
                  <c:v>230.99999999999869</c:v>
                </c:pt>
                <c:pt idx="331">
                  <c:v>231.69999999999868</c:v>
                </c:pt>
                <c:pt idx="332">
                  <c:v>232.39999999999867</c:v>
                </c:pt>
                <c:pt idx="333">
                  <c:v>233.09999999999866</c:v>
                </c:pt>
                <c:pt idx="334">
                  <c:v>233.79999999999865</c:v>
                </c:pt>
                <c:pt idx="335">
                  <c:v>234.49999999999864</c:v>
                </c:pt>
                <c:pt idx="336">
                  <c:v>235.19999999999862</c:v>
                </c:pt>
                <c:pt idx="337">
                  <c:v>235.89999999999861</c:v>
                </c:pt>
                <c:pt idx="338">
                  <c:v>236.5999999999986</c:v>
                </c:pt>
                <c:pt idx="339">
                  <c:v>237.29999999999859</c:v>
                </c:pt>
                <c:pt idx="340">
                  <c:v>237.99999999999858</c:v>
                </c:pt>
                <c:pt idx="341">
                  <c:v>238.69999999999857</c:v>
                </c:pt>
                <c:pt idx="342">
                  <c:v>239.39999999999856</c:v>
                </c:pt>
                <c:pt idx="343">
                  <c:v>240.09999999999854</c:v>
                </c:pt>
                <c:pt idx="344">
                  <c:v>240.79999999999853</c:v>
                </c:pt>
                <c:pt idx="345">
                  <c:v>241.49999999999852</c:v>
                </c:pt>
                <c:pt idx="346">
                  <c:v>242.19999999999851</c:v>
                </c:pt>
                <c:pt idx="347">
                  <c:v>242.8999999999985</c:v>
                </c:pt>
                <c:pt idx="348">
                  <c:v>243.59999999999849</c:v>
                </c:pt>
                <c:pt idx="349">
                  <c:v>244.29999999999848</c:v>
                </c:pt>
                <c:pt idx="350">
                  <c:v>244.99999999999847</c:v>
                </c:pt>
                <c:pt idx="351">
                  <c:v>245.69999999999845</c:v>
                </c:pt>
                <c:pt idx="352">
                  <c:v>246.39999999999844</c:v>
                </c:pt>
                <c:pt idx="353">
                  <c:v>247.09999999999843</c:v>
                </c:pt>
                <c:pt idx="354">
                  <c:v>247.79999999999842</c:v>
                </c:pt>
                <c:pt idx="355">
                  <c:v>248.49999999999841</c:v>
                </c:pt>
                <c:pt idx="356">
                  <c:v>249.1999999999984</c:v>
                </c:pt>
                <c:pt idx="357">
                  <c:v>249.89999999999839</c:v>
                </c:pt>
                <c:pt idx="358">
                  <c:v>250.59999999999837</c:v>
                </c:pt>
                <c:pt idx="359">
                  <c:v>251.29999999999836</c:v>
                </c:pt>
                <c:pt idx="360">
                  <c:v>251.99999999999835</c:v>
                </c:pt>
                <c:pt idx="361">
                  <c:v>252.69999999999834</c:v>
                </c:pt>
                <c:pt idx="362">
                  <c:v>253.39999999999833</c:v>
                </c:pt>
                <c:pt idx="363">
                  <c:v>254.09999999999832</c:v>
                </c:pt>
                <c:pt idx="364">
                  <c:v>254.79999999999831</c:v>
                </c:pt>
                <c:pt idx="365">
                  <c:v>255.49999999999829</c:v>
                </c:pt>
                <c:pt idx="366">
                  <c:v>256.19999999999828</c:v>
                </c:pt>
                <c:pt idx="367">
                  <c:v>256.89999999999827</c:v>
                </c:pt>
                <c:pt idx="368">
                  <c:v>257.59999999999826</c:v>
                </c:pt>
                <c:pt idx="369">
                  <c:v>258.29999999999825</c:v>
                </c:pt>
                <c:pt idx="370">
                  <c:v>258.99999999999824</c:v>
                </c:pt>
                <c:pt idx="371">
                  <c:v>259.69999999999823</c:v>
                </c:pt>
                <c:pt idx="372">
                  <c:v>260.39999999999822</c:v>
                </c:pt>
                <c:pt idx="373">
                  <c:v>261.0999999999982</c:v>
                </c:pt>
                <c:pt idx="374">
                  <c:v>261.79999999999819</c:v>
                </c:pt>
                <c:pt idx="375">
                  <c:v>262.49999999999818</c:v>
                </c:pt>
                <c:pt idx="376">
                  <c:v>263.19999999999817</c:v>
                </c:pt>
                <c:pt idx="377">
                  <c:v>263.89999999999816</c:v>
                </c:pt>
                <c:pt idx="378">
                  <c:v>264.59999999999815</c:v>
                </c:pt>
                <c:pt idx="379">
                  <c:v>265.29999999999814</c:v>
                </c:pt>
                <c:pt idx="380">
                  <c:v>265.99999999999812</c:v>
                </c:pt>
                <c:pt idx="381">
                  <c:v>266.69999999999811</c:v>
                </c:pt>
                <c:pt idx="382">
                  <c:v>267.3999999999981</c:v>
                </c:pt>
                <c:pt idx="383">
                  <c:v>268.09999999999809</c:v>
                </c:pt>
                <c:pt idx="384">
                  <c:v>268.79999999999808</c:v>
                </c:pt>
                <c:pt idx="385">
                  <c:v>269.49999999999807</c:v>
                </c:pt>
                <c:pt idx="386">
                  <c:v>270.19999999999806</c:v>
                </c:pt>
                <c:pt idx="387">
                  <c:v>270.89999999999804</c:v>
                </c:pt>
                <c:pt idx="388">
                  <c:v>271.59999999999803</c:v>
                </c:pt>
                <c:pt idx="389">
                  <c:v>272.29999999999802</c:v>
                </c:pt>
                <c:pt idx="390">
                  <c:v>272.99999999999801</c:v>
                </c:pt>
                <c:pt idx="391">
                  <c:v>273.699999999998</c:v>
                </c:pt>
                <c:pt idx="392">
                  <c:v>274.39999999999799</c:v>
                </c:pt>
                <c:pt idx="393">
                  <c:v>275.09999999999798</c:v>
                </c:pt>
                <c:pt idx="394">
                  <c:v>275.79999999999797</c:v>
                </c:pt>
                <c:pt idx="395">
                  <c:v>276.49999999999795</c:v>
                </c:pt>
                <c:pt idx="396">
                  <c:v>277.19999999999794</c:v>
                </c:pt>
                <c:pt idx="397">
                  <c:v>277.89999999999793</c:v>
                </c:pt>
                <c:pt idx="398">
                  <c:v>278.59999999999792</c:v>
                </c:pt>
                <c:pt idx="399">
                  <c:v>279.29999999999791</c:v>
                </c:pt>
                <c:pt idx="400">
                  <c:v>279.9999999999979</c:v>
                </c:pt>
                <c:pt idx="401">
                  <c:v>280.69999999999789</c:v>
                </c:pt>
                <c:pt idx="402">
                  <c:v>281.39999999999787</c:v>
                </c:pt>
                <c:pt idx="403">
                  <c:v>282.09999999999786</c:v>
                </c:pt>
                <c:pt idx="404">
                  <c:v>282.79999999999785</c:v>
                </c:pt>
                <c:pt idx="405">
                  <c:v>283.49999999999784</c:v>
                </c:pt>
                <c:pt idx="406">
                  <c:v>284.19999999999783</c:v>
                </c:pt>
                <c:pt idx="407">
                  <c:v>284.89999999999782</c:v>
                </c:pt>
                <c:pt idx="408">
                  <c:v>285.59999999999781</c:v>
                </c:pt>
                <c:pt idx="409">
                  <c:v>286.29999999999779</c:v>
                </c:pt>
                <c:pt idx="410">
                  <c:v>286.99999999999778</c:v>
                </c:pt>
                <c:pt idx="411">
                  <c:v>287.69999999999777</c:v>
                </c:pt>
                <c:pt idx="412">
                  <c:v>288.39999999999776</c:v>
                </c:pt>
                <c:pt idx="413">
                  <c:v>289.09999999999775</c:v>
                </c:pt>
                <c:pt idx="414">
                  <c:v>289.79999999999774</c:v>
                </c:pt>
                <c:pt idx="415">
                  <c:v>290.49999999999773</c:v>
                </c:pt>
                <c:pt idx="416">
                  <c:v>291.19999999999771</c:v>
                </c:pt>
                <c:pt idx="417">
                  <c:v>291.8999999999977</c:v>
                </c:pt>
                <c:pt idx="418">
                  <c:v>292.59999999999769</c:v>
                </c:pt>
                <c:pt idx="419">
                  <c:v>293.29999999999768</c:v>
                </c:pt>
                <c:pt idx="420">
                  <c:v>293.99999999999767</c:v>
                </c:pt>
                <c:pt idx="421">
                  <c:v>294.69999999999766</c:v>
                </c:pt>
                <c:pt idx="422">
                  <c:v>295.39999999999765</c:v>
                </c:pt>
                <c:pt idx="423">
                  <c:v>296.09999999999764</c:v>
                </c:pt>
                <c:pt idx="424">
                  <c:v>296.79999999999762</c:v>
                </c:pt>
                <c:pt idx="425">
                  <c:v>297.49999999999761</c:v>
                </c:pt>
                <c:pt idx="426">
                  <c:v>298.1999999999976</c:v>
                </c:pt>
                <c:pt idx="427">
                  <c:v>298.89999999999759</c:v>
                </c:pt>
                <c:pt idx="428">
                  <c:v>299.59999999999758</c:v>
                </c:pt>
                <c:pt idx="429">
                  <c:v>300.29999999999757</c:v>
                </c:pt>
                <c:pt idx="430">
                  <c:v>300.99999999999756</c:v>
                </c:pt>
                <c:pt idx="431">
                  <c:v>301.69999999999754</c:v>
                </c:pt>
                <c:pt idx="432">
                  <c:v>302.39999999999753</c:v>
                </c:pt>
                <c:pt idx="433">
                  <c:v>303.09999999999752</c:v>
                </c:pt>
                <c:pt idx="434">
                  <c:v>303.79999999999751</c:v>
                </c:pt>
                <c:pt idx="435">
                  <c:v>304.4999999999975</c:v>
                </c:pt>
                <c:pt idx="436">
                  <c:v>305.19999999999749</c:v>
                </c:pt>
                <c:pt idx="437">
                  <c:v>305.89999999999748</c:v>
                </c:pt>
                <c:pt idx="438">
                  <c:v>306.59999999999746</c:v>
                </c:pt>
                <c:pt idx="439">
                  <c:v>307.29999999999745</c:v>
                </c:pt>
                <c:pt idx="440">
                  <c:v>307.99999999999744</c:v>
                </c:pt>
                <c:pt idx="441">
                  <c:v>308.69999999999743</c:v>
                </c:pt>
                <c:pt idx="442">
                  <c:v>309.39999999999742</c:v>
                </c:pt>
                <c:pt idx="443">
                  <c:v>310.09999999999741</c:v>
                </c:pt>
                <c:pt idx="444">
                  <c:v>310.7999999999974</c:v>
                </c:pt>
                <c:pt idx="445">
                  <c:v>311.49999999999739</c:v>
                </c:pt>
                <c:pt idx="446">
                  <c:v>312.19999999999737</c:v>
                </c:pt>
                <c:pt idx="447">
                  <c:v>312.89999999999736</c:v>
                </c:pt>
                <c:pt idx="448">
                  <c:v>313.59999999999735</c:v>
                </c:pt>
                <c:pt idx="449">
                  <c:v>314.29999999999734</c:v>
                </c:pt>
                <c:pt idx="450">
                  <c:v>314.99999999999733</c:v>
                </c:pt>
                <c:pt idx="451">
                  <c:v>315.69999999999732</c:v>
                </c:pt>
                <c:pt idx="452">
                  <c:v>316.39999999999731</c:v>
                </c:pt>
                <c:pt idx="453">
                  <c:v>317.09999999999729</c:v>
                </c:pt>
                <c:pt idx="454">
                  <c:v>317.79999999999728</c:v>
                </c:pt>
                <c:pt idx="455">
                  <c:v>318.49999999999727</c:v>
                </c:pt>
                <c:pt idx="456">
                  <c:v>319.19999999999726</c:v>
                </c:pt>
                <c:pt idx="457">
                  <c:v>319.89999999999725</c:v>
                </c:pt>
                <c:pt idx="458">
                  <c:v>320.59999999999724</c:v>
                </c:pt>
                <c:pt idx="459">
                  <c:v>321.29999999999723</c:v>
                </c:pt>
                <c:pt idx="460">
                  <c:v>321.99999999999721</c:v>
                </c:pt>
                <c:pt idx="461">
                  <c:v>322.6999999999972</c:v>
                </c:pt>
                <c:pt idx="462">
                  <c:v>323.39999999999719</c:v>
                </c:pt>
                <c:pt idx="463">
                  <c:v>324.09999999999718</c:v>
                </c:pt>
                <c:pt idx="464">
                  <c:v>324.79999999999717</c:v>
                </c:pt>
                <c:pt idx="465">
                  <c:v>325.49999999999716</c:v>
                </c:pt>
                <c:pt idx="466">
                  <c:v>326.19999999999715</c:v>
                </c:pt>
                <c:pt idx="467">
                  <c:v>326.89999999999714</c:v>
                </c:pt>
                <c:pt idx="468">
                  <c:v>327.59999999999712</c:v>
                </c:pt>
                <c:pt idx="469">
                  <c:v>328.29999999999711</c:v>
                </c:pt>
                <c:pt idx="470">
                  <c:v>328.9999999999971</c:v>
                </c:pt>
                <c:pt idx="471">
                  <c:v>329.69999999999709</c:v>
                </c:pt>
                <c:pt idx="472">
                  <c:v>330.39999999999708</c:v>
                </c:pt>
                <c:pt idx="473">
                  <c:v>331.09999999999707</c:v>
                </c:pt>
                <c:pt idx="474">
                  <c:v>331.79999999999706</c:v>
                </c:pt>
                <c:pt idx="475">
                  <c:v>332.49999999999704</c:v>
                </c:pt>
                <c:pt idx="476">
                  <c:v>333.19999999999703</c:v>
                </c:pt>
                <c:pt idx="477">
                  <c:v>333.89999999999702</c:v>
                </c:pt>
                <c:pt idx="478">
                  <c:v>334.59999999999701</c:v>
                </c:pt>
                <c:pt idx="479">
                  <c:v>335.299999999997</c:v>
                </c:pt>
                <c:pt idx="480">
                  <c:v>335.99999999999699</c:v>
                </c:pt>
                <c:pt idx="481">
                  <c:v>336.69999999999698</c:v>
                </c:pt>
                <c:pt idx="482">
                  <c:v>337.39999999999696</c:v>
                </c:pt>
                <c:pt idx="483">
                  <c:v>338.09999999999695</c:v>
                </c:pt>
                <c:pt idx="484">
                  <c:v>338.79999999999694</c:v>
                </c:pt>
                <c:pt idx="485">
                  <c:v>339.49999999999693</c:v>
                </c:pt>
                <c:pt idx="486">
                  <c:v>340.19999999999692</c:v>
                </c:pt>
                <c:pt idx="487">
                  <c:v>340.89999999999691</c:v>
                </c:pt>
                <c:pt idx="488">
                  <c:v>341.5999999999969</c:v>
                </c:pt>
                <c:pt idx="489">
                  <c:v>342.29999999999688</c:v>
                </c:pt>
                <c:pt idx="490">
                  <c:v>342.99999999999687</c:v>
                </c:pt>
                <c:pt idx="491">
                  <c:v>343.69999999999686</c:v>
                </c:pt>
                <c:pt idx="492">
                  <c:v>344.39999999999685</c:v>
                </c:pt>
                <c:pt idx="493">
                  <c:v>345.09999999999684</c:v>
                </c:pt>
                <c:pt idx="494">
                  <c:v>345.79999999999683</c:v>
                </c:pt>
                <c:pt idx="495">
                  <c:v>346.49999999999682</c:v>
                </c:pt>
                <c:pt idx="496">
                  <c:v>347.19999999999681</c:v>
                </c:pt>
                <c:pt idx="497">
                  <c:v>347.89999999999679</c:v>
                </c:pt>
                <c:pt idx="498">
                  <c:v>348.59999999999678</c:v>
                </c:pt>
                <c:pt idx="499">
                  <c:v>349.29999999999677</c:v>
                </c:pt>
                <c:pt idx="500">
                  <c:v>349.99999999999676</c:v>
                </c:pt>
                <c:pt idx="501">
                  <c:v>350.69999999999675</c:v>
                </c:pt>
                <c:pt idx="502">
                  <c:v>351.39999999999674</c:v>
                </c:pt>
                <c:pt idx="503">
                  <c:v>352.09999999999673</c:v>
                </c:pt>
                <c:pt idx="504">
                  <c:v>352.79999999999671</c:v>
                </c:pt>
                <c:pt idx="505">
                  <c:v>353.4999999999967</c:v>
                </c:pt>
                <c:pt idx="506">
                  <c:v>354.19999999999669</c:v>
                </c:pt>
                <c:pt idx="507">
                  <c:v>354.89999999999668</c:v>
                </c:pt>
                <c:pt idx="508">
                  <c:v>355.59999999999667</c:v>
                </c:pt>
                <c:pt idx="509">
                  <c:v>356.29999999999666</c:v>
                </c:pt>
                <c:pt idx="510">
                  <c:v>356.99999999999665</c:v>
                </c:pt>
                <c:pt idx="511">
                  <c:v>357.69999999999663</c:v>
                </c:pt>
                <c:pt idx="512">
                  <c:v>358.39999999999662</c:v>
                </c:pt>
                <c:pt idx="513">
                  <c:v>359.09999999999661</c:v>
                </c:pt>
                <c:pt idx="514">
                  <c:v>359.7999999999966</c:v>
                </c:pt>
                <c:pt idx="515">
                  <c:v>360.49999999999659</c:v>
                </c:pt>
                <c:pt idx="516">
                  <c:v>361.19999999999658</c:v>
                </c:pt>
                <c:pt idx="517">
                  <c:v>361.89999999999657</c:v>
                </c:pt>
                <c:pt idx="518">
                  <c:v>362.59999999999656</c:v>
                </c:pt>
                <c:pt idx="519">
                  <c:v>363.29999999999654</c:v>
                </c:pt>
                <c:pt idx="520">
                  <c:v>363.99999999999653</c:v>
                </c:pt>
                <c:pt idx="521">
                  <c:v>364.69999999999652</c:v>
                </c:pt>
                <c:pt idx="522">
                  <c:v>365.39999999999651</c:v>
                </c:pt>
                <c:pt idx="523">
                  <c:v>366.0999999999965</c:v>
                </c:pt>
                <c:pt idx="524">
                  <c:v>366.79999999999649</c:v>
                </c:pt>
                <c:pt idx="525">
                  <c:v>367.49999999999648</c:v>
                </c:pt>
                <c:pt idx="526">
                  <c:v>368.19999999999646</c:v>
                </c:pt>
                <c:pt idx="527">
                  <c:v>368.89999999999645</c:v>
                </c:pt>
                <c:pt idx="528">
                  <c:v>369.59999999999644</c:v>
                </c:pt>
                <c:pt idx="529">
                  <c:v>370.29999999999643</c:v>
                </c:pt>
                <c:pt idx="530">
                  <c:v>370.99999999999642</c:v>
                </c:pt>
                <c:pt idx="531">
                  <c:v>371.69999999999641</c:v>
                </c:pt>
                <c:pt idx="532">
                  <c:v>372.3999999999964</c:v>
                </c:pt>
                <c:pt idx="533">
                  <c:v>373.09999999999638</c:v>
                </c:pt>
                <c:pt idx="534">
                  <c:v>373.79999999999637</c:v>
                </c:pt>
                <c:pt idx="535">
                  <c:v>374.49999999999636</c:v>
                </c:pt>
                <c:pt idx="536">
                  <c:v>375.19999999999635</c:v>
                </c:pt>
                <c:pt idx="537">
                  <c:v>375.89999999999634</c:v>
                </c:pt>
                <c:pt idx="538">
                  <c:v>376.59999999999633</c:v>
                </c:pt>
                <c:pt idx="539">
                  <c:v>377.29999999999632</c:v>
                </c:pt>
                <c:pt idx="540">
                  <c:v>377.99999999999631</c:v>
                </c:pt>
                <c:pt idx="541">
                  <c:v>378.69999999999629</c:v>
                </c:pt>
                <c:pt idx="542">
                  <c:v>379.39999999999628</c:v>
                </c:pt>
                <c:pt idx="543">
                  <c:v>380.09999999999627</c:v>
                </c:pt>
                <c:pt idx="544">
                  <c:v>380.79999999999626</c:v>
                </c:pt>
                <c:pt idx="545">
                  <c:v>381.49999999999625</c:v>
                </c:pt>
                <c:pt idx="546">
                  <c:v>382.19999999999624</c:v>
                </c:pt>
                <c:pt idx="547">
                  <c:v>382.89999999999623</c:v>
                </c:pt>
                <c:pt idx="548">
                  <c:v>383.59999999999621</c:v>
                </c:pt>
                <c:pt idx="549">
                  <c:v>384.2999999999962</c:v>
                </c:pt>
                <c:pt idx="550">
                  <c:v>384.99999999999619</c:v>
                </c:pt>
                <c:pt idx="551">
                  <c:v>385.69999999999618</c:v>
                </c:pt>
                <c:pt idx="552">
                  <c:v>386.39999999999617</c:v>
                </c:pt>
                <c:pt idx="553">
                  <c:v>387.09999999999616</c:v>
                </c:pt>
                <c:pt idx="554">
                  <c:v>387.79999999999615</c:v>
                </c:pt>
                <c:pt idx="555">
                  <c:v>388.49999999999613</c:v>
                </c:pt>
                <c:pt idx="556">
                  <c:v>389.19999999999612</c:v>
                </c:pt>
                <c:pt idx="557">
                  <c:v>389.89999999999611</c:v>
                </c:pt>
                <c:pt idx="558">
                  <c:v>390.5999999999961</c:v>
                </c:pt>
                <c:pt idx="559">
                  <c:v>391.29999999999609</c:v>
                </c:pt>
                <c:pt idx="560">
                  <c:v>391.99999999999608</c:v>
                </c:pt>
                <c:pt idx="561">
                  <c:v>392.69999999999607</c:v>
                </c:pt>
                <c:pt idx="562">
                  <c:v>393.39999999999606</c:v>
                </c:pt>
                <c:pt idx="563">
                  <c:v>394.09999999999604</c:v>
                </c:pt>
                <c:pt idx="564">
                  <c:v>394.79999999999603</c:v>
                </c:pt>
                <c:pt idx="565">
                  <c:v>395.49999999999602</c:v>
                </c:pt>
                <c:pt idx="566">
                  <c:v>396.19999999999601</c:v>
                </c:pt>
                <c:pt idx="567">
                  <c:v>396.899999999996</c:v>
                </c:pt>
                <c:pt idx="568">
                  <c:v>397.59999999999599</c:v>
                </c:pt>
                <c:pt idx="569">
                  <c:v>398.29999999999598</c:v>
                </c:pt>
                <c:pt idx="570">
                  <c:v>398.99999999999596</c:v>
                </c:pt>
                <c:pt idx="571">
                  <c:v>399.69999999999595</c:v>
                </c:pt>
                <c:pt idx="572">
                  <c:v>400.39999999999594</c:v>
                </c:pt>
                <c:pt idx="573">
                  <c:v>401.09999999999593</c:v>
                </c:pt>
                <c:pt idx="574">
                  <c:v>401.79999999999592</c:v>
                </c:pt>
                <c:pt idx="575">
                  <c:v>402.49999999999591</c:v>
                </c:pt>
                <c:pt idx="576">
                  <c:v>403.1999999999959</c:v>
                </c:pt>
                <c:pt idx="577">
                  <c:v>403.89999999999588</c:v>
                </c:pt>
                <c:pt idx="578">
                  <c:v>404.59999999999587</c:v>
                </c:pt>
                <c:pt idx="579">
                  <c:v>405.29999999999586</c:v>
                </c:pt>
                <c:pt idx="580">
                  <c:v>405.99999999999585</c:v>
                </c:pt>
                <c:pt idx="581">
                  <c:v>406.69999999999584</c:v>
                </c:pt>
                <c:pt idx="582">
                  <c:v>407.39999999999583</c:v>
                </c:pt>
                <c:pt idx="583">
                  <c:v>408.09999999999582</c:v>
                </c:pt>
                <c:pt idx="584">
                  <c:v>408.7999999999958</c:v>
                </c:pt>
                <c:pt idx="585">
                  <c:v>409.49999999999579</c:v>
                </c:pt>
                <c:pt idx="586">
                  <c:v>410.19999999999578</c:v>
                </c:pt>
                <c:pt idx="587">
                  <c:v>410.89999999999577</c:v>
                </c:pt>
                <c:pt idx="588">
                  <c:v>411.59999999999576</c:v>
                </c:pt>
                <c:pt idx="589">
                  <c:v>412.29999999999575</c:v>
                </c:pt>
                <c:pt idx="590">
                  <c:v>412.99999999999574</c:v>
                </c:pt>
                <c:pt idx="591">
                  <c:v>413.69999999999573</c:v>
                </c:pt>
                <c:pt idx="592">
                  <c:v>414.39999999999571</c:v>
                </c:pt>
                <c:pt idx="593">
                  <c:v>415.0999999999957</c:v>
                </c:pt>
                <c:pt idx="594">
                  <c:v>415.79999999999569</c:v>
                </c:pt>
                <c:pt idx="595">
                  <c:v>416.49999999999568</c:v>
                </c:pt>
                <c:pt idx="596">
                  <c:v>417.19999999999567</c:v>
                </c:pt>
                <c:pt idx="597">
                  <c:v>417.89999999999566</c:v>
                </c:pt>
                <c:pt idx="598">
                  <c:v>418.59999999999565</c:v>
                </c:pt>
                <c:pt idx="599">
                  <c:v>419.29999999999563</c:v>
                </c:pt>
                <c:pt idx="600">
                  <c:v>419.99999999999562</c:v>
                </c:pt>
                <c:pt idx="601">
                  <c:v>420.69999999999561</c:v>
                </c:pt>
                <c:pt idx="602">
                  <c:v>421.3999999999956</c:v>
                </c:pt>
                <c:pt idx="603">
                  <c:v>422.09999999999559</c:v>
                </c:pt>
                <c:pt idx="604">
                  <c:v>422.79999999999558</c:v>
                </c:pt>
                <c:pt idx="605">
                  <c:v>423.49999999999557</c:v>
                </c:pt>
                <c:pt idx="606">
                  <c:v>424.19999999999555</c:v>
                </c:pt>
                <c:pt idx="607">
                  <c:v>424.89999999999554</c:v>
                </c:pt>
                <c:pt idx="608">
                  <c:v>425.59999999999553</c:v>
                </c:pt>
                <c:pt idx="609">
                  <c:v>426.29999999999552</c:v>
                </c:pt>
                <c:pt idx="610">
                  <c:v>426.99999999999551</c:v>
                </c:pt>
                <c:pt idx="611">
                  <c:v>427.6999999999955</c:v>
                </c:pt>
                <c:pt idx="612">
                  <c:v>428.39999999999549</c:v>
                </c:pt>
                <c:pt idx="613">
                  <c:v>429.09999999999548</c:v>
                </c:pt>
                <c:pt idx="614">
                  <c:v>429.79999999999546</c:v>
                </c:pt>
                <c:pt idx="615">
                  <c:v>430.49999999999545</c:v>
                </c:pt>
                <c:pt idx="616">
                  <c:v>431.19999999999544</c:v>
                </c:pt>
                <c:pt idx="617">
                  <c:v>431.89999999999543</c:v>
                </c:pt>
                <c:pt idx="618">
                  <c:v>432.59999999999542</c:v>
                </c:pt>
                <c:pt idx="619">
                  <c:v>433.29999999999541</c:v>
                </c:pt>
                <c:pt idx="620">
                  <c:v>433.9999999999954</c:v>
                </c:pt>
                <c:pt idx="621">
                  <c:v>434.69999999999538</c:v>
                </c:pt>
                <c:pt idx="622">
                  <c:v>435.39999999999537</c:v>
                </c:pt>
                <c:pt idx="623">
                  <c:v>436.09999999999536</c:v>
                </c:pt>
                <c:pt idx="624">
                  <c:v>436.79999999999535</c:v>
                </c:pt>
                <c:pt idx="625">
                  <c:v>437.49999999999534</c:v>
                </c:pt>
                <c:pt idx="626">
                  <c:v>438.19999999999533</c:v>
                </c:pt>
                <c:pt idx="627">
                  <c:v>438.89999999999532</c:v>
                </c:pt>
                <c:pt idx="628">
                  <c:v>439.5999999999953</c:v>
                </c:pt>
                <c:pt idx="629">
                  <c:v>440.29999999999529</c:v>
                </c:pt>
                <c:pt idx="630">
                  <c:v>440.99999999999528</c:v>
                </c:pt>
                <c:pt idx="631">
                  <c:v>441.69999999999527</c:v>
                </c:pt>
                <c:pt idx="632">
                  <c:v>442.39999999999526</c:v>
                </c:pt>
                <c:pt idx="633">
                  <c:v>443.09999999999525</c:v>
                </c:pt>
                <c:pt idx="634">
                  <c:v>443.79999999999524</c:v>
                </c:pt>
                <c:pt idx="635">
                  <c:v>444.49999999999523</c:v>
                </c:pt>
                <c:pt idx="636">
                  <c:v>445.19999999999521</c:v>
                </c:pt>
                <c:pt idx="637">
                  <c:v>445.8999999999952</c:v>
                </c:pt>
                <c:pt idx="638">
                  <c:v>446.59999999999519</c:v>
                </c:pt>
                <c:pt idx="639">
                  <c:v>447.29999999999518</c:v>
                </c:pt>
                <c:pt idx="640">
                  <c:v>447.99999999999517</c:v>
                </c:pt>
                <c:pt idx="641">
                  <c:v>448.69999999999516</c:v>
                </c:pt>
                <c:pt idx="642">
                  <c:v>449.39999999999515</c:v>
                </c:pt>
                <c:pt idx="643">
                  <c:v>450.09999999999513</c:v>
                </c:pt>
                <c:pt idx="644">
                  <c:v>450.79999999999512</c:v>
                </c:pt>
                <c:pt idx="645">
                  <c:v>451.49999999999511</c:v>
                </c:pt>
                <c:pt idx="646">
                  <c:v>452.1999999999951</c:v>
                </c:pt>
                <c:pt idx="647">
                  <c:v>452.89999999999509</c:v>
                </c:pt>
                <c:pt idx="648">
                  <c:v>453.59999999999508</c:v>
                </c:pt>
                <c:pt idx="649">
                  <c:v>454.29999999999507</c:v>
                </c:pt>
                <c:pt idx="650">
                  <c:v>454.99999999999505</c:v>
                </c:pt>
                <c:pt idx="651">
                  <c:v>455.69999999999504</c:v>
                </c:pt>
                <c:pt idx="652">
                  <c:v>456.39999999999503</c:v>
                </c:pt>
                <c:pt idx="653">
                  <c:v>457.09999999999502</c:v>
                </c:pt>
                <c:pt idx="654">
                  <c:v>457.79999999999501</c:v>
                </c:pt>
                <c:pt idx="655">
                  <c:v>458.499999999995</c:v>
                </c:pt>
                <c:pt idx="656">
                  <c:v>459.19999999999499</c:v>
                </c:pt>
                <c:pt idx="657">
                  <c:v>459.89999999999498</c:v>
                </c:pt>
                <c:pt idx="658">
                  <c:v>460.59999999999496</c:v>
                </c:pt>
                <c:pt idx="659">
                  <c:v>461.29999999999495</c:v>
                </c:pt>
                <c:pt idx="660">
                  <c:v>461.99999999999494</c:v>
                </c:pt>
                <c:pt idx="661">
                  <c:v>462.69999999999493</c:v>
                </c:pt>
                <c:pt idx="662">
                  <c:v>463.39999999999492</c:v>
                </c:pt>
                <c:pt idx="663">
                  <c:v>464.09999999999491</c:v>
                </c:pt>
                <c:pt idx="664">
                  <c:v>464.7999999999949</c:v>
                </c:pt>
                <c:pt idx="665">
                  <c:v>465.49999999999488</c:v>
                </c:pt>
                <c:pt idx="666">
                  <c:v>466.19999999999487</c:v>
                </c:pt>
                <c:pt idx="667">
                  <c:v>466.89999999999486</c:v>
                </c:pt>
                <c:pt idx="668">
                  <c:v>467.59999999999485</c:v>
                </c:pt>
                <c:pt idx="669">
                  <c:v>468.29999999999484</c:v>
                </c:pt>
                <c:pt idx="670">
                  <c:v>468.99999999999483</c:v>
                </c:pt>
                <c:pt idx="671">
                  <c:v>469.69999999999482</c:v>
                </c:pt>
                <c:pt idx="672">
                  <c:v>470.3999999999948</c:v>
                </c:pt>
                <c:pt idx="673">
                  <c:v>471.09999999999479</c:v>
                </c:pt>
                <c:pt idx="674">
                  <c:v>471.79999999999478</c:v>
                </c:pt>
                <c:pt idx="675">
                  <c:v>472.49999999999477</c:v>
                </c:pt>
                <c:pt idx="676">
                  <c:v>473.19999999999476</c:v>
                </c:pt>
                <c:pt idx="677">
                  <c:v>473.89999999999475</c:v>
                </c:pt>
                <c:pt idx="678">
                  <c:v>474.59999999999474</c:v>
                </c:pt>
                <c:pt idx="679">
                  <c:v>475.29999999999472</c:v>
                </c:pt>
                <c:pt idx="680">
                  <c:v>475.99999999999471</c:v>
                </c:pt>
                <c:pt idx="681">
                  <c:v>476.6999999999947</c:v>
                </c:pt>
                <c:pt idx="682">
                  <c:v>477.39999999999469</c:v>
                </c:pt>
                <c:pt idx="683">
                  <c:v>478.09999999999468</c:v>
                </c:pt>
                <c:pt idx="684">
                  <c:v>478.79999999999467</c:v>
                </c:pt>
                <c:pt idx="685">
                  <c:v>479.49999999999466</c:v>
                </c:pt>
                <c:pt idx="686">
                  <c:v>480.19999999999465</c:v>
                </c:pt>
                <c:pt idx="687">
                  <c:v>480.89999999999463</c:v>
                </c:pt>
                <c:pt idx="688">
                  <c:v>481.59999999999462</c:v>
                </c:pt>
                <c:pt idx="689">
                  <c:v>482.29999999999461</c:v>
                </c:pt>
                <c:pt idx="690">
                  <c:v>482.9999999999946</c:v>
                </c:pt>
                <c:pt idx="691">
                  <c:v>483.69999999999459</c:v>
                </c:pt>
                <c:pt idx="692">
                  <c:v>484.39999999999458</c:v>
                </c:pt>
                <c:pt idx="693">
                  <c:v>485.09999999999457</c:v>
                </c:pt>
                <c:pt idx="694">
                  <c:v>485.79999999999455</c:v>
                </c:pt>
                <c:pt idx="695">
                  <c:v>486.49999999999454</c:v>
                </c:pt>
                <c:pt idx="696">
                  <c:v>487.19999999999453</c:v>
                </c:pt>
                <c:pt idx="697">
                  <c:v>487.89999999999452</c:v>
                </c:pt>
                <c:pt idx="698">
                  <c:v>488.59999999999451</c:v>
                </c:pt>
                <c:pt idx="699">
                  <c:v>489.2999999999945</c:v>
                </c:pt>
                <c:pt idx="700">
                  <c:v>489.99999999999449</c:v>
                </c:pt>
                <c:pt idx="701">
                  <c:v>490.69999999999447</c:v>
                </c:pt>
                <c:pt idx="702">
                  <c:v>491.39999999999446</c:v>
                </c:pt>
                <c:pt idx="703">
                  <c:v>492.09999999999445</c:v>
                </c:pt>
                <c:pt idx="704">
                  <c:v>492.79999999999444</c:v>
                </c:pt>
                <c:pt idx="705">
                  <c:v>493.49999999999443</c:v>
                </c:pt>
                <c:pt idx="706">
                  <c:v>494.19999999999442</c:v>
                </c:pt>
                <c:pt idx="707">
                  <c:v>494.89999999999441</c:v>
                </c:pt>
                <c:pt idx="708">
                  <c:v>495.5999999999944</c:v>
                </c:pt>
                <c:pt idx="709">
                  <c:v>496.29999999999438</c:v>
                </c:pt>
                <c:pt idx="710">
                  <c:v>496.99999999999437</c:v>
                </c:pt>
                <c:pt idx="711">
                  <c:v>497.69999999999436</c:v>
                </c:pt>
                <c:pt idx="712">
                  <c:v>498.39999999999435</c:v>
                </c:pt>
                <c:pt idx="713">
                  <c:v>499.09999999999434</c:v>
                </c:pt>
                <c:pt idx="714">
                  <c:v>499.79999999999433</c:v>
                </c:pt>
                <c:pt idx="715">
                  <c:v>500.49999999999432</c:v>
                </c:pt>
                <c:pt idx="716">
                  <c:v>501.1999999999943</c:v>
                </c:pt>
                <c:pt idx="717">
                  <c:v>501.89999999999429</c:v>
                </c:pt>
                <c:pt idx="718">
                  <c:v>502.59999999999428</c:v>
                </c:pt>
                <c:pt idx="719">
                  <c:v>503.29999999999427</c:v>
                </c:pt>
                <c:pt idx="720">
                  <c:v>503.99999999999426</c:v>
                </c:pt>
                <c:pt idx="721">
                  <c:v>504.69999999999425</c:v>
                </c:pt>
                <c:pt idx="722">
                  <c:v>505.39999999999424</c:v>
                </c:pt>
                <c:pt idx="723">
                  <c:v>506.09999999999422</c:v>
                </c:pt>
                <c:pt idx="724">
                  <c:v>506.79999999999421</c:v>
                </c:pt>
                <c:pt idx="725">
                  <c:v>507.4999999999942</c:v>
                </c:pt>
                <c:pt idx="726">
                  <c:v>508.19999999999419</c:v>
                </c:pt>
                <c:pt idx="727">
                  <c:v>508.89999999999418</c:v>
                </c:pt>
                <c:pt idx="728">
                  <c:v>509.59999999999417</c:v>
                </c:pt>
                <c:pt idx="729">
                  <c:v>510.29999999999416</c:v>
                </c:pt>
                <c:pt idx="730">
                  <c:v>510.99999999999415</c:v>
                </c:pt>
                <c:pt idx="731">
                  <c:v>511.69999999999413</c:v>
                </c:pt>
                <c:pt idx="732">
                  <c:v>512.39999999999418</c:v>
                </c:pt>
                <c:pt idx="733">
                  <c:v>513.09999999999422</c:v>
                </c:pt>
                <c:pt idx="734">
                  <c:v>513.79999999999427</c:v>
                </c:pt>
                <c:pt idx="735">
                  <c:v>514.49999999999432</c:v>
                </c:pt>
                <c:pt idx="736">
                  <c:v>515.19999999999436</c:v>
                </c:pt>
                <c:pt idx="737">
                  <c:v>515.89999999999441</c:v>
                </c:pt>
                <c:pt idx="738">
                  <c:v>516.59999999999445</c:v>
                </c:pt>
                <c:pt idx="739">
                  <c:v>517.2999999999945</c:v>
                </c:pt>
                <c:pt idx="740">
                  <c:v>517.99999999999454</c:v>
                </c:pt>
                <c:pt idx="741">
                  <c:v>518.69999999999459</c:v>
                </c:pt>
                <c:pt idx="742">
                  <c:v>519.39999999999463</c:v>
                </c:pt>
                <c:pt idx="743">
                  <c:v>520.09999999999468</c:v>
                </c:pt>
                <c:pt idx="744">
                  <c:v>520.79999999999472</c:v>
                </c:pt>
                <c:pt idx="745">
                  <c:v>521.49999999999477</c:v>
                </c:pt>
                <c:pt idx="746">
                  <c:v>522.19999999999482</c:v>
                </c:pt>
                <c:pt idx="747">
                  <c:v>522.89999999999486</c:v>
                </c:pt>
                <c:pt idx="748">
                  <c:v>523.59999999999491</c:v>
                </c:pt>
                <c:pt idx="749">
                  <c:v>524.29999999999495</c:v>
                </c:pt>
                <c:pt idx="750">
                  <c:v>524.999999999995</c:v>
                </c:pt>
                <c:pt idx="751">
                  <c:v>525.69999999999504</c:v>
                </c:pt>
                <c:pt idx="752">
                  <c:v>526.39999999999509</c:v>
                </c:pt>
                <c:pt idx="753">
                  <c:v>527.09999999999513</c:v>
                </c:pt>
                <c:pt idx="754">
                  <c:v>527.79999999999518</c:v>
                </c:pt>
                <c:pt idx="755">
                  <c:v>528.49999999999523</c:v>
                </c:pt>
                <c:pt idx="756">
                  <c:v>529.19999999999527</c:v>
                </c:pt>
                <c:pt idx="757">
                  <c:v>529.89999999999532</c:v>
                </c:pt>
                <c:pt idx="758">
                  <c:v>530.59999999999536</c:v>
                </c:pt>
                <c:pt idx="759">
                  <c:v>531.29999999999541</c:v>
                </c:pt>
                <c:pt idx="760">
                  <c:v>531.99999999999545</c:v>
                </c:pt>
                <c:pt idx="761">
                  <c:v>532.6999999999955</c:v>
                </c:pt>
                <c:pt idx="762">
                  <c:v>533.39999999999554</c:v>
                </c:pt>
                <c:pt idx="763">
                  <c:v>534.09999999999559</c:v>
                </c:pt>
                <c:pt idx="764">
                  <c:v>534.79999999999563</c:v>
                </c:pt>
                <c:pt idx="765">
                  <c:v>535.49999999999568</c:v>
                </c:pt>
                <c:pt idx="766">
                  <c:v>536.19999999999573</c:v>
                </c:pt>
                <c:pt idx="767">
                  <c:v>536.89999999999577</c:v>
                </c:pt>
                <c:pt idx="768">
                  <c:v>537.59999999999582</c:v>
                </c:pt>
                <c:pt idx="769">
                  <c:v>538.29999999999586</c:v>
                </c:pt>
                <c:pt idx="770">
                  <c:v>538.99999999999591</c:v>
                </c:pt>
                <c:pt idx="771">
                  <c:v>539.69999999999595</c:v>
                </c:pt>
                <c:pt idx="772">
                  <c:v>540.399999999996</c:v>
                </c:pt>
                <c:pt idx="773">
                  <c:v>541.09999999999604</c:v>
                </c:pt>
                <c:pt idx="774">
                  <c:v>541.79999999999609</c:v>
                </c:pt>
                <c:pt idx="775">
                  <c:v>542.49999999999613</c:v>
                </c:pt>
                <c:pt idx="776">
                  <c:v>543.19999999999618</c:v>
                </c:pt>
                <c:pt idx="777">
                  <c:v>543.89999999999623</c:v>
                </c:pt>
                <c:pt idx="778">
                  <c:v>544.59999999999627</c:v>
                </c:pt>
                <c:pt idx="779">
                  <c:v>545.29999999999632</c:v>
                </c:pt>
                <c:pt idx="780">
                  <c:v>545.99999999999636</c:v>
                </c:pt>
                <c:pt idx="781">
                  <c:v>546.69999999999641</c:v>
                </c:pt>
                <c:pt idx="782">
                  <c:v>547.39999999999645</c:v>
                </c:pt>
                <c:pt idx="783">
                  <c:v>548.0999999999965</c:v>
                </c:pt>
                <c:pt idx="784">
                  <c:v>548.79999999999654</c:v>
                </c:pt>
                <c:pt idx="785">
                  <c:v>549.49999999999659</c:v>
                </c:pt>
                <c:pt idx="786">
                  <c:v>550.19999999999663</c:v>
                </c:pt>
                <c:pt idx="787">
                  <c:v>550.89999999999668</c:v>
                </c:pt>
                <c:pt idx="788">
                  <c:v>551.59999999999673</c:v>
                </c:pt>
                <c:pt idx="789">
                  <c:v>552.29999999999677</c:v>
                </c:pt>
                <c:pt idx="790">
                  <c:v>552.99999999999682</c:v>
                </c:pt>
                <c:pt idx="791">
                  <c:v>553.69999999999686</c:v>
                </c:pt>
                <c:pt idx="792">
                  <c:v>554.39999999999691</c:v>
                </c:pt>
                <c:pt idx="793">
                  <c:v>555.09999999999695</c:v>
                </c:pt>
                <c:pt idx="794">
                  <c:v>555.799999999997</c:v>
                </c:pt>
                <c:pt idx="795">
                  <c:v>556.49999999999704</c:v>
                </c:pt>
                <c:pt idx="796">
                  <c:v>557.19999999999709</c:v>
                </c:pt>
                <c:pt idx="797">
                  <c:v>557.89999999999714</c:v>
                </c:pt>
                <c:pt idx="798">
                  <c:v>558.59999999999718</c:v>
                </c:pt>
                <c:pt idx="799">
                  <c:v>559.29999999999723</c:v>
                </c:pt>
                <c:pt idx="800">
                  <c:v>559.99999999999727</c:v>
                </c:pt>
                <c:pt idx="801">
                  <c:v>560.69999999999732</c:v>
                </c:pt>
                <c:pt idx="802">
                  <c:v>561.39999999999736</c:v>
                </c:pt>
                <c:pt idx="803">
                  <c:v>562.09999999999741</c:v>
                </c:pt>
                <c:pt idx="804">
                  <c:v>562.79999999999745</c:v>
                </c:pt>
                <c:pt idx="805">
                  <c:v>563.4999999999975</c:v>
                </c:pt>
                <c:pt idx="806">
                  <c:v>564.19999999999754</c:v>
                </c:pt>
                <c:pt idx="807">
                  <c:v>564.89999999999759</c:v>
                </c:pt>
                <c:pt idx="808">
                  <c:v>565.59999999999764</c:v>
                </c:pt>
                <c:pt idx="809">
                  <c:v>566.29999999999768</c:v>
                </c:pt>
                <c:pt idx="810">
                  <c:v>566.99999999999773</c:v>
                </c:pt>
                <c:pt idx="811">
                  <c:v>567.69999999999777</c:v>
                </c:pt>
                <c:pt idx="812">
                  <c:v>568.39999999999782</c:v>
                </c:pt>
                <c:pt idx="813">
                  <c:v>569.09999999999786</c:v>
                </c:pt>
                <c:pt idx="814">
                  <c:v>569.79999999999791</c:v>
                </c:pt>
                <c:pt idx="815">
                  <c:v>570.49999999999795</c:v>
                </c:pt>
                <c:pt idx="816">
                  <c:v>571.199999999998</c:v>
                </c:pt>
                <c:pt idx="817">
                  <c:v>571.89999999999804</c:v>
                </c:pt>
                <c:pt idx="818">
                  <c:v>572.59999999999809</c:v>
                </c:pt>
                <c:pt idx="819">
                  <c:v>573.29999999999814</c:v>
                </c:pt>
                <c:pt idx="820">
                  <c:v>573.99999999999818</c:v>
                </c:pt>
                <c:pt idx="821">
                  <c:v>574.69999999999823</c:v>
                </c:pt>
                <c:pt idx="822">
                  <c:v>575.39999999999827</c:v>
                </c:pt>
                <c:pt idx="823">
                  <c:v>576.09999999999832</c:v>
                </c:pt>
                <c:pt idx="824">
                  <c:v>576.79999999999836</c:v>
                </c:pt>
                <c:pt idx="825">
                  <c:v>577.49999999999841</c:v>
                </c:pt>
                <c:pt idx="826">
                  <c:v>578.19999999999845</c:v>
                </c:pt>
                <c:pt idx="827">
                  <c:v>578.8999999999985</c:v>
                </c:pt>
                <c:pt idx="828">
                  <c:v>579.59999999999854</c:v>
                </c:pt>
                <c:pt idx="829">
                  <c:v>580.29999999999859</c:v>
                </c:pt>
                <c:pt idx="830">
                  <c:v>580.99999999999864</c:v>
                </c:pt>
                <c:pt idx="831">
                  <c:v>581.69999999999868</c:v>
                </c:pt>
                <c:pt idx="832">
                  <c:v>582.39999999999873</c:v>
                </c:pt>
                <c:pt idx="833">
                  <c:v>583.09999999999877</c:v>
                </c:pt>
                <c:pt idx="834">
                  <c:v>583.79999999999882</c:v>
                </c:pt>
                <c:pt idx="835">
                  <c:v>584.49999999999886</c:v>
                </c:pt>
                <c:pt idx="836">
                  <c:v>585.19999999999891</c:v>
                </c:pt>
                <c:pt idx="837">
                  <c:v>585.89999999999895</c:v>
                </c:pt>
                <c:pt idx="838">
                  <c:v>586.599999999999</c:v>
                </c:pt>
                <c:pt idx="839">
                  <c:v>587.29999999999905</c:v>
                </c:pt>
                <c:pt idx="840">
                  <c:v>587.99999999999909</c:v>
                </c:pt>
                <c:pt idx="841">
                  <c:v>588.69999999999914</c:v>
                </c:pt>
                <c:pt idx="842">
                  <c:v>589.39999999999918</c:v>
                </c:pt>
                <c:pt idx="843">
                  <c:v>590.09999999999923</c:v>
                </c:pt>
                <c:pt idx="844">
                  <c:v>590.79999999999927</c:v>
                </c:pt>
                <c:pt idx="845">
                  <c:v>591.49999999999932</c:v>
                </c:pt>
                <c:pt idx="846">
                  <c:v>592.19999999999936</c:v>
                </c:pt>
                <c:pt idx="847">
                  <c:v>592.89999999999941</c:v>
                </c:pt>
                <c:pt idx="848">
                  <c:v>593.59999999999945</c:v>
                </c:pt>
                <c:pt idx="849">
                  <c:v>594.2999999999995</c:v>
                </c:pt>
                <c:pt idx="850">
                  <c:v>594.99999999999955</c:v>
                </c:pt>
                <c:pt idx="851">
                  <c:v>595.69999999999959</c:v>
                </c:pt>
                <c:pt idx="852">
                  <c:v>596.39999999999964</c:v>
                </c:pt>
                <c:pt idx="853">
                  <c:v>597.09999999999968</c:v>
                </c:pt>
                <c:pt idx="854">
                  <c:v>597.79999999999973</c:v>
                </c:pt>
                <c:pt idx="855">
                  <c:v>598.49999999999977</c:v>
                </c:pt>
                <c:pt idx="856">
                  <c:v>599.19999999999982</c:v>
                </c:pt>
                <c:pt idx="857">
                  <c:v>599.89999999999986</c:v>
                </c:pt>
                <c:pt idx="858">
                  <c:v>600.59999999999991</c:v>
                </c:pt>
                <c:pt idx="859">
                  <c:v>601.29999999999995</c:v>
                </c:pt>
                <c:pt idx="860">
                  <c:v>602</c:v>
                </c:pt>
                <c:pt idx="861">
                  <c:v>602.70000000000005</c:v>
                </c:pt>
                <c:pt idx="862">
                  <c:v>603.40000000000009</c:v>
                </c:pt>
                <c:pt idx="863">
                  <c:v>604.10000000000014</c:v>
                </c:pt>
                <c:pt idx="864">
                  <c:v>604.80000000000018</c:v>
                </c:pt>
                <c:pt idx="865">
                  <c:v>605.50000000000023</c:v>
                </c:pt>
                <c:pt idx="866">
                  <c:v>606.20000000000027</c:v>
                </c:pt>
                <c:pt idx="867">
                  <c:v>606.90000000000032</c:v>
                </c:pt>
                <c:pt idx="868">
                  <c:v>607.60000000000036</c:v>
                </c:pt>
                <c:pt idx="869">
                  <c:v>608.30000000000041</c:v>
                </c:pt>
                <c:pt idx="870">
                  <c:v>609.00000000000045</c:v>
                </c:pt>
                <c:pt idx="871">
                  <c:v>609.7000000000005</c:v>
                </c:pt>
                <c:pt idx="872">
                  <c:v>610.40000000000055</c:v>
                </c:pt>
                <c:pt idx="873">
                  <c:v>611.10000000000059</c:v>
                </c:pt>
                <c:pt idx="874">
                  <c:v>611.80000000000064</c:v>
                </c:pt>
                <c:pt idx="875">
                  <c:v>612.50000000000068</c:v>
                </c:pt>
                <c:pt idx="876">
                  <c:v>613.20000000000073</c:v>
                </c:pt>
                <c:pt idx="877">
                  <c:v>613.90000000000077</c:v>
                </c:pt>
                <c:pt idx="878">
                  <c:v>614.60000000000082</c:v>
                </c:pt>
                <c:pt idx="879">
                  <c:v>615.30000000000086</c:v>
                </c:pt>
                <c:pt idx="880">
                  <c:v>616.00000000000091</c:v>
                </c:pt>
                <c:pt idx="881">
                  <c:v>616.70000000000095</c:v>
                </c:pt>
                <c:pt idx="882">
                  <c:v>617.400000000001</c:v>
                </c:pt>
                <c:pt idx="883">
                  <c:v>618.10000000000105</c:v>
                </c:pt>
                <c:pt idx="884">
                  <c:v>618.80000000000109</c:v>
                </c:pt>
                <c:pt idx="885">
                  <c:v>619.50000000000114</c:v>
                </c:pt>
                <c:pt idx="886">
                  <c:v>620.20000000000118</c:v>
                </c:pt>
                <c:pt idx="887">
                  <c:v>620.90000000000123</c:v>
                </c:pt>
                <c:pt idx="888">
                  <c:v>621.60000000000127</c:v>
                </c:pt>
                <c:pt idx="889">
                  <c:v>622.30000000000132</c:v>
                </c:pt>
                <c:pt idx="890">
                  <c:v>623.00000000000136</c:v>
                </c:pt>
                <c:pt idx="891">
                  <c:v>623.70000000000141</c:v>
                </c:pt>
                <c:pt idx="892">
                  <c:v>624.40000000000146</c:v>
                </c:pt>
                <c:pt idx="893">
                  <c:v>625.1000000000015</c:v>
                </c:pt>
                <c:pt idx="894">
                  <c:v>625.80000000000155</c:v>
                </c:pt>
                <c:pt idx="895">
                  <c:v>626.50000000000159</c:v>
                </c:pt>
                <c:pt idx="896">
                  <c:v>627.20000000000164</c:v>
                </c:pt>
                <c:pt idx="897">
                  <c:v>627.90000000000168</c:v>
                </c:pt>
                <c:pt idx="898">
                  <c:v>628.60000000000173</c:v>
                </c:pt>
                <c:pt idx="899">
                  <c:v>629.30000000000177</c:v>
                </c:pt>
                <c:pt idx="900">
                  <c:v>630.00000000000182</c:v>
                </c:pt>
                <c:pt idx="901">
                  <c:v>630.70000000000186</c:v>
                </c:pt>
                <c:pt idx="902">
                  <c:v>631.40000000000191</c:v>
                </c:pt>
                <c:pt idx="903">
                  <c:v>632.10000000000196</c:v>
                </c:pt>
                <c:pt idx="904">
                  <c:v>632.800000000002</c:v>
                </c:pt>
                <c:pt idx="905">
                  <c:v>633.50000000000205</c:v>
                </c:pt>
                <c:pt idx="906">
                  <c:v>634.20000000000209</c:v>
                </c:pt>
                <c:pt idx="907">
                  <c:v>634.90000000000214</c:v>
                </c:pt>
                <c:pt idx="908">
                  <c:v>635.60000000000218</c:v>
                </c:pt>
                <c:pt idx="909">
                  <c:v>636.30000000000223</c:v>
                </c:pt>
                <c:pt idx="910">
                  <c:v>637.00000000000227</c:v>
                </c:pt>
                <c:pt idx="911">
                  <c:v>637.70000000000232</c:v>
                </c:pt>
                <c:pt idx="912">
                  <c:v>638.40000000000236</c:v>
                </c:pt>
                <c:pt idx="913">
                  <c:v>639.10000000000241</c:v>
                </c:pt>
                <c:pt idx="914">
                  <c:v>639.80000000000246</c:v>
                </c:pt>
                <c:pt idx="915">
                  <c:v>640.5000000000025</c:v>
                </c:pt>
                <c:pt idx="916">
                  <c:v>641.20000000000255</c:v>
                </c:pt>
                <c:pt idx="917">
                  <c:v>641.90000000000259</c:v>
                </c:pt>
                <c:pt idx="918">
                  <c:v>642.60000000000264</c:v>
                </c:pt>
                <c:pt idx="919">
                  <c:v>643.30000000000268</c:v>
                </c:pt>
                <c:pt idx="920">
                  <c:v>644.00000000000273</c:v>
                </c:pt>
                <c:pt idx="921">
                  <c:v>644.70000000000277</c:v>
                </c:pt>
                <c:pt idx="922">
                  <c:v>645.40000000000282</c:v>
                </c:pt>
                <c:pt idx="923">
                  <c:v>646.10000000000286</c:v>
                </c:pt>
                <c:pt idx="924">
                  <c:v>646.80000000000291</c:v>
                </c:pt>
                <c:pt idx="925">
                  <c:v>647.50000000000296</c:v>
                </c:pt>
                <c:pt idx="926">
                  <c:v>648.200000000003</c:v>
                </c:pt>
                <c:pt idx="927">
                  <c:v>648.90000000000305</c:v>
                </c:pt>
                <c:pt idx="928">
                  <c:v>649.60000000000309</c:v>
                </c:pt>
                <c:pt idx="929">
                  <c:v>650.30000000000314</c:v>
                </c:pt>
                <c:pt idx="930">
                  <c:v>651.00000000000318</c:v>
                </c:pt>
                <c:pt idx="931">
                  <c:v>651.70000000000323</c:v>
                </c:pt>
                <c:pt idx="932">
                  <c:v>652.40000000000327</c:v>
                </c:pt>
                <c:pt idx="933">
                  <c:v>653.10000000000332</c:v>
                </c:pt>
                <c:pt idx="934">
                  <c:v>653.80000000000337</c:v>
                </c:pt>
                <c:pt idx="935">
                  <c:v>654.50000000000341</c:v>
                </c:pt>
                <c:pt idx="936">
                  <c:v>655.20000000000346</c:v>
                </c:pt>
                <c:pt idx="937">
                  <c:v>655.9000000000035</c:v>
                </c:pt>
                <c:pt idx="938">
                  <c:v>656.60000000000355</c:v>
                </c:pt>
                <c:pt idx="939">
                  <c:v>657.30000000000359</c:v>
                </c:pt>
                <c:pt idx="940">
                  <c:v>658.00000000000364</c:v>
                </c:pt>
                <c:pt idx="941">
                  <c:v>658.70000000000368</c:v>
                </c:pt>
                <c:pt idx="942">
                  <c:v>659.40000000000373</c:v>
                </c:pt>
                <c:pt idx="943">
                  <c:v>660.10000000000377</c:v>
                </c:pt>
                <c:pt idx="944">
                  <c:v>660.80000000000382</c:v>
                </c:pt>
                <c:pt idx="945">
                  <c:v>661.50000000000387</c:v>
                </c:pt>
                <c:pt idx="946">
                  <c:v>662.20000000000391</c:v>
                </c:pt>
                <c:pt idx="947">
                  <c:v>662.90000000000396</c:v>
                </c:pt>
                <c:pt idx="948">
                  <c:v>663.600000000004</c:v>
                </c:pt>
                <c:pt idx="949">
                  <c:v>664.30000000000405</c:v>
                </c:pt>
                <c:pt idx="950">
                  <c:v>665.00000000000409</c:v>
                </c:pt>
                <c:pt idx="951">
                  <c:v>665.70000000000414</c:v>
                </c:pt>
                <c:pt idx="952">
                  <c:v>666.40000000000418</c:v>
                </c:pt>
                <c:pt idx="953">
                  <c:v>667.10000000000423</c:v>
                </c:pt>
                <c:pt idx="954">
                  <c:v>667.80000000000427</c:v>
                </c:pt>
                <c:pt idx="955">
                  <c:v>668.50000000000432</c:v>
                </c:pt>
                <c:pt idx="956">
                  <c:v>669.20000000000437</c:v>
                </c:pt>
                <c:pt idx="957">
                  <c:v>669.90000000000441</c:v>
                </c:pt>
                <c:pt idx="958">
                  <c:v>670.60000000000446</c:v>
                </c:pt>
                <c:pt idx="959">
                  <c:v>671.3000000000045</c:v>
                </c:pt>
                <c:pt idx="960">
                  <c:v>672.00000000000455</c:v>
                </c:pt>
                <c:pt idx="961">
                  <c:v>672.70000000000459</c:v>
                </c:pt>
                <c:pt idx="962">
                  <c:v>673.40000000000464</c:v>
                </c:pt>
                <c:pt idx="963">
                  <c:v>674.10000000000468</c:v>
                </c:pt>
                <c:pt idx="964">
                  <c:v>674.80000000000473</c:v>
                </c:pt>
                <c:pt idx="965">
                  <c:v>675.50000000000477</c:v>
                </c:pt>
                <c:pt idx="966">
                  <c:v>676.20000000000482</c:v>
                </c:pt>
                <c:pt idx="967">
                  <c:v>676.90000000000487</c:v>
                </c:pt>
                <c:pt idx="968">
                  <c:v>677.60000000000491</c:v>
                </c:pt>
                <c:pt idx="969">
                  <c:v>678.30000000000496</c:v>
                </c:pt>
                <c:pt idx="970">
                  <c:v>679.000000000005</c:v>
                </c:pt>
                <c:pt idx="971">
                  <c:v>679.70000000000505</c:v>
                </c:pt>
                <c:pt idx="972">
                  <c:v>680.40000000000509</c:v>
                </c:pt>
                <c:pt idx="973">
                  <c:v>681.10000000000514</c:v>
                </c:pt>
                <c:pt idx="974">
                  <c:v>681.80000000000518</c:v>
                </c:pt>
                <c:pt idx="975">
                  <c:v>682.50000000000523</c:v>
                </c:pt>
                <c:pt idx="976">
                  <c:v>683.20000000000528</c:v>
                </c:pt>
                <c:pt idx="977">
                  <c:v>683.90000000000532</c:v>
                </c:pt>
                <c:pt idx="978">
                  <c:v>684.60000000000537</c:v>
                </c:pt>
                <c:pt idx="979">
                  <c:v>685.30000000000541</c:v>
                </c:pt>
                <c:pt idx="980">
                  <c:v>686.00000000000546</c:v>
                </c:pt>
                <c:pt idx="981">
                  <c:v>686.7000000000055</c:v>
                </c:pt>
                <c:pt idx="982">
                  <c:v>687.40000000000555</c:v>
                </c:pt>
                <c:pt idx="983">
                  <c:v>688.10000000000559</c:v>
                </c:pt>
                <c:pt idx="984">
                  <c:v>688.80000000000564</c:v>
                </c:pt>
                <c:pt idx="985">
                  <c:v>689.50000000000568</c:v>
                </c:pt>
                <c:pt idx="986">
                  <c:v>690.20000000000573</c:v>
                </c:pt>
                <c:pt idx="987">
                  <c:v>690.90000000000578</c:v>
                </c:pt>
                <c:pt idx="988">
                  <c:v>691.60000000000582</c:v>
                </c:pt>
                <c:pt idx="989">
                  <c:v>692.30000000000587</c:v>
                </c:pt>
                <c:pt idx="990">
                  <c:v>693.00000000000591</c:v>
                </c:pt>
                <c:pt idx="991">
                  <c:v>693.70000000000596</c:v>
                </c:pt>
                <c:pt idx="992">
                  <c:v>694.400000000006</c:v>
                </c:pt>
                <c:pt idx="993">
                  <c:v>695.10000000000605</c:v>
                </c:pt>
                <c:pt idx="994">
                  <c:v>695.80000000000609</c:v>
                </c:pt>
                <c:pt idx="995">
                  <c:v>696.50000000000614</c:v>
                </c:pt>
                <c:pt idx="996">
                  <c:v>697.20000000000618</c:v>
                </c:pt>
                <c:pt idx="997">
                  <c:v>697.90000000000623</c:v>
                </c:pt>
                <c:pt idx="998">
                  <c:v>698.60000000000628</c:v>
                </c:pt>
              </c:numCache>
            </c:numRef>
          </c:xVal>
          <c:yVal>
            <c:numRef>
              <c:f>'Rekensheet heterogene watergang'!$AL$4:$AL$1002</c:f>
              <c:numCache>
                <c:formatCode>0.00</c:formatCode>
                <c:ptCount val="999"/>
                <c:pt idx="0">
                  <c:v>12.043352901667395</c:v>
                </c:pt>
                <c:pt idx="1">
                  <c:v>12.039081532144698</c:v>
                </c:pt>
                <c:pt idx="2">
                  <c:v>12.034829842494291</c:v>
                </c:pt>
                <c:pt idx="3">
                  <c:v>12.030597717540566</c:v>
                </c:pt>
                <c:pt idx="4">
                  <c:v>12.026385042927945</c:v>
                </c:pt>
                <c:pt idx="5">
                  <c:v>12.02219170511407</c:v>
                </c:pt>
                <c:pt idx="6">
                  <c:v>12.018017591363046</c:v>
                </c:pt>
                <c:pt idx="7">
                  <c:v>12.013862589738759</c:v>
                </c:pt>
                <c:pt idx="8">
                  <c:v>12.009726589098239</c:v>
                </c:pt>
                <c:pt idx="9">
                  <c:v>12.005609479085072</c:v>
                </c:pt>
                <c:pt idx="10">
                  <c:v>12.001511150122937</c:v>
                </c:pt>
                <c:pt idx="11">
                  <c:v>11.99743149340914</c:v>
                </c:pt>
                <c:pt idx="12">
                  <c:v>11.993370400908203</c:v>
                </c:pt>
                <c:pt idx="13">
                  <c:v>11.989327765345582</c:v>
                </c:pt>
                <c:pt idx="14">
                  <c:v>11.985303480201361</c:v>
                </c:pt>
                <c:pt idx="15">
                  <c:v>11.981297439704077</c:v>
                </c:pt>
                <c:pt idx="16">
                  <c:v>11.977309538824565</c:v>
                </c:pt>
                <c:pt idx="17">
                  <c:v>11.973339673269814</c:v>
                </c:pt>
                <c:pt idx="18">
                  <c:v>11.969387739477018</c:v>
                </c:pt>
                <c:pt idx="19">
                  <c:v>11.965453634607512</c:v>
                </c:pt>
                <c:pt idx="20">
                  <c:v>11.961537256540907</c:v>
                </c:pt>
                <c:pt idx="21">
                  <c:v>11.95763850386918</c:v>
                </c:pt>
                <c:pt idx="22">
                  <c:v>11.953757275890869</c:v>
                </c:pt>
                <c:pt idx="23">
                  <c:v>11.949893472605321</c:v>
                </c:pt>
                <c:pt idx="24">
                  <c:v>11.946046994706977</c:v>
                </c:pt>
                <c:pt idx="25">
                  <c:v>11.942217743579707</c:v>
                </c:pt>
                <c:pt idx="26">
                  <c:v>11.938405621291221</c:v>
                </c:pt>
                <c:pt idx="27">
                  <c:v>11.934610530587495</c:v>
                </c:pt>
                <c:pt idx="28">
                  <c:v>11.930832374887292</c:v>
                </c:pt>
                <c:pt idx="29">
                  <c:v>11.927071058276697</c:v>
                </c:pt>
                <c:pt idx="30">
                  <c:v>11.923326485503701</c:v>
                </c:pt>
                <c:pt idx="31">
                  <c:v>11.919598561972906</c:v>
                </c:pt>
                <c:pt idx="32">
                  <c:v>11.915887193740145</c:v>
                </c:pt>
                <c:pt idx="33">
                  <c:v>11.912192287507288</c:v>
                </c:pt>
                <c:pt idx="34">
                  <c:v>11.908513750617004</c:v>
                </c:pt>
                <c:pt idx="35">
                  <c:v>11.904851491047625</c:v>
                </c:pt>
                <c:pt idx="36">
                  <c:v>11.901205417407999</c:v>
                </c:pt>
                <c:pt idx="37">
                  <c:v>11.897575438932476</c:v>
                </c:pt>
                <c:pt idx="38">
                  <c:v>11.893961465475838</c:v>
                </c:pt>
                <c:pt idx="39">
                  <c:v>11.890363407508369</c:v>
                </c:pt>
                <c:pt idx="40">
                  <c:v>11.886781176110899</c:v>
                </c:pt>
                <c:pt idx="41">
                  <c:v>11.883214682969925</c:v>
                </c:pt>
                <c:pt idx="42">
                  <c:v>11.8796638403728</c:v>
                </c:pt>
                <c:pt idx="43">
                  <c:v>11.876128561202886</c:v>
                </c:pt>
                <c:pt idx="44">
                  <c:v>11.872608758934845</c:v>
                </c:pt>
                <c:pt idx="45">
                  <c:v>11.869104347629928</c:v>
                </c:pt>
                <c:pt idx="46">
                  <c:v>11.865615241931295</c:v>
                </c:pt>
                <c:pt idx="47">
                  <c:v>11.862141357059388</c:v>
                </c:pt>
                <c:pt idx="48">
                  <c:v>11.858682608807365</c:v>
                </c:pt>
                <c:pt idx="49">
                  <c:v>11.855238913536549</c:v>
                </c:pt>
                <c:pt idx="50">
                  <c:v>11.851810188171934</c:v>
                </c:pt>
                <c:pt idx="51">
                  <c:v>11.848396350197712</c:v>
                </c:pt>
                <c:pt idx="52">
                  <c:v>11.844997317652892</c:v>
                </c:pt>
                <c:pt idx="53">
                  <c:v>11.841613009126858</c:v>
                </c:pt>
                <c:pt idx="54">
                  <c:v>11.838243343755101</c:v>
                </c:pt>
                <c:pt idx="55">
                  <c:v>11.834888241214847</c:v>
                </c:pt>
                <c:pt idx="56">
                  <c:v>11.831547621720862</c:v>
                </c:pt>
                <c:pt idx="57">
                  <c:v>11.828221406021166</c:v>
                </c:pt>
                <c:pt idx="58">
                  <c:v>11.824909515392894</c:v>
                </c:pt>
                <c:pt idx="59">
                  <c:v>11.821611871638122</c:v>
                </c:pt>
                <c:pt idx="60">
                  <c:v>11.818328397079769</c:v>
                </c:pt>
                <c:pt idx="61">
                  <c:v>11.815059014557482</c:v>
                </c:pt>
                <c:pt idx="62">
                  <c:v>11.811803647423666</c:v>
                </c:pt>
                <c:pt idx="63">
                  <c:v>11.808562219539416</c:v>
                </c:pt>
                <c:pt idx="64">
                  <c:v>11.805334655270597</c:v>
                </c:pt>
                <c:pt idx="65">
                  <c:v>11.802120879483862</c:v>
                </c:pt>
                <c:pt idx="66">
                  <c:v>11.798920817542802</c:v>
                </c:pt>
                <c:pt idx="67">
                  <c:v>11.79573439530407</c:v>
                </c:pt>
                <c:pt idx="68">
                  <c:v>11.792561539113509</c:v>
                </c:pt>
                <c:pt idx="69">
                  <c:v>11.789402175802437</c:v>
                </c:pt>
                <c:pt idx="70">
                  <c:v>11.786256232683808</c:v>
                </c:pt>
                <c:pt idx="71">
                  <c:v>11.783123637548538</c:v>
                </c:pt>
                <c:pt idx="72">
                  <c:v>11.78000431866178</c:v>
                </c:pt>
                <c:pt idx="73">
                  <c:v>11.776898204759251</c:v>
                </c:pt>
                <c:pt idx="74">
                  <c:v>11.773805225043652</c:v>
                </c:pt>
                <c:pt idx="75">
                  <c:v>11.770725309181017</c:v>
                </c:pt>
                <c:pt idx="76">
                  <c:v>11.767658387297162</c:v>
                </c:pt>
                <c:pt idx="77">
                  <c:v>11.764604389974183</c:v>
                </c:pt>
                <c:pt idx="78">
                  <c:v>11.761563248246874</c:v>
                </c:pt>
                <c:pt idx="79">
                  <c:v>11.758534893599341</c:v>
                </c:pt>
                <c:pt idx="80">
                  <c:v>11.755519257961492</c:v>
                </c:pt>
                <c:pt idx="81">
                  <c:v>11.752516273705659</c:v>
                </c:pt>
                <c:pt idx="82">
                  <c:v>11.749525873643188</c:v>
                </c:pt>
                <c:pt idx="83">
                  <c:v>11.746547991021128</c:v>
                </c:pt>
                <c:pt idx="84">
                  <c:v>11.743582559518861</c:v>
                </c:pt>
                <c:pt idx="85">
                  <c:v>11.740629513244821</c:v>
                </c:pt>
                <c:pt idx="86">
                  <c:v>11.737688786733225</c:v>
                </c:pt>
                <c:pt idx="87">
                  <c:v>11.734760314940848</c:v>
                </c:pt>
                <c:pt idx="88">
                  <c:v>11.731844033243801</c:v>
                </c:pt>
                <c:pt idx="89">
                  <c:v>11.72893987743433</c:v>
                </c:pt>
                <c:pt idx="90">
                  <c:v>11.726047783717707</c:v>
                </c:pt>
                <c:pt idx="91">
                  <c:v>11.723167688709049</c:v>
                </c:pt>
                <c:pt idx="92">
                  <c:v>11.720299529430259</c:v>
                </c:pt>
                <c:pt idx="93">
                  <c:v>11.717443243306908</c:v>
                </c:pt>
                <c:pt idx="94">
                  <c:v>11.714598768165242</c:v>
                </c:pt>
                <c:pt idx="95">
                  <c:v>11.711766042229119</c:v>
                </c:pt>
                <c:pt idx="96">
                  <c:v>11.708945004117021</c:v>
                </c:pt>
                <c:pt idx="97">
                  <c:v>11.706135592839091</c:v>
                </c:pt>
                <c:pt idx="98">
                  <c:v>11.703337747794198</c:v>
                </c:pt>
                <c:pt idx="99">
                  <c:v>11.700551408766978</c:v>
                </c:pt>
                <c:pt idx="100">
                  <c:v>11.697776515925009</c:v>
                </c:pt>
                <c:pt idx="101">
                  <c:v>11.695013009815868</c:v>
                </c:pt>
                <c:pt idx="102">
                  <c:v>11.692260831364338</c:v>
                </c:pt>
                <c:pt idx="103">
                  <c:v>11.689519921869559</c:v>
                </c:pt>
                <c:pt idx="104">
                  <c:v>11.68679022300226</c:v>
                </c:pt>
                <c:pt idx="105">
                  <c:v>11.684071676801938</c:v>
                </c:pt>
                <c:pt idx="106">
                  <c:v>11.681364225674185</c:v>
                </c:pt>
                <c:pt idx="107">
                  <c:v>11.67866781238787</c:v>
                </c:pt>
                <c:pt idx="108">
                  <c:v>11.675982380072519</c:v>
                </c:pt>
                <c:pt idx="109">
                  <c:v>11.673307872215593</c:v>
                </c:pt>
                <c:pt idx="110">
                  <c:v>11.670644232659848</c:v>
                </c:pt>
                <c:pt idx="111">
                  <c:v>11.667991405600677</c:v>
                </c:pt>
                <c:pt idx="112">
                  <c:v>11.665349335583533</c:v>
                </c:pt>
                <c:pt idx="113">
                  <c:v>11.66271796750131</c:v>
                </c:pt>
                <c:pt idx="114">
                  <c:v>11.660097246591805</c:v>
                </c:pt>
                <c:pt idx="115">
                  <c:v>11.657487118435144</c:v>
                </c:pt>
                <c:pt idx="116">
                  <c:v>11.654887528951276</c:v>
                </c:pt>
                <c:pt idx="117">
                  <c:v>11.652298424397461</c:v>
                </c:pt>
                <c:pt idx="118">
                  <c:v>11.649719751365781</c:v>
                </c:pt>
                <c:pt idx="119">
                  <c:v>11.647151456780703</c:v>
                </c:pt>
                <c:pt idx="120">
                  <c:v>11.644593487896628</c:v>
                </c:pt>
                <c:pt idx="121">
                  <c:v>11.642045792295455</c:v>
                </c:pt>
                <c:pt idx="122">
                  <c:v>11.639508317884214</c:v>
                </c:pt>
                <c:pt idx="123">
                  <c:v>11.63698101289264</c:v>
                </c:pt>
                <c:pt idx="124">
                  <c:v>11.634463825870865</c:v>
                </c:pt>
                <c:pt idx="125">
                  <c:v>11.631956705687056</c:v>
                </c:pt>
                <c:pt idx="126">
                  <c:v>11.629459601525065</c:v>
                </c:pt>
                <c:pt idx="127">
                  <c:v>11.6269724628822</c:v>
                </c:pt>
                <c:pt idx="128">
                  <c:v>11.624495239566873</c:v>
                </c:pt>
                <c:pt idx="129">
                  <c:v>11.622027881696367</c:v>
                </c:pt>
                <c:pt idx="130">
                  <c:v>11.61957033969461</c:v>
                </c:pt>
                <c:pt idx="131">
                  <c:v>11.617122564289899</c:v>
                </c:pt>
                <c:pt idx="132">
                  <c:v>11.614684506512758</c:v>
                </c:pt>
                <c:pt idx="133">
                  <c:v>11.612256117693699</c:v>
                </c:pt>
                <c:pt idx="134">
                  <c:v>11.609837349461088</c:v>
                </c:pt>
                <c:pt idx="135">
                  <c:v>11.607428153738953</c:v>
                </c:pt>
                <c:pt idx="136">
                  <c:v>11.605028482744894</c:v>
                </c:pt>
                <c:pt idx="137">
                  <c:v>11.602638288987935</c:v>
                </c:pt>
                <c:pt idx="138">
                  <c:v>11.600257525266432</c:v>
                </c:pt>
                <c:pt idx="139">
                  <c:v>11.597886144666013</c:v>
                </c:pt>
                <c:pt idx="140">
                  <c:v>11.59552410055746</c:v>
                </c:pt>
                <c:pt idx="141">
                  <c:v>11.593171346594744</c:v>
                </c:pt>
                <c:pt idx="142">
                  <c:v>11.590827836712924</c:v>
                </c:pt>
                <c:pt idx="143">
                  <c:v>11.588493525126127</c:v>
                </c:pt>
                <c:pt idx="144">
                  <c:v>11.586168366325657</c:v>
                </c:pt>
                <c:pt idx="145">
                  <c:v>11.583852315077854</c:v>
                </c:pt>
                <c:pt idx="146">
                  <c:v>11.581545326422258</c:v>
                </c:pt>
                <c:pt idx="147">
                  <c:v>11.57924735566961</c:v>
                </c:pt>
                <c:pt idx="148">
                  <c:v>11.576958358399922</c:v>
                </c:pt>
                <c:pt idx="149">
                  <c:v>11.57467829046055</c:v>
                </c:pt>
                <c:pt idx="150">
                  <c:v>11.572407107964331</c:v>
                </c:pt>
                <c:pt idx="151">
                  <c:v>11.570144767287642</c:v>
                </c:pt>
                <c:pt idx="152">
                  <c:v>11.567891225068587</c:v>
                </c:pt>
                <c:pt idx="153">
                  <c:v>11.565646438205084</c:v>
                </c:pt>
                <c:pt idx="154">
                  <c:v>11.563410363853084</c:v>
                </c:pt>
                <c:pt idx="155">
                  <c:v>11.5611829594247</c:v>
                </c:pt>
                <c:pt idx="156">
                  <c:v>11.55896418258642</c:v>
                </c:pt>
                <c:pt idx="157">
                  <c:v>11.556753991257308</c:v>
                </c:pt>
                <c:pt idx="158">
                  <c:v>11.554552343607199</c:v>
                </c:pt>
                <c:pt idx="159">
                  <c:v>11.552359198054983</c:v>
                </c:pt>
                <c:pt idx="160">
                  <c:v>11.550174513266812</c:v>
                </c:pt>
                <c:pt idx="161">
                  <c:v>11.547998248154355</c:v>
                </c:pt>
                <c:pt idx="162">
                  <c:v>11.545830361873129</c:v>
                </c:pt>
                <c:pt idx="163">
                  <c:v>11.543670813820707</c:v>
                </c:pt>
                <c:pt idx="164">
                  <c:v>11.541519563635104</c:v>
                </c:pt>
                <c:pt idx="165">
                  <c:v>11.53937657119303</c:v>
                </c:pt>
                <c:pt idx="166">
                  <c:v>11.537241796608269</c:v>
                </c:pt>
                <c:pt idx="167">
                  <c:v>11.535115200229985</c:v>
                </c:pt>
                <c:pt idx="168">
                  <c:v>11.532996742641087</c:v>
                </c:pt>
                <c:pt idx="169">
                  <c:v>11.530886384656643</c:v>
                </c:pt>
                <c:pt idx="170">
                  <c:v>11.528784087322197</c:v>
                </c:pt>
                <c:pt idx="171">
                  <c:v>11.526689811912197</c:v>
                </c:pt>
                <c:pt idx="172">
                  <c:v>11.524603519928432</c:v>
                </c:pt>
                <c:pt idx="173">
                  <c:v>11.522525173098398</c:v>
                </c:pt>
                <c:pt idx="174">
                  <c:v>11.520454733373777</c:v>
                </c:pt>
                <c:pt idx="175">
                  <c:v>11.518392162928853</c:v>
                </c:pt>
                <c:pt idx="176">
                  <c:v>11.516337424159001</c:v>
                </c:pt>
                <c:pt idx="177">
                  <c:v>11.514290479679145</c:v>
                </c:pt>
                <c:pt idx="178">
                  <c:v>11.512251292322237</c:v>
                </c:pt>
                <c:pt idx="179">
                  <c:v>11.510219825137753</c:v>
                </c:pt>
                <c:pt idx="180">
                  <c:v>11.508196041390216</c:v>
                </c:pt>
                <c:pt idx="181">
                  <c:v>11.506179904557676</c:v>
                </c:pt>
                <c:pt idx="182">
                  <c:v>11.504171378330323</c:v>
                </c:pt>
                <c:pt idx="183">
                  <c:v>11.502170426608915</c:v>
                </c:pt>
                <c:pt idx="184">
                  <c:v>11.500177013503443</c:v>
                </c:pt>
                <c:pt idx="185">
                  <c:v>11.498191103331626</c:v>
                </c:pt>
                <c:pt idx="186">
                  <c:v>11.49621266061752</c:v>
                </c:pt>
                <c:pt idx="187">
                  <c:v>11.494241650090085</c:v>
                </c:pt>
                <c:pt idx="188">
                  <c:v>11.492278036681801</c:v>
                </c:pt>
                <c:pt idx="189">
                  <c:v>11.490321785527282</c:v>
                </c:pt>
                <c:pt idx="190">
                  <c:v>11.48837286196188</c:v>
                </c:pt>
                <c:pt idx="191">
                  <c:v>11.486431231520337</c:v>
                </c:pt>
                <c:pt idx="192">
                  <c:v>11.484496859935394</c:v>
                </c:pt>
                <c:pt idx="193">
                  <c:v>11.482569713136497</c:v>
                </c:pt>
                <c:pt idx="194">
                  <c:v>11.480649757248431</c:v>
                </c:pt>
                <c:pt idx="195">
                  <c:v>11.478736958589961</c:v>
                </c:pt>
                <c:pt idx="196">
                  <c:v>11.476831283672581</c:v>
                </c:pt>
                <c:pt idx="197">
                  <c:v>11.474932699199183</c:v>
                </c:pt>
                <c:pt idx="198">
                  <c:v>11.473041172062743</c:v>
                </c:pt>
                <c:pt idx="199">
                  <c:v>11.471156669345062</c:v>
                </c:pt>
                <c:pt idx="200">
                  <c:v>11.469279158315482</c:v>
                </c:pt>
                <c:pt idx="201">
                  <c:v>11.467408606429611</c:v>
                </c:pt>
                <c:pt idx="202">
                  <c:v>11.465544981328089</c:v>
                </c:pt>
                <c:pt idx="203">
                  <c:v>11.463688250835334</c:v>
                </c:pt>
                <c:pt idx="204">
                  <c:v>11.461838382958279</c:v>
                </c:pt>
                <c:pt idx="205">
                  <c:v>11.45999534588521</c:v>
                </c:pt>
                <c:pt idx="206">
                  <c:v>11.458159107984489</c:v>
                </c:pt>
                <c:pt idx="207">
                  <c:v>11.456329637803364</c:v>
                </c:pt>
                <c:pt idx="208">
                  <c:v>11.454506904066795</c:v>
                </c:pt>
                <c:pt idx="209">
                  <c:v>11.452690875676231</c:v>
                </c:pt>
                <c:pt idx="210">
                  <c:v>11.45088152170845</c:v>
                </c:pt>
                <c:pt idx="211">
                  <c:v>11.449078811414386</c:v>
                </c:pt>
                <c:pt idx="212">
                  <c:v>11.447282714217959</c:v>
                </c:pt>
                <c:pt idx="213">
                  <c:v>11.445493199714946</c:v>
                </c:pt>
                <c:pt idx="214">
                  <c:v>11.443710237671805</c:v>
                </c:pt>
                <c:pt idx="215">
                  <c:v>11.441933798024575</c:v>
                </c:pt>
                <c:pt idx="216">
                  <c:v>11.440163850877708</c:v>
                </c:pt>
                <c:pt idx="217">
                  <c:v>11.438400366502998</c:v>
                </c:pt>
                <c:pt idx="218">
                  <c:v>11.436643315338426</c:v>
                </c:pt>
                <c:pt idx="219">
                  <c:v>11.4348926679871</c:v>
                </c:pt>
                <c:pt idx="220">
                  <c:v>11.433148395216147</c:v>
                </c:pt>
                <c:pt idx="221">
                  <c:v>11.431410467955615</c:v>
                </c:pt>
                <c:pt idx="222">
                  <c:v>11.429678857297407</c:v>
                </c:pt>
                <c:pt idx="223">
                  <c:v>11.427953534494238</c:v>
                </c:pt>
                <c:pt idx="224">
                  <c:v>11.426234470958535</c:v>
                </c:pt>
                <c:pt idx="225">
                  <c:v>11.424521638261419</c:v>
                </c:pt>
                <c:pt idx="226">
                  <c:v>11.422815008131625</c:v>
                </c:pt>
                <c:pt idx="227">
                  <c:v>11.421114552454524</c:v>
                </c:pt>
                <c:pt idx="228">
                  <c:v>11.419420243271027</c:v>
                </c:pt>
                <c:pt idx="229">
                  <c:v>11.417732052776625</c:v>
                </c:pt>
                <c:pt idx="230">
                  <c:v>11.416049953320332</c:v>
                </c:pt>
                <c:pt idx="231">
                  <c:v>11.414373917403712</c:v>
                </c:pt>
                <c:pt idx="232">
                  <c:v>11.412703917679863</c:v>
                </c:pt>
                <c:pt idx="233">
                  <c:v>11.411039926952448</c:v>
                </c:pt>
                <c:pt idx="234">
                  <c:v>11.409381918174686</c:v>
                </c:pt>
                <c:pt idx="235">
                  <c:v>11.407729864448385</c:v>
                </c:pt>
                <c:pt idx="236">
                  <c:v>11.406083739023003</c:v>
                </c:pt>
                <c:pt idx="237">
                  <c:v>11.404443515294645</c:v>
                </c:pt>
                <c:pt idx="238">
                  <c:v>11.402809166805143</c:v>
                </c:pt>
                <c:pt idx="239">
                  <c:v>11.401180667241103</c:v>
                </c:pt>
                <c:pt idx="240">
                  <c:v>11.399557990432953</c:v>
                </c:pt>
                <c:pt idx="241">
                  <c:v>11.397941110354015</c:v>
                </c:pt>
                <c:pt idx="242">
                  <c:v>11.396330001119606</c:v>
                </c:pt>
                <c:pt idx="243">
                  <c:v>11.394724636986085</c:v>
                </c:pt>
                <c:pt idx="244">
                  <c:v>11.393124992349961</c:v>
                </c:pt>
                <c:pt idx="245">
                  <c:v>11.391531041746992</c:v>
                </c:pt>
                <c:pt idx="246">
                  <c:v>11.389942759851262</c:v>
                </c:pt>
                <c:pt idx="247">
                  <c:v>11.388360121474346</c:v>
                </c:pt>
                <c:pt idx="248">
                  <c:v>11.386783101564347</c:v>
                </c:pt>
                <c:pt idx="249">
                  <c:v>11.385211675205097</c:v>
                </c:pt>
                <c:pt idx="250">
                  <c:v>11.383645817615228</c:v>
                </c:pt>
                <c:pt idx="251">
                  <c:v>11.382085504147334</c:v>
                </c:pt>
                <c:pt idx="252">
                  <c:v>11.380530710287111</c:v>
                </c:pt>
                <c:pt idx="253">
                  <c:v>11.37898141165252</c:v>
                </c:pt>
                <c:pt idx="254">
                  <c:v>11.377437583992894</c:v>
                </c:pt>
                <c:pt idx="255">
                  <c:v>11.375899203188135</c:v>
                </c:pt>
                <c:pt idx="256">
                  <c:v>11.3743662452479</c:v>
                </c:pt>
                <c:pt idx="257">
                  <c:v>11.372838686310722</c:v>
                </c:pt>
                <c:pt idx="258">
                  <c:v>11.371316502643229</c:v>
                </c:pt>
                <c:pt idx="259">
                  <c:v>11.369799670639308</c:v>
                </c:pt>
                <c:pt idx="260">
                  <c:v>11.368288166819323</c:v>
                </c:pt>
                <c:pt idx="261">
                  <c:v>11.366781967829263</c:v>
                </c:pt>
                <c:pt idx="262">
                  <c:v>11.365281050440005</c:v>
                </c:pt>
                <c:pt idx="263">
                  <c:v>11.36378539154647</c:v>
                </c:pt>
                <c:pt idx="264">
                  <c:v>11.362294968166879</c:v>
                </c:pt>
                <c:pt idx="265">
                  <c:v>11.360809757441947</c:v>
                </c:pt>
                <c:pt idx="266">
                  <c:v>11.359329736634118</c:v>
                </c:pt>
                <c:pt idx="267">
                  <c:v>11.357854883126798</c:v>
                </c:pt>
                <c:pt idx="268">
                  <c:v>11.356385174423584</c:v>
                </c:pt>
                <c:pt idx="269">
                  <c:v>11.354920588147516</c:v>
                </c:pt>
                <c:pt idx="270">
                  <c:v>11.353461102040322</c:v>
                </c:pt>
                <c:pt idx="271">
                  <c:v>11.352006693961684</c:v>
                </c:pt>
                <c:pt idx="272">
                  <c:v>11.350557341888457</c:v>
                </c:pt>
                <c:pt idx="273">
                  <c:v>11.349113023913983</c:v>
                </c:pt>
                <c:pt idx="274">
                  <c:v>11.347673718247343</c:v>
                </c:pt>
                <c:pt idx="275">
                  <c:v>11.346239403212611</c:v>
                </c:pt>
                <c:pt idx="276">
                  <c:v>11.344810057248164</c:v>
                </c:pt>
                <c:pt idx="277">
                  <c:v>11.343385658905955</c:v>
                </c:pt>
                <c:pt idx="278">
                  <c:v>11.341966186850795</c:v>
                </c:pt>
                <c:pt idx="279">
                  <c:v>11.340551619859674</c:v>
                </c:pt>
                <c:pt idx="280">
                  <c:v>11.339141936821035</c:v>
                </c:pt>
                <c:pt idx="281">
                  <c:v>11.337737116734099</c:v>
                </c:pt>
                <c:pt idx="282">
                  <c:v>11.336337138708144</c:v>
                </c:pt>
                <c:pt idx="283">
                  <c:v>11.334941981961885</c:v>
                </c:pt>
                <c:pt idx="284">
                  <c:v>11.33355162582272</c:v>
                </c:pt>
                <c:pt idx="285">
                  <c:v>11.332166049726112</c:v>
                </c:pt>
                <c:pt idx="286">
                  <c:v>12.116677772335377</c:v>
                </c:pt>
                <c:pt idx="287">
                  <c:v>12.116206058796598</c:v>
                </c:pt>
                <c:pt idx="288">
                  <c:v>12.115734898146556</c:v>
                </c:pt>
                <c:pt idx="289">
                  <c:v>12.11526428990004</c:v>
                </c:pt>
                <c:pt idx="290">
                  <c:v>12.114794233571848</c:v>
                </c:pt>
                <c:pt idx="291">
                  <c:v>12.114324728676799</c:v>
                </c:pt>
                <c:pt idx="292">
                  <c:v>12.113855774729766</c:v>
                </c:pt>
                <c:pt idx="293">
                  <c:v>12.113387371245603</c:v>
                </c:pt>
                <c:pt idx="294">
                  <c:v>12.112919517739234</c:v>
                </c:pt>
                <c:pt idx="295">
                  <c:v>12.112452213725589</c:v>
                </c:pt>
                <c:pt idx="296">
                  <c:v>12.111985458719639</c:v>
                </c:pt>
                <c:pt idx="297">
                  <c:v>12.111519252236389</c:v>
                </c:pt>
                <c:pt idx="298">
                  <c:v>12.111053593790851</c:v>
                </c:pt>
                <c:pt idx="299">
                  <c:v>12.110588482898109</c:v>
                </c:pt>
                <c:pt idx="300">
                  <c:v>12.110123919073265</c:v>
                </c:pt>
                <c:pt idx="301">
                  <c:v>12.109659901831442</c:v>
                </c:pt>
                <c:pt idx="302">
                  <c:v>12.109196430687808</c:v>
                </c:pt>
                <c:pt idx="303">
                  <c:v>12.108733505157597</c:v>
                </c:pt>
                <c:pt idx="304">
                  <c:v>12.10827112475603</c:v>
                </c:pt>
                <c:pt idx="305">
                  <c:v>12.107809288998421</c:v>
                </c:pt>
                <c:pt idx="306">
                  <c:v>12.107347997400092</c:v>
                </c:pt>
                <c:pt idx="307">
                  <c:v>12.10688724947641</c:v>
                </c:pt>
                <c:pt idx="308">
                  <c:v>12.106427044742809</c:v>
                </c:pt>
                <c:pt idx="309">
                  <c:v>12.105967382714736</c:v>
                </c:pt>
                <c:pt idx="310">
                  <c:v>12.105508262907698</c:v>
                </c:pt>
                <c:pt idx="311">
                  <c:v>12.105049684837251</c:v>
                </c:pt>
                <c:pt idx="312">
                  <c:v>12.104591648019001</c:v>
                </c:pt>
                <c:pt idx="313">
                  <c:v>12.104134151968593</c:v>
                </c:pt>
                <c:pt idx="314">
                  <c:v>12.103677196201726</c:v>
                </c:pt>
                <c:pt idx="315">
                  <c:v>12.10322078023415</c:v>
                </c:pt>
                <c:pt idx="316">
                  <c:v>12.102764903581669</c:v>
                </c:pt>
                <c:pt idx="317">
                  <c:v>12.102309565760141</c:v>
                </c:pt>
                <c:pt idx="318">
                  <c:v>12.101854766285465</c:v>
                </c:pt>
                <c:pt idx="319">
                  <c:v>12.101400504673613</c:v>
                </c:pt>
                <c:pt idx="320">
                  <c:v>12.100946780440601</c:v>
                </c:pt>
                <c:pt idx="321">
                  <c:v>12.100493593102504</c:v>
                </c:pt>
                <c:pt idx="322">
                  <c:v>12.100040942175463</c:v>
                </c:pt>
                <c:pt idx="323">
                  <c:v>12.099588827175676</c:v>
                </c:pt>
                <c:pt idx="324">
                  <c:v>12.099137247619375</c:v>
                </c:pt>
                <c:pt idx="325">
                  <c:v>12.098686203022899</c:v>
                </c:pt>
                <c:pt idx="326">
                  <c:v>12.098235692902612</c:v>
                </c:pt>
                <c:pt idx="327">
                  <c:v>12.097785716774959</c:v>
                </c:pt>
                <c:pt idx="328">
                  <c:v>12.097336274156445</c:v>
                </c:pt>
                <c:pt idx="329">
                  <c:v>12.096887364563642</c:v>
                </c:pt>
                <c:pt idx="330">
                  <c:v>12.096438987513181</c:v>
                </c:pt>
                <c:pt idx="331">
                  <c:v>12.095991142521759</c:v>
                </c:pt>
                <c:pt idx="332">
                  <c:v>12.095543829106168</c:v>
                </c:pt>
                <c:pt idx="333">
                  <c:v>12.095097046783234</c:v>
                </c:pt>
                <c:pt idx="334">
                  <c:v>12.094650795069873</c:v>
                </c:pt>
                <c:pt idx="335">
                  <c:v>12.094205073483062</c:v>
                </c:pt>
                <c:pt idx="336">
                  <c:v>12.093759881539871</c:v>
                </c:pt>
                <c:pt idx="337">
                  <c:v>12.093315218757411</c:v>
                </c:pt>
                <c:pt idx="338">
                  <c:v>12.092871084652895</c:v>
                </c:pt>
                <c:pt idx="339">
                  <c:v>12.092427478743595</c:v>
                </c:pt>
                <c:pt idx="340">
                  <c:v>12.091984400546872</c:v>
                </c:pt>
                <c:pt idx="341">
                  <c:v>12.091541849580153</c:v>
                </c:pt>
                <c:pt idx="342">
                  <c:v>12.091099825360944</c:v>
                </c:pt>
                <c:pt idx="343">
                  <c:v>12.090658327406846</c:v>
                </c:pt>
                <c:pt idx="344">
                  <c:v>12.090217355235513</c:v>
                </c:pt>
                <c:pt idx="345">
                  <c:v>12.089776908364707</c:v>
                </c:pt>
                <c:pt idx="346">
                  <c:v>12.089336986312256</c:v>
                </c:pt>
                <c:pt idx="347">
                  <c:v>12.088897588596074</c:v>
                </c:pt>
                <c:pt idx="348">
                  <c:v>12.088458714734168</c:v>
                </c:pt>
                <c:pt idx="349">
                  <c:v>12.08802036424462</c:v>
                </c:pt>
                <c:pt idx="350">
                  <c:v>12.087582536645584</c:v>
                </c:pt>
                <c:pt idx="351">
                  <c:v>12.087145231455349</c:v>
                </c:pt>
                <c:pt idx="352">
                  <c:v>12.086708448192233</c:v>
                </c:pt>
                <c:pt idx="353">
                  <c:v>12.086272186374693</c:v>
                </c:pt>
                <c:pt idx="354">
                  <c:v>12.08583644552124</c:v>
                </c:pt>
                <c:pt idx="355">
                  <c:v>12.085401225150497</c:v>
                </c:pt>
                <c:pt idx="356">
                  <c:v>12.084966524781173</c:v>
                </c:pt>
                <c:pt idx="357">
                  <c:v>12.084532343932057</c:v>
                </c:pt>
                <c:pt idx="358">
                  <c:v>12.084098682122054</c:v>
                </c:pt>
                <c:pt idx="359">
                  <c:v>12.083665538870148</c:v>
                </c:pt>
                <c:pt idx="360">
                  <c:v>12.083232913695431</c:v>
                </c:pt>
                <c:pt idx="361">
                  <c:v>12.082800806117078</c:v>
                </c:pt>
                <c:pt idx="362">
                  <c:v>12.082369215654358</c:v>
                </c:pt>
                <c:pt idx="363">
                  <c:v>12.081938141826674</c:v>
                </c:pt>
                <c:pt idx="364">
                  <c:v>12.081507584153474</c:v>
                </c:pt>
                <c:pt idx="365">
                  <c:v>12.081077542154352</c:v>
                </c:pt>
                <c:pt idx="366">
                  <c:v>12.080648015348983</c:v>
                </c:pt>
                <c:pt idx="367">
                  <c:v>12.080219003257149</c:v>
                </c:pt>
                <c:pt idx="368">
                  <c:v>12.079790505398725</c:v>
                </c:pt>
                <c:pt idx="369">
                  <c:v>12.079362521293707</c:v>
                </c:pt>
                <c:pt idx="370">
                  <c:v>12.078935050462183</c:v>
                </c:pt>
                <c:pt idx="371">
                  <c:v>12.078508092424354</c:v>
                </c:pt>
                <c:pt idx="372">
                  <c:v>12.078081646700527</c:v>
                </c:pt>
                <c:pt idx="373">
                  <c:v>12.077655712811103</c:v>
                </c:pt>
                <c:pt idx="374">
                  <c:v>12.07723029027661</c:v>
                </c:pt>
                <c:pt idx="375">
                  <c:v>12.076805378617689</c:v>
                </c:pt>
                <c:pt idx="376">
                  <c:v>12.076380977355072</c:v>
                </c:pt>
                <c:pt idx="377">
                  <c:v>12.075957086009604</c:v>
                </c:pt>
                <c:pt idx="378">
                  <c:v>12.075533704102272</c:v>
                </c:pt>
                <c:pt idx="379">
                  <c:v>12.075110831154127</c:v>
                </c:pt>
                <c:pt idx="380">
                  <c:v>12.074688466686382</c:v>
                </c:pt>
                <c:pt idx="381">
                  <c:v>12.074266610220329</c:v>
                </c:pt>
                <c:pt idx="382">
                  <c:v>12.073845261277405</c:v>
                </c:pt>
                <c:pt idx="383">
                  <c:v>12.07342441937914</c:v>
                </c:pt>
                <c:pt idx="384">
                  <c:v>12.073004084047191</c:v>
                </c:pt>
                <c:pt idx="385">
                  <c:v>12.072584254803338</c:v>
                </c:pt>
                <c:pt idx="386">
                  <c:v>12.072164931169473</c:v>
                </c:pt>
                <c:pt idx="387">
                  <c:v>12.071746112667611</c:v>
                </c:pt>
                <c:pt idx="388">
                  <c:v>12.071327798819897</c:v>
                </c:pt>
                <c:pt idx="389">
                  <c:v>12.070909989148575</c:v>
                </c:pt>
                <c:pt idx="390">
                  <c:v>12.070492683176044</c:v>
                </c:pt>
                <c:pt idx="391">
                  <c:v>12.070075880424781</c:v>
                </c:pt>
                <c:pt idx="392">
                  <c:v>12.069659580417447</c:v>
                </c:pt>
                <c:pt idx="393">
                  <c:v>12.069243782676779</c:v>
                </c:pt>
                <c:pt idx="394">
                  <c:v>12.068828486725662</c:v>
                </c:pt>
                <c:pt idx="395">
                  <c:v>12.068413692087104</c:v>
                </c:pt>
                <c:pt idx="396">
                  <c:v>12.067999398284245</c:v>
                </c:pt>
                <c:pt idx="397">
                  <c:v>12.067585604840351</c:v>
                </c:pt>
                <c:pt idx="398">
                  <c:v>12.06717231127881</c:v>
                </c:pt>
                <c:pt idx="399">
                  <c:v>12.06675951712316</c:v>
                </c:pt>
                <c:pt idx="400">
                  <c:v>12.06634722189705</c:v>
                </c:pt>
                <c:pt idx="401">
                  <c:v>12.065935425124279</c:v>
                </c:pt>
                <c:pt idx="402">
                  <c:v>12.065524126328755</c:v>
                </c:pt>
                <c:pt idx="403">
                  <c:v>12.065113325034551</c:v>
                </c:pt>
                <c:pt idx="404">
                  <c:v>12.064703020765844</c:v>
                </c:pt>
                <c:pt idx="405">
                  <c:v>12.064293213046975</c:v>
                </c:pt>
                <c:pt idx="406">
                  <c:v>12.0638839014024</c:v>
                </c:pt>
                <c:pt idx="407">
                  <c:v>12.063475085356732</c:v>
                </c:pt>
                <c:pt idx="408">
                  <c:v>12.063066764434705</c:v>
                </c:pt>
                <c:pt idx="409">
                  <c:v>12.06265893816119</c:v>
                </c:pt>
                <c:pt idx="410">
                  <c:v>12.062251606061219</c:v>
                </c:pt>
                <c:pt idx="411">
                  <c:v>12.061844767659942</c:v>
                </c:pt>
                <c:pt idx="412">
                  <c:v>12.061438422482668</c:v>
                </c:pt>
                <c:pt idx="413">
                  <c:v>12.06103257005484</c:v>
                </c:pt>
                <c:pt idx="414">
                  <c:v>12.060627209902036</c:v>
                </c:pt>
                <c:pt idx="415">
                  <c:v>12.060222341549995</c:v>
                </c:pt>
                <c:pt idx="416">
                  <c:v>12.059817964524587</c:v>
                </c:pt>
                <c:pt idx="417">
                  <c:v>12.059414078351846</c:v>
                </c:pt>
                <c:pt idx="418">
                  <c:v>12.059010682557927</c:v>
                </c:pt>
                <c:pt idx="419">
                  <c:v>12.058607776669147</c:v>
                </c:pt>
                <c:pt idx="420">
                  <c:v>12.058205360211971</c:v>
                </c:pt>
                <c:pt idx="421">
                  <c:v>12.057803432713017</c:v>
                </c:pt>
                <c:pt idx="422">
                  <c:v>12.05740199369904</c:v>
                </c:pt>
                <c:pt idx="423">
                  <c:v>12.057001042696946</c:v>
                </c:pt>
                <c:pt idx="424">
                  <c:v>12.056600579233814</c:v>
                </c:pt>
                <c:pt idx="425">
                  <c:v>12.056200602836839</c:v>
                </c:pt>
                <c:pt idx="426">
                  <c:v>12.055801113033414</c:v>
                </c:pt>
                <c:pt idx="427">
                  <c:v>12.055402109351032</c:v>
                </c:pt>
                <c:pt idx="428">
                  <c:v>12.055003591317389</c:v>
                </c:pt>
                <c:pt idx="429">
                  <c:v>12.054605558460313</c:v>
                </c:pt>
                <c:pt idx="430">
                  <c:v>12.054208010307796</c:v>
                </c:pt>
                <c:pt idx="431">
                  <c:v>12.053810946387971</c:v>
                </c:pt>
                <c:pt idx="432">
                  <c:v>12.053414366229143</c:v>
                </c:pt>
                <c:pt idx="433">
                  <c:v>12.053018269359777</c:v>
                </c:pt>
                <c:pt idx="434">
                  <c:v>12.052622655308486</c:v>
                </c:pt>
                <c:pt idx="435">
                  <c:v>12.052227523604051</c:v>
                </c:pt>
                <c:pt idx="436">
                  <c:v>12.051832873775403</c:v>
                </c:pt>
                <c:pt idx="437">
                  <c:v>12.05143870535167</c:v>
                </c:pt>
                <c:pt idx="438">
                  <c:v>12.051045017862078</c:v>
                </c:pt>
                <c:pt idx="439">
                  <c:v>12.050651810836085</c:v>
                </c:pt>
                <c:pt idx="440">
                  <c:v>12.050259083803253</c:v>
                </c:pt>
                <c:pt idx="441">
                  <c:v>12.049866836293358</c:v>
                </c:pt>
                <c:pt idx="442">
                  <c:v>12.049475067836308</c:v>
                </c:pt>
                <c:pt idx="443">
                  <c:v>12.049083777962197</c:v>
                </c:pt>
                <c:pt idx="444">
                  <c:v>12.048692966201264</c:v>
                </c:pt>
                <c:pt idx="445">
                  <c:v>12.048302632083939</c:v>
                </c:pt>
                <c:pt idx="446">
                  <c:v>12.047912775140798</c:v>
                </c:pt>
                <c:pt idx="447">
                  <c:v>12.047523394902607</c:v>
                </c:pt>
                <c:pt idx="448">
                  <c:v>12.047134490900293</c:v>
                </c:pt>
                <c:pt idx="449">
                  <c:v>12.046746062664946</c:v>
                </c:pt>
                <c:pt idx="450">
                  <c:v>12.046358109727839</c:v>
                </c:pt>
                <c:pt idx="451">
                  <c:v>12.045970631620403</c:v>
                </c:pt>
                <c:pt idx="452">
                  <c:v>12.045583627874255</c:v>
                </c:pt>
                <c:pt idx="453">
                  <c:v>12.045197098021191</c:v>
                </c:pt>
                <c:pt idx="454">
                  <c:v>12.044811041593153</c:v>
                </c:pt>
                <c:pt idx="455">
                  <c:v>12.044425458122284</c:v>
                </c:pt>
                <c:pt idx="456">
                  <c:v>12.044040347140887</c:v>
                </c:pt>
                <c:pt idx="457">
                  <c:v>12.043655708181461</c:v>
                </c:pt>
                <c:pt idx="458">
                  <c:v>12.043271540776653</c:v>
                </c:pt>
                <c:pt idx="459">
                  <c:v>12.042887844459317</c:v>
                </c:pt>
                <c:pt idx="460">
                  <c:v>12.042504618762464</c:v>
                </c:pt>
                <c:pt idx="461">
                  <c:v>12.0421218632193</c:v>
                </c:pt>
                <c:pt idx="462">
                  <c:v>12.041739577363186</c:v>
                </c:pt>
                <c:pt idx="463">
                  <c:v>12.041357760727703</c:v>
                </c:pt>
                <c:pt idx="464">
                  <c:v>12.04097641284657</c:v>
                </c:pt>
                <c:pt idx="465">
                  <c:v>12.040595533253716</c:v>
                </c:pt>
                <c:pt idx="466">
                  <c:v>12.040215121483259</c:v>
                </c:pt>
                <c:pt idx="467">
                  <c:v>12.039835177069463</c:v>
                </c:pt>
                <c:pt idx="468">
                  <c:v>12.039455699546815</c:v>
                </c:pt>
                <c:pt idx="469">
                  <c:v>12.039076688449962</c:v>
                </c:pt>
                <c:pt idx="470">
                  <c:v>12.03869814331375</c:v>
                </c:pt>
                <c:pt idx="471">
                  <c:v>12.038320063673206</c:v>
                </c:pt>
                <c:pt idx="472">
                  <c:v>12.037942449063543</c:v>
                </c:pt>
                <c:pt idx="473">
                  <c:v>12.037565299020168</c:v>
                </c:pt>
                <c:pt idx="474">
                  <c:v>12.037188613078674</c:v>
                </c:pt>
                <c:pt idx="475">
                  <c:v>12.036812390774825</c:v>
                </c:pt>
                <c:pt idx="476">
                  <c:v>12.0364366316446</c:v>
                </c:pt>
                <c:pt idx="477">
                  <c:v>12.036061335224161</c:v>
                </c:pt>
                <c:pt idx="478">
                  <c:v>12.035686501049843</c:v>
                </c:pt>
                <c:pt idx="479">
                  <c:v>12.035312128658202</c:v>
                </c:pt>
                <c:pt idx="480">
                  <c:v>12.03493821758596</c:v>
                </c:pt>
                <c:pt idx="481">
                  <c:v>12.034564767370052</c:v>
                </c:pt>
                <c:pt idx="482">
                  <c:v>12.034191777547596</c:v>
                </c:pt>
                <c:pt idx="483">
                  <c:v>12.033819247655904</c:v>
                </c:pt>
                <c:pt idx="484">
                  <c:v>12.033447177232484</c:v>
                </c:pt>
                <c:pt idx="485">
                  <c:v>12.033075565815036</c:v>
                </c:pt>
                <c:pt idx="486">
                  <c:v>12.032704412941461</c:v>
                </c:pt>
                <c:pt idx="487">
                  <c:v>12.032333718149875</c:v>
                </c:pt>
                <c:pt idx="488">
                  <c:v>12.031963480978549</c:v>
                </c:pt>
                <c:pt idx="489">
                  <c:v>12.031593700965981</c:v>
                </c:pt>
                <c:pt idx="490">
                  <c:v>12.031224377650872</c:v>
                </c:pt>
                <c:pt idx="491">
                  <c:v>12.030855510572112</c:v>
                </c:pt>
                <c:pt idx="492">
                  <c:v>12.030487099268775</c:v>
                </c:pt>
                <c:pt idx="493">
                  <c:v>12.030119143280176</c:v>
                </c:pt>
                <c:pt idx="494">
                  <c:v>12.029751642145794</c:v>
                </c:pt>
                <c:pt idx="495">
                  <c:v>12.029384595405331</c:v>
                </c:pt>
                <c:pt idx="496">
                  <c:v>12.029018002598677</c:v>
                </c:pt>
                <c:pt idx="497">
                  <c:v>12.02865186326594</c:v>
                </c:pt>
                <c:pt idx="498">
                  <c:v>12.028286176947425</c:v>
                </c:pt>
                <c:pt idx="499">
                  <c:v>12.027920943183638</c:v>
                </c:pt>
                <c:pt idx="500">
                  <c:v>12.027556161515298</c:v>
                </c:pt>
                <c:pt idx="501">
                  <c:v>12.027191831483323</c:v>
                </c:pt>
                <c:pt idx="502">
                  <c:v>12.026827952628842</c:v>
                </c:pt>
                <c:pt idx="503">
                  <c:v>12.026464524493177</c:v>
                </c:pt>
                <c:pt idx="504">
                  <c:v>12.026101546617889</c:v>
                </c:pt>
                <c:pt idx="505">
                  <c:v>12.02573901854471</c:v>
                </c:pt>
                <c:pt idx="506">
                  <c:v>12.025376939815606</c:v>
                </c:pt>
                <c:pt idx="507">
                  <c:v>12.025015309972746</c:v>
                </c:pt>
                <c:pt idx="508">
                  <c:v>12.024654128558517</c:v>
                </c:pt>
                <c:pt idx="509">
                  <c:v>12.024293395115494</c:v>
                </c:pt>
                <c:pt idx="510">
                  <c:v>12.023933109186482</c:v>
                </c:pt>
                <c:pt idx="511">
                  <c:v>12.02357327031449</c:v>
                </c:pt>
                <c:pt idx="512">
                  <c:v>12.02321387804275</c:v>
                </c:pt>
                <c:pt idx="513">
                  <c:v>12.022854931914695</c:v>
                </c:pt>
                <c:pt idx="514">
                  <c:v>12.022496431473984</c:v>
                </c:pt>
                <c:pt idx="515">
                  <c:v>12.022138376264465</c:v>
                </c:pt>
                <c:pt idx="516">
                  <c:v>12.021780765830242</c:v>
                </c:pt>
                <c:pt idx="517">
                  <c:v>12.021423599715588</c:v>
                </c:pt>
                <c:pt idx="518">
                  <c:v>12.02106687746503</c:v>
                </c:pt>
                <c:pt idx="519">
                  <c:v>12.020710598623294</c:v>
                </c:pt>
                <c:pt idx="520">
                  <c:v>12.020354762735325</c:v>
                </c:pt>
                <c:pt idx="521">
                  <c:v>12.019999369346291</c:v>
                </c:pt>
                <c:pt idx="522">
                  <c:v>12.019644418001567</c:v>
                </c:pt>
                <c:pt idx="523">
                  <c:v>12.019289908246758</c:v>
                </c:pt>
                <c:pt idx="524">
                  <c:v>12.018935839627689</c:v>
                </c:pt>
                <c:pt idx="525">
                  <c:v>12.018582211690392</c:v>
                </c:pt>
                <c:pt idx="526">
                  <c:v>12.018229023981137</c:v>
                </c:pt>
                <c:pt idx="527">
                  <c:v>12.017876276046408</c:v>
                </c:pt>
                <c:pt idx="528">
                  <c:v>12.017523967432895</c:v>
                </c:pt>
                <c:pt idx="529">
                  <c:v>12.017172097687542</c:v>
                </c:pt>
                <c:pt idx="530">
                  <c:v>12.016820666357495</c:v>
                </c:pt>
                <c:pt idx="531">
                  <c:v>12.016469672990123</c:v>
                </c:pt>
                <c:pt idx="532">
                  <c:v>12.016119117133039</c:v>
                </c:pt>
                <c:pt idx="533">
                  <c:v>12.015768998334043</c:v>
                </c:pt>
                <c:pt idx="534">
                  <c:v>12.015419316141193</c:v>
                </c:pt>
                <c:pt idx="535">
                  <c:v>12.015070070102768</c:v>
                </c:pt>
                <c:pt idx="536">
                  <c:v>12.01472125976726</c:v>
                </c:pt>
                <c:pt idx="537">
                  <c:v>12.014372884683395</c:v>
                </c:pt>
                <c:pt idx="538">
                  <c:v>12.014024944400134</c:v>
                </c:pt>
                <c:pt idx="539">
                  <c:v>12.013677438466658</c:v>
                </c:pt>
                <c:pt idx="540">
                  <c:v>12.013330366432372</c:v>
                </c:pt>
                <c:pt idx="541">
                  <c:v>12.012983727846922</c:v>
                </c:pt>
                <c:pt idx="542">
                  <c:v>12.012637522260173</c:v>
                </c:pt>
                <c:pt idx="543">
                  <c:v>12.012291749222223</c:v>
                </c:pt>
                <c:pt idx="544">
                  <c:v>12.011946408283407</c:v>
                </c:pt>
                <c:pt idx="545">
                  <c:v>12.011601498994281</c:v>
                </c:pt>
                <c:pt idx="546">
                  <c:v>12.01125702090564</c:v>
                </c:pt>
                <c:pt idx="547">
                  <c:v>12.010912973568509</c:v>
                </c:pt>
                <c:pt idx="548">
                  <c:v>12.010569356534145</c:v>
                </c:pt>
                <c:pt idx="549">
                  <c:v>12.010226169354041</c:v>
                </c:pt>
                <c:pt idx="550">
                  <c:v>12.009883411579924</c:v>
                </c:pt>
                <c:pt idx="551">
                  <c:v>12.00954108276375</c:v>
                </c:pt>
                <c:pt idx="552">
                  <c:v>12.00919918245771</c:v>
                </c:pt>
                <c:pt idx="553">
                  <c:v>12.00885771021423</c:v>
                </c:pt>
                <c:pt idx="554">
                  <c:v>12.008516665585987</c:v>
                </c:pt>
                <c:pt idx="555">
                  <c:v>12.008176048125881</c:v>
                </c:pt>
                <c:pt idx="556">
                  <c:v>12.007835857387049</c:v>
                </c:pt>
                <c:pt idx="557">
                  <c:v>12.007496092922866</c:v>
                </c:pt>
                <c:pt idx="558">
                  <c:v>12.007156754286939</c:v>
                </c:pt>
                <c:pt idx="559">
                  <c:v>12.006817841033129</c:v>
                </c:pt>
                <c:pt idx="560">
                  <c:v>12.006479352715521</c:v>
                </c:pt>
                <c:pt idx="561">
                  <c:v>12.006141288888452</c:v>
                </c:pt>
                <c:pt idx="562">
                  <c:v>12.00580364910649</c:v>
                </c:pt>
                <c:pt idx="563">
                  <c:v>12.005466432924447</c:v>
                </c:pt>
                <c:pt idx="564">
                  <c:v>12.005129639897374</c:v>
                </c:pt>
                <c:pt idx="565">
                  <c:v>12.004793269580565</c:v>
                </c:pt>
                <c:pt idx="566">
                  <c:v>12.004457321529557</c:v>
                </c:pt>
                <c:pt idx="567">
                  <c:v>12.004121795300129</c:v>
                </c:pt>
                <c:pt idx="568">
                  <c:v>12.003786690448289</c:v>
                </c:pt>
                <c:pt idx="569">
                  <c:v>12.003452006530321</c:v>
                </c:pt>
                <c:pt idx="570">
                  <c:v>12.003117743102715</c:v>
                </c:pt>
                <c:pt idx="571">
                  <c:v>12.002783899722225</c:v>
                </c:pt>
                <c:pt idx="572">
                  <c:v>12.00245047594586</c:v>
                </c:pt>
                <c:pt idx="573">
                  <c:v>12.002117471330861</c:v>
                </c:pt>
                <c:pt idx="574">
                  <c:v>12.001784885434699</c:v>
                </c:pt>
                <c:pt idx="575">
                  <c:v>12.001452717815127</c:v>
                </c:pt>
                <c:pt idx="576">
                  <c:v>12.001120968030115</c:v>
                </c:pt>
                <c:pt idx="577">
                  <c:v>12.000789635637886</c:v>
                </c:pt>
                <c:pt idx="578">
                  <c:v>12.000458720196935</c:v>
                </c:pt>
                <c:pt idx="579">
                  <c:v>12.000128221265971</c:v>
                </c:pt>
                <c:pt idx="580">
                  <c:v>11.999798138403966</c:v>
                </c:pt>
                <c:pt idx="581">
                  <c:v>11.999468471170148</c:v>
                </c:pt>
                <c:pt idx="582">
                  <c:v>11.999139219123983</c:v>
                </c:pt>
                <c:pt idx="583">
                  <c:v>11.998810381825201</c:v>
                </c:pt>
                <c:pt idx="584">
                  <c:v>11.998481958833754</c:v>
                </c:pt>
                <c:pt idx="585">
                  <c:v>11.998153949709884</c:v>
                </c:pt>
                <c:pt idx="586">
                  <c:v>11.997826354014052</c:v>
                </c:pt>
                <c:pt idx="587">
                  <c:v>11.997499171306991</c:v>
                </c:pt>
                <c:pt idx="588">
                  <c:v>11.997172401149671</c:v>
                </c:pt>
                <c:pt idx="589">
                  <c:v>11.996846043103325</c:v>
                </c:pt>
                <c:pt idx="590">
                  <c:v>11.996520096729432</c:v>
                </c:pt>
                <c:pt idx="591">
                  <c:v>11.996194561589741</c:v>
                </c:pt>
                <c:pt idx="592">
                  <c:v>11.995869437246231</c:v>
                </c:pt>
                <c:pt idx="593">
                  <c:v>11.995544723261149</c:v>
                </c:pt>
                <c:pt idx="594">
                  <c:v>11.995220419196999</c:v>
                </c:pt>
                <c:pt idx="595">
                  <c:v>11.994896524616527</c:v>
                </c:pt>
                <c:pt idx="596">
                  <c:v>11.99457303908275</c:v>
                </c:pt>
                <c:pt idx="597">
                  <c:v>11.994249962158941</c:v>
                </c:pt>
                <c:pt idx="598">
                  <c:v>11.993927293408609</c:v>
                </c:pt>
                <c:pt idx="599">
                  <c:v>11.993605032395543</c:v>
                </c:pt>
                <c:pt idx="600">
                  <c:v>11.993283178683784</c:v>
                </c:pt>
                <c:pt idx="601">
                  <c:v>11.992961731837621</c:v>
                </c:pt>
                <c:pt idx="602">
                  <c:v>11.992640691421611</c:v>
                </c:pt>
                <c:pt idx="603">
                  <c:v>11.992320057000562</c:v>
                </c:pt>
                <c:pt idx="604">
                  <c:v>11.991999828139557</c:v>
                </c:pt>
                <c:pt idx="605">
                  <c:v>11.991680004403916</c:v>
                </c:pt>
                <c:pt idx="606">
                  <c:v>11.991360585359232</c:v>
                </c:pt>
                <c:pt idx="607">
                  <c:v>11.99104157057136</c:v>
                </c:pt>
                <c:pt idx="608">
                  <c:v>11.99072295960641</c:v>
                </c:pt>
                <c:pt idx="609">
                  <c:v>11.990404752030761</c:v>
                </c:pt>
                <c:pt idx="610">
                  <c:v>11.990086947411038</c:v>
                </c:pt>
                <c:pt idx="611">
                  <c:v>11.989769545314148</c:v>
                </c:pt>
                <c:pt idx="612">
                  <c:v>11.989452545307246</c:v>
                </c:pt>
                <c:pt idx="613">
                  <c:v>11.989135946957751</c:v>
                </c:pt>
                <c:pt idx="614">
                  <c:v>11.98881974983335</c:v>
                </c:pt>
                <c:pt idx="615">
                  <c:v>11.988503953501993</c:v>
                </c:pt>
                <c:pt idx="616">
                  <c:v>11.988188557531901</c:v>
                </c:pt>
                <c:pt idx="617">
                  <c:v>11.987873561491527</c:v>
                </c:pt>
                <c:pt idx="618">
                  <c:v>11.98755896494964</c:v>
                </c:pt>
                <c:pt idx="619">
                  <c:v>11.987244767475241</c:v>
                </c:pt>
                <c:pt idx="620">
                  <c:v>11.986930968637587</c:v>
                </c:pt>
                <c:pt idx="621">
                  <c:v>11.986617568006231</c:v>
                </c:pt>
                <c:pt idx="622">
                  <c:v>11.986304565150979</c:v>
                </c:pt>
                <c:pt idx="623">
                  <c:v>11.985991959641893</c:v>
                </c:pt>
                <c:pt idx="624">
                  <c:v>11.985679751049318</c:v>
                </c:pt>
                <c:pt idx="625">
                  <c:v>11.985367938943861</c:v>
                </c:pt>
                <c:pt idx="626">
                  <c:v>11.985056522896388</c:v>
                </c:pt>
                <c:pt idx="627">
                  <c:v>11.984745502478045</c:v>
                </c:pt>
                <c:pt idx="628">
                  <c:v>11.984434877260254</c:v>
                </c:pt>
                <c:pt idx="629">
                  <c:v>11.984124646814681</c:v>
                </c:pt>
                <c:pt idx="630">
                  <c:v>11.983814810713275</c:v>
                </c:pt>
                <c:pt idx="631">
                  <c:v>11.983505368528254</c:v>
                </c:pt>
                <c:pt idx="632">
                  <c:v>11.983196319832121</c:v>
                </c:pt>
                <c:pt idx="633">
                  <c:v>11.982887664197623</c:v>
                </c:pt>
                <c:pt idx="634">
                  <c:v>11.982579401197787</c:v>
                </c:pt>
                <c:pt idx="635">
                  <c:v>11.982271530405919</c:v>
                </c:pt>
                <c:pt idx="636">
                  <c:v>11.981964051395593</c:v>
                </c:pt>
                <c:pt idx="637">
                  <c:v>11.981656963740649</c:v>
                </c:pt>
                <c:pt idx="638">
                  <c:v>11.981350267015209</c:v>
                </c:pt>
                <c:pt idx="639">
                  <c:v>11.981043960793649</c:v>
                </c:pt>
                <c:pt idx="640">
                  <c:v>11.980738044650662</c:v>
                </c:pt>
                <c:pt idx="641">
                  <c:v>11.980432518161146</c:v>
                </c:pt>
                <c:pt idx="642">
                  <c:v>11.980127380900331</c:v>
                </c:pt>
                <c:pt idx="643">
                  <c:v>11.979822632443691</c:v>
                </c:pt>
                <c:pt idx="644">
                  <c:v>11.979518272366994</c:v>
                </c:pt>
                <c:pt idx="645">
                  <c:v>11.979214300246252</c:v>
                </c:pt>
                <c:pt idx="646">
                  <c:v>11.978910715657799</c:v>
                </c:pt>
                <c:pt idx="647">
                  <c:v>11.978607518178194</c:v>
                </c:pt>
                <c:pt idx="648">
                  <c:v>11.9783047073843</c:v>
                </c:pt>
                <c:pt idx="649">
                  <c:v>11.978002282853257</c:v>
                </c:pt>
                <c:pt idx="650">
                  <c:v>11.977700244162479</c:v>
                </c:pt>
                <c:pt idx="651">
                  <c:v>11.977398590889637</c:v>
                </c:pt>
                <c:pt idx="652">
                  <c:v>11.977097322612702</c:v>
                </c:pt>
                <c:pt idx="653">
                  <c:v>11.976796438909927</c:v>
                </c:pt>
                <c:pt idx="654">
                  <c:v>11.976495939359815</c:v>
                </c:pt>
                <c:pt idx="655">
                  <c:v>11.976195823541165</c:v>
                </c:pt>
                <c:pt idx="656">
                  <c:v>11.975896091033064</c:v>
                </c:pt>
                <c:pt idx="657">
                  <c:v>11.975596741414849</c:v>
                </c:pt>
                <c:pt idx="658">
                  <c:v>11.975297774266167</c:v>
                </c:pt>
                <c:pt idx="659">
                  <c:v>11.974999189166924</c:v>
                </c:pt>
                <c:pt idx="660">
                  <c:v>11.974700985697307</c:v>
                </c:pt>
                <c:pt idx="661">
                  <c:v>11.974403163437794</c:v>
                </c:pt>
                <c:pt idx="662">
                  <c:v>11.974105721969124</c:v>
                </c:pt>
                <c:pt idx="663">
                  <c:v>11.973808660872351</c:v>
                </c:pt>
                <c:pt idx="664">
                  <c:v>11.973511979728771</c:v>
                </c:pt>
                <c:pt idx="665">
                  <c:v>11.973215678119992</c:v>
                </c:pt>
                <c:pt idx="666">
                  <c:v>11.972919755627881</c:v>
                </c:pt>
                <c:pt idx="667">
                  <c:v>11.972624211834589</c:v>
                </c:pt>
                <c:pt idx="668">
                  <c:v>11.972329046322566</c:v>
                </c:pt>
                <c:pt idx="669">
                  <c:v>11.972034258674528</c:v>
                </c:pt>
                <c:pt idx="670">
                  <c:v>11.971739848473485</c:v>
                </c:pt>
                <c:pt idx="671">
                  <c:v>11.971445815302721</c:v>
                </c:pt>
                <c:pt idx="672">
                  <c:v>11.971152158745808</c:v>
                </c:pt>
                <c:pt idx="673">
                  <c:v>11.970858878386606</c:v>
                </c:pt>
                <c:pt idx="674">
                  <c:v>11.970565973809236</c:v>
                </c:pt>
                <c:pt idx="675">
                  <c:v>11.970273444598133</c:v>
                </c:pt>
                <c:pt idx="676">
                  <c:v>11.96998129033801</c:v>
                </c:pt>
                <c:pt idx="677">
                  <c:v>11.969689510613843</c:v>
                </c:pt>
                <c:pt idx="678">
                  <c:v>11.969398105010917</c:v>
                </c:pt>
                <c:pt idx="679">
                  <c:v>11.969107073114802</c:v>
                </c:pt>
                <c:pt idx="680">
                  <c:v>11.968816414511332</c:v>
                </c:pt>
                <c:pt idx="681">
                  <c:v>11.96852612878665</c:v>
                </c:pt>
                <c:pt idx="682">
                  <c:v>11.968236215527167</c:v>
                </c:pt>
                <c:pt idx="683">
                  <c:v>11.96794667431959</c:v>
                </c:pt>
                <c:pt idx="684">
                  <c:v>11.967657504750921</c:v>
                </c:pt>
                <c:pt idx="685">
                  <c:v>11.967368706408434</c:v>
                </c:pt>
                <c:pt idx="686">
                  <c:v>11.967080278879692</c:v>
                </c:pt>
                <c:pt idx="687">
                  <c:v>11.966792221752556</c:v>
                </c:pt>
                <c:pt idx="688">
                  <c:v>11.96650453461516</c:v>
                </c:pt>
                <c:pt idx="689">
                  <c:v>11.966217217055954</c:v>
                </c:pt>
                <c:pt idx="690">
                  <c:v>11.96593026866363</c:v>
                </c:pt>
                <c:pt idx="691">
                  <c:v>11.965643689027214</c:v>
                </c:pt>
                <c:pt idx="692">
                  <c:v>11.965357477735997</c:v>
                </c:pt>
                <c:pt idx="693">
                  <c:v>11.965071634379569</c:v>
                </c:pt>
                <c:pt idx="694">
                  <c:v>11.964786158547794</c:v>
                </c:pt>
                <c:pt idx="695">
                  <c:v>11.964501049830842</c:v>
                </c:pt>
                <c:pt idx="696">
                  <c:v>11.964216307819173</c:v>
                </c:pt>
                <c:pt idx="697">
                  <c:v>11.963931932103518</c:v>
                </c:pt>
                <c:pt idx="698">
                  <c:v>11.963647922274927</c:v>
                </c:pt>
                <c:pt idx="699">
                  <c:v>11.96336427792472</c:v>
                </c:pt>
                <c:pt idx="700">
                  <c:v>11.963080998644518</c:v>
                </c:pt>
                <c:pt idx="701">
                  <c:v>11.962798084026216</c:v>
                </c:pt>
                <c:pt idx="702">
                  <c:v>11.962515533662032</c:v>
                </c:pt>
                <c:pt idx="703">
                  <c:v>11.962233347144441</c:v>
                </c:pt>
                <c:pt idx="704">
                  <c:v>11.96195152406623</c:v>
                </c:pt>
                <c:pt idx="705">
                  <c:v>11.961670064020478</c:v>
                </c:pt>
                <c:pt idx="706">
                  <c:v>11.961388966600548</c:v>
                </c:pt>
                <c:pt idx="707">
                  <c:v>11.961108231400111</c:v>
                </c:pt>
                <c:pt idx="708">
                  <c:v>11.960827858013102</c:v>
                </c:pt>
                <c:pt idx="709">
                  <c:v>11.960547846033787</c:v>
                </c:pt>
                <c:pt idx="710">
                  <c:v>11.960268195056686</c:v>
                </c:pt>
                <c:pt idx="711">
                  <c:v>11.959988904676656</c:v>
                </c:pt>
                <c:pt idx="712">
                  <c:v>11.959709974488797</c:v>
                </c:pt>
                <c:pt idx="713">
                  <c:v>11.95943140408855</c:v>
                </c:pt>
                <c:pt idx="714">
                  <c:v>11.959153193071632</c:v>
                </c:pt>
                <c:pt idx="715">
                  <c:v>2.8226125460402902</c:v>
                </c:pt>
                <c:pt idx="716">
                  <c:v>2.8226381634154616</c:v>
                </c:pt>
                <c:pt idx="717">
                  <c:v>2.8228049575290961</c:v>
                </c:pt>
                <c:pt idx="718">
                  <c:v>2.8231077260638249</c:v>
                </c:pt>
                <c:pt idx="719">
                  <c:v>2.823541459709904</c:v>
                </c:pt>
                <c:pt idx="720">
                  <c:v>2.824101333693732</c:v>
                </c:pt>
                <c:pt idx="721">
                  <c:v>2.8247826998109056</c:v>
                </c:pt>
                <c:pt idx="722">
                  <c:v>2.8255810789192566</c:v>
                </c:pt>
                <c:pt idx="723">
                  <c:v>2.8264921538528718</c:v>
                </c:pt>
                <c:pt idx="724">
                  <c:v>2.8275117627225921</c:v>
                </c:pt>
                <c:pt idx="725">
                  <c:v>2.8286358925725268</c:v>
                </c:pt>
                <c:pt idx="726">
                  <c:v>2.829860673365423</c:v>
                </c:pt>
                <c:pt idx="727">
                  <c:v>2.831182372272719</c:v>
                </c:pt>
                <c:pt idx="728">
                  <c:v>2.8325973882475837</c:v>
                </c:pt>
                <c:pt idx="729">
                  <c:v>2.8341022468614367</c:v>
                </c:pt>
                <c:pt idx="730">
                  <c:v>2.8356935953863833</c:v>
                </c:pt>
                <c:pt idx="731">
                  <c:v>2.8373681981076428</c:v>
                </c:pt>
                <c:pt idx="732">
                  <c:v>2.8391229318514752</c:v>
                </c:pt>
                <c:pt idx="733">
                  <c:v>2.8409547817154897</c:v>
                </c:pt>
                <c:pt idx="734">
                  <c:v>2.842860836989253</c:v>
                </c:pt>
                <c:pt idx="735">
                  <c:v>2.8448382872541846</c:v>
                </c:pt>
                <c:pt idx="736">
                  <c:v>2.8468844186526097</c:v>
                </c:pt>
                <c:pt idx="737">
                  <c:v>2.8489966103166156</c:v>
                </c:pt>
                <c:pt idx="738">
                  <c:v>2.8511723309481103</c:v>
                </c:pt>
                <c:pt idx="739">
                  <c:v>2.8534091355420603</c:v>
                </c:pt>
                <c:pt idx="740">
                  <c:v>2.8557046622455413</c:v>
                </c:pt>
                <c:pt idx="741">
                  <c:v>2.8580566293456853</c:v>
                </c:pt>
                <c:pt idx="742">
                  <c:v>2.8604628323800858</c:v>
                </c:pt>
                <c:pt idx="743">
                  <c:v>2.8629211413637226</c:v>
                </c:pt>
                <c:pt idx="744">
                  <c:v>2.8654294981267197</c:v>
                </c:pt>
                <c:pt idx="745">
                  <c:v>2.8679859137577592</c:v>
                </c:pt>
                <c:pt idx="746">
                  <c:v>2.8705884661481504</c:v>
                </c:pt>
                <c:pt idx="747">
                  <c:v>2.8732352976319739</c:v>
                </c:pt>
                <c:pt idx="748">
                  <c:v>2.8759246127179008</c:v>
                </c:pt>
                <c:pt idx="749">
                  <c:v>2.8786546759085798</c:v>
                </c:pt>
                <c:pt idx="750">
                  <c:v>2.8814238096037208</c:v>
                </c:pt>
                <c:pt idx="751">
                  <c:v>2.8842303920832055</c:v>
                </c:pt>
                <c:pt idx="752">
                  <c:v>2.8870728555667267</c:v>
                </c:pt>
                <c:pt idx="753">
                  <c:v>2.8899496843467101</c:v>
                </c:pt>
                <c:pt idx="754">
                  <c:v>2.8928594129913736</c:v>
                </c:pt>
                <c:pt idx="755">
                  <c:v>2.8958006246149739</c:v>
                </c:pt>
                <c:pt idx="756">
                  <c:v>2.8987719492124335</c:v>
                </c:pt>
                <c:pt idx="757">
                  <c:v>2.9017720620556871</c:v>
                </c:pt>
                <c:pt idx="758">
                  <c:v>2.9047996821491893</c:v>
                </c:pt>
                <c:pt idx="759">
                  <c:v>2.9078535707421866</c:v>
                </c:pt>
                <c:pt idx="760">
                  <c:v>2.9109325298954496</c:v>
                </c:pt>
                <c:pt idx="761">
                  <c:v>2.9140354011002443</c:v>
                </c:pt>
                <c:pt idx="762">
                  <c:v>2.9171610639475003</c:v>
                </c:pt>
                <c:pt idx="763">
                  <c:v>2.9203084348451251</c:v>
                </c:pt>
                <c:pt idx="764">
                  <c:v>2.9234764657816048</c:v>
                </c:pt>
                <c:pt idx="765">
                  <c:v>2.9266641431340319</c:v>
                </c:pt>
                <c:pt idx="766">
                  <c:v>2.9298704865188601</c:v>
                </c:pt>
                <c:pt idx="767">
                  <c:v>2.9330945476836705</c:v>
                </c:pt>
                <c:pt idx="768">
                  <c:v>2.936335409438426</c:v>
                </c:pt>
                <c:pt idx="769">
                  <c:v>2.939592184624622</c:v>
                </c:pt>
                <c:pt idx="770">
                  <c:v>2.9428640151209255</c:v>
                </c:pt>
                <c:pt idx="771">
                  <c:v>2.946150070883899</c:v>
                </c:pt>
                <c:pt idx="772">
                  <c:v>2.9494495490224368</c:v>
                </c:pt>
                <c:pt idx="773">
                  <c:v>2.9527616729046993</c:v>
                </c:pt>
                <c:pt idx="774">
                  <c:v>2.9560856912962508</c:v>
                </c:pt>
                <c:pt idx="775">
                  <c:v>2.9594208775282742</c:v>
                </c:pt>
                <c:pt idx="776">
                  <c:v>2.9627665286947131</c:v>
                </c:pt>
                <c:pt idx="777">
                  <c:v>2.966121964877257</c:v>
                </c:pt>
                <c:pt idx="778">
                  <c:v>2.9694865283971459</c:v>
                </c:pt>
                <c:pt idx="779">
                  <c:v>2.9728595830927902</c:v>
                </c:pt>
                <c:pt idx="780">
                  <c:v>2.9762405136222529</c:v>
                </c:pt>
                <c:pt idx="781">
                  <c:v>2.9796287247896727</c:v>
                </c:pt>
                <c:pt idx="782">
                  <c:v>2.9830236408947539</c:v>
                </c:pt>
                <c:pt idx="783">
                  <c:v>2.9864247051044712</c:v>
                </c:pt>
                <c:pt idx="784">
                  <c:v>2.9898313788461954</c:v>
                </c:pt>
                <c:pt idx="785">
                  <c:v>2.9932431412214209</c:v>
                </c:pt>
                <c:pt idx="786">
                  <c:v>2.9966594884393953</c:v>
                </c:pt>
                <c:pt idx="787">
                  <c:v>3.0000799332698831</c:v>
                </c:pt>
                <c:pt idx="788">
                  <c:v>3.0035040045144106</c:v>
                </c:pt>
                <c:pt idx="789">
                  <c:v>3.0069312464953026</c:v>
                </c:pt>
                <c:pt idx="790">
                  <c:v>3.0103612185618793</c:v>
                </c:pt>
                <c:pt idx="791">
                  <c:v>3.0137934946132021</c:v>
                </c:pt>
                <c:pt idx="792">
                  <c:v>3.017227662636754</c:v>
                </c:pt>
                <c:pt idx="793">
                  <c:v>3.0206633242625354</c:v>
                </c:pt>
                <c:pt idx="794">
                  <c:v>3.024100094331966</c:v>
                </c:pt>
                <c:pt idx="795">
                  <c:v>3.0275376004811156</c:v>
                </c:pt>
                <c:pt idx="796">
                  <c:v>3.03097548273773</c:v>
                </c:pt>
                <c:pt idx="797">
                  <c:v>3.0344133931315835</c:v>
                </c:pt>
                <c:pt idx="798">
                  <c:v>3.0378509953176702</c:v>
                </c:pt>
                <c:pt idx="799">
                  <c:v>3.0412879642117931</c:v>
                </c:pt>
                <c:pt idx="800">
                  <c:v>3.0447239856381167</c:v>
                </c:pt>
                <c:pt idx="801">
                  <c:v>3.0481587559882697</c:v>
                </c:pt>
                <c:pt idx="802">
                  <c:v>3.0515919818915846</c:v>
                </c:pt>
                <c:pt idx="803">
                  <c:v>3.0550233798960811</c:v>
                </c:pt>
                <c:pt idx="804">
                  <c:v>3.0584526761598538</c:v>
                </c:pt>
                <c:pt idx="805">
                  <c:v>3.0618796061524525</c:v>
                </c:pt>
                <c:pt idx="806">
                  <c:v>3.0653039143659635</c:v>
                </c:pt>
                <c:pt idx="807">
                  <c:v>3.0687253540354238</c:v>
                </c:pt>
                <c:pt idx="808">
                  <c:v>3.072143686868241</c:v>
                </c:pt>
                <c:pt idx="809">
                  <c:v>3.075558682782348</c:v>
                </c:pt>
                <c:pt idx="810">
                  <c:v>3.078970119652757</c:v>
                </c:pt>
                <c:pt idx="811">
                  <c:v>3.0823777830662373</c:v>
                </c:pt>
                <c:pt idx="812">
                  <c:v>3.0857814660838492</c:v>
                </c:pt>
                <c:pt idx="813">
                  <c:v>3.089180969011061</c:v>
                </c:pt>
                <c:pt idx="814">
                  <c:v>3.092576099175175</c:v>
                </c:pt>
                <c:pt idx="815">
                  <c:v>3.0959666707098568</c:v>
                </c:pt>
                <c:pt idx="816">
                  <c:v>3.0993525043464709</c:v>
                </c:pt>
                <c:pt idx="817">
                  <c:v>3.1027334272120588</c:v>
                </c:pt>
                <c:pt idx="818">
                  <c:v>3.1061092726336619</c:v>
                </c:pt>
                <c:pt idx="819">
                  <c:v>3.1094798799488554</c:v>
                </c:pt>
                <c:pt idx="820">
                  <c:v>3.1128450943222266</c:v>
                </c:pt>
                <c:pt idx="821">
                  <c:v>3.1162047665676114</c:v>
                </c:pt>
                <c:pt idx="822">
                  <c:v>3.119558752975927</c:v>
                </c:pt>
                <c:pt idx="823">
                  <c:v>3.1229069151483686</c:v>
                </c:pt>
                <c:pt idx="824">
                  <c:v>3.1262491198348301</c:v>
                </c:pt>
                <c:pt idx="825">
                  <c:v>3.1295852387773615</c:v>
                </c:pt>
                <c:pt idx="826">
                  <c:v>3.1329151485584901</c:v>
                </c:pt>
                <c:pt idx="827">
                  <c:v>3.1362387304542545</c:v>
                </c:pt>
                <c:pt idx="828">
                  <c:v>3.1395558702917903</c:v>
                </c:pt>
                <c:pt idx="829">
                  <c:v>3.1428664583113366</c:v>
                </c:pt>
                <c:pt idx="830">
                  <c:v>3.1461703890324815</c:v>
                </c:pt>
                <c:pt idx="831">
                  <c:v>3.1494675611245384</c:v>
                </c:pt>
                <c:pt idx="832">
                  <c:v>3.1527578772809228</c:v>
                </c:pt>
                <c:pt idx="833">
                  <c:v>3.1560412440973669</c:v>
                </c:pt>
                <c:pt idx="834">
                  <c:v>3.1593175719538786</c:v>
                </c:pt>
                <c:pt idx="835">
                  <c:v>3.1625867749003085</c:v>
                </c:pt>
                <c:pt idx="836">
                  <c:v>3.1658487705454177</c:v>
                </c:pt>
                <c:pt idx="837">
                  <c:v>3.1691034799493103</c:v>
                </c:pt>
                <c:pt idx="838">
                  <c:v>3.1723508275191676</c:v>
                </c:pt>
                <c:pt idx="839">
                  <c:v>3.1755907409081217</c:v>
                </c:pt>
                <c:pt idx="840">
                  <c:v>3.1788231509172116</c:v>
                </c:pt>
                <c:pt idx="841">
                  <c:v>3.1820479914003101</c:v>
                </c:pt>
                <c:pt idx="842">
                  <c:v>3.185265199171913</c:v>
                </c:pt>
                <c:pt idx="843">
                  <c:v>3.1884747139177119</c:v>
                </c:pt>
                <c:pt idx="844">
                  <c:v>3.1916764781078721</c:v>
                </c:pt>
                <c:pt idx="845">
                  <c:v>3.1948704369129119</c:v>
                </c:pt>
                <c:pt idx="846">
                  <c:v>3.1980565381220969</c:v>
                </c:pt>
                <c:pt idx="847">
                  <c:v>3.2012347320643015</c:v>
                </c:pt>
                <c:pt idx="848">
                  <c:v>3.2044049715312215</c:v>
                </c:pt>
                <c:pt idx="849">
                  <c:v>3.2075672117028815</c:v>
                </c:pt>
                <c:pt idx="850">
                  <c:v>3.2107214100753838</c:v>
                </c:pt>
                <c:pt idx="851">
                  <c:v>3.2138675263907746</c:v>
                </c:pt>
                <c:pt idx="852">
                  <c:v>3.2170055225690404</c:v>
                </c:pt>
                <c:pt idx="853">
                  <c:v>3.220135362642079</c:v>
                </c:pt>
                <c:pt idx="854">
                  <c:v>3.2232570126896656</c:v>
                </c:pt>
                <c:pt idx="855">
                  <c:v>3.2263704407772753</c:v>
                </c:pt>
                <c:pt idx="856">
                  <c:v>3.2294756168957939</c:v>
                </c:pt>
                <c:pt idx="857">
                  <c:v>3.2325725129029586</c:v>
                </c:pt>
                <c:pt idx="858">
                  <c:v>5.3908326189162832</c:v>
                </c:pt>
                <c:pt idx="859">
                  <c:v>5.3907908123161121</c:v>
                </c:pt>
                <c:pt idx="860">
                  <c:v>5.3907493130545703</c:v>
                </c:pt>
                <c:pt idx="861">
                  <c:v>5.3907081207416168</c:v>
                </c:pt>
                <c:pt idx="862">
                  <c:v>5.3906672349874274</c:v>
                </c:pt>
                <c:pt idx="863">
                  <c:v>5.3906266554024116</c:v>
                </c:pt>
                <c:pt idx="864">
                  <c:v>5.3905863815971973</c:v>
                </c:pt>
                <c:pt idx="865">
                  <c:v>5.3905464131826459</c:v>
                </c:pt>
                <c:pt idx="866">
                  <c:v>5.3905067497698367</c:v>
                </c:pt>
                <c:pt idx="867">
                  <c:v>5.3904673909700902</c:v>
                </c:pt>
                <c:pt idx="868">
                  <c:v>5.3904283363949386</c:v>
                </c:pt>
                <c:pt idx="869">
                  <c:v>5.3903895856561554</c:v>
                </c:pt>
                <c:pt idx="870">
                  <c:v>5.3903511383657374</c:v>
                </c:pt>
                <c:pt idx="871">
                  <c:v>5.3903129941359058</c:v>
                </c:pt>
                <c:pt idx="872">
                  <c:v>5.3902751525791146</c:v>
                </c:pt>
                <c:pt idx="873">
                  <c:v>5.390237613308047</c:v>
                </c:pt>
                <c:pt idx="874">
                  <c:v>5.3902003759356143</c:v>
                </c:pt>
                <c:pt idx="875">
                  <c:v>5.3901634400749598</c:v>
                </c:pt>
                <c:pt idx="876">
                  <c:v>5.3901268053394524</c:v>
                </c:pt>
                <c:pt idx="877">
                  <c:v>5.390090471342698</c:v>
                </c:pt>
                <c:pt idx="878">
                  <c:v>5.390054437698522</c:v>
                </c:pt>
                <c:pt idx="879">
                  <c:v>5.3900187040209939</c:v>
                </c:pt>
                <c:pt idx="880">
                  <c:v>5.3899832699244046</c:v>
                </c:pt>
                <c:pt idx="881">
                  <c:v>5.389948135023281</c:v>
                </c:pt>
                <c:pt idx="882">
                  <c:v>5.3899132989323801</c:v>
                </c:pt>
                <c:pt idx="883">
                  <c:v>5.3898787612666901</c:v>
                </c:pt>
                <c:pt idx="884">
                  <c:v>5.389844521641435</c:v>
                </c:pt>
                <c:pt idx="885">
                  <c:v>5.3898105796720639</c:v>
                </c:pt>
                <c:pt idx="886">
                  <c:v>5.3897769349742672</c:v>
                </c:pt>
                <c:pt idx="887">
                  <c:v>5.3897435871639674</c:v>
                </c:pt>
                <c:pt idx="888">
                  <c:v>5.3897105358573123</c:v>
                </c:pt>
                <c:pt idx="889">
                  <c:v>5.3896777806706915</c:v>
                </c:pt>
                <c:pt idx="890">
                  <c:v>5.3896453212207227</c:v>
                </c:pt>
                <c:pt idx="891">
                  <c:v>5.3896131571242645</c:v>
                </c:pt>
                <c:pt idx="892">
                  <c:v>5.3895812879984044</c:v>
                </c:pt>
                <c:pt idx="893">
                  <c:v>5.3895497134604655</c:v>
                </c:pt>
                <c:pt idx="894">
                  <c:v>5.3895184331280079</c:v>
                </c:pt>
                <c:pt idx="895">
                  <c:v>5.3894874466188289</c:v>
                </c:pt>
                <c:pt idx="896">
                  <c:v>5.3894567535509514</c:v>
                </c:pt>
                <c:pt idx="897">
                  <c:v>5.3894263535426479</c:v>
                </c:pt>
                <c:pt idx="898">
                  <c:v>5.3893962462124181</c:v>
                </c:pt>
                <c:pt idx="899">
                  <c:v>5.3893664311789982</c:v>
                </c:pt>
                <c:pt idx="900">
                  <c:v>5.3893369080613622</c:v>
                </c:pt>
                <c:pt idx="901">
                  <c:v>5.3893076764787224</c:v>
                </c:pt>
                <c:pt idx="902">
                  <c:v>5.3892787360505299</c:v>
                </c:pt>
                <c:pt idx="903">
                  <c:v>5.3892500863964701</c:v>
                </c:pt>
                <c:pt idx="904">
                  <c:v>5.3892217271364613</c:v>
                </c:pt>
                <c:pt idx="905">
                  <c:v>5.3891936578906705</c:v>
                </c:pt>
                <c:pt idx="906">
                  <c:v>5.3891658782794938</c:v>
                </c:pt>
                <c:pt idx="907">
                  <c:v>5.3891383879235732</c:v>
                </c:pt>
                <c:pt idx="908">
                  <c:v>5.3891111864437811</c:v>
                </c:pt>
                <c:pt idx="909">
                  <c:v>5.3890842734612372</c:v>
                </c:pt>
                <c:pt idx="910">
                  <c:v>5.3890576485972943</c:v>
                </c:pt>
                <c:pt idx="911">
                  <c:v>5.389031311473544</c:v>
                </c:pt>
                <c:pt idx="912">
                  <c:v>5.3890052617118229</c:v>
                </c:pt>
                <c:pt idx="913">
                  <c:v>5.3889794989342059</c:v>
                </c:pt>
                <c:pt idx="914">
                  <c:v>5.3889540227630022</c:v>
                </c:pt>
                <c:pt idx="915">
                  <c:v>5.3889288328207732</c:v>
                </c:pt>
                <c:pt idx="916">
                  <c:v>5.3889039287303069</c:v>
                </c:pt>
                <c:pt idx="917">
                  <c:v>5.3888793101146417</c:v>
                </c:pt>
                <c:pt idx="918">
                  <c:v>5.3888549765970559</c:v>
                </c:pt>
                <c:pt idx="919">
                  <c:v>5.3888309278010684</c:v>
                </c:pt>
                <c:pt idx="920">
                  <c:v>5.3888071633504335</c:v>
                </c:pt>
                <c:pt idx="921">
                  <c:v>5.3887836828691578</c:v>
                </c:pt>
                <c:pt idx="922">
                  <c:v>5.3887604859814875</c:v>
                </c:pt>
                <c:pt idx="923">
                  <c:v>5.3887375723119018</c:v>
                </c:pt>
                <c:pt idx="924">
                  <c:v>5.388714941485139</c:v>
                </c:pt>
                <c:pt idx="925">
                  <c:v>5.3886925931261649</c:v>
                </c:pt>
                <c:pt idx="926">
                  <c:v>5.3886705268601913</c:v>
                </c:pt>
                <c:pt idx="927">
                  <c:v>5.3886487423126832</c:v>
                </c:pt>
                <c:pt idx="928">
                  <c:v>5.3886272391093364</c:v>
                </c:pt>
                <c:pt idx="929">
                  <c:v>5.3886060168761007</c:v>
                </c:pt>
                <c:pt idx="930">
                  <c:v>5.3885850752391615</c:v>
                </c:pt>
                <c:pt idx="931">
                  <c:v>5.3885644138249562</c:v>
                </c:pt>
                <c:pt idx="932">
                  <c:v>5.3885440322601577</c:v>
                </c:pt>
                <c:pt idx="933">
                  <c:v>5.3885239301716945</c:v>
                </c:pt>
                <c:pt idx="934">
                  <c:v>5.3885041071867299</c:v>
                </c:pt>
                <c:pt idx="935">
                  <c:v>5.3884845629326765</c:v>
                </c:pt>
                <c:pt idx="936">
                  <c:v>5.388465297037194</c:v>
                </c:pt>
                <c:pt idx="937">
                  <c:v>5.388446309128188</c:v>
                </c:pt>
                <c:pt idx="938">
                  <c:v>5.3884275988338031</c:v>
                </c:pt>
                <c:pt idx="939">
                  <c:v>5.3884091657824369</c:v>
                </c:pt>
                <c:pt idx="940">
                  <c:v>5.3883910096027341</c:v>
                </c:pt>
                <c:pt idx="941">
                  <c:v>5.3883731299235755</c:v>
                </c:pt>
                <c:pt idx="942">
                  <c:v>5.3883555263740988</c:v>
                </c:pt>
                <c:pt idx="943">
                  <c:v>5.3883381985836882</c:v>
                </c:pt>
                <c:pt idx="944">
                  <c:v>5.38832114618197</c:v>
                </c:pt>
                <c:pt idx="945">
                  <c:v>5.3883043687988215</c:v>
                </c:pt>
                <c:pt idx="946">
                  <c:v>5.3882878660643643</c:v>
                </c:pt>
                <c:pt idx="947">
                  <c:v>5.3882716376089705</c:v>
                </c:pt>
                <c:pt idx="948">
                  <c:v>5.3882556830632602</c:v>
                </c:pt>
                <c:pt idx="949">
                  <c:v>5.3882400020580983</c:v>
                </c:pt>
                <c:pt idx="950">
                  <c:v>5.388224594224603</c:v>
                </c:pt>
                <c:pt idx="951">
                  <c:v>5.3882094591941385</c:v>
                </c:pt>
                <c:pt idx="952">
                  <c:v>5.3881945965983142</c:v>
                </c:pt>
                <c:pt idx="953">
                  <c:v>5.3881800060689953</c:v>
                </c:pt>
                <c:pt idx="954">
                  <c:v>5.3881656872382937</c:v>
                </c:pt>
                <c:pt idx="955">
                  <c:v>5.3881516397385658</c:v>
                </c:pt>
                <c:pt idx="956">
                  <c:v>5.3881378632024255</c:v>
                </c:pt>
                <c:pt idx="957">
                  <c:v>5.3881243572627344</c:v>
                </c:pt>
                <c:pt idx="958">
                  <c:v>5.3881111215525967</c:v>
                </c:pt>
                <c:pt idx="959">
                  <c:v>5.3880981557053778</c:v>
                </c:pt>
                <c:pt idx="960">
                  <c:v>5.3880854593546852</c:v>
                </c:pt>
                <c:pt idx="961">
                  <c:v>5.3880730321343817</c:v>
                </c:pt>
                <c:pt idx="962">
                  <c:v>5.3880608736785778</c:v>
                </c:pt>
                <c:pt idx="963">
                  <c:v>5.3880489836216388</c:v>
                </c:pt>
                <c:pt idx="964">
                  <c:v>5.3880373615981751</c:v>
                </c:pt>
                <c:pt idx="965">
                  <c:v>5.3880260072430577</c:v>
                </c:pt>
                <c:pt idx="966">
                  <c:v>5.3880149201913987</c:v>
                </c:pt>
                <c:pt idx="967">
                  <c:v>5.3880041000785699</c:v>
                </c:pt>
                <c:pt idx="968">
                  <c:v>5.3879935465401916</c:v>
                </c:pt>
                <c:pt idx="969">
                  <c:v>5.3879832592121346</c:v>
                </c:pt>
                <c:pt idx="970">
                  <c:v>5.3879732377305283</c:v>
                </c:pt>
                <c:pt idx="971">
                  <c:v>5.387963481731747</c:v>
                </c:pt>
                <c:pt idx="972">
                  <c:v>5.3879539908524245</c:v>
                </c:pt>
                <c:pt idx="973">
                  <c:v>5.387944764729439</c:v>
                </c:pt>
                <c:pt idx="974">
                  <c:v>5.387935802999932</c:v>
                </c:pt>
                <c:pt idx="975">
                  <c:v>5.3879271053012907</c:v>
                </c:pt>
                <c:pt idx="976">
                  <c:v>5.3879186712711613</c:v>
                </c:pt>
                <c:pt idx="977">
                  <c:v>5.3879105005474344</c:v>
                </c:pt>
                <c:pt idx="978">
                  <c:v>5.3879025927682669</c:v>
                </c:pt>
                <c:pt idx="979">
                  <c:v>5.3878949475720637</c:v>
                </c:pt>
                <c:pt idx="980">
                  <c:v>5.3878875645974791</c:v>
                </c:pt>
                <c:pt idx="981">
                  <c:v>5.3878804434834286</c:v>
                </c:pt>
                <c:pt idx="982">
                  <c:v>5.387873583869081</c:v>
                </c:pt>
                <c:pt idx="983">
                  <c:v>5.3878669853938552</c:v>
                </c:pt>
                <c:pt idx="984">
                  <c:v>5.3878606476974324</c:v>
                </c:pt>
                <c:pt idx="985">
                  <c:v>5.3878545704197398</c:v>
                </c:pt>
                <c:pt idx="986">
                  <c:v>5.3878487532009727</c:v>
                </c:pt>
                <c:pt idx="987">
                  <c:v>5.3878431956815671</c:v>
                </c:pt>
                <c:pt idx="988">
                  <c:v>5.387837897502223</c:v>
                </c:pt>
                <c:pt idx="989">
                  <c:v>5.387832858303895</c:v>
                </c:pt>
                <c:pt idx="990">
                  <c:v>5.3878280777277983</c:v>
                </c:pt>
                <c:pt idx="991">
                  <c:v>5.387823555415391</c:v>
                </c:pt>
                <c:pt idx="992">
                  <c:v>5.3878192910083964</c:v>
                </c:pt>
                <c:pt idx="993">
                  <c:v>5.3878152841487985</c:v>
                </c:pt>
                <c:pt idx="994">
                  <c:v>5.3878115344788293</c:v>
                </c:pt>
                <c:pt idx="995">
                  <c:v>5.3878080416409802</c:v>
                </c:pt>
                <c:pt idx="996">
                  <c:v>5.3878048052779999</c:v>
                </c:pt>
                <c:pt idx="997">
                  <c:v>5.3878018250328994</c:v>
                </c:pt>
                <c:pt idx="998">
                  <c:v>5.3877934024959639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301888"/>
        <c:axId val="317298360"/>
      </c:scatterChart>
      <c:valAx>
        <c:axId val="317301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Afstand</a:t>
                </a:r>
                <a:r>
                  <a:rPr lang="en-US" baseline="0"/>
                  <a:t> tot stuw</a:t>
                </a:r>
                <a:r>
                  <a:rPr lang="en-US"/>
                  <a:t> [m]</a:t>
                </a:r>
              </a:p>
            </c:rich>
          </c:tx>
          <c:layout>
            <c:manualLayout>
              <c:xMode val="edge"/>
              <c:yMode val="edge"/>
              <c:x val="0.33091333333333334"/>
              <c:y val="0.892747584541062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7298360"/>
        <c:crosses val="autoZero"/>
        <c:crossBetween val="midCat"/>
      </c:valAx>
      <c:valAx>
        <c:axId val="317298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kM-waarde</a:t>
                </a:r>
              </a:p>
            </c:rich>
          </c:tx>
          <c:layout>
            <c:manualLayout>
              <c:xMode val="edge"/>
              <c:yMode val="edge"/>
              <c:x val="1.0227777777777774E-3"/>
              <c:y val="0.299931159420289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17301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905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11</xdr:row>
      <xdr:rowOff>95249</xdr:rowOff>
    </xdr:from>
    <xdr:to>
      <xdr:col>13</xdr:col>
      <xdr:colOff>0</xdr:colOff>
      <xdr:row>27</xdr:row>
      <xdr:rowOff>180974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114300</xdr:colOff>
      <xdr:row>11</xdr:row>
      <xdr:rowOff>104775</xdr:rowOff>
    </xdr:from>
    <xdr:to>
      <xdr:col>19</xdr:col>
      <xdr:colOff>56700</xdr:colOff>
      <xdr:row>27</xdr:row>
      <xdr:rowOff>180975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107950</xdr:colOff>
      <xdr:row>7</xdr:row>
      <xdr:rowOff>304802</xdr:rowOff>
    </xdr:from>
    <xdr:to>
      <xdr:col>17</xdr:col>
      <xdr:colOff>1269550</xdr:colOff>
      <xdr:row>16</xdr:row>
      <xdr:rowOff>143627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104774</xdr:colOff>
      <xdr:row>1</xdr:row>
      <xdr:rowOff>6349</xdr:rowOff>
    </xdr:from>
    <xdr:to>
      <xdr:col>17</xdr:col>
      <xdr:colOff>1266374</xdr:colOff>
      <xdr:row>7</xdr:row>
      <xdr:rowOff>207124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3175</xdr:colOff>
      <xdr:row>17</xdr:row>
      <xdr:rowOff>76199</xdr:rowOff>
    </xdr:from>
    <xdr:to>
      <xdr:col>15</xdr:col>
      <xdr:colOff>9526</xdr:colOff>
      <xdr:row>35</xdr:row>
      <xdr:rowOff>41549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114300</xdr:colOff>
      <xdr:row>17</xdr:row>
      <xdr:rowOff>85725</xdr:rowOff>
    </xdr:from>
    <xdr:to>
      <xdr:col>17</xdr:col>
      <xdr:colOff>1275900</xdr:colOff>
      <xdr:row>35</xdr:row>
      <xdr:rowOff>9525</xdr:rowOff>
    </xdr:to>
    <xdr:graphicFrame macro="">
      <xdr:nvGraphicFramePr>
        <xdr:cNvPr id="7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5"/>
  <sheetViews>
    <sheetView topLeftCell="A15" workbookViewId="0">
      <selection activeCell="C3" sqref="C3:G3"/>
    </sheetView>
  </sheetViews>
  <sheetFormatPr defaultColWidth="9.1796875" defaultRowHeight="14.5" x14ac:dyDescent="0.35"/>
  <cols>
    <col min="1" max="1" width="1.453125" style="146" customWidth="1"/>
    <col min="2" max="2" width="27.453125" style="146" bestFit="1" customWidth="1"/>
    <col min="3" max="3" width="15.81640625" style="146" customWidth="1"/>
    <col min="4" max="4" width="15.54296875" style="146" customWidth="1"/>
    <col min="5" max="5" width="7" style="146" bestFit="1" customWidth="1"/>
    <col min="6" max="6" width="5.453125" style="146" bestFit="1" customWidth="1"/>
    <col min="7" max="7" width="6.54296875" style="146" bestFit="1" customWidth="1"/>
    <col min="8" max="8" width="6.26953125" style="146" bestFit="1" customWidth="1"/>
    <col min="9" max="9" width="38.1796875" style="146" bestFit="1" customWidth="1"/>
    <col min="10" max="10" width="10.453125" style="146" bestFit="1" customWidth="1"/>
    <col min="11" max="11" width="27.54296875" style="146" bestFit="1" customWidth="1"/>
    <col min="12" max="12" width="7.453125" style="146" bestFit="1" customWidth="1"/>
    <col min="13" max="13" width="8.54296875" style="1" bestFit="1" customWidth="1"/>
    <col min="14" max="17" width="9.1796875" style="1" customWidth="1"/>
    <col min="18" max="22" width="9.1796875" style="146" customWidth="1"/>
    <col min="23" max="16384" width="9.1796875" style="146"/>
  </cols>
  <sheetData>
    <row r="1" spans="2:17" ht="7.5" customHeight="1" thickBot="1" x14ac:dyDescent="0.4"/>
    <row r="2" spans="2:17" ht="15.5" x14ac:dyDescent="0.35">
      <c r="B2" s="165" t="s">
        <v>54</v>
      </c>
      <c r="C2" s="166"/>
      <c r="D2" s="166"/>
      <c r="E2" s="166"/>
      <c r="F2" s="166"/>
      <c r="G2" s="167"/>
      <c r="M2" s="11"/>
      <c r="N2" s="12"/>
      <c r="O2" s="12"/>
      <c r="P2" s="12"/>
      <c r="Q2" s="11"/>
    </row>
    <row r="3" spans="2:17" x14ac:dyDescent="0.35">
      <c r="B3" s="82" t="s">
        <v>0</v>
      </c>
      <c r="C3" s="170"/>
      <c r="D3" s="170"/>
      <c r="E3" s="170"/>
      <c r="F3" s="170"/>
      <c r="G3" s="171"/>
      <c r="M3" s="7"/>
      <c r="N3" s="8"/>
      <c r="O3" s="7"/>
      <c r="P3" s="7"/>
      <c r="Q3" s="7"/>
    </row>
    <row r="4" spans="2:17" ht="15" thickBot="1" x14ac:dyDescent="0.4">
      <c r="B4" s="83" t="s">
        <v>1</v>
      </c>
      <c r="C4" s="168" t="s">
        <v>15</v>
      </c>
      <c r="D4" s="168"/>
      <c r="E4" s="168"/>
      <c r="F4" s="168"/>
      <c r="G4" s="169"/>
      <c r="M4" s="7"/>
      <c r="N4" s="8"/>
      <c r="O4" s="7"/>
      <c r="P4" s="7"/>
      <c r="Q4" s="7"/>
    </row>
    <row r="5" spans="2:17" ht="11.25" customHeight="1" thickBot="1" x14ac:dyDescent="0.4">
      <c r="B5" s="9"/>
      <c r="C5" s="10"/>
      <c r="D5" s="8"/>
      <c r="M5" s="7"/>
      <c r="N5" s="8"/>
      <c r="O5" s="7"/>
      <c r="P5" s="7"/>
      <c r="Q5" s="7"/>
    </row>
    <row r="6" spans="2:17" x14ac:dyDescent="0.35">
      <c r="B6" s="162" t="s">
        <v>2</v>
      </c>
      <c r="C6" s="163"/>
      <c r="D6" s="163"/>
      <c r="E6" s="163"/>
      <c r="F6" s="163"/>
      <c r="G6" s="163"/>
      <c r="H6" s="164"/>
      <c r="I6" s="172" t="s">
        <v>12</v>
      </c>
      <c r="J6" s="173"/>
      <c r="K6" s="174"/>
      <c r="L6" s="160" t="s">
        <v>13</v>
      </c>
      <c r="M6" s="161"/>
      <c r="N6" s="8"/>
      <c r="O6" s="7"/>
      <c r="P6" s="7"/>
      <c r="Q6" s="7"/>
    </row>
    <row r="7" spans="2:17" ht="25" x14ac:dyDescent="0.35">
      <c r="B7" s="56" t="s">
        <v>26</v>
      </c>
      <c r="C7" s="30" t="s">
        <v>27</v>
      </c>
      <c r="D7" s="30" t="s">
        <v>57</v>
      </c>
      <c r="E7" s="30" t="s">
        <v>52</v>
      </c>
      <c r="F7" s="31" t="s">
        <v>25</v>
      </c>
      <c r="G7" s="30" t="s">
        <v>58</v>
      </c>
      <c r="H7" s="51" t="s">
        <v>40</v>
      </c>
      <c r="I7" s="29" t="s">
        <v>16</v>
      </c>
      <c r="J7" s="85" t="s">
        <v>49</v>
      </c>
      <c r="K7" s="60" t="s">
        <v>64</v>
      </c>
      <c r="L7" s="55" t="s">
        <v>50</v>
      </c>
      <c r="M7" s="51" t="s">
        <v>53</v>
      </c>
      <c r="N7" s="8"/>
      <c r="O7" s="7"/>
      <c r="P7" s="7"/>
      <c r="Q7" s="7"/>
    </row>
    <row r="8" spans="2:17" ht="25" x14ac:dyDescent="0.35">
      <c r="B8" s="57" t="s">
        <v>5</v>
      </c>
      <c r="C8" s="31" t="s">
        <v>5</v>
      </c>
      <c r="D8" s="145" t="s">
        <v>5</v>
      </c>
      <c r="E8" s="31" t="s">
        <v>7</v>
      </c>
      <c r="F8" s="145" t="s">
        <v>6</v>
      </c>
      <c r="G8" s="145" t="s">
        <v>7</v>
      </c>
      <c r="H8" s="51" t="s">
        <v>32</v>
      </c>
      <c r="I8" s="137"/>
      <c r="J8" s="139" t="s">
        <v>30</v>
      </c>
      <c r="K8" s="135" t="s">
        <v>6</v>
      </c>
      <c r="L8" s="29" t="s">
        <v>7</v>
      </c>
      <c r="M8" s="61" t="s">
        <v>6</v>
      </c>
      <c r="N8" s="8"/>
      <c r="O8" s="7"/>
      <c r="P8" s="7"/>
      <c r="Q8" s="7"/>
    </row>
    <row r="9" spans="2:17" ht="15" thickBot="1" x14ac:dyDescent="0.4">
      <c r="B9" s="58">
        <v>1.2</v>
      </c>
      <c r="C9" s="109">
        <v>1</v>
      </c>
      <c r="D9" s="109">
        <v>1.8</v>
      </c>
      <c r="E9" s="109">
        <v>1.2</v>
      </c>
      <c r="F9" s="111">
        <v>1.5</v>
      </c>
      <c r="G9" s="81">
        <v>400</v>
      </c>
      <c r="H9" s="59">
        <v>0.4</v>
      </c>
      <c r="I9" s="128" t="s">
        <v>51</v>
      </c>
      <c r="J9" s="148">
        <v>100</v>
      </c>
      <c r="K9" s="130" t="s">
        <v>69</v>
      </c>
      <c r="L9" s="80">
        <v>0</v>
      </c>
      <c r="M9" s="59" t="s">
        <v>65</v>
      </c>
      <c r="N9" s="8"/>
      <c r="O9" s="7"/>
      <c r="P9" s="7"/>
      <c r="Q9" s="7"/>
    </row>
    <row r="10" spans="2:17" ht="6.75" customHeight="1" thickBot="1" x14ac:dyDescent="0.4"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27"/>
      <c r="N10" s="8"/>
      <c r="O10" s="7"/>
      <c r="P10" s="7"/>
      <c r="Q10" s="7"/>
    </row>
    <row r="11" spans="2:17" ht="15.75" customHeight="1" thickBot="1" x14ac:dyDescent="0.4">
      <c r="B11" s="52" t="s">
        <v>14</v>
      </c>
      <c r="C11" s="53">
        <f>MAX('Rekensheet homogene watergang'!H2:H103)</f>
        <v>2.451638052314534</v>
      </c>
      <c r="D11" s="54" t="s">
        <v>5</v>
      </c>
      <c r="E11" s="147"/>
      <c r="F11" s="147"/>
      <c r="G11" s="147"/>
      <c r="H11" s="147"/>
      <c r="I11" s="147"/>
      <c r="J11" s="147"/>
      <c r="K11" s="147"/>
      <c r="L11" s="147"/>
      <c r="M11" s="27"/>
      <c r="N11" s="8"/>
      <c r="O11" s="7"/>
      <c r="P11" s="7"/>
      <c r="Q11" s="7"/>
    </row>
    <row r="12" spans="2:17" x14ac:dyDescent="0.35">
      <c r="M12" s="7"/>
      <c r="N12" s="8"/>
      <c r="O12" s="7"/>
      <c r="P12" s="7"/>
      <c r="Q12" s="7"/>
    </row>
    <row r="13" spans="2:17" x14ac:dyDescent="0.35">
      <c r="M13" s="7"/>
      <c r="N13" s="8"/>
      <c r="O13" s="7"/>
      <c r="P13" s="7"/>
      <c r="Q13" s="7"/>
    </row>
    <row r="14" spans="2:17" x14ac:dyDescent="0.35">
      <c r="M14" s="7"/>
      <c r="N14" s="8"/>
      <c r="O14" s="7"/>
      <c r="P14" s="7"/>
      <c r="Q14" s="7"/>
    </row>
    <row r="15" spans="2:17" x14ac:dyDescent="0.35">
      <c r="M15" s="7"/>
      <c r="N15" s="8"/>
      <c r="O15" s="7"/>
      <c r="P15" s="7"/>
      <c r="Q15" s="7"/>
    </row>
    <row r="16" spans="2:17" x14ac:dyDescent="0.35">
      <c r="M16" s="7"/>
      <c r="N16" s="8"/>
      <c r="O16" s="7"/>
      <c r="P16" s="7"/>
      <c r="Q16" s="7"/>
    </row>
    <row r="17" spans="13:17" x14ac:dyDescent="0.35">
      <c r="M17" s="7"/>
      <c r="N17" s="8"/>
      <c r="O17" s="7"/>
      <c r="P17" s="7"/>
      <c r="Q17" s="7"/>
    </row>
    <row r="18" spans="13:17" x14ac:dyDescent="0.35">
      <c r="M18" s="7"/>
      <c r="N18" s="8"/>
      <c r="O18" s="7"/>
      <c r="P18" s="7"/>
      <c r="Q18" s="7"/>
    </row>
    <row r="19" spans="13:17" x14ac:dyDescent="0.35">
      <c r="M19" s="7"/>
      <c r="N19" s="8"/>
      <c r="O19" s="7"/>
      <c r="P19" s="7"/>
      <c r="Q19" s="7"/>
    </row>
    <row r="20" spans="13:17" x14ac:dyDescent="0.35">
      <c r="M20" s="7"/>
      <c r="N20" s="8"/>
      <c r="O20" s="7"/>
      <c r="P20" s="7"/>
      <c r="Q20" s="7"/>
    </row>
    <row r="21" spans="13:17" x14ac:dyDescent="0.35">
      <c r="M21" s="7"/>
      <c r="N21" s="8"/>
      <c r="O21" s="7"/>
      <c r="P21" s="7"/>
      <c r="Q21" s="7"/>
    </row>
    <row r="22" spans="13:17" x14ac:dyDescent="0.35">
      <c r="M22" s="7"/>
      <c r="N22" s="8"/>
      <c r="O22" s="7"/>
      <c r="P22" s="7"/>
      <c r="Q22" s="7"/>
    </row>
    <row r="23" spans="13:17" x14ac:dyDescent="0.35">
      <c r="M23" s="7"/>
      <c r="N23" s="8"/>
      <c r="O23" s="7"/>
      <c r="P23" s="7"/>
      <c r="Q23" s="7"/>
    </row>
    <row r="24" spans="13:17" x14ac:dyDescent="0.35">
      <c r="M24" s="7"/>
      <c r="N24" s="8"/>
      <c r="O24" s="7"/>
      <c r="P24" s="7"/>
      <c r="Q24" s="7"/>
    </row>
    <row r="25" spans="13:17" x14ac:dyDescent="0.35">
      <c r="M25" s="7"/>
      <c r="N25" s="8"/>
      <c r="O25" s="7"/>
      <c r="P25" s="7"/>
      <c r="Q25" s="7"/>
    </row>
    <row r="26" spans="13:17" x14ac:dyDescent="0.35">
      <c r="M26" s="7"/>
      <c r="N26" s="8"/>
      <c r="O26" s="7"/>
      <c r="P26" s="7"/>
      <c r="Q26" s="7"/>
    </row>
    <row r="27" spans="13:17" x14ac:dyDescent="0.35">
      <c r="M27" s="7"/>
      <c r="N27" s="8"/>
      <c r="O27" s="7"/>
      <c r="P27" s="7"/>
      <c r="Q27" s="7"/>
    </row>
    <row r="28" spans="13:17" x14ac:dyDescent="0.35">
      <c r="M28" s="7"/>
      <c r="N28" s="8"/>
      <c r="O28" s="13"/>
      <c r="P28" s="7"/>
      <c r="Q28" s="13"/>
    </row>
    <row r="29" spans="13:17" x14ac:dyDescent="0.35">
      <c r="M29" s="7"/>
      <c r="N29" s="8"/>
      <c r="O29" s="13"/>
      <c r="P29" s="7"/>
      <c r="Q29" s="13"/>
    </row>
    <row r="30" spans="13:17" x14ac:dyDescent="0.35">
      <c r="M30" s="7"/>
      <c r="N30" s="8"/>
      <c r="O30" s="13"/>
      <c r="P30" s="7"/>
      <c r="Q30" s="13"/>
    </row>
    <row r="31" spans="13:17" x14ac:dyDescent="0.35">
      <c r="M31" s="7"/>
      <c r="N31" s="8"/>
      <c r="O31" s="13"/>
      <c r="P31" s="7"/>
      <c r="Q31" s="13"/>
    </row>
    <row r="32" spans="13:17" x14ac:dyDescent="0.35">
      <c r="M32" s="7"/>
      <c r="N32" s="8"/>
      <c r="O32" s="13"/>
      <c r="P32" s="7"/>
      <c r="Q32" s="13"/>
    </row>
    <row r="33" spans="13:17" x14ac:dyDescent="0.35">
      <c r="M33" s="7"/>
      <c r="N33" s="8"/>
      <c r="O33" s="13"/>
      <c r="P33" s="7"/>
      <c r="Q33" s="13"/>
    </row>
    <row r="34" spans="13:17" x14ac:dyDescent="0.35">
      <c r="M34" s="7"/>
      <c r="N34" s="8"/>
      <c r="O34" s="13"/>
      <c r="P34" s="7"/>
      <c r="Q34" s="13"/>
    </row>
    <row r="35" spans="13:17" x14ac:dyDescent="0.35">
      <c r="M35" s="7"/>
      <c r="N35" s="8"/>
      <c r="O35" s="13"/>
      <c r="P35" s="7"/>
      <c r="Q35" s="13"/>
    </row>
    <row r="36" spans="13:17" x14ac:dyDescent="0.35">
      <c r="M36" s="7"/>
      <c r="N36" s="8"/>
      <c r="O36" s="13"/>
      <c r="P36" s="7"/>
      <c r="Q36" s="13"/>
    </row>
    <row r="37" spans="13:17" x14ac:dyDescent="0.35">
      <c r="M37" s="7"/>
      <c r="N37" s="8"/>
      <c r="O37" s="13"/>
      <c r="P37" s="7"/>
      <c r="Q37" s="13"/>
    </row>
    <row r="38" spans="13:17" x14ac:dyDescent="0.35">
      <c r="M38" s="7"/>
      <c r="N38" s="8"/>
      <c r="O38" s="13"/>
      <c r="P38" s="7"/>
      <c r="Q38" s="13"/>
    </row>
    <row r="39" spans="13:17" x14ac:dyDescent="0.35">
      <c r="M39" s="7"/>
      <c r="N39" s="8"/>
      <c r="O39" s="13"/>
      <c r="P39" s="7"/>
      <c r="Q39" s="13"/>
    </row>
    <row r="40" spans="13:17" x14ac:dyDescent="0.35">
      <c r="M40" s="7"/>
      <c r="N40" s="8"/>
      <c r="O40" s="13"/>
      <c r="P40" s="7"/>
      <c r="Q40" s="13"/>
    </row>
    <row r="41" spans="13:17" x14ac:dyDescent="0.35">
      <c r="M41" s="7"/>
      <c r="N41" s="8"/>
      <c r="O41" s="13"/>
      <c r="P41" s="7"/>
      <c r="Q41" s="13"/>
    </row>
    <row r="42" spans="13:17" x14ac:dyDescent="0.35">
      <c r="M42" s="7"/>
      <c r="N42" s="8"/>
      <c r="O42" s="13"/>
      <c r="P42" s="7"/>
      <c r="Q42" s="13"/>
    </row>
    <row r="43" spans="13:17" x14ac:dyDescent="0.35">
      <c r="M43" s="7"/>
      <c r="N43" s="8"/>
      <c r="O43" s="13"/>
      <c r="P43" s="7"/>
      <c r="Q43" s="13"/>
    </row>
    <row r="44" spans="13:17" x14ac:dyDescent="0.35">
      <c r="M44" s="7"/>
      <c r="N44" s="8"/>
      <c r="O44" s="13"/>
      <c r="P44" s="7"/>
      <c r="Q44" s="13"/>
    </row>
    <row r="45" spans="13:17" x14ac:dyDescent="0.35">
      <c r="M45" s="7"/>
      <c r="N45" s="8"/>
      <c r="O45" s="13"/>
      <c r="P45" s="7"/>
      <c r="Q45" s="13"/>
    </row>
    <row r="46" spans="13:17" x14ac:dyDescent="0.35">
      <c r="M46" s="7"/>
      <c r="N46" s="8"/>
      <c r="O46" s="13"/>
      <c r="P46" s="7"/>
      <c r="Q46" s="13"/>
    </row>
    <row r="47" spans="13:17" x14ac:dyDescent="0.35">
      <c r="M47" s="7"/>
      <c r="N47" s="8"/>
      <c r="O47" s="13"/>
      <c r="P47" s="7"/>
      <c r="Q47" s="13"/>
    </row>
    <row r="48" spans="13:17" x14ac:dyDescent="0.35">
      <c r="M48" s="7"/>
      <c r="N48" s="8"/>
      <c r="O48" s="13"/>
      <c r="P48" s="7"/>
      <c r="Q48" s="13"/>
    </row>
    <row r="49" spans="13:17" x14ac:dyDescent="0.35">
      <c r="M49" s="7"/>
      <c r="N49" s="8"/>
      <c r="O49" s="13"/>
      <c r="P49" s="7"/>
      <c r="Q49" s="13"/>
    </row>
    <row r="50" spans="13:17" x14ac:dyDescent="0.35">
      <c r="M50" s="7"/>
      <c r="N50" s="8"/>
      <c r="O50" s="13"/>
      <c r="P50" s="7"/>
      <c r="Q50" s="13"/>
    </row>
    <row r="51" spans="13:17" x14ac:dyDescent="0.35">
      <c r="M51" s="7"/>
      <c r="N51" s="8"/>
      <c r="O51" s="13"/>
      <c r="P51" s="7"/>
      <c r="Q51" s="13"/>
    </row>
    <row r="52" spans="13:17" x14ac:dyDescent="0.35">
      <c r="M52" s="7"/>
      <c r="N52" s="8"/>
      <c r="O52" s="13"/>
      <c r="P52" s="7"/>
      <c r="Q52" s="13"/>
    </row>
    <row r="53" spans="13:17" x14ac:dyDescent="0.35">
      <c r="M53" s="7"/>
      <c r="N53" s="8"/>
      <c r="O53" s="13"/>
      <c r="P53" s="7"/>
      <c r="Q53" s="13"/>
    </row>
    <row r="54" spans="13:17" x14ac:dyDescent="0.35">
      <c r="M54" s="7"/>
      <c r="N54" s="8"/>
      <c r="O54" s="13"/>
      <c r="P54" s="7"/>
      <c r="Q54" s="13"/>
    </row>
    <row r="55" spans="13:17" x14ac:dyDescent="0.35">
      <c r="M55" s="7"/>
      <c r="N55" s="8"/>
      <c r="O55" s="13"/>
      <c r="P55" s="7"/>
      <c r="Q55" s="13"/>
    </row>
    <row r="56" spans="13:17" x14ac:dyDescent="0.35">
      <c r="M56" s="7"/>
      <c r="N56" s="8"/>
      <c r="O56" s="13"/>
      <c r="P56" s="7"/>
      <c r="Q56" s="13"/>
    </row>
    <row r="57" spans="13:17" x14ac:dyDescent="0.35">
      <c r="M57" s="7"/>
      <c r="N57" s="8"/>
      <c r="O57" s="13"/>
      <c r="P57" s="7"/>
      <c r="Q57" s="13"/>
    </row>
    <row r="58" spans="13:17" x14ac:dyDescent="0.35">
      <c r="M58" s="7"/>
      <c r="N58" s="8"/>
      <c r="O58" s="13"/>
      <c r="P58" s="7"/>
      <c r="Q58" s="13"/>
    </row>
    <row r="59" spans="13:17" x14ac:dyDescent="0.35">
      <c r="M59" s="7"/>
      <c r="N59" s="8"/>
      <c r="O59" s="13"/>
      <c r="P59" s="7"/>
      <c r="Q59" s="13"/>
    </row>
    <row r="60" spans="13:17" x14ac:dyDescent="0.35">
      <c r="M60" s="7"/>
      <c r="N60" s="8"/>
      <c r="O60" s="13"/>
      <c r="P60" s="7"/>
      <c r="Q60" s="13"/>
    </row>
    <row r="61" spans="13:17" x14ac:dyDescent="0.35">
      <c r="M61" s="7"/>
      <c r="N61" s="8"/>
      <c r="O61" s="13"/>
      <c r="P61" s="7"/>
      <c r="Q61" s="13"/>
    </row>
    <row r="62" spans="13:17" x14ac:dyDescent="0.35">
      <c r="M62" s="7"/>
      <c r="N62" s="8"/>
      <c r="O62" s="13"/>
      <c r="P62" s="7"/>
      <c r="Q62" s="13"/>
    </row>
    <row r="63" spans="13:17" x14ac:dyDescent="0.35">
      <c r="M63" s="7"/>
      <c r="N63" s="8"/>
      <c r="O63" s="13"/>
      <c r="P63" s="7"/>
      <c r="Q63" s="13"/>
    </row>
    <row r="64" spans="13:17" x14ac:dyDescent="0.35">
      <c r="M64" s="7"/>
      <c r="N64" s="8"/>
      <c r="O64" s="13"/>
      <c r="P64" s="7"/>
      <c r="Q64" s="13"/>
    </row>
    <row r="65" spans="13:17" x14ac:dyDescent="0.35">
      <c r="M65" s="7"/>
      <c r="N65" s="8"/>
      <c r="O65" s="13"/>
      <c r="P65" s="7"/>
      <c r="Q65" s="13"/>
    </row>
    <row r="66" spans="13:17" x14ac:dyDescent="0.35">
      <c r="M66" s="7"/>
      <c r="N66" s="8"/>
      <c r="O66" s="13"/>
      <c r="P66" s="7"/>
      <c r="Q66" s="13"/>
    </row>
    <row r="67" spans="13:17" x14ac:dyDescent="0.35">
      <c r="M67" s="7"/>
      <c r="N67" s="8"/>
      <c r="O67" s="13"/>
      <c r="P67" s="7"/>
      <c r="Q67" s="13"/>
    </row>
    <row r="68" spans="13:17" x14ac:dyDescent="0.35">
      <c r="M68" s="7"/>
      <c r="N68" s="8"/>
      <c r="O68" s="13"/>
      <c r="P68" s="7"/>
      <c r="Q68" s="13"/>
    </row>
    <row r="69" spans="13:17" x14ac:dyDescent="0.35">
      <c r="M69" s="7"/>
      <c r="N69" s="8"/>
      <c r="O69" s="13"/>
      <c r="P69" s="7"/>
      <c r="Q69" s="13"/>
    </row>
    <row r="70" spans="13:17" x14ac:dyDescent="0.35">
      <c r="M70" s="7"/>
      <c r="N70" s="8"/>
      <c r="O70" s="13"/>
      <c r="P70" s="7"/>
      <c r="Q70" s="13"/>
    </row>
    <row r="71" spans="13:17" x14ac:dyDescent="0.35">
      <c r="M71" s="7"/>
      <c r="N71" s="8"/>
      <c r="O71" s="13"/>
      <c r="P71" s="7"/>
      <c r="Q71" s="13"/>
    </row>
    <row r="72" spans="13:17" x14ac:dyDescent="0.35">
      <c r="M72" s="7"/>
      <c r="N72" s="8"/>
      <c r="O72" s="13"/>
      <c r="P72" s="7"/>
      <c r="Q72" s="13"/>
    </row>
    <row r="73" spans="13:17" x14ac:dyDescent="0.35">
      <c r="M73" s="7"/>
      <c r="N73" s="8"/>
      <c r="O73" s="7"/>
      <c r="P73" s="7"/>
      <c r="Q73" s="7"/>
    </row>
    <row r="74" spans="13:17" x14ac:dyDescent="0.35">
      <c r="M74" s="7"/>
      <c r="N74" s="8"/>
      <c r="O74" s="7"/>
      <c r="P74" s="7"/>
      <c r="Q74" s="7"/>
    </row>
    <row r="75" spans="13:17" x14ac:dyDescent="0.35">
      <c r="M75" s="7"/>
      <c r="N75" s="8"/>
      <c r="O75" s="7"/>
      <c r="P75" s="7"/>
      <c r="Q75" s="7"/>
    </row>
    <row r="76" spans="13:17" x14ac:dyDescent="0.35">
      <c r="M76" s="7"/>
      <c r="N76" s="8"/>
      <c r="O76" s="7"/>
      <c r="P76" s="7"/>
      <c r="Q76" s="7"/>
    </row>
    <row r="77" spans="13:17" x14ac:dyDescent="0.35">
      <c r="M77" s="7"/>
      <c r="N77" s="8"/>
      <c r="O77" s="7"/>
      <c r="P77" s="7"/>
      <c r="Q77" s="7"/>
    </row>
    <row r="78" spans="13:17" x14ac:dyDescent="0.35">
      <c r="M78" s="7"/>
      <c r="N78" s="8"/>
      <c r="O78" s="7"/>
      <c r="P78" s="7"/>
      <c r="Q78" s="7"/>
    </row>
    <row r="79" spans="13:17" x14ac:dyDescent="0.35">
      <c r="M79" s="7"/>
      <c r="N79" s="8"/>
      <c r="O79" s="7"/>
      <c r="P79" s="7"/>
      <c r="Q79" s="7"/>
    </row>
    <row r="80" spans="13:17" x14ac:dyDescent="0.35">
      <c r="M80" s="7"/>
      <c r="N80" s="8"/>
      <c r="O80" s="7"/>
      <c r="P80" s="7"/>
      <c r="Q80" s="7"/>
    </row>
    <row r="81" spans="13:17" x14ac:dyDescent="0.35">
      <c r="M81" s="7"/>
      <c r="N81" s="8"/>
      <c r="O81" s="7"/>
      <c r="P81" s="7"/>
      <c r="Q81" s="7"/>
    </row>
    <row r="82" spans="13:17" x14ac:dyDescent="0.35">
      <c r="M82" s="7"/>
      <c r="N82" s="8"/>
      <c r="O82" s="7"/>
      <c r="P82" s="7"/>
      <c r="Q82" s="7"/>
    </row>
    <row r="83" spans="13:17" x14ac:dyDescent="0.35">
      <c r="M83" s="7"/>
      <c r="N83" s="8"/>
      <c r="O83" s="7"/>
      <c r="P83" s="7"/>
      <c r="Q83" s="7"/>
    </row>
    <row r="84" spans="13:17" x14ac:dyDescent="0.35">
      <c r="M84" s="7"/>
      <c r="N84" s="8"/>
      <c r="O84" s="7"/>
      <c r="P84" s="7"/>
      <c r="Q84" s="7"/>
    </row>
    <row r="85" spans="13:17" x14ac:dyDescent="0.35">
      <c r="M85" s="7"/>
      <c r="N85" s="8"/>
      <c r="O85" s="7"/>
      <c r="P85" s="7"/>
      <c r="Q85" s="7"/>
    </row>
    <row r="86" spans="13:17" x14ac:dyDescent="0.35">
      <c r="M86" s="7"/>
      <c r="N86" s="8"/>
      <c r="O86" s="7"/>
      <c r="P86" s="7"/>
      <c r="Q86" s="7"/>
    </row>
    <row r="87" spans="13:17" x14ac:dyDescent="0.35">
      <c r="M87" s="7"/>
      <c r="N87" s="8"/>
      <c r="O87" s="7"/>
      <c r="P87" s="7"/>
      <c r="Q87" s="7"/>
    </row>
    <row r="88" spans="13:17" x14ac:dyDescent="0.35">
      <c r="M88" s="7"/>
      <c r="N88" s="8"/>
      <c r="O88" s="7"/>
      <c r="P88" s="7"/>
      <c r="Q88" s="7"/>
    </row>
    <row r="89" spans="13:17" x14ac:dyDescent="0.35">
      <c r="M89" s="7"/>
      <c r="N89" s="8"/>
      <c r="O89" s="7"/>
      <c r="P89" s="7"/>
      <c r="Q89" s="7"/>
    </row>
    <row r="90" spans="13:17" x14ac:dyDescent="0.35">
      <c r="M90" s="7"/>
      <c r="N90" s="8"/>
      <c r="O90" s="7"/>
      <c r="P90" s="7"/>
      <c r="Q90" s="7"/>
    </row>
    <row r="91" spans="13:17" x14ac:dyDescent="0.35">
      <c r="M91" s="7"/>
      <c r="N91" s="8"/>
      <c r="O91" s="7"/>
      <c r="P91" s="7"/>
      <c r="Q91" s="7"/>
    </row>
    <row r="92" spans="13:17" x14ac:dyDescent="0.35">
      <c r="M92" s="7"/>
      <c r="N92" s="8"/>
      <c r="O92" s="7"/>
      <c r="P92" s="7"/>
      <c r="Q92" s="7"/>
    </row>
    <row r="93" spans="13:17" x14ac:dyDescent="0.35">
      <c r="M93" s="7"/>
      <c r="N93" s="8"/>
      <c r="O93" s="7"/>
      <c r="P93" s="7"/>
      <c r="Q93" s="7"/>
    </row>
    <row r="94" spans="13:17" x14ac:dyDescent="0.35">
      <c r="M94" s="7"/>
      <c r="N94" s="8"/>
      <c r="O94" s="7"/>
      <c r="P94" s="7"/>
      <c r="Q94" s="7"/>
    </row>
    <row r="95" spans="13:17" x14ac:dyDescent="0.35">
      <c r="M95" s="7"/>
      <c r="N95" s="8"/>
      <c r="O95" s="7"/>
      <c r="P95" s="7"/>
      <c r="Q95" s="7"/>
    </row>
    <row r="96" spans="13:17" x14ac:dyDescent="0.35">
      <c r="M96" s="7"/>
      <c r="N96" s="8"/>
      <c r="O96" s="7"/>
      <c r="P96" s="7"/>
      <c r="Q96" s="7"/>
    </row>
    <row r="97" spans="13:17" x14ac:dyDescent="0.35">
      <c r="M97" s="7"/>
      <c r="N97" s="8"/>
      <c r="O97" s="7"/>
      <c r="P97" s="7"/>
      <c r="Q97" s="7"/>
    </row>
    <row r="98" spans="13:17" x14ac:dyDescent="0.35">
      <c r="M98" s="7"/>
      <c r="N98" s="8"/>
      <c r="O98" s="7"/>
      <c r="P98" s="7"/>
      <c r="Q98" s="7"/>
    </row>
    <row r="99" spans="13:17" x14ac:dyDescent="0.35">
      <c r="M99" s="7"/>
      <c r="N99" s="8"/>
      <c r="O99" s="7"/>
      <c r="P99" s="7"/>
      <c r="Q99" s="7"/>
    </row>
    <row r="100" spans="13:17" x14ac:dyDescent="0.35">
      <c r="M100" s="7"/>
      <c r="N100" s="8"/>
      <c r="O100" s="7"/>
      <c r="P100" s="7"/>
      <c r="Q100" s="7"/>
    </row>
    <row r="101" spans="13:17" x14ac:dyDescent="0.35">
      <c r="M101" s="7"/>
      <c r="N101" s="8"/>
      <c r="O101" s="7"/>
      <c r="P101" s="7"/>
      <c r="Q101" s="7"/>
    </row>
    <row r="102" spans="13:17" x14ac:dyDescent="0.35">
      <c r="M102" s="7"/>
      <c r="N102" s="8"/>
      <c r="O102" s="7"/>
      <c r="P102" s="7"/>
      <c r="Q102" s="7"/>
    </row>
    <row r="103" spans="13:17" x14ac:dyDescent="0.35">
      <c r="M103" s="7"/>
      <c r="N103" s="8"/>
      <c r="O103" s="7"/>
      <c r="P103" s="7"/>
      <c r="Q103" s="7"/>
    </row>
    <row r="104" spans="13:17" x14ac:dyDescent="0.35">
      <c r="M104" s="7"/>
      <c r="N104" s="8"/>
      <c r="O104" s="7"/>
      <c r="P104" s="7"/>
      <c r="Q104" s="7"/>
    </row>
    <row r="105" spans="13:17" x14ac:dyDescent="0.35">
      <c r="M105" s="7"/>
      <c r="N105" s="8"/>
      <c r="O105" s="7"/>
      <c r="P105" s="7"/>
      <c r="Q105" s="7"/>
    </row>
    <row r="106" spans="13:17" x14ac:dyDescent="0.35">
      <c r="M106" s="7"/>
      <c r="N106" s="8"/>
      <c r="O106" s="7"/>
      <c r="P106" s="7"/>
      <c r="Q106" s="7"/>
    </row>
    <row r="107" spans="13:17" x14ac:dyDescent="0.35">
      <c r="M107" s="7"/>
      <c r="N107" s="8"/>
      <c r="O107" s="7"/>
      <c r="P107" s="7"/>
      <c r="Q107" s="7"/>
    </row>
    <row r="108" spans="13:17" x14ac:dyDescent="0.35">
      <c r="M108" s="7"/>
      <c r="N108" s="8"/>
      <c r="O108" s="7"/>
      <c r="P108" s="7"/>
      <c r="Q108" s="7"/>
    </row>
    <row r="109" spans="13:17" x14ac:dyDescent="0.35">
      <c r="M109" s="7"/>
      <c r="N109" s="8"/>
      <c r="O109" s="7"/>
      <c r="P109" s="7"/>
      <c r="Q109" s="7"/>
    </row>
    <row r="110" spans="13:17" x14ac:dyDescent="0.35">
      <c r="M110" s="7"/>
      <c r="N110" s="8"/>
      <c r="O110" s="7"/>
      <c r="P110" s="7"/>
      <c r="Q110" s="7"/>
    </row>
    <row r="111" spans="13:17" x14ac:dyDescent="0.35">
      <c r="M111" s="7"/>
      <c r="N111" s="8"/>
      <c r="O111" s="7"/>
      <c r="P111" s="7"/>
      <c r="Q111" s="7"/>
    </row>
    <row r="112" spans="13:17" x14ac:dyDescent="0.35">
      <c r="M112" s="7"/>
      <c r="N112" s="8"/>
      <c r="O112" s="7"/>
      <c r="P112" s="7"/>
      <c r="Q112" s="7"/>
    </row>
    <row r="113" spans="13:17" x14ac:dyDescent="0.35">
      <c r="M113" s="7"/>
      <c r="N113" s="8"/>
      <c r="O113" s="7"/>
      <c r="P113" s="7"/>
      <c r="Q113" s="7"/>
    </row>
    <row r="114" spans="13:17" x14ac:dyDescent="0.35">
      <c r="M114" s="7"/>
      <c r="N114" s="8"/>
      <c r="O114" s="7"/>
      <c r="P114" s="7"/>
      <c r="Q114" s="7"/>
    </row>
    <row r="115" spans="13:17" x14ac:dyDescent="0.35">
      <c r="M115" s="7"/>
      <c r="N115" s="8"/>
      <c r="O115" s="7"/>
      <c r="P115" s="7"/>
      <c r="Q115" s="7"/>
    </row>
    <row r="116" spans="13:17" x14ac:dyDescent="0.35">
      <c r="M116" s="7"/>
      <c r="N116" s="8"/>
      <c r="O116" s="7"/>
      <c r="P116" s="7"/>
      <c r="Q116" s="7"/>
    </row>
    <row r="117" spans="13:17" x14ac:dyDescent="0.35">
      <c r="M117" s="7"/>
      <c r="N117" s="8"/>
      <c r="O117" s="7"/>
      <c r="P117" s="7"/>
      <c r="Q117" s="7"/>
    </row>
    <row r="118" spans="13:17" x14ac:dyDescent="0.35">
      <c r="M118" s="7"/>
      <c r="N118" s="8"/>
      <c r="O118" s="7"/>
      <c r="P118" s="7"/>
      <c r="Q118" s="7"/>
    </row>
    <row r="119" spans="13:17" x14ac:dyDescent="0.35">
      <c r="M119" s="7"/>
      <c r="N119" s="8"/>
      <c r="O119" s="7"/>
      <c r="P119" s="7"/>
      <c r="Q119" s="7"/>
    </row>
    <row r="120" spans="13:17" x14ac:dyDescent="0.35">
      <c r="M120" s="7"/>
      <c r="N120" s="8"/>
      <c r="O120" s="7"/>
      <c r="P120" s="7"/>
      <c r="Q120" s="7"/>
    </row>
    <row r="121" spans="13:17" x14ac:dyDescent="0.35">
      <c r="M121" s="7"/>
      <c r="N121" s="8"/>
      <c r="O121" s="7"/>
      <c r="P121" s="7"/>
      <c r="Q121" s="7"/>
    </row>
    <row r="122" spans="13:17" x14ac:dyDescent="0.35">
      <c r="M122" s="7"/>
      <c r="N122" s="8"/>
      <c r="O122" s="7"/>
      <c r="P122" s="7"/>
      <c r="Q122" s="7"/>
    </row>
    <row r="123" spans="13:17" x14ac:dyDescent="0.35">
      <c r="M123" s="7"/>
      <c r="N123" s="8"/>
      <c r="O123" s="7"/>
      <c r="P123" s="7"/>
      <c r="Q123" s="7"/>
    </row>
    <row r="124" spans="13:17" x14ac:dyDescent="0.35">
      <c r="M124" s="7"/>
      <c r="N124" s="8"/>
      <c r="O124" s="7"/>
      <c r="P124" s="7"/>
      <c r="Q124" s="7"/>
    </row>
    <row r="125" spans="13:17" x14ac:dyDescent="0.35">
      <c r="M125" s="7"/>
      <c r="N125" s="8"/>
      <c r="O125" s="7"/>
      <c r="P125" s="7"/>
      <c r="Q125" s="7"/>
    </row>
    <row r="126" spans="13:17" x14ac:dyDescent="0.35">
      <c r="M126" s="7"/>
      <c r="N126" s="8"/>
      <c r="O126" s="7"/>
      <c r="P126" s="7"/>
      <c r="Q126" s="7"/>
    </row>
    <row r="127" spans="13:17" x14ac:dyDescent="0.35">
      <c r="M127" s="7"/>
      <c r="N127" s="8"/>
      <c r="O127" s="7"/>
      <c r="P127" s="7"/>
      <c r="Q127" s="7"/>
    </row>
    <row r="128" spans="13:17" x14ac:dyDescent="0.35">
      <c r="M128" s="7"/>
      <c r="N128" s="8"/>
      <c r="O128" s="7"/>
      <c r="P128" s="7"/>
      <c r="Q128" s="7"/>
    </row>
    <row r="129" spans="13:17" x14ac:dyDescent="0.35">
      <c r="M129" s="7"/>
      <c r="N129" s="8"/>
      <c r="O129" s="7"/>
      <c r="P129" s="7"/>
      <c r="Q129" s="7"/>
    </row>
    <row r="130" spans="13:17" x14ac:dyDescent="0.35">
      <c r="M130" s="7"/>
      <c r="N130" s="8"/>
      <c r="O130" s="7"/>
      <c r="P130" s="7"/>
      <c r="Q130" s="7"/>
    </row>
    <row r="131" spans="13:17" x14ac:dyDescent="0.35">
      <c r="M131" s="7"/>
      <c r="N131" s="8"/>
      <c r="O131" s="7"/>
      <c r="P131" s="7"/>
      <c r="Q131" s="7"/>
    </row>
    <row r="132" spans="13:17" x14ac:dyDescent="0.35">
      <c r="M132" s="7"/>
      <c r="N132" s="8"/>
      <c r="O132" s="7"/>
      <c r="P132" s="7"/>
      <c r="Q132" s="7"/>
    </row>
    <row r="133" spans="13:17" x14ac:dyDescent="0.35">
      <c r="M133" s="7"/>
      <c r="N133" s="8"/>
      <c r="O133" s="7"/>
      <c r="P133" s="7"/>
      <c r="Q133" s="7"/>
    </row>
    <row r="134" spans="13:17" x14ac:dyDescent="0.35">
      <c r="M134" s="7"/>
      <c r="N134" s="8"/>
      <c r="O134" s="7"/>
      <c r="P134" s="7"/>
      <c r="Q134" s="7"/>
    </row>
    <row r="135" spans="13:17" x14ac:dyDescent="0.35">
      <c r="M135" s="7"/>
      <c r="N135" s="8"/>
      <c r="O135" s="7"/>
      <c r="P135" s="7"/>
      <c r="Q135" s="7"/>
    </row>
    <row r="136" spans="13:17" x14ac:dyDescent="0.35">
      <c r="M136" s="7"/>
      <c r="N136" s="8"/>
      <c r="O136" s="7"/>
      <c r="P136" s="7"/>
      <c r="Q136" s="7"/>
    </row>
    <row r="137" spans="13:17" x14ac:dyDescent="0.35">
      <c r="M137" s="7"/>
      <c r="N137" s="8"/>
      <c r="O137" s="7"/>
      <c r="P137" s="7"/>
      <c r="Q137" s="7"/>
    </row>
    <row r="138" spans="13:17" x14ac:dyDescent="0.35">
      <c r="M138" s="7"/>
      <c r="N138" s="8"/>
      <c r="O138" s="7"/>
      <c r="P138" s="7"/>
      <c r="Q138" s="7"/>
    </row>
    <row r="139" spans="13:17" x14ac:dyDescent="0.35">
      <c r="M139" s="7"/>
      <c r="N139" s="8"/>
      <c r="O139" s="7"/>
      <c r="P139" s="7"/>
      <c r="Q139" s="7"/>
    </row>
    <row r="140" spans="13:17" x14ac:dyDescent="0.35">
      <c r="M140" s="7"/>
      <c r="N140" s="8"/>
      <c r="O140" s="7"/>
      <c r="P140" s="7"/>
      <c r="Q140" s="7"/>
    </row>
    <row r="141" spans="13:17" x14ac:dyDescent="0.35">
      <c r="M141" s="7"/>
      <c r="N141" s="8"/>
      <c r="O141" s="7"/>
      <c r="P141" s="7"/>
      <c r="Q141" s="7"/>
    </row>
    <row r="142" spans="13:17" x14ac:dyDescent="0.35">
      <c r="M142" s="7"/>
      <c r="N142" s="8"/>
      <c r="O142" s="7"/>
      <c r="P142" s="7"/>
      <c r="Q142" s="7"/>
    </row>
    <row r="143" spans="13:17" x14ac:dyDescent="0.35">
      <c r="M143" s="7"/>
      <c r="N143" s="8"/>
      <c r="O143" s="7"/>
      <c r="P143" s="7"/>
      <c r="Q143" s="7"/>
    </row>
    <row r="144" spans="13:17" x14ac:dyDescent="0.35">
      <c r="M144" s="7"/>
      <c r="N144" s="8"/>
      <c r="O144" s="7"/>
      <c r="P144" s="7"/>
      <c r="Q144" s="7"/>
    </row>
    <row r="145" spans="13:17" x14ac:dyDescent="0.35">
      <c r="M145" s="7"/>
      <c r="N145" s="8"/>
      <c r="O145" s="7"/>
      <c r="P145" s="7"/>
      <c r="Q145" s="7"/>
    </row>
    <row r="146" spans="13:17" x14ac:dyDescent="0.35">
      <c r="M146" s="7"/>
      <c r="N146" s="8"/>
      <c r="O146" s="7"/>
      <c r="P146" s="7"/>
      <c r="Q146" s="7"/>
    </row>
    <row r="147" spans="13:17" x14ac:dyDescent="0.35">
      <c r="M147" s="7"/>
      <c r="N147" s="8"/>
      <c r="O147" s="7"/>
      <c r="P147" s="7"/>
      <c r="Q147" s="7"/>
    </row>
    <row r="148" spans="13:17" x14ac:dyDescent="0.35">
      <c r="M148" s="7"/>
      <c r="N148" s="8"/>
      <c r="O148" s="7"/>
      <c r="P148" s="7"/>
      <c r="Q148" s="7"/>
    </row>
    <row r="149" spans="13:17" x14ac:dyDescent="0.35">
      <c r="M149" s="7"/>
      <c r="N149" s="8"/>
      <c r="O149" s="7"/>
      <c r="P149" s="7"/>
      <c r="Q149" s="7"/>
    </row>
    <row r="150" spans="13:17" x14ac:dyDescent="0.35">
      <c r="M150" s="7"/>
      <c r="N150" s="8"/>
      <c r="O150" s="7"/>
      <c r="P150" s="7"/>
      <c r="Q150" s="7"/>
    </row>
    <row r="151" spans="13:17" x14ac:dyDescent="0.35">
      <c r="M151" s="7"/>
      <c r="N151" s="8"/>
      <c r="O151" s="7"/>
      <c r="P151" s="7"/>
      <c r="Q151" s="7"/>
    </row>
    <row r="152" spans="13:17" x14ac:dyDescent="0.35">
      <c r="M152" s="7"/>
      <c r="N152" s="8"/>
      <c r="O152" s="7"/>
      <c r="P152" s="7"/>
      <c r="Q152" s="7"/>
    </row>
    <row r="153" spans="13:17" x14ac:dyDescent="0.35">
      <c r="M153" s="7"/>
      <c r="N153" s="8"/>
      <c r="O153" s="7"/>
      <c r="P153" s="7"/>
      <c r="Q153" s="7"/>
    </row>
    <row r="154" spans="13:17" x14ac:dyDescent="0.35">
      <c r="M154" s="7"/>
      <c r="N154" s="8"/>
      <c r="O154" s="7"/>
      <c r="P154" s="7"/>
      <c r="Q154" s="7"/>
    </row>
    <row r="155" spans="13:17" x14ac:dyDescent="0.35">
      <c r="M155" s="7"/>
      <c r="N155" s="8"/>
      <c r="O155" s="7"/>
      <c r="P155" s="7"/>
      <c r="Q155" s="7"/>
    </row>
    <row r="156" spans="13:17" x14ac:dyDescent="0.35">
      <c r="M156" s="7"/>
      <c r="N156" s="8"/>
      <c r="O156" s="7"/>
      <c r="P156" s="7"/>
      <c r="Q156" s="7"/>
    </row>
    <row r="157" spans="13:17" x14ac:dyDescent="0.35">
      <c r="M157" s="7"/>
      <c r="N157" s="8"/>
      <c r="O157" s="7"/>
      <c r="P157" s="7"/>
      <c r="Q157" s="7"/>
    </row>
    <row r="158" spans="13:17" x14ac:dyDescent="0.35">
      <c r="M158" s="7"/>
      <c r="N158" s="8"/>
      <c r="O158" s="7"/>
      <c r="P158" s="7"/>
      <c r="Q158" s="7"/>
    </row>
    <row r="159" spans="13:17" x14ac:dyDescent="0.35">
      <c r="M159" s="7"/>
      <c r="N159" s="8"/>
      <c r="O159" s="7"/>
      <c r="P159" s="7"/>
      <c r="Q159" s="7"/>
    </row>
    <row r="160" spans="13:17" x14ac:dyDescent="0.35">
      <c r="M160" s="7"/>
      <c r="N160" s="8"/>
      <c r="O160" s="7"/>
      <c r="P160" s="7"/>
      <c r="Q160" s="7"/>
    </row>
    <row r="161" spans="13:17" x14ac:dyDescent="0.35">
      <c r="M161" s="7"/>
      <c r="N161" s="8"/>
      <c r="O161" s="7"/>
      <c r="P161" s="7"/>
      <c r="Q161" s="7"/>
    </row>
    <row r="162" spans="13:17" x14ac:dyDescent="0.35">
      <c r="M162" s="7"/>
      <c r="N162" s="8"/>
      <c r="O162" s="7"/>
      <c r="P162" s="7"/>
      <c r="Q162" s="7"/>
    </row>
    <row r="163" spans="13:17" x14ac:dyDescent="0.35">
      <c r="M163" s="7"/>
      <c r="N163" s="8"/>
      <c r="O163" s="7"/>
      <c r="P163" s="7"/>
      <c r="Q163" s="7"/>
    </row>
    <row r="164" spans="13:17" x14ac:dyDescent="0.35">
      <c r="M164" s="7"/>
      <c r="N164" s="8"/>
      <c r="O164" s="7"/>
      <c r="P164" s="7"/>
      <c r="Q164" s="7"/>
    </row>
    <row r="165" spans="13:17" x14ac:dyDescent="0.35">
      <c r="M165" s="7"/>
      <c r="N165" s="8"/>
      <c r="O165" s="7"/>
      <c r="P165" s="7"/>
      <c r="Q165" s="7"/>
    </row>
    <row r="166" spans="13:17" x14ac:dyDescent="0.35">
      <c r="M166" s="7"/>
      <c r="N166" s="8"/>
      <c r="O166" s="7"/>
      <c r="P166" s="7"/>
      <c r="Q166" s="7"/>
    </row>
    <row r="167" spans="13:17" x14ac:dyDescent="0.35">
      <c r="M167" s="7"/>
      <c r="N167" s="8"/>
      <c r="O167" s="7"/>
      <c r="P167" s="7"/>
      <c r="Q167" s="7"/>
    </row>
    <row r="168" spans="13:17" x14ac:dyDescent="0.35">
      <c r="M168" s="7"/>
      <c r="N168" s="8"/>
      <c r="O168" s="7"/>
      <c r="P168" s="7"/>
      <c r="Q168" s="7"/>
    </row>
    <row r="169" spans="13:17" x14ac:dyDescent="0.35">
      <c r="M169" s="7"/>
      <c r="N169" s="8"/>
      <c r="O169" s="7"/>
      <c r="P169" s="7"/>
      <c r="Q169" s="7"/>
    </row>
    <row r="170" spans="13:17" x14ac:dyDescent="0.35">
      <c r="M170" s="7"/>
      <c r="N170" s="8"/>
      <c r="O170" s="7"/>
      <c r="P170" s="7"/>
      <c r="Q170" s="7"/>
    </row>
    <row r="171" spans="13:17" x14ac:dyDescent="0.35">
      <c r="M171" s="7"/>
      <c r="N171" s="8"/>
      <c r="O171" s="7"/>
      <c r="P171" s="7"/>
      <c r="Q171" s="7"/>
    </row>
    <row r="172" spans="13:17" x14ac:dyDescent="0.35">
      <c r="M172" s="7"/>
      <c r="N172" s="8"/>
      <c r="O172" s="7"/>
      <c r="P172" s="7"/>
      <c r="Q172" s="7"/>
    </row>
    <row r="173" spans="13:17" x14ac:dyDescent="0.35">
      <c r="M173" s="7"/>
      <c r="N173" s="8"/>
      <c r="O173" s="7"/>
      <c r="P173" s="7"/>
      <c r="Q173" s="7"/>
    </row>
    <row r="174" spans="13:17" x14ac:dyDescent="0.35">
      <c r="M174" s="7"/>
      <c r="N174" s="8"/>
      <c r="O174" s="7"/>
      <c r="P174" s="7"/>
      <c r="Q174" s="7"/>
    </row>
    <row r="175" spans="13:17" x14ac:dyDescent="0.35">
      <c r="M175" s="7"/>
      <c r="N175" s="8"/>
      <c r="O175" s="7"/>
      <c r="P175" s="7"/>
      <c r="Q175" s="7"/>
    </row>
    <row r="176" spans="13:17" x14ac:dyDescent="0.35">
      <c r="M176" s="7"/>
      <c r="N176" s="8"/>
      <c r="O176" s="7"/>
      <c r="P176" s="7"/>
      <c r="Q176" s="7"/>
    </row>
    <row r="177" spans="13:17" x14ac:dyDescent="0.35">
      <c r="M177" s="7"/>
      <c r="N177" s="8"/>
      <c r="O177" s="7"/>
      <c r="P177" s="7"/>
      <c r="Q177" s="7"/>
    </row>
    <row r="178" spans="13:17" x14ac:dyDescent="0.35">
      <c r="M178" s="7"/>
      <c r="N178" s="8"/>
      <c r="O178" s="7"/>
      <c r="P178" s="7"/>
      <c r="Q178" s="7"/>
    </row>
    <row r="179" spans="13:17" x14ac:dyDescent="0.35">
      <c r="M179" s="7"/>
      <c r="N179" s="8"/>
      <c r="O179" s="7"/>
      <c r="P179" s="7"/>
      <c r="Q179" s="7"/>
    </row>
    <row r="180" spans="13:17" x14ac:dyDescent="0.35">
      <c r="M180" s="7"/>
      <c r="N180" s="8"/>
      <c r="O180" s="7"/>
      <c r="P180" s="7"/>
      <c r="Q180" s="7"/>
    </row>
    <row r="181" spans="13:17" x14ac:dyDescent="0.35">
      <c r="M181" s="7"/>
      <c r="N181" s="8"/>
      <c r="O181" s="7"/>
      <c r="P181" s="7"/>
      <c r="Q181" s="7"/>
    </row>
    <row r="182" spans="13:17" x14ac:dyDescent="0.35">
      <c r="M182" s="7"/>
      <c r="N182" s="8"/>
      <c r="O182" s="7"/>
      <c r="P182" s="7"/>
      <c r="Q182" s="7"/>
    </row>
    <row r="183" spans="13:17" x14ac:dyDescent="0.35">
      <c r="M183" s="7"/>
      <c r="N183" s="8"/>
      <c r="O183" s="7"/>
      <c r="P183" s="7"/>
      <c r="Q183" s="7"/>
    </row>
    <row r="184" spans="13:17" x14ac:dyDescent="0.35">
      <c r="M184" s="7"/>
      <c r="N184" s="8"/>
      <c r="O184" s="7"/>
      <c r="P184" s="7"/>
      <c r="Q184" s="7"/>
    </row>
    <row r="185" spans="13:17" x14ac:dyDescent="0.35">
      <c r="M185" s="7"/>
      <c r="N185" s="8"/>
      <c r="O185" s="7"/>
      <c r="P185" s="7"/>
      <c r="Q185" s="7"/>
    </row>
    <row r="186" spans="13:17" x14ac:dyDescent="0.35">
      <c r="M186" s="7"/>
      <c r="N186" s="8"/>
      <c r="O186" s="7"/>
      <c r="P186" s="7"/>
      <c r="Q186" s="7"/>
    </row>
    <row r="187" spans="13:17" x14ac:dyDescent="0.35">
      <c r="M187" s="7"/>
      <c r="N187" s="8"/>
      <c r="O187" s="7"/>
      <c r="P187" s="7"/>
      <c r="Q187" s="7"/>
    </row>
    <row r="188" spans="13:17" x14ac:dyDescent="0.35">
      <c r="M188" s="7"/>
      <c r="N188" s="8"/>
      <c r="O188" s="7"/>
      <c r="P188" s="7"/>
      <c r="Q188" s="7"/>
    </row>
    <row r="189" spans="13:17" x14ac:dyDescent="0.35">
      <c r="M189" s="7"/>
      <c r="N189" s="8"/>
      <c r="O189" s="7"/>
      <c r="P189" s="7"/>
      <c r="Q189" s="7"/>
    </row>
    <row r="190" spans="13:17" x14ac:dyDescent="0.35">
      <c r="N190" s="8"/>
      <c r="O190" s="7"/>
      <c r="P190" s="7"/>
      <c r="Q190" s="7"/>
    </row>
    <row r="191" spans="13:17" x14ac:dyDescent="0.35">
      <c r="N191" s="8"/>
      <c r="O191" s="7"/>
      <c r="P191" s="7"/>
      <c r="Q191" s="7"/>
    </row>
    <row r="192" spans="13:17" x14ac:dyDescent="0.35">
      <c r="N192" s="8"/>
      <c r="O192" s="7"/>
      <c r="P192" s="7"/>
      <c r="Q192" s="7"/>
    </row>
    <row r="193" spans="14:17" x14ac:dyDescent="0.35">
      <c r="N193" s="8"/>
      <c r="O193" s="7"/>
      <c r="P193" s="7"/>
      <c r="Q193" s="7"/>
    </row>
    <row r="194" spans="14:17" x14ac:dyDescent="0.35">
      <c r="N194" s="8"/>
      <c r="O194" s="7"/>
      <c r="P194" s="7"/>
      <c r="Q194" s="7"/>
    </row>
    <row r="195" spans="14:17" x14ac:dyDescent="0.35">
      <c r="N195" s="8"/>
      <c r="O195" s="7"/>
      <c r="P195" s="7"/>
      <c r="Q195" s="7"/>
    </row>
    <row r="196" spans="14:17" x14ac:dyDescent="0.35">
      <c r="N196" s="8"/>
      <c r="O196" s="7"/>
      <c r="P196" s="7"/>
      <c r="Q196" s="7"/>
    </row>
    <row r="197" spans="14:17" x14ac:dyDescent="0.35">
      <c r="N197" s="8"/>
      <c r="O197" s="7"/>
      <c r="P197" s="7"/>
      <c r="Q197" s="7"/>
    </row>
    <row r="198" spans="14:17" x14ac:dyDescent="0.35">
      <c r="N198" s="8"/>
      <c r="O198" s="7"/>
      <c r="P198" s="7"/>
      <c r="Q198" s="7"/>
    </row>
    <row r="199" spans="14:17" x14ac:dyDescent="0.35">
      <c r="N199" s="8"/>
      <c r="O199" s="7"/>
      <c r="P199" s="7"/>
      <c r="Q199" s="7"/>
    </row>
    <row r="200" spans="14:17" x14ac:dyDescent="0.35">
      <c r="N200" s="8"/>
      <c r="O200" s="7"/>
      <c r="P200" s="7"/>
      <c r="Q200" s="7"/>
    </row>
    <row r="201" spans="14:17" x14ac:dyDescent="0.35">
      <c r="N201" s="8"/>
      <c r="O201" s="7"/>
      <c r="P201" s="7"/>
      <c r="Q201" s="7"/>
    </row>
    <row r="202" spans="14:17" x14ac:dyDescent="0.35">
      <c r="N202" s="8"/>
      <c r="O202" s="7"/>
      <c r="P202" s="7"/>
      <c r="Q202" s="7"/>
    </row>
    <row r="203" spans="14:17" x14ac:dyDescent="0.35">
      <c r="N203" s="8"/>
      <c r="O203" s="7"/>
      <c r="P203" s="7"/>
      <c r="Q203" s="7"/>
    </row>
    <row r="204" spans="14:17" x14ac:dyDescent="0.35">
      <c r="N204" s="8"/>
      <c r="O204" s="7"/>
      <c r="P204" s="7"/>
      <c r="Q204" s="7"/>
    </row>
    <row r="205" spans="14:17" x14ac:dyDescent="0.35">
      <c r="N205" s="8"/>
      <c r="O205" s="7"/>
      <c r="P205" s="7"/>
      <c r="Q205" s="7"/>
    </row>
  </sheetData>
  <sheetProtection algorithmName="SHA-512" hashValue="RsghtRkPJ017OMZcS6vgiwMHNGXFUr+arnIztdEwDFi7Wu4dwWzhyVpJ19TkBfiTyphpWb2vLNmlMB1YAVMH4g==" saltValue="Yqk93zKEGte+68EopPnnug==" spinCount="100000" sheet="1" objects="1" scenarios="1" selectLockedCells="1"/>
  <dataConsolidate/>
  <mergeCells count="6">
    <mergeCell ref="L6:M6"/>
    <mergeCell ref="B6:H6"/>
    <mergeCell ref="B2:G2"/>
    <mergeCell ref="C4:G4"/>
    <mergeCell ref="C3:G3"/>
    <mergeCell ref="I6:K6"/>
  </mergeCells>
  <conditionalFormatting sqref="L7">
    <cfRule type="cellIs" dxfId="5" priority="2" stopIfTrue="1" operator="equal">
      <formula>"Invoerfout op D13!!!"</formula>
    </cfRule>
  </conditionalFormatting>
  <conditionalFormatting sqref="J7:K7">
    <cfRule type="cellIs" dxfId="4" priority="1" stopIfTrue="1" operator="equal">
      <formula>"Invoerfout op D13!!!"</formula>
    </cfRule>
  </conditionalFormatting>
  <dataValidations count="3">
    <dataValidation type="list" allowBlank="1" showInputMessage="1" showErrorMessage="1" sqref="M9">
      <formula1>"Ja, Nee"</formula1>
    </dataValidation>
    <dataValidation type="list" allowBlank="1" showInputMessage="1" showErrorMessage="1" sqref="I9">
      <formula1>"30 - Grasachtigen en ondergedoken soorten, 100 - Riet, 200 - Drijvend fonteinkruid, 250 - Gele plomp, 500 - Waterlelie, 700 - Watergentiaan"</formula1>
    </dataValidation>
    <dataValidation type="list" allowBlank="1" showInputMessage="1" showErrorMessage="1" sqref="K9">
      <formula1>"Begroeiing volgt horizontaal peil, Begroeiing volgt bodemverloop"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208"/>
  <sheetViews>
    <sheetView tabSelected="1" topLeftCell="A5" workbookViewId="0">
      <selection activeCell="H10" sqref="H10"/>
    </sheetView>
  </sheetViews>
  <sheetFormatPr defaultColWidth="9.1796875" defaultRowHeight="12.5" x14ac:dyDescent="0.35"/>
  <cols>
    <col min="1" max="1" width="1.453125" style="133" customWidth="1"/>
    <col min="2" max="2" width="27.453125" style="133" bestFit="1" customWidth="1"/>
    <col min="3" max="4" width="14.81640625" style="133" bestFit="1" customWidth="1"/>
    <col min="5" max="5" width="7.1796875" style="133" bestFit="1" customWidth="1"/>
    <col min="6" max="6" width="5.453125" style="133" bestFit="1" customWidth="1"/>
    <col min="7" max="7" width="0.54296875" style="133" customWidth="1"/>
    <col min="8" max="8" width="7" style="133" bestFit="1" customWidth="1"/>
    <col min="9" max="9" width="7.81640625" style="133" customWidth="1"/>
    <col min="10" max="10" width="9.81640625" style="133" bestFit="1" customWidth="1"/>
    <col min="11" max="11" width="38.1796875" style="133" bestFit="1" customWidth="1"/>
    <col min="12" max="12" width="10.26953125" style="133" bestFit="1" customWidth="1"/>
    <col min="13" max="13" width="27.54296875" style="133" bestFit="1" customWidth="1"/>
    <col min="14" max="14" width="7.1796875" style="133" bestFit="1" customWidth="1"/>
    <col min="15" max="15" width="8.54296875" style="133" bestFit="1" customWidth="1"/>
    <col min="16" max="16" width="9.1796875" style="133" customWidth="1"/>
    <col min="17" max="17" width="27.453125" style="133" bestFit="1" customWidth="1"/>
    <col min="18" max="18" width="20.7265625" style="26" customWidth="1"/>
    <col min="19" max="22" width="9.1796875" style="26" customWidth="1"/>
    <col min="23" max="27" width="9.1796875" style="133" customWidth="1"/>
    <col min="28" max="16384" width="9.1796875" style="133"/>
  </cols>
  <sheetData>
    <row r="1" spans="1:123" ht="6" customHeight="1" thickBot="1" x14ac:dyDescent="0.4"/>
    <row r="2" spans="1:123" ht="17.25" customHeight="1" x14ac:dyDescent="0.35">
      <c r="B2" s="175" t="s">
        <v>55</v>
      </c>
      <c r="C2" s="176"/>
      <c r="D2" s="176"/>
      <c r="E2" s="176"/>
      <c r="F2" s="176"/>
      <c r="G2" s="176"/>
      <c r="H2" s="176"/>
      <c r="I2" s="176"/>
      <c r="J2" s="177"/>
    </row>
    <row r="3" spans="1:123" s="105" customFormat="1" ht="15" customHeight="1" x14ac:dyDescent="0.35">
      <c r="A3" s="133"/>
      <c r="B3" s="178" t="s">
        <v>0</v>
      </c>
      <c r="C3" s="179"/>
      <c r="D3" s="182"/>
      <c r="E3" s="183"/>
      <c r="F3" s="183"/>
      <c r="G3" s="183"/>
      <c r="H3" s="183"/>
      <c r="I3" s="183"/>
      <c r="J3" s="184"/>
      <c r="K3" s="133"/>
      <c r="L3" s="133"/>
      <c r="M3" s="133"/>
      <c r="N3" s="133"/>
      <c r="O3" s="133"/>
      <c r="P3" s="133"/>
      <c r="Q3" s="133"/>
      <c r="R3" s="26"/>
      <c r="S3" s="26"/>
      <c r="T3" s="26"/>
      <c r="U3" s="26"/>
      <c r="V3" s="26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</row>
    <row r="4" spans="1:123" s="105" customFormat="1" ht="15" customHeight="1" thickBot="1" x14ac:dyDescent="0.4">
      <c r="A4" s="133"/>
      <c r="B4" s="180" t="s">
        <v>1</v>
      </c>
      <c r="C4" s="181"/>
      <c r="D4" s="185" t="s">
        <v>15</v>
      </c>
      <c r="E4" s="186"/>
      <c r="F4" s="186"/>
      <c r="G4" s="186"/>
      <c r="H4" s="186"/>
      <c r="I4" s="186"/>
      <c r="J4" s="187"/>
      <c r="K4" s="133"/>
      <c r="L4" s="133"/>
      <c r="M4" s="133"/>
      <c r="N4" s="133"/>
      <c r="O4" s="133"/>
      <c r="P4" s="133"/>
      <c r="Q4" s="133"/>
      <c r="R4" s="26"/>
      <c r="S4" s="26"/>
      <c r="T4" s="26"/>
      <c r="U4" s="26"/>
      <c r="V4" s="26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  <c r="DQ4" s="133"/>
      <c r="DR4" s="133"/>
      <c r="DS4" s="133"/>
    </row>
    <row r="5" spans="1:123" ht="11.25" customHeight="1" thickBot="1" x14ac:dyDescent="0.4">
      <c r="B5" s="42"/>
      <c r="C5" s="43"/>
      <c r="D5" s="62"/>
      <c r="E5" s="50"/>
      <c r="F5" s="50"/>
    </row>
    <row r="6" spans="1:123" s="105" customFormat="1" ht="15" customHeight="1" x14ac:dyDescent="0.35">
      <c r="A6" s="133"/>
      <c r="B6" s="162" t="s">
        <v>2</v>
      </c>
      <c r="C6" s="163"/>
      <c r="D6" s="163"/>
      <c r="E6" s="44"/>
      <c r="F6" s="45"/>
      <c r="G6" s="106"/>
      <c r="H6" s="172" t="s">
        <v>24</v>
      </c>
      <c r="I6" s="174"/>
      <c r="J6" s="134"/>
      <c r="K6" s="172" t="s">
        <v>12</v>
      </c>
      <c r="L6" s="173"/>
      <c r="M6" s="174"/>
      <c r="N6" s="172" t="s">
        <v>13</v>
      </c>
      <c r="O6" s="174"/>
      <c r="P6" s="133"/>
      <c r="Q6" s="133"/>
      <c r="R6" s="27"/>
      <c r="S6" s="28"/>
      <c r="T6" s="27"/>
      <c r="U6" s="27"/>
      <c r="V6" s="27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3"/>
      <c r="CT6" s="133"/>
      <c r="CU6" s="133"/>
      <c r="CV6" s="133"/>
      <c r="CW6" s="133"/>
      <c r="CX6" s="133"/>
      <c r="CY6" s="133"/>
      <c r="CZ6" s="133"/>
      <c r="DA6" s="133"/>
      <c r="DB6" s="133"/>
      <c r="DC6" s="133"/>
      <c r="DD6" s="133"/>
      <c r="DE6" s="133"/>
      <c r="DF6" s="133"/>
      <c r="DG6" s="133"/>
      <c r="DH6" s="133"/>
      <c r="DI6" s="133"/>
      <c r="DJ6" s="133"/>
      <c r="DK6" s="133"/>
      <c r="DL6" s="133"/>
      <c r="DM6" s="133"/>
      <c r="DN6" s="133"/>
      <c r="DO6" s="133"/>
      <c r="DP6" s="133"/>
      <c r="DQ6" s="133"/>
      <c r="DR6" s="133"/>
      <c r="DS6" s="133"/>
    </row>
    <row r="7" spans="1:123" s="105" customFormat="1" ht="25" x14ac:dyDescent="0.35">
      <c r="A7" s="133"/>
      <c r="B7" s="55" t="s">
        <v>26</v>
      </c>
      <c r="C7" s="30" t="s">
        <v>27</v>
      </c>
      <c r="D7" s="144" t="s">
        <v>28</v>
      </c>
      <c r="E7" s="144" t="s">
        <v>52</v>
      </c>
      <c r="F7" s="138" t="s">
        <v>25</v>
      </c>
      <c r="G7" s="107"/>
      <c r="H7" s="188" t="s">
        <v>33</v>
      </c>
      <c r="I7" s="189"/>
      <c r="J7" s="29" t="s">
        <v>3</v>
      </c>
      <c r="K7" s="137" t="s">
        <v>29</v>
      </c>
      <c r="L7" s="139" t="s">
        <v>49</v>
      </c>
      <c r="M7" s="60" t="s">
        <v>64</v>
      </c>
      <c r="N7" s="136" t="s">
        <v>50</v>
      </c>
      <c r="O7" s="135" t="s">
        <v>53</v>
      </c>
      <c r="P7" s="26"/>
      <c r="Q7" s="26"/>
      <c r="R7" s="27"/>
      <c r="S7" s="28"/>
      <c r="T7" s="27"/>
      <c r="U7" s="27"/>
      <c r="V7" s="27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3"/>
      <c r="BM7" s="133"/>
      <c r="BN7" s="133"/>
      <c r="BO7" s="133"/>
      <c r="BP7" s="133"/>
      <c r="BQ7" s="133"/>
      <c r="BR7" s="133"/>
      <c r="BS7" s="133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3"/>
      <c r="CH7" s="133"/>
      <c r="CI7" s="133"/>
      <c r="CJ7" s="133"/>
      <c r="CK7" s="133"/>
      <c r="CL7" s="133"/>
      <c r="CM7" s="133"/>
      <c r="CN7" s="133"/>
      <c r="CO7" s="133"/>
      <c r="CP7" s="133"/>
      <c r="CQ7" s="133"/>
      <c r="CR7" s="133"/>
      <c r="CS7" s="133"/>
      <c r="CT7" s="133"/>
      <c r="CU7" s="133"/>
      <c r="CV7" s="133"/>
      <c r="CW7" s="133"/>
      <c r="CX7" s="133"/>
      <c r="CY7" s="133"/>
      <c r="CZ7" s="133"/>
      <c r="DA7" s="133"/>
      <c r="DB7" s="133"/>
      <c r="DC7" s="133"/>
      <c r="DD7" s="133"/>
      <c r="DE7" s="133"/>
      <c r="DF7" s="133"/>
      <c r="DG7" s="133"/>
      <c r="DH7" s="133"/>
      <c r="DI7" s="133"/>
      <c r="DJ7" s="133"/>
      <c r="DK7" s="133"/>
      <c r="DL7" s="133"/>
      <c r="DM7" s="133"/>
      <c r="DN7" s="133"/>
      <c r="DO7" s="133"/>
      <c r="DP7" s="133"/>
      <c r="DQ7" s="133"/>
      <c r="DR7" s="133"/>
      <c r="DS7" s="133"/>
    </row>
    <row r="8" spans="1:123" s="105" customFormat="1" ht="25" x14ac:dyDescent="0.35">
      <c r="A8" s="133"/>
      <c r="B8" s="29" t="s">
        <v>5</v>
      </c>
      <c r="C8" s="31" t="s">
        <v>5</v>
      </c>
      <c r="D8" s="145" t="s">
        <v>5</v>
      </c>
      <c r="E8" s="145" t="s">
        <v>7</v>
      </c>
      <c r="F8" s="138" t="s">
        <v>6</v>
      </c>
      <c r="G8" s="108"/>
      <c r="H8" s="141" t="s">
        <v>7</v>
      </c>
      <c r="I8" s="140" t="s">
        <v>7</v>
      </c>
      <c r="J8" s="29" t="s">
        <v>32</v>
      </c>
      <c r="K8" s="137"/>
      <c r="L8" s="139" t="s">
        <v>30</v>
      </c>
      <c r="M8" s="135" t="s">
        <v>6</v>
      </c>
      <c r="N8" s="137"/>
      <c r="O8" s="138"/>
      <c r="P8" s="26"/>
      <c r="Q8" s="26"/>
      <c r="R8" s="27"/>
      <c r="S8" s="28"/>
      <c r="T8" s="27"/>
      <c r="U8" s="27"/>
      <c r="V8" s="27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</row>
    <row r="9" spans="1:123" s="105" customFormat="1" ht="12.75" customHeight="1" thickBot="1" x14ac:dyDescent="0.4">
      <c r="A9" s="133"/>
      <c r="B9" s="58">
        <v>1.2</v>
      </c>
      <c r="C9" s="109">
        <v>1</v>
      </c>
      <c r="D9" s="110">
        <v>1.7</v>
      </c>
      <c r="E9" s="109">
        <v>1.2</v>
      </c>
      <c r="F9" s="111">
        <v>1.5</v>
      </c>
      <c r="G9" s="112"/>
      <c r="H9" s="113">
        <v>200</v>
      </c>
      <c r="I9" s="142">
        <f>H9</f>
        <v>200</v>
      </c>
      <c r="J9" s="95">
        <v>0.3</v>
      </c>
      <c r="K9" s="114" t="s">
        <v>51</v>
      </c>
      <c r="L9" s="115">
        <v>100</v>
      </c>
      <c r="M9" s="116" t="s">
        <v>69</v>
      </c>
      <c r="N9" s="94">
        <v>1</v>
      </c>
      <c r="O9" s="117" t="s">
        <v>65</v>
      </c>
      <c r="P9" s="26"/>
      <c r="Q9" s="26"/>
      <c r="R9" s="27"/>
      <c r="S9" s="28"/>
      <c r="T9" s="27"/>
      <c r="U9" s="27"/>
      <c r="V9" s="27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</row>
    <row r="10" spans="1:123" s="105" customFormat="1" ht="12.75" customHeight="1" thickBot="1" x14ac:dyDescent="0.4">
      <c r="A10" s="133"/>
      <c r="B10" s="28"/>
      <c r="C10" s="28"/>
      <c r="D10" s="131"/>
      <c r="E10" s="131"/>
      <c r="F10" s="131"/>
      <c r="G10" s="118"/>
      <c r="H10" s="113">
        <v>500</v>
      </c>
      <c r="I10" s="142">
        <f t="shared" ref="I10:I13" si="0">IF(H10="","",H10-H9)</f>
        <v>300</v>
      </c>
      <c r="J10" s="119">
        <v>0.2</v>
      </c>
      <c r="K10" s="120" t="s">
        <v>68</v>
      </c>
      <c r="L10" s="121">
        <v>50</v>
      </c>
      <c r="M10" s="116" t="s">
        <v>69</v>
      </c>
      <c r="N10" s="122">
        <v>0</v>
      </c>
      <c r="O10" s="123" t="s">
        <v>65</v>
      </c>
      <c r="P10" s="26"/>
      <c r="Q10" s="26"/>
      <c r="R10" s="27"/>
      <c r="S10" s="28"/>
      <c r="T10" s="27"/>
      <c r="U10" s="27"/>
      <c r="V10" s="27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</row>
    <row r="11" spans="1:123" s="105" customFormat="1" ht="12.75" customHeight="1" thickBot="1" x14ac:dyDescent="0.4">
      <c r="A11" s="133"/>
      <c r="B11" s="52" t="s">
        <v>14</v>
      </c>
      <c r="C11" s="53">
        <f>MAX('Rekensheet heterogene watergang'!K4:K1002)</f>
        <v>2.0819129774302643</v>
      </c>
      <c r="D11" s="54" t="s">
        <v>5</v>
      </c>
      <c r="E11" s="131"/>
      <c r="F11" s="131"/>
      <c r="G11" s="118"/>
      <c r="H11" s="113">
        <v>600</v>
      </c>
      <c r="I11" s="142">
        <f t="shared" si="0"/>
        <v>100</v>
      </c>
      <c r="J11" s="124">
        <v>0.15</v>
      </c>
      <c r="K11" s="114" t="s">
        <v>51</v>
      </c>
      <c r="L11" s="125">
        <v>100</v>
      </c>
      <c r="M11" s="116" t="s">
        <v>69</v>
      </c>
      <c r="N11" s="94">
        <v>0</v>
      </c>
      <c r="O11" s="117" t="s">
        <v>65</v>
      </c>
      <c r="P11" s="26"/>
      <c r="Q11" s="26"/>
      <c r="R11" s="27"/>
      <c r="S11" s="28"/>
      <c r="T11" s="27"/>
      <c r="U11" s="27"/>
      <c r="V11" s="27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</row>
    <row r="12" spans="1:123" s="105" customFormat="1" ht="12.75" customHeight="1" x14ac:dyDescent="0.35">
      <c r="A12" s="133"/>
      <c r="B12" s="28"/>
      <c r="C12" s="28"/>
      <c r="D12" s="131"/>
      <c r="E12" s="131"/>
      <c r="F12" s="131"/>
      <c r="G12" s="118"/>
      <c r="H12" s="113">
        <v>700</v>
      </c>
      <c r="I12" s="142">
        <f t="shared" si="0"/>
        <v>100</v>
      </c>
      <c r="J12" s="124">
        <v>0.1</v>
      </c>
      <c r="K12" s="114" t="s">
        <v>78</v>
      </c>
      <c r="L12" s="125">
        <v>100</v>
      </c>
      <c r="M12" s="116" t="s">
        <v>69</v>
      </c>
      <c r="N12" s="94">
        <v>0</v>
      </c>
      <c r="O12" s="117" t="s">
        <v>65</v>
      </c>
      <c r="P12" s="26"/>
      <c r="Q12" s="26"/>
      <c r="R12" s="27"/>
      <c r="S12" s="28"/>
      <c r="T12" s="27"/>
      <c r="U12" s="27"/>
      <c r="V12" s="27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</row>
    <row r="13" spans="1:123" s="105" customFormat="1" ht="12.75" customHeight="1" x14ac:dyDescent="0.35">
      <c r="A13" s="133"/>
      <c r="B13" s="28"/>
      <c r="C13" s="28"/>
      <c r="D13" s="131"/>
      <c r="E13" s="131"/>
      <c r="F13" s="131"/>
      <c r="G13" s="118"/>
      <c r="H13" s="113"/>
      <c r="I13" s="142" t="str">
        <f t="shared" si="0"/>
        <v/>
      </c>
      <c r="J13" s="124"/>
      <c r="K13" s="114"/>
      <c r="L13" s="125"/>
      <c r="M13" s="116"/>
      <c r="N13" s="94"/>
      <c r="O13" s="117"/>
      <c r="P13" s="26"/>
      <c r="Q13" s="26"/>
      <c r="R13" s="27"/>
      <c r="S13" s="28"/>
      <c r="T13" s="27"/>
      <c r="U13" s="27"/>
      <c r="V13" s="27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</row>
    <row r="14" spans="1:123" s="105" customFormat="1" ht="12.75" customHeight="1" x14ac:dyDescent="0.35">
      <c r="A14" s="133"/>
      <c r="B14" s="32"/>
      <c r="C14" s="38"/>
      <c r="D14" s="131"/>
      <c r="E14" s="131"/>
      <c r="F14" s="131"/>
      <c r="G14" s="118"/>
      <c r="H14" s="113"/>
      <c r="I14" s="142" t="str">
        <f t="shared" ref="I14:I17" si="1">IF(H14="","",H14-H13)</f>
        <v/>
      </c>
      <c r="J14" s="124"/>
      <c r="K14" s="114"/>
      <c r="L14" s="125"/>
      <c r="M14" s="116"/>
      <c r="N14" s="94"/>
      <c r="O14" s="117"/>
      <c r="P14" s="26"/>
      <c r="Q14" s="26"/>
      <c r="R14" s="27"/>
      <c r="S14" s="28"/>
      <c r="T14" s="27"/>
      <c r="U14" s="27"/>
      <c r="V14" s="27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</row>
    <row r="15" spans="1:123" s="105" customFormat="1" ht="12.75" customHeight="1" x14ac:dyDescent="0.35">
      <c r="A15" s="133"/>
      <c r="B15" s="39"/>
      <c r="C15" s="39"/>
      <c r="D15" s="131"/>
      <c r="E15" s="131"/>
      <c r="F15" s="131"/>
      <c r="G15" s="118"/>
      <c r="H15" s="113"/>
      <c r="I15" s="142" t="str">
        <f t="shared" si="1"/>
        <v/>
      </c>
      <c r="J15" s="126"/>
      <c r="K15" s="114"/>
      <c r="L15" s="125"/>
      <c r="M15" s="116"/>
      <c r="N15" s="94"/>
      <c r="O15" s="117"/>
      <c r="P15" s="26"/>
      <c r="Q15" s="26"/>
      <c r="R15" s="27"/>
      <c r="S15" s="28"/>
      <c r="T15" s="27"/>
      <c r="U15" s="27"/>
      <c r="V15" s="27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  <c r="DA15" s="133"/>
      <c r="DB15" s="133"/>
      <c r="DC15" s="133"/>
      <c r="DD15" s="133"/>
      <c r="DE15" s="133"/>
      <c r="DF15" s="133"/>
      <c r="DG15" s="133"/>
      <c r="DH15" s="133"/>
      <c r="DI15" s="133"/>
      <c r="DJ15" s="133"/>
      <c r="DK15" s="133"/>
      <c r="DL15" s="133"/>
      <c r="DM15" s="133"/>
      <c r="DN15" s="133"/>
      <c r="DO15" s="133"/>
      <c r="DP15" s="133"/>
      <c r="DQ15" s="133"/>
      <c r="DR15" s="133"/>
      <c r="DS15" s="133"/>
    </row>
    <row r="16" spans="1:123" s="105" customFormat="1" ht="12.75" customHeight="1" x14ac:dyDescent="0.35">
      <c r="A16" s="133"/>
      <c r="B16" s="28"/>
      <c r="C16" s="39"/>
      <c r="D16" s="131"/>
      <c r="E16" s="131"/>
      <c r="F16" s="131"/>
      <c r="G16" s="118"/>
      <c r="H16" s="113"/>
      <c r="I16" s="142" t="str">
        <f t="shared" si="1"/>
        <v/>
      </c>
      <c r="J16" s="124"/>
      <c r="K16" s="114"/>
      <c r="L16" s="125"/>
      <c r="M16" s="116"/>
      <c r="N16" s="94"/>
      <c r="O16" s="117"/>
      <c r="P16" s="133"/>
      <c r="Q16" s="133"/>
      <c r="R16" s="27"/>
      <c r="S16" s="28"/>
      <c r="T16" s="27"/>
      <c r="U16" s="27"/>
      <c r="V16" s="27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3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</row>
    <row r="17" spans="1:123" s="105" customFormat="1" ht="12.75" customHeight="1" thickBot="1" x14ac:dyDescent="0.4">
      <c r="A17" s="133"/>
      <c r="B17" s="28"/>
      <c r="C17" s="28"/>
      <c r="D17" s="131"/>
      <c r="E17" s="131"/>
      <c r="F17" s="131"/>
      <c r="G17" s="118"/>
      <c r="H17" s="127"/>
      <c r="I17" s="143" t="str">
        <f t="shared" si="1"/>
        <v/>
      </c>
      <c r="J17" s="58"/>
      <c r="K17" s="128"/>
      <c r="L17" s="129"/>
      <c r="M17" s="130"/>
      <c r="N17" s="80"/>
      <c r="O17" s="59"/>
      <c r="P17" s="133"/>
      <c r="Q17" s="133"/>
      <c r="R17" s="27"/>
      <c r="S17" s="28"/>
      <c r="T17" s="27"/>
      <c r="U17" s="27"/>
      <c r="V17" s="27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  <c r="DA17" s="133"/>
      <c r="DB17" s="133"/>
      <c r="DC17" s="133"/>
      <c r="DD17" s="133"/>
      <c r="DE17" s="133"/>
      <c r="DF17" s="133"/>
      <c r="DG17" s="133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3"/>
    </row>
    <row r="18" spans="1:123" x14ac:dyDescent="0.35">
      <c r="B18" s="28"/>
      <c r="C18" s="28"/>
      <c r="D18" s="131"/>
      <c r="E18" s="131"/>
      <c r="F18" s="131"/>
      <c r="G18" s="132"/>
      <c r="H18" s="26"/>
      <c r="J18" s="28"/>
      <c r="R18" s="27"/>
      <c r="S18" s="28"/>
      <c r="T18" s="27"/>
      <c r="U18" s="27"/>
      <c r="V18" s="27"/>
    </row>
    <row r="19" spans="1:123" x14ac:dyDescent="0.35">
      <c r="B19" s="28"/>
      <c r="C19" s="28"/>
      <c r="D19" s="131"/>
      <c r="E19" s="131"/>
      <c r="F19" s="131"/>
      <c r="G19" s="132"/>
      <c r="H19" s="26"/>
      <c r="J19" s="28"/>
      <c r="R19" s="27"/>
      <c r="S19" s="28"/>
      <c r="T19" s="27"/>
      <c r="U19" s="27"/>
      <c r="V19" s="27"/>
    </row>
    <row r="20" spans="1:123" x14ac:dyDescent="0.35">
      <c r="B20" s="28"/>
      <c r="C20" s="28"/>
      <c r="D20" s="131"/>
      <c r="E20" s="131"/>
      <c r="F20" s="131"/>
      <c r="G20" s="132"/>
      <c r="H20" s="26"/>
      <c r="J20" s="32"/>
      <c r="R20" s="27"/>
      <c r="S20" s="28"/>
      <c r="T20" s="27"/>
      <c r="U20" s="27"/>
      <c r="V20" s="27"/>
    </row>
    <row r="21" spans="1:123" ht="13" x14ac:dyDescent="0.35">
      <c r="B21" s="28"/>
      <c r="C21" s="39"/>
      <c r="D21" s="131"/>
      <c r="E21" s="131"/>
      <c r="F21" s="131"/>
      <c r="G21" s="132"/>
      <c r="H21" s="26"/>
      <c r="R21" s="27"/>
      <c r="S21" s="28"/>
      <c r="T21" s="27"/>
      <c r="U21" s="27"/>
      <c r="V21" s="27"/>
    </row>
    <row r="22" spans="1:123" x14ac:dyDescent="0.35">
      <c r="B22" s="28"/>
      <c r="C22" s="28"/>
      <c r="D22" s="131"/>
      <c r="E22" s="131"/>
      <c r="F22" s="131"/>
      <c r="G22" s="132"/>
      <c r="H22" s="26"/>
      <c r="R22" s="27"/>
      <c r="S22" s="28"/>
      <c r="T22" s="27"/>
      <c r="U22" s="27"/>
      <c r="V22" s="27"/>
    </row>
    <row r="23" spans="1:123" ht="13" x14ac:dyDescent="0.35">
      <c r="B23" s="40"/>
      <c r="C23" s="40"/>
      <c r="D23" s="131"/>
      <c r="E23" s="131"/>
      <c r="F23" s="131"/>
      <c r="G23" s="132"/>
      <c r="H23" s="26"/>
      <c r="R23" s="27"/>
      <c r="S23" s="28"/>
      <c r="T23" s="27"/>
      <c r="U23" s="27"/>
      <c r="V23" s="27"/>
    </row>
    <row r="24" spans="1:123" x14ac:dyDescent="0.35">
      <c r="B24" s="28"/>
      <c r="C24" s="28"/>
      <c r="D24" s="131"/>
      <c r="E24" s="131"/>
      <c r="F24" s="131"/>
      <c r="G24" s="132"/>
      <c r="H24" s="26"/>
      <c r="R24" s="27"/>
      <c r="S24" s="28"/>
      <c r="T24" s="27"/>
      <c r="U24" s="27"/>
      <c r="V24" s="27"/>
    </row>
    <row r="25" spans="1:123" x14ac:dyDescent="0.35">
      <c r="B25" s="28"/>
      <c r="C25" s="28"/>
      <c r="D25" s="131"/>
      <c r="E25" s="131"/>
      <c r="F25" s="131"/>
      <c r="G25" s="132"/>
      <c r="H25" s="26"/>
      <c r="R25" s="27"/>
      <c r="S25" s="28"/>
      <c r="T25" s="27"/>
      <c r="U25" s="27"/>
      <c r="V25" s="27"/>
    </row>
    <row r="26" spans="1:123" x14ac:dyDescent="0.35">
      <c r="B26" s="28"/>
      <c r="C26" s="28"/>
      <c r="Q26" s="26"/>
      <c r="R26" s="27"/>
      <c r="S26" s="28"/>
      <c r="T26" s="27"/>
      <c r="U26" s="27"/>
      <c r="V26" s="27"/>
    </row>
    <row r="27" spans="1:123" ht="13" x14ac:dyDescent="0.35">
      <c r="B27" s="28"/>
      <c r="C27" s="28"/>
      <c r="Q27" s="41"/>
      <c r="R27" s="41"/>
      <c r="S27" s="41"/>
      <c r="T27" s="27"/>
      <c r="U27" s="27"/>
      <c r="V27" s="27"/>
    </row>
    <row r="28" spans="1:123" x14ac:dyDescent="0.35">
      <c r="B28" s="32"/>
      <c r="C28" s="32"/>
      <c r="Q28" s="26"/>
      <c r="R28" s="27"/>
      <c r="S28" s="28"/>
      <c r="T28" s="27"/>
      <c r="U28" s="27"/>
      <c r="V28" s="27"/>
    </row>
    <row r="29" spans="1:123" x14ac:dyDescent="0.35">
      <c r="Q29" s="26"/>
      <c r="R29" s="27"/>
      <c r="S29" s="28"/>
      <c r="T29" s="27"/>
      <c r="U29" s="27"/>
      <c r="V29" s="27"/>
    </row>
    <row r="30" spans="1:123" x14ac:dyDescent="0.35">
      <c r="R30" s="27"/>
      <c r="S30" s="28"/>
      <c r="T30" s="27"/>
      <c r="U30" s="27"/>
      <c r="V30" s="27"/>
    </row>
    <row r="31" spans="1:123" x14ac:dyDescent="0.35">
      <c r="R31" s="27"/>
      <c r="S31" s="28"/>
      <c r="T31" s="33"/>
      <c r="U31" s="27"/>
      <c r="V31" s="33"/>
    </row>
    <row r="32" spans="1:123" x14ac:dyDescent="0.35">
      <c r="R32" s="27"/>
      <c r="S32" s="28"/>
      <c r="T32" s="33"/>
      <c r="U32" s="27"/>
      <c r="V32" s="33"/>
    </row>
    <row r="33" spans="18:22" x14ac:dyDescent="0.35">
      <c r="R33" s="27"/>
      <c r="S33" s="28"/>
      <c r="T33" s="33"/>
      <c r="U33" s="27"/>
      <c r="V33" s="33"/>
    </row>
    <row r="34" spans="18:22" x14ac:dyDescent="0.35">
      <c r="R34" s="27"/>
      <c r="S34" s="28"/>
      <c r="T34" s="33"/>
      <c r="U34" s="27"/>
      <c r="V34" s="33"/>
    </row>
    <row r="35" spans="18:22" x14ac:dyDescent="0.35">
      <c r="R35" s="27"/>
      <c r="S35" s="28"/>
      <c r="T35" s="33"/>
      <c r="U35" s="27"/>
      <c r="V35" s="33"/>
    </row>
    <row r="36" spans="18:22" x14ac:dyDescent="0.35">
      <c r="R36" s="27"/>
      <c r="S36" s="28"/>
      <c r="T36" s="33"/>
      <c r="U36" s="27"/>
      <c r="V36" s="33"/>
    </row>
    <row r="37" spans="18:22" x14ac:dyDescent="0.35">
      <c r="R37" s="27"/>
      <c r="S37" s="28"/>
      <c r="T37" s="33"/>
      <c r="U37" s="27"/>
      <c r="V37" s="33"/>
    </row>
    <row r="38" spans="18:22" x14ac:dyDescent="0.35">
      <c r="R38" s="27"/>
      <c r="S38" s="28"/>
      <c r="T38" s="33"/>
      <c r="U38" s="27"/>
      <c r="V38" s="33"/>
    </row>
    <row r="39" spans="18:22" x14ac:dyDescent="0.35">
      <c r="R39" s="27"/>
      <c r="S39" s="28"/>
      <c r="T39" s="33"/>
      <c r="U39" s="27"/>
      <c r="V39" s="33"/>
    </row>
    <row r="40" spans="18:22" x14ac:dyDescent="0.35">
      <c r="R40" s="27"/>
      <c r="S40" s="28"/>
      <c r="T40" s="33"/>
      <c r="U40" s="27"/>
      <c r="V40" s="33"/>
    </row>
    <row r="41" spans="18:22" x14ac:dyDescent="0.35">
      <c r="R41" s="27"/>
      <c r="S41" s="28"/>
      <c r="T41" s="33"/>
      <c r="U41" s="27"/>
      <c r="V41" s="33"/>
    </row>
    <row r="42" spans="18:22" x14ac:dyDescent="0.35">
      <c r="R42" s="27"/>
      <c r="S42" s="28"/>
      <c r="T42" s="33"/>
      <c r="U42" s="27"/>
      <c r="V42" s="33"/>
    </row>
    <row r="43" spans="18:22" x14ac:dyDescent="0.35">
      <c r="R43" s="27"/>
      <c r="S43" s="28"/>
      <c r="T43" s="33"/>
      <c r="U43" s="27"/>
      <c r="V43" s="33"/>
    </row>
    <row r="44" spans="18:22" x14ac:dyDescent="0.35">
      <c r="R44" s="27"/>
      <c r="S44" s="28"/>
      <c r="T44" s="33"/>
      <c r="U44" s="27"/>
      <c r="V44" s="33"/>
    </row>
    <row r="45" spans="18:22" x14ac:dyDescent="0.35">
      <c r="R45" s="27"/>
      <c r="S45" s="28"/>
      <c r="T45" s="33"/>
      <c r="U45" s="27"/>
      <c r="V45" s="33"/>
    </row>
    <row r="46" spans="18:22" x14ac:dyDescent="0.35">
      <c r="R46" s="27"/>
      <c r="S46" s="28"/>
      <c r="T46" s="33"/>
      <c r="U46" s="27"/>
      <c r="V46" s="33"/>
    </row>
    <row r="47" spans="18:22" x14ac:dyDescent="0.35">
      <c r="R47" s="27"/>
      <c r="S47" s="28"/>
      <c r="T47" s="33"/>
      <c r="U47" s="27"/>
      <c r="V47" s="33"/>
    </row>
    <row r="48" spans="18:22" x14ac:dyDescent="0.35">
      <c r="R48" s="27"/>
      <c r="S48" s="28"/>
      <c r="T48" s="33"/>
      <c r="U48" s="27"/>
      <c r="V48" s="33"/>
    </row>
    <row r="49" spans="18:22" x14ac:dyDescent="0.35">
      <c r="R49" s="27"/>
      <c r="S49" s="28"/>
      <c r="T49" s="33"/>
      <c r="U49" s="27"/>
      <c r="V49" s="33"/>
    </row>
    <row r="50" spans="18:22" x14ac:dyDescent="0.35">
      <c r="R50" s="27"/>
      <c r="S50" s="28"/>
      <c r="T50" s="33"/>
      <c r="U50" s="27"/>
      <c r="V50" s="33"/>
    </row>
    <row r="51" spans="18:22" x14ac:dyDescent="0.35">
      <c r="R51" s="27"/>
      <c r="S51" s="28"/>
      <c r="T51" s="33"/>
      <c r="U51" s="27"/>
      <c r="V51" s="33"/>
    </row>
    <row r="52" spans="18:22" x14ac:dyDescent="0.35">
      <c r="R52" s="27"/>
      <c r="S52" s="28"/>
      <c r="T52" s="33"/>
      <c r="U52" s="27"/>
      <c r="V52" s="33"/>
    </row>
    <row r="53" spans="18:22" x14ac:dyDescent="0.35">
      <c r="R53" s="27"/>
      <c r="S53" s="28"/>
      <c r="T53" s="33"/>
      <c r="U53" s="27"/>
      <c r="V53" s="33"/>
    </row>
    <row r="54" spans="18:22" x14ac:dyDescent="0.35">
      <c r="R54" s="27"/>
      <c r="S54" s="28"/>
      <c r="T54" s="33"/>
      <c r="U54" s="27"/>
      <c r="V54" s="33"/>
    </row>
    <row r="55" spans="18:22" x14ac:dyDescent="0.35">
      <c r="R55" s="27"/>
      <c r="S55" s="28"/>
      <c r="T55" s="33"/>
      <c r="U55" s="27"/>
      <c r="V55" s="33"/>
    </row>
    <row r="56" spans="18:22" x14ac:dyDescent="0.35">
      <c r="R56" s="27"/>
      <c r="S56" s="28"/>
      <c r="T56" s="33"/>
      <c r="U56" s="27"/>
      <c r="V56" s="33"/>
    </row>
    <row r="57" spans="18:22" x14ac:dyDescent="0.35">
      <c r="R57" s="27"/>
      <c r="S57" s="28"/>
      <c r="T57" s="33"/>
      <c r="U57" s="27"/>
      <c r="V57" s="33"/>
    </row>
    <row r="58" spans="18:22" x14ac:dyDescent="0.35">
      <c r="R58" s="27"/>
      <c r="S58" s="28"/>
      <c r="T58" s="33"/>
      <c r="U58" s="27"/>
      <c r="V58" s="33"/>
    </row>
    <row r="59" spans="18:22" x14ac:dyDescent="0.35">
      <c r="R59" s="27"/>
      <c r="S59" s="28"/>
      <c r="T59" s="33"/>
      <c r="U59" s="27"/>
      <c r="V59" s="33"/>
    </row>
    <row r="60" spans="18:22" x14ac:dyDescent="0.35">
      <c r="R60" s="27"/>
      <c r="S60" s="28"/>
      <c r="T60" s="33"/>
      <c r="U60" s="27"/>
      <c r="V60" s="33"/>
    </row>
    <row r="61" spans="18:22" x14ac:dyDescent="0.35">
      <c r="R61" s="27"/>
      <c r="S61" s="28"/>
      <c r="T61" s="33"/>
      <c r="U61" s="27"/>
      <c r="V61" s="33"/>
    </row>
    <row r="62" spans="18:22" x14ac:dyDescent="0.35">
      <c r="R62" s="27"/>
      <c r="S62" s="28"/>
      <c r="T62" s="33"/>
      <c r="U62" s="27"/>
      <c r="V62" s="33"/>
    </row>
    <row r="63" spans="18:22" x14ac:dyDescent="0.35">
      <c r="R63" s="27"/>
      <c r="S63" s="28"/>
      <c r="T63" s="33"/>
      <c r="U63" s="27"/>
      <c r="V63" s="33"/>
    </row>
    <row r="64" spans="18:22" x14ac:dyDescent="0.35">
      <c r="R64" s="27"/>
      <c r="S64" s="28"/>
      <c r="T64" s="33"/>
      <c r="U64" s="27"/>
      <c r="V64" s="33"/>
    </row>
    <row r="65" spans="18:22" x14ac:dyDescent="0.35">
      <c r="R65" s="27"/>
      <c r="S65" s="28"/>
      <c r="T65" s="33"/>
      <c r="U65" s="27"/>
      <c r="V65" s="33"/>
    </row>
    <row r="66" spans="18:22" x14ac:dyDescent="0.35">
      <c r="R66" s="27"/>
      <c r="S66" s="28"/>
      <c r="T66" s="33"/>
      <c r="U66" s="27"/>
      <c r="V66" s="33"/>
    </row>
    <row r="67" spans="18:22" x14ac:dyDescent="0.35">
      <c r="R67" s="27"/>
      <c r="S67" s="28"/>
      <c r="T67" s="33"/>
      <c r="U67" s="27"/>
      <c r="V67" s="33"/>
    </row>
    <row r="68" spans="18:22" x14ac:dyDescent="0.35">
      <c r="R68" s="27"/>
      <c r="S68" s="28"/>
      <c r="T68" s="33"/>
      <c r="U68" s="27"/>
      <c r="V68" s="33"/>
    </row>
    <row r="69" spans="18:22" x14ac:dyDescent="0.35">
      <c r="R69" s="27"/>
      <c r="S69" s="28"/>
      <c r="T69" s="33"/>
      <c r="U69" s="27"/>
      <c r="V69" s="33"/>
    </row>
    <row r="70" spans="18:22" x14ac:dyDescent="0.35">
      <c r="R70" s="27"/>
      <c r="S70" s="28"/>
      <c r="T70" s="33"/>
      <c r="U70" s="27"/>
      <c r="V70" s="33"/>
    </row>
    <row r="71" spans="18:22" x14ac:dyDescent="0.35">
      <c r="R71" s="27"/>
      <c r="S71" s="28"/>
      <c r="T71" s="33"/>
      <c r="U71" s="27"/>
      <c r="V71" s="33"/>
    </row>
    <row r="72" spans="18:22" x14ac:dyDescent="0.35">
      <c r="R72" s="27"/>
      <c r="S72" s="28"/>
      <c r="T72" s="33"/>
      <c r="U72" s="27"/>
      <c r="V72" s="33"/>
    </row>
    <row r="73" spans="18:22" x14ac:dyDescent="0.35">
      <c r="R73" s="27"/>
      <c r="S73" s="28"/>
      <c r="T73" s="33"/>
      <c r="U73" s="27"/>
      <c r="V73" s="33"/>
    </row>
    <row r="74" spans="18:22" x14ac:dyDescent="0.35">
      <c r="R74" s="27"/>
      <c r="S74" s="28"/>
      <c r="T74" s="33"/>
      <c r="U74" s="27"/>
      <c r="V74" s="33"/>
    </row>
    <row r="75" spans="18:22" x14ac:dyDescent="0.35">
      <c r="R75" s="27"/>
      <c r="S75" s="28"/>
      <c r="T75" s="33"/>
      <c r="U75" s="27"/>
      <c r="V75" s="33"/>
    </row>
    <row r="76" spans="18:22" x14ac:dyDescent="0.35">
      <c r="R76" s="27"/>
      <c r="S76" s="28"/>
      <c r="T76" s="27"/>
      <c r="U76" s="27"/>
      <c r="V76" s="27"/>
    </row>
    <row r="77" spans="18:22" x14ac:dyDescent="0.35">
      <c r="R77" s="27"/>
      <c r="S77" s="28"/>
      <c r="T77" s="27"/>
      <c r="U77" s="27"/>
      <c r="V77" s="27"/>
    </row>
    <row r="78" spans="18:22" x14ac:dyDescent="0.35">
      <c r="R78" s="27"/>
      <c r="S78" s="28"/>
      <c r="T78" s="27"/>
      <c r="U78" s="27"/>
      <c r="V78" s="27"/>
    </row>
    <row r="79" spans="18:22" x14ac:dyDescent="0.35">
      <c r="R79" s="27"/>
      <c r="S79" s="28"/>
      <c r="T79" s="27"/>
      <c r="U79" s="27"/>
      <c r="V79" s="27"/>
    </row>
    <row r="80" spans="18:22" x14ac:dyDescent="0.35">
      <c r="R80" s="27"/>
      <c r="S80" s="28"/>
      <c r="T80" s="27"/>
      <c r="U80" s="27"/>
      <c r="V80" s="27"/>
    </row>
    <row r="81" spans="18:22" x14ac:dyDescent="0.35">
      <c r="R81" s="27"/>
      <c r="S81" s="28"/>
      <c r="T81" s="27"/>
      <c r="U81" s="27"/>
      <c r="V81" s="27"/>
    </row>
    <row r="82" spans="18:22" x14ac:dyDescent="0.35">
      <c r="R82" s="27"/>
      <c r="S82" s="28"/>
      <c r="T82" s="27"/>
      <c r="U82" s="27"/>
      <c r="V82" s="27"/>
    </row>
    <row r="83" spans="18:22" x14ac:dyDescent="0.35">
      <c r="R83" s="27"/>
      <c r="S83" s="28"/>
      <c r="T83" s="27"/>
      <c r="U83" s="27"/>
      <c r="V83" s="27"/>
    </row>
    <row r="84" spans="18:22" x14ac:dyDescent="0.35">
      <c r="R84" s="27"/>
      <c r="S84" s="28"/>
      <c r="T84" s="27"/>
      <c r="U84" s="27"/>
      <c r="V84" s="27"/>
    </row>
    <row r="85" spans="18:22" x14ac:dyDescent="0.35">
      <c r="R85" s="27"/>
      <c r="S85" s="28"/>
      <c r="T85" s="27"/>
      <c r="U85" s="27"/>
      <c r="V85" s="27"/>
    </row>
    <row r="86" spans="18:22" x14ac:dyDescent="0.35">
      <c r="R86" s="27"/>
      <c r="S86" s="28"/>
      <c r="T86" s="27"/>
      <c r="U86" s="27"/>
      <c r="V86" s="27"/>
    </row>
    <row r="87" spans="18:22" x14ac:dyDescent="0.35">
      <c r="R87" s="27"/>
      <c r="S87" s="28"/>
      <c r="T87" s="27"/>
      <c r="U87" s="27"/>
      <c r="V87" s="27"/>
    </row>
    <row r="88" spans="18:22" x14ac:dyDescent="0.35">
      <c r="R88" s="27"/>
      <c r="S88" s="28"/>
      <c r="T88" s="27"/>
      <c r="U88" s="27"/>
      <c r="V88" s="27"/>
    </row>
    <row r="89" spans="18:22" x14ac:dyDescent="0.35">
      <c r="R89" s="27"/>
      <c r="S89" s="28"/>
      <c r="T89" s="27"/>
      <c r="U89" s="27"/>
      <c r="V89" s="27"/>
    </row>
    <row r="90" spans="18:22" x14ac:dyDescent="0.35">
      <c r="R90" s="27"/>
      <c r="S90" s="28"/>
      <c r="T90" s="27"/>
      <c r="U90" s="27"/>
      <c r="V90" s="27"/>
    </row>
    <row r="91" spans="18:22" x14ac:dyDescent="0.35">
      <c r="R91" s="27"/>
      <c r="S91" s="28"/>
      <c r="T91" s="27"/>
      <c r="U91" s="27"/>
      <c r="V91" s="27"/>
    </row>
    <row r="92" spans="18:22" x14ac:dyDescent="0.35">
      <c r="R92" s="27"/>
      <c r="S92" s="28"/>
      <c r="T92" s="27"/>
      <c r="U92" s="27"/>
      <c r="V92" s="27"/>
    </row>
    <row r="93" spans="18:22" x14ac:dyDescent="0.35">
      <c r="R93" s="27"/>
      <c r="S93" s="28"/>
      <c r="T93" s="27"/>
      <c r="U93" s="27"/>
      <c r="V93" s="27"/>
    </row>
    <row r="94" spans="18:22" x14ac:dyDescent="0.35">
      <c r="R94" s="27"/>
      <c r="S94" s="28"/>
      <c r="T94" s="27"/>
      <c r="U94" s="27"/>
      <c r="V94" s="27"/>
    </row>
    <row r="95" spans="18:22" x14ac:dyDescent="0.35">
      <c r="R95" s="27"/>
      <c r="S95" s="28"/>
      <c r="T95" s="27"/>
      <c r="U95" s="27"/>
      <c r="V95" s="27"/>
    </row>
    <row r="96" spans="18:22" x14ac:dyDescent="0.35">
      <c r="R96" s="27"/>
      <c r="S96" s="28"/>
      <c r="T96" s="27"/>
      <c r="U96" s="27"/>
      <c r="V96" s="27"/>
    </row>
    <row r="97" spans="18:22" x14ac:dyDescent="0.35">
      <c r="R97" s="27"/>
      <c r="S97" s="28"/>
      <c r="T97" s="27"/>
      <c r="U97" s="27"/>
      <c r="V97" s="27"/>
    </row>
    <row r="98" spans="18:22" x14ac:dyDescent="0.35">
      <c r="R98" s="27"/>
      <c r="S98" s="28"/>
      <c r="T98" s="27"/>
      <c r="U98" s="27"/>
      <c r="V98" s="27"/>
    </row>
    <row r="99" spans="18:22" x14ac:dyDescent="0.35">
      <c r="R99" s="27"/>
      <c r="S99" s="28"/>
      <c r="T99" s="27"/>
      <c r="U99" s="27"/>
      <c r="V99" s="27"/>
    </row>
    <row r="100" spans="18:22" x14ac:dyDescent="0.35">
      <c r="R100" s="27"/>
      <c r="S100" s="28"/>
      <c r="T100" s="27"/>
      <c r="U100" s="27"/>
      <c r="V100" s="27"/>
    </row>
    <row r="101" spans="18:22" x14ac:dyDescent="0.35">
      <c r="R101" s="27"/>
      <c r="S101" s="28"/>
      <c r="T101" s="27"/>
      <c r="U101" s="27"/>
      <c r="V101" s="27"/>
    </row>
    <row r="102" spans="18:22" x14ac:dyDescent="0.35">
      <c r="R102" s="27"/>
      <c r="S102" s="28"/>
      <c r="T102" s="27"/>
      <c r="U102" s="27"/>
      <c r="V102" s="27"/>
    </row>
    <row r="103" spans="18:22" x14ac:dyDescent="0.35">
      <c r="R103" s="27"/>
      <c r="S103" s="28"/>
      <c r="T103" s="27"/>
      <c r="U103" s="27"/>
      <c r="V103" s="27"/>
    </row>
    <row r="104" spans="18:22" x14ac:dyDescent="0.35">
      <c r="R104" s="27"/>
      <c r="S104" s="28"/>
      <c r="T104" s="27"/>
      <c r="U104" s="27"/>
      <c r="V104" s="27"/>
    </row>
    <row r="105" spans="18:22" x14ac:dyDescent="0.35">
      <c r="R105" s="27"/>
      <c r="S105" s="28"/>
      <c r="T105" s="27"/>
      <c r="U105" s="27"/>
      <c r="V105" s="27"/>
    </row>
    <row r="106" spans="18:22" x14ac:dyDescent="0.35">
      <c r="R106" s="27"/>
      <c r="S106" s="28"/>
      <c r="T106" s="27"/>
      <c r="U106" s="27"/>
      <c r="V106" s="27"/>
    </row>
    <row r="107" spans="18:22" x14ac:dyDescent="0.35">
      <c r="R107" s="27"/>
      <c r="S107" s="28"/>
      <c r="T107" s="27"/>
      <c r="U107" s="27"/>
      <c r="V107" s="27"/>
    </row>
    <row r="108" spans="18:22" x14ac:dyDescent="0.35">
      <c r="R108" s="27"/>
      <c r="S108" s="28"/>
      <c r="T108" s="27"/>
      <c r="U108" s="27"/>
      <c r="V108" s="27"/>
    </row>
    <row r="109" spans="18:22" x14ac:dyDescent="0.35">
      <c r="R109" s="27"/>
      <c r="S109" s="28"/>
      <c r="T109" s="27"/>
      <c r="U109" s="27"/>
      <c r="V109" s="27"/>
    </row>
    <row r="110" spans="18:22" x14ac:dyDescent="0.35">
      <c r="R110" s="27"/>
      <c r="S110" s="28"/>
      <c r="T110" s="27"/>
      <c r="U110" s="27"/>
      <c r="V110" s="27"/>
    </row>
    <row r="111" spans="18:22" x14ac:dyDescent="0.35">
      <c r="R111" s="27"/>
      <c r="S111" s="28"/>
      <c r="T111" s="27"/>
      <c r="U111" s="27"/>
      <c r="V111" s="27"/>
    </row>
    <row r="112" spans="18:22" x14ac:dyDescent="0.35">
      <c r="R112" s="27"/>
      <c r="S112" s="28"/>
      <c r="T112" s="27"/>
      <c r="U112" s="27"/>
      <c r="V112" s="27"/>
    </row>
    <row r="113" spans="18:22" x14ac:dyDescent="0.35">
      <c r="R113" s="27"/>
      <c r="S113" s="28"/>
      <c r="T113" s="27"/>
      <c r="U113" s="27"/>
      <c r="V113" s="27"/>
    </row>
    <row r="114" spans="18:22" x14ac:dyDescent="0.35">
      <c r="R114" s="27"/>
      <c r="S114" s="28"/>
      <c r="T114" s="27"/>
      <c r="U114" s="27"/>
      <c r="V114" s="27"/>
    </row>
    <row r="115" spans="18:22" x14ac:dyDescent="0.35">
      <c r="R115" s="27"/>
      <c r="S115" s="28"/>
      <c r="T115" s="27"/>
      <c r="U115" s="27"/>
      <c r="V115" s="27"/>
    </row>
    <row r="116" spans="18:22" x14ac:dyDescent="0.35">
      <c r="R116" s="27"/>
      <c r="S116" s="28"/>
      <c r="T116" s="27"/>
      <c r="U116" s="27"/>
      <c r="V116" s="27"/>
    </row>
    <row r="117" spans="18:22" x14ac:dyDescent="0.35">
      <c r="R117" s="27"/>
      <c r="S117" s="28"/>
      <c r="T117" s="27"/>
      <c r="U117" s="27"/>
      <c r="V117" s="27"/>
    </row>
    <row r="118" spans="18:22" x14ac:dyDescent="0.35">
      <c r="R118" s="27"/>
      <c r="S118" s="28"/>
      <c r="T118" s="27"/>
      <c r="U118" s="27"/>
      <c r="V118" s="27"/>
    </row>
    <row r="119" spans="18:22" x14ac:dyDescent="0.35">
      <c r="R119" s="27"/>
      <c r="S119" s="28"/>
      <c r="T119" s="27"/>
      <c r="U119" s="27"/>
      <c r="V119" s="27"/>
    </row>
    <row r="120" spans="18:22" x14ac:dyDescent="0.35">
      <c r="R120" s="27"/>
      <c r="S120" s="28"/>
      <c r="T120" s="27"/>
      <c r="U120" s="27"/>
      <c r="V120" s="27"/>
    </row>
    <row r="121" spans="18:22" x14ac:dyDescent="0.35">
      <c r="R121" s="27"/>
      <c r="S121" s="28"/>
      <c r="T121" s="27"/>
      <c r="U121" s="27"/>
      <c r="V121" s="27"/>
    </row>
    <row r="122" spans="18:22" x14ac:dyDescent="0.35">
      <c r="R122" s="27"/>
      <c r="S122" s="28"/>
      <c r="T122" s="27"/>
      <c r="U122" s="27"/>
      <c r="V122" s="27"/>
    </row>
    <row r="123" spans="18:22" x14ac:dyDescent="0.35">
      <c r="R123" s="27"/>
      <c r="S123" s="28"/>
      <c r="T123" s="27"/>
      <c r="U123" s="27"/>
      <c r="V123" s="27"/>
    </row>
    <row r="124" spans="18:22" x14ac:dyDescent="0.35">
      <c r="R124" s="27"/>
      <c r="S124" s="28"/>
      <c r="T124" s="27"/>
      <c r="U124" s="27"/>
      <c r="V124" s="27"/>
    </row>
    <row r="125" spans="18:22" x14ac:dyDescent="0.35">
      <c r="R125" s="27"/>
      <c r="S125" s="28"/>
      <c r="T125" s="27"/>
      <c r="U125" s="27"/>
      <c r="V125" s="27"/>
    </row>
    <row r="126" spans="18:22" x14ac:dyDescent="0.35">
      <c r="R126" s="27"/>
      <c r="S126" s="28"/>
      <c r="T126" s="27"/>
      <c r="U126" s="27"/>
      <c r="V126" s="27"/>
    </row>
    <row r="127" spans="18:22" x14ac:dyDescent="0.35">
      <c r="R127" s="27"/>
      <c r="S127" s="28"/>
      <c r="T127" s="27"/>
      <c r="U127" s="27"/>
      <c r="V127" s="27"/>
    </row>
    <row r="128" spans="18:22" x14ac:dyDescent="0.35">
      <c r="R128" s="27"/>
      <c r="S128" s="28"/>
      <c r="T128" s="27"/>
      <c r="U128" s="27"/>
      <c r="V128" s="27"/>
    </row>
    <row r="129" spans="18:22" x14ac:dyDescent="0.35">
      <c r="R129" s="27"/>
      <c r="S129" s="28"/>
      <c r="T129" s="27"/>
      <c r="U129" s="27"/>
      <c r="V129" s="27"/>
    </row>
    <row r="130" spans="18:22" x14ac:dyDescent="0.35">
      <c r="R130" s="27"/>
      <c r="S130" s="28"/>
      <c r="T130" s="27"/>
      <c r="U130" s="27"/>
      <c r="V130" s="27"/>
    </row>
    <row r="131" spans="18:22" x14ac:dyDescent="0.35">
      <c r="R131" s="27"/>
      <c r="S131" s="28"/>
      <c r="T131" s="27"/>
      <c r="U131" s="27"/>
      <c r="V131" s="27"/>
    </row>
    <row r="132" spans="18:22" x14ac:dyDescent="0.35">
      <c r="R132" s="27"/>
      <c r="S132" s="28"/>
      <c r="T132" s="27"/>
      <c r="U132" s="27"/>
      <c r="V132" s="27"/>
    </row>
    <row r="133" spans="18:22" x14ac:dyDescent="0.35">
      <c r="R133" s="27"/>
      <c r="S133" s="28"/>
      <c r="T133" s="27"/>
      <c r="U133" s="27"/>
      <c r="V133" s="27"/>
    </row>
    <row r="134" spans="18:22" x14ac:dyDescent="0.35">
      <c r="R134" s="27"/>
      <c r="S134" s="28"/>
      <c r="T134" s="27"/>
      <c r="U134" s="27"/>
      <c r="V134" s="27"/>
    </row>
    <row r="135" spans="18:22" x14ac:dyDescent="0.35">
      <c r="R135" s="27"/>
      <c r="S135" s="28"/>
      <c r="T135" s="27"/>
      <c r="U135" s="27"/>
      <c r="V135" s="27"/>
    </row>
    <row r="136" spans="18:22" x14ac:dyDescent="0.35">
      <c r="R136" s="27"/>
      <c r="S136" s="28"/>
      <c r="T136" s="27"/>
      <c r="U136" s="27"/>
      <c r="V136" s="27"/>
    </row>
    <row r="137" spans="18:22" x14ac:dyDescent="0.35">
      <c r="R137" s="27"/>
      <c r="S137" s="28"/>
      <c r="T137" s="27"/>
      <c r="U137" s="27"/>
      <c r="V137" s="27"/>
    </row>
    <row r="138" spans="18:22" x14ac:dyDescent="0.35">
      <c r="R138" s="27"/>
      <c r="S138" s="28"/>
      <c r="T138" s="27"/>
      <c r="U138" s="27"/>
      <c r="V138" s="27"/>
    </row>
    <row r="139" spans="18:22" x14ac:dyDescent="0.35">
      <c r="R139" s="27"/>
      <c r="S139" s="28"/>
      <c r="T139" s="27"/>
      <c r="U139" s="27"/>
      <c r="V139" s="27"/>
    </row>
    <row r="140" spans="18:22" x14ac:dyDescent="0.35">
      <c r="R140" s="27"/>
      <c r="S140" s="28"/>
      <c r="T140" s="27"/>
      <c r="U140" s="27"/>
      <c r="V140" s="27"/>
    </row>
    <row r="141" spans="18:22" x14ac:dyDescent="0.35">
      <c r="R141" s="27"/>
      <c r="S141" s="28"/>
      <c r="T141" s="27"/>
      <c r="U141" s="27"/>
      <c r="V141" s="27"/>
    </row>
    <row r="142" spans="18:22" x14ac:dyDescent="0.35">
      <c r="R142" s="27"/>
      <c r="S142" s="28"/>
      <c r="T142" s="27"/>
      <c r="U142" s="27"/>
      <c r="V142" s="27"/>
    </row>
    <row r="143" spans="18:22" x14ac:dyDescent="0.35">
      <c r="R143" s="27"/>
      <c r="S143" s="28"/>
      <c r="T143" s="27"/>
      <c r="U143" s="27"/>
      <c r="V143" s="27"/>
    </row>
    <row r="144" spans="18:22" x14ac:dyDescent="0.35">
      <c r="R144" s="27"/>
      <c r="S144" s="28"/>
      <c r="T144" s="27"/>
      <c r="U144" s="27"/>
      <c r="V144" s="27"/>
    </row>
    <row r="145" spans="18:22" x14ac:dyDescent="0.35">
      <c r="R145" s="27"/>
      <c r="S145" s="28"/>
      <c r="T145" s="27"/>
      <c r="U145" s="27"/>
      <c r="V145" s="27"/>
    </row>
    <row r="146" spans="18:22" x14ac:dyDescent="0.35">
      <c r="R146" s="27"/>
      <c r="S146" s="28"/>
      <c r="T146" s="27"/>
      <c r="U146" s="27"/>
      <c r="V146" s="27"/>
    </row>
    <row r="147" spans="18:22" x14ac:dyDescent="0.35">
      <c r="R147" s="27"/>
      <c r="S147" s="28"/>
      <c r="T147" s="27"/>
      <c r="U147" s="27"/>
      <c r="V147" s="27"/>
    </row>
    <row r="148" spans="18:22" x14ac:dyDescent="0.35">
      <c r="R148" s="27"/>
      <c r="S148" s="28"/>
      <c r="T148" s="27"/>
      <c r="U148" s="27"/>
      <c r="V148" s="27"/>
    </row>
    <row r="149" spans="18:22" x14ac:dyDescent="0.35">
      <c r="R149" s="27"/>
      <c r="S149" s="28"/>
      <c r="T149" s="27"/>
      <c r="U149" s="27"/>
      <c r="V149" s="27"/>
    </row>
    <row r="150" spans="18:22" x14ac:dyDescent="0.35">
      <c r="R150" s="27"/>
      <c r="S150" s="28"/>
      <c r="T150" s="27"/>
      <c r="U150" s="27"/>
      <c r="V150" s="27"/>
    </row>
    <row r="151" spans="18:22" x14ac:dyDescent="0.35">
      <c r="R151" s="27"/>
      <c r="S151" s="28"/>
      <c r="T151" s="27"/>
      <c r="U151" s="27"/>
      <c r="V151" s="27"/>
    </row>
    <row r="152" spans="18:22" x14ac:dyDescent="0.35">
      <c r="R152" s="27"/>
      <c r="S152" s="28"/>
      <c r="T152" s="27"/>
      <c r="U152" s="27"/>
      <c r="V152" s="27"/>
    </row>
    <row r="153" spans="18:22" x14ac:dyDescent="0.35">
      <c r="R153" s="27"/>
      <c r="S153" s="28"/>
      <c r="T153" s="27"/>
      <c r="U153" s="27"/>
      <c r="V153" s="27"/>
    </row>
    <row r="154" spans="18:22" x14ac:dyDescent="0.35">
      <c r="R154" s="27"/>
      <c r="S154" s="28"/>
      <c r="T154" s="27"/>
      <c r="U154" s="27"/>
      <c r="V154" s="27"/>
    </row>
    <row r="155" spans="18:22" x14ac:dyDescent="0.35">
      <c r="R155" s="27"/>
      <c r="S155" s="28"/>
      <c r="T155" s="27"/>
      <c r="U155" s="27"/>
      <c r="V155" s="27"/>
    </row>
    <row r="156" spans="18:22" x14ac:dyDescent="0.35">
      <c r="R156" s="27"/>
      <c r="S156" s="28"/>
      <c r="T156" s="27"/>
      <c r="U156" s="27"/>
      <c r="V156" s="27"/>
    </row>
    <row r="157" spans="18:22" x14ac:dyDescent="0.35">
      <c r="R157" s="27"/>
      <c r="S157" s="28"/>
      <c r="T157" s="27"/>
      <c r="U157" s="27"/>
      <c r="V157" s="27"/>
    </row>
    <row r="158" spans="18:22" x14ac:dyDescent="0.35">
      <c r="R158" s="27"/>
      <c r="S158" s="28"/>
      <c r="T158" s="27"/>
      <c r="U158" s="27"/>
      <c r="V158" s="27"/>
    </row>
    <row r="159" spans="18:22" x14ac:dyDescent="0.35">
      <c r="R159" s="27"/>
      <c r="S159" s="28"/>
      <c r="T159" s="27"/>
      <c r="U159" s="27"/>
      <c r="V159" s="27"/>
    </row>
    <row r="160" spans="18:22" x14ac:dyDescent="0.35">
      <c r="R160" s="27"/>
      <c r="S160" s="28"/>
      <c r="T160" s="27"/>
      <c r="U160" s="27"/>
      <c r="V160" s="27"/>
    </row>
    <row r="161" spans="18:22" x14ac:dyDescent="0.35">
      <c r="R161" s="27"/>
      <c r="S161" s="28"/>
      <c r="T161" s="27"/>
      <c r="U161" s="27"/>
      <c r="V161" s="27"/>
    </row>
    <row r="162" spans="18:22" x14ac:dyDescent="0.35">
      <c r="R162" s="27"/>
      <c r="S162" s="28"/>
      <c r="T162" s="27"/>
      <c r="U162" s="27"/>
      <c r="V162" s="27"/>
    </row>
    <row r="163" spans="18:22" x14ac:dyDescent="0.35">
      <c r="R163" s="27"/>
      <c r="S163" s="28"/>
      <c r="T163" s="27"/>
      <c r="U163" s="27"/>
      <c r="V163" s="27"/>
    </row>
    <row r="164" spans="18:22" x14ac:dyDescent="0.35">
      <c r="R164" s="27"/>
      <c r="S164" s="28"/>
      <c r="T164" s="27"/>
      <c r="U164" s="27"/>
      <c r="V164" s="27"/>
    </row>
    <row r="165" spans="18:22" x14ac:dyDescent="0.35">
      <c r="R165" s="27"/>
      <c r="S165" s="28"/>
      <c r="T165" s="27"/>
      <c r="U165" s="27"/>
      <c r="V165" s="27"/>
    </row>
    <row r="166" spans="18:22" x14ac:dyDescent="0.35">
      <c r="R166" s="27"/>
      <c r="S166" s="28"/>
      <c r="T166" s="27"/>
      <c r="U166" s="27"/>
      <c r="V166" s="27"/>
    </row>
    <row r="167" spans="18:22" x14ac:dyDescent="0.35">
      <c r="R167" s="27"/>
      <c r="S167" s="28"/>
      <c r="T167" s="27"/>
      <c r="U167" s="27"/>
      <c r="V167" s="27"/>
    </row>
    <row r="168" spans="18:22" x14ac:dyDescent="0.35">
      <c r="R168" s="27"/>
      <c r="S168" s="28"/>
      <c r="T168" s="27"/>
      <c r="U168" s="27"/>
      <c r="V168" s="27"/>
    </row>
    <row r="169" spans="18:22" x14ac:dyDescent="0.35">
      <c r="R169" s="27"/>
      <c r="S169" s="28"/>
      <c r="T169" s="27"/>
      <c r="U169" s="27"/>
      <c r="V169" s="27"/>
    </row>
    <row r="170" spans="18:22" x14ac:dyDescent="0.35">
      <c r="R170" s="27"/>
      <c r="S170" s="28"/>
      <c r="T170" s="27"/>
      <c r="U170" s="27"/>
      <c r="V170" s="27"/>
    </row>
    <row r="171" spans="18:22" x14ac:dyDescent="0.35">
      <c r="R171" s="27"/>
      <c r="S171" s="28"/>
      <c r="T171" s="27"/>
      <c r="U171" s="27"/>
      <c r="V171" s="27"/>
    </row>
    <row r="172" spans="18:22" x14ac:dyDescent="0.35">
      <c r="R172" s="27"/>
      <c r="S172" s="28"/>
      <c r="T172" s="27"/>
      <c r="U172" s="27"/>
      <c r="V172" s="27"/>
    </row>
    <row r="173" spans="18:22" x14ac:dyDescent="0.35">
      <c r="R173" s="27"/>
      <c r="S173" s="28"/>
      <c r="T173" s="27"/>
      <c r="U173" s="27"/>
      <c r="V173" s="27"/>
    </row>
    <row r="174" spans="18:22" x14ac:dyDescent="0.35">
      <c r="R174" s="27"/>
      <c r="S174" s="28"/>
      <c r="T174" s="27"/>
      <c r="U174" s="27"/>
      <c r="V174" s="27"/>
    </row>
    <row r="175" spans="18:22" x14ac:dyDescent="0.35">
      <c r="R175" s="27"/>
      <c r="S175" s="28"/>
      <c r="T175" s="27"/>
      <c r="U175" s="27"/>
      <c r="V175" s="27"/>
    </row>
    <row r="176" spans="18:22" x14ac:dyDescent="0.35">
      <c r="R176" s="27"/>
      <c r="S176" s="28"/>
      <c r="T176" s="27"/>
      <c r="U176" s="27"/>
      <c r="V176" s="27"/>
    </row>
    <row r="177" spans="18:22" x14ac:dyDescent="0.35">
      <c r="R177" s="27"/>
      <c r="S177" s="28"/>
      <c r="T177" s="27"/>
      <c r="U177" s="27"/>
      <c r="V177" s="27"/>
    </row>
    <row r="178" spans="18:22" x14ac:dyDescent="0.35">
      <c r="R178" s="27"/>
      <c r="S178" s="28"/>
      <c r="T178" s="27"/>
      <c r="U178" s="27"/>
      <c r="V178" s="27"/>
    </row>
    <row r="179" spans="18:22" x14ac:dyDescent="0.35">
      <c r="R179" s="27"/>
      <c r="S179" s="28"/>
      <c r="T179" s="27"/>
      <c r="U179" s="27"/>
      <c r="V179" s="27"/>
    </row>
    <row r="180" spans="18:22" x14ac:dyDescent="0.35">
      <c r="R180" s="27"/>
      <c r="S180" s="28"/>
      <c r="T180" s="27"/>
      <c r="U180" s="27"/>
      <c r="V180" s="27"/>
    </row>
    <row r="181" spans="18:22" x14ac:dyDescent="0.35">
      <c r="R181" s="27"/>
      <c r="S181" s="28"/>
      <c r="T181" s="27"/>
      <c r="U181" s="27"/>
      <c r="V181" s="27"/>
    </row>
    <row r="182" spans="18:22" x14ac:dyDescent="0.35">
      <c r="R182" s="27"/>
      <c r="S182" s="28"/>
      <c r="T182" s="27"/>
      <c r="U182" s="27"/>
      <c r="V182" s="27"/>
    </row>
    <row r="183" spans="18:22" x14ac:dyDescent="0.35">
      <c r="R183" s="27"/>
      <c r="S183" s="28"/>
      <c r="T183" s="27"/>
      <c r="U183" s="27"/>
      <c r="V183" s="27"/>
    </row>
    <row r="184" spans="18:22" x14ac:dyDescent="0.35">
      <c r="R184" s="27"/>
      <c r="S184" s="28"/>
      <c r="T184" s="27"/>
      <c r="U184" s="27"/>
      <c r="V184" s="27"/>
    </row>
    <row r="185" spans="18:22" x14ac:dyDescent="0.35">
      <c r="R185" s="27"/>
      <c r="S185" s="28"/>
      <c r="T185" s="27"/>
      <c r="U185" s="27"/>
      <c r="V185" s="27"/>
    </row>
    <row r="186" spans="18:22" x14ac:dyDescent="0.35">
      <c r="R186" s="27"/>
      <c r="S186" s="28"/>
      <c r="T186" s="27"/>
      <c r="U186" s="27"/>
      <c r="V186" s="27"/>
    </row>
    <row r="187" spans="18:22" x14ac:dyDescent="0.35">
      <c r="R187" s="27"/>
      <c r="S187" s="28"/>
      <c r="T187" s="27"/>
      <c r="U187" s="27"/>
      <c r="V187" s="27"/>
    </row>
    <row r="188" spans="18:22" x14ac:dyDescent="0.35">
      <c r="R188" s="27"/>
      <c r="S188" s="28"/>
      <c r="T188" s="27"/>
      <c r="U188" s="27"/>
      <c r="V188" s="27"/>
    </row>
    <row r="189" spans="18:22" x14ac:dyDescent="0.35">
      <c r="R189" s="27"/>
      <c r="S189" s="28"/>
      <c r="T189" s="27"/>
      <c r="U189" s="27"/>
      <c r="V189" s="27"/>
    </row>
    <row r="190" spans="18:22" x14ac:dyDescent="0.35">
      <c r="R190" s="27"/>
      <c r="S190" s="28"/>
      <c r="T190" s="27"/>
      <c r="U190" s="27"/>
      <c r="V190" s="27"/>
    </row>
    <row r="191" spans="18:22" x14ac:dyDescent="0.35">
      <c r="R191" s="27"/>
      <c r="S191" s="28"/>
      <c r="T191" s="27"/>
      <c r="U191" s="27"/>
      <c r="V191" s="27"/>
    </row>
    <row r="192" spans="18:22" x14ac:dyDescent="0.35">
      <c r="R192" s="27"/>
      <c r="S192" s="28"/>
      <c r="T192" s="27"/>
      <c r="U192" s="27"/>
      <c r="V192" s="27"/>
    </row>
    <row r="193" spans="18:22" x14ac:dyDescent="0.35">
      <c r="R193" s="27"/>
      <c r="S193" s="28"/>
      <c r="T193" s="27"/>
      <c r="U193" s="27"/>
      <c r="V193" s="27"/>
    </row>
    <row r="194" spans="18:22" x14ac:dyDescent="0.35">
      <c r="R194" s="27"/>
      <c r="S194" s="28"/>
      <c r="T194" s="27"/>
      <c r="U194" s="27"/>
      <c r="V194" s="27"/>
    </row>
    <row r="195" spans="18:22" x14ac:dyDescent="0.35">
      <c r="R195" s="27"/>
      <c r="S195" s="28"/>
      <c r="T195" s="27"/>
      <c r="U195" s="27"/>
      <c r="V195" s="27"/>
    </row>
    <row r="196" spans="18:22" x14ac:dyDescent="0.35">
      <c r="R196" s="27"/>
      <c r="S196" s="28"/>
      <c r="T196" s="27"/>
      <c r="U196" s="27"/>
      <c r="V196" s="27"/>
    </row>
    <row r="197" spans="18:22" x14ac:dyDescent="0.35">
      <c r="R197" s="27"/>
      <c r="S197" s="28"/>
      <c r="T197" s="27"/>
      <c r="U197" s="27"/>
      <c r="V197" s="27"/>
    </row>
    <row r="198" spans="18:22" x14ac:dyDescent="0.35">
      <c r="R198" s="27"/>
      <c r="S198" s="28"/>
      <c r="T198" s="27"/>
      <c r="U198" s="27"/>
      <c r="V198" s="27"/>
    </row>
    <row r="199" spans="18:22" x14ac:dyDescent="0.35">
      <c r="R199" s="27"/>
      <c r="S199" s="28"/>
      <c r="T199" s="27"/>
      <c r="U199" s="27"/>
      <c r="V199" s="27"/>
    </row>
    <row r="200" spans="18:22" x14ac:dyDescent="0.35">
      <c r="R200" s="27"/>
      <c r="S200" s="28"/>
      <c r="T200" s="27"/>
      <c r="U200" s="27"/>
      <c r="V200" s="27"/>
    </row>
    <row r="201" spans="18:22" x14ac:dyDescent="0.35">
      <c r="R201" s="27"/>
      <c r="S201" s="28"/>
      <c r="T201" s="27"/>
      <c r="U201" s="27"/>
      <c r="V201" s="27"/>
    </row>
    <row r="202" spans="18:22" x14ac:dyDescent="0.35">
      <c r="R202" s="27"/>
      <c r="S202" s="28"/>
      <c r="T202" s="27"/>
      <c r="U202" s="27"/>
      <c r="V202" s="27"/>
    </row>
    <row r="203" spans="18:22" x14ac:dyDescent="0.35">
      <c r="R203" s="27"/>
      <c r="S203" s="28"/>
      <c r="T203" s="27"/>
      <c r="U203" s="27"/>
      <c r="V203" s="27"/>
    </row>
    <row r="204" spans="18:22" x14ac:dyDescent="0.35">
      <c r="R204" s="27"/>
      <c r="S204" s="28"/>
      <c r="T204" s="27"/>
      <c r="U204" s="27"/>
      <c r="V204" s="27"/>
    </row>
    <row r="205" spans="18:22" x14ac:dyDescent="0.35">
      <c r="R205" s="27"/>
      <c r="S205" s="28"/>
      <c r="T205" s="27"/>
      <c r="U205" s="27"/>
      <c r="V205" s="27"/>
    </row>
    <row r="206" spans="18:22" x14ac:dyDescent="0.35">
      <c r="R206" s="27"/>
      <c r="S206" s="28"/>
      <c r="T206" s="27"/>
      <c r="U206" s="27"/>
      <c r="V206" s="27"/>
    </row>
    <row r="207" spans="18:22" x14ac:dyDescent="0.35">
      <c r="R207" s="27"/>
      <c r="S207" s="28"/>
      <c r="T207" s="27"/>
      <c r="U207" s="27"/>
      <c r="V207" s="27"/>
    </row>
    <row r="208" spans="18:22" x14ac:dyDescent="0.35">
      <c r="R208" s="27"/>
      <c r="S208" s="28"/>
      <c r="T208" s="27"/>
      <c r="U208" s="27"/>
      <c r="V208" s="27"/>
    </row>
  </sheetData>
  <sheetProtection algorithmName="SHA-512" hashValue="/KnMmIpWaw0z+14G3fdxKrnC6eGgQAXhiTPoF0IDOo7QvR+oOt6lPpQFMm+QwfYZvzj6Yyh6hjaf3lru0KMp0A==" saltValue="D67ZBe1UaHQJuyHgyvimxA==" spinCount="100000" sheet="1" objects="1" scenarios="1" selectLockedCells="1"/>
  <protectedRanges>
    <protectedRange sqref="D3:J4 B9:F9 H9:H17 J9:O17" name="Bereik1"/>
  </protectedRanges>
  <mergeCells count="10">
    <mergeCell ref="H6:I6"/>
    <mergeCell ref="H7:I7"/>
    <mergeCell ref="N6:O6"/>
    <mergeCell ref="B6:D6"/>
    <mergeCell ref="K6:M6"/>
    <mergeCell ref="B2:J2"/>
    <mergeCell ref="B3:C3"/>
    <mergeCell ref="B4:C4"/>
    <mergeCell ref="D3:J3"/>
    <mergeCell ref="D4:J4"/>
  </mergeCells>
  <conditionalFormatting sqref="J17">
    <cfRule type="cellIs" dxfId="3" priority="2" stopIfTrue="1" operator="equal">
      <formula>"Invoerfout op D13!!!"</formula>
    </cfRule>
  </conditionalFormatting>
  <conditionalFormatting sqref="M7">
    <cfRule type="cellIs" dxfId="2" priority="1" stopIfTrue="1" operator="equal">
      <formula>"Invoerfout op D13!!!"</formula>
    </cfRule>
  </conditionalFormatting>
  <dataValidations count="4">
    <dataValidation type="list" allowBlank="1" showInputMessage="1" showErrorMessage="1" sqref="B21">
      <formula1>"Eenzijdig, Tweezijdig"</formula1>
    </dataValidation>
    <dataValidation type="list" allowBlank="1" showInputMessage="1" showErrorMessage="1" sqref="K9:K17">
      <formula1>"30 - Grasachtigen en ondergedoken soorten, 100 - Riet, 200 - Drijvend fonteinkruid, 250 - Gele plomp, 500 - Waterlelie, 700 - Watergentiaan"</formula1>
    </dataValidation>
    <dataValidation type="list" allowBlank="1" showInputMessage="1" showErrorMessage="1" sqref="O9:O17">
      <formula1>"Ja, Nee"</formula1>
    </dataValidation>
    <dataValidation type="list" allowBlank="1" showInputMessage="1" showErrorMessage="1" sqref="M9:M17">
      <formula1>"Begroeiing volgt horizontaal peil, Begroeiing volgt bodemverloop"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001"/>
  <sheetViews>
    <sheetView workbookViewId="0">
      <selection activeCell="H21" sqref="H21"/>
    </sheetView>
  </sheetViews>
  <sheetFormatPr defaultColWidth="9.1796875" defaultRowHeight="13" x14ac:dyDescent="0.35"/>
  <cols>
    <col min="1" max="1" width="7.54296875" style="104" bestFit="1" customWidth="1"/>
    <col min="2" max="2" width="6.81640625" style="104" bestFit="1" customWidth="1"/>
    <col min="3" max="3" width="38.1796875" style="104" bestFit="1" customWidth="1"/>
    <col min="4" max="4" width="10.26953125" style="104" bestFit="1" customWidth="1"/>
    <col min="5" max="5" width="6.1796875" style="104" bestFit="1" customWidth="1"/>
    <col min="6" max="6" width="8" style="104" bestFit="1" customWidth="1"/>
    <col min="7" max="8" width="16.453125" style="104" customWidth="1"/>
    <col min="9" max="9" width="8.1796875" style="104" bestFit="1" customWidth="1"/>
    <col min="10" max="10" width="10.81640625" style="104" bestFit="1" customWidth="1"/>
    <col min="11" max="11" width="11.1796875" style="104" customWidth="1"/>
    <col min="12" max="12" width="14.81640625" style="104" customWidth="1"/>
    <col min="13" max="13" width="10.7265625" style="104" bestFit="1" customWidth="1"/>
    <col min="14" max="14" width="7.26953125" style="104" bestFit="1" customWidth="1"/>
    <col min="15" max="15" width="8.1796875" style="104" bestFit="1" customWidth="1"/>
    <col min="16" max="17" width="10.7265625" style="104" bestFit="1" customWidth="1"/>
    <col min="18" max="18" width="10.81640625" style="104" bestFit="1" customWidth="1"/>
    <col min="19" max="31" width="10.7265625" style="104" bestFit="1" customWidth="1"/>
    <col min="32" max="16384" width="9.1796875" style="104"/>
  </cols>
  <sheetData>
    <row r="1" spans="1:31" s="96" customFormat="1" ht="39" x14ac:dyDescent="0.35">
      <c r="A1" s="49" t="s">
        <v>56</v>
      </c>
      <c r="B1" s="84" t="s">
        <v>40</v>
      </c>
      <c r="C1" s="193" t="s">
        <v>29</v>
      </c>
      <c r="D1" s="84" t="s">
        <v>16</v>
      </c>
      <c r="E1" s="84" t="s">
        <v>25</v>
      </c>
      <c r="F1" s="35" t="s">
        <v>52</v>
      </c>
      <c r="G1" s="35" t="s">
        <v>26</v>
      </c>
      <c r="H1" s="35" t="s">
        <v>27</v>
      </c>
      <c r="I1" s="35" t="s">
        <v>50</v>
      </c>
      <c r="J1" s="35" t="s">
        <v>31</v>
      </c>
      <c r="K1" s="35" t="s">
        <v>66</v>
      </c>
      <c r="L1" s="191" t="s">
        <v>64</v>
      </c>
      <c r="M1" s="92"/>
      <c r="N1" s="35"/>
      <c r="O1" s="35"/>
      <c r="P1" s="84"/>
      <c r="Q1" s="84"/>
      <c r="R1" s="35"/>
      <c r="S1" s="190"/>
      <c r="T1" s="190"/>
      <c r="U1" s="190"/>
      <c r="V1" s="190"/>
      <c r="W1" s="190"/>
      <c r="X1" s="190"/>
      <c r="Y1" s="84"/>
      <c r="Z1" s="84"/>
      <c r="AA1" s="84"/>
      <c r="AB1" s="84"/>
      <c r="AC1" s="64"/>
      <c r="AD1" s="84"/>
      <c r="AE1" s="84"/>
    </row>
    <row r="2" spans="1:31" s="98" customFormat="1" x14ac:dyDescent="0.35">
      <c r="A2" s="97"/>
      <c r="C2" s="194"/>
      <c r="J2" s="99"/>
      <c r="L2" s="192"/>
      <c r="M2" s="100"/>
      <c r="R2" s="99"/>
      <c r="S2" s="34"/>
      <c r="T2" s="34"/>
      <c r="U2" s="34"/>
      <c r="V2" s="34"/>
      <c r="W2" s="34"/>
      <c r="X2" s="34"/>
      <c r="Y2" s="34"/>
      <c r="Z2" s="16"/>
      <c r="AA2" s="16"/>
      <c r="AB2" s="16"/>
      <c r="AC2" s="65"/>
      <c r="AD2" s="16"/>
      <c r="AE2" s="16"/>
    </row>
    <row r="3" spans="1:31" s="101" customFormat="1" ht="15" thickBot="1" x14ac:dyDescent="0.4">
      <c r="A3" s="18" t="s">
        <v>7</v>
      </c>
      <c r="B3" s="19" t="s">
        <v>4</v>
      </c>
      <c r="C3" s="19"/>
      <c r="D3" s="19"/>
      <c r="E3" s="19" t="s">
        <v>6</v>
      </c>
      <c r="F3" s="19" t="s">
        <v>7</v>
      </c>
      <c r="G3" s="19" t="s">
        <v>5</v>
      </c>
      <c r="H3" s="19" t="s">
        <v>5</v>
      </c>
      <c r="I3" s="19" t="s">
        <v>7</v>
      </c>
      <c r="J3" s="19" t="s">
        <v>6</v>
      </c>
      <c r="K3" s="19" t="s">
        <v>63</v>
      </c>
      <c r="L3" s="19" t="s">
        <v>6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66"/>
      <c r="AD3" s="19"/>
      <c r="AE3" s="19"/>
    </row>
    <row r="4" spans="1:31" s="102" customFormat="1" x14ac:dyDescent="0.35">
      <c r="A4" s="23">
        <v>0</v>
      </c>
      <c r="B4" s="23">
        <f>IF(A4&lt;='Invoerblad heterogene watergang'!$H$9,'Invoerblad heterogene watergang'!$J$9,IF(A4&lt;='Invoerblad heterogene watergang'!$H$10,'Invoerblad heterogene watergang'!$J$10,IF(A4&lt;='Invoerblad heterogene watergang'!$H$11,'Invoerblad heterogene watergang'!$J$11,IF(A4&lt;='Invoerblad heterogene watergang'!$H$12,'Invoerblad heterogene watergang'!$J$12,IF(A4&lt;='Invoerblad heterogene watergang'!$H$13,'Invoerblad heterogene watergang'!$J$13,IF(A4&lt;='Invoerblad heterogene watergang'!$H$14,'Invoerblad heterogene watergang'!$J$14,IF(A4&lt;='Invoerblad heterogene watergang'!$H$15,'Invoerblad heterogene watergang'!$J$15,IF(A4&lt;='Invoerblad heterogene watergang'!$H$16,'Invoerblad heterogene watergang'!$J$16,IF(A4&lt;='Invoerblad heterogene watergang'!$H$17,'Invoerblad heterogene watergang'!$J$17,"")))))))))</f>
        <v>0.3</v>
      </c>
      <c r="C4" s="23" t="str">
        <f>IF(A4&lt;='Invoerblad heterogene watergang'!$H$9,'Invoerblad heterogene watergang'!$K$9,IF(A4&lt;='Invoerblad heterogene watergang'!$H$10,'Invoerblad heterogene watergang'!$K$10,IF(A4&lt;='Invoerblad heterogene watergang'!$H$11,'Invoerblad heterogene watergang'!$K$11,IF(A4&lt;='Invoerblad heterogene watergang'!$H$12,'Invoerblad heterogene watergang'!$K$12,IF(A4&lt;='Invoerblad heterogene watergang'!$H$13,'Invoerblad heterogene watergang'!$K$13,IF(A4&lt;='Invoerblad heterogene watergang'!$H$14,'Invoerblad heterogene watergang'!$K$14,IF(A4&lt;='Invoerblad heterogene watergang'!$H$15,'Invoerblad heterogene watergang'!$K$15,IF(A4&lt;='Invoerblad heterogene watergang'!$H$16,'Invoerblad heterogene watergang'!$K$16,IF(A4&lt;='Invoerblad heterogene watergang'!$H$17,'Invoerblad heterogene watergang'!$K$17,"")))))))))</f>
        <v>30 - Grasachtigen en ondergedoken soorten</v>
      </c>
      <c r="D4" s="23">
        <f>IF(C4="100 - Riet",100,IF(C4="200 - Drijvend fonteinkruid",200,IF(C4="250 - Gele plomp",250,IF(C4="500 - Waterlelie",500,IF(C4="700 - Watergentiaan",700,30)))))</f>
        <v>30</v>
      </c>
      <c r="E4" s="23">
        <f>'Invoerblad heterogene watergang'!$F$9</f>
        <v>1.5</v>
      </c>
      <c r="F4" s="23">
        <f>'Invoerblad heterogene watergang'!$E$9</f>
        <v>1.2</v>
      </c>
      <c r="G4" s="23">
        <f>'Invoerblad heterogene watergang'!$B$9</f>
        <v>1.2</v>
      </c>
      <c r="H4" s="23">
        <f>'Invoerblad heterogene watergang'!$C$9</f>
        <v>1</v>
      </c>
      <c r="I4" s="23">
        <f>IF(B4="","",IF(A4&lt;='Invoerblad heterogene watergang'!$H$9,'Invoerblad heterogene watergang'!$N$9,IF(A4&lt;='Invoerblad heterogene watergang'!$H$10,'Invoerblad heterogene watergang'!$N$10,IF(A4&lt;='Invoerblad heterogene watergang'!$H$11,'Invoerblad heterogene watergang'!$N$11,IF(A4&lt;='Invoerblad heterogene watergang'!$H$12,'Invoerblad heterogene watergang'!$N$12,IF(A4&lt;='Invoerblad heterogene watergang'!$H$13,'Invoerblad heterogene watergang'!$N$13,IF(A4&lt;='Invoerblad heterogene watergang'!$H$14,'Invoerblad heterogene watergang'!$N$14,IF(A4&lt;='Invoerblad heterogene watergang'!$H$15,'Invoerblad heterogene watergang'!$N$15,IF(A4&lt;='Invoerblad heterogene watergang'!$H$16,'Invoerblad heterogene watergang'!$N$16,IF(A4&lt;='Invoerblad heterogene watergang'!$H$17,'Invoerblad heterogene watergang'!$N$17,""))))))))))</f>
        <v>1</v>
      </c>
      <c r="J4" s="23" t="str">
        <f>IF(A4&lt;='Invoerblad heterogene watergang'!$H$9,'Invoerblad heterogene watergang'!$O$9,IF(A4&lt;='Invoerblad heterogene watergang'!$H$10,'Invoerblad heterogene watergang'!$O$10,IF(A4&lt;='Invoerblad heterogene watergang'!$H$11,'Invoerblad heterogene watergang'!$O$11,IF(A4&lt;='Invoerblad heterogene watergang'!$H$12,'Invoerblad heterogene watergang'!$O$12,IF(A4&lt;='Invoerblad heterogene watergang'!$H$13,'Invoerblad heterogene watergang'!$O$13,IF(A4&lt;='Invoerblad heterogene watergang'!$H$14,'Invoerblad heterogene watergang'!$O$14,IF(A4&lt;='Invoerblad heterogene watergang'!$H$15,'Invoerblad heterogene watergang'!$O$15,IF(A4&lt;='Invoerblad heterogene watergang'!$H$16,'Invoerblad heterogene watergang'!$O$16,IF(A4&lt;='Invoerblad heterogene watergang'!$H$17,'Invoerblad heterogene watergang'!$O$17,"")))))))))</f>
        <v>Nee</v>
      </c>
      <c r="K4" s="23">
        <f>(IF(A4&lt;='Invoerblad heterogene watergang'!$H$9,'Invoerblad heterogene watergang'!$L$9,IF(A4&lt;='Invoerblad heterogene watergang'!$H$10,'Invoerblad heterogene watergang'!$L$10,IF(A4&lt;='Invoerblad heterogene watergang'!$H$11,'Invoerblad heterogene watergang'!$L$11,IF(A4&lt;='Invoerblad heterogene watergang'!$H$12,'Invoerblad heterogene watergang'!$L$12,IF(A4&lt;='Invoerblad heterogene watergang'!$H$13,'Invoerblad heterogene watergang'!$L$13,IF(A4&lt;='Invoerblad heterogene watergang'!$H$14,'Invoerblad heterogene watergang'!$L$14,IF(A4&lt;='Invoerblad heterogene watergang'!$H$15,'Invoerblad heterogene watergang'!$L$15,IF(A4&lt;='Invoerblad heterogene watergang'!$H$16,'Invoerblad heterogene watergang'!$L$16,IF(A4&lt;='Invoerblad heterogene watergang'!$H$17,'Invoerblad heterogene watergang'!$L$17,""))))))))))</f>
        <v>100</v>
      </c>
      <c r="L4" s="23" t="str">
        <f>(IF(A4&lt;='Invoerblad heterogene watergang'!$H$9,'Invoerblad heterogene watergang'!$M$9,IF(A4&lt;='Invoerblad heterogene watergang'!$H$10,'Invoerblad heterogene watergang'!$M$10,IF(A4&lt;='Invoerblad heterogene watergang'!$H$11,'Invoerblad heterogene watergang'!$M$11,IF(A4&lt;='Invoerblad heterogene watergang'!$H$12,'Invoerblad heterogene watergang'!$M$12,IF(A4&lt;='Invoerblad heterogene watergang'!$H$13,'Invoerblad heterogene watergang'!$M$13,IF(A4&lt;='Invoerblad heterogene watergang'!$H$14,'Invoerblad heterogene watergang'!$M$14,IF(A4&lt;='Invoerblad heterogene watergang'!$H$15,'Invoerblad heterogene watergang'!$M$15,IF(A4&lt;='Invoerblad heterogene watergang'!$H$16,'Invoerblad heterogene watergang'!$M$16,IF(A4&lt;='Invoerblad heterogene watergang'!$H$17,'Invoerblad heterogene watergang'!$M$17,""))))))))))</f>
        <v>Begroeiing volgt bodemverloop</v>
      </c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67"/>
      <c r="AD4" s="23"/>
      <c r="AE4" s="23"/>
    </row>
    <row r="5" spans="1:31" s="103" customFormat="1" x14ac:dyDescent="0.35">
      <c r="A5" s="24">
        <f>IF(A4="","",IF((A4+1)&gt;MAX('Invoerblad heterogene watergang'!$H$9:$H$17),"",'Uitgebreide invoer'!A4+(MAX('Invoerblad heterogene watergang'!$H$9:$H$17)/1000)))</f>
        <v>0.7</v>
      </c>
      <c r="B5" s="23">
        <f>IF(A5&lt;='Invoerblad heterogene watergang'!$H$9,'Invoerblad heterogene watergang'!$J$9,IF(A5&lt;='Invoerblad heterogene watergang'!$H$10,'Invoerblad heterogene watergang'!$J$10,IF(A5&lt;='Invoerblad heterogene watergang'!$H$11,'Invoerblad heterogene watergang'!$J$11,IF(A5&lt;='Invoerblad heterogene watergang'!$H$12,'Invoerblad heterogene watergang'!$J$12,IF(A5&lt;='Invoerblad heterogene watergang'!$H$13,'Invoerblad heterogene watergang'!$J$13,IF(A5&lt;='Invoerblad heterogene watergang'!$H$14,'Invoerblad heterogene watergang'!$J$14,IF(A5&lt;='Invoerblad heterogene watergang'!$H$15,'Invoerblad heterogene watergang'!$J$15,IF(A5&lt;='Invoerblad heterogene watergang'!$H$16,'Invoerblad heterogene watergang'!$J$16,IF(A5&lt;='Invoerblad heterogene watergang'!$H$17,'Invoerblad heterogene watergang'!$J$17,"")))))))))</f>
        <v>0.3</v>
      </c>
      <c r="C5" s="23" t="str">
        <f>IF(A5&lt;='Invoerblad heterogene watergang'!$H$9,'Invoerblad heterogene watergang'!$K$9,IF(A5&lt;='Invoerblad heterogene watergang'!$H$10,'Invoerblad heterogene watergang'!$K$10,IF(A5&lt;='Invoerblad heterogene watergang'!$H$11,'Invoerblad heterogene watergang'!$K$11,IF(A5&lt;='Invoerblad heterogene watergang'!$H$12,'Invoerblad heterogene watergang'!$K$12,IF(A5&lt;='Invoerblad heterogene watergang'!$H$13,'Invoerblad heterogene watergang'!$K$13,IF(A5&lt;='Invoerblad heterogene watergang'!$H$14,'Invoerblad heterogene watergang'!$K$14,IF(A5&lt;='Invoerblad heterogene watergang'!$H$15,'Invoerblad heterogene watergang'!$K$15,IF(A5&lt;='Invoerblad heterogene watergang'!$H$16,'Invoerblad heterogene watergang'!$K$16,IF(A5&lt;='Invoerblad heterogene watergang'!$H$17,'Invoerblad heterogene watergang'!$K$17,"")))))))))</f>
        <v>30 - Grasachtigen en ondergedoken soorten</v>
      </c>
      <c r="D5" s="23">
        <f t="shared" ref="D5:D68" si="0">IF(C5="100 - Riet",100,IF(C5="200 - Drijvend fonteinkruid",200,IF(C5="250 - Gele plomp",250,IF(C5="500 - Waterlelie",500,IF(C5="700 - Watergentiaan",700,30)))))</f>
        <v>30</v>
      </c>
      <c r="E5" s="23">
        <f>'Invoerblad heterogene watergang'!$F$9</f>
        <v>1.5</v>
      </c>
      <c r="F5" s="23">
        <f>'Invoerblad heterogene watergang'!$E$9</f>
        <v>1.2</v>
      </c>
      <c r="G5" s="23">
        <f>'Invoerblad heterogene watergang'!$B$9</f>
        <v>1.2</v>
      </c>
      <c r="H5" s="23">
        <f>'Invoerblad heterogene watergang'!$C$9</f>
        <v>1</v>
      </c>
      <c r="I5" s="23">
        <f>IF(B5="","",IF(A5&lt;='Invoerblad heterogene watergang'!$H$9,'Invoerblad heterogene watergang'!$N$9,IF(A5&lt;='Invoerblad heterogene watergang'!$H$10,'Invoerblad heterogene watergang'!$N$10,IF(A5&lt;='Invoerblad heterogene watergang'!$H$11,'Invoerblad heterogene watergang'!$N$11,IF(A5&lt;='Invoerblad heterogene watergang'!$H$12,'Invoerblad heterogene watergang'!$N$12,IF(A5&lt;='Invoerblad heterogene watergang'!$H$13,'Invoerblad heterogene watergang'!$N$13,IF(A5&lt;='Invoerblad heterogene watergang'!$H$14,'Invoerblad heterogene watergang'!$N$14,IF(A5&lt;='Invoerblad heterogene watergang'!$H$15,'Invoerblad heterogene watergang'!$N$15,IF(A5&lt;='Invoerblad heterogene watergang'!$H$16,'Invoerblad heterogene watergang'!$N$16,IF(A5&lt;='Invoerblad heterogene watergang'!$H$17,'Invoerblad heterogene watergang'!$N$17,""))))))))))</f>
        <v>1</v>
      </c>
      <c r="J5" s="23" t="str">
        <f>IF(A5&lt;='Invoerblad heterogene watergang'!$H$9,'Invoerblad heterogene watergang'!$O$9,IF(A5&lt;='Invoerblad heterogene watergang'!$H$10,'Invoerblad heterogene watergang'!$O$10,IF(A5&lt;='Invoerblad heterogene watergang'!$H$11,'Invoerblad heterogene watergang'!$O$11,IF(A5&lt;='Invoerblad heterogene watergang'!$H$12,'Invoerblad heterogene watergang'!$O$12,IF(A5&lt;='Invoerblad heterogene watergang'!$H$13,'Invoerblad heterogene watergang'!$O$13,IF(A5&lt;='Invoerblad heterogene watergang'!$H$14,'Invoerblad heterogene watergang'!$O$14,IF(A5&lt;='Invoerblad heterogene watergang'!$H$15,'Invoerblad heterogene watergang'!$O$15,IF(A5&lt;='Invoerblad heterogene watergang'!$H$16,'Invoerblad heterogene watergang'!$O$16,IF(A5&lt;='Invoerblad heterogene watergang'!$H$17,'Invoerblad heterogene watergang'!$O$17,"")))))))))</f>
        <v>Nee</v>
      </c>
      <c r="K5" s="23">
        <f>(IF(A5&lt;='Invoerblad heterogene watergang'!$H$9,'Invoerblad heterogene watergang'!$L$9,IF(A5&lt;='Invoerblad heterogene watergang'!$H$10,'Invoerblad heterogene watergang'!$L$10,IF(A5&lt;='Invoerblad heterogene watergang'!$H$11,'Invoerblad heterogene watergang'!$L$11,IF(A5&lt;='Invoerblad heterogene watergang'!$H$12,'Invoerblad heterogene watergang'!$L$12,IF(A5&lt;='Invoerblad heterogene watergang'!$H$13,'Invoerblad heterogene watergang'!$L$13,IF(A5&lt;='Invoerblad heterogene watergang'!$H$14,'Invoerblad heterogene watergang'!$L$14,IF(A5&lt;='Invoerblad heterogene watergang'!$H$15,'Invoerblad heterogene watergang'!$L$15,IF(A5&lt;='Invoerblad heterogene watergang'!$H$16,'Invoerblad heterogene watergang'!$L$16,IF(A5&lt;='Invoerblad heterogene watergang'!$H$17,'Invoerblad heterogene watergang'!$L$17,""))))))))))</f>
        <v>100</v>
      </c>
      <c r="L5" s="23" t="str">
        <f>(IF(A5&lt;='Invoerblad heterogene watergang'!$H$9,'Invoerblad heterogene watergang'!$M$9,IF(A5&lt;='Invoerblad heterogene watergang'!$H$10,'Invoerblad heterogene watergang'!$M$10,IF(A5&lt;='Invoerblad heterogene watergang'!$H$11,'Invoerblad heterogene watergang'!$M$11,IF(A5&lt;='Invoerblad heterogene watergang'!$H$12,'Invoerblad heterogene watergang'!$M$12,IF(A5&lt;='Invoerblad heterogene watergang'!$H$13,'Invoerblad heterogene watergang'!$M$13,IF(A5&lt;='Invoerblad heterogene watergang'!$H$14,'Invoerblad heterogene watergang'!$M$14,IF(A5&lt;='Invoerblad heterogene watergang'!$H$15,'Invoerblad heterogene watergang'!$M$15,IF(A5&lt;='Invoerblad heterogene watergang'!$H$16,'Invoerblad heterogene watergang'!$M$16,IF(A5&lt;='Invoerblad heterogene watergang'!$H$17,'Invoerblad heterogene watergang'!$M$17,""))))))))))</f>
        <v>Begroeiing volgt bodemverloop</v>
      </c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67"/>
      <c r="AD5" s="23"/>
      <c r="AE5" s="23"/>
    </row>
    <row r="6" spans="1:31" s="103" customFormat="1" x14ac:dyDescent="0.35">
      <c r="A6" s="24">
        <f>IF(A5="","",IF((A5+1)&gt;MAX('Invoerblad heterogene watergang'!$H$9:$H$17),"",'Uitgebreide invoer'!A5+(MAX('Invoerblad heterogene watergang'!$H$9:$H$17)/1000)))</f>
        <v>1.4</v>
      </c>
      <c r="B6" s="23">
        <f>IF(A6&lt;='Invoerblad heterogene watergang'!$H$9,'Invoerblad heterogene watergang'!$J$9,IF(A6&lt;='Invoerblad heterogene watergang'!$H$10,'Invoerblad heterogene watergang'!$J$10,IF(A6&lt;='Invoerblad heterogene watergang'!$H$11,'Invoerblad heterogene watergang'!$J$11,IF(A6&lt;='Invoerblad heterogene watergang'!$H$12,'Invoerblad heterogene watergang'!$J$12,IF(A6&lt;='Invoerblad heterogene watergang'!$H$13,'Invoerblad heterogene watergang'!$J$13,IF(A6&lt;='Invoerblad heterogene watergang'!$H$14,'Invoerblad heterogene watergang'!$J$14,IF(A6&lt;='Invoerblad heterogene watergang'!$H$15,'Invoerblad heterogene watergang'!$J$15,IF(A6&lt;='Invoerblad heterogene watergang'!$H$16,'Invoerblad heterogene watergang'!$J$16,IF(A6&lt;='Invoerblad heterogene watergang'!$H$17,'Invoerblad heterogene watergang'!$J$17,"")))))))))</f>
        <v>0.3</v>
      </c>
      <c r="C6" s="23" t="str">
        <f>IF(A6&lt;='Invoerblad heterogene watergang'!$H$9,'Invoerblad heterogene watergang'!$K$9,IF(A6&lt;='Invoerblad heterogene watergang'!$H$10,'Invoerblad heterogene watergang'!$K$10,IF(A6&lt;='Invoerblad heterogene watergang'!$H$11,'Invoerblad heterogene watergang'!$K$11,IF(A6&lt;='Invoerblad heterogene watergang'!$H$12,'Invoerblad heterogene watergang'!$K$12,IF(A6&lt;='Invoerblad heterogene watergang'!$H$13,'Invoerblad heterogene watergang'!$K$13,IF(A6&lt;='Invoerblad heterogene watergang'!$H$14,'Invoerblad heterogene watergang'!$K$14,IF(A6&lt;='Invoerblad heterogene watergang'!$H$15,'Invoerblad heterogene watergang'!$K$15,IF(A6&lt;='Invoerblad heterogene watergang'!$H$16,'Invoerblad heterogene watergang'!$K$16,IF(A6&lt;='Invoerblad heterogene watergang'!$H$17,'Invoerblad heterogene watergang'!$K$17,"")))))))))</f>
        <v>30 - Grasachtigen en ondergedoken soorten</v>
      </c>
      <c r="D6" s="23">
        <f t="shared" si="0"/>
        <v>30</v>
      </c>
      <c r="E6" s="23">
        <f>'Invoerblad heterogene watergang'!$F$9</f>
        <v>1.5</v>
      </c>
      <c r="F6" s="23">
        <f>'Invoerblad heterogene watergang'!$E$9</f>
        <v>1.2</v>
      </c>
      <c r="G6" s="23">
        <f>'Invoerblad heterogene watergang'!$B$9</f>
        <v>1.2</v>
      </c>
      <c r="H6" s="23">
        <f>'Invoerblad heterogene watergang'!$C$9</f>
        <v>1</v>
      </c>
      <c r="I6" s="23">
        <f>IF(B6="","",IF(A6&lt;='Invoerblad heterogene watergang'!$H$9,'Invoerblad heterogene watergang'!$N$9,IF(A6&lt;='Invoerblad heterogene watergang'!$H$10,'Invoerblad heterogene watergang'!$N$10,IF(A6&lt;='Invoerblad heterogene watergang'!$H$11,'Invoerblad heterogene watergang'!$N$11,IF(A6&lt;='Invoerblad heterogene watergang'!$H$12,'Invoerblad heterogene watergang'!$N$12,IF(A6&lt;='Invoerblad heterogene watergang'!$H$13,'Invoerblad heterogene watergang'!$N$13,IF(A6&lt;='Invoerblad heterogene watergang'!$H$14,'Invoerblad heterogene watergang'!$N$14,IF(A6&lt;='Invoerblad heterogene watergang'!$H$15,'Invoerblad heterogene watergang'!$N$15,IF(A6&lt;='Invoerblad heterogene watergang'!$H$16,'Invoerblad heterogene watergang'!$N$16,IF(A6&lt;='Invoerblad heterogene watergang'!$H$17,'Invoerblad heterogene watergang'!$N$17,""))))))))))</f>
        <v>1</v>
      </c>
      <c r="J6" s="23" t="str">
        <f>IF(A6&lt;='Invoerblad heterogene watergang'!$H$9,'Invoerblad heterogene watergang'!$O$9,IF(A6&lt;='Invoerblad heterogene watergang'!$H$10,'Invoerblad heterogene watergang'!$O$10,IF(A6&lt;='Invoerblad heterogene watergang'!$H$11,'Invoerblad heterogene watergang'!$O$11,IF(A6&lt;='Invoerblad heterogene watergang'!$H$12,'Invoerblad heterogene watergang'!$O$12,IF(A6&lt;='Invoerblad heterogene watergang'!$H$13,'Invoerblad heterogene watergang'!$O$13,IF(A6&lt;='Invoerblad heterogene watergang'!$H$14,'Invoerblad heterogene watergang'!$O$14,IF(A6&lt;='Invoerblad heterogene watergang'!$H$15,'Invoerblad heterogene watergang'!$O$15,IF(A6&lt;='Invoerblad heterogene watergang'!$H$16,'Invoerblad heterogene watergang'!$O$16,IF(A6&lt;='Invoerblad heterogene watergang'!$H$17,'Invoerblad heterogene watergang'!$O$17,"")))))))))</f>
        <v>Nee</v>
      </c>
      <c r="K6" s="23">
        <f>(IF(A6&lt;='Invoerblad heterogene watergang'!$H$9,'Invoerblad heterogene watergang'!$L$9,IF(A6&lt;='Invoerblad heterogene watergang'!$H$10,'Invoerblad heterogene watergang'!$L$10,IF(A6&lt;='Invoerblad heterogene watergang'!$H$11,'Invoerblad heterogene watergang'!$L$11,IF(A6&lt;='Invoerblad heterogene watergang'!$H$12,'Invoerblad heterogene watergang'!$L$12,IF(A6&lt;='Invoerblad heterogene watergang'!$H$13,'Invoerblad heterogene watergang'!$L$13,IF(A6&lt;='Invoerblad heterogene watergang'!$H$14,'Invoerblad heterogene watergang'!$L$14,IF(A6&lt;='Invoerblad heterogene watergang'!$H$15,'Invoerblad heterogene watergang'!$L$15,IF(A6&lt;='Invoerblad heterogene watergang'!$H$16,'Invoerblad heterogene watergang'!$L$16,IF(A6&lt;='Invoerblad heterogene watergang'!$H$17,'Invoerblad heterogene watergang'!$L$17,""))))))))))</f>
        <v>100</v>
      </c>
      <c r="L6" s="23" t="str">
        <f>(IF(A6&lt;='Invoerblad heterogene watergang'!$H$9,'Invoerblad heterogene watergang'!$M$9,IF(A6&lt;='Invoerblad heterogene watergang'!$H$10,'Invoerblad heterogene watergang'!$M$10,IF(A6&lt;='Invoerblad heterogene watergang'!$H$11,'Invoerblad heterogene watergang'!$M$11,IF(A6&lt;='Invoerblad heterogene watergang'!$H$12,'Invoerblad heterogene watergang'!$M$12,IF(A6&lt;='Invoerblad heterogene watergang'!$H$13,'Invoerblad heterogene watergang'!$M$13,IF(A6&lt;='Invoerblad heterogene watergang'!$H$14,'Invoerblad heterogene watergang'!$M$14,IF(A6&lt;='Invoerblad heterogene watergang'!$H$15,'Invoerblad heterogene watergang'!$M$15,IF(A6&lt;='Invoerblad heterogene watergang'!$H$16,'Invoerblad heterogene watergang'!$M$16,IF(A6&lt;='Invoerblad heterogene watergang'!$H$17,'Invoerblad heterogene watergang'!$M$17,""))))))))))</f>
        <v>Begroeiing volgt bodemverloop</v>
      </c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67"/>
      <c r="AD6" s="23"/>
      <c r="AE6" s="23"/>
    </row>
    <row r="7" spans="1:31" s="103" customFormat="1" x14ac:dyDescent="0.35">
      <c r="A7" s="24">
        <f>IF(A6="","",IF((A6+1)&gt;MAX('Invoerblad heterogene watergang'!$H$9:$H$17),"",'Uitgebreide invoer'!A6+(MAX('Invoerblad heterogene watergang'!$H$9:$H$17)/1000)))</f>
        <v>2.0999999999999996</v>
      </c>
      <c r="B7" s="23">
        <f>IF(A7&lt;='Invoerblad heterogene watergang'!$H$9,'Invoerblad heterogene watergang'!$J$9,IF(A7&lt;='Invoerblad heterogene watergang'!$H$10,'Invoerblad heterogene watergang'!$J$10,IF(A7&lt;='Invoerblad heterogene watergang'!$H$11,'Invoerblad heterogene watergang'!$J$11,IF(A7&lt;='Invoerblad heterogene watergang'!$H$12,'Invoerblad heterogene watergang'!$J$12,IF(A7&lt;='Invoerblad heterogene watergang'!$H$13,'Invoerblad heterogene watergang'!$J$13,IF(A7&lt;='Invoerblad heterogene watergang'!$H$14,'Invoerblad heterogene watergang'!$J$14,IF(A7&lt;='Invoerblad heterogene watergang'!$H$15,'Invoerblad heterogene watergang'!$J$15,IF(A7&lt;='Invoerblad heterogene watergang'!$H$16,'Invoerblad heterogene watergang'!$J$16,IF(A7&lt;='Invoerblad heterogene watergang'!$H$17,'Invoerblad heterogene watergang'!$J$17,"")))))))))</f>
        <v>0.3</v>
      </c>
      <c r="C7" s="23" t="str">
        <f>IF(A7&lt;='Invoerblad heterogene watergang'!$H$9,'Invoerblad heterogene watergang'!$K$9,IF(A7&lt;='Invoerblad heterogene watergang'!$H$10,'Invoerblad heterogene watergang'!$K$10,IF(A7&lt;='Invoerblad heterogene watergang'!$H$11,'Invoerblad heterogene watergang'!$K$11,IF(A7&lt;='Invoerblad heterogene watergang'!$H$12,'Invoerblad heterogene watergang'!$K$12,IF(A7&lt;='Invoerblad heterogene watergang'!$H$13,'Invoerblad heterogene watergang'!$K$13,IF(A7&lt;='Invoerblad heterogene watergang'!$H$14,'Invoerblad heterogene watergang'!$K$14,IF(A7&lt;='Invoerblad heterogene watergang'!$H$15,'Invoerblad heterogene watergang'!$K$15,IF(A7&lt;='Invoerblad heterogene watergang'!$H$16,'Invoerblad heterogene watergang'!$K$16,IF(A7&lt;='Invoerblad heterogene watergang'!$H$17,'Invoerblad heterogene watergang'!$K$17,"")))))))))</f>
        <v>30 - Grasachtigen en ondergedoken soorten</v>
      </c>
      <c r="D7" s="23">
        <f t="shared" si="0"/>
        <v>30</v>
      </c>
      <c r="E7" s="23">
        <f>'Invoerblad heterogene watergang'!$F$9</f>
        <v>1.5</v>
      </c>
      <c r="F7" s="23">
        <f>'Invoerblad heterogene watergang'!$E$9</f>
        <v>1.2</v>
      </c>
      <c r="G7" s="23">
        <f>'Invoerblad heterogene watergang'!$B$9</f>
        <v>1.2</v>
      </c>
      <c r="H7" s="23">
        <f>'Invoerblad heterogene watergang'!$C$9</f>
        <v>1</v>
      </c>
      <c r="I7" s="23">
        <f>IF(B7="","",IF(A7&lt;='Invoerblad heterogene watergang'!$H$9,'Invoerblad heterogene watergang'!$N$9,IF(A7&lt;='Invoerblad heterogene watergang'!$H$10,'Invoerblad heterogene watergang'!$N$10,IF(A7&lt;='Invoerblad heterogene watergang'!$H$11,'Invoerblad heterogene watergang'!$N$11,IF(A7&lt;='Invoerblad heterogene watergang'!$H$12,'Invoerblad heterogene watergang'!$N$12,IF(A7&lt;='Invoerblad heterogene watergang'!$H$13,'Invoerblad heterogene watergang'!$N$13,IF(A7&lt;='Invoerblad heterogene watergang'!$H$14,'Invoerblad heterogene watergang'!$N$14,IF(A7&lt;='Invoerblad heterogene watergang'!$H$15,'Invoerblad heterogene watergang'!$N$15,IF(A7&lt;='Invoerblad heterogene watergang'!$H$16,'Invoerblad heterogene watergang'!$N$16,IF(A7&lt;='Invoerblad heterogene watergang'!$H$17,'Invoerblad heterogene watergang'!$N$17,""))))))))))</f>
        <v>1</v>
      </c>
      <c r="J7" s="23" t="str">
        <f>IF(A7&lt;='Invoerblad heterogene watergang'!$H$9,'Invoerblad heterogene watergang'!$O$9,IF(A7&lt;='Invoerblad heterogene watergang'!$H$10,'Invoerblad heterogene watergang'!$O$10,IF(A7&lt;='Invoerblad heterogene watergang'!$H$11,'Invoerblad heterogene watergang'!$O$11,IF(A7&lt;='Invoerblad heterogene watergang'!$H$12,'Invoerblad heterogene watergang'!$O$12,IF(A7&lt;='Invoerblad heterogene watergang'!$H$13,'Invoerblad heterogene watergang'!$O$13,IF(A7&lt;='Invoerblad heterogene watergang'!$H$14,'Invoerblad heterogene watergang'!$O$14,IF(A7&lt;='Invoerblad heterogene watergang'!$H$15,'Invoerblad heterogene watergang'!$O$15,IF(A7&lt;='Invoerblad heterogene watergang'!$H$16,'Invoerblad heterogene watergang'!$O$16,IF(A7&lt;='Invoerblad heterogene watergang'!$H$17,'Invoerblad heterogene watergang'!$O$17,"")))))))))</f>
        <v>Nee</v>
      </c>
      <c r="K7" s="23">
        <f>(IF(A7&lt;='Invoerblad heterogene watergang'!$H$9,'Invoerblad heterogene watergang'!$L$9,IF(A7&lt;='Invoerblad heterogene watergang'!$H$10,'Invoerblad heterogene watergang'!$L$10,IF(A7&lt;='Invoerblad heterogene watergang'!$H$11,'Invoerblad heterogene watergang'!$L$11,IF(A7&lt;='Invoerblad heterogene watergang'!$H$12,'Invoerblad heterogene watergang'!$L$12,IF(A7&lt;='Invoerblad heterogene watergang'!$H$13,'Invoerblad heterogene watergang'!$L$13,IF(A7&lt;='Invoerblad heterogene watergang'!$H$14,'Invoerblad heterogene watergang'!$L$14,IF(A7&lt;='Invoerblad heterogene watergang'!$H$15,'Invoerblad heterogene watergang'!$L$15,IF(A7&lt;='Invoerblad heterogene watergang'!$H$16,'Invoerblad heterogene watergang'!$L$16,IF(A7&lt;='Invoerblad heterogene watergang'!$H$17,'Invoerblad heterogene watergang'!$L$17,""))))))))))</f>
        <v>100</v>
      </c>
      <c r="L7" s="23" t="str">
        <f>(IF(A7&lt;='Invoerblad heterogene watergang'!$H$9,'Invoerblad heterogene watergang'!$M$9,IF(A7&lt;='Invoerblad heterogene watergang'!$H$10,'Invoerblad heterogene watergang'!$M$10,IF(A7&lt;='Invoerblad heterogene watergang'!$H$11,'Invoerblad heterogene watergang'!$M$11,IF(A7&lt;='Invoerblad heterogene watergang'!$H$12,'Invoerblad heterogene watergang'!$M$12,IF(A7&lt;='Invoerblad heterogene watergang'!$H$13,'Invoerblad heterogene watergang'!$M$13,IF(A7&lt;='Invoerblad heterogene watergang'!$H$14,'Invoerblad heterogene watergang'!$M$14,IF(A7&lt;='Invoerblad heterogene watergang'!$H$15,'Invoerblad heterogene watergang'!$M$15,IF(A7&lt;='Invoerblad heterogene watergang'!$H$16,'Invoerblad heterogene watergang'!$M$16,IF(A7&lt;='Invoerblad heterogene watergang'!$H$17,'Invoerblad heterogene watergang'!$M$17,""))))))))))</f>
        <v>Begroeiing volgt bodemverloop</v>
      </c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67"/>
      <c r="AD7" s="23"/>
      <c r="AE7" s="23"/>
    </row>
    <row r="8" spans="1:31" s="103" customFormat="1" x14ac:dyDescent="0.35">
      <c r="A8" s="24">
        <f>IF(A7="","",IF((A7+1)&gt;MAX('Invoerblad heterogene watergang'!$H$9:$H$17),"",'Uitgebreide invoer'!A7+(MAX('Invoerblad heterogene watergang'!$H$9:$H$17)/1000)))</f>
        <v>2.8</v>
      </c>
      <c r="B8" s="23">
        <f>IF(A8&lt;='Invoerblad heterogene watergang'!$H$9,'Invoerblad heterogene watergang'!$J$9,IF(A8&lt;='Invoerblad heterogene watergang'!$H$10,'Invoerblad heterogene watergang'!$J$10,IF(A8&lt;='Invoerblad heterogene watergang'!$H$11,'Invoerblad heterogene watergang'!$J$11,IF(A8&lt;='Invoerblad heterogene watergang'!$H$12,'Invoerblad heterogene watergang'!$J$12,IF(A8&lt;='Invoerblad heterogene watergang'!$H$13,'Invoerblad heterogene watergang'!$J$13,IF(A8&lt;='Invoerblad heterogene watergang'!$H$14,'Invoerblad heterogene watergang'!$J$14,IF(A8&lt;='Invoerblad heterogene watergang'!$H$15,'Invoerblad heterogene watergang'!$J$15,IF(A8&lt;='Invoerblad heterogene watergang'!$H$16,'Invoerblad heterogene watergang'!$J$16,IF(A8&lt;='Invoerblad heterogene watergang'!$H$17,'Invoerblad heterogene watergang'!$J$17,"")))))))))</f>
        <v>0.3</v>
      </c>
      <c r="C8" s="23" t="str">
        <f>IF(A8&lt;='Invoerblad heterogene watergang'!$H$9,'Invoerblad heterogene watergang'!$K$9,IF(A8&lt;='Invoerblad heterogene watergang'!$H$10,'Invoerblad heterogene watergang'!$K$10,IF(A8&lt;='Invoerblad heterogene watergang'!$H$11,'Invoerblad heterogene watergang'!$K$11,IF(A8&lt;='Invoerblad heterogene watergang'!$H$12,'Invoerblad heterogene watergang'!$K$12,IF(A8&lt;='Invoerblad heterogene watergang'!$H$13,'Invoerblad heterogene watergang'!$K$13,IF(A8&lt;='Invoerblad heterogene watergang'!$H$14,'Invoerblad heterogene watergang'!$K$14,IF(A8&lt;='Invoerblad heterogene watergang'!$H$15,'Invoerblad heterogene watergang'!$K$15,IF(A8&lt;='Invoerblad heterogene watergang'!$H$16,'Invoerblad heterogene watergang'!$K$16,IF(A8&lt;='Invoerblad heterogene watergang'!$H$17,'Invoerblad heterogene watergang'!$K$17,"")))))))))</f>
        <v>30 - Grasachtigen en ondergedoken soorten</v>
      </c>
      <c r="D8" s="23">
        <f t="shared" si="0"/>
        <v>30</v>
      </c>
      <c r="E8" s="23">
        <f>'Invoerblad heterogene watergang'!$F$9</f>
        <v>1.5</v>
      </c>
      <c r="F8" s="23">
        <f>'Invoerblad heterogene watergang'!$E$9</f>
        <v>1.2</v>
      </c>
      <c r="G8" s="23">
        <f>'Invoerblad heterogene watergang'!$B$9</f>
        <v>1.2</v>
      </c>
      <c r="H8" s="23">
        <f>'Invoerblad heterogene watergang'!$C$9</f>
        <v>1</v>
      </c>
      <c r="I8" s="23">
        <f>IF(B8="","",IF(A8&lt;='Invoerblad heterogene watergang'!$H$9,'Invoerblad heterogene watergang'!$N$9,IF(A8&lt;='Invoerblad heterogene watergang'!$H$10,'Invoerblad heterogene watergang'!$N$10,IF(A8&lt;='Invoerblad heterogene watergang'!$H$11,'Invoerblad heterogene watergang'!$N$11,IF(A8&lt;='Invoerblad heterogene watergang'!$H$12,'Invoerblad heterogene watergang'!$N$12,IF(A8&lt;='Invoerblad heterogene watergang'!$H$13,'Invoerblad heterogene watergang'!$N$13,IF(A8&lt;='Invoerblad heterogene watergang'!$H$14,'Invoerblad heterogene watergang'!$N$14,IF(A8&lt;='Invoerblad heterogene watergang'!$H$15,'Invoerblad heterogene watergang'!$N$15,IF(A8&lt;='Invoerblad heterogene watergang'!$H$16,'Invoerblad heterogene watergang'!$N$16,IF(A8&lt;='Invoerblad heterogene watergang'!$H$17,'Invoerblad heterogene watergang'!$N$17,""))))))))))</f>
        <v>1</v>
      </c>
      <c r="J8" s="23" t="str">
        <f>IF(A8&lt;='Invoerblad heterogene watergang'!$H$9,'Invoerblad heterogene watergang'!$O$9,IF(A8&lt;='Invoerblad heterogene watergang'!$H$10,'Invoerblad heterogene watergang'!$O$10,IF(A8&lt;='Invoerblad heterogene watergang'!$H$11,'Invoerblad heterogene watergang'!$O$11,IF(A8&lt;='Invoerblad heterogene watergang'!$H$12,'Invoerblad heterogene watergang'!$O$12,IF(A8&lt;='Invoerblad heterogene watergang'!$H$13,'Invoerblad heterogene watergang'!$O$13,IF(A8&lt;='Invoerblad heterogene watergang'!$H$14,'Invoerblad heterogene watergang'!$O$14,IF(A8&lt;='Invoerblad heterogene watergang'!$H$15,'Invoerblad heterogene watergang'!$O$15,IF(A8&lt;='Invoerblad heterogene watergang'!$H$16,'Invoerblad heterogene watergang'!$O$16,IF(A8&lt;='Invoerblad heterogene watergang'!$H$17,'Invoerblad heterogene watergang'!$O$17,"")))))))))</f>
        <v>Nee</v>
      </c>
      <c r="K8" s="23">
        <f>(IF(A8&lt;='Invoerblad heterogene watergang'!$H$9,'Invoerblad heterogene watergang'!$L$9,IF(A8&lt;='Invoerblad heterogene watergang'!$H$10,'Invoerblad heterogene watergang'!$L$10,IF(A8&lt;='Invoerblad heterogene watergang'!$H$11,'Invoerblad heterogene watergang'!$L$11,IF(A8&lt;='Invoerblad heterogene watergang'!$H$12,'Invoerblad heterogene watergang'!$L$12,IF(A8&lt;='Invoerblad heterogene watergang'!$H$13,'Invoerblad heterogene watergang'!$L$13,IF(A8&lt;='Invoerblad heterogene watergang'!$H$14,'Invoerblad heterogene watergang'!$L$14,IF(A8&lt;='Invoerblad heterogene watergang'!$H$15,'Invoerblad heterogene watergang'!$L$15,IF(A8&lt;='Invoerblad heterogene watergang'!$H$16,'Invoerblad heterogene watergang'!$L$16,IF(A8&lt;='Invoerblad heterogene watergang'!$H$17,'Invoerblad heterogene watergang'!$L$17,""))))))))))</f>
        <v>100</v>
      </c>
      <c r="L8" s="23" t="str">
        <f>(IF(A8&lt;='Invoerblad heterogene watergang'!$H$9,'Invoerblad heterogene watergang'!$M$9,IF(A8&lt;='Invoerblad heterogene watergang'!$H$10,'Invoerblad heterogene watergang'!$M$10,IF(A8&lt;='Invoerblad heterogene watergang'!$H$11,'Invoerblad heterogene watergang'!$M$11,IF(A8&lt;='Invoerblad heterogene watergang'!$H$12,'Invoerblad heterogene watergang'!$M$12,IF(A8&lt;='Invoerblad heterogene watergang'!$H$13,'Invoerblad heterogene watergang'!$M$13,IF(A8&lt;='Invoerblad heterogene watergang'!$H$14,'Invoerblad heterogene watergang'!$M$14,IF(A8&lt;='Invoerblad heterogene watergang'!$H$15,'Invoerblad heterogene watergang'!$M$15,IF(A8&lt;='Invoerblad heterogene watergang'!$H$16,'Invoerblad heterogene watergang'!$M$16,IF(A8&lt;='Invoerblad heterogene watergang'!$H$17,'Invoerblad heterogene watergang'!$M$17,""))))))))))</f>
        <v>Begroeiing volgt bodemverloop</v>
      </c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67"/>
      <c r="AD8" s="23"/>
      <c r="AE8" s="23"/>
    </row>
    <row r="9" spans="1:31" s="103" customFormat="1" x14ac:dyDescent="0.35">
      <c r="A9" s="24">
        <f>IF(A8="","",IF((A8+1)&gt;MAX('Invoerblad heterogene watergang'!$H$9:$H$17),"",'Uitgebreide invoer'!A8+(MAX('Invoerblad heterogene watergang'!$H$9:$H$17)/1000)))</f>
        <v>3.5</v>
      </c>
      <c r="B9" s="23">
        <f>IF(A9&lt;='Invoerblad heterogene watergang'!$H$9,'Invoerblad heterogene watergang'!$J$9,IF(A9&lt;='Invoerblad heterogene watergang'!$H$10,'Invoerblad heterogene watergang'!$J$10,IF(A9&lt;='Invoerblad heterogene watergang'!$H$11,'Invoerblad heterogene watergang'!$J$11,IF(A9&lt;='Invoerblad heterogene watergang'!$H$12,'Invoerblad heterogene watergang'!$J$12,IF(A9&lt;='Invoerblad heterogene watergang'!$H$13,'Invoerblad heterogene watergang'!$J$13,IF(A9&lt;='Invoerblad heterogene watergang'!$H$14,'Invoerblad heterogene watergang'!$J$14,IF(A9&lt;='Invoerblad heterogene watergang'!$H$15,'Invoerblad heterogene watergang'!$J$15,IF(A9&lt;='Invoerblad heterogene watergang'!$H$16,'Invoerblad heterogene watergang'!$J$16,IF(A9&lt;='Invoerblad heterogene watergang'!$H$17,'Invoerblad heterogene watergang'!$J$17,"")))))))))</f>
        <v>0.3</v>
      </c>
      <c r="C9" s="23" t="str">
        <f>IF(A9&lt;='Invoerblad heterogene watergang'!$H$9,'Invoerblad heterogene watergang'!$K$9,IF(A9&lt;='Invoerblad heterogene watergang'!$H$10,'Invoerblad heterogene watergang'!$K$10,IF(A9&lt;='Invoerblad heterogene watergang'!$H$11,'Invoerblad heterogene watergang'!$K$11,IF(A9&lt;='Invoerblad heterogene watergang'!$H$12,'Invoerblad heterogene watergang'!$K$12,IF(A9&lt;='Invoerblad heterogene watergang'!$H$13,'Invoerblad heterogene watergang'!$K$13,IF(A9&lt;='Invoerblad heterogene watergang'!$H$14,'Invoerblad heterogene watergang'!$K$14,IF(A9&lt;='Invoerblad heterogene watergang'!$H$15,'Invoerblad heterogene watergang'!$K$15,IF(A9&lt;='Invoerblad heterogene watergang'!$H$16,'Invoerblad heterogene watergang'!$K$16,IF(A9&lt;='Invoerblad heterogene watergang'!$H$17,'Invoerblad heterogene watergang'!$K$17,"")))))))))</f>
        <v>30 - Grasachtigen en ondergedoken soorten</v>
      </c>
      <c r="D9" s="23">
        <f t="shared" si="0"/>
        <v>30</v>
      </c>
      <c r="E9" s="23">
        <f>'Invoerblad heterogene watergang'!$F$9</f>
        <v>1.5</v>
      </c>
      <c r="F9" s="23">
        <f>'Invoerblad heterogene watergang'!$E$9</f>
        <v>1.2</v>
      </c>
      <c r="G9" s="23">
        <f>'Invoerblad heterogene watergang'!$B$9</f>
        <v>1.2</v>
      </c>
      <c r="H9" s="23">
        <f>'Invoerblad heterogene watergang'!$C$9</f>
        <v>1</v>
      </c>
      <c r="I9" s="23">
        <f>IF(B9="","",IF(A9&lt;='Invoerblad heterogene watergang'!$H$9,'Invoerblad heterogene watergang'!$N$9,IF(A9&lt;='Invoerblad heterogene watergang'!$H$10,'Invoerblad heterogene watergang'!$N$10,IF(A9&lt;='Invoerblad heterogene watergang'!$H$11,'Invoerblad heterogene watergang'!$N$11,IF(A9&lt;='Invoerblad heterogene watergang'!$H$12,'Invoerblad heterogene watergang'!$N$12,IF(A9&lt;='Invoerblad heterogene watergang'!$H$13,'Invoerblad heterogene watergang'!$N$13,IF(A9&lt;='Invoerblad heterogene watergang'!$H$14,'Invoerblad heterogene watergang'!$N$14,IF(A9&lt;='Invoerblad heterogene watergang'!$H$15,'Invoerblad heterogene watergang'!$N$15,IF(A9&lt;='Invoerblad heterogene watergang'!$H$16,'Invoerblad heterogene watergang'!$N$16,IF(A9&lt;='Invoerblad heterogene watergang'!$H$17,'Invoerblad heterogene watergang'!$N$17,""))))))))))</f>
        <v>1</v>
      </c>
      <c r="J9" s="23" t="str">
        <f>IF(A9&lt;='Invoerblad heterogene watergang'!$H$9,'Invoerblad heterogene watergang'!$O$9,IF(A9&lt;='Invoerblad heterogene watergang'!$H$10,'Invoerblad heterogene watergang'!$O$10,IF(A9&lt;='Invoerblad heterogene watergang'!$H$11,'Invoerblad heterogene watergang'!$O$11,IF(A9&lt;='Invoerblad heterogene watergang'!$H$12,'Invoerblad heterogene watergang'!$O$12,IF(A9&lt;='Invoerblad heterogene watergang'!$H$13,'Invoerblad heterogene watergang'!$O$13,IF(A9&lt;='Invoerblad heterogene watergang'!$H$14,'Invoerblad heterogene watergang'!$O$14,IF(A9&lt;='Invoerblad heterogene watergang'!$H$15,'Invoerblad heterogene watergang'!$O$15,IF(A9&lt;='Invoerblad heterogene watergang'!$H$16,'Invoerblad heterogene watergang'!$O$16,IF(A9&lt;='Invoerblad heterogene watergang'!$H$17,'Invoerblad heterogene watergang'!$O$17,"")))))))))</f>
        <v>Nee</v>
      </c>
      <c r="K9" s="23">
        <f>(IF(A9&lt;='Invoerblad heterogene watergang'!$H$9,'Invoerblad heterogene watergang'!$L$9,IF(A9&lt;='Invoerblad heterogene watergang'!$H$10,'Invoerblad heterogene watergang'!$L$10,IF(A9&lt;='Invoerblad heterogene watergang'!$H$11,'Invoerblad heterogene watergang'!$L$11,IF(A9&lt;='Invoerblad heterogene watergang'!$H$12,'Invoerblad heterogene watergang'!$L$12,IF(A9&lt;='Invoerblad heterogene watergang'!$H$13,'Invoerblad heterogene watergang'!$L$13,IF(A9&lt;='Invoerblad heterogene watergang'!$H$14,'Invoerblad heterogene watergang'!$L$14,IF(A9&lt;='Invoerblad heterogene watergang'!$H$15,'Invoerblad heterogene watergang'!$L$15,IF(A9&lt;='Invoerblad heterogene watergang'!$H$16,'Invoerblad heterogene watergang'!$L$16,IF(A9&lt;='Invoerblad heterogene watergang'!$H$17,'Invoerblad heterogene watergang'!$L$17,""))))))))))</f>
        <v>100</v>
      </c>
      <c r="L9" s="23" t="str">
        <f>(IF(A9&lt;='Invoerblad heterogene watergang'!$H$9,'Invoerblad heterogene watergang'!$M$9,IF(A9&lt;='Invoerblad heterogene watergang'!$H$10,'Invoerblad heterogene watergang'!$M$10,IF(A9&lt;='Invoerblad heterogene watergang'!$H$11,'Invoerblad heterogene watergang'!$M$11,IF(A9&lt;='Invoerblad heterogene watergang'!$H$12,'Invoerblad heterogene watergang'!$M$12,IF(A9&lt;='Invoerblad heterogene watergang'!$H$13,'Invoerblad heterogene watergang'!$M$13,IF(A9&lt;='Invoerblad heterogene watergang'!$H$14,'Invoerblad heterogene watergang'!$M$14,IF(A9&lt;='Invoerblad heterogene watergang'!$H$15,'Invoerblad heterogene watergang'!$M$15,IF(A9&lt;='Invoerblad heterogene watergang'!$H$16,'Invoerblad heterogene watergang'!$M$16,IF(A9&lt;='Invoerblad heterogene watergang'!$H$17,'Invoerblad heterogene watergang'!$M$17,""))))))))))</f>
        <v>Begroeiing volgt bodemverloop</v>
      </c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67"/>
      <c r="AD9" s="23"/>
      <c r="AE9" s="23"/>
    </row>
    <row r="10" spans="1:31" s="103" customFormat="1" x14ac:dyDescent="0.35">
      <c r="A10" s="24">
        <f>IF(A9="","",IF((A9+1)&gt;MAX('Invoerblad heterogene watergang'!$H$9:$H$17),"",'Uitgebreide invoer'!A9+(MAX('Invoerblad heterogene watergang'!$H$9:$H$17)/1000)))</f>
        <v>4.2</v>
      </c>
      <c r="B10" s="23">
        <f>IF(A10&lt;='Invoerblad heterogene watergang'!$H$9,'Invoerblad heterogene watergang'!$J$9,IF(A10&lt;='Invoerblad heterogene watergang'!$H$10,'Invoerblad heterogene watergang'!$J$10,IF(A10&lt;='Invoerblad heterogene watergang'!$H$11,'Invoerblad heterogene watergang'!$J$11,IF(A10&lt;='Invoerblad heterogene watergang'!$H$12,'Invoerblad heterogene watergang'!$J$12,IF(A10&lt;='Invoerblad heterogene watergang'!$H$13,'Invoerblad heterogene watergang'!$J$13,IF(A10&lt;='Invoerblad heterogene watergang'!$H$14,'Invoerblad heterogene watergang'!$J$14,IF(A10&lt;='Invoerblad heterogene watergang'!$H$15,'Invoerblad heterogene watergang'!$J$15,IF(A10&lt;='Invoerblad heterogene watergang'!$H$16,'Invoerblad heterogene watergang'!$J$16,IF(A10&lt;='Invoerblad heterogene watergang'!$H$17,'Invoerblad heterogene watergang'!$J$17,"")))))))))</f>
        <v>0.3</v>
      </c>
      <c r="C10" s="23" t="str">
        <f>IF(A10&lt;='Invoerblad heterogene watergang'!$H$9,'Invoerblad heterogene watergang'!$K$9,IF(A10&lt;='Invoerblad heterogene watergang'!$H$10,'Invoerblad heterogene watergang'!$K$10,IF(A10&lt;='Invoerblad heterogene watergang'!$H$11,'Invoerblad heterogene watergang'!$K$11,IF(A10&lt;='Invoerblad heterogene watergang'!$H$12,'Invoerblad heterogene watergang'!$K$12,IF(A10&lt;='Invoerblad heterogene watergang'!$H$13,'Invoerblad heterogene watergang'!$K$13,IF(A10&lt;='Invoerblad heterogene watergang'!$H$14,'Invoerblad heterogene watergang'!$K$14,IF(A10&lt;='Invoerblad heterogene watergang'!$H$15,'Invoerblad heterogene watergang'!$K$15,IF(A10&lt;='Invoerblad heterogene watergang'!$H$16,'Invoerblad heterogene watergang'!$K$16,IF(A10&lt;='Invoerblad heterogene watergang'!$H$17,'Invoerblad heterogene watergang'!$K$17,"")))))))))</f>
        <v>30 - Grasachtigen en ondergedoken soorten</v>
      </c>
      <c r="D10" s="23">
        <f t="shared" si="0"/>
        <v>30</v>
      </c>
      <c r="E10" s="23">
        <f>'Invoerblad heterogene watergang'!$F$9</f>
        <v>1.5</v>
      </c>
      <c r="F10" s="23">
        <f>'Invoerblad heterogene watergang'!$E$9</f>
        <v>1.2</v>
      </c>
      <c r="G10" s="23">
        <f>'Invoerblad heterogene watergang'!$B$9</f>
        <v>1.2</v>
      </c>
      <c r="H10" s="23">
        <f>'Invoerblad heterogene watergang'!$C$9</f>
        <v>1</v>
      </c>
      <c r="I10" s="23">
        <f>IF(B10="","",IF(A10&lt;='Invoerblad heterogene watergang'!$H$9,'Invoerblad heterogene watergang'!$N$9,IF(A10&lt;='Invoerblad heterogene watergang'!$H$10,'Invoerblad heterogene watergang'!$N$10,IF(A10&lt;='Invoerblad heterogene watergang'!$H$11,'Invoerblad heterogene watergang'!$N$11,IF(A10&lt;='Invoerblad heterogene watergang'!$H$12,'Invoerblad heterogene watergang'!$N$12,IF(A10&lt;='Invoerblad heterogene watergang'!$H$13,'Invoerblad heterogene watergang'!$N$13,IF(A10&lt;='Invoerblad heterogene watergang'!$H$14,'Invoerblad heterogene watergang'!$N$14,IF(A10&lt;='Invoerblad heterogene watergang'!$H$15,'Invoerblad heterogene watergang'!$N$15,IF(A10&lt;='Invoerblad heterogene watergang'!$H$16,'Invoerblad heterogene watergang'!$N$16,IF(A10&lt;='Invoerblad heterogene watergang'!$H$17,'Invoerblad heterogene watergang'!$N$17,""))))))))))</f>
        <v>1</v>
      </c>
      <c r="J10" s="23" t="str">
        <f>IF(A10&lt;='Invoerblad heterogene watergang'!$H$9,'Invoerblad heterogene watergang'!$O$9,IF(A10&lt;='Invoerblad heterogene watergang'!$H$10,'Invoerblad heterogene watergang'!$O$10,IF(A10&lt;='Invoerblad heterogene watergang'!$H$11,'Invoerblad heterogene watergang'!$O$11,IF(A10&lt;='Invoerblad heterogene watergang'!$H$12,'Invoerblad heterogene watergang'!$O$12,IF(A10&lt;='Invoerblad heterogene watergang'!$H$13,'Invoerblad heterogene watergang'!$O$13,IF(A10&lt;='Invoerblad heterogene watergang'!$H$14,'Invoerblad heterogene watergang'!$O$14,IF(A10&lt;='Invoerblad heterogene watergang'!$H$15,'Invoerblad heterogene watergang'!$O$15,IF(A10&lt;='Invoerblad heterogene watergang'!$H$16,'Invoerblad heterogene watergang'!$O$16,IF(A10&lt;='Invoerblad heterogene watergang'!$H$17,'Invoerblad heterogene watergang'!$O$17,"")))))))))</f>
        <v>Nee</v>
      </c>
      <c r="K10" s="23">
        <f>(IF(A10&lt;='Invoerblad heterogene watergang'!$H$9,'Invoerblad heterogene watergang'!$L$9,IF(A10&lt;='Invoerblad heterogene watergang'!$H$10,'Invoerblad heterogene watergang'!$L$10,IF(A10&lt;='Invoerblad heterogene watergang'!$H$11,'Invoerblad heterogene watergang'!$L$11,IF(A10&lt;='Invoerblad heterogene watergang'!$H$12,'Invoerblad heterogene watergang'!$L$12,IF(A10&lt;='Invoerblad heterogene watergang'!$H$13,'Invoerblad heterogene watergang'!$L$13,IF(A10&lt;='Invoerblad heterogene watergang'!$H$14,'Invoerblad heterogene watergang'!$L$14,IF(A10&lt;='Invoerblad heterogene watergang'!$H$15,'Invoerblad heterogene watergang'!$L$15,IF(A10&lt;='Invoerblad heterogene watergang'!$H$16,'Invoerblad heterogene watergang'!$L$16,IF(A10&lt;='Invoerblad heterogene watergang'!$H$17,'Invoerblad heterogene watergang'!$L$17,""))))))))))</f>
        <v>100</v>
      </c>
      <c r="L10" s="23" t="str">
        <f>(IF(A10&lt;='Invoerblad heterogene watergang'!$H$9,'Invoerblad heterogene watergang'!$M$9,IF(A10&lt;='Invoerblad heterogene watergang'!$H$10,'Invoerblad heterogene watergang'!$M$10,IF(A10&lt;='Invoerblad heterogene watergang'!$H$11,'Invoerblad heterogene watergang'!$M$11,IF(A10&lt;='Invoerblad heterogene watergang'!$H$12,'Invoerblad heterogene watergang'!$M$12,IF(A10&lt;='Invoerblad heterogene watergang'!$H$13,'Invoerblad heterogene watergang'!$M$13,IF(A10&lt;='Invoerblad heterogene watergang'!$H$14,'Invoerblad heterogene watergang'!$M$14,IF(A10&lt;='Invoerblad heterogene watergang'!$H$15,'Invoerblad heterogene watergang'!$M$15,IF(A10&lt;='Invoerblad heterogene watergang'!$H$16,'Invoerblad heterogene watergang'!$M$16,IF(A10&lt;='Invoerblad heterogene watergang'!$H$17,'Invoerblad heterogene watergang'!$M$17,""))))))))))</f>
        <v>Begroeiing volgt bodemverloop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67"/>
      <c r="AD10" s="23"/>
      <c r="AE10" s="23"/>
    </row>
    <row r="11" spans="1:31" s="103" customFormat="1" x14ac:dyDescent="0.35">
      <c r="A11" s="24">
        <f>IF(A10="","",IF((A10+1)&gt;MAX('Invoerblad heterogene watergang'!$H$9:$H$17),"",'Uitgebreide invoer'!A10+(MAX('Invoerblad heterogene watergang'!$H$9:$H$17)/1000)))</f>
        <v>4.9000000000000004</v>
      </c>
      <c r="B11" s="23">
        <f>IF(A11&lt;='Invoerblad heterogene watergang'!$H$9,'Invoerblad heterogene watergang'!$J$9,IF(A11&lt;='Invoerblad heterogene watergang'!$H$10,'Invoerblad heterogene watergang'!$J$10,IF(A11&lt;='Invoerblad heterogene watergang'!$H$11,'Invoerblad heterogene watergang'!$J$11,IF(A11&lt;='Invoerblad heterogene watergang'!$H$12,'Invoerblad heterogene watergang'!$J$12,IF(A11&lt;='Invoerblad heterogene watergang'!$H$13,'Invoerblad heterogene watergang'!$J$13,IF(A11&lt;='Invoerblad heterogene watergang'!$H$14,'Invoerblad heterogene watergang'!$J$14,IF(A11&lt;='Invoerblad heterogene watergang'!$H$15,'Invoerblad heterogene watergang'!$J$15,IF(A11&lt;='Invoerblad heterogene watergang'!$H$16,'Invoerblad heterogene watergang'!$J$16,IF(A11&lt;='Invoerblad heterogene watergang'!$H$17,'Invoerblad heterogene watergang'!$J$17,"")))))))))</f>
        <v>0.3</v>
      </c>
      <c r="C11" s="23" t="str">
        <f>IF(A11&lt;='Invoerblad heterogene watergang'!$H$9,'Invoerblad heterogene watergang'!$K$9,IF(A11&lt;='Invoerblad heterogene watergang'!$H$10,'Invoerblad heterogene watergang'!$K$10,IF(A11&lt;='Invoerblad heterogene watergang'!$H$11,'Invoerblad heterogene watergang'!$K$11,IF(A11&lt;='Invoerblad heterogene watergang'!$H$12,'Invoerblad heterogene watergang'!$K$12,IF(A11&lt;='Invoerblad heterogene watergang'!$H$13,'Invoerblad heterogene watergang'!$K$13,IF(A11&lt;='Invoerblad heterogene watergang'!$H$14,'Invoerblad heterogene watergang'!$K$14,IF(A11&lt;='Invoerblad heterogene watergang'!$H$15,'Invoerblad heterogene watergang'!$K$15,IF(A11&lt;='Invoerblad heterogene watergang'!$H$16,'Invoerblad heterogene watergang'!$K$16,IF(A11&lt;='Invoerblad heterogene watergang'!$H$17,'Invoerblad heterogene watergang'!$K$17,"")))))))))</f>
        <v>30 - Grasachtigen en ondergedoken soorten</v>
      </c>
      <c r="D11" s="23">
        <f t="shared" si="0"/>
        <v>30</v>
      </c>
      <c r="E11" s="23">
        <f>'Invoerblad heterogene watergang'!$F$9</f>
        <v>1.5</v>
      </c>
      <c r="F11" s="23">
        <f>'Invoerblad heterogene watergang'!$E$9</f>
        <v>1.2</v>
      </c>
      <c r="G11" s="23">
        <f>'Invoerblad heterogene watergang'!$B$9</f>
        <v>1.2</v>
      </c>
      <c r="H11" s="23">
        <f>'Invoerblad heterogene watergang'!$C$9</f>
        <v>1</v>
      </c>
      <c r="I11" s="23">
        <f>IF(B11="","",IF(A11&lt;='Invoerblad heterogene watergang'!$H$9,'Invoerblad heterogene watergang'!$N$9,IF(A11&lt;='Invoerblad heterogene watergang'!$H$10,'Invoerblad heterogene watergang'!$N$10,IF(A11&lt;='Invoerblad heterogene watergang'!$H$11,'Invoerblad heterogene watergang'!$N$11,IF(A11&lt;='Invoerblad heterogene watergang'!$H$12,'Invoerblad heterogene watergang'!$N$12,IF(A11&lt;='Invoerblad heterogene watergang'!$H$13,'Invoerblad heterogene watergang'!$N$13,IF(A11&lt;='Invoerblad heterogene watergang'!$H$14,'Invoerblad heterogene watergang'!$N$14,IF(A11&lt;='Invoerblad heterogene watergang'!$H$15,'Invoerblad heterogene watergang'!$N$15,IF(A11&lt;='Invoerblad heterogene watergang'!$H$16,'Invoerblad heterogene watergang'!$N$16,IF(A11&lt;='Invoerblad heterogene watergang'!$H$17,'Invoerblad heterogene watergang'!$N$17,""))))))))))</f>
        <v>1</v>
      </c>
      <c r="J11" s="23" t="str">
        <f>IF(A11&lt;='Invoerblad heterogene watergang'!$H$9,'Invoerblad heterogene watergang'!$O$9,IF(A11&lt;='Invoerblad heterogene watergang'!$H$10,'Invoerblad heterogene watergang'!$O$10,IF(A11&lt;='Invoerblad heterogene watergang'!$H$11,'Invoerblad heterogene watergang'!$O$11,IF(A11&lt;='Invoerblad heterogene watergang'!$H$12,'Invoerblad heterogene watergang'!$O$12,IF(A11&lt;='Invoerblad heterogene watergang'!$H$13,'Invoerblad heterogene watergang'!$O$13,IF(A11&lt;='Invoerblad heterogene watergang'!$H$14,'Invoerblad heterogene watergang'!$O$14,IF(A11&lt;='Invoerblad heterogene watergang'!$H$15,'Invoerblad heterogene watergang'!$O$15,IF(A11&lt;='Invoerblad heterogene watergang'!$H$16,'Invoerblad heterogene watergang'!$O$16,IF(A11&lt;='Invoerblad heterogene watergang'!$H$17,'Invoerblad heterogene watergang'!$O$17,"")))))))))</f>
        <v>Nee</v>
      </c>
      <c r="K11" s="23">
        <f>(IF(A11&lt;='Invoerblad heterogene watergang'!$H$9,'Invoerblad heterogene watergang'!$L$9,IF(A11&lt;='Invoerblad heterogene watergang'!$H$10,'Invoerblad heterogene watergang'!$L$10,IF(A11&lt;='Invoerblad heterogene watergang'!$H$11,'Invoerblad heterogene watergang'!$L$11,IF(A11&lt;='Invoerblad heterogene watergang'!$H$12,'Invoerblad heterogene watergang'!$L$12,IF(A11&lt;='Invoerblad heterogene watergang'!$H$13,'Invoerblad heterogene watergang'!$L$13,IF(A11&lt;='Invoerblad heterogene watergang'!$H$14,'Invoerblad heterogene watergang'!$L$14,IF(A11&lt;='Invoerblad heterogene watergang'!$H$15,'Invoerblad heterogene watergang'!$L$15,IF(A11&lt;='Invoerblad heterogene watergang'!$H$16,'Invoerblad heterogene watergang'!$L$16,IF(A11&lt;='Invoerblad heterogene watergang'!$H$17,'Invoerblad heterogene watergang'!$L$17,""))))))))))</f>
        <v>100</v>
      </c>
      <c r="L11" s="23" t="str">
        <f>(IF(A11&lt;='Invoerblad heterogene watergang'!$H$9,'Invoerblad heterogene watergang'!$M$9,IF(A11&lt;='Invoerblad heterogene watergang'!$H$10,'Invoerblad heterogene watergang'!$M$10,IF(A11&lt;='Invoerblad heterogene watergang'!$H$11,'Invoerblad heterogene watergang'!$M$11,IF(A11&lt;='Invoerblad heterogene watergang'!$H$12,'Invoerblad heterogene watergang'!$M$12,IF(A11&lt;='Invoerblad heterogene watergang'!$H$13,'Invoerblad heterogene watergang'!$M$13,IF(A11&lt;='Invoerblad heterogene watergang'!$H$14,'Invoerblad heterogene watergang'!$M$14,IF(A11&lt;='Invoerblad heterogene watergang'!$H$15,'Invoerblad heterogene watergang'!$M$15,IF(A11&lt;='Invoerblad heterogene watergang'!$H$16,'Invoerblad heterogene watergang'!$M$16,IF(A11&lt;='Invoerblad heterogene watergang'!$H$17,'Invoerblad heterogene watergang'!$M$17,""))))))))))</f>
        <v>Begroeiing volgt bodemverloop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67"/>
      <c r="AD11" s="23"/>
      <c r="AE11" s="23"/>
    </row>
    <row r="12" spans="1:31" s="103" customFormat="1" x14ac:dyDescent="0.35">
      <c r="A12" s="24">
        <f>IF(A11="","",IF((A11+1)&gt;MAX('Invoerblad heterogene watergang'!$H$9:$H$17),"",'Uitgebreide invoer'!A11+(MAX('Invoerblad heterogene watergang'!$H$9:$H$17)/1000)))</f>
        <v>5.6000000000000005</v>
      </c>
      <c r="B12" s="23">
        <f>IF(A12&lt;='Invoerblad heterogene watergang'!$H$9,'Invoerblad heterogene watergang'!$J$9,IF(A12&lt;='Invoerblad heterogene watergang'!$H$10,'Invoerblad heterogene watergang'!$J$10,IF(A12&lt;='Invoerblad heterogene watergang'!$H$11,'Invoerblad heterogene watergang'!$J$11,IF(A12&lt;='Invoerblad heterogene watergang'!$H$12,'Invoerblad heterogene watergang'!$J$12,IF(A12&lt;='Invoerblad heterogene watergang'!$H$13,'Invoerblad heterogene watergang'!$J$13,IF(A12&lt;='Invoerblad heterogene watergang'!$H$14,'Invoerblad heterogene watergang'!$J$14,IF(A12&lt;='Invoerblad heterogene watergang'!$H$15,'Invoerblad heterogene watergang'!$J$15,IF(A12&lt;='Invoerblad heterogene watergang'!$H$16,'Invoerblad heterogene watergang'!$J$16,IF(A12&lt;='Invoerblad heterogene watergang'!$H$17,'Invoerblad heterogene watergang'!$J$17,"")))))))))</f>
        <v>0.3</v>
      </c>
      <c r="C12" s="23" t="str">
        <f>IF(A12&lt;='Invoerblad heterogene watergang'!$H$9,'Invoerblad heterogene watergang'!$K$9,IF(A12&lt;='Invoerblad heterogene watergang'!$H$10,'Invoerblad heterogene watergang'!$K$10,IF(A12&lt;='Invoerblad heterogene watergang'!$H$11,'Invoerblad heterogene watergang'!$K$11,IF(A12&lt;='Invoerblad heterogene watergang'!$H$12,'Invoerblad heterogene watergang'!$K$12,IF(A12&lt;='Invoerblad heterogene watergang'!$H$13,'Invoerblad heterogene watergang'!$K$13,IF(A12&lt;='Invoerblad heterogene watergang'!$H$14,'Invoerblad heterogene watergang'!$K$14,IF(A12&lt;='Invoerblad heterogene watergang'!$H$15,'Invoerblad heterogene watergang'!$K$15,IF(A12&lt;='Invoerblad heterogene watergang'!$H$16,'Invoerblad heterogene watergang'!$K$16,IF(A12&lt;='Invoerblad heterogene watergang'!$H$17,'Invoerblad heterogene watergang'!$K$17,"")))))))))</f>
        <v>30 - Grasachtigen en ondergedoken soorten</v>
      </c>
      <c r="D12" s="23">
        <f t="shared" si="0"/>
        <v>30</v>
      </c>
      <c r="E12" s="23">
        <f>'Invoerblad heterogene watergang'!$F$9</f>
        <v>1.5</v>
      </c>
      <c r="F12" s="23">
        <f>'Invoerblad heterogene watergang'!$E$9</f>
        <v>1.2</v>
      </c>
      <c r="G12" s="23">
        <f>'Invoerblad heterogene watergang'!$B$9</f>
        <v>1.2</v>
      </c>
      <c r="H12" s="23">
        <f>'Invoerblad heterogene watergang'!$C$9</f>
        <v>1</v>
      </c>
      <c r="I12" s="23">
        <f>IF(B12="","",IF(A12&lt;='Invoerblad heterogene watergang'!$H$9,'Invoerblad heterogene watergang'!$N$9,IF(A12&lt;='Invoerblad heterogene watergang'!$H$10,'Invoerblad heterogene watergang'!$N$10,IF(A12&lt;='Invoerblad heterogene watergang'!$H$11,'Invoerblad heterogene watergang'!$N$11,IF(A12&lt;='Invoerblad heterogene watergang'!$H$12,'Invoerblad heterogene watergang'!$N$12,IF(A12&lt;='Invoerblad heterogene watergang'!$H$13,'Invoerblad heterogene watergang'!$N$13,IF(A12&lt;='Invoerblad heterogene watergang'!$H$14,'Invoerblad heterogene watergang'!$N$14,IF(A12&lt;='Invoerblad heterogene watergang'!$H$15,'Invoerblad heterogene watergang'!$N$15,IF(A12&lt;='Invoerblad heterogene watergang'!$H$16,'Invoerblad heterogene watergang'!$N$16,IF(A12&lt;='Invoerblad heterogene watergang'!$H$17,'Invoerblad heterogene watergang'!$N$17,""))))))))))</f>
        <v>1</v>
      </c>
      <c r="J12" s="23" t="str">
        <f>IF(A12&lt;='Invoerblad heterogene watergang'!$H$9,'Invoerblad heterogene watergang'!$O$9,IF(A12&lt;='Invoerblad heterogene watergang'!$H$10,'Invoerblad heterogene watergang'!$O$10,IF(A12&lt;='Invoerblad heterogene watergang'!$H$11,'Invoerblad heterogene watergang'!$O$11,IF(A12&lt;='Invoerblad heterogene watergang'!$H$12,'Invoerblad heterogene watergang'!$O$12,IF(A12&lt;='Invoerblad heterogene watergang'!$H$13,'Invoerblad heterogene watergang'!$O$13,IF(A12&lt;='Invoerblad heterogene watergang'!$H$14,'Invoerblad heterogene watergang'!$O$14,IF(A12&lt;='Invoerblad heterogene watergang'!$H$15,'Invoerblad heterogene watergang'!$O$15,IF(A12&lt;='Invoerblad heterogene watergang'!$H$16,'Invoerblad heterogene watergang'!$O$16,IF(A12&lt;='Invoerblad heterogene watergang'!$H$17,'Invoerblad heterogene watergang'!$O$17,"")))))))))</f>
        <v>Nee</v>
      </c>
      <c r="K12" s="23">
        <f>(IF(A12&lt;='Invoerblad heterogene watergang'!$H$9,'Invoerblad heterogene watergang'!$L$9,IF(A12&lt;='Invoerblad heterogene watergang'!$H$10,'Invoerblad heterogene watergang'!$L$10,IF(A12&lt;='Invoerblad heterogene watergang'!$H$11,'Invoerblad heterogene watergang'!$L$11,IF(A12&lt;='Invoerblad heterogene watergang'!$H$12,'Invoerblad heterogene watergang'!$L$12,IF(A12&lt;='Invoerblad heterogene watergang'!$H$13,'Invoerblad heterogene watergang'!$L$13,IF(A12&lt;='Invoerblad heterogene watergang'!$H$14,'Invoerblad heterogene watergang'!$L$14,IF(A12&lt;='Invoerblad heterogene watergang'!$H$15,'Invoerblad heterogene watergang'!$L$15,IF(A12&lt;='Invoerblad heterogene watergang'!$H$16,'Invoerblad heterogene watergang'!$L$16,IF(A12&lt;='Invoerblad heterogene watergang'!$H$17,'Invoerblad heterogene watergang'!$L$17,""))))))))))</f>
        <v>100</v>
      </c>
      <c r="L12" s="23" t="str">
        <f>(IF(A12&lt;='Invoerblad heterogene watergang'!$H$9,'Invoerblad heterogene watergang'!$M$9,IF(A12&lt;='Invoerblad heterogene watergang'!$H$10,'Invoerblad heterogene watergang'!$M$10,IF(A12&lt;='Invoerblad heterogene watergang'!$H$11,'Invoerblad heterogene watergang'!$M$11,IF(A12&lt;='Invoerblad heterogene watergang'!$H$12,'Invoerblad heterogene watergang'!$M$12,IF(A12&lt;='Invoerblad heterogene watergang'!$H$13,'Invoerblad heterogene watergang'!$M$13,IF(A12&lt;='Invoerblad heterogene watergang'!$H$14,'Invoerblad heterogene watergang'!$M$14,IF(A12&lt;='Invoerblad heterogene watergang'!$H$15,'Invoerblad heterogene watergang'!$M$15,IF(A12&lt;='Invoerblad heterogene watergang'!$H$16,'Invoerblad heterogene watergang'!$M$16,IF(A12&lt;='Invoerblad heterogene watergang'!$H$17,'Invoerblad heterogene watergang'!$M$17,""))))))))))</f>
        <v>Begroeiing volgt bodemverloop</v>
      </c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67"/>
      <c r="AD12" s="23"/>
      <c r="AE12" s="23"/>
    </row>
    <row r="13" spans="1:31" s="103" customFormat="1" x14ac:dyDescent="0.35">
      <c r="A13" s="24">
        <f>IF(A12="","",IF((A12+1)&gt;MAX('Invoerblad heterogene watergang'!$H$9:$H$17),"",'Uitgebreide invoer'!A12+(MAX('Invoerblad heterogene watergang'!$H$9:$H$17)/1000)))</f>
        <v>6.3000000000000007</v>
      </c>
      <c r="B13" s="23">
        <f>IF(A13&lt;='Invoerblad heterogene watergang'!$H$9,'Invoerblad heterogene watergang'!$J$9,IF(A13&lt;='Invoerblad heterogene watergang'!$H$10,'Invoerblad heterogene watergang'!$J$10,IF(A13&lt;='Invoerblad heterogene watergang'!$H$11,'Invoerblad heterogene watergang'!$J$11,IF(A13&lt;='Invoerblad heterogene watergang'!$H$12,'Invoerblad heterogene watergang'!$J$12,IF(A13&lt;='Invoerblad heterogene watergang'!$H$13,'Invoerblad heterogene watergang'!$J$13,IF(A13&lt;='Invoerblad heterogene watergang'!$H$14,'Invoerblad heterogene watergang'!$J$14,IF(A13&lt;='Invoerblad heterogene watergang'!$H$15,'Invoerblad heterogene watergang'!$J$15,IF(A13&lt;='Invoerblad heterogene watergang'!$H$16,'Invoerblad heterogene watergang'!$J$16,IF(A13&lt;='Invoerblad heterogene watergang'!$H$17,'Invoerblad heterogene watergang'!$J$17,"")))))))))</f>
        <v>0.3</v>
      </c>
      <c r="C13" s="23" t="str">
        <f>IF(A13&lt;='Invoerblad heterogene watergang'!$H$9,'Invoerblad heterogene watergang'!$K$9,IF(A13&lt;='Invoerblad heterogene watergang'!$H$10,'Invoerblad heterogene watergang'!$K$10,IF(A13&lt;='Invoerblad heterogene watergang'!$H$11,'Invoerblad heterogene watergang'!$K$11,IF(A13&lt;='Invoerblad heterogene watergang'!$H$12,'Invoerblad heterogene watergang'!$K$12,IF(A13&lt;='Invoerblad heterogene watergang'!$H$13,'Invoerblad heterogene watergang'!$K$13,IF(A13&lt;='Invoerblad heterogene watergang'!$H$14,'Invoerblad heterogene watergang'!$K$14,IF(A13&lt;='Invoerblad heterogene watergang'!$H$15,'Invoerblad heterogene watergang'!$K$15,IF(A13&lt;='Invoerblad heterogene watergang'!$H$16,'Invoerblad heterogene watergang'!$K$16,IF(A13&lt;='Invoerblad heterogene watergang'!$H$17,'Invoerblad heterogene watergang'!$K$17,"")))))))))</f>
        <v>30 - Grasachtigen en ondergedoken soorten</v>
      </c>
      <c r="D13" s="23">
        <f t="shared" si="0"/>
        <v>30</v>
      </c>
      <c r="E13" s="23">
        <f>'Invoerblad heterogene watergang'!$F$9</f>
        <v>1.5</v>
      </c>
      <c r="F13" s="23">
        <f>'Invoerblad heterogene watergang'!$E$9</f>
        <v>1.2</v>
      </c>
      <c r="G13" s="23">
        <f>'Invoerblad heterogene watergang'!$B$9</f>
        <v>1.2</v>
      </c>
      <c r="H13" s="23">
        <f>'Invoerblad heterogene watergang'!$C$9</f>
        <v>1</v>
      </c>
      <c r="I13" s="23">
        <f>IF(B13="","",IF(A13&lt;='Invoerblad heterogene watergang'!$H$9,'Invoerblad heterogene watergang'!$N$9,IF(A13&lt;='Invoerblad heterogene watergang'!$H$10,'Invoerblad heterogene watergang'!$N$10,IF(A13&lt;='Invoerblad heterogene watergang'!$H$11,'Invoerblad heterogene watergang'!$N$11,IF(A13&lt;='Invoerblad heterogene watergang'!$H$12,'Invoerblad heterogene watergang'!$N$12,IF(A13&lt;='Invoerblad heterogene watergang'!$H$13,'Invoerblad heterogene watergang'!$N$13,IF(A13&lt;='Invoerblad heterogene watergang'!$H$14,'Invoerblad heterogene watergang'!$N$14,IF(A13&lt;='Invoerblad heterogene watergang'!$H$15,'Invoerblad heterogene watergang'!$N$15,IF(A13&lt;='Invoerblad heterogene watergang'!$H$16,'Invoerblad heterogene watergang'!$N$16,IF(A13&lt;='Invoerblad heterogene watergang'!$H$17,'Invoerblad heterogene watergang'!$N$17,""))))))))))</f>
        <v>1</v>
      </c>
      <c r="J13" s="23" t="str">
        <f>IF(A13&lt;='Invoerblad heterogene watergang'!$H$9,'Invoerblad heterogene watergang'!$O$9,IF(A13&lt;='Invoerblad heterogene watergang'!$H$10,'Invoerblad heterogene watergang'!$O$10,IF(A13&lt;='Invoerblad heterogene watergang'!$H$11,'Invoerblad heterogene watergang'!$O$11,IF(A13&lt;='Invoerblad heterogene watergang'!$H$12,'Invoerblad heterogene watergang'!$O$12,IF(A13&lt;='Invoerblad heterogene watergang'!$H$13,'Invoerblad heterogene watergang'!$O$13,IF(A13&lt;='Invoerblad heterogene watergang'!$H$14,'Invoerblad heterogene watergang'!$O$14,IF(A13&lt;='Invoerblad heterogene watergang'!$H$15,'Invoerblad heterogene watergang'!$O$15,IF(A13&lt;='Invoerblad heterogene watergang'!$H$16,'Invoerblad heterogene watergang'!$O$16,IF(A13&lt;='Invoerblad heterogene watergang'!$H$17,'Invoerblad heterogene watergang'!$O$17,"")))))))))</f>
        <v>Nee</v>
      </c>
      <c r="K13" s="23">
        <f>(IF(A13&lt;='Invoerblad heterogene watergang'!$H$9,'Invoerblad heterogene watergang'!$L$9,IF(A13&lt;='Invoerblad heterogene watergang'!$H$10,'Invoerblad heterogene watergang'!$L$10,IF(A13&lt;='Invoerblad heterogene watergang'!$H$11,'Invoerblad heterogene watergang'!$L$11,IF(A13&lt;='Invoerblad heterogene watergang'!$H$12,'Invoerblad heterogene watergang'!$L$12,IF(A13&lt;='Invoerblad heterogene watergang'!$H$13,'Invoerblad heterogene watergang'!$L$13,IF(A13&lt;='Invoerblad heterogene watergang'!$H$14,'Invoerblad heterogene watergang'!$L$14,IF(A13&lt;='Invoerblad heterogene watergang'!$H$15,'Invoerblad heterogene watergang'!$L$15,IF(A13&lt;='Invoerblad heterogene watergang'!$H$16,'Invoerblad heterogene watergang'!$L$16,IF(A13&lt;='Invoerblad heterogene watergang'!$H$17,'Invoerblad heterogene watergang'!$L$17,""))))))))))</f>
        <v>100</v>
      </c>
      <c r="L13" s="23" t="str">
        <f>(IF(A13&lt;='Invoerblad heterogene watergang'!$H$9,'Invoerblad heterogene watergang'!$M$9,IF(A13&lt;='Invoerblad heterogene watergang'!$H$10,'Invoerblad heterogene watergang'!$M$10,IF(A13&lt;='Invoerblad heterogene watergang'!$H$11,'Invoerblad heterogene watergang'!$M$11,IF(A13&lt;='Invoerblad heterogene watergang'!$H$12,'Invoerblad heterogene watergang'!$M$12,IF(A13&lt;='Invoerblad heterogene watergang'!$H$13,'Invoerblad heterogene watergang'!$M$13,IF(A13&lt;='Invoerblad heterogene watergang'!$H$14,'Invoerblad heterogene watergang'!$M$14,IF(A13&lt;='Invoerblad heterogene watergang'!$H$15,'Invoerblad heterogene watergang'!$M$15,IF(A13&lt;='Invoerblad heterogene watergang'!$H$16,'Invoerblad heterogene watergang'!$M$16,IF(A13&lt;='Invoerblad heterogene watergang'!$H$17,'Invoerblad heterogene watergang'!$M$17,""))))))))))</f>
        <v>Begroeiing volgt bodemverloop</v>
      </c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67"/>
      <c r="AD13" s="23"/>
      <c r="AE13" s="23"/>
    </row>
    <row r="14" spans="1:31" s="103" customFormat="1" x14ac:dyDescent="0.35">
      <c r="A14" s="24">
        <f>IF(A13="","",IF((A13+1)&gt;MAX('Invoerblad heterogene watergang'!$H$9:$H$17),"",'Uitgebreide invoer'!A13+(MAX('Invoerblad heterogene watergang'!$H$9:$H$17)/1000)))</f>
        <v>7.0000000000000009</v>
      </c>
      <c r="B14" s="23">
        <f>IF(A14&lt;='Invoerblad heterogene watergang'!$H$9,'Invoerblad heterogene watergang'!$J$9,IF(A14&lt;='Invoerblad heterogene watergang'!$H$10,'Invoerblad heterogene watergang'!$J$10,IF(A14&lt;='Invoerblad heterogene watergang'!$H$11,'Invoerblad heterogene watergang'!$J$11,IF(A14&lt;='Invoerblad heterogene watergang'!$H$12,'Invoerblad heterogene watergang'!$J$12,IF(A14&lt;='Invoerblad heterogene watergang'!$H$13,'Invoerblad heterogene watergang'!$J$13,IF(A14&lt;='Invoerblad heterogene watergang'!$H$14,'Invoerblad heterogene watergang'!$J$14,IF(A14&lt;='Invoerblad heterogene watergang'!$H$15,'Invoerblad heterogene watergang'!$J$15,IF(A14&lt;='Invoerblad heterogene watergang'!$H$16,'Invoerblad heterogene watergang'!$J$16,IF(A14&lt;='Invoerblad heterogene watergang'!$H$17,'Invoerblad heterogene watergang'!$J$17,"")))))))))</f>
        <v>0.3</v>
      </c>
      <c r="C14" s="23" t="str">
        <f>IF(A14&lt;='Invoerblad heterogene watergang'!$H$9,'Invoerblad heterogene watergang'!$K$9,IF(A14&lt;='Invoerblad heterogene watergang'!$H$10,'Invoerblad heterogene watergang'!$K$10,IF(A14&lt;='Invoerblad heterogene watergang'!$H$11,'Invoerblad heterogene watergang'!$K$11,IF(A14&lt;='Invoerblad heterogene watergang'!$H$12,'Invoerblad heterogene watergang'!$K$12,IF(A14&lt;='Invoerblad heterogene watergang'!$H$13,'Invoerblad heterogene watergang'!$K$13,IF(A14&lt;='Invoerblad heterogene watergang'!$H$14,'Invoerblad heterogene watergang'!$K$14,IF(A14&lt;='Invoerblad heterogene watergang'!$H$15,'Invoerblad heterogene watergang'!$K$15,IF(A14&lt;='Invoerblad heterogene watergang'!$H$16,'Invoerblad heterogene watergang'!$K$16,IF(A14&lt;='Invoerblad heterogene watergang'!$H$17,'Invoerblad heterogene watergang'!$K$17,"")))))))))</f>
        <v>30 - Grasachtigen en ondergedoken soorten</v>
      </c>
      <c r="D14" s="23">
        <f t="shared" si="0"/>
        <v>30</v>
      </c>
      <c r="E14" s="23">
        <f>'Invoerblad heterogene watergang'!$F$9</f>
        <v>1.5</v>
      </c>
      <c r="F14" s="23">
        <f>'Invoerblad heterogene watergang'!$E$9</f>
        <v>1.2</v>
      </c>
      <c r="G14" s="23">
        <f>'Invoerblad heterogene watergang'!$B$9</f>
        <v>1.2</v>
      </c>
      <c r="H14" s="23">
        <f>'Invoerblad heterogene watergang'!$C$9</f>
        <v>1</v>
      </c>
      <c r="I14" s="23">
        <f>IF(B14="","",IF(A14&lt;='Invoerblad heterogene watergang'!$H$9,'Invoerblad heterogene watergang'!$N$9,IF(A14&lt;='Invoerblad heterogene watergang'!$H$10,'Invoerblad heterogene watergang'!$N$10,IF(A14&lt;='Invoerblad heterogene watergang'!$H$11,'Invoerblad heterogene watergang'!$N$11,IF(A14&lt;='Invoerblad heterogene watergang'!$H$12,'Invoerblad heterogene watergang'!$N$12,IF(A14&lt;='Invoerblad heterogene watergang'!$H$13,'Invoerblad heterogene watergang'!$N$13,IF(A14&lt;='Invoerblad heterogene watergang'!$H$14,'Invoerblad heterogene watergang'!$N$14,IF(A14&lt;='Invoerblad heterogene watergang'!$H$15,'Invoerblad heterogene watergang'!$N$15,IF(A14&lt;='Invoerblad heterogene watergang'!$H$16,'Invoerblad heterogene watergang'!$N$16,IF(A14&lt;='Invoerblad heterogene watergang'!$H$17,'Invoerblad heterogene watergang'!$N$17,""))))))))))</f>
        <v>1</v>
      </c>
      <c r="J14" s="23" t="str">
        <f>IF(A14&lt;='Invoerblad heterogene watergang'!$H$9,'Invoerblad heterogene watergang'!$O$9,IF(A14&lt;='Invoerblad heterogene watergang'!$H$10,'Invoerblad heterogene watergang'!$O$10,IF(A14&lt;='Invoerblad heterogene watergang'!$H$11,'Invoerblad heterogene watergang'!$O$11,IF(A14&lt;='Invoerblad heterogene watergang'!$H$12,'Invoerblad heterogene watergang'!$O$12,IF(A14&lt;='Invoerblad heterogene watergang'!$H$13,'Invoerblad heterogene watergang'!$O$13,IF(A14&lt;='Invoerblad heterogene watergang'!$H$14,'Invoerblad heterogene watergang'!$O$14,IF(A14&lt;='Invoerblad heterogene watergang'!$H$15,'Invoerblad heterogene watergang'!$O$15,IF(A14&lt;='Invoerblad heterogene watergang'!$H$16,'Invoerblad heterogene watergang'!$O$16,IF(A14&lt;='Invoerblad heterogene watergang'!$H$17,'Invoerblad heterogene watergang'!$O$17,"")))))))))</f>
        <v>Nee</v>
      </c>
      <c r="K14" s="23">
        <f>(IF(A14&lt;='Invoerblad heterogene watergang'!$H$9,'Invoerblad heterogene watergang'!$L$9,IF(A14&lt;='Invoerblad heterogene watergang'!$H$10,'Invoerblad heterogene watergang'!$L$10,IF(A14&lt;='Invoerblad heterogene watergang'!$H$11,'Invoerblad heterogene watergang'!$L$11,IF(A14&lt;='Invoerblad heterogene watergang'!$H$12,'Invoerblad heterogene watergang'!$L$12,IF(A14&lt;='Invoerblad heterogene watergang'!$H$13,'Invoerblad heterogene watergang'!$L$13,IF(A14&lt;='Invoerblad heterogene watergang'!$H$14,'Invoerblad heterogene watergang'!$L$14,IF(A14&lt;='Invoerblad heterogene watergang'!$H$15,'Invoerblad heterogene watergang'!$L$15,IF(A14&lt;='Invoerblad heterogene watergang'!$H$16,'Invoerblad heterogene watergang'!$L$16,IF(A14&lt;='Invoerblad heterogene watergang'!$H$17,'Invoerblad heterogene watergang'!$L$17,""))))))))))</f>
        <v>100</v>
      </c>
      <c r="L14" s="23" t="str">
        <f>(IF(A14&lt;='Invoerblad heterogene watergang'!$H$9,'Invoerblad heterogene watergang'!$M$9,IF(A14&lt;='Invoerblad heterogene watergang'!$H$10,'Invoerblad heterogene watergang'!$M$10,IF(A14&lt;='Invoerblad heterogene watergang'!$H$11,'Invoerblad heterogene watergang'!$M$11,IF(A14&lt;='Invoerblad heterogene watergang'!$H$12,'Invoerblad heterogene watergang'!$M$12,IF(A14&lt;='Invoerblad heterogene watergang'!$H$13,'Invoerblad heterogene watergang'!$M$13,IF(A14&lt;='Invoerblad heterogene watergang'!$H$14,'Invoerblad heterogene watergang'!$M$14,IF(A14&lt;='Invoerblad heterogene watergang'!$H$15,'Invoerblad heterogene watergang'!$M$15,IF(A14&lt;='Invoerblad heterogene watergang'!$H$16,'Invoerblad heterogene watergang'!$M$16,IF(A14&lt;='Invoerblad heterogene watergang'!$H$17,'Invoerblad heterogene watergang'!$M$17,""))))))))))</f>
        <v>Begroeiing volgt bodemverloop</v>
      </c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67"/>
      <c r="AD14" s="23"/>
      <c r="AE14" s="23"/>
    </row>
    <row r="15" spans="1:31" s="103" customFormat="1" x14ac:dyDescent="0.35">
      <c r="A15" s="24">
        <f>IF(A14="","",IF((A14+1)&gt;MAX('Invoerblad heterogene watergang'!$H$9:$H$17),"",'Uitgebreide invoer'!A14+(MAX('Invoerblad heterogene watergang'!$H$9:$H$17)/1000)))</f>
        <v>7.7000000000000011</v>
      </c>
      <c r="B15" s="23">
        <f>IF(A15&lt;='Invoerblad heterogene watergang'!$H$9,'Invoerblad heterogene watergang'!$J$9,IF(A15&lt;='Invoerblad heterogene watergang'!$H$10,'Invoerblad heterogene watergang'!$J$10,IF(A15&lt;='Invoerblad heterogene watergang'!$H$11,'Invoerblad heterogene watergang'!$J$11,IF(A15&lt;='Invoerblad heterogene watergang'!$H$12,'Invoerblad heterogene watergang'!$J$12,IF(A15&lt;='Invoerblad heterogene watergang'!$H$13,'Invoerblad heterogene watergang'!$J$13,IF(A15&lt;='Invoerblad heterogene watergang'!$H$14,'Invoerblad heterogene watergang'!$J$14,IF(A15&lt;='Invoerblad heterogene watergang'!$H$15,'Invoerblad heterogene watergang'!$J$15,IF(A15&lt;='Invoerblad heterogene watergang'!$H$16,'Invoerblad heterogene watergang'!$J$16,IF(A15&lt;='Invoerblad heterogene watergang'!$H$17,'Invoerblad heterogene watergang'!$J$17,"")))))))))</f>
        <v>0.3</v>
      </c>
      <c r="C15" s="23" t="str">
        <f>IF(A15&lt;='Invoerblad heterogene watergang'!$H$9,'Invoerblad heterogene watergang'!$K$9,IF(A15&lt;='Invoerblad heterogene watergang'!$H$10,'Invoerblad heterogene watergang'!$K$10,IF(A15&lt;='Invoerblad heterogene watergang'!$H$11,'Invoerblad heterogene watergang'!$K$11,IF(A15&lt;='Invoerblad heterogene watergang'!$H$12,'Invoerblad heterogene watergang'!$K$12,IF(A15&lt;='Invoerblad heterogene watergang'!$H$13,'Invoerblad heterogene watergang'!$K$13,IF(A15&lt;='Invoerblad heterogene watergang'!$H$14,'Invoerblad heterogene watergang'!$K$14,IF(A15&lt;='Invoerblad heterogene watergang'!$H$15,'Invoerblad heterogene watergang'!$K$15,IF(A15&lt;='Invoerblad heterogene watergang'!$H$16,'Invoerblad heterogene watergang'!$K$16,IF(A15&lt;='Invoerblad heterogene watergang'!$H$17,'Invoerblad heterogene watergang'!$K$17,"")))))))))</f>
        <v>30 - Grasachtigen en ondergedoken soorten</v>
      </c>
      <c r="D15" s="23">
        <f t="shared" si="0"/>
        <v>30</v>
      </c>
      <c r="E15" s="23">
        <f>'Invoerblad heterogene watergang'!$F$9</f>
        <v>1.5</v>
      </c>
      <c r="F15" s="23">
        <f>'Invoerblad heterogene watergang'!$E$9</f>
        <v>1.2</v>
      </c>
      <c r="G15" s="23">
        <f>'Invoerblad heterogene watergang'!$B$9</f>
        <v>1.2</v>
      </c>
      <c r="H15" s="23">
        <f>'Invoerblad heterogene watergang'!$C$9</f>
        <v>1</v>
      </c>
      <c r="I15" s="23">
        <f>IF(B15="","",IF(A15&lt;='Invoerblad heterogene watergang'!$H$9,'Invoerblad heterogene watergang'!$N$9,IF(A15&lt;='Invoerblad heterogene watergang'!$H$10,'Invoerblad heterogene watergang'!$N$10,IF(A15&lt;='Invoerblad heterogene watergang'!$H$11,'Invoerblad heterogene watergang'!$N$11,IF(A15&lt;='Invoerblad heterogene watergang'!$H$12,'Invoerblad heterogene watergang'!$N$12,IF(A15&lt;='Invoerblad heterogene watergang'!$H$13,'Invoerblad heterogene watergang'!$N$13,IF(A15&lt;='Invoerblad heterogene watergang'!$H$14,'Invoerblad heterogene watergang'!$N$14,IF(A15&lt;='Invoerblad heterogene watergang'!$H$15,'Invoerblad heterogene watergang'!$N$15,IF(A15&lt;='Invoerblad heterogene watergang'!$H$16,'Invoerblad heterogene watergang'!$N$16,IF(A15&lt;='Invoerblad heterogene watergang'!$H$17,'Invoerblad heterogene watergang'!$N$17,""))))))))))</f>
        <v>1</v>
      </c>
      <c r="J15" s="23" t="str">
        <f>IF(A15&lt;='Invoerblad heterogene watergang'!$H$9,'Invoerblad heterogene watergang'!$O$9,IF(A15&lt;='Invoerblad heterogene watergang'!$H$10,'Invoerblad heterogene watergang'!$O$10,IF(A15&lt;='Invoerblad heterogene watergang'!$H$11,'Invoerblad heterogene watergang'!$O$11,IF(A15&lt;='Invoerblad heterogene watergang'!$H$12,'Invoerblad heterogene watergang'!$O$12,IF(A15&lt;='Invoerblad heterogene watergang'!$H$13,'Invoerblad heterogene watergang'!$O$13,IF(A15&lt;='Invoerblad heterogene watergang'!$H$14,'Invoerblad heterogene watergang'!$O$14,IF(A15&lt;='Invoerblad heterogene watergang'!$H$15,'Invoerblad heterogene watergang'!$O$15,IF(A15&lt;='Invoerblad heterogene watergang'!$H$16,'Invoerblad heterogene watergang'!$O$16,IF(A15&lt;='Invoerblad heterogene watergang'!$H$17,'Invoerblad heterogene watergang'!$O$17,"")))))))))</f>
        <v>Nee</v>
      </c>
      <c r="K15" s="23">
        <f>(IF(A15&lt;='Invoerblad heterogene watergang'!$H$9,'Invoerblad heterogene watergang'!$L$9,IF(A15&lt;='Invoerblad heterogene watergang'!$H$10,'Invoerblad heterogene watergang'!$L$10,IF(A15&lt;='Invoerblad heterogene watergang'!$H$11,'Invoerblad heterogene watergang'!$L$11,IF(A15&lt;='Invoerblad heterogene watergang'!$H$12,'Invoerblad heterogene watergang'!$L$12,IF(A15&lt;='Invoerblad heterogene watergang'!$H$13,'Invoerblad heterogene watergang'!$L$13,IF(A15&lt;='Invoerblad heterogene watergang'!$H$14,'Invoerblad heterogene watergang'!$L$14,IF(A15&lt;='Invoerblad heterogene watergang'!$H$15,'Invoerblad heterogene watergang'!$L$15,IF(A15&lt;='Invoerblad heterogene watergang'!$H$16,'Invoerblad heterogene watergang'!$L$16,IF(A15&lt;='Invoerblad heterogene watergang'!$H$17,'Invoerblad heterogene watergang'!$L$17,""))))))))))</f>
        <v>100</v>
      </c>
      <c r="L15" s="23" t="str">
        <f>(IF(A15&lt;='Invoerblad heterogene watergang'!$H$9,'Invoerblad heterogene watergang'!$M$9,IF(A15&lt;='Invoerblad heterogene watergang'!$H$10,'Invoerblad heterogene watergang'!$M$10,IF(A15&lt;='Invoerblad heterogene watergang'!$H$11,'Invoerblad heterogene watergang'!$M$11,IF(A15&lt;='Invoerblad heterogene watergang'!$H$12,'Invoerblad heterogene watergang'!$M$12,IF(A15&lt;='Invoerblad heterogene watergang'!$H$13,'Invoerblad heterogene watergang'!$M$13,IF(A15&lt;='Invoerblad heterogene watergang'!$H$14,'Invoerblad heterogene watergang'!$M$14,IF(A15&lt;='Invoerblad heterogene watergang'!$H$15,'Invoerblad heterogene watergang'!$M$15,IF(A15&lt;='Invoerblad heterogene watergang'!$H$16,'Invoerblad heterogene watergang'!$M$16,IF(A15&lt;='Invoerblad heterogene watergang'!$H$17,'Invoerblad heterogene watergang'!$M$17,""))))))))))</f>
        <v>Begroeiing volgt bodemverloop</v>
      </c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67"/>
      <c r="AD15" s="23"/>
      <c r="AE15" s="23"/>
    </row>
    <row r="16" spans="1:31" s="103" customFormat="1" x14ac:dyDescent="0.35">
      <c r="A16" s="24">
        <f>IF(A15="","",IF((A15+1)&gt;MAX('Invoerblad heterogene watergang'!$H$9:$H$17),"",'Uitgebreide invoer'!A15+(MAX('Invoerblad heterogene watergang'!$H$9:$H$17)/1000)))</f>
        <v>8.4</v>
      </c>
      <c r="B16" s="23">
        <f>IF(A16&lt;='Invoerblad heterogene watergang'!$H$9,'Invoerblad heterogene watergang'!$J$9,IF(A16&lt;='Invoerblad heterogene watergang'!$H$10,'Invoerblad heterogene watergang'!$J$10,IF(A16&lt;='Invoerblad heterogene watergang'!$H$11,'Invoerblad heterogene watergang'!$J$11,IF(A16&lt;='Invoerblad heterogene watergang'!$H$12,'Invoerblad heterogene watergang'!$J$12,IF(A16&lt;='Invoerblad heterogene watergang'!$H$13,'Invoerblad heterogene watergang'!$J$13,IF(A16&lt;='Invoerblad heterogene watergang'!$H$14,'Invoerblad heterogene watergang'!$J$14,IF(A16&lt;='Invoerblad heterogene watergang'!$H$15,'Invoerblad heterogene watergang'!$J$15,IF(A16&lt;='Invoerblad heterogene watergang'!$H$16,'Invoerblad heterogene watergang'!$J$16,IF(A16&lt;='Invoerblad heterogene watergang'!$H$17,'Invoerblad heterogene watergang'!$J$17,"")))))))))</f>
        <v>0.3</v>
      </c>
      <c r="C16" s="23" t="str">
        <f>IF(A16&lt;='Invoerblad heterogene watergang'!$H$9,'Invoerblad heterogene watergang'!$K$9,IF(A16&lt;='Invoerblad heterogene watergang'!$H$10,'Invoerblad heterogene watergang'!$K$10,IF(A16&lt;='Invoerblad heterogene watergang'!$H$11,'Invoerblad heterogene watergang'!$K$11,IF(A16&lt;='Invoerblad heterogene watergang'!$H$12,'Invoerblad heterogene watergang'!$K$12,IF(A16&lt;='Invoerblad heterogene watergang'!$H$13,'Invoerblad heterogene watergang'!$K$13,IF(A16&lt;='Invoerblad heterogene watergang'!$H$14,'Invoerblad heterogene watergang'!$K$14,IF(A16&lt;='Invoerblad heterogene watergang'!$H$15,'Invoerblad heterogene watergang'!$K$15,IF(A16&lt;='Invoerblad heterogene watergang'!$H$16,'Invoerblad heterogene watergang'!$K$16,IF(A16&lt;='Invoerblad heterogene watergang'!$H$17,'Invoerblad heterogene watergang'!$K$17,"")))))))))</f>
        <v>30 - Grasachtigen en ondergedoken soorten</v>
      </c>
      <c r="D16" s="23">
        <f t="shared" si="0"/>
        <v>30</v>
      </c>
      <c r="E16" s="23">
        <f>'Invoerblad heterogene watergang'!$F$9</f>
        <v>1.5</v>
      </c>
      <c r="F16" s="23">
        <f>'Invoerblad heterogene watergang'!$E$9</f>
        <v>1.2</v>
      </c>
      <c r="G16" s="23">
        <f>'Invoerblad heterogene watergang'!$B$9</f>
        <v>1.2</v>
      </c>
      <c r="H16" s="23">
        <f>'Invoerblad heterogene watergang'!$C$9</f>
        <v>1</v>
      </c>
      <c r="I16" s="23">
        <f>IF(B16="","",IF(A16&lt;='Invoerblad heterogene watergang'!$H$9,'Invoerblad heterogene watergang'!$N$9,IF(A16&lt;='Invoerblad heterogene watergang'!$H$10,'Invoerblad heterogene watergang'!$N$10,IF(A16&lt;='Invoerblad heterogene watergang'!$H$11,'Invoerblad heterogene watergang'!$N$11,IF(A16&lt;='Invoerblad heterogene watergang'!$H$12,'Invoerblad heterogene watergang'!$N$12,IF(A16&lt;='Invoerblad heterogene watergang'!$H$13,'Invoerblad heterogene watergang'!$N$13,IF(A16&lt;='Invoerblad heterogene watergang'!$H$14,'Invoerblad heterogene watergang'!$N$14,IF(A16&lt;='Invoerblad heterogene watergang'!$H$15,'Invoerblad heterogene watergang'!$N$15,IF(A16&lt;='Invoerblad heterogene watergang'!$H$16,'Invoerblad heterogene watergang'!$N$16,IF(A16&lt;='Invoerblad heterogene watergang'!$H$17,'Invoerblad heterogene watergang'!$N$17,""))))))))))</f>
        <v>1</v>
      </c>
      <c r="J16" s="23" t="str">
        <f>IF(A16&lt;='Invoerblad heterogene watergang'!$H$9,'Invoerblad heterogene watergang'!$O$9,IF(A16&lt;='Invoerblad heterogene watergang'!$H$10,'Invoerblad heterogene watergang'!$O$10,IF(A16&lt;='Invoerblad heterogene watergang'!$H$11,'Invoerblad heterogene watergang'!$O$11,IF(A16&lt;='Invoerblad heterogene watergang'!$H$12,'Invoerblad heterogene watergang'!$O$12,IF(A16&lt;='Invoerblad heterogene watergang'!$H$13,'Invoerblad heterogene watergang'!$O$13,IF(A16&lt;='Invoerblad heterogene watergang'!$H$14,'Invoerblad heterogene watergang'!$O$14,IF(A16&lt;='Invoerblad heterogene watergang'!$H$15,'Invoerblad heterogene watergang'!$O$15,IF(A16&lt;='Invoerblad heterogene watergang'!$H$16,'Invoerblad heterogene watergang'!$O$16,IF(A16&lt;='Invoerblad heterogene watergang'!$H$17,'Invoerblad heterogene watergang'!$O$17,"")))))))))</f>
        <v>Nee</v>
      </c>
      <c r="K16" s="23">
        <f>(IF(A16&lt;='Invoerblad heterogene watergang'!$H$9,'Invoerblad heterogene watergang'!$L$9,IF(A16&lt;='Invoerblad heterogene watergang'!$H$10,'Invoerblad heterogene watergang'!$L$10,IF(A16&lt;='Invoerblad heterogene watergang'!$H$11,'Invoerblad heterogene watergang'!$L$11,IF(A16&lt;='Invoerblad heterogene watergang'!$H$12,'Invoerblad heterogene watergang'!$L$12,IF(A16&lt;='Invoerblad heterogene watergang'!$H$13,'Invoerblad heterogene watergang'!$L$13,IF(A16&lt;='Invoerblad heterogene watergang'!$H$14,'Invoerblad heterogene watergang'!$L$14,IF(A16&lt;='Invoerblad heterogene watergang'!$H$15,'Invoerblad heterogene watergang'!$L$15,IF(A16&lt;='Invoerblad heterogene watergang'!$H$16,'Invoerblad heterogene watergang'!$L$16,IF(A16&lt;='Invoerblad heterogene watergang'!$H$17,'Invoerblad heterogene watergang'!$L$17,""))))))))))</f>
        <v>100</v>
      </c>
      <c r="L16" s="23" t="str">
        <f>(IF(A16&lt;='Invoerblad heterogene watergang'!$H$9,'Invoerblad heterogene watergang'!$M$9,IF(A16&lt;='Invoerblad heterogene watergang'!$H$10,'Invoerblad heterogene watergang'!$M$10,IF(A16&lt;='Invoerblad heterogene watergang'!$H$11,'Invoerblad heterogene watergang'!$M$11,IF(A16&lt;='Invoerblad heterogene watergang'!$H$12,'Invoerblad heterogene watergang'!$M$12,IF(A16&lt;='Invoerblad heterogene watergang'!$H$13,'Invoerblad heterogene watergang'!$M$13,IF(A16&lt;='Invoerblad heterogene watergang'!$H$14,'Invoerblad heterogene watergang'!$M$14,IF(A16&lt;='Invoerblad heterogene watergang'!$H$15,'Invoerblad heterogene watergang'!$M$15,IF(A16&lt;='Invoerblad heterogene watergang'!$H$16,'Invoerblad heterogene watergang'!$M$16,IF(A16&lt;='Invoerblad heterogene watergang'!$H$17,'Invoerblad heterogene watergang'!$M$17,""))))))))))</f>
        <v>Begroeiing volgt bodemverloop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67"/>
      <c r="AD16" s="23"/>
      <c r="AE16" s="23"/>
    </row>
    <row r="17" spans="1:31" s="103" customFormat="1" x14ac:dyDescent="0.35">
      <c r="A17" s="24">
        <f>IF(A16="","",IF((A16+1)&gt;MAX('Invoerblad heterogene watergang'!$H$9:$H$17),"",'Uitgebreide invoer'!A16+(MAX('Invoerblad heterogene watergang'!$H$9:$H$17)/1000)))</f>
        <v>9.1</v>
      </c>
      <c r="B17" s="23">
        <f>IF(A17&lt;='Invoerblad heterogene watergang'!$H$9,'Invoerblad heterogene watergang'!$J$9,IF(A17&lt;='Invoerblad heterogene watergang'!$H$10,'Invoerblad heterogene watergang'!$J$10,IF(A17&lt;='Invoerblad heterogene watergang'!$H$11,'Invoerblad heterogene watergang'!$J$11,IF(A17&lt;='Invoerblad heterogene watergang'!$H$12,'Invoerblad heterogene watergang'!$J$12,IF(A17&lt;='Invoerblad heterogene watergang'!$H$13,'Invoerblad heterogene watergang'!$J$13,IF(A17&lt;='Invoerblad heterogene watergang'!$H$14,'Invoerblad heterogene watergang'!$J$14,IF(A17&lt;='Invoerblad heterogene watergang'!$H$15,'Invoerblad heterogene watergang'!$J$15,IF(A17&lt;='Invoerblad heterogene watergang'!$H$16,'Invoerblad heterogene watergang'!$J$16,IF(A17&lt;='Invoerblad heterogene watergang'!$H$17,'Invoerblad heterogene watergang'!$J$17,"")))))))))</f>
        <v>0.3</v>
      </c>
      <c r="C17" s="23" t="str">
        <f>IF(A17&lt;='Invoerblad heterogene watergang'!$H$9,'Invoerblad heterogene watergang'!$K$9,IF(A17&lt;='Invoerblad heterogene watergang'!$H$10,'Invoerblad heterogene watergang'!$K$10,IF(A17&lt;='Invoerblad heterogene watergang'!$H$11,'Invoerblad heterogene watergang'!$K$11,IF(A17&lt;='Invoerblad heterogene watergang'!$H$12,'Invoerblad heterogene watergang'!$K$12,IF(A17&lt;='Invoerblad heterogene watergang'!$H$13,'Invoerblad heterogene watergang'!$K$13,IF(A17&lt;='Invoerblad heterogene watergang'!$H$14,'Invoerblad heterogene watergang'!$K$14,IF(A17&lt;='Invoerblad heterogene watergang'!$H$15,'Invoerblad heterogene watergang'!$K$15,IF(A17&lt;='Invoerblad heterogene watergang'!$H$16,'Invoerblad heterogene watergang'!$K$16,IF(A17&lt;='Invoerblad heterogene watergang'!$H$17,'Invoerblad heterogene watergang'!$K$17,"")))))))))</f>
        <v>30 - Grasachtigen en ondergedoken soorten</v>
      </c>
      <c r="D17" s="23">
        <f t="shared" si="0"/>
        <v>30</v>
      </c>
      <c r="E17" s="23">
        <f>'Invoerblad heterogene watergang'!$F$9</f>
        <v>1.5</v>
      </c>
      <c r="F17" s="23">
        <f>'Invoerblad heterogene watergang'!$E$9</f>
        <v>1.2</v>
      </c>
      <c r="G17" s="23">
        <f>'Invoerblad heterogene watergang'!$B$9</f>
        <v>1.2</v>
      </c>
      <c r="H17" s="23">
        <f>'Invoerblad heterogene watergang'!$C$9</f>
        <v>1</v>
      </c>
      <c r="I17" s="23">
        <f>IF(B17="","",IF(A17&lt;='Invoerblad heterogene watergang'!$H$9,'Invoerblad heterogene watergang'!$N$9,IF(A17&lt;='Invoerblad heterogene watergang'!$H$10,'Invoerblad heterogene watergang'!$N$10,IF(A17&lt;='Invoerblad heterogene watergang'!$H$11,'Invoerblad heterogene watergang'!$N$11,IF(A17&lt;='Invoerblad heterogene watergang'!$H$12,'Invoerblad heterogene watergang'!$N$12,IF(A17&lt;='Invoerblad heterogene watergang'!$H$13,'Invoerblad heterogene watergang'!$N$13,IF(A17&lt;='Invoerblad heterogene watergang'!$H$14,'Invoerblad heterogene watergang'!$N$14,IF(A17&lt;='Invoerblad heterogene watergang'!$H$15,'Invoerblad heterogene watergang'!$N$15,IF(A17&lt;='Invoerblad heterogene watergang'!$H$16,'Invoerblad heterogene watergang'!$N$16,IF(A17&lt;='Invoerblad heterogene watergang'!$H$17,'Invoerblad heterogene watergang'!$N$17,""))))))))))</f>
        <v>1</v>
      </c>
      <c r="J17" s="23" t="str">
        <f>IF(A17&lt;='Invoerblad heterogene watergang'!$H$9,'Invoerblad heterogene watergang'!$O$9,IF(A17&lt;='Invoerblad heterogene watergang'!$H$10,'Invoerblad heterogene watergang'!$O$10,IF(A17&lt;='Invoerblad heterogene watergang'!$H$11,'Invoerblad heterogene watergang'!$O$11,IF(A17&lt;='Invoerblad heterogene watergang'!$H$12,'Invoerblad heterogene watergang'!$O$12,IF(A17&lt;='Invoerblad heterogene watergang'!$H$13,'Invoerblad heterogene watergang'!$O$13,IF(A17&lt;='Invoerblad heterogene watergang'!$H$14,'Invoerblad heterogene watergang'!$O$14,IF(A17&lt;='Invoerblad heterogene watergang'!$H$15,'Invoerblad heterogene watergang'!$O$15,IF(A17&lt;='Invoerblad heterogene watergang'!$H$16,'Invoerblad heterogene watergang'!$O$16,IF(A17&lt;='Invoerblad heterogene watergang'!$H$17,'Invoerblad heterogene watergang'!$O$17,"")))))))))</f>
        <v>Nee</v>
      </c>
      <c r="K17" s="23">
        <f>(IF(A17&lt;='Invoerblad heterogene watergang'!$H$9,'Invoerblad heterogene watergang'!$L$9,IF(A17&lt;='Invoerblad heterogene watergang'!$H$10,'Invoerblad heterogene watergang'!$L$10,IF(A17&lt;='Invoerblad heterogene watergang'!$H$11,'Invoerblad heterogene watergang'!$L$11,IF(A17&lt;='Invoerblad heterogene watergang'!$H$12,'Invoerblad heterogene watergang'!$L$12,IF(A17&lt;='Invoerblad heterogene watergang'!$H$13,'Invoerblad heterogene watergang'!$L$13,IF(A17&lt;='Invoerblad heterogene watergang'!$H$14,'Invoerblad heterogene watergang'!$L$14,IF(A17&lt;='Invoerblad heterogene watergang'!$H$15,'Invoerblad heterogene watergang'!$L$15,IF(A17&lt;='Invoerblad heterogene watergang'!$H$16,'Invoerblad heterogene watergang'!$L$16,IF(A17&lt;='Invoerblad heterogene watergang'!$H$17,'Invoerblad heterogene watergang'!$L$17,""))))))))))</f>
        <v>100</v>
      </c>
      <c r="L17" s="23" t="str">
        <f>(IF(A17&lt;='Invoerblad heterogene watergang'!$H$9,'Invoerblad heterogene watergang'!$M$9,IF(A17&lt;='Invoerblad heterogene watergang'!$H$10,'Invoerblad heterogene watergang'!$M$10,IF(A17&lt;='Invoerblad heterogene watergang'!$H$11,'Invoerblad heterogene watergang'!$M$11,IF(A17&lt;='Invoerblad heterogene watergang'!$H$12,'Invoerblad heterogene watergang'!$M$12,IF(A17&lt;='Invoerblad heterogene watergang'!$H$13,'Invoerblad heterogene watergang'!$M$13,IF(A17&lt;='Invoerblad heterogene watergang'!$H$14,'Invoerblad heterogene watergang'!$M$14,IF(A17&lt;='Invoerblad heterogene watergang'!$H$15,'Invoerblad heterogene watergang'!$M$15,IF(A17&lt;='Invoerblad heterogene watergang'!$H$16,'Invoerblad heterogene watergang'!$M$16,IF(A17&lt;='Invoerblad heterogene watergang'!$H$17,'Invoerblad heterogene watergang'!$M$17,""))))))))))</f>
        <v>Begroeiing volgt bodemverloop</v>
      </c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67"/>
      <c r="AD17" s="23"/>
      <c r="AE17" s="23"/>
    </row>
    <row r="18" spans="1:31" s="103" customFormat="1" x14ac:dyDescent="0.35">
      <c r="A18" s="24">
        <f>IF(A17="","",IF((A17+1)&gt;MAX('Invoerblad heterogene watergang'!$H$9:$H$17),"",'Uitgebreide invoer'!A17+(MAX('Invoerblad heterogene watergang'!$H$9:$H$17)/1000)))</f>
        <v>9.7999999999999989</v>
      </c>
      <c r="B18" s="23">
        <f>IF(A18&lt;='Invoerblad heterogene watergang'!$H$9,'Invoerblad heterogene watergang'!$J$9,IF(A18&lt;='Invoerblad heterogene watergang'!$H$10,'Invoerblad heterogene watergang'!$J$10,IF(A18&lt;='Invoerblad heterogene watergang'!$H$11,'Invoerblad heterogene watergang'!$J$11,IF(A18&lt;='Invoerblad heterogene watergang'!$H$12,'Invoerblad heterogene watergang'!$J$12,IF(A18&lt;='Invoerblad heterogene watergang'!$H$13,'Invoerblad heterogene watergang'!$J$13,IF(A18&lt;='Invoerblad heterogene watergang'!$H$14,'Invoerblad heterogene watergang'!$J$14,IF(A18&lt;='Invoerblad heterogene watergang'!$H$15,'Invoerblad heterogene watergang'!$J$15,IF(A18&lt;='Invoerblad heterogene watergang'!$H$16,'Invoerblad heterogene watergang'!$J$16,IF(A18&lt;='Invoerblad heterogene watergang'!$H$17,'Invoerblad heterogene watergang'!$J$17,"")))))))))</f>
        <v>0.3</v>
      </c>
      <c r="C18" s="23" t="str">
        <f>IF(A18&lt;='Invoerblad heterogene watergang'!$H$9,'Invoerblad heterogene watergang'!$K$9,IF(A18&lt;='Invoerblad heterogene watergang'!$H$10,'Invoerblad heterogene watergang'!$K$10,IF(A18&lt;='Invoerblad heterogene watergang'!$H$11,'Invoerblad heterogene watergang'!$K$11,IF(A18&lt;='Invoerblad heterogene watergang'!$H$12,'Invoerblad heterogene watergang'!$K$12,IF(A18&lt;='Invoerblad heterogene watergang'!$H$13,'Invoerblad heterogene watergang'!$K$13,IF(A18&lt;='Invoerblad heterogene watergang'!$H$14,'Invoerblad heterogene watergang'!$K$14,IF(A18&lt;='Invoerblad heterogene watergang'!$H$15,'Invoerblad heterogene watergang'!$K$15,IF(A18&lt;='Invoerblad heterogene watergang'!$H$16,'Invoerblad heterogene watergang'!$K$16,IF(A18&lt;='Invoerblad heterogene watergang'!$H$17,'Invoerblad heterogene watergang'!$K$17,"")))))))))</f>
        <v>30 - Grasachtigen en ondergedoken soorten</v>
      </c>
      <c r="D18" s="23">
        <f t="shared" si="0"/>
        <v>30</v>
      </c>
      <c r="E18" s="23">
        <f>'Invoerblad heterogene watergang'!$F$9</f>
        <v>1.5</v>
      </c>
      <c r="F18" s="23">
        <f>'Invoerblad heterogene watergang'!$E$9</f>
        <v>1.2</v>
      </c>
      <c r="G18" s="23">
        <f>'Invoerblad heterogene watergang'!$B$9</f>
        <v>1.2</v>
      </c>
      <c r="H18" s="23">
        <f>'Invoerblad heterogene watergang'!$C$9</f>
        <v>1</v>
      </c>
      <c r="I18" s="23">
        <f>IF(B18="","",IF(A18&lt;='Invoerblad heterogene watergang'!$H$9,'Invoerblad heterogene watergang'!$N$9,IF(A18&lt;='Invoerblad heterogene watergang'!$H$10,'Invoerblad heterogene watergang'!$N$10,IF(A18&lt;='Invoerblad heterogene watergang'!$H$11,'Invoerblad heterogene watergang'!$N$11,IF(A18&lt;='Invoerblad heterogene watergang'!$H$12,'Invoerblad heterogene watergang'!$N$12,IF(A18&lt;='Invoerblad heterogene watergang'!$H$13,'Invoerblad heterogene watergang'!$N$13,IF(A18&lt;='Invoerblad heterogene watergang'!$H$14,'Invoerblad heterogene watergang'!$N$14,IF(A18&lt;='Invoerblad heterogene watergang'!$H$15,'Invoerblad heterogene watergang'!$N$15,IF(A18&lt;='Invoerblad heterogene watergang'!$H$16,'Invoerblad heterogene watergang'!$N$16,IF(A18&lt;='Invoerblad heterogene watergang'!$H$17,'Invoerblad heterogene watergang'!$N$17,""))))))))))</f>
        <v>1</v>
      </c>
      <c r="J18" s="23" t="str">
        <f>IF(A18&lt;='Invoerblad heterogene watergang'!$H$9,'Invoerblad heterogene watergang'!$O$9,IF(A18&lt;='Invoerblad heterogene watergang'!$H$10,'Invoerblad heterogene watergang'!$O$10,IF(A18&lt;='Invoerblad heterogene watergang'!$H$11,'Invoerblad heterogene watergang'!$O$11,IF(A18&lt;='Invoerblad heterogene watergang'!$H$12,'Invoerblad heterogene watergang'!$O$12,IF(A18&lt;='Invoerblad heterogene watergang'!$H$13,'Invoerblad heterogene watergang'!$O$13,IF(A18&lt;='Invoerblad heterogene watergang'!$H$14,'Invoerblad heterogene watergang'!$O$14,IF(A18&lt;='Invoerblad heterogene watergang'!$H$15,'Invoerblad heterogene watergang'!$O$15,IF(A18&lt;='Invoerblad heterogene watergang'!$H$16,'Invoerblad heterogene watergang'!$O$16,IF(A18&lt;='Invoerblad heterogene watergang'!$H$17,'Invoerblad heterogene watergang'!$O$17,"")))))))))</f>
        <v>Nee</v>
      </c>
      <c r="K18" s="23">
        <f>(IF(A18&lt;='Invoerblad heterogene watergang'!$H$9,'Invoerblad heterogene watergang'!$L$9,IF(A18&lt;='Invoerblad heterogene watergang'!$H$10,'Invoerblad heterogene watergang'!$L$10,IF(A18&lt;='Invoerblad heterogene watergang'!$H$11,'Invoerblad heterogene watergang'!$L$11,IF(A18&lt;='Invoerblad heterogene watergang'!$H$12,'Invoerblad heterogene watergang'!$L$12,IF(A18&lt;='Invoerblad heterogene watergang'!$H$13,'Invoerblad heterogene watergang'!$L$13,IF(A18&lt;='Invoerblad heterogene watergang'!$H$14,'Invoerblad heterogene watergang'!$L$14,IF(A18&lt;='Invoerblad heterogene watergang'!$H$15,'Invoerblad heterogene watergang'!$L$15,IF(A18&lt;='Invoerblad heterogene watergang'!$H$16,'Invoerblad heterogene watergang'!$L$16,IF(A18&lt;='Invoerblad heterogene watergang'!$H$17,'Invoerblad heterogene watergang'!$L$17,""))))))))))</f>
        <v>100</v>
      </c>
      <c r="L18" s="23" t="str">
        <f>(IF(A18&lt;='Invoerblad heterogene watergang'!$H$9,'Invoerblad heterogene watergang'!$M$9,IF(A18&lt;='Invoerblad heterogene watergang'!$H$10,'Invoerblad heterogene watergang'!$M$10,IF(A18&lt;='Invoerblad heterogene watergang'!$H$11,'Invoerblad heterogene watergang'!$M$11,IF(A18&lt;='Invoerblad heterogene watergang'!$H$12,'Invoerblad heterogene watergang'!$M$12,IF(A18&lt;='Invoerblad heterogene watergang'!$H$13,'Invoerblad heterogene watergang'!$M$13,IF(A18&lt;='Invoerblad heterogene watergang'!$H$14,'Invoerblad heterogene watergang'!$M$14,IF(A18&lt;='Invoerblad heterogene watergang'!$H$15,'Invoerblad heterogene watergang'!$M$15,IF(A18&lt;='Invoerblad heterogene watergang'!$H$16,'Invoerblad heterogene watergang'!$M$16,IF(A18&lt;='Invoerblad heterogene watergang'!$H$17,'Invoerblad heterogene watergang'!$M$17,""))))))))))</f>
        <v>Begroeiing volgt bodemverloop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67"/>
      <c r="AD18" s="23"/>
      <c r="AE18" s="23"/>
    </row>
    <row r="19" spans="1:31" s="103" customFormat="1" x14ac:dyDescent="0.35">
      <c r="A19" s="24">
        <f>IF(A18="","",IF((A18+1)&gt;MAX('Invoerblad heterogene watergang'!$H$9:$H$17),"",'Uitgebreide invoer'!A18+(MAX('Invoerblad heterogene watergang'!$H$9:$H$17)/1000)))</f>
        <v>10.499999999999998</v>
      </c>
      <c r="B19" s="23">
        <f>IF(A19&lt;='Invoerblad heterogene watergang'!$H$9,'Invoerblad heterogene watergang'!$J$9,IF(A19&lt;='Invoerblad heterogene watergang'!$H$10,'Invoerblad heterogene watergang'!$J$10,IF(A19&lt;='Invoerblad heterogene watergang'!$H$11,'Invoerblad heterogene watergang'!$J$11,IF(A19&lt;='Invoerblad heterogene watergang'!$H$12,'Invoerblad heterogene watergang'!$J$12,IF(A19&lt;='Invoerblad heterogene watergang'!$H$13,'Invoerblad heterogene watergang'!$J$13,IF(A19&lt;='Invoerblad heterogene watergang'!$H$14,'Invoerblad heterogene watergang'!$J$14,IF(A19&lt;='Invoerblad heterogene watergang'!$H$15,'Invoerblad heterogene watergang'!$J$15,IF(A19&lt;='Invoerblad heterogene watergang'!$H$16,'Invoerblad heterogene watergang'!$J$16,IF(A19&lt;='Invoerblad heterogene watergang'!$H$17,'Invoerblad heterogene watergang'!$J$17,"")))))))))</f>
        <v>0.3</v>
      </c>
      <c r="C19" s="23" t="str">
        <f>IF(A19&lt;='Invoerblad heterogene watergang'!$H$9,'Invoerblad heterogene watergang'!$K$9,IF(A19&lt;='Invoerblad heterogene watergang'!$H$10,'Invoerblad heterogene watergang'!$K$10,IF(A19&lt;='Invoerblad heterogene watergang'!$H$11,'Invoerblad heterogene watergang'!$K$11,IF(A19&lt;='Invoerblad heterogene watergang'!$H$12,'Invoerblad heterogene watergang'!$K$12,IF(A19&lt;='Invoerblad heterogene watergang'!$H$13,'Invoerblad heterogene watergang'!$K$13,IF(A19&lt;='Invoerblad heterogene watergang'!$H$14,'Invoerblad heterogene watergang'!$K$14,IF(A19&lt;='Invoerblad heterogene watergang'!$H$15,'Invoerblad heterogene watergang'!$K$15,IF(A19&lt;='Invoerblad heterogene watergang'!$H$16,'Invoerblad heterogene watergang'!$K$16,IF(A19&lt;='Invoerblad heterogene watergang'!$H$17,'Invoerblad heterogene watergang'!$K$17,"")))))))))</f>
        <v>30 - Grasachtigen en ondergedoken soorten</v>
      </c>
      <c r="D19" s="23">
        <f t="shared" si="0"/>
        <v>30</v>
      </c>
      <c r="E19" s="23">
        <f>'Invoerblad heterogene watergang'!$F$9</f>
        <v>1.5</v>
      </c>
      <c r="F19" s="23">
        <f>'Invoerblad heterogene watergang'!$E$9</f>
        <v>1.2</v>
      </c>
      <c r="G19" s="23">
        <f>'Invoerblad heterogene watergang'!$B$9</f>
        <v>1.2</v>
      </c>
      <c r="H19" s="23">
        <f>'Invoerblad heterogene watergang'!$C$9</f>
        <v>1</v>
      </c>
      <c r="I19" s="23">
        <f>IF(B19="","",IF(A19&lt;='Invoerblad heterogene watergang'!$H$9,'Invoerblad heterogene watergang'!$N$9,IF(A19&lt;='Invoerblad heterogene watergang'!$H$10,'Invoerblad heterogene watergang'!$N$10,IF(A19&lt;='Invoerblad heterogene watergang'!$H$11,'Invoerblad heterogene watergang'!$N$11,IF(A19&lt;='Invoerblad heterogene watergang'!$H$12,'Invoerblad heterogene watergang'!$N$12,IF(A19&lt;='Invoerblad heterogene watergang'!$H$13,'Invoerblad heterogene watergang'!$N$13,IF(A19&lt;='Invoerblad heterogene watergang'!$H$14,'Invoerblad heterogene watergang'!$N$14,IF(A19&lt;='Invoerblad heterogene watergang'!$H$15,'Invoerblad heterogene watergang'!$N$15,IF(A19&lt;='Invoerblad heterogene watergang'!$H$16,'Invoerblad heterogene watergang'!$N$16,IF(A19&lt;='Invoerblad heterogene watergang'!$H$17,'Invoerblad heterogene watergang'!$N$17,""))))))))))</f>
        <v>1</v>
      </c>
      <c r="J19" s="23" t="str">
        <f>IF(A19&lt;='Invoerblad heterogene watergang'!$H$9,'Invoerblad heterogene watergang'!$O$9,IF(A19&lt;='Invoerblad heterogene watergang'!$H$10,'Invoerblad heterogene watergang'!$O$10,IF(A19&lt;='Invoerblad heterogene watergang'!$H$11,'Invoerblad heterogene watergang'!$O$11,IF(A19&lt;='Invoerblad heterogene watergang'!$H$12,'Invoerblad heterogene watergang'!$O$12,IF(A19&lt;='Invoerblad heterogene watergang'!$H$13,'Invoerblad heterogene watergang'!$O$13,IF(A19&lt;='Invoerblad heterogene watergang'!$H$14,'Invoerblad heterogene watergang'!$O$14,IF(A19&lt;='Invoerblad heterogene watergang'!$H$15,'Invoerblad heterogene watergang'!$O$15,IF(A19&lt;='Invoerblad heterogene watergang'!$H$16,'Invoerblad heterogene watergang'!$O$16,IF(A19&lt;='Invoerblad heterogene watergang'!$H$17,'Invoerblad heterogene watergang'!$O$17,"")))))))))</f>
        <v>Nee</v>
      </c>
      <c r="K19" s="23">
        <f>(IF(A19&lt;='Invoerblad heterogene watergang'!$H$9,'Invoerblad heterogene watergang'!$L$9,IF(A19&lt;='Invoerblad heterogene watergang'!$H$10,'Invoerblad heterogene watergang'!$L$10,IF(A19&lt;='Invoerblad heterogene watergang'!$H$11,'Invoerblad heterogene watergang'!$L$11,IF(A19&lt;='Invoerblad heterogene watergang'!$H$12,'Invoerblad heterogene watergang'!$L$12,IF(A19&lt;='Invoerblad heterogene watergang'!$H$13,'Invoerblad heterogene watergang'!$L$13,IF(A19&lt;='Invoerblad heterogene watergang'!$H$14,'Invoerblad heterogene watergang'!$L$14,IF(A19&lt;='Invoerblad heterogene watergang'!$H$15,'Invoerblad heterogene watergang'!$L$15,IF(A19&lt;='Invoerblad heterogene watergang'!$H$16,'Invoerblad heterogene watergang'!$L$16,IF(A19&lt;='Invoerblad heterogene watergang'!$H$17,'Invoerblad heterogene watergang'!$L$17,""))))))))))</f>
        <v>100</v>
      </c>
      <c r="L19" s="23" t="str">
        <f>(IF(A19&lt;='Invoerblad heterogene watergang'!$H$9,'Invoerblad heterogene watergang'!$M$9,IF(A19&lt;='Invoerblad heterogene watergang'!$H$10,'Invoerblad heterogene watergang'!$M$10,IF(A19&lt;='Invoerblad heterogene watergang'!$H$11,'Invoerblad heterogene watergang'!$M$11,IF(A19&lt;='Invoerblad heterogene watergang'!$H$12,'Invoerblad heterogene watergang'!$M$12,IF(A19&lt;='Invoerblad heterogene watergang'!$H$13,'Invoerblad heterogene watergang'!$M$13,IF(A19&lt;='Invoerblad heterogene watergang'!$H$14,'Invoerblad heterogene watergang'!$M$14,IF(A19&lt;='Invoerblad heterogene watergang'!$H$15,'Invoerblad heterogene watergang'!$M$15,IF(A19&lt;='Invoerblad heterogene watergang'!$H$16,'Invoerblad heterogene watergang'!$M$16,IF(A19&lt;='Invoerblad heterogene watergang'!$H$17,'Invoerblad heterogene watergang'!$M$17,""))))))))))</f>
        <v>Begroeiing volgt bodemverloop</v>
      </c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67"/>
      <c r="AD19" s="23"/>
      <c r="AE19" s="23"/>
    </row>
    <row r="20" spans="1:31" s="103" customFormat="1" x14ac:dyDescent="0.35">
      <c r="A20" s="24">
        <f>IF(A19="","",IF((A19+1)&gt;MAX('Invoerblad heterogene watergang'!$H$9:$H$17),"",'Uitgebreide invoer'!A19+(MAX('Invoerblad heterogene watergang'!$H$9:$H$17)/1000)))</f>
        <v>11.199999999999998</v>
      </c>
      <c r="B20" s="23">
        <f>IF(A20&lt;='Invoerblad heterogene watergang'!$H$9,'Invoerblad heterogene watergang'!$J$9,IF(A20&lt;='Invoerblad heterogene watergang'!$H$10,'Invoerblad heterogene watergang'!$J$10,IF(A20&lt;='Invoerblad heterogene watergang'!$H$11,'Invoerblad heterogene watergang'!$J$11,IF(A20&lt;='Invoerblad heterogene watergang'!$H$12,'Invoerblad heterogene watergang'!$J$12,IF(A20&lt;='Invoerblad heterogene watergang'!$H$13,'Invoerblad heterogene watergang'!$J$13,IF(A20&lt;='Invoerblad heterogene watergang'!$H$14,'Invoerblad heterogene watergang'!$J$14,IF(A20&lt;='Invoerblad heterogene watergang'!$H$15,'Invoerblad heterogene watergang'!$J$15,IF(A20&lt;='Invoerblad heterogene watergang'!$H$16,'Invoerblad heterogene watergang'!$J$16,IF(A20&lt;='Invoerblad heterogene watergang'!$H$17,'Invoerblad heterogene watergang'!$J$17,"")))))))))</f>
        <v>0.3</v>
      </c>
      <c r="C20" s="23" t="str">
        <f>IF(A20&lt;='Invoerblad heterogene watergang'!$H$9,'Invoerblad heterogene watergang'!$K$9,IF(A20&lt;='Invoerblad heterogene watergang'!$H$10,'Invoerblad heterogene watergang'!$K$10,IF(A20&lt;='Invoerblad heterogene watergang'!$H$11,'Invoerblad heterogene watergang'!$K$11,IF(A20&lt;='Invoerblad heterogene watergang'!$H$12,'Invoerblad heterogene watergang'!$K$12,IF(A20&lt;='Invoerblad heterogene watergang'!$H$13,'Invoerblad heterogene watergang'!$K$13,IF(A20&lt;='Invoerblad heterogene watergang'!$H$14,'Invoerblad heterogene watergang'!$K$14,IF(A20&lt;='Invoerblad heterogene watergang'!$H$15,'Invoerblad heterogene watergang'!$K$15,IF(A20&lt;='Invoerblad heterogene watergang'!$H$16,'Invoerblad heterogene watergang'!$K$16,IF(A20&lt;='Invoerblad heterogene watergang'!$H$17,'Invoerblad heterogene watergang'!$K$17,"")))))))))</f>
        <v>30 - Grasachtigen en ondergedoken soorten</v>
      </c>
      <c r="D20" s="23">
        <f t="shared" si="0"/>
        <v>30</v>
      </c>
      <c r="E20" s="23">
        <f>'Invoerblad heterogene watergang'!$F$9</f>
        <v>1.5</v>
      </c>
      <c r="F20" s="23">
        <f>'Invoerblad heterogene watergang'!$E$9</f>
        <v>1.2</v>
      </c>
      <c r="G20" s="23">
        <f>'Invoerblad heterogene watergang'!$B$9</f>
        <v>1.2</v>
      </c>
      <c r="H20" s="23">
        <f>'Invoerblad heterogene watergang'!$C$9</f>
        <v>1</v>
      </c>
      <c r="I20" s="23">
        <f>IF(B20="","",IF(A20&lt;='Invoerblad heterogene watergang'!$H$9,'Invoerblad heterogene watergang'!$N$9,IF(A20&lt;='Invoerblad heterogene watergang'!$H$10,'Invoerblad heterogene watergang'!$N$10,IF(A20&lt;='Invoerblad heterogene watergang'!$H$11,'Invoerblad heterogene watergang'!$N$11,IF(A20&lt;='Invoerblad heterogene watergang'!$H$12,'Invoerblad heterogene watergang'!$N$12,IF(A20&lt;='Invoerblad heterogene watergang'!$H$13,'Invoerblad heterogene watergang'!$N$13,IF(A20&lt;='Invoerblad heterogene watergang'!$H$14,'Invoerblad heterogene watergang'!$N$14,IF(A20&lt;='Invoerblad heterogene watergang'!$H$15,'Invoerblad heterogene watergang'!$N$15,IF(A20&lt;='Invoerblad heterogene watergang'!$H$16,'Invoerblad heterogene watergang'!$N$16,IF(A20&lt;='Invoerblad heterogene watergang'!$H$17,'Invoerblad heterogene watergang'!$N$17,""))))))))))</f>
        <v>1</v>
      </c>
      <c r="J20" s="23" t="str">
        <f>IF(A20&lt;='Invoerblad heterogene watergang'!$H$9,'Invoerblad heterogene watergang'!$O$9,IF(A20&lt;='Invoerblad heterogene watergang'!$H$10,'Invoerblad heterogene watergang'!$O$10,IF(A20&lt;='Invoerblad heterogene watergang'!$H$11,'Invoerblad heterogene watergang'!$O$11,IF(A20&lt;='Invoerblad heterogene watergang'!$H$12,'Invoerblad heterogene watergang'!$O$12,IF(A20&lt;='Invoerblad heterogene watergang'!$H$13,'Invoerblad heterogene watergang'!$O$13,IF(A20&lt;='Invoerblad heterogene watergang'!$H$14,'Invoerblad heterogene watergang'!$O$14,IF(A20&lt;='Invoerblad heterogene watergang'!$H$15,'Invoerblad heterogene watergang'!$O$15,IF(A20&lt;='Invoerblad heterogene watergang'!$H$16,'Invoerblad heterogene watergang'!$O$16,IF(A20&lt;='Invoerblad heterogene watergang'!$H$17,'Invoerblad heterogene watergang'!$O$17,"")))))))))</f>
        <v>Nee</v>
      </c>
      <c r="K20" s="23">
        <f>(IF(A20&lt;='Invoerblad heterogene watergang'!$H$9,'Invoerblad heterogene watergang'!$L$9,IF(A20&lt;='Invoerblad heterogene watergang'!$H$10,'Invoerblad heterogene watergang'!$L$10,IF(A20&lt;='Invoerblad heterogene watergang'!$H$11,'Invoerblad heterogene watergang'!$L$11,IF(A20&lt;='Invoerblad heterogene watergang'!$H$12,'Invoerblad heterogene watergang'!$L$12,IF(A20&lt;='Invoerblad heterogene watergang'!$H$13,'Invoerblad heterogene watergang'!$L$13,IF(A20&lt;='Invoerblad heterogene watergang'!$H$14,'Invoerblad heterogene watergang'!$L$14,IF(A20&lt;='Invoerblad heterogene watergang'!$H$15,'Invoerblad heterogene watergang'!$L$15,IF(A20&lt;='Invoerblad heterogene watergang'!$H$16,'Invoerblad heterogene watergang'!$L$16,IF(A20&lt;='Invoerblad heterogene watergang'!$H$17,'Invoerblad heterogene watergang'!$L$17,""))))))))))</f>
        <v>100</v>
      </c>
      <c r="L20" s="23" t="str">
        <f>(IF(A20&lt;='Invoerblad heterogene watergang'!$H$9,'Invoerblad heterogene watergang'!$M$9,IF(A20&lt;='Invoerblad heterogene watergang'!$H$10,'Invoerblad heterogene watergang'!$M$10,IF(A20&lt;='Invoerblad heterogene watergang'!$H$11,'Invoerblad heterogene watergang'!$M$11,IF(A20&lt;='Invoerblad heterogene watergang'!$H$12,'Invoerblad heterogene watergang'!$M$12,IF(A20&lt;='Invoerblad heterogene watergang'!$H$13,'Invoerblad heterogene watergang'!$M$13,IF(A20&lt;='Invoerblad heterogene watergang'!$H$14,'Invoerblad heterogene watergang'!$M$14,IF(A20&lt;='Invoerblad heterogene watergang'!$H$15,'Invoerblad heterogene watergang'!$M$15,IF(A20&lt;='Invoerblad heterogene watergang'!$H$16,'Invoerblad heterogene watergang'!$M$16,IF(A20&lt;='Invoerblad heterogene watergang'!$H$17,'Invoerblad heterogene watergang'!$M$17,""))))))))))</f>
        <v>Begroeiing volgt bodemverloop</v>
      </c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67"/>
      <c r="AD20" s="23"/>
      <c r="AE20" s="23"/>
    </row>
    <row r="21" spans="1:31" s="103" customFormat="1" x14ac:dyDescent="0.35">
      <c r="A21" s="24">
        <f>IF(A20="","",IF((A20+1)&gt;MAX('Invoerblad heterogene watergang'!$H$9:$H$17),"",'Uitgebreide invoer'!A20+(MAX('Invoerblad heterogene watergang'!$H$9:$H$17)/1000)))</f>
        <v>11.899999999999997</v>
      </c>
      <c r="B21" s="23">
        <f>IF(A21&lt;='Invoerblad heterogene watergang'!$H$9,'Invoerblad heterogene watergang'!$J$9,IF(A21&lt;='Invoerblad heterogene watergang'!$H$10,'Invoerblad heterogene watergang'!$J$10,IF(A21&lt;='Invoerblad heterogene watergang'!$H$11,'Invoerblad heterogene watergang'!$J$11,IF(A21&lt;='Invoerblad heterogene watergang'!$H$12,'Invoerblad heterogene watergang'!$J$12,IF(A21&lt;='Invoerblad heterogene watergang'!$H$13,'Invoerblad heterogene watergang'!$J$13,IF(A21&lt;='Invoerblad heterogene watergang'!$H$14,'Invoerblad heterogene watergang'!$J$14,IF(A21&lt;='Invoerblad heterogene watergang'!$H$15,'Invoerblad heterogene watergang'!$J$15,IF(A21&lt;='Invoerblad heterogene watergang'!$H$16,'Invoerblad heterogene watergang'!$J$16,IF(A21&lt;='Invoerblad heterogene watergang'!$H$17,'Invoerblad heterogene watergang'!$J$17,"")))))))))</f>
        <v>0.3</v>
      </c>
      <c r="C21" s="23" t="str">
        <f>IF(A21&lt;='Invoerblad heterogene watergang'!$H$9,'Invoerblad heterogene watergang'!$K$9,IF(A21&lt;='Invoerblad heterogene watergang'!$H$10,'Invoerblad heterogene watergang'!$K$10,IF(A21&lt;='Invoerblad heterogene watergang'!$H$11,'Invoerblad heterogene watergang'!$K$11,IF(A21&lt;='Invoerblad heterogene watergang'!$H$12,'Invoerblad heterogene watergang'!$K$12,IF(A21&lt;='Invoerblad heterogene watergang'!$H$13,'Invoerblad heterogene watergang'!$K$13,IF(A21&lt;='Invoerblad heterogene watergang'!$H$14,'Invoerblad heterogene watergang'!$K$14,IF(A21&lt;='Invoerblad heterogene watergang'!$H$15,'Invoerblad heterogene watergang'!$K$15,IF(A21&lt;='Invoerblad heterogene watergang'!$H$16,'Invoerblad heterogene watergang'!$K$16,IF(A21&lt;='Invoerblad heterogene watergang'!$H$17,'Invoerblad heterogene watergang'!$K$17,"")))))))))</f>
        <v>30 - Grasachtigen en ondergedoken soorten</v>
      </c>
      <c r="D21" s="23">
        <f t="shared" si="0"/>
        <v>30</v>
      </c>
      <c r="E21" s="23">
        <f>'Invoerblad heterogene watergang'!$F$9</f>
        <v>1.5</v>
      </c>
      <c r="F21" s="23">
        <f>'Invoerblad heterogene watergang'!$E$9</f>
        <v>1.2</v>
      </c>
      <c r="G21" s="23">
        <f>'Invoerblad heterogene watergang'!$B$9</f>
        <v>1.2</v>
      </c>
      <c r="H21" s="23">
        <f>'Invoerblad heterogene watergang'!$C$9</f>
        <v>1</v>
      </c>
      <c r="I21" s="23">
        <f>IF(B21="","",IF(A21&lt;='Invoerblad heterogene watergang'!$H$9,'Invoerblad heterogene watergang'!$N$9,IF(A21&lt;='Invoerblad heterogene watergang'!$H$10,'Invoerblad heterogene watergang'!$N$10,IF(A21&lt;='Invoerblad heterogene watergang'!$H$11,'Invoerblad heterogene watergang'!$N$11,IF(A21&lt;='Invoerblad heterogene watergang'!$H$12,'Invoerblad heterogene watergang'!$N$12,IF(A21&lt;='Invoerblad heterogene watergang'!$H$13,'Invoerblad heterogene watergang'!$N$13,IF(A21&lt;='Invoerblad heterogene watergang'!$H$14,'Invoerblad heterogene watergang'!$N$14,IF(A21&lt;='Invoerblad heterogene watergang'!$H$15,'Invoerblad heterogene watergang'!$N$15,IF(A21&lt;='Invoerblad heterogene watergang'!$H$16,'Invoerblad heterogene watergang'!$N$16,IF(A21&lt;='Invoerblad heterogene watergang'!$H$17,'Invoerblad heterogene watergang'!$N$17,""))))))))))</f>
        <v>1</v>
      </c>
      <c r="J21" s="23" t="str">
        <f>IF(A21&lt;='Invoerblad heterogene watergang'!$H$9,'Invoerblad heterogene watergang'!$O$9,IF(A21&lt;='Invoerblad heterogene watergang'!$H$10,'Invoerblad heterogene watergang'!$O$10,IF(A21&lt;='Invoerblad heterogene watergang'!$H$11,'Invoerblad heterogene watergang'!$O$11,IF(A21&lt;='Invoerblad heterogene watergang'!$H$12,'Invoerblad heterogene watergang'!$O$12,IF(A21&lt;='Invoerblad heterogene watergang'!$H$13,'Invoerblad heterogene watergang'!$O$13,IF(A21&lt;='Invoerblad heterogene watergang'!$H$14,'Invoerblad heterogene watergang'!$O$14,IF(A21&lt;='Invoerblad heterogene watergang'!$H$15,'Invoerblad heterogene watergang'!$O$15,IF(A21&lt;='Invoerblad heterogene watergang'!$H$16,'Invoerblad heterogene watergang'!$O$16,IF(A21&lt;='Invoerblad heterogene watergang'!$H$17,'Invoerblad heterogene watergang'!$O$17,"")))))))))</f>
        <v>Nee</v>
      </c>
      <c r="K21" s="23">
        <f>(IF(A21&lt;='Invoerblad heterogene watergang'!$H$9,'Invoerblad heterogene watergang'!$L$9,IF(A21&lt;='Invoerblad heterogene watergang'!$H$10,'Invoerblad heterogene watergang'!$L$10,IF(A21&lt;='Invoerblad heterogene watergang'!$H$11,'Invoerblad heterogene watergang'!$L$11,IF(A21&lt;='Invoerblad heterogene watergang'!$H$12,'Invoerblad heterogene watergang'!$L$12,IF(A21&lt;='Invoerblad heterogene watergang'!$H$13,'Invoerblad heterogene watergang'!$L$13,IF(A21&lt;='Invoerblad heterogene watergang'!$H$14,'Invoerblad heterogene watergang'!$L$14,IF(A21&lt;='Invoerblad heterogene watergang'!$H$15,'Invoerblad heterogene watergang'!$L$15,IF(A21&lt;='Invoerblad heterogene watergang'!$H$16,'Invoerblad heterogene watergang'!$L$16,IF(A21&lt;='Invoerblad heterogene watergang'!$H$17,'Invoerblad heterogene watergang'!$L$17,""))))))))))</f>
        <v>100</v>
      </c>
      <c r="L21" s="23" t="str">
        <f>(IF(A21&lt;='Invoerblad heterogene watergang'!$H$9,'Invoerblad heterogene watergang'!$M$9,IF(A21&lt;='Invoerblad heterogene watergang'!$H$10,'Invoerblad heterogene watergang'!$M$10,IF(A21&lt;='Invoerblad heterogene watergang'!$H$11,'Invoerblad heterogene watergang'!$M$11,IF(A21&lt;='Invoerblad heterogene watergang'!$H$12,'Invoerblad heterogene watergang'!$M$12,IF(A21&lt;='Invoerblad heterogene watergang'!$H$13,'Invoerblad heterogene watergang'!$M$13,IF(A21&lt;='Invoerblad heterogene watergang'!$H$14,'Invoerblad heterogene watergang'!$M$14,IF(A21&lt;='Invoerblad heterogene watergang'!$H$15,'Invoerblad heterogene watergang'!$M$15,IF(A21&lt;='Invoerblad heterogene watergang'!$H$16,'Invoerblad heterogene watergang'!$M$16,IF(A21&lt;='Invoerblad heterogene watergang'!$H$17,'Invoerblad heterogene watergang'!$M$17,""))))))))))</f>
        <v>Begroeiing volgt bodemverloop</v>
      </c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67"/>
      <c r="AD21" s="23"/>
      <c r="AE21" s="23"/>
    </row>
    <row r="22" spans="1:31" s="103" customFormat="1" x14ac:dyDescent="0.35">
      <c r="A22" s="24">
        <f>IF(A21="","",IF((A21+1)&gt;MAX('Invoerblad heterogene watergang'!$H$9:$H$17),"",'Uitgebreide invoer'!A21+(MAX('Invoerblad heterogene watergang'!$H$9:$H$17)/1000)))</f>
        <v>12.599999999999996</v>
      </c>
      <c r="B22" s="23">
        <f>IF(A22&lt;='Invoerblad heterogene watergang'!$H$9,'Invoerblad heterogene watergang'!$J$9,IF(A22&lt;='Invoerblad heterogene watergang'!$H$10,'Invoerblad heterogene watergang'!$J$10,IF(A22&lt;='Invoerblad heterogene watergang'!$H$11,'Invoerblad heterogene watergang'!$J$11,IF(A22&lt;='Invoerblad heterogene watergang'!$H$12,'Invoerblad heterogene watergang'!$J$12,IF(A22&lt;='Invoerblad heterogene watergang'!$H$13,'Invoerblad heterogene watergang'!$J$13,IF(A22&lt;='Invoerblad heterogene watergang'!$H$14,'Invoerblad heterogene watergang'!$J$14,IF(A22&lt;='Invoerblad heterogene watergang'!$H$15,'Invoerblad heterogene watergang'!$J$15,IF(A22&lt;='Invoerblad heterogene watergang'!$H$16,'Invoerblad heterogene watergang'!$J$16,IF(A22&lt;='Invoerblad heterogene watergang'!$H$17,'Invoerblad heterogene watergang'!$J$17,"")))))))))</f>
        <v>0.3</v>
      </c>
      <c r="C22" s="23" t="str">
        <f>IF(A22&lt;='Invoerblad heterogene watergang'!$H$9,'Invoerblad heterogene watergang'!$K$9,IF(A22&lt;='Invoerblad heterogene watergang'!$H$10,'Invoerblad heterogene watergang'!$K$10,IF(A22&lt;='Invoerblad heterogene watergang'!$H$11,'Invoerblad heterogene watergang'!$K$11,IF(A22&lt;='Invoerblad heterogene watergang'!$H$12,'Invoerblad heterogene watergang'!$K$12,IF(A22&lt;='Invoerblad heterogene watergang'!$H$13,'Invoerblad heterogene watergang'!$K$13,IF(A22&lt;='Invoerblad heterogene watergang'!$H$14,'Invoerblad heterogene watergang'!$K$14,IF(A22&lt;='Invoerblad heterogene watergang'!$H$15,'Invoerblad heterogene watergang'!$K$15,IF(A22&lt;='Invoerblad heterogene watergang'!$H$16,'Invoerblad heterogene watergang'!$K$16,IF(A22&lt;='Invoerblad heterogene watergang'!$H$17,'Invoerblad heterogene watergang'!$K$17,"")))))))))</f>
        <v>30 - Grasachtigen en ondergedoken soorten</v>
      </c>
      <c r="D22" s="23">
        <f t="shared" si="0"/>
        <v>30</v>
      </c>
      <c r="E22" s="23">
        <f>'Invoerblad heterogene watergang'!$F$9</f>
        <v>1.5</v>
      </c>
      <c r="F22" s="23">
        <f>'Invoerblad heterogene watergang'!$E$9</f>
        <v>1.2</v>
      </c>
      <c r="G22" s="23">
        <f>'Invoerblad heterogene watergang'!$B$9</f>
        <v>1.2</v>
      </c>
      <c r="H22" s="23">
        <f>'Invoerblad heterogene watergang'!$C$9</f>
        <v>1</v>
      </c>
      <c r="I22" s="23">
        <f>IF(B22="","",IF(A22&lt;='Invoerblad heterogene watergang'!$H$9,'Invoerblad heterogene watergang'!$N$9,IF(A22&lt;='Invoerblad heterogene watergang'!$H$10,'Invoerblad heterogene watergang'!$N$10,IF(A22&lt;='Invoerblad heterogene watergang'!$H$11,'Invoerblad heterogene watergang'!$N$11,IF(A22&lt;='Invoerblad heterogene watergang'!$H$12,'Invoerblad heterogene watergang'!$N$12,IF(A22&lt;='Invoerblad heterogene watergang'!$H$13,'Invoerblad heterogene watergang'!$N$13,IF(A22&lt;='Invoerblad heterogene watergang'!$H$14,'Invoerblad heterogene watergang'!$N$14,IF(A22&lt;='Invoerblad heterogene watergang'!$H$15,'Invoerblad heterogene watergang'!$N$15,IF(A22&lt;='Invoerblad heterogene watergang'!$H$16,'Invoerblad heterogene watergang'!$N$16,IF(A22&lt;='Invoerblad heterogene watergang'!$H$17,'Invoerblad heterogene watergang'!$N$17,""))))))))))</f>
        <v>1</v>
      </c>
      <c r="J22" s="23" t="str">
        <f>IF(A22&lt;='Invoerblad heterogene watergang'!$H$9,'Invoerblad heterogene watergang'!$O$9,IF(A22&lt;='Invoerblad heterogene watergang'!$H$10,'Invoerblad heterogene watergang'!$O$10,IF(A22&lt;='Invoerblad heterogene watergang'!$H$11,'Invoerblad heterogene watergang'!$O$11,IF(A22&lt;='Invoerblad heterogene watergang'!$H$12,'Invoerblad heterogene watergang'!$O$12,IF(A22&lt;='Invoerblad heterogene watergang'!$H$13,'Invoerblad heterogene watergang'!$O$13,IF(A22&lt;='Invoerblad heterogene watergang'!$H$14,'Invoerblad heterogene watergang'!$O$14,IF(A22&lt;='Invoerblad heterogene watergang'!$H$15,'Invoerblad heterogene watergang'!$O$15,IF(A22&lt;='Invoerblad heterogene watergang'!$H$16,'Invoerblad heterogene watergang'!$O$16,IF(A22&lt;='Invoerblad heterogene watergang'!$H$17,'Invoerblad heterogene watergang'!$O$17,"")))))))))</f>
        <v>Nee</v>
      </c>
      <c r="K22" s="23">
        <f>(IF(A22&lt;='Invoerblad heterogene watergang'!$H$9,'Invoerblad heterogene watergang'!$L$9,IF(A22&lt;='Invoerblad heterogene watergang'!$H$10,'Invoerblad heterogene watergang'!$L$10,IF(A22&lt;='Invoerblad heterogene watergang'!$H$11,'Invoerblad heterogene watergang'!$L$11,IF(A22&lt;='Invoerblad heterogene watergang'!$H$12,'Invoerblad heterogene watergang'!$L$12,IF(A22&lt;='Invoerblad heterogene watergang'!$H$13,'Invoerblad heterogene watergang'!$L$13,IF(A22&lt;='Invoerblad heterogene watergang'!$H$14,'Invoerblad heterogene watergang'!$L$14,IF(A22&lt;='Invoerblad heterogene watergang'!$H$15,'Invoerblad heterogene watergang'!$L$15,IF(A22&lt;='Invoerblad heterogene watergang'!$H$16,'Invoerblad heterogene watergang'!$L$16,IF(A22&lt;='Invoerblad heterogene watergang'!$H$17,'Invoerblad heterogene watergang'!$L$17,""))))))))))</f>
        <v>100</v>
      </c>
      <c r="L22" s="23" t="str">
        <f>(IF(A22&lt;='Invoerblad heterogene watergang'!$H$9,'Invoerblad heterogene watergang'!$M$9,IF(A22&lt;='Invoerblad heterogene watergang'!$H$10,'Invoerblad heterogene watergang'!$M$10,IF(A22&lt;='Invoerblad heterogene watergang'!$H$11,'Invoerblad heterogene watergang'!$M$11,IF(A22&lt;='Invoerblad heterogene watergang'!$H$12,'Invoerblad heterogene watergang'!$M$12,IF(A22&lt;='Invoerblad heterogene watergang'!$H$13,'Invoerblad heterogene watergang'!$M$13,IF(A22&lt;='Invoerblad heterogene watergang'!$H$14,'Invoerblad heterogene watergang'!$M$14,IF(A22&lt;='Invoerblad heterogene watergang'!$H$15,'Invoerblad heterogene watergang'!$M$15,IF(A22&lt;='Invoerblad heterogene watergang'!$H$16,'Invoerblad heterogene watergang'!$M$16,IF(A22&lt;='Invoerblad heterogene watergang'!$H$17,'Invoerblad heterogene watergang'!$M$17,""))))))))))</f>
        <v>Begroeiing volgt bodemverloop</v>
      </c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67"/>
      <c r="AD22" s="23"/>
      <c r="AE22" s="23"/>
    </row>
    <row r="23" spans="1:31" s="103" customFormat="1" x14ac:dyDescent="0.35">
      <c r="A23" s="24">
        <f>IF(A22="","",IF((A22+1)&gt;MAX('Invoerblad heterogene watergang'!$H$9:$H$17),"",'Uitgebreide invoer'!A22+(MAX('Invoerblad heterogene watergang'!$H$9:$H$17)/1000)))</f>
        <v>13.299999999999995</v>
      </c>
      <c r="B23" s="23">
        <f>IF(A23&lt;='Invoerblad heterogene watergang'!$H$9,'Invoerblad heterogene watergang'!$J$9,IF(A23&lt;='Invoerblad heterogene watergang'!$H$10,'Invoerblad heterogene watergang'!$J$10,IF(A23&lt;='Invoerblad heterogene watergang'!$H$11,'Invoerblad heterogene watergang'!$J$11,IF(A23&lt;='Invoerblad heterogene watergang'!$H$12,'Invoerblad heterogene watergang'!$J$12,IF(A23&lt;='Invoerblad heterogene watergang'!$H$13,'Invoerblad heterogene watergang'!$J$13,IF(A23&lt;='Invoerblad heterogene watergang'!$H$14,'Invoerblad heterogene watergang'!$J$14,IF(A23&lt;='Invoerblad heterogene watergang'!$H$15,'Invoerblad heterogene watergang'!$J$15,IF(A23&lt;='Invoerblad heterogene watergang'!$H$16,'Invoerblad heterogene watergang'!$J$16,IF(A23&lt;='Invoerblad heterogene watergang'!$H$17,'Invoerblad heterogene watergang'!$J$17,"")))))))))</f>
        <v>0.3</v>
      </c>
      <c r="C23" s="23" t="str">
        <f>IF(A23&lt;='Invoerblad heterogene watergang'!$H$9,'Invoerblad heterogene watergang'!$K$9,IF(A23&lt;='Invoerblad heterogene watergang'!$H$10,'Invoerblad heterogene watergang'!$K$10,IF(A23&lt;='Invoerblad heterogene watergang'!$H$11,'Invoerblad heterogene watergang'!$K$11,IF(A23&lt;='Invoerblad heterogene watergang'!$H$12,'Invoerblad heterogene watergang'!$K$12,IF(A23&lt;='Invoerblad heterogene watergang'!$H$13,'Invoerblad heterogene watergang'!$K$13,IF(A23&lt;='Invoerblad heterogene watergang'!$H$14,'Invoerblad heterogene watergang'!$K$14,IF(A23&lt;='Invoerblad heterogene watergang'!$H$15,'Invoerblad heterogene watergang'!$K$15,IF(A23&lt;='Invoerblad heterogene watergang'!$H$16,'Invoerblad heterogene watergang'!$K$16,IF(A23&lt;='Invoerblad heterogene watergang'!$H$17,'Invoerblad heterogene watergang'!$K$17,"")))))))))</f>
        <v>30 - Grasachtigen en ondergedoken soorten</v>
      </c>
      <c r="D23" s="23">
        <f t="shared" si="0"/>
        <v>30</v>
      </c>
      <c r="E23" s="23">
        <f>'Invoerblad heterogene watergang'!$F$9</f>
        <v>1.5</v>
      </c>
      <c r="F23" s="23">
        <f>'Invoerblad heterogene watergang'!$E$9</f>
        <v>1.2</v>
      </c>
      <c r="G23" s="23">
        <f>'Invoerblad heterogene watergang'!$B$9</f>
        <v>1.2</v>
      </c>
      <c r="H23" s="23">
        <f>'Invoerblad heterogene watergang'!$C$9</f>
        <v>1</v>
      </c>
      <c r="I23" s="23">
        <f>IF(B23="","",IF(A23&lt;='Invoerblad heterogene watergang'!$H$9,'Invoerblad heterogene watergang'!$N$9,IF(A23&lt;='Invoerblad heterogene watergang'!$H$10,'Invoerblad heterogene watergang'!$N$10,IF(A23&lt;='Invoerblad heterogene watergang'!$H$11,'Invoerblad heterogene watergang'!$N$11,IF(A23&lt;='Invoerblad heterogene watergang'!$H$12,'Invoerblad heterogene watergang'!$N$12,IF(A23&lt;='Invoerblad heterogene watergang'!$H$13,'Invoerblad heterogene watergang'!$N$13,IF(A23&lt;='Invoerblad heterogene watergang'!$H$14,'Invoerblad heterogene watergang'!$N$14,IF(A23&lt;='Invoerblad heterogene watergang'!$H$15,'Invoerblad heterogene watergang'!$N$15,IF(A23&lt;='Invoerblad heterogene watergang'!$H$16,'Invoerblad heterogene watergang'!$N$16,IF(A23&lt;='Invoerblad heterogene watergang'!$H$17,'Invoerblad heterogene watergang'!$N$17,""))))))))))</f>
        <v>1</v>
      </c>
      <c r="J23" s="23" t="str">
        <f>IF(A23&lt;='Invoerblad heterogene watergang'!$H$9,'Invoerblad heterogene watergang'!$O$9,IF(A23&lt;='Invoerblad heterogene watergang'!$H$10,'Invoerblad heterogene watergang'!$O$10,IF(A23&lt;='Invoerblad heterogene watergang'!$H$11,'Invoerblad heterogene watergang'!$O$11,IF(A23&lt;='Invoerblad heterogene watergang'!$H$12,'Invoerblad heterogene watergang'!$O$12,IF(A23&lt;='Invoerblad heterogene watergang'!$H$13,'Invoerblad heterogene watergang'!$O$13,IF(A23&lt;='Invoerblad heterogene watergang'!$H$14,'Invoerblad heterogene watergang'!$O$14,IF(A23&lt;='Invoerblad heterogene watergang'!$H$15,'Invoerblad heterogene watergang'!$O$15,IF(A23&lt;='Invoerblad heterogene watergang'!$H$16,'Invoerblad heterogene watergang'!$O$16,IF(A23&lt;='Invoerblad heterogene watergang'!$H$17,'Invoerblad heterogene watergang'!$O$17,"")))))))))</f>
        <v>Nee</v>
      </c>
      <c r="K23" s="23">
        <f>(IF(A23&lt;='Invoerblad heterogene watergang'!$H$9,'Invoerblad heterogene watergang'!$L$9,IF(A23&lt;='Invoerblad heterogene watergang'!$H$10,'Invoerblad heterogene watergang'!$L$10,IF(A23&lt;='Invoerblad heterogene watergang'!$H$11,'Invoerblad heterogene watergang'!$L$11,IF(A23&lt;='Invoerblad heterogene watergang'!$H$12,'Invoerblad heterogene watergang'!$L$12,IF(A23&lt;='Invoerblad heterogene watergang'!$H$13,'Invoerblad heterogene watergang'!$L$13,IF(A23&lt;='Invoerblad heterogene watergang'!$H$14,'Invoerblad heterogene watergang'!$L$14,IF(A23&lt;='Invoerblad heterogene watergang'!$H$15,'Invoerblad heterogene watergang'!$L$15,IF(A23&lt;='Invoerblad heterogene watergang'!$H$16,'Invoerblad heterogene watergang'!$L$16,IF(A23&lt;='Invoerblad heterogene watergang'!$H$17,'Invoerblad heterogene watergang'!$L$17,""))))))))))</f>
        <v>100</v>
      </c>
      <c r="L23" s="23" t="str">
        <f>(IF(A23&lt;='Invoerblad heterogene watergang'!$H$9,'Invoerblad heterogene watergang'!$M$9,IF(A23&lt;='Invoerblad heterogene watergang'!$H$10,'Invoerblad heterogene watergang'!$M$10,IF(A23&lt;='Invoerblad heterogene watergang'!$H$11,'Invoerblad heterogene watergang'!$M$11,IF(A23&lt;='Invoerblad heterogene watergang'!$H$12,'Invoerblad heterogene watergang'!$M$12,IF(A23&lt;='Invoerblad heterogene watergang'!$H$13,'Invoerblad heterogene watergang'!$M$13,IF(A23&lt;='Invoerblad heterogene watergang'!$H$14,'Invoerblad heterogene watergang'!$M$14,IF(A23&lt;='Invoerblad heterogene watergang'!$H$15,'Invoerblad heterogene watergang'!$M$15,IF(A23&lt;='Invoerblad heterogene watergang'!$H$16,'Invoerblad heterogene watergang'!$M$16,IF(A23&lt;='Invoerblad heterogene watergang'!$H$17,'Invoerblad heterogene watergang'!$M$17,""))))))))))</f>
        <v>Begroeiing volgt bodemverloop</v>
      </c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67"/>
      <c r="AD23" s="23"/>
      <c r="AE23" s="23"/>
    </row>
    <row r="24" spans="1:31" s="103" customFormat="1" x14ac:dyDescent="0.35">
      <c r="A24" s="24">
        <f>IF(A23="","",IF((A23+1)&gt;MAX('Invoerblad heterogene watergang'!$H$9:$H$17),"",'Uitgebreide invoer'!A23+(MAX('Invoerblad heterogene watergang'!$H$9:$H$17)/1000)))</f>
        <v>13.999999999999995</v>
      </c>
      <c r="B24" s="23">
        <f>IF(A24&lt;='Invoerblad heterogene watergang'!$H$9,'Invoerblad heterogene watergang'!$J$9,IF(A24&lt;='Invoerblad heterogene watergang'!$H$10,'Invoerblad heterogene watergang'!$J$10,IF(A24&lt;='Invoerblad heterogene watergang'!$H$11,'Invoerblad heterogene watergang'!$J$11,IF(A24&lt;='Invoerblad heterogene watergang'!$H$12,'Invoerblad heterogene watergang'!$J$12,IF(A24&lt;='Invoerblad heterogene watergang'!$H$13,'Invoerblad heterogene watergang'!$J$13,IF(A24&lt;='Invoerblad heterogene watergang'!$H$14,'Invoerblad heterogene watergang'!$J$14,IF(A24&lt;='Invoerblad heterogene watergang'!$H$15,'Invoerblad heterogene watergang'!$J$15,IF(A24&lt;='Invoerblad heterogene watergang'!$H$16,'Invoerblad heterogene watergang'!$J$16,IF(A24&lt;='Invoerblad heterogene watergang'!$H$17,'Invoerblad heterogene watergang'!$J$17,"")))))))))</f>
        <v>0.3</v>
      </c>
      <c r="C24" s="23" t="str">
        <f>IF(A24&lt;='Invoerblad heterogene watergang'!$H$9,'Invoerblad heterogene watergang'!$K$9,IF(A24&lt;='Invoerblad heterogene watergang'!$H$10,'Invoerblad heterogene watergang'!$K$10,IF(A24&lt;='Invoerblad heterogene watergang'!$H$11,'Invoerblad heterogene watergang'!$K$11,IF(A24&lt;='Invoerblad heterogene watergang'!$H$12,'Invoerblad heterogene watergang'!$K$12,IF(A24&lt;='Invoerblad heterogene watergang'!$H$13,'Invoerblad heterogene watergang'!$K$13,IF(A24&lt;='Invoerblad heterogene watergang'!$H$14,'Invoerblad heterogene watergang'!$K$14,IF(A24&lt;='Invoerblad heterogene watergang'!$H$15,'Invoerblad heterogene watergang'!$K$15,IF(A24&lt;='Invoerblad heterogene watergang'!$H$16,'Invoerblad heterogene watergang'!$K$16,IF(A24&lt;='Invoerblad heterogene watergang'!$H$17,'Invoerblad heterogene watergang'!$K$17,"")))))))))</f>
        <v>30 - Grasachtigen en ondergedoken soorten</v>
      </c>
      <c r="D24" s="23">
        <f t="shared" si="0"/>
        <v>30</v>
      </c>
      <c r="E24" s="23">
        <f>'Invoerblad heterogene watergang'!$F$9</f>
        <v>1.5</v>
      </c>
      <c r="F24" s="23">
        <f>'Invoerblad heterogene watergang'!$E$9</f>
        <v>1.2</v>
      </c>
      <c r="G24" s="23">
        <f>'Invoerblad heterogene watergang'!$B$9</f>
        <v>1.2</v>
      </c>
      <c r="H24" s="23">
        <f>'Invoerblad heterogene watergang'!$C$9</f>
        <v>1</v>
      </c>
      <c r="I24" s="23">
        <f>IF(B24="","",IF(A24&lt;='Invoerblad heterogene watergang'!$H$9,'Invoerblad heterogene watergang'!$N$9,IF(A24&lt;='Invoerblad heterogene watergang'!$H$10,'Invoerblad heterogene watergang'!$N$10,IF(A24&lt;='Invoerblad heterogene watergang'!$H$11,'Invoerblad heterogene watergang'!$N$11,IF(A24&lt;='Invoerblad heterogene watergang'!$H$12,'Invoerblad heterogene watergang'!$N$12,IF(A24&lt;='Invoerblad heterogene watergang'!$H$13,'Invoerblad heterogene watergang'!$N$13,IF(A24&lt;='Invoerblad heterogene watergang'!$H$14,'Invoerblad heterogene watergang'!$N$14,IF(A24&lt;='Invoerblad heterogene watergang'!$H$15,'Invoerblad heterogene watergang'!$N$15,IF(A24&lt;='Invoerblad heterogene watergang'!$H$16,'Invoerblad heterogene watergang'!$N$16,IF(A24&lt;='Invoerblad heterogene watergang'!$H$17,'Invoerblad heterogene watergang'!$N$17,""))))))))))</f>
        <v>1</v>
      </c>
      <c r="J24" s="23" t="str">
        <f>IF(A24&lt;='Invoerblad heterogene watergang'!$H$9,'Invoerblad heterogene watergang'!$O$9,IF(A24&lt;='Invoerblad heterogene watergang'!$H$10,'Invoerblad heterogene watergang'!$O$10,IF(A24&lt;='Invoerblad heterogene watergang'!$H$11,'Invoerblad heterogene watergang'!$O$11,IF(A24&lt;='Invoerblad heterogene watergang'!$H$12,'Invoerblad heterogene watergang'!$O$12,IF(A24&lt;='Invoerblad heterogene watergang'!$H$13,'Invoerblad heterogene watergang'!$O$13,IF(A24&lt;='Invoerblad heterogene watergang'!$H$14,'Invoerblad heterogene watergang'!$O$14,IF(A24&lt;='Invoerblad heterogene watergang'!$H$15,'Invoerblad heterogene watergang'!$O$15,IF(A24&lt;='Invoerblad heterogene watergang'!$H$16,'Invoerblad heterogene watergang'!$O$16,IF(A24&lt;='Invoerblad heterogene watergang'!$H$17,'Invoerblad heterogene watergang'!$O$17,"")))))))))</f>
        <v>Nee</v>
      </c>
      <c r="K24" s="23">
        <f>(IF(A24&lt;='Invoerblad heterogene watergang'!$H$9,'Invoerblad heterogene watergang'!$L$9,IF(A24&lt;='Invoerblad heterogene watergang'!$H$10,'Invoerblad heterogene watergang'!$L$10,IF(A24&lt;='Invoerblad heterogene watergang'!$H$11,'Invoerblad heterogene watergang'!$L$11,IF(A24&lt;='Invoerblad heterogene watergang'!$H$12,'Invoerblad heterogene watergang'!$L$12,IF(A24&lt;='Invoerblad heterogene watergang'!$H$13,'Invoerblad heterogene watergang'!$L$13,IF(A24&lt;='Invoerblad heterogene watergang'!$H$14,'Invoerblad heterogene watergang'!$L$14,IF(A24&lt;='Invoerblad heterogene watergang'!$H$15,'Invoerblad heterogene watergang'!$L$15,IF(A24&lt;='Invoerblad heterogene watergang'!$H$16,'Invoerblad heterogene watergang'!$L$16,IF(A24&lt;='Invoerblad heterogene watergang'!$H$17,'Invoerblad heterogene watergang'!$L$17,""))))))))))</f>
        <v>100</v>
      </c>
      <c r="L24" s="23" t="str">
        <f>(IF(A24&lt;='Invoerblad heterogene watergang'!$H$9,'Invoerblad heterogene watergang'!$M$9,IF(A24&lt;='Invoerblad heterogene watergang'!$H$10,'Invoerblad heterogene watergang'!$M$10,IF(A24&lt;='Invoerblad heterogene watergang'!$H$11,'Invoerblad heterogene watergang'!$M$11,IF(A24&lt;='Invoerblad heterogene watergang'!$H$12,'Invoerblad heterogene watergang'!$M$12,IF(A24&lt;='Invoerblad heterogene watergang'!$H$13,'Invoerblad heterogene watergang'!$M$13,IF(A24&lt;='Invoerblad heterogene watergang'!$H$14,'Invoerblad heterogene watergang'!$M$14,IF(A24&lt;='Invoerblad heterogene watergang'!$H$15,'Invoerblad heterogene watergang'!$M$15,IF(A24&lt;='Invoerblad heterogene watergang'!$H$16,'Invoerblad heterogene watergang'!$M$16,IF(A24&lt;='Invoerblad heterogene watergang'!$H$17,'Invoerblad heterogene watergang'!$M$17,""))))))))))</f>
        <v>Begroeiing volgt bodemverloop</v>
      </c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67"/>
      <c r="AD24" s="23"/>
      <c r="AE24" s="23"/>
    </row>
    <row r="25" spans="1:31" s="103" customFormat="1" x14ac:dyDescent="0.35">
      <c r="A25" s="24">
        <f>IF(A24="","",IF((A24+1)&gt;MAX('Invoerblad heterogene watergang'!$H$9:$H$17),"",'Uitgebreide invoer'!A24+(MAX('Invoerblad heterogene watergang'!$H$9:$H$17)/1000)))</f>
        <v>14.699999999999994</v>
      </c>
      <c r="B25" s="23">
        <f>IF(A25&lt;='Invoerblad heterogene watergang'!$H$9,'Invoerblad heterogene watergang'!$J$9,IF(A25&lt;='Invoerblad heterogene watergang'!$H$10,'Invoerblad heterogene watergang'!$J$10,IF(A25&lt;='Invoerblad heterogene watergang'!$H$11,'Invoerblad heterogene watergang'!$J$11,IF(A25&lt;='Invoerblad heterogene watergang'!$H$12,'Invoerblad heterogene watergang'!$J$12,IF(A25&lt;='Invoerblad heterogene watergang'!$H$13,'Invoerblad heterogene watergang'!$J$13,IF(A25&lt;='Invoerblad heterogene watergang'!$H$14,'Invoerblad heterogene watergang'!$J$14,IF(A25&lt;='Invoerblad heterogene watergang'!$H$15,'Invoerblad heterogene watergang'!$J$15,IF(A25&lt;='Invoerblad heterogene watergang'!$H$16,'Invoerblad heterogene watergang'!$J$16,IF(A25&lt;='Invoerblad heterogene watergang'!$H$17,'Invoerblad heterogene watergang'!$J$17,"")))))))))</f>
        <v>0.3</v>
      </c>
      <c r="C25" s="23" t="str">
        <f>IF(A25&lt;='Invoerblad heterogene watergang'!$H$9,'Invoerblad heterogene watergang'!$K$9,IF(A25&lt;='Invoerblad heterogene watergang'!$H$10,'Invoerblad heterogene watergang'!$K$10,IF(A25&lt;='Invoerblad heterogene watergang'!$H$11,'Invoerblad heterogene watergang'!$K$11,IF(A25&lt;='Invoerblad heterogene watergang'!$H$12,'Invoerblad heterogene watergang'!$K$12,IF(A25&lt;='Invoerblad heterogene watergang'!$H$13,'Invoerblad heterogene watergang'!$K$13,IF(A25&lt;='Invoerblad heterogene watergang'!$H$14,'Invoerblad heterogene watergang'!$K$14,IF(A25&lt;='Invoerblad heterogene watergang'!$H$15,'Invoerblad heterogene watergang'!$K$15,IF(A25&lt;='Invoerblad heterogene watergang'!$H$16,'Invoerblad heterogene watergang'!$K$16,IF(A25&lt;='Invoerblad heterogene watergang'!$H$17,'Invoerblad heterogene watergang'!$K$17,"")))))))))</f>
        <v>30 - Grasachtigen en ondergedoken soorten</v>
      </c>
      <c r="D25" s="23">
        <f t="shared" si="0"/>
        <v>30</v>
      </c>
      <c r="E25" s="23">
        <f>'Invoerblad heterogene watergang'!$F$9</f>
        <v>1.5</v>
      </c>
      <c r="F25" s="23">
        <f>'Invoerblad heterogene watergang'!$E$9</f>
        <v>1.2</v>
      </c>
      <c r="G25" s="23">
        <f>'Invoerblad heterogene watergang'!$B$9</f>
        <v>1.2</v>
      </c>
      <c r="H25" s="23">
        <f>'Invoerblad heterogene watergang'!$C$9</f>
        <v>1</v>
      </c>
      <c r="I25" s="23">
        <f>IF(B25="","",IF(A25&lt;='Invoerblad heterogene watergang'!$H$9,'Invoerblad heterogene watergang'!$N$9,IF(A25&lt;='Invoerblad heterogene watergang'!$H$10,'Invoerblad heterogene watergang'!$N$10,IF(A25&lt;='Invoerblad heterogene watergang'!$H$11,'Invoerblad heterogene watergang'!$N$11,IF(A25&lt;='Invoerblad heterogene watergang'!$H$12,'Invoerblad heterogene watergang'!$N$12,IF(A25&lt;='Invoerblad heterogene watergang'!$H$13,'Invoerblad heterogene watergang'!$N$13,IF(A25&lt;='Invoerblad heterogene watergang'!$H$14,'Invoerblad heterogene watergang'!$N$14,IF(A25&lt;='Invoerblad heterogene watergang'!$H$15,'Invoerblad heterogene watergang'!$N$15,IF(A25&lt;='Invoerblad heterogene watergang'!$H$16,'Invoerblad heterogene watergang'!$N$16,IF(A25&lt;='Invoerblad heterogene watergang'!$H$17,'Invoerblad heterogene watergang'!$N$17,""))))))))))</f>
        <v>1</v>
      </c>
      <c r="J25" s="23" t="str">
        <f>IF(A25&lt;='Invoerblad heterogene watergang'!$H$9,'Invoerblad heterogene watergang'!$O$9,IF(A25&lt;='Invoerblad heterogene watergang'!$H$10,'Invoerblad heterogene watergang'!$O$10,IF(A25&lt;='Invoerblad heterogene watergang'!$H$11,'Invoerblad heterogene watergang'!$O$11,IF(A25&lt;='Invoerblad heterogene watergang'!$H$12,'Invoerblad heterogene watergang'!$O$12,IF(A25&lt;='Invoerblad heterogene watergang'!$H$13,'Invoerblad heterogene watergang'!$O$13,IF(A25&lt;='Invoerblad heterogene watergang'!$H$14,'Invoerblad heterogene watergang'!$O$14,IF(A25&lt;='Invoerblad heterogene watergang'!$H$15,'Invoerblad heterogene watergang'!$O$15,IF(A25&lt;='Invoerblad heterogene watergang'!$H$16,'Invoerblad heterogene watergang'!$O$16,IF(A25&lt;='Invoerblad heterogene watergang'!$H$17,'Invoerblad heterogene watergang'!$O$17,"")))))))))</f>
        <v>Nee</v>
      </c>
      <c r="K25" s="23">
        <f>(IF(A25&lt;='Invoerblad heterogene watergang'!$H$9,'Invoerblad heterogene watergang'!$L$9,IF(A25&lt;='Invoerblad heterogene watergang'!$H$10,'Invoerblad heterogene watergang'!$L$10,IF(A25&lt;='Invoerblad heterogene watergang'!$H$11,'Invoerblad heterogene watergang'!$L$11,IF(A25&lt;='Invoerblad heterogene watergang'!$H$12,'Invoerblad heterogene watergang'!$L$12,IF(A25&lt;='Invoerblad heterogene watergang'!$H$13,'Invoerblad heterogene watergang'!$L$13,IF(A25&lt;='Invoerblad heterogene watergang'!$H$14,'Invoerblad heterogene watergang'!$L$14,IF(A25&lt;='Invoerblad heterogene watergang'!$H$15,'Invoerblad heterogene watergang'!$L$15,IF(A25&lt;='Invoerblad heterogene watergang'!$H$16,'Invoerblad heterogene watergang'!$L$16,IF(A25&lt;='Invoerblad heterogene watergang'!$H$17,'Invoerblad heterogene watergang'!$L$17,""))))))))))</f>
        <v>100</v>
      </c>
      <c r="L25" s="23" t="str">
        <f>(IF(A25&lt;='Invoerblad heterogene watergang'!$H$9,'Invoerblad heterogene watergang'!$M$9,IF(A25&lt;='Invoerblad heterogene watergang'!$H$10,'Invoerblad heterogene watergang'!$M$10,IF(A25&lt;='Invoerblad heterogene watergang'!$H$11,'Invoerblad heterogene watergang'!$M$11,IF(A25&lt;='Invoerblad heterogene watergang'!$H$12,'Invoerblad heterogene watergang'!$M$12,IF(A25&lt;='Invoerblad heterogene watergang'!$H$13,'Invoerblad heterogene watergang'!$M$13,IF(A25&lt;='Invoerblad heterogene watergang'!$H$14,'Invoerblad heterogene watergang'!$M$14,IF(A25&lt;='Invoerblad heterogene watergang'!$H$15,'Invoerblad heterogene watergang'!$M$15,IF(A25&lt;='Invoerblad heterogene watergang'!$H$16,'Invoerblad heterogene watergang'!$M$16,IF(A25&lt;='Invoerblad heterogene watergang'!$H$17,'Invoerblad heterogene watergang'!$M$17,""))))))))))</f>
        <v>Begroeiing volgt bodemverloop</v>
      </c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67"/>
      <c r="AD25" s="23"/>
      <c r="AE25" s="23"/>
    </row>
    <row r="26" spans="1:31" s="103" customFormat="1" x14ac:dyDescent="0.35">
      <c r="A26" s="24">
        <f>IF(A25="","",IF((A25+1)&gt;MAX('Invoerblad heterogene watergang'!$H$9:$H$17),"",'Uitgebreide invoer'!A25+(MAX('Invoerblad heterogene watergang'!$H$9:$H$17)/1000)))</f>
        <v>15.399999999999993</v>
      </c>
      <c r="B26" s="23">
        <f>IF(A26&lt;='Invoerblad heterogene watergang'!$H$9,'Invoerblad heterogene watergang'!$J$9,IF(A26&lt;='Invoerblad heterogene watergang'!$H$10,'Invoerblad heterogene watergang'!$J$10,IF(A26&lt;='Invoerblad heterogene watergang'!$H$11,'Invoerblad heterogene watergang'!$J$11,IF(A26&lt;='Invoerblad heterogene watergang'!$H$12,'Invoerblad heterogene watergang'!$J$12,IF(A26&lt;='Invoerblad heterogene watergang'!$H$13,'Invoerblad heterogene watergang'!$J$13,IF(A26&lt;='Invoerblad heterogene watergang'!$H$14,'Invoerblad heterogene watergang'!$J$14,IF(A26&lt;='Invoerblad heterogene watergang'!$H$15,'Invoerblad heterogene watergang'!$J$15,IF(A26&lt;='Invoerblad heterogene watergang'!$H$16,'Invoerblad heterogene watergang'!$J$16,IF(A26&lt;='Invoerblad heterogene watergang'!$H$17,'Invoerblad heterogene watergang'!$J$17,"")))))))))</f>
        <v>0.3</v>
      </c>
      <c r="C26" s="23" t="str">
        <f>IF(A26&lt;='Invoerblad heterogene watergang'!$H$9,'Invoerblad heterogene watergang'!$K$9,IF(A26&lt;='Invoerblad heterogene watergang'!$H$10,'Invoerblad heterogene watergang'!$K$10,IF(A26&lt;='Invoerblad heterogene watergang'!$H$11,'Invoerblad heterogene watergang'!$K$11,IF(A26&lt;='Invoerblad heterogene watergang'!$H$12,'Invoerblad heterogene watergang'!$K$12,IF(A26&lt;='Invoerblad heterogene watergang'!$H$13,'Invoerblad heterogene watergang'!$K$13,IF(A26&lt;='Invoerblad heterogene watergang'!$H$14,'Invoerblad heterogene watergang'!$K$14,IF(A26&lt;='Invoerblad heterogene watergang'!$H$15,'Invoerblad heterogene watergang'!$K$15,IF(A26&lt;='Invoerblad heterogene watergang'!$H$16,'Invoerblad heterogene watergang'!$K$16,IF(A26&lt;='Invoerblad heterogene watergang'!$H$17,'Invoerblad heterogene watergang'!$K$17,"")))))))))</f>
        <v>30 - Grasachtigen en ondergedoken soorten</v>
      </c>
      <c r="D26" s="23">
        <f t="shared" si="0"/>
        <v>30</v>
      </c>
      <c r="E26" s="23">
        <f>'Invoerblad heterogene watergang'!$F$9</f>
        <v>1.5</v>
      </c>
      <c r="F26" s="23">
        <f>'Invoerblad heterogene watergang'!$E$9</f>
        <v>1.2</v>
      </c>
      <c r="G26" s="23">
        <f>'Invoerblad heterogene watergang'!$B$9</f>
        <v>1.2</v>
      </c>
      <c r="H26" s="23">
        <f>'Invoerblad heterogene watergang'!$C$9</f>
        <v>1</v>
      </c>
      <c r="I26" s="23">
        <f>IF(B26="","",IF(A26&lt;='Invoerblad heterogene watergang'!$H$9,'Invoerblad heterogene watergang'!$N$9,IF(A26&lt;='Invoerblad heterogene watergang'!$H$10,'Invoerblad heterogene watergang'!$N$10,IF(A26&lt;='Invoerblad heterogene watergang'!$H$11,'Invoerblad heterogene watergang'!$N$11,IF(A26&lt;='Invoerblad heterogene watergang'!$H$12,'Invoerblad heterogene watergang'!$N$12,IF(A26&lt;='Invoerblad heterogene watergang'!$H$13,'Invoerblad heterogene watergang'!$N$13,IF(A26&lt;='Invoerblad heterogene watergang'!$H$14,'Invoerblad heterogene watergang'!$N$14,IF(A26&lt;='Invoerblad heterogene watergang'!$H$15,'Invoerblad heterogene watergang'!$N$15,IF(A26&lt;='Invoerblad heterogene watergang'!$H$16,'Invoerblad heterogene watergang'!$N$16,IF(A26&lt;='Invoerblad heterogene watergang'!$H$17,'Invoerblad heterogene watergang'!$N$17,""))))))))))</f>
        <v>1</v>
      </c>
      <c r="J26" s="23" t="str">
        <f>IF(A26&lt;='Invoerblad heterogene watergang'!$H$9,'Invoerblad heterogene watergang'!$O$9,IF(A26&lt;='Invoerblad heterogene watergang'!$H$10,'Invoerblad heterogene watergang'!$O$10,IF(A26&lt;='Invoerblad heterogene watergang'!$H$11,'Invoerblad heterogene watergang'!$O$11,IF(A26&lt;='Invoerblad heterogene watergang'!$H$12,'Invoerblad heterogene watergang'!$O$12,IF(A26&lt;='Invoerblad heterogene watergang'!$H$13,'Invoerblad heterogene watergang'!$O$13,IF(A26&lt;='Invoerblad heterogene watergang'!$H$14,'Invoerblad heterogene watergang'!$O$14,IF(A26&lt;='Invoerblad heterogene watergang'!$H$15,'Invoerblad heterogene watergang'!$O$15,IF(A26&lt;='Invoerblad heterogene watergang'!$H$16,'Invoerblad heterogene watergang'!$O$16,IF(A26&lt;='Invoerblad heterogene watergang'!$H$17,'Invoerblad heterogene watergang'!$O$17,"")))))))))</f>
        <v>Nee</v>
      </c>
      <c r="K26" s="23">
        <f>(IF(A26&lt;='Invoerblad heterogene watergang'!$H$9,'Invoerblad heterogene watergang'!$L$9,IF(A26&lt;='Invoerblad heterogene watergang'!$H$10,'Invoerblad heterogene watergang'!$L$10,IF(A26&lt;='Invoerblad heterogene watergang'!$H$11,'Invoerblad heterogene watergang'!$L$11,IF(A26&lt;='Invoerblad heterogene watergang'!$H$12,'Invoerblad heterogene watergang'!$L$12,IF(A26&lt;='Invoerblad heterogene watergang'!$H$13,'Invoerblad heterogene watergang'!$L$13,IF(A26&lt;='Invoerblad heterogene watergang'!$H$14,'Invoerblad heterogene watergang'!$L$14,IF(A26&lt;='Invoerblad heterogene watergang'!$H$15,'Invoerblad heterogene watergang'!$L$15,IF(A26&lt;='Invoerblad heterogene watergang'!$H$16,'Invoerblad heterogene watergang'!$L$16,IF(A26&lt;='Invoerblad heterogene watergang'!$H$17,'Invoerblad heterogene watergang'!$L$17,""))))))))))</f>
        <v>100</v>
      </c>
      <c r="L26" s="23" t="str">
        <f>(IF(A26&lt;='Invoerblad heterogene watergang'!$H$9,'Invoerblad heterogene watergang'!$M$9,IF(A26&lt;='Invoerblad heterogene watergang'!$H$10,'Invoerblad heterogene watergang'!$M$10,IF(A26&lt;='Invoerblad heterogene watergang'!$H$11,'Invoerblad heterogene watergang'!$M$11,IF(A26&lt;='Invoerblad heterogene watergang'!$H$12,'Invoerblad heterogene watergang'!$M$12,IF(A26&lt;='Invoerblad heterogene watergang'!$H$13,'Invoerblad heterogene watergang'!$M$13,IF(A26&lt;='Invoerblad heterogene watergang'!$H$14,'Invoerblad heterogene watergang'!$M$14,IF(A26&lt;='Invoerblad heterogene watergang'!$H$15,'Invoerblad heterogene watergang'!$M$15,IF(A26&lt;='Invoerblad heterogene watergang'!$H$16,'Invoerblad heterogene watergang'!$M$16,IF(A26&lt;='Invoerblad heterogene watergang'!$H$17,'Invoerblad heterogene watergang'!$M$17,""))))))))))</f>
        <v>Begroeiing volgt bodemverloop</v>
      </c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67"/>
      <c r="AD26" s="23"/>
      <c r="AE26" s="23"/>
    </row>
    <row r="27" spans="1:31" s="103" customFormat="1" x14ac:dyDescent="0.35">
      <c r="A27" s="24">
        <f>IF(A26="","",IF((A26+1)&gt;MAX('Invoerblad heterogene watergang'!$H$9:$H$17),"",'Uitgebreide invoer'!A26+(MAX('Invoerblad heterogene watergang'!$H$9:$H$17)/1000)))</f>
        <v>16.099999999999994</v>
      </c>
      <c r="B27" s="23">
        <f>IF(A27&lt;='Invoerblad heterogene watergang'!$H$9,'Invoerblad heterogene watergang'!$J$9,IF(A27&lt;='Invoerblad heterogene watergang'!$H$10,'Invoerblad heterogene watergang'!$J$10,IF(A27&lt;='Invoerblad heterogene watergang'!$H$11,'Invoerblad heterogene watergang'!$J$11,IF(A27&lt;='Invoerblad heterogene watergang'!$H$12,'Invoerblad heterogene watergang'!$J$12,IF(A27&lt;='Invoerblad heterogene watergang'!$H$13,'Invoerblad heterogene watergang'!$J$13,IF(A27&lt;='Invoerblad heterogene watergang'!$H$14,'Invoerblad heterogene watergang'!$J$14,IF(A27&lt;='Invoerblad heterogene watergang'!$H$15,'Invoerblad heterogene watergang'!$J$15,IF(A27&lt;='Invoerblad heterogene watergang'!$H$16,'Invoerblad heterogene watergang'!$J$16,IF(A27&lt;='Invoerblad heterogene watergang'!$H$17,'Invoerblad heterogene watergang'!$J$17,"")))))))))</f>
        <v>0.3</v>
      </c>
      <c r="C27" s="23" t="str">
        <f>IF(A27&lt;='Invoerblad heterogene watergang'!$H$9,'Invoerblad heterogene watergang'!$K$9,IF(A27&lt;='Invoerblad heterogene watergang'!$H$10,'Invoerblad heterogene watergang'!$K$10,IF(A27&lt;='Invoerblad heterogene watergang'!$H$11,'Invoerblad heterogene watergang'!$K$11,IF(A27&lt;='Invoerblad heterogene watergang'!$H$12,'Invoerblad heterogene watergang'!$K$12,IF(A27&lt;='Invoerblad heterogene watergang'!$H$13,'Invoerblad heterogene watergang'!$K$13,IF(A27&lt;='Invoerblad heterogene watergang'!$H$14,'Invoerblad heterogene watergang'!$K$14,IF(A27&lt;='Invoerblad heterogene watergang'!$H$15,'Invoerblad heterogene watergang'!$K$15,IF(A27&lt;='Invoerblad heterogene watergang'!$H$16,'Invoerblad heterogene watergang'!$K$16,IF(A27&lt;='Invoerblad heterogene watergang'!$H$17,'Invoerblad heterogene watergang'!$K$17,"")))))))))</f>
        <v>30 - Grasachtigen en ondergedoken soorten</v>
      </c>
      <c r="D27" s="23">
        <f t="shared" si="0"/>
        <v>30</v>
      </c>
      <c r="E27" s="23">
        <f>'Invoerblad heterogene watergang'!$F$9</f>
        <v>1.5</v>
      </c>
      <c r="F27" s="23">
        <f>'Invoerblad heterogene watergang'!$E$9</f>
        <v>1.2</v>
      </c>
      <c r="G27" s="23">
        <f>'Invoerblad heterogene watergang'!$B$9</f>
        <v>1.2</v>
      </c>
      <c r="H27" s="23">
        <f>'Invoerblad heterogene watergang'!$C$9</f>
        <v>1</v>
      </c>
      <c r="I27" s="23">
        <f>IF(B27="","",IF(A27&lt;='Invoerblad heterogene watergang'!$H$9,'Invoerblad heterogene watergang'!$N$9,IF(A27&lt;='Invoerblad heterogene watergang'!$H$10,'Invoerblad heterogene watergang'!$N$10,IF(A27&lt;='Invoerblad heterogene watergang'!$H$11,'Invoerblad heterogene watergang'!$N$11,IF(A27&lt;='Invoerblad heterogene watergang'!$H$12,'Invoerblad heterogene watergang'!$N$12,IF(A27&lt;='Invoerblad heterogene watergang'!$H$13,'Invoerblad heterogene watergang'!$N$13,IF(A27&lt;='Invoerblad heterogene watergang'!$H$14,'Invoerblad heterogene watergang'!$N$14,IF(A27&lt;='Invoerblad heterogene watergang'!$H$15,'Invoerblad heterogene watergang'!$N$15,IF(A27&lt;='Invoerblad heterogene watergang'!$H$16,'Invoerblad heterogene watergang'!$N$16,IF(A27&lt;='Invoerblad heterogene watergang'!$H$17,'Invoerblad heterogene watergang'!$N$17,""))))))))))</f>
        <v>1</v>
      </c>
      <c r="J27" s="23" t="str">
        <f>IF(A27&lt;='Invoerblad heterogene watergang'!$H$9,'Invoerblad heterogene watergang'!$O$9,IF(A27&lt;='Invoerblad heterogene watergang'!$H$10,'Invoerblad heterogene watergang'!$O$10,IF(A27&lt;='Invoerblad heterogene watergang'!$H$11,'Invoerblad heterogene watergang'!$O$11,IF(A27&lt;='Invoerblad heterogene watergang'!$H$12,'Invoerblad heterogene watergang'!$O$12,IF(A27&lt;='Invoerblad heterogene watergang'!$H$13,'Invoerblad heterogene watergang'!$O$13,IF(A27&lt;='Invoerblad heterogene watergang'!$H$14,'Invoerblad heterogene watergang'!$O$14,IF(A27&lt;='Invoerblad heterogene watergang'!$H$15,'Invoerblad heterogene watergang'!$O$15,IF(A27&lt;='Invoerblad heterogene watergang'!$H$16,'Invoerblad heterogene watergang'!$O$16,IF(A27&lt;='Invoerblad heterogene watergang'!$H$17,'Invoerblad heterogene watergang'!$O$17,"")))))))))</f>
        <v>Nee</v>
      </c>
      <c r="K27" s="23">
        <f>(IF(A27&lt;='Invoerblad heterogene watergang'!$H$9,'Invoerblad heterogene watergang'!$L$9,IF(A27&lt;='Invoerblad heterogene watergang'!$H$10,'Invoerblad heterogene watergang'!$L$10,IF(A27&lt;='Invoerblad heterogene watergang'!$H$11,'Invoerblad heterogene watergang'!$L$11,IF(A27&lt;='Invoerblad heterogene watergang'!$H$12,'Invoerblad heterogene watergang'!$L$12,IF(A27&lt;='Invoerblad heterogene watergang'!$H$13,'Invoerblad heterogene watergang'!$L$13,IF(A27&lt;='Invoerblad heterogene watergang'!$H$14,'Invoerblad heterogene watergang'!$L$14,IF(A27&lt;='Invoerblad heterogene watergang'!$H$15,'Invoerblad heterogene watergang'!$L$15,IF(A27&lt;='Invoerblad heterogene watergang'!$H$16,'Invoerblad heterogene watergang'!$L$16,IF(A27&lt;='Invoerblad heterogene watergang'!$H$17,'Invoerblad heterogene watergang'!$L$17,""))))))))))</f>
        <v>100</v>
      </c>
      <c r="L27" s="23" t="str">
        <f>(IF(A27&lt;='Invoerblad heterogene watergang'!$H$9,'Invoerblad heterogene watergang'!$M$9,IF(A27&lt;='Invoerblad heterogene watergang'!$H$10,'Invoerblad heterogene watergang'!$M$10,IF(A27&lt;='Invoerblad heterogene watergang'!$H$11,'Invoerblad heterogene watergang'!$M$11,IF(A27&lt;='Invoerblad heterogene watergang'!$H$12,'Invoerblad heterogene watergang'!$M$12,IF(A27&lt;='Invoerblad heterogene watergang'!$H$13,'Invoerblad heterogene watergang'!$M$13,IF(A27&lt;='Invoerblad heterogene watergang'!$H$14,'Invoerblad heterogene watergang'!$M$14,IF(A27&lt;='Invoerblad heterogene watergang'!$H$15,'Invoerblad heterogene watergang'!$M$15,IF(A27&lt;='Invoerblad heterogene watergang'!$H$16,'Invoerblad heterogene watergang'!$M$16,IF(A27&lt;='Invoerblad heterogene watergang'!$H$17,'Invoerblad heterogene watergang'!$M$17,""))))))))))</f>
        <v>Begroeiing volgt bodemverloop</v>
      </c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67"/>
      <c r="AD27" s="23"/>
      <c r="AE27" s="23"/>
    </row>
    <row r="28" spans="1:31" s="103" customFormat="1" x14ac:dyDescent="0.35">
      <c r="A28" s="24">
        <f>IF(A27="","",IF((A27+1)&gt;MAX('Invoerblad heterogene watergang'!$H$9:$H$17),"",'Uitgebreide invoer'!A27+(MAX('Invoerblad heterogene watergang'!$H$9:$H$17)/1000)))</f>
        <v>16.799999999999994</v>
      </c>
      <c r="B28" s="23">
        <f>IF(A28&lt;='Invoerblad heterogene watergang'!$H$9,'Invoerblad heterogene watergang'!$J$9,IF(A28&lt;='Invoerblad heterogene watergang'!$H$10,'Invoerblad heterogene watergang'!$J$10,IF(A28&lt;='Invoerblad heterogene watergang'!$H$11,'Invoerblad heterogene watergang'!$J$11,IF(A28&lt;='Invoerblad heterogene watergang'!$H$12,'Invoerblad heterogene watergang'!$J$12,IF(A28&lt;='Invoerblad heterogene watergang'!$H$13,'Invoerblad heterogene watergang'!$J$13,IF(A28&lt;='Invoerblad heterogene watergang'!$H$14,'Invoerblad heterogene watergang'!$J$14,IF(A28&lt;='Invoerblad heterogene watergang'!$H$15,'Invoerblad heterogene watergang'!$J$15,IF(A28&lt;='Invoerblad heterogene watergang'!$H$16,'Invoerblad heterogene watergang'!$J$16,IF(A28&lt;='Invoerblad heterogene watergang'!$H$17,'Invoerblad heterogene watergang'!$J$17,"")))))))))</f>
        <v>0.3</v>
      </c>
      <c r="C28" s="23" t="str">
        <f>IF(A28&lt;='Invoerblad heterogene watergang'!$H$9,'Invoerblad heterogene watergang'!$K$9,IF(A28&lt;='Invoerblad heterogene watergang'!$H$10,'Invoerblad heterogene watergang'!$K$10,IF(A28&lt;='Invoerblad heterogene watergang'!$H$11,'Invoerblad heterogene watergang'!$K$11,IF(A28&lt;='Invoerblad heterogene watergang'!$H$12,'Invoerblad heterogene watergang'!$K$12,IF(A28&lt;='Invoerblad heterogene watergang'!$H$13,'Invoerblad heterogene watergang'!$K$13,IF(A28&lt;='Invoerblad heterogene watergang'!$H$14,'Invoerblad heterogene watergang'!$K$14,IF(A28&lt;='Invoerblad heterogene watergang'!$H$15,'Invoerblad heterogene watergang'!$K$15,IF(A28&lt;='Invoerblad heterogene watergang'!$H$16,'Invoerblad heterogene watergang'!$K$16,IF(A28&lt;='Invoerblad heterogene watergang'!$H$17,'Invoerblad heterogene watergang'!$K$17,"")))))))))</f>
        <v>30 - Grasachtigen en ondergedoken soorten</v>
      </c>
      <c r="D28" s="23">
        <f t="shared" si="0"/>
        <v>30</v>
      </c>
      <c r="E28" s="23">
        <f>'Invoerblad heterogene watergang'!$F$9</f>
        <v>1.5</v>
      </c>
      <c r="F28" s="23">
        <f>'Invoerblad heterogene watergang'!$E$9</f>
        <v>1.2</v>
      </c>
      <c r="G28" s="23">
        <f>'Invoerblad heterogene watergang'!$B$9</f>
        <v>1.2</v>
      </c>
      <c r="H28" s="23">
        <f>'Invoerblad heterogene watergang'!$C$9</f>
        <v>1</v>
      </c>
      <c r="I28" s="23">
        <f>IF(B28="","",IF(A28&lt;='Invoerblad heterogene watergang'!$H$9,'Invoerblad heterogene watergang'!$N$9,IF(A28&lt;='Invoerblad heterogene watergang'!$H$10,'Invoerblad heterogene watergang'!$N$10,IF(A28&lt;='Invoerblad heterogene watergang'!$H$11,'Invoerblad heterogene watergang'!$N$11,IF(A28&lt;='Invoerblad heterogene watergang'!$H$12,'Invoerblad heterogene watergang'!$N$12,IF(A28&lt;='Invoerblad heterogene watergang'!$H$13,'Invoerblad heterogene watergang'!$N$13,IF(A28&lt;='Invoerblad heterogene watergang'!$H$14,'Invoerblad heterogene watergang'!$N$14,IF(A28&lt;='Invoerblad heterogene watergang'!$H$15,'Invoerblad heterogene watergang'!$N$15,IF(A28&lt;='Invoerblad heterogene watergang'!$H$16,'Invoerblad heterogene watergang'!$N$16,IF(A28&lt;='Invoerblad heterogene watergang'!$H$17,'Invoerblad heterogene watergang'!$N$17,""))))))))))</f>
        <v>1</v>
      </c>
      <c r="J28" s="23" t="str">
        <f>IF(A28&lt;='Invoerblad heterogene watergang'!$H$9,'Invoerblad heterogene watergang'!$O$9,IF(A28&lt;='Invoerblad heterogene watergang'!$H$10,'Invoerblad heterogene watergang'!$O$10,IF(A28&lt;='Invoerblad heterogene watergang'!$H$11,'Invoerblad heterogene watergang'!$O$11,IF(A28&lt;='Invoerblad heterogene watergang'!$H$12,'Invoerblad heterogene watergang'!$O$12,IF(A28&lt;='Invoerblad heterogene watergang'!$H$13,'Invoerblad heterogene watergang'!$O$13,IF(A28&lt;='Invoerblad heterogene watergang'!$H$14,'Invoerblad heterogene watergang'!$O$14,IF(A28&lt;='Invoerblad heterogene watergang'!$H$15,'Invoerblad heterogene watergang'!$O$15,IF(A28&lt;='Invoerblad heterogene watergang'!$H$16,'Invoerblad heterogene watergang'!$O$16,IF(A28&lt;='Invoerblad heterogene watergang'!$H$17,'Invoerblad heterogene watergang'!$O$17,"")))))))))</f>
        <v>Nee</v>
      </c>
      <c r="K28" s="23">
        <f>(IF(A28&lt;='Invoerblad heterogene watergang'!$H$9,'Invoerblad heterogene watergang'!$L$9,IF(A28&lt;='Invoerblad heterogene watergang'!$H$10,'Invoerblad heterogene watergang'!$L$10,IF(A28&lt;='Invoerblad heterogene watergang'!$H$11,'Invoerblad heterogene watergang'!$L$11,IF(A28&lt;='Invoerblad heterogene watergang'!$H$12,'Invoerblad heterogene watergang'!$L$12,IF(A28&lt;='Invoerblad heterogene watergang'!$H$13,'Invoerblad heterogene watergang'!$L$13,IF(A28&lt;='Invoerblad heterogene watergang'!$H$14,'Invoerblad heterogene watergang'!$L$14,IF(A28&lt;='Invoerblad heterogene watergang'!$H$15,'Invoerblad heterogene watergang'!$L$15,IF(A28&lt;='Invoerblad heterogene watergang'!$H$16,'Invoerblad heterogene watergang'!$L$16,IF(A28&lt;='Invoerblad heterogene watergang'!$H$17,'Invoerblad heterogene watergang'!$L$17,""))))))))))</f>
        <v>100</v>
      </c>
      <c r="L28" s="23" t="str">
        <f>(IF(A28&lt;='Invoerblad heterogene watergang'!$H$9,'Invoerblad heterogene watergang'!$M$9,IF(A28&lt;='Invoerblad heterogene watergang'!$H$10,'Invoerblad heterogene watergang'!$M$10,IF(A28&lt;='Invoerblad heterogene watergang'!$H$11,'Invoerblad heterogene watergang'!$M$11,IF(A28&lt;='Invoerblad heterogene watergang'!$H$12,'Invoerblad heterogene watergang'!$M$12,IF(A28&lt;='Invoerblad heterogene watergang'!$H$13,'Invoerblad heterogene watergang'!$M$13,IF(A28&lt;='Invoerblad heterogene watergang'!$H$14,'Invoerblad heterogene watergang'!$M$14,IF(A28&lt;='Invoerblad heterogene watergang'!$H$15,'Invoerblad heterogene watergang'!$M$15,IF(A28&lt;='Invoerblad heterogene watergang'!$H$16,'Invoerblad heterogene watergang'!$M$16,IF(A28&lt;='Invoerblad heterogene watergang'!$H$17,'Invoerblad heterogene watergang'!$M$17,""))))))))))</f>
        <v>Begroeiing volgt bodemverloop</v>
      </c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67"/>
      <c r="AD28" s="23"/>
      <c r="AE28" s="23"/>
    </row>
    <row r="29" spans="1:31" s="103" customFormat="1" x14ac:dyDescent="0.35">
      <c r="A29" s="24">
        <f>IF(A28="","",IF((A28+1)&gt;MAX('Invoerblad heterogene watergang'!$H$9:$H$17),"",'Uitgebreide invoer'!A28+(MAX('Invoerblad heterogene watergang'!$H$9:$H$17)/1000)))</f>
        <v>17.499999999999993</v>
      </c>
      <c r="B29" s="23">
        <f>IF(A29&lt;='Invoerblad heterogene watergang'!$H$9,'Invoerblad heterogene watergang'!$J$9,IF(A29&lt;='Invoerblad heterogene watergang'!$H$10,'Invoerblad heterogene watergang'!$J$10,IF(A29&lt;='Invoerblad heterogene watergang'!$H$11,'Invoerblad heterogene watergang'!$J$11,IF(A29&lt;='Invoerblad heterogene watergang'!$H$12,'Invoerblad heterogene watergang'!$J$12,IF(A29&lt;='Invoerblad heterogene watergang'!$H$13,'Invoerblad heterogene watergang'!$J$13,IF(A29&lt;='Invoerblad heterogene watergang'!$H$14,'Invoerblad heterogene watergang'!$J$14,IF(A29&lt;='Invoerblad heterogene watergang'!$H$15,'Invoerblad heterogene watergang'!$J$15,IF(A29&lt;='Invoerblad heterogene watergang'!$H$16,'Invoerblad heterogene watergang'!$J$16,IF(A29&lt;='Invoerblad heterogene watergang'!$H$17,'Invoerblad heterogene watergang'!$J$17,"")))))))))</f>
        <v>0.3</v>
      </c>
      <c r="C29" s="23" t="str">
        <f>IF(A29&lt;='Invoerblad heterogene watergang'!$H$9,'Invoerblad heterogene watergang'!$K$9,IF(A29&lt;='Invoerblad heterogene watergang'!$H$10,'Invoerblad heterogene watergang'!$K$10,IF(A29&lt;='Invoerblad heterogene watergang'!$H$11,'Invoerblad heterogene watergang'!$K$11,IF(A29&lt;='Invoerblad heterogene watergang'!$H$12,'Invoerblad heterogene watergang'!$K$12,IF(A29&lt;='Invoerblad heterogene watergang'!$H$13,'Invoerblad heterogene watergang'!$K$13,IF(A29&lt;='Invoerblad heterogene watergang'!$H$14,'Invoerblad heterogene watergang'!$K$14,IF(A29&lt;='Invoerblad heterogene watergang'!$H$15,'Invoerblad heterogene watergang'!$K$15,IF(A29&lt;='Invoerblad heterogene watergang'!$H$16,'Invoerblad heterogene watergang'!$K$16,IF(A29&lt;='Invoerblad heterogene watergang'!$H$17,'Invoerblad heterogene watergang'!$K$17,"")))))))))</f>
        <v>30 - Grasachtigen en ondergedoken soorten</v>
      </c>
      <c r="D29" s="23">
        <f t="shared" si="0"/>
        <v>30</v>
      </c>
      <c r="E29" s="23">
        <f>'Invoerblad heterogene watergang'!$F$9</f>
        <v>1.5</v>
      </c>
      <c r="F29" s="23">
        <f>'Invoerblad heterogene watergang'!$E$9</f>
        <v>1.2</v>
      </c>
      <c r="G29" s="23">
        <f>'Invoerblad heterogene watergang'!$B$9</f>
        <v>1.2</v>
      </c>
      <c r="H29" s="23">
        <f>'Invoerblad heterogene watergang'!$C$9</f>
        <v>1</v>
      </c>
      <c r="I29" s="23">
        <f>IF(B29="","",IF(A29&lt;='Invoerblad heterogene watergang'!$H$9,'Invoerblad heterogene watergang'!$N$9,IF(A29&lt;='Invoerblad heterogene watergang'!$H$10,'Invoerblad heterogene watergang'!$N$10,IF(A29&lt;='Invoerblad heterogene watergang'!$H$11,'Invoerblad heterogene watergang'!$N$11,IF(A29&lt;='Invoerblad heterogene watergang'!$H$12,'Invoerblad heterogene watergang'!$N$12,IF(A29&lt;='Invoerblad heterogene watergang'!$H$13,'Invoerblad heterogene watergang'!$N$13,IF(A29&lt;='Invoerblad heterogene watergang'!$H$14,'Invoerblad heterogene watergang'!$N$14,IF(A29&lt;='Invoerblad heterogene watergang'!$H$15,'Invoerblad heterogene watergang'!$N$15,IF(A29&lt;='Invoerblad heterogene watergang'!$H$16,'Invoerblad heterogene watergang'!$N$16,IF(A29&lt;='Invoerblad heterogene watergang'!$H$17,'Invoerblad heterogene watergang'!$N$17,""))))))))))</f>
        <v>1</v>
      </c>
      <c r="J29" s="23" t="str">
        <f>IF(A29&lt;='Invoerblad heterogene watergang'!$H$9,'Invoerblad heterogene watergang'!$O$9,IF(A29&lt;='Invoerblad heterogene watergang'!$H$10,'Invoerblad heterogene watergang'!$O$10,IF(A29&lt;='Invoerblad heterogene watergang'!$H$11,'Invoerblad heterogene watergang'!$O$11,IF(A29&lt;='Invoerblad heterogene watergang'!$H$12,'Invoerblad heterogene watergang'!$O$12,IF(A29&lt;='Invoerblad heterogene watergang'!$H$13,'Invoerblad heterogene watergang'!$O$13,IF(A29&lt;='Invoerblad heterogene watergang'!$H$14,'Invoerblad heterogene watergang'!$O$14,IF(A29&lt;='Invoerblad heterogene watergang'!$H$15,'Invoerblad heterogene watergang'!$O$15,IF(A29&lt;='Invoerblad heterogene watergang'!$H$16,'Invoerblad heterogene watergang'!$O$16,IF(A29&lt;='Invoerblad heterogene watergang'!$H$17,'Invoerblad heterogene watergang'!$O$17,"")))))))))</f>
        <v>Nee</v>
      </c>
      <c r="K29" s="23">
        <f>(IF(A29&lt;='Invoerblad heterogene watergang'!$H$9,'Invoerblad heterogene watergang'!$L$9,IF(A29&lt;='Invoerblad heterogene watergang'!$H$10,'Invoerblad heterogene watergang'!$L$10,IF(A29&lt;='Invoerblad heterogene watergang'!$H$11,'Invoerblad heterogene watergang'!$L$11,IF(A29&lt;='Invoerblad heterogene watergang'!$H$12,'Invoerblad heterogene watergang'!$L$12,IF(A29&lt;='Invoerblad heterogene watergang'!$H$13,'Invoerblad heterogene watergang'!$L$13,IF(A29&lt;='Invoerblad heterogene watergang'!$H$14,'Invoerblad heterogene watergang'!$L$14,IF(A29&lt;='Invoerblad heterogene watergang'!$H$15,'Invoerblad heterogene watergang'!$L$15,IF(A29&lt;='Invoerblad heterogene watergang'!$H$16,'Invoerblad heterogene watergang'!$L$16,IF(A29&lt;='Invoerblad heterogene watergang'!$H$17,'Invoerblad heterogene watergang'!$L$17,""))))))))))</f>
        <v>100</v>
      </c>
      <c r="L29" s="23" t="str">
        <f>(IF(A29&lt;='Invoerblad heterogene watergang'!$H$9,'Invoerblad heterogene watergang'!$M$9,IF(A29&lt;='Invoerblad heterogene watergang'!$H$10,'Invoerblad heterogene watergang'!$M$10,IF(A29&lt;='Invoerblad heterogene watergang'!$H$11,'Invoerblad heterogene watergang'!$M$11,IF(A29&lt;='Invoerblad heterogene watergang'!$H$12,'Invoerblad heterogene watergang'!$M$12,IF(A29&lt;='Invoerblad heterogene watergang'!$H$13,'Invoerblad heterogene watergang'!$M$13,IF(A29&lt;='Invoerblad heterogene watergang'!$H$14,'Invoerblad heterogene watergang'!$M$14,IF(A29&lt;='Invoerblad heterogene watergang'!$H$15,'Invoerblad heterogene watergang'!$M$15,IF(A29&lt;='Invoerblad heterogene watergang'!$H$16,'Invoerblad heterogene watergang'!$M$16,IF(A29&lt;='Invoerblad heterogene watergang'!$H$17,'Invoerblad heterogene watergang'!$M$17,""))))))))))</f>
        <v>Begroeiing volgt bodemverloop</v>
      </c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67"/>
      <c r="AD29" s="23"/>
      <c r="AE29" s="23"/>
    </row>
    <row r="30" spans="1:31" s="103" customFormat="1" x14ac:dyDescent="0.35">
      <c r="A30" s="24">
        <f>IF(A29="","",IF((A29+1)&gt;MAX('Invoerblad heterogene watergang'!$H$9:$H$17),"",'Uitgebreide invoer'!A29+(MAX('Invoerblad heterogene watergang'!$H$9:$H$17)/1000)))</f>
        <v>18.199999999999992</v>
      </c>
      <c r="B30" s="23">
        <f>IF(A30&lt;='Invoerblad heterogene watergang'!$H$9,'Invoerblad heterogene watergang'!$J$9,IF(A30&lt;='Invoerblad heterogene watergang'!$H$10,'Invoerblad heterogene watergang'!$J$10,IF(A30&lt;='Invoerblad heterogene watergang'!$H$11,'Invoerblad heterogene watergang'!$J$11,IF(A30&lt;='Invoerblad heterogene watergang'!$H$12,'Invoerblad heterogene watergang'!$J$12,IF(A30&lt;='Invoerblad heterogene watergang'!$H$13,'Invoerblad heterogene watergang'!$J$13,IF(A30&lt;='Invoerblad heterogene watergang'!$H$14,'Invoerblad heterogene watergang'!$J$14,IF(A30&lt;='Invoerblad heterogene watergang'!$H$15,'Invoerblad heterogene watergang'!$J$15,IF(A30&lt;='Invoerblad heterogene watergang'!$H$16,'Invoerblad heterogene watergang'!$J$16,IF(A30&lt;='Invoerblad heterogene watergang'!$H$17,'Invoerblad heterogene watergang'!$J$17,"")))))))))</f>
        <v>0.3</v>
      </c>
      <c r="C30" s="23" t="str">
        <f>IF(A30&lt;='Invoerblad heterogene watergang'!$H$9,'Invoerblad heterogene watergang'!$K$9,IF(A30&lt;='Invoerblad heterogene watergang'!$H$10,'Invoerblad heterogene watergang'!$K$10,IF(A30&lt;='Invoerblad heterogene watergang'!$H$11,'Invoerblad heterogene watergang'!$K$11,IF(A30&lt;='Invoerblad heterogene watergang'!$H$12,'Invoerblad heterogene watergang'!$K$12,IF(A30&lt;='Invoerblad heterogene watergang'!$H$13,'Invoerblad heterogene watergang'!$K$13,IF(A30&lt;='Invoerblad heterogene watergang'!$H$14,'Invoerblad heterogene watergang'!$K$14,IF(A30&lt;='Invoerblad heterogene watergang'!$H$15,'Invoerblad heterogene watergang'!$K$15,IF(A30&lt;='Invoerblad heterogene watergang'!$H$16,'Invoerblad heterogene watergang'!$K$16,IF(A30&lt;='Invoerblad heterogene watergang'!$H$17,'Invoerblad heterogene watergang'!$K$17,"")))))))))</f>
        <v>30 - Grasachtigen en ondergedoken soorten</v>
      </c>
      <c r="D30" s="23">
        <f t="shared" si="0"/>
        <v>30</v>
      </c>
      <c r="E30" s="23">
        <f>'Invoerblad heterogene watergang'!$F$9</f>
        <v>1.5</v>
      </c>
      <c r="F30" s="23">
        <f>'Invoerblad heterogene watergang'!$E$9</f>
        <v>1.2</v>
      </c>
      <c r="G30" s="23">
        <f>'Invoerblad heterogene watergang'!$B$9</f>
        <v>1.2</v>
      </c>
      <c r="H30" s="23">
        <f>'Invoerblad heterogene watergang'!$C$9</f>
        <v>1</v>
      </c>
      <c r="I30" s="23">
        <f>IF(B30="","",IF(A30&lt;='Invoerblad heterogene watergang'!$H$9,'Invoerblad heterogene watergang'!$N$9,IF(A30&lt;='Invoerblad heterogene watergang'!$H$10,'Invoerblad heterogene watergang'!$N$10,IF(A30&lt;='Invoerblad heterogene watergang'!$H$11,'Invoerblad heterogene watergang'!$N$11,IF(A30&lt;='Invoerblad heterogene watergang'!$H$12,'Invoerblad heterogene watergang'!$N$12,IF(A30&lt;='Invoerblad heterogene watergang'!$H$13,'Invoerblad heterogene watergang'!$N$13,IF(A30&lt;='Invoerblad heterogene watergang'!$H$14,'Invoerblad heterogene watergang'!$N$14,IF(A30&lt;='Invoerblad heterogene watergang'!$H$15,'Invoerblad heterogene watergang'!$N$15,IF(A30&lt;='Invoerblad heterogene watergang'!$H$16,'Invoerblad heterogene watergang'!$N$16,IF(A30&lt;='Invoerblad heterogene watergang'!$H$17,'Invoerblad heterogene watergang'!$N$17,""))))))))))</f>
        <v>1</v>
      </c>
      <c r="J30" s="23" t="str">
        <f>IF(A30&lt;='Invoerblad heterogene watergang'!$H$9,'Invoerblad heterogene watergang'!$O$9,IF(A30&lt;='Invoerblad heterogene watergang'!$H$10,'Invoerblad heterogene watergang'!$O$10,IF(A30&lt;='Invoerblad heterogene watergang'!$H$11,'Invoerblad heterogene watergang'!$O$11,IF(A30&lt;='Invoerblad heterogene watergang'!$H$12,'Invoerblad heterogene watergang'!$O$12,IF(A30&lt;='Invoerblad heterogene watergang'!$H$13,'Invoerblad heterogene watergang'!$O$13,IF(A30&lt;='Invoerblad heterogene watergang'!$H$14,'Invoerblad heterogene watergang'!$O$14,IF(A30&lt;='Invoerblad heterogene watergang'!$H$15,'Invoerblad heterogene watergang'!$O$15,IF(A30&lt;='Invoerblad heterogene watergang'!$H$16,'Invoerblad heterogene watergang'!$O$16,IF(A30&lt;='Invoerblad heterogene watergang'!$H$17,'Invoerblad heterogene watergang'!$O$17,"")))))))))</f>
        <v>Nee</v>
      </c>
      <c r="K30" s="23">
        <f>(IF(A30&lt;='Invoerblad heterogene watergang'!$H$9,'Invoerblad heterogene watergang'!$L$9,IF(A30&lt;='Invoerblad heterogene watergang'!$H$10,'Invoerblad heterogene watergang'!$L$10,IF(A30&lt;='Invoerblad heterogene watergang'!$H$11,'Invoerblad heterogene watergang'!$L$11,IF(A30&lt;='Invoerblad heterogene watergang'!$H$12,'Invoerblad heterogene watergang'!$L$12,IF(A30&lt;='Invoerblad heterogene watergang'!$H$13,'Invoerblad heterogene watergang'!$L$13,IF(A30&lt;='Invoerblad heterogene watergang'!$H$14,'Invoerblad heterogene watergang'!$L$14,IF(A30&lt;='Invoerblad heterogene watergang'!$H$15,'Invoerblad heterogene watergang'!$L$15,IF(A30&lt;='Invoerblad heterogene watergang'!$H$16,'Invoerblad heterogene watergang'!$L$16,IF(A30&lt;='Invoerblad heterogene watergang'!$H$17,'Invoerblad heterogene watergang'!$L$17,""))))))))))</f>
        <v>100</v>
      </c>
      <c r="L30" s="23" t="str">
        <f>(IF(A30&lt;='Invoerblad heterogene watergang'!$H$9,'Invoerblad heterogene watergang'!$M$9,IF(A30&lt;='Invoerblad heterogene watergang'!$H$10,'Invoerblad heterogene watergang'!$M$10,IF(A30&lt;='Invoerblad heterogene watergang'!$H$11,'Invoerblad heterogene watergang'!$M$11,IF(A30&lt;='Invoerblad heterogene watergang'!$H$12,'Invoerblad heterogene watergang'!$M$12,IF(A30&lt;='Invoerblad heterogene watergang'!$H$13,'Invoerblad heterogene watergang'!$M$13,IF(A30&lt;='Invoerblad heterogene watergang'!$H$14,'Invoerblad heterogene watergang'!$M$14,IF(A30&lt;='Invoerblad heterogene watergang'!$H$15,'Invoerblad heterogene watergang'!$M$15,IF(A30&lt;='Invoerblad heterogene watergang'!$H$16,'Invoerblad heterogene watergang'!$M$16,IF(A30&lt;='Invoerblad heterogene watergang'!$H$17,'Invoerblad heterogene watergang'!$M$17,""))))))))))</f>
        <v>Begroeiing volgt bodemverloop</v>
      </c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67"/>
      <c r="AD30" s="23"/>
      <c r="AE30" s="23"/>
    </row>
    <row r="31" spans="1:31" s="103" customFormat="1" x14ac:dyDescent="0.35">
      <c r="A31" s="24">
        <f>IF(A30="","",IF((A30+1)&gt;MAX('Invoerblad heterogene watergang'!$H$9:$H$17),"",'Uitgebreide invoer'!A30+(MAX('Invoerblad heterogene watergang'!$H$9:$H$17)/1000)))</f>
        <v>18.899999999999991</v>
      </c>
      <c r="B31" s="23">
        <f>IF(A31&lt;='Invoerblad heterogene watergang'!$H$9,'Invoerblad heterogene watergang'!$J$9,IF(A31&lt;='Invoerblad heterogene watergang'!$H$10,'Invoerblad heterogene watergang'!$J$10,IF(A31&lt;='Invoerblad heterogene watergang'!$H$11,'Invoerblad heterogene watergang'!$J$11,IF(A31&lt;='Invoerblad heterogene watergang'!$H$12,'Invoerblad heterogene watergang'!$J$12,IF(A31&lt;='Invoerblad heterogene watergang'!$H$13,'Invoerblad heterogene watergang'!$J$13,IF(A31&lt;='Invoerblad heterogene watergang'!$H$14,'Invoerblad heterogene watergang'!$J$14,IF(A31&lt;='Invoerblad heterogene watergang'!$H$15,'Invoerblad heterogene watergang'!$J$15,IF(A31&lt;='Invoerblad heterogene watergang'!$H$16,'Invoerblad heterogene watergang'!$J$16,IF(A31&lt;='Invoerblad heterogene watergang'!$H$17,'Invoerblad heterogene watergang'!$J$17,"")))))))))</f>
        <v>0.3</v>
      </c>
      <c r="C31" s="23" t="str">
        <f>IF(A31&lt;='Invoerblad heterogene watergang'!$H$9,'Invoerblad heterogene watergang'!$K$9,IF(A31&lt;='Invoerblad heterogene watergang'!$H$10,'Invoerblad heterogene watergang'!$K$10,IF(A31&lt;='Invoerblad heterogene watergang'!$H$11,'Invoerblad heterogene watergang'!$K$11,IF(A31&lt;='Invoerblad heterogene watergang'!$H$12,'Invoerblad heterogene watergang'!$K$12,IF(A31&lt;='Invoerblad heterogene watergang'!$H$13,'Invoerblad heterogene watergang'!$K$13,IF(A31&lt;='Invoerblad heterogene watergang'!$H$14,'Invoerblad heterogene watergang'!$K$14,IF(A31&lt;='Invoerblad heterogene watergang'!$H$15,'Invoerblad heterogene watergang'!$K$15,IF(A31&lt;='Invoerblad heterogene watergang'!$H$16,'Invoerblad heterogene watergang'!$K$16,IF(A31&lt;='Invoerblad heterogene watergang'!$H$17,'Invoerblad heterogene watergang'!$K$17,"")))))))))</f>
        <v>30 - Grasachtigen en ondergedoken soorten</v>
      </c>
      <c r="D31" s="23">
        <f t="shared" si="0"/>
        <v>30</v>
      </c>
      <c r="E31" s="23">
        <f>'Invoerblad heterogene watergang'!$F$9</f>
        <v>1.5</v>
      </c>
      <c r="F31" s="23">
        <f>'Invoerblad heterogene watergang'!$E$9</f>
        <v>1.2</v>
      </c>
      <c r="G31" s="23">
        <f>'Invoerblad heterogene watergang'!$B$9</f>
        <v>1.2</v>
      </c>
      <c r="H31" s="23">
        <f>'Invoerblad heterogene watergang'!$C$9</f>
        <v>1</v>
      </c>
      <c r="I31" s="23">
        <f>IF(B31="","",IF(A31&lt;='Invoerblad heterogene watergang'!$H$9,'Invoerblad heterogene watergang'!$N$9,IF(A31&lt;='Invoerblad heterogene watergang'!$H$10,'Invoerblad heterogene watergang'!$N$10,IF(A31&lt;='Invoerblad heterogene watergang'!$H$11,'Invoerblad heterogene watergang'!$N$11,IF(A31&lt;='Invoerblad heterogene watergang'!$H$12,'Invoerblad heterogene watergang'!$N$12,IF(A31&lt;='Invoerblad heterogene watergang'!$H$13,'Invoerblad heterogene watergang'!$N$13,IF(A31&lt;='Invoerblad heterogene watergang'!$H$14,'Invoerblad heterogene watergang'!$N$14,IF(A31&lt;='Invoerblad heterogene watergang'!$H$15,'Invoerblad heterogene watergang'!$N$15,IF(A31&lt;='Invoerblad heterogene watergang'!$H$16,'Invoerblad heterogene watergang'!$N$16,IF(A31&lt;='Invoerblad heterogene watergang'!$H$17,'Invoerblad heterogene watergang'!$N$17,""))))))))))</f>
        <v>1</v>
      </c>
      <c r="J31" s="23" t="str">
        <f>IF(A31&lt;='Invoerblad heterogene watergang'!$H$9,'Invoerblad heterogene watergang'!$O$9,IF(A31&lt;='Invoerblad heterogene watergang'!$H$10,'Invoerblad heterogene watergang'!$O$10,IF(A31&lt;='Invoerblad heterogene watergang'!$H$11,'Invoerblad heterogene watergang'!$O$11,IF(A31&lt;='Invoerblad heterogene watergang'!$H$12,'Invoerblad heterogene watergang'!$O$12,IF(A31&lt;='Invoerblad heterogene watergang'!$H$13,'Invoerblad heterogene watergang'!$O$13,IF(A31&lt;='Invoerblad heterogene watergang'!$H$14,'Invoerblad heterogene watergang'!$O$14,IF(A31&lt;='Invoerblad heterogene watergang'!$H$15,'Invoerblad heterogene watergang'!$O$15,IF(A31&lt;='Invoerblad heterogene watergang'!$H$16,'Invoerblad heterogene watergang'!$O$16,IF(A31&lt;='Invoerblad heterogene watergang'!$H$17,'Invoerblad heterogene watergang'!$O$17,"")))))))))</f>
        <v>Nee</v>
      </c>
      <c r="K31" s="23">
        <f>(IF(A31&lt;='Invoerblad heterogene watergang'!$H$9,'Invoerblad heterogene watergang'!$L$9,IF(A31&lt;='Invoerblad heterogene watergang'!$H$10,'Invoerblad heterogene watergang'!$L$10,IF(A31&lt;='Invoerblad heterogene watergang'!$H$11,'Invoerblad heterogene watergang'!$L$11,IF(A31&lt;='Invoerblad heterogene watergang'!$H$12,'Invoerblad heterogene watergang'!$L$12,IF(A31&lt;='Invoerblad heterogene watergang'!$H$13,'Invoerblad heterogene watergang'!$L$13,IF(A31&lt;='Invoerblad heterogene watergang'!$H$14,'Invoerblad heterogene watergang'!$L$14,IF(A31&lt;='Invoerblad heterogene watergang'!$H$15,'Invoerblad heterogene watergang'!$L$15,IF(A31&lt;='Invoerblad heterogene watergang'!$H$16,'Invoerblad heterogene watergang'!$L$16,IF(A31&lt;='Invoerblad heterogene watergang'!$H$17,'Invoerblad heterogene watergang'!$L$17,""))))))))))</f>
        <v>100</v>
      </c>
      <c r="L31" s="23" t="str">
        <f>(IF(A31&lt;='Invoerblad heterogene watergang'!$H$9,'Invoerblad heterogene watergang'!$M$9,IF(A31&lt;='Invoerblad heterogene watergang'!$H$10,'Invoerblad heterogene watergang'!$M$10,IF(A31&lt;='Invoerblad heterogene watergang'!$H$11,'Invoerblad heterogene watergang'!$M$11,IF(A31&lt;='Invoerblad heterogene watergang'!$H$12,'Invoerblad heterogene watergang'!$M$12,IF(A31&lt;='Invoerblad heterogene watergang'!$H$13,'Invoerblad heterogene watergang'!$M$13,IF(A31&lt;='Invoerblad heterogene watergang'!$H$14,'Invoerblad heterogene watergang'!$M$14,IF(A31&lt;='Invoerblad heterogene watergang'!$H$15,'Invoerblad heterogene watergang'!$M$15,IF(A31&lt;='Invoerblad heterogene watergang'!$H$16,'Invoerblad heterogene watergang'!$M$16,IF(A31&lt;='Invoerblad heterogene watergang'!$H$17,'Invoerblad heterogene watergang'!$M$17,""))))))))))</f>
        <v>Begroeiing volgt bodemverloop</v>
      </c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67"/>
      <c r="AD31" s="23"/>
      <c r="AE31" s="23"/>
    </row>
    <row r="32" spans="1:31" s="103" customFormat="1" x14ac:dyDescent="0.35">
      <c r="A32" s="24">
        <f>IF(A31="","",IF((A31+1)&gt;MAX('Invoerblad heterogene watergang'!$H$9:$H$17),"",'Uitgebreide invoer'!A31+(MAX('Invoerblad heterogene watergang'!$H$9:$H$17)/1000)))</f>
        <v>19.599999999999991</v>
      </c>
      <c r="B32" s="23">
        <f>IF(A32&lt;='Invoerblad heterogene watergang'!$H$9,'Invoerblad heterogene watergang'!$J$9,IF(A32&lt;='Invoerblad heterogene watergang'!$H$10,'Invoerblad heterogene watergang'!$J$10,IF(A32&lt;='Invoerblad heterogene watergang'!$H$11,'Invoerblad heterogene watergang'!$J$11,IF(A32&lt;='Invoerblad heterogene watergang'!$H$12,'Invoerblad heterogene watergang'!$J$12,IF(A32&lt;='Invoerblad heterogene watergang'!$H$13,'Invoerblad heterogene watergang'!$J$13,IF(A32&lt;='Invoerblad heterogene watergang'!$H$14,'Invoerblad heterogene watergang'!$J$14,IF(A32&lt;='Invoerblad heterogene watergang'!$H$15,'Invoerblad heterogene watergang'!$J$15,IF(A32&lt;='Invoerblad heterogene watergang'!$H$16,'Invoerblad heterogene watergang'!$J$16,IF(A32&lt;='Invoerblad heterogene watergang'!$H$17,'Invoerblad heterogene watergang'!$J$17,"")))))))))</f>
        <v>0.3</v>
      </c>
      <c r="C32" s="23" t="str">
        <f>IF(A32&lt;='Invoerblad heterogene watergang'!$H$9,'Invoerblad heterogene watergang'!$K$9,IF(A32&lt;='Invoerblad heterogene watergang'!$H$10,'Invoerblad heterogene watergang'!$K$10,IF(A32&lt;='Invoerblad heterogene watergang'!$H$11,'Invoerblad heterogene watergang'!$K$11,IF(A32&lt;='Invoerblad heterogene watergang'!$H$12,'Invoerblad heterogene watergang'!$K$12,IF(A32&lt;='Invoerblad heterogene watergang'!$H$13,'Invoerblad heterogene watergang'!$K$13,IF(A32&lt;='Invoerblad heterogene watergang'!$H$14,'Invoerblad heterogene watergang'!$K$14,IF(A32&lt;='Invoerblad heterogene watergang'!$H$15,'Invoerblad heterogene watergang'!$K$15,IF(A32&lt;='Invoerblad heterogene watergang'!$H$16,'Invoerblad heterogene watergang'!$K$16,IF(A32&lt;='Invoerblad heterogene watergang'!$H$17,'Invoerblad heterogene watergang'!$K$17,"")))))))))</f>
        <v>30 - Grasachtigen en ondergedoken soorten</v>
      </c>
      <c r="D32" s="23">
        <f t="shared" si="0"/>
        <v>30</v>
      </c>
      <c r="E32" s="23">
        <f>'Invoerblad heterogene watergang'!$F$9</f>
        <v>1.5</v>
      </c>
      <c r="F32" s="23">
        <f>'Invoerblad heterogene watergang'!$E$9</f>
        <v>1.2</v>
      </c>
      <c r="G32" s="23">
        <f>'Invoerblad heterogene watergang'!$B$9</f>
        <v>1.2</v>
      </c>
      <c r="H32" s="23">
        <f>'Invoerblad heterogene watergang'!$C$9</f>
        <v>1</v>
      </c>
      <c r="I32" s="23">
        <f>IF(B32="","",IF(A32&lt;='Invoerblad heterogene watergang'!$H$9,'Invoerblad heterogene watergang'!$N$9,IF(A32&lt;='Invoerblad heterogene watergang'!$H$10,'Invoerblad heterogene watergang'!$N$10,IF(A32&lt;='Invoerblad heterogene watergang'!$H$11,'Invoerblad heterogene watergang'!$N$11,IF(A32&lt;='Invoerblad heterogene watergang'!$H$12,'Invoerblad heterogene watergang'!$N$12,IF(A32&lt;='Invoerblad heterogene watergang'!$H$13,'Invoerblad heterogene watergang'!$N$13,IF(A32&lt;='Invoerblad heterogene watergang'!$H$14,'Invoerblad heterogene watergang'!$N$14,IF(A32&lt;='Invoerblad heterogene watergang'!$H$15,'Invoerblad heterogene watergang'!$N$15,IF(A32&lt;='Invoerblad heterogene watergang'!$H$16,'Invoerblad heterogene watergang'!$N$16,IF(A32&lt;='Invoerblad heterogene watergang'!$H$17,'Invoerblad heterogene watergang'!$N$17,""))))))))))</f>
        <v>1</v>
      </c>
      <c r="J32" s="23" t="str">
        <f>IF(A32&lt;='Invoerblad heterogene watergang'!$H$9,'Invoerblad heterogene watergang'!$O$9,IF(A32&lt;='Invoerblad heterogene watergang'!$H$10,'Invoerblad heterogene watergang'!$O$10,IF(A32&lt;='Invoerblad heterogene watergang'!$H$11,'Invoerblad heterogene watergang'!$O$11,IF(A32&lt;='Invoerblad heterogene watergang'!$H$12,'Invoerblad heterogene watergang'!$O$12,IF(A32&lt;='Invoerblad heterogene watergang'!$H$13,'Invoerblad heterogene watergang'!$O$13,IF(A32&lt;='Invoerblad heterogene watergang'!$H$14,'Invoerblad heterogene watergang'!$O$14,IF(A32&lt;='Invoerblad heterogene watergang'!$H$15,'Invoerblad heterogene watergang'!$O$15,IF(A32&lt;='Invoerblad heterogene watergang'!$H$16,'Invoerblad heterogene watergang'!$O$16,IF(A32&lt;='Invoerblad heterogene watergang'!$H$17,'Invoerblad heterogene watergang'!$O$17,"")))))))))</f>
        <v>Nee</v>
      </c>
      <c r="K32" s="23">
        <f>(IF(A32&lt;='Invoerblad heterogene watergang'!$H$9,'Invoerblad heterogene watergang'!$L$9,IF(A32&lt;='Invoerblad heterogene watergang'!$H$10,'Invoerblad heterogene watergang'!$L$10,IF(A32&lt;='Invoerblad heterogene watergang'!$H$11,'Invoerblad heterogene watergang'!$L$11,IF(A32&lt;='Invoerblad heterogene watergang'!$H$12,'Invoerblad heterogene watergang'!$L$12,IF(A32&lt;='Invoerblad heterogene watergang'!$H$13,'Invoerblad heterogene watergang'!$L$13,IF(A32&lt;='Invoerblad heterogene watergang'!$H$14,'Invoerblad heterogene watergang'!$L$14,IF(A32&lt;='Invoerblad heterogene watergang'!$H$15,'Invoerblad heterogene watergang'!$L$15,IF(A32&lt;='Invoerblad heterogene watergang'!$H$16,'Invoerblad heterogene watergang'!$L$16,IF(A32&lt;='Invoerblad heterogene watergang'!$H$17,'Invoerblad heterogene watergang'!$L$17,""))))))))))</f>
        <v>100</v>
      </c>
      <c r="L32" s="23" t="str">
        <f>(IF(A32&lt;='Invoerblad heterogene watergang'!$H$9,'Invoerblad heterogene watergang'!$M$9,IF(A32&lt;='Invoerblad heterogene watergang'!$H$10,'Invoerblad heterogene watergang'!$M$10,IF(A32&lt;='Invoerblad heterogene watergang'!$H$11,'Invoerblad heterogene watergang'!$M$11,IF(A32&lt;='Invoerblad heterogene watergang'!$H$12,'Invoerblad heterogene watergang'!$M$12,IF(A32&lt;='Invoerblad heterogene watergang'!$H$13,'Invoerblad heterogene watergang'!$M$13,IF(A32&lt;='Invoerblad heterogene watergang'!$H$14,'Invoerblad heterogene watergang'!$M$14,IF(A32&lt;='Invoerblad heterogene watergang'!$H$15,'Invoerblad heterogene watergang'!$M$15,IF(A32&lt;='Invoerblad heterogene watergang'!$H$16,'Invoerblad heterogene watergang'!$M$16,IF(A32&lt;='Invoerblad heterogene watergang'!$H$17,'Invoerblad heterogene watergang'!$M$17,""))))))))))</f>
        <v>Begroeiing volgt bodemverloop</v>
      </c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67"/>
      <c r="AD32" s="23"/>
      <c r="AE32" s="23"/>
    </row>
    <row r="33" spans="1:31" s="103" customFormat="1" x14ac:dyDescent="0.35">
      <c r="A33" s="24">
        <f>IF(A32="","",IF((A32+1)&gt;MAX('Invoerblad heterogene watergang'!$H$9:$H$17),"",'Uitgebreide invoer'!A32+(MAX('Invoerblad heterogene watergang'!$H$9:$H$17)/1000)))</f>
        <v>20.29999999999999</v>
      </c>
      <c r="B33" s="23">
        <f>IF(A33&lt;='Invoerblad heterogene watergang'!$H$9,'Invoerblad heterogene watergang'!$J$9,IF(A33&lt;='Invoerblad heterogene watergang'!$H$10,'Invoerblad heterogene watergang'!$J$10,IF(A33&lt;='Invoerblad heterogene watergang'!$H$11,'Invoerblad heterogene watergang'!$J$11,IF(A33&lt;='Invoerblad heterogene watergang'!$H$12,'Invoerblad heterogene watergang'!$J$12,IF(A33&lt;='Invoerblad heterogene watergang'!$H$13,'Invoerblad heterogene watergang'!$J$13,IF(A33&lt;='Invoerblad heterogene watergang'!$H$14,'Invoerblad heterogene watergang'!$J$14,IF(A33&lt;='Invoerblad heterogene watergang'!$H$15,'Invoerblad heterogene watergang'!$J$15,IF(A33&lt;='Invoerblad heterogene watergang'!$H$16,'Invoerblad heterogene watergang'!$J$16,IF(A33&lt;='Invoerblad heterogene watergang'!$H$17,'Invoerblad heterogene watergang'!$J$17,"")))))))))</f>
        <v>0.3</v>
      </c>
      <c r="C33" s="23" t="str">
        <f>IF(A33&lt;='Invoerblad heterogene watergang'!$H$9,'Invoerblad heterogene watergang'!$K$9,IF(A33&lt;='Invoerblad heterogene watergang'!$H$10,'Invoerblad heterogene watergang'!$K$10,IF(A33&lt;='Invoerblad heterogene watergang'!$H$11,'Invoerblad heterogene watergang'!$K$11,IF(A33&lt;='Invoerblad heterogene watergang'!$H$12,'Invoerblad heterogene watergang'!$K$12,IF(A33&lt;='Invoerblad heterogene watergang'!$H$13,'Invoerblad heterogene watergang'!$K$13,IF(A33&lt;='Invoerblad heterogene watergang'!$H$14,'Invoerblad heterogene watergang'!$K$14,IF(A33&lt;='Invoerblad heterogene watergang'!$H$15,'Invoerblad heterogene watergang'!$K$15,IF(A33&lt;='Invoerblad heterogene watergang'!$H$16,'Invoerblad heterogene watergang'!$K$16,IF(A33&lt;='Invoerblad heterogene watergang'!$H$17,'Invoerblad heterogene watergang'!$K$17,"")))))))))</f>
        <v>30 - Grasachtigen en ondergedoken soorten</v>
      </c>
      <c r="D33" s="23">
        <f t="shared" si="0"/>
        <v>30</v>
      </c>
      <c r="E33" s="23">
        <f>'Invoerblad heterogene watergang'!$F$9</f>
        <v>1.5</v>
      </c>
      <c r="F33" s="23">
        <f>'Invoerblad heterogene watergang'!$E$9</f>
        <v>1.2</v>
      </c>
      <c r="G33" s="23">
        <f>'Invoerblad heterogene watergang'!$B$9</f>
        <v>1.2</v>
      </c>
      <c r="H33" s="23">
        <f>'Invoerblad heterogene watergang'!$C$9</f>
        <v>1</v>
      </c>
      <c r="I33" s="23">
        <f>IF(B33="","",IF(A33&lt;='Invoerblad heterogene watergang'!$H$9,'Invoerblad heterogene watergang'!$N$9,IF(A33&lt;='Invoerblad heterogene watergang'!$H$10,'Invoerblad heterogene watergang'!$N$10,IF(A33&lt;='Invoerblad heterogene watergang'!$H$11,'Invoerblad heterogene watergang'!$N$11,IF(A33&lt;='Invoerblad heterogene watergang'!$H$12,'Invoerblad heterogene watergang'!$N$12,IF(A33&lt;='Invoerblad heterogene watergang'!$H$13,'Invoerblad heterogene watergang'!$N$13,IF(A33&lt;='Invoerblad heterogene watergang'!$H$14,'Invoerblad heterogene watergang'!$N$14,IF(A33&lt;='Invoerblad heterogene watergang'!$H$15,'Invoerblad heterogene watergang'!$N$15,IF(A33&lt;='Invoerblad heterogene watergang'!$H$16,'Invoerblad heterogene watergang'!$N$16,IF(A33&lt;='Invoerblad heterogene watergang'!$H$17,'Invoerblad heterogene watergang'!$N$17,""))))))))))</f>
        <v>1</v>
      </c>
      <c r="J33" s="23" t="str">
        <f>IF(A33&lt;='Invoerblad heterogene watergang'!$H$9,'Invoerblad heterogene watergang'!$O$9,IF(A33&lt;='Invoerblad heterogene watergang'!$H$10,'Invoerblad heterogene watergang'!$O$10,IF(A33&lt;='Invoerblad heterogene watergang'!$H$11,'Invoerblad heterogene watergang'!$O$11,IF(A33&lt;='Invoerblad heterogene watergang'!$H$12,'Invoerblad heterogene watergang'!$O$12,IF(A33&lt;='Invoerblad heterogene watergang'!$H$13,'Invoerblad heterogene watergang'!$O$13,IF(A33&lt;='Invoerblad heterogene watergang'!$H$14,'Invoerblad heterogene watergang'!$O$14,IF(A33&lt;='Invoerblad heterogene watergang'!$H$15,'Invoerblad heterogene watergang'!$O$15,IF(A33&lt;='Invoerblad heterogene watergang'!$H$16,'Invoerblad heterogene watergang'!$O$16,IF(A33&lt;='Invoerblad heterogene watergang'!$H$17,'Invoerblad heterogene watergang'!$O$17,"")))))))))</f>
        <v>Nee</v>
      </c>
      <c r="K33" s="23">
        <f>(IF(A33&lt;='Invoerblad heterogene watergang'!$H$9,'Invoerblad heterogene watergang'!$L$9,IF(A33&lt;='Invoerblad heterogene watergang'!$H$10,'Invoerblad heterogene watergang'!$L$10,IF(A33&lt;='Invoerblad heterogene watergang'!$H$11,'Invoerblad heterogene watergang'!$L$11,IF(A33&lt;='Invoerblad heterogene watergang'!$H$12,'Invoerblad heterogene watergang'!$L$12,IF(A33&lt;='Invoerblad heterogene watergang'!$H$13,'Invoerblad heterogene watergang'!$L$13,IF(A33&lt;='Invoerblad heterogene watergang'!$H$14,'Invoerblad heterogene watergang'!$L$14,IF(A33&lt;='Invoerblad heterogene watergang'!$H$15,'Invoerblad heterogene watergang'!$L$15,IF(A33&lt;='Invoerblad heterogene watergang'!$H$16,'Invoerblad heterogene watergang'!$L$16,IF(A33&lt;='Invoerblad heterogene watergang'!$H$17,'Invoerblad heterogene watergang'!$L$17,""))))))))))</f>
        <v>100</v>
      </c>
      <c r="L33" s="23" t="str">
        <f>(IF(A33&lt;='Invoerblad heterogene watergang'!$H$9,'Invoerblad heterogene watergang'!$M$9,IF(A33&lt;='Invoerblad heterogene watergang'!$H$10,'Invoerblad heterogene watergang'!$M$10,IF(A33&lt;='Invoerblad heterogene watergang'!$H$11,'Invoerblad heterogene watergang'!$M$11,IF(A33&lt;='Invoerblad heterogene watergang'!$H$12,'Invoerblad heterogene watergang'!$M$12,IF(A33&lt;='Invoerblad heterogene watergang'!$H$13,'Invoerblad heterogene watergang'!$M$13,IF(A33&lt;='Invoerblad heterogene watergang'!$H$14,'Invoerblad heterogene watergang'!$M$14,IF(A33&lt;='Invoerblad heterogene watergang'!$H$15,'Invoerblad heterogene watergang'!$M$15,IF(A33&lt;='Invoerblad heterogene watergang'!$H$16,'Invoerblad heterogene watergang'!$M$16,IF(A33&lt;='Invoerblad heterogene watergang'!$H$17,'Invoerblad heterogene watergang'!$M$17,""))))))))))</f>
        <v>Begroeiing volgt bodemverloop</v>
      </c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67"/>
      <c r="AD33" s="23"/>
      <c r="AE33" s="23"/>
    </row>
    <row r="34" spans="1:31" s="103" customFormat="1" x14ac:dyDescent="0.35">
      <c r="A34" s="24">
        <f>IF(A33="","",IF((A33+1)&gt;MAX('Invoerblad heterogene watergang'!$H$9:$H$17),"",'Uitgebreide invoer'!A33+(MAX('Invoerblad heterogene watergang'!$H$9:$H$17)/1000)))</f>
        <v>20.999999999999989</v>
      </c>
      <c r="B34" s="23">
        <f>IF(A34&lt;='Invoerblad heterogene watergang'!$H$9,'Invoerblad heterogene watergang'!$J$9,IF(A34&lt;='Invoerblad heterogene watergang'!$H$10,'Invoerblad heterogene watergang'!$J$10,IF(A34&lt;='Invoerblad heterogene watergang'!$H$11,'Invoerblad heterogene watergang'!$J$11,IF(A34&lt;='Invoerblad heterogene watergang'!$H$12,'Invoerblad heterogene watergang'!$J$12,IF(A34&lt;='Invoerblad heterogene watergang'!$H$13,'Invoerblad heterogene watergang'!$J$13,IF(A34&lt;='Invoerblad heterogene watergang'!$H$14,'Invoerblad heterogene watergang'!$J$14,IF(A34&lt;='Invoerblad heterogene watergang'!$H$15,'Invoerblad heterogene watergang'!$J$15,IF(A34&lt;='Invoerblad heterogene watergang'!$H$16,'Invoerblad heterogene watergang'!$J$16,IF(A34&lt;='Invoerblad heterogene watergang'!$H$17,'Invoerblad heterogene watergang'!$J$17,"")))))))))</f>
        <v>0.3</v>
      </c>
      <c r="C34" s="23" t="str">
        <f>IF(A34&lt;='Invoerblad heterogene watergang'!$H$9,'Invoerblad heterogene watergang'!$K$9,IF(A34&lt;='Invoerblad heterogene watergang'!$H$10,'Invoerblad heterogene watergang'!$K$10,IF(A34&lt;='Invoerblad heterogene watergang'!$H$11,'Invoerblad heterogene watergang'!$K$11,IF(A34&lt;='Invoerblad heterogene watergang'!$H$12,'Invoerblad heterogene watergang'!$K$12,IF(A34&lt;='Invoerblad heterogene watergang'!$H$13,'Invoerblad heterogene watergang'!$K$13,IF(A34&lt;='Invoerblad heterogene watergang'!$H$14,'Invoerblad heterogene watergang'!$K$14,IF(A34&lt;='Invoerblad heterogene watergang'!$H$15,'Invoerblad heterogene watergang'!$K$15,IF(A34&lt;='Invoerblad heterogene watergang'!$H$16,'Invoerblad heterogene watergang'!$K$16,IF(A34&lt;='Invoerblad heterogene watergang'!$H$17,'Invoerblad heterogene watergang'!$K$17,"")))))))))</f>
        <v>30 - Grasachtigen en ondergedoken soorten</v>
      </c>
      <c r="D34" s="23">
        <f t="shared" si="0"/>
        <v>30</v>
      </c>
      <c r="E34" s="23">
        <f>'Invoerblad heterogene watergang'!$F$9</f>
        <v>1.5</v>
      </c>
      <c r="F34" s="23">
        <f>'Invoerblad heterogene watergang'!$E$9</f>
        <v>1.2</v>
      </c>
      <c r="G34" s="23">
        <f>'Invoerblad heterogene watergang'!$B$9</f>
        <v>1.2</v>
      </c>
      <c r="H34" s="23">
        <f>'Invoerblad heterogene watergang'!$C$9</f>
        <v>1</v>
      </c>
      <c r="I34" s="23">
        <f>IF(B34="","",IF(A34&lt;='Invoerblad heterogene watergang'!$H$9,'Invoerblad heterogene watergang'!$N$9,IF(A34&lt;='Invoerblad heterogene watergang'!$H$10,'Invoerblad heterogene watergang'!$N$10,IF(A34&lt;='Invoerblad heterogene watergang'!$H$11,'Invoerblad heterogene watergang'!$N$11,IF(A34&lt;='Invoerblad heterogene watergang'!$H$12,'Invoerblad heterogene watergang'!$N$12,IF(A34&lt;='Invoerblad heterogene watergang'!$H$13,'Invoerblad heterogene watergang'!$N$13,IF(A34&lt;='Invoerblad heterogene watergang'!$H$14,'Invoerblad heterogene watergang'!$N$14,IF(A34&lt;='Invoerblad heterogene watergang'!$H$15,'Invoerblad heterogene watergang'!$N$15,IF(A34&lt;='Invoerblad heterogene watergang'!$H$16,'Invoerblad heterogene watergang'!$N$16,IF(A34&lt;='Invoerblad heterogene watergang'!$H$17,'Invoerblad heterogene watergang'!$N$17,""))))))))))</f>
        <v>1</v>
      </c>
      <c r="J34" s="23" t="str">
        <f>IF(A34&lt;='Invoerblad heterogene watergang'!$H$9,'Invoerblad heterogene watergang'!$O$9,IF(A34&lt;='Invoerblad heterogene watergang'!$H$10,'Invoerblad heterogene watergang'!$O$10,IF(A34&lt;='Invoerblad heterogene watergang'!$H$11,'Invoerblad heterogene watergang'!$O$11,IF(A34&lt;='Invoerblad heterogene watergang'!$H$12,'Invoerblad heterogene watergang'!$O$12,IF(A34&lt;='Invoerblad heterogene watergang'!$H$13,'Invoerblad heterogene watergang'!$O$13,IF(A34&lt;='Invoerblad heterogene watergang'!$H$14,'Invoerblad heterogene watergang'!$O$14,IF(A34&lt;='Invoerblad heterogene watergang'!$H$15,'Invoerblad heterogene watergang'!$O$15,IF(A34&lt;='Invoerblad heterogene watergang'!$H$16,'Invoerblad heterogene watergang'!$O$16,IF(A34&lt;='Invoerblad heterogene watergang'!$H$17,'Invoerblad heterogene watergang'!$O$17,"")))))))))</f>
        <v>Nee</v>
      </c>
      <c r="K34" s="23">
        <f>(IF(A34&lt;='Invoerblad heterogene watergang'!$H$9,'Invoerblad heterogene watergang'!$L$9,IF(A34&lt;='Invoerblad heterogene watergang'!$H$10,'Invoerblad heterogene watergang'!$L$10,IF(A34&lt;='Invoerblad heterogene watergang'!$H$11,'Invoerblad heterogene watergang'!$L$11,IF(A34&lt;='Invoerblad heterogene watergang'!$H$12,'Invoerblad heterogene watergang'!$L$12,IF(A34&lt;='Invoerblad heterogene watergang'!$H$13,'Invoerblad heterogene watergang'!$L$13,IF(A34&lt;='Invoerblad heterogene watergang'!$H$14,'Invoerblad heterogene watergang'!$L$14,IF(A34&lt;='Invoerblad heterogene watergang'!$H$15,'Invoerblad heterogene watergang'!$L$15,IF(A34&lt;='Invoerblad heterogene watergang'!$H$16,'Invoerblad heterogene watergang'!$L$16,IF(A34&lt;='Invoerblad heterogene watergang'!$H$17,'Invoerblad heterogene watergang'!$L$17,""))))))))))</f>
        <v>100</v>
      </c>
      <c r="L34" s="23" t="str">
        <f>(IF(A34&lt;='Invoerblad heterogene watergang'!$H$9,'Invoerblad heterogene watergang'!$M$9,IF(A34&lt;='Invoerblad heterogene watergang'!$H$10,'Invoerblad heterogene watergang'!$M$10,IF(A34&lt;='Invoerblad heterogene watergang'!$H$11,'Invoerblad heterogene watergang'!$M$11,IF(A34&lt;='Invoerblad heterogene watergang'!$H$12,'Invoerblad heterogene watergang'!$M$12,IF(A34&lt;='Invoerblad heterogene watergang'!$H$13,'Invoerblad heterogene watergang'!$M$13,IF(A34&lt;='Invoerblad heterogene watergang'!$H$14,'Invoerblad heterogene watergang'!$M$14,IF(A34&lt;='Invoerblad heterogene watergang'!$H$15,'Invoerblad heterogene watergang'!$M$15,IF(A34&lt;='Invoerblad heterogene watergang'!$H$16,'Invoerblad heterogene watergang'!$M$16,IF(A34&lt;='Invoerblad heterogene watergang'!$H$17,'Invoerblad heterogene watergang'!$M$17,""))))))))))</f>
        <v>Begroeiing volgt bodemverloop</v>
      </c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67"/>
      <c r="AD34" s="23"/>
      <c r="AE34" s="23"/>
    </row>
    <row r="35" spans="1:31" s="103" customFormat="1" x14ac:dyDescent="0.35">
      <c r="A35" s="24">
        <f>IF(A34="","",IF((A34+1)&gt;MAX('Invoerblad heterogene watergang'!$H$9:$H$17),"",'Uitgebreide invoer'!A34+(MAX('Invoerblad heterogene watergang'!$H$9:$H$17)/1000)))</f>
        <v>21.699999999999989</v>
      </c>
      <c r="B35" s="23">
        <f>IF(A35&lt;='Invoerblad heterogene watergang'!$H$9,'Invoerblad heterogene watergang'!$J$9,IF(A35&lt;='Invoerblad heterogene watergang'!$H$10,'Invoerblad heterogene watergang'!$J$10,IF(A35&lt;='Invoerblad heterogene watergang'!$H$11,'Invoerblad heterogene watergang'!$J$11,IF(A35&lt;='Invoerblad heterogene watergang'!$H$12,'Invoerblad heterogene watergang'!$J$12,IF(A35&lt;='Invoerblad heterogene watergang'!$H$13,'Invoerblad heterogene watergang'!$J$13,IF(A35&lt;='Invoerblad heterogene watergang'!$H$14,'Invoerblad heterogene watergang'!$J$14,IF(A35&lt;='Invoerblad heterogene watergang'!$H$15,'Invoerblad heterogene watergang'!$J$15,IF(A35&lt;='Invoerblad heterogene watergang'!$H$16,'Invoerblad heterogene watergang'!$J$16,IF(A35&lt;='Invoerblad heterogene watergang'!$H$17,'Invoerblad heterogene watergang'!$J$17,"")))))))))</f>
        <v>0.3</v>
      </c>
      <c r="C35" s="23" t="str">
        <f>IF(A35&lt;='Invoerblad heterogene watergang'!$H$9,'Invoerblad heterogene watergang'!$K$9,IF(A35&lt;='Invoerblad heterogene watergang'!$H$10,'Invoerblad heterogene watergang'!$K$10,IF(A35&lt;='Invoerblad heterogene watergang'!$H$11,'Invoerblad heterogene watergang'!$K$11,IF(A35&lt;='Invoerblad heterogene watergang'!$H$12,'Invoerblad heterogene watergang'!$K$12,IF(A35&lt;='Invoerblad heterogene watergang'!$H$13,'Invoerblad heterogene watergang'!$K$13,IF(A35&lt;='Invoerblad heterogene watergang'!$H$14,'Invoerblad heterogene watergang'!$K$14,IF(A35&lt;='Invoerblad heterogene watergang'!$H$15,'Invoerblad heterogene watergang'!$K$15,IF(A35&lt;='Invoerblad heterogene watergang'!$H$16,'Invoerblad heterogene watergang'!$K$16,IF(A35&lt;='Invoerblad heterogene watergang'!$H$17,'Invoerblad heterogene watergang'!$K$17,"")))))))))</f>
        <v>30 - Grasachtigen en ondergedoken soorten</v>
      </c>
      <c r="D35" s="23">
        <f t="shared" si="0"/>
        <v>30</v>
      </c>
      <c r="E35" s="23">
        <f>'Invoerblad heterogene watergang'!$F$9</f>
        <v>1.5</v>
      </c>
      <c r="F35" s="23">
        <f>'Invoerblad heterogene watergang'!$E$9</f>
        <v>1.2</v>
      </c>
      <c r="G35" s="23">
        <f>'Invoerblad heterogene watergang'!$B$9</f>
        <v>1.2</v>
      </c>
      <c r="H35" s="23">
        <f>'Invoerblad heterogene watergang'!$C$9</f>
        <v>1</v>
      </c>
      <c r="I35" s="23">
        <f>IF(B35="","",IF(A35&lt;='Invoerblad heterogene watergang'!$H$9,'Invoerblad heterogene watergang'!$N$9,IF(A35&lt;='Invoerblad heterogene watergang'!$H$10,'Invoerblad heterogene watergang'!$N$10,IF(A35&lt;='Invoerblad heterogene watergang'!$H$11,'Invoerblad heterogene watergang'!$N$11,IF(A35&lt;='Invoerblad heterogene watergang'!$H$12,'Invoerblad heterogene watergang'!$N$12,IF(A35&lt;='Invoerblad heterogene watergang'!$H$13,'Invoerblad heterogene watergang'!$N$13,IF(A35&lt;='Invoerblad heterogene watergang'!$H$14,'Invoerblad heterogene watergang'!$N$14,IF(A35&lt;='Invoerblad heterogene watergang'!$H$15,'Invoerblad heterogene watergang'!$N$15,IF(A35&lt;='Invoerblad heterogene watergang'!$H$16,'Invoerblad heterogene watergang'!$N$16,IF(A35&lt;='Invoerblad heterogene watergang'!$H$17,'Invoerblad heterogene watergang'!$N$17,""))))))))))</f>
        <v>1</v>
      </c>
      <c r="J35" s="23" t="str">
        <f>IF(A35&lt;='Invoerblad heterogene watergang'!$H$9,'Invoerblad heterogene watergang'!$O$9,IF(A35&lt;='Invoerblad heterogene watergang'!$H$10,'Invoerblad heterogene watergang'!$O$10,IF(A35&lt;='Invoerblad heterogene watergang'!$H$11,'Invoerblad heterogene watergang'!$O$11,IF(A35&lt;='Invoerblad heterogene watergang'!$H$12,'Invoerblad heterogene watergang'!$O$12,IF(A35&lt;='Invoerblad heterogene watergang'!$H$13,'Invoerblad heterogene watergang'!$O$13,IF(A35&lt;='Invoerblad heterogene watergang'!$H$14,'Invoerblad heterogene watergang'!$O$14,IF(A35&lt;='Invoerblad heterogene watergang'!$H$15,'Invoerblad heterogene watergang'!$O$15,IF(A35&lt;='Invoerblad heterogene watergang'!$H$16,'Invoerblad heterogene watergang'!$O$16,IF(A35&lt;='Invoerblad heterogene watergang'!$H$17,'Invoerblad heterogene watergang'!$O$17,"")))))))))</f>
        <v>Nee</v>
      </c>
      <c r="K35" s="23">
        <f>(IF(A35&lt;='Invoerblad heterogene watergang'!$H$9,'Invoerblad heterogene watergang'!$L$9,IF(A35&lt;='Invoerblad heterogene watergang'!$H$10,'Invoerblad heterogene watergang'!$L$10,IF(A35&lt;='Invoerblad heterogene watergang'!$H$11,'Invoerblad heterogene watergang'!$L$11,IF(A35&lt;='Invoerblad heterogene watergang'!$H$12,'Invoerblad heterogene watergang'!$L$12,IF(A35&lt;='Invoerblad heterogene watergang'!$H$13,'Invoerblad heterogene watergang'!$L$13,IF(A35&lt;='Invoerblad heterogene watergang'!$H$14,'Invoerblad heterogene watergang'!$L$14,IF(A35&lt;='Invoerblad heterogene watergang'!$H$15,'Invoerblad heterogene watergang'!$L$15,IF(A35&lt;='Invoerblad heterogene watergang'!$H$16,'Invoerblad heterogene watergang'!$L$16,IF(A35&lt;='Invoerblad heterogene watergang'!$H$17,'Invoerblad heterogene watergang'!$L$17,""))))))))))</f>
        <v>100</v>
      </c>
      <c r="L35" s="23" t="str">
        <f>(IF(A35&lt;='Invoerblad heterogene watergang'!$H$9,'Invoerblad heterogene watergang'!$M$9,IF(A35&lt;='Invoerblad heterogene watergang'!$H$10,'Invoerblad heterogene watergang'!$M$10,IF(A35&lt;='Invoerblad heterogene watergang'!$H$11,'Invoerblad heterogene watergang'!$M$11,IF(A35&lt;='Invoerblad heterogene watergang'!$H$12,'Invoerblad heterogene watergang'!$M$12,IF(A35&lt;='Invoerblad heterogene watergang'!$H$13,'Invoerblad heterogene watergang'!$M$13,IF(A35&lt;='Invoerblad heterogene watergang'!$H$14,'Invoerblad heterogene watergang'!$M$14,IF(A35&lt;='Invoerblad heterogene watergang'!$H$15,'Invoerblad heterogene watergang'!$M$15,IF(A35&lt;='Invoerblad heterogene watergang'!$H$16,'Invoerblad heterogene watergang'!$M$16,IF(A35&lt;='Invoerblad heterogene watergang'!$H$17,'Invoerblad heterogene watergang'!$M$17,""))))))))))</f>
        <v>Begroeiing volgt bodemverloop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67"/>
      <c r="AD35" s="23"/>
      <c r="AE35" s="23"/>
    </row>
    <row r="36" spans="1:31" s="103" customFormat="1" x14ac:dyDescent="0.35">
      <c r="A36" s="24">
        <f>IF(A35="","",IF((A35+1)&gt;MAX('Invoerblad heterogene watergang'!$H$9:$H$17),"",'Uitgebreide invoer'!A35+(MAX('Invoerblad heterogene watergang'!$H$9:$H$17)/1000)))</f>
        <v>22.399999999999988</v>
      </c>
      <c r="B36" s="23">
        <f>IF(A36&lt;='Invoerblad heterogene watergang'!$H$9,'Invoerblad heterogene watergang'!$J$9,IF(A36&lt;='Invoerblad heterogene watergang'!$H$10,'Invoerblad heterogene watergang'!$J$10,IF(A36&lt;='Invoerblad heterogene watergang'!$H$11,'Invoerblad heterogene watergang'!$J$11,IF(A36&lt;='Invoerblad heterogene watergang'!$H$12,'Invoerblad heterogene watergang'!$J$12,IF(A36&lt;='Invoerblad heterogene watergang'!$H$13,'Invoerblad heterogene watergang'!$J$13,IF(A36&lt;='Invoerblad heterogene watergang'!$H$14,'Invoerblad heterogene watergang'!$J$14,IF(A36&lt;='Invoerblad heterogene watergang'!$H$15,'Invoerblad heterogene watergang'!$J$15,IF(A36&lt;='Invoerblad heterogene watergang'!$H$16,'Invoerblad heterogene watergang'!$J$16,IF(A36&lt;='Invoerblad heterogene watergang'!$H$17,'Invoerblad heterogene watergang'!$J$17,"")))))))))</f>
        <v>0.3</v>
      </c>
      <c r="C36" s="23" t="str">
        <f>IF(A36&lt;='Invoerblad heterogene watergang'!$H$9,'Invoerblad heterogene watergang'!$K$9,IF(A36&lt;='Invoerblad heterogene watergang'!$H$10,'Invoerblad heterogene watergang'!$K$10,IF(A36&lt;='Invoerblad heterogene watergang'!$H$11,'Invoerblad heterogene watergang'!$K$11,IF(A36&lt;='Invoerblad heterogene watergang'!$H$12,'Invoerblad heterogene watergang'!$K$12,IF(A36&lt;='Invoerblad heterogene watergang'!$H$13,'Invoerblad heterogene watergang'!$K$13,IF(A36&lt;='Invoerblad heterogene watergang'!$H$14,'Invoerblad heterogene watergang'!$K$14,IF(A36&lt;='Invoerblad heterogene watergang'!$H$15,'Invoerblad heterogene watergang'!$K$15,IF(A36&lt;='Invoerblad heterogene watergang'!$H$16,'Invoerblad heterogene watergang'!$K$16,IF(A36&lt;='Invoerblad heterogene watergang'!$H$17,'Invoerblad heterogene watergang'!$K$17,"")))))))))</f>
        <v>30 - Grasachtigen en ondergedoken soorten</v>
      </c>
      <c r="D36" s="23">
        <f t="shared" si="0"/>
        <v>30</v>
      </c>
      <c r="E36" s="23">
        <f>'Invoerblad heterogene watergang'!$F$9</f>
        <v>1.5</v>
      </c>
      <c r="F36" s="23">
        <f>'Invoerblad heterogene watergang'!$E$9</f>
        <v>1.2</v>
      </c>
      <c r="G36" s="23">
        <f>'Invoerblad heterogene watergang'!$B$9</f>
        <v>1.2</v>
      </c>
      <c r="H36" s="23">
        <f>'Invoerblad heterogene watergang'!$C$9</f>
        <v>1</v>
      </c>
      <c r="I36" s="23">
        <f>IF(B36="","",IF(A36&lt;='Invoerblad heterogene watergang'!$H$9,'Invoerblad heterogene watergang'!$N$9,IF(A36&lt;='Invoerblad heterogene watergang'!$H$10,'Invoerblad heterogene watergang'!$N$10,IF(A36&lt;='Invoerblad heterogene watergang'!$H$11,'Invoerblad heterogene watergang'!$N$11,IF(A36&lt;='Invoerblad heterogene watergang'!$H$12,'Invoerblad heterogene watergang'!$N$12,IF(A36&lt;='Invoerblad heterogene watergang'!$H$13,'Invoerblad heterogene watergang'!$N$13,IF(A36&lt;='Invoerblad heterogene watergang'!$H$14,'Invoerblad heterogene watergang'!$N$14,IF(A36&lt;='Invoerblad heterogene watergang'!$H$15,'Invoerblad heterogene watergang'!$N$15,IF(A36&lt;='Invoerblad heterogene watergang'!$H$16,'Invoerblad heterogene watergang'!$N$16,IF(A36&lt;='Invoerblad heterogene watergang'!$H$17,'Invoerblad heterogene watergang'!$N$17,""))))))))))</f>
        <v>1</v>
      </c>
      <c r="J36" s="23" t="str">
        <f>IF(A36&lt;='Invoerblad heterogene watergang'!$H$9,'Invoerblad heterogene watergang'!$O$9,IF(A36&lt;='Invoerblad heterogene watergang'!$H$10,'Invoerblad heterogene watergang'!$O$10,IF(A36&lt;='Invoerblad heterogene watergang'!$H$11,'Invoerblad heterogene watergang'!$O$11,IF(A36&lt;='Invoerblad heterogene watergang'!$H$12,'Invoerblad heterogene watergang'!$O$12,IF(A36&lt;='Invoerblad heterogene watergang'!$H$13,'Invoerblad heterogene watergang'!$O$13,IF(A36&lt;='Invoerblad heterogene watergang'!$H$14,'Invoerblad heterogene watergang'!$O$14,IF(A36&lt;='Invoerblad heterogene watergang'!$H$15,'Invoerblad heterogene watergang'!$O$15,IF(A36&lt;='Invoerblad heterogene watergang'!$H$16,'Invoerblad heterogene watergang'!$O$16,IF(A36&lt;='Invoerblad heterogene watergang'!$H$17,'Invoerblad heterogene watergang'!$O$17,"")))))))))</f>
        <v>Nee</v>
      </c>
      <c r="K36" s="23">
        <f>(IF(A36&lt;='Invoerblad heterogene watergang'!$H$9,'Invoerblad heterogene watergang'!$L$9,IF(A36&lt;='Invoerblad heterogene watergang'!$H$10,'Invoerblad heterogene watergang'!$L$10,IF(A36&lt;='Invoerblad heterogene watergang'!$H$11,'Invoerblad heterogene watergang'!$L$11,IF(A36&lt;='Invoerblad heterogene watergang'!$H$12,'Invoerblad heterogene watergang'!$L$12,IF(A36&lt;='Invoerblad heterogene watergang'!$H$13,'Invoerblad heterogene watergang'!$L$13,IF(A36&lt;='Invoerblad heterogene watergang'!$H$14,'Invoerblad heterogene watergang'!$L$14,IF(A36&lt;='Invoerblad heterogene watergang'!$H$15,'Invoerblad heterogene watergang'!$L$15,IF(A36&lt;='Invoerblad heterogene watergang'!$H$16,'Invoerblad heterogene watergang'!$L$16,IF(A36&lt;='Invoerblad heterogene watergang'!$H$17,'Invoerblad heterogene watergang'!$L$17,""))))))))))</f>
        <v>100</v>
      </c>
      <c r="L36" s="23" t="str">
        <f>(IF(A36&lt;='Invoerblad heterogene watergang'!$H$9,'Invoerblad heterogene watergang'!$M$9,IF(A36&lt;='Invoerblad heterogene watergang'!$H$10,'Invoerblad heterogene watergang'!$M$10,IF(A36&lt;='Invoerblad heterogene watergang'!$H$11,'Invoerblad heterogene watergang'!$M$11,IF(A36&lt;='Invoerblad heterogene watergang'!$H$12,'Invoerblad heterogene watergang'!$M$12,IF(A36&lt;='Invoerblad heterogene watergang'!$H$13,'Invoerblad heterogene watergang'!$M$13,IF(A36&lt;='Invoerblad heterogene watergang'!$H$14,'Invoerblad heterogene watergang'!$M$14,IF(A36&lt;='Invoerblad heterogene watergang'!$H$15,'Invoerblad heterogene watergang'!$M$15,IF(A36&lt;='Invoerblad heterogene watergang'!$H$16,'Invoerblad heterogene watergang'!$M$16,IF(A36&lt;='Invoerblad heterogene watergang'!$H$17,'Invoerblad heterogene watergang'!$M$17,""))))))))))</f>
        <v>Begroeiing volgt bodemverloop</v>
      </c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67"/>
      <c r="AD36" s="23"/>
      <c r="AE36" s="23"/>
    </row>
    <row r="37" spans="1:31" s="103" customFormat="1" x14ac:dyDescent="0.35">
      <c r="A37" s="24">
        <f>IF(A36="","",IF((A36+1)&gt;MAX('Invoerblad heterogene watergang'!$H$9:$H$17),"",'Uitgebreide invoer'!A36+(MAX('Invoerblad heterogene watergang'!$H$9:$H$17)/1000)))</f>
        <v>23.099999999999987</v>
      </c>
      <c r="B37" s="23">
        <f>IF(A37&lt;='Invoerblad heterogene watergang'!$H$9,'Invoerblad heterogene watergang'!$J$9,IF(A37&lt;='Invoerblad heterogene watergang'!$H$10,'Invoerblad heterogene watergang'!$J$10,IF(A37&lt;='Invoerblad heterogene watergang'!$H$11,'Invoerblad heterogene watergang'!$J$11,IF(A37&lt;='Invoerblad heterogene watergang'!$H$12,'Invoerblad heterogene watergang'!$J$12,IF(A37&lt;='Invoerblad heterogene watergang'!$H$13,'Invoerblad heterogene watergang'!$J$13,IF(A37&lt;='Invoerblad heterogene watergang'!$H$14,'Invoerblad heterogene watergang'!$J$14,IF(A37&lt;='Invoerblad heterogene watergang'!$H$15,'Invoerblad heterogene watergang'!$J$15,IF(A37&lt;='Invoerblad heterogene watergang'!$H$16,'Invoerblad heterogene watergang'!$J$16,IF(A37&lt;='Invoerblad heterogene watergang'!$H$17,'Invoerblad heterogene watergang'!$J$17,"")))))))))</f>
        <v>0.3</v>
      </c>
      <c r="C37" s="23" t="str">
        <f>IF(A37&lt;='Invoerblad heterogene watergang'!$H$9,'Invoerblad heterogene watergang'!$K$9,IF(A37&lt;='Invoerblad heterogene watergang'!$H$10,'Invoerblad heterogene watergang'!$K$10,IF(A37&lt;='Invoerblad heterogene watergang'!$H$11,'Invoerblad heterogene watergang'!$K$11,IF(A37&lt;='Invoerblad heterogene watergang'!$H$12,'Invoerblad heterogene watergang'!$K$12,IF(A37&lt;='Invoerblad heterogene watergang'!$H$13,'Invoerblad heterogene watergang'!$K$13,IF(A37&lt;='Invoerblad heterogene watergang'!$H$14,'Invoerblad heterogene watergang'!$K$14,IF(A37&lt;='Invoerblad heterogene watergang'!$H$15,'Invoerblad heterogene watergang'!$K$15,IF(A37&lt;='Invoerblad heterogene watergang'!$H$16,'Invoerblad heterogene watergang'!$K$16,IF(A37&lt;='Invoerblad heterogene watergang'!$H$17,'Invoerblad heterogene watergang'!$K$17,"")))))))))</f>
        <v>30 - Grasachtigen en ondergedoken soorten</v>
      </c>
      <c r="D37" s="23">
        <f t="shared" si="0"/>
        <v>30</v>
      </c>
      <c r="E37" s="23">
        <f>'Invoerblad heterogene watergang'!$F$9</f>
        <v>1.5</v>
      </c>
      <c r="F37" s="23">
        <f>'Invoerblad heterogene watergang'!$E$9</f>
        <v>1.2</v>
      </c>
      <c r="G37" s="23">
        <f>'Invoerblad heterogene watergang'!$B$9</f>
        <v>1.2</v>
      </c>
      <c r="H37" s="23">
        <f>'Invoerblad heterogene watergang'!$C$9</f>
        <v>1</v>
      </c>
      <c r="I37" s="23">
        <f>IF(B37="","",IF(A37&lt;='Invoerblad heterogene watergang'!$H$9,'Invoerblad heterogene watergang'!$N$9,IF(A37&lt;='Invoerblad heterogene watergang'!$H$10,'Invoerblad heterogene watergang'!$N$10,IF(A37&lt;='Invoerblad heterogene watergang'!$H$11,'Invoerblad heterogene watergang'!$N$11,IF(A37&lt;='Invoerblad heterogene watergang'!$H$12,'Invoerblad heterogene watergang'!$N$12,IF(A37&lt;='Invoerblad heterogene watergang'!$H$13,'Invoerblad heterogene watergang'!$N$13,IF(A37&lt;='Invoerblad heterogene watergang'!$H$14,'Invoerblad heterogene watergang'!$N$14,IF(A37&lt;='Invoerblad heterogene watergang'!$H$15,'Invoerblad heterogene watergang'!$N$15,IF(A37&lt;='Invoerblad heterogene watergang'!$H$16,'Invoerblad heterogene watergang'!$N$16,IF(A37&lt;='Invoerblad heterogene watergang'!$H$17,'Invoerblad heterogene watergang'!$N$17,""))))))))))</f>
        <v>1</v>
      </c>
      <c r="J37" s="23" t="str">
        <f>IF(A37&lt;='Invoerblad heterogene watergang'!$H$9,'Invoerblad heterogene watergang'!$O$9,IF(A37&lt;='Invoerblad heterogene watergang'!$H$10,'Invoerblad heterogene watergang'!$O$10,IF(A37&lt;='Invoerblad heterogene watergang'!$H$11,'Invoerblad heterogene watergang'!$O$11,IF(A37&lt;='Invoerblad heterogene watergang'!$H$12,'Invoerblad heterogene watergang'!$O$12,IF(A37&lt;='Invoerblad heterogene watergang'!$H$13,'Invoerblad heterogene watergang'!$O$13,IF(A37&lt;='Invoerblad heterogene watergang'!$H$14,'Invoerblad heterogene watergang'!$O$14,IF(A37&lt;='Invoerblad heterogene watergang'!$H$15,'Invoerblad heterogene watergang'!$O$15,IF(A37&lt;='Invoerblad heterogene watergang'!$H$16,'Invoerblad heterogene watergang'!$O$16,IF(A37&lt;='Invoerblad heterogene watergang'!$H$17,'Invoerblad heterogene watergang'!$O$17,"")))))))))</f>
        <v>Nee</v>
      </c>
      <c r="K37" s="23">
        <f>(IF(A37&lt;='Invoerblad heterogene watergang'!$H$9,'Invoerblad heterogene watergang'!$L$9,IF(A37&lt;='Invoerblad heterogene watergang'!$H$10,'Invoerblad heterogene watergang'!$L$10,IF(A37&lt;='Invoerblad heterogene watergang'!$H$11,'Invoerblad heterogene watergang'!$L$11,IF(A37&lt;='Invoerblad heterogene watergang'!$H$12,'Invoerblad heterogene watergang'!$L$12,IF(A37&lt;='Invoerblad heterogene watergang'!$H$13,'Invoerblad heterogene watergang'!$L$13,IF(A37&lt;='Invoerblad heterogene watergang'!$H$14,'Invoerblad heterogene watergang'!$L$14,IF(A37&lt;='Invoerblad heterogene watergang'!$H$15,'Invoerblad heterogene watergang'!$L$15,IF(A37&lt;='Invoerblad heterogene watergang'!$H$16,'Invoerblad heterogene watergang'!$L$16,IF(A37&lt;='Invoerblad heterogene watergang'!$H$17,'Invoerblad heterogene watergang'!$L$17,""))))))))))</f>
        <v>100</v>
      </c>
      <c r="L37" s="23" t="str">
        <f>(IF(A37&lt;='Invoerblad heterogene watergang'!$H$9,'Invoerblad heterogene watergang'!$M$9,IF(A37&lt;='Invoerblad heterogene watergang'!$H$10,'Invoerblad heterogene watergang'!$M$10,IF(A37&lt;='Invoerblad heterogene watergang'!$H$11,'Invoerblad heterogene watergang'!$M$11,IF(A37&lt;='Invoerblad heterogene watergang'!$H$12,'Invoerblad heterogene watergang'!$M$12,IF(A37&lt;='Invoerblad heterogene watergang'!$H$13,'Invoerblad heterogene watergang'!$M$13,IF(A37&lt;='Invoerblad heterogene watergang'!$H$14,'Invoerblad heterogene watergang'!$M$14,IF(A37&lt;='Invoerblad heterogene watergang'!$H$15,'Invoerblad heterogene watergang'!$M$15,IF(A37&lt;='Invoerblad heterogene watergang'!$H$16,'Invoerblad heterogene watergang'!$M$16,IF(A37&lt;='Invoerblad heterogene watergang'!$H$17,'Invoerblad heterogene watergang'!$M$17,""))))))))))</f>
        <v>Begroeiing volgt bodemverloop</v>
      </c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67"/>
      <c r="AD37" s="23"/>
      <c r="AE37" s="23"/>
    </row>
    <row r="38" spans="1:31" s="103" customFormat="1" x14ac:dyDescent="0.35">
      <c r="A38" s="24">
        <f>IF(A37="","",IF((A37+1)&gt;MAX('Invoerblad heterogene watergang'!$H$9:$H$17),"",'Uitgebreide invoer'!A37+(MAX('Invoerblad heterogene watergang'!$H$9:$H$17)/1000)))</f>
        <v>23.799999999999986</v>
      </c>
      <c r="B38" s="23">
        <f>IF(A38&lt;='Invoerblad heterogene watergang'!$H$9,'Invoerblad heterogene watergang'!$J$9,IF(A38&lt;='Invoerblad heterogene watergang'!$H$10,'Invoerblad heterogene watergang'!$J$10,IF(A38&lt;='Invoerblad heterogene watergang'!$H$11,'Invoerblad heterogene watergang'!$J$11,IF(A38&lt;='Invoerblad heterogene watergang'!$H$12,'Invoerblad heterogene watergang'!$J$12,IF(A38&lt;='Invoerblad heterogene watergang'!$H$13,'Invoerblad heterogene watergang'!$J$13,IF(A38&lt;='Invoerblad heterogene watergang'!$H$14,'Invoerblad heterogene watergang'!$J$14,IF(A38&lt;='Invoerblad heterogene watergang'!$H$15,'Invoerblad heterogene watergang'!$J$15,IF(A38&lt;='Invoerblad heterogene watergang'!$H$16,'Invoerblad heterogene watergang'!$J$16,IF(A38&lt;='Invoerblad heterogene watergang'!$H$17,'Invoerblad heterogene watergang'!$J$17,"")))))))))</f>
        <v>0.3</v>
      </c>
      <c r="C38" s="23" t="str">
        <f>IF(A38&lt;='Invoerblad heterogene watergang'!$H$9,'Invoerblad heterogene watergang'!$K$9,IF(A38&lt;='Invoerblad heterogene watergang'!$H$10,'Invoerblad heterogene watergang'!$K$10,IF(A38&lt;='Invoerblad heterogene watergang'!$H$11,'Invoerblad heterogene watergang'!$K$11,IF(A38&lt;='Invoerblad heterogene watergang'!$H$12,'Invoerblad heterogene watergang'!$K$12,IF(A38&lt;='Invoerblad heterogene watergang'!$H$13,'Invoerblad heterogene watergang'!$K$13,IF(A38&lt;='Invoerblad heterogene watergang'!$H$14,'Invoerblad heterogene watergang'!$K$14,IF(A38&lt;='Invoerblad heterogene watergang'!$H$15,'Invoerblad heterogene watergang'!$K$15,IF(A38&lt;='Invoerblad heterogene watergang'!$H$16,'Invoerblad heterogene watergang'!$K$16,IF(A38&lt;='Invoerblad heterogene watergang'!$H$17,'Invoerblad heterogene watergang'!$K$17,"")))))))))</f>
        <v>30 - Grasachtigen en ondergedoken soorten</v>
      </c>
      <c r="D38" s="23">
        <f t="shared" si="0"/>
        <v>30</v>
      </c>
      <c r="E38" s="23">
        <f>'Invoerblad heterogene watergang'!$F$9</f>
        <v>1.5</v>
      </c>
      <c r="F38" s="23">
        <f>'Invoerblad heterogene watergang'!$E$9</f>
        <v>1.2</v>
      </c>
      <c r="G38" s="23">
        <f>'Invoerblad heterogene watergang'!$B$9</f>
        <v>1.2</v>
      </c>
      <c r="H38" s="23">
        <f>'Invoerblad heterogene watergang'!$C$9</f>
        <v>1</v>
      </c>
      <c r="I38" s="23">
        <f>IF(B38="","",IF(A38&lt;='Invoerblad heterogene watergang'!$H$9,'Invoerblad heterogene watergang'!$N$9,IF(A38&lt;='Invoerblad heterogene watergang'!$H$10,'Invoerblad heterogene watergang'!$N$10,IF(A38&lt;='Invoerblad heterogene watergang'!$H$11,'Invoerblad heterogene watergang'!$N$11,IF(A38&lt;='Invoerblad heterogene watergang'!$H$12,'Invoerblad heterogene watergang'!$N$12,IF(A38&lt;='Invoerblad heterogene watergang'!$H$13,'Invoerblad heterogene watergang'!$N$13,IF(A38&lt;='Invoerblad heterogene watergang'!$H$14,'Invoerblad heterogene watergang'!$N$14,IF(A38&lt;='Invoerblad heterogene watergang'!$H$15,'Invoerblad heterogene watergang'!$N$15,IF(A38&lt;='Invoerblad heterogene watergang'!$H$16,'Invoerblad heterogene watergang'!$N$16,IF(A38&lt;='Invoerblad heterogene watergang'!$H$17,'Invoerblad heterogene watergang'!$N$17,""))))))))))</f>
        <v>1</v>
      </c>
      <c r="J38" s="23" t="str">
        <f>IF(A38&lt;='Invoerblad heterogene watergang'!$H$9,'Invoerblad heterogene watergang'!$O$9,IF(A38&lt;='Invoerblad heterogene watergang'!$H$10,'Invoerblad heterogene watergang'!$O$10,IF(A38&lt;='Invoerblad heterogene watergang'!$H$11,'Invoerblad heterogene watergang'!$O$11,IF(A38&lt;='Invoerblad heterogene watergang'!$H$12,'Invoerblad heterogene watergang'!$O$12,IF(A38&lt;='Invoerblad heterogene watergang'!$H$13,'Invoerblad heterogene watergang'!$O$13,IF(A38&lt;='Invoerblad heterogene watergang'!$H$14,'Invoerblad heterogene watergang'!$O$14,IF(A38&lt;='Invoerblad heterogene watergang'!$H$15,'Invoerblad heterogene watergang'!$O$15,IF(A38&lt;='Invoerblad heterogene watergang'!$H$16,'Invoerblad heterogene watergang'!$O$16,IF(A38&lt;='Invoerblad heterogene watergang'!$H$17,'Invoerblad heterogene watergang'!$O$17,"")))))))))</f>
        <v>Nee</v>
      </c>
      <c r="K38" s="23">
        <f>(IF(A38&lt;='Invoerblad heterogene watergang'!$H$9,'Invoerblad heterogene watergang'!$L$9,IF(A38&lt;='Invoerblad heterogene watergang'!$H$10,'Invoerblad heterogene watergang'!$L$10,IF(A38&lt;='Invoerblad heterogene watergang'!$H$11,'Invoerblad heterogene watergang'!$L$11,IF(A38&lt;='Invoerblad heterogene watergang'!$H$12,'Invoerblad heterogene watergang'!$L$12,IF(A38&lt;='Invoerblad heterogene watergang'!$H$13,'Invoerblad heterogene watergang'!$L$13,IF(A38&lt;='Invoerblad heterogene watergang'!$H$14,'Invoerblad heterogene watergang'!$L$14,IF(A38&lt;='Invoerblad heterogene watergang'!$H$15,'Invoerblad heterogene watergang'!$L$15,IF(A38&lt;='Invoerblad heterogene watergang'!$H$16,'Invoerblad heterogene watergang'!$L$16,IF(A38&lt;='Invoerblad heterogene watergang'!$H$17,'Invoerblad heterogene watergang'!$L$17,""))))))))))</f>
        <v>100</v>
      </c>
      <c r="L38" s="23" t="str">
        <f>(IF(A38&lt;='Invoerblad heterogene watergang'!$H$9,'Invoerblad heterogene watergang'!$M$9,IF(A38&lt;='Invoerblad heterogene watergang'!$H$10,'Invoerblad heterogene watergang'!$M$10,IF(A38&lt;='Invoerblad heterogene watergang'!$H$11,'Invoerblad heterogene watergang'!$M$11,IF(A38&lt;='Invoerblad heterogene watergang'!$H$12,'Invoerblad heterogene watergang'!$M$12,IF(A38&lt;='Invoerblad heterogene watergang'!$H$13,'Invoerblad heterogene watergang'!$M$13,IF(A38&lt;='Invoerblad heterogene watergang'!$H$14,'Invoerblad heterogene watergang'!$M$14,IF(A38&lt;='Invoerblad heterogene watergang'!$H$15,'Invoerblad heterogene watergang'!$M$15,IF(A38&lt;='Invoerblad heterogene watergang'!$H$16,'Invoerblad heterogene watergang'!$M$16,IF(A38&lt;='Invoerblad heterogene watergang'!$H$17,'Invoerblad heterogene watergang'!$M$17,""))))))))))</f>
        <v>Begroeiing volgt bodemverloop</v>
      </c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67"/>
      <c r="AD38" s="23"/>
      <c r="AE38" s="23"/>
    </row>
    <row r="39" spans="1:31" s="103" customFormat="1" x14ac:dyDescent="0.35">
      <c r="A39" s="24">
        <f>IF(A38="","",IF((A38+1)&gt;MAX('Invoerblad heterogene watergang'!$H$9:$H$17),"",'Uitgebreide invoer'!A38+(MAX('Invoerblad heterogene watergang'!$H$9:$H$17)/1000)))</f>
        <v>24.499999999999986</v>
      </c>
      <c r="B39" s="23">
        <f>IF(A39&lt;='Invoerblad heterogene watergang'!$H$9,'Invoerblad heterogene watergang'!$J$9,IF(A39&lt;='Invoerblad heterogene watergang'!$H$10,'Invoerblad heterogene watergang'!$J$10,IF(A39&lt;='Invoerblad heterogene watergang'!$H$11,'Invoerblad heterogene watergang'!$J$11,IF(A39&lt;='Invoerblad heterogene watergang'!$H$12,'Invoerblad heterogene watergang'!$J$12,IF(A39&lt;='Invoerblad heterogene watergang'!$H$13,'Invoerblad heterogene watergang'!$J$13,IF(A39&lt;='Invoerblad heterogene watergang'!$H$14,'Invoerblad heterogene watergang'!$J$14,IF(A39&lt;='Invoerblad heterogene watergang'!$H$15,'Invoerblad heterogene watergang'!$J$15,IF(A39&lt;='Invoerblad heterogene watergang'!$H$16,'Invoerblad heterogene watergang'!$J$16,IF(A39&lt;='Invoerblad heterogene watergang'!$H$17,'Invoerblad heterogene watergang'!$J$17,"")))))))))</f>
        <v>0.3</v>
      </c>
      <c r="C39" s="23" t="str">
        <f>IF(A39&lt;='Invoerblad heterogene watergang'!$H$9,'Invoerblad heterogene watergang'!$K$9,IF(A39&lt;='Invoerblad heterogene watergang'!$H$10,'Invoerblad heterogene watergang'!$K$10,IF(A39&lt;='Invoerblad heterogene watergang'!$H$11,'Invoerblad heterogene watergang'!$K$11,IF(A39&lt;='Invoerblad heterogene watergang'!$H$12,'Invoerblad heterogene watergang'!$K$12,IF(A39&lt;='Invoerblad heterogene watergang'!$H$13,'Invoerblad heterogene watergang'!$K$13,IF(A39&lt;='Invoerblad heterogene watergang'!$H$14,'Invoerblad heterogene watergang'!$K$14,IF(A39&lt;='Invoerblad heterogene watergang'!$H$15,'Invoerblad heterogene watergang'!$K$15,IF(A39&lt;='Invoerblad heterogene watergang'!$H$16,'Invoerblad heterogene watergang'!$K$16,IF(A39&lt;='Invoerblad heterogene watergang'!$H$17,'Invoerblad heterogene watergang'!$K$17,"")))))))))</f>
        <v>30 - Grasachtigen en ondergedoken soorten</v>
      </c>
      <c r="D39" s="23">
        <f t="shared" si="0"/>
        <v>30</v>
      </c>
      <c r="E39" s="23">
        <f>'Invoerblad heterogene watergang'!$F$9</f>
        <v>1.5</v>
      </c>
      <c r="F39" s="23">
        <f>'Invoerblad heterogene watergang'!$E$9</f>
        <v>1.2</v>
      </c>
      <c r="G39" s="23">
        <f>'Invoerblad heterogene watergang'!$B$9</f>
        <v>1.2</v>
      </c>
      <c r="H39" s="23">
        <f>'Invoerblad heterogene watergang'!$C$9</f>
        <v>1</v>
      </c>
      <c r="I39" s="23">
        <f>IF(B39="","",IF(A39&lt;='Invoerblad heterogene watergang'!$H$9,'Invoerblad heterogene watergang'!$N$9,IF(A39&lt;='Invoerblad heterogene watergang'!$H$10,'Invoerblad heterogene watergang'!$N$10,IF(A39&lt;='Invoerblad heterogene watergang'!$H$11,'Invoerblad heterogene watergang'!$N$11,IF(A39&lt;='Invoerblad heterogene watergang'!$H$12,'Invoerblad heterogene watergang'!$N$12,IF(A39&lt;='Invoerblad heterogene watergang'!$H$13,'Invoerblad heterogene watergang'!$N$13,IF(A39&lt;='Invoerblad heterogene watergang'!$H$14,'Invoerblad heterogene watergang'!$N$14,IF(A39&lt;='Invoerblad heterogene watergang'!$H$15,'Invoerblad heterogene watergang'!$N$15,IF(A39&lt;='Invoerblad heterogene watergang'!$H$16,'Invoerblad heterogene watergang'!$N$16,IF(A39&lt;='Invoerblad heterogene watergang'!$H$17,'Invoerblad heterogene watergang'!$N$17,""))))))))))</f>
        <v>1</v>
      </c>
      <c r="J39" s="23" t="str">
        <f>IF(A39&lt;='Invoerblad heterogene watergang'!$H$9,'Invoerblad heterogene watergang'!$O$9,IF(A39&lt;='Invoerblad heterogene watergang'!$H$10,'Invoerblad heterogene watergang'!$O$10,IF(A39&lt;='Invoerblad heterogene watergang'!$H$11,'Invoerblad heterogene watergang'!$O$11,IF(A39&lt;='Invoerblad heterogene watergang'!$H$12,'Invoerblad heterogene watergang'!$O$12,IF(A39&lt;='Invoerblad heterogene watergang'!$H$13,'Invoerblad heterogene watergang'!$O$13,IF(A39&lt;='Invoerblad heterogene watergang'!$H$14,'Invoerblad heterogene watergang'!$O$14,IF(A39&lt;='Invoerblad heterogene watergang'!$H$15,'Invoerblad heterogene watergang'!$O$15,IF(A39&lt;='Invoerblad heterogene watergang'!$H$16,'Invoerblad heterogene watergang'!$O$16,IF(A39&lt;='Invoerblad heterogene watergang'!$H$17,'Invoerblad heterogene watergang'!$O$17,"")))))))))</f>
        <v>Nee</v>
      </c>
      <c r="K39" s="23">
        <f>(IF(A39&lt;='Invoerblad heterogene watergang'!$H$9,'Invoerblad heterogene watergang'!$L$9,IF(A39&lt;='Invoerblad heterogene watergang'!$H$10,'Invoerblad heterogene watergang'!$L$10,IF(A39&lt;='Invoerblad heterogene watergang'!$H$11,'Invoerblad heterogene watergang'!$L$11,IF(A39&lt;='Invoerblad heterogene watergang'!$H$12,'Invoerblad heterogene watergang'!$L$12,IF(A39&lt;='Invoerblad heterogene watergang'!$H$13,'Invoerblad heterogene watergang'!$L$13,IF(A39&lt;='Invoerblad heterogene watergang'!$H$14,'Invoerblad heterogene watergang'!$L$14,IF(A39&lt;='Invoerblad heterogene watergang'!$H$15,'Invoerblad heterogene watergang'!$L$15,IF(A39&lt;='Invoerblad heterogene watergang'!$H$16,'Invoerblad heterogene watergang'!$L$16,IF(A39&lt;='Invoerblad heterogene watergang'!$H$17,'Invoerblad heterogene watergang'!$L$17,""))))))))))</f>
        <v>100</v>
      </c>
      <c r="L39" s="23" t="str">
        <f>(IF(A39&lt;='Invoerblad heterogene watergang'!$H$9,'Invoerblad heterogene watergang'!$M$9,IF(A39&lt;='Invoerblad heterogene watergang'!$H$10,'Invoerblad heterogene watergang'!$M$10,IF(A39&lt;='Invoerblad heterogene watergang'!$H$11,'Invoerblad heterogene watergang'!$M$11,IF(A39&lt;='Invoerblad heterogene watergang'!$H$12,'Invoerblad heterogene watergang'!$M$12,IF(A39&lt;='Invoerblad heterogene watergang'!$H$13,'Invoerblad heterogene watergang'!$M$13,IF(A39&lt;='Invoerblad heterogene watergang'!$H$14,'Invoerblad heterogene watergang'!$M$14,IF(A39&lt;='Invoerblad heterogene watergang'!$H$15,'Invoerblad heterogene watergang'!$M$15,IF(A39&lt;='Invoerblad heterogene watergang'!$H$16,'Invoerblad heterogene watergang'!$M$16,IF(A39&lt;='Invoerblad heterogene watergang'!$H$17,'Invoerblad heterogene watergang'!$M$17,""))))))))))</f>
        <v>Begroeiing volgt bodemverloop</v>
      </c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67"/>
      <c r="AD39" s="23"/>
      <c r="AE39" s="23"/>
    </row>
    <row r="40" spans="1:31" s="103" customFormat="1" x14ac:dyDescent="0.35">
      <c r="A40" s="24">
        <f>IF(A39="","",IF((A39+1)&gt;MAX('Invoerblad heterogene watergang'!$H$9:$H$17),"",'Uitgebreide invoer'!A39+(MAX('Invoerblad heterogene watergang'!$H$9:$H$17)/1000)))</f>
        <v>25.199999999999985</v>
      </c>
      <c r="B40" s="23">
        <f>IF(A40&lt;='Invoerblad heterogene watergang'!$H$9,'Invoerblad heterogene watergang'!$J$9,IF(A40&lt;='Invoerblad heterogene watergang'!$H$10,'Invoerblad heterogene watergang'!$J$10,IF(A40&lt;='Invoerblad heterogene watergang'!$H$11,'Invoerblad heterogene watergang'!$J$11,IF(A40&lt;='Invoerblad heterogene watergang'!$H$12,'Invoerblad heterogene watergang'!$J$12,IF(A40&lt;='Invoerblad heterogene watergang'!$H$13,'Invoerblad heterogene watergang'!$J$13,IF(A40&lt;='Invoerblad heterogene watergang'!$H$14,'Invoerblad heterogene watergang'!$J$14,IF(A40&lt;='Invoerblad heterogene watergang'!$H$15,'Invoerblad heterogene watergang'!$J$15,IF(A40&lt;='Invoerblad heterogene watergang'!$H$16,'Invoerblad heterogene watergang'!$J$16,IF(A40&lt;='Invoerblad heterogene watergang'!$H$17,'Invoerblad heterogene watergang'!$J$17,"")))))))))</f>
        <v>0.3</v>
      </c>
      <c r="C40" s="23" t="str">
        <f>IF(A40&lt;='Invoerblad heterogene watergang'!$H$9,'Invoerblad heterogene watergang'!$K$9,IF(A40&lt;='Invoerblad heterogene watergang'!$H$10,'Invoerblad heterogene watergang'!$K$10,IF(A40&lt;='Invoerblad heterogene watergang'!$H$11,'Invoerblad heterogene watergang'!$K$11,IF(A40&lt;='Invoerblad heterogene watergang'!$H$12,'Invoerblad heterogene watergang'!$K$12,IF(A40&lt;='Invoerblad heterogene watergang'!$H$13,'Invoerblad heterogene watergang'!$K$13,IF(A40&lt;='Invoerblad heterogene watergang'!$H$14,'Invoerblad heterogene watergang'!$K$14,IF(A40&lt;='Invoerblad heterogene watergang'!$H$15,'Invoerblad heterogene watergang'!$K$15,IF(A40&lt;='Invoerblad heterogene watergang'!$H$16,'Invoerblad heterogene watergang'!$K$16,IF(A40&lt;='Invoerblad heterogene watergang'!$H$17,'Invoerblad heterogene watergang'!$K$17,"")))))))))</f>
        <v>30 - Grasachtigen en ondergedoken soorten</v>
      </c>
      <c r="D40" s="23">
        <f t="shared" si="0"/>
        <v>30</v>
      </c>
      <c r="E40" s="23">
        <f>'Invoerblad heterogene watergang'!$F$9</f>
        <v>1.5</v>
      </c>
      <c r="F40" s="23">
        <f>'Invoerblad heterogene watergang'!$E$9</f>
        <v>1.2</v>
      </c>
      <c r="G40" s="23">
        <f>'Invoerblad heterogene watergang'!$B$9</f>
        <v>1.2</v>
      </c>
      <c r="H40" s="23">
        <f>'Invoerblad heterogene watergang'!$C$9</f>
        <v>1</v>
      </c>
      <c r="I40" s="23">
        <f>IF(B40="","",IF(A40&lt;='Invoerblad heterogene watergang'!$H$9,'Invoerblad heterogene watergang'!$N$9,IF(A40&lt;='Invoerblad heterogene watergang'!$H$10,'Invoerblad heterogene watergang'!$N$10,IF(A40&lt;='Invoerblad heterogene watergang'!$H$11,'Invoerblad heterogene watergang'!$N$11,IF(A40&lt;='Invoerblad heterogene watergang'!$H$12,'Invoerblad heterogene watergang'!$N$12,IF(A40&lt;='Invoerblad heterogene watergang'!$H$13,'Invoerblad heterogene watergang'!$N$13,IF(A40&lt;='Invoerblad heterogene watergang'!$H$14,'Invoerblad heterogene watergang'!$N$14,IF(A40&lt;='Invoerblad heterogene watergang'!$H$15,'Invoerblad heterogene watergang'!$N$15,IF(A40&lt;='Invoerblad heterogene watergang'!$H$16,'Invoerblad heterogene watergang'!$N$16,IF(A40&lt;='Invoerblad heterogene watergang'!$H$17,'Invoerblad heterogene watergang'!$N$17,""))))))))))</f>
        <v>1</v>
      </c>
      <c r="J40" s="23" t="str">
        <f>IF(A40&lt;='Invoerblad heterogene watergang'!$H$9,'Invoerblad heterogene watergang'!$O$9,IF(A40&lt;='Invoerblad heterogene watergang'!$H$10,'Invoerblad heterogene watergang'!$O$10,IF(A40&lt;='Invoerblad heterogene watergang'!$H$11,'Invoerblad heterogene watergang'!$O$11,IF(A40&lt;='Invoerblad heterogene watergang'!$H$12,'Invoerblad heterogene watergang'!$O$12,IF(A40&lt;='Invoerblad heterogene watergang'!$H$13,'Invoerblad heterogene watergang'!$O$13,IF(A40&lt;='Invoerblad heterogene watergang'!$H$14,'Invoerblad heterogene watergang'!$O$14,IF(A40&lt;='Invoerblad heterogene watergang'!$H$15,'Invoerblad heterogene watergang'!$O$15,IF(A40&lt;='Invoerblad heterogene watergang'!$H$16,'Invoerblad heterogene watergang'!$O$16,IF(A40&lt;='Invoerblad heterogene watergang'!$H$17,'Invoerblad heterogene watergang'!$O$17,"")))))))))</f>
        <v>Nee</v>
      </c>
      <c r="K40" s="23">
        <f>(IF(A40&lt;='Invoerblad heterogene watergang'!$H$9,'Invoerblad heterogene watergang'!$L$9,IF(A40&lt;='Invoerblad heterogene watergang'!$H$10,'Invoerblad heterogene watergang'!$L$10,IF(A40&lt;='Invoerblad heterogene watergang'!$H$11,'Invoerblad heterogene watergang'!$L$11,IF(A40&lt;='Invoerblad heterogene watergang'!$H$12,'Invoerblad heterogene watergang'!$L$12,IF(A40&lt;='Invoerblad heterogene watergang'!$H$13,'Invoerblad heterogene watergang'!$L$13,IF(A40&lt;='Invoerblad heterogene watergang'!$H$14,'Invoerblad heterogene watergang'!$L$14,IF(A40&lt;='Invoerblad heterogene watergang'!$H$15,'Invoerblad heterogene watergang'!$L$15,IF(A40&lt;='Invoerblad heterogene watergang'!$H$16,'Invoerblad heterogene watergang'!$L$16,IF(A40&lt;='Invoerblad heterogene watergang'!$H$17,'Invoerblad heterogene watergang'!$L$17,""))))))))))</f>
        <v>100</v>
      </c>
      <c r="L40" s="23" t="str">
        <f>(IF(A40&lt;='Invoerblad heterogene watergang'!$H$9,'Invoerblad heterogene watergang'!$M$9,IF(A40&lt;='Invoerblad heterogene watergang'!$H$10,'Invoerblad heterogene watergang'!$M$10,IF(A40&lt;='Invoerblad heterogene watergang'!$H$11,'Invoerblad heterogene watergang'!$M$11,IF(A40&lt;='Invoerblad heterogene watergang'!$H$12,'Invoerblad heterogene watergang'!$M$12,IF(A40&lt;='Invoerblad heterogene watergang'!$H$13,'Invoerblad heterogene watergang'!$M$13,IF(A40&lt;='Invoerblad heterogene watergang'!$H$14,'Invoerblad heterogene watergang'!$M$14,IF(A40&lt;='Invoerblad heterogene watergang'!$H$15,'Invoerblad heterogene watergang'!$M$15,IF(A40&lt;='Invoerblad heterogene watergang'!$H$16,'Invoerblad heterogene watergang'!$M$16,IF(A40&lt;='Invoerblad heterogene watergang'!$H$17,'Invoerblad heterogene watergang'!$M$17,""))))))))))</f>
        <v>Begroeiing volgt bodemverloop</v>
      </c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67"/>
      <c r="AD40" s="23"/>
      <c r="AE40" s="23"/>
    </row>
    <row r="41" spans="1:31" s="103" customFormat="1" x14ac:dyDescent="0.35">
      <c r="A41" s="24">
        <f>IF(A40="","",IF((A40+1)&gt;MAX('Invoerblad heterogene watergang'!$H$9:$H$17),"",'Uitgebreide invoer'!A40+(MAX('Invoerblad heterogene watergang'!$H$9:$H$17)/1000)))</f>
        <v>25.899999999999984</v>
      </c>
      <c r="B41" s="23">
        <f>IF(A41&lt;='Invoerblad heterogene watergang'!$H$9,'Invoerblad heterogene watergang'!$J$9,IF(A41&lt;='Invoerblad heterogene watergang'!$H$10,'Invoerblad heterogene watergang'!$J$10,IF(A41&lt;='Invoerblad heterogene watergang'!$H$11,'Invoerblad heterogene watergang'!$J$11,IF(A41&lt;='Invoerblad heterogene watergang'!$H$12,'Invoerblad heterogene watergang'!$J$12,IF(A41&lt;='Invoerblad heterogene watergang'!$H$13,'Invoerblad heterogene watergang'!$J$13,IF(A41&lt;='Invoerblad heterogene watergang'!$H$14,'Invoerblad heterogene watergang'!$J$14,IF(A41&lt;='Invoerblad heterogene watergang'!$H$15,'Invoerblad heterogene watergang'!$J$15,IF(A41&lt;='Invoerblad heterogene watergang'!$H$16,'Invoerblad heterogene watergang'!$J$16,IF(A41&lt;='Invoerblad heterogene watergang'!$H$17,'Invoerblad heterogene watergang'!$J$17,"")))))))))</f>
        <v>0.3</v>
      </c>
      <c r="C41" s="23" t="str">
        <f>IF(A41&lt;='Invoerblad heterogene watergang'!$H$9,'Invoerblad heterogene watergang'!$K$9,IF(A41&lt;='Invoerblad heterogene watergang'!$H$10,'Invoerblad heterogene watergang'!$K$10,IF(A41&lt;='Invoerblad heterogene watergang'!$H$11,'Invoerblad heterogene watergang'!$K$11,IF(A41&lt;='Invoerblad heterogene watergang'!$H$12,'Invoerblad heterogene watergang'!$K$12,IF(A41&lt;='Invoerblad heterogene watergang'!$H$13,'Invoerblad heterogene watergang'!$K$13,IF(A41&lt;='Invoerblad heterogene watergang'!$H$14,'Invoerblad heterogene watergang'!$K$14,IF(A41&lt;='Invoerblad heterogene watergang'!$H$15,'Invoerblad heterogene watergang'!$K$15,IF(A41&lt;='Invoerblad heterogene watergang'!$H$16,'Invoerblad heterogene watergang'!$K$16,IF(A41&lt;='Invoerblad heterogene watergang'!$H$17,'Invoerblad heterogene watergang'!$K$17,"")))))))))</f>
        <v>30 - Grasachtigen en ondergedoken soorten</v>
      </c>
      <c r="D41" s="23">
        <f t="shared" si="0"/>
        <v>30</v>
      </c>
      <c r="E41" s="23">
        <f>'Invoerblad heterogene watergang'!$F$9</f>
        <v>1.5</v>
      </c>
      <c r="F41" s="23">
        <f>'Invoerblad heterogene watergang'!$E$9</f>
        <v>1.2</v>
      </c>
      <c r="G41" s="23">
        <f>'Invoerblad heterogene watergang'!$B$9</f>
        <v>1.2</v>
      </c>
      <c r="H41" s="23">
        <f>'Invoerblad heterogene watergang'!$C$9</f>
        <v>1</v>
      </c>
      <c r="I41" s="23">
        <f>IF(B41="","",IF(A41&lt;='Invoerblad heterogene watergang'!$H$9,'Invoerblad heterogene watergang'!$N$9,IF(A41&lt;='Invoerblad heterogene watergang'!$H$10,'Invoerblad heterogene watergang'!$N$10,IF(A41&lt;='Invoerblad heterogene watergang'!$H$11,'Invoerblad heterogene watergang'!$N$11,IF(A41&lt;='Invoerblad heterogene watergang'!$H$12,'Invoerblad heterogene watergang'!$N$12,IF(A41&lt;='Invoerblad heterogene watergang'!$H$13,'Invoerblad heterogene watergang'!$N$13,IF(A41&lt;='Invoerblad heterogene watergang'!$H$14,'Invoerblad heterogene watergang'!$N$14,IF(A41&lt;='Invoerblad heterogene watergang'!$H$15,'Invoerblad heterogene watergang'!$N$15,IF(A41&lt;='Invoerblad heterogene watergang'!$H$16,'Invoerblad heterogene watergang'!$N$16,IF(A41&lt;='Invoerblad heterogene watergang'!$H$17,'Invoerblad heterogene watergang'!$N$17,""))))))))))</f>
        <v>1</v>
      </c>
      <c r="J41" s="23" t="str">
        <f>IF(A41&lt;='Invoerblad heterogene watergang'!$H$9,'Invoerblad heterogene watergang'!$O$9,IF(A41&lt;='Invoerblad heterogene watergang'!$H$10,'Invoerblad heterogene watergang'!$O$10,IF(A41&lt;='Invoerblad heterogene watergang'!$H$11,'Invoerblad heterogene watergang'!$O$11,IF(A41&lt;='Invoerblad heterogene watergang'!$H$12,'Invoerblad heterogene watergang'!$O$12,IF(A41&lt;='Invoerblad heterogene watergang'!$H$13,'Invoerblad heterogene watergang'!$O$13,IF(A41&lt;='Invoerblad heterogene watergang'!$H$14,'Invoerblad heterogene watergang'!$O$14,IF(A41&lt;='Invoerblad heterogene watergang'!$H$15,'Invoerblad heterogene watergang'!$O$15,IF(A41&lt;='Invoerblad heterogene watergang'!$H$16,'Invoerblad heterogene watergang'!$O$16,IF(A41&lt;='Invoerblad heterogene watergang'!$H$17,'Invoerblad heterogene watergang'!$O$17,"")))))))))</f>
        <v>Nee</v>
      </c>
      <c r="K41" s="23">
        <f>(IF(A41&lt;='Invoerblad heterogene watergang'!$H$9,'Invoerblad heterogene watergang'!$L$9,IF(A41&lt;='Invoerblad heterogene watergang'!$H$10,'Invoerblad heterogene watergang'!$L$10,IF(A41&lt;='Invoerblad heterogene watergang'!$H$11,'Invoerblad heterogene watergang'!$L$11,IF(A41&lt;='Invoerblad heterogene watergang'!$H$12,'Invoerblad heterogene watergang'!$L$12,IF(A41&lt;='Invoerblad heterogene watergang'!$H$13,'Invoerblad heterogene watergang'!$L$13,IF(A41&lt;='Invoerblad heterogene watergang'!$H$14,'Invoerblad heterogene watergang'!$L$14,IF(A41&lt;='Invoerblad heterogene watergang'!$H$15,'Invoerblad heterogene watergang'!$L$15,IF(A41&lt;='Invoerblad heterogene watergang'!$H$16,'Invoerblad heterogene watergang'!$L$16,IF(A41&lt;='Invoerblad heterogene watergang'!$H$17,'Invoerblad heterogene watergang'!$L$17,""))))))))))</f>
        <v>100</v>
      </c>
      <c r="L41" s="23" t="str">
        <f>(IF(A41&lt;='Invoerblad heterogene watergang'!$H$9,'Invoerblad heterogene watergang'!$M$9,IF(A41&lt;='Invoerblad heterogene watergang'!$H$10,'Invoerblad heterogene watergang'!$M$10,IF(A41&lt;='Invoerblad heterogene watergang'!$H$11,'Invoerblad heterogene watergang'!$M$11,IF(A41&lt;='Invoerblad heterogene watergang'!$H$12,'Invoerblad heterogene watergang'!$M$12,IF(A41&lt;='Invoerblad heterogene watergang'!$H$13,'Invoerblad heterogene watergang'!$M$13,IF(A41&lt;='Invoerblad heterogene watergang'!$H$14,'Invoerblad heterogene watergang'!$M$14,IF(A41&lt;='Invoerblad heterogene watergang'!$H$15,'Invoerblad heterogene watergang'!$M$15,IF(A41&lt;='Invoerblad heterogene watergang'!$H$16,'Invoerblad heterogene watergang'!$M$16,IF(A41&lt;='Invoerblad heterogene watergang'!$H$17,'Invoerblad heterogene watergang'!$M$17,""))))))))))</f>
        <v>Begroeiing volgt bodemverloop</v>
      </c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67"/>
      <c r="AD41" s="23"/>
      <c r="AE41" s="23"/>
    </row>
    <row r="42" spans="1:31" s="103" customFormat="1" x14ac:dyDescent="0.35">
      <c r="A42" s="24">
        <f>IF(A41="","",IF((A41+1)&gt;MAX('Invoerblad heterogene watergang'!$H$9:$H$17),"",'Uitgebreide invoer'!A41+(MAX('Invoerblad heterogene watergang'!$H$9:$H$17)/1000)))</f>
        <v>26.599999999999984</v>
      </c>
      <c r="B42" s="23">
        <f>IF(A42&lt;='Invoerblad heterogene watergang'!$H$9,'Invoerblad heterogene watergang'!$J$9,IF(A42&lt;='Invoerblad heterogene watergang'!$H$10,'Invoerblad heterogene watergang'!$J$10,IF(A42&lt;='Invoerblad heterogene watergang'!$H$11,'Invoerblad heterogene watergang'!$J$11,IF(A42&lt;='Invoerblad heterogene watergang'!$H$12,'Invoerblad heterogene watergang'!$J$12,IF(A42&lt;='Invoerblad heterogene watergang'!$H$13,'Invoerblad heterogene watergang'!$J$13,IF(A42&lt;='Invoerblad heterogene watergang'!$H$14,'Invoerblad heterogene watergang'!$J$14,IF(A42&lt;='Invoerblad heterogene watergang'!$H$15,'Invoerblad heterogene watergang'!$J$15,IF(A42&lt;='Invoerblad heterogene watergang'!$H$16,'Invoerblad heterogene watergang'!$J$16,IF(A42&lt;='Invoerblad heterogene watergang'!$H$17,'Invoerblad heterogene watergang'!$J$17,"")))))))))</f>
        <v>0.3</v>
      </c>
      <c r="C42" s="23" t="str">
        <f>IF(A42&lt;='Invoerblad heterogene watergang'!$H$9,'Invoerblad heterogene watergang'!$K$9,IF(A42&lt;='Invoerblad heterogene watergang'!$H$10,'Invoerblad heterogene watergang'!$K$10,IF(A42&lt;='Invoerblad heterogene watergang'!$H$11,'Invoerblad heterogene watergang'!$K$11,IF(A42&lt;='Invoerblad heterogene watergang'!$H$12,'Invoerblad heterogene watergang'!$K$12,IF(A42&lt;='Invoerblad heterogene watergang'!$H$13,'Invoerblad heterogene watergang'!$K$13,IF(A42&lt;='Invoerblad heterogene watergang'!$H$14,'Invoerblad heterogene watergang'!$K$14,IF(A42&lt;='Invoerblad heterogene watergang'!$H$15,'Invoerblad heterogene watergang'!$K$15,IF(A42&lt;='Invoerblad heterogene watergang'!$H$16,'Invoerblad heterogene watergang'!$K$16,IF(A42&lt;='Invoerblad heterogene watergang'!$H$17,'Invoerblad heterogene watergang'!$K$17,"")))))))))</f>
        <v>30 - Grasachtigen en ondergedoken soorten</v>
      </c>
      <c r="D42" s="23">
        <f t="shared" si="0"/>
        <v>30</v>
      </c>
      <c r="E42" s="23">
        <f>'Invoerblad heterogene watergang'!$F$9</f>
        <v>1.5</v>
      </c>
      <c r="F42" s="23">
        <f>'Invoerblad heterogene watergang'!$E$9</f>
        <v>1.2</v>
      </c>
      <c r="G42" s="23">
        <f>'Invoerblad heterogene watergang'!$B$9</f>
        <v>1.2</v>
      </c>
      <c r="H42" s="23">
        <f>'Invoerblad heterogene watergang'!$C$9</f>
        <v>1</v>
      </c>
      <c r="I42" s="23">
        <f>IF(B42="","",IF(A42&lt;='Invoerblad heterogene watergang'!$H$9,'Invoerblad heterogene watergang'!$N$9,IF(A42&lt;='Invoerblad heterogene watergang'!$H$10,'Invoerblad heterogene watergang'!$N$10,IF(A42&lt;='Invoerblad heterogene watergang'!$H$11,'Invoerblad heterogene watergang'!$N$11,IF(A42&lt;='Invoerblad heterogene watergang'!$H$12,'Invoerblad heterogene watergang'!$N$12,IF(A42&lt;='Invoerblad heterogene watergang'!$H$13,'Invoerblad heterogene watergang'!$N$13,IF(A42&lt;='Invoerblad heterogene watergang'!$H$14,'Invoerblad heterogene watergang'!$N$14,IF(A42&lt;='Invoerblad heterogene watergang'!$H$15,'Invoerblad heterogene watergang'!$N$15,IF(A42&lt;='Invoerblad heterogene watergang'!$H$16,'Invoerblad heterogene watergang'!$N$16,IF(A42&lt;='Invoerblad heterogene watergang'!$H$17,'Invoerblad heterogene watergang'!$N$17,""))))))))))</f>
        <v>1</v>
      </c>
      <c r="J42" s="23" t="str">
        <f>IF(A42&lt;='Invoerblad heterogene watergang'!$H$9,'Invoerblad heterogene watergang'!$O$9,IF(A42&lt;='Invoerblad heterogene watergang'!$H$10,'Invoerblad heterogene watergang'!$O$10,IF(A42&lt;='Invoerblad heterogene watergang'!$H$11,'Invoerblad heterogene watergang'!$O$11,IF(A42&lt;='Invoerblad heterogene watergang'!$H$12,'Invoerblad heterogene watergang'!$O$12,IF(A42&lt;='Invoerblad heterogene watergang'!$H$13,'Invoerblad heterogene watergang'!$O$13,IF(A42&lt;='Invoerblad heterogene watergang'!$H$14,'Invoerblad heterogene watergang'!$O$14,IF(A42&lt;='Invoerblad heterogene watergang'!$H$15,'Invoerblad heterogene watergang'!$O$15,IF(A42&lt;='Invoerblad heterogene watergang'!$H$16,'Invoerblad heterogene watergang'!$O$16,IF(A42&lt;='Invoerblad heterogene watergang'!$H$17,'Invoerblad heterogene watergang'!$O$17,"")))))))))</f>
        <v>Nee</v>
      </c>
      <c r="K42" s="23">
        <f>(IF(A42&lt;='Invoerblad heterogene watergang'!$H$9,'Invoerblad heterogene watergang'!$L$9,IF(A42&lt;='Invoerblad heterogene watergang'!$H$10,'Invoerblad heterogene watergang'!$L$10,IF(A42&lt;='Invoerblad heterogene watergang'!$H$11,'Invoerblad heterogene watergang'!$L$11,IF(A42&lt;='Invoerblad heterogene watergang'!$H$12,'Invoerblad heterogene watergang'!$L$12,IF(A42&lt;='Invoerblad heterogene watergang'!$H$13,'Invoerblad heterogene watergang'!$L$13,IF(A42&lt;='Invoerblad heterogene watergang'!$H$14,'Invoerblad heterogene watergang'!$L$14,IF(A42&lt;='Invoerblad heterogene watergang'!$H$15,'Invoerblad heterogene watergang'!$L$15,IF(A42&lt;='Invoerblad heterogene watergang'!$H$16,'Invoerblad heterogene watergang'!$L$16,IF(A42&lt;='Invoerblad heterogene watergang'!$H$17,'Invoerblad heterogene watergang'!$L$17,""))))))))))</f>
        <v>100</v>
      </c>
      <c r="L42" s="23" t="str">
        <f>(IF(A42&lt;='Invoerblad heterogene watergang'!$H$9,'Invoerblad heterogene watergang'!$M$9,IF(A42&lt;='Invoerblad heterogene watergang'!$H$10,'Invoerblad heterogene watergang'!$M$10,IF(A42&lt;='Invoerblad heterogene watergang'!$H$11,'Invoerblad heterogene watergang'!$M$11,IF(A42&lt;='Invoerblad heterogene watergang'!$H$12,'Invoerblad heterogene watergang'!$M$12,IF(A42&lt;='Invoerblad heterogene watergang'!$H$13,'Invoerblad heterogene watergang'!$M$13,IF(A42&lt;='Invoerblad heterogene watergang'!$H$14,'Invoerblad heterogene watergang'!$M$14,IF(A42&lt;='Invoerblad heterogene watergang'!$H$15,'Invoerblad heterogene watergang'!$M$15,IF(A42&lt;='Invoerblad heterogene watergang'!$H$16,'Invoerblad heterogene watergang'!$M$16,IF(A42&lt;='Invoerblad heterogene watergang'!$H$17,'Invoerblad heterogene watergang'!$M$17,""))))))))))</f>
        <v>Begroeiing volgt bodemverloop</v>
      </c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67"/>
      <c r="AD42" s="23"/>
      <c r="AE42" s="23"/>
    </row>
    <row r="43" spans="1:31" s="103" customFormat="1" x14ac:dyDescent="0.35">
      <c r="A43" s="24">
        <f>IF(A42="","",IF((A42+1)&gt;MAX('Invoerblad heterogene watergang'!$H$9:$H$17),"",'Uitgebreide invoer'!A42+(MAX('Invoerblad heterogene watergang'!$H$9:$H$17)/1000)))</f>
        <v>27.299999999999983</v>
      </c>
      <c r="B43" s="23">
        <f>IF(A43&lt;='Invoerblad heterogene watergang'!$H$9,'Invoerblad heterogene watergang'!$J$9,IF(A43&lt;='Invoerblad heterogene watergang'!$H$10,'Invoerblad heterogene watergang'!$J$10,IF(A43&lt;='Invoerblad heterogene watergang'!$H$11,'Invoerblad heterogene watergang'!$J$11,IF(A43&lt;='Invoerblad heterogene watergang'!$H$12,'Invoerblad heterogene watergang'!$J$12,IF(A43&lt;='Invoerblad heterogene watergang'!$H$13,'Invoerblad heterogene watergang'!$J$13,IF(A43&lt;='Invoerblad heterogene watergang'!$H$14,'Invoerblad heterogene watergang'!$J$14,IF(A43&lt;='Invoerblad heterogene watergang'!$H$15,'Invoerblad heterogene watergang'!$J$15,IF(A43&lt;='Invoerblad heterogene watergang'!$H$16,'Invoerblad heterogene watergang'!$J$16,IF(A43&lt;='Invoerblad heterogene watergang'!$H$17,'Invoerblad heterogene watergang'!$J$17,"")))))))))</f>
        <v>0.3</v>
      </c>
      <c r="C43" s="23" t="str">
        <f>IF(A43&lt;='Invoerblad heterogene watergang'!$H$9,'Invoerblad heterogene watergang'!$K$9,IF(A43&lt;='Invoerblad heterogene watergang'!$H$10,'Invoerblad heterogene watergang'!$K$10,IF(A43&lt;='Invoerblad heterogene watergang'!$H$11,'Invoerblad heterogene watergang'!$K$11,IF(A43&lt;='Invoerblad heterogene watergang'!$H$12,'Invoerblad heterogene watergang'!$K$12,IF(A43&lt;='Invoerblad heterogene watergang'!$H$13,'Invoerblad heterogene watergang'!$K$13,IF(A43&lt;='Invoerblad heterogene watergang'!$H$14,'Invoerblad heterogene watergang'!$K$14,IF(A43&lt;='Invoerblad heterogene watergang'!$H$15,'Invoerblad heterogene watergang'!$K$15,IF(A43&lt;='Invoerblad heterogene watergang'!$H$16,'Invoerblad heterogene watergang'!$K$16,IF(A43&lt;='Invoerblad heterogene watergang'!$H$17,'Invoerblad heterogene watergang'!$K$17,"")))))))))</f>
        <v>30 - Grasachtigen en ondergedoken soorten</v>
      </c>
      <c r="D43" s="23">
        <f t="shared" si="0"/>
        <v>30</v>
      </c>
      <c r="E43" s="23">
        <f>'Invoerblad heterogene watergang'!$F$9</f>
        <v>1.5</v>
      </c>
      <c r="F43" s="23">
        <f>'Invoerblad heterogene watergang'!$E$9</f>
        <v>1.2</v>
      </c>
      <c r="G43" s="23">
        <f>'Invoerblad heterogene watergang'!$B$9</f>
        <v>1.2</v>
      </c>
      <c r="H43" s="23">
        <f>'Invoerblad heterogene watergang'!$C$9</f>
        <v>1</v>
      </c>
      <c r="I43" s="23">
        <f>IF(B43="","",IF(A43&lt;='Invoerblad heterogene watergang'!$H$9,'Invoerblad heterogene watergang'!$N$9,IF(A43&lt;='Invoerblad heterogene watergang'!$H$10,'Invoerblad heterogene watergang'!$N$10,IF(A43&lt;='Invoerblad heterogene watergang'!$H$11,'Invoerblad heterogene watergang'!$N$11,IF(A43&lt;='Invoerblad heterogene watergang'!$H$12,'Invoerblad heterogene watergang'!$N$12,IF(A43&lt;='Invoerblad heterogene watergang'!$H$13,'Invoerblad heterogene watergang'!$N$13,IF(A43&lt;='Invoerblad heterogene watergang'!$H$14,'Invoerblad heterogene watergang'!$N$14,IF(A43&lt;='Invoerblad heterogene watergang'!$H$15,'Invoerblad heterogene watergang'!$N$15,IF(A43&lt;='Invoerblad heterogene watergang'!$H$16,'Invoerblad heterogene watergang'!$N$16,IF(A43&lt;='Invoerblad heterogene watergang'!$H$17,'Invoerblad heterogene watergang'!$N$17,""))))))))))</f>
        <v>1</v>
      </c>
      <c r="J43" s="23" t="str">
        <f>IF(A43&lt;='Invoerblad heterogene watergang'!$H$9,'Invoerblad heterogene watergang'!$O$9,IF(A43&lt;='Invoerblad heterogene watergang'!$H$10,'Invoerblad heterogene watergang'!$O$10,IF(A43&lt;='Invoerblad heterogene watergang'!$H$11,'Invoerblad heterogene watergang'!$O$11,IF(A43&lt;='Invoerblad heterogene watergang'!$H$12,'Invoerblad heterogene watergang'!$O$12,IF(A43&lt;='Invoerblad heterogene watergang'!$H$13,'Invoerblad heterogene watergang'!$O$13,IF(A43&lt;='Invoerblad heterogene watergang'!$H$14,'Invoerblad heterogene watergang'!$O$14,IF(A43&lt;='Invoerblad heterogene watergang'!$H$15,'Invoerblad heterogene watergang'!$O$15,IF(A43&lt;='Invoerblad heterogene watergang'!$H$16,'Invoerblad heterogene watergang'!$O$16,IF(A43&lt;='Invoerblad heterogene watergang'!$H$17,'Invoerblad heterogene watergang'!$O$17,"")))))))))</f>
        <v>Nee</v>
      </c>
      <c r="K43" s="23">
        <f>(IF(A43&lt;='Invoerblad heterogene watergang'!$H$9,'Invoerblad heterogene watergang'!$L$9,IF(A43&lt;='Invoerblad heterogene watergang'!$H$10,'Invoerblad heterogene watergang'!$L$10,IF(A43&lt;='Invoerblad heterogene watergang'!$H$11,'Invoerblad heterogene watergang'!$L$11,IF(A43&lt;='Invoerblad heterogene watergang'!$H$12,'Invoerblad heterogene watergang'!$L$12,IF(A43&lt;='Invoerblad heterogene watergang'!$H$13,'Invoerblad heterogene watergang'!$L$13,IF(A43&lt;='Invoerblad heterogene watergang'!$H$14,'Invoerblad heterogene watergang'!$L$14,IF(A43&lt;='Invoerblad heterogene watergang'!$H$15,'Invoerblad heterogene watergang'!$L$15,IF(A43&lt;='Invoerblad heterogene watergang'!$H$16,'Invoerblad heterogene watergang'!$L$16,IF(A43&lt;='Invoerblad heterogene watergang'!$H$17,'Invoerblad heterogene watergang'!$L$17,""))))))))))</f>
        <v>100</v>
      </c>
      <c r="L43" s="23" t="str">
        <f>(IF(A43&lt;='Invoerblad heterogene watergang'!$H$9,'Invoerblad heterogene watergang'!$M$9,IF(A43&lt;='Invoerblad heterogene watergang'!$H$10,'Invoerblad heterogene watergang'!$M$10,IF(A43&lt;='Invoerblad heterogene watergang'!$H$11,'Invoerblad heterogene watergang'!$M$11,IF(A43&lt;='Invoerblad heterogene watergang'!$H$12,'Invoerblad heterogene watergang'!$M$12,IF(A43&lt;='Invoerblad heterogene watergang'!$H$13,'Invoerblad heterogene watergang'!$M$13,IF(A43&lt;='Invoerblad heterogene watergang'!$H$14,'Invoerblad heterogene watergang'!$M$14,IF(A43&lt;='Invoerblad heterogene watergang'!$H$15,'Invoerblad heterogene watergang'!$M$15,IF(A43&lt;='Invoerblad heterogene watergang'!$H$16,'Invoerblad heterogene watergang'!$M$16,IF(A43&lt;='Invoerblad heterogene watergang'!$H$17,'Invoerblad heterogene watergang'!$M$17,""))))))))))</f>
        <v>Begroeiing volgt bodemverloop</v>
      </c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67"/>
      <c r="AD43" s="23"/>
      <c r="AE43" s="23"/>
    </row>
    <row r="44" spans="1:31" s="103" customFormat="1" x14ac:dyDescent="0.35">
      <c r="A44" s="24">
        <f>IF(A43="","",IF((A43+1)&gt;MAX('Invoerblad heterogene watergang'!$H$9:$H$17),"",'Uitgebreide invoer'!A43+(MAX('Invoerblad heterogene watergang'!$H$9:$H$17)/1000)))</f>
        <v>27.999999999999982</v>
      </c>
      <c r="B44" s="23">
        <f>IF(A44&lt;='Invoerblad heterogene watergang'!$H$9,'Invoerblad heterogene watergang'!$J$9,IF(A44&lt;='Invoerblad heterogene watergang'!$H$10,'Invoerblad heterogene watergang'!$J$10,IF(A44&lt;='Invoerblad heterogene watergang'!$H$11,'Invoerblad heterogene watergang'!$J$11,IF(A44&lt;='Invoerblad heterogene watergang'!$H$12,'Invoerblad heterogene watergang'!$J$12,IF(A44&lt;='Invoerblad heterogene watergang'!$H$13,'Invoerblad heterogene watergang'!$J$13,IF(A44&lt;='Invoerblad heterogene watergang'!$H$14,'Invoerblad heterogene watergang'!$J$14,IF(A44&lt;='Invoerblad heterogene watergang'!$H$15,'Invoerblad heterogene watergang'!$J$15,IF(A44&lt;='Invoerblad heterogene watergang'!$H$16,'Invoerblad heterogene watergang'!$J$16,IF(A44&lt;='Invoerblad heterogene watergang'!$H$17,'Invoerblad heterogene watergang'!$J$17,"")))))))))</f>
        <v>0.3</v>
      </c>
      <c r="C44" s="23" t="str">
        <f>IF(A44&lt;='Invoerblad heterogene watergang'!$H$9,'Invoerblad heterogene watergang'!$K$9,IF(A44&lt;='Invoerblad heterogene watergang'!$H$10,'Invoerblad heterogene watergang'!$K$10,IF(A44&lt;='Invoerblad heterogene watergang'!$H$11,'Invoerblad heterogene watergang'!$K$11,IF(A44&lt;='Invoerblad heterogene watergang'!$H$12,'Invoerblad heterogene watergang'!$K$12,IF(A44&lt;='Invoerblad heterogene watergang'!$H$13,'Invoerblad heterogene watergang'!$K$13,IF(A44&lt;='Invoerblad heterogene watergang'!$H$14,'Invoerblad heterogene watergang'!$K$14,IF(A44&lt;='Invoerblad heterogene watergang'!$H$15,'Invoerblad heterogene watergang'!$K$15,IF(A44&lt;='Invoerblad heterogene watergang'!$H$16,'Invoerblad heterogene watergang'!$K$16,IF(A44&lt;='Invoerblad heterogene watergang'!$H$17,'Invoerblad heterogene watergang'!$K$17,"")))))))))</f>
        <v>30 - Grasachtigen en ondergedoken soorten</v>
      </c>
      <c r="D44" s="23">
        <f t="shared" si="0"/>
        <v>30</v>
      </c>
      <c r="E44" s="23">
        <f>'Invoerblad heterogene watergang'!$F$9</f>
        <v>1.5</v>
      </c>
      <c r="F44" s="23">
        <f>'Invoerblad heterogene watergang'!$E$9</f>
        <v>1.2</v>
      </c>
      <c r="G44" s="23">
        <f>'Invoerblad heterogene watergang'!$B$9</f>
        <v>1.2</v>
      </c>
      <c r="H44" s="23">
        <f>'Invoerblad heterogene watergang'!$C$9</f>
        <v>1</v>
      </c>
      <c r="I44" s="23">
        <f>IF(B44="","",IF(A44&lt;='Invoerblad heterogene watergang'!$H$9,'Invoerblad heterogene watergang'!$N$9,IF(A44&lt;='Invoerblad heterogene watergang'!$H$10,'Invoerblad heterogene watergang'!$N$10,IF(A44&lt;='Invoerblad heterogene watergang'!$H$11,'Invoerblad heterogene watergang'!$N$11,IF(A44&lt;='Invoerblad heterogene watergang'!$H$12,'Invoerblad heterogene watergang'!$N$12,IF(A44&lt;='Invoerblad heterogene watergang'!$H$13,'Invoerblad heterogene watergang'!$N$13,IF(A44&lt;='Invoerblad heterogene watergang'!$H$14,'Invoerblad heterogene watergang'!$N$14,IF(A44&lt;='Invoerblad heterogene watergang'!$H$15,'Invoerblad heterogene watergang'!$N$15,IF(A44&lt;='Invoerblad heterogene watergang'!$H$16,'Invoerblad heterogene watergang'!$N$16,IF(A44&lt;='Invoerblad heterogene watergang'!$H$17,'Invoerblad heterogene watergang'!$N$17,""))))))))))</f>
        <v>1</v>
      </c>
      <c r="J44" s="23" t="str">
        <f>IF(A44&lt;='Invoerblad heterogene watergang'!$H$9,'Invoerblad heterogene watergang'!$O$9,IF(A44&lt;='Invoerblad heterogene watergang'!$H$10,'Invoerblad heterogene watergang'!$O$10,IF(A44&lt;='Invoerblad heterogene watergang'!$H$11,'Invoerblad heterogene watergang'!$O$11,IF(A44&lt;='Invoerblad heterogene watergang'!$H$12,'Invoerblad heterogene watergang'!$O$12,IF(A44&lt;='Invoerblad heterogene watergang'!$H$13,'Invoerblad heterogene watergang'!$O$13,IF(A44&lt;='Invoerblad heterogene watergang'!$H$14,'Invoerblad heterogene watergang'!$O$14,IF(A44&lt;='Invoerblad heterogene watergang'!$H$15,'Invoerblad heterogene watergang'!$O$15,IF(A44&lt;='Invoerblad heterogene watergang'!$H$16,'Invoerblad heterogene watergang'!$O$16,IF(A44&lt;='Invoerblad heterogene watergang'!$H$17,'Invoerblad heterogene watergang'!$O$17,"")))))))))</f>
        <v>Nee</v>
      </c>
      <c r="K44" s="23">
        <f>(IF(A44&lt;='Invoerblad heterogene watergang'!$H$9,'Invoerblad heterogene watergang'!$L$9,IF(A44&lt;='Invoerblad heterogene watergang'!$H$10,'Invoerblad heterogene watergang'!$L$10,IF(A44&lt;='Invoerblad heterogene watergang'!$H$11,'Invoerblad heterogene watergang'!$L$11,IF(A44&lt;='Invoerblad heterogene watergang'!$H$12,'Invoerblad heterogene watergang'!$L$12,IF(A44&lt;='Invoerblad heterogene watergang'!$H$13,'Invoerblad heterogene watergang'!$L$13,IF(A44&lt;='Invoerblad heterogene watergang'!$H$14,'Invoerblad heterogene watergang'!$L$14,IF(A44&lt;='Invoerblad heterogene watergang'!$H$15,'Invoerblad heterogene watergang'!$L$15,IF(A44&lt;='Invoerblad heterogene watergang'!$H$16,'Invoerblad heterogene watergang'!$L$16,IF(A44&lt;='Invoerblad heterogene watergang'!$H$17,'Invoerblad heterogene watergang'!$L$17,""))))))))))</f>
        <v>100</v>
      </c>
      <c r="L44" s="23" t="str">
        <f>(IF(A44&lt;='Invoerblad heterogene watergang'!$H$9,'Invoerblad heterogene watergang'!$M$9,IF(A44&lt;='Invoerblad heterogene watergang'!$H$10,'Invoerblad heterogene watergang'!$M$10,IF(A44&lt;='Invoerblad heterogene watergang'!$H$11,'Invoerblad heterogene watergang'!$M$11,IF(A44&lt;='Invoerblad heterogene watergang'!$H$12,'Invoerblad heterogene watergang'!$M$12,IF(A44&lt;='Invoerblad heterogene watergang'!$H$13,'Invoerblad heterogene watergang'!$M$13,IF(A44&lt;='Invoerblad heterogene watergang'!$H$14,'Invoerblad heterogene watergang'!$M$14,IF(A44&lt;='Invoerblad heterogene watergang'!$H$15,'Invoerblad heterogene watergang'!$M$15,IF(A44&lt;='Invoerblad heterogene watergang'!$H$16,'Invoerblad heterogene watergang'!$M$16,IF(A44&lt;='Invoerblad heterogene watergang'!$H$17,'Invoerblad heterogene watergang'!$M$17,""))))))))))</f>
        <v>Begroeiing volgt bodemverloop</v>
      </c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67"/>
      <c r="AD44" s="23"/>
      <c r="AE44" s="23"/>
    </row>
    <row r="45" spans="1:31" s="103" customFormat="1" x14ac:dyDescent="0.35">
      <c r="A45" s="24">
        <f>IF(A44="","",IF((A44+1)&gt;MAX('Invoerblad heterogene watergang'!$H$9:$H$17),"",'Uitgebreide invoer'!A44+(MAX('Invoerblad heterogene watergang'!$H$9:$H$17)/1000)))</f>
        <v>28.699999999999982</v>
      </c>
      <c r="B45" s="23">
        <f>IF(A45&lt;='Invoerblad heterogene watergang'!$H$9,'Invoerblad heterogene watergang'!$J$9,IF(A45&lt;='Invoerblad heterogene watergang'!$H$10,'Invoerblad heterogene watergang'!$J$10,IF(A45&lt;='Invoerblad heterogene watergang'!$H$11,'Invoerblad heterogene watergang'!$J$11,IF(A45&lt;='Invoerblad heterogene watergang'!$H$12,'Invoerblad heterogene watergang'!$J$12,IF(A45&lt;='Invoerblad heterogene watergang'!$H$13,'Invoerblad heterogene watergang'!$J$13,IF(A45&lt;='Invoerblad heterogene watergang'!$H$14,'Invoerblad heterogene watergang'!$J$14,IF(A45&lt;='Invoerblad heterogene watergang'!$H$15,'Invoerblad heterogene watergang'!$J$15,IF(A45&lt;='Invoerblad heterogene watergang'!$H$16,'Invoerblad heterogene watergang'!$J$16,IF(A45&lt;='Invoerblad heterogene watergang'!$H$17,'Invoerblad heterogene watergang'!$J$17,"")))))))))</f>
        <v>0.3</v>
      </c>
      <c r="C45" s="23" t="str">
        <f>IF(A45&lt;='Invoerblad heterogene watergang'!$H$9,'Invoerblad heterogene watergang'!$K$9,IF(A45&lt;='Invoerblad heterogene watergang'!$H$10,'Invoerblad heterogene watergang'!$K$10,IF(A45&lt;='Invoerblad heterogene watergang'!$H$11,'Invoerblad heterogene watergang'!$K$11,IF(A45&lt;='Invoerblad heterogene watergang'!$H$12,'Invoerblad heterogene watergang'!$K$12,IF(A45&lt;='Invoerblad heterogene watergang'!$H$13,'Invoerblad heterogene watergang'!$K$13,IF(A45&lt;='Invoerblad heterogene watergang'!$H$14,'Invoerblad heterogene watergang'!$K$14,IF(A45&lt;='Invoerblad heterogene watergang'!$H$15,'Invoerblad heterogene watergang'!$K$15,IF(A45&lt;='Invoerblad heterogene watergang'!$H$16,'Invoerblad heterogene watergang'!$K$16,IF(A45&lt;='Invoerblad heterogene watergang'!$H$17,'Invoerblad heterogene watergang'!$K$17,"")))))))))</f>
        <v>30 - Grasachtigen en ondergedoken soorten</v>
      </c>
      <c r="D45" s="23">
        <f t="shared" si="0"/>
        <v>30</v>
      </c>
      <c r="E45" s="23">
        <f>'Invoerblad heterogene watergang'!$F$9</f>
        <v>1.5</v>
      </c>
      <c r="F45" s="23">
        <f>'Invoerblad heterogene watergang'!$E$9</f>
        <v>1.2</v>
      </c>
      <c r="G45" s="23">
        <f>'Invoerblad heterogene watergang'!$B$9</f>
        <v>1.2</v>
      </c>
      <c r="H45" s="23">
        <f>'Invoerblad heterogene watergang'!$C$9</f>
        <v>1</v>
      </c>
      <c r="I45" s="23">
        <f>IF(B45="","",IF(A45&lt;='Invoerblad heterogene watergang'!$H$9,'Invoerblad heterogene watergang'!$N$9,IF(A45&lt;='Invoerblad heterogene watergang'!$H$10,'Invoerblad heterogene watergang'!$N$10,IF(A45&lt;='Invoerblad heterogene watergang'!$H$11,'Invoerblad heterogene watergang'!$N$11,IF(A45&lt;='Invoerblad heterogene watergang'!$H$12,'Invoerblad heterogene watergang'!$N$12,IF(A45&lt;='Invoerblad heterogene watergang'!$H$13,'Invoerblad heterogene watergang'!$N$13,IF(A45&lt;='Invoerblad heterogene watergang'!$H$14,'Invoerblad heterogene watergang'!$N$14,IF(A45&lt;='Invoerblad heterogene watergang'!$H$15,'Invoerblad heterogene watergang'!$N$15,IF(A45&lt;='Invoerblad heterogene watergang'!$H$16,'Invoerblad heterogene watergang'!$N$16,IF(A45&lt;='Invoerblad heterogene watergang'!$H$17,'Invoerblad heterogene watergang'!$N$17,""))))))))))</f>
        <v>1</v>
      </c>
      <c r="J45" s="23" t="str">
        <f>IF(A45&lt;='Invoerblad heterogene watergang'!$H$9,'Invoerblad heterogene watergang'!$O$9,IF(A45&lt;='Invoerblad heterogene watergang'!$H$10,'Invoerblad heterogene watergang'!$O$10,IF(A45&lt;='Invoerblad heterogene watergang'!$H$11,'Invoerblad heterogene watergang'!$O$11,IF(A45&lt;='Invoerblad heterogene watergang'!$H$12,'Invoerblad heterogene watergang'!$O$12,IF(A45&lt;='Invoerblad heterogene watergang'!$H$13,'Invoerblad heterogene watergang'!$O$13,IF(A45&lt;='Invoerblad heterogene watergang'!$H$14,'Invoerblad heterogene watergang'!$O$14,IF(A45&lt;='Invoerblad heterogene watergang'!$H$15,'Invoerblad heterogene watergang'!$O$15,IF(A45&lt;='Invoerblad heterogene watergang'!$H$16,'Invoerblad heterogene watergang'!$O$16,IF(A45&lt;='Invoerblad heterogene watergang'!$H$17,'Invoerblad heterogene watergang'!$O$17,"")))))))))</f>
        <v>Nee</v>
      </c>
      <c r="K45" s="23">
        <f>(IF(A45&lt;='Invoerblad heterogene watergang'!$H$9,'Invoerblad heterogene watergang'!$L$9,IF(A45&lt;='Invoerblad heterogene watergang'!$H$10,'Invoerblad heterogene watergang'!$L$10,IF(A45&lt;='Invoerblad heterogene watergang'!$H$11,'Invoerblad heterogene watergang'!$L$11,IF(A45&lt;='Invoerblad heterogene watergang'!$H$12,'Invoerblad heterogene watergang'!$L$12,IF(A45&lt;='Invoerblad heterogene watergang'!$H$13,'Invoerblad heterogene watergang'!$L$13,IF(A45&lt;='Invoerblad heterogene watergang'!$H$14,'Invoerblad heterogene watergang'!$L$14,IF(A45&lt;='Invoerblad heterogene watergang'!$H$15,'Invoerblad heterogene watergang'!$L$15,IF(A45&lt;='Invoerblad heterogene watergang'!$H$16,'Invoerblad heterogene watergang'!$L$16,IF(A45&lt;='Invoerblad heterogene watergang'!$H$17,'Invoerblad heterogene watergang'!$L$17,""))))))))))</f>
        <v>100</v>
      </c>
      <c r="L45" s="23" t="str">
        <f>(IF(A45&lt;='Invoerblad heterogene watergang'!$H$9,'Invoerblad heterogene watergang'!$M$9,IF(A45&lt;='Invoerblad heterogene watergang'!$H$10,'Invoerblad heterogene watergang'!$M$10,IF(A45&lt;='Invoerblad heterogene watergang'!$H$11,'Invoerblad heterogene watergang'!$M$11,IF(A45&lt;='Invoerblad heterogene watergang'!$H$12,'Invoerblad heterogene watergang'!$M$12,IF(A45&lt;='Invoerblad heterogene watergang'!$H$13,'Invoerblad heterogene watergang'!$M$13,IF(A45&lt;='Invoerblad heterogene watergang'!$H$14,'Invoerblad heterogene watergang'!$M$14,IF(A45&lt;='Invoerblad heterogene watergang'!$H$15,'Invoerblad heterogene watergang'!$M$15,IF(A45&lt;='Invoerblad heterogene watergang'!$H$16,'Invoerblad heterogene watergang'!$M$16,IF(A45&lt;='Invoerblad heterogene watergang'!$H$17,'Invoerblad heterogene watergang'!$M$17,""))))))))))</f>
        <v>Begroeiing volgt bodemverloop</v>
      </c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67"/>
      <c r="AD45" s="23"/>
      <c r="AE45" s="23"/>
    </row>
    <row r="46" spans="1:31" s="103" customFormat="1" x14ac:dyDescent="0.35">
      <c r="A46" s="24">
        <f>IF(A45="","",IF((A45+1)&gt;MAX('Invoerblad heterogene watergang'!$H$9:$H$17),"",'Uitgebreide invoer'!A45+(MAX('Invoerblad heterogene watergang'!$H$9:$H$17)/1000)))</f>
        <v>29.399999999999981</v>
      </c>
      <c r="B46" s="23">
        <f>IF(A46&lt;='Invoerblad heterogene watergang'!$H$9,'Invoerblad heterogene watergang'!$J$9,IF(A46&lt;='Invoerblad heterogene watergang'!$H$10,'Invoerblad heterogene watergang'!$J$10,IF(A46&lt;='Invoerblad heterogene watergang'!$H$11,'Invoerblad heterogene watergang'!$J$11,IF(A46&lt;='Invoerblad heterogene watergang'!$H$12,'Invoerblad heterogene watergang'!$J$12,IF(A46&lt;='Invoerblad heterogene watergang'!$H$13,'Invoerblad heterogene watergang'!$J$13,IF(A46&lt;='Invoerblad heterogene watergang'!$H$14,'Invoerblad heterogene watergang'!$J$14,IF(A46&lt;='Invoerblad heterogene watergang'!$H$15,'Invoerblad heterogene watergang'!$J$15,IF(A46&lt;='Invoerblad heterogene watergang'!$H$16,'Invoerblad heterogene watergang'!$J$16,IF(A46&lt;='Invoerblad heterogene watergang'!$H$17,'Invoerblad heterogene watergang'!$J$17,"")))))))))</f>
        <v>0.3</v>
      </c>
      <c r="C46" s="23" t="str">
        <f>IF(A46&lt;='Invoerblad heterogene watergang'!$H$9,'Invoerblad heterogene watergang'!$K$9,IF(A46&lt;='Invoerblad heterogene watergang'!$H$10,'Invoerblad heterogene watergang'!$K$10,IF(A46&lt;='Invoerblad heterogene watergang'!$H$11,'Invoerblad heterogene watergang'!$K$11,IF(A46&lt;='Invoerblad heterogene watergang'!$H$12,'Invoerblad heterogene watergang'!$K$12,IF(A46&lt;='Invoerblad heterogene watergang'!$H$13,'Invoerblad heterogene watergang'!$K$13,IF(A46&lt;='Invoerblad heterogene watergang'!$H$14,'Invoerblad heterogene watergang'!$K$14,IF(A46&lt;='Invoerblad heterogene watergang'!$H$15,'Invoerblad heterogene watergang'!$K$15,IF(A46&lt;='Invoerblad heterogene watergang'!$H$16,'Invoerblad heterogene watergang'!$K$16,IF(A46&lt;='Invoerblad heterogene watergang'!$H$17,'Invoerblad heterogene watergang'!$K$17,"")))))))))</f>
        <v>30 - Grasachtigen en ondergedoken soorten</v>
      </c>
      <c r="D46" s="23">
        <f t="shared" si="0"/>
        <v>30</v>
      </c>
      <c r="E46" s="23">
        <f>'Invoerblad heterogene watergang'!$F$9</f>
        <v>1.5</v>
      </c>
      <c r="F46" s="23">
        <f>'Invoerblad heterogene watergang'!$E$9</f>
        <v>1.2</v>
      </c>
      <c r="G46" s="23">
        <f>'Invoerblad heterogene watergang'!$B$9</f>
        <v>1.2</v>
      </c>
      <c r="H46" s="23">
        <f>'Invoerblad heterogene watergang'!$C$9</f>
        <v>1</v>
      </c>
      <c r="I46" s="23">
        <f>IF(B46="","",IF(A46&lt;='Invoerblad heterogene watergang'!$H$9,'Invoerblad heterogene watergang'!$N$9,IF(A46&lt;='Invoerblad heterogene watergang'!$H$10,'Invoerblad heterogene watergang'!$N$10,IF(A46&lt;='Invoerblad heterogene watergang'!$H$11,'Invoerblad heterogene watergang'!$N$11,IF(A46&lt;='Invoerblad heterogene watergang'!$H$12,'Invoerblad heterogene watergang'!$N$12,IF(A46&lt;='Invoerblad heterogene watergang'!$H$13,'Invoerblad heterogene watergang'!$N$13,IF(A46&lt;='Invoerblad heterogene watergang'!$H$14,'Invoerblad heterogene watergang'!$N$14,IF(A46&lt;='Invoerblad heterogene watergang'!$H$15,'Invoerblad heterogene watergang'!$N$15,IF(A46&lt;='Invoerblad heterogene watergang'!$H$16,'Invoerblad heterogene watergang'!$N$16,IF(A46&lt;='Invoerblad heterogene watergang'!$H$17,'Invoerblad heterogene watergang'!$N$17,""))))))))))</f>
        <v>1</v>
      </c>
      <c r="J46" s="23" t="str">
        <f>IF(A46&lt;='Invoerblad heterogene watergang'!$H$9,'Invoerblad heterogene watergang'!$O$9,IF(A46&lt;='Invoerblad heterogene watergang'!$H$10,'Invoerblad heterogene watergang'!$O$10,IF(A46&lt;='Invoerblad heterogene watergang'!$H$11,'Invoerblad heterogene watergang'!$O$11,IF(A46&lt;='Invoerblad heterogene watergang'!$H$12,'Invoerblad heterogene watergang'!$O$12,IF(A46&lt;='Invoerblad heterogene watergang'!$H$13,'Invoerblad heterogene watergang'!$O$13,IF(A46&lt;='Invoerblad heterogene watergang'!$H$14,'Invoerblad heterogene watergang'!$O$14,IF(A46&lt;='Invoerblad heterogene watergang'!$H$15,'Invoerblad heterogene watergang'!$O$15,IF(A46&lt;='Invoerblad heterogene watergang'!$H$16,'Invoerblad heterogene watergang'!$O$16,IF(A46&lt;='Invoerblad heterogene watergang'!$H$17,'Invoerblad heterogene watergang'!$O$17,"")))))))))</f>
        <v>Nee</v>
      </c>
      <c r="K46" s="23">
        <f>(IF(A46&lt;='Invoerblad heterogene watergang'!$H$9,'Invoerblad heterogene watergang'!$L$9,IF(A46&lt;='Invoerblad heterogene watergang'!$H$10,'Invoerblad heterogene watergang'!$L$10,IF(A46&lt;='Invoerblad heterogene watergang'!$H$11,'Invoerblad heterogene watergang'!$L$11,IF(A46&lt;='Invoerblad heterogene watergang'!$H$12,'Invoerblad heterogene watergang'!$L$12,IF(A46&lt;='Invoerblad heterogene watergang'!$H$13,'Invoerblad heterogene watergang'!$L$13,IF(A46&lt;='Invoerblad heterogene watergang'!$H$14,'Invoerblad heterogene watergang'!$L$14,IF(A46&lt;='Invoerblad heterogene watergang'!$H$15,'Invoerblad heterogene watergang'!$L$15,IF(A46&lt;='Invoerblad heterogene watergang'!$H$16,'Invoerblad heterogene watergang'!$L$16,IF(A46&lt;='Invoerblad heterogene watergang'!$H$17,'Invoerblad heterogene watergang'!$L$17,""))))))))))</f>
        <v>100</v>
      </c>
      <c r="L46" s="23" t="str">
        <f>(IF(A46&lt;='Invoerblad heterogene watergang'!$H$9,'Invoerblad heterogene watergang'!$M$9,IF(A46&lt;='Invoerblad heterogene watergang'!$H$10,'Invoerblad heterogene watergang'!$M$10,IF(A46&lt;='Invoerblad heterogene watergang'!$H$11,'Invoerblad heterogene watergang'!$M$11,IF(A46&lt;='Invoerblad heterogene watergang'!$H$12,'Invoerblad heterogene watergang'!$M$12,IF(A46&lt;='Invoerblad heterogene watergang'!$H$13,'Invoerblad heterogene watergang'!$M$13,IF(A46&lt;='Invoerblad heterogene watergang'!$H$14,'Invoerblad heterogene watergang'!$M$14,IF(A46&lt;='Invoerblad heterogene watergang'!$H$15,'Invoerblad heterogene watergang'!$M$15,IF(A46&lt;='Invoerblad heterogene watergang'!$H$16,'Invoerblad heterogene watergang'!$M$16,IF(A46&lt;='Invoerblad heterogene watergang'!$H$17,'Invoerblad heterogene watergang'!$M$17,""))))))))))</f>
        <v>Begroeiing volgt bodemverloop</v>
      </c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67"/>
      <c r="AD46" s="23"/>
      <c r="AE46" s="23"/>
    </row>
    <row r="47" spans="1:31" s="103" customFormat="1" x14ac:dyDescent="0.35">
      <c r="A47" s="24">
        <f>IF(A46="","",IF((A46+1)&gt;MAX('Invoerblad heterogene watergang'!$H$9:$H$17),"",'Uitgebreide invoer'!A46+(MAX('Invoerblad heterogene watergang'!$H$9:$H$17)/1000)))</f>
        <v>30.09999999999998</v>
      </c>
      <c r="B47" s="23">
        <f>IF(A47&lt;='Invoerblad heterogene watergang'!$H$9,'Invoerblad heterogene watergang'!$J$9,IF(A47&lt;='Invoerblad heterogene watergang'!$H$10,'Invoerblad heterogene watergang'!$J$10,IF(A47&lt;='Invoerblad heterogene watergang'!$H$11,'Invoerblad heterogene watergang'!$J$11,IF(A47&lt;='Invoerblad heterogene watergang'!$H$12,'Invoerblad heterogene watergang'!$J$12,IF(A47&lt;='Invoerblad heterogene watergang'!$H$13,'Invoerblad heterogene watergang'!$J$13,IF(A47&lt;='Invoerblad heterogene watergang'!$H$14,'Invoerblad heterogene watergang'!$J$14,IF(A47&lt;='Invoerblad heterogene watergang'!$H$15,'Invoerblad heterogene watergang'!$J$15,IF(A47&lt;='Invoerblad heterogene watergang'!$H$16,'Invoerblad heterogene watergang'!$J$16,IF(A47&lt;='Invoerblad heterogene watergang'!$H$17,'Invoerblad heterogene watergang'!$J$17,"")))))))))</f>
        <v>0.3</v>
      </c>
      <c r="C47" s="23" t="str">
        <f>IF(A47&lt;='Invoerblad heterogene watergang'!$H$9,'Invoerblad heterogene watergang'!$K$9,IF(A47&lt;='Invoerblad heterogene watergang'!$H$10,'Invoerblad heterogene watergang'!$K$10,IF(A47&lt;='Invoerblad heterogene watergang'!$H$11,'Invoerblad heterogene watergang'!$K$11,IF(A47&lt;='Invoerblad heterogene watergang'!$H$12,'Invoerblad heterogene watergang'!$K$12,IF(A47&lt;='Invoerblad heterogene watergang'!$H$13,'Invoerblad heterogene watergang'!$K$13,IF(A47&lt;='Invoerblad heterogene watergang'!$H$14,'Invoerblad heterogene watergang'!$K$14,IF(A47&lt;='Invoerblad heterogene watergang'!$H$15,'Invoerblad heterogene watergang'!$K$15,IF(A47&lt;='Invoerblad heterogene watergang'!$H$16,'Invoerblad heterogene watergang'!$K$16,IF(A47&lt;='Invoerblad heterogene watergang'!$H$17,'Invoerblad heterogene watergang'!$K$17,"")))))))))</f>
        <v>30 - Grasachtigen en ondergedoken soorten</v>
      </c>
      <c r="D47" s="23">
        <f t="shared" si="0"/>
        <v>30</v>
      </c>
      <c r="E47" s="23">
        <f>'Invoerblad heterogene watergang'!$F$9</f>
        <v>1.5</v>
      </c>
      <c r="F47" s="23">
        <f>'Invoerblad heterogene watergang'!$E$9</f>
        <v>1.2</v>
      </c>
      <c r="G47" s="23">
        <f>'Invoerblad heterogene watergang'!$B$9</f>
        <v>1.2</v>
      </c>
      <c r="H47" s="23">
        <f>'Invoerblad heterogene watergang'!$C$9</f>
        <v>1</v>
      </c>
      <c r="I47" s="23">
        <f>IF(B47="","",IF(A47&lt;='Invoerblad heterogene watergang'!$H$9,'Invoerblad heterogene watergang'!$N$9,IF(A47&lt;='Invoerblad heterogene watergang'!$H$10,'Invoerblad heterogene watergang'!$N$10,IF(A47&lt;='Invoerblad heterogene watergang'!$H$11,'Invoerblad heterogene watergang'!$N$11,IF(A47&lt;='Invoerblad heterogene watergang'!$H$12,'Invoerblad heterogene watergang'!$N$12,IF(A47&lt;='Invoerblad heterogene watergang'!$H$13,'Invoerblad heterogene watergang'!$N$13,IF(A47&lt;='Invoerblad heterogene watergang'!$H$14,'Invoerblad heterogene watergang'!$N$14,IF(A47&lt;='Invoerblad heterogene watergang'!$H$15,'Invoerblad heterogene watergang'!$N$15,IF(A47&lt;='Invoerblad heterogene watergang'!$H$16,'Invoerblad heterogene watergang'!$N$16,IF(A47&lt;='Invoerblad heterogene watergang'!$H$17,'Invoerblad heterogene watergang'!$N$17,""))))))))))</f>
        <v>1</v>
      </c>
      <c r="J47" s="23" t="str">
        <f>IF(A47&lt;='Invoerblad heterogene watergang'!$H$9,'Invoerblad heterogene watergang'!$O$9,IF(A47&lt;='Invoerblad heterogene watergang'!$H$10,'Invoerblad heterogene watergang'!$O$10,IF(A47&lt;='Invoerblad heterogene watergang'!$H$11,'Invoerblad heterogene watergang'!$O$11,IF(A47&lt;='Invoerblad heterogene watergang'!$H$12,'Invoerblad heterogene watergang'!$O$12,IF(A47&lt;='Invoerblad heterogene watergang'!$H$13,'Invoerblad heterogene watergang'!$O$13,IF(A47&lt;='Invoerblad heterogene watergang'!$H$14,'Invoerblad heterogene watergang'!$O$14,IF(A47&lt;='Invoerblad heterogene watergang'!$H$15,'Invoerblad heterogene watergang'!$O$15,IF(A47&lt;='Invoerblad heterogene watergang'!$H$16,'Invoerblad heterogene watergang'!$O$16,IF(A47&lt;='Invoerblad heterogene watergang'!$H$17,'Invoerblad heterogene watergang'!$O$17,"")))))))))</f>
        <v>Nee</v>
      </c>
      <c r="K47" s="23">
        <f>(IF(A47&lt;='Invoerblad heterogene watergang'!$H$9,'Invoerblad heterogene watergang'!$L$9,IF(A47&lt;='Invoerblad heterogene watergang'!$H$10,'Invoerblad heterogene watergang'!$L$10,IF(A47&lt;='Invoerblad heterogene watergang'!$H$11,'Invoerblad heterogene watergang'!$L$11,IF(A47&lt;='Invoerblad heterogene watergang'!$H$12,'Invoerblad heterogene watergang'!$L$12,IF(A47&lt;='Invoerblad heterogene watergang'!$H$13,'Invoerblad heterogene watergang'!$L$13,IF(A47&lt;='Invoerblad heterogene watergang'!$H$14,'Invoerblad heterogene watergang'!$L$14,IF(A47&lt;='Invoerblad heterogene watergang'!$H$15,'Invoerblad heterogene watergang'!$L$15,IF(A47&lt;='Invoerblad heterogene watergang'!$H$16,'Invoerblad heterogene watergang'!$L$16,IF(A47&lt;='Invoerblad heterogene watergang'!$H$17,'Invoerblad heterogene watergang'!$L$17,""))))))))))</f>
        <v>100</v>
      </c>
      <c r="L47" s="23" t="str">
        <f>(IF(A47&lt;='Invoerblad heterogene watergang'!$H$9,'Invoerblad heterogene watergang'!$M$9,IF(A47&lt;='Invoerblad heterogene watergang'!$H$10,'Invoerblad heterogene watergang'!$M$10,IF(A47&lt;='Invoerblad heterogene watergang'!$H$11,'Invoerblad heterogene watergang'!$M$11,IF(A47&lt;='Invoerblad heterogene watergang'!$H$12,'Invoerblad heterogene watergang'!$M$12,IF(A47&lt;='Invoerblad heterogene watergang'!$H$13,'Invoerblad heterogene watergang'!$M$13,IF(A47&lt;='Invoerblad heterogene watergang'!$H$14,'Invoerblad heterogene watergang'!$M$14,IF(A47&lt;='Invoerblad heterogene watergang'!$H$15,'Invoerblad heterogene watergang'!$M$15,IF(A47&lt;='Invoerblad heterogene watergang'!$H$16,'Invoerblad heterogene watergang'!$M$16,IF(A47&lt;='Invoerblad heterogene watergang'!$H$17,'Invoerblad heterogene watergang'!$M$17,""))))))))))</f>
        <v>Begroeiing volgt bodemverloop</v>
      </c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67"/>
      <c r="AD47" s="23"/>
      <c r="AE47" s="23"/>
    </row>
    <row r="48" spans="1:31" s="103" customFormat="1" x14ac:dyDescent="0.35">
      <c r="A48" s="24">
        <f>IF(A47="","",IF((A47+1)&gt;MAX('Invoerblad heterogene watergang'!$H$9:$H$17),"",'Uitgebreide invoer'!A47+(MAX('Invoerblad heterogene watergang'!$H$9:$H$17)/1000)))</f>
        <v>30.799999999999979</v>
      </c>
      <c r="B48" s="23">
        <f>IF(A48&lt;='Invoerblad heterogene watergang'!$H$9,'Invoerblad heterogene watergang'!$J$9,IF(A48&lt;='Invoerblad heterogene watergang'!$H$10,'Invoerblad heterogene watergang'!$J$10,IF(A48&lt;='Invoerblad heterogene watergang'!$H$11,'Invoerblad heterogene watergang'!$J$11,IF(A48&lt;='Invoerblad heterogene watergang'!$H$12,'Invoerblad heterogene watergang'!$J$12,IF(A48&lt;='Invoerblad heterogene watergang'!$H$13,'Invoerblad heterogene watergang'!$J$13,IF(A48&lt;='Invoerblad heterogene watergang'!$H$14,'Invoerblad heterogene watergang'!$J$14,IF(A48&lt;='Invoerblad heterogene watergang'!$H$15,'Invoerblad heterogene watergang'!$J$15,IF(A48&lt;='Invoerblad heterogene watergang'!$H$16,'Invoerblad heterogene watergang'!$J$16,IF(A48&lt;='Invoerblad heterogene watergang'!$H$17,'Invoerblad heterogene watergang'!$J$17,"")))))))))</f>
        <v>0.3</v>
      </c>
      <c r="C48" s="23" t="str">
        <f>IF(A48&lt;='Invoerblad heterogene watergang'!$H$9,'Invoerblad heterogene watergang'!$K$9,IF(A48&lt;='Invoerblad heterogene watergang'!$H$10,'Invoerblad heterogene watergang'!$K$10,IF(A48&lt;='Invoerblad heterogene watergang'!$H$11,'Invoerblad heterogene watergang'!$K$11,IF(A48&lt;='Invoerblad heterogene watergang'!$H$12,'Invoerblad heterogene watergang'!$K$12,IF(A48&lt;='Invoerblad heterogene watergang'!$H$13,'Invoerblad heterogene watergang'!$K$13,IF(A48&lt;='Invoerblad heterogene watergang'!$H$14,'Invoerblad heterogene watergang'!$K$14,IF(A48&lt;='Invoerblad heterogene watergang'!$H$15,'Invoerblad heterogene watergang'!$K$15,IF(A48&lt;='Invoerblad heterogene watergang'!$H$16,'Invoerblad heterogene watergang'!$K$16,IF(A48&lt;='Invoerblad heterogene watergang'!$H$17,'Invoerblad heterogene watergang'!$K$17,"")))))))))</f>
        <v>30 - Grasachtigen en ondergedoken soorten</v>
      </c>
      <c r="D48" s="23">
        <f t="shared" si="0"/>
        <v>30</v>
      </c>
      <c r="E48" s="23">
        <f>'Invoerblad heterogene watergang'!$F$9</f>
        <v>1.5</v>
      </c>
      <c r="F48" s="23">
        <f>'Invoerblad heterogene watergang'!$E$9</f>
        <v>1.2</v>
      </c>
      <c r="G48" s="23">
        <f>'Invoerblad heterogene watergang'!$B$9</f>
        <v>1.2</v>
      </c>
      <c r="H48" s="23">
        <f>'Invoerblad heterogene watergang'!$C$9</f>
        <v>1</v>
      </c>
      <c r="I48" s="23">
        <f>IF(B48="","",IF(A48&lt;='Invoerblad heterogene watergang'!$H$9,'Invoerblad heterogene watergang'!$N$9,IF(A48&lt;='Invoerblad heterogene watergang'!$H$10,'Invoerblad heterogene watergang'!$N$10,IF(A48&lt;='Invoerblad heterogene watergang'!$H$11,'Invoerblad heterogene watergang'!$N$11,IF(A48&lt;='Invoerblad heterogene watergang'!$H$12,'Invoerblad heterogene watergang'!$N$12,IF(A48&lt;='Invoerblad heterogene watergang'!$H$13,'Invoerblad heterogene watergang'!$N$13,IF(A48&lt;='Invoerblad heterogene watergang'!$H$14,'Invoerblad heterogene watergang'!$N$14,IF(A48&lt;='Invoerblad heterogene watergang'!$H$15,'Invoerblad heterogene watergang'!$N$15,IF(A48&lt;='Invoerblad heterogene watergang'!$H$16,'Invoerblad heterogene watergang'!$N$16,IF(A48&lt;='Invoerblad heterogene watergang'!$H$17,'Invoerblad heterogene watergang'!$N$17,""))))))))))</f>
        <v>1</v>
      </c>
      <c r="J48" s="23" t="str">
        <f>IF(A48&lt;='Invoerblad heterogene watergang'!$H$9,'Invoerblad heterogene watergang'!$O$9,IF(A48&lt;='Invoerblad heterogene watergang'!$H$10,'Invoerblad heterogene watergang'!$O$10,IF(A48&lt;='Invoerblad heterogene watergang'!$H$11,'Invoerblad heterogene watergang'!$O$11,IF(A48&lt;='Invoerblad heterogene watergang'!$H$12,'Invoerblad heterogene watergang'!$O$12,IF(A48&lt;='Invoerblad heterogene watergang'!$H$13,'Invoerblad heterogene watergang'!$O$13,IF(A48&lt;='Invoerblad heterogene watergang'!$H$14,'Invoerblad heterogene watergang'!$O$14,IF(A48&lt;='Invoerblad heterogene watergang'!$H$15,'Invoerblad heterogene watergang'!$O$15,IF(A48&lt;='Invoerblad heterogene watergang'!$H$16,'Invoerblad heterogene watergang'!$O$16,IF(A48&lt;='Invoerblad heterogene watergang'!$H$17,'Invoerblad heterogene watergang'!$O$17,"")))))))))</f>
        <v>Nee</v>
      </c>
      <c r="K48" s="23">
        <f>(IF(A48&lt;='Invoerblad heterogene watergang'!$H$9,'Invoerblad heterogene watergang'!$L$9,IF(A48&lt;='Invoerblad heterogene watergang'!$H$10,'Invoerblad heterogene watergang'!$L$10,IF(A48&lt;='Invoerblad heterogene watergang'!$H$11,'Invoerblad heterogene watergang'!$L$11,IF(A48&lt;='Invoerblad heterogene watergang'!$H$12,'Invoerblad heterogene watergang'!$L$12,IF(A48&lt;='Invoerblad heterogene watergang'!$H$13,'Invoerblad heterogene watergang'!$L$13,IF(A48&lt;='Invoerblad heterogene watergang'!$H$14,'Invoerblad heterogene watergang'!$L$14,IF(A48&lt;='Invoerblad heterogene watergang'!$H$15,'Invoerblad heterogene watergang'!$L$15,IF(A48&lt;='Invoerblad heterogene watergang'!$H$16,'Invoerblad heterogene watergang'!$L$16,IF(A48&lt;='Invoerblad heterogene watergang'!$H$17,'Invoerblad heterogene watergang'!$L$17,""))))))))))</f>
        <v>100</v>
      </c>
      <c r="L48" s="23" t="str">
        <f>(IF(A48&lt;='Invoerblad heterogene watergang'!$H$9,'Invoerblad heterogene watergang'!$M$9,IF(A48&lt;='Invoerblad heterogene watergang'!$H$10,'Invoerblad heterogene watergang'!$M$10,IF(A48&lt;='Invoerblad heterogene watergang'!$H$11,'Invoerblad heterogene watergang'!$M$11,IF(A48&lt;='Invoerblad heterogene watergang'!$H$12,'Invoerblad heterogene watergang'!$M$12,IF(A48&lt;='Invoerblad heterogene watergang'!$H$13,'Invoerblad heterogene watergang'!$M$13,IF(A48&lt;='Invoerblad heterogene watergang'!$H$14,'Invoerblad heterogene watergang'!$M$14,IF(A48&lt;='Invoerblad heterogene watergang'!$H$15,'Invoerblad heterogene watergang'!$M$15,IF(A48&lt;='Invoerblad heterogene watergang'!$H$16,'Invoerblad heterogene watergang'!$M$16,IF(A48&lt;='Invoerblad heterogene watergang'!$H$17,'Invoerblad heterogene watergang'!$M$17,""))))))))))</f>
        <v>Begroeiing volgt bodemverloop</v>
      </c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67"/>
      <c r="AD48" s="23"/>
      <c r="AE48" s="23"/>
    </row>
    <row r="49" spans="1:31" s="103" customFormat="1" x14ac:dyDescent="0.35">
      <c r="A49" s="24">
        <f>IF(A48="","",IF((A48+1)&gt;MAX('Invoerblad heterogene watergang'!$H$9:$H$17),"",'Uitgebreide invoer'!A48+(MAX('Invoerblad heterogene watergang'!$H$9:$H$17)/1000)))</f>
        <v>31.499999999999979</v>
      </c>
      <c r="B49" s="23">
        <f>IF(A49&lt;='Invoerblad heterogene watergang'!$H$9,'Invoerblad heterogene watergang'!$J$9,IF(A49&lt;='Invoerblad heterogene watergang'!$H$10,'Invoerblad heterogene watergang'!$J$10,IF(A49&lt;='Invoerblad heterogene watergang'!$H$11,'Invoerblad heterogene watergang'!$J$11,IF(A49&lt;='Invoerblad heterogene watergang'!$H$12,'Invoerblad heterogene watergang'!$J$12,IF(A49&lt;='Invoerblad heterogene watergang'!$H$13,'Invoerblad heterogene watergang'!$J$13,IF(A49&lt;='Invoerblad heterogene watergang'!$H$14,'Invoerblad heterogene watergang'!$J$14,IF(A49&lt;='Invoerblad heterogene watergang'!$H$15,'Invoerblad heterogene watergang'!$J$15,IF(A49&lt;='Invoerblad heterogene watergang'!$H$16,'Invoerblad heterogene watergang'!$J$16,IF(A49&lt;='Invoerblad heterogene watergang'!$H$17,'Invoerblad heterogene watergang'!$J$17,"")))))))))</f>
        <v>0.3</v>
      </c>
      <c r="C49" s="23" t="str">
        <f>IF(A49&lt;='Invoerblad heterogene watergang'!$H$9,'Invoerblad heterogene watergang'!$K$9,IF(A49&lt;='Invoerblad heterogene watergang'!$H$10,'Invoerblad heterogene watergang'!$K$10,IF(A49&lt;='Invoerblad heterogene watergang'!$H$11,'Invoerblad heterogene watergang'!$K$11,IF(A49&lt;='Invoerblad heterogene watergang'!$H$12,'Invoerblad heterogene watergang'!$K$12,IF(A49&lt;='Invoerblad heterogene watergang'!$H$13,'Invoerblad heterogene watergang'!$K$13,IF(A49&lt;='Invoerblad heterogene watergang'!$H$14,'Invoerblad heterogene watergang'!$K$14,IF(A49&lt;='Invoerblad heterogene watergang'!$H$15,'Invoerblad heterogene watergang'!$K$15,IF(A49&lt;='Invoerblad heterogene watergang'!$H$16,'Invoerblad heterogene watergang'!$K$16,IF(A49&lt;='Invoerblad heterogene watergang'!$H$17,'Invoerblad heterogene watergang'!$K$17,"")))))))))</f>
        <v>30 - Grasachtigen en ondergedoken soorten</v>
      </c>
      <c r="D49" s="23">
        <f t="shared" si="0"/>
        <v>30</v>
      </c>
      <c r="E49" s="23">
        <f>'Invoerblad heterogene watergang'!$F$9</f>
        <v>1.5</v>
      </c>
      <c r="F49" s="23">
        <f>'Invoerblad heterogene watergang'!$E$9</f>
        <v>1.2</v>
      </c>
      <c r="G49" s="23">
        <f>'Invoerblad heterogene watergang'!$B$9</f>
        <v>1.2</v>
      </c>
      <c r="H49" s="23">
        <f>'Invoerblad heterogene watergang'!$C$9</f>
        <v>1</v>
      </c>
      <c r="I49" s="23">
        <f>IF(B49="","",IF(A49&lt;='Invoerblad heterogene watergang'!$H$9,'Invoerblad heterogene watergang'!$N$9,IF(A49&lt;='Invoerblad heterogene watergang'!$H$10,'Invoerblad heterogene watergang'!$N$10,IF(A49&lt;='Invoerblad heterogene watergang'!$H$11,'Invoerblad heterogene watergang'!$N$11,IF(A49&lt;='Invoerblad heterogene watergang'!$H$12,'Invoerblad heterogene watergang'!$N$12,IF(A49&lt;='Invoerblad heterogene watergang'!$H$13,'Invoerblad heterogene watergang'!$N$13,IF(A49&lt;='Invoerblad heterogene watergang'!$H$14,'Invoerblad heterogene watergang'!$N$14,IF(A49&lt;='Invoerblad heterogene watergang'!$H$15,'Invoerblad heterogene watergang'!$N$15,IF(A49&lt;='Invoerblad heterogene watergang'!$H$16,'Invoerblad heterogene watergang'!$N$16,IF(A49&lt;='Invoerblad heterogene watergang'!$H$17,'Invoerblad heterogene watergang'!$N$17,""))))))))))</f>
        <v>1</v>
      </c>
      <c r="J49" s="23" t="str">
        <f>IF(A49&lt;='Invoerblad heterogene watergang'!$H$9,'Invoerblad heterogene watergang'!$O$9,IF(A49&lt;='Invoerblad heterogene watergang'!$H$10,'Invoerblad heterogene watergang'!$O$10,IF(A49&lt;='Invoerblad heterogene watergang'!$H$11,'Invoerblad heterogene watergang'!$O$11,IF(A49&lt;='Invoerblad heterogene watergang'!$H$12,'Invoerblad heterogene watergang'!$O$12,IF(A49&lt;='Invoerblad heterogene watergang'!$H$13,'Invoerblad heterogene watergang'!$O$13,IF(A49&lt;='Invoerblad heterogene watergang'!$H$14,'Invoerblad heterogene watergang'!$O$14,IF(A49&lt;='Invoerblad heterogene watergang'!$H$15,'Invoerblad heterogene watergang'!$O$15,IF(A49&lt;='Invoerblad heterogene watergang'!$H$16,'Invoerblad heterogene watergang'!$O$16,IF(A49&lt;='Invoerblad heterogene watergang'!$H$17,'Invoerblad heterogene watergang'!$O$17,"")))))))))</f>
        <v>Nee</v>
      </c>
      <c r="K49" s="23">
        <f>(IF(A49&lt;='Invoerblad heterogene watergang'!$H$9,'Invoerblad heterogene watergang'!$L$9,IF(A49&lt;='Invoerblad heterogene watergang'!$H$10,'Invoerblad heterogene watergang'!$L$10,IF(A49&lt;='Invoerblad heterogene watergang'!$H$11,'Invoerblad heterogene watergang'!$L$11,IF(A49&lt;='Invoerblad heterogene watergang'!$H$12,'Invoerblad heterogene watergang'!$L$12,IF(A49&lt;='Invoerblad heterogene watergang'!$H$13,'Invoerblad heterogene watergang'!$L$13,IF(A49&lt;='Invoerblad heterogene watergang'!$H$14,'Invoerblad heterogene watergang'!$L$14,IF(A49&lt;='Invoerblad heterogene watergang'!$H$15,'Invoerblad heterogene watergang'!$L$15,IF(A49&lt;='Invoerblad heterogene watergang'!$H$16,'Invoerblad heterogene watergang'!$L$16,IF(A49&lt;='Invoerblad heterogene watergang'!$H$17,'Invoerblad heterogene watergang'!$L$17,""))))))))))</f>
        <v>100</v>
      </c>
      <c r="L49" s="23" t="str">
        <f>(IF(A49&lt;='Invoerblad heterogene watergang'!$H$9,'Invoerblad heterogene watergang'!$M$9,IF(A49&lt;='Invoerblad heterogene watergang'!$H$10,'Invoerblad heterogene watergang'!$M$10,IF(A49&lt;='Invoerblad heterogene watergang'!$H$11,'Invoerblad heterogene watergang'!$M$11,IF(A49&lt;='Invoerblad heterogene watergang'!$H$12,'Invoerblad heterogene watergang'!$M$12,IF(A49&lt;='Invoerblad heterogene watergang'!$H$13,'Invoerblad heterogene watergang'!$M$13,IF(A49&lt;='Invoerblad heterogene watergang'!$H$14,'Invoerblad heterogene watergang'!$M$14,IF(A49&lt;='Invoerblad heterogene watergang'!$H$15,'Invoerblad heterogene watergang'!$M$15,IF(A49&lt;='Invoerblad heterogene watergang'!$H$16,'Invoerblad heterogene watergang'!$M$16,IF(A49&lt;='Invoerblad heterogene watergang'!$H$17,'Invoerblad heterogene watergang'!$M$17,""))))))))))</f>
        <v>Begroeiing volgt bodemverloop</v>
      </c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67"/>
      <c r="AD49" s="23"/>
      <c r="AE49" s="23"/>
    </row>
    <row r="50" spans="1:31" s="103" customFormat="1" x14ac:dyDescent="0.35">
      <c r="A50" s="24">
        <f>IF(A49="","",IF((A49+1)&gt;MAX('Invoerblad heterogene watergang'!$H$9:$H$17),"",'Uitgebreide invoer'!A49+(MAX('Invoerblad heterogene watergang'!$H$9:$H$17)/1000)))</f>
        <v>32.199999999999982</v>
      </c>
      <c r="B50" s="23">
        <f>IF(A50&lt;='Invoerblad heterogene watergang'!$H$9,'Invoerblad heterogene watergang'!$J$9,IF(A50&lt;='Invoerblad heterogene watergang'!$H$10,'Invoerblad heterogene watergang'!$J$10,IF(A50&lt;='Invoerblad heterogene watergang'!$H$11,'Invoerblad heterogene watergang'!$J$11,IF(A50&lt;='Invoerblad heterogene watergang'!$H$12,'Invoerblad heterogene watergang'!$J$12,IF(A50&lt;='Invoerblad heterogene watergang'!$H$13,'Invoerblad heterogene watergang'!$J$13,IF(A50&lt;='Invoerblad heterogene watergang'!$H$14,'Invoerblad heterogene watergang'!$J$14,IF(A50&lt;='Invoerblad heterogene watergang'!$H$15,'Invoerblad heterogene watergang'!$J$15,IF(A50&lt;='Invoerblad heterogene watergang'!$H$16,'Invoerblad heterogene watergang'!$J$16,IF(A50&lt;='Invoerblad heterogene watergang'!$H$17,'Invoerblad heterogene watergang'!$J$17,"")))))))))</f>
        <v>0.3</v>
      </c>
      <c r="C50" s="23" t="str">
        <f>IF(A50&lt;='Invoerblad heterogene watergang'!$H$9,'Invoerblad heterogene watergang'!$K$9,IF(A50&lt;='Invoerblad heterogene watergang'!$H$10,'Invoerblad heterogene watergang'!$K$10,IF(A50&lt;='Invoerblad heterogene watergang'!$H$11,'Invoerblad heterogene watergang'!$K$11,IF(A50&lt;='Invoerblad heterogene watergang'!$H$12,'Invoerblad heterogene watergang'!$K$12,IF(A50&lt;='Invoerblad heterogene watergang'!$H$13,'Invoerblad heterogene watergang'!$K$13,IF(A50&lt;='Invoerblad heterogene watergang'!$H$14,'Invoerblad heterogene watergang'!$K$14,IF(A50&lt;='Invoerblad heterogene watergang'!$H$15,'Invoerblad heterogene watergang'!$K$15,IF(A50&lt;='Invoerblad heterogene watergang'!$H$16,'Invoerblad heterogene watergang'!$K$16,IF(A50&lt;='Invoerblad heterogene watergang'!$H$17,'Invoerblad heterogene watergang'!$K$17,"")))))))))</f>
        <v>30 - Grasachtigen en ondergedoken soorten</v>
      </c>
      <c r="D50" s="23">
        <f t="shared" si="0"/>
        <v>30</v>
      </c>
      <c r="E50" s="23">
        <f>'Invoerblad heterogene watergang'!$F$9</f>
        <v>1.5</v>
      </c>
      <c r="F50" s="23">
        <f>'Invoerblad heterogene watergang'!$E$9</f>
        <v>1.2</v>
      </c>
      <c r="G50" s="23">
        <f>'Invoerblad heterogene watergang'!$B$9</f>
        <v>1.2</v>
      </c>
      <c r="H50" s="23">
        <f>'Invoerblad heterogene watergang'!$C$9</f>
        <v>1</v>
      </c>
      <c r="I50" s="23">
        <f>IF(B50="","",IF(A50&lt;='Invoerblad heterogene watergang'!$H$9,'Invoerblad heterogene watergang'!$N$9,IF(A50&lt;='Invoerblad heterogene watergang'!$H$10,'Invoerblad heterogene watergang'!$N$10,IF(A50&lt;='Invoerblad heterogene watergang'!$H$11,'Invoerblad heterogene watergang'!$N$11,IF(A50&lt;='Invoerblad heterogene watergang'!$H$12,'Invoerblad heterogene watergang'!$N$12,IF(A50&lt;='Invoerblad heterogene watergang'!$H$13,'Invoerblad heterogene watergang'!$N$13,IF(A50&lt;='Invoerblad heterogene watergang'!$H$14,'Invoerblad heterogene watergang'!$N$14,IF(A50&lt;='Invoerblad heterogene watergang'!$H$15,'Invoerblad heterogene watergang'!$N$15,IF(A50&lt;='Invoerblad heterogene watergang'!$H$16,'Invoerblad heterogene watergang'!$N$16,IF(A50&lt;='Invoerblad heterogene watergang'!$H$17,'Invoerblad heterogene watergang'!$N$17,""))))))))))</f>
        <v>1</v>
      </c>
      <c r="J50" s="23" t="str">
        <f>IF(A50&lt;='Invoerblad heterogene watergang'!$H$9,'Invoerblad heterogene watergang'!$O$9,IF(A50&lt;='Invoerblad heterogene watergang'!$H$10,'Invoerblad heterogene watergang'!$O$10,IF(A50&lt;='Invoerblad heterogene watergang'!$H$11,'Invoerblad heterogene watergang'!$O$11,IF(A50&lt;='Invoerblad heterogene watergang'!$H$12,'Invoerblad heterogene watergang'!$O$12,IF(A50&lt;='Invoerblad heterogene watergang'!$H$13,'Invoerblad heterogene watergang'!$O$13,IF(A50&lt;='Invoerblad heterogene watergang'!$H$14,'Invoerblad heterogene watergang'!$O$14,IF(A50&lt;='Invoerblad heterogene watergang'!$H$15,'Invoerblad heterogene watergang'!$O$15,IF(A50&lt;='Invoerblad heterogene watergang'!$H$16,'Invoerblad heterogene watergang'!$O$16,IF(A50&lt;='Invoerblad heterogene watergang'!$H$17,'Invoerblad heterogene watergang'!$O$17,"")))))))))</f>
        <v>Nee</v>
      </c>
      <c r="K50" s="23">
        <f>(IF(A50&lt;='Invoerblad heterogene watergang'!$H$9,'Invoerblad heterogene watergang'!$L$9,IF(A50&lt;='Invoerblad heterogene watergang'!$H$10,'Invoerblad heterogene watergang'!$L$10,IF(A50&lt;='Invoerblad heterogene watergang'!$H$11,'Invoerblad heterogene watergang'!$L$11,IF(A50&lt;='Invoerblad heterogene watergang'!$H$12,'Invoerblad heterogene watergang'!$L$12,IF(A50&lt;='Invoerblad heterogene watergang'!$H$13,'Invoerblad heterogene watergang'!$L$13,IF(A50&lt;='Invoerblad heterogene watergang'!$H$14,'Invoerblad heterogene watergang'!$L$14,IF(A50&lt;='Invoerblad heterogene watergang'!$H$15,'Invoerblad heterogene watergang'!$L$15,IF(A50&lt;='Invoerblad heterogene watergang'!$H$16,'Invoerblad heterogene watergang'!$L$16,IF(A50&lt;='Invoerblad heterogene watergang'!$H$17,'Invoerblad heterogene watergang'!$L$17,""))))))))))</f>
        <v>100</v>
      </c>
      <c r="L50" s="23" t="str">
        <f>(IF(A50&lt;='Invoerblad heterogene watergang'!$H$9,'Invoerblad heterogene watergang'!$M$9,IF(A50&lt;='Invoerblad heterogene watergang'!$H$10,'Invoerblad heterogene watergang'!$M$10,IF(A50&lt;='Invoerblad heterogene watergang'!$H$11,'Invoerblad heterogene watergang'!$M$11,IF(A50&lt;='Invoerblad heterogene watergang'!$H$12,'Invoerblad heterogene watergang'!$M$12,IF(A50&lt;='Invoerblad heterogene watergang'!$H$13,'Invoerblad heterogene watergang'!$M$13,IF(A50&lt;='Invoerblad heterogene watergang'!$H$14,'Invoerblad heterogene watergang'!$M$14,IF(A50&lt;='Invoerblad heterogene watergang'!$H$15,'Invoerblad heterogene watergang'!$M$15,IF(A50&lt;='Invoerblad heterogene watergang'!$H$16,'Invoerblad heterogene watergang'!$M$16,IF(A50&lt;='Invoerblad heterogene watergang'!$H$17,'Invoerblad heterogene watergang'!$M$17,""))))))))))</f>
        <v>Begroeiing volgt bodemverloop</v>
      </c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67"/>
      <c r="AD50" s="23"/>
      <c r="AE50" s="23"/>
    </row>
    <row r="51" spans="1:31" s="103" customFormat="1" x14ac:dyDescent="0.35">
      <c r="A51" s="24">
        <f>IF(A50="","",IF((A50+1)&gt;MAX('Invoerblad heterogene watergang'!$H$9:$H$17),"",'Uitgebreide invoer'!A50+(MAX('Invoerblad heterogene watergang'!$H$9:$H$17)/1000)))</f>
        <v>32.899999999999984</v>
      </c>
      <c r="B51" s="23">
        <f>IF(A51&lt;='Invoerblad heterogene watergang'!$H$9,'Invoerblad heterogene watergang'!$J$9,IF(A51&lt;='Invoerblad heterogene watergang'!$H$10,'Invoerblad heterogene watergang'!$J$10,IF(A51&lt;='Invoerblad heterogene watergang'!$H$11,'Invoerblad heterogene watergang'!$J$11,IF(A51&lt;='Invoerblad heterogene watergang'!$H$12,'Invoerblad heterogene watergang'!$J$12,IF(A51&lt;='Invoerblad heterogene watergang'!$H$13,'Invoerblad heterogene watergang'!$J$13,IF(A51&lt;='Invoerblad heterogene watergang'!$H$14,'Invoerblad heterogene watergang'!$J$14,IF(A51&lt;='Invoerblad heterogene watergang'!$H$15,'Invoerblad heterogene watergang'!$J$15,IF(A51&lt;='Invoerblad heterogene watergang'!$H$16,'Invoerblad heterogene watergang'!$J$16,IF(A51&lt;='Invoerblad heterogene watergang'!$H$17,'Invoerblad heterogene watergang'!$J$17,"")))))))))</f>
        <v>0.3</v>
      </c>
      <c r="C51" s="23" t="str">
        <f>IF(A51&lt;='Invoerblad heterogene watergang'!$H$9,'Invoerblad heterogene watergang'!$K$9,IF(A51&lt;='Invoerblad heterogene watergang'!$H$10,'Invoerblad heterogene watergang'!$K$10,IF(A51&lt;='Invoerblad heterogene watergang'!$H$11,'Invoerblad heterogene watergang'!$K$11,IF(A51&lt;='Invoerblad heterogene watergang'!$H$12,'Invoerblad heterogene watergang'!$K$12,IF(A51&lt;='Invoerblad heterogene watergang'!$H$13,'Invoerblad heterogene watergang'!$K$13,IF(A51&lt;='Invoerblad heterogene watergang'!$H$14,'Invoerblad heterogene watergang'!$K$14,IF(A51&lt;='Invoerblad heterogene watergang'!$H$15,'Invoerblad heterogene watergang'!$K$15,IF(A51&lt;='Invoerblad heterogene watergang'!$H$16,'Invoerblad heterogene watergang'!$K$16,IF(A51&lt;='Invoerblad heterogene watergang'!$H$17,'Invoerblad heterogene watergang'!$K$17,"")))))))))</f>
        <v>30 - Grasachtigen en ondergedoken soorten</v>
      </c>
      <c r="D51" s="23">
        <f t="shared" si="0"/>
        <v>30</v>
      </c>
      <c r="E51" s="23">
        <f>'Invoerblad heterogene watergang'!$F$9</f>
        <v>1.5</v>
      </c>
      <c r="F51" s="23">
        <f>'Invoerblad heterogene watergang'!$E$9</f>
        <v>1.2</v>
      </c>
      <c r="G51" s="23">
        <f>'Invoerblad heterogene watergang'!$B$9</f>
        <v>1.2</v>
      </c>
      <c r="H51" s="23">
        <f>'Invoerblad heterogene watergang'!$C$9</f>
        <v>1</v>
      </c>
      <c r="I51" s="23">
        <f>IF(B51="","",IF(A51&lt;='Invoerblad heterogene watergang'!$H$9,'Invoerblad heterogene watergang'!$N$9,IF(A51&lt;='Invoerblad heterogene watergang'!$H$10,'Invoerblad heterogene watergang'!$N$10,IF(A51&lt;='Invoerblad heterogene watergang'!$H$11,'Invoerblad heterogene watergang'!$N$11,IF(A51&lt;='Invoerblad heterogene watergang'!$H$12,'Invoerblad heterogene watergang'!$N$12,IF(A51&lt;='Invoerblad heterogene watergang'!$H$13,'Invoerblad heterogene watergang'!$N$13,IF(A51&lt;='Invoerblad heterogene watergang'!$H$14,'Invoerblad heterogene watergang'!$N$14,IF(A51&lt;='Invoerblad heterogene watergang'!$H$15,'Invoerblad heterogene watergang'!$N$15,IF(A51&lt;='Invoerblad heterogene watergang'!$H$16,'Invoerblad heterogene watergang'!$N$16,IF(A51&lt;='Invoerblad heterogene watergang'!$H$17,'Invoerblad heterogene watergang'!$N$17,""))))))))))</f>
        <v>1</v>
      </c>
      <c r="J51" s="23" t="str">
        <f>IF(A51&lt;='Invoerblad heterogene watergang'!$H$9,'Invoerblad heterogene watergang'!$O$9,IF(A51&lt;='Invoerblad heterogene watergang'!$H$10,'Invoerblad heterogene watergang'!$O$10,IF(A51&lt;='Invoerblad heterogene watergang'!$H$11,'Invoerblad heterogene watergang'!$O$11,IF(A51&lt;='Invoerblad heterogene watergang'!$H$12,'Invoerblad heterogene watergang'!$O$12,IF(A51&lt;='Invoerblad heterogene watergang'!$H$13,'Invoerblad heterogene watergang'!$O$13,IF(A51&lt;='Invoerblad heterogene watergang'!$H$14,'Invoerblad heterogene watergang'!$O$14,IF(A51&lt;='Invoerblad heterogene watergang'!$H$15,'Invoerblad heterogene watergang'!$O$15,IF(A51&lt;='Invoerblad heterogene watergang'!$H$16,'Invoerblad heterogene watergang'!$O$16,IF(A51&lt;='Invoerblad heterogene watergang'!$H$17,'Invoerblad heterogene watergang'!$O$17,"")))))))))</f>
        <v>Nee</v>
      </c>
      <c r="K51" s="23">
        <f>(IF(A51&lt;='Invoerblad heterogene watergang'!$H$9,'Invoerblad heterogene watergang'!$L$9,IF(A51&lt;='Invoerblad heterogene watergang'!$H$10,'Invoerblad heterogene watergang'!$L$10,IF(A51&lt;='Invoerblad heterogene watergang'!$H$11,'Invoerblad heterogene watergang'!$L$11,IF(A51&lt;='Invoerblad heterogene watergang'!$H$12,'Invoerblad heterogene watergang'!$L$12,IF(A51&lt;='Invoerblad heterogene watergang'!$H$13,'Invoerblad heterogene watergang'!$L$13,IF(A51&lt;='Invoerblad heterogene watergang'!$H$14,'Invoerblad heterogene watergang'!$L$14,IF(A51&lt;='Invoerblad heterogene watergang'!$H$15,'Invoerblad heterogene watergang'!$L$15,IF(A51&lt;='Invoerblad heterogene watergang'!$H$16,'Invoerblad heterogene watergang'!$L$16,IF(A51&lt;='Invoerblad heterogene watergang'!$H$17,'Invoerblad heterogene watergang'!$L$17,""))))))))))</f>
        <v>100</v>
      </c>
      <c r="L51" s="23" t="str">
        <f>(IF(A51&lt;='Invoerblad heterogene watergang'!$H$9,'Invoerblad heterogene watergang'!$M$9,IF(A51&lt;='Invoerblad heterogene watergang'!$H$10,'Invoerblad heterogene watergang'!$M$10,IF(A51&lt;='Invoerblad heterogene watergang'!$H$11,'Invoerblad heterogene watergang'!$M$11,IF(A51&lt;='Invoerblad heterogene watergang'!$H$12,'Invoerblad heterogene watergang'!$M$12,IF(A51&lt;='Invoerblad heterogene watergang'!$H$13,'Invoerblad heterogene watergang'!$M$13,IF(A51&lt;='Invoerblad heterogene watergang'!$H$14,'Invoerblad heterogene watergang'!$M$14,IF(A51&lt;='Invoerblad heterogene watergang'!$H$15,'Invoerblad heterogene watergang'!$M$15,IF(A51&lt;='Invoerblad heterogene watergang'!$H$16,'Invoerblad heterogene watergang'!$M$16,IF(A51&lt;='Invoerblad heterogene watergang'!$H$17,'Invoerblad heterogene watergang'!$M$17,""))))))))))</f>
        <v>Begroeiing volgt bodemverloop</v>
      </c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67"/>
      <c r="AD51" s="23"/>
      <c r="AE51" s="23"/>
    </row>
    <row r="52" spans="1:31" s="103" customFormat="1" x14ac:dyDescent="0.35">
      <c r="A52" s="24">
        <f>IF(A51="","",IF((A51+1)&gt;MAX('Invoerblad heterogene watergang'!$H$9:$H$17),"",'Uitgebreide invoer'!A51+(MAX('Invoerblad heterogene watergang'!$H$9:$H$17)/1000)))</f>
        <v>33.599999999999987</v>
      </c>
      <c r="B52" s="23">
        <f>IF(A52&lt;='Invoerblad heterogene watergang'!$H$9,'Invoerblad heterogene watergang'!$J$9,IF(A52&lt;='Invoerblad heterogene watergang'!$H$10,'Invoerblad heterogene watergang'!$J$10,IF(A52&lt;='Invoerblad heterogene watergang'!$H$11,'Invoerblad heterogene watergang'!$J$11,IF(A52&lt;='Invoerblad heterogene watergang'!$H$12,'Invoerblad heterogene watergang'!$J$12,IF(A52&lt;='Invoerblad heterogene watergang'!$H$13,'Invoerblad heterogene watergang'!$J$13,IF(A52&lt;='Invoerblad heterogene watergang'!$H$14,'Invoerblad heterogene watergang'!$J$14,IF(A52&lt;='Invoerblad heterogene watergang'!$H$15,'Invoerblad heterogene watergang'!$J$15,IF(A52&lt;='Invoerblad heterogene watergang'!$H$16,'Invoerblad heterogene watergang'!$J$16,IF(A52&lt;='Invoerblad heterogene watergang'!$H$17,'Invoerblad heterogene watergang'!$J$17,"")))))))))</f>
        <v>0.3</v>
      </c>
      <c r="C52" s="23" t="str">
        <f>IF(A52&lt;='Invoerblad heterogene watergang'!$H$9,'Invoerblad heterogene watergang'!$K$9,IF(A52&lt;='Invoerblad heterogene watergang'!$H$10,'Invoerblad heterogene watergang'!$K$10,IF(A52&lt;='Invoerblad heterogene watergang'!$H$11,'Invoerblad heterogene watergang'!$K$11,IF(A52&lt;='Invoerblad heterogene watergang'!$H$12,'Invoerblad heterogene watergang'!$K$12,IF(A52&lt;='Invoerblad heterogene watergang'!$H$13,'Invoerblad heterogene watergang'!$K$13,IF(A52&lt;='Invoerblad heterogene watergang'!$H$14,'Invoerblad heterogene watergang'!$K$14,IF(A52&lt;='Invoerblad heterogene watergang'!$H$15,'Invoerblad heterogene watergang'!$K$15,IF(A52&lt;='Invoerblad heterogene watergang'!$H$16,'Invoerblad heterogene watergang'!$K$16,IF(A52&lt;='Invoerblad heterogene watergang'!$H$17,'Invoerblad heterogene watergang'!$K$17,"")))))))))</f>
        <v>30 - Grasachtigen en ondergedoken soorten</v>
      </c>
      <c r="D52" s="23">
        <f t="shared" si="0"/>
        <v>30</v>
      </c>
      <c r="E52" s="23">
        <f>'Invoerblad heterogene watergang'!$F$9</f>
        <v>1.5</v>
      </c>
      <c r="F52" s="23">
        <f>'Invoerblad heterogene watergang'!$E$9</f>
        <v>1.2</v>
      </c>
      <c r="G52" s="23">
        <f>'Invoerblad heterogene watergang'!$B$9</f>
        <v>1.2</v>
      </c>
      <c r="H52" s="23">
        <f>'Invoerblad heterogene watergang'!$C$9</f>
        <v>1</v>
      </c>
      <c r="I52" s="23">
        <f>IF(B52="","",IF(A52&lt;='Invoerblad heterogene watergang'!$H$9,'Invoerblad heterogene watergang'!$N$9,IF(A52&lt;='Invoerblad heterogene watergang'!$H$10,'Invoerblad heterogene watergang'!$N$10,IF(A52&lt;='Invoerblad heterogene watergang'!$H$11,'Invoerblad heterogene watergang'!$N$11,IF(A52&lt;='Invoerblad heterogene watergang'!$H$12,'Invoerblad heterogene watergang'!$N$12,IF(A52&lt;='Invoerblad heterogene watergang'!$H$13,'Invoerblad heterogene watergang'!$N$13,IF(A52&lt;='Invoerblad heterogene watergang'!$H$14,'Invoerblad heterogene watergang'!$N$14,IF(A52&lt;='Invoerblad heterogene watergang'!$H$15,'Invoerblad heterogene watergang'!$N$15,IF(A52&lt;='Invoerblad heterogene watergang'!$H$16,'Invoerblad heterogene watergang'!$N$16,IF(A52&lt;='Invoerblad heterogene watergang'!$H$17,'Invoerblad heterogene watergang'!$N$17,""))))))))))</f>
        <v>1</v>
      </c>
      <c r="J52" s="23" t="str">
        <f>IF(A52&lt;='Invoerblad heterogene watergang'!$H$9,'Invoerblad heterogene watergang'!$O$9,IF(A52&lt;='Invoerblad heterogene watergang'!$H$10,'Invoerblad heterogene watergang'!$O$10,IF(A52&lt;='Invoerblad heterogene watergang'!$H$11,'Invoerblad heterogene watergang'!$O$11,IF(A52&lt;='Invoerblad heterogene watergang'!$H$12,'Invoerblad heterogene watergang'!$O$12,IF(A52&lt;='Invoerblad heterogene watergang'!$H$13,'Invoerblad heterogene watergang'!$O$13,IF(A52&lt;='Invoerblad heterogene watergang'!$H$14,'Invoerblad heterogene watergang'!$O$14,IF(A52&lt;='Invoerblad heterogene watergang'!$H$15,'Invoerblad heterogene watergang'!$O$15,IF(A52&lt;='Invoerblad heterogene watergang'!$H$16,'Invoerblad heterogene watergang'!$O$16,IF(A52&lt;='Invoerblad heterogene watergang'!$H$17,'Invoerblad heterogene watergang'!$O$17,"")))))))))</f>
        <v>Nee</v>
      </c>
      <c r="K52" s="23">
        <f>(IF(A52&lt;='Invoerblad heterogene watergang'!$H$9,'Invoerblad heterogene watergang'!$L$9,IF(A52&lt;='Invoerblad heterogene watergang'!$H$10,'Invoerblad heterogene watergang'!$L$10,IF(A52&lt;='Invoerblad heterogene watergang'!$H$11,'Invoerblad heterogene watergang'!$L$11,IF(A52&lt;='Invoerblad heterogene watergang'!$H$12,'Invoerblad heterogene watergang'!$L$12,IF(A52&lt;='Invoerblad heterogene watergang'!$H$13,'Invoerblad heterogene watergang'!$L$13,IF(A52&lt;='Invoerblad heterogene watergang'!$H$14,'Invoerblad heterogene watergang'!$L$14,IF(A52&lt;='Invoerblad heterogene watergang'!$H$15,'Invoerblad heterogene watergang'!$L$15,IF(A52&lt;='Invoerblad heterogene watergang'!$H$16,'Invoerblad heterogene watergang'!$L$16,IF(A52&lt;='Invoerblad heterogene watergang'!$H$17,'Invoerblad heterogene watergang'!$L$17,""))))))))))</f>
        <v>100</v>
      </c>
      <c r="L52" s="23" t="str">
        <f>(IF(A52&lt;='Invoerblad heterogene watergang'!$H$9,'Invoerblad heterogene watergang'!$M$9,IF(A52&lt;='Invoerblad heterogene watergang'!$H$10,'Invoerblad heterogene watergang'!$M$10,IF(A52&lt;='Invoerblad heterogene watergang'!$H$11,'Invoerblad heterogene watergang'!$M$11,IF(A52&lt;='Invoerblad heterogene watergang'!$H$12,'Invoerblad heterogene watergang'!$M$12,IF(A52&lt;='Invoerblad heterogene watergang'!$H$13,'Invoerblad heterogene watergang'!$M$13,IF(A52&lt;='Invoerblad heterogene watergang'!$H$14,'Invoerblad heterogene watergang'!$M$14,IF(A52&lt;='Invoerblad heterogene watergang'!$H$15,'Invoerblad heterogene watergang'!$M$15,IF(A52&lt;='Invoerblad heterogene watergang'!$H$16,'Invoerblad heterogene watergang'!$M$16,IF(A52&lt;='Invoerblad heterogene watergang'!$H$17,'Invoerblad heterogene watergang'!$M$17,""))))))))))</f>
        <v>Begroeiing volgt bodemverloop</v>
      </c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67"/>
      <c r="AD52" s="23"/>
      <c r="AE52" s="23"/>
    </row>
    <row r="53" spans="1:31" s="103" customFormat="1" x14ac:dyDescent="0.35">
      <c r="A53" s="24">
        <f>IF(A52="","",IF((A52+1)&gt;MAX('Invoerblad heterogene watergang'!$H$9:$H$17),"",'Uitgebreide invoer'!A52+(MAX('Invoerblad heterogene watergang'!$H$9:$H$17)/1000)))</f>
        <v>34.29999999999999</v>
      </c>
      <c r="B53" s="23">
        <f>IF(A53&lt;='Invoerblad heterogene watergang'!$H$9,'Invoerblad heterogene watergang'!$J$9,IF(A53&lt;='Invoerblad heterogene watergang'!$H$10,'Invoerblad heterogene watergang'!$J$10,IF(A53&lt;='Invoerblad heterogene watergang'!$H$11,'Invoerblad heterogene watergang'!$J$11,IF(A53&lt;='Invoerblad heterogene watergang'!$H$12,'Invoerblad heterogene watergang'!$J$12,IF(A53&lt;='Invoerblad heterogene watergang'!$H$13,'Invoerblad heterogene watergang'!$J$13,IF(A53&lt;='Invoerblad heterogene watergang'!$H$14,'Invoerblad heterogene watergang'!$J$14,IF(A53&lt;='Invoerblad heterogene watergang'!$H$15,'Invoerblad heterogene watergang'!$J$15,IF(A53&lt;='Invoerblad heterogene watergang'!$H$16,'Invoerblad heterogene watergang'!$J$16,IF(A53&lt;='Invoerblad heterogene watergang'!$H$17,'Invoerblad heterogene watergang'!$J$17,"")))))))))</f>
        <v>0.3</v>
      </c>
      <c r="C53" s="23" t="str">
        <f>IF(A53&lt;='Invoerblad heterogene watergang'!$H$9,'Invoerblad heterogene watergang'!$K$9,IF(A53&lt;='Invoerblad heterogene watergang'!$H$10,'Invoerblad heterogene watergang'!$K$10,IF(A53&lt;='Invoerblad heterogene watergang'!$H$11,'Invoerblad heterogene watergang'!$K$11,IF(A53&lt;='Invoerblad heterogene watergang'!$H$12,'Invoerblad heterogene watergang'!$K$12,IF(A53&lt;='Invoerblad heterogene watergang'!$H$13,'Invoerblad heterogene watergang'!$K$13,IF(A53&lt;='Invoerblad heterogene watergang'!$H$14,'Invoerblad heterogene watergang'!$K$14,IF(A53&lt;='Invoerblad heterogene watergang'!$H$15,'Invoerblad heterogene watergang'!$K$15,IF(A53&lt;='Invoerblad heterogene watergang'!$H$16,'Invoerblad heterogene watergang'!$K$16,IF(A53&lt;='Invoerblad heterogene watergang'!$H$17,'Invoerblad heterogene watergang'!$K$17,"")))))))))</f>
        <v>30 - Grasachtigen en ondergedoken soorten</v>
      </c>
      <c r="D53" s="23">
        <f t="shared" si="0"/>
        <v>30</v>
      </c>
      <c r="E53" s="23">
        <f>'Invoerblad heterogene watergang'!$F$9</f>
        <v>1.5</v>
      </c>
      <c r="F53" s="23">
        <f>'Invoerblad heterogene watergang'!$E$9</f>
        <v>1.2</v>
      </c>
      <c r="G53" s="23">
        <f>'Invoerblad heterogene watergang'!$B$9</f>
        <v>1.2</v>
      </c>
      <c r="H53" s="23">
        <f>'Invoerblad heterogene watergang'!$C$9</f>
        <v>1</v>
      </c>
      <c r="I53" s="23">
        <f>IF(B53="","",IF(A53&lt;='Invoerblad heterogene watergang'!$H$9,'Invoerblad heterogene watergang'!$N$9,IF(A53&lt;='Invoerblad heterogene watergang'!$H$10,'Invoerblad heterogene watergang'!$N$10,IF(A53&lt;='Invoerblad heterogene watergang'!$H$11,'Invoerblad heterogene watergang'!$N$11,IF(A53&lt;='Invoerblad heterogene watergang'!$H$12,'Invoerblad heterogene watergang'!$N$12,IF(A53&lt;='Invoerblad heterogene watergang'!$H$13,'Invoerblad heterogene watergang'!$N$13,IF(A53&lt;='Invoerblad heterogene watergang'!$H$14,'Invoerblad heterogene watergang'!$N$14,IF(A53&lt;='Invoerblad heterogene watergang'!$H$15,'Invoerblad heterogene watergang'!$N$15,IF(A53&lt;='Invoerblad heterogene watergang'!$H$16,'Invoerblad heterogene watergang'!$N$16,IF(A53&lt;='Invoerblad heterogene watergang'!$H$17,'Invoerblad heterogene watergang'!$N$17,""))))))))))</f>
        <v>1</v>
      </c>
      <c r="J53" s="23" t="str">
        <f>IF(A53&lt;='Invoerblad heterogene watergang'!$H$9,'Invoerblad heterogene watergang'!$O$9,IF(A53&lt;='Invoerblad heterogene watergang'!$H$10,'Invoerblad heterogene watergang'!$O$10,IF(A53&lt;='Invoerblad heterogene watergang'!$H$11,'Invoerblad heterogene watergang'!$O$11,IF(A53&lt;='Invoerblad heterogene watergang'!$H$12,'Invoerblad heterogene watergang'!$O$12,IF(A53&lt;='Invoerblad heterogene watergang'!$H$13,'Invoerblad heterogene watergang'!$O$13,IF(A53&lt;='Invoerblad heterogene watergang'!$H$14,'Invoerblad heterogene watergang'!$O$14,IF(A53&lt;='Invoerblad heterogene watergang'!$H$15,'Invoerblad heterogene watergang'!$O$15,IF(A53&lt;='Invoerblad heterogene watergang'!$H$16,'Invoerblad heterogene watergang'!$O$16,IF(A53&lt;='Invoerblad heterogene watergang'!$H$17,'Invoerblad heterogene watergang'!$O$17,"")))))))))</f>
        <v>Nee</v>
      </c>
      <c r="K53" s="23">
        <f>(IF(A53&lt;='Invoerblad heterogene watergang'!$H$9,'Invoerblad heterogene watergang'!$L$9,IF(A53&lt;='Invoerblad heterogene watergang'!$H$10,'Invoerblad heterogene watergang'!$L$10,IF(A53&lt;='Invoerblad heterogene watergang'!$H$11,'Invoerblad heterogene watergang'!$L$11,IF(A53&lt;='Invoerblad heterogene watergang'!$H$12,'Invoerblad heterogene watergang'!$L$12,IF(A53&lt;='Invoerblad heterogene watergang'!$H$13,'Invoerblad heterogene watergang'!$L$13,IF(A53&lt;='Invoerblad heterogene watergang'!$H$14,'Invoerblad heterogene watergang'!$L$14,IF(A53&lt;='Invoerblad heterogene watergang'!$H$15,'Invoerblad heterogene watergang'!$L$15,IF(A53&lt;='Invoerblad heterogene watergang'!$H$16,'Invoerblad heterogene watergang'!$L$16,IF(A53&lt;='Invoerblad heterogene watergang'!$H$17,'Invoerblad heterogene watergang'!$L$17,""))))))))))</f>
        <v>100</v>
      </c>
      <c r="L53" s="23" t="str">
        <f>(IF(A53&lt;='Invoerblad heterogene watergang'!$H$9,'Invoerblad heterogene watergang'!$M$9,IF(A53&lt;='Invoerblad heterogene watergang'!$H$10,'Invoerblad heterogene watergang'!$M$10,IF(A53&lt;='Invoerblad heterogene watergang'!$H$11,'Invoerblad heterogene watergang'!$M$11,IF(A53&lt;='Invoerblad heterogene watergang'!$H$12,'Invoerblad heterogene watergang'!$M$12,IF(A53&lt;='Invoerblad heterogene watergang'!$H$13,'Invoerblad heterogene watergang'!$M$13,IF(A53&lt;='Invoerblad heterogene watergang'!$H$14,'Invoerblad heterogene watergang'!$M$14,IF(A53&lt;='Invoerblad heterogene watergang'!$H$15,'Invoerblad heterogene watergang'!$M$15,IF(A53&lt;='Invoerblad heterogene watergang'!$H$16,'Invoerblad heterogene watergang'!$M$16,IF(A53&lt;='Invoerblad heterogene watergang'!$H$17,'Invoerblad heterogene watergang'!$M$17,""))))))))))</f>
        <v>Begroeiing volgt bodemverloop</v>
      </c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67"/>
      <c r="AD53" s="23"/>
      <c r="AE53" s="23"/>
    </row>
    <row r="54" spans="1:31" s="103" customFormat="1" x14ac:dyDescent="0.35">
      <c r="A54" s="24">
        <f>IF(A53="","",IF((A53+1)&gt;MAX('Invoerblad heterogene watergang'!$H$9:$H$17),"",'Uitgebreide invoer'!A53+(MAX('Invoerblad heterogene watergang'!$H$9:$H$17)/1000)))</f>
        <v>34.999999999999993</v>
      </c>
      <c r="B54" s="23">
        <f>IF(A54&lt;='Invoerblad heterogene watergang'!$H$9,'Invoerblad heterogene watergang'!$J$9,IF(A54&lt;='Invoerblad heterogene watergang'!$H$10,'Invoerblad heterogene watergang'!$J$10,IF(A54&lt;='Invoerblad heterogene watergang'!$H$11,'Invoerblad heterogene watergang'!$J$11,IF(A54&lt;='Invoerblad heterogene watergang'!$H$12,'Invoerblad heterogene watergang'!$J$12,IF(A54&lt;='Invoerblad heterogene watergang'!$H$13,'Invoerblad heterogene watergang'!$J$13,IF(A54&lt;='Invoerblad heterogene watergang'!$H$14,'Invoerblad heterogene watergang'!$J$14,IF(A54&lt;='Invoerblad heterogene watergang'!$H$15,'Invoerblad heterogene watergang'!$J$15,IF(A54&lt;='Invoerblad heterogene watergang'!$H$16,'Invoerblad heterogene watergang'!$J$16,IF(A54&lt;='Invoerblad heterogene watergang'!$H$17,'Invoerblad heterogene watergang'!$J$17,"")))))))))</f>
        <v>0.3</v>
      </c>
      <c r="C54" s="23" t="str">
        <f>IF(A54&lt;='Invoerblad heterogene watergang'!$H$9,'Invoerblad heterogene watergang'!$K$9,IF(A54&lt;='Invoerblad heterogene watergang'!$H$10,'Invoerblad heterogene watergang'!$K$10,IF(A54&lt;='Invoerblad heterogene watergang'!$H$11,'Invoerblad heterogene watergang'!$K$11,IF(A54&lt;='Invoerblad heterogene watergang'!$H$12,'Invoerblad heterogene watergang'!$K$12,IF(A54&lt;='Invoerblad heterogene watergang'!$H$13,'Invoerblad heterogene watergang'!$K$13,IF(A54&lt;='Invoerblad heterogene watergang'!$H$14,'Invoerblad heterogene watergang'!$K$14,IF(A54&lt;='Invoerblad heterogene watergang'!$H$15,'Invoerblad heterogene watergang'!$K$15,IF(A54&lt;='Invoerblad heterogene watergang'!$H$16,'Invoerblad heterogene watergang'!$K$16,IF(A54&lt;='Invoerblad heterogene watergang'!$H$17,'Invoerblad heterogene watergang'!$K$17,"")))))))))</f>
        <v>30 - Grasachtigen en ondergedoken soorten</v>
      </c>
      <c r="D54" s="23">
        <f t="shared" si="0"/>
        <v>30</v>
      </c>
      <c r="E54" s="23">
        <f>'Invoerblad heterogene watergang'!$F$9</f>
        <v>1.5</v>
      </c>
      <c r="F54" s="23">
        <f>'Invoerblad heterogene watergang'!$E$9</f>
        <v>1.2</v>
      </c>
      <c r="G54" s="23">
        <f>'Invoerblad heterogene watergang'!$B$9</f>
        <v>1.2</v>
      </c>
      <c r="H54" s="23">
        <f>'Invoerblad heterogene watergang'!$C$9</f>
        <v>1</v>
      </c>
      <c r="I54" s="23">
        <f>IF(B54="","",IF(A54&lt;='Invoerblad heterogene watergang'!$H$9,'Invoerblad heterogene watergang'!$N$9,IF(A54&lt;='Invoerblad heterogene watergang'!$H$10,'Invoerblad heterogene watergang'!$N$10,IF(A54&lt;='Invoerblad heterogene watergang'!$H$11,'Invoerblad heterogene watergang'!$N$11,IF(A54&lt;='Invoerblad heterogene watergang'!$H$12,'Invoerblad heterogene watergang'!$N$12,IF(A54&lt;='Invoerblad heterogene watergang'!$H$13,'Invoerblad heterogene watergang'!$N$13,IF(A54&lt;='Invoerblad heterogene watergang'!$H$14,'Invoerblad heterogene watergang'!$N$14,IF(A54&lt;='Invoerblad heterogene watergang'!$H$15,'Invoerblad heterogene watergang'!$N$15,IF(A54&lt;='Invoerblad heterogene watergang'!$H$16,'Invoerblad heterogene watergang'!$N$16,IF(A54&lt;='Invoerblad heterogene watergang'!$H$17,'Invoerblad heterogene watergang'!$N$17,""))))))))))</f>
        <v>1</v>
      </c>
      <c r="J54" s="23" t="str">
        <f>IF(A54&lt;='Invoerblad heterogene watergang'!$H$9,'Invoerblad heterogene watergang'!$O$9,IF(A54&lt;='Invoerblad heterogene watergang'!$H$10,'Invoerblad heterogene watergang'!$O$10,IF(A54&lt;='Invoerblad heterogene watergang'!$H$11,'Invoerblad heterogene watergang'!$O$11,IF(A54&lt;='Invoerblad heterogene watergang'!$H$12,'Invoerblad heterogene watergang'!$O$12,IF(A54&lt;='Invoerblad heterogene watergang'!$H$13,'Invoerblad heterogene watergang'!$O$13,IF(A54&lt;='Invoerblad heterogene watergang'!$H$14,'Invoerblad heterogene watergang'!$O$14,IF(A54&lt;='Invoerblad heterogene watergang'!$H$15,'Invoerblad heterogene watergang'!$O$15,IF(A54&lt;='Invoerblad heterogene watergang'!$H$16,'Invoerblad heterogene watergang'!$O$16,IF(A54&lt;='Invoerblad heterogene watergang'!$H$17,'Invoerblad heterogene watergang'!$O$17,"")))))))))</f>
        <v>Nee</v>
      </c>
      <c r="K54" s="23">
        <f>(IF(A54&lt;='Invoerblad heterogene watergang'!$H$9,'Invoerblad heterogene watergang'!$L$9,IF(A54&lt;='Invoerblad heterogene watergang'!$H$10,'Invoerblad heterogene watergang'!$L$10,IF(A54&lt;='Invoerblad heterogene watergang'!$H$11,'Invoerblad heterogene watergang'!$L$11,IF(A54&lt;='Invoerblad heterogene watergang'!$H$12,'Invoerblad heterogene watergang'!$L$12,IF(A54&lt;='Invoerblad heterogene watergang'!$H$13,'Invoerblad heterogene watergang'!$L$13,IF(A54&lt;='Invoerblad heterogene watergang'!$H$14,'Invoerblad heterogene watergang'!$L$14,IF(A54&lt;='Invoerblad heterogene watergang'!$H$15,'Invoerblad heterogene watergang'!$L$15,IF(A54&lt;='Invoerblad heterogene watergang'!$H$16,'Invoerblad heterogene watergang'!$L$16,IF(A54&lt;='Invoerblad heterogene watergang'!$H$17,'Invoerblad heterogene watergang'!$L$17,""))))))))))</f>
        <v>100</v>
      </c>
      <c r="L54" s="23" t="str">
        <f>(IF(A54&lt;='Invoerblad heterogene watergang'!$H$9,'Invoerblad heterogene watergang'!$M$9,IF(A54&lt;='Invoerblad heterogene watergang'!$H$10,'Invoerblad heterogene watergang'!$M$10,IF(A54&lt;='Invoerblad heterogene watergang'!$H$11,'Invoerblad heterogene watergang'!$M$11,IF(A54&lt;='Invoerblad heterogene watergang'!$H$12,'Invoerblad heterogene watergang'!$M$12,IF(A54&lt;='Invoerblad heterogene watergang'!$H$13,'Invoerblad heterogene watergang'!$M$13,IF(A54&lt;='Invoerblad heterogene watergang'!$H$14,'Invoerblad heterogene watergang'!$M$14,IF(A54&lt;='Invoerblad heterogene watergang'!$H$15,'Invoerblad heterogene watergang'!$M$15,IF(A54&lt;='Invoerblad heterogene watergang'!$H$16,'Invoerblad heterogene watergang'!$M$16,IF(A54&lt;='Invoerblad heterogene watergang'!$H$17,'Invoerblad heterogene watergang'!$M$17,""))))))))))</f>
        <v>Begroeiing volgt bodemverloop</v>
      </c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67"/>
      <c r="AD54" s="23"/>
      <c r="AE54" s="23"/>
    </row>
    <row r="55" spans="1:31" s="103" customFormat="1" x14ac:dyDescent="0.35">
      <c r="A55" s="24">
        <f>IF(A54="","",IF((A54+1)&gt;MAX('Invoerblad heterogene watergang'!$H$9:$H$17),"",'Uitgebreide invoer'!A54+(MAX('Invoerblad heterogene watergang'!$H$9:$H$17)/1000)))</f>
        <v>35.699999999999996</v>
      </c>
      <c r="B55" s="23">
        <f>IF(A55&lt;='Invoerblad heterogene watergang'!$H$9,'Invoerblad heterogene watergang'!$J$9,IF(A55&lt;='Invoerblad heterogene watergang'!$H$10,'Invoerblad heterogene watergang'!$J$10,IF(A55&lt;='Invoerblad heterogene watergang'!$H$11,'Invoerblad heterogene watergang'!$J$11,IF(A55&lt;='Invoerblad heterogene watergang'!$H$12,'Invoerblad heterogene watergang'!$J$12,IF(A55&lt;='Invoerblad heterogene watergang'!$H$13,'Invoerblad heterogene watergang'!$J$13,IF(A55&lt;='Invoerblad heterogene watergang'!$H$14,'Invoerblad heterogene watergang'!$J$14,IF(A55&lt;='Invoerblad heterogene watergang'!$H$15,'Invoerblad heterogene watergang'!$J$15,IF(A55&lt;='Invoerblad heterogene watergang'!$H$16,'Invoerblad heterogene watergang'!$J$16,IF(A55&lt;='Invoerblad heterogene watergang'!$H$17,'Invoerblad heterogene watergang'!$J$17,"")))))))))</f>
        <v>0.3</v>
      </c>
      <c r="C55" s="23" t="str">
        <f>IF(A55&lt;='Invoerblad heterogene watergang'!$H$9,'Invoerblad heterogene watergang'!$K$9,IF(A55&lt;='Invoerblad heterogene watergang'!$H$10,'Invoerblad heterogene watergang'!$K$10,IF(A55&lt;='Invoerblad heterogene watergang'!$H$11,'Invoerblad heterogene watergang'!$K$11,IF(A55&lt;='Invoerblad heterogene watergang'!$H$12,'Invoerblad heterogene watergang'!$K$12,IF(A55&lt;='Invoerblad heterogene watergang'!$H$13,'Invoerblad heterogene watergang'!$K$13,IF(A55&lt;='Invoerblad heterogene watergang'!$H$14,'Invoerblad heterogene watergang'!$K$14,IF(A55&lt;='Invoerblad heterogene watergang'!$H$15,'Invoerblad heterogene watergang'!$K$15,IF(A55&lt;='Invoerblad heterogene watergang'!$H$16,'Invoerblad heterogene watergang'!$K$16,IF(A55&lt;='Invoerblad heterogene watergang'!$H$17,'Invoerblad heterogene watergang'!$K$17,"")))))))))</f>
        <v>30 - Grasachtigen en ondergedoken soorten</v>
      </c>
      <c r="D55" s="23">
        <f t="shared" si="0"/>
        <v>30</v>
      </c>
      <c r="E55" s="23">
        <f>'Invoerblad heterogene watergang'!$F$9</f>
        <v>1.5</v>
      </c>
      <c r="F55" s="23">
        <f>'Invoerblad heterogene watergang'!$E$9</f>
        <v>1.2</v>
      </c>
      <c r="G55" s="23">
        <f>'Invoerblad heterogene watergang'!$B$9</f>
        <v>1.2</v>
      </c>
      <c r="H55" s="23">
        <f>'Invoerblad heterogene watergang'!$C$9</f>
        <v>1</v>
      </c>
      <c r="I55" s="23">
        <f>IF(B55="","",IF(A55&lt;='Invoerblad heterogene watergang'!$H$9,'Invoerblad heterogene watergang'!$N$9,IF(A55&lt;='Invoerblad heterogene watergang'!$H$10,'Invoerblad heterogene watergang'!$N$10,IF(A55&lt;='Invoerblad heterogene watergang'!$H$11,'Invoerblad heterogene watergang'!$N$11,IF(A55&lt;='Invoerblad heterogene watergang'!$H$12,'Invoerblad heterogene watergang'!$N$12,IF(A55&lt;='Invoerblad heterogene watergang'!$H$13,'Invoerblad heterogene watergang'!$N$13,IF(A55&lt;='Invoerblad heterogene watergang'!$H$14,'Invoerblad heterogene watergang'!$N$14,IF(A55&lt;='Invoerblad heterogene watergang'!$H$15,'Invoerblad heterogene watergang'!$N$15,IF(A55&lt;='Invoerblad heterogene watergang'!$H$16,'Invoerblad heterogene watergang'!$N$16,IF(A55&lt;='Invoerblad heterogene watergang'!$H$17,'Invoerblad heterogene watergang'!$N$17,""))))))))))</f>
        <v>1</v>
      </c>
      <c r="J55" s="23" t="str">
        <f>IF(A55&lt;='Invoerblad heterogene watergang'!$H$9,'Invoerblad heterogene watergang'!$O$9,IF(A55&lt;='Invoerblad heterogene watergang'!$H$10,'Invoerblad heterogene watergang'!$O$10,IF(A55&lt;='Invoerblad heterogene watergang'!$H$11,'Invoerblad heterogene watergang'!$O$11,IF(A55&lt;='Invoerblad heterogene watergang'!$H$12,'Invoerblad heterogene watergang'!$O$12,IF(A55&lt;='Invoerblad heterogene watergang'!$H$13,'Invoerblad heterogene watergang'!$O$13,IF(A55&lt;='Invoerblad heterogene watergang'!$H$14,'Invoerblad heterogene watergang'!$O$14,IF(A55&lt;='Invoerblad heterogene watergang'!$H$15,'Invoerblad heterogene watergang'!$O$15,IF(A55&lt;='Invoerblad heterogene watergang'!$H$16,'Invoerblad heterogene watergang'!$O$16,IF(A55&lt;='Invoerblad heterogene watergang'!$H$17,'Invoerblad heterogene watergang'!$O$17,"")))))))))</f>
        <v>Nee</v>
      </c>
      <c r="K55" s="23">
        <f>(IF(A55&lt;='Invoerblad heterogene watergang'!$H$9,'Invoerblad heterogene watergang'!$L$9,IF(A55&lt;='Invoerblad heterogene watergang'!$H$10,'Invoerblad heterogene watergang'!$L$10,IF(A55&lt;='Invoerblad heterogene watergang'!$H$11,'Invoerblad heterogene watergang'!$L$11,IF(A55&lt;='Invoerblad heterogene watergang'!$H$12,'Invoerblad heterogene watergang'!$L$12,IF(A55&lt;='Invoerblad heterogene watergang'!$H$13,'Invoerblad heterogene watergang'!$L$13,IF(A55&lt;='Invoerblad heterogene watergang'!$H$14,'Invoerblad heterogene watergang'!$L$14,IF(A55&lt;='Invoerblad heterogene watergang'!$H$15,'Invoerblad heterogene watergang'!$L$15,IF(A55&lt;='Invoerblad heterogene watergang'!$H$16,'Invoerblad heterogene watergang'!$L$16,IF(A55&lt;='Invoerblad heterogene watergang'!$H$17,'Invoerblad heterogene watergang'!$L$17,""))))))))))</f>
        <v>100</v>
      </c>
      <c r="L55" s="23" t="str">
        <f>(IF(A55&lt;='Invoerblad heterogene watergang'!$H$9,'Invoerblad heterogene watergang'!$M$9,IF(A55&lt;='Invoerblad heterogene watergang'!$H$10,'Invoerblad heterogene watergang'!$M$10,IF(A55&lt;='Invoerblad heterogene watergang'!$H$11,'Invoerblad heterogene watergang'!$M$11,IF(A55&lt;='Invoerblad heterogene watergang'!$H$12,'Invoerblad heterogene watergang'!$M$12,IF(A55&lt;='Invoerblad heterogene watergang'!$H$13,'Invoerblad heterogene watergang'!$M$13,IF(A55&lt;='Invoerblad heterogene watergang'!$H$14,'Invoerblad heterogene watergang'!$M$14,IF(A55&lt;='Invoerblad heterogene watergang'!$H$15,'Invoerblad heterogene watergang'!$M$15,IF(A55&lt;='Invoerblad heterogene watergang'!$H$16,'Invoerblad heterogene watergang'!$M$16,IF(A55&lt;='Invoerblad heterogene watergang'!$H$17,'Invoerblad heterogene watergang'!$M$17,""))))))))))</f>
        <v>Begroeiing volgt bodemverloop</v>
      </c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67"/>
      <c r="AD55" s="23"/>
      <c r="AE55" s="23"/>
    </row>
    <row r="56" spans="1:31" s="103" customFormat="1" x14ac:dyDescent="0.35">
      <c r="A56" s="24">
        <f>IF(A55="","",IF((A55+1)&gt;MAX('Invoerblad heterogene watergang'!$H$9:$H$17),"",'Uitgebreide invoer'!A55+(MAX('Invoerblad heterogene watergang'!$H$9:$H$17)/1000)))</f>
        <v>36.4</v>
      </c>
      <c r="B56" s="23">
        <f>IF(A56&lt;='Invoerblad heterogene watergang'!$H$9,'Invoerblad heterogene watergang'!$J$9,IF(A56&lt;='Invoerblad heterogene watergang'!$H$10,'Invoerblad heterogene watergang'!$J$10,IF(A56&lt;='Invoerblad heterogene watergang'!$H$11,'Invoerblad heterogene watergang'!$J$11,IF(A56&lt;='Invoerblad heterogene watergang'!$H$12,'Invoerblad heterogene watergang'!$J$12,IF(A56&lt;='Invoerblad heterogene watergang'!$H$13,'Invoerblad heterogene watergang'!$J$13,IF(A56&lt;='Invoerblad heterogene watergang'!$H$14,'Invoerblad heterogene watergang'!$J$14,IF(A56&lt;='Invoerblad heterogene watergang'!$H$15,'Invoerblad heterogene watergang'!$J$15,IF(A56&lt;='Invoerblad heterogene watergang'!$H$16,'Invoerblad heterogene watergang'!$J$16,IF(A56&lt;='Invoerblad heterogene watergang'!$H$17,'Invoerblad heterogene watergang'!$J$17,"")))))))))</f>
        <v>0.3</v>
      </c>
      <c r="C56" s="23" t="str">
        <f>IF(A56&lt;='Invoerblad heterogene watergang'!$H$9,'Invoerblad heterogene watergang'!$K$9,IF(A56&lt;='Invoerblad heterogene watergang'!$H$10,'Invoerblad heterogene watergang'!$K$10,IF(A56&lt;='Invoerblad heterogene watergang'!$H$11,'Invoerblad heterogene watergang'!$K$11,IF(A56&lt;='Invoerblad heterogene watergang'!$H$12,'Invoerblad heterogene watergang'!$K$12,IF(A56&lt;='Invoerblad heterogene watergang'!$H$13,'Invoerblad heterogene watergang'!$K$13,IF(A56&lt;='Invoerblad heterogene watergang'!$H$14,'Invoerblad heterogene watergang'!$K$14,IF(A56&lt;='Invoerblad heterogene watergang'!$H$15,'Invoerblad heterogene watergang'!$K$15,IF(A56&lt;='Invoerblad heterogene watergang'!$H$16,'Invoerblad heterogene watergang'!$K$16,IF(A56&lt;='Invoerblad heterogene watergang'!$H$17,'Invoerblad heterogene watergang'!$K$17,"")))))))))</f>
        <v>30 - Grasachtigen en ondergedoken soorten</v>
      </c>
      <c r="D56" s="23">
        <f t="shared" si="0"/>
        <v>30</v>
      </c>
      <c r="E56" s="23">
        <f>'Invoerblad heterogene watergang'!$F$9</f>
        <v>1.5</v>
      </c>
      <c r="F56" s="23">
        <f>'Invoerblad heterogene watergang'!$E$9</f>
        <v>1.2</v>
      </c>
      <c r="G56" s="23">
        <f>'Invoerblad heterogene watergang'!$B$9</f>
        <v>1.2</v>
      </c>
      <c r="H56" s="23">
        <f>'Invoerblad heterogene watergang'!$C$9</f>
        <v>1</v>
      </c>
      <c r="I56" s="23">
        <f>IF(B56="","",IF(A56&lt;='Invoerblad heterogene watergang'!$H$9,'Invoerblad heterogene watergang'!$N$9,IF(A56&lt;='Invoerblad heterogene watergang'!$H$10,'Invoerblad heterogene watergang'!$N$10,IF(A56&lt;='Invoerblad heterogene watergang'!$H$11,'Invoerblad heterogene watergang'!$N$11,IF(A56&lt;='Invoerblad heterogene watergang'!$H$12,'Invoerblad heterogene watergang'!$N$12,IF(A56&lt;='Invoerblad heterogene watergang'!$H$13,'Invoerblad heterogene watergang'!$N$13,IF(A56&lt;='Invoerblad heterogene watergang'!$H$14,'Invoerblad heterogene watergang'!$N$14,IF(A56&lt;='Invoerblad heterogene watergang'!$H$15,'Invoerblad heterogene watergang'!$N$15,IF(A56&lt;='Invoerblad heterogene watergang'!$H$16,'Invoerblad heterogene watergang'!$N$16,IF(A56&lt;='Invoerblad heterogene watergang'!$H$17,'Invoerblad heterogene watergang'!$N$17,""))))))))))</f>
        <v>1</v>
      </c>
      <c r="J56" s="23" t="str">
        <f>IF(A56&lt;='Invoerblad heterogene watergang'!$H$9,'Invoerblad heterogene watergang'!$O$9,IF(A56&lt;='Invoerblad heterogene watergang'!$H$10,'Invoerblad heterogene watergang'!$O$10,IF(A56&lt;='Invoerblad heterogene watergang'!$H$11,'Invoerblad heterogene watergang'!$O$11,IF(A56&lt;='Invoerblad heterogene watergang'!$H$12,'Invoerblad heterogene watergang'!$O$12,IF(A56&lt;='Invoerblad heterogene watergang'!$H$13,'Invoerblad heterogene watergang'!$O$13,IF(A56&lt;='Invoerblad heterogene watergang'!$H$14,'Invoerblad heterogene watergang'!$O$14,IF(A56&lt;='Invoerblad heterogene watergang'!$H$15,'Invoerblad heterogene watergang'!$O$15,IF(A56&lt;='Invoerblad heterogene watergang'!$H$16,'Invoerblad heterogene watergang'!$O$16,IF(A56&lt;='Invoerblad heterogene watergang'!$H$17,'Invoerblad heterogene watergang'!$O$17,"")))))))))</f>
        <v>Nee</v>
      </c>
      <c r="K56" s="23">
        <f>(IF(A56&lt;='Invoerblad heterogene watergang'!$H$9,'Invoerblad heterogene watergang'!$L$9,IF(A56&lt;='Invoerblad heterogene watergang'!$H$10,'Invoerblad heterogene watergang'!$L$10,IF(A56&lt;='Invoerblad heterogene watergang'!$H$11,'Invoerblad heterogene watergang'!$L$11,IF(A56&lt;='Invoerblad heterogene watergang'!$H$12,'Invoerblad heterogene watergang'!$L$12,IF(A56&lt;='Invoerblad heterogene watergang'!$H$13,'Invoerblad heterogene watergang'!$L$13,IF(A56&lt;='Invoerblad heterogene watergang'!$H$14,'Invoerblad heterogene watergang'!$L$14,IF(A56&lt;='Invoerblad heterogene watergang'!$H$15,'Invoerblad heterogene watergang'!$L$15,IF(A56&lt;='Invoerblad heterogene watergang'!$H$16,'Invoerblad heterogene watergang'!$L$16,IF(A56&lt;='Invoerblad heterogene watergang'!$H$17,'Invoerblad heterogene watergang'!$L$17,""))))))))))</f>
        <v>100</v>
      </c>
      <c r="L56" s="23" t="str">
        <f>(IF(A56&lt;='Invoerblad heterogene watergang'!$H$9,'Invoerblad heterogene watergang'!$M$9,IF(A56&lt;='Invoerblad heterogene watergang'!$H$10,'Invoerblad heterogene watergang'!$M$10,IF(A56&lt;='Invoerblad heterogene watergang'!$H$11,'Invoerblad heterogene watergang'!$M$11,IF(A56&lt;='Invoerblad heterogene watergang'!$H$12,'Invoerblad heterogene watergang'!$M$12,IF(A56&lt;='Invoerblad heterogene watergang'!$H$13,'Invoerblad heterogene watergang'!$M$13,IF(A56&lt;='Invoerblad heterogene watergang'!$H$14,'Invoerblad heterogene watergang'!$M$14,IF(A56&lt;='Invoerblad heterogene watergang'!$H$15,'Invoerblad heterogene watergang'!$M$15,IF(A56&lt;='Invoerblad heterogene watergang'!$H$16,'Invoerblad heterogene watergang'!$M$16,IF(A56&lt;='Invoerblad heterogene watergang'!$H$17,'Invoerblad heterogene watergang'!$M$17,""))))))))))</f>
        <v>Begroeiing volgt bodemverloop</v>
      </c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67"/>
      <c r="AD56" s="23"/>
      <c r="AE56" s="23"/>
    </row>
    <row r="57" spans="1:31" s="103" customFormat="1" x14ac:dyDescent="0.35">
      <c r="A57" s="24">
        <f>IF(A56="","",IF((A56+1)&gt;MAX('Invoerblad heterogene watergang'!$H$9:$H$17),"",'Uitgebreide invoer'!A56+(MAX('Invoerblad heterogene watergang'!$H$9:$H$17)/1000)))</f>
        <v>37.1</v>
      </c>
      <c r="B57" s="23">
        <f>IF(A57&lt;='Invoerblad heterogene watergang'!$H$9,'Invoerblad heterogene watergang'!$J$9,IF(A57&lt;='Invoerblad heterogene watergang'!$H$10,'Invoerblad heterogene watergang'!$J$10,IF(A57&lt;='Invoerblad heterogene watergang'!$H$11,'Invoerblad heterogene watergang'!$J$11,IF(A57&lt;='Invoerblad heterogene watergang'!$H$12,'Invoerblad heterogene watergang'!$J$12,IF(A57&lt;='Invoerblad heterogene watergang'!$H$13,'Invoerblad heterogene watergang'!$J$13,IF(A57&lt;='Invoerblad heterogene watergang'!$H$14,'Invoerblad heterogene watergang'!$J$14,IF(A57&lt;='Invoerblad heterogene watergang'!$H$15,'Invoerblad heterogene watergang'!$J$15,IF(A57&lt;='Invoerblad heterogene watergang'!$H$16,'Invoerblad heterogene watergang'!$J$16,IF(A57&lt;='Invoerblad heterogene watergang'!$H$17,'Invoerblad heterogene watergang'!$J$17,"")))))))))</f>
        <v>0.3</v>
      </c>
      <c r="C57" s="23" t="str">
        <f>IF(A57&lt;='Invoerblad heterogene watergang'!$H$9,'Invoerblad heterogene watergang'!$K$9,IF(A57&lt;='Invoerblad heterogene watergang'!$H$10,'Invoerblad heterogene watergang'!$K$10,IF(A57&lt;='Invoerblad heterogene watergang'!$H$11,'Invoerblad heterogene watergang'!$K$11,IF(A57&lt;='Invoerblad heterogene watergang'!$H$12,'Invoerblad heterogene watergang'!$K$12,IF(A57&lt;='Invoerblad heterogene watergang'!$H$13,'Invoerblad heterogene watergang'!$K$13,IF(A57&lt;='Invoerblad heterogene watergang'!$H$14,'Invoerblad heterogene watergang'!$K$14,IF(A57&lt;='Invoerblad heterogene watergang'!$H$15,'Invoerblad heterogene watergang'!$K$15,IF(A57&lt;='Invoerblad heterogene watergang'!$H$16,'Invoerblad heterogene watergang'!$K$16,IF(A57&lt;='Invoerblad heterogene watergang'!$H$17,'Invoerblad heterogene watergang'!$K$17,"")))))))))</f>
        <v>30 - Grasachtigen en ondergedoken soorten</v>
      </c>
      <c r="D57" s="23">
        <f t="shared" si="0"/>
        <v>30</v>
      </c>
      <c r="E57" s="23">
        <f>'Invoerblad heterogene watergang'!$F$9</f>
        <v>1.5</v>
      </c>
      <c r="F57" s="23">
        <f>'Invoerblad heterogene watergang'!$E$9</f>
        <v>1.2</v>
      </c>
      <c r="G57" s="23">
        <f>'Invoerblad heterogene watergang'!$B$9</f>
        <v>1.2</v>
      </c>
      <c r="H57" s="23">
        <f>'Invoerblad heterogene watergang'!$C$9</f>
        <v>1</v>
      </c>
      <c r="I57" s="23">
        <f>IF(B57="","",IF(A57&lt;='Invoerblad heterogene watergang'!$H$9,'Invoerblad heterogene watergang'!$N$9,IF(A57&lt;='Invoerblad heterogene watergang'!$H$10,'Invoerblad heterogene watergang'!$N$10,IF(A57&lt;='Invoerblad heterogene watergang'!$H$11,'Invoerblad heterogene watergang'!$N$11,IF(A57&lt;='Invoerblad heterogene watergang'!$H$12,'Invoerblad heterogene watergang'!$N$12,IF(A57&lt;='Invoerblad heterogene watergang'!$H$13,'Invoerblad heterogene watergang'!$N$13,IF(A57&lt;='Invoerblad heterogene watergang'!$H$14,'Invoerblad heterogene watergang'!$N$14,IF(A57&lt;='Invoerblad heterogene watergang'!$H$15,'Invoerblad heterogene watergang'!$N$15,IF(A57&lt;='Invoerblad heterogene watergang'!$H$16,'Invoerblad heterogene watergang'!$N$16,IF(A57&lt;='Invoerblad heterogene watergang'!$H$17,'Invoerblad heterogene watergang'!$N$17,""))))))))))</f>
        <v>1</v>
      </c>
      <c r="J57" s="23" t="str">
        <f>IF(A57&lt;='Invoerblad heterogene watergang'!$H$9,'Invoerblad heterogene watergang'!$O$9,IF(A57&lt;='Invoerblad heterogene watergang'!$H$10,'Invoerblad heterogene watergang'!$O$10,IF(A57&lt;='Invoerblad heterogene watergang'!$H$11,'Invoerblad heterogene watergang'!$O$11,IF(A57&lt;='Invoerblad heterogene watergang'!$H$12,'Invoerblad heterogene watergang'!$O$12,IF(A57&lt;='Invoerblad heterogene watergang'!$H$13,'Invoerblad heterogene watergang'!$O$13,IF(A57&lt;='Invoerblad heterogene watergang'!$H$14,'Invoerblad heterogene watergang'!$O$14,IF(A57&lt;='Invoerblad heterogene watergang'!$H$15,'Invoerblad heterogene watergang'!$O$15,IF(A57&lt;='Invoerblad heterogene watergang'!$H$16,'Invoerblad heterogene watergang'!$O$16,IF(A57&lt;='Invoerblad heterogene watergang'!$H$17,'Invoerblad heterogene watergang'!$O$17,"")))))))))</f>
        <v>Nee</v>
      </c>
      <c r="K57" s="23">
        <f>(IF(A57&lt;='Invoerblad heterogene watergang'!$H$9,'Invoerblad heterogene watergang'!$L$9,IF(A57&lt;='Invoerblad heterogene watergang'!$H$10,'Invoerblad heterogene watergang'!$L$10,IF(A57&lt;='Invoerblad heterogene watergang'!$H$11,'Invoerblad heterogene watergang'!$L$11,IF(A57&lt;='Invoerblad heterogene watergang'!$H$12,'Invoerblad heterogene watergang'!$L$12,IF(A57&lt;='Invoerblad heterogene watergang'!$H$13,'Invoerblad heterogene watergang'!$L$13,IF(A57&lt;='Invoerblad heterogene watergang'!$H$14,'Invoerblad heterogene watergang'!$L$14,IF(A57&lt;='Invoerblad heterogene watergang'!$H$15,'Invoerblad heterogene watergang'!$L$15,IF(A57&lt;='Invoerblad heterogene watergang'!$H$16,'Invoerblad heterogene watergang'!$L$16,IF(A57&lt;='Invoerblad heterogene watergang'!$H$17,'Invoerblad heterogene watergang'!$L$17,""))))))))))</f>
        <v>100</v>
      </c>
      <c r="L57" s="23" t="str">
        <f>(IF(A57&lt;='Invoerblad heterogene watergang'!$H$9,'Invoerblad heterogene watergang'!$M$9,IF(A57&lt;='Invoerblad heterogene watergang'!$H$10,'Invoerblad heterogene watergang'!$M$10,IF(A57&lt;='Invoerblad heterogene watergang'!$H$11,'Invoerblad heterogene watergang'!$M$11,IF(A57&lt;='Invoerblad heterogene watergang'!$H$12,'Invoerblad heterogene watergang'!$M$12,IF(A57&lt;='Invoerblad heterogene watergang'!$H$13,'Invoerblad heterogene watergang'!$M$13,IF(A57&lt;='Invoerblad heterogene watergang'!$H$14,'Invoerblad heterogene watergang'!$M$14,IF(A57&lt;='Invoerblad heterogene watergang'!$H$15,'Invoerblad heterogene watergang'!$M$15,IF(A57&lt;='Invoerblad heterogene watergang'!$H$16,'Invoerblad heterogene watergang'!$M$16,IF(A57&lt;='Invoerblad heterogene watergang'!$H$17,'Invoerblad heterogene watergang'!$M$17,""))))))))))</f>
        <v>Begroeiing volgt bodemverloop</v>
      </c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67"/>
      <c r="AD57" s="23"/>
      <c r="AE57" s="23"/>
    </row>
    <row r="58" spans="1:31" s="103" customFormat="1" x14ac:dyDescent="0.35">
      <c r="A58" s="24">
        <f>IF(A57="","",IF((A57+1)&gt;MAX('Invoerblad heterogene watergang'!$H$9:$H$17),"",'Uitgebreide invoer'!A57+(MAX('Invoerblad heterogene watergang'!$H$9:$H$17)/1000)))</f>
        <v>37.800000000000004</v>
      </c>
      <c r="B58" s="23">
        <f>IF(A58&lt;='Invoerblad heterogene watergang'!$H$9,'Invoerblad heterogene watergang'!$J$9,IF(A58&lt;='Invoerblad heterogene watergang'!$H$10,'Invoerblad heterogene watergang'!$J$10,IF(A58&lt;='Invoerblad heterogene watergang'!$H$11,'Invoerblad heterogene watergang'!$J$11,IF(A58&lt;='Invoerblad heterogene watergang'!$H$12,'Invoerblad heterogene watergang'!$J$12,IF(A58&lt;='Invoerblad heterogene watergang'!$H$13,'Invoerblad heterogene watergang'!$J$13,IF(A58&lt;='Invoerblad heterogene watergang'!$H$14,'Invoerblad heterogene watergang'!$J$14,IF(A58&lt;='Invoerblad heterogene watergang'!$H$15,'Invoerblad heterogene watergang'!$J$15,IF(A58&lt;='Invoerblad heterogene watergang'!$H$16,'Invoerblad heterogene watergang'!$J$16,IF(A58&lt;='Invoerblad heterogene watergang'!$H$17,'Invoerblad heterogene watergang'!$J$17,"")))))))))</f>
        <v>0.3</v>
      </c>
      <c r="C58" s="23" t="str">
        <f>IF(A58&lt;='Invoerblad heterogene watergang'!$H$9,'Invoerblad heterogene watergang'!$K$9,IF(A58&lt;='Invoerblad heterogene watergang'!$H$10,'Invoerblad heterogene watergang'!$K$10,IF(A58&lt;='Invoerblad heterogene watergang'!$H$11,'Invoerblad heterogene watergang'!$K$11,IF(A58&lt;='Invoerblad heterogene watergang'!$H$12,'Invoerblad heterogene watergang'!$K$12,IF(A58&lt;='Invoerblad heterogene watergang'!$H$13,'Invoerblad heterogene watergang'!$K$13,IF(A58&lt;='Invoerblad heterogene watergang'!$H$14,'Invoerblad heterogene watergang'!$K$14,IF(A58&lt;='Invoerblad heterogene watergang'!$H$15,'Invoerblad heterogene watergang'!$K$15,IF(A58&lt;='Invoerblad heterogene watergang'!$H$16,'Invoerblad heterogene watergang'!$K$16,IF(A58&lt;='Invoerblad heterogene watergang'!$H$17,'Invoerblad heterogene watergang'!$K$17,"")))))))))</f>
        <v>30 - Grasachtigen en ondergedoken soorten</v>
      </c>
      <c r="D58" s="23">
        <f t="shared" si="0"/>
        <v>30</v>
      </c>
      <c r="E58" s="23">
        <f>'Invoerblad heterogene watergang'!$F$9</f>
        <v>1.5</v>
      </c>
      <c r="F58" s="23">
        <f>'Invoerblad heterogene watergang'!$E$9</f>
        <v>1.2</v>
      </c>
      <c r="G58" s="23">
        <f>'Invoerblad heterogene watergang'!$B$9</f>
        <v>1.2</v>
      </c>
      <c r="H58" s="23">
        <f>'Invoerblad heterogene watergang'!$C$9</f>
        <v>1</v>
      </c>
      <c r="I58" s="23">
        <f>IF(B58="","",IF(A58&lt;='Invoerblad heterogene watergang'!$H$9,'Invoerblad heterogene watergang'!$N$9,IF(A58&lt;='Invoerblad heterogene watergang'!$H$10,'Invoerblad heterogene watergang'!$N$10,IF(A58&lt;='Invoerblad heterogene watergang'!$H$11,'Invoerblad heterogene watergang'!$N$11,IF(A58&lt;='Invoerblad heterogene watergang'!$H$12,'Invoerblad heterogene watergang'!$N$12,IF(A58&lt;='Invoerblad heterogene watergang'!$H$13,'Invoerblad heterogene watergang'!$N$13,IF(A58&lt;='Invoerblad heterogene watergang'!$H$14,'Invoerblad heterogene watergang'!$N$14,IF(A58&lt;='Invoerblad heterogene watergang'!$H$15,'Invoerblad heterogene watergang'!$N$15,IF(A58&lt;='Invoerblad heterogene watergang'!$H$16,'Invoerblad heterogene watergang'!$N$16,IF(A58&lt;='Invoerblad heterogene watergang'!$H$17,'Invoerblad heterogene watergang'!$N$17,""))))))))))</f>
        <v>1</v>
      </c>
      <c r="J58" s="23" t="str">
        <f>IF(A58&lt;='Invoerblad heterogene watergang'!$H$9,'Invoerblad heterogene watergang'!$O$9,IF(A58&lt;='Invoerblad heterogene watergang'!$H$10,'Invoerblad heterogene watergang'!$O$10,IF(A58&lt;='Invoerblad heterogene watergang'!$H$11,'Invoerblad heterogene watergang'!$O$11,IF(A58&lt;='Invoerblad heterogene watergang'!$H$12,'Invoerblad heterogene watergang'!$O$12,IF(A58&lt;='Invoerblad heterogene watergang'!$H$13,'Invoerblad heterogene watergang'!$O$13,IF(A58&lt;='Invoerblad heterogene watergang'!$H$14,'Invoerblad heterogene watergang'!$O$14,IF(A58&lt;='Invoerblad heterogene watergang'!$H$15,'Invoerblad heterogene watergang'!$O$15,IF(A58&lt;='Invoerblad heterogene watergang'!$H$16,'Invoerblad heterogene watergang'!$O$16,IF(A58&lt;='Invoerblad heterogene watergang'!$H$17,'Invoerblad heterogene watergang'!$O$17,"")))))))))</f>
        <v>Nee</v>
      </c>
      <c r="K58" s="23">
        <f>(IF(A58&lt;='Invoerblad heterogene watergang'!$H$9,'Invoerblad heterogene watergang'!$L$9,IF(A58&lt;='Invoerblad heterogene watergang'!$H$10,'Invoerblad heterogene watergang'!$L$10,IF(A58&lt;='Invoerblad heterogene watergang'!$H$11,'Invoerblad heterogene watergang'!$L$11,IF(A58&lt;='Invoerblad heterogene watergang'!$H$12,'Invoerblad heterogene watergang'!$L$12,IF(A58&lt;='Invoerblad heterogene watergang'!$H$13,'Invoerblad heterogene watergang'!$L$13,IF(A58&lt;='Invoerblad heterogene watergang'!$H$14,'Invoerblad heterogene watergang'!$L$14,IF(A58&lt;='Invoerblad heterogene watergang'!$H$15,'Invoerblad heterogene watergang'!$L$15,IF(A58&lt;='Invoerblad heterogene watergang'!$H$16,'Invoerblad heterogene watergang'!$L$16,IF(A58&lt;='Invoerblad heterogene watergang'!$H$17,'Invoerblad heterogene watergang'!$L$17,""))))))))))</f>
        <v>100</v>
      </c>
      <c r="L58" s="23" t="str">
        <f>(IF(A58&lt;='Invoerblad heterogene watergang'!$H$9,'Invoerblad heterogene watergang'!$M$9,IF(A58&lt;='Invoerblad heterogene watergang'!$H$10,'Invoerblad heterogene watergang'!$M$10,IF(A58&lt;='Invoerblad heterogene watergang'!$H$11,'Invoerblad heterogene watergang'!$M$11,IF(A58&lt;='Invoerblad heterogene watergang'!$H$12,'Invoerblad heterogene watergang'!$M$12,IF(A58&lt;='Invoerblad heterogene watergang'!$H$13,'Invoerblad heterogene watergang'!$M$13,IF(A58&lt;='Invoerblad heterogene watergang'!$H$14,'Invoerblad heterogene watergang'!$M$14,IF(A58&lt;='Invoerblad heterogene watergang'!$H$15,'Invoerblad heterogene watergang'!$M$15,IF(A58&lt;='Invoerblad heterogene watergang'!$H$16,'Invoerblad heterogene watergang'!$M$16,IF(A58&lt;='Invoerblad heterogene watergang'!$H$17,'Invoerblad heterogene watergang'!$M$17,""))))))))))</f>
        <v>Begroeiing volgt bodemverloop</v>
      </c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67"/>
      <c r="AD58" s="23"/>
      <c r="AE58" s="23"/>
    </row>
    <row r="59" spans="1:31" s="103" customFormat="1" x14ac:dyDescent="0.35">
      <c r="A59" s="24">
        <f>IF(A58="","",IF((A58+1)&gt;MAX('Invoerblad heterogene watergang'!$H$9:$H$17),"",'Uitgebreide invoer'!A58+(MAX('Invoerblad heterogene watergang'!$H$9:$H$17)/1000)))</f>
        <v>38.500000000000007</v>
      </c>
      <c r="B59" s="23">
        <f>IF(A59&lt;='Invoerblad heterogene watergang'!$H$9,'Invoerblad heterogene watergang'!$J$9,IF(A59&lt;='Invoerblad heterogene watergang'!$H$10,'Invoerblad heterogene watergang'!$J$10,IF(A59&lt;='Invoerblad heterogene watergang'!$H$11,'Invoerblad heterogene watergang'!$J$11,IF(A59&lt;='Invoerblad heterogene watergang'!$H$12,'Invoerblad heterogene watergang'!$J$12,IF(A59&lt;='Invoerblad heterogene watergang'!$H$13,'Invoerblad heterogene watergang'!$J$13,IF(A59&lt;='Invoerblad heterogene watergang'!$H$14,'Invoerblad heterogene watergang'!$J$14,IF(A59&lt;='Invoerblad heterogene watergang'!$H$15,'Invoerblad heterogene watergang'!$J$15,IF(A59&lt;='Invoerblad heterogene watergang'!$H$16,'Invoerblad heterogene watergang'!$J$16,IF(A59&lt;='Invoerblad heterogene watergang'!$H$17,'Invoerblad heterogene watergang'!$J$17,"")))))))))</f>
        <v>0.3</v>
      </c>
      <c r="C59" s="23" t="str">
        <f>IF(A59&lt;='Invoerblad heterogene watergang'!$H$9,'Invoerblad heterogene watergang'!$K$9,IF(A59&lt;='Invoerblad heterogene watergang'!$H$10,'Invoerblad heterogene watergang'!$K$10,IF(A59&lt;='Invoerblad heterogene watergang'!$H$11,'Invoerblad heterogene watergang'!$K$11,IF(A59&lt;='Invoerblad heterogene watergang'!$H$12,'Invoerblad heterogene watergang'!$K$12,IF(A59&lt;='Invoerblad heterogene watergang'!$H$13,'Invoerblad heterogene watergang'!$K$13,IF(A59&lt;='Invoerblad heterogene watergang'!$H$14,'Invoerblad heterogene watergang'!$K$14,IF(A59&lt;='Invoerblad heterogene watergang'!$H$15,'Invoerblad heterogene watergang'!$K$15,IF(A59&lt;='Invoerblad heterogene watergang'!$H$16,'Invoerblad heterogene watergang'!$K$16,IF(A59&lt;='Invoerblad heterogene watergang'!$H$17,'Invoerblad heterogene watergang'!$K$17,"")))))))))</f>
        <v>30 - Grasachtigen en ondergedoken soorten</v>
      </c>
      <c r="D59" s="23">
        <f t="shared" si="0"/>
        <v>30</v>
      </c>
      <c r="E59" s="23">
        <f>'Invoerblad heterogene watergang'!$F$9</f>
        <v>1.5</v>
      </c>
      <c r="F59" s="23">
        <f>'Invoerblad heterogene watergang'!$E$9</f>
        <v>1.2</v>
      </c>
      <c r="G59" s="23">
        <f>'Invoerblad heterogene watergang'!$B$9</f>
        <v>1.2</v>
      </c>
      <c r="H59" s="23">
        <f>'Invoerblad heterogene watergang'!$C$9</f>
        <v>1</v>
      </c>
      <c r="I59" s="23">
        <f>IF(B59="","",IF(A59&lt;='Invoerblad heterogene watergang'!$H$9,'Invoerblad heterogene watergang'!$N$9,IF(A59&lt;='Invoerblad heterogene watergang'!$H$10,'Invoerblad heterogene watergang'!$N$10,IF(A59&lt;='Invoerblad heterogene watergang'!$H$11,'Invoerblad heterogene watergang'!$N$11,IF(A59&lt;='Invoerblad heterogene watergang'!$H$12,'Invoerblad heterogene watergang'!$N$12,IF(A59&lt;='Invoerblad heterogene watergang'!$H$13,'Invoerblad heterogene watergang'!$N$13,IF(A59&lt;='Invoerblad heterogene watergang'!$H$14,'Invoerblad heterogene watergang'!$N$14,IF(A59&lt;='Invoerblad heterogene watergang'!$H$15,'Invoerblad heterogene watergang'!$N$15,IF(A59&lt;='Invoerblad heterogene watergang'!$H$16,'Invoerblad heterogene watergang'!$N$16,IF(A59&lt;='Invoerblad heterogene watergang'!$H$17,'Invoerblad heterogene watergang'!$N$17,""))))))))))</f>
        <v>1</v>
      </c>
      <c r="J59" s="23" t="str">
        <f>IF(A59&lt;='Invoerblad heterogene watergang'!$H$9,'Invoerblad heterogene watergang'!$O$9,IF(A59&lt;='Invoerblad heterogene watergang'!$H$10,'Invoerblad heterogene watergang'!$O$10,IF(A59&lt;='Invoerblad heterogene watergang'!$H$11,'Invoerblad heterogene watergang'!$O$11,IF(A59&lt;='Invoerblad heterogene watergang'!$H$12,'Invoerblad heterogene watergang'!$O$12,IF(A59&lt;='Invoerblad heterogene watergang'!$H$13,'Invoerblad heterogene watergang'!$O$13,IF(A59&lt;='Invoerblad heterogene watergang'!$H$14,'Invoerblad heterogene watergang'!$O$14,IF(A59&lt;='Invoerblad heterogene watergang'!$H$15,'Invoerblad heterogene watergang'!$O$15,IF(A59&lt;='Invoerblad heterogene watergang'!$H$16,'Invoerblad heterogene watergang'!$O$16,IF(A59&lt;='Invoerblad heterogene watergang'!$H$17,'Invoerblad heterogene watergang'!$O$17,"")))))))))</f>
        <v>Nee</v>
      </c>
      <c r="K59" s="23">
        <f>(IF(A59&lt;='Invoerblad heterogene watergang'!$H$9,'Invoerblad heterogene watergang'!$L$9,IF(A59&lt;='Invoerblad heterogene watergang'!$H$10,'Invoerblad heterogene watergang'!$L$10,IF(A59&lt;='Invoerblad heterogene watergang'!$H$11,'Invoerblad heterogene watergang'!$L$11,IF(A59&lt;='Invoerblad heterogene watergang'!$H$12,'Invoerblad heterogene watergang'!$L$12,IF(A59&lt;='Invoerblad heterogene watergang'!$H$13,'Invoerblad heterogene watergang'!$L$13,IF(A59&lt;='Invoerblad heterogene watergang'!$H$14,'Invoerblad heterogene watergang'!$L$14,IF(A59&lt;='Invoerblad heterogene watergang'!$H$15,'Invoerblad heterogene watergang'!$L$15,IF(A59&lt;='Invoerblad heterogene watergang'!$H$16,'Invoerblad heterogene watergang'!$L$16,IF(A59&lt;='Invoerblad heterogene watergang'!$H$17,'Invoerblad heterogene watergang'!$L$17,""))))))))))</f>
        <v>100</v>
      </c>
      <c r="L59" s="23" t="str">
        <f>(IF(A59&lt;='Invoerblad heterogene watergang'!$H$9,'Invoerblad heterogene watergang'!$M$9,IF(A59&lt;='Invoerblad heterogene watergang'!$H$10,'Invoerblad heterogene watergang'!$M$10,IF(A59&lt;='Invoerblad heterogene watergang'!$H$11,'Invoerblad heterogene watergang'!$M$11,IF(A59&lt;='Invoerblad heterogene watergang'!$H$12,'Invoerblad heterogene watergang'!$M$12,IF(A59&lt;='Invoerblad heterogene watergang'!$H$13,'Invoerblad heterogene watergang'!$M$13,IF(A59&lt;='Invoerblad heterogene watergang'!$H$14,'Invoerblad heterogene watergang'!$M$14,IF(A59&lt;='Invoerblad heterogene watergang'!$H$15,'Invoerblad heterogene watergang'!$M$15,IF(A59&lt;='Invoerblad heterogene watergang'!$H$16,'Invoerblad heterogene watergang'!$M$16,IF(A59&lt;='Invoerblad heterogene watergang'!$H$17,'Invoerblad heterogene watergang'!$M$17,""))))))))))</f>
        <v>Begroeiing volgt bodemverloop</v>
      </c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67"/>
      <c r="AD59" s="23"/>
      <c r="AE59" s="23"/>
    </row>
    <row r="60" spans="1:31" s="103" customFormat="1" x14ac:dyDescent="0.35">
      <c r="A60" s="24">
        <f>IF(A59="","",IF((A59+1)&gt;MAX('Invoerblad heterogene watergang'!$H$9:$H$17),"",'Uitgebreide invoer'!A59+(MAX('Invoerblad heterogene watergang'!$H$9:$H$17)/1000)))</f>
        <v>39.20000000000001</v>
      </c>
      <c r="B60" s="23">
        <f>IF(A60&lt;='Invoerblad heterogene watergang'!$H$9,'Invoerblad heterogene watergang'!$J$9,IF(A60&lt;='Invoerblad heterogene watergang'!$H$10,'Invoerblad heterogene watergang'!$J$10,IF(A60&lt;='Invoerblad heterogene watergang'!$H$11,'Invoerblad heterogene watergang'!$J$11,IF(A60&lt;='Invoerblad heterogene watergang'!$H$12,'Invoerblad heterogene watergang'!$J$12,IF(A60&lt;='Invoerblad heterogene watergang'!$H$13,'Invoerblad heterogene watergang'!$J$13,IF(A60&lt;='Invoerblad heterogene watergang'!$H$14,'Invoerblad heterogene watergang'!$J$14,IF(A60&lt;='Invoerblad heterogene watergang'!$H$15,'Invoerblad heterogene watergang'!$J$15,IF(A60&lt;='Invoerblad heterogene watergang'!$H$16,'Invoerblad heterogene watergang'!$J$16,IF(A60&lt;='Invoerblad heterogene watergang'!$H$17,'Invoerblad heterogene watergang'!$J$17,"")))))))))</f>
        <v>0.3</v>
      </c>
      <c r="C60" s="23" t="str">
        <f>IF(A60&lt;='Invoerblad heterogene watergang'!$H$9,'Invoerblad heterogene watergang'!$K$9,IF(A60&lt;='Invoerblad heterogene watergang'!$H$10,'Invoerblad heterogene watergang'!$K$10,IF(A60&lt;='Invoerblad heterogene watergang'!$H$11,'Invoerblad heterogene watergang'!$K$11,IF(A60&lt;='Invoerblad heterogene watergang'!$H$12,'Invoerblad heterogene watergang'!$K$12,IF(A60&lt;='Invoerblad heterogene watergang'!$H$13,'Invoerblad heterogene watergang'!$K$13,IF(A60&lt;='Invoerblad heterogene watergang'!$H$14,'Invoerblad heterogene watergang'!$K$14,IF(A60&lt;='Invoerblad heterogene watergang'!$H$15,'Invoerblad heterogene watergang'!$K$15,IF(A60&lt;='Invoerblad heterogene watergang'!$H$16,'Invoerblad heterogene watergang'!$K$16,IF(A60&lt;='Invoerblad heterogene watergang'!$H$17,'Invoerblad heterogene watergang'!$K$17,"")))))))))</f>
        <v>30 - Grasachtigen en ondergedoken soorten</v>
      </c>
      <c r="D60" s="23">
        <f t="shared" si="0"/>
        <v>30</v>
      </c>
      <c r="E60" s="23">
        <f>'Invoerblad heterogene watergang'!$F$9</f>
        <v>1.5</v>
      </c>
      <c r="F60" s="23">
        <f>'Invoerblad heterogene watergang'!$E$9</f>
        <v>1.2</v>
      </c>
      <c r="G60" s="23">
        <f>'Invoerblad heterogene watergang'!$B$9</f>
        <v>1.2</v>
      </c>
      <c r="H60" s="23">
        <f>'Invoerblad heterogene watergang'!$C$9</f>
        <v>1</v>
      </c>
      <c r="I60" s="23">
        <f>IF(B60="","",IF(A60&lt;='Invoerblad heterogene watergang'!$H$9,'Invoerblad heterogene watergang'!$N$9,IF(A60&lt;='Invoerblad heterogene watergang'!$H$10,'Invoerblad heterogene watergang'!$N$10,IF(A60&lt;='Invoerblad heterogene watergang'!$H$11,'Invoerblad heterogene watergang'!$N$11,IF(A60&lt;='Invoerblad heterogene watergang'!$H$12,'Invoerblad heterogene watergang'!$N$12,IF(A60&lt;='Invoerblad heterogene watergang'!$H$13,'Invoerblad heterogene watergang'!$N$13,IF(A60&lt;='Invoerblad heterogene watergang'!$H$14,'Invoerblad heterogene watergang'!$N$14,IF(A60&lt;='Invoerblad heterogene watergang'!$H$15,'Invoerblad heterogene watergang'!$N$15,IF(A60&lt;='Invoerblad heterogene watergang'!$H$16,'Invoerblad heterogene watergang'!$N$16,IF(A60&lt;='Invoerblad heterogene watergang'!$H$17,'Invoerblad heterogene watergang'!$N$17,""))))))))))</f>
        <v>1</v>
      </c>
      <c r="J60" s="23" t="str">
        <f>IF(A60&lt;='Invoerblad heterogene watergang'!$H$9,'Invoerblad heterogene watergang'!$O$9,IF(A60&lt;='Invoerblad heterogene watergang'!$H$10,'Invoerblad heterogene watergang'!$O$10,IF(A60&lt;='Invoerblad heterogene watergang'!$H$11,'Invoerblad heterogene watergang'!$O$11,IF(A60&lt;='Invoerblad heterogene watergang'!$H$12,'Invoerblad heterogene watergang'!$O$12,IF(A60&lt;='Invoerblad heterogene watergang'!$H$13,'Invoerblad heterogene watergang'!$O$13,IF(A60&lt;='Invoerblad heterogene watergang'!$H$14,'Invoerblad heterogene watergang'!$O$14,IF(A60&lt;='Invoerblad heterogene watergang'!$H$15,'Invoerblad heterogene watergang'!$O$15,IF(A60&lt;='Invoerblad heterogene watergang'!$H$16,'Invoerblad heterogene watergang'!$O$16,IF(A60&lt;='Invoerblad heterogene watergang'!$H$17,'Invoerblad heterogene watergang'!$O$17,"")))))))))</f>
        <v>Nee</v>
      </c>
      <c r="K60" s="23">
        <f>(IF(A60&lt;='Invoerblad heterogene watergang'!$H$9,'Invoerblad heterogene watergang'!$L$9,IF(A60&lt;='Invoerblad heterogene watergang'!$H$10,'Invoerblad heterogene watergang'!$L$10,IF(A60&lt;='Invoerblad heterogene watergang'!$H$11,'Invoerblad heterogene watergang'!$L$11,IF(A60&lt;='Invoerblad heterogene watergang'!$H$12,'Invoerblad heterogene watergang'!$L$12,IF(A60&lt;='Invoerblad heterogene watergang'!$H$13,'Invoerblad heterogene watergang'!$L$13,IF(A60&lt;='Invoerblad heterogene watergang'!$H$14,'Invoerblad heterogene watergang'!$L$14,IF(A60&lt;='Invoerblad heterogene watergang'!$H$15,'Invoerblad heterogene watergang'!$L$15,IF(A60&lt;='Invoerblad heterogene watergang'!$H$16,'Invoerblad heterogene watergang'!$L$16,IF(A60&lt;='Invoerblad heterogene watergang'!$H$17,'Invoerblad heterogene watergang'!$L$17,""))))))))))</f>
        <v>100</v>
      </c>
      <c r="L60" s="23" t="str">
        <f>(IF(A60&lt;='Invoerblad heterogene watergang'!$H$9,'Invoerblad heterogene watergang'!$M$9,IF(A60&lt;='Invoerblad heterogene watergang'!$H$10,'Invoerblad heterogene watergang'!$M$10,IF(A60&lt;='Invoerblad heterogene watergang'!$H$11,'Invoerblad heterogene watergang'!$M$11,IF(A60&lt;='Invoerblad heterogene watergang'!$H$12,'Invoerblad heterogene watergang'!$M$12,IF(A60&lt;='Invoerblad heterogene watergang'!$H$13,'Invoerblad heterogene watergang'!$M$13,IF(A60&lt;='Invoerblad heterogene watergang'!$H$14,'Invoerblad heterogene watergang'!$M$14,IF(A60&lt;='Invoerblad heterogene watergang'!$H$15,'Invoerblad heterogene watergang'!$M$15,IF(A60&lt;='Invoerblad heterogene watergang'!$H$16,'Invoerblad heterogene watergang'!$M$16,IF(A60&lt;='Invoerblad heterogene watergang'!$H$17,'Invoerblad heterogene watergang'!$M$17,""))))))))))</f>
        <v>Begroeiing volgt bodemverloop</v>
      </c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67"/>
      <c r="AD60" s="23"/>
      <c r="AE60" s="23"/>
    </row>
    <row r="61" spans="1:31" s="103" customFormat="1" x14ac:dyDescent="0.35">
      <c r="A61" s="24">
        <f>IF(A60="","",IF((A60+1)&gt;MAX('Invoerblad heterogene watergang'!$H$9:$H$17),"",'Uitgebreide invoer'!A60+(MAX('Invoerblad heterogene watergang'!$H$9:$H$17)/1000)))</f>
        <v>39.900000000000013</v>
      </c>
      <c r="B61" s="23">
        <f>IF(A61&lt;='Invoerblad heterogene watergang'!$H$9,'Invoerblad heterogene watergang'!$J$9,IF(A61&lt;='Invoerblad heterogene watergang'!$H$10,'Invoerblad heterogene watergang'!$J$10,IF(A61&lt;='Invoerblad heterogene watergang'!$H$11,'Invoerblad heterogene watergang'!$J$11,IF(A61&lt;='Invoerblad heterogene watergang'!$H$12,'Invoerblad heterogene watergang'!$J$12,IF(A61&lt;='Invoerblad heterogene watergang'!$H$13,'Invoerblad heterogene watergang'!$J$13,IF(A61&lt;='Invoerblad heterogene watergang'!$H$14,'Invoerblad heterogene watergang'!$J$14,IF(A61&lt;='Invoerblad heterogene watergang'!$H$15,'Invoerblad heterogene watergang'!$J$15,IF(A61&lt;='Invoerblad heterogene watergang'!$H$16,'Invoerblad heterogene watergang'!$J$16,IF(A61&lt;='Invoerblad heterogene watergang'!$H$17,'Invoerblad heterogene watergang'!$J$17,"")))))))))</f>
        <v>0.3</v>
      </c>
      <c r="C61" s="23" t="str">
        <f>IF(A61&lt;='Invoerblad heterogene watergang'!$H$9,'Invoerblad heterogene watergang'!$K$9,IF(A61&lt;='Invoerblad heterogene watergang'!$H$10,'Invoerblad heterogene watergang'!$K$10,IF(A61&lt;='Invoerblad heterogene watergang'!$H$11,'Invoerblad heterogene watergang'!$K$11,IF(A61&lt;='Invoerblad heterogene watergang'!$H$12,'Invoerblad heterogene watergang'!$K$12,IF(A61&lt;='Invoerblad heterogene watergang'!$H$13,'Invoerblad heterogene watergang'!$K$13,IF(A61&lt;='Invoerblad heterogene watergang'!$H$14,'Invoerblad heterogene watergang'!$K$14,IF(A61&lt;='Invoerblad heterogene watergang'!$H$15,'Invoerblad heterogene watergang'!$K$15,IF(A61&lt;='Invoerblad heterogene watergang'!$H$16,'Invoerblad heterogene watergang'!$K$16,IF(A61&lt;='Invoerblad heterogene watergang'!$H$17,'Invoerblad heterogene watergang'!$K$17,"")))))))))</f>
        <v>30 - Grasachtigen en ondergedoken soorten</v>
      </c>
      <c r="D61" s="23">
        <f t="shared" si="0"/>
        <v>30</v>
      </c>
      <c r="E61" s="23">
        <f>'Invoerblad heterogene watergang'!$F$9</f>
        <v>1.5</v>
      </c>
      <c r="F61" s="23">
        <f>'Invoerblad heterogene watergang'!$E$9</f>
        <v>1.2</v>
      </c>
      <c r="G61" s="23">
        <f>'Invoerblad heterogene watergang'!$B$9</f>
        <v>1.2</v>
      </c>
      <c r="H61" s="23">
        <f>'Invoerblad heterogene watergang'!$C$9</f>
        <v>1</v>
      </c>
      <c r="I61" s="23">
        <f>IF(B61="","",IF(A61&lt;='Invoerblad heterogene watergang'!$H$9,'Invoerblad heterogene watergang'!$N$9,IF(A61&lt;='Invoerblad heterogene watergang'!$H$10,'Invoerblad heterogene watergang'!$N$10,IF(A61&lt;='Invoerblad heterogene watergang'!$H$11,'Invoerblad heterogene watergang'!$N$11,IF(A61&lt;='Invoerblad heterogene watergang'!$H$12,'Invoerblad heterogene watergang'!$N$12,IF(A61&lt;='Invoerblad heterogene watergang'!$H$13,'Invoerblad heterogene watergang'!$N$13,IF(A61&lt;='Invoerblad heterogene watergang'!$H$14,'Invoerblad heterogene watergang'!$N$14,IF(A61&lt;='Invoerblad heterogene watergang'!$H$15,'Invoerblad heterogene watergang'!$N$15,IF(A61&lt;='Invoerblad heterogene watergang'!$H$16,'Invoerblad heterogene watergang'!$N$16,IF(A61&lt;='Invoerblad heterogene watergang'!$H$17,'Invoerblad heterogene watergang'!$N$17,""))))))))))</f>
        <v>1</v>
      </c>
      <c r="J61" s="23" t="str">
        <f>IF(A61&lt;='Invoerblad heterogene watergang'!$H$9,'Invoerblad heterogene watergang'!$O$9,IF(A61&lt;='Invoerblad heterogene watergang'!$H$10,'Invoerblad heterogene watergang'!$O$10,IF(A61&lt;='Invoerblad heterogene watergang'!$H$11,'Invoerblad heterogene watergang'!$O$11,IF(A61&lt;='Invoerblad heterogene watergang'!$H$12,'Invoerblad heterogene watergang'!$O$12,IF(A61&lt;='Invoerblad heterogene watergang'!$H$13,'Invoerblad heterogene watergang'!$O$13,IF(A61&lt;='Invoerblad heterogene watergang'!$H$14,'Invoerblad heterogene watergang'!$O$14,IF(A61&lt;='Invoerblad heterogene watergang'!$H$15,'Invoerblad heterogene watergang'!$O$15,IF(A61&lt;='Invoerblad heterogene watergang'!$H$16,'Invoerblad heterogene watergang'!$O$16,IF(A61&lt;='Invoerblad heterogene watergang'!$H$17,'Invoerblad heterogene watergang'!$O$17,"")))))))))</f>
        <v>Nee</v>
      </c>
      <c r="K61" s="23">
        <f>(IF(A61&lt;='Invoerblad heterogene watergang'!$H$9,'Invoerblad heterogene watergang'!$L$9,IF(A61&lt;='Invoerblad heterogene watergang'!$H$10,'Invoerblad heterogene watergang'!$L$10,IF(A61&lt;='Invoerblad heterogene watergang'!$H$11,'Invoerblad heterogene watergang'!$L$11,IF(A61&lt;='Invoerblad heterogene watergang'!$H$12,'Invoerblad heterogene watergang'!$L$12,IF(A61&lt;='Invoerblad heterogene watergang'!$H$13,'Invoerblad heterogene watergang'!$L$13,IF(A61&lt;='Invoerblad heterogene watergang'!$H$14,'Invoerblad heterogene watergang'!$L$14,IF(A61&lt;='Invoerblad heterogene watergang'!$H$15,'Invoerblad heterogene watergang'!$L$15,IF(A61&lt;='Invoerblad heterogene watergang'!$H$16,'Invoerblad heterogene watergang'!$L$16,IF(A61&lt;='Invoerblad heterogene watergang'!$H$17,'Invoerblad heterogene watergang'!$L$17,""))))))))))</f>
        <v>100</v>
      </c>
      <c r="L61" s="23" t="str">
        <f>(IF(A61&lt;='Invoerblad heterogene watergang'!$H$9,'Invoerblad heterogene watergang'!$M$9,IF(A61&lt;='Invoerblad heterogene watergang'!$H$10,'Invoerblad heterogene watergang'!$M$10,IF(A61&lt;='Invoerblad heterogene watergang'!$H$11,'Invoerblad heterogene watergang'!$M$11,IF(A61&lt;='Invoerblad heterogene watergang'!$H$12,'Invoerblad heterogene watergang'!$M$12,IF(A61&lt;='Invoerblad heterogene watergang'!$H$13,'Invoerblad heterogene watergang'!$M$13,IF(A61&lt;='Invoerblad heterogene watergang'!$H$14,'Invoerblad heterogene watergang'!$M$14,IF(A61&lt;='Invoerblad heterogene watergang'!$H$15,'Invoerblad heterogene watergang'!$M$15,IF(A61&lt;='Invoerblad heterogene watergang'!$H$16,'Invoerblad heterogene watergang'!$M$16,IF(A61&lt;='Invoerblad heterogene watergang'!$H$17,'Invoerblad heterogene watergang'!$M$17,""))))))))))</f>
        <v>Begroeiing volgt bodemverloop</v>
      </c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67"/>
      <c r="AD61" s="23"/>
      <c r="AE61" s="23"/>
    </row>
    <row r="62" spans="1:31" s="103" customFormat="1" x14ac:dyDescent="0.35">
      <c r="A62" s="24">
        <f>IF(A61="","",IF((A61+1)&gt;MAX('Invoerblad heterogene watergang'!$H$9:$H$17),"",'Uitgebreide invoer'!A61+(MAX('Invoerblad heterogene watergang'!$H$9:$H$17)/1000)))</f>
        <v>40.600000000000016</v>
      </c>
      <c r="B62" s="23">
        <f>IF(A62&lt;='Invoerblad heterogene watergang'!$H$9,'Invoerblad heterogene watergang'!$J$9,IF(A62&lt;='Invoerblad heterogene watergang'!$H$10,'Invoerblad heterogene watergang'!$J$10,IF(A62&lt;='Invoerblad heterogene watergang'!$H$11,'Invoerblad heterogene watergang'!$J$11,IF(A62&lt;='Invoerblad heterogene watergang'!$H$12,'Invoerblad heterogene watergang'!$J$12,IF(A62&lt;='Invoerblad heterogene watergang'!$H$13,'Invoerblad heterogene watergang'!$J$13,IF(A62&lt;='Invoerblad heterogene watergang'!$H$14,'Invoerblad heterogene watergang'!$J$14,IF(A62&lt;='Invoerblad heterogene watergang'!$H$15,'Invoerblad heterogene watergang'!$J$15,IF(A62&lt;='Invoerblad heterogene watergang'!$H$16,'Invoerblad heterogene watergang'!$J$16,IF(A62&lt;='Invoerblad heterogene watergang'!$H$17,'Invoerblad heterogene watergang'!$J$17,"")))))))))</f>
        <v>0.3</v>
      </c>
      <c r="C62" s="23" t="str">
        <f>IF(A62&lt;='Invoerblad heterogene watergang'!$H$9,'Invoerblad heterogene watergang'!$K$9,IF(A62&lt;='Invoerblad heterogene watergang'!$H$10,'Invoerblad heterogene watergang'!$K$10,IF(A62&lt;='Invoerblad heterogene watergang'!$H$11,'Invoerblad heterogene watergang'!$K$11,IF(A62&lt;='Invoerblad heterogene watergang'!$H$12,'Invoerblad heterogene watergang'!$K$12,IF(A62&lt;='Invoerblad heterogene watergang'!$H$13,'Invoerblad heterogene watergang'!$K$13,IF(A62&lt;='Invoerblad heterogene watergang'!$H$14,'Invoerblad heterogene watergang'!$K$14,IF(A62&lt;='Invoerblad heterogene watergang'!$H$15,'Invoerblad heterogene watergang'!$K$15,IF(A62&lt;='Invoerblad heterogene watergang'!$H$16,'Invoerblad heterogene watergang'!$K$16,IF(A62&lt;='Invoerblad heterogene watergang'!$H$17,'Invoerblad heterogene watergang'!$K$17,"")))))))))</f>
        <v>30 - Grasachtigen en ondergedoken soorten</v>
      </c>
      <c r="D62" s="23">
        <f t="shared" si="0"/>
        <v>30</v>
      </c>
      <c r="E62" s="23">
        <f>'Invoerblad heterogene watergang'!$F$9</f>
        <v>1.5</v>
      </c>
      <c r="F62" s="23">
        <f>'Invoerblad heterogene watergang'!$E$9</f>
        <v>1.2</v>
      </c>
      <c r="G62" s="23">
        <f>'Invoerblad heterogene watergang'!$B$9</f>
        <v>1.2</v>
      </c>
      <c r="H62" s="23">
        <f>'Invoerblad heterogene watergang'!$C$9</f>
        <v>1</v>
      </c>
      <c r="I62" s="23">
        <f>IF(B62="","",IF(A62&lt;='Invoerblad heterogene watergang'!$H$9,'Invoerblad heterogene watergang'!$N$9,IF(A62&lt;='Invoerblad heterogene watergang'!$H$10,'Invoerblad heterogene watergang'!$N$10,IF(A62&lt;='Invoerblad heterogene watergang'!$H$11,'Invoerblad heterogene watergang'!$N$11,IF(A62&lt;='Invoerblad heterogene watergang'!$H$12,'Invoerblad heterogene watergang'!$N$12,IF(A62&lt;='Invoerblad heterogene watergang'!$H$13,'Invoerblad heterogene watergang'!$N$13,IF(A62&lt;='Invoerblad heterogene watergang'!$H$14,'Invoerblad heterogene watergang'!$N$14,IF(A62&lt;='Invoerblad heterogene watergang'!$H$15,'Invoerblad heterogene watergang'!$N$15,IF(A62&lt;='Invoerblad heterogene watergang'!$H$16,'Invoerblad heterogene watergang'!$N$16,IF(A62&lt;='Invoerblad heterogene watergang'!$H$17,'Invoerblad heterogene watergang'!$N$17,""))))))))))</f>
        <v>1</v>
      </c>
      <c r="J62" s="23" t="str">
        <f>IF(A62&lt;='Invoerblad heterogene watergang'!$H$9,'Invoerblad heterogene watergang'!$O$9,IF(A62&lt;='Invoerblad heterogene watergang'!$H$10,'Invoerblad heterogene watergang'!$O$10,IF(A62&lt;='Invoerblad heterogene watergang'!$H$11,'Invoerblad heterogene watergang'!$O$11,IF(A62&lt;='Invoerblad heterogene watergang'!$H$12,'Invoerblad heterogene watergang'!$O$12,IF(A62&lt;='Invoerblad heterogene watergang'!$H$13,'Invoerblad heterogene watergang'!$O$13,IF(A62&lt;='Invoerblad heterogene watergang'!$H$14,'Invoerblad heterogene watergang'!$O$14,IF(A62&lt;='Invoerblad heterogene watergang'!$H$15,'Invoerblad heterogene watergang'!$O$15,IF(A62&lt;='Invoerblad heterogene watergang'!$H$16,'Invoerblad heterogene watergang'!$O$16,IF(A62&lt;='Invoerblad heterogene watergang'!$H$17,'Invoerblad heterogene watergang'!$O$17,"")))))))))</f>
        <v>Nee</v>
      </c>
      <c r="K62" s="23">
        <f>(IF(A62&lt;='Invoerblad heterogene watergang'!$H$9,'Invoerblad heterogene watergang'!$L$9,IF(A62&lt;='Invoerblad heterogene watergang'!$H$10,'Invoerblad heterogene watergang'!$L$10,IF(A62&lt;='Invoerblad heterogene watergang'!$H$11,'Invoerblad heterogene watergang'!$L$11,IF(A62&lt;='Invoerblad heterogene watergang'!$H$12,'Invoerblad heterogene watergang'!$L$12,IF(A62&lt;='Invoerblad heterogene watergang'!$H$13,'Invoerblad heterogene watergang'!$L$13,IF(A62&lt;='Invoerblad heterogene watergang'!$H$14,'Invoerblad heterogene watergang'!$L$14,IF(A62&lt;='Invoerblad heterogene watergang'!$H$15,'Invoerblad heterogene watergang'!$L$15,IF(A62&lt;='Invoerblad heterogene watergang'!$H$16,'Invoerblad heterogene watergang'!$L$16,IF(A62&lt;='Invoerblad heterogene watergang'!$H$17,'Invoerblad heterogene watergang'!$L$17,""))))))))))</f>
        <v>100</v>
      </c>
      <c r="L62" s="23" t="str">
        <f>(IF(A62&lt;='Invoerblad heterogene watergang'!$H$9,'Invoerblad heterogene watergang'!$M$9,IF(A62&lt;='Invoerblad heterogene watergang'!$H$10,'Invoerblad heterogene watergang'!$M$10,IF(A62&lt;='Invoerblad heterogene watergang'!$H$11,'Invoerblad heterogene watergang'!$M$11,IF(A62&lt;='Invoerblad heterogene watergang'!$H$12,'Invoerblad heterogene watergang'!$M$12,IF(A62&lt;='Invoerblad heterogene watergang'!$H$13,'Invoerblad heterogene watergang'!$M$13,IF(A62&lt;='Invoerblad heterogene watergang'!$H$14,'Invoerblad heterogene watergang'!$M$14,IF(A62&lt;='Invoerblad heterogene watergang'!$H$15,'Invoerblad heterogene watergang'!$M$15,IF(A62&lt;='Invoerblad heterogene watergang'!$H$16,'Invoerblad heterogene watergang'!$M$16,IF(A62&lt;='Invoerblad heterogene watergang'!$H$17,'Invoerblad heterogene watergang'!$M$17,""))))))))))</f>
        <v>Begroeiing volgt bodemverloop</v>
      </c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67"/>
      <c r="AD62" s="23"/>
      <c r="AE62" s="23"/>
    </row>
    <row r="63" spans="1:31" s="103" customFormat="1" x14ac:dyDescent="0.35">
      <c r="A63" s="24">
        <f>IF(A62="","",IF((A62+1)&gt;MAX('Invoerblad heterogene watergang'!$H$9:$H$17),"",'Uitgebreide invoer'!A62+(MAX('Invoerblad heterogene watergang'!$H$9:$H$17)/1000)))</f>
        <v>41.300000000000018</v>
      </c>
      <c r="B63" s="23">
        <f>IF(A63&lt;='Invoerblad heterogene watergang'!$H$9,'Invoerblad heterogene watergang'!$J$9,IF(A63&lt;='Invoerblad heterogene watergang'!$H$10,'Invoerblad heterogene watergang'!$J$10,IF(A63&lt;='Invoerblad heterogene watergang'!$H$11,'Invoerblad heterogene watergang'!$J$11,IF(A63&lt;='Invoerblad heterogene watergang'!$H$12,'Invoerblad heterogene watergang'!$J$12,IF(A63&lt;='Invoerblad heterogene watergang'!$H$13,'Invoerblad heterogene watergang'!$J$13,IF(A63&lt;='Invoerblad heterogene watergang'!$H$14,'Invoerblad heterogene watergang'!$J$14,IF(A63&lt;='Invoerblad heterogene watergang'!$H$15,'Invoerblad heterogene watergang'!$J$15,IF(A63&lt;='Invoerblad heterogene watergang'!$H$16,'Invoerblad heterogene watergang'!$J$16,IF(A63&lt;='Invoerblad heterogene watergang'!$H$17,'Invoerblad heterogene watergang'!$J$17,"")))))))))</f>
        <v>0.3</v>
      </c>
      <c r="C63" s="23" t="str">
        <f>IF(A63&lt;='Invoerblad heterogene watergang'!$H$9,'Invoerblad heterogene watergang'!$K$9,IF(A63&lt;='Invoerblad heterogene watergang'!$H$10,'Invoerblad heterogene watergang'!$K$10,IF(A63&lt;='Invoerblad heterogene watergang'!$H$11,'Invoerblad heterogene watergang'!$K$11,IF(A63&lt;='Invoerblad heterogene watergang'!$H$12,'Invoerblad heterogene watergang'!$K$12,IF(A63&lt;='Invoerblad heterogene watergang'!$H$13,'Invoerblad heterogene watergang'!$K$13,IF(A63&lt;='Invoerblad heterogene watergang'!$H$14,'Invoerblad heterogene watergang'!$K$14,IF(A63&lt;='Invoerblad heterogene watergang'!$H$15,'Invoerblad heterogene watergang'!$K$15,IF(A63&lt;='Invoerblad heterogene watergang'!$H$16,'Invoerblad heterogene watergang'!$K$16,IF(A63&lt;='Invoerblad heterogene watergang'!$H$17,'Invoerblad heterogene watergang'!$K$17,"")))))))))</f>
        <v>30 - Grasachtigen en ondergedoken soorten</v>
      </c>
      <c r="D63" s="23">
        <f t="shared" si="0"/>
        <v>30</v>
      </c>
      <c r="E63" s="23">
        <f>'Invoerblad heterogene watergang'!$F$9</f>
        <v>1.5</v>
      </c>
      <c r="F63" s="23">
        <f>'Invoerblad heterogene watergang'!$E$9</f>
        <v>1.2</v>
      </c>
      <c r="G63" s="23">
        <f>'Invoerblad heterogene watergang'!$B$9</f>
        <v>1.2</v>
      </c>
      <c r="H63" s="23">
        <f>'Invoerblad heterogene watergang'!$C$9</f>
        <v>1</v>
      </c>
      <c r="I63" s="23">
        <f>IF(B63="","",IF(A63&lt;='Invoerblad heterogene watergang'!$H$9,'Invoerblad heterogene watergang'!$N$9,IF(A63&lt;='Invoerblad heterogene watergang'!$H$10,'Invoerblad heterogene watergang'!$N$10,IF(A63&lt;='Invoerblad heterogene watergang'!$H$11,'Invoerblad heterogene watergang'!$N$11,IF(A63&lt;='Invoerblad heterogene watergang'!$H$12,'Invoerblad heterogene watergang'!$N$12,IF(A63&lt;='Invoerblad heterogene watergang'!$H$13,'Invoerblad heterogene watergang'!$N$13,IF(A63&lt;='Invoerblad heterogene watergang'!$H$14,'Invoerblad heterogene watergang'!$N$14,IF(A63&lt;='Invoerblad heterogene watergang'!$H$15,'Invoerblad heterogene watergang'!$N$15,IF(A63&lt;='Invoerblad heterogene watergang'!$H$16,'Invoerblad heterogene watergang'!$N$16,IF(A63&lt;='Invoerblad heterogene watergang'!$H$17,'Invoerblad heterogene watergang'!$N$17,""))))))))))</f>
        <v>1</v>
      </c>
      <c r="J63" s="23" t="str">
        <f>IF(A63&lt;='Invoerblad heterogene watergang'!$H$9,'Invoerblad heterogene watergang'!$O$9,IF(A63&lt;='Invoerblad heterogene watergang'!$H$10,'Invoerblad heterogene watergang'!$O$10,IF(A63&lt;='Invoerblad heterogene watergang'!$H$11,'Invoerblad heterogene watergang'!$O$11,IF(A63&lt;='Invoerblad heterogene watergang'!$H$12,'Invoerblad heterogene watergang'!$O$12,IF(A63&lt;='Invoerblad heterogene watergang'!$H$13,'Invoerblad heterogene watergang'!$O$13,IF(A63&lt;='Invoerblad heterogene watergang'!$H$14,'Invoerblad heterogene watergang'!$O$14,IF(A63&lt;='Invoerblad heterogene watergang'!$H$15,'Invoerblad heterogene watergang'!$O$15,IF(A63&lt;='Invoerblad heterogene watergang'!$H$16,'Invoerblad heterogene watergang'!$O$16,IF(A63&lt;='Invoerblad heterogene watergang'!$H$17,'Invoerblad heterogene watergang'!$O$17,"")))))))))</f>
        <v>Nee</v>
      </c>
      <c r="K63" s="23">
        <f>(IF(A63&lt;='Invoerblad heterogene watergang'!$H$9,'Invoerblad heterogene watergang'!$L$9,IF(A63&lt;='Invoerblad heterogene watergang'!$H$10,'Invoerblad heterogene watergang'!$L$10,IF(A63&lt;='Invoerblad heterogene watergang'!$H$11,'Invoerblad heterogene watergang'!$L$11,IF(A63&lt;='Invoerblad heterogene watergang'!$H$12,'Invoerblad heterogene watergang'!$L$12,IF(A63&lt;='Invoerblad heterogene watergang'!$H$13,'Invoerblad heterogene watergang'!$L$13,IF(A63&lt;='Invoerblad heterogene watergang'!$H$14,'Invoerblad heterogene watergang'!$L$14,IF(A63&lt;='Invoerblad heterogene watergang'!$H$15,'Invoerblad heterogene watergang'!$L$15,IF(A63&lt;='Invoerblad heterogene watergang'!$H$16,'Invoerblad heterogene watergang'!$L$16,IF(A63&lt;='Invoerblad heterogene watergang'!$H$17,'Invoerblad heterogene watergang'!$L$17,""))))))))))</f>
        <v>100</v>
      </c>
      <c r="L63" s="23" t="str">
        <f>(IF(A63&lt;='Invoerblad heterogene watergang'!$H$9,'Invoerblad heterogene watergang'!$M$9,IF(A63&lt;='Invoerblad heterogene watergang'!$H$10,'Invoerblad heterogene watergang'!$M$10,IF(A63&lt;='Invoerblad heterogene watergang'!$H$11,'Invoerblad heterogene watergang'!$M$11,IF(A63&lt;='Invoerblad heterogene watergang'!$H$12,'Invoerblad heterogene watergang'!$M$12,IF(A63&lt;='Invoerblad heterogene watergang'!$H$13,'Invoerblad heterogene watergang'!$M$13,IF(A63&lt;='Invoerblad heterogene watergang'!$H$14,'Invoerblad heterogene watergang'!$M$14,IF(A63&lt;='Invoerblad heterogene watergang'!$H$15,'Invoerblad heterogene watergang'!$M$15,IF(A63&lt;='Invoerblad heterogene watergang'!$H$16,'Invoerblad heterogene watergang'!$M$16,IF(A63&lt;='Invoerblad heterogene watergang'!$H$17,'Invoerblad heterogene watergang'!$M$17,""))))))))))</f>
        <v>Begroeiing volgt bodemverloop</v>
      </c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67"/>
      <c r="AD63" s="23"/>
      <c r="AE63" s="23"/>
    </row>
    <row r="64" spans="1:31" s="103" customFormat="1" x14ac:dyDescent="0.35">
      <c r="A64" s="24">
        <f>IF(A63="","",IF((A63+1)&gt;MAX('Invoerblad heterogene watergang'!$H$9:$H$17),"",'Uitgebreide invoer'!A63+(MAX('Invoerblad heterogene watergang'!$H$9:$H$17)/1000)))</f>
        <v>42.000000000000021</v>
      </c>
      <c r="B64" s="23">
        <f>IF(A64&lt;='Invoerblad heterogene watergang'!$H$9,'Invoerblad heterogene watergang'!$J$9,IF(A64&lt;='Invoerblad heterogene watergang'!$H$10,'Invoerblad heterogene watergang'!$J$10,IF(A64&lt;='Invoerblad heterogene watergang'!$H$11,'Invoerblad heterogene watergang'!$J$11,IF(A64&lt;='Invoerblad heterogene watergang'!$H$12,'Invoerblad heterogene watergang'!$J$12,IF(A64&lt;='Invoerblad heterogene watergang'!$H$13,'Invoerblad heterogene watergang'!$J$13,IF(A64&lt;='Invoerblad heterogene watergang'!$H$14,'Invoerblad heterogene watergang'!$J$14,IF(A64&lt;='Invoerblad heterogene watergang'!$H$15,'Invoerblad heterogene watergang'!$J$15,IF(A64&lt;='Invoerblad heterogene watergang'!$H$16,'Invoerblad heterogene watergang'!$J$16,IF(A64&lt;='Invoerblad heterogene watergang'!$H$17,'Invoerblad heterogene watergang'!$J$17,"")))))))))</f>
        <v>0.3</v>
      </c>
      <c r="C64" s="23" t="str">
        <f>IF(A64&lt;='Invoerblad heterogene watergang'!$H$9,'Invoerblad heterogene watergang'!$K$9,IF(A64&lt;='Invoerblad heterogene watergang'!$H$10,'Invoerblad heterogene watergang'!$K$10,IF(A64&lt;='Invoerblad heterogene watergang'!$H$11,'Invoerblad heterogene watergang'!$K$11,IF(A64&lt;='Invoerblad heterogene watergang'!$H$12,'Invoerblad heterogene watergang'!$K$12,IF(A64&lt;='Invoerblad heterogene watergang'!$H$13,'Invoerblad heterogene watergang'!$K$13,IF(A64&lt;='Invoerblad heterogene watergang'!$H$14,'Invoerblad heterogene watergang'!$K$14,IF(A64&lt;='Invoerblad heterogene watergang'!$H$15,'Invoerblad heterogene watergang'!$K$15,IF(A64&lt;='Invoerblad heterogene watergang'!$H$16,'Invoerblad heterogene watergang'!$K$16,IF(A64&lt;='Invoerblad heterogene watergang'!$H$17,'Invoerblad heterogene watergang'!$K$17,"")))))))))</f>
        <v>30 - Grasachtigen en ondergedoken soorten</v>
      </c>
      <c r="D64" s="23">
        <f t="shared" si="0"/>
        <v>30</v>
      </c>
      <c r="E64" s="23">
        <f>'Invoerblad heterogene watergang'!$F$9</f>
        <v>1.5</v>
      </c>
      <c r="F64" s="23">
        <f>'Invoerblad heterogene watergang'!$E$9</f>
        <v>1.2</v>
      </c>
      <c r="G64" s="23">
        <f>'Invoerblad heterogene watergang'!$B$9</f>
        <v>1.2</v>
      </c>
      <c r="H64" s="23">
        <f>'Invoerblad heterogene watergang'!$C$9</f>
        <v>1</v>
      </c>
      <c r="I64" s="23">
        <f>IF(B64="","",IF(A64&lt;='Invoerblad heterogene watergang'!$H$9,'Invoerblad heterogene watergang'!$N$9,IF(A64&lt;='Invoerblad heterogene watergang'!$H$10,'Invoerblad heterogene watergang'!$N$10,IF(A64&lt;='Invoerblad heterogene watergang'!$H$11,'Invoerblad heterogene watergang'!$N$11,IF(A64&lt;='Invoerblad heterogene watergang'!$H$12,'Invoerblad heterogene watergang'!$N$12,IF(A64&lt;='Invoerblad heterogene watergang'!$H$13,'Invoerblad heterogene watergang'!$N$13,IF(A64&lt;='Invoerblad heterogene watergang'!$H$14,'Invoerblad heterogene watergang'!$N$14,IF(A64&lt;='Invoerblad heterogene watergang'!$H$15,'Invoerblad heterogene watergang'!$N$15,IF(A64&lt;='Invoerblad heterogene watergang'!$H$16,'Invoerblad heterogene watergang'!$N$16,IF(A64&lt;='Invoerblad heterogene watergang'!$H$17,'Invoerblad heterogene watergang'!$N$17,""))))))))))</f>
        <v>1</v>
      </c>
      <c r="J64" s="23" t="str">
        <f>IF(A64&lt;='Invoerblad heterogene watergang'!$H$9,'Invoerblad heterogene watergang'!$O$9,IF(A64&lt;='Invoerblad heterogene watergang'!$H$10,'Invoerblad heterogene watergang'!$O$10,IF(A64&lt;='Invoerblad heterogene watergang'!$H$11,'Invoerblad heterogene watergang'!$O$11,IF(A64&lt;='Invoerblad heterogene watergang'!$H$12,'Invoerblad heterogene watergang'!$O$12,IF(A64&lt;='Invoerblad heterogene watergang'!$H$13,'Invoerblad heterogene watergang'!$O$13,IF(A64&lt;='Invoerblad heterogene watergang'!$H$14,'Invoerblad heterogene watergang'!$O$14,IF(A64&lt;='Invoerblad heterogene watergang'!$H$15,'Invoerblad heterogene watergang'!$O$15,IF(A64&lt;='Invoerblad heterogene watergang'!$H$16,'Invoerblad heterogene watergang'!$O$16,IF(A64&lt;='Invoerblad heterogene watergang'!$H$17,'Invoerblad heterogene watergang'!$O$17,"")))))))))</f>
        <v>Nee</v>
      </c>
      <c r="K64" s="23">
        <f>(IF(A64&lt;='Invoerblad heterogene watergang'!$H$9,'Invoerblad heterogene watergang'!$L$9,IF(A64&lt;='Invoerblad heterogene watergang'!$H$10,'Invoerblad heterogene watergang'!$L$10,IF(A64&lt;='Invoerblad heterogene watergang'!$H$11,'Invoerblad heterogene watergang'!$L$11,IF(A64&lt;='Invoerblad heterogene watergang'!$H$12,'Invoerblad heterogene watergang'!$L$12,IF(A64&lt;='Invoerblad heterogene watergang'!$H$13,'Invoerblad heterogene watergang'!$L$13,IF(A64&lt;='Invoerblad heterogene watergang'!$H$14,'Invoerblad heterogene watergang'!$L$14,IF(A64&lt;='Invoerblad heterogene watergang'!$H$15,'Invoerblad heterogene watergang'!$L$15,IF(A64&lt;='Invoerblad heterogene watergang'!$H$16,'Invoerblad heterogene watergang'!$L$16,IF(A64&lt;='Invoerblad heterogene watergang'!$H$17,'Invoerblad heterogene watergang'!$L$17,""))))))))))</f>
        <v>100</v>
      </c>
      <c r="L64" s="23" t="str">
        <f>(IF(A64&lt;='Invoerblad heterogene watergang'!$H$9,'Invoerblad heterogene watergang'!$M$9,IF(A64&lt;='Invoerblad heterogene watergang'!$H$10,'Invoerblad heterogene watergang'!$M$10,IF(A64&lt;='Invoerblad heterogene watergang'!$H$11,'Invoerblad heterogene watergang'!$M$11,IF(A64&lt;='Invoerblad heterogene watergang'!$H$12,'Invoerblad heterogene watergang'!$M$12,IF(A64&lt;='Invoerblad heterogene watergang'!$H$13,'Invoerblad heterogene watergang'!$M$13,IF(A64&lt;='Invoerblad heterogene watergang'!$H$14,'Invoerblad heterogene watergang'!$M$14,IF(A64&lt;='Invoerblad heterogene watergang'!$H$15,'Invoerblad heterogene watergang'!$M$15,IF(A64&lt;='Invoerblad heterogene watergang'!$H$16,'Invoerblad heterogene watergang'!$M$16,IF(A64&lt;='Invoerblad heterogene watergang'!$H$17,'Invoerblad heterogene watergang'!$M$17,""))))))))))</f>
        <v>Begroeiing volgt bodemverloop</v>
      </c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67"/>
      <c r="AD64" s="23"/>
      <c r="AE64" s="23"/>
    </row>
    <row r="65" spans="1:31" s="103" customFormat="1" x14ac:dyDescent="0.35">
      <c r="A65" s="24">
        <f>IF(A64="","",IF((A64+1)&gt;MAX('Invoerblad heterogene watergang'!$H$9:$H$17),"",'Uitgebreide invoer'!A64+(MAX('Invoerblad heterogene watergang'!$H$9:$H$17)/1000)))</f>
        <v>42.700000000000024</v>
      </c>
      <c r="B65" s="23">
        <f>IF(A65&lt;='Invoerblad heterogene watergang'!$H$9,'Invoerblad heterogene watergang'!$J$9,IF(A65&lt;='Invoerblad heterogene watergang'!$H$10,'Invoerblad heterogene watergang'!$J$10,IF(A65&lt;='Invoerblad heterogene watergang'!$H$11,'Invoerblad heterogene watergang'!$J$11,IF(A65&lt;='Invoerblad heterogene watergang'!$H$12,'Invoerblad heterogene watergang'!$J$12,IF(A65&lt;='Invoerblad heterogene watergang'!$H$13,'Invoerblad heterogene watergang'!$J$13,IF(A65&lt;='Invoerblad heterogene watergang'!$H$14,'Invoerblad heterogene watergang'!$J$14,IF(A65&lt;='Invoerblad heterogene watergang'!$H$15,'Invoerblad heterogene watergang'!$J$15,IF(A65&lt;='Invoerblad heterogene watergang'!$H$16,'Invoerblad heterogene watergang'!$J$16,IF(A65&lt;='Invoerblad heterogene watergang'!$H$17,'Invoerblad heterogene watergang'!$J$17,"")))))))))</f>
        <v>0.3</v>
      </c>
      <c r="C65" s="23" t="str">
        <f>IF(A65&lt;='Invoerblad heterogene watergang'!$H$9,'Invoerblad heterogene watergang'!$K$9,IF(A65&lt;='Invoerblad heterogene watergang'!$H$10,'Invoerblad heterogene watergang'!$K$10,IF(A65&lt;='Invoerblad heterogene watergang'!$H$11,'Invoerblad heterogene watergang'!$K$11,IF(A65&lt;='Invoerblad heterogene watergang'!$H$12,'Invoerblad heterogene watergang'!$K$12,IF(A65&lt;='Invoerblad heterogene watergang'!$H$13,'Invoerblad heterogene watergang'!$K$13,IF(A65&lt;='Invoerblad heterogene watergang'!$H$14,'Invoerblad heterogene watergang'!$K$14,IF(A65&lt;='Invoerblad heterogene watergang'!$H$15,'Invoerblad heterogene watergang'!$K$15,IF(A65&lt;='Invoerblad heterogene watergang'!$H$16,'Invoerblad heterogene watergang'!$K$16,IF(A65&lt;='Invoerblad heterogene watergang'!$H$17,'Invoerblad heterogene watergang'!$K$17,"")))))))))</f>
        <v>30 - Grasachtigen en ondergedoken soorten</v>
      </c>
      <c r="D65" s="23">
        <f t="shared" si="0"/>
        <v>30</v>
      </c>
      <c r="E65" s="23">
        <f>'Invoerblad heterogene watergang'!$F$9</f>
        <v>1.5</v>
      </c>
      <c r="F65" s="23">
        <f>'Invoerblad heterogene watergang'!$E$9</f>
        <v>1.2</v>
      </c>
      <c r="G65" s="23">
        <f>'Invoerblad heterogene watergang'!$B$9</f>
        <v>1.2</v>
      </c>
      <c r="H65" s="23">
        <f>'Invoerblad heterogene watergang'!$C$9</f>
        <v>1</v>
      </c>
      <c r="I65" s="23">
        <f>IF(B65="","",IF(A65&lt;='Invoerblad heterogene watergang'!$H$9,'Invoerblad heterogene watergang'!$N$9,IF(A65&lt;='Invoerblad heterogene watergang'!$H$10,'Invoerblad heterogene watergang'!$N$10,IF(A65&lt;='Invoerblad heterogene watergang'!$H$11,'Invoerblad heterogene watergang'!$N$11,IF(A65&lt;='Invoerblad heterogene watergang'!$H$12,'Invoerblad heterogene watergang'!$N$12,IF(A65&lt;='Invoerblad heterogene watergang'!$H$13,'Invoerblad heterogene watergang'!$N$13,IF(A65&lt;='Invoerblad heterogene watergang'!$H$14,'Invoerblad heterogene watergang'!$N$14,IF(A65&lt;='Invoerblad heterogene watergang'!$H$15,'Invoerblad heterogene watergang'!$N$15,IF(A65&lt;='Invoerblad heterogene watergang'!$H$16,'Invoerblad heterogene watergang'!$N$16,IF(A65&lt;='Invoerblad heterogene watergang'!$H$17,'Invoerblad heterogene watergang'!$N$17,""))))))))))</f>
        <v>1</v>
      </c>
      <c r="J65" s="23" t="str">
        <f>IF(A65&lt;='Invoerblad heterogene watergang'!$H$9,'Invoerblad heterogene watergang'!$O$9,IF(A65&lt;='Invoerblad heterogene watergang'!$H$10,'Invoerblad heterogene watergang'!$O$10,IF(A65&lt;='Invoerblad heterogene watergang'!$H$11,'Invoerblad heterogene watergang'!$O$11,IF(A65&lt;='Invoerblad heterogene watergang'!$H$12,'Invoerblad heterogene watergang'!$O$12,IF(A65&lt;='Invoerblad heterogene watergang'!$H$13,'Invoerblad heterogene watergang'!$O$13,IF(A65&lt;='Invoerblad heterogene watergang'!$H$14,'Invoerblad heterogene watergang'!$O$14,IF(A65&lt;='Invoerblad heterogene watergang'!$H$15,'Invoerblad heterogene watergang'!$O$15,IF(A65&lt;='Invoerblad heterogene watergang'!$H$16,'Invoerblad heterogene watergang'!$O$16,IF(A65&lt;='Invoerblad heterogene watergang'!$H$17,'Invoerblad heterogene watergang'!$O$17,"")))))))))</f>
        <v>Nee</v>
      </c>
      <c r="K65" s="23">
        <f>(IF(A65&lt;='Invoerblad heterogene watergang'!$H$9,'Invoerblad heterogene watergang'!$L$9,IF(A65&lt;='Invoerblad heterogene watergang'!$H$10,'Invoerblad heterogene watergang'!$L$10,IF(A65&lt;='Invoerblad heterogene watergang'!$H$11,'Invoerblad heterogene watergang'!$L$11,IF(A65&lt;='Invoerblad heterogene watergang'!$H$12,'Invoerblad heterogene watergang'!$L$12,IF(A65&lt;='Invoerblad heterogene watergang'!$H$13,'Invoerblad heterogene watergang'!$L$13,IF(A65&lt;='Invoerblad heterogene watergang'!$H$14,'Invoerblad heterogene watergang'!$L$14,IF(A65&lt;='Invoerblad heterogene watergang'!$H$15,'Invoerblad heterogene watergang'!$L$15,IF(A65&lt;='Invoerblad heterogene watergang'!$H$16,'Invoerblad heterogene watergang'!$L$16,IF(A65&lt;='Invoerblad heterogene watergang'!$H$17,'Invoerblad heterogene watergang'!$L$17,""))))))))))</f>
        <v>100</v>
      </c>
      <c r="L65" s="23" t="str">
        <f>(IF(A65&lt;='Invoerblad heterogene watergang'!$H$9,'Invoerblad heterogene watergang'!$M$9,IF(A65&lt;='Invoerblad heterogene watergang'!$H$10,'Invoerblad heterogene watergang'!$M$10,IF(A65&lt;='Invoerblad heterogene watergang'!$H$11,'Invoerblad heterogene watergang'!$M$11,IF(A65&lt;='Invoerblad heterogene watergang'!$H$12,'Invoerblad heterogene watergang'!$M$12,IF(A65&lt;='Invoerblad heterogene watergang'!$H$13,'Invoerblad heterogene watergang'!$M$13,IF(A65&lt;='Invoerblad heterogene watergang'!$H$14,'Invoerblad heterogene watergang'!$M$14,IF(A65&lt;='Invoerblad heterogene watergang'!$H$15,'Invoerblad heterogene watergang'!$M$15,IF(A65&lt;='Invoerblad heterogene watergang'!$H$16,'Invoerblad heterogene watergang'!$M$16,IF(A65&lt;='Invoerblad heterogene watergang'!$H$17,'Invoerblad heterogene watergang'!$M$17,""))))))))))</f>
        <v>Begroeiing volgt bodemverloop</v>
      </c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67"/>
      <c r="AD65" s="23"/>
      <c r="AE65" s="23"/>
    </row>
    <row r="66" spans="1:31" s="103" customFormat="1" x14ac:dyDescent="0.35">
      <c r="A66" s="24">
        <f>IF(A65="","",IF((A65+1)&gt;MAX('Invoerblad heterogene watergang'!$H$9:$H$17),"",'Uitgebreide invoer'!A65+(MAX('Invoerblad heterogene watergang'!$H$9:$H$17)/1000)))</f>
        <v>43.400000000000027</v>
      </c>
      <c r="B66" s="23">
        <f>IF(A66&lt;='Invoerblad heterogene watergang'!$H$9,'Invoerblad heterogene watergang'!$J$9,IF(A66&lt;='Invoerblad heterogene watergang'!$H$10,'Invoerblad heterogene watergang'!$J$10,IF(A66&lt;='Invoerblad heterogene watergang'!$H$11,'Invoerblad heterogene watergang'!$J$11,IF(A66&lt;='Invoerblad heterogene watergang'!$H$12,'Invoerblad heterogene watergang'!$J$12,IF(A66&lt;='Invoerblad heterogene watergang'!$H$13,'Invoerblad heterogene watergang'!$J$13,IF(A66&lt;='Invoerblad heterogene watergang'!$H$14,'Invoerblad heterogene watergang'!$J$14,IF(A66&lt;='Invoerblad heterogene watergang'!$H$15,'Invoerblad heterogene watergang'!$J$15,IF(A66&lt;='Invoerblad heterogene watergang'!$H$16,'Invoerblad heterogene watergang'!$J$16,IF(A66&lt;='Invoerblad heterogene watergang'!$H$17,'Invoerblad heterogene watergang'!$J$17,"")))))))))</f>
        <v>0.3</v>
      </c>
      <c r="C66" s="23" t="str">
        <f>IF(A66&lt;='Invoerblad heterogene watergang'!$H$9,'Invoerblad heterogene watergang'!$K$9,IF(A66&lt;='Invoerblad heterogene watergang'!$H$10,'Invoerblad heterogene watergang'!$K$10,IF(A66&lt;='Invoerblad heterogene watergang'!$H$11,'Invoerblad heterogene watergang'!$K$11,IF(A66&lt;='Invoerblad heterogene watergang'!$H$12,'Invoerblad heterogene watergang'!$K$12,IF(A66&lt;='Invoerblad heterogene watergang'!$H$13,'Invoerblad heterogene watergang'!$K$13,IF(A66&lt;='Invoerblad heterogene watergang'!$H$14,'Invoerblad heterogene watergang'!$K$14,IF(A66&lt;='Invoerblad heterogene watergang'!$H$15,'Invoerblad heterogene watergang'!$K$15,IF(A66&lt;='Invoerblad heterogene watergang'!$H$16,'Invoerblad heterogene watergang'!$K$16,IF(A66&lt;='Invoerblad heterogene watergang'!$H$17,'Invoerblad heterogene watergang'!$K$17,"")))))))))</f>
        <v>30 - Grasachtigen en ondergedoken soorten</v>
      </c>
      <c r="D66" s="23">
        <f t="shared" si="0"/>
        <v>30</v>
      </c>
      <c r="E66" s="23">
        <f>'Invoerblad heterogene watergang'!$F$9</f>
        <v>1.5</v>
      </c>
      <c r="F66" s="23">
        <f>'Invoerblad heterogene watergang'!$E$9</f>
        <v>1.2</v>
      </c>
      <c r="G66" s="23">
        <f>'Invoerblad heterogene watergang'!$B$9</f>
        <v>1.2</v>
      </c>
      <c r="H66" s="23">
        <f>'Invoerblad heterogene watergang'!$C$9</f>
        <v>1</v>
      </c>
      <c r="I66" s="23">
        <f>IF(B66="","",IF(A66&lt;='Invoerblad heterogene watergang'!$H$9,'Invoerblad heterogene watergang'!$N$9,IF(A66&lt;='Invoerblad heterogene watergang'!$H$10,'Invoerblad heterogene watergang'!$N$10,IF(A66&lt;='Invoerblad heterogene watergang'!$H$11,'Invoerblad heterogene watergang'!$N$11,IF(A66&lt;='Invoerblad heterogene watergang'!$H$12,'Invoerblad heterogene watergang'!$N$12,IF(A66&lt;='Invoerblad heterogene watergang'!$H$13,'Invoerblad heterogene watergang'!$N$13,IF(A66&lt;='Invoerblad heterogene watergang'!$H$14,'Invoerblad heterogene watergang'!$N$14,IF(A66&lt;='Invoerblad heterogene watergang'!$H$15,'Invoerblad heterogene watergang'!$N$15,IF(A66&lt;='Invoerblad heterogene watergang'!$H$16,'Invoerblad heterogene watergang'!$N$16,IF(A66&lt;='Invoerblad heterogene watergang'!$H$17,'Invoerblad heterogene watergang'!$N$17,""))))))))))</f>
        <v>1</v>
      </c>
      <c r="J66" s="23" t="str">
        <f>IF(A66&lt;='Invoerblad heterogene watergang'!$H$9,'Invoerblad heterogene watergang'!$O$9,IF(A66&lt;='Invoerblad heterogene watergang'!$H$10,'Invoerblad heterogene watergang'!$O$10,IF(A66&lt;='Invoerblad heterogene watergang'!$H$11,'Invoerblad heterogene watergang'!$O$11,IF(A66&lt;='Invoerblad heterogene watergang'!$H$12,'Invoerblad heterogene watergang'!$O$12,IF(A66&lt;='Invoerblad heterogene watergang'!$H$13,'Invoerblad heterogene watergang'!$O$13,IF(A66&lt;='Invoerblad heterogene watergang'!$H$14,'Invoerblad heterogene watergang'!$O$14,IF(A66&lt;='Invoerblad heterogene watergang'!$H$15,'Invoerblad heterogene watergang'!$O$15,IF(A66&lt;='Invoerblad heterogene watergang'!$H$16,'Invoerblad heterogene watergang'!$O$16,IF(A66&lt;='Invoerblad heterogene watergang'!$H$17,'Invoerblad heterogene watergang'!$O$17,"")))))))))</f>
        <v>Nee</v>
      </c>
      <c r="K66" s="23">
        <f>(IF(A66&lt;='Invoerblad heterogene watergang'!$H$9,'Invoerblad heterogene watergang'!$L$9,IF(A66&lt;='Invoerblad heterogene watergang'!$H$10,'Invoerblad heterogene watergang'!$L$10,IF(A66&lt;='Invoerblad heterogene watergang'!$H$11,'Invoerblad heterogene watergang'!$L$11,IF(A66&lt;='Invoerblad heterogene watergang'!$H$12,'Invoerblad heterogene watergang'!$L$12,IF(A66&lt;='Invoerblad heterogene watergang'!$H$13,'Invoerblad heterogene watergang'!$L$13,IF(A66&lt;='Invoerblad heterogene watergang'!$H$14,'Invoerblad heterogene watergang'!$L$14,IF(A66&lt;='Invoerblad heterogene watergang'!$H$15,'Invoerblad heterogene watergang'!$L$15,IF(A66&lt;='Invoerblad heterogene watergang'!$H$16,'Invoerblad heterogene watergang'!$L$16,IF(A66&lt;='Invoerblad heterogene watergang'!$H$17,'Invoerblad heterogene watergang'!$L$17,""))))))))))</f>
        <v>100</v>
      </c>
      <c r="L66" s="23" t="str">
        <f>(IF(A66&lt;='Invoerblad heterogene watergang'!$H$9,'Invoerblad heterogene watergang'!$M$9,IF(A66&lt;='Invoerblad heterogene watergang'!$H$10,'Invoerblad heterogene watergang'!$M$10,IF(A66&lt;='Invoerblad heterogene watergang'!$H$11,'Invoerblad heterogene watergang'!$M$11,IF(A66&lt;='Invoerblad heterogene watergang'!$H$12,'Invoerblad heterogene watergang'!$M$12,IF(A66&lt;='Invoerblad heterogene watergang'!$H$13,'Invoerblad heterogene watergang'!$M$13,IF(A66&lt;='Invoerblad heterogene watergang'!$H$14,'Invoerblad heterogene watergang'!$M$14,IF(A66&lt;='Invoerblad heterogene watergang'!$H$15,'Invoerblad heterogene watergang'!$M$15,IF(A66&lt;='Invoerblad heterogene watergang'!$H$16,'Invoerblad heterogene watergang'!$M$16,IF(A66&lt;='Invoerblad heterogene watergang'!$H$17,'Invoerblad heterogene watergang'!$M$17,""))))))))))</f>
        <v>Begroeiing volgt bodemverloop</v>
      </c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67"/>
      <c r="AD66" s="23"/>
      <c r="AE66" s="23"/>
    </row>
    <row r="67" spans="1:31" s="103" customFormat="1" x14ac:dyDescent="0.35">
      <c r="A67" s="24">
        <f>IF(A66="","",IF((A66+1)&gt;MAX('Invoerblad heterogene watergang'!$H$9:$H$17),"",'Uitgebreide invoer'!A66+(MAX('Invoerblad heterogene watergang'!$H$9:$H$17)/1000)))</f>
        <v>44.10000000000003</v>
      </c>
      <c r="B67" s="23">
        <f>IF(A67&lt;='Invoerblad heterogene watergang'!$H$9,'Invoerblad heterogene watergang'!$J$9,IF(A67&lt;='Invoerblad heterogene watergang'!$H$10,'Invoerblad heterogene watergang'!$J$10,IF(A67&lt;='Invoerblad heterogene watergang'!$H$11,'Invoerblad heterogene watergang'!$J$11,IF(A67&lt;='Invoerblad heterogene watergang'!$H$12,'Invoerblad heterogene watergang'!$J$12,IF(A67&lt;='Invoerblad heterogene watergang'!$H$13,'Invoerblad heterogene watergang'!$J$13,IF(A67&lt;='Invoerblad heterogene watergang'!$H$14,'Invoerblad heterogene watergang'!$J$14,IF(A67&lt;='Invoerblad heterogene watergang'!$H$15,'Invoerblad heterogene watergang'!$J$15,IF(A67&lt;='Invoerblad heterogene watergang'!$H$16,'Invoerblad heterogene watergang'!$J$16,IF(A67&lt;='Invoerblad heterogene watergang'!$H$17,'Invoerblad heterogene watergang'!$J$17,"")))))))))</f>
        <v>0.3</v>
      </c>
      <c r="C67" s="23" t="str">
        <f>IF(A67&lt;='Invoerblad heterogene watergang'!$H$9,'Invoerblad heterogene watergang'!$K$9,IF(A67&lt;='Invoerblad heterogene watergang'!$H$10,'Invoerblad heterogene watergang'!$K$10,IF(A67&lt;='Invoerblad heterogene watergang'!$H$11,'Invoerblad heterogene watergang'!$K$11,IF(A67&lt;='Invoerblad heterogene watergang'!$H$12,'Invoerblad heterogene watergang'!$K$12,IF(A67&lt;='Invoerblad heterogene watergang'!$H$13,'Invoerblad heterogene watergang'!$K$13,IF(A67&lt;='Invoerblad heterogene watergang'!$H$14,'Invoerblad heterogene watergang'!$K$14,IF(A67&lt;='Invoerblad heterogene watergang'!$H$15,'Invoerblad heterogene watergang'!$K$15,IF(A67&lt;='Invoerblad heterogene watergang'!$H$16,'Invoerblad heterogene watergang'!$K$16,IF(A67&lt;='Invoerblad heterogene watergang'!$H$17,'Invoerblad heterogene watergang'!$K$17,"")))))))))</f>
        <v>30 - Grasachtigen en ondergedoken soorten</v>
      </c>
      <c r="D67" s="23">
        <f t="shared" si="0"/>
        <v>30</v>
      </c>
      <c r="E67" s="23">
        <f>'Invoerblad heterogene watergang'!$F$9</f>
        <v>1.5</v>
      </c>
      <c r="F67" s="23">
        <f>'Invoerblad heterogene watergang'!$E$9</f>
        <v>1.2</v>
      </c>
      <c r="G67" s="23">
        <f>'Invoerblad heterogene watergang'!$B$9</f>
        <v>1.2</v>
      </c>
      <c r="H67" s="23">
        <f>'Invoerblad heterogene watergang'!$C$9</f>
        <v>1</v>
      </c>
      <c r="I67" s="23">
        <f>IF(B67="","",IF(A67&lt;='Invoerblad heterogene watergang'!$H$9,'Invoerblad heterogene watergang'!$N$9,IF(A67&lt;='Invoerblad heterogene watergang'!$H$10,'Invoerblad heterogene watergang'!$N$10,IF(A67&lt;='Invoerblad heterogene watergang'!$H$11,'Invoerblad heterogene watergang'!$N$11,IF(A67&lt;='Invoerblad heterogene watergang'!$H$12,'Invoerblad heterogene watergang'!$N$12,IF(A67&lt;='Invoerblad heterogene watergang'!$H$13,'Invoerblad heterogene watergang'!$N$13,IF(A67&lt;='Invoerblad heterogene watergang'!$H$14,'Invoerblad heterogene watergang'!$N$14,IF(A67&lt;='Invoerblad heterogene watergang'!$H$15,'Invoerblad heterogene watergang'!$N$15,IF(A67&lt;='Invoerblad heterogene watergang'!$H$16,'Invoerblad heterogene watergang'!$N$16,IF(A67&lt;='Invoerblad heterogene watergang'!$H$17,'Invoerblad heterogene watergang'!$N$17,""))))))))))</f>
        <v>1</v>
      </c>
      <c r="J67" s="23" t="str">
        <f>IF(A67&lt;='Invoerblad heterogene watergang'!$H$9,'Invoerblad heterogene watergang'!$O$9,IF(A67&lt;='Invoerblad heterogene watergang'!$H$10,'Invoerblad heterogene watergang'!$O$10,IF(A67&lt;='Invoerblad heterogene watergang'!$H$11,'Invoerblad heterogene watergang'!$O$11,IF(A67&lt;='Invoerblad heterogene watergang'!$H$12,'Invoerblad heterogene watergang'!$O$12,IF(A67&lt;='Invoerblad heterogene watergang'!$H$13,'Invoerblad heterogene watergang'!$O$13,IF(A67&lt;='Invoerblad heterogene watergang'!$H$14,'Invoerblad heterogene watergang'!$O$14,IF(A67&lt;='Invoerblad heterogene watergang'!$H$15,'Invoerblad heterogene watergang'!$O$15,IF(A67&lt;='Invoerblad heterogene watergang'!$H$16,'Invoerblad heterogene watergang'!$O$16,IF(A67&lt;='Invoerblad heterogene watergang'!$H$17,'Invoerblad heterogene watergang'!$O$17,"")))))))))</f>
        <v>Nee</v>
      </c>
      <c r="K67" s="23">
        <f>(IF(A67&lt;='Invoerblad heterogene watergang'!$H$9,'Invoerblad heterogene watergang'!$L$9,IF(A67&lt;='Invoerblad heterogene watergang'!$H$10,'Invoerblad heterogene watergang'!$L$10,IF(A67&lt;='Invoerblad heterogene watergang'!$H$11,'Invoerblad heterogene watergang'!$L$11,IF(A67&lt;='Invoerblad heterogene watergang'!$H$12,'Invoerblad heterogene watergang'!$L$12,IF(A67&lt;='Invoerblad heterogene watergang'!$H$13,'Invoerblad heterogene watergang'!$L$13,IF(A67&lt;='Invoerblad heterogene watergang'!$H$14,'Invoerblad heterogene watergang'!$L$14,IF(A67&lt;='Invoerblad heterogene watergang'!$H$15,'Invoerblad heterogene watergang'!$L$15,IF(A67&lt;='Invoerblad heterogene watergang'!$H$16,'Invoerblad heterogene watergang'!$L$16,IF(A67&lt;='Invoerblad heterogene watergang'!$H$17,'Invoerblad heterogene watergang'!$L$17,""))))))))))</f>
        <v>100</v>
      </c>
      <c r="L67" s="23" t="str">
        <f>(IF(A67&lt;='Invoerblad heterogene watergang'!$H$9,'Invoerblad heterogene watergang'!$M$9,IF(A67&lt;='Invoerblad heterogene watergang'!$H$10,'Invoerblad heterogene watergang'!$M$10,IF(A67&lt;='Invoerblad heterogene watergang'!$H$11,'Invoerblad heterogene watergang'!$M$11,IF(A67&lt;='Invoerblad heterogene watergang'!$H$12,'Invoerblad heterogene watergang'!$M$12,IF(A67&lt;='Invoerblad heterogene watergang'!$H$13,'Invoerblad heterogene watergang'!$M$13,IF(A67&lt;='Invoerblad heterogene watergang'!$H$14,'Invoerblad heterogene watergang'!$M$14,IF(A67&lt;='Invoerblad heterogene watergang'!$H$15,'Invoerblad heterogene watergang'!$M$15,IF(A67&lt;='Invoerblad heterogene watergang'!$H$16,'Invoerblad heterogene watergang'!$M$16,IF(A67&lt;='Invoerblad heterogene watergang'!$H$17,'Invoerblad heterogene watergang'!$M$17,""))))))))))</f>
        <v>Begroeiing volgt bodemverloop</v>
      </c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67"/>
      <c r="AD67" s="23"/>
      <c r="AE67" s="23"/>
    </row>
    <row r="68" spans="1:31" s="103" customFormat="1" x14ac:dyDescent="0.35">
      <c r="A68" s="24">
        <f>IF(A67="","",IF((A67+1)&gt;MAX('Invoerblad heterogene watergang'!$H$9:$H$17),"",'Uitgebreide invoer'!A67+(MAX('Invoerblad heterogene watergang'!$H$9:$H$17)/1000)))</f>
        <v>44.800000000000033</v>
      </c>
      <c r="B68" s="23">
        <f>IF(A68&lt;='Invoerblad heterogene watergang'!$H$9,'Invoerblad heterogene watergang'!$J$9,IF(A68&lt;='Invoerblad heterogene watergang'!$H$10,'Invoerblad heterogene watergang'!$J$10,IF(A68&lt;='Invoerblad heterogene watergang'!$H$11,'Invoerblad heterogene watergang'!$J$11,IF(A68&lt;='Invoerblad heterogene watergang'!$H$12,'Invoerblad heterogene watergang'!$J$12,IF(A68&lt;='Invoerblad heterogene watergang'!$H$13,'Invoerblad heterogene watergang'!$J$13,IF(A68&lt;='Invoerblad heterogene watergang'!$H$14,'Invoerblad heterogene watergang'!$J$14,IF(A68&lt;='Invoerblad heterogene watergang'!$H$15,'Invoerblad heterogene watergang'!$J$15,IF(A68&lt;='Invoerblad heterogene watergang'!$H$16,'Invoerblad heterogene watergang'!$J$16,IF(A68&lt;='Invoerblad heterogene watergang'!$H$17,'Invoerblad heterogene watergang'!$J$17,"")))))))))</f>
        <v>0.3</v>
      </c>
      <c r="C68" s="23" t="str">
        <f>IF(A68&lt;='Invoerblad heterogene watergang'!$H$9,'Invoerblad heterogene watergang'!$K$9,IF(A68&lt;='Invoerblad heterogene watergang'!$H$10,'Invoerblad heterogene watergang'!$K$10,IF(A68&lt;='Invoerblad heterogene watergang'!$H$11,'Invoerblad heterogene watergang'!$K$11,IF(A68&lt;='Invoerblad heterogene watergang'!$H$12,'Invoerblad heterogene watergang'!$K$12,IF(A68&lt;='Invoerblad heterogene watergang'!$H$13,'Invoerblad heterogene watergang'!$K$13,IF(A68&lt;='Invoerblad heterogene watergang'!$H$14,'Invoerblad heterogene watergang'!$K$14,IF(A68&lt;='Invoerblad heterogene watergang'!$H$15,'Invoerblad heterogene watergang'!$K$15,IF(A68&lt;='Invoerblad heterogene watergang'!$H$16,'Invoerblad heterogene watergang'!$K$16,IF(A68&lt;='Invoerblad heterogene watergang'!$H$17,'Invoerblad heterogene watergang'!$K$17,"")))))))))</f>
        <v>30 - Grasachtigen en ondergedoken soorten</v>
      </c>
      <c r="D68" s="23">
        <f t="shared" si="0"/>
        <v>30</v>
      </c>
      <c r="E68" s="23">
        <f>'Invoerblad heterogene watergang'!$F$9</f>
        <v>1.5</v>
      </c>
      <c r="F68" s="23">
        <f>'Invoerblad heterogene watergang'!$E$9</f>
        <v>1.2</v>
      </c>
      <c r="G68" s="23">
        <f>'Invoerblad heterogene watergang'!$B$9</f>
        <v>1.2</v>
      </c>
      <c r="H68" s="23">
        <f>'Invoerblad heterogene watergang'!$C$9</f>
        <v>1</v>
      </c>
      <c r="I68" s="23">
        <f>IF(B68="","",IF(A68&lt;='Invoerblad heterogene watergang'!$H$9,'Invoerblad heterogene watergang'!$N$9,IF(A68&lt;='Invoerblad heterogene watergang'!$H$10,'Invoerblad heterogene watergang'!$N$10,IF(A68&lt;='Invoerblad heterogene watergang'!$H$11,'Invoerblad heterogene watergang'!$N$11,IF(A68&lt;='Invoerblad heterogene watergang'!$H$12,'Invoerblad heterogene watergang'!$N$12,IF(A68&lt;='Invoerblad heterogene watergang'!$H$13,'Invoerblad heterogene watergang'!$N$13,IF(A68&lt;='Invoerblad heterogene watergang'!$H$14,'Invoerblad heterogene watergang'!$N$14,IF(A68&lt;='Invoerblad heterogene watergang'!$H$15,'Invoerblad heterogene watergang'!$N$15,IF(A68&lt;='Invoerblad heterogene watergang'!$H$16,'Invoerblad heterogene watergang'!$N$16,IF(A68&lt;='Invoerblad heterogene watergang'!$H$17,'Invoerblad heterogene watergang'!$N$17,""))))))))))</f>
        <v>1</v>
      </c>
      <c r="J68" s="23" t="str">
        <f>IF(A68&lt;='Invoerblad heterogene watergang'!$H$9,'Invoerblad heterogene watergang'!$O$9,IF(A68&lt;='Invoerblad heterogene watergang'!$H$10,'Invoerblad heterogene watergang'!$O$10,IF(A68&lt;='Invoerblad heterogene watergang'!$H$11,'Invoerblad heterogene watergang'!$O$11,IF(A68&lt;='Invoerblad heterogene watergang'!$H$12,'Invoerblad heterogene watergang'!$O$12,IF(A68&lt;='Invoerblad heterogene watergang'!$H$13,'Invoerblad heterogene watergang'!$O$13,IF(A68&lt;='Invoerblad heterogene watergang'!$H$14,'Invoerblad heterogene watergang'!$O$14,IF(A68&lt;='Invoerblad heterogene watergang'!$H$15,'Invoerblad heterogene watergang'!$O$15,IF(A68&lt;='Invoerblad heterogene watergang'!$H$16,'Invoerblad heterogene watergang'!$O$16,IF(A68&lt;='Invoerblad heterogene watergang'!$H$17,'Invoerblad heterogene watergang'!$O$17,"")))))))))</f>
        <v>Nee</v>
      </c>
      <c r="K68" s="23">
        <f>(IF(A68&lt;='Invoerblad heterogene watergang'!$H$9,'Invoerblad heterogene watergang'!$L$9,IF(A68&lt;='Invoerblad heterogene watergang'!$H$10,'Invoerblad heterogene watergang'!$L$10,IF(A68&lt;='Invoerblad heterogene watergang'!$H$11,'Invoerblad heterogene watergang'!$L$11,IF(A68&lt;='Invoerblad heterogene watergang'!$H$12,'Invoerblad heterogene watergang'!$L$12,IF(A68&lt;='Invoerblad heterogene watergang'!$H$13,'Invoerblad heterogene watergang'!$L$13,IF(A68&lt;='Invoerblad heterogene watergang'!$H$14,'Invoerblad heterogene watergang'!$L$14,IF(A68&lt;='Invoerblad heterogene watergang'!$H$15,'Invoerblad heterogene watergang'!$L$15,IF(A68&lt;='Invoerblad heterogene watergang'!$H$16,'Invoerblad heterogene watergang'!$L$16,IF(A68&lt;='Invoerblad heterogene watergang'!$H$17,'Invoerblad heterogene watergang'!$L$17,""))))))))))</f>
        <v>100</v>
      </c>
      <c r="L68" s="23" t="str">
        <f>(IF(A68&lt;='Invoerblad heterogene watergang'!$H$9,'Invoerblad heterogene watergang'!$M$9,IF(A68&lt;='Invoerblad heterogene watergang'!$H$10,'Invoerblad heterogene watergang'!$M$10,IF(A68&lt;='Invoerblad heterogene watergang'!$H$11,'Invoerblad heterogene watergang'!$M$11,IF(A68&lt;='Invoerblad heterogene watergang'!$H$12,'Invoerblad heterogene watergang'!$M$12,IF(A68&lt;='Invoerblad heterogene watergang'!$H$13,'Invoerblad heterogene watergang'!$M$13,IF(A68&lt;='Invoerblad heterogene watergang'!$H$14,'Invoerblad heterogene watergang'!$M$14,IF(A68&lt;='Invoerblad heterogene watergang'!$H$15,'Invoerblad heterogene watergang'!$M$15,IF(A68&lt;='Invoerblad heterogene watergang'!$H$16,'Invoerblad heterogene watergang'!$M$16,IF(A68&lt;='Invoerblad heterogene watergang'!$H$17,'Invoerblad heterogene watergang'!$M$17,""))))))))))</f>
        <v>Begroeiing volgt bodemverloop</v>
      </c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67"/>
      <c r="AD68" s="23"/>
      <c r="AE68" s="23"/>
    </row>
    <row r="69" spans="1:31" s="103" customFormat="1" x14ac:dyDescent="0.35">
      <c r="A69" s="24">
        <f>IF(A68="","",IF((A68+1)&gt;MAX('Invoerblad heterogene watergang'!$H$9:$H$17),"",'Uitgebreide invoer'!A68+(MAX('Invoerblad heterogene watergang'!$H$9:$H$17)/1000)))</f>
        <v>45.500000000000036</v>
      </c>
      <c r="B69" s="23">
        <f>IF(A69&lt;='Invoerblad heterogene watergang'!$H$9,'Invoerblad heterogene watergang'!$J$9,IF(A69&lt;='Invoerblad heterogene watergang'!$H$10,'Invoerblad heterogene watergang'!$J$10,IF(A69&lt;='Invoerblad heterogene watergang'!$H$11,'Invoerblad heterogene watergang'!$J$11,IF(A69&lt;='Invoerblad heterogene watergang'!$H$12,'Invoerblad heterogene watergang'!$J$12,IF(A69&lt;='Invoerblad heterogene watergang'!$H$13,'Invoerblad heterogene watergang'!$J$13,IF(A69&lt;='Invoerblad heterogene watergang'!$H$14,'Invoerblad heterogene watergang'!$J$14,IF(A69&lt;='Invoerblad heterogene watergang'!$H$15,'Invoerblad heterogene watergang'!$J$15,IF(A69&lt;='Invoerblad heterogene watergang'!$H$16,'Invoerblad heterogene watergang'!$J$16,IF(A69&lt;='Invoerblad heterogene watergang'!$H$17,'Invoerblad heterogene watergang'!$J$17,"")))))))))</f>
        <v>0.3</v>
      </c>
      <c r="C69" s="23" t="str">
        <f>IF(A69&lt;='Invoerblad heterogene watergang'!$H$9,'Invoerblad heterogene watergang'!$K$9,IF(A69&lt;='Invoerblad heterogene watergang'!$H$10,'Invoerblad heterogene watergang'!$K$10,IF(A69&lt;='Invoerblad heterogene watergang'!$H$11,'Invoerblad heterogene watergang'!$K$11,IF(A69&lt;='Invoerblad heterogene watergang'!$H$12,'Invoerblad heterogene watergang'!$K$12,IF(A69&lt;='Invoerblad heterogene watergang'!$H$13,'Invoerblad heterogene watergang'!$K$13,IF(A69&lt;='Invoerblad heterogene watergang'!$H$14,'Invoerblad heterogene watergang'!$K$14,IF(A69&lt;='Invoerblad heterogene watergang'!$H$15,'Invoerblad heterogene watergang'!$K$15,IF(A69&lt;='Invoerblad heterogene watergang'!$H$16,'Invoerblad heterogene watergang'!$K$16,IF(A69&lt;='Invoerblad heterogene watergang'!$H$17,'Invoerblad heterogene watergang'!$K$17,"")))))))))</f>
        <v>30 - Grasachtigen en ondergedoken soorten</v>
      </c>
      <c r="D69" s="23">
        <f t="shared" ref="D69:D132" si="1">IF(C69="100 - Riet",100,IF(C69="200 - Drijvend fonteinkruid",200,IF(C69="250 - Gele plomp",250,IF(C69="500 - Waterlelie",500,IF(C69="700 - Watergentiaan",700,30)))))</f>
        <v>30</v>
      </c>
      <c r="E69" s="23">
        <f>'Invoerblad heterogene watergang'!$F$9</f>
        <v>1.5</v>
      </c>
      <c r="F69" s="23">
        <f>'Invoerblad heterogene watergang'!$E$9</f>
        <v>1.2</v>
      </c>
      <c r="G69" s="23">
        <f>'Invoerblad heterogene watergang'!$B$9</f>
        <v>1.2</v>
      </c>
      <c r="H69" s="23">
        <f>'Invoerblad heterogene watergang'!$C$9</f>
        <v>1</v>
      </c>
      <c r="I69" s="23">
        <f>IF(B69="","",IF(A69&lt;='Invoerblad heterogene watergang'!$H$9,'Invoerblad heterogene watergang'!$N$9,IF(A69&lt;='Invoerblad heterogene watergang'!$H$10,'Invoerblad heterogene watergang'!$N$10,IF(A69&lt;='Invoerblad heterogene watergang'!$H$11,'Invoerblad heterogene watergang'!$N$11,IF(A69&lt;='Invoerblad heterogene watergang'!$H$12,'Invoerblad heterogene watergang'!$N$12,IF(A69&lt;='Invoerblad heterogene watergang'!$H$13,'Invoerblad heterogene watergang'!$N$13,IF(A69&lt;='Invoerblad heterogene watergang'!$H$14,'Invoerblad heterogene watergang'!$N$14,IF(A69&lt;='Invoerblad heterogene watergang'!$H$15,'Invoerblad heterogene watergang'!$N$15,IF(A69&lt;='Invoerblad heterogene watergang'!$H$16,'Invoerblad heterogene watergang'!$N$16,IF(A69&lt;='Invoerblad heterogene watergang'!$H$17,'Invoerblad heterogene watergang'!$N$17,""))))))))))</f>
        <v>1</v>
      </c>
      <c r="J69" s="23" t="str">
        <f>IF(A69&lt;='Invoerblad heterogene watergang'!$H$9,'Invoerblad heterogene watergang'!$O$9,IF(A69&lt;='Invoerblad heterogene watergang'!$H$10,'Invoerblad heterogene watergang'!$O$10,IF(A69&lt;='Invoerblad heterogene watergang'!$H$11,'Invoerblad heterogene watergang'!$O$11,IF(A69&lt;='Invoerblad heterogene watergang'!$H$12,'Invoerblad heterogene watergang'!$O$12,IF(A69&lt;='Invoerblad heterogene watergang'!$H$13,'Invoerblad heterogene watergang'!$O$13,IF(A69&lt;='Invoerblad heterogene watergang'!$H$14,'Invoerblad heterogene watergang'!$O$14,IF(A69&lt;='Invoerblad heterogene watergang'!$H$15,'Invoerblad heterogene watergang'!$O$15,IF(A69&lt;='Invoerblad heterogene watergang'!$H$16,'Invoerblad heterogene watergang'!$O$16,IF(A69&lt;='Invoerblad heterogene watergang'!$H$17,'Invoerblad heterogene watergang'!$O$17,"")))))))))</f>
        <v>Nee</v>
      </c>
      <c r="K69" s="23">
        <f>(IF(A69&lt;='Invoerblad heterogene watergang'!$H$9,'Invoerblad heterogene watergang'!$L$9,IF(A69&lt;='Invoerblad heterogene watergang'!$H$10,'Invoerblad heterogene watergang'!$L$10,IF(A69&lt;='Invoerblad heterogene watergang'!$H$11,'Invoerblad heterogene watergang'!$L$11,IF(A69&lt;='Invoerblad heterogene watergang'!$H$12,'Invoerblad heterogene watergang'!$L$12,IF(A69&lt;='Invoerblad heterogene watergang'!$H$13,'Invoerblad heterogene watergang'!$L$13,IF(A69&lt;='Invoerblad heterogene watergang'!$H$14,'Invoerblad heterogene watergang'!$L$14,IF(A69&lt;='Invoerblad heterogene watergang'!$H$15,'Invoerblad heterogene watergang'!$L$15,IF(A69&lt;='Invoerblad heterogene watergang'!$H$16,'Invoerblad heterogene watergang'!$L$16,IF(A69&lt;='Invoerblad heterogene watergang'!$H$17,'Invoerblad heterogene watergang'!$L$17,""))))))))))</f>
        <v>100</v>
      </c>
      <c r="L69" s="23" t="str">
        <f>(IF(A69&lt;='Invoerblad heterogene watergang'!$H$9,'Invoerblad heterogene watergang'!$M$9,IF(A69&lt;='Invoerblad heterogene watergang'!$H$10,'Invoerblad heterogene watergang'!$M$10,IF(A69&lt;='Invoerblad heterogene watergang'!$H$11,'Invoerblad heterogene watergang'!$M$11,IF(A69&lt;='Invoerblad heterogene watergang'!$H$12,'Invoerblad heterogene watergang'!$M$12,IF(A69&lt;='Invoerblad heterogene watergang'!$H$13,'Invoerblad heterogene watergang'!$M$13,IF(A69&lt;='Invoerblad heterogene watergang'!$H$14,'Invoerblad heterogene watergang'!$M$14,IF(A69&lt;='Invoerblad heterogene watergang'!$H$15,'Invoerblad heterogene watergang'!$M$15,IF(A69&lt;='Invoerblad heterogene watergang'!$H$16,'Invoerblad heterogene watergang'!$M$16,IF(A69&lt;='Invoerblad heterogene watergang'!$H$17,'Invoerblad heterogene watergang'!$M$17,""))))))))))</f>
        <v>Begroeiing volgt bodemverloop</v>
      </c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67"/>
      <c r="AD69" s="23"/>
      <c r="AE69" s="23"/>
    </row>
    <row r="70" spans="1:31" s="103" customFormat="1" x14ac:dyDescent="0.35">
      <c r="A70" s="24">
        <f>IF(A69="","",IF((A69+1)&gt;MAX('Invoerblad heterogene watergang'!$H$9:$H$17),"",'Uitgebreide invoer'!A69+(MAX('Invoerblad heterogene watergang'!$H$9:$H$17)/1000)))</f>
        <v>46.200000000000038</v>
      </c>
      <c r="B70" s="23">
        <f>IF(A70&lt;='Invoerblad heterogene watergang'!$H$9,'Invoerblad heterogene watergang'!$J$9,IF(A70&lt;='Invoerblad heterogene watergang'!$H$10,'Invoerblad heterogene watergang'!$J$10,IF(A70&lt;='Invoerblad heterogene watergang'!$H$11,'Invoerblad heterogene watergang'!$J$11,IF(A70&lt;='Invoerblad heterogene watergang'!$H$12,'Invoerblad heterogene watergang'!$J$12,IF(A70&lt;='Invoerblad heterogene watergang'!$H$13,'Invoerblad heterogene watergang'!$J$13,IF(A70&lt;='Invoerblad heterogene watergang'!$H$14,'Invoerblad heterogene watergang'!$J$14,IF(A70&lt;='Invoerblad heterogene watergang'!$H$15,'Invoerblad heterogene watergang'!$J$15,IF(A70&lt;='Invoerblad heterogene watergang'!$H$16,'Invoerblad heterogene watergang'!$J$16,IF(A70&lt;='Invoerblad heterogene watergang'!$H$17,'Invoerblad heterogene watergang'!$J$17,"")))))))))</f>
        <v>0.3</v>
      </c>
      <c r="C70" s="23" t="str">
        <f>IF(A70&lt;='Invoerblad heterogene watergang'!$H$9,'Invoerblad heterogene watergang'!$K$9,IF(A70&lt;='Invoerblad heterogene watergang'!$H$10,'Invoerblad heterogene watergang'!$K$10,IF(A70&lt;='Invoerblad heterogene watergang'!$H$11,'Invoerblad heterogene watergang'!$K$11,IF(A70&lt;='Invoerblad heterogene watergang'!$H$12,'Invoerblad heterogene watergang'!$K$12,IF(A70&lt;='Invoerblad heterogene watergang'!$H$13,'Invoerblad heterogene watergang'!$K$13,IF(A70&lt;='Invoerblad heterogene watergang'!$H$14,'Invoerblad heterogene watergang'!$K$14,IF(A70&lt;='Invoerblad heterogene watergang'!$H$15,'Invoerblad heterogene watergang'!$K$15,IF(A70&lt;='Invoerblad heterogene watergang'!$H$16,'Invoerblad heterogene watergang'!$K$16,IF(A70&lt;='Invoerblad heterogene watergang'!$H$17,'Invoerblad heterogene watergang'!$K$17,"")))))))))</f>
        <v>30 - Grasachtigen en ondergedoken soorten</v>
      </c>
      <c r="D70" s="23">
        <f t="shared" si="1"/>
        <v>30</v>
      </c>
      <c r="E70" s="23">
        <f>'Invoerblad heterogene watergang'!$F$9</f>
        <v>1.5</v>
      </c>
      <c r="F70" s="23">
        <f>'Invoerblad heterogene watergang'!$E$9</f>
        <v>1.2</v>
      </c>
      <c r="G70" s="23">
        <f>'Invoerblad heterogene watergang'!$B$9</f>
        <v>1.2</v>
      </c>
      <c r="H70" s="23">
        <f>'Invoerblad heterogene watergang'!$C$9</f>
        <v>1</v>
      </c>
      <c r="I70" s="23">
        <f>IF(B70="","",IF(A70&lt;='Invoerblad heterogene watergang'!$H$9,'Invoerblad heterogene watergang'!$N$9,IF(A70&lt;='Invoerblad heterogene watergang'!$H$10,'Invoerblad heterogene watergang'!$N$10,IF(A70&lt;='Invoerblad heterogene watergang'!$H$11,'Invoerblad heterogene watergang'!$N$11,IF(A70&lt;='Invoerblad heterogene watergang'!$H$12,'Invoerblad heterogene watergang'!$N$12,IF(A70&lt;='Invoerblad heterogene watergang'!$H$13,'Invoerblad heterogene watergang'!$N$13,IF(A70&lt;='Invoerblad heterogene watergang'!$H$14,'Invoerblad heterogene watergang'!$N$14,IF(A70&lt;='Invoerblad heterogene watergang'!$H$15,'Invoerblad heterogene watergang'!$N$15,IF(A70&lt;='Invoerblad heterogene watergang'!$H$16,'Invoerblad heterogene watergang'!$N$16,IF(A70&lt;='Invoerblad heterogene watergang'!$H$17,'Invoerblad heterogene watergang'!$N$17,""))))))))))</f>
        <v>1</v>
      </c>
      <c r="J70" s="23" t="str">
        <f>IF(A70&lt;='Invoerblad heterogene watergang'!$H$9,'Invoerblad heterogene watergang'!$O$9,IF(A70&lt;='Invoerblad heterogene watergang'!$H$10,'Invoerblad heterogene watergang'!$O$10,IF(A70&lt;='Invoerblad heterogene watergang'!$H$11,'Invoerblad heterogene watergang'!$O$11,IF(A70&lt;='Invoerblad heterogene watergang'!$H$12,'Invoerblad heterogene watergang'!$O$12,IF(A70&lt;='Invoerblad heterogene watergang'!$H$13,'Invoerblad heterogene watergang'!$O$13,IF(A70&lt;='Invoerblad heterogene watergang'!$H$14,'Invoerblad heterogene watergang'!$O$14,IF(A70&lt;='Invoerblad heterogene watergang'!$H$15,'Invoerblad heterogene watergang'!$O$15,IF(A70&lt;='Invoerblad heterogene watergang'!$H$16,'Invoerblad heterogene watergang'!$O$16,IF(A70&lt;='Invoerblad heterogene watergang'!$H$17,'Invoerblad heterogene watergang'!$O$17,"")))))))))</f>
        <v>Nee</v>
      </c>
      <c r="K70" s="23">
        <f>(IF(A70&lt;='Invoerblad heterogene watergang'!$H$9,'Invoerblad heterogene watergang'!$L$9,IF(A70&lt;='Invoerblad heterogene watergang'!$H$10,'Invoerblad heterogene watergang'!$L$10,IF(A70&lt;='Invoerblad heterogene watergang'!$H$11,'Invoerblad heterogene watergang'!$L$11,IF(A70&lt;='Invoerblad heterogene watergang'!$H$12,'Invoerblad heterogene watergang'!$L$12,IF(A70&lt;='Invoerblad heterogene watergang'!$H$13,'Invoerblad heterogene watergang'!$L$13,IF(A70&lt;='Invoerblad heterogene watergang'!$H$14,'Invoerblad heterogene watergang'!$L$14,IF(A70&lt;='Invoerblad heterogene watergang'!$H$15,'Invoerblad heterogene watergang'!$L$15,IF(A70&lt;='Invoerblad heterogene watergang'!$H$16,'Invoerblad heterogene watergang'!$L$16,IF(A70&lt;='Invoerblad heterogene watergang'!$H$17,'Invoerblad heterogene watergang'!$L$17,""))))))))))</f>
        <v>100</v>
      </c>
      <c r="L70" s="23" t="str">
        <f>(IF(A70&lt;='Invoerblad heterogene watergang'!$H$9,'Invoerblad heterogene watergang'!$M$9,IF(A70&lt;='Invoerblad heterogene watergang'!$H$10,'Invoerblad heterogene watergang'!$M$10,IF(A70&lt;='Invoerblad heterogene watergang'!$H$11,'Invoerblad heterogene watergang'!$M$11,IF(A70&lt;='Invoerblad heterogene watergang'!$H$12,'Invoerblad heterogene watergang'!$M$12,IF(A70&lt;='Invoerblad heterogene watergang'!$H$13,'Invoerblad heterogene watergang'!$M$13,IF(A70&lt;='Invoerblad heterogene watergang'!$H$14,'Invoerblad heterogene watergang'!$M$14,IF(A70&lt;='Invoerblad heterogene watergang'!$H$15,'Invoerblad heterogene watergang'!$M$15,IF(A70&lt;='Invoerblad heterogene watergang'!$H$16,'Invoerblad heterogene watergang'!$M$16,IF(A70&lt;='Invoerblad heterogene watergang'!$H$17,'Invoerblad heterogene watergang'!$M$17,""))))))))))</f>
        <v>Begroeiing volgt bodemverloop</v>
      </c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67"/>
      <c r="AD70" s="23"/>
      <c r="AE70" s="23"/>
    </row>
    <row r="71" spans="1:31" s="103" customFormat="1" x14ac:dyDescent="0.35">
      <c r="A71" s="24">
        <f>IF(A70="","",IF((A70+1)&gt;MAX('Invoerblad heterogene watergang'!$H$9:$H$17),"",'Uitgebreide invoer'!A70+(MAX('Invoerblad heterogene watergang'!$H$9:$H$17)/1000)))</f>
        <v>46.900000000000041</v>
      </c>
      <c r="B71" s="23">
        <f>IF(A71&lt;='Invoerblad heterogene watergang'!$H$9,'Invoerblad heterogene watergang'!$J$9,IF(A71&lt;='Invoerblad heterogene watergang'!$H$10,'Invoerblad heterogene watergang'!$J$10,IF(A71&lt;='Invoerblad heterogene watergang'!$H$11,'Invoerblad heterogene watergang'!$J$11,IF(A71&lt;='Invoerblad heterogene watergang'!$H$12,'Invoerblad heterogene watergang'!$J$12,IF(A71&lt;='Invoerblad heterogene watergang'!$H$13,'Invoerblad heterogene watergang'!$J$13,IF(A71&lt;='Invoerblad heterogene watergang'!$H$14,'Invoerblad heterogene watergang'!$J$14,IF(A71&lt;='Invoerblad heterogene watergang'!$H$15,'Invoerblad heterogene watergang'!$J$15,IF(A71&lt;='Invoerblad heterogene watergang'!$H$16,'Invoerblad heterogene watergang'!$J$16,IF(A71&lt;='Invoerblad heterogene watergang'!$H$17,'Invoerblad heterogene watergang'!$J$17,"")))))))))</f>
        <v>0.3</v>
      </c>
      <c r="C71" s="23" t="str">
        <f>IF(A71&lt;='Invoerblad heterogene watergang'!$H$9,'Invoerblad heterogene watergang'!$K$9,IF(A71&lt;='Invoerblad heterogene watergang'!$H$10,'Invoerblad heterogene watergang'!$K$10,IF(A71&lt;='Invoerblad heterogene watergang'!$H$11,'Invoerblad heterogene watergang'!$K$11,IF(A71&lt;='Invoerblad heterogene watergang'!$H$12,'Invoerblad heterogene watergang'!$K$12,IF(A71&lt;='Invoerblad heterogene watergang'!$H$13,'Invoerblad heterogene watergang'!$K$13,IF(A71&lt;='Invoerblad heterogene watergang'!$H$14,'Invoerblad heterogene watergang'!$K$14,IF(A71&lt;='Invoerblad heterogene watergang'!$H$15,'Invoerblad heterogene watergang'!$K$15,IF(A71&lt;='Invoerblad heterogene watergang'!$H$16,'Invoerblad heterogene watergang'!$K$16,IF(A71&lt;='Invoerblad heterogene watergang'!$H$17,'Invoerblad heterogene watergang'!$K$17,"")))))))))</f>
        <v>30 - Grasachtigen en ondergedoken soorten</v>
      </c>
      <c r="D71" s="23">
        <f t="shared" si="1"/>
        <v>30</v>
      </c>
      <c r="E71" s="23">
        <f>'Invoerblad heterogene watergang'!$F$9</f>
        <v>1.5</v>
      </c>
      <c r="F71" s="23">
        <f>'Invoerblad heterogene watergang'!$E$9</f>
        <v>1.2</v>
      </c>
      <c r="G71" s="23">
        <f>'Invoerblad heterogene watergang'!$B$9</f>
        <v>1.2</v>
      </c>
      <c r="H71" s="23">
        <f>'Invoerblad heterogene watergang'!$C$9</f>
        <v>1</v>
      </c>
      <c r="I71" s="23">
        <f>IF(B71="","",IF(A71&lt;='Invoerblad heterogene watergang'!$H$9,'Invoerblad heterogene watergang'!$N$9,IF(A71&lt;='Invoerblad heterogene watergang'!$H$10,'Invoerblad heterogene watergang'!$N$10,IF(A71&lt;='Invoerblad heterogene watergang'!$H$11,'Invoerblad heterogene watergang'!$N$11,IF(A71&lt;='Invoerblad heterogene watergang'!$H$12,'Invoerblad heterogene watergang'!$N$12,IF(A71&lt;='Invoerblad heterogene watergang'!$H$13,'Invoerblad heterogene watergang'!$N$13,IF(A71&lt;='Invoerblad heterogene watergang'!$H$14,'Invoerblad heterogene watergang'!$N$14,IF(A71&lt;='Invoerblad heterogene watergang'!$H$15,'Invoerblad heterogene watergang'!$N$15,IF(A71&lt;='Invoerblad heterogene watergang'!$H$16,'Invoerblad heterogene watergang'!$N$16,IF(A71&lt;='Invoerblad heterogene watergang'!$H$17,'Invoerblad heterogene watergang'!$N$17,""))))))))))</f>
        <v>1</v>
      </c>
      <c r="J71" s="23" t="str">
        <f>IF(A71&lt;='Invoerblad heterogene watergang'!$H$9,'Invoerblad heterogene watergang'!$O$9,IF(A71&lt;='Invoerblad heterogene watergang'!$H$10,'Invoerblad heterogene watergang'!$O$10,IF(A71&lt;='Invoerblad heterogene watergang'!$H$11,'Invoerblad heterogene watergang'!$O$11,IF(A71&lt;='Invoerblad heterogene watergang'!$H$12,'Invoerblad heterogene watergang'!$O$12,IF(A71&lt;='Invoerblad heterogene watergang'!$H$13,'Invoerblad heterogene watergang'!$O$13,IF(A71&lt;='Invoerblad heterogene watergang'!$H$14,'Invoerblad heterogene watergang'!$O$14,IF(A71&lt;='Invoerblad heterogene watergang'!$H$15,'Invoerblad heterogene watergang'!$O$15,IF(A71&lt;='Invoerblad heterogene watergang'!$H$16,'Invoerblad heterogene watergang'!$O$16,IF(A71&lt;='Invoerblad heterogene watergang'!$H$17,'Invoerblad heterogene watergang'!$O$17,"")))))))))</f>
        <v>Nee</v>
      </c>
      <c r="K71" s="23">
        <f>(IF(A71&lt;='Invoerblad heterogene watergang'!$H$9,'Invoerblad heterogene watergang'!$L$9,IF(A71&lt;='Invoerblad heterogene watergang'!$H$10,'Invoerblad heterogene watergang'!$L$10,IF(A71&lt;='Invoerblad heterogene watergang'!$H$11,'Invoerblad heterogene watergang'!$L$11,IF(A71&lt;='Invoerblad heterogene watergang'!$H$12,'Invoerblad heterogene watergang'!$L$12,IF(A71&lt;='Invoerblad heterogene watergang'!$H$13,'Invoerblad heterogene watergang'!$L$13,IF(A71&lt;='Invoerblad heterogene watergang'!$H$14,'Invoerblad heterogene watergang'!$L$14,IF(A71&lt;='Invoerblad heterogene watergang'!$H$15,'Invoerblad heterogene watergang'!$L$15,IF(A71&lt;='Invoerblad heterogene watergang'!$H$16,'Invoerblad heterogene watergang'!$L$16,IF(A71&lt;='Invoerblad heterogene watergang'!$H$17,'Invoerblad heterogene watergang'!$L$17,""))))))))))</f>
        <v>100</v>
      </c>
      <c r="L71" s="23" t="str">
        <f>(IF(A71&lt;='Invoerblad heterogene watergang'!$H$9,'Invoerblad heterogene watergang'!$M$9,IF(A71&lt;='Invoerblad heterogene watergang'!$H$10,'Invoerblad heterogene watergang'!$M$10,IF(A71&lt;='Invoerblad heterogene watergang'!$H$11,'Invoerblad heterogene watergang'!$M$11,IF(A71&lt;='Invoerblad heterogene watergang'!$H$12,'Invoerblad heterogene watergang'!$M$12,IF(A71&lt;='Invoerblad heterogene watergang'!$H$13,'Invoerblad heterogene watergang'!$M$13,IF(A71&lt;='Invoerblad heterogene watergang'!$H$14,'Invoerblad heterogene watergang'!$M$14,IF(A71&lt;='Invoerblad heterogene watergang'!$H$15,'Invoerblad heterogene watergang'!$M$15,IF(A71&lt;='Invoerblad heterogene watergang'!$H$16,'Invoerblad heterogene watergang'!$M$16,IF(A71&lt;='Invoerblad heterogene watergang'!$H$17,'Invoerblad heterogene watergang'!$M$17,""))))))))))</f>
        <v>Begroeiing volgt bodemverloop</v>
      </c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67"/>
      <c r="AD71" s="23"/>
      <c r="AE71" s="23"/>
    </row>
    <row r="72" spans="1:31" s="103" customFormat="1" x14ac:dyDescent="0.35">
      <c r="A72" s="24">
        <f>IF(A71="","",IF((A71+1)&gt;MAX('Invoerblad heterogene watergang'!$H$9:$H$17),"",'Uitgebreide invoer'!A71+(MAX('Invoerblad heterogene watergang'!$H$9:$H$17)/1000)))</f>
        <v>47.600000000000044</v>
      </c>
      <c r="B72" s="23">
        <f>IF(A72&lt;='Invoerblad heterogene watergang'!$H$9,'Invoerblad heterogene watergang'!$J$9,IF(A72&lt;='Invoerblad heterogene watergang'!$H$10,'Invoerblad heterogene watergang'!$J$10,IF(A72&lt;='Invoerblad heterogene watergang'!$H$11,'Invoerblad heterogene watergang'!$J$11,IF(A72&lt;='Invoerblad heterogene watergang'!$H$12,'Invoerblad heterogene watergang'!$J$12,IF(A72&lt;='Invoerblad heterogene watergang'!$H$13,'Invoerblad heterogene watergang'!$J$13,IF(A72&lt;='Invoerblad heterogene watergang'!$H$14,'Invoerblad heterogene watergang'!$J$14,IF(A72&lt;='Invoerblad heterogene watergang'!$H$15,'Invoerblad heterogene watergang'!$J$15,IF(A72&lt;='Invoerblad heterogene watergang'!$H$16,'Invoerblad heterogene watergang'!$J$16,IF(A72&lt;='Invoerblad heterogene watergang'!$H$17,'Invoerblad heterogene watergang'!$J$17,"")))))))))</f>
        <v>0.3</v>
      </c>
      <c r="C72" s="23" t="str">
        <f>IF(A72&lt;='Invoerblad heterogene watergang'!$H$9,'Invoerblad heterogene watergang'!$K$9,IF(A72&lt;='Invoerblad heterogene watergang'!$H$10,'Invoerblad heterogene watergang'!$K$10,IF(A72&lt;='Invoerblad heterogene watergang'!$H$11,'Invoerblad heterogene watergang'!$K$11,IF(A72&lt;='Invoerblad heterogene watergang'!$H$12,'Invoerblad heterogene watergang'!$K$12,IF(A72&lt;='Invoerblad heterogene watergang'!$H$13,'Invoerblad heterogene watergang'!$K$13,IF(A72&lt;='Invoerblad heterogene watergang'!$H$14,'Invoerblad heterogene watergang'!$K$14,IF(A72&lt;='Invoerblad heterogene watergang'!$H$15,'Invoerblad heterogene watergang'!$K$15,IF(A72&lt;='Invoerblad heterogene watergang'!$H$16,'Invoerblad heterogene watergang'!$K$16,IF(A72&lt;='Invoerblad heterogene watergang'!$H$17,'Invoerblad heterogene watergang'!$K$17,"")))))))))</f>
        <v>30 - Grasachtigen en ondergedoken soorten</v>
      </c>
      <c r="D72" s="23">
        <f t="shared" si="1"/>
        <v>30</v>
      </c>
      <c r="E72" s="23">
        <f>'Invoerblad heterogene watergang'!$F$9</f>
        <v>1.5</v>
      </c>
      <c r="F72" s="23">
        <f>'Invoerblad heterogene watergang'!$E$9</f>
        <v>1.2</v>
      </c>
      <c r="G72" s="23">
        <f>'Invoerblad heterogene watergang'!$B$9</f>
        <v>1.2</v>
      </c>
      <c r="H72" s="23">
        <f>'Invoerblad heterogene watergang'!$C$9</f>
        <v>1</v>
      </c>
      <c r="I72" s="23">
        <f>IF(B72="","",IF(A72&lt;='Invoerblad heterogene watergang'!$H$9,'Invoerblad heterogene watergang'!$N$9,IF(A72&lt;='Invoerblad heterogene watergang'!$H$10,'Invoerblad heterogene watergang'!$N$10,IF(A72&lt;='Invoerblad heterogene watergang'!$H$11,'Invoerblad heterogene watergang'!$N$11,IF(A72&lt;='Invoerblad heterogene watergang'!$H$12,'Invoerblad heterogene watergang'!$N$12,IF(A72&lt;='Invoerblad heterogene watergang'!$H$13,'Invoerblad heterogene watergang'!$N$13,IF(A72&lt;='Invoerblad heterogene watergang'!$H$14,'Invoerblad heterogene watergang'!$N$14,IF(A72&lt;='Invoerblad heterogene watergang'!$H$15,'Invoerblad heterogene watergang'!$N$15,IF(A72&lt;='Invoerblad heterogene watergang'!$H$16,'Invoerblad heterogene watergang'!$N$16,IF(A72&lt;='Invoerblad heterogene watergang'!$H$17,'Invoerblad heterogene watergang'!$N$17,""))))))))))</f>
        <v>1</v>
      </c>
      <c r="J72" s="23" t="str">
        <f>IF(A72&lt;='Invoerblad heterogene watergang'!$H$9,'Invoerblad heterogene watergang'!$O$9,IF(A72&lt;='Invoerblad heterogene watergang'!$H$10,'Invoerblad heterogene watergang'!$O$10,IF(A72&lt;='Invoerblad heterogene watergang'!$H$11,'Invoerblad heterogene watergang'!$O$11,IF(A72&lt;='Invoerblad heterogene watergang'!$H$12,'Invoerblad heterogene watergang'!$O$12,IF(A72&lt;='Invoerblad heterogene watergang'!$H$13,'Invoerblad heterogene watergang'!$O$13,IF(A72&lt;='Invoerblad heterogene watergang'!$H$14,'Invoerblad heterogene watergang'!$O$14,IF(A72&lt;='Invoerblad heterogene watergang'!$H$15,'Invoerblad heterogene watergang'!$O$15,IF(A72&lt;='Invoerblad heterogene watergang'!$H$16,'Invoerblad heterogene watergang'!$O$16,IF(A72&lt;='Invoerblad heterogene watergang'!$H$17,'Invoerblad heterogene watergang'!$O$17,"")))))))))</f>
        <v>Nee</v>
      </c>
      <c r="K72" s="23">
        <f>(IF(A72&lt;='Invoerblad heterogene watergang'!$H$9,'Invoerblad heterogene watergang'!$L$9,IF(A72&lt;='Invoerblad heterogene watergang'!$H$10,'Invoerblad heterogene watergang'!$L$10,IF(A72&lt;='Invoerblad heterogene watergang'!$H$11,'Invoerblad heterogene watergang'!$L$11,IF(A72&lt;='Invoerblad heterogene watergang'!$H$12,'Invoerblad heterogene watergang'!$L$12,IF(A72&lt;='Invoerblad heterogene watergang'!$H$13,'Invoerblad heterogene watergang'!$L$13,IF(A72&lt;='Invoerblad heterogene watergang'!$H$14,'Invoerblad heterogene watergang'!$L$14,IF(A72&lt;='Invoerblad heterogene watergang'!$H$15,'Invoerblad heterogene watergang'!$L$15,IF(A72&lt;='Invoerblad heterogene watergang'!$H$16,'Invoerblad heterogene watergang'!$L$16,IF(A72&lt;='Invoerblad heterogene watergang'!$H$17,'Invoerblad heterogene watergang'!$L$17,""))))))))))</f>
        <v>100</v>
      </c>
      <c r="L72" s="23" t="str">
        <f>(IF(A72&lt;='Invoerblad heterogene watergang'!$H$9,'Invoerblad heterogene watergang'!$M$9,IF(A72&lt;='Invoerblad heterogene watergang'!$H$10,'Invoerblad heterogene watergang'!$M$10,IF(A72&lt;='Invoerblad heterogene watergang'!$H$11,'Invoerblad heterogene watergang'!$M$11,IF(A72&lt;='Invoerblad heterogene watergang'!$H$12,'Invoerblad heterogene watergang'!$M$12,IF(A72&lt;='Invoerblad heterogene watergang'!$H$13,'Invoerblad heterogene watergang'!$M$13,IF(A72&lt;='Invoerblad heterogene watergang'!$H$14,'Invoerblad heterogene watergang'!$M$14,IF(A72&lt;='Invoerblad heterogene watergang'!$H$15,'Invoerblad heterogene watergang'!$M$15,IF(A72&lt;='Invoerblad heterogene watergang'!$H$16,'Invoerblad heterogene watergang'!$M$16,IF(A72&lt;='Invoerblad heterogene watergang'!$H$17,'Invoerblad heterogene watergang'!$M$17,""))))))))))</f>
        <v>Begroeiing volgt bodemverloop</v>
      </c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67"/>
      <c r="AD72" s="23"/>
      <c r="AE72" s="23"/>
    </row>
    <row r="73" spans="1:31" s="103" customFormat="1" x14ac:dyDescent="0.35">
      <c r="A73" s="24">
        <f>IF(A72="","",IF((A72+1)&gt;MAX('Invoerblad heterogene watergang'!$H$9:$H$17),"",'Uitgebreide invoer'!A72+(MAX('Invoerblad heterogene watergang'!$H$9:$H$17)/1000)))</f>
        <v>48.300000000000047</v>
      </c>
      <c r="B73" s="23">
        <f>IF(A73&lt;='Invoerblad heterogene watergang'!$H$9,'Invoerblad heterogene watergang'!$J$9,IF(A73&lt;='Invoerblad heterogene watergang'!$H$10,'Invoerblad heterogene watergang'!$J$10,IF(A73&lt;='Invoerblad heterogene watergang'!$H$11,'Invoerblad heterogene watergang'!$J$11,IF(A73&lt;='Invoerblad heterogene watergang'!$H$12,'Invoerblad heterogene watergang'!$J$12,IF(A73&lt;='Invoerblad heterogene watergang'!$H$13,'Invoerblad heterogene watergang'!$J$13,IF(A73&lt;='Invoerblad heterogene watergang'!$H$14,'Invoerblad heterogene watergang'!$J$14,IF(A73&lt;='Invoerblad heterogene watergang'!$H$15,'Invoerblad heterogene watergang'!$J$15,IF(A73&lt;='Invoerblad heterogene watergang'!$H$16,'Invoerblad heterogene watergang'!$J$16,IF(A73&lt;='Invoerblad heterogene watergang'!$H$17,'Invoerblad heterogene watergang'!$J$17,"")))))))))</f>
        <v>0.3</v>
      </c>
      <c r="C73" s="23" t="str">
        <f>IF(A73&lt;='Invoerblad heterogene watergang'!$H$9,'Invoerblad heterogene watergang'!$K$9,IF(A73&lt;='Invoerblad heterogene watergang'!$H$10,'Invoerblad heterogene watergang'!$K$10,IF(A73&lt;='Invoerblad heterogene watergang'!$H$11,'Invoerblad heterogene watergang'!$K$11,IF(A73&lt;='Invoerblad heterogene watergang'!$H$12,'Invoerblad heterogene watergang'!$K$12,IF(A73&lt;='Invoerblad heterogene watergang'!$H$13,'Invoerblad heterogene watergang'!$K$13,IF(A73&lt;='Invoerblad heterogene watergang'!$H$14,'Invoerblad heterogene watergang'!$K$14,IF(A73&lt;='Invoerblad heterogene watergang'!$H$15,'Invoerblad heterogene watergang'!$K$15,IF(A73&lt;='Invoerblad heterogene watergang'!$H$16,'Invoerblad heterogene watergang'!$K$16,IF(A73&lt;='Invoerblad heterogene watergang'!$H$17,'Invoerblad heterogene watergang'!$K$17,"")))))))))</f>
        <v>30 - Grasachtigen en ondergedoken soorten</v>
      </c>
      <c r="D73" s="23">
        <f t="shared" si="1"/>
        <v>30</v>
      </c>
      <c r="E73" s="23">
        <f>'Invoerblad heterogene watergang'!$F$9</f>
        <v>1.5</v>
      </c>
      <c r="F73" s="23">
        <f>'Invoerblad heterogene watergang'!$E$9</f>
        <v>1.2</v>
      </c>
      <c r="G73" s="23">
        <f>'Invoerblad heterogene watergang'!$B$9</f>
        <v>1.2</v>
      </c>
      <c r="H73" s="23">
        <f>'Invoerblad heterogene watergang'!$C$9</f>
        <v>1</v>
      </c>
      <c r="I73" s="23">
        <f>IF(B73="","",IF(A73&lt;='Invoerblad heterogene watergang'!$H$9,'Invoerblad heterogene watergang'!$N$9,IF(A73&lt;='Invoerblad heterogene watergang'!$H$10,'Invoerblad heterogene watergang'!$N$10,IF(A73&lt;='Invoerblad heterogene watergang'!$H$11,'Invoerblad heterogene watergang'!$N$11,IF(A73&lt;='Invoerblad heterogene watergang'!$H$12,'Invoerblad heterogene watergang'!$N$12,IF(A73&lt;='Invoerblad heterogene watergang'!$H$13,'Invoerblad heterogene watergang'!$N$13,IF(A73&lt;='Invoerblad heterogene watergang'!$H$14,'Invoerblad heterogene watergang'!$N$14,IF(A73&lt;='Invoerblad heterogene watergang'!$H$15,'Invoerblad heterogene watergang'!$N$15,IF(A73&lt;='Invoerblad heterogene watergang'!$H$16,'Invoerblad heterogene watergang'!$N$16,IF(A73&lt;='Invoerblad heterogene watergang'!$H$17,'Invoerblad heterogene watergang'!$N$17,""))))))))))</f>
        <v>1</v>
      </c>
      <c r="J73" s="23" t="str">
        <f>IF(A73&lt;='Invoerblad heterogene watergang'!$H$9,'Invoerblad heterogene watergang'!$O$9,IF(A73&lt;='Invoerblad heterogene watergang'!$H$10,'Invoerblad heterogene watergang'!$O$10,IF(A73&lt;='Invoerblad heterogene watergang'!$H$11,'Invoerblad heterogene watergang'!$O$11,IF(A73&lt;='Invoerblad heterogene watergang'!$H$12,'Invoerblad heterogene watergang'!$O$12,IF(A73&lt;='Invoerblad heterogene watergang'!$H$13,'Invoerblad heterogene watergang'!$O$13,IF(A73&lt;='Invoerblad heterogene watergang'!$H$14,'Invoerblad heterogene watergang'!$O$14,IF(A73&lt;='Invoerblad heterogene watergang'!$H$15,'Invoerblad heterogene watergang'!$O$15,IF(A73&lt;='Invoerblad heterogene watergang'!$H$16,'Invoerblad heterogene watergang'!$O$16,IF(A73&lt;='Invoerblad heterogene watergang'!$H$17,'Invoerblad heterogene watergang'!$O$17,"")))))))))</f>
        <v>Nee</v>
      </c>
      <c r="K73" s="23">
        <f>(IF(A73&lt;='Invoerblad heterogene watergang'!$H$9,'Invoerblad heterogene watergang'!$L$9,IF(A73&lt;='Invoerblad heterogene watergang'!$H$10,'Invoerblad heterogene watergang'!$L$10,IF(A73&lt;='Invoerblad heterogene watergang'!$H$11,'Invoerblad heterogene watergang'!$L$11,IF(A73&lt;='Invoerblad heterogene watergang'!$H$12,'Invoerblad heterogene watergang'!$L$12,IF(A73&lt;='Invoerblad heterogene watergang'!$H$13,'Invoerblad heterogene watergang'!$L$13,IF(A73&lt;='Invoerblad heterogene watergang'!$H$14,'Invoerblad heterogene watergang'!$L$14,IF(A73&lt;='Invoerblad heterogene watergang'!$H$15,'Invoerblad heterogene watergang'!$L$15,IF(A73&lt;='Invoerblad heterogene watergang'!$H$16,'Invoerblad heterogene watergang'!$L$16,IF(A73&lt;='Invoerblad heterogene watergang'!$H$17,'Invoerblad heterogene watergang'!$L$17,""))))))))))</f>
        <v>100</v>
      </c>
      <c r="L73" s="23" t="str">
        <f>(IF(A73&lt;='Invoerblad heterogene watergang'!$H$9,'Invoerblad heterogene watergang'!$M$9,IF(A73&lt;='Invoerblad heterogene watergang'!$H$10,'Invoerblad heterogene watergang'!$M$10,IF(A73&lt;='Invoerblad heterogene watergang'!$H$11,'Invoerblad heterogene watergang'!$M$11,IF(A73&lt;='Invoerblad heterogene watergang'!$H$12,'Invoerblad heterogene watergang'!$M$12,IF(A73&lt;='Invoerblad heterogene watergang'!$H$13,'Invoerblad heterogene watergang'!$M$13,IF(A73&lt;='Invoerblad heterogene watergang'!$H$14,'Invoerblad heterogene watergang'!$M$14,IF(A73&lt;='Invoerblad heterogene watergang'!$H$15,'Invoerblad heterogene watergang'!$M$15,IF(A73&lt;='Invoerblad heterogene watergang'!$H$16,'Invoerblad heterogene watergang'!$M$16,IF(A73&lt;='Invoerblad heterogene watergang'!$H$17,'Invoerblad heterogene watergang'!$M$17,""))))))))))</f>
        <v>Begroeiing volgt bodemverloop</v>
      </c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67"/>
      <c r="AD73" s="23"/>
      <c r="AE73" s="23"/>
    </row>
    <row r="74" spans="1:31" s="103" customFormat="1" x14ac:dyDescent="0.35">
      <c r="A74" s="24">
        <f>IF(A73="","",IF((A73+1)&gt;MAX('Invoerblad heterogene watergang'!$H$9:$H$17),"",'Uitgebreide invoer'!A73+(MAX('Invoerblad heterogene watergang'!$H$9:$H$17)/1000)))</f>
        <v>49.00000000000005</v>
      </c>
      <c r="B74" s="23">
        <f>IF(A74&lt;='Invoerblad heterogene watergang'!$H$9,'Invoerblad heterogene watergang'!$J$9,IF(A74&lt;='Invoerblad heterogene watergang'!$H$10,'Invoerblad heterogene watergang'!$J$10,IF(A74&lt;='Invoerblad heterogene watergang'!$H$11,'Invoerblad heterogene watergang'!$J$11,IF(A74&lt;='Invoerblad heterogene watergang'!$H$12,'Invoerblad heterogene watergang'!$J$12,IF(A74&lt;='Invoerblad heterogene watergang'!$H$13,'Invoerblad heterogene watergang'!$J$13,IF(A74&lt;='Invoerblad heterogene watergang'!$H$14,'Invoerblad heterogene watergang'!$J$14,IF(A74&lt;='Invoerblad heterogene watergang'!$H$15,'Invoerblad heterogene watergang'!$J$15,IF(A74&lt;='Invoerblad heterogene watergang'!$H$16,'Invoerblad heterogene watergang'!$J$16,IF(A74&lt;='Invoerblad heterogene watergang'!$H$17,'Invoerblad heterogene watergang'!$J$17,"")))))))))</f>
        <v>0.3</v>
      </c>
      <c r="C74" s="23" t="str">
        <f>IF(A74&lt;='Invoerblad heterogene watergang'!$H$9,'Invoerblad heterogene watergang'!$K$9,IF(A74&lt;='Invoerblad heterogene watergang'!$H$10,'Invoerblad heterogene watergang'!$K$10,IF(A74&lt;='Invoerblad heterogene watergang'!$H$11,'Invoerblad heterogene watergang'!$K$11,IF(A74&lt;='Invoerblad heterogene watergang'!$H$12,'Invoerblad heterogene watergang'!$K$12,IF(A74&lt;='Invoerblad heterogene watergang'!$H$13,'Invoerblad heterogene watergang'!$K$13,IF(A74&lt;='Invoerblad heterogene watergang'!$H$14,'Invoerblad heterogene watergang'!$K$14,IF(A74&lt;='Invoerblad heterogene watergang'!$H$15,'Invoerblad heterogene watergang'!$K$15,IF(A74&lt;='Invoerblad heterogene watergang'!$H$16,'Invoerblad heterogene watergang'!$K$16,IF(A74&lt;='Invoerblad heterogene watergang'!$H$17,'Invoerblad heterogene watergang'!$K$17,"")))))))))</f>
        <v>30 - Grasachtigen en ondergedoken soorten</v>
      </c>
      <c r="D74" s="23">
        <f t="shared" si="1"/>
        <v>30</v>
      </c>
      <c r="E74" s="23">
        <f>'Invoerblad heterogene watergang'!$F$9</f>
        <v>1.5</v>
      </c>
      <c r="F74" s="23">
        <f>'Invoerblad heterogene watergang'!$E$9</f>
        <v>1.2</v>
      </c>
      <c r="G74" s="23">
        <f>'Invoerblad heterogene watergang'!$B$9</f>
        <v>1.2</v>
      </c>
      <c r="H74" s="23">
        <f>'Invoerblad heterogene watergang'!$C$9</f>
        <v>1</v>
      </c>
      <c r="I74" s="23">
        <f>IF(B74="","",IF(A74&lt;='Invoerblad heterogene watergang'!$H$9,'Invoerblad heterogene watergang'!$N$9,IF(A74&lt;='Invoerblad heterogene watergang'!$H$10,'Invoerblad heterogene watergang'!$N$10,IF(A74&lt;='Invoerblad heterogene watergang'!$H$11,'Invoerblad heterogene watergang'!$N$11,IF(A74&lt;='Invoerblad heterogene watergang'!$H$12,'Invoerblad heterogene watergang'!$N$12,IF(A74&lt;='Invoerblad heterogene watergang'!$H$13,'Invoerblad heterogene watergang'!$N$13,IF(A74&lt;='Invoerblad heterogene watergang'!$H$14,'Invoerblad heterogene watergang'!$N$14,IF(A74&lt;='Invoerblad heterogene watergang'!$H$15,'Invoerblad heterogene watergang'!$N$15,IF(A74&lt;='Invoerblad heterogene watergang'!$H$16,'Invoerblad heterogene watergang'!$N$16,IF(A74&lt;='Invoerblad heterogene watergang'!$H$17,'Invoerblad heterogene watergang'!$N$17,""))))))))))</f>
        <v>1</v>
      </c>
      <c r="J74" s="23" t="str">
        <f>IF(A74&lt;='Invoerblad heterogene watergang'!$H$9,'Invoerblad heterogene watergang'!$O$9,IF(A74&lt;='Invoerblad heterogene watergang'!$H$10,'Invoerblad heterogene watergang'!$O$10,IF(A74&lt;='Invoerblad heterogene watergang'!$H$11,'Invoerblad heterogene watergang'!$O$11,IF(A74&lt;='Invoerblad heterogene watergang'!$H$12,'Invoerblad heterogene watergang'!$O$12,IF(A74&lt;='Invoerblad heterogene watergang'!$H$13,'Invoerblad heterogene watergang'!$O$13,IF(A74&lt;='Invoerblad heterogene watergang'!$H$14,'Invoerblad heterogene watergang'!$O$14,IF(A74&lt;='Invoerblad heterogene watergang'!$H$15,'Invoerblad heterogene watergang'!$O$15,IF(A74&lt;='Invoerblad heterogene watergang'!$H$16,'Invoerblad heterogene watergang'!$O$16,IF(A74&lt;='Invoerblad heterogene watergang'!$H$17,'Invoerblad heterogene watergang'!$O$17,"")))))))))</f>
        <v>Nee</v>
      </c>
      <c r="K74" s="23">
        <f>(IF(A74&lt;='Invoerblad heterogene watergang'!$H$9,'Invoerblad heterogene watergang'!$L$9,IF(A74&lt;='Invoerblad heterogene watergang'!$H$10,'Invoerblad heterogene watergang'!$L$10,IF(A74&lt;='Invoerblad heterogene watergang'!$H$11,'Invoerblad heterogene watergang'!$L$11,IF(A74&lt;='Invoerblad heterogene watergang'!$H$12,'Invoerblad heterogene watergang'!$L$12,IF(A74&lt;='Invoerblad heterogene watergang'!$H$13,'Invoerblad heterogene watergang'!$L$13,IF(A74&lt;='Invoerblad heterogene watergang'!$H$14,'Invoerblad heterogene watergang'!$L$14,IF(A74&lt;='Invoerblad heterogene watergang'!$H$15,'Invoerblad heterogene watergang'!$L$15,IF(A74&lt;='Invoerblad heterogene watergang'!$H$16,'Invoerblad heterogene watergang'!$L$16,IF(A74&lt;='Invoerblad heterogene watergang'!$H$17,'Invoerblad heterogene watergang'!$L$17,""))))))))))</f>
        <v>100</v>
      </c>
      <c r="L74" s="23" t="str">
        <f>(IF(A74&lt;='Invoerblad heterogene watergang'!$H$9,'Invoerblad heterogene watergang'!$M$9,IF(A74&lt;='Invoerblad heterogene watergang'!$H$10,'Invoerblad heterogene watergang'!$M$10,IF(A74&lt;='Invoerblad heterogene watergang'!$H$11,'Invoerblad heterogene watergang'!$M$11,IF(A74&lt;='Invoerblad heterogene watergang'!$H$12,'Invoerblad heterogene watergang'!$M$12,IF(A74&lt;='Invoerblad heterogene watergang'!$H$13,'Invoerblad heterogene watergang'!$M$13,IF(A74&lt;='Invoerblad heterogene watergang'!$H$14,'Invoerblad heterogene watergang'!$M$14,IF(A74&lt;='Invoerblad heterogene watergang'!$H$15,'Invoerblad heterogene watergang'!$M$15,IF(A74&lt;='Invoerblad heterogene watergang'!$H$16,'Invoerblad heterogene watergang'!$M$16,IF(A74&lt;='Invoerblad heterogene watergang'!$H$17,'Invoerblad heterogene watergang'!$M$17,""))))))))))</f>
        <v>Begroeiing volgt bodemverloop</v>
      </c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67"/>
      <c r="AD74" s="23"/>
      <c r="AE74" s="23"/>
    </row>
    <row r="75" spans="1:31" s="103" customFormat="1" x14ac:dyDescent="0.35">
      <c r="A75" s="24">
        <f>IF(A74="","",IF((A74+1)&gt;MAX('Invoerblad heterogene watergang'!$H$9:$H$17),"",'Uitgebreide invoer'!A74+(MAX('Invoerblad heterogene watergang'!$H$9:$H$17)/1000)))</f>
        <v>49.700000000000053</v>
      </c>
      <c r="B75" s="23">
        <f>IF(A75&lt;='Invoerblad heterogene watergang'!$H$9,'Invoerblad heterogene watergang'!$J$9,IF(A75&lt;='Invoerblad heterogene watergang'!$H$10,'Invoerblad heterogene watergang'!$J$10,IF(A75&lt;='Invoerblad heterogene watergang'!$H$11,'Invoerblad heterogene watergang'!$J$11,IF(A75&lt;='Invoerblad heterogene watergang'!$H$12,'Invoerblad heterogene watergang'!$J$12,IF(A75&lt;='Invoerblad heterogene watergang'!$H$13,'Invoerblad heterogene watergang'!$J$13,IF(A75&lt;='Invoerblad heterogene watergang'!$H$14,'Invoerblad heterogene watergang'!$J$14,IF(A75&lt;='Invoerblad heterogene watergang'!$H$15,'Invoerblad heterogene watergang'!$J$15,IF(A75&lt;='Invoerblad heterogene watergang'!$H$16,'Invoerblad heterogene watergang'!$J$16,IF(A75&lt;='Invoerblad heterogene watergang'!$H$17,'Invoerblad heterogene watergang'!$J$17,"")))))))))</f>
        <v>0.3</v>
      </c>
      <c r="C75" s="23" t="str">
        <f>IF(A75&lt;='Invoerblad heterogene watergang'!$H$9,'Invoerblad heterogene watergang'!$K$9,IF(A75&lt;='Invoerblad heterogene watergang'!$H$10,'Invoerblad heterogene watergang'!$K$10,IF(A75&lt;='Invoerblad heterogene watergang'!$H$11,'Invoerblad heterogene watergang'!$K$11,IF(A75&lt;='Invoerblad heterogene watergang'!$H$12,'Invoerblad heterogene watergang'!$K$12,IF(A75&lt;='Invoerblad heterogene watergang'!$H$13,'Invoerblad heterogene watergang'!$K$13,IF(A75&lt;='Invoerblad heterogene watergang'!$H$14,'Invoerblad heterogene watergang'!$K$14,IF(A75&lt;='Invoerblad heterogene watergang'!$H$15,'Invoerblad heterogene watergang'!$K$15,IF(A75&lt;='Invoerblad heterogene watergang'!$H$16,'Invoerblad heterogene watergang'!$K$16,IF(A75&lt;='Invoerblad heterogene watergang'!$H$17,'Invoerblad heterogene watergang'!$K$17,"")))))))))</f>
        <v>30 - Grasachtigen en ondergedoken soorten</v>
      </c>
      <c r="D75" s="23">
        <f t="shared" si="1"/>
        <v>30</v>
      </c>
      <c r="E75" s="23">
        <f>'Invoerblad heterogene watergang'!$F$9</f>
        <v>1.5</v>
      </c>
      <c r="F75" s="23">
        <f>'Invoerblad heterogene watergang'!$E$9</f>
        <v>1.2</v>
      </c>
      <c r="G75" s="23">
        <f>'Invoerblad heterogene watergang'!$B$9</f>
        <v>1.2</v>
      </c>
      <c r="H75" s="23">
        <f>'Invoerblad heterogene watergang'!$C$9</f>
        <v>1</v>
      </c>
      <c r="I75" s="23">
        <f>IF(B75="","",IF(A75&lt;='Invoerblad heterogene watergang'!$H$9,'Invoerblad heterogene watergang'!$N$9,IF(A75&lt;='Invoerblad heterogene watergang'!$H$10,'Invoerblad heterogene watergang'!$N$10,IF(A75&lt;='Invoerblad heterogene watergang'!$H$11,'Invoerblad heterogene watergang'!$N$11,IF(A75&lt;='Invoerblad heterogene watergang'!$H$12,'Invoerblad heterogene watergang'!$N$12,IF(A75&lt;='Invoerblad heterogene watergang'!$H$13,'Invoerblad heterogene watergang'!$N$13,IF(A75&lt;='Invoerblad heterogene watergang'!$H$14,'Invoerblad heterogene watergang'!$N$14,IF(A75&lt;='Invoerblad heterogene watergang'!$H$15,'Invoerblad heterogene watergang'!$N$15,IF(A75&lt;='Invoerblad heterogene watergang'!$H$16,'Invoerblad heterogene watergang'!$N$16,IF(A75&lt;='Invoerblad heterogene watergang'!$H$17,'Invoerblad heterogene watergang'!$N$17,""))))))))))</f>
        <v>1</v>
      </c>
      <c r="J75" s="23" t="str">
        <f>IF(A75&lt;='Invoerblad heterogene watergang'!$H$9,'Invoerblad heterogene watergang'!$O$9,IF(A75&lt;='Invoerblad heterogene watergang'!$H$10,'Invoerblad heterogene watergang'!$O$10,IF(A75&lt;='Invoerblad heterogene watergang'!$H$11,'Invoerblad heterogene watergang'!$O$11,IF(A75&lt;='Invoerblad heterogene watergang'!$H$12,'Invoerblad heterogene watergang'!$O$12,IF(A75&lt;='Invoerblad heterogene watergang'!$H$13,'Invoerblad heterogene watergang'!$O$13,IF(A75&lt;='Invoerblad heterogene watergang'!$H$14,'Invoerblad heterogene watergang'!$O$14,IF(A75&lt;='Invoerblad heterogene watergang'!$H$15,'Invoerblad heterogene watergang'!$O$15,IF(A75&lt;='Invoerblad heterogene watergang'!$H$16,'Invoerblad heterogene watergang'!$O$16,IF(A75&lt;='Invoerblad heterogene watergang'!$H$17,'Invoerblad heterogene watergang'!$O$17,"")))))))))</f>
        <v>Nee</v>
      </c>
      <c r="K75" s="23">
        <f>(IF(A75&lt;='Invoerblad heterogene watergang'!$H$9,'Invoerblad heterogene watergang'!$L$9,IF(A75&lt;='Invoerblad heterogene watergang'!$H$10,'Invoerblad heterogene watergang'!$L$10,IF(A75&lt;='Invoerblad heterogene watergang'!$H$11,'Invoerblad heterogene watergang'!$L$11,IF(A75&lt;='Invoerblad heterogene watergang'!$H$12,'Invoerblad heterogene watergang'!$L$12,IF(A75&lt;='Invoerblad heterogene watergang'!$H$13,'Invoerblad heterogene watergang'!$L$13,IF(A75&lt;='Invoerblad heterogene watergang'!$H$14,'Invoerblad heterogene watergang'!$L$14,IF(A75&lt;='Invoerblad heterogene watergang'!$H$15,'Invoerblad heterogene watergang'!$L$15,IF(A75&lt;='Invoerblad heterogene watergang'!$H$16,'Invoerblad heterogene watergang'!$L$16,IF(A75&lt;='Invoerblad heterogene watergang'!$H$17,'Invoerblad heterogene watergang'!$L$17,""))))))))))</f>
        <v>100</v>
      </c>
      <c r="L75" s="23" t="str">
        <f>(IF(A75&lt;='Invoerblad heterogene watergang'!$H$9,'Invoerblad heterogene watergang'!$M$9,IF(A75&lt;='Invoerblad heterogene watergang'!$H$10,'Invoerblad heterogene watergang'!$M$10,IF(A75&lt;='Invoerblad heterogene watergang'!$H$11,'Invoerblad heterogene watergang'!$M$11,IF(A75&lt;='Invoerblad heterogene watergang'!$H$12,'Invoerblad heterogene watergang'!$M$12,IF(A75&lt;='Invoerblad heterogene watergang'!$H$13,'Invoerblad heterogene watergang'!$M$13,IF(A75&lt;='Invoerblad heterogene watergang'!$H$14,'Invoerblad heterogene watergang'!$M$14,IF(A75&lt;='Invoerblad heterogene watergang'!$H$15,'Invoerblad heterogene watergang'!$M$15,IF(A75&lt;='Invoerblad heterogene watergang'!$H$16,'Invoerblad heterogene watergang'!$M$16,IF(A75&lt;='Invoerblad heterogene watergang'!$H$17,'Invoerblad heterogene watergang'!$M$17,""))))))))))</f>
        <v>Begroeiing volgt bodemverloop</v>
      </c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67"/>
      <c r="AD75" s="23"/>
      <c r="AE75" s="23"/>
    </row>
    <row r="76" spans="1:31" s="103" customFormat="1" x14ac:dyDescent="0.35">
      <c r="A76" s="24">
        <f>IF(A75="","",IF((A75+1)&gt;MAX('Invoerblad heterogene watergang'!$H$9:$H$17),"",'Uitgebreide invoer'!A75+(MAX('Invoerblad heterogene watergang'!$H$9:$H$17)/1000)))</f>
        <v>50.400000000000055</v>
      </c>
      <c r="B76" s="23">
        <f>IF(A76&lt;='Invoerblad heterogene watergang'!$H$9,'Invoerblad heterogene watergang'!$J$9,IF(A76&lt;='Invoerblad heterogene watergang'!$H$10,'Invoerblad heterogene watergang'!$J$10,IF(A76&lt;='Invoerblad heterogene watergang'!$H$11,'Invoerblad heterogene watergang'!$J$11,IF(A76&lt;='Invoerblad heterogene watergang'!$H$12,'Invoerblad heterogene watergang'!$J$12,IF(A76&lt;='Invoerblad heterogene watergang'!$H$13,'Invoerblad heterogene watergang'!$J$13,IF(A76&lt;='Invoerblad heterogene watergang'!$H$14,'Invoerblad heterogene watergang'!$J$14,IF(A76&lt;='Invoerblad heterogene watergang'!$H$15,'Invoerblad heterogene watergang'!$J$15,IF(A76&lt;='Invoerblad heterogene watergang'!$H$16,'Invoerblad heterogene watergang'!$J$16,IF(A76&lt;='Invoerblad heterogene watergang'!$H$17,'Invoerblad heterogene watergang'!$J$17,"")))))))))</f>
        <v>0.3</v>
      </c>
      <c r="C76" s="23" t="str">
        <f>IF(A76&lt;='Invoerblad heterogene watergang'!$H$9,'Invoerblad heterogene watergang'!$K$9,IF(A76&lt;='Invoerblad heterogene watergang'!$H$10,'Invoerblad heterogene watergang'!$K$10,IF(A76&lt;='Invoerblad heterogene watergang'!$H$11,'Invoerblad heterogene watergang'!$K$11,IF(A76&lt;='Invoerblad heterogene watergang'!$H$12,'Invoerblad heterogene watergang'!$K$12,IF(A76&lt;='Invoerblad heterogene watergang'!$H$13,'Invoerblad heterogene watergang'!$K$13,IF(A76&lt;='Invoerblad heterogene watergang'!$H$14,'Invoerblad heterogene watergang'!$K$14,IF(A76&lt;='Invoerblad heterogene watergang'!$H$15,'Invoerblad heterogene watergang'!$K$15,IF(A76&lt;='Invoerblad heterogene watergang'!$H$16,'Invoerblad heterogene watergang'!$K$16,IF(A76&lt;='Invoerblad heterogene watergang'!$H$17,'Invoerblad heterogene watergang'!$K$17,"")))))))))</f>
        <v>30 - Grasachtigen en ondergedoken soorten</v>
      </c>
      <c r="D76" s="23">
        <f t="shared" si="1"/>
        <v>30</v>
      </c>
      <c r="E76" s="23">
        <f>'Invoerblad heterogene watergang'!$F$9</f>
        <v>1.5</v>
      </c>
      <c r="F76" s="23">
        <f>'Invoerblad heterogene watergang'!$E$9</f>
        <v>1.2</v>
      </c>
      <c r="G76" s="23">
        <f>'Invoerblad heterogene watergang'!$B$9</f>
        <v>1.2</v>
      </c>
      <c r="H76" s="23">
        <f>'Invoerblad heterogene watergang'!$C$9</f>
        <v>1</v>
      </c>
      <c r="I76" s="23">
        <f>IF(B76="","",IF(A76&lt;='Invoerblad heterogene watergang'!$H$9,'Invoerblad heterogene watergang'!$N$9,IF(A76&lt;='Invoerblad heterogene watergang'!$H$10,'Invoerblad heterogene watergang'!$N$10,IF(A76&lt;='Invoerblad heterogene watergang'!$H$11,'Invoerblad heterogene watergang'!$N$11,IF(A76&lt;='Invoerblad heterogene watergang'!$H$12,'Invoerblad heterogene watergang'!$N$12,IF(A76&lt;='Invoerblad heterogene watergang'!$H$13,'Invoerblad heterogene watergang'!$N$13,IF(A76&lt;='Invoerblad heterogene watergang'!$H$14,'Invoerblad heterogene watergang'!$N$14,IF(A76&lt;='Invoerblad heterogene watergang'!$H$15,'Invoerblad heterogene watergang'!$N$15,IF(A76&lt;='Invoerblad heterogene watergang'!$H$16,'Invoerblad heterogene watergang'!$N$16,IF(A76&lt;='Invoerblad heterogene watergang'!$H$17,'Invoerblad heterogene watergang'!$N$17,""))))))))))</f>
        <v>1</v>
      </c>
      <c r="J76" s="23" t="str">
        <f>IF(A76&lt;='Invoerblad heterogene watergang'!$H$9,'Invoerblad heterogene watergang'!$O$9,IF(A76&lt;='Invoerblad heterogene watergang'!$H$10,'Invoerblad heterogene watergang'!$O$10,IF(A76&lt;='Invoerblad heterogene watergang'!$H$11,'Invoerblad heterogene watergang'!$O$11,IF(A76&lt;='Invoerblad heterogene watergang'!$H$12,'Invoerblad heterogene watergang'!$O$12,IF(A76&lt;='Invoerblad heterogene watergang'!$H$13,'Invoerblad heterogene watergang'!$O$13,IF(A76&lt;='Invoerblad heterogene watergang'!$H$14,'Invoerblad heterogene watergang'!$O$14,IF(A76&lt;='Invoerblad heterogene watergang'!$H$15,'Invoerblad heterogene watergang'!$O$15,IF(A76&lt;='Invoerblad heterogene watergang'!$H$16,'Invoerblad heterogene watergang'!$O$16,IF(A76&lt;='Invoerblad heterogene watergang'!$H$17,'Invoerblad heterogene watergang'!$O$17,"")))))))))</f>
        <v>Nee</v>
      </c>
      <c r="K76" s="23">
        <f>(IF(A76&lt;='Invoerblad heterogene watergang'!$H$9,'Invoerblad heterogene watergang'!$L$9,IF(A76&lt;='Invoerblad heterogene watergang'!$H$10,'Invoerblad heterogene watergang'!$L$10,IF(A76&lt;='Invoerblad heterogene watergang'!$H$11,'Invoerblad heterogene watergang'!$L$11,IF(A76&lt;='Invoerblad heterogene watergang'!$H$12,'Invoerblad heterogene watergang'!$L$12,IF(A76&lt;='Invoerblad heterogene watergang'!$H$13,'Invoerblad heterogene watergang'!$L$13,IF(A76&lt;='Invoerblad heterogene watergang'!$H$14,'Invoerblad heterogene watergang'!$L$14,IF(A76&lt;='Invoerblad heterogene watergang'!$H$15,'Invoerblad heterogene watergang'!$L$15,IF(A76&lt;='Invoerblad heterogene watergang'!$H$16,'Invoerblad heterogene watergang'!$L$16,IF(A76&lt;='Invoerblad heterogene watergang'!$H$17,'Invoerblad heterogene watergang'!$L$17,""))))))))))</f>
        <v>100</v>
      </c>
      <c r="L76" s="23" t="str">
        <f>(IF(A76&lt;='Invoerblad heterogene watergang'!$H$9,'Invoerblad heterogene watergang'!$M$9,IF(A76&lt;='Invoerblad heterogene watergang'!$H$10,'Invoerblad heterogene watergang'!$M$10,IF(A76&lt;='Invoerblad heterogene watergang'!$H$11,'Invoerblad heterogene watergang'!$M$11,IF(A76&lt;='Invoerblad heterogene watergang'!$H$12,'Invoerblad heterogene watergang'!$M$12,IF(A76&lt;='Invoerblad heterogene watergang'!$H$13,'Invoerblad heterogene watergang'!$M$13,IF(A76&lt;='Invoerblad heterogene watergang'!$H$14,'Invoerblad heterogene watergang'!$M$14,IF(A76&lt;='Invoerblad heterogene watergang'!$H$15,'Invoerblad heterogene watergang'!$M$15,IF(A76&lt;='Invoerblad heterogene watergang'!$H$16,'Invoerblad heterogene watergang'!$M$16,IF(A76&lt;='Invoerblad heterogene watergang'!$H$17,'Invoerblad heterogene watergang'!$M$17,""))))))))))</f>
        <v>Begroeiing volgt bodemverloop</v>
      </c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67"/>
      <c r="AD76" s="23"/>
      <c r="AE76" s="23"/>
    </row>
    <row r="77" spans="1:31" s="103" customFormat="1" x14ac:dyDescent="0.35">
      <c r="A77" s="24">
        <f>IF(A76="","",IF((A76+1)&gt;MAX('Invoerblad heterogene watergang'!$H$9:$H$17),"",'Uitgebreide invoer'!A76+(MAX('Invoerblad heterogene watergang'!$H$9:$H$17)/1000)))</f>
        <v>51.100000000000058</v>
      </c>
      <c r="B77" s="23">
        <f>IF(A77&lt;='Invoerblad heterogene watergang'!$H$9,'Invoerblad heterogene watergang'!$J$9,IF(A77&lt;='Invoerblad heterogene watergang'!$H$10,'Invoerblad heterogene watergang'!$J$10,IF(A77&lt;='Invoerblad heterogene watergang'!$H$11,'Invoerblad heterogene watergang'!$J$11,IF(A77&lt;='Invoerblad heterogene watergang'!$H$12,'Invoerblad heterogene watergang'!$J$12,IF(A77&lt;='Invoerblad heterogene watergang'!$H$13,'Invoerblad heterogene watergang'!$J$13,IF(A77&lt;='Invoerblad heterogene watergang'!$H$14,'Invoerblad heterogene watergang'!$J$14,IF(A77&lt;='Invoerblad heterogene watergang'!$H$15,'Invoerblad heterogene watergang'!$J$15,IF(A77&lt;='Invoerblad heterogene watergang'!$H$16,'Invoerblad heterogene watergang'!$J$16,IF(A77&lt;='Invoerblad heterogene watergang'!$H$17,'Invoerblad heterogene watergang'!$J$17,"")))))))))</f>
        <v>0.3</v>
      </c>
      <c r="C77" s="23" t="str">
        <f>IF(A77&lt;='Invoerblad heterogene watergang'!$H$9,'Invoerblad heterogene watergang'!$K$9,IF(A77&lt;='Invoerblad heterogene watergang'!$H$10,'Invoerblad heterogene watergang'!$K$10,IF(A77&lt;='Invoerblad heterogene watergang'!$H$11,'Invoerblad heterogene watergang'!$K$11,IF(A77&lt;='Invoerblad heterogene watergang'!$H$12,'Invoerblad heterogene watergang'!$K$12,IF(A77&lt;='Invoerblad heterogene watergang'!$H$13,'Invoerblad heterogene watergang'!$K$13,IF(A77&lt;='Invoerblad heterogene watergang'!$H$14,'Invoerblad heterogene watergang'!$K$14,IF(A77&lt;='Invoerblad heterogene watergang'!$H$15,'Invoerblad heterogene watergang'!$K$15,IF(A77&lt;='Invoerblad heterogene watergang'!$H$16,'Invoerblad heterogene watergang'!$K$16,IF(A77&lt;='Invoerblad heterogene watergang'!$H$17,'Invoerblad heterogene watergang'!$K$17,"")))))))))</f>
        <v>30 - Grasachtigen en ondergedoken soorten</v>
      </c>
      <c r="D77" s="23">
        <f t="shared" si="1"/>
        <v>30</v>
      </c>
      <c r="E77" s="23">
        <f>'Invoerblad heterogene watergang'!$F$9</f>
        <v>1.5</v>
      </c>
      <c r="F77" s="23">
        <f>'Invoerblad heterogene watergang'!$E$9</f>
        <v>1.2</v>
      </c>
      <c r="G77" s="23">
        <f>'Invoerblad heterogene watergang'!$B$9</f>
        <v>1.2</v>
      </c>
      <c r="H77" s="23">
        <f>'Invoerblad heterogene watergang'!$C$9</f>
        <v>1</v>
      </c>
      <c r="I77" s="23">
        <f>IF(B77="","",IF(A77&lt;='Invoerblad heterogene watergang'!$H$9,'Invoerblad heterogene watergang'!$N$9,IF(A77&lt;='Invoerblad heterogene watergang'!$H$10,'Invoerblad heterogene watergang'!$N$10,IF(A77&lt;='Invoerblad heterogene watergang'!$H$11,'Invoerblad heterogene watergang'!$N$11,IF(A77&lt;='Invoerblad heterogene watergang'!$H$12,'Invoerblad heterogene watergang'!$N$12,IF(A77&lt;='Invoerblad heterogene watergang'!$H$13,'Invoerblad heterogene watergang'!$N$13,IF(A77&lt;='Invoerblad heterogene watergang'!$H$14,'Invoerblad heterogene watergang'!$N$14,IF(A77&lt;='Invoerblad heterogene watergang'!$H$15,'Invoerblad heterogene watergang'!$N$15,IF(A77&lt;='Invoerblad heterogene watergang'!$H$16,'Invoerblad heterogene watergang'!$N$16,IF(A77&lt;='Invoerblad heterogene watergang'!$H$17,'Invoerblad heterogene watergang'!$N$17,""))))))))))</f>
        <v>1</v>
      </c>
      <c r="J77" s="23" t="str">
        <f>IF(A77&lt;='Invoerblad heterogene watergang'!$H$9,'Invoerblad heterogene watergang'!$O$9,IF(A77&lt;='Invoerblad heterogene watergang'!$H$10,'Invoerblad heterogene watergang'!$O$10,IF(A77&lt;='Invoerblad heterogene watergang'!$H$11,'Invoerblad heterogene watergang'!$O$11,IF(A77&lt;='Invoerblad heterogene watergang'!$H$12,'Invoerblad heterogene watergang'!$O$12,IF(A77&lt;='Invoerblad heterogene watergang'!$H$13,'Invoerblad heterogene watergang'!$O$13,IF(A77&lt;='Invoerblad heterogene watergang'!$H$14,'Invoerblad heterogene watergang'!$O$14,IF(A77&lt;='Invoerblad heterogene watergang'!$H$15,'Invoerblad heterogene watergang'!$O$15,IF(A77&lt;='Invoerblad heterogene watergang'!$H$16,'Invoerblad heterogene watergang'!$O$16,IF(A77&lt;='Invoerblad heterogene watergang'!$H$17,'Invoerblad heterogene watergang'!$O$17,"")))))))))</f>
        <v>Nee</v>
      </c>
      <c r="K77" s="23">
        <f>(IF(A77&lt;='Invoerblad heterogene watergang'!$H$9,'Invoerblad heterogene watergang'!$L$9,IF(A77&lt;='Invoerblad heterogene watergang'!$H$10,'Invoerblad heterogene watergang'!$L$10,IF(A77&lt;='Invoerblad heterogene watergang'!$H$11,'Invoerblad heterogene watergang'!$L$11,IF(A77&lt;='Invoerblad heterogene watergang'!$H$12,'Invoerblad heterogene watergang'!$L$12,IF(A77&lt;='Invoerblad heterogene watergang'!$H$13,'Invoerblad heterogene watergang'!$L$13,IF(A77&lt;='Invoerblad heterogene watergang'!$H$14,'Invoerblad heterogene watergang'!$L$14,IF(A77&lt;='Invoerblad heterogene watergang'!$H$15,'Invoerblad heterogene watergang'!$L$15,IF(A77&lt;='Invoerblad heterogene watergang'!$H$16,'Invoerblad heterogene watergang'!$L$16,IF(A77&lt;='Invoerblad heterogene watergang'!$H$17,'Invoerblad heterogene watergang'!$L$17,""))))))))))</f>
        <v>100</v>
      </c>
      <c r="L77" s="23" t="str">
        <f>(IF(A77&lt;='Invoerblad heterogene watergang'!$H$9,'Invoerblad heterogene watergang'!$M$9,IF(A77&lt;='Invoerblad heterogene watergang'!$H$10,'Invoerblad heterogene watergang'!$M$10,IF(A77&lt;='Invoerblad heterogene watergang'!$H$11,'Invoerblad heterogene watergang'!$M$11,IF(A77&lt;='Invoerblad heterogene watergang'!$H$12,'Invoerblad heterogene watergang'!$M$12,IF(A77&lt;='Invoerblad heterogene watergang'!$H$13,'Invoerblad heterogene watergang'!$M$13,IF(A77&lt;='Invoerblad heterogene watergang'!$H$14,'Invoerblad heterogene watergang'!$M$14,IF(A77&lt;='Invoerblad heterogene watergang'!$H$15,'Invoerblad heterogene watergang'!$M$15,IF(A77&lt;='Invoerblad heterogene watergang'!$H$16,'Invoerblad heterogene watergang'!$M$16,IF(A77&lt;='Invoerblad heterogene watergang'!$H$17,'Invoerblad heterogene watergang'!$M$17,""))))))))))</f>
        <v>Begroeiing volgt bodemverloop</v>
      </c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67"/>
      <c r="AD77" s="23"/>
      <c r="AE77" s="23"/>
    </row>
    <row r="78" spans="1:31" s="103" customFormat="1" x14ac:dyDescent="0.35">
      <c r="A78" s="24">
        <f>IF(A77="","",IF((A77+1)&gt;MAX('Invoerblad heterogene watergang'!$H$9:$H$17),"",'Uitgebreide invoer'!A77+(MAX('Invoerblad heterogene watergang'!$H$9:$H$17)/1000)))</f>
        <v>51.800000000000061</v>
      </c>
      <c r="B78" s="23">
        <f>IF(A78&lt;='Invoerblad heterogene watergang'!$H$9,'Invoerblad heterogene watergang'!$J$9,IF(A78&lt;='Invoerblad heterogene watergang'!$H$10,'Invoerblad heterogene watergang'!$J$10,IF(A78&lt;='Invoerblad heterogene watergang'!$H$11,'Invoerblad heterogene watergang'!$J$11,IF(A78&lt;='Invoerblad heterogene watergang'!$H$12,'Invoerblad heterogene watergang'!$J$12,IF(A78&lt;='Invoerblad heterogene watergang'!$H$13,'Invoerblad heterogene watergang'!$J$13,IF(A78&lt;='Invoerblad heterogene watergang'!$H$14,'Invoerblad heterogene watergang'!$J$14,IF(A78&lt;='Invoerblad heterogene watergang'!$H$15,'Invoerblad heterogene watergang'!$J$15,IF(A78&lt;='Invoerblad heterogene watergang'!$H$16,'Invoerblad heterogene watergang'!$J$16,IF(A78&lt;='Invoerblad heterogene watergang'!$H$17,'Invoerblad heterogene watergang'!$J$17,"")))))))))</f>
        <v>0.3</v>
      </c>
      <c r="C78" s="23" t="str">
        <f>IF(A78&lt;='Invoerblad heterogene watergang'!$H$9,'Invoerblad heterogene watergang'!$K$9,IF(A78&lt;='Invoerblad heterogene watergang'!$H$10,'Invoerblad heterogene watergang'!$K$10,IF(A78&lt;='Invoerblad heterogene watergang'!$H$11,'Invoerblad heterogene watergang'!$K$11,IF(A78&lt;='Invoerblad heterogene watergang'!$H$12,'Invoerblad heterogene watergang'!$K$12,IF(A78&lt;='Invoerblad heterogene watergang'!$H$13,'Invoerblad heterogene watergang'!$K$13,IF(A78&lt;='Invoerblad heterogene watergang'!$H$14,'Invoerblad heterogene watergang'!$K$14,IF(A78&lt;='Invoerblad heterogene watergang'!$H$15,'Invoerblad heterogene watergang'!$K$15,IF(A78&lt;='Invoerblad heterogene watergang'!$H$16,'Invoerblad heterogene watergang'!$K$16,IF(A78&lt;='Invoerblad heterogene watergang'!$H$17,'Invoerblad heterogene watergang'!$K$17,"")))))))))</f>
        <v>30 - Grasachtigen en ondergedoken soorten</v>
      </c>
      <c r="D78" s="23">
        <f t="shared" si="1"/>
        <v>30</v>
      </c>
      <c r="E78" s="23">
        <f>'Invoerblad heterogene watergang'!$F$9</f>
        <v>1.5</v>
      </c>
      <c r="F78" s="23">
        <f>'Invoerblad heterogene watergang'!$E$9</f>
        <v>1.2</v>
      </c>
      <c r="G78" s="23">
        <f>'Invoerblad heterogene watergang'!$B$9</f>
        <v>1.2</v>
      </c>
      <c r="H78" s="23">
        <f>'Invoerblad heterogene watergang'!$C$9</f>
        <v>1</v>
      </c>
      <c r="I78" s="23">
        <f>IF(B78="","",IF(A78&lt;='Invoerblad heterogene watergang'!$H$9,'Invoerblad heterogene watergang'!$N$9,IF(A78&lt;='Invoerblad heterogene watergang'!$H$10,'Invoerblad heterogene watergang'!$N$10,IF(A78&lt;='Invoerblad heterogene watergang'!$H$11,'Invoerblad heterogene watergang'!$N$11,IF(A78&lt;='Invoerblad heterogene watergang'!$H$12,'Invoerblad heterogene watergang'!$N$12,IF(A78&lt;='Invoerblad heterogene watergang'!$H$13,'Invoerblad heterogene watergang'!$N$13,IF(A78&lt;='Invoerblad heterogene watergang'!$H$14,'Invoerblad heterogene watergang'!$N$14,IF(A78&lt;='Invoerblad heterogene watergang'!$H$15,'Invoerblad heterogene watergang'!$N$15,IF(A78&lt;='Invoerblad heterogene watergang'!$H$16,'Invoerblad heterogene watergang'!$N$16,IF(A78&lt;='Invoerblad heterogene watergang'!$H$17,'Invoerblad heterogene watergang'!$N$17,""))))))))))</f>
        <v>1</v>
      </c>
      <c r="J78" s="23" t="str">
        <f>IF(A78&lt;='Invoerblad heterogene watergang'!$H$9,'Invoerblad heterogene watergang'!$O$9,IF(A78&lt;='Invoerblad heterogene watergang'!$H$10,'Invoerblad heterogene watergang'!$O$10,IF(A78&lt;='Invoerblad heterogene watergang'!$H$11,'Invoerblad heterogene watergang'!$O$11,IF(A78&lt;='Invoerblad heterogene watergang'!$H$12,'Invoerblad heterogene watergang'!$O$12,IF(A78&lt;='Invoerblad heterogene watergang'!$H$13,'Invoerblad heterogene watergang'!$O$13,IF(A78&lt;='Invoerblad heterogene watergang'!$H$14,'Invoerblad heterogene watergang'!$O$14,IF(A78&lt;='Invoerblad heterogene watergang'!$H$15,'Invoerblad heterogene watergang'!$O$15,IF(A78&lt;='Invoerblad heterogene watergang'!$H$16,'Invoerblad heterogene watergang'!$O$16,IF(A78&lt;='Invoerblad heterogene watergang'!$H$17,'Invoerblad heterogene watergang'!$O$17,"")))))))))</f>
        <v>Nee</v>
      </c>
      <c r="K78" s="23">
        <f>(IF(A78&lt;='Invoerblad heterogene watergang'!$H$9,'Invoerblad heterogene watergang'!$L$9,IF(A78&lt;='Invoerblad heterogene watergang'!$H$10,'Invoerblad heterogene watergang'!$L$10,IF(A78&lt;='Invoerblad heterogene watergang'!$H$11,'Invoerblad heterogene watergang'!$L$11,IF(A78&lt;='Invoerblad heterogene watergang'!$H$12,'Invoerblad heterogene watergang'!$L$12,IF(A78&lt;='Invoerblad heterogene watergang'!$H$13,'Invoerblad heterogene watergang'!$L$13,IF(A78&lt;='Invoerblad heterogene watergang'!$H$14,'Invoerblad heterogene watergang'!$L$14,IF(A78&lt;='Invoerblad heterogene watergang'!$H$15,'Invoerblad heterogene watergang'!$L$15,IF(A78&lt;='Invoerblad heterogene watergang'!$H$16,'Invoerblad heterogene watergang'!$L$16,IF(A78&lt;='Invoerblad heterogene watergang'!$H$17,'Invoerblad heterogene watergang'!$L$17,""))))))))))</f>
        <v>100</v>
      </c>
      <c r="L78" s="23" t="str">
        <f>(IF(A78&lt;='Invoerblad heterogene watergang'!$H$9,'Invoerblad heterogene watergang'!$M$9,IF(A78&lt;='Invoerblad heterogene watergang'!$H$10,'Invoerblad heterogene watergang'!$M$10,IF(A78&lt;='Invoerblad heterogene watergang'!$H$11,'Invoerblad heterogene watergang'!$M$11,IF(A78&lt;='Invoerblad heterogene watergang'!$H$12,'Invoerblad heterogene watergang'!$M$12,IF(A78&lt;='Invoerblad heterogene watergang'!$H$13,'Invoerblad heterogene watergang'!$M$13,IF(A78&lt;='Invoerblad heterogene watergang'!$H$14,'Invoerblad heterogene watergang'!$M$14,IF(A78&lt;='Invoerblad heterogene watergang'!$H$15,'Invoerblad heterogene watergang'!$M$15,IF(A78&lt;='Invoerblad heterogene watergang'!$H$16,'Invoerblad heterogene watergang'!$M$16,IF(A78&lt;='Invoerblad heterogene watergang'!$H$17,'Invoerblad heterogene watergang'!$M$17,""))))))))))</f>
        <v>Begroeiing volgt bodemverloop</v>
      </c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67"/>
      <c r="AD78" s="23"/>
      <c r="AE78" s="23"/>
    </row>
    <row r="79" spans="1:31" s="103" customFormat="1" x14ac:dyDescent="0.35">
      <c r="A79" s="24">
        <f>IF(A78="","",IF((A78+1)&gt;MAX('Invoerblad heterogene watergang'!$H$9:$H$17),"",'Uitgebreide invoer'!A78+(MAX('Invoerblad heterogene watergang'!$H$9:$H$17)/1000)))</f>
        <v>52.500000000000064</v>
      </c>
      <c r="B79" s="23">
        <f>IF(A79&lt;='Invoerblad heterogene watergang'!$H$9,'Invoerblad heterogene watergang'!$J$9,IF(A79&lt;='Invoerblad heterogene watergang'!$H$10,'Invoerblad heterogene watergang'!$J$10,IF(A79&lt;='Invoerblad heterogene watergang'!$H$11,'Invoerblad heterogene watergang'!$J$11,IF(A79&lt;='Invoerblad heterogene watergang'!$H$12,'Invoerblad heterogene watergang'!$J$12,IF(A79&lt;='Invoerblad heterogene watergang'!$H$13,'Invoerblad heterogene watergang'!$J$13,IF(A79&lt;='Invoerblad heterogene watergang'!$H$14,'Invoerblad heterogene watergang'!$J$14,IF(A79&lt;='Invoerblad heterogene watergang'!$H$15,'Invoerblad heterogene watergang'!$J$15,IF(A79&lt;='Invoerblad heterogene watergang'!$H$16,'Invoerblad heterogene watergang'!$J$16,IF(A79&lt;='Invoerblad heterogene watergang'!$H$17,'Invoerblad heterogene watergang'!$J$17,"")))))))))</f>
        <v>0.3</v>
      </c>
      <c r="C79" s="23" t="str">
        <f>IF(A79&lt;='Invoerblad heterogene watergang'!$H$9,'Invoerblad heterogene watergang'!$K$9,IF(A79&lt;='Invoerblad heterogene watergang'!$H$10,'Invoerblad heterogene watergang'!$K$10,IF(A79&lt;='Invoerblad heterogene watergang'!$H$11,'Invoerblad heterogene watergang'!$K$11,IF(A79&lt;='Invoerblad heterogene watergang'!$H$12,'Invoerblad heterogene watergang'!$K$12,IF(A79&lt;='Invoerblad heterogene watergang'!$H$13,'Invoerblad heterogene watergang'!$K$13,IF(A79&lt;='Invoerblad heterogene watergang'!$H$14,'Invoerblad heterogene watergang'!$K$14,IF(A79&lt;='Invoerblad heterogene watergang'!$H$15,'Invoerblad heterogene watergang'!$K$15,IF(A79&lt;='Invoerblad heterogene watergang'!$H$16,'Invoerblad heterogene watergang'!$K$16,IF(A79&lt;='Invoerblad heterogene watergang'!$H$17,'Invoerblad heterogene watergang'!$K$17,"")))))))))</f>
        <v>30 - Grasachtigen en ondergedoken soorten</v>
      </c>
      <c r="D79" s="23">
        <f t="shared" si="1"/>
        <v>30</v>
      </c>
      <c r="E79" s="23">
        <f>'Invoerblad heterogene watergang'!$F$9</f>
        <v>1.5</v>
      </c>
      <c r="F79" s="23">
        <f>'Invoerblad heterogene watergang'!$E$9</f>
        <v>1.2</v>
      </c>
      <c r="G79" s="23">
        <f>'Invoerblad heterogene watergang'!$B$9</f>
        <v>1.2</v>
      </c>
      <c r="H79" s="23">
        <f>'Invoerblad heterogene watergang'!$C$9</f>
        <v>1</v>
      </c>
      <c r="I79" s="23">
        <f>IF(B79="","",IF(A79&lt;='Invoerblad heterogene watergang'!$H$9,'Invoerblad heterogene watergang'!$N$9,IF(A79&lt;='Invoerblad heterogene watergang'!$H$10,'Invoerblad heterogene watergang'!$N$10,IF(A79&lt;='Invoerblad heterogene watergang'!$H$11,'Invoerblad heterogene watergang'!$N$11,IF(A79&lt;='Invoerblad heterogene watergang'!$H$12,'Invoerblad heterogene watergang'!$N$12,IF(A79&lt;='Invoerblad heterogene watergang'!$H$13,'Invoerblad heterogene watergang'!$N$13,IF(A79&lt;='Invoerblad heterogene watergang'!$H$14,'Invoerblad heterogene watergang'!$N$14,IF(A79&lt;='Invoerblad heterogene watergang'!$H$15,'Invoerblad heterogene watergang'!$N$15,IF(A79&lt;='Invoerblad heterogene watergang'!$H$16,'Invoerblad heterogene watergang'!$N$16,IF(A79&lt;='Invoerblad heterogene watergang'!$H$17,'Invoerblad heterogene watergang'!$N$17,""))))))))))</f>
        <v>1</v>
      </c>
      <c r="J79" s="23" t="str">
        <f>IF(A79&lt;='Invoerblad heterogene watergang'!$H$9,'Invoerblad heterogene watergang'!$O$9,IF(A79&lt;='Invoerblad heterogene watergang'!$H$10,'Invoerblad heterogene watergang'!$O$10,IF(A79&lt;='Invoerblad heterogene watergang'!$H$11,'Invoerblad heterogene watergang'!$O$11,IF(A79&lt;='Invoerblad heterogene watergang'!$H$12,'Invoerblad heterogene watergang'!$O$12,IF(A79&lt;='Invoerblad heterogene watergang'!$H$13,'Invoerblad heterogene watergang'!$O$13,IF(A79&lt;='Invoerblad heterogene watergang'!$H$14,'Invoerblad heterogene watergang'!$O$14,IF(A79&lt;='Invoerblad heterogene watergang'!$H$15,'Invoerblad heterogene watergang'!$O$15,IF(A79&lt;='Invoerblad heterogene watergang'!$H$16,'Invoerblad heterogene watergang'!$O$16,IF(A79&lt;='Invoerblad heterogene watergang'!$H$17,'Invoerblad heterogene watergang'!$O$17,"")))))))))</f>
        <v>Nee</v>
      </c>
      <c r="K79" s="23">
        <f>(IF(A79&lt;='Invoerblad heterogene watergang'!$H$9,'Invoerblad heterogene watergang'!$L$9,IF(A79&lt;='Invoerblad heterogene watergang'!$H$10,'Invoerblad heterogene watergang'!$L$10,IF(A79&lt;='Invoerblad heterogene watergang'!$H$11,'Invoerblad heterogene watergang'!$L$11,IF(A79&lt;='Invoerblad heterogene watergang'!$H$12,'Invoerblad heterogene watergang'!$L$12,IF(A79&lt;='Invoerblad heterogene watergang'!$H$13,'Invoerblad heterogene watergang'!$L$13,IF(A79&lt;='Invoerblad heterogene watergang'!$H$14,'Invoerblad heterogene watergang'!$L$14,IF(A79&lt;='Invoerblad heterogene watergang'!$H$15,'Invoerblad heterogene watergang'!$L$15,IF(A79&lt;='Invoerblad heterogene watergang'!$H$16,'Invoerblad heterogene watergang'!$L$16,IF(A79&lt;='Invoerblad heterogene watergang'!$H$17,'Invoerblad heterogene watergang'!$L$17,""))))))))))</f>
        <v>100</v>
      </c>
      <c r="L79" s="23" t="str">
        <f>(IF(A79&lt;='Invoerblad heterogene watergang'!$H$9,'Invoerblad heterogene watergang'!$M$9,IF(A79&lt;='Invoerblad heterogene watergang'!$H$10,'Invoerblad heterogene watergang'!$M$10,IF(A79&lt;='Invoerblad heterogene watergang'!$H$11,'Invoerblad heterogene watergang'!$M$11,IF(A79&lt;='Invoerblad heterogene watergang'!$H$12,'Invoerblad heterogene watergang'!$M$12,IF(A79&lt;='Invoerblad heterogene watergang'!$H$13,'Invoerblad heterogene watergang'!$M$13,IF(A79&lt;='Invoerblad heterogene watergang'!$H$14,'Invoerblad heterogene watergang'!$M$14,IF(A79&lt;='Invoerblad heterogene watergang'!$H$15,'Invoerblad heterogene watergang'!$M$15,IF(A79&lt;='Invoerblad heterogene watergang'!$H$16,'Invoerblad heterogene watergang'!$M$16,IF(A79&lt;='Invoerblad heterogene watergang'!$H$17,'Invoerblad heterogene watergang'!$M$17,""))))))))))</f>
        <v>Begroeiing volgt bodemverloop</v>
      </c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67"/>
      <c r="AD79" s="23"/>
      <c r="AE79" s="23"/>
    </row>
    <row r="80" spans="1:31" s="103" customFormat="1" x14ac:dyDescent="0.35">
      <c r="A80" s="24">
        <f>IF(A79="","",IF((A79+1)&gt;MAX('Invoerblad heterogene watergang'!$H$9:$H$17),"",'Uitgebreide invoer'!A79+(MAX('Invoerblad heterogene watergang'!$H$9:$H$17)/1000)))</f>
        <v>53.200000000000067</v>
      </c>
      <c r="B80" s="23">
        <f>IF(A80&lt;='Invoerblad heterogene watergang'!$H$9,'Invoerblad heterogene watergang'!$J$9,IF(A80&lt;='Invoerblad heterogene watergang'!$H$10,'Invoerblad heterogene watergang'!$J$10,IF(A80&lt;='Invoerblad heterogene watergang'!$H$11,'Invoerblad heterogene watergang'!$J$11,IF(A80&lt;='Invoerblad heterogene watergang'!$H$12,'Invoerblad heterogene watergang'!$J$12,IF(A80&lt;='Invoerblad heterogene watergang'!$H$13,'Invoerblad heterogene watergang'!$J$13,IF(A80&lt;='Invoerblad heterogene watergang'!$H$14,'Invoerblad heterogene watergang'!$J$14,IF(A80&lt;='Invoerblad heterogene watergang'!$H$15,'Invoerblad heterogene watergang'!$J$15,IF(A80&lt;='Invoerblad heterogene watergang'!$H$16,'Invoerblad heterogene watergang'!$J$16,IF(A80&lt;='Invoerblad heterogene watergang'!$H$17,'Invoerblad heterogene watergang'!$J$17,"")))))))))</f>
        <v>0.3</v>
      </c>
      <c r="C80" s="23" t="str">
        <f>IF(A80&lt;='Invoerblad heterogene watergang'!$H$9,'Invoerblad heterogene watergang'!$K$9,IF(A80&lt;='Invoerblad heterogene watergang'!$H$10,'Invoerblad heterogene watergang'!$K$10,IF(A80&lt;='Invoerblad heterogene watergang'!$H$11,'Invoerblad heterogene watergang'!$K$11,IF(A80&lt;='Invoerblad heterogene watergang'!$H$12,'Invoerblad heterogene watergang'!$K$12,IF(A80&lt;='Invoerblad heterogene watergang'!$H$13,'Invoerblad heterogene watergang'!$K$13,IF(A80&lt;='Invoerblad heterogene watergang'!$H$14,'Invoerblad heterogene watergang'!$K$14,IF(A80&lt;='Invoerblad heterogene watergang'!$H$15,'Invoerblad heterogene watergang'!$K$15,IF(A80&lt;='Invoerblad heterogene watergang'!$H$16,'Invoerblad heterogene watergang'!$K$16,IF(A80&lt;='Invoerblad heterogene watergang'!$H$17,'Invoerblad heterogene watergang'!$K$17,"")))))))))</f>
        <v>30 - Grasachtigen en ondergedoken soorten</v>
      </c>
      <c r="D80" s="23">
        <f t="shared" si="1"/>
        <v>30</v>
      </c>
      <c r="E80" s="23">
        <f>'Invoerblad heterogene watergang'!$F$9</f>
        <v>1.5</v>
      </c>
      <c r="F80" s="23">
        <f>'Invoerblad heterogene watergang'!$E$9</f>
        <v>1.2</v>
      </c>
      <c r="G80" s="23">
        <f>'Invoerblad heterogene watergang'!$B$9</f>
        <v>1.2</v>
      </c>
      <c r="H80" s="23">
        <f>'Invoerblad heterogene watergang'!$C$9</f>
        <v>1</v>
      </c>
      <c r="I80" s="23">
        <f>IF(B80="","",IF(A80&lt;='Invoerblad heterogene watergang'!$H$9,'Invoerblad heterogene watergang'!$N$9,IF(A80&lt;='Invoerblad heterogene watergang'!$H$10,'Invoerblad heterogene watergang'!$N$10,IF(A80&lt;='Invoerblad heterogene watergang'!$H$11,'Invoerblad heterogene watergang'!$N$11,IF(A80&lt;='Invoerblad heterogene watergang'!$H$12,'Invoerblad heterogene watergang'!$N$12,IF(A80&lt;='Invoerblad heterogene watergang'!$H$13,'Invoerblad heterogene watergang'!$N$13,IF(A80&lt;='Invoerblad heterogene watergang'!$H$14,'Invoerblad heterogene watergang'!$N$14,IF(A80&lt;='Invoerblad heterogene watergang'!$H$15,'Invoerblad heterogene watergang'!$N$15,IF(A80&lt;='Invoerblad heterogene watergang'!$H$16,'Invoerblad heterogene watergang'!$N$16,IF(A80&lt;='Invoerblad heterogene watergang'!$H$17,'Invoerblad heterogene watergang'!$N$17,""))))))))))</f>
        <v>1</v>
      </c>
      <c r="J80" s="23" t="str">
        <f>IF(A80&lt;='Invoerblad heterogene watergang'!$H$9,'Invoerblad heterogene watergang'!$O$9,IF(A80&lt;='Invoerblad heterogene watergang'!$H$10,'Invoerblad heterogene watergang'!$O$10,IF(A80&lt;='Invoerblad heterogene watergang'!$H$11,'Invoerblad heterogene watergang'!$O$11,IF(A80&lt;='Invoerblad heterogene watergang'!$H$12,'Invoerblad heterogene watergang'!$O$12,IF(A80&lt;='Invoerblad heterogene watergang'!$H$13,'Invoerblad heterogene watergang'!$O$13,IF(A80&lt;='Invoerblad heterogene watergang'!$H$14,'Invoerblad heterogene watergang'!$O$14,IF(A80&lt;='Invoerblad heterogene watergang'!$H$15,'Invoerblad heterogene watergang'!$O$15,IF(A80&lt;='Invoerblad heterogene watergang'!$H$16,'Invoerblad heterogene watergang'!$O$16,IF(A80&lt;='Invoerblad heterogene watergang'!$H$17,'Invoerblad heterogene watergang'!$O$17,"")))))))))</f>
        <v>Nee</v>
      </c>
      <c r="K80" s="23">
        <f>(IF(A80&lt;='Invoerblad heterogene watergang'!$H$9,'Invoerblad heterogene watergang'!$L$9,IF(A80&lt;='Invoerblad heterogene watergang'!$H$10,'Invoerblad heterogene watergang'!$L$10,IF(A80&lt;='Invoerblad heterogene watergang'!$H$11,'Invoerblad heterogene watergang'!$L$11,IF(A80&lt;='Invoerblad heterogene watergang'!$H$12,'Invoerblad heterogene watergang'!$L$12,IF(A80&lt;='Invoerblad heterogene watergang'!$H$13,'Invoerblad heterogene watergang'!$L$13,IF(A80&lt;='Invoerblad heterogene watergang'!$H$14,'Invoerblad heterogene watergang'!$L$14,IF(A80&lt;='Invoerblad heterogene watergang'!$H$15,'Invoerblad heterogene watergang'!$L$15,IF(A80&lt;='Invoerblad heterogene watergang'!$H$16,'Invoerblad heterogene watergang'!$L$16,IF(A80&lt;='Invoerblad heterogene watergang'!$H$17,'Invoerblad heterogene watergang'!$L$17,""))))))))))</f>
        <v>100</v>
      </c>
      <c r="L80" s="23" t="str">
        <f>(IF(A80&lt;='Invoerblad heterogene watergang'!$H$9,'Invoerblad heterogene watergang'!$M$9,IF(A80&lt;='Invoerblad heterogene watergang'!$H$10,'Invoerblad heterogene watergang'!$M$10,IF(A80&lt;='Invoerblad heterogene watergang'!$H$11,'Invoerblad heterogene watergang'!$M$11,IF(A80&lt;='Invoerblad heterogene watergang'!$H$12,'Invoerblad heterogene watergang'!$M$12,IF(A80&lt;='Invoerblad heterogene watergang'!$H$13,'Invoerblad heterogene watergang'!$M$13,IF(A80&lt;='Invoerblad heterogene watergang'!$H$14,'Invoerblad heterogene watergang'!$M$14,IF(A80&lt;='Invoerblad heterogene watergang'!$H$15,'Invoerblad heterogene watergang'!$M$15,IF(A80&lt;='Invoerblad heterogene watergang'!$H$16,'Invoerblad heterogene watergang'!$M$16,IF(A80&lt;='Invoerblad heterogene watergang'!$H$17,'Invoerblad heterogene watergang'!$M$17,""))))))))))</f>
        <v>Begroeiing volgt bodemverloop</v>
      </c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67"/>
      <c r="AD80" s="23"/>
      <c r="AE80" s="23"/>
    </row>
    <row r="81" spans="1:31" s="103" customFormat="1" x14ac:dyDescent="0.35">
      <c r="A81" s="24">
        <f>IF(A80="","",IF((A80+1)&gt;MAX('Invoerblad heterogene watergang'!$H$9:$H$17),"",'Uitgebreide invoer'!A80+(MAX('Invoerblad heterogene watergang'!$H$9:$H$17)/1000)))</f>
        <v>53.90000000000007</v>
      </c>
      <c r="B81" s="23">
        <f>IF(A81&lt;='Invoerblad heterogene watergang'!$H$9,'Invoerblad heterogene watergang'!$J$9,IF(A81&lt;='Invoerblad heterogene watergang'!$H$10,'Invoerblad heterogene watergang'!$J$10,IF(A81&lt;='Invoerblad heterogene watergang'!$H$11,'Invoerblad heterogene watergang'!$J$11,IF(A81&lt;='Invoerblad heterogene watergang'!$H$12,'Invoerblad heterogene watergang'!$J$12,IF(A81&lt;='Invoerblad heterogene watergang'!$H$13,'Invoerblad heterogene watergang'!$J$13,IF(A81&lt;='Invoerblad heterogene watergang'!$H$14,'Invoerblad heterogene watergang'!$J$14,IF(A81&lt;='Invoerblad heterogene watergang'!$H$15,'Invoerblad heterogene watergang'!$J$15,IF(A81&lt;='Invoerblad heterogene watergang'!$H$16,'Invoerblad heterogene watergang'!$J$16,IF(A81&lt;='Invoerblad heterogene watergang'!$H$17,'Invoerblad heterogene watergang'!$J$17,"")))))))))</f>
        <v>0.3</v>
      </c>
      <c r="C81" s="23" t="str">
        <f>IF(A81&lt;='Invoerblad heterogene watergang'!$H$9,'Invoerblad heterogene watergang'!$K$9,IF(A81&lt;='Invoerblad heterogene watergang'!$H$10,'Invoerblad heterogene watergang'!$K$10,IF(A81&lt;='Invoerblad heterogene watergang'!$H$11,'Invoerblad heterogene watergang'!$K$11,IF(A81&lt;='Invoerblad heterogene watergang'!$H$12,'Invoerblad heterogene watergang'!$K$12,IF(A81&lt;='Invoerblad heterogene watergang'!$H$13,'Invoerblad heterogene watergang'!$K$13,IF(A81&lt;='Invoerblad heterogene watergang'!$H$14,'Invoerblad heterogene watergang'!$K$14,IF(A81&lt;='Invoerblad heterogene watergang'!$H$15,'Invoerblad heterogene watergang'!$K$15,IF(A81&lt;='Invoerblad heterogene watergang'!$H$16,'Invoerblad heterogene watergang'!$K$16,IF(A81&lt;='Invoerblad heterogene watergang'!$H$17,'Invoerblad heterogene watergang'!$K$17,"")))))))))</f>
        <v>30 - Grasachtigen en ondergedoken soorten</v>
      </c>
      <c r="D81" s="23">
        <f t="shared" si="1"/>
        <v>30</v>
      </c>
      <c r="E81" s="23">
        <f>'Invoerblad heterogene watergang'!$F$9</f>
        <v>1.5</v>
      </c>
      <c r="F81" s="23">
        <f>'Invoerblad heterogene watergang'!$E$9</f>
        <v>1.2</v>
      </c>
      <c r="G81" s="23">
        <f>'Invoerblad heterogene watergang'!$B$9</f>
        <v>1.2</v>
      </c>
      <c r="H81" s="23">
        <f>'Invoerblad heterogene watergang'!$C$9</f>
        <v>1</v>
      </c>
      <c r="I81" s="23">
        <f>IF(B81="","",IF(A81&lt;='Invoerblad heterogene watergang'!$H$9,'Invoerblad heterogene watergang'!$N$9,IF(A81&lt;='Invoerblad heterogene watergang'!$H$10,'Invoerblad heterogene watergang'!$N$10,IF(A81&lt;='Invoerblad heterogene watergang'!$H$11,'Invoerblad heterogene watergang'!$N$11,IF(A81&lt;='Invoerblad heterogene watergang'!$H$12,'Invoerblad heterogene watergang'!$N$12,IF(A81&lt;='Invoerblad heterogene watergang'!$H$13,'Invoerblad heterogene watergang'!$N$13,IF(A81&lt;='Invoerblad heterogene watergang'!$H$14,'Invoerblad heterogene watergang'!$N$14,IF(A81&lt;='Invoerblad heterogene watergang'!$H$15,'Invoerblad heterogene watergang'!$N$15,IF(A81&lt;='Invoerblad heterogene watergang'!$H$16,'Invoerblad heterogene watergang'!$N$16,IF(A81&lt;='Invoerblad heterogene watergang'!$H$17,'Invoerblad heterogene watergang'!$N$17,""))))))))))</f>
        <v>1</v>
      </c>
      <c r="J81" s="23" t="str">
        <f>IF(A81&lt;='Invoerblad heterogene watergang'!$H$9,'Invoerblad heterogene watergang'!$O$9,IF(A81&lt;='Invoerblad heterogene watergang'!$H$10,'Invoerblad heterogene watergang'!$O$10,IF(A81&lt;='Invoerblad heterogene watergang'!$H$11,'Invoerblad heterogene watergang'!$O$11,IF(A81&lt;='Invoerblad heterogene watergang'!$H$12,'Invoerblad heterogene watergang'!$O$12,IF(A81&lt;='Invoerblad heterogene watergang'!$H$13,'Invoerblad heterogene watergang'!$O$13,IF(A81&lt;='Invoerblad heterogene watergang'!$H$14,'Invoerblad heterogene watergang'!$O$14,IF(A81&lt;='Invoerblad heterogene watergang'!$H$15,'Invoerblad heterogene watergang'!$O$15,IF(A81&lt;='Invoerblad heterogene watergang'!$H$16,'Invoerblad heterogene watergang'!$O$16,IF(A81&lt;='Invoerblad heterogene watergang'!$H$17,'Invoerblad heterogene watergang'!$O$17,"")))))))))</f>
        <v>Nee</v>
      </c>
      <c r="K81" s="23">
        <f>(IF(A81&lt;='Invoerblad heterogene watergang'!$H$9,'Invoerblad heterogene watergang'!$L$9,IF(A81&lt;='Invoerblad heterogene watergang'!$H$10,'Invoerblad heterogene watergang'!$L$10,IF(A81&lt;='Invoerblad heterogene watergang'!$H$11,'Invoerblad heterogene watergang'!$L$11,IF(A81&lt;='Invoerblad heterogene watergang'!$H$12,'Invoerblad heterogene watergang'!$L$12,IF(A81&lt;='Invoerblad heterogene watergang'!$H$13,'Invoerblad heterogene watergang'!$L$13,IF(A81&lt;='Invoerblad heterogene watergang'!$H$14,'Invoerblad heterogene watergang'!$L$14,IF(A81&lt;='Invoerblad heterogene watergang'!$H$15,'Invoerblad heterogene watergang'!$L$15,IF(A81&lt;='Invoerblad heterogene watergang'!$H$16,'Invoerblad heterogene watergang'!$L$16,IF(A81&lt;='Invoerblad heterogene watergang'!$H$17,'Invoerblad heterogene watergang'!$L$17,""))))))))))</f>
        <v>100</v>
      </c>
      <c r="L81" s="23" t="str">
        <f>(IF(A81&lt;='Invoerblad heterogene watergang'!$H$9,'Invoerblad heterogene watergang'!$M$9,IF(A81&lt;='Invoerblad heterogene watergang'!$H$10,'Invoerblad heterogene watergang'!$M$10,IF(A81&lt;='Invoerblad heterogene watergang'!$H$11,'Invoerblad heterogene watergang'!$M$11,IF(A81&lt;='Invoerblad heterogene watergang'!$H$12,'Invoerblad heterogene watergang'!$M$12,IF(A81&lt;='Invoerblad heterogene watergang'!$H$13,'Invoerblad heterogene watergang'!$M$13,IF(A81&lt;='Invoerblad heterogene watergang'!$H$14,'Invoerblad heterogene watergang'!$M$14,IF(A81&lt;='Invoerblad heterogene watergang'!$H$15,'Invoerblad heterogene watergang'!$M$15,IF(A81&lt;='Invoerblad heterogene watergang'!$H$16,'Invoerblad heterogene watergang'!$M$16,IF(A81&lt;='Invoerblad heterogene watergang'!$H$17,'Invoerblad heterogene watergang'!$M$17,""))))))))))</f>
        <v>Begroeiing volgt bodemverloop</v>
      </c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67"/>
      <c r="AD81" s="23"/>
      <c r="AE81" s="23"/>
    </row>
    <row r="82" spans="1:31" s="103" customFormat="1" x14ac:dyDescent="0.35">
      <c r="A82" s="24">
        <f>IF(A81="","",IF((A81+1)&gt;MAX('Invoerblad heterogene watergang'!$H$9:$H$17),"",'Uitgebreide invoer'!A81+(MAX('Invoerblad heterogene watergang'!$H$9:$H$17)/1000)))</f>
        <v>54.600000000000072</v>
      </c>
      <c r="B82" s="23">
        <f>IF(A82&lt;='Invoerblad heterogene watergang'!$H$9,'Invoerblad heterogene watergang'!$J$9,IF(A82&lt;='Invoerblad heterogene watergang'!$H$10,'Invoerblad heterogene watergang'!$J$10,IF(A82&lt;='Invoerblad heterogene watergang'!$H$11,'Invoerblad heterogene watergang'!$J$11,IF(A82&lt;='Invoerblad heterogene watergang'!$H$12,'Invoerblad heterogene watergang'!$J$12,IF(A82&lt;='Invoerblad heterogene watergang'!$H$13,'Invoerblad heterogene watergang'!$J$13,IF(A82&lt;='Invoerblad heterogene watergang'!$H$14,'Invoerblad heterogene watergang'!$J$14,IF(A82&lt;='Invoerblad heterogene watergang'!$H$15,'Invoerblad heterogene watergang'!$J$15,IF(A82&lt;='Invoerblad heterogene watergang'!$H$16,'Invoerblad heterogene watergang'!$J$16,IF(A82&lt;='Invoerblad heterogene watergang'!$H$17,'Invoerblad heterogene watergang'!$J$17,"")))))))))</f>
        <v>0.3</v>
      </c>
      <c r="C82" s="23" t="str">
        <f>IF(A82&lt;='Invoerblad heterogene watergang'!$H$9,'Invoerblad heterogene watergang'!$K$9,IF(A82&lt;='Invoerblad heterogene watergang'!$H$10,'Invoerblad heterogene watergang'!$K$10,IF(A82&lt;='Invoerblad heterogene watergang'!$H$11,'Invoerblad heterogene watergang'!$K$11,IF(A82&lt;='Invoerblad heterogene watergang'!$H$12,'Invoerblad heterogene watergang'!$K$12,IF(A82&lt;='Invoerblad heterogene watergang'!$H$13,'Invoerblad heterogene watergang'!$K$13,IF(A82&lt;='Invoerblad heterogene watergang'!$H$14,'Invoerblad heterogene watergang'!$K$14,IF(A82&lt;='Invoerblad heterogene watergang'!$H$15,'Invoerblad heterogene watergang'!$K$15,IF(A82&lt;='Invoerblad heterogene watergang'!$H$16,'Invoerblad heterogene watergang'!$K$16,IF(A82&lt;='Invoerblad heterogene watergang'!$H$17,'Invoerblad heterogene watergang'!$K$17,"")))))))))</f>
        <v>30 - Grasachtigen en ondergedoken soorten</v>
      </c>
      <c r="D82" s="23">
        <f t="shared" si="1"/>
        <v>30</v>
      </c>
      <c r="E82" s="23">
        <f>'Invoerblad heterogene watergang'!$F$9</f>
        <v>1.5</v>
      </c>
      <c r="F82" s="23">
        <f>'Invoerblad heterogene watergang'!$E$9</f>
        <v>1.2</v>
      </c>
      <c r="G82" s="23">
        <f>'Invoerblad heterogene watergang'!$B$9</f>
        <v>1.2</v>
      </c>
      <c r="H82" s="23">
        <f>'Invoerblad heterogene watergang'!$C$9</f>
        <v>1</v>
      </c>
      <c r="I82" s="23">
        <f>IF(B82="","",IF(A82&lt;='Invoerblad heterogene watergang'!$H$9,'Invoerblad heterogene watergang'!$N$9,IF(A82&lt;='Invoerblad heterogene watergang'!$H$10,'Invoerblad heterogene watergang'!$N$10,IF(A82&lt;='Invoerblad heterogene watergang'!$H$11,'Invoerblad heterogene watergang'!$N$11,IF(A82&lt;='Invoerblad heterogene watergang'!$H$12,'Invoerblad heterogene watergang'!$N$12,IF(A82&lt;='Invoerblad heterogene watergang'!$H$13,'Invoerblad heterogene watergang'!$N$13,IF(A82&lt;='Invoerblad heterogene watergang'!$H$14,'Invoerblad heterogene watergang'!$N$14,IF(A82&lt;='Invoerblad heterogene watergang'!$H$15,'Invoerblad heterogene watergang'!$N$15,IF(A82&lt;='Invoerblad heterogene watergang'!$H$16,'Invoerblad heterogene watergang'!$N$16,IF(A82&lt;='Invoerblad heterogene watergang'!$H$17,'Invoerblad heterogene watergang'!$N$17,""))))))))))</f>
        <v>1</v>
      </c>
      <c r="J82" s="23" t="str">
        <f>IF(A82&lt;='Invoerblad heterogene watergang'!$H$9,'Invoerblad heterogene watergang'!$O$9,IF(A82&lt;='Invoerblad heterogene watergang'!$H$10,'Invoerblad heterogene watergang'!$O$10,IF(A82&lt;='Invoerblad heterogene watergang'!$H$11,'Invoerblad heterogene watergang'!$O$11,IF(A82&lt;='Invoerblad heterogene watergang'!$H$12,'Invoerblad heterogene watergang'!$O$12,IF(A82&lt;='Invoerblad heterogene watergang'!$H$13,'Invoerblad heterogene watergang'!$O$13,IF(A82&lt;='Invoerblad heterogene watergang'!$H$14,'Invoerblad heterogene watergang'!$O$14,IF(A82&lt;='Invoerblad heterogene watergang'!$H$15,'Invoerblad heterogene watergang'!$O$15,IF(A82&lt;='Invoerblad heterogene watergang'!$H$16,'Invoerblad heterogene watergang'!$O$16,IF(A82&lt;='Invoerblad heterogene watergang'!$H$17,'Invoerblad heterogene watergang'!$O$17,"")))))))))</f>
        <v>Nee</v>
      </c>
      <c r="K82" s="23">
        <f>(IF(A82&lt;='Invoerblad heterogene watergang'!$H$9,'Invoerblad heterogene watergang'!$L$9,IF(A82&lt;='Invoerblad heterogene watergang'!$H$10,'Invoerblad heterogene watergang'!$L$10,IF(A82&lt;='Invoerblad heterogene watergang'!$H$11,'Invoerblad heterogene watergang'!$L$11,IF(A82&lt;='Invoerblad heterogene watergang'!$H$12,'Invoerblad heterogene watergang'!$L$12,IF(A82&lt;='Invoerblad heterogene watergang'!$H$13,'Invoerblad heterogene watergang'!$L$13,IF(A82&lt;='Invoerblad heterogene watergang'!$H$14,'Invoerblad heterogene watergang'!$L$14,IF(A82&lt;='Invoerblad heterogene watergang'!$H$15,'Invoerblad heterogene watergang'!$L$15,IF(A82&lt;='Invoerblad heterogene watergang'!$H$16,'Invoerblad heterogene watergang'!$L$16,IF(A82&lt;='Invoerblad heterogene watergang'!$H$17,'Invoerblad heterogene watergang'!$L$17,""))))))))))</f>
        <v>100</v>
      </c>
      <c r="L82" s="23" t="str">
        <f>(IF(A82&lt;='Invoerblad heterogene watergang'!$H$9,'Invoerblad heterogene watergang'!$M$9,IF(A82&lt;='Invoerblad heterogene watergang'!$H$10,'Invoerblad heterogene watergang'!$M$10,IF(A82&lt;='Invoerblad heterogene watergang'!$H$11,'Invoerblad heterogene watergang'!$M$11,IF(A82&lt;='Invoerblad heterogene watergang'!$H$12,'Invoerblad heterogene watergang'!$M$12,IF(A82&lt;='Invoerblad heterogene watergang'!$H$13,'Invoerblad heterogene watergang'!$M$13,IF(A82&lt;='Invoerblad heterogene watergang'!$H$14,'Invoerblad heterogene watergang'!$M$14,IF(A82&lt;='Invoerblad heterogene watergang'!$H$15,'Invoerblad heterogene watergang'!$M$15,IF(A82&lt;='Invoerblad heterogene watergang'!$H$16,'Invoerblad heterogene watergang'!$M$16,IF(A82&lt;='Invoerblad heterogene watergang'!$H$17,'Invoerblad heterogene watergang'!$M$17,""))))))))))</f>
        <v>Begroeiing volgt bodemverloop</v>
      </c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67"/>
      <c r="AD82" s="23"/>
      <c r="AE82" s="23"/>
    </row>
    <row r="83" spans="1:31" s="103" customFormat="1" x14ac:dyDescent="0.35">
      <c r="A83" s="24">
        <f>IF(A82="","",IF((A82+1)&gt;MAX('Invoerblad heterogene watergang'!$H$9:$H$17),"",'Uitgebreide invoer'!A82+(MAX('Invoerblad heterogene watergang'!$H$9:$H$17)/1000)))</f>
        <v>55.300000000000075</v>
      </c>
      <c r="B83" s="23">
        <f>IF(A83&lt;='Invoerblad heterogene watergang'!$H$9,'Invoerblad heterogene watergang'!$J$9,IF(A83&lt;='Invoerblad heterogene watergang'!$H$10,'Invoerblad heterogene watergang'!$J$10,IF(A83&lt;='Invoerblad heterogene watergang'!$H$11,'Invoerblad heterogene watergang'!$J$11,IF(A83&lt;='Invoerblad heterogene watergang'!$H$12,'Invoerblad heterogene watergang'!$J$12,IF(A83&lt;='Invoerblad heterogene watergang'!$H$13,'Invoerblad heterogene watergang'!$J$13,IF(A83&lt;='Invoerblad heterogene watergang'!$H$14,'Invoerblad heterogene watergang'!$J$14,IF(A83&lt;='Invoerblad heterogene watergang'!$H$15,'Invoerblad heterogene watergang'!$J$15,IF(A83&lt;='Invoerblad heterogene watergang'!$H$16,'Invoerblad heterogene watergang'!$J$16,IF(A83&lt;='Invoerblad heterogene watergang'!$H$17,'Invoerblad heterogene watergang'!$J$17,"")))))))))</f>
        <v>0.3</v>
      </c>
      <c r="C83" s="23" t="str">
        <f>IF(A83&lt;='Invoerblad heterogene watergang'!$H$9,'Invoerblad heterogene watergang'!$K$9,IF(A83&lt;='Invoerblad heterogene watergang'!$H$10,'Invoerblad heterogene watergang'!$K$10,IF(A83&lt;='Invoerblad heterogene watergang'!$H$11,'Invoerblad heterogene watergang'!$K$11,IF(A83&lt;='Invoerblad heterogene watergang'!$H$12,'Invoerblad heterogene watergang'!$K$12,IF(A83&lt;='Invoerblad heterogene watergang'!$H$13,'Invoerblad heterogene watergang'!$K$13,IF(A83&lt;='Invoerblad heterogene watergang'!$H$14,'Invoerblad heterogene watergang'!$K$14,IF(A83&lt;='Invoerblad heterogene watergang'!$H$15,'Invoerblad heterogene watergang'!$K$15,IF(A83&lt;='Invoerblad heterogene watergang'!$H$16,'Invoerblad heterogene watergang'!$K$16,IF(A83&lt;='Invoerblad heterogene watergang'!$H$17,'Invoerblad heterogene watergang'!$K$17,"")))))))))</f>
        <v>30 - Grasachtigen en ondergedoken soorten</v>
      </c>
      <c r="D83" s="23">
        <f t="shared" si="1"/>
        <v>30</v>
      </c>
      <c r="E83" s="23">
        <f>'Invoerblad heterogene watergang'!$F$9</f>
        <v>1.5</v>
      </c>
      <c r="F83" s="23">
        <f>'Invoerblad heterogene watergang'!$E$9</f>
        <v>1.2</v>
      </c>
      <c r="G83" s="23">
        <f>'Invoerblad heterogene watergang'!$B$9</f>
        <v>1.2</v>
      </c>
      <c r="H83" s="23">
        <f>'Invoerblad heterogene watergang'!$C$9</f>
        <v>1</v>
      </c>
      <c r="I83" s="23">
        <f>IF(B83="","",IF(A83&lt;='Invoerblad heterogene watergang'!$H$9,'Invoerblad heterogene watergang'!$N$9,IF(A83&lt;='Invoerblad heterogene watergang'!$H$10,'Invoerblad heterogene watergang'!$N$10,IF(A83&lt;='Invoerblad heterogene watergang'!$H$11,'Invoerblad heterogene watergang'!$N$11,IF(A83&lt;='Invoerblad heterogene watergang'!$H$12,'Invoerblad heterogene watergang'!$N$12,IF(A83&lt;='Invoerblad heterogene watergang'!$H$13,'Invoerblad heterogene watergang'!$N$13,IF(A83&lt;='Invoerblad heterogene watergang'!$H$14,'Invoerblad heterogene watergang'!$N$14,IF(A83&lt;='Invoerblad heterogene watergang'!$H$15,'Invoerblad heterogene watergang'!$N$15,IF(A83&lt;='Invoerblad heterogene watergang'!$H$16,'Invoerblad heterogene watergang'!$N$16,IF(A83&lt;='Invoerblad heterogene watergang'!$H$17,'Invoerblad heterogene watergang'!$N$17,""))))))))))</f>
        <v>1</v>
      </c>
      <c r="J83" s="23" t="str">
        <f>IF(A83&lt;='Invoerblad heterogene watergang'!$H$9,'Invoerblad heterogene watergang'!$O$9,IF(A83&lt;='Invoerblad heterogene watergang'!$H$10,'Invoerblad heterogene watergang'!$O$10,IF(A83&lt;='Invoerblad heterogene watergang'!$H$11,'Invoerblad heterogene watergang'!$O$11,IF(A83&lt;='Invoerblad heterogene watergang'!$H$12,'Invoerblad heterogene watergang'!$O$12,IF(A83&lt;='Invoerblad heterogene watergang'!$H$13,'Invoerblad heterogene watergang'!$O$13,IF(A83&lt;='Invoerblad heterogene watergang'!$H$14,'Invoerblad heterogene watergang'!$O$14,IF(A83&lt;='Invoerblad heterogene watergang'!$H$15,'Invoerblad heterogene watergang'!$O$15,IF(A83&lt;='Invoerblad heterogene watergang'!$H$16,'Invoerblad heterogene watergang'!$O$16,IF(A83&lt;='Invoerblad heterogene watergang'!$H$17,'Invoerblad heterogene watergang'!$O$17,"")))))))))</f>
        <v>Nee</v>
      </c>
      <c r="K83" s="23">
        <f>(IF(A83&lt;='Invoerblad heterogene watergang'!$H$9,'Invoerblad heterogene watergang'!$L$9,IF(A83&lt;='Invoerblad heterogene watergang'!$H$10,'Invoerblad heterogene watergang'!$L$10,IF(A83&lt;='Invoerblad heterogene watergang'!$H$11,'Invoerblad heterogene watergang'!$L$11,IF(A83&lt;='Invoerblad heterogene watergang'!$H$12,'Invoerblad heterogene watergang'!$L$12,IF(A83&lt;='Invoerblad heterogene watergang'!$H$13,'Invoerblad heterogene watergang'!$L$13,IF(A83&lt;='Invoerblad heterogene watergang'!$H$14,'Invoerblad heterogene watergang'!$L$14,IF(A83&lt;='Invoerblad heterogene watergang'!$H$15,'Invoerblad heterogene watergang'!$L$15,IF(A83&lt;='Invoerblad heterogene watergang'!$H$16,'Invoerblad heterogene watergang'!$L$16,IF(A83&lt;='Invoerblad heterogene watergang'!$H$17,'Invoerblad heterogene watergang'!$L$17,""))))))))))</f>
        <v>100</v>
      </c>
      <c r="L83" s="23" t="str">
        <f>(IF(A83&lt;='Invoerblad heterogene watergang'!$H$9,'Invoerblad heterogene watergang'!$M$9,IF(A83&lt;='Invoerblad heterogene watergang'!$H$10,'Invoerblad heterogene watergang'!$M$10,IF(A83&lt;='Invoerblad heterogene watergang'!$H$11,'Invoerblad heterogene watergang'!$M$11,IF(A83&lt;='Invoerblad heterogene watergang'!$H$12,'Invoerblad heterogene watergang'!$M$12,IF(A83&lt;='Invoerblad heterogene watergang'!$H$13,'Invoerblad heterogene watergang'!$M$13,IF(A83&lt;='Invoerblad heterogene watergang'!$H$14,'Invoerblad heterogene watergang'!$M$14,IF(A83&lt;='Invoerblad heterogene watergang'!$H$15,'Invoerblad heterogene watergang'!$M$15,IF(A83&lt;='Invoerblad heterogene watergang'!$H$16,'Invoerblad heterogene watergang'!$M$16,IF(A83&lt;='Invoerblad heterogene watergang'!$H$17,'Invoerblad heterogene watergang'!$M$17,""))))))))))</f>
        <v>Begroeiing volgt bodemverloop</v>
      </c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67"/>
      <c r="AD83" s="23"/>
      <c r="AE83" s="23"/>
    </row>
    <row r="84" spans="1:31" s="103" customFormat="1" x14ac:dyDescent="0.35">
      <c r="A84" s="24">
        <f>IF(A83="","",IF((A83+1)&gt;MAX('Invoerblad heterogene watergang'!$H$9:$H$17),"",'Uitgebreide invoer'!A83+(MAX('Invoerblad heterogene watergang'!$H$9:$H$17)/1000)))</f>
        <v>56.000000000000078</v>
      </c>
      <c r="B84" s="23">
        <f>IF(A84&lt;='Invoerblad heterogene watergang'!$H$9,'Invoerblad heterogene watergang'!$J$9,IF(A84&lt;='Invoerblad heterogene watergang'!$H$10,'Invoerblad heterogene watergang'!$J$10,IF(A84&lt;='Invoerblad heterogene watergang'!$H$11,'Invoerblad heterogene watergang'!$J$11,IF(A84&lt;='Invoerblad heterogene watergang'!$H$12,'Invoerblad heterogene watergang'!$J$12,IF(A84&lt;='Invoerblad heterogene watergang'!$H$13,'Invoerblad heterogene watergang'!$J$13,IF(A84&lt;='Invoerblad heterogene watergang'!$H$14,'Invoerblad heterogene watergang'!$J$14,IF(A84&lt;='Invoerblad heterogene watergang'!$H$15,'Invoerblad heterogene watergang'!$J$15,IF(A84&lt;='Invoerblad heterogene watergang'!$H$16,'Invoerblad heterogene watergang'!$J$16,IF(A84&lt;='Invoerblad heterogene watergang'!$H$17,'Invoerblad heterogene watergang'!$J$17,"")))))))))</f>
        <v>0.3</v>
      </c>
      <c r="C84" s="23" t="str">
        <f>IF(A84&lt;='Invoerblad heterogene watergang'!$H$9,'Invoerblad heterogene watergang'!$K$9,IF(A84&lt;='Invoerblad heterogene watergang'!$H$10,'Invoerblad heterogene watergang'!$K$10,IF(A84&lt;='Invoerblad heterogene watergang'!$H$11,'Invoerblad heterogene watergang'!$K$11,IF(A84&lt;='Invoerblad heterogene watergang'!$H$12,'Invoerblad heterogene watergang'!$K$12,IF(A84&lt;='Invoerblad heterogene watergang'!$H$13,'Invoerblad heterogene watergang'!$K$13,IF(A84&lt;='Invoerblad heterogene watergang'!$H$14,'Invoerblad heterogene watergang'!$K$14,IF(A84&lt;='Invoerblad heterogene watergang'!$H$15,'Invoerblad heterogene watergang'!$K$15,IF(A84&lt;='Invoerblad heterogene watergang'!$H$16,'Invoerblad heterogene watergang'!$K$16,IF(A84&lt;='Invoerblad heterogene watergang'!$H$17,'Invoerblad heterogene watergang'!$K$17,"")))))))))</f>
        <v>30 - Grasachtigen en ondergedoken soorten</v>
      </c>
      <c r="D84" s="23">
        <f t="shared" si="1"/>
        <v>30</v>
      </c>
      <c r="E84" s="23">
        <f>'Invoerblad heterogene watergang'!$F$9</f>
        <v>1.5</v>
      </c>
      <c r="F84" s="23">
        <f>'Invoerblad heterogene watergang'!$E$9</f>
        <v>1.2</v>
      </c>
      <c r="G84" s="23">
        <f>'Invoerblad heterogene watergang'!$B$9</f>
        <v>1.2</v>
      </c>
      <c r="H84" s="23">
        <f>'Invoerblad heterogene watergang'!$C$9</f>
        <v>1</v>
      </c>
      <c r="I84" s="23">
        <f>IF(B84="","",IF(A84&lt;='Invoerblad heterogene watergang'!$H$9,'Invoerblad heterogene watergang'!$N$9,IF(A84&lt;='Invoerblad heterogene watergang'!$H$10,'Invoerblad heterogene watergang'!$N$10,IF(A84&lt;='Invoerblad heterogene watergang'!$H$11,'Invoerblad heterogene watergang'!$N$11,IF(A84&lt;='Invoerblad heterogene watergang'!$H$12,'Invoerblad heterogene watergang'!$N$12,IF(A84&lt;='Invoerblad heterogene watergang'!$H$13,'Invoerblad heterogene watergang'!$N$13,IF(A84&lt;='Invoerblad heterogene watergang'!$H$14,'Invoerblad heterogene watergang'!$N$14,IF(A84&lt;='Invoerblad heterogene watergang'!$H$15,'Invoerblad heterogene watergang'!$N$15,IF(A84&lt;='Invoerblad heterogene watergang'!$H$16,'Invoerblad heterogene watergang'!$N$16,IF(A84&lt;='Invoerblad heterogene watergang'!$H$17,'Invoerblad heterogene watergang'!$N$17,""))))))))))</f>
        <v>1</v>
      </c>
      <c r="J84" s="23" t="str">
        <f>IF(A84&lt;='Invoerblad heterogene watergang'!$H$9,'Invoerblad heterogene watergang'!$O$9,IF(A84&lt;='Invoerblad heterogene watergang'!$H$10,'Invoerblad heterogene watergang'!$O$10,IF(A84&lt;='Invoerblad heterogene watergang'!$H$11,'Invoerblad heterogene watergang'!$O$11,IF(A84&lt;='Invoerblad heterogene watergang'!$H$12,'Invoerblad heterogene watergang'!$O$12,IF(A84&lt;='Invoerblad heterogene watergang'!$H$13,'Invoerblad heterogene watergang'!$O$13,IF(A84&lt;='Invoerblad heterogene watergang'!$H$14,'Invoerblad heterogene watergang'!$O$14,IF(A84&lt;='Invoerblad heterogene watergang'!$H$15,'Invoerblad heterogene watergang'!$O$15,IF(A84&lt;='Invoerblad heterogene watergang'!$H$16,'Invoerblad heterogene watergang'!$O$16,IF(A84&lt;='Invoerblad heterogene watergang'!$H$17,'Invoerblad heterogene watergang'!$O$17,"")))))))))</f>
        <v>Nee</v>
      </c>
      <c r="K84" s="23">
        <f>(IF(A84&lt;='Invoerblad heterogene watergang'!$H$9,'Invoerblad heterogene watergang'!$L$9,IF(A84&lt;='Invoerblad heterogene watergang'!$H$10,'Invoerblad heterogene watergang'!$L$10,IF(A84&lt;='Invoerblad heterogene watergang'!$H$11,'Invoerblad heterogene watergang'!$L$11,IF(A84&lt;='Invoerblad heterogene watergang'!$H$12,'Invoerblad heterogene watergang'!$L$12,IF(A84&lt;='Invoerblad heterogene watergang'!$H$13,'Invoerblad heterogene watergang'!$L$13,IF(A84&lt;='Invoerblad heterogene watergang'!$H$14,'Invoerblad heterogene watergang'!$L$14,IF(A84&lt;='Invoerblad heterogene watergang'!$H$15,'Invoerblad heterogene watergang'!$L$15,IF(A84&lt;='Invoerblad heterogene watergang'!$H$16,'Invoerblad heterogene watergang'!$L$16,IF(A84&lt;='Invoerblad heterogene watergang'!$H$17,'Invoerblad heterogene watergang'!$L$17,""))))))))))</f>
        <v>100</v>
      </c>
      <c r="L84" s="23" t="str">
        <f>(IF(A84&lt;='Invoerblad heterogene watergang'!$H$9,'Invoerblad heterogene watergang'!$M$9,IF(A84&lt;='Invoerblad heterogene watergang'!$H$10,'Invoerblad heterogene watergang'!$M$10,IF(A84&lt;='Invoerblad heterogene watergang'!$H$11,'Invoerblad heterogene watergang'!$M$11,IF(A84&lt;='Invoerblad heterogene watergang'!$H$12,'Invoerblad heterogene watergang'!$M$12,IF(A84&lt;='Invoerblad heterogene watergang'!$H$13,'Invoerblad heterogene watergang'!$M$13,IF(A84&lt;='Invoerblad heterogene watergang'!$H$14,'Invoerblad heterogene watergang'!$M$14,IF(A84&lt;='Invoerblad heterogene watergang'!$H$15,'Invoerblad heterogene watergang'!$M$15,IF(A84&lt;='Invoerblad heterogene watergang'!$H$16,'Invoerblad heterogene watergang'!$M$16,IF(A84&lt;='Invoerblad heterogene watergang'!$H$17,'Invoerblad heterogene watergang'!$M$17,""))))))))))</f>
        <v>Begroeiing volgt bodemverloop</v>
      </c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67"/>
      <c r="AD84" s="23"/>
      <c r="AE84" s="23"/>
    </row>
    <row r="85" spans="1:31" s="103" customFormat="1" x14ac:dyDescent="0.35">
      <c r="A85" s="24">
        <f>IF(A84="","",IF((A84+1)&gt;MAX('Invoerblad heterogene watergang'!$H$9:$H$17),"",'Uitgebreide invoer'!A84+(MAX('Invoerblad heterogene watergang'!$H$9:$H$17)/1000)))</f>
        <v>56.700000000000081</v>
      </c>
      <c r="B85" s="23">
        <f>IF(A85&lt;='Invoerblad heterogene watergang'!$H$9,'Invoerblad heterogene watergang'!$J$9,IF(A85&lt;='Invoerblad heterogene watergang'!$H$10,'Invoerblad heterogene watergang'!$J$10,IF(A85&lt;='Invoerblad heterogene watergang'!$H$11,'Invoerblad heterogene watergang'!$J$11,IF(A85&lt;='Invoerblad heterogene watergang'!$H$12,'Invoerblad heterogene watergang'!$J$12,IF(A85&lt;='Invoerblad heterogene watergang'!$H$13,'Invoerblad heterogene watergang'!$J$13,IF(A85&lt;='Invoerblad heterogene watergang'!$H$14,'Invoerblad heterogene watergang'!$J$14,IF(A85&lt;='Invoerblad heterogene watergang'!$H$15,'Invoerblad heterogene watergang'!$J$15,IF(A85&lt;='Invoerblad heterogene watergang'!$H$16,'Invoerblad heterogene watergang'!$J$16,IF(A85&lt;='Invoerblad heterogene watergang'!$H$17,'Invoerblad heterogene watergang'!$J$17,"")))))))))</f>
        <v>0.3</v>
      </c>
      <c r="C85" s="23" t="str">
        <f>IF(A85&lt;='Invoerblad heterogene watergang'!$H$9,'Invoerblad heterogene watergang'!$K$9,IF(A85&lt;='Invoerblad heterogene watergang'!$H$10,'Invoerblad heterogene watergang'!$K$10,IF(A85&lt;='Invoerblad heterogene watergang'!$H$11,'Invoerblad heterogene watergang'!$K$11,IF(A85&lt;='Invoerblad heterogene watergang'!$H$12,'Invoerblad heterogene watergang'!$K$12,IF(A85&lt;='Invoerblad heterogene watergang'!$H$13,'Invoerblad heterogene watergang'!$K$13,IF(A85&lt;='Invoerblad heterogene watergang'!$H$14,'Invoerblad heterogene watergang'!$K$14,IF(A85&lt;='Invoerblad heterogene watergang'!$H$15,'Invoerblad heterogene watergang'!$K$15,IF(A85&lt;='Invoerblad heterogene watergang'!$H$16,'Invoerblad heterogene watergang'!$K$16,IF(A85&lt;='Invoerblad heterogene watergang'!$H$17,'Invoerblad heterogene watergang'!$K$17,"")))))))))</f>
        <v>30 - Grasachtigen en ondergedoken soorten</v>
      </c>
      <c r="D85" s="23">
        <f t="shared" si="1"/>
        <v>30</v>
      </c>
      <c r="E85" s="23">
        <f>'Invoerblad heterogene watergang'!$F$9</f>
        <v>1.5</v>
      </c>
      <c r="F85" s="23">
        <f>'Invoerblad heterogene watergang'!$E$9</f>
        <v>1.2</v>
      </c>
      <c r="G85" s="23">
        <f>'Invoerblad heterogene watergang'!$B$9</f>
        <v>1.2</v>
      </c>
      <c r="H85" s="23">
        <f>'Invoerblad heterogene watergang'!$C$9</f>
        <v>1</v>
      </c>
      <c r="I85" s="23">
        <f>IF(B85="","",IF(A85&lt;='Invoerblad heterogene watergang'!$H$9,'Invoerblad heterogene watergang'!$N$9,IF(A85&lt;='Invoerblad heterogene watergang'!$H$10,'Invoerblad heterogene watergang'!$N$10,IF(A85&lt;='Invoerblad heterogene watergang'!$H$11,'Invoerblad heterogene watergang'!$N$11,IF(A85&lt;='Invoerblad heterogene watergang'!$H$12,'Invoerblad heterogene watergang'!$N$12,IF(A85&lt;='Invoerblad heterogene watergang'!$H$13,'Invoerblad heterogene watergang'!$N$13,IF(A85&lt;='Invoerblad heterogene watergang'!$H$14,'Invoerblad heterogene watergang'!$N$14,IF(A85&lt;='Invoerblad heterogene watergang'!$H$15,'Invoerblad heterogene watergang'!$N$15,IF(A85&lt;='Invoerblad heterogene watergang'!$H$16,'Invoerblad heterogene watergang'!$N$16,IF(A85&lt;='Invoerblad heterogene watergang'!$H$17,'Invoerblad heterogene watergang'!$N$17,""))))))))))</f>
        <v>1</v>
      </c>
      <c r="J85" s="23" t="str">
        <f>IF(A85&lt;='Invoerblad heterogene watergang'!$H$9,'Invoerblad heterogene watergang'!$O$9,IF(A85&lt;='Invoerblad heterogene watergang'!$H$10,'Invoerblad heterogene watergang'!$O$10,IF(A85&lt;='Invoerblad heterogene watergang'!$H$11,'Invoerblad heterogene watergang'!$O$11,IF(A85&lt;='Invoerblad heterogene watergang'!$H$12,'Invoerblad heterogene watergang'!$O$12,IF(A85&lt;='Invoerblad heterogene watergang'!$H$13,'Invoerblad heterogene watergang'!$O$13,IF(A85&lt;='Invoerblad heterogene watergang'!$H$14,'Invoerblad heterogene watergang'!$O$14,IF(A85&lt;='Invoerblad heterogene watergang'!$H$15,'Invoerblad heterogene watergang'!$O$15,IF(A85&lt;='Invoerblad heterogene watergang'!$H$16,'Invoerblad heterogene watergang'!$O$16,IF(A85&lt;='Invoerblad heterogene watergang'!$H$17,'Invoerblad heterogene watergang'!$O$17,"")))))))))</f>
        <v>Nee</v>
      </c>
      <c r="K85" s="23">
        <f>(IF(A85&lt;='Invoerblad heterogene watergang'!$H$9,'Invoerblad heterogene watergang'!$L$9,IF(A85&lt;='Invoerblad heterogene watergang'!$H$10,'Invoerblad heterogene watergang'!$L$10,IF(A85&lt;='Invoerblad heterogene watergang'!$H$11,'Invoerblad heterogene watergang'!$L$11,IF(A85&lt;='Invoerblad heterogene watergang'!$H$12,'Invoerblad heterogene watergang'!$L$12,IF(A85&lt;='Invoerblad heterogene watergang'!$H$13,'Invoerblad heterogene watergang'!$L$13,IF(A85&lt;='Invoerblad heterogene watergang'!$H$14,'Invoerblad heterogene watergang'!$L$14,IF(A85&lt;='Invoerblad heterogene watergang'!$H$15,'Invoerblad heterogene watergang'!$L$15,IF(A85&lt;='Invoerblad heterogene watergang'!$H$16,'Invoerblad heterogene watergang'!$L$16,IF(A85&lt;='Invoerblad heterogene watergang'!$H$17,'Invoerblad heterogene watergang'!$L$17,""))))))))))</f>
        <v>100</v>
      </c>
      <c r="L85" s="23" t="str">
        <f>(IF(A85&lt;='Invoerblad heterogene watergang'!$H$9,'Invoerblad heterogene watergang'!$M$9,IF(A85&lt;='Invoerblad heterogene watergang'!$H$10,'Invoerblad heterogene watergang'!$M$10,IF(A85&lt;='Invoerblad heterogene watergang'!$H$11,'Invoerblad heterogene watergang'!$M$11,IF(A85&lt;='Invoerblad heterogene watergang'!$H$12,'Invoerblad heterogene watergang'!$M$12,IF(A85&lt;='Invoerblad heterogene watergang'!$H$13,'Invoerblad heterogene watergang'!$M$13,IF(A85&lt;='Invoerblad heterogene watergang'!$H$14,'Invoerblad heterogene watergang'!$M$14,IF(A85&lt;='Invoerblad heterogene watergang'!$H$15,'Invoerblad heterogene watergang'!$M$15,IF(A85&lt;='Invoerblad heterogene watergang'!$H$16,'Invoerblad heterogene watergang'!$M$16,IF(A85&lt;='Invoerblad heterogene watergang'!$H$17,'Invoerblad heterogene watergang'!$M$17,""))))))))))</f>
        <v>Begroeiing volgt bodemverloop</v>
      </c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67"/>
      <c r="AD85" s="23"/>
      <c r="AE85" s="23"/>
    </row>
    <row r="86" spans="1:31" s="103" customFormat="1" x14ac:dyDescent="0.35">
      <c r="A86" s="24">
        <f>IF(A85="","",IF((A85+1)&gt;MAX('Invoerblad heterogene watergang'!$H$9:$H$17),"",'Uitgebreide invoer'!A85+(MAX('Invoerblad heterogene watergang'!$H$9:$H$17)/1000)))</f>
        <v>57.400000000000084</v>
      </c>
      <c r="B86" s="23">
        <f>IF(A86&lt;='Invoerblad heterogene watergang'!$H$9,'Invoerblad heterogene watergang'!$J$9,IF(A86&lt;='Invoerblad heterogene watergang'!$H$10,'Invoerblad heterogene watergang'!$J$10,IF(A86&lt;='Invoerblad heterogene watergang'!$H$11,'Invoerblad heterogene watergang'!$J$11,IF(A86&lt;='Invoerblad heterogene watergang'!$H$12,'Invoerblad heterogene watergang'!$J$12,IF(A86&lt;='Invoerblad heterogene watergang'!$H$13,'Invoerblad heterogene watergang'!$J$13,IF(A86&lt;='Invoerblad heterogene watergang'!$H$14,'Invoerblad heterogene watergang'!$J$14,IF(A86&lt;='Invoerblad heterogene watergang'!$H$15,'Invoerblad heterogene watergang'!$J$15,IF(A86&lt;='Invoerblad heterogene watergang'!$H$16,'Invoerblad heterogene watergang'!$J$16,IF(A86&lt;='Invoerblad heterogene watergang'!$H$17,'Invoerblad heterogene watergang'!$J$17,"")))))))))</f>
        <v>0.3</v>
      </c>
      <c r="C86" s="23" t="str">
        <f>IF(A86&lt;='Invoerblad heterogene watergang'!$H$9,'Invoerblad heterogene watergang'!$K$9,IF(A86&lt;='Invoerblad heterogene watergang'!$H$10,'Invoerblad heterogene watergang'!$K$10,IF(A86&lt;='Invoerblad heterogene watergang'!$H$11,'Invoerblad heterogene watergang'!$K$11,IF(A86&lt;='Invoerblad heterogene watergang'!$H$12,'Invoerblad heterogene watergang'!$K$12,IF(A86&lt;='Invoerblad heterogene watergang'!$H$13,'Invoerblad heterogene watergang'!$K$13,IF(A86&lt;='Invoerblad heterogene watergang'!$H$14,'Invoerblad heterogene watergang'!$K$14,IF(A86&lt;='Invoerblad heterogene watergang'!$H$15,'Invoerblad heterogene watergang'!$K$15,IF(A86&lt;='Invoerblad heterogene watergang'!$H$16,'Invoerblad heterogene watergang'!$K$16,IF(A86&lt;='Invoerblad heterogene watergang'!$H$17,'Invoerblad heterogene watergang'!$K$17,"")))))))))</f>
        <v>30 - Grasachtigen en ondergedoken soorten</v>
      </c>
      <c r="D86" s="23">
        <f t="shared" si="1"/>
        <v>30</v>
      </c>
      <c r="E86" s="23">
        <f>'Invoerblad heterogene watergang'!$F$9</f>
        <v>1.5</v>
      </c>
      <c r="F86" s="23">
        <f>'Invoerblad heterogene watergang'!$E$9</f>
        <v>1.2</v>
      </c>
      <c r="G86" s="23">
        <f>'Invoerblad heterogene watergang'!$B$9</f>
        <v>1.2</v>
      </c>
      <c r="H86" s="23">
        <f>'Invoerblad heterogene watergang'!$C$9</f>
        <v>1</v>
      </c>
      <c r="I86" s="23">
        <f>IF(B86="","",IF(A86&lt;='Invoerblad heterogene watergang'!$H$9,'Invoerblad heterogene watergang'!$N$9,IF(A86&lt;='Invoerblad heterogene watergang'!$H$10,'Invoerblad heterogene watergang'!$N$10,IF(A86&lt;='Invoerblad heterogene watergang'!$H$11,'Invoerblad heterogene watergang'!$N$11,IF(A86&lt;='Invoerblad heterogene watergang'!$H$12,'Invoerblad heterogene watergang'!$N$12,IF(A86&lt;='Invoerblad heterogene watergang'!$H$13,'Invoerblad heterogene watergang'!$N$13,IF(A86&lt;='Invoerblad heterogene watergang'!$H$14,'Invoerblad heterogene watergang'!$N$14,IF(A86&lt;='Invoerblad heterogene watergang'!$H$15,'Invoerblad heterogene watergang'!$N$15,IF(A86&lt;='Invoerblad heterogene watergang'!$H$16,'Invoerblad heterogene watergang'!$N$16,IF(A86&lt;='Invoerblad heterogene watergang'!$H$17,'Invoerblad heterogene watergang'!$N$17,""))))))))))</f>
        <v>1</v>
      </c>
      <c r="J86" s="23" t="str">
        <f>IF(A86&lt;='Invoerblad heterogene watergang'!$H$9,'Invoerblad heterogene watergang'!$O$9,IF(A86&lt;='Invoerblad heterogene watergang'!$H$10,'Invoerblad heterogene watergang'!$O$10,IF(A86&lt;='Invoerblad heterogene watergang'!$H$11,'Invoerblad heterogene watergang'!$O$11,IF(A86&lt;='Invoerblad heterogene watergang'!$H$12,'Invoerblad heterogene watergang'!$O$12,IF(A86&lt;='Invoerblad heterogene watergang'!$H$13,'Invoerblad heterogene watergang'!$O$13,IF(A86&lt;='Invoerblad heterogene watergang'!$H$14,'Invoerblad heterogene watergang'!$O$14,IF(A86&lt;='Invoerblad heterogene watergang'!$H$15,'Invoerblad heterogene watergang'!$O$15,IF(A86&lt;='Invoerblad heterogene watergang'!$H$16,'Invoerblad heterogene watergang'!$O$16,IF(A86&lt;='Invoerblad heterogene watergang'!$H$17,'Invoerblad heterogene watergang'!$O$17,"")))))))))</f>
        <v>Nee</v>
      </c>
      <c r="K86" s="23">
        <f>(IF(A86&lt;='Invoerblad heterogene watergang'!$H$9,'Invoerblad heterogene watergang'!$L$9,IF(A86&lt;='Invoerblad heterogene watergang'!$H$10,'Invoerblad heterogene watergang'!$L$10,IF(A86&lt;='Invoerblad heterogene watergang'!$H$11,'Invoerblad heterogene watergang'!$L$11,IF(A86&lt;='Invoerblad heterogene watergang'!$H$12,'Invoerblad heterogene watergang'!$L$12,IF(A86&lt;='Invoerblad heterogene watergang'!$H$13,'Invoerblad heterogene watergang'!$L$13,IF(A86&lt;='Invoerblad heterogene watergang'!$H$14,'Invoerblad heterogene watergang'!$L$14,IF(A86&lt;='Invoerblad heterogene watergang'!$H$15,'Invoerblad heterogene watergang'!$L$15,IF(A86&lt;='Invoerblad heterogene watergang'!$H$16,'Invoerblad heterogene watergang'!$L$16,IF(A86&lt;='Invoerblad heterogene watergang'!$H$17,'Invoerblad heterogene watergang'!$L$17,""))))))))))</f>
        <v>100</v>
      </c>
      <c r="L86" s="23" t="str">
        <f>(IF(A86&lt;='Invoerblad heterogene watergang'!$H$9,'Invoerblad heterogene watergang'!$M$9,IF(A86&lt;='Invoerblad heterogene watergang'!$H$10,'Invoerblad heterogene watergang'!$M$10,IF(A86&lt;='Invoerblad heterogene watergang'!$H$11,'Invoerblad heterogene watergang'!$M$11,IF(A86&lt;='Invoerblad heterogene watergang'!$H$12,'Invoerblad heterogene watergang'!$M$12,IF(A86&lt;='Invoerblad heterogene watergang'!$H$13,'Invoerblad heterogene watergang'!$M$13,IF(A86&lt;='Invoerblad heterogene watergang'!$H$14,'Invoerblad heterogene watergang'!$M$14,IF(A86&lt;='Invoerblad heterogene watergang'!$H$15,'Invoerblad heterogene watergang'!$M$15,IF(A86&lt;='Invoerblad heterogene watergang'!$H$16,'Invoerblad heterogene watergang'!$M$16,IF(A86&lt;='Invoerblad heterogene watergang'!$H$17,'Invoerblad heterogene watergang'!$M$17,""))))))))))</f>
        <v>Begroeiing volgt bodemverloop</v>
      </c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67"/>
      <c r="AD86" s="23"/>
      <c r="AE86" s="23"/>
    </row>
    <row r="87" spans="1:31" s="103" customFormat="1" x14ac:dyDescent="0.35">
      <c r="A87" s="24">
        <f>IF(A86="","",IF((A86+1)&gt;MAX('Invoerblad heterogene watergang'!$H$9:$H$17),"",'Uitgebreide invoer'!A86+(MAX('Invoerblad heterogene watergang'!$H$9:$H$17)/1000)))</f>
        <v>58.100000000000087</v>
      </c>
      <c r="B87" s="23">
        <f>IF(A87&lt;='Invoerblad heterogene watergang'!$H$9,'Invoerblad heterogene watergang'!$J$9,IF(A87&lt;='Invoerblad heterogene watergang'!$H$10,'Invoerblad heterogene watergang'!$J$10,IF(A87&lt;='Invoerblad heterogene watergang'!$H$11,'Invoerblad heterogene watergang'!$J$11,IF(A87&lt;='Invoerblad heterogene watergang'!$H$12,'Invoerblad heterogene watergang'!$J$12,IF(A87&lt;='Invoerblad heterogene watergang'!$H$13,'Invoerblad heterogene watergang'!$J$13,IF(A87&lt;='Invoerblad heterogene watergang'!$H$14,'Invoerblad heterogene watergang'!$J$14,IF(A87&lt;='Invoerblad heterogene watergang'!$H$15,'Invoerblad heterogene watergang'!$J$15,IF(A87&lt;='Invoerblad heterogene watergang'!$H$16,'Invoerblad heterogene watergang'!$J$16,IF(A87&lt;='Invoerblad heterogene watergang'!$H$17,'Invoerblad heterogene watergang'!$J$17,"")))))))))</f>
        <v>0.3</v>
      </c>
      <c r="C87" s="23" t="str">
        <f>IF(A87&lt;='Invoerblad heterogene watergang'!$H$9,'Invoerblad heterogene watergang'!$K$9,IF(A87&lt;='Invoerblad heterogene watergang'!$H$10,'Invoerblad heterogene watergang'!$K$10,IF(A87&lt;='Invoerblad heterogene watergang'!$H$11,'Invoerblad heterogene watergang'!$K$11,IF(A87&lt;='Invoerblad heterogene watergang'!$H$12,'Invoerblad heterogene watergang'!$K$12,IF(A87&lt;='Invoerblad heterogene watergang'!$H$13,'Invoerblad heterogene watergang'!$K$13,IF(A87&lt;='Invoerblad heterogene watergang'!$H$14,'Invoerblad heterogene watergang'!$K$14,IF(A87&lt;='Invoerblad heterogene watergang'!$H$15,'Invoerblad heterogene watergang'!$K$15,IF(A87&lt;='Invoerblad heterogene watergang'!$H$16,'Invoerblad heterogene watergang'!$K$16,IF(A87&lt;='Invoerblad heterogene watergang'!$H$17,'Invoerblad heterogene watergang'!$K$17,"")))))))))</f>
        <v>30 - Grasachtigen en ondergedoken soorten</v>
      </c>
      <c r="D87" s="23">
        <f t="shared" si="1"/>
        <v>30</v>
      </c>
      <c r="E87" s="23">
        <f>'Invoerblad heterogene watergang'!$F$9</f>
        <v>1.5</v>
      </c>
      <c r="F87" s="23">
        <f>'Invoerblad heterogene watergang'!$E$9</f>
        <v>1.2</v>
      </c>
      <c r="G87" s="23">
        <f>'Invoerblad heterogene watergang'!$B$9</f>
        <v>1.2</v>
      </c>
      <c r="H87" s="23">
        <f>'Invoerblad heterogene watergang'!$C$9</f>
        <v>1</v>
      </c>
      <c r="I87" s="23">
        <f>IF(B87="","",IF(A87&lt;='Invoerblad heterogene watergang'!$H$9,'Invoerblad heterogene watergang'!$N$9,IF(A87&lt;='Invoerblad heterogene watergang'!$H$10,'Invoerblad heterogene watergang'!$N$10,IF(A87&lt;='Invoerblad heterogene watergang'!$H$11,'Invoerblad heterogene watergang'!$N$11,IF(A87&lt;='Invoerblad heterogene watergang'!$H$12,'Invoerblad heterogene watergang'!$N$12,IF(A87&lt;='Invoerblad heterogene watergang'!$H$13,'Invoerblad heterogene watergang'!$N$13,IF(A87&lt;='Invoerblad heterogene watergang'!$H$14,'Invoerblad heterogene watergang'!$N$14,IF(A87&lt;='Invoerblad heterogene watergang'!$H$15,'Invoerblad heterogene watergang'!$N$15,IF(A87&lt;='Invoerblad heterogene watergang'!$H$16,'Invoerblad heterogene watergang'!$N$16,IF(A87&lt;='Invoerblad heterogene watergang'!$H$17,'Invoerblad heterogene watergang'!$N$17,""))))))))))</f>
        <v>1</v>
      </c>
      <c r="J87" s="23" t="str">
        <f>IF(A87&lt;='Invoerblad heterogene watergang'!$H$9,'Invoerblad heterogene watergang'!$O$9,IF(A87&lt;='Invoerblad heterogene watergang'!$H$10,'Invoerblad heterogene watergang'!$O$10,IF(A87&lt;='Invoerblad heterogene watergang'!$H$11,'Invoerblad heterogene watergang'!$O$11,IF(A87&lt;='Invoerblad heterogene watergang'!$H$12,'Invoerblad heterogene watergang'!$O$12,IF(A87&lt;='Invoerblad heterogene watergang'!$H$13,'Invoerblad heterogene watergang'!$O$13,IF(A87&lt;='Invoerblad heterogene watergang'!$H$14,'Invoerblad heterogene watergang'!$O$14,IF(A87&lt;='Invoerblad heterogene watergang'!$H$15,'Invoerblad heterogene watergang'!$O$15,IF(A87&lt;='Invoerblad heterogene watergang'!$H$16,'Invoerblad heterogene watergang'!$O$16,IF(A87&lt;='Invoerblad heterogene watergang'!$H$17,'Invoerblad heterogene watergang'!$O$17,"")))))))))</f>
        <v>Nee</v>
      </c>
      <c r="K87" s="23">
        <f>(IF(A87&lt;='Invoerblad heterogene watergang'!$H$9,'Invoerblad heterogene watergang'!$L$9,IF(A87&lt;='Invoerblad heterogene watergang'!$H$10,'Invoerblad heterogene watergang'!$L$10,IF(A87&lt;='Invoerblad heterogene watergang'!$H$11,'Invoerblad heterogene watergang'!$L$11,IF(A87&lt;='Invoerblad heterogene watergang'!$H$12,'Invoerblad heterogene watergang'!$L$12,IF(A87&lt;='Invoerblad heterogene watergang'!$H$13,'Invoerblad heterogene watergang'!$L$13,IF(A87&lt;='Invoerblad heterogene watergang'!$H$14,'Invoerblad heterogene watergang'!$L$14,IF(A87&lt;='Invoerblad heterogene watergang'!$H$15,'Invoerblad heterogene watergang'!$L$15,IF(A87&lt;='Invoerblad heterogene watergang'!$H$16,'Invoerblad heterogene watergang'!$L$16,IF(A87&lt;='Invoerblad heterogene watergang'!$H$17,'Invoerblad heterogene watergang'!$L$17,""))))))))))</f>
        <v>100</v>
      </c>
      <c r="L87" s="23" t="str">
        <f>(IF(A87&lt;='Invoerblad heterogene watergang'!$H$9,'Invoerblad heterogene watergang'!$M$9,IF(A87&lt;='Invoerblad heterogene watergang'!$H$10,'Invoerblad heterogene watergang'!$M$10,IF(A87&lt;='Invoerblad heterogene watergang'!$H$11,'Invoerblad heterogene watergang'!$M$11,IF(A87&lt;='Invoerblad heterogene watergang'!$H$12,'Invoerblad heterogene watergang'!$M$12,IF(A87&lt;='Invoerblad heterogene watergang'!$H$13,'Invoerblad heterogene watergang'!$M$13,IF(A87&lt;='Invoerblad heterogene watergang'!$H$14,'Invoerblad heterogene watergang'!$M$14,IF(A87&lt;='Invoerblad heterogene watergang'!$H$15,'Invoerblad heterogene watergang'!$M$15,IF(A87&lt;='Invoerblad heterogene watergang'!$H$16,'Invoerblad heterogene watergang'!$M$16,IF(A87&lt;='Invoerblad heterogene watergang'!$H$17,'Invoerblad heterogene watergang'!$M$17,""))))))))))</f>
        <v>Begroeiing volgt bodemverloop</v>
      </c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67"/>
      <c r="AD87" s="23"/>
      <c r="AE87" s="23"/>
    </row>
    <row r="88" spans="1:31" s="103" customFormat="1" x14ac:dyDescent="0.35">
      <c r="A88" s="24">
        <f>IF(A87="","",IF((A87+1)&gt;MAX('Invoerblad heterogene watergang'!$H$9:$H$17),"",'Uitgebreide invoer'!A87+(MAX('Invoerblad heterogene watergang'!$H$9:$H$17)/1000)))</f>
        <v>58.80000000000009</v>
      </c>
      <c r="B88" s="23">
        <f>IF(A88&lt;='Invoerblad heterogene watergang'!$H$9,'Invoerblad heterogene watergang'!$J$9,IF(A88&lt;='Invoerblad heterogene watergang'!$H$10,'Invoerblad heterogene watergang'!$J$10,IF(A88&lt;='Invoerblad heterogene watergang'!$H$11,'Invoerblad heterogene watergang'!$J$11,IF(A88&lt;='Invoerblad heterogene watergang'!$H$12,'Invoerblad heterogene watergang'!$J$12,IF(A88&lt;='Invoerblad heterogene watergang'!$H$13,'Invoerblad heterogene watergang'!$J$13,IF(A88&lt;='Invoerblad heterogene watergang'!$H$14,'Invoerblad heterogene watergang'!$J$14,IF(A88&lt;='Invoerblad heterogene watergang'!$H$15,'Invoerblad heterogene watergang'!$J$15,IF(A88&lt;='Invoerblad heterogene watergang'!$H$16,'Invoerblad heterogene watergang'!$J$16,IF(A88&lt;='Invoerblad heterogene watergang'!$H$17,'Invoerblad heterogene watergang'!$J$17,"")))))))))</f>
        <v>0.3</v>
      </c>
      <c r="C88" s="23" t="str">
        <f>IF(A88&lt;='Invoerblad heterogene watergang'!$H$9,'Invoerblad heterogene watergang'!$K$9,IF(A88&lt;='Invoerblad heterogene watergang'!$H$10,'Invoerblad heterogene watergang'!$K$10,IF(A88&lt;='Invoerblad heterogene watergang'!$H$11,'Invoerblad heterogene watergang'!$K$11,IF(A88&lt;='Invoerblad heterogene watergang'!$H$12,'Invoerblad heterogene watergang'!$K$12,IF(A88&lt;='Invoerblad heterogene watergang'!$H$13,'Invoerblad heterogene watergang'!$K$13,IF(A88&lt;='Invoerblad heterogene watergang'!$H$14,'Invoerblad heterogene watergang'!$K$14,IF(A88&lt;='Invoerblad heterogene watergang'!$H$15,'Invoerblad heterogene watergang'!$K$15,IF(A88&lt;='Invoerblad heterogene watergang'!$H$16,'Invoerblad heterogene watergang'!$K$16,IF(A88&lt;='Invoerblad heterogene watergang'!$H$17,'Invoerblad heterogene watergang'!$K$17,"")))))))))</f>
        <v>30 - Grasachtigen en ondergedoken soorten</v>
      </c>
      <c r="D88" s="23">
        <f t="shared" si="1"/>
        <v>30</v>
      </c>
      <c r="E88" s="23">
        <f>'Invoerblad heterogene watergang'!$F$9</f>
        <v>1.5</v>
      </c>
      <c r="F88" s="23">
        <f>'Invoerblad heterogene watergang'!$E$9</f>
        <v>1.2</v>
      </c>
      <c r="G88" s="23">
        <f>'Invoerblad heterogene watergang'!$B$9</f>
        <v>1.2</v>
      </c>
      <c r="H88" s="23">
        <f>'Invoerblad heterogene watergang'!$C$9</f>
        <v>1</v>
      </c>
      <c r="I88" s="23">
        <f>IF(B88="","",IF(A88&lt;='Invoerblad heterogene watergang'!$H$9,'Invoerblad heterogene watergang'!$N$9,IF(A88&lt;='Invoerblad heterogene watergang'!$H$10,'Invoerblad heterogene watergang'!$N$10,IF(A88&lt;='Invoerblad heterogene watergang'!$H$11,'Invoerblad heterogene watergang'!$N$11,IF(A88&lt;='Invoerblad heterogene watergang'!$H$12,'Invoerblad heterogene watergang'!$N$12,IF(A88&lt;='Invoerblad heterogene watergang'!$H$13,'Invoerblad heterogene watergang'!$N$13,IF(A88&lt;='Invoerblad heterogene watergang'!$H$14,'Invoerblad heterogene watergang'!$N$14,IF(A88&lt;='Invoerblad heterogene watergang'!$H$15,'Invoerblad heterogene watergang'!$N$15,IF(A88&lt;='Invoerblad heterogene watergang'!$H$16,'Invoerblad heterogene watergang'!$N$16,IF(A88&lt;='Invoerblad heterogene watergang'!$H$17,'Invoerblad heterogene watergang'!$N$17,""))))))))))</f>
        <v>1</v>
      </c>
      <c r="J88" s="23" t="str">
        <f>IF(A88&lt;='Invoerblad heterogene watergang'!$H$9,'Invoerblad heterogene watergang'!$O$9,IF(A88&lt;='Invoerblad heterogene watergang'!$H$10,'Invoerblad heterogene watergang'!$O$10,IF(A88&lt;='Invoerblad heterogene watergang'!$H$11,'Invoerblad heterogene watergang'!$O$11,IF(A88&lt;='Invoerblad heterogene watergang'!$H$12,'Invoerblad heterogene watergang'!$O$12,IF(A88&lt;='Invoerblad heterogene watergang'!$H$13,'Invoerblad heterogene watergang'!$O$13,IF(A88&lt;='Invoerblad heterogene watergang'!$H$14,'Invoerblad heterogene watergang'!$O$14,IF(A88&lt;='Invoerblad heterogene watergang'!$H$15,'Invoerblad heterogene watergang'!$O$15,IF(A88&lt;='Invoerblad heterogene watergang'!$H$16,'Invoerblad heterogene watergang'!$O$16,IF(A88&lt;='Invoerblad heterogene watergang'!$H$17,'Invoerblad heterogene watergang'!$O$17,"")))))))))</f>
        <v>Nee</v>
      </c>
      <c r="K88" s="23">
        <f>(IF(A88&lt;='Invoerblad heterogene watergang'!$H$9,'Invoerblad heterogene watergang'!$L$9,IF(A88&lt;='Invoerblad heterogene watergang'!$H$10,'Invoerblad heterogene watergang'!$L$10,IF(A88&lt;='Invoerblad heterogene watergang'!$H$11,'Invoerblad heterogene watergang'!$L$11,IF(A88&lt;='Invoerblad heterogene watergang'!$H$12,'Invoerblad heterogene watergang'!$L$12,IF(A88&lt;='Invoerblad heterogene watergang'!$H$13,'Invoerblad heterogene watergang'!$L$13,IF(A88&lt;='Invoerblad heterogene watergang'!$H$14,'Invoerblad heterogene watergang'!$L$14,IF(A88&lt;='Invoerblad heterogene watergang'!$H$15,'Invoerblad heterogene watergang'!$L$15,IF(A88&lt;='Invoerblad heterogene watergang'!$H$16,'Invoerblad heterogene watergang'!$L$16,IF(A88&lt;='Invoerblad heterogene watergang'!$H$17,'Invoerblad heterogene watergang'!$L$17,""))))))))))</f>
        <v>100</v>
      </c>
      <c r="L88" s="23" t="str">
        <f>(IF(A88&lt;='Invoerblad heterogene watergang'!$H$9,'Invoerblad heterogene watergang'!$M$9,IF(A88&lt;='Invoerblad heterogene watergang'!$H$10,'Invoerblad heterogene watergang'!$M$10,IF(A88&lt;='Invoerblad heterogene watergang'!$H$11,'Invoerblad heterogene watergang'!$M$11,IF(A88&lt;='Invoerblad heterogene watergang'!$H$12,'Invoerblad heterogene watergang'!$M$12,IF(A88&lt;='Invoerblad heterogene watergang'!$H$13,'Invoerblad heterogene watergang'!$M$13,IF(A88&lt;='Invoerblad heterogene watergang'!$H$14,'Invoerblad heterogene watergang'!$M$14,IF(A88&lt;='Invoerblad heterogene watergang'!$H$15,'Invoerblad heterogene watergang'!$M$15,IF(A88&lt;='Invoerblad heterogene watergang'!$H$16,'Invoerblad heterogene watergang'!$M$16,IF(A88&lt;='Invoerblad heterogene watergang'!$H$17,'Invoerblad heterogene watergang'!$M$17,""))))))))))</f>
        <v>Begroeiing volgt bodemverloop</v>
      </c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67"/>
      <c r="AD88" s="23"/>
      <c r="AE88" s="23"/>
    </row>
    <row r="89" spans="1:31" s="103" customFormat="1" x14ac:dyDescent="0.35">
      <c r="A89" s="24">
        <f>IF(A88="","",IF((A88+1)&gt;MAX('Invoerblad heterogene watergang'!$H$9:$H$17),"",'Uitgebreide invoer'!A88+(MAX('Invoerblad heterogene watergang'!$H$9:$H$17)/1000)))</f>
        <v>59.500000000000092</v>
      </c>
      <c r="B89" s="23">
        <f>IF(A89&lt;='Invoerblad heterogene watergang'!$H$9,'Invoerblad heterogene watergang'!$J$9,IF(A89&lt;='Invoerblad heterogene watergang'!$H$10,'Invoerblad heterogene watergang'!$J$10,IF(A89&lt;='Invoerblad heterogene watergang'!$H$11,'Invoerblad heterogene watergang'!$J$11,IF(A89&lt;='Invoerblad heterogene watergang'!$H$12,'Invoerblad heterogene watergang'!$J$12,IF(A89&lt;='Invoerblad heterogene watergang'!$H$13,'Invoerblad heterogene watergang'!$J$13,IF(A89&lt;='Invoerblad heterogene watergang'!$H$14,'Invoerblad heterogene watergang'!$J$14,IF(A89&lt;='Invoerblad heterogene watergang'!$H$15,'Invoerblad heterogene watergang'!$J$15,IF(A89&lt;='Invoerblad heterogene watergang'!$H$16,'Invoerblad heterogene watergang'!$J$16,IF(A89&lt;='Invoerblad heterogene watergang'!$H$17,'Invoerblad heterogene watergang'!$J$17,"")))))))))</f>
        <v>0.3</v>
      </c>
      <c r="C89" s="23" t="str">
        <f>IF(A89&lt;='Invoerblad heterogene watergang'!$H$9,'Invoerblad heterogene watergang'!$K$9,IF(A89&lt;='Invoerblad heterogene watergang'!$H$10,'Invoerblad heterogene watergang'!$K$10,IF(A89&lt;='Invoerblad heterogene watergang'!$H$11,'Invoerblad heterogene watergang'!$K$11,IF(A89&lt;='Invoerblad heterogene watergang'!$H$12,'Invoerblad heterogene watergang'!$K$12,IF(A89&lt;='Invoerblad heterogene watergang'!$H$13,'Invoerblad heterogene watergang'!$K$13,IF(A89&lt;='Invoerblad heterogene watergang'!$H$14,'Invoerblad heterogene watergang'!$K$14,IF(A89&lt;='Invoerblad heterogene watergang'!$H$15,'Invoerblad heterogene watergang'!$K$15,IF(A89&lt;='Invoerblad heterogene watergang'!$H$16,'Invoerblad heterogene watergang'!$K$16,IF(A89&lt;='Invoerblad heterogene watergang'!$H$17,'Invoerblad heterogene watergang'!$K$17,"")))))))))</f>
        <v>30 - Grasachtigen en ondergedoken soorten</v>
      </c>
      <c r="D89" s="23">
        <f t="shared" si="1"/>
        <v>30</v>
      </c>
      <c r="E89" s="23">
        <f>'Invoerblad heterogene watergang'!$F$9</f>
        <v>1.5</v>
      </c>
      <c r="F89" s="23">
        <f>'Invoerblad heterogene watergang'!$E$9</f>
        <v>1.2</v>
      </c>
      <c r="G89" s="23">
        <f>'Invoerblad heterogene watergang'!$B$9</f>
        <v>1.2</v>
      </c>
      <c r="H89" s="23">
        <f>'Invoerblad heterogene watergang'!$C$9</f>
        <v>1</v>
      </c>
      <c r="I89" s="23">
        <f>IF(B89="","",IF(A89&lt;='Invoerblad heterogene watergang'!$H$9,'Invoerblad heterogene watergang'!$N$9,IF(A89&lt;='Invoerblad heterogene watergang'!$H$10,'Invoerblad heterogene watergang'!$N$10,IF(A89&lt;='Invoerblad heterogene watergang'!$H$11,'Invoerblad heterogene watergang'!$N$11,IF(A89&lt;='Invoerblad heterogene watergang'!$H$12,'Invoerblad heterogene watergang'!$N$12,IF(A89&lt;='Invoerblad heterogene watergang'!$H$13,'Invoerblad heterogene watergang'!$N$13,IF(A89&lt;='Invoerblad heterogene watergang'!$H$14,'Invoerblad heterogene watergang'!$N$14,IF(A89&lt;='Invoerblad heterogene watergang'!$H$15,'Invoerblad heterogene watergang'!$N$15,IF(A89&lt;='Invoerblad heterogene watergang'!$H$16,'Invoerblad heterogene watergang'!$N$16,IF(A89&lt;='Invoerblad heterogene watergang'!$H$17,'Invoerblad heterogene watergang'!$N$17,""))))))))))</f>
        <v>1</v>
      </c>
      <c r="J89" s="23" t="str">
        <f>IF(A89&lt;='Invoerblad heterogene watergang'!$H$9,'Invoerblad heterogene watergang'!$O$9,IF(A89&lt;='Invoerblad heterogene watergang'!$H$10,'Invoerblad heterogene watergang'!$O$10,IF(A89&lt;='Invoerblad heterogene watergang'!$H$11,'Invoerblad heterogene watergang'!$O$11,IF(A89&lt;='Invoerblad heterogene watergang'!$H$12,'Invoerblad heterogene watergang'!$O$12,IF(A89&lt;='Invoerblad heterogene watergang'!$H$13,'Invoerblad heterogene watergang'!$O$13,IF(A89&lt;='Invoerblad heterogene watergang'!$H$14,'Invoerblad heterogene watergang'!$O$14,IF(A89&lt;='Invoerblad heterogene watergang'!$H$15,'Invoerblad heterogene watergang'!$O$15,IF(A89&lt;='Invoerblad heterogene watergang'!$H$16,'Invoerblad heterogene watergang'!$O$16,IF(A89&lt;='Invoerblad heterogene watergang'!$H$17,'Invoerblad heterogene watergang'!$O$17,"")))))))))</f>
        <v>Nee</v>
      </c>
      <c r="K89" s="23">
        <f>(IF(A89&lt;='Invoerblad heterogene watergang'!$H$9,'Invoerblad heterogene watergang'!$L$9,IF(A89&lt;='Invoerblad heterogene watergang'!$H$10,'Invoerblad heterogene watergang'!$L$10,IF(A89&lt;='Invoerblad heterogene watergang'!$H$11,'Invoerblad heterogene watergang'!$L$11,IF(A89&lt;='Invoerblad heterogene watergang'!$H$12,'Invoerblad heterogene watergang'!$L$12,IF(A89&lt;='Invoerblad heterogene watergang'!$H$13,'Invoerblad heterogene watergang'!$L$13,IF(A89&lt;='Invoerblad heterogene watergang'!$H$14,'Invoerblad heterogene watergang'!$L$14,IF(A89&lt;='Invoerblad heterogene watergang'!$H$15,'Invoerblad heterogene watergang'!$L$15,IF(A89&lt;='Invoerblad heterogene watergang'!$H$16,'Invoerblad heterogene watergang'!$L$16,IF(A89&lt;='Invoerblad heterogene watergang'!$H$17,'Invoerblad heterogene watergang'!$L$17,""))))))))))</f>
        <v>100</v>
      </c>
      <c r="L89" s="23" t="str">
        <f>(IF(A89&lt;='Invoerblad heterogene watergang'!$H$9,'Invoerblad heterogene watergang'!$M$9,IF(A89&lt;='Invoerblad heterogene watergang'!$H$10,'Invoerblad heterogene watergang'!$M$10,IF(A89&lt;='Invoerblad heterogene watergang'!$H$11,'Invoerblad heterogene watergang'!$M$11,IF(A89&lt;='Invoerblad heterogene watergang'!$H$12,'Invoerblad heterogene watergang'!$M$12,IF(A89&lt;='Invoerblad heterogene watergang'!$H$13,'Invoerblad heterogene watergang'!$M$13,IF(A89&lt;='Invoerblad heterogene watergang'!$H$14,'Invoerblad heterogene watergang'!$M$14,IF(A89&lt;='Invoerblad heterogene watergang'!$H$15,'Invoerblad heterogene watergang'!$M$15,IF(A89&lt;='Invoerblad heterogene watergang'!$H$16,'Invoerblad heterogene watergang'!$M$16,IF(A89&lt;='Invoerblad heterogene watergang'!$H$17,'Invoerblad heterogene watergang'!$M$17,""))))))))))</f>
        <v>Begroeiing volgt bodemverloop</v>
      </c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67"/>
      <c r="AD89" s="23"/>
      <c r="AE89" s="23"/>
    </row>
    <row r="90" spans="1:31" s="103" customFormat="1" x14ac:dyDescent="0.35">
      <c r="A90" s="24">
        <f>IF(A89="","",IF((A89+1)&gt;MAX('Invoerblad heterogene watergang'!$H$9:$H$17),"",'Uitgebreide invoer'!A89+(MAX('Invoerblad heterogene watergang'!$H$9:$H$17)/1000)))</f>
        <v>60.200000000000095</v>
      </c>
      <c r="B90" s="23">
        <f>IF(A90&lt;='Invoerblad heterogene watergang'!$H$9,'Invoerblad heterogene watergang'!$J$9,IF(A90&lt;='Invoerblad heterogene watergang'!$H$10,'Invoerblad heterogene watergang'!$J$10,IF(A90&lt;='Invoerblad heterogene watergang'!$H$11,'Invoerblad heterogene watergang'!$J$11,IF(A90&lt;='Invoerblad heterogene watergang'!$H$12,'Invoerblad heterogene watergang'!$J$12,IF(A90&lt;='Invoerblad heterogene watergang'!$H$13,'Invoerblad heterogene watergang'!$J$13,IF(A90&lt;='Invoerblad heterogene watergang'!$H$14,'Invoerblad heterogene watergang'!$J$14,IF(A90&lt;='Invoerblad heterogene watergang'!$H$15,'Invoerblad heterogene watergang'!$J$15,IF(A90&lt;='Invoerblad heterogene watergang'!$H$16,'Invoerblad heterogene watergang'!$J$16,IF(A90&lt;='Invoerblad heterogene watergang'!$H$17,'Invoerblad heterogene watergang'!$J$17,"")))))))))</f>
        <v>0.3</v>
      </c>
      <c r="C90" s="23" t="str">
        <f>IF(A90&lt;='Invoerblad heterogene watergang'!$H$9,'Invoerblad heterogene watergang'!$K$9,IF(A90&lt;='Invoerblad heterogene watergang'!$H$10,'Invoerblad heterogene watergang'!$K$10,IF(A90&lt;='Invoerblad heterogene watergang'!$H$11,'Invoerblad heterogene watergang'!$K$11,IF(A90&lt;='Invoerblad heterogene watergang'!$H$12,'Invoerblad heterogene watergang'!$K$12,IF(A90&lt;='Invoerblad heterogene watergang'!$H$13,'Invoerblad heterogene watergang'!$K$13,IF(A90&lt;='Invoerblad heterogene watergang'!$H$14,'Invoerblad heterogene watergang'!$K$14,IF(A90&lt;='Invoerblad heterogene watergang'!$H$15,'Invoerblad heterogene watergang'!$K$15,IF(A90&lt;='Invoerblad heterogene watergang'!$H$16,'Invoerblad heterogene watergang'!$K$16,IF(A90&lt;='Invoerblad heterogene watergang'!$H$17,'Invoerblad heterogene watergang'!$K$17,"")))))))))</f>
        <v>30 - Grasachtigen en ondergedoken soorten</v>
      </c>
      <c r="D90" s="23">
        <f t="shared" si="1"/>
        <v>30</v>
      </c>
      <c r="E90" s="23">
        <f>'Invoerblad heterogene watergang'!$F$9</f>
        <v>1.5</v>
      </c>
      <c r="F90" s="23">
        <f>'Invoerblad heterogene watergang'!$E$9</f>
        <v>1.2</v>
      </c>
      <c r="G90" s="23">
        <f>'Invoerblad heterogene watergang'!$B$9</f>
        <v>1.2</v>
      </c>
      <c r="H90" s="23">
        <f>'Invoerblad heterogene watergang'!$C$9</f>
        <v>1</v>
      </c>
      <c r="I90" s="23">
        <f>IF(B90="","",IF(A90&lt;='Invoerblad heterogene watergang'!$H$9,'Invoerblad heterogene watergang'!$N$9,IF(A90&lt;='Invoerblad heterogene watergang'!$H$10,'Invoerblad heterogene watergang'!$N$10,IF(A90&lt;='Invoerblad heterogene watergang'!$H$11,'Invoerblad heterogene watergang'!$N$11,IF(A90&lt;='Invoerblad heterogene watergang'!$H$12,'Invoerblad heterogene watergang'!$N$12,IF(A90&lt;='Invoerblad heterogene watergang'!$H$13,'Invoerblad heterogene watergang'!$N$13,IF(A90&lt;='Invoerblad heterogene watergang'!$H$14,'Invoerblad heterogene watergang'!$N$14,IF(A90&lt;='Invoerblad heterogene watergang'!$H$15,'Invoerblad heterogene watergang'!$N$15,IF(A90&lt;='Invoerblad heterogene watergang'!$H$16,'Invoerblad heterogene watergang'!$N$16,IF(A90&lt;='Invoerblad heterogene watergang'!$H$17,'Invoerblad heterogene watergang'!$N$17,""))))))))))</f>
        <v>1</v>
      </c>
      <c r="J90" s="23" t="str">
        <f>IF(A90&lt;='Invoerblad heterogene watergang'!$H$9,'Invoerblad heterogene watergang'!$O$9,IF(A90&lt;='Invoerblad heterogene watergang'!$H$10,'Invoerblad heterogene watergang'!$O$10,IF(A90&lt;='Invoerblad heterogene watergang'!$H$11,'Invoerblad heterogene watergang'!$O$11,IF(A90&lt;='Invoerblad heterogene watergang'!$H$12,'Invoerblad heterogene watergang'!$O$12,IF(A90&lt;='Invoerblad heterogene watergang'!$H$13,'Invoerblad heterogene watergang'!$O$13,IF(A90&lt;='Invoerblad heterogene watergang'!$H$14,'Invoerblad heterogene watergang'!$O$14,IF(A90&lt;='Invoerblad heterogene watergang'!$H$15,'Invoerblad heterogene watergang'!$O$15,IF(A90&lt;='Invoerblad heterogene watergang'!$H$16,'Invoerblad heterogene watergang'!$O$16,IF(A90&lt;='Invoerblad heterogene watergang'!$H$17,'Invoerblad heterogene watergang'!$O$17,"")))))))))</f>
        <v>Nee</v>
      </c>
      <c r="K90" s="23">
        <f>(IF(A90&lt;='Invoerblad heterogene watergang'!$H$9,'Invoerblad heterogene watergang'!$L$9,IF(A90&lt;='Invoerblad heterogene watergang'!$H$10,'Invoerblad heterogene watergang'!$L$10,IF(A90&lt;='Invoerblad heterogene watergang'!$H$11,'Invoerblad heterogene watergang'!$L$11,IF(A90&lt;='Invoerblad heterogene watergang'!$H$12,'Invoerblad heterogene watergang'!$L$12,IF(A90&lt;='Invoerblad heterogene watergang'!$H$13,'Invoerblad heterogene watergang'!$L$13,IF(A90&lt;='Invoerblad heterogene watergang'!$H$14,'Invoerblad heterogene watergang'!$L$14,IF(A90&lt;='Invoerblad heterogene watergang'!$H$15,'Invoerblad heterogene watergang'!$L$15,IF(A90&lt;='Invoerblad heterogene watergang'!$H$16,'Invoerblad heterogene watergang'!$L$16,IF(A90&lt;='Invoerblad heterogene watergang'!$H$17,'Invoerblad heterogene watergang'!$L$17,""))))))))))</f>
        <v>100</v>
      </c>
      <c r="L90" s="23" t="str">
        <f>(IF(A90&lt;='Invoerblad heterogene watergang'!$H$9,'Invoerblad heterogene watergang'!$M$9,IF(A90&lt;='Invoerblad heterogene watergang'!$H$10,'Invoerblad heterogene watergang'!$M$10,IF(A90&lt;='Invoerblad heterogene watergang'!$H$11,'Invoerblad heterogene watergang'!$M$11,IF(A90&lt;='Invoerblad heterogene watergang'!$H$12,'Invoerblad heterogene watergang'!$M$12,IF(A90&lt;='Invoerblad heterogene watergang'!$H$13,'Invoerblad heterogene watergang'!$M$13,IF(A90&lt;='Invoerblad heterogene watergang'!$H$14,'Invoerblad heterogene watergang'!$M$14,IF(A90&lt;='Invoerblad heterogene watergang'!$H$15,'Invoerblad heterogene watergang'!$M$15,IF(A90&lt;='Invoerblad heterogene watergang'!$H$16,'Invoerblad heterogene watergang'!$M$16,IF(A90&lt;='Invoerblad heterogene watergang'!$H$17,'Invoerblad heterogene watergang'!$M$17,""))))))))))</f>
        <v>Begroeiing volgt bodemverloop</v>
      </c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67"/>
      <c r="AD90" s="23"/>
      <c r="AE90" s="23"/>
    </row>
    <row r="91" spans="1:31" s="103" customFormat="1" x14ac:dyDescent="0.35">
      <c r="A91" s="24">
        <f>IF(A90="","",IF((A90+1)&gt;MAX('Invoerblad heterogene watergang'!$H$9:$H$17),"",'Uitgebreide invoer'!A90+(MAX('Invoerblad heterogene watergang'!$H$9:$H$17)/1000)))</f>
        <v>60.900000000000098</v>
      </c>
      <c r="B91" s="23">
        <f>IF(A91&lt;='Invoerblad heterogene watergang'!$H$9,'Invoerblad heterogene watergang'!$J$9,IF(A91&lt;='Invoerblad heterogene watergang'!$H$10,'Invoerblad heterogene watergang'!$J$10,IF(A91&lt;='Invoerblad heterogene watergang'!$H$11,'Invoerblad heterogene watergang'!$J$11,IF(A91&lt;='Invoerblad heterogene watergang'!$H$12,'Invoerblad heterogene watergang'!$J$12,IF(A91&lt;='Invoerblad heterogene watergang'!$H$13,'Invoerblad heterogene watergang'!$J$13,IF(A91&lt;='Invoerblad heterogene watergang'!$H$14,'Invoerblad heterogene watergang'!$J$14,IF(A91&lt;='Invoerblad heterogene watergang'!$H$15,'Invoerblad heterogene watergang'!$J$15,IF(A91&lt;='Invoerblad heterogene watergang'!$H$16,'Invoerblad heterogene watergang'!$J$16,IF(A91&lt;='Invoerblad heterogene watergang'!$H$17,'Invoerblad heterogene watergang'!$J$17,"")))))))))</f>
        <v>0.3</v>
      </c>
      <c r="C91" s="23" t="str">
        <f>IF(A91&lt;='Invoerblad heterogene watergang'!$H$9,'Invoerblad heterogene watergang'!$K$9,IF(A91&lt;='Invoerblad heterogene watergang'!$H$10,'Invoerblad heterogene watergang'!$K$10,IF(A91&lt;='Invoerblad heterogene watergang'!$H$11,'Invoerblad heterogene watergang'!$K$11,IF(A91&lt;='Invoerblad heterogene watergang'!$H$12,'Invoerblad heterogene watergang'!$K$12,IF(A91&lt;='Invoerblad heterogene watergang'!$H$13,'Invoerblad heterogene watergang'!$K$13,IF(A91&lt;='Invoerblad heterogene watergang'!$H$14,'Invoerblad heterogene watergang'!$K$14,IF(A91&lt;='Invoerblad heterogene watergang'!$H$15,'Invoerblad heterogene watergang'!$K$15,IF(A91&lt;='Invoerblad heterogene watergang'!$H$16,'Invoerblad heterogene watergang'!$K$16,IF(A91&lt;='Invoerblad heterogene watergang'!$H$17,'Invoerblad heterogene watergang'!$K$17,"")))))))))</f>
        <v>30 - Grasachtigen en ondergedoken soorten</v>
      </c>
      <c r="D91" s="23">
        <f t="shared" si="1"/>
        <v>30</v>
      </c>
      <c r="E91" s="23">
        <f>'Invoerblad heterogene watergang'!$F$9</f>
        <v>1.5</v>
      </c>
      <c r="F91" s="23">
        <f>'Invoerblad heterogene watergang'!$E$9</f>
        <v>1.2</v>
      </c>
      <c r="G91" s="23">
        <f>'Invoerblad heterogene watergang'!$B$9</f>
        <v>1.2</v>
      </c>
      <c r="H91" s="23">
        <f>'Invoerblad heterogene watergang'!$C$9</f>
        <v>1</v>
      </c>
      <c r="I91" s="23">
        <f>IF(B91="","",IF(A91&lt;='Invoerblad heterogene watergang'!$H$9,'Invoerblad heterogene watergang'!$N$9,IF(A91&lt;='Invoerblad heterogene watergang'!$H$10,'Invoerblad heterogene watergang'!$N$10,IF(A91&lt;='Invoerblad heterogene watergang'!$H$11,'Invoerblad heterogene watergang'!$N$11,IF(A91&lt;='Invoerblad heterogene watergang'!$H$12,'Invoerblad heterogene watergang'!$N$12,IF(A91&lt;='Invoerblad heterogene watergang'!$H$13,'Invoerblad heterogene watergang'!$N$13,IF(A91&lt;='Invoerblad heterogene watergang'!$H$14,'Invoerblad heterogene watergang'!$N$14,IF(A91&lt;='Invoerblad heterogene watergang'!$H$15,'Invoerblad heterogene watergang'!$N$15,IF(A91&lt;='Invoerblad heterogene watergang'!$H$16,'Invoerblad heterogene watergang'!$N$16,IF(A91&lt;='Invoerblad heterogene watergang'!$H$17,'Invoerblad heterogene watergang'!$N$17,""))))))))))</f>
        <v>1</v>
      </c>
      <c r="J91" s="23" t="str">
        <f>IF(A91&lt;='Invoerblad heterogene watergang'!$H$9,'Invoerblad heterogene watergang'!$O$9,IF(A91&lt;='Invoerblad heterogene watergang'!$H$10,'Invoerblad heterogene watergang'!$O$10,IF(A91&lt;='Invoerblad heterogene watergang'!$H$11,'Invoerblad heterogene watergang'!$O$11,IF(A91&lt;='Invoerblad heterogene watergang'!$H$12,'Invoerblad heterogene watergang'!$O$12,IF(A91&lt;='Invoerblad heterogene watergang'!$H$13,'Invoerblad heterogene watergang'!$O$13,IF(A91&lt;='Invoerblad heterogene watergang'!$H$14,'Invoerblad heterogene watergang'!$O$14,IF(A91&lt;='Invoerblad heterogene watergang'!$H$15,'Invoerblad heterogene watergang'!$O$15,IF(A91&lt;='Invoerblad heterogene watergang'!$H$16,'Invoerblad heterogene watergang'!$O$16,IF(A91&lt;='Invoerblad heterogene watergang'!$H$17,'Invoerblad heterogene watergang'!$O$17,"")))))))))</f>
        <v>Nee</v>
      </c>
      <c r="K91" s="23">
        <f>(IF(A91&lt;='Invoerblad heterogene watergang'!$H$9,'Invoerblad heterogene watergang'!$L$9,IF(A91&lt;='Invoerblad heterogene watergang'!$H$10,'Invoerblad heterogene watergang'!$L$10,IF(A91&lt;='Invoerblad heterogene watergang'!$H$11,'Invoerblad heterogene watergang'!$L$11,IF(A91&lt;='Invoerblad heterogene watergang'!$H$12,'Invoerblad heterogene watergang'!$L$12,IF(A91&lt;='Invoerblad heterogene watergang'!$H$13,'Invoerblad heterogene watergang'!$L$13,IF(A91&lt;='Invoerblad heterogene watergang'!$H$14,'Invoerblad heterogene watergang'!$L$14,IF(A91&lt;='Invoerblad heterogene watergang'!$H$15,'Invoerblad heterogene watergang'!$L$15,IF(A91&lt;='Invoerblad heterogene watergang'!$H$16,'Invoerblad heterogene watergang'!$L$16,IF(A91&lt;='Invoerblad heterogene watergang'!$H$17,'Invoerblad heterogene watergang'!$L$17,""))))))))))</f>
        <v>100</v>
      </c>
      <c r="L91" s="23" t="str">
        <f>(IF(A91&lt;='Invoerblad heterogene watergang'!$H$9,'Invoerblad heterogene watergang'!$M$9,IF(A91&lt;='Invoerblad heterogene watergang'!$H$10,'Invoerblad heterogene watergang'!$M$10,IF(A91&lt;='Invoerblad heterogene watergang'!$H$11,'Invoerblad heterogene watergang'!$M$11,IF(A91&lt;='Invoerblad heterogene watergang'!$H$12,'Invoerblad heterogene watergang'!$M$12,IF(A91&lt;='Invoerblad heterogene watergang'!$H$13,'Invoerblad heterogene watergang'!$M$13,IF(A91&lt;='Invoerblad heterogene watergang'!$H$14,'Invoerblad heterogene watergang'!$M$14,IF(A91&lt;='Invoerblad heterogene watergang'!$H$15,'Invoerblad heterogene watergang'!$M$15,IF(A91&lt;='Invoerblad heterogene watergang'!$H$16,'Invoerblad heterogene watergang'!$M$16,IF(A91&lt;='Invoerblad heterogene watergang'!$H$17,'Invoerblad heterogene watergang'!$M$17,""))))))))))</f>
        <v>Begroeiing volgt bodemverloop</v>
      </c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67"/>
      <c r="AD91" s="23"/>
      <c r="AE91" s="23"/>
    </row>
    <row r="92" spans="1:31" s="103" customFormat="1" x14ac:dyDescent="0.35">
      <c r="A92" s="24">
        <f>IF(A91="","",IF((A91+1)&gt;MAX('Invoerblad heterogene watergang'!$H$9:$H$17),"",'Uitgebreide invoer'!A91+(MAX('Invoerblad heterogene watergang'!$H$9:$H$17)/1000)))</f>
        <v>61.600000000000101</v>
      </c>
      <c r="B92" s="23">
        <f>IF(A92&lt;='Invoerblad heterogene watergang'!$H$9,'Invoerblad heterogene watergang'!$J$9,IF(A92&lt;='Invoerblad heterogene watergang'!$H$10,'Invoerblad heterogene watergang'!$J$10,IF(A92&lt;='Invoerblad heterogene watergang'!$H$11,'Invoerblad heterogene watergang'!$J$11,IF(A92&lt;='Invoerblad heterogene watergang'!$H$12,'Invoerblad heterogene watergang'!$J$12,IF(A92&lt;='Invoerblad heterogene watergang'!$H$13,'Invoerblad heterogene watergang'!$J$13,IF(A92&lt;='Invoerblad heterogene watergang'!$H$14,'Invoerblad heterogene watergang'!$J$14,IF(A92&lt;='Invoerblad heterogene watergang'!$H$15,'Invoerblad heterogene watergang'!$J$15,IF(A92&lt;='Invoerblad heterogene watergang'!$H$16,'Invoerblad heterogene watergang'!$J$16,IF(A92&lt;='Invoerblad heterogene watergang'!$H$17,'Invoerblad heterogene watergang'!$J$17,"")))))))))</f>
        <v>0.3</v>
      </c>
      <c r="C92" s="23" t="str">
        <f>IF(A92&lt;='Invoerblad heterogene watergang'!$H$9,'Invoerblad heterogene watergang'!$K$9,IF(A92&lt;='Invoerblad heterogene watergang'!$H$10,'Invoerblad heterogene watergang'!$K$10,IF(A92&lt;='Invoerblad heterogene watergang'!$H$11,'Invoerblad heterogene watergang'!$K$11,IF(A92&lt;='Invoerblad heterogene watergang'!$H$12,'Invoerblad heterogene watergang'!$K$12,IF(A92&lt;='Invoerblad heterogene watergang'!$H$13,'Invoerblad heterogene watergang'!$K$13,IF(A92&lt;='Invoerblad heterogene watergang'!$H$14,'Invoerblad heterogene watergang'!$K$14,IF(A92&lt;='Invoerblad heterogene watergang'!$H$15,'Invoerblad heterogene watergang'!$K$15,IF(A92&lt;='Invoerblad heterogene watergang'!$H$16,'Invoerblad heterogene watergang'!$K$16,IF(A92&lt;='Invoerblad heterogene watergang'!$H$17,'Invoerblad heterogene watergang'!$K$17,"")))))))))</f>
        <v>30 - Grasachtigen en ondergedoken soorten</v>
      </c>
      <c r="D92" s="23">
        <f t="shared" si="1"/>
        <v>30</v>
      </c>
      <c r="E92" s="23">
        <f>'Invoerblad heterogene watergang'!$F$9</f>
        <v>1.5</v>
      </c>
      <c r="F92" s="23">
        <f>'Invoerblad heterogene watergang'!$E$9</f>
        <v>1.2</v>
      </c>
      <c r="G92" s="23">
        <f>'Invoerblad heterogene watergang'!$B$9</f>
        <v>1.2</v>
      </c>
      <c r="H92" s="23">
        <f>'Invoerblad heterogene watergang'!$C$9</f>
        <v>1</v>
      </c>
      <c r="I92" s="23">
        <f>IF(B92="","",IF(A92&lt;='Invoerblad heterogene watergang'!$H$9,'Invoerblad heterogene watergang'!$N$9,IF(A92&lt;='Invoerblad heterogene watergang'!$H$10,'Invoerblad heterogene watergang'!$N$10,IF(A92&lt;='Invoerblad heterogene watergang'!$H$11,'Invoerblad heterogene watergang'!$N$11,IF(A92&lt;='Invoerblad heterogene watergang'!$H$12,'Invoerblad heterogene watergang'!$N$12,IF(A92&lt;='Invoerblad heterogene watergang'!$H$13,'Invoerblad heterogene watergang'!$N$13,IF(A92&lt;='Invoerblad heterogene watergang'!$H$14,'Invoerblad heterogene watergang'!$N$14,IF(A92&lt;='Invoerblad heterogene watergang'!$H$15,'Invoerblad heterogene watergang'!$N$15,IF(A92&lt;='Invoerblad heterogene watergang'!$H$16,'Invoerblad heterogene watergang'!$N$16,IF(A92&lt;='Invoerblad heterogene watergang'!$H$17,'Invoerblad heterogene watergang'!$N$17,""))))))))))</f>
        <v>1</v>
      </c>
      <c r="J92" s="23" t="str">
        <f>IF(A92&lt;='Invoerblad heterogene watergang'!$H$9,'Invoerblad heterogene watergang'!$O$9,IF(A92&lt;='Invoerblad heterogene watergang'!$H$10,'Invoerblad heterogene watergang'!$O$10,IF(A92&lt;='Invoerblad heterogene watergang'!$H$11,'Invoerblad heterogene watergang'!$O$11,IF(A92&lt;='Invoerblad heterogene watergang'!$H$12,'Invoerblad heterogene watergang'!$O$12,IF(A92&lt;='Invoerblad heterogene watergang'!$H$13,'Invoerblad heterogene watergang'!$O$13,IF(A92&lt;='Invoerblad heterogene watergang'!$H$14,'Invoerblad heterogene watergang'!$O$14,IF(A92&lt;='Invoerblad heterogene watergang'!$H$15,'Invoerblad heterogene watergang'!$O$15,IF(A92&lt;='Invoerblad heterogene watergang'!$H$16,'Invoerblad heterogene watergang'!$O$16,IF(A92&lt;='Invoerblad heterogene watergang'!$H$17,'Invoerblad heterogene watergang'!$O$17,"")))))))))</f>
        <v>Nee</v>
      </c>
      <c r="K92" s="23">
        <f>(IF(A92&lt;='Invoerblad heterogene watergang'!$H$9,'Invoerblad heterogene watergang'!$L$9,IF(A92&lt;='Invoerblad heterogene watergang'!$H$10,'Invoerblad heterogene watergang'!$L$10,IF(A92&lt;='Invoerblad heterogene watergang'!$H$11,'Invoerblad heterogene watergang'!$L$11,IF(A92&lt;='Invoerblad heterogene watergang'!$H$12,'Invoerblad heterogene watergang'!$L$12,IF(A92&lt;='Invoerblad heterogene watergang'!$H$13,'Invoerblad heterogene watergang'!$L$13,IF(A92&lt;='Invoerblad heterogene watergang'!$H$14,'Invoerblad heterogene watergang'!$L$14,IF(A92&lt;='Invoerblad heterogene watergang'!$H$15,'Invoerblad heterogene watergang'!$L$15,IF(A92&lt;='Invoerblad heterogene watergang'!$H$16,'Invoerblad heterogene watergang'!$L$16,IF(A92&lt;='Invoerblad heterogene watergang'!$H$17,'Invoerblad heterogene watergang'!$L$17,""))))))))))</f>
        <v>100</v>
      </c>
      <c r="L92" s="23" t="str">
        <f>(IF(A92&lt;='Invoerblad heterogene watergang'!$H$9,'Invoerblad heterogene watergang'!$M$9,IF(A92&lt;='Invoerblad heterogene watergang'!$H$10,'Invoerblad heterogene watergang'!$M$10,IF(A92&lt;='Invoerblad heterogene watergang'!$H$11,'Invoerblad heterogene watergang'!$M$11,IF(A92&lt;='Invoerblad heterogene watergang'!$H$12,'Invoerblad heterogene watergang'!$M$12,IF(A92&lt;='Invoerblad heterogene watergang'!$H$13,'Invoerblad heterogene watergang'!$M$13,IF(A92&lt;='Invoerblad heterogene watergang'!$H$14,'Invoerblad heterogene watergang'!$M$14,IF(A92&lt;='Invoerblad heterogene watergang'!$H$15,'Invoerblad heterogene watergang'!$M$15,IF(A92&lt;='Invoerblad heterogene watergang'!$H$16,'Invoerblad heterogene watergang'!$M$16,IF(A92&lt;='Invoerblad heterogene watergang'!$H$17,'Invoerblad heterogene watergang'!$M$17,""))))))))))</f>
        <v>Begroeiing volgt bodemverloop</v>
      </c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67"/>
      <c r="AD92" s="23"/>
      <c r="AE92" s="23"/>
    </row>
    <row r="93" spans="1:31" s="103" customFormat="1" x14ac:dyDescent="0.35">
      <c r="A93" s="24">
        <f>IF(A92="","",IF((A92+1)&gt;MAX('Invoerblad heterogene watergang'!$H$9:$H$17),"",'Uitgebreide invoer'!A92+(MAX('Invoerblad heterogene watergang'!$H$9:$H$17)/1000)))</f>
        <v>62.300000000000104</v>
      </c>
      <c r="B93" s="23">
        <f>IF(A93&lt;='Invoerblad heterogene watergang'!$H$9,'Invoerblad heterogene watergang'!$J$9,IF(A93&lt;='Invoerblad heterogene watergang'!$H$10,'Invoerblad heterogene watergang'!$J$10,IF(A93&lt;='Invoerblad heterogene watergang'!$H$11,'Invoerblad heterogene watergang'!$J$11,IF(A93&lt;='Invoerblad heterogene watergang'!$H$12,'Invoerblad heterogene watergang'!$J$12,IF(A93&lt;='Invoerblad heterogene watergang'!$H$13,'Invoerblad heterogene watergang'!$J$13,IF(A93&lt;='Invoerblad heterogene watergang'!$H$14,'Invoerblad heterogene watergang'!$J$14,IF(A93&lt;='Invoerblad heterogene watergang'!$H$15,'Invoerblad heterogene watergang'!$J$15,IF(A93&lt;='Invoerblad heterogene watergang'!$H$16,'Invoerblad heterogene watergang'!$J$16,IF(A93&lt;='Invoerblad heterogene watergang'!$H$17,'Invoerblad heterogene watergang'!$J$17,"")))))))))</f>
        <v>0.3</v>
      </c>
      <c r="C93" s="23" t="str">
        <f>IF(A93&lt;='Invoerblad heterogene watergang'!$H$9,'Invoerblad heterogene watergang'!$K$9,IF(A93&lt;='Invoerblad heterogene watergang'!$H$10,'Invoerblad heterogene watergang'!$K$10,IF(A93&lt;='Invoerblad heterogene watergang'!$H$11,'Invoerblad heterogene watergang'!$K$11,IF(A93&lt;='Invoerblad heterogene watergang'!$H$12,'Invoerblad heterogene watergang'!$K$12,IF(A93&lt;='Invoerblad heterogene watergang'!$H$13,'Invoerblad heterogene watergang'!$K$13,IF(A93&lt;='Invoerblad heterogene watergang'!$H$14,'Invoerblad heterogene watergang'!$K$14,IF(A93&lt;='Invoerblad heterogene watergang'!$H$15,'Invoerblad heterogene watergang'!$K$15,IF(A93&lt;='Invoerblad heterogene watergang'!$H$16,'Invoerblad heterogene watergang'!$K$16,IF(A93&lt;='Invoerblad heterogene watergang'!$H$17,'Invoerblad heterogene watergang'!$K$17,"")))))))))</f>
        <v>30 - Grasachtigen en ondergedoken soorten</v>
      </c>
      <c r="D93" s="23">
        <f t="shared" si="1"/>
        <v>30</v>
      </c>
      <c r="E93" s="23">
        <f>'Invoerblad heterogene watergang'!$F$9</f>
        <v>1.5</v>
      </c>
      <c r="F93" s="23">
        <f>'Invoerblad heterogene watergang'!$E$9</f>
        <v>1.2</v>
      </c>
      <c r="G93" s="23">
        <f>'Invoerblad heterogene watergang'!$B$9</f>
        <v>1.2</v>
      </c>
      <c r="H93" s="23">
        <f>'Invoerblad heterogene watergang'!$C$9</f>
        <v>1</v>
      </c>
      <c r="I93" s="23">
        <f>IF(B93="","",IF(A93&lt;='Invoerblad heterogene watergang'!$H$9,'Invoerblad heterogene watergang'!$N$9,IF(A93&lt;='Invoerblad heterogene watergang'!$H$10,'Invoerblad heterogene watergang'!$N$10,IF(A93&lt;='Invoerblad heterogene watergang'!$H$11,'Invoerblad heterogene watergang'!$N$11,IF(A93&lt;='Invoerblad heterogene watergang'!$H$12,'Invoerblad heterogene watergang'!$N$12,IF(A93&lt;='Invoerblad heterogene watergang'!$H$13,'Invoerblad heterogene watergang'!$N$13,IF(A93&lt;='Invoerblad heterogene watergang'!$H$14,'Invoerblad heterogene watergang'!$N$14,IF(A93&lt;='Invoerblad heterogene watergang'!$H$15,'Invoerblad heterogene watergang'!$N$15,IF(A93&lt;='Invoerblad heterogene watergang'!$H$16,'Invoerblad heterogene watergang'!$N$16,IF(A93&lt;='Invoerblad heterogene watergang'!$H$17,'Invoerblad heterogene watergang'!$N$17,""))))))))))</f>
        <v>1</v>
      </c>
      <c r="J93" s="23" t="str">
        <f>IF(A93&lt;='Invoerblad heterogene watergang'!$H$9,'Invoerblad heterogene watergang'!$O$9,IF(A93&lt;='Invoerblad heterogene watergang'!$H$10,'Invoerblad heterogene watergang'!$O$10,IF(A93&lt;='Invoerblad heterogene watergang'!$H$11,'Invoerblad heterogene watergang'!$O$11,IF(A93&lt;='Invoerblad heterogene watergang'!$H$12,'Invoerblad heterogene watergang'!$O$12,IF(A93&lt;='Invoerblad heterogene watergang'!$H$13,'Invoerblad heterogene watergang'!$O$13,IF(A93&lt;='Invoerblad heterogene watergang'!$H$14,'Invoerblad heterogene watergang'!$O$14,IF(A93&lt;='Invoerblad heterogene watergang'!$H$15,'Invoerblad heterogene watergang'!$O$15,IF(A93&lt;='Invoerblad heterogene watergang'!$H$16,'Invoerblad heterogene watergang'!$O$16,IF(A93&lt;='Invoerblad heterogene watergang'!$H$17,'Invoerblad heterogene watergang'!$O$17,"")))))))))</f>
        <v>Nee</v>
      </c>
      <c r="K93" s="23">
        <f>(IF(A93&lt;='Invoerblad heterogene watergang'!$H$9,'Invoerblad heterogene watergang'!$L$9,IF(A93&lt;='Invoerblad heterogene watergang'!$H$10,'Invoerblad heterogene watergang'!$L$10,IF(A93&lt;='Invoerblad heterogene watergang'!$H$11,'Invoerblad heterogene watergang'!$L$11,IF(A93&lt;='Invoerblad heterogene watergang'!$H$12,'Invoerblad heterogene watergang'!$L$12,IF(A93&lt;='Invoerblad heterogene watergang'!$H$13,'Invoerblad heterogene watergang'!$L$13,IF(A93&lt;='Invoerblad heterogene watergang'!$H$14,'Invoerblad heterogene watergang'!$L$14,IF(A93&lt;='Invoerblad heterogene watergang'!$H$15,'Invoerblad heterogene watergang'!$L$15,IF(A93&lt;='Invoerblad heterogene watergang'!$H$16,'Invoerblad heterogene watergang'!$L$16,IF(A93&lt;='Invoerblad heterogene watergang'!$H$17,'Invoerblad heterogene watergang'!$L$17,""))))))))))</f>
        <v>100</v>
      </c>
      <c r="L93" s="23" t="str">
        <f>(IF(A93&lt;='Invoerblad heterogene watergang'!$H$9,'Invoerblad heterogene watergang'!$M$9,IF(A93&lt;='Invoerblad heterogene watergang'!$H$10,'Invoerblad heterogene watergang'!$M$10,IF(A93&lt;='Invoerblad heterogene watergang'!$H$11,'Invoerblad heterogene watergang'!$M$11,IF(A93&lt;='Invoerblad heterogene watergang'!$H$12,'Invoerblad heterogene watergang'!$M$12,IF(A93&lt;='Invoerblad heterogene watergang'!$H$13,'Invoerblad heterogene watergang'!$M$13,IF(A93&lt;='Invoerblad heterogene watergang'!$H$14,'Invoerblad heterogene watergang'!$M$14,IF(A93&lt;='Invoerblad heterogene watergang'!$H$15,'Invoerblad heterogene watergang'!$M$15,IF(A93&lt;='Invoerblad heterogene watergang'!$H$16,'Invoerblad heterogene watergang'!$M$16,IF(A93&lt;='Invoerblad heterogene watergang'!$H$17,'Invoerblad heterogene watergang'!$M$17,""))))))))))</f>
        <v>Begroeiing volgt bodemverloop</v>
      </c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67"/>
      <c r="AD93" s="23"/>
      <c r="AE93" s="23"/>
    </row>
    <row r="94" spans="1:31" s="103" customFormat="1" x14ac:dyDescent="0.35">
      <c r="A94" s="24">
        <f>IF(A93="","",IF((A93+1)&gt;MAX('Invoerblad heterogene watergang'!$H$9:$H$17),"",'Uitgebreide invoer'!A93+(MAX('Invoerblad heterogene watergang'!$H$9:$H$17)/1000)))</f>
        <v>63.000000000000107</v>
      </c>
      <c r="B94" s="23">
        <f>IF(A94&lt;='Invoerblad heterogene watergang'!$H$9,'Invoerblad heterogene watergang'!$J$9,IF(A94&lt;='Invoerblad heterogene watergang'!$H$10,'Invoerblad heterogene watergang'!$J$10,IF(A94&lt;='Invoerblad heterogene watergang'!$H$11,'Invoerblad heterogene watergang'!$J$11,IF(A94&lt;='Invoerblad heterogene watergang'!$H$12,'Invoerblad heterogene watergang'!$J$12,IF(A94&lt;='Invoerblad heterogene watergang'!$H$13,'Invoerblad heterogene watergang'!$J$13,IF(A94&lt;='Invoerblad heterogene watergang'!$H$14,'Invoerblad heterogene watergang'!$J$14,IF(A94&lt;='Invoerblad heterogene watergang'!$H$15,'Invoerblad heterogene watergang'!$J$15,IF(A94&lt;='Invoerblad heterogene watergang'!$H$16,'Invoerblad heterogene watergang'!$J$16,IF(A94&lt;='Invoerblad heterogene watergang'!$H$17,'Invoerblad heterogene watergang'!$J$17,"")))))))))</f>
        <v>0.3</v>
      </c>
      <c r="C94" s="23" t="str">
        <f>IF(A94&lt;='Invoerblad heterogene watergang'!$H$9,'Invoerblad heterogene watergang'!$K$9,IF(A94&lt;='Invoerblad heterogene watergang'!$H$10,'Invoerblad heterogene watergang'!$K$10,IF(A94&lt;='Invoerblad heterogene watergang'!$H$11,'Invoerblad heterogene watergang'!$K$11,IF(A94&lt;='Invoerblad heterogene watergang'!$H$12,'Invoerblad heterogene watergang'!$K$12,IF(A94&lt;='Invoerblad heterogene watergang'!$H$13,'Invoerblad heterogene watergang'!$K$13,IF(A94&lt;='Invoerblad heterogene watergang'!$H$14,'Invoerblad heterogene watergang'!$K$14,IF(A94&lt;='Invoerblad heterogene watergang'!$H$15,'Invoerblad heterogene watergang'!$K$15,IF(A94&lt;='Invoerblad heterogene watergang'!$H$16,'Invoerblad heterogene watergang'!$K$16,IF(A94&lt;='Invoerblad heterogene watergang'!$H$17,'Invoerblad heterogene watergang'!$K$17,"")))))))))</f>
        <v>30 - Grasachtigen en ondergedoken soorten</v>
      </c>
      <c r="D94" s="23">
        <f t="shared" si="1"/>
        <v>30</v>
      </c>
      <c r="E94" s="23">
        <f>'Invoerblad heterogene watergang'!$F$9</f>
        <v>1.5</v>
      </c>
      <c r="F94" s="23">
        <f>'Invoerblad heterogene watergang'!$E$9</f>
        <v>1.2</v>
      </c>
      <c r="G94" s="23">
        <f>'Invoerblad heterogene watergang'!$B$9</f>
        <v>1.2</v>
      </c>
      <c r="H94" s="23">
        <f>'Invoerblad heterogene watergang'!$C$9</f>
        <v>1</v>
      </c>
      <c r="I94" s="23">
        <f>IF(B94="","",IF(A94&lt;='Invoerblad heterogene watergang'!$H$9,'Invoerblad heterogene watergang'!$N$9,IF(A94&lt;='Invoerblad heterogene watergang'!$H$10,'Invoerblad heterogene watergang'!$N$10,IF(A94&lt;='Invoerblad heterogene watergang'!$H$11,'Invoerblad heterogene watergang'!$N$11,IF(A94&lt;='Invoerblad heterogene watergang'!$H$12,'Invoerblad heterogene watergang'!$N$12,IF(A94&lt;='Invoerblad heterogene watergang'!$H$13,'Invoerblad heterogene watergang'!$N$13,IF(A94&lt;='Invoerblad heterogene watergang'!$H$14,'Invoerblad heterogene watergang'!$N$14,IF(A94&lt;='Invoerblad heterogene watergang'!$H$15,'Invoerblad heterogene watergang'!$N$15,IF(A94&lt;='Invoerblad heterogene watergang'!$H$16,'Invoerblad heterogene watergang'!$N$16,IF(A94&lt;='Invoerblad heterogene watergang'!$H$17,'Invoerblad heterogene watergang'!$N$17,""))))))))))</f>
        <v>1</v>
      </c>
      <c r="J94" s="23" t="str">
        <f>IF(A94&lt;='Invoerblad heterogene watergang'!$H$9,'Invoerblad heterogene watergang'!$O$9,IF(A94&lt;='Invoerblad heterogene watergang'!$H$10,'Invoerblad heterogene watergang'!$O$10,IF(A94&lt;='Invoerblad heterogene watergang'!$H$11,'Invoerblad heterogene watergang'!$O$11,IF(A94&lt;='Invoerblad heterogene watergang'!$H$12,'Invoerblad heterogene watergang'!$O$12,IF(A94&lt;='Invoerblad heterogene watergang'!$H$13,'Invoerblad heterogene watergang'!$O$13,IF(A94&lt;='Invoerblad heterogene watergang'!$H$14,'Invoerblad heterogene watergang'!$O$14,IF(A94&lt;='Invoerblad heterogene watergang'!$H$15,'Invoerblad heterogene watergang'!$O$15,IF(A94&lt;='Invoerblad heterogene watergang'!$H$16,'Invoerblad heterogene watergang'!$O$16,IF(A94&lt;='Invoerblad heterogene watergang'!$H$17,'Invoerblad heterogene watergang'!$O$17,"")))))))))</f>
        <v>Nee</v>
      </c>
      <c r="K94" s="23">
        <f>(IF(A94&lt;='Invoerblad heterogene watergang'!$H$9,'Invoerblad heterogene watergang'!$L$9,IF(A94&lt;='Invoerblad heterogene watergang'!$H$10,'Invoerblad heterogene watergang'!$L$10,IF(A94&lt;='Invoerblad heterogene watergang'!$H$11,'Invoerblad heterogene watergang'!$L$11,IF(A94&lt;='Invoerblad heterogene watergang'!$H$12,'Invoerblad heterogene watergang'!$L$12,IF(A94&lt;='Invoerblad heterogene watergang'!$H$13,'Invoerblad heterogene watergang'!$L$13,IF(A94&lt;='Invoerblad heterogene watergang'!$H$14,'Invoerblad heterogene watergang'!$L$14,IF(A94&lt;='Invoerblad heterogene watergang'!$H$15,'Invoerblad heterogene watergang'!$L$15,IF(A94&lt;='Invoerblad heterogene watergang'!$H$16,'Invoerblad heterogene watergang'!$L$16,IF(A94&lt;='Invoerblad heterogene watergang'!$H$17,'Invoerblad heterogene watergang'!$L$17,""))))))))))</f>
        <v>100</v>
      </c>
      <c r="L94" s="23" t="str">
        <f>(IF(A94&lt;='Invoerblad heterogene watergang'!$H$9,'Invoerblad heterogene watergang'!$M$9,IF(A94&lt;='Invoerblad heterogene watergang'!$H$10,'Invoerblad heterogene watergang'!$M$10,IF(A94&lt;='Invoerblad heterogene watergang'!$H$11,'Invoerblad heterogene watergang'!$M$11,IF(A94&lt;='Invoerblad heterogene watergang'!$H$12,'Invoerblad heterogene watergang'!$M$12,IF(A94&lt;='Invoerblad heterogene watergang'!$H$13,'Invoerblad heterogene watergang'!$M$13,IF(A94&lt;='Invoerblad heterogene watergang'!$H$14,'Invoerblad heterogene watergang'!$M$14,IF(A94&lt;='Invoerblad heterogene watergang'!$H$15,'Invoerblad heterogene watergang'!$M$15,IF(A94&lt;='Invoerblad heterogene watergang'!$H$16,'Invoerblad heterogene watergang'!$M$16,IF(A94&lt;='Invoerblad heterogene watergang'!$H$17,'Invoerblad heterogene watergang'!$M$17,""))))))))))</f>
        <v>Begroeiing volgt bodemverloop</v>
      </c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67"/>
      <c r="AD94" s="23"/>
      <c r="AE94" s="23"/>
    </row>
    <row r="95" spans="1:31" s="103" customFormat="1" x14ac:dyDescent="0.35">
      <c r="A95" s="24">
        <f>IF(A94="","",IF((A94+1)&gt;MAX('Invoerblad heterogene watergang'!$H$9:$H$17),"",'Uitgebreide invoer'!A94+(MAX('Invoerblad heterogene watergang'!$H$9:$H$17)/1000)))</f>
        <v>63.700000000000109</v>
      </c>
      <c r="B95" s="23">
        <f>IF(A95&lt;='Invoerblad heterogene watergang'!$H$9,'Invoerblad heterogene watergang'!$J$9,IF(A95&lt;='Invoerblad heterogene watergang'!$H$10,'Invoerblad heterogene watergang'!$J$10,IF(A95&lt;='Invoerblad heterogene watergang'!$H$11,'Invoerblad heterogene watergang'!$J$11,IF(A95&lt;='Invoerblad heterogene watergang'!$H$12,'Invoerblad heterogene watergang'!$J$12,IF(A95&lt;='Invoerblad heterogene watergang'!$H$13,'Invoerblad heterogene watergang'!$J$13,IF(A95&lt;='Invoerblad heterogene watergang'!$H$14,'Invoerblad heterogene watergang'!$J$14,IF(A95&lt;='Invoerblad heterogene watergang'!$H$15,'Invoerblad heterogene watergang'!$J$15,IF(A95&lt;='Invoerblad heterogene watergang'!$H$16,'Invoerblad heterogene watergang'!$J$16,IF(A95&lt;='Invoerblad heterogene watergang'!$H$17,'Invoerblad heterogene watergang'!$J$17,"")))))))))</f>
        <v>0.3</v>
      </c>
      <c r="C95" s="23" t="str">
        <f>IF(A95&lt;='Invoerblad heterogene watergang'!$H$9,'Invoerblad heterogene watergang'!$K$9,IF(A95&lt;='Invoerblad heterogene watergang'!$H$10,'Invoerblad heterogene watergang'!$K$10,IF(A95&lt;='Invoerblad heterogene watergang'!$H$11,'Invoerblad heterogene watergang'!$K$11,IF(A95&lt;='Invoerblad heterogene watergang'!$H$12,'Invoerblad heterogene watergang'!$K$12,IF(A95&lt;='Invoerblad heterogene watergang'!$H$13,'Invoerblad heterogene watergang'!$K$13,IF(A95&lt;='Invoerblad heterogene watergang'!$H$14,'Invoerblad heterogene watergang'!$K$14,IF(A95&lt;='Invoerblad heterogene watergang'!$H$15,'Invoerblad heterogene watergang'!$K$15,IF(A95&lt;='Invoerblad heterogene watergang'!$H$16,'Invoerblad heterogene watergang'!$K$16,IF(A95&lt;='Invoerblad heterogene watergang'!$H$17,'Invoerblad heterogene watergang'!$K$17,"")))))))))</f>
        <v>30 - Grasachtigen en ondergedoken soorten</v>
      </c>
      <c r="D95" s="23">
        <f t="shared" si="1"/>
        <v>30</v>
      </c>
      <c r="E95" s="23">
        <f>'Invoerblad heterogene watergang'!$F$9</f>
        <v>1.5</v>
      </c>
      <c r="F95" s="23">
        <f>'Invoerblad heterogene watergang'!$E$9</f>
        <v>1.2</v>
      </c>
      <c r="G95" s="23">
        <f>'Invoerblad heterogene watergang'!$B$9</f>
        <v>1.2</v>
      </c>
      <c r="H95" s="23">
        <f>'Invoerblad heterogene watergang'!$C$9</f>
        <v>1</v>
      </c>
      <c r="I95" s="23">
        <f>IF(B95="","",IF(A95&lt;='Invoerblad heterogene watergang'!$H$9,'Invoerblad heterogene watergang'!$N$9,IF(A95&lt;='Invoerblad heterogene watergang'!$H$10,'Invoerblad heterogene watergang'!$N$10,IF(A95&lt;='Invoerblad heterogene watergang'!$H$11,'Invoerblad heterogene watergang'!$N$11,IF(A95&lt;='Invoerblad heterogene watergang'!$H$12,'Invoerblad heterogene watergang'!$N$12,IF(A95&lt;='Invoerblad heterogene watergang'!$H$13,'Invoerblad heterogene watergang'!$N$13,IF(A95&lt;='Invoerblad heterogene watergang'!$H$14,'Invoerblad heterogene watergang'!$N$14,IF(A95&lt;='Invoerblad heterogene watergang'!$H$15,'Invoerblad heterogene watergang'!$N$15,IF(A95&lt;='Invoerblad heterogene watergang'!$H$16,'Invoerblad heterogene watergang'!$N$16,IF(A95&lt;='Invoerblad heterogene watergang'!$H$17,'Invoerblad heterogene watergang'!$N$17,""))))))))))</f>
        <v>1</v>
      </c>
      <c r="J95" s="23" t="str">
        <f>IF(A95&lt;='Invoerblad heterogene watergang'!$H$9,'Invoerblad heterogene watergang'!$O$9,IF(A95&lt;='Invoerblad heterogene watergang'!$H$10,'Invoerblad heterogene watergang'!$O$10,IF(A95&lt;='Invoerblad heterogene watergang'!$H$11,'Invoerblad heterogene watergang'!$O$11,IF(A95&lt;='Invoerblad heterogene watergang'!$H$12,'Invoerblad heterogene watergang'!$O$12,IF(A95&lt;='Invoerblad heterogene watergang'!$H$13,'Invoerblad heterogene watergang'!$O$13,IF(A95&lt;='Invoerblad heterogene watergang'!$H$14,'Invoerblad heterogene watergang'!$O$14,IF(A95&lt;='Invoerblad heterogene watergang'!$H$15,'Invoerblad heterogene watergang'!$O$15,IF(A95&lt;='Invoerblad heterogene watergang'!$H$16,'Invoerblad heterogene watergang'!$O$16,IF(A95&lt;='Invoerblad heterogene watergang'!$H$17,'Invoerblad heterogene watergang'!$O$17,"")))))))))</f>
        <v>Nee</v>
      </c>
      <c r="K95" s="23">
        <f>(IF(A95&lt;='Invoerblad heterogene watergang'!$H$9,'Invoerblad heterogene watergang'!$L$9,IF(A95&lt;='Invoerblad heterogene watergang'!$H$10,'Invoerblad heterogene watergang'!$L$10,IF(A95&lt;='Invoerblad heterogene watergang'!$H$11,'Invoerblad heterogene watergang'!$L$11,IF(A95&lt;='Invoerblad heterogene watergang'!$H$12,'Invoerblad heterogene watergang'!$L$12,IF(A95&lt;='Invoerblad heterogene watergang'!$H$13,'Invoerblad heterogene watergang'!$L$13,IF(A95&lt;='Invoerblad heterogene watergang'!$H$14,'Invoerblad heterogene watergang'!$L$14,IF(A95&lt;='Invoerblad heterogene watergang'!$H$15,'Invoerblad heterogene watergang'!$L$15,IF(A95&lt;='Invoerblad heterogene watergang'!$H$16,'Invoerblad heterogene watergang'!$L$16,IF(A95&lt;='Invoerblad heterogene watergang'!$H$17,'Invoerblad heterogene watergang'!$L$17,""))))))))))</f>
        <v>100</v>
      </c>
      <c r="L95" s="23" t="str">
        <f>(IF(A95&lt;='Invoerblad heterogene watergang'!$H$9,'Invoerblad heterogene watergang'!$M$9,IF(A95&lt;='Invoerblad heterogene watergang'!$H$10,'Invoerblad heterogene watergang'!$M$10,IF(A95&lt;='Invoerblad heterogene watergang'!$H$11,'Invoerblad heterogene watergang'!$M$11,IF(A95&lt;='Invoerblad heterogene watergang'!$H$12,'Invoerblad heterogene watergang'!$M$12,IF(A95&lt;='Invoerblad heterogene watergang'!$H$13,'Invoerblad heterogene watergang'!$M$13,IF(A95&lt;='Invoerblad heterogene watergang'!$H$14,'Invoerblad heterogene watergang'!$M$14,IF(A95&lt;='Invoerblad heterogene watergang'!$H$15,'Invoerblad heterogene watergang'!$M$15,IF(A95&lt;='Invoerblad heterogene watergang'!$H$16,'Invoerblad heterogene watergang'!$M$16,IF(A95&lt;='Invoerblad heterogene watergang'!$H$17,'Invoerblad heterogene watergang'!$M$17,""))))))))))</f>
        <v>Begroeiing volgt bodemverloop</v>
      </c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67"/>
      <c r="AD95" s="23"/>
      <c r="AE95" s="23"/>
    </row>
    <row r="96" spans="1:31" s="103" customFormat="1" x14ac:dyDescent="0.35">
      <c r="A96" s="24">
        <f>IF(A95="","",IF((A95+1)&gt;MAX('Invoerblad heterogene watergang'!$H$9:$H$17),"",'Uitgebreide invoer'!A95+(MAX('Invoerblad heterogene watergang'!$H$9:$H$17)/1000)))</f>
        <v>64.400000000000105</v>
      </c>
      <c r="B96" s="23">
        <f>IF(A96&lt;='Invoerblad heterogene watergang'!$H$9,'Invoerblad heterogene watergang'!$J$9,IF(A96&lt;='Invoerblad heterogene watergang'!$H$10,'Invoerblad heterogene watergang'!$J$10,IF(A96&lt;='Invoerblad heterogene watergang'!$H$11,'Invoerblad heterogene watergang'!$J$11,IF(A96&lt;='Invoerblad heterogene watergang'!$H$12,'Invoerblad heterogene watergang'!$J$12,IF(A96&lt;='Invoerblad heterogene watergang'!$H$13,'Invoerblad heterogene watergang'!$J$13,IF(A96&lt;='Invoerblad heterogene watergang'!$H$14,'Invoerblad heterogene watergang'!$J$14,IF(A96&lt;='Invoerblad heterogene watergang'!$H$15,'Invoerblad heterogene watergang'!$J$15,IF(A96&lt;='Invoerblad heterogene watergang'!$H$16,'Invoerblad heterogene watergang'!$J$16,IF(A96&lt;='Invoerblad heterogene watergang'!$H$17,'Invoerblad heterogene watergang'!$J$17,"")))))))))</f>
        <v>0.3</v>
      </c>
      <c r="C96" s="23" t="str">
        <f>IF(A96&lt;='Invoerblad heterogene watergang'!$H$9,'Invoerblad heterogene watergang'!$K$9,IF(A96&lt;='Invoerblad heterogene watergang'!$H$10,'Invoerblad heterogene watergang'!$K$10,IF(A96&lt;='Invoerblad heterogene watergang'!$H$11,'Invoerblad heterogene watergang'!$K$11,IF(A96&lt;='Invoerblad heterogene watergang'!$H$12,'Invoerblad heterogene watergang'!$K$12,IF(A96&lt;='Invoerblad heterogene watergang'!$H$13,'Invoerblad heterogene watergang'!$K$13,IF(A96&lt;='Invoerblad heterogene watergang'!$H$14,'Invoerblad heterogene watergang'!$K$14,IF(A96&lt;='Invoerblad heterogene watergang'!$H$15,'Invoerblad heterogene watergang'!$K$15,IF(A96&lt;='Invoerblad heterogene watergang'!$H$16,'Invoerblad heterogene watergang'!$K$16,IF(A96&lt;='Invoerblad heterogene watergang'!$H$17,'Invoerblad heterogene watergang'!$K$17,"")))))))))</f>
        <v>30 - Grasachtigen en ondergedoken soorten</v>
      </c>
      <c r="D96" s="23">
        <f t="shared" si="1"/>
        <v>30</v>
      </c>
      <c r="E96" s="23">
        <f>'Invoerblad heterogene watergang'!$F$9</f>
        <v>1.5</v>
      </c>
      <c r="F96" s="23">
        <f>'Invoerblad heterogene watergang'!$E$9</f>
        <v>1.2</v>
      </c>
      <c r="G96" s="23">
        <f>'Invoerblad heterogene watergang'!$B$9</f>
        <v>1.2</v>
      </c>
      <c r="H96" s="23">
        <f>'Invoerblad heterogene watergang'!$C$9</f>
        <v>1</v>
      </c>
      <c r="I96" s="23">
        <f>IF(B96="","",IF(A96&lt;='Invoerblad heterogene watergang'!$H$9,'Invoerblad heterogene watergang'!$N$9,IF(A96&lt;='Invoerblad heterogene watergang'!$H$10,'Invoerblad heterogene watergang'!$N$10,IF(A96&lt;='Invoerblad heterogene watergang'!$H$11,'Invoerblad heterogene watergang'!$N$11,IF(A96&lt;='Invoerblad heterogene watergang'!$H$12,'Invoerblad heterogene watergang'!$N$12,IF(A96&lt;='Invoerblad heterogene watergang'!$H$13,'Invoerblad heterogene watergang'!$N$13,IF(A96&lt;='Invoerblad heterogene watergang'!$H$14,'Invoerblad heterogene watergang'!$N$14,IF(A96&lt;='Invoerblad heterogene watergang'!$H$15,'Invoerblad heterogene watergang'!$N$15,IF(A96&lt;='Invoerblad heterogene watergang'!$H$16,'Invoerblad heterogene watergang'!$N$16,IF(A96&lt;='Invoerblad heterogene watergang'!$H$17,'Invoerblad heterogene watergang'!$N$17,""))))))))))</f>
        <v>1</v>
      </c>
      <c r="J96" s="23" t="str">
        <f>IF(A96&lt;='Invoerblad heterogene watergang'!$H$9,'Invoerblad heterogene watergang'!$O$9,IF(A96&lt;='Invoerblad heterogene watergang'!$H$10,'Invoerblad heterogene watergang'!$O$10,IF(A96&lt;='Invoerblad heterogene watergang'!$H$11,'Invoerblad heterogene watergang'!$O$11,IF(A96&lt;='Invoerblad heterogene watergang'!$H$12,'Invoerblad heterogene watergang'!$O$12,IF(A96&lt;='Invoerblad heterogene watergang'!$H$13,'Invoerblad heterogene watergang'!$O$13,IF(A96&lt;='Invoerblad heterogene watergang'!$H$14,'Invoerblad heterogene watergang'!$O$14,IF(A96&lt;='Invoerblad heterogene watergang'!$H$15,'Invoerblad heterogene watergang'!$O$15,IF(A96&lt;='Invoerblad heterogene watergang'!$H$16,'Invoerblad heterogene watergang'!$O$16,IF(A96&lt;='Invoerblad heterogene watergang'!$H$17,'Invoerblad heterogene watergang'!$O$17,"")))))))))</f>
        <v>Nee</v>
      </c>
      <c r="K96" s="23">
        <f>(IF(A96&lt;='Invoerblad heterogene watergang'!$H$9,'Invoerblad heterogene watergang'!$L$9,IF(A96&lt;='Invoerblad heterogene watergang'!$H$10,'Invoerblad heterogene watergang'!$L$10,IF(A96&lt;='Invoerblad heterogene watergang'!$H$11,'Invoerblad heterogene watergang'!$L$11,IF(A96&lt;='Invoerblad heterogene watergang'!$H$12,'Invoerblad heterogene watergang'!$L$12,IF(A96&lt;='Invoerblad heterogene watergang'!$H$13,'Invoerblad heterogene watergang'!$L$13,IF(A96&lt;='Invoerblad heterogene watergang'!$H$14,'Invoerblad heterogene watergang'!$L$14,IF(A96&lt;='Invoerblad heterogene watergang'!$H$15,'Invoerblad heterogene watergang'!$L$15,IF(A96&lt;='Invoerblad heterogene watergang'!$H$16,'Invoerblad heterogene watergang'!$L$16,IF(A96&lt;='Invoerblad heterogene watergang'!$H$17,'Invoerblad heterogene watergang'!$L$17,""))))))))))</f>
        <v>100</v>
      </c>
      <c r="L96" s="23" t="str">
        <f>(IF(A96&lt;='Invoerblad heterogene watergang'!$H$9,'Invoerblad heterogene watergang'!$M$9,IF(A96&lt;='Invoerblad heterogene watergang'!$H$10,'Invoerblad heterogene watergang'!$M$10,IF(A96&lt;='Invoerblad heterogene watergang'!$H$11,'Invoerblad heterogene watergang'!$M$11,IF(A96&lt;='Invoerblad heterogene watergang'!$H$12,'Invoerblad heterogene watergang'!$M$12,IF(A96&lt;='Invoerblad heterogene watergang'!$H$13,'Invoerblad heterogene watergang'!$M$13,IF(A96&lt;='Invoerblad heterogene watergang'!$H$14,'Invoerblad heterogene watergang'!$M$14,IF(A96&lt;='Invoerblad heterogene watergang'!$H$15,'Invoerblad heterogene watergang'!$M$15,IF(A96&lt;='Invoerblad heterogene watergang'!$H$16,'Invoerblad heterogene watergang'!$M$16,IF(A96&lt;='Invoerblad heterogene watergang'!$H$17,'Invoerblad heterogene watergang'!$M$17,""))))))))))</f>
        <v>Begroeiing volgt bodemverloop</v>
      </c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67"/>
      <c r="AD96" s="23"/>
      <c r="AE96" s="23"/>
    </row>
    <row r="97" spans="1:31" s="103" customFormat="1" x14ac:dyDescent="0.35">
      <c r="A97" s="24">
        <f>IF(A96="","",IF((A96+1)&gt;MAX('Invoerblad heterogene watergang'!$H$9:$H$17),"",'Uitgebreide invoer'!A96+(MAX('Invoerblad heterogene watergang'!$H$9:$H$17)/1000)))</f>
        <v>65.100000000000108</v>
      </c>
      <c r="B97" s="23">
        <f>IF(A97&lt;='Invoerblad heterogene watergang'!$H$9,'Invoerblad heterogene watergang'!$J$9,IF(A97&lt;='Invoerblad heterogene watergang'!$H$10,'Invoerblad heterogene watergang'!$J$10,IF(A97&lt;='Invoerblad heterogene watergang'!$H$11,'Invoerblad heterogene watergang'!$J$11,IF(A97&lt;='Invoerblad heterogene watergang'!$H$12,'Invoerblad heterogene watergang'!$J$12,IF(A97&lt;='Invoerblad heterogene watergang'!$H$13,'Invoerblad heterogene watergang'!$J$13,IF(A97&lt;='Invoerblad heterogene watergang'!$H$14,'Invoerblad heterogene watergang'!$J$14,IF(A97&lt;='Invoerblad heterogene watergang'!$H$15,'Invoerblad heterogene watergang'!$J$15,IF(A97&lt;='Invoerblad heterogene watergang'!$H$16,'Invoerblad heterogene watergang'!$J$16,IF(A97&lt;='Invoerblad heterogene watergang'!$H$17,'Invoerblad heterogene watergang'!$J$17,"")))))))))</f>
        <v>0.3</v>
      </c>
      <c r="C97" s="23" t="str">
        <f>IF(A97&lt;='Invoerblad heterogene watergang'!$H$9,'Invoerblad heterogene watergang'!$K$9,IF(A97&lt;='Invoerblad heterogene watergang'!$H$10,'Invoerblad heterogene watergang'!$K$10,IF(A97&lt;='Invoerblad heterogene watergang'!$H$11,'Invoerblad heterogene watergang'!$K$11,IF(A97&lt;='Invoerblad heterogene watergang'!$H$12,'Invoerblad heterogene watergang'!$K$12,IF(A97&lt;='Invoerblad heterogene watergang'!$H$13,'Invoerblad heterogene watergang'!$K$13,IF(A97&lt;='Invoerblad heterogene watergang'!$H$14,'Invoerblad heterogene watergang'!$K$14,IF(A97&lt;='Invoerblad heterogene watergang'!$H$15,'Invoerblad heterogene watergang'!$K$15,IF(A97&lt;='Invoerblad heterogene watergang'!$H$16,'Invoerblad heterogene watergang'!$K$16,IF(A97&lt;='Invoerblad heterogene watergang'!$H$17,'Invoerblad heterogene watergang'!$K$17,"")))))))))</f>
        <v>30 - Grasachtigen en ondergedoken soorten</v>
      </c>
      <c r="D97" s="23">
        <f t="shared" si="1"/>
        <v>30</v>
      </c>
      <c r="E97" s="23">
        <f>'Invoerblad heterogene watergang'!$F$9</f>
        <v>1.5</v>
      </c>
      <c r="F97" s="23">
        <f>'Invoerblad heterogene watergang'!$E$9</f>
        <v>1.2</v>
      </c>
      <c r="G97" s="23">
        <f>'Invoerblad heterogene watergang'!$B$9</f>
        <v>1.2</v>
      </c>
      <c r="H97" s="23">
        <f>'Invoerblad heterogene watergang'!$C$9</f>
        <v>1</v>
      </c>
      <c r="I97" s="23">
        <f>IF(B97="","",IF(A97&lt;='Invoerblad heterogene watergang'!$H$9,'Invoerblad heterogene watergang'!$N$9,IF(A97&lt;='Invoerblad heterogene watergang'!$H$10,'Invoerblad heterogene watergang'!$N$10,IF(A97&lt;='Invoerblad heterogene watergang'!$H$11,'Invoerblad heterogene watergang'!$N$11,IF(A97&lt;='Invoerblad heterogene watergang'!$H$12,'Invoerblad heterogene watergang'!$N$12,IF(A97&lt;='Invoerblad heterogene watergang'!$H$13,'Invoerblad heterogene watergang'!$N$13,IF(A97&lt;='Invoerblad heterogene watergang'!$H$14,'Invoerblad heterogene watergang'!$N$14,IF(A97&lt;='Invoerblad heterogene watergang'!$H$15,'Invoerblad heterogene watergang'!$N$15,IF(A97&lt;='Invoerblad heterogene watergang'!$H$16,'Invoerblad heterogene watergang'!$N$16,IF(A97&lt;='Invoerblad heterogene watergang'!$H$17,'Invoerblad heterogene watergang'!$N$17,""))))))))))</f>
        <v>1</v>
      </c>
      <c r="J97" s="23" t="str">
        <f>IF(A97&lt;='Invoerblad heterogene watergang'!$H$9,'Invoerblad heterogene watergang'!$O$9,IF(A97&lt;='Invoerblad heterogene watergang'!$H$10,'Invoerblad heterogene watergang'!$O$10,IF(A97&lt;='Invoerblad heterogene watergang'!$H$11,'Invoerblad heterogene watergang'!$O$11,IF(A97&lt;='Invoerblad heterogene watergang'!$H$12,'Invoerblad heterogene watergang'!$O$12,IF(A97&lt;='Invoerblad heterogene watergang'!$H$13,'Invoerblad heterogene watergang'!$O$13,IF(A97&lt;='Invoerblad heterogene watergang'!$H$14,'Invoerblad heterogene watergang'!$O$14,IF(A97&lt;='Invoerblad heterogene watergang'!$H$15,'Invoerblad heterogene watergang'!$O$15,IF(A97&lt;='Invoerblad heterogene watergang'!$H$16,'Invoerblad heterogene watergang'!$O$16,IF(A97&lt;='Invoerblad heterogene watergang'!$H$17,'Invoerblad heterogene watergang'!$O$17,"")))))))))</f>
        <v>Nee</v>
      </c>
      <c r="K97" s="23">
        <f>(IF(A97&lt;='Invoerblad heterogene watergang'!$H$9,'Invoerblad heterogene watergang'!$L$9,IF(A97&lt;='Invoerblad heterogene watergang'!$H$10,'Invoerblad heterogene watergang'!$L$10,IF(A97&lt;='Invoerblad heterogene watergang'!$H$11,'Invoerblad heterogene watergang'!$L$11,IF(A97&lt;='Invoerblad heterogene watergang'!$H$12,'Invoerblad heterogene watergang'!$L$12,IF(A97&lt;='Invoerblad heterogene watergang'!$H$13,'Invoerblad heterogene watergang'!$L$13,IF(A97&lt;='Invoerblad heterogene watergang'!$H$14,'Invoerblad heterogene watergang'!$L$14,IF(A97&lt;='Invoerblad heterogene watergang'!$H$15,'Invoerblad heterogene watergang'!$L$15,IF(A97&lt;='Invoerblad heterogene watergang'!$H$16,'Invoerblad heterogene watergang'!$L$16,IF(A97&lt;='Invoerblad heterogene watergang'!$H$17,'Invoerblad heterogene watergang'!$L$17,""))))))))))</f>
        <v>100</v>
      </c>
      <c r="L97" s="23" t="str">
        <f>(IF(A97&lt;='Invoerblad heterogene watergang'!$H$9,'Invoerblad heterogene watergang'!$M$9,IF(A97&lt;='Invoerblad heterogene watergang'!$H$10,'Invoerblad heterogene watergang'!$M$10,IF(A97&lt;='Invoerblad heterogene watergang'!$H$11,'Invoerblad heterogene watergang'!$M$11,IF(A97&lt;='Invoerblad heterogene watergang'!$H$12,'Invoerblad heterogene watergang'!$M$12,IF(A97&lt;='Invoerblad heterogene watergang'!$H$13,'Invoerblad heterogene watergang'!$M$13,IF(A97&lt;='Invoerblad heterogene watergang'!$H$14,'Invoerblad heterogene watergang'!$M$14,IF(A97&lt;='Invoerblad heterogene watergang'!$H$15,'Invoerblad heterogene watergang'!$M$15,IF(A97&lt;='Invoerblad heterogene watergang'!$H$16,'Invoerblad heterogene watergang'!$M$16,IF(A97&lt;='Invoerblad heterogene watergang'!$H$17,'Invoerblad heterogene watergang'!$M$17,""))))))))))</f>
        <v>Begroeiing volgt bodemverloop</v>
      </c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67"/>
      <c r="AD97" s="23"/>
      <c r="AE97" s="23"/>
    </row>
    <row r="98" spans="1:31" s="103" customFormat="1" x14ac:dyDescent="0.35">
      <c r="A98" s="24">
        <f>IF(A97="","",IF((A97+1)&gt;MAX('Invoerblad heterogene watergang'!$H$9:$H$17),"",'Uitgebreide invoer'!A97+(MAX('Invoerblad heterogene watergang'!$H$9:$H$17)/1000)))</f>
        <v>65.800000000000111</v>
      </c>
      <c r="B98" s="23">
        <f>IF(A98&lt;='Invoerblad heterogene watergang'!$H$9,'Invoerblad heterogene watergang'!$J$9,IF(A98&lt;='Invoerblad heterogene watergang'!$H$10,'Invoerblad heterogene watergang'!$J$10,IF(A98&lt;='Invoerblad heterogene watergang'!$H$11,'Invoerblad heterogene watergang'!$J$11,IF(A98&lt;='Invoerblad heterogene watergang'!$H$12,'Invoerblad heterogene watergang'!$J$12,IF(A98&lt;='Invoerblad heterogene watergang'!$H$13,'Invoerblad heterogene watergang'!$J$13,IF(A98&lt;='Invoerblad heterogene watergang'!$H$14,'Invoerblad heterogene watergang'!$J$14,IF(A98&lt;='Invoerblad heterogene watergang'!$H$15,'Invoerblad heterogene watergang'!$J$15,IF(A98&lt;='Invoerblad heterogene watergang'!$H$16,'Invoerblad heterogene watergang'!$J$16,IF(A98&lt;='Invoerblad heterogene watergang'!$H$17,'Invoerblad heterogene watergang'!$J$17,"")))))))))</f>
        <v>0.3</v>
      </c>
      <c r="C98" s="23" t="str">
        <f>IF(A98&lt;='Invoerblad heterogene watergang'!$H$9,'Invoerblad heterogene watergang'!$K$9,IF(A98&lt;='Invoerblad heterogene watergang'!$H$10,'Invoerblad heterogene watergang'!$K$10,IF(A98&lt;='Invoerblad heterogene watergang'!$H$11,'Invoerblad heterogene watergang'!$K$11,IF(A98&lt;='Invoerblad heterogene watergang'!$H$12,'Invoerblad heterogene watergang'!$K$12,IF(A98&lt;='Invoerblad heterogene watergang'!$H$13,'Invoerblad heterogene watergang'!$K$13,IF(A98&lt;='Invoerblad heterogene watergang'!$H$14,'Invoerblad heterogene watergang'!$K$14,IF(A98&lt;='Invoerblad heterogene watergang'!$H$15,'Invoerblad heterogene watergang'!$K$15,IF(A98&lt;='Invoerblad heterogene watergang'!$H$16,'Invoerblad heterogene watergang'!$K$16,IF(A98&lt;='Invoerblad heterogene watergang'!$H$17,'Invoerblad heterogene watergang'!$K$17,"")))))))))</f>
        <v>30 - Grasachtigen en ondergedoken soorten</v>
      </c>
      <c r="D98" s="23">
        <f t="shared" si="1"/>
        <v>30</v>
      </c>
      <c r="E98" s="23">
        <f>'Invoerblad heterogene watergang'!$F$9</f>
        <v>1.5</v>
      </c>
      <c r="F98" s="23">
        <f>'Invoerblad heterogene watergang'!$E$9</f>
        <v>1.2</v>
      </c>
      <c r="G98" s="23">
        <f>'Invoerblad heterogene watergang'!$B$9</f>
        <v>1.2</v>
      </c>
      <c r="H98" s="23">
        <f>'Invoerblad heterogene watergang'!$C$9</f>
        <v>1</v>
      </c>
      <c r="I98" s="23">
        <f>IF(B98="","",IF(A98&lt;='Invoerblad heterogene watergang'!$H$9,'Invoerblad heterogene watergang'!$N$9,IF(A98&lt;='Invoerblad heterogene watergang'!$H$10,'Invoerblad heterogene watergang'!$N$10,IF(A98&lt;='Invoerblad heterogene watergang'!$H$11,'Invoerblad heterogene watergang'!$N$11,IF(A98&lt;='Invoerblad heterogene watergang'!$H$12,'Invoerblad heterogene watergang'!$N$12,IF(A98&lt;='Invoerblad heterogene watergang'!$H$13,'Invoerblad heterogene watergang'!$N$13,IF(A98&lt;='Invoerblad heterogene watergang'!$H$14,'Invoerblad heterogene watergang'!$N$14,IF(A98&lt;='Invoerblad heterogene watergang'!$H$15,'Invoerblad heterogene watergang'!$N$15,IF(A98&lt;='Invoerblad heterogene watergang'!$H$16,'Invoerblad heterogene watergang'!$N$16,IF(A98&lt;='Invoerblad heterogene watergang'!$H$17,'Invoerblad heterogene watergang'!$N$17,""))))))))))</f>
        <v>1</v>
      </c>
      <c r="J98" s="23" t="str">
        <f>IF(A98&lt;='Invoerblad heterogene watergang'!$H$9,'Invoerblad heterogene watergang'!$O$9,IF(A98&lt;='Invoerblad heterogene watergang'!$H$10,'Invoerblad heterogene watergang'!$O$10,IF(A98&lt;='Invoerblad heterogene watergang'!$H$11,'Invoerblad heterogene watergang'!$O$11,IF(A98&lt;='Invoerblad heterogene watergang'!$H$12,'Invoerblad heterogene watergang'!$O$12,IF(A98&lt;='Invoerblad heterogene watergang'!$H$13,'Invoerblad heterogene watergang'!$O$13,IF(A98&lt;='Invoerblad heterogene watergang'!$H$14,'Invoerblad heterogene watergang'!$O$14,IF(A98&lt;='Invoerblad heterogene watergang'!$H$15,'Invoerblad heterogene watergang'!$O$15,IF(A98&lt;='Invoerblad heterogene watergang'!$H$16,'Invoerblad heterogene watergang'!$O$16,IF(A98&lt;='Invoerblad heterogene watergang'!$H$17,'Invoerblad heterogene watergang'!$O$17,"")))))))))</f>
        <v>Nee</v>
      </c>
      <c r="K98" s="23">
        <f>(IF(A98&lt;='Invoerblad heterogene watergang'!$H$9,'Invoerblad heterogene watergang'!$L$9,IF(A98&lt;='Invoerblad heterogene watergang'!$H$10,'Invoerblad heterogene watergang'!$L$10,IF(A98&lt;='Invoerblad heterogene watergang'!$H$11,'Invoerblad heterogene watergang'!$L$11,IF(A98&lt;='Invoerblad heterogene watergang'!$H$12,'Invoerblad heterogene watergang'!$L$12,IF(A98&lt;='Invoerblad heterogene watergang'!$H$13,'Invoerblad heterogene watergang'!$L$13,IF(A98&lt;='Invoerblad heterogene watergang'!$H$14,'Invoerblad heterogene watergang'!$L$14,IF(A98&lt;='Invoerblad heterogene watergang'!$H$15,'Invoerblad heterogene watergang'!$L$15,IF(A98&lt;='Invoerblad heterogene watergang'!$H$16,'Invoerblad heterogene watergang'!$L$16,IF(A98&lt;='Invoerblad heterogene watergang'!$H$17,'Invoerblad heterogene watergang'!$L$17,""))))))))))</f>
        <v>100</v>
      </c>
      <c r="L98" s="23" t="str">
        <f>(IF(A98&lt;='Invoerblad heterogene watergang'!$H$9,'Invoerblad heterogene watergang'!$M$9,IF(A98&lt;='Invoerblad heterogene watergang'!$H$10,'Invoerblad heterogene watergang'!$M$10,IF(A98&lt;='Invoerblad heterogene watergang'!$H$11,'Invoerblad heterogene watergang'!$M$11,IF(A98&lt;='Invoerblad heterogene watergang'!$H$12,'Invoerblad heterogene watergang'!$M$12,IF(A98&lt;='Invoerblad heterogene watergang'!$H$13,'Invoerblad heterogene watergang'!$M$13,IF(A98&lt;='Invoerblad heterogene watergang'!$H$14,'Invoerblad heterogene watergang'!$M$14,IF(A98&lt;='Invoerblad heterogene watergang'!$H$15,'Invoerblad heterogene watergang'!$M$15,IF(A98&lt;='Invoerblad heterogene watergang'!$H$16,'Invoerblad heterogene watergang'!$M$16,IF(A98&lt;='Invoerblad heterogene watergang'!$H$17,'Invoerblad heterogene watergang'!$M$17,""))))))))))</f>
        <v>Begroeiing volgt bodemverloop</v>
      </c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67"/>
      <c r="AD98" s="23"/>
      <c r="AE98" s="23"/>
    </row>
    <row r="99" spans="1:31" s="103" customFormat="1" x14ac:dyDescent="0.35">
      <c r="A99" s="24">
        <f>IF(A98="","",IF((A98+1)&gt;MAX('Invoerblad heterogene watergang'!$H$9:$H$17),"",'Uitgebreide invoer'!A98+(MAX('Invoerblad heterogene watergang'!$H$9:$H$17)/1000)))</f>
        <v>66.500000000000114</v>
      </c>
      <c r="B99" s="23">
        <f>IF(A99&lt;='Invoerblad heterogene watergang'!$H$9,'Invoerblad heterogene watergang'!$J$9,IF(A99&lt;='Invoerblad heterogene watergang'!$H$10,'Invoerblad heterogene watergang'!$J$10,IF(A99&lt;='Invoerblad heterogene watergang'!$H$11,'Invoerblad heterogene watergang'!$J$11,IF(A99&lt;='Invoerblad heterogene watergang'!$H$12,'Invoerblad heterogene watergang'!$J$12,IF(A99&lt;='Invoerblad heterogene watergang'!$H$13,'Invoerblad heterogene watergang'!$J$13,IF(A99&lt;='Invoerblad heterogene watergang'!$H$14,'Invoerblad heterogene watergang'!$J$14,IF(A99&lt;='Invoerblad heterogene watergang'!$H$15,'Invoerblad heterogene watergang'!$J$15,IF(A99&lt;='Invoerblad heterogene watergang'!$H$16,'Invoerblad heterogene watergang'!$J$16,IF(A99&lt;='Invoerblad heterogene watergang'!$H$17,'Invoerblad heterogene watergang'!$J$17,"")))))))))</f>
        <v>0.3</v>
      </c>
      <c r="C99" s="23" t="str">
        <f>IF(A99&lt;='Invoerblad heterogene watergang'!$H$9,'Invoerblad heterogene watergang'!$K$9,IF(A99&lt;='Invoerblad heterogene watergang'!$H$10,'Invoerblad heterogene watergang'!$K$10,IF(A99&lt;='Invoerblad heterogene watergang'!$H$11,'Invoerblad heterogene watergang'!$K$11,IF(A99&lt;='Invoerblad heterogene watergang'!$H$12,'Invoerblad heterogene watergang'!$K$12,IF(A99&lt;='Invoerblad heterogene watergang'!$H$13,'Invoerblad heterogene watergang'!$K$13,IF(A99&lt;='Invoerblad heterogene watergang'!$H$14,'Invoerblad heterogene watergang'!$K$14,IF(A99&lt;='Invoerblad heterogene watergang'!$H$15,'Invoerblad heterogene watergang'!$K$15,IF(A99&lt;='Invoerblad heterogene watergang'!$H$16,'Invoerblad heterogene watergang'!$K$16,IF(A99&lt;='Invoerblad heterogene watergang'!$H$17,'Invoerblad heterogene watergang'!$K$17,"")))))))))</f>
        <v>30 - Grasachtigen en ondergedoken soorten</v>
      </c>
      <c r="D99" s="23">
        <f t="shared" si="1"/>
        <v>30</v>
      </c>
      <c r="E99" s="23">
        <f>'Invoerblad heterogene watergang'!$F$9</f>
        <v>1.5</v>
      </c>
      <c r="F99" s="23">
        <f>'Invoerblad heterogene watergang'!$E$9</f>
        <v>1.2</v>
      </c>
      <c r="G99" s="23">
        <f>'Invoerblad heterogene watergang'!$B$9</f>
        <v>1.2</v>
      </c>
      <c r="H99" s="23">
        <f>'Invoerblad heterogene watergang'!$C$9</f>
        <v>1</v>
      </c>
      <c r="I99" s="23">
        <f>IF(B99="","",IF(A99&lt;='Invoerblad heterogene watergang'!$H$9,'Invoerblad heterogene watergang'!$N$9,IF(A99&lt;='Invoerblad heterogene watergang'!$H$10,'Invoerblad heterogene watergang'!$N$10,IF(A99&lt;='Invoerblad heterogene watergang'!$H$11,'Invoerblad heterogene watergang'!$N$11,IF(A99&lt;='Invoerblad heterogene watergang'!$H$12,'Invoerblad heterogene watergang'!$N$12,IF(A99&lt;='Invoerblad heterogene watergang'!$H$13,'Invoerblad heterogene watergang'!$N$13,IF(A99&lt;='Invoerblad heterogene watergang'!$H$14,'Invoerblad heterogene watergang'!$N$14,IF(A99&lt;='Invoerblad heterogene watergang'!$H$15,'Invoerblad heterogene watergang'!$N$15,IF(A99&lt;='Invoerblad heterogene watergang'!$H$16,'Invoerblad heterogene watergang'!$N$16,IF(A99&lt;='Invoerblad heterogene watergang'!$H$17,'Invoerblad heterogene watergang'!$N$17,""))))))))))</f>
        <v>1</v>
      </c>
      <c r="J99" s="23" t="str">
        <f>IF(A99&lt;='Invoerblad heterogene watergang'!$H$9,'Invoerblad heterogene watergang'!$O$9,IF(A99&lt;='Invoerblad heterogene watergang'!$H$10,'Invoerblad heterogene watergang'!$O$10,IF(A99&lt;='Invoerblad heterogene watergang'!$H$11,'Invoerblad heterogene watergang'!$O$11,IF(A99&lt;='Invoerblad heterogene watergang'!$H$12,'Invoerblad heterogene watergang'!$O$12,IF(A99&lt;='Invoerblad heterogene watergang'!$H$13,'Invoerblad heterogene watergang'!$O$13,IF(A99&lt;='Invoerblad heterogene watergang'!$H$14,'Invoerblad heterogene watergang'!$O$14,IF(A99&lt;='Invoerblad heterogene watergang'!$H$15,'Invoerblad heterogene watergang'!$O$15,IF(A99&lt;='Invoerblad heterogene watergang'!$H$16,'Invoerblad heterogene watergang'!$O$16,IF(A99&lt;='Invoerblad heterogene watergang'!$H$17,'Invoerblad heterogene watergang'!$O$17,"")))))))))</f>
        <v>Nee</v>
      </c>
      <c r="K99" s="23">
        <f>(IF(A99&lt;='Invoerblad heterogene watergang'!$H$9,'Invoerblad heterogene watergang'!$L$9,IF(A99&lt;='Invoerblad heterogene watergang'!$H$10,'Invoerblad heterogene watergang'!$L$10,IF(A99&lt;='Invoerblad heterogene watergang'!$H$11,'Invoerblad heterogene watergang'!$L$11,IF(A99&lt;='Invoerblad heterogene watergang'!$H$12,'Invoerblad heterogene watergang'!$L$12,IF(A99&lt;='Invoerblad heterogene watergang'!$H$13,'Invoerblad heterogene watergang'!$L$13,IF(A99&lt;='Invoerblad heterogene watergang'!$H$14,'Invoerblad heterogene watergang'!$L$14,IF(A99&lt;='Invoerblad heterogene watergang'!$H$15,'Invoerblad heterogene watergang'!$L$15,IF(A99&lt;='Invoerblad heterogene watergang'!$H$16,'Invoerblad heterogene watergang'!$L$16,IF(A99&lt;='Invoerblad heterogene watergang'!$H$17,'Invoerblad heterogene watergang'!$L$17,""))))))))))</f>
        <v>100</v>
      </c>
      <c r="L99" s="23" t="str">
        <f>(IF(A99&lt;='Invoerblad heterogene watergang'!$H$9,'Invoerblad heterogene watergang'!$M$9,IF(A99&lt;='Invoerblad heterogene watergang'!$H$10,'Invoerblad heterogene watergang'!$M$10,IF(A99&lt;='Invoerblad heterogene watergang'!$H$11,'Invoerblad heterogene watergang'!$M$11,IF(A99&lt;='Invoerblad heterogene watergang'!$H$12,'Invoerblad heterogene watergang'!$M$12,IF(A99&lt;='Invoerblad heterogene watergang'!$H$13,'Invoerblad heterogene watergang'!$M$13,IF(A99&lt;='Invoerblad heterogene watergang'!$H$14,'Invoerblad heterogene watergang'!$M$14,IF(A99&lt;='Invoerblad heterogene watergang'!$H$15,'Invoerblad heterogene watergang'!$M$15,IF(A99&lt;='Invoerblad heterogene watergang'!$H$16,'Invoerblad heterogene watergang'!$M$16,IF(A99&lt;='Invoerblad heterogene watergang'!$H$17,'Invoerblad heterogene watergang'!$M$17,""))))))))))</f>
        <v>Begroeiing volgt bodemverloop</v>
      </c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67"/>
      <c r="AD99" s="23"/>
      <c r="AE99" s="23"/>
    </row>
    <row r="100" spans="1:31" s="103" customFormat="1" x14ac:dyDescent="0.35">
      <c r="A100" s="24">
        <f>IF(A99="","",IF((A99+1)&gt;MAX('Invoerblad heterogene watergang'!$H$9:$H$17),"",'Uitgebreide invoer'!A99+(MAX('Invoerblad heterogene watergang'!$H$9:$H$17)/1000)))</f>
        <v>67.200000000000117</v>
      </c>
      <c r="B100" s="23">
        <f>IF(A100&lt;='Invoerblad heterogene watergang'!$H$9,'Invoerblad heterogene watergang'!$J$9,IF(A100&lt;='Invoerblad heterogene watergang'!$H$10,'Invoerblad heterogene watergang'!$J$10,IF(A100&lt;='Invoerblad heterogene watergang'!$H$11,'Invoerblad heterogene watergang'!$J$11,IF(A100&lt;='Invoerblad heterogene watergang'!$H$12,'Invoerblad heterogene watergang'!$J$12,IF(A100&lt;='Invoerblad heterogene watergang'!$H$13,'Invoerblad heterogene watergang'!$J$13,IF(A100&lt;='Invoerblad heterogene watergang'!$H$14,'Invoerblad heterogene watergang'!$J$14,IF(A100&lt;='Invoerblad heterogene watergang'!$H$15,'Invoerblad heterogene watergang'!$J$15,IF(A100&lt;='Invoerblad heterogene watergang'!$H$16,'Invoerblad heterogene watergang'!$J$16,IF(A100&lt;='Invoerblad heterogene watergang'!$H$17,'Invoerblad heterogene watergang'!$J$17,"")))))))))</f>
        <v>0.3</v>
      </c>
      <c r="C100" s="23" t="str">
        <f>IF(A100&lt;='Invoerblad heterogene watergang'!$H$9,'Invoerblad heterogene watergang'!$K$9,IF(A100&lt;='Invoerblad heterogene watergang'!$H$10,'Invoerblad heterogene watergang'!$K$10,IF(A100&lt;='Invoerblad heterogene watergang'!$H$11,'Invoerblad heterogene watergang'!$K$11,IF(A100&lt;='Invoerblad heterogene watergang'!$H$12,'Invoerblad heterogene watergang'!$K$12,IF(A100&lt;='Invoerblad heterogene watergang'!$H$13,'Invoerblad heterogene watergang'!$K$13,IF(A100&lt;='Invoerblad heterogene watergang'!$H$14,'Invoerblad heterogene watergang'!$K$14,IF(A100&lt;='Invoerblad heterogene watergang'!$H$15,'Invoerblad heterogene watergang'!$K$15,IF(A100&lt;='Invoerblad heterogene watergang'!$H$16,'Invoerblad heterogene watergang'!$K$16,IF(A100&lt;='Invoerblad heterogene watergang'!$H$17,'Invoerblad heterogene watergang'!$K$17,"")))))))))</f>
        <v>30 - Grasachtigen en ondergedoken soorten</v>
      </c>
      <c r="D100" s="23">
        <f t="shared" si="1"/>
        <v>30</v>
      </c>
      <c r="E100" s="23">
        <f>'Invoerblad heterogene watergang'!$F$9</f>
        <v>1.5</v>
      </c>
      <c r="F100" s="23">
        <f>'Invoerblad heterogene watergang'!$E$9</f>
        <v>1.2</v>
      </c>
      <c r="G100" s="23">
        <f>'Invoerblad heterogene watergang'!$B$9</f>
        <v>1.2</v>
      </c>
      <c r="H100" s="23">
        <f>'Invoerblad heterogene watergang'!$C$9</f>
        <v>1</v>
      </c>
      <c r="I100" s="23">
        <f>IF(B100="","",IF(A100&lt;='Invoerblad heterogene watergang'!$H$9,'Invoerblad heterogene watergang'!$N$9,IF(A100&lt;='Invoerblad heterogene watergang'!$H$10,'Invoerblad heterogene watergang'!$N$10,IF(A100&lt;='Invoerblad heterogene watergang'!$H$11,'Invoerblad heterogene watergang'!$N$11,IF(A100&lt;='Invoerblad heterogene watergang'!$H$12,'Invoerblad heterogene watergang'!$N$12,IF(A100&lt;='Invoerblad heterogene watergang'!$H$13,'Invoerblad heterogene watergang'!$N$13,IF(A100&lt;='Invoerblad heterogene watergang'!$H$14,'Invoerblad heterogene watergang'!$N$14,IF(A100&lt;='Invoerblad heterogene watergang'!$H$15,'Invoerblad heterogene watergang'!$N$15,IF(A100&lt;='Invoerblad heterogene watergang'!$H$16,'Invoerblad heterogene watergang'!$N$16,IF(A100&lt;='Invoerblad heterogene watergang'!$H$17,'Invoerblad heterogene watergang'!$N$17,""))))))))))</f>
        <v>1</v>
      </c>
      <c r="J100" s="23" t="str">
        <f>IF(A100&lt;='Invoerblad heterogene watergang'!$H$9,'Invoerblad heterogene watergang'!$O$9,IF(A100&lt;='Invoerblad heterogene watergang'!$H$10,'Invoerblad heterogene watergang'!$O$10,IF(A100&lt;='Invoerblad heterogene watergang'!$H$11,'Invoerblad heterogene watergang'!$O$11,IF(A100&lt;='Invoerblad heterogene watergang'!$H$12,'Invoerblad heterogene watergang'!$O$12,IF(A100&lt;='Invoerblad heterogene watergang'!$H$13,'Invoerblad heterogene watergang'!$O$13,IF(A100&lt;='Invoerblad heterogene watergang'!$H$14,'Invoerblad heterogene watergang'!$O$14,IF(A100&lt;='Invoerblad heterogene watergang'!$H$15,'Invoerblad heterogene watergang'!$O$15,IF(A100&lt;='Invoerblad heterogene watergang'!$H$16,'Invoerblad heterogene watergang'!$O$16,IF(A100&lt;='Invoerblad heterogene watergang'!$H$17,'Invoerblad heterogene watergang'!$O$17,"")))))))))</f>
        <v>Nee</v>
      </c>
      <c r="K100" s="23">
        <f>(IF(A100&lt;='Invoerblad heterogene watergang'!$H$9,'Invoerblad heterogene watergang'!$L$9,IF(A100&lt;='Invoerblad heterogene watergang'!$H$10,'Invoerblad heterogene watergang'!$L$10,IF(A100&lt;='Invoerblad heterogene watergang'!$H$11,'Invoerblad heterogene watergang'!$L$11,IF(A100&lt;='Invoerblad heterogene watergang'!$H$12,'Invoerblad heterogene watergang'!$L$12,IF(A100&lt;='Invoerblad heterogene watergang'!$H$13,'Invoerblad heterogene watergang'!$L$13,IF(A100&lt;='Invoerblad heterogene watergang'!$H$14,'Invoerblad heterogene watergang'!$L$14,IF(A100&lt;='Invoerblad heterogene watergang'!$H$15,'Invoerblad heterogene watergang'!$L$15,IF(A100&lt;='Invoerblad heterogene watergang'!$H$16,'Invoerblad heterogene watergang'!$L$16,IF(A100&lt;='Invoerblad heterogene watergang'!$H$17,'Invoerblad heterogene watergang'!$L$17,""))))))))))</f>
        <v>100</v>
      </c>
      <c r="L100" s="23" t="str">
        <f>(IF(A100&lt;='Invoerblad heterogene watergang'!$H$9,'Invoerblad heterogene watergang'!$M$9,IF(A100&lt;='Invoerblad heterogene watergang'!$H$10,'Invoerblad heterogene watergang'!$M$10,IF(A100&lt;='Invoerblad heterogene watergang'!$H$11,'Invoerblad heterogene watergang'!$M$11,IF(A100&lt;='Invoerblad heterogene watergang'!$H$12,'Invoerblad heterogene watergang'!$M$12,IF(A100&lt;='Invoerblad heterogene watergang'!$H$13,'Invoerblad heterogene watergang'!$M$13,IF(A100&lt;='Invoerblad heterogene watergang'!$H$14,'Invoerblad heterogene watergang'!$M$14,IF(A100&lt;='Invoerblad heterogene watergang'!$H$15,'Invoerblad heterogene watergang'!$M$15,IF(A100&lt;='Invoerblad heterogene watergang'!$H$16,'Invoerblad heterogene watergang'!$M$16,IF(A100&lt;='Invoerblad heterogene watergang'!$H$17,'Invoerblad heterogene watergang'!$M$17,""))))))))))</f>
        <v>Begroeiing volgt bodemverloop</v>
      </c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67"/>
      <c r="AD100" s="23"/>
      <c r="AE100" s="23"/>
    </row>
    <row r="101" spans="1:31" s="103" customFormat="1" x14ac:dyDescent="0.35">
      <c r="A101" s="24">
        <f>IF(A100="","",IF((A100+1)&gt;MAX('Invoerblad heterogene watergang'!$H$9:$H$17),"",'Uitgebreide invoer'!A100+(MAX('Invoerblad heterogene watergang'!$H$9:$H$17)/1000)))</f>
        <v>67.900000000000119</v>
      </c>
      <c r="B101" s="23">
        <f>IF(A101&lt;='Invoerblad heterogene watergang'!$H$9,'Invoerblad heterogene watergang'!$J$9,IF(A101&lt;='Invoerblad heterogene watergang'!$H$10,'Invoerblad heterogene watergang'!$J$10,IF(A101&lt;='Invoerblad heterogene watergang'!$H$11,'Invoerblad heterogene watergang'!$J$11,IF(A101&lt;='Invoerblad heterogene watergang'!$H$12,'Invoerblad heterogene watergang'!$J$12,IF(A101&lt;='Invoerblad heterogene watergang'!$H$13,'Invoerblad heterogene watergang'!$J$13,IF(A101&lt;='Invoerblad heterogene watergang'!$H$14,'Invoerblad heterogene watergang'!$J$14,IF(A101&lt;='Invoerblad heterogene watergang'!$H$15,'Invoerblad heterogene watergang'!$J$15,IF(A101&lt;='Invoerblad heterogene watergang'!$H$16,'Invoerblad heterogene watergang'!$J$16,IF(A101&lt;='Invoerblad heterogene watergang'!$H$17,'Invoerblad heterogene watergang'!$J$17,"")))))))))</f>
        <v>0.3</v>
      </c>
      <c r="C101" s="23" t="str">
        <f>IF(A101&lt;='Invoerblad heterogene watergang'!$H$9,'Invoerblad heterogene watergang'!$K$9,IF(A101&lt;='Invoerblad heterogene watergang'!$H$10,'Invoerblad heterogene watergang'!$K$10,IF(A101&lt;='Invoerblad heterogene watergang'!$H$11,'Invoerblad heterogene watergang'!$K$11,IF(A101&lt;='Invoerblad heterogene watergang'!$H$12,'Invoerblad heterogene watergang'!$K$12,IF(A101&lt;='Invoerblad heterogene watergang'!$H$13,'Invoerblad heterogene watergang'!$K$13,IF(A101&lt;='Invoerblad heterogene watergang'!$H$14,'Invoerblad heterogene watergang'!$K$14,IF(A101&lt;='Invoerblad heterogene watergang'!$H$15,'Invoerblad heterogene watergang'!$K$15,IF(A101&lt;='Invoerblad heterogene watergang'!$H$16,'Invoerblad heterogene watergang'!$K$16,IF(A101&lt;='Invoerblad heterogene watergang'!$H$17,'Invoerblad heterogene watergang'!$K$17,"")))))))))</f>
        <v>30 - Grasachtigen en ondergedoken soorten</v>
      </c>
      <c r="D101" s="23">
        <f t="shared" si="1"/>
        <v>30</v>
      </c>
      <c r="E101" s="23">
        <f>'Invoerblad heterogene watergang'!$F$9</f>
        <v>1.5</v>
      </c>
      <c r="F101" s="23">
        <f>'Invoerblad heterogene watergang'!$E$9</f>
        <v>1.2</v>
      </c>
      <c r="G101" s="23">
        <f>'Invoerblad heterogene watergang'!$B$9</f>
        <v>1.2</v>
      </c>
      <c r="H101" s="23">
        <f>'Invoerblad heterogene watergang'!$C$9</f>
        <v>1</v>
      </c>
      <c r="I101" s="23">
        <f>IF(B101="","",IF(A101&lt;='Invoerblad heterogene watergang'!$H$9,'Invoerblad heterogene watergang'!$N$9,IF(A101&lt;='Invoerblad heterogene watergang'!$H$10,'Invoerblad heterogene watergang'!$N$10,IF(A101&lt;='Invoerblad heterogene watergang'!$H$11,'Invoerblad heterogene watergang'!$N$11,IF(A101&lt;='Invoerblad heterogene watergang'!$H$12,'Invoerblad heterogene watergang'!$N$12,IF(A101&lt;='Invoerblad heterogene watergang'!$H$13,'Invoerblad heterogene watergang'!$N$13,IF(A101&lt;='Invoerblad heterogene watergang'!$H$14,'Invoerblad heterogene watergang'!$N$14,IF(A101&lt;='Invoerblad heterogene watergang'!$H$15,'Invoerblad heterogene watergang'!$N$15,IF(A101&lt;='Invoerblad heterogene watergang'!$H$16,'Invoerblad heterogene watergang'!$N$16,IF(A101&lt;='Invoerblad heterogene watergang'!$H$17,'Invoerblad heterogene watergang'!$N$17,""))))))))))</f>
        <v>1</v>
      </c>
      <c r="J101" s="23" t="str">
        <f>IF(A101&lt;='Invoerblad heterogene watergang'!$H$9,'Invoerblad heterogene watergang'!$O$9,IF(A101&lt;='Invoerblad heterogene watergang'!$H$10,'Invoerblad heterogene watergang'!$O$10,IF(A101&lt;='Invoerblad heterogene watergang'!$H$11,'Invoerblad heterogene watergang'!$O$11,IF(A101&lt;='Invoerblad heterogene watergang'!$H$12,'Invoerblad heterogene watergang'!$O$12,IF(A101&lt;='Invoerblad heterogene watergang'!$H$13,'Invoerblad heterogene watergang'!$O$13,IF(A101&lt;='Invoerblad heterogene watergang'!$H$14,'Invoerblad heterogene watergang'!$O$14,IF(A101&lt;='Invoerblad heterogene watergang'!$H$15,'Invoerblad heterogene watergang'!$O$15,IF(A101&lt;='Invoerblad heterogene watergang'!$H$16,'Invoerblad heterogene watergang'!$O$16,IF(A101&lt;='Invoerblad heterogene watergang'!$H$17,'Invoerblad heterogene watergang'!$O$17,"")))))))))</f>
        <v>Nee</v>
      </c>
      <c r="K101" s="23">
        <f>(IF(A101&lt;='Invoerblad heterogene watergang'!$H$9,'Invoerblad heterogene watergang'!$L$9,IF(A101&lt;='Invoerblad heterogene watergang'!$H$10,'Invoerblad heterogene watergang'!$L$10,IF(A101&lt;='Invoerblad heterogene watergang'!$H$11,'Invoerblad heterogene watergang'!$L$11,IF(A101&lt;='Invoerblad heterogene watergang'!$H$12,'Invoerblad heterogene watergang'!$L$12,IF(A101&lt;='Invoerblad heterogene watergang'!$H$13,'Invoerblad heterogene watergang'!$L$13,IF(A101&lt;='Invoerblad heterogene watergang'!$H$14,'Invoerblad heterogene watergang'!$L$14,IF(A101&lt;='Invoerblad heterogene watergang'!$H$15,'Invoerblad heterogene watergang'!$L$15,IF(A101&lt;='Invoerblad heterogene watergang'!$H$16,'Invoerblad heterogene watergang'!$L$16,IF(A101&lt;='Invoerblad heterogene watergang'!$H$17,'Invoerblad heterogene watergang'!$L$17,""))))))))))</f>
        <v>100</v>
      </c>
      <c r="L101" s="23" t="str">
        <f>(IF(A101&lt;='Invoerblad heterogene watergang'!$H$9,'Invoerblad heterogene watergang'!$M$9,IF(A101&lt;='Invoerblad heterogene watergang'!$H$10,'Invoerblad heterogene watergang'!$M$10,IF(A101&lt;='Invoerblad heterogene watergang'!$H$11,'Invoerblad heterogene watergang'!$M$11,IF(A101&lt;='Invoerblad heterogene watergang'!$H$12,'Invoerblad heterogene watergang'!$M$12,IF(A101&lt;='Invoerblad heterogene watergang'!$H$13,'Invoerblad heterogene watergang'!$M$13,IF(A101&lt;='Invoerblad heterogene watergang'!$H$14,'Invoerblad heterogene watergang'!$M$14,IF(A101&lt;='Invoerblad heterogene watergang'!$H$15,'Invoerblad heterogene watergang'!$M$15,IF(A101&lt;='Invoerblad heterogene watergang'!$H$16,'Invoerblad heterogene watergang'!$M$16,IF(A101&lt;='Invoerblad heterogene watergang'!$H$17,'Invoerblad heterogene watergang'!$M$17,""))))))))))</f>
        <v>Begroeiing volgt bodemverloop</v>
      </c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67"/>
      <c r="AD101" s="23"/>
      <c r="AE101" s="23"/>
    </row>
    <row r="102" spans="1:31" s="103" customFormat="1" x14ac:dyDescent="0.35">
      <c r="A102" s="24">
        <f>IF(A101="","",IF((A101+1)&gt;MAX('Invoerblad heterogene watergang'!$H$9:$H$17),"",'Uitgebreide invoer'!A101+(MAX('Invoerblad heterogene watergang'!$H$9:$H$17)/1000)))</f>
        <v>68.600000000000122</v>
      </c>
      <c r="B102" s="23">
        <f>IF(A102&lt;='Invoerblad heterogene watergang'!$H$9,'Invoerblad heterogene watergang'!$J$9,IF(A102&lt;='Invoerblad heterogene watergang'!$H$10,'Invoerblad heterogene watergang'!$J$10,IF(A102&lt;='Invoerblad heterogene watergang'!$H$11,'Invoerblad heterogene watergang'!$J$11,IF(A102&lt;='Invoerblad heterogene watergang'!$H$12,'Invoerblad heterogene watergang'!$J$12,IF(A102&lt;='Invoerblad heterogene watergang'!$H$13,'Invoerblad heterogene watergang'!$J$13,IF(A102&lt;='Invoerblad heterogene watergang'!$H$14,'Invoerblad heterogene watergang'!$J$14,IF(A102&lt;='Invoerblad heterogene watergang'!$H$15,'Invoerblad heterogene watergang'!$J$15,IF(A102&lt;='Invoerblad heterogene watergang'!$H$16,'Invoerblad heterogene watergang'!$J$16,IF(A102&lt;='Invoerblad heterogene watergang'!$H$17,'Invoerblad heterogene watergang'!$J$17,"")))))))))</f>
        <v>0.3</v>
      </c>
      <c r="C102" s="23" t="str">
        <f>IF(A102&lt;='Invoerblad heterogene watergang'!$H$9,'Invoerblad heterogene watergang'!$K$9,IF(A102&lt;='Invoerblad heterogene watergang'!$H$10,'Invoerblad heterogene watergang'!$K$10,IF(A102&lt;='Invoerblad heterogene watergang'!$H$11,'Invoerblad heterogene watergang'!$K$11,IF(A102&lt;='Invoerblad heterogene watergang'!$H$12,'Invoerblad heterogene watergang'!$K$12,IF(A102&lt;='Invoerblad heterogene watergang'!$H$13,'Invoerblad heterogene watergang'!$K$13,IF(A102&lt;='Invoerblad heterogene watergang'!$H$14,'Invoerblad heterogene watergang'!$K$14,IF(A102&lt;='Invoerblad heterogene watergang'!$H$15,'Invoerblad heterogene watergang'!$K$15,IF(A102&lt;='Invoerblad heterogene watergang'!$H$16,'Invoerblad heterogene watergang'!$K$16,IF(A102&lt;='Invoerblad heterogene watergang'!$H$17,'Invoerblad heterogene watergang'!$K$17,"")))))))))</f>
        <v>30 - Grasachtigen en ondergedoken soorten</v>
      </c>
      <c r="D102" s="23">
        <f t="shared" si="1"/>
        <v>30</v>
      </c>
      <c r="E102" s="23">
        <f>'Invoerblad heterogene watergang'!$F$9</f>
        <v>1.5</v>
      </c>
      <c r="F102" s="23">
        <f>'Invoerblad heterogene watergang'!$E$9</f>
        <v>1.2</v>
      </c>
      <c r="G102" s="23">
        <f>'Invoerblad heterogene watergang'!$B$9</f>
        <v>1.2</v>
      </c>
      <c r="H102" s="23">
        <f>'Invoerblad heterogene watergang'!$C$9</f>
        <v>1</v>
      </c>
      <c r="I102" s="23">
        <f>IF(B102="","",IF(A102&lt;='Invoerblad heterogene watergang'!$H$9,'Invoerblad heterogene watergang'!$N$9,IF(A102&lt;='Invoerblad heterogene watergang'!$H$10,'Invoerblad heterogene watergang'!$N$10,IF(A102&lt;='Invoerblad heterogene watergang'!$H$11,'Invoerblad heterogene watergang'!$N$11,IF(A102&lt;='Invoerblad heterogene watergang'!$H$12,'Invoerblad heterogene watergang'!$N$12,IF(A102&lt;='Invoerblad heterogene watergang'!$H$13,'Invoerblad heterogene watergang'!$N$13,IF(A102&lt;='Invoerblad heterogene watergang'!$H$14,'Invoerblad heterogene watergang'!$N$14,IF(A102&lt;='Invoerblad heterogene watergang'!$H$15,'Invoerblad heterogene watergang'!$N$15,IF(A102&lt;='Invoerblad heterogene watergang'!$H$16,'Invoerblad heterogene watergang'!$N$16,IF(A102&lt;='Invoerblad heterogene watergang'!$H$17,'Invoerblad heterogene watergang'!$N$17,""))))))))))</f>
        <v>1</v>
      </c>
      <c r="J102" s="23" t="str">
        <f>IF(A102&lt;='Invoerblad heterogene watergang'!$H$9,'Invoerblad heterogene watergang'!$O$9,IF(A102&lt;='Invoerblad heterogene watergang'!$H$10,'Invoerblad heterogene watergang'!$O$10,IF(A102&lt;='Invoerblad heterogene watergang'!$H$11,'Invoerblad heterogene watergang'!$O$11,IF(A102&lt;='Invoerblad heterogene watergang'!$H$12,'Invoerblad heterogene watergang'!$O$12,IF(A102&lt;='Invoerblad heterogene watergang'!$H$13,'Invoerblad heterogene watergang'!$O$13,IF(A102&lt;='Invoerblad heterogene watergang'!$H$14,'Invoerblad heterogene watergang'!$O$14,IF(A102&lt;='Invoerblad heterogene watergang'!$H$15,'Invoerblad heterogene watergang'!$O$15,IF(A102&lt;='Invoerblad heterogene watergang'!$H$16,'Invoerblad heterogene watergang'!$O$16,IF(A102&lt;='Invoerblad heterogene watergang'!$H$17,'Invoerblad heterogene watergang'!$O$17,"")))))))))</f>
        <v>Nee</v>
      </c>
      <c r="K102" s="23">
        <f>(IF(A102&lt;='Invoerblad heterogene watergang'!$H$9,'Invoerblad heterogene watergang'!$L$9,IF(A102&lt;='Invoerblad heterogene watergang'!$H$10,'Invoerblad heterogene watergang'!$L$10,IF(A102&lt;='Invoerblad heterogene watergang'!$H$11,'Invoerblad heterogene watergang'!$L$11,IF(A102&lt;='Invoerblad heterogene watergang'!$H$12,'Invoerblad heterogene watergang'!$L$12,IF(A102&lt;='Invoerblad heterogene watergang'!$H$13,'Invoerblad heterogene watergang'!$L$13,IF(A102&lt;='Invoerblad heterogene watergang'!$H$14,'Invoerblad heterogene watergang'!$L$14,IF(A102&lt;='Invoerblad heterogene watergang'!$H$15,'Invoerblad heterogene watergang'!$L$15,IF(A102&lt;='Invoerblad heterogene watergang'!$H$16,'Invoerblad heterogene watergang'!$L$16,IF(A102&lt;='Invoerblad heterogene watergang'!$H$17,'Invoerblad heterogene watergang'!$L$17,""))))))))))</f>
        <v>100</v>
      </c>
      <c r="L102" s="23" t="str">
        <f>(IF(A102&lt;='Invoerblad heterogene watergang'!$H$9,'Invoerblad heterogene watergang'!$M$9,IF(A102&lt;='Invoerblad heterogene watergang'!$H$10,'Invoerblad heterogene watergang'!$M$10,IF(A102&lt;='Invoerblad heterogene watergang'!$H$11,'Invoerblad heterogene watergang'!$M$11,IF(A102&lt;='Invoerblad heterogene watergang'!$H$12,'Invoerblad heterogene watergang'!$M$12,IF(A102&lt;='Invoerblad heterogene watergang'!$H$13,'Invoerblad heterogene watergang'!$M$13,IF(A102&lt;='Invoerblad heterogene watergang'!$H$14,'Invoerblad heterogene watergang'!$M$14,IF(A102&lt;='Invoerblad heterogene watergang'!$H$15,'Invoerblad heterogene watergang'!$M$15,IF(A102&lt;='Invoerblad heterogene watergang'!$H$16,'Invoerblad heterogene watergang'!$M$16,IF(A102&lt;='Invoerblad heterogene watergang'!$H$17,'Invoerblad heterogene watergang'!$M$17,""))))))))))</f>
        <v>Begroeiing volgt bodemverloop</v>
      </c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67"/>
      <c r="AD102" s="23"/>
      <c r="AE102" s="23"/>
    </row>
    <row r="103" spans="1:31" s="103" customFormat="1" x14ac:dyDescent="0.35">
      <c r="A103" s="24">
        <f>IF(A102="","",IF((A102+1)&gt;MAX('Invoerblad heterogene watergang'!$H$9:$H$17),"",'Uitgebreide invoer'!A102+(MAX('Invoerblad heterogene watergang'!$H$9:$H$17)/1000)))</f>
        <v>69.300000000000125</v>
      </c>
      <c r="B103" s="23">
        <f>IF(A103&lt;='Invoerblad heterogene watergang'!$H$9,'Invoerblad heterogene watergang'!$J$9,IF(A103&lt;='Invoerblad heterogene watergang'!$H$10,'Invoerblad heterogene watergang'!$J$10,IF(A103&lt;='Invoerblad heterogene watergang'!$H$11,'Invoerblad heterogene watergang'!$J$11,IF(A103&lt;='Invoerblad heterogene watergang'!$H$12,'Invoerblad heterogene watergang'!$J$12,IF(A103&lt;='Invoerblad heterogene watergang'!$H$13,'Invoerblad heterogene watergang'!$J$13,IF(A103&lt;='Invoerblad heterogene watergang'!$H$14,'Invoerblad heterogene watergang'!$J$14,IF(A103&lt;='Invoerblad heterogene watergang'!$H$15,'Invoerblad heterogene watergang'!$J$15,IF(A103&lt;='Invoerblad heterogene watergang'!$H$16,'Invoerblad heterogene watergang'!$J$16,IF(A103&lt;='Invoerblad heterogene watergang'!$H$17,'Invoerblad heterogene watergang'!$J$17,"")))))))))</f>
        <v>0.3</v>
      </c>
      <c r="C103" s="23" t="str">
        <f>IF(A103&lt;='Invoerblad heterogene watergang'!$H$9,'Invoerblad heterogene watergang'!$K$9,IF(A103&lt;='Invoerblad heterogene watergang'!$H$10,'Invoerblad heterogene watergang'!$K$10,IF(A103&lt;='Invoerblad heterogene watergang'!$H$11,'Invoerblad heterogene watergang'!$K$11,IF(A103&lt;='Invoerblad heterogene watergang'!$H$12,'Invoerblad heterogene watergang'!$K$12,IF(A103&lt;='Invoerblad heterogene watergang'!$H$13,'Invoerblad heterogene watergang'!$K$13,IF(A103&lt;='Invoerblad heterogene watergang'!$H$14,'Invoerblad heterogene watergang'!$K$14,IF(A103&lt;='Invoerblad heterogene watergang'!$H$15,'Invoerblad heterogene watergang'!$K$15,IF(A103&lt;='Invoerblad heterogene watergang'!$H$16,'Invoerblad heterogene watergang'!$K$16,IF(A103&lt;='Invoerblad heterogene watergang'!$H$17,'Invoerblad heterogene watergang'!$K$17,"")))))))))</f>
        <v>30 - Grasachtigen en ondergedoken soorten</v>
      </c>
      <c r="D103" s="23">
        <f t="shared" si="1"/>
        <v>30</v>
      </c>
      <c r="E103" s="23">
        <f>'Invoerblad heterogene watergang'!$F$9</f>
        <v>1.5</v>
      </c>
      <c r="F103" s="23">
        <f>'Invoerblad heterogene watergang'!$E$9</f>
        <v>1.2</v>
      </c>
      <c r="G103" s="23">
        <f>'Invoerblad heterogene watergang'!$B$9</f>
        <v>1.2</v>
      </c>
      <c r="H103" s="23">
        <f>'Invoerblad heterogene watergang'!$C$9</f>
        <v>1</v>
      </c>
      <c r="I103" s="23">
        <f>IF(B103="","",IF(A103&lt;='Invoerblad heterogene watergang'!$H$9,'Invoerblad heterogene watergang'!$N$9,IF(A103&lt;='Invoerblad heterogene watergang'!$H$10,'Invoerblad heterogene watergang'!$N$10,IF(A103&lt;='Invoerblad heterogene watergang'!$H$11,'Invoerblad heterogene watergang'!$N$11,IF(A103&lt;='Invoerblad heterogene watergang'!$H$12,'Invoerblad heterogene watergang'!$N$12,IF(A103&lt;='Invoerblad heterogene watergang'!$H$13,'Invoerblad heterogene watergang'!$N$13,IF(A103&lt;='Invoerblad heterogene watergang'!$H$14,'Invoerblad heterogene watergang'!$N$14,IF(A103&lt;='Invoerblad heterogene watergang'!$H$15,'Invoerblad heterogene watergang'!$N$15,IF(A103&lt;='Invoerblad heterogene watergang'!$H$16,'Invoerblad heterogene watergang'!$N$16,IF(A103&lt;='Invoerblad heterogene watergang'!$H$17,'Invoerblad heterogene watergang'!$N$17,""))))))))))</f>
        <v>1</v>
      </c>
      <c r="J103" s="23" t="str">
        <f>IF(A103&lt;='Invoerblad heterogene watergang'!$H$9,'Invoerblad heterogene watergang'!$O$9,IF(A103&lt;='Invoerblad heterogene watergang'!$H$10,'Invoerblad heterogene watergang'!$O$10,IF(A103&lt;='Invoerblad heterogene watergang'!$H$11,'Invoerblad heterogene watergang'!$O$11,IF(A103&lt;='Invoerblad heterogene watergang'!$H$12,'Invoerblad heterogene watergang'!$O$12,IF(A103&lt;='Invoerblad heterogene watergang'!$H$13,'Invoerblad heterogene watergang'!$O$13,IF(A103&lt;='Invoerblad heterogene watergang'!$H$14,'Invoerblad heterogene watergang'!$O$14,IF(A103&lt;='Invoerblad heterogene watergang'!$H$15,'Invoerblad heterogene watergang'!$O$15,IF(A103&lt;='Invoerblad heterogene watergang'!$H$16,'Invoerblad heterogene watergang'!$O$16,IF(A103&lt;='Invoerblad heterogene watergang'!$H$17,'Invoerblad heterogene watergang'!$O$17,"")))))))))</f>
        <v>Nee</v>
      </c>
      <c r="K103" s="23">
        <f>(IF(A103&lt;='Invoerblad heterogene watergang'!$H$9,'Invoerblad heterogene watergang'!$L$9,IF(A103&lt;='Invoerblad heterogene watergang'!$H$10,'Invoerblad heterogene watergang'!$L$10,IF(A103&lt;='Invoerblad heterogene watergang'!$H$11,'Invoerblad heterogene watergang'!$L$11,IF(A103&lt;='Invoerblad heterogene watergang'!$H$12,'Invoerblad heterogene watergang'!$L$12,IF(A103&lt;='Invoerblad heterogene watergang'!$H$13,'Invoerblad heterogene watergang'!$L$13,IF(A103&lt;='Invoerblad heterogene watergang'!$H$14,'Invoerblad heterogene watergang'!$L$14,IF(A103&lt;='Invoerblad heterogene watergang'!$H$15,'Invoerblad heterogene watergang'!$L$15,IF(A103&lt;='Invoerblad heterogene watergang'!$H$16,'Invoerblad heterogene watergang'!$L$16,IF(A103&lt;='Invoerblad heterogene watergang'!$H$17,'Invoerblad heterogene watergang'!$L$17,""))))))))))</f>
        <v>100</v>
      </c>
      <c r="L103" s="23" t="str">
        <f>(IF(A103&lt;='Invoerblad heterogene watergang'!$H$9,'Invoerblad heterogene watergang'!$M$9,IF(A103&lt;='Invoerblad heterogene watergang'!$H$10,'Invoerblad heterogene watergang'!$M$10,IF(A103&lt;='Invoerblad heterogene watergang'!$H$11,'Invoerblad heterogene watergang'!$M$11,IF(A103&lt;='Invoerblad heterogene watergang'!$H$12,'Invoerblad heterogene watergang'!$M$12,IF(A103&lt;='Invoerblad heterogene watergang'!$H$13,'Invoerblad heterogene watergang'!$M$13,IF(A103&lt;='Invoerblad heterogene watergang'!$H$14,'Invoerblad heterogene watergang'!$M$14,IF(A103&lt;='Invoerblad heterogene watergang'!$H$15,'Invoerblad heterogene watergang'!$M$15,IF(A103&lt;='Invoerblad heterogene watergang'!$H$16,'Invoerblad heterogene watergang'!$M$16,IF(A103&lt;='Invoerblad heterogene watergang'!$H$17,'Invoerblad heterogene watergang'!$M$17,""))))))))))</f>
        <v>Begroeiing volgt bodemverloop</v>
      </c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67"/>
      <c r="AD103" s="23"/>
      <c r="AE103" s="23"/>
    </row>
    <row r="104" spans="1:31" s="103" customFormat="1" x14ac:dyDescent="0.35">
      <c r="A104" s="24">
        <f>IF(A103="","",IF((A103+1)&gt;MAX('Invoerblad heterogene watergang'!$H$9:$H$17),"",'Uitgebreide invoer'!A103+(MAX('Invoerblad heterogene watergang'!$H$9:$H$17)/1000)))</f>
        <v>70.000000000000128</v>
      </c>
      <c r="B104" s="23">
        <f>IF(A104&lt;='Invoerblad heterogene watergang'!$H$9,'Invoerblad heterogene watergang'!$J$9,IF(A104&lt;='Invoerblad heterogene watergang'!$H$10,'Invoerblad heterogene watergang'!$J$10,IF(A104&lt;='Invoerblad heterogene watergang'!$H$11,'Invoerblad heterogene watergang'!$J$11,IF(A104&lt;='Invoerblad heterogene watergang'!$H$12,'Invoerblad heterogene watergang'!$J$12,IF(A104&lt;='Invoerblad heterogene watergang'!$H$13,'Invoerblad heterogene watergang'!$J$13,IF(A104&lt;='Invoerblad heterogene watergang'!$H$14,'Invoerblad heterogene watergang'!$J$14,IF(A104&lt;='Invoerblad heterogene watergang'!$H$15,'Invoerblad heterogene watergang'!$J$15,IF(A104&lt;='Invoerblad heterogene watergang'!$H$16,'Invoerblad heterogene watergang'!$J$16,IF(A104&lt;='Invoerblad heterogene watergang'!$H$17,'Invoerblad heterogene watergang'!$J$17,"")))))))))</f>
        <v>0.3</v>
      </c>
      <c r="C104" s="23" t="str">
        <f>IF(A104&lt;='Invoerblad heterogene watergang'!$H$9,'Invoerblad heterogene watergang'!$K$9,IF(A104&lt;='Invoerblad heterogene watergang'!$H$10,'Invoerblad heterogene watergang'!$K$10,IF(A104&lt;='Invoerblad heterogene watergang'!$H$11,'Invoerblad heterogene watergang'!$K$11,IF(A104&lt;='Invoerblad heterogene watergang'!$H$12,'Invoerblad heterogene watergang'!$K$12,IF(A104&lt;='Invoerblad heterogene watergang'!$H$13,'Invoerblad heterogene watergang'!$K$13,IF(A104&lt;='Invoerblad heterogene watergang'!$H$14,'Invoerblad heterogene watergang'!$K$14,IF(A104&lt;='Invoerblad heterogene watergang'!$H$15,'Invoerblad heterogene watergang'!$K$15,IF(A104&lt;='Invoerblad heterogene watergang'!$H$16,'Invoerblad heterogene watergang'!$K$16,IF(A104&lt;='Invoerblad heterogene watergang'!$H$17,'Invoerblad heterogene watergang'!$K$17,"")))))))))</f>
        <v>30 - Grasachtigen en ondergedoken soorten</v>
      </c>
      <c r="D104" s="23">
        <f t="shared" si="1"/>
        <v>30</v>
      </c>
      <c r="E104" s="23">
        <f>'Invoerblad heterogene watergang'!$F$9</f>
        <v>1.5</v>
      </c>
      <c r="F104" s="23">
        <f>'Invoerblad heterogene watergang'!$E$9</f>
        <v>1.2</v>
      </c>
      <c r="G104" s="23">
        <f>'Invoerblad heterogene watergang'!$B$9</f>
        <v>1.2</v>
      </c>
      <c r="H104" s="23">
        <f>'Invoerblad heterogene watergang'!$C$9</f>
        <v>1</v>
      </c>
      <c r="I104" s="23">
        <f>IF(B104="","",IF(A104&lt;='Invoerblad heterogene watergang'!$H$9,'Invoerblad heterogene watergang'!$N$9,IF(A104&lt;='Invoerblad heterogene watergang'!$H$10,'Invoerblad heterogene watergang'!$N$10,IF(A104&lt;='Invoerblad heterogene watergang'!$H$11,'Invoerblad heterogene watergang'!$N$11,IF(A104&lt;='Invoerblad heterogene watergang'!$H$12,'Invoerblad heterogene watergang'!$N$12,IF(A104&lt;='Invoerblad heterogene watergang'!$H$13,'Invoerblad heterogene watergang'!$N$13,IF(A104&lt;='Invoerblad heterogene watergang'!$H$14,'Invoerblad heterogene watergang'!$N$14,IF(A104&lt;='Invoerblad heterogene watergang'!$H$15,'Invoerblad heterogene watergang'!$N$15,IF(A104&lt;='Invoerblad heterogene watergang'!$H$16,'Invoerblad heterogene watergang'!$N$16,IF(A104&lt;='Invoerblad heterogene watergang'!$H$17,'Invoerblad heterogene watergang'!$N$17,""))))))))))</f>
        <v>1</v>
      </c>
      <c r="J104" s="23" t="str">
        <f>IF(A104&lt;='Invoerblad heterogene watergang'!$H$9,'Invoerblad heterogene watergang'!$O$9,IF(A104&lt;='Invoerblad heterogene watergang'!$H$10,'Invoerblad heterogene watergang'!$O$10,IF(A104&lt;='Invoerblad heterogene watergang'!$H$11,'Invoerblad heterogene watergang'!$O$11,IF(A104&lt;='Invoerblad heterogene watergang'!$H$12,'Invoerblad heterogene watergang'!$O$12,IF(A104&lt;='Invoerblad heterogene watergang'!$H$13,'Invoerblad heterogene watergang'!$O$13,IF(A104&lt;='Invoerblad heterogene watergang'!$H$14,'Invoerblad heterogene watergang'!$O$14,IF(A104&lt;='Invoerblad heterogene watergang'!$H$15,'Invoerblad heterogene watergang'!$O$15,IF(A104&lt;='Invoerblad heterogene watergang'!$H$16,'Invoerblad heterogene watergang'!$O$16,IF(A104&lt;='Invoerblad heterogene watergang'!$H$17,'Invoerblad heterogene watergang'!$O$17,"")))))))))</f>
        <v>Nee</v>
      </c>
      <c r="K104" s="23">
        <f>(IF(A104&lt;='Invoerblad heterogene watergang'!$H$9,'Invoerblad heterogene watergang'!$L$9,IF(A104&lt;='Invoerblad heterogene watergang'!$H$10,'Invoerblad heterogene watergang'!$L$10,IF(A104&lt;='Invoerblad heterogene watergang'!$H$11,'Invoerblad heterogene watergang'!$L$11,IF(A104&lt;='Invoerblad heterogene watergang'!$H$12,'Invoerblad heterogene watergang'!$L$12,IF(A104&lt;='Invoerblad heterogene watergang'!$H$13,'Invoerblad heterogene watergang'!$L$13,IF(A104&lt;='Invoerblad heterogene watergang'!$H$14,'Invoerblad heterogene watergang'!$L$14,IF(A104&lt;='Invoerblad heterogene watergang'!$H$15,'Invoerblad heterogene watergang'!$L$15,IF(A104&lt;='Invoerblad heterogene watergang'!$H$16,'Invoerblad heterogene watergang'!$L$16,IF(A104&lt;='Invoerblad heterogene watergang'!$H$17,'Invoerblad heterogene watergang'!$L$17,""))))))))))</f>
        <v>100</v>
      </c>
      <c r="L104" s="23" t="str">
        <f>(IF(A104&lt;='Invoerblad heterogene watergang'!$H$9,'Invoerblad heterogene watergang'!$M$9,IF(A104&lt;='Invoerblad heterogene watergang'!$H$10,'Invoerblad heterogene watergang'!$M$10,IF(A104&lt;='Invoerblad heterogene watergang'!$H$11,'Invoerblad heterogene watergang'!$M$11,IF(A104&lt;='Invoerblad heterogene watergang'!$H$12,'Invoerblad heterogene watergang'!$M$12,IF(A104&lt;='Invoerblad heterogene watergang'!$H$13,'Invoerblad heterogene watergang'!$M$13,IF(A104&lt;='Invoerblad heterogene watergang'!$H$14,'Invoerblad heterogene watergang'!$M$14,IF(A104&lt;='Invoerblad heterogene watergang'!$H$15,'Invoerblad heterogene watergang'!$M$15,IF(A104&lt;='Invoerblad heterogene watergang'!$H$16,'Invoerblad heterogene watergang'!$M$16,IF(A104&lt;='Invoerblad heterogene watergang'!$H$17,'Invoerblad heterogene watergang'!$M$17,""))))))))))</f>
        <v>Begroeiing volgt bodemverloop</v>
      </c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67"/>
      <c r="AD104" s="23"/>
      <c r="AE104" s="23"/>
    </row>
    <row r="105" spans="1:31" s="103" customFormat="1" x14ac:dyDescent="0.35">
      <c r="A105" s="24">
        <f>IF(A104="","",IF((A104+1)&gt;MAX('Invoerblad heterogene watergang'!$H$9:$H$17),"",'Uitgebreide invoer'!A104+(MAX('Invoerblad heterogene watergang'!$H$9:$H$17)/1000)))</f>
        <v>70.700000000000131</v>
      </c>
      <c r="B105" s="23">
        <f>IF(A105&lt;='Invoerblad heterogene watergang'!$H$9,'Invoerblad heterogene watergang'!$J$9,IF(A105&lt;='Invoerblad heterogene watergang'!$H$10,'Invoerblad heterogene watergang'!$J$10,IF(A105&lt;='Invoerblad heterogene watergang'!$H$11,'Invoerblad heterogene watergang'!$J$11,IF(A105&lt;='Invoerblad heterogene watergang'!$H$12,'Invoerblad heterogene watergang'!$J$12,IF(A105&lt;='Invoerblad heterogene watergang'!$H$13,'Invoerblad heterogene watergang'!$J$13,IF(A105&lt;='Invoerblad heterogene watergang'!$H$14,'Invoerblad heterogene watergang'!$J$14,IF(A105&lt;='Invoerblad heterogene watergang'!$H$15,'Invoerblad heterogene watergang'!$J$15,IF(A105&lt;='Invoerblad heterogene watergang'!$H$16,'Invoerblad heterogene watergang'!$J$16,IF(A105&lt;='Invoerblad heterogene watergang'!$H$17,'Invoerblad heterogene watergang'!$J$17,"")))))))))</f>
        <v>0.3</v>
      </c>
      <c r="C105" s="23" t="str">
        <f>IF(A105&lt;='Invoerblad heterogene watergang'!$H$9,'Invoerblad heterogene watergang'!$K$9,IF(A105&lt;='Invoerblad heterogene watergang'!$H$10,'Invoerblad heterogene watergang'!$K$10,IF(A105&lt;='Invoerblad heterogene watergang'!$H$11,'Invoerblad heterogene watergang'!$K$11,IF(A105&lt;='Invoerblad heterogene watergang'!$H$12,'Invoerblad heterogene watergang'!$K$12,IF(A105&lt;='Invoerblad heterogene watergang'!$H$13,'Invoerblad heterogene watergang'!$K$13,IF(A105&lt;='Invoerblad heterogene watergang'!$H$14,'Invoerblad heterogene watergang'!$K$14,IF(A105&lt;='Invoerblad heterogene watergang'!$H$15,'Invoerblad heterogene watergang'!$K$15,IF(A105&lt;='Invoerblad heterogene watergang'!$H$16,'Invoerblad heterogene watergang'!$K$16,IF(A105&lt;='Invoerblad heterogene watergang'!$H$17,'Invoerblad heterogene watergang'!$K$17,"")))))))))</f>
        <v>30 - Grasachtigen en ondergedoken soorten</v>
      </c>
      <c r="D105" s="23">
        <f t="shared" si="1"/>
        <v>30</v>
      </c>
      <c r="E105" s="23">
        <f>'Invoerblad heterogene watergang'!$F$9</f>
        <v>1.5</v>
      </c>
      <c r="F105" s="23">
        <f>'Invoerblad heterogene watergang'!$E$9</f>
        <v>1.2</v>
      </c>
      <c r="G105" s="23">
        <f>'Invoerblad heterogene watergang'!$B$9</f>
        <v>1.2</v>
      </c>
      <c r="H105" s="23">
        <f>'Invoerblad heterogene watergang'!$C$9</f>
        <v>1</v>
      </c>
      <c r="I105" s="23">
        <f>IF(B105="","",IF(A105&lt;='Invoerblad heterogene watergang'!$H$9,'Invoerblad heterogene watergang'!$N$9,IF(A105&lt;='Invoerblad heterogene watergang'!$H$10,'Invoerblad heterogene watergang'!$N$10,IF(A105&lt;='Invoerblad heterogene watergang'!$H$11,'Invoerblad heterogene watergang'!$N$11,IF(A105&lt;='Invoerblad heterogene watergang'!$H$12,'Invoerblad heterogene watergang'!$N$12,IF(A105&lt;='Invoerblad heterogene watergang'!$H$13,'Invoerblad heterogene watergang'!$N$13,IF(A105&lt;='Invoerblad heterogene watergang'!$H$14,'Invoerblad heterogene watergang'!$N$14,IF(A105&lt;='Invoerblad heterogene watergang'!$H$15,'Invoerblad heterogene watergang'!$N$15,IF(A105&lt;='Invoerblad heterogene watergang'!$H$16,'Invoerblad heterogene watergang'!$N$16,IF(A105&lt;='Invoerblad heterogene watergang'!$H$17,'Invoerblad heterogene watergang'!$N$17,""))))))))))</f>
        <v>1</v>
      </c>
      <c r="J105" s="23" t="str">
        <f>IF(A105&lt;='Invoerblad heterogene watergang'!$H$9,'Invoerblad heterogene watergang'!$O$9,IF(A105&lt;='Invoerblad heterogene watergang'!$H$10,'Invoerblad heterogene watergang'!$O$10,IF(A105&lt;='Invoerblad heterogene watergang'!$H$11,'Invoerblad heterogene watergang'!$O$11,IF(A105&lt;='Invoerblad heterogene watergang'!$H$12,'Invoerblad heterogene watergang'!$O$12,IF(A105&lt;='Invoerblad heterogene watergang'!$H$13,'Invoerblad heterogene watergang'!$O$13,IF(A105&lt;='Invoerblad heterogene watergang'!$H$14,'Invoerblad heterogene watergang'!$O$14,IF(A105&lt;='Invoerblad heterogene watergang'!$H$15,'Invoerblad heterogene watergang'!$O$15,IF(A105&lt;='Invoerblad heterogene watergang'!$H$16,'Invoerblad heterogene watergang'!$O$16,IF(A105&lt;='Invoerblad heterogene watergang'!$H$17,'Invoerblad heterogene watergang'!$O$17,"")))))))))</f>
        <v>Nee</v>
      </c>
      <c r="K105" s="23">
        <f>(IF(A105&lt;='Invoerblad heterogene watergang'!$H$9,'Invoerblad heterogene watergang'!$L$9,IF(A105&lt;='Invoerblad heterogene watergang'!$H$10,'Invoerblad heterogene watergang'!$L$10,IF(A105&lt;='Invoerblad heterogene watergang'!$H$11,'Invoerblad heterogene watergang'!$L$11,IF(A105&lt;='Invoerblad heterogene watergang'!$H$12,'Invoerblad heterogene watergang'!$L$12,IF(A105&lt;='Invoerblad heterogene watergang'!$H$13,'Invoerblad heterogene watergang'!$L$13,IF(A105&lt;='Invoerblad heterogene watergang'!$H$14,'Invoerblad heterogene watergang'!$L$14,IF(A105&lt;='Invoerblad heterogene watergang'!$H$15,'Invoerblad heterogene watergang'!$L$15,IF(A105&lt;='Invoerblad heterogene watergang'!$H$16,'Invoerblad heterogene watergang'!$L$16,IF(A105&lt;='Invoerblad heterogene watergang'!$H$17,'Invoerblad heterogene watergang'!$L$17,""))))))))))</f>
        <v>100</v>
      </c>
      <c r="L105" s="23" t="str">
        <f>(IF(A105&lt;='Invoerblad heterogene watergang'!$H$9,'Invoerblad heterogene watergang'!$M$9,IF(A105&lt;='Invoerblad heterogene watergang'!$H$10,'Invoerblad heterogene watergang'!$M$10,IF(A105&lt;='Invoerblad heterogene watergang'!$H$11,'Invoerblad heterogene watergang'!$M$11,IF(A105&lt;='Invoerblad heterogene watergang'!$H$12,'Invoerblad heterogene watergang'!$M$12,IF(A105&lt;='Invoerblad heterogene watergang'!$H$13,'Invoerblad heterogene watergang'!$M$13,IF(A105&lt;='Invoerblad heterogene watergang'!$H$14,'Invoerblad heterogene watergang'!$M$14,IF(A105&lt;='Invoerblad heterogene watergang'!$H$15,'Invoerblad heterogene watergang'!$M$15,IF(A105&lt;='Invoerblad heterogene watergang'!$H$16,'Invoerblad heterogene watergang'!$M$16,IF(A105&lt;='Invoerblad heterogene watergang'!$H$17,'Invoerblad heterogene watergang'!$M$17,""))))))))))</f>
        <v>Begroeiing volgt bodemverloop</v>
      </c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67"/>
      <c r="AD105" s="23"/>
      <c r="AE105" s="23"/>
    </row>
    <row r="106" spans="1:31" s="103" customFormat="1" x14ac:dyDescent="0.35">
      <c r="A106" s="24">
        <f>IF(A105="","",IF((A105+1)&gt;MAX('Invoerblad heterogene watergang'!$H$9:$H$17),"",'Uitgebreide invoer'!A105+(MAX('Invoerblad heterogene watergang'!$H$9:$H$17)/1000)))</f>
        <v>71.400000000000134</v>
      </c>
      <c r="B106" s="23">
        <f>IF(A106&lt;='Invoerblad heterogene watergang'!$H$9,'Invoerblad heterogene watergang'!$J$9,IF(A106&lt;='Invoerblad heterogene watergang'!$H$10,'Invoerblad heterogene watergang'!$J$10,IF(A106&lt;='Invoerblad heterogene watergang'!$H$11,'Invoerblad heterogene watergang'!$J$11,IF(A106&lt;='Invoerblad heterogene watergang'!$H$12,'Invoerblad heterogene watergang'!$J$12,IF(A106&lt;='Invoerblad heterogene watergang'!$H$13,'Invoerblad heterogene watergang'!$J$13,IF(A106&lt;='Invoerblad heterogene watergang'!$H$14,'Invoerblad heterogene watergang'!$J$14,IF(A106&lt;='Invoerblad heterogene watergang'!$H$15,'Invoerblad heterogene watergang'!$J$15,IF(A106&lt;='Invoerblad heterogene watergang'!$H$16,'Invoerblad heterogene watergang'!$J$16,IF(A106&lt;='Invoerblad heterogene watergang'!$H$17,'Invoerblad heterogene watergang'!$J$17,"")))))))))</f>
        <v>0.3</v>
      </c>
      <c r="C106" s="23" t="str">
        <f>IF(A106&lt;='Invoerblad heterogene watergang'!$H$9,'Invoerblad heterogene watergang'!$K$9,IF(A106&lt;='Invoerblad heterogene watergang'!$H$10,'Invoerblad heterogene watergang'!$K$10,IF(A106&lt;='Invoerblad heterogene watergang'!$H$11,'Invoerblad heterogene watergang'!$K$11,IF(A106&lt;='Invoerblad heterogene watergang'!$H$12,'Invoerblad heterogene watergang'!$K$12,IF(A106&lt;='Invoerblad heterogene watergang'!$H$13,'Invoerblad heterogene watergang'!$K$13,IF(A106&lt;='Invoerblad heterogene watergang'!$H$14,'Invoerblad heterogene watergang'!$K$14,IF(A106&lt;='Invoerblad heterogene watergang'!$H$15,'Invoerblad heterogene watergang'!$K$15,IF(A106&lt;='Invoerblad heterogene watergang'!$H$16,'Invoerblad heterogene watergang'!$K$16,IF(A106&lt;='Invoerblad heterogene watergang'!$H$17,'Invoerblad heterogene watergang'!$K$17,"")))))))))</f>
        <v>30 - Grasachtigen en ondergedoken soorten</v>
      </c>
      <c r="D106" s="23">
        <f t="shared" si="1"/>
        <v>30</v>
      </c>
      <c r="E106" s="23">
        <f>'Invoerblad heterogene watergang'!$F$9</f>
        <v>1.5</v>
      </c>
      <c r="F106" s="23">
        <f>'Invoerblad heterogene watergang'!$E$9</f>
        <v>1.2</v>
      </c>
      <c r="G106" s="23">
        <f>'Invoerblad heterogene watergang'!$B$9</f>
        <v>1.2</v>
      </c>
      <c r="H106" s="23">
        <f>'Invoerblad heterogene watergang'!$C$9</f>
        <v>1</v>
      </c>
      <c r="I106" s="23">
        <f>IF(B106="","",IF(A106&lt;='Invoerblad heterogene watergang'!$H$9,'Invoerblad heterogene watergang'!$N$9,IF(A106&lt;='Invoerblad heterogene watergang'!$H$10,'Invoerblad heterogene watergang'!$N$10,IF(A106&lt;='Invoerblad heterogene watergang'!$H$11,'Invoerblad heterogene watergang'!$N$11,IF(A106&lt;='Invoerblad heterogene watergang'!$H$12,'Invoerblad heterogene watergang'!$N$12,IF(A106&lt;='Invoerblad heterogene watergang'!$H$13,'Invoerblad heterogene watergang'!$N$13,IF(A106&lt;='Invoerblad heterogene watergang'!$H$14,'Invoerblad heterogene watergang'!$N$14,IF(A106&lt;='Invoerblad heterogene watergang'!$H$15,'Invoerblad heterogene watergang'!$N$15,IF(A106&lt;='Invoerblad heterogene watergang'!$H$16,'Invoerblad heterogene watergang'!$N$16,IF(A106&lt;='Invoerblad heterogene watergang'!$H$17,'Invoerblad heterogene watergang'!$N$17,""))))))))))</f>
        <v>1</v>
      </c>
      <c r="J106" s="23" t="str">
        <f>IF(A106&lt;='Invoerblad heterogene watergang'!$H$9,'Invoerblad heterogene watergang'!$O$9,IF(A106&lt;='Invoerblad heterogene watergang'!$H$10,'Invoerblad heterogene watergang'!$O$10,IF(A106&lt;='Invoerblad heterogene watergang'!$H$11,'Invoerblad heterogene watergang'!$O$11,IF(A106&lt;='Invoerblad heterogene watergang'!$H$12,'Invoerblad heterogene watergang'!$O$12,IF(A106&lt;='Invoerblad heterogene watergang'!$H$13,'Invoerblad heterogene watergang'!$O$13,IF(A106&lt;='Invoerblad heterogene watergang'!$H$14,'Invoerblad heterogene watergang'!$O$14,IF(A106&lt;='Invoerblad heterogene watergang'!$H$15,'Invoerblad heterogene watergang'!$O$15,IF(A106&lt;='Invoerblad heterogene watergang'!$H$16,'Invoerblad heterogene watergang'!$O$16,IF(A106&lt;='Invoerblad heterogene watergang'!$H$17,'Invoerblad heterogene watergang'!$O$17,"")))))))))</f>
        <v>Nee</v>
      </c>
      <c r="K106" s="23">
        <f>(IF(A106&lt;='Invoerblad heterogene watergang'!$H$9,'Invoerblad heterogene watergang'!$L$9,IF(A106&lt;='Invoerblad heterogene watergang'!$H$10,'Invoerblad heterogene watergang'!$L$10,IF(A106&lt;='Invoerblad heterogene watergang'!$H$11,'Invoerblad heterogene watergang'!$L$11,IF(A106&lt;='Invoerblad heterogene watergang'!$H$12,'Invoerblad heterogene watergang'!$L$12,IF(A106&lt;='Invoerblad heterogene watergang'!$H$13,'Invoerblad heterogene watergang'!$L$13,IF(A106&lt;='Invoerblad heterogene watergang'!$H$14,'Invoerblad heterogene watergang'!$L$14,IF(A106&lt;='Invoerblad heterogene watergang'!$H$15,'Invoerblad heterogene watergang'!$L$15,IF(A106&lt;='Invoerblad heterogene watergang'!$H$16,'Invoerblad heterogene watergang'!$L$16,IF(A106&lt;='Invoerblad heterogene watergang'!$H$17,'Invoerblad heterogene watergang'!$L$17,""))))))))))</f>
        <v>100</v>
      </c>
      <c r="L106" s="23" t="str">
        <f>(IF(A106&lt;='Invoerblad heterogene watergang'!$H$9,'Invoerblad heterogene watergang'!$M$9,IF(A106&lt;='Invoerblad heterogene watergang'!$H$10,'Invoerblad heterogene watergang'!$M$10,IF(A106&lt;='Invoerblad heterogene watergang'!$H$11,'Invoerblad heterogene watergang'!$M$11,IF(A106&lt;='Invoerblad heterogene watergang'!$H$12,'Invoerblad heterogene watergang'!$M$12,IF(A106&lt;='Invoerblad heterogene watergang'!$H$13,'Invoerblad heterogene watergang'!$M$13,IF(A106&lt;='Invoerblad heterogene watergang'!$H$14,'Invoerblad heterogene watergang'!$M$14,IF(A106&lt;='Invoerblad heterogene watergang'!$H$15,'Invoerblad heterogene watergang'!$M$15,IF(A106&lt;='Invoerblad heterogene watergang'!$H$16,'Invoerblad heterogene watergang'!$M$16,IF(A106&lt;='Invoerblad heterogene watergang'!$H$17,'Invoerblad heterogene watergang'!$M$17,""))))))))))</f>
        <v>Begroeiing volgt bodemverloop</v>
      </c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67"/>
      <c r="AD106" s="23"/>
      <c r="AE106" s="23"/>
    </row>
    <row r="107" spans="1:31" s="103" customFormat="1" x14ac:dyDescent="0.35">
      <c r="A107" s="24">
        <f>IF(A106="","",IF((A106+1)&gt;MAX('Invoerblad heterogene watergang'!$H$9:$H$17),"",'Uitgebreide invoer'!A106+(MAX('Invoerblad heterogene watergang'!$H$9:$H$17)/1000)))</f>
        <v>72.100000000000136</v>
      </c>
      <c r="B107" s="23">
        <f>IF(A107&lt;='Invoerblad heterogene watergang'!$H$9,'Invoerblad heterogene watergang'!$J$9,IF(A107&lt;='Invoerblad heterogene watergang'!$H$10,'Invoerblad heterogene watergang'!$J$10,IF(A107&lt;='Invoerblad heterogene watergang'!$H$11,'Invoerblad heterogene watergang'!$J$11,IF(A107&lt;='Invoerblad heterogene watergang'!$H$12,'Invoerblad heterogene watergang'!$J$12,IF(A107&lt;='Invoerblad heterogene watergang'!$H$13,'Invoerblad heterogene watergang'!$J$13,IF(A107&lt;='Invoerblad heterogene watergang'!$H$14,'Invoerblad heterogene watergang'!$J$14,IF(A107&lt;='Invoerblad heterogene watergang'!$H$15,'Invoerblad heterogene watergang'!$J$15,IF(A107&lt;='Invoerblad heterogene watergang'!$H$16,'Invoerblad heterogene watergang'!$J$16,IF(A107&lt;='Invoerblad heterogene watergang'!$H$17,'Invoerblad heterogene watergang'!$J$17,"")))))))))</f>
        <v>0.3</v>
      </c>
      <c r="C107" s="23" t="str">
        <f>IF(A107&lt;='Invoerblad heterogene watergang'!$H$9,'Invoerblad heterogene watergang'!$K$9,IF(A107&lt;='Invoerblad heterogene watergang'!$H$10,'Invoerblad heterogene watergang'!$K$10,IF(A107&lt;='Invoerblad heterogene watergang'!$H$11,'Invoerblad heterogene watergang'!$K$11,IF(A107&lt;='Invoerblad heterogene watergang'!$H$12,'Invoerblad heterogene watergang'!$K$12,IF(A107&lt;='Invoerblad heterogene watergang'!$H$13,'Invoerblad heterogene watergang'!$K$13,IF(A107&lt;='Invoerblad heterogene watergang'!$H$14,'Invoerblad heterogene watergang'!$K$14,IF(A107&lt;='Invoerblad heterogene watergang'!$H$15,'Invoerblad heterogene watergang'!$K$15,IF(A107&lt;='Invoerblad heterogene watergang'!$H$16,'Invoerblad heterogene watergang'!$K$16,IF(A107&lt;='Invoerblad heterogene watergang'!$H$17,'Invoerblad heterogene watergang'!$K$17,"")))))))))</f>
        <v>30 - Grasachtigen en ondergedoken soorten</v>
      </c>
      <c r="D107" s="23">
        <f t="shared" si="1"/>
        <v>30</v>
      </c>
      <c r="E107" s="23">
        <f>'Invoerblad heterogene watergang'!$F$9</f>
        <v>1.5</v>
      </c>
      <c r="F107" s="23">
        <f>'Invoerblad heterogene watergang'!$E$9</f>
        <v>1.2</v>
      </c>
      <c r="G107" s="23">
        <f>'Invoerblad heterogene watergang'!$B$9</f>
        <v>1.2</v>
      </c>
      <c r="H107" s="23">
        <f>'Invoerblad heterogene watergang'!$C$9</f>
        <v>1</v>
      </c>
      <c r="I107" s="23">
        <f>IF(B107="","",IF(A107&lt;='Invoerblad heterogene watergang'!$H$9,'Invoerblad heterogene watergang'!$N$9,IF(A107&lt;='Invoerblad heterogene watergang'!$H$10,'Invoerblad heterogene watergang'!$N$10,IF(A107&lt;='Invoerblad heterogene watergang'!$H$11,'Invoerblad heterogene watergang'!$N$11,IF(A107&lt;='Invoerblad heterogene watergang'!$H$12,'Invoerblad heterogene watergang'!$N$12,IF(A107&lt;='Invoerblad heterogene watergang'!$H$13,'Invoerblad heterogene watergang'!$N$13,IF(A107&lt;='Invoerblad heterogene watergang'!$H$14,'Invoerblad heterogene watergang'!$N$14,IF(A107&lt;='Invoerblad heterogene watergang'!$H$15,'Invoerblad heterogene watergang'!$N$15,IF(A107&lt;='Invoerblad heterogene watergang'!$H$16,'Invoerblad heterogene watergang'!$N$16,IF(A107&lt;='Invoerblad heterogene watergang'!$H$17,'Invoerblad heterogene watergang'!$N$17,""))))))))))</f>
        <v>1</v>
      </c>
      <c r="J107" s="23" t="str">
        <f>IF(A107&lt;='Invoerblad heterogene watergang'!$H$9,'Invoerblad heterogene watergang'!$O$9,IF(A107&lt;='Invoerblad heterogene watergang'!$H$10,'Invoerblad heterogene watergang'!$O$10,IF(A107&lt;='Invoerblad heterogene watergang'!$H$11,'Invoerblad heterogene watergang'!$O$11,IF(A107&lt;='Invoerblad heterogene watergang'!$H$12,'Invoerblad heterogene watergang'!$O$12,IF(A107&lt;='Invoerblad heterogene watergang'!$H$13,'Invoerblad heterogene watergang'!$O$13,IF(A107&lt;='Invoerblad heterogene watergang'!$H$14,'Invoerblad heterogene watergang'!$O$14,IF(A107&lt;='Invoerblad heterogene watergang'!$H$15,'Invoerblad heterogene watergang'!$O$15,IF(A107&lt;='Invoerblad heterogene watergang'!$H$16,'Invoerblad heterogene watergang'!$O$16,IF(A107&lt;='Invoerblad heterogene watergang'!$H$17,'Invoerblad heterogene watergang'!$O$17,"")))))))))</f>
        <v>Nee</v>
      </c>
      <c r="K107" s="23">
        <f>(IF(A107&lt;='Invoerblad heterogene watergang'!$H$9,'Invoerblad heterogene watergang'!$L$9,IF(A107&lt;='Invoerblad heterogene watergang'!$H$10,'Invoerblad heterogene watergang'!$L$10,IF(A107&lt;='Invoerblad heterogene watergang'!$H$11,'Invoerblad heterogene watergang'!$L$11,IF(A107&lt;='Invoerblad heterogene watergang'!$H$12,'Invoerblad heterogene watergang'!$L$12,IF(A107&lt;='Invoerblad heterogene watergang'!$H$13,'Invoerblad heterogene watergang'!$L$13,IF(A107&lt;='Invoerblad heterogene watergang'!$H$14,'Invoerblad heterogene watergang'!$L$14,IF(A107&lt;='Invoerblad heterogene watergang'!$H$15,'Invoerblad heterogene watergang'!$L$15,IF(A107&lt;='Invoerblad heterogene watergang'!$H$16,'Invoerblad heterogene watergang'!$L$16,IF(A107&lt;='Invoerblad heterogene watergang'!$H$17,'Invoerblad heterogene watergang'!$L$17,""))))))))))</f>
        <v>100</v>
      </c>
      <c r="L107" s="23" t="str">
        <f>(IF(A107&lt;='Invoerblad heterogene watergang'!$H$9,'Invoerblad heterogene watergang'!$M$9,IF(A107&lt;='Invoerblad heterogene watergang'!$H$10,'Invoerblad heterogene watergang'!$M$10,IF(A107&lt;='Invoerblad heterogene watergang'!$H$11,'Invoerblad heterogene watergang'!$M$11,IF(A107&lt;='Invoerblad heterogene watergang'!$H$12,'Invoerblad heterogene watergang'!$M$12,IF(A107&lt;='Invoerblad heterogene watergang'!$H$13,'Invoerblad heterogene watergang'!$M$13,IF(A107&lt;='Invoerblad heterogene watergang'!$H$14,'Invoerblad heterogene watergang'!$M$14,IF(A107&lt;='Invoerblad heterogene watergang'!$H$15,'Invoerblad heterogene watergang'!$M$15,IF(A107&lt;='Invoerblad heterogene watergang'!$H$16,'Invoerblad heterogene watergang'!$M$16,IF(A107&lt;='Invoerblad heterogene watergang'!$H$17,'Invoerblad heterogene watergang'!$M$17,""))))))))))</f>
        <v>Begroeiing volgt bodemverloop</v>
      </c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67"/>
      <c r="AD107" s="23"/>
      <c r="AE107" s="23"/>
    </row>
    <row r="108" spans="1:31" s="103" customFormat="1" x14ac:dyDescent="0.35">
      <c r="A108" s="24">
        <f>IF(A107="","",IF((A107+1)&gt;MAX('Invoerblad heterogene watergang'!$H$9:$H$17),"",'Uitgebreide invoer'!A107+(MAX('Invoerblad heterogene watergang'!$H$9:$H$17)/1000)))</f>
        <v>72.800000000000139</v>
      </c>
      <c r="B108" s="23">
        <f>IF(A108&lt;='Invoerblad heterogene watergang'!$H$9,'Invoerblad heterogene watergang'!$J$9,IF(A108&lt;='Invoerblad heterogene watergang'!$H$10,'Invoerblad heterogene watergang'!$J$10,IF(A108&lt;='Invoerblad heterogene watergang'!$H$11,'Invoerblad heterogene watergang'!$J$11,IF(A108&lt;='Invoerblad heterogene watergang'!$H$12,'Invoerblad heterogene watergang'!$J$12,IF(A108&lt;='Invoerblad heterogene watergang'!$H$13,'Invoerblad heterogene watergang'!$J$13,IF(A108&lt;='Invoerblad heterogene watergang'!$H$14,'Invoerblad heterogene watergang'!$J$14,IF(A108&lt;='Invoerblad heterogene watergang'!$H$15,'Invoerblad heterogene watergang'!$J$15,IF(A108&lt;='Invoerblad heterogene watergang'!$H$16,'Invoerblad heterogene watergang'!$J$16,IF(A108&lt;='Invoerblad heterogene watergang'!$H$17,'Invoerblad heterogene watergang'!$J$17,"")))))))))</f>
        <v>0.3</v>
      </c>
      <c r="C108" s="23" t="str">
        <f>IF(A108&lt;='Invoerblad heterogene watergang'!$H$9,'Invoerblad heterogene watergang'!$K$9,IF(A108&lt;='Invoerblad heterogene watergang'!$H$10,'Invoerblad heterogene watergang'!$K$10,IF(A108&lt;='Invoerblad heterogene watergang'!$H$11,'Invoerblad heterogene watergang'!$K$11,IF(A108&lt;='Invoerblad heterogene watergang'!$H$12,'Invoerblad heterogene watergang'!$K$12,IF(A108&lt;='Invoerblad heterogene watergang'!$H$13,'Invoerblad heterogene watergang'!$K$13,IF(A108&lt;='Invoerblad heterogene watergang'!$H$14,'Invoerblad heterogene watergang'!$K$14,IF(A108&lt;='Invoerblad heterogene watergang'!$H$15,'Invoerblad heterogene watergang'!$K$15,IF(A108&lt;='Invoerblad heterogene watergang'!$H$16,'Invoerblad heterogene watergang'!$K$16,IF(A108&lt;='Invoerblad heterogene watergang'!$H$17,'Invoerblad heterogene watergang'!$K$17,"")))))))))</f>
        <v>30 - Grasachtigen en ondergedoken soorten</v>
      </c>
      <c r="D108" s="23">
        <f t="shared" si="1"/>
        <v>30</v>
      </c>
      <c r="E108" s="23">
        <f>'Invoerblad heterogene watergang'!$F$9</f>
        <v>1.5</v>
      </c>
      <c r="F108" s="23">
        <f>'Invoerblad heterogene watergang'!$E$9</f>
        <v>1.2</v>
      </c>
      <c r="G108" s="23">
        <f>'Invoerblad heterogene watergang'!$B$9</f>
        <v>1.2</v>
      </c>
      <c r="H108" s="23">
        <f>'Invoerblad heterogene watergang'!$C$9</f>
        <v>1</v>
      </c>
      <c r="I108" s="23">
        <f>IF(B108="","",IF(A108&lt;='Invoerblad heterogene watergang'!$H$9,'Invoerblad heterogene watergang'!$N$9,IF(A108&lt;='Invoerblad heterogene watergang'!$H$10,'Invoerblad heterogene watergang'!$N$10,IF(A108&lt;='Invoerblad heterogene watergang'!$H$11,'Invoerblad heterogene watergang'!$N$11,IF(A108&lt;='Invoerblad heterogene watergang'!$H$12,'Invoerblad heterogene watergang'!$N$12,IF(A108&lt;='Invoerblad heterogene watergang'!$H$13,'Invoerblad heterogene watergang'!$N$13,IF(A108&lt;='Invoerblad heterogene watergang'!$H$14,'Invoerblad heterogene watergang'!$N$14,IF(A108&lt;='Invoerblad heterogene watergang'!$H$15,'Invoerblad heterogene watergang'!$N$15,IF(A108&lt;='Invoerblad heterogene watergang'!$H$16,'Invoerblad heterogene watergang'!$N$16,IF(A108&lt;='Invoerblad heterogene watergang'!$H$17,'Invoerblad heterogene watergang'!$N$17,""))))))))))</f>
        <v>1</v>
      </c>
      <c r="J108" s="23" t="str">
        <f>IF(A108&lt;='Invoerblad heterogene watergang'!$H$9,'Invoerblad heterogene watergang'!$O$9,IF(A108&lt;='Invoerblad heterogene watergang'!$H$10,'Invoerblad heterogene watergang'!$O$10,IF(A108&lt;='Invoerblad heterogene watergang'!$H$11,'Invoerblad heterogene watergang'!$O$11,IF(A108&lt;='Invoerblad heterogene watergang'!$H$12,'Invoerblad heterogene watergang'!$O$12,IF(A108&lt;='Invoerblad heterogene watergang'!$H$13,'Invoerblad heterogene watergang'!$O$13,IF(A108&lt;='Invoerblad heterogene watergang'!$H$14,'Invoerblad heterogene watergang'!$O$14,IF(A108&lt;='Invoerblad heterogene watergang'!$H$15,'Invoerblad heterogene watergang'!$O$15,IF(A108&lt;='Invoerblad heterogene watergang'!$H$16,'Invoerblad heterogene watergang'!$O$16,IF(A108&lt;='Invoerblad heterogene watergang'!$H$17,'Invoerblad heterogene watergang'!$O$17,"")))))))))</f>
        <v>Nee</v>
      </c>
      <c r="K108" s="23">
        <f>(IF(A108&lt;='Invoerblad heterogene watergang'!$H$9,'Invoerblad heterogene watergang'!$L$9,IF(A108&lt;='Invoerblad heterogene watergang'!$H$10,'Invoerblad heterogene watergang'!$L$10,IF(A108&lt;='Invoerblad heterogene watergang'!$H$11,'Invoerblad heterogene watergang'!$L$11,IF(A108&lt;='Invoerblad heterogene watergang'!$H$12,'Invoerblad heterogene watergang'!$L$12,IF(A108&lt;='Invoerblad heterogene watergang'!$H$13,'Invoerblad heterogene watergang'!$L$13,IF(A108&lt;='Invoerblad heterogene watergang'!$H$14,'Invoerblad heterogene watergang'!$L$14,IF(A108&lt;='Invoerblad heterogene watergang'!$H$15,'Invoerblad heterogene watergang'!$L$15,IF(A108&lt;='Invoerblad heterogene watergang'!$H$16,'Invoerblad heterogene watergang'!$L$16,IF(A108&lt;='Invoerblad heterogene watergang'!$H$17,'Invoerblad heterogene watergang'!$L$17,""))))))))))</f>
        <v>100</v>
      </c>
      <c r="L108" s="23" t="str">
        <f>(IF(A108&lt;='Invoerblad heterogene watergang'!$H$9,'Invoerblad heterogene watergang'!$M$9,IF(A108&lt;='Invoerblad heterogene watergang'!$H$10,'Invoerblad heterogene watergang'!$M$10,IF(A108&lt;='Invoerblad heterogene watergang'!$H$11,'Invoerblad heterogene watergang'!$M$11,IF(A108&lt;='Invoerblad heterogene watergang'!$H$12,'Invoerblad heterogene watergang'!$M$12,IF(A108&lt;='Invoerblad heterogene watergang'!$H$13,'Invoerblad heterogene watergang'!$M$13,IF(A108&lt;='Invoerblad heterogene watergang'!$H$14,'Invoerblad heterogene watergang'!$M$14,IF(A108&lt;='Invoerblad heterogene watergang'!$H$15,'Invoerblad heterogene watergang'!$M$15,IF(A108&lt;='Invoerblad heterogene watergang'!$H$16,'Invoerblad heterogene watergang'!$M$16,IF(A108&lt;='Invoerblad heterogene watergang'!$H$17,'Invoerblad heterogene watergang'!$M$17,""))))))))))</f>
        <v>Begroeiing volgt bodemverloop</v>
      </c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67"/>
      <c r="AD108" s="23"/>
      <c r="AE108" s="23"/>
    </row>
    <row r="109" spans="1:31" s="103" customFormat="1" x14ac:dyDescent="0.35">
      <c r="A109" s="24">
        <f>IF(A108="","",IF((A108+1)&gt;MAX('Invoerblad heterogene watergang'!$H$9:$H$17),"",'Uitgebreide invoer'!A108+(MAX('Invoerblad heterogene watergang'!$H$9:$H$17)/1000)))</f>
        <v>73.500000000000142</v>
      </c>
      <c r="B109" s="23">
        <f>IF(A109&lt;='Invoerblad heterogene watergang'!$H$9,'Invoerblad heterogene watergang'!$J$9,IF(A109&lt;='Invoerblad heterogene watergang'!$H$10,'Invoerblad heterogene watergang'!$J$10,IF(A109&lt;='Invoerblad heterogene watergang'!$H$11,'Invoerblad heterogene watergang'!$J$11,IF(A109&lt;='Invoerblad heterogene watergang'!$H$12,'Invoerblad heterogene watergang'!$J$12,IF(A109&lt;='Invoerblad heterogene watergang'!$H$13,'Invoerblad heterogene watergang'!$J$13,IF(A109&lt;='Invoerblad heterogene watergang'!$H$14,'Invoerblad heterogene watergang'!$J$14,IF(A109&lt;='Invoerblad heterogene watergang'!$H$15,'Invoerblad heterogene watergang'!$J$15,IF(A109&lt;='Invoerblad heterogene watergang'!$H$16,'Invoerblad heterogene watergang'!$J$16,IF(A109&lt;='Invoerblad heterogene watergang'!$H$17,'Invoerblad heterogene watergang'!$J$17,"")))))))))</f>
        <v>0.3</v>
      </c>
      <c r="C109" s="23" t="str">
        <f>IF(A109&lt;='Invoerblad heterogene watergang'!$H$9,'Invoerblad heterogene watergang'!$K$9,IF(A109&lt;='Invoerblad heterogene watergang'!$H$10,'Invoerblad heterogene watergang'!$K$10,IF(A109&lt;='Invoerblad heterogene watergang'!$H$11,'Invoerblad heterogene watergang'!$K$11,IF(A109&lt;='Invoerblad heterogene watergang'!$H$12,'Invoerblad heterogene watergang'!$K$12,IF(A109&lt;='Invoerblad heterogene watergang'!$H$13,'Invoerblad heterogene watergang'!$K$13,IF(A109&lt;='Invoerblad heterogene watergang'!$H$14,'Invoerblad heterogene watergang'!$K$14,IF(A109&lt;='Invoerblad heterogene watergang'!$H$15,'Invoerblad heterogene watergang'!$K$15,IF(A109&lt;='Invoerblad heterogene watergang'!$H$16,'Invoerblad heterogene watergang'!$K$16,IF(A109&lt;='Invoerblad heterogene watergang'!$H$17,'Invoerblad heterogene watergang'!$K$17,"")))))))))</f>
        <v>30 - Grasachtigen en ondergedoken soorten</v>
      </c>
      <c r="D109" s="23">
        <f t="shared" si="1"/>
        <v>30</v>
      </c>
      <c r="E109" s="23">
        <f>'Invoerblad heterogene watergang'!$F$9</f>
        <v>1.5</v>
      </c>
      <c r="F109" s="23">
        <f>'Invoerblad heterogene watergang'!$E$9</f>
        <v>1.2</v>
      </c>
      <c r="G109" s="23">
        <f>'Invoerblad heterogene watergang'!$B$9</f>
        <v>1.2</v>
      </c>
      <c r="H109" s="23">
        <f>'Invoerblad heterogene watergang'!$C$9</f>
        <v>1</v>
      </c>
      <c r="I109" s="23">
        <f>IF(B109="","",IF(A109&lt;='Invoerblad heterogene watergang'!$H$9,'Invoerblad heterogene watergang'!$N$9,IF(A109&lt;='Invoerblad heterogene watergang'!$H$10,'Invoerblad heterogene watergang'!$N$10,IF(A109&lt;='Invoerblad heterogene watergang'!$H$11,'Invoerblad heterogene watergang'!$N$11,IF(A109&lt;='Invoerblad heterogene watergang'!$H$12,'Invoerblad heterogene watergang'!$N$12,IF(A109&lt;='Invoerblad heterogene watergang'!$H$13,'Invoerblad heterogene watergang'!$N$13,IF(A109&lt;='Invoerblad heterogene watergang'!$H$14,'Invoerblad heterogene watergang'!$N$14,IF(A109&lt;='Invoerblad heterogene watergang'!$H$15,'Invoerblad heterogene watergang'!$N$15,IF(A109&lt;='Invoerblad heterogene watergang'!$H$16,'Invoerblad heterogene watergang'!$N$16,IF(A109&lt;='Invoerblad heterogene watergang'!$H$17,'Invoerblad heterogene watergang'!$N$17,""))))))))))</f>
        <v>1</v>
      </c>
      <c r="J109" s="23" t="str">
        <f>IF(A109&lt;='Invoerblad heterogene watergang'!$H$9,'Invoerblad heterogene watergang'!$O$9,IF(A109&lt;='Invoerblad heterogene watergang'!$H$10,'Invoerblad heterogene watergang'!$O$10,IF(A109&lt;='Invoerblad heterogene watergang'!$H$11,'Invoerblad heterogene watergang'!$O$11,IF(A109&lt;='Invoerblad heterogene watergang'!$H$12,'Invoerblad heterogene watergang'!$O$12,IF(A109&lt;='Invoerblad heterogene watergang'!$H$13,'Invoerblad heterogene watergang'!$O$13,IF(A109&lt;='Invoerblad heterogene watergang'!$H$14,'Invoerblad heterogene watergang'!$O$14,IF(A109&lt;='Invoerblad heterogene watergang'!$H$15,'Invoerblad heterogene watergang'!$O$15,IF(A109&lt;='Invoerblad heterogene watergang'!$H$16,'Invoerblad heterogene watergang'!$O$16,IF(A109&lt;='Invoerblad heterogene watergang'!$H$17,'Invoerblad heterogene watergang'!$O$17,"")))))))))</f>
        <v>Nee</v>
      </c>
      <c r="K109" s="23">
        <f>(IF(A109&lt;='Invoerblad heterogene watergang'!$H$9,'Invoerblad heterogene watergang'!$L$9,IF(A109&lt;='Invoerblad heterogene watergang'!$H$10,'Invoerblad heterogene watergang'!$L$10,IF(A109&lt;='Invoerblad heterogene watergang'!$H$11,'Invoerblad heterogene watergang'!$L$11,IF(A109&lt;='Invoerblad heterogene watergang'!$H$12,'Invoerblad heterogene watergang'!$L$12,IF(A109&lt;='Invoerblad heterogene watergang'!$H$13,'Invoerblad heterogene watergang'!$L$13,IF(A109&lt;='Invoerblad heterogene watergang'!$H$14,'Invoerblad heterogene watergang'!$L$14,IF(A109&lt;='Invoerblad heterogene watergang'!$H$15,'Invoerblad heterogene watergang'!$L$15,IF(A109&lt;='Invoerblad heterogene watergang'!$H$16,'Invoerblad heterogene watergang'!$L$16,IF(A109&lt;='Invoerblad heterogene watergang'!$H$17,'Invoerblad heterogene watergang'!$L$17,""))))))))))</f>
        <v>100</v>
      </c>
      <c r="L109" s="23" t="str">
        <f>(IF(A109&lt;='Invoerblad heterogene watergang'!$H$9,'Invoerblad heterogene watergang'!$M$9,IF(A109&lt;='Invoerblad heterogene watergang'!$H$10,'Invoerblad heterogene watergang'!$M$10,IF(A109&lt;='Invoerblad heterogene watergang'!$H$11,'Invoerblad heterogene watergang'!$M$11,IF(A109&lt;='Invoerblad heterogene watergang'!$H$12,'Invoerblad heterogene watergang'!$M$12,IF(A109&lt;='Invoerblad heterogene watergang'!$H$13,'Invoerblad heterogene watergang'!$M$13,IF(A109&lt;='Invoerblad heterogene watergang'!$H$14,'Invoerblad heterogene watergang'!$M$14,IF(A109&lt;='Invoerblad heterogene watergang'!$H$15,'Invoerblad heterogene watergang'!$M$15,IF(A109&lt;='Invoerblad heterogene watergang'!$H$16,'Invoerblad heterogene watergang'!$M$16,IF(A109&lt;='Invoerblad heterogene watergang'!$H$17,'Invoerblad heterogene watergang'!$M$17,""))))))))))</f>
        <v>Begroeiing volgt bodemverloop</v>
      </c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67"/>
      <c r="AD109" s="23"/>
      <c r="AE109" s="23"/>
    </row>
    <row r="110" spans="1:31" s="103" customFormat="1" x14ac:dyDescent="0.35">
      <c r="A110" s="24">
        <f>IF(A109="","",IF((A109+1)&gt;MAX('Invoerblad heterogene watergang'!$H$9:$H$17),"",'Uitgebreide invoer'!A109+(MAX('Invoerblad heterogene watergang'!$H$9:$H$17)/1000)))</f>
        <v>74.200000000000145</v>
      </c>
      <c r="B110" s="23">
        <f>IF(A110&lt;='Invoerblad heterogene watergang'!$H$9,'Invoerblad heterogene watergang'!$J$9,IF(A110&lt;='Invoerblad heterogene watergang'!$H$10,'Invoerblad heterogene watergang'!$J$10,IF(A110&lt;='Invoerblad heterogene watergang'!$H$11,'Invoerblad heterogene watergang'!$J$11,IF(A110&lt;='Invoerblad heterogene watergang'!$H$12,'Invoerblad heterogene watergang'!$J$12,IF(A110&lt;='Invoerblad heterogene watergang'!$H$13,'Invoerblad heterogene watergang'!$J$13,IF(A110&lt;='Invoerblad heterogene watergang'!$H$14,'Invoerblad heterogene watergang'!$J$14,IF(A110&lt;='Invoerblad heterogene watergang'!$H$15,'Invoerblad heterogene watergang'!$J$15,IF(A110&lt;='Invoerblad heterogene watergang'!$H$16,'Invoerblad heterogene watergang'!$J$16,IF(A110&lt;='Invoerblad heterogene watergang'!$H$17,'Invoerblad heterogene watergang'!$J$17,"")))))))))</f>
        <v>0.3</v>
      </c>
      <c r="C110" s="23" t="str">
        <f>IF(A110&lt;='Invoerblad heterogene watergang'!$H$9,'Invoerblad heterogene watergang'!$K$9,IF(A110&lt;='Invoerblad heterogene watergang'!$H$10,'Invoerblad heterogene watergang'!$K$10,IF(A110&lt;='Invoerblad heterogene watergang'!$H$11,'Invoerblad heterogene watergang'!$K$11,IF(A110&lt;='Invoerblad heterogene watergang'!$H$12,'Invoerblad heterogene watergang'!$K$12,IF(A110&lt;='Invoerblad heterogene watergang'!$H$13,'Invoerblad heterogene watergang'!$K$13,IF(A110&lt;='Invoerblad heterogene watergang'!$H$14,'Invoerblad heterogene watergang'!$K$14,IF(A110&lt;='Invoerblad heterogene watergang'!$H$15,'Invoerblad heterogene watergang'!$K$15,IF(A110&lt;='Invoerblad heterogene watergang'!$H$16,'Invoerblad heterogene watergang'!$K$16,IF(A110&lt;='Invoerblad heterogene watergang'!$H$17,'Invoerblad heterogene watergang'!$K$17,"")))))))))</f>
        <v>30 - Grasachtigen en ondergedoken soorten</v>
      </c>
      <c r="D110" s="23">
        <f t="shared" si="1"/>
        <v>30</v>
      </c>
      <c r="E110" s="23">
        <f>'Invoerblad heterogene watergang'!$F$9</f>
        <v>1.5</v>
      </c>
      <c r="F110" s="23">
        <f>'Invoerblad heterogene watergang'!$E$9</f>
        <v>1.2</v>
      </c>
      <c r="G110" s="23">
        <f>'Invoerblad heterogene watergang'!$B$9</f>
        <v>1.2</v>
      </c>
      <c r="H110" s="23">
        <f>'Invoerblad heterogene watergang'!$C$9</f>
        <v>1</v>
      </c>
      <c r="I110" s="23">
        <f>IF(B110="","",IF(A110&lt;='Invoerblad heterogene watergang'!$H$9,'Invoerblad heterogene watergang'!$N$9,IF(A110&lt;='Invoerblad heterogene watergang'!$H$10,'Invoerblad heterogene watergang'!$N$10,IF(A110&lt;='Invoerblad heterogene watergang'!$H$11,'Invoerblad heterogene watergang'!$N$11,IF(A110&lt;='Invoerblad heterogene watergang'!$H$12,'Invoerblad heterogene watergang'!$N$12,IF(A110&lt;='Invoerblad heterogene watergang'!$H$13,'Invoerblad heterogene watergang'!$N$13,IF(A110&lt;='Invoerblad heterogene watergang'!$H$14,'Invoerblad heterogene watergang'!$N$14,IF(A110&lt;='Invoerblad heterogene watergang'!$H$15,'Invoerblad heterogene watergang'!$N$15,IF(A110&lt;='Invoerblad heterogene watergang'!$H$16,'Invoerblad heterogene watergang'!$N$16,IF(A110&lt;='Invoerblad heterogene watergang'!$H$17,'Invoerblad heterogene watergang'!$N$17,""))))))))))</f>
        <v>1</v>
      </c>
      <c r="J110" s="23" t="str">
        <f>IF(A110&lt;='Invoerblad heterogene watergang'!$H$9,'Invoerblad heterogene watergang'!$O$9,IF(A110&lt;='Invoerblad heterogene watergang'!$H$10,'Invoerblad heterogene watergang'!$O$10,IF(A110&lt;='Invoerblad heterogene watergang'!$H$11,'Invoerblad heterogene watergang'!$O$11,IF(A110&lt;='Invoerblad heterogene watergang'!$H$12,'Invoerblad heterogene watergang'!$O$12,IF(A110&lt;='Invoerblad heterogene watergang'!$H$13,'Invoerblad heterogene watergang'!$O$13,IF(A110&lt;='Invoerblad heterogene watergang'!$H$14,'Invoerblad heterogene watergang'!$O$14,IF(A110&lt;='Invoerblad heterogene watergang'!$H$15,'Invoerblad heterogene watergang'!$O$15,IF(A110&lt;='Invoerblad heterogene watergang'!$H$16,'Invoerblad heterogene watergang'!$O$16,IF(A110&lt;='Invoerblad heterogene watergang'!$H$17,'Invoerblad heterogene watergang'!$O$17,"")))))))))</f>
        <v>Nee</v>
      </c>
      <c r="K110" s="23">
        <f>(IF(A110&lt;='Invoerblad heterogene watergang'!$H$9,'Invoerblad heterogene watergang'!$L$9,IF(A110&lt;='Invoerblad heterogene watergang'!$H$10,'Invoerblad heterogene watergang'!$L$10,IF(A110&lt;='Invoerblad heterogene watergang'!$H$11,'Invoerblad heterogene watergang'!$L$11,IF(A110&lt;='Invoerblad heterogene watergang'!$H$12,'Invoerblad heterogene watergang'!$L$12,IF(A110&lt;='Invoerblad heterogene watergang'!$H$13,'Invoerblad heterogene watergang'!$L$13,IF(A110&lt;='Invoerblad heterogene watergang'!$H$14,'Invoerblad heterogene watergang'!$L$14,IF(A110&lt;='Invoerblad heterogene watergang'!$H$15,'Invoerblad heterogene watergang'!$L$15,IF(A110&lt;='Invoerblad heterogene watergang'!$H$16,'Invoerblad heterogene watergang'!$L$16,IF(A110&lt;='Invoerblad heterogene watergang'!$H$17,'Invoerblad heterogene watergang'!$L$17,""))))))))))</f>
        <v>100</v>
      </c>
      <c r="L110" s="23" t="str">
        <f>(IF(A110&lt;='Invoerblad heterogene watergang'!$H$9,'Invoerblad heterogene watergang'!$M$9,IF(A110&lt;='Invoerblad heterogene watergang'!$H$10,'Invoerblad heterogene watergang'!$M$10,IF(A110&lt;='Invoerblad heterogene watergang'!$H$11,'Invoerblad heterogene watergang'!$M$11,IF(A110&lt;='Invoerblad heterogene watergang'!$H$12,'Invoerblad heterogene watergang'!$M$12,IF(A110&lt;='Invoerblad heterogene watergang'!$H$13,'Invoerblad heterogene watergang'!$M$13,IF(A110&lt;='Invoerblad heterogene watergang'!$H$14,'Invoerblad heterogene watergang'!$M$14,IF(A110&lt;='Invoerblad heterogene watergang'!$H$15,'Invoerblad heterogene watergang'!$M$15,IF(A110&lt;='Invoerblad heterogene watergang'!$H$16,'Invoerblad heterogene watergang'!$M$16,IF(A110&lt;='Invoerblad heterogene watergang'!$H$17,'Invoerblad heterogene watergang'!$M$17,""))))))))))</f>
        <v>Begroeiing volgt bodemverloop</v>
      </c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67"/>
      <c r="AD110" s="23"/>
      <c r="AE110" s="23"/>
    </row>
    <row r="111" spans="1:31" s="103" customFormat="1" x14ac:dyDescent="0.35">
      <c r="A111" s="24">
        <f>IF(A110="","",IF((A110+1)&gt;MAX('Invoerblad heterogene watergang'!$H$9:$H$17),"",'Uitgebreide invoer'!A110+(MAX('Invoerblad heterogene watergang'!$H$9:$H$17)/1000)))</f>
        <v>74.900000000000148</v>
      </c>
      <c r="B111" s="23">
        <f>IF(A111&lt;='Invoerblad heterogene watergang'!$H$9,'Invoerblad heterogene watergang'!$J$9,IF(A111&lt;='Invoerblad heterogene watergang'!$H$10,'Invoerblad heterogene watergang'!$J$10,IF(A111&lt;='Invoerblad heterogene watergang'!$H$11,'Invoerblad heterogene watergang'!$J$11,IF(A111&lt;='Invoerblad heterogene watergang'!$H$12,'Invoerblad heterogene watergang'!$J$12,IF(A111&lt;='Invoerblad heterogene watergang'!$H$13,'Invoerblad heterogene watergang'!$J$13,IF(A111&lt;='Invoerblad heterogene watergang'!$H$14,'Invoerblad heterogene watergang'!$J$14,IF(A111&lt;='Invoerblad heterogene watergang'!$H$15,'Invoerblad heterogene watergang'!$J$15,IF(A111&lt;='Invoerblad heterogene watergang'!$H$16,'Invoerblad heterogene watergang'!$J$16,IF(A111&lt;='Invoerblad heterogene watergang'!$H$17,'Invoerblad heterogene watergang'!$J$17,"")))))))))</f>
        <v>0.3</v>
      </c>
      <c r="C111" s="23" t="str">
        <f>IF(A111&lt;='Invoerblad heterogene watergang'!$H$9,'Invoerblad heterogene watergang'!$K$9,IF(A111&lt;='Invoerblad heterogene watergang'!$H$10,'Invoerblad heterogene watergang'!$K$10,IF(A111&lt;='Invoerblad heterogene watergang'!$H$11,'Invoerblad heterogene watergang'!$K$11,IF(A111&lt;='Invoerblad heterogene watergang'!$H$12,'Invoerblad heterogene watergang'!$K$12,IF(A111&lt;='Invoerblad heterogene watergang'!$H$13,'Invoerblad heterogene watergang'!$K$13,IF(A111&lt;='Invoerblad heterogene watergang'!$H$14,'Invoerblad heterogene watergang'!$K$14,IF(A111&lt;='Invoerblad heterogene watergang'!$H$15,'Invoerblad heterogene watergang'!$K$15,IF(A111&lt;='Invoerblad heterogene watergang'!$H$16,'Invoerblad heterogene watergang'!$K$16,IF(A111&lt;='Invoerblad heterogene watergang'!$H$17,'Invoerblad heterogene watergang'!$K$17,"")))))))))</f>
        <v>30 - Grasachtigen en ondergedoken soorten</v>
      </c>
      <c r="D111" s="23">
        <f t="shared" si="1"/>
        <v>30</v>
      </c>
      <c r="E111" s="23">
        <f>'Invoerblad heterogene watergang'!$F$9</f>
        <v>1.5</v>
      </c>
      <c r="F111" s="23">
        <f>'Invoerblad heterogene watergang'!$E$9</f>
        <v>1.2</v>
      </c>
      <c r="G111" s="23">
        <f>'Invoerblad heterogene watergang'!$B$9</f>
        <v>1.2</v>
      </c>
      <c r="H111" s="23">
        <f>'Invoerblad heterogene watergang'!$C$9</f>
        <v>1</v>
      </c>
      <c r="I111" s="23">
        <f>IF(B111="","",IF(A111&lt;='Invoerblad heterogene watergang'!$H$9,'Invoerblad heterogene watergang'!$N$9,IF(A111&lt;='Invoerblad heterogene watergang'!$H$10,'Invoerblad heterogene watergang'!$N$10,IF(A111&lt;='Invoerblad heterogene watergang'!$H$11,'Invoerblad heterogene watergang'!$N$11,IF(A111&lt;='Invoerblad heterogene watergang'!$H$12,'Invoerblad heterogene watergang'!$N$12,IF(A111&lt;='Invoerblad heterogene watergang'!$H$13,'Invoerblad heterogene watergang'!$N$13,IF(A111&lt;='Invoerblad heterogene watergang'!$H$14,'Invoerblad heterogene watergang'!$N$14,IF(A111&lt;='Invoerblad heterogene watergang'!$H$15,'Invoerblad heterogene watergang'!$N$15,IF(A111&lt;='Invoerblad heterogene watergang'!$H$16,'Invoerblad heterogene watergang'!$N$16,IF(A111&lt;='Invoerblad heterogene watergang'!$H$17,'Invoerblad heterogene watergang'!$N$17,""))))))))))</f>
        <v>1</v>
      </c>
      <c r="J111" s="23" t="str">
        <f>IF(A111&lt;='Invoerblad heterogene watergang'!$H$9,'Invoerblad heterogene watergang'!$O$9,IF(A111&lt;='Invoerblad heterogene watergang'!$H$10,'Invoerblad heterogene watergang'!$O$10,IF(A111&lt;='Invoerblad heterogene watergang'!$H$11,'Invoerblad heterogene watergang'!$O$11,IF(A111&lt;='Invoerblad heterogene watergang'!$H$12,'Invoerblad heterogene watergang'!$O$12,IF(A111&lt;='Invoerblad heterogene watergang'!$H$13,'Invoerblad heterogene watergang'!$O$13,IF(A111&lt;='Invoerblad heterogene watergang'!$H$14,'Invoerblad heterogene watergang'!$O$14,IF(A111&lt;='Invoerblad heterogene watergang'!$H$15,'Invoerblad heterogene watergang'!$O$15,IF(A111&lt;='Invoerblad heterogene watergang'!$H$16,'Invoerblad heterogene watergang'!$O$16,IF(A111&lt;='Invoerblad heterogene watergang'!$H$17,'Invoerblad heterogene watergang'!$O$17,"")))))))))</f>
        <v>Nee</v>
      </c>
      <c r="K111" s="23">
        <f>(IF(A111&lt;='Invoerblad heterogene watergang'!$H$9,'Invoerblad heterogene watergang'!$L$9,IF(A111&lt;='Invoerblad heterogene watergang'!$H$10,'Invoerblad heterogene watergang'!$L$10,IF(A111&lt;='Invoerblad heterogene watergang'!$H$11,'Invoerblad heterogene watergang'!$L$11,IF(A111&lt;='Invoerblad heterogene watergang'!$H$12,'Invoerblad heterogene watergang'!$L$12,IF(A111&lt;='Invoerblad heterogene watergang'!$H$13,'Invoerblad heterogene watergang'!$L$13,IF(A111&lt;='Invoerblad heterogene watergang'!$H$14,'Invoerblad heterogene watergang'!$L$14,IF(A111&lt;='Invoerblad heterogene watergang'!$H$15,'Invoerblad heterogene watergang'!$L$15,IF(A111&lt;='Invoerblad heterogene watergang'!$H$16,'Invoerblad heterogene watergang'!$L$16,IF(A111&lt;='Invoerblad heterogene watergang'!$H$17,'Invoerblad heterogene watergang'!$L$17,""))))))))))</f>
        <v>100</v>
      </c>
      <c r="L111" s="23" t="str">
        <f>(IF(A111&lt;='Invoerblad heterogene watergang'!$H$9,'Invoerblad heterogene watergang'!$M$9,IF(A111&lt;='Invoerblad heterogene watergang'!$H$10,'Invoerblad heterogene watergang'!$M$10,IF(A111&lt;='Invoerblad heterogene watergang'!$H$11,'Invoerblad heterogene watergang'!$M$11,IF(A111&lt;='Invoerblad heterogene watergang'!$H$12,'Invoerblad heterogene watergang'!$M$12,IF(A111&lt;='Invoerblad heterogene watergang'!$H$13,'Invoerblad heterogene watergang'!$M$13,IF(A111&lt;='Invoerblad heterogene watergang'!$H$14,'Invoerblad heterogene watergang'!$M$14,IF(A111&lt;='Invoerblad heterogene watergang'!$H$15,'Invoerblad heterogene watergang'!$M$15,IF(A111&lt;='Invoerblad heterogene watergang'!$H$16,'Invoerblad heterogene watergang'!$M$16,IF(A111&lt;='Invoerblad heterogene watergang'!$H$17,'Invoerblad heterogene watergang'!$M$17,""))))))))))</f>
        <v>Begroeiing volgt bodemverloop</v>
      </c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67"/>
      <c r="AD111" s="23"/>
      <c r="AE111" s="23"/>
    </row>
    <row r="112" spans="1:31" s="103" customFormat="1" x14ac:dyDescent="0.35">
      <c r="A112" s="24">
        <f>IF(A111="","",IF((A111+1)&gt;MAX('Invoerblad heterogene watergang'!$H$9:$H$17),"",'Uitgebreide invoer'!A111+(MAX('Invoerblad heterogene watergang'!$H$9:$H$17)/1000)))</f>
        <v>75.600000000000151</v>
      </c>
      <c r="B112" s="23">
        <f>IF(A112&lt;='Invoerblad heterogene watergang'!$H$9,'Invoerblad heterogene watergang'!$J$9,IF(A112&lt;='Invoerblad heterogene watergang'!$H$10,'Invoerblad heterogene watergang'!$J$10,IF(A112&lt;='Invoerblad heterogene watergang'!$H$11,'Invoerblad heterogene watergang'!$J$11,IF(A112&lt;='Invoerblad heterogene watergang'!$H$12,'Invoerblad heterogene watergang'!$J$12,IF(A112&lt;='Invoerblad heterogene watergang'!$H$13,'Invoerblad heterogene watergang'!$J$13,IF(A112&lt;='Invoerblad heterogene watergang'!$H$14,'Invoerblad heterogene watergang'!$J$14,IF(A112&lt;='Invoerblad heterogene watergang'!$H$15,'Invoerblad heterogene watergang'!$J$15,IF(A112&lt;='Invoerblad heterogene watergang'!$H$16,'Invoerblad heterogene watergang'!$J$16,IF(A112&lt;='Invoerblad heterogene watergang'!$H$17,'Invoerblad heterogene watergang'!$J$17,"")))))))))</f>
        <v>0.3</v>
      </c>
      <c r="C112" s="23" t="str">
        <f>IF(A112&lt;='Invoerblad heterogene watergang'!$H$9,'Invoerblad heterogene watergang'!$K$9,IF(A112&lt;='Invoerblad heterogene watergang'!$H$10,'Invoerblad heterogene watergang'!$K$10,IF(A112&lt;='Invoerblad heterogene watergang'!$H$11,'Invoerblad heterogene watergang'!$K$11,IF(A112&lt;='Invoerblad heterogene watergang'!$H$12,'Invoerblad heterogene watergang'!$K$12,IF(A112&lt;='Invoerblad heterogene watergang'!$H$13,'Invoerblad heterogene watergang'!$K$13,IF(A112&lt;='Invoerblad heterogene watergang'!$H$14,'Invoerblad heterogene watergang'!$K$14,IF(A112&lt;='Invoerblad heterogene watergang'!$H$15,'Invoerblad heterogene watergang'!$K$15,IF(A112&lt;='Invoerblad heterogene watergang'!$H$16,'Invoerblad heterogene watergang'!$K$16,IF(A112&lt;='Invoerblad heterogene watergang'!$H$17,'Invoerblad heterogene watergang'!$K$17,"")))))))))</f>
        <v>30 - Grasachtigen en ondergedoken soorten</v>
      </c>
      <c r="D112" s="23">
        <f t="shared" si="1"/>
        <v>30</v>
      </c>
      <c r="E112" s="23">
        <f>'Invoerblad heterogene watergang'!$F$9</f>
        <v>1.5</v>
      </c>
      <c r="F112" s="23">
        <f>'Invoerblad heterogene watergang'!$E$9</f>
        <v>1.2</v>
      </c>
      <c r="G112" s="23">
        <f>'Invoerblad heterogene watergang'!$B$9</f>
        <v>1.2</v>
      </c>
      <c r="H112" s="23">
        <f>'Invoerblad heterogene watergang'!$C$9</f>
        <v>1</v>
      </c>
      <c r="I112" s="23">
        <f>IF(B112="","",IF(A112&lt;='Invoerblad heterogene watergang'!$H$9,'Invoerblad heterogene watergang'!$N$9,IF(A112&lt;='Invoerblad heterogene watergang'!$H$10,'Invoerblad heterogene watergang'!$N$10,IF(A112&lt;='Invoerblad heterogene watergang'!$H$11,'Invoerblad heterogene watergang'!$N$11,IF(A112&lt;='Invoerblad heterogene watergang'!$H$12,'Invoerblad heterogene watergang'!$N$12,IF(A112&lt;='Invoerblad heterogene watergang'!$H$13,'Invoerblad heterogene watergang'!$N$13,IF(A112&lt;='Invoerblad heterogene watergang'!$H$14,'Invoerblad heterogene watergang'!$N$14,IF(A112&lt;='Invoerblad heterogene watergang'!$H$15,'Invoerblad heterogene watergang'!$N$15,IF(A112&lt;='Invoerblad heterogene watergang'!$H$16,'Invoerblad heterogene watergang'!$N$16,IF(A112&lt;='Invoerblad heterogene watergang'!$H$17,'Invoerblad heterogene watergang'!$N$17,""))))))))))</f>
        <v>1</v>
      </c>
      <c r="J112" s="23" t="str">
        <f>IF(A112&lt;='Invoerblad heterogene watergang'!$H$9,'Invoerblad heterogene watergang'!$O$9,IF(A112&lt;='Invoerblad heterogene watergang'!$H$10,'Invoerblad heterogene watergang'!$O$10,IF(A112&lt;='Invoerblad heterogene watergang'!$H$11,'Invoerblad heterogene watergang'!$O$11,IF(A112&lt;='Invoerblad heterogene watergang'!$H$12,'Invoerblad heterogene watergang'!$O$12,IF(A112&lt;='Invoerblad heterogene watergang'!$H$13,'Invoerblad heterogene watergang'!$O$13,IF(A112&lt;='Invoerblad heterogene watergang'!$H$14,'Invoerblad heterogene watergang'!$O$14,IF(A112&lt;='Invoerblad heterogene watergang'!$H$15,'Invoerblad heterogene watergang'!$O$15,IF(A112&lt;='Invoerblad heterogene watergang'!$H$16,'Invoerblad heterogene watergang'!$O$16,IF(A112&lt;='Invoerblad heterogene watergang'!$H$17,'Invoerblad heterogene watergang'!$O$17,"")))))))))</f>
        <v>Nee</v>
      </c>
      <c r="K112" s="23">
        <f>(IF(A112&lt;='Invoerblad heterogene watergang'!$H$9,'Invoerblad heterogene watergang'!$L$9,IF(A112&lt;='Invoerblad heterogene watergang'!$H$10,'Invoerblad heterogene watergang'!$L$10,IF(A112&lt;='Invoerblad heterogene watergang'!$H$11,'Invoerblad heterogene watergang'!$L$11,IF(A112&lt;='Invoerblad heterogene watergang'!$H$12,'Invoerblad heterogene watergang'!$L$12,IF(A112&lt;='Invoerblad heterogene watergang'!$H$13,'Invoerblad heterogene watergang'!$L$13,IF(A112&lt;='Invoerblad heterogene watergang'!$H$14,'Invoerblad heterogene watergang'!$L$14,IF(A112&lt;='Invoerblad heterogene watergang'!$H$15,'Invoerblad heterogene watergang'!$L$15,IF(A112&lt;='Invoerblad heterogene watergang'!$H$16,'Invoerblad heterogene watergang'!$L$16,IF(A112&lt;='Invoerblad heterogene watergang'!$H$17,'Invoerblad heterogene watergang'!$L$17,""))))))))))</f>
        <v>100</v>
      </c>
      <c r="L112" s="23" t="str">
        <f>(IF(A112&lt;='Invoerblad heterogene watergang'!$H$9,'Invoerblad heterogene watergang'!$M$9,IF(A112&lt;='Invoerblad heterogene watergang'!$H$10,'Invoerblad heterogene watergang'!$M$10,IF(A112&lt;='Invoerblad heterogene watergang'!$H$11,'Invoerblad heterogene watergang'!$M$11,IF(A112&lt;='Invoerblad heterogene watergang'!$H$12,'Invoerblad heterogene watergang'!$M$12,IF(A112&lt;='Invoerblad heterogene watergang'!$H$13,'Invoerblad heterogene watergang'!$M$13,IF(A112&lt;='Invoerblad heterogene watergang'!$H$14,'Invoerblad heterogene watergang'!$M$14,IF(A112&lt;='Invoerblad heterogene watergang'!$H$15,'Invoerblad heterogene watergang'!$M$15,IF(A112&lt;='Invoerblad heterogene watergang'!$H$16,'Invoerblad heterogene watergang'!$M$16,IF(A112&lt;='Invoerblad heterogene watergang'!$H$17,'Invoerblad heterogene watergang'!$M$17,""))))))))))</f>
        <v>Begroeiing volgt bodemverloop</v>
      </c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67"/>
      <c r="AD112" s="23"/>
      <c r="AE112" s="23"/>
    </row>
    <row r="113" spans="1:31" s="103" customFormat="1" x14ac:dyDescent="0.35">
      <c r="A113" s="24">
        <f>IF(A112="","",IF((A112+1)&gt;MAX('Invoerblad heterogene watergang'!$H$9:$H$17),"",'Uitgebreide invoer'!A112+(MAX('Invoerblad heterogene watergang'!$H$9:$H$17)/1000)))</f>
        <v>76.300000000000153</v>
      </c>
      <c r="B113" s="23">
        <f>IF(A113&lt;='Invoerblad heterogene watergang'!$H$9,'Invoerblad heterogene watergang'!$J$9,IF(A113&lt;='Invoerblad heterogene watergang'!$H$10,'Invoerblad heterogene watergang'!$J$10,IF(A113&lt;='Invoerblad heterogene watergang'!$H$11,'Invoerblad heterogene watergang'!$J$11,IF(A113&lt;='Invoerblad heterogene watergang'!$H$12,'Invoerblad heterogene watergang'!$J$12,IF(A113&lt;='Invoerblad heterogene watergang'!$H$13,'Invoerblad heterogene watergang'!$J$13,IF(A113&lt;='Invoerblad heterogene watergang'!$H$14,'Invoerblad heterogene watergang'!$J$14,IF(A113&lt;='Invoerblad heterogene watergang'!$H$15,'Invoerblad heterogene watergang'!$J$15,IF(A113&lt;='Invoerblad heterogene watergang'!$H$16,'Invoerblad heterogene watergang'!$J$16,IF(A113&lt;='Invoerblad heterogene watergang'!$H$17,'Invoerblad heterogene watergang'!$J$17,"")))))))))</f>
        <v>0.3</v>
      </c>
      <c r="C113" s="23" t="str">
        <f>IF(A113&lt;='Invoerblad heterogene watergang'!$H$9,'Invoerblad heterogene watergang'!$K$9,IF(A113&lt;='Invoerblad heterogene watergang'!$H$10,'Invoerblad heterogene watergang'!$K$10,IF(A113&lt;='Invoerblad heterogene watergang'!$H$11,'Invoerblad heterogene watergang'!$K$11,IF(A113&lt;='Invoerblad heterogene watergang'!$H$12,'Invoerblad heterogene watergang'!$K$12,IF(A113&lt;='Invoerblad heterogene watergang'!$H$13,'Invoerblad heterogene watergang'!$K$13,IF(A113&lt;='Invoerblad heterogene watergang'!$H$14,'Invoerblad heterogene watergang'!$K$14,IF(A113&lt;='Invoerblad heterogene watergang'!$H$15,'Invoerblad heterogene watergang'!$K$15,IF(A113&lt;='Invoerblad heterogene watergang'!$H$16,'Invoerblad heterogene watergang'!$K$16,IF(A113&lt;='Invoerblad heterogene watergang'!$H$17,'Invoerblad heterogene watergang'!$K$17,"")))))))))</f>
        <v>30 - Grasachtigen en ondergedoken soorten</v>
      </c>
      <c r="D113" s="23">
        <f t="shared" si="1"/>
        <v>30</v>
      </c>
      <c r="E113" s="23">
        <f>'Invoerblad heterogene watergang'!$F$9</f>
        <v>1.5</v>
      </c>
      <c r="F113" s="23">
        <f>'Invoerblad heterogene watergang'!$E$9</f>
        <v>1.2</v>
      </c>
      <c r="G113" s="23">
        <f>'Invoerblad heterogene watergang'!$B$9</f>
        <v>1.2</v>
      </c>
      <c r="H113" s="23">
        <f>'Invoerblad heterogene watergang'!$C$9</f>
        <v>1</v>
      </c>
      <c r="I113" s="23">
        <f>IF(B113="","",IF(A113&lt;='Invoerblad heterogene watergang'!$H$9,'Invoerblad heterogene watergang'!$N$9,IF(A113&lt;='Invoerblad heterogene watergang'!$H$10,'Invoerblad heterogene watergang'!$N$10,IF(A113&lt;='Invoerblad heterogene watergang'!$H$11,'Invoerblad heterogene watergang'!$N$11,IF(A113&lt;='Invoerblad heterogene watergang'!$H$12,'Invoerblad heterogene watergang'!$N$12,IF(A113&lt;='Invoerblad heterogene watergang'!$H$13,'Invoerblad heterogene watergang'!$N$13,IF(A113&lt;='Invoerblad heterogene watergang'!$H$14,'Invoerblad heterogene watergang'!$N$14,IF(A113&lt;='Invoerblad heterogene watergang'!$H$15,'Invoerblad heterogene watergang'!$N$15,IF(A113&lt;='Invoerblad heterogene watergang'!$H$16,'Invoerblad heterogene watergang'!$N$16,IF(A113&lt;='Invoerblad heterogene watergang'!$H$17,'Invoerblad heterogene watergang'!$N$17,""))))))))))</f>
        <v>1</v>
      </c>
      <c r="J113" s="23" t="str">
        <f>IF(A113&lt;='Invoerblad heterogene watergang'!$H$9,'Invoerblad heterogene watergang'!$O$9,IF(A113&lt;='Invoerblad heterogene watergang'!$H$10,'Invoerblad heterogene watergang'!$O$10,IF(A113&lt;='Invoerblad heterogene watergang'!$H$11,'Invoerblad heterogene watergang'!$O$11,IF(A113&lt;='Invoerblad heterogene watergang'!$H$12,'Invoerblad heterogene watergang'!$O$12,IF(A113&lt;='Invoerblad heterogene watergang'!$H$13,'Invoerblad heterogene watergang'!$O$13,IF(A113&lt;='Invoerblad heterogene watergang'!$H$14,'Invoerblad heterogene watergang'!$O$14,IF(A113&lt;='Invoerblad heterogene watergang'!$H$15,'Invoerblad heterogene watergang'!$O$15,IF(A113&lt;='Invoerblad heterogene watergang'!$H$16,'Invoerblad heterogene watergang'!$O$16,IF(A113&lt;='Invoerblad heterogene watergang'!$H$17,'Invoerblad heterogene watergang'!$O$17,"")))))))))</f>
        <v>Nee</v>
      </c>
      <c r="K113" s="23">
        <f>(IF(A113&lt;='Invoerblad heterogene watergang'!$H$9,'Invoerblad heterogene watergang'!$L$9,IF(A113&lt;='Invoerblad heterogene watergang'!$H$10,'Invoerblad heterogene watergang'!$L$10,IF(A113&lt;='Invoerblad heterogene watergang'!$H$11,'Invoerblad heterogene watergang'!$L$11,IF(A113&lt;='Invoerblad heterogene watergang'!$H$12,'Invoerblad heterogene watergang'!$L$12,IF(A113&lt;='Invoerblad heterogene watergang'!$H$13,'Invoerblad heterogene watergang'!$L$13,IF(A113&lt;='Invoerblad heterogene watergang'!$H$14,'Invoerblad heterogene watergang'!$L$14,IF(A113&lt;='Invoerblad heterogene watergang'!$H$15,'Invoerblad heterogene watergang'!$L$15,IF(A113&lt;='Invoerblad heterogene watergang'!$H$16,'Invoerblad heterogene watergang'!$L$16,IF(A113&lt;='Invoerblad heterogene watergang'!$H$17,'Invoerblad heterogene watergang'!$L$17,""))))))))))</f>
        <v>100</v>
      </c>
      <c r="L113" s="23" t="str">
        <f>(IF(A113&lt;='Invoerblad heterogene watergang'!$H$9,'Invoerblad heterogene watergang'!$M$9,IF(A113&lt;='Invoerblad heterogene watergang'!$H$10,'Invoerblad heterogene watergang'!$M$10,IF(A113&lt;='Invoerblad heterogene watergang'!$H$11,'Invoerblad heterogene watergang'!$M$11,IF(A113&lt;='Invoerblad heterogene watergang'!$H$12,'Invoerblad heterogene watergang'!$M$12,IF(A113&lt;='Invoerblad heterogene watergang'!$H$13,'Invoerblad heterogene watergang'!$M$13,IF(A113&lt;='Invoerblad heterogene watergang'!$H$14,'Invoerblad heterogene watergang'!$M$14,IF(A113&lt;='Invoerblad heterogene watergang'!$H$15,'Invoerblad heterogene watergang'!$M$15,IF(A113&lt;='Invoerblad heterogene watergang'!$H$16,'Invoerblad heterogene watergang'!$M$16,IF(A113&lt;='Invoerblad heterogene watergang'!$H$17,'Invoerblad heterogene watergang'!$M$17,""))))))))))</f>
        <v>Begroeiing volgt bodemverloop</v>
      </c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67"/>
      <c r="AD113" s="23"/>
      <c r="AE113" s="23"/>
    </row>
    <row r="114" spans="1:31" s="103" customFormat="1" x14ac:dyDescent="0.35">
      <c r="A114" s="24">
        <f>IF(A113="","",IF((A113+1)&gt;MAX('Invoerblad heterogene watergang'!$H$9:$H$17),"",'Uitgebreide invoer'!A113+(MAX('Invoerblad heterogene watergang'!$H$9:$H$17)/1000)))</f>
        <v>77.000000000000156</v>
      </c>
      <c r="B114" s="23">
        <f>IF(A114&lt;='Invoerblad heterogene watergang'!$H$9,'Invoerblad heterogene watergang'!$J$9,IF(A114&lt;='Invoerblad heterogene watergang'!$H$10,'Invoerblad heterogene watergang'!$J$10,IF(A114&lt;='Invoerblad heterogene watergang'!$H$11,'Invoerblad heterogene watergang'!$J$11,IF(A114&lt;='Invoerblad heterogene watergang'!$H$12,'Invoerblad heterogene watergang'!$J$12,IF(A114&lt;='Invoerblad heterogene watergang'!$H$13,'Invoerblad heterogene watergang'!$J$13,IF(A114&lt;='Invoerblad heterogene watergang'!$H$14,'Invoerblad heterogene watergang'!$J$14,IF(A114&lt;='Invoerblad heterogene watergang'!$H$15,'Invoerblad heterogene watergang'!$J$15,IF(A114&lt;='Invoerblad heterogene watergang'!$H$16,'Invoerblad heterogene watergang'!$J$16,IF(A114&lt;='Invoerblad heterogene watergang'!$H$17,'Invoerblad heterogene watergang'!$J$17,"")))))))))</f>
        <v>0.3</v>
      </c>
      <c r="C114" s="23" t="str">
        <f>IF(A114&lt;='Invoerblad heterogene watergang'!$H$9,'Invoerblad heterogene watergang'!$K$9,IF(A114&lt;='Invoerblad heterogene watergang'!$H$10,'Invoerblad heterogene watergang'!$K$10,IF(A114&lt;='Invoerblad heterogene watergang'!$H$11,'Invoerblad heterogene watergang'!$K$11,IF(A114&lt;='Invoerblad heterogene watergang'!$H$12,'Invoerblad heterogene watergang'!$K$12,IF(A114&lt;='Invoerblad heterogene watergang'!$H$13,'Invoerblad heterogene watergang'!$K$13,IF(A114&lt;='Invoerblad heterogene watergang'!$H$14,'Invoerblad heterogene watergang'!$K$14,IF(A114&lt;='Invoerblad heterogene watergang'!$H$15,'Invoerblad heterogene watergang'!$K$15,IF(A114&lt;='Invoerblad heterogene watergang'!$H$16,'Invoerblad heterogene watergang'!$K$16,IF(A114&lt;='Invoerblad heterogene watergang'!$H$17,'Invoerblad heterogene watergang'!$K$17,"")))))))))</f>
        <v>30 - Grasachtigen en ondergedoken soorten</v>
      </c>
      <c r="D114" s="23">
        <f t="shared" si="1"/>
        <v>30</v>
      </c>
      <c r="E114" s="23">
        <f>'Invoerblad heterogene watergang'!$F$9</f>
        <v>1.5</v>
      </c>
      <c r="F114" s="23">
        <f>'Invoerblad heterogene watergang'!$E$9</f>
        <v>1.2</v>
      </c>
      <c r="G114" s="23">
        <f>'Invoerblad heterogene watergang'!$B$9</f>
        <v>1.2</v>
      </c>
      <c r="H114" s="23">
        <f>'Invoerblad heterogene watergang'!$C$9</f>
        <v>1</v>
      </c>
      <c r="I114" s="23">
        <f>IF(B114="","",IF(A114&lt;='Invoerblad heterogene watergang'!$H$9,'Invoerblad heterogene watergang'!$N$9,IF(A114&lt;='Invoerblad heterogene watergang'!$H$10,'Invoerblad heterogene watergang'!$N$10,IF(A114&lt;='Invoerblad heterogene watergang'!$H$11,'Invoerblad heterogene watergang'!$N$11,IF(A114&lt;='Invoerblad heterogene watergang'!$H$12,'Invoerblad heterogene watergang'!$N$12,IF(A114&lt;='Invoerblad heterogene watergang'!$H$13,'Invoerblad heterogene watergang'!$N$13,IF(A114&lt;='Invoerblad heterogene watergang'!$H$14,'Invoerblad heterogene watergang'!$N$14,IF(A114&lt;='Invoerblad heterogene watergang'!$H$15,'Invoerblad heterogene watergang'!$N$15,IF(A114&lt;='Invoerblad heterogene watergang'!$H$16,'Invoerblad heterogene watergang'!$N$16,IF(A114&lt;='Invoerblad heterogene watergang'!$H$17,'Invoerblad heterogene watergang'!$N$17,""))))))))))</f>
        <v>1</v>
      </c>
      <c r="J114" s="23" t="str">
        <f>IF(A114&lt;='Invoerblad heterogene watergang'!$H$9,'Invoerblad heterogene watergang'!$O$9,IF(A114&lt;='Invoerblad heterogene watergang'!$H$10,'Invoerblad heterogene watergang'!$O$10,IF(A114&lt;='Invoerblad heterogene watergang'!$H$11,'Invoerblad heterogene watergang'!$O$11,IF(A114&lt;='Invoerblad heterogene watergang'!$H$12,'Invoerblad heterogene watergang'!$O$12,IF(A114&lt;='Invoerblad heterogene watergang'!$H$13,'Invoerblad heterogene watergang'!$O$13,IF(A114&lt;='Invoerblad heterogene watergang'!$H$14,'Invoerblad heterogene watergang'!$O$14,IF(A114&lt;='Invoerblad heterogene watergang'!$H$15,'Invoerblad heterogene watergang'!$O$15,IF(A114&lt;='Invoerblad heterogene watergang'!$H$16,'Invoerblad heterogene watergang'!$O$16,IF(A114&lt;='Invoerblad heterogene watergang'!$H$17,'Invoerblad heterogene watergang'!$O$17,"")))))))))</f>
        <v>Nee</v>
      </c>
      <c r="K114" s="23">
        <f>(IF(A114&lt;='Invoerblad heterogene watergang'!$H$9,'Invoerblad heterogene watergang'!$L$9,IF(A114&lt;='Invoerblad heterogene watergang'!$H$10,'Invoerblad heterogene watergang'!$L$10,IF(A114&lt;='Invoerblad heterogene watergang'!$H$11,'Invoerblad heterogene watergang'!$L$11,IF(A114&lt;='Invoerblad heterogene watergang'!$H$12,'Invoerblad heterogene watergang'!$L$12,IF(A114&lt;='Invoerblad heterogene watergang'!$H$13,'Invoerblad heterogene watergang'!$L$13,IF(A114&lt;='Invoerblad heterogene watergang'!$H$14,'Invoerblad heterogene watergang'!$L$14,IF(A114&lt;='Invoerblad heterogene watergang'!$H$15,'Invoerblad heterogene watergang'!$L$15,IF(A114&lt;='Invoerblad heterogene watergang'!$H$16,'Invoerblad heterogene watergang'!$L$16,IF(A114&lt;='Invoerblad heterogene watergang'!$H$17,'Invoerblad heterogene watergang'!$L$17,""))))))))))</f>
        <v>100</v>
      </c>
      <c r="L114" s="23" t="str">
        <f>(IF(A114&lt;='Invoerblad heterogene watergang'!$H$9,'Invoerblad heterogene watergang'!$M$9,IF(A114&lt;='Invoerblad heterogene watergang'!$H$10,'Invoerblad heterogene watergang'!$M$10,IF(A114&lt;='Invoerblad heterogene watergang'!$H$11,'Invoerblad heterogene watergang'!$M$11,IF(A114&lt;='Invoerblad heterogene watergang'!$H$12,'Invoerblad heterogene watergang'!$M$12,IF(A114&lt;='Invoerblad heterogene watergang'!$H$13,'Invoerblad heterogene watergang'!$M$13,IF(A114&lt;='Invoerblad heterogene watergang'!$H$14,'Invoerblad heterogene watergang'!$M$14,IF(A114&lt;='Invoerblad heterogene watergang'!$H$15,'Invoerblad heterogene watergang'!$M$15,IF(A114&lt;='Invoerblad heterogene watergang'!$H$16,'Invoerblad heterogene watergang'!$M$16,IF(A114&lt;='Invoerblad heterogene watergang'!$H$17,'Invoerblad heterogene watergang'!$M$17,""))))))))))</f>
        <v>Begroeiing volgt bodemverloop</v>
      </c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67"/>
      <c r="AD114" s="23"/>
      <c r="AE114" s="23"/>
    </row>
    <row r="115" spans="1:31" s="103" customFormat="1" x14ac:dyDescent="0.35">
      <c r="A115" s="24">
        <f>IF(A114="","",IF((A114+1)&gt;MAX('Invoerblad heterogene watergang'!$H$9:$H$17),"",'Uitgebreide invoer'!A114+(MAX('Invoerblad heterogene watergang'!$H$9:$H$17)/1000)))</f>
        <v>77.700000000000159</v>
      </c>
      <c r="B115" s="23">
        <f>IF(A115&lt;='Invoerblad heterogene watergang'!$H$9,'Invoerblad heterogene watergang'!$J$9,IF(A115&lt;='Invoerblad heterogene watergang'!$H$10,'Invoerblad heterogene watergang'!$J$10,IF(A115&lt;='Invoerblad heterogene watergang'!$H$11,'Invoerblad heterogene watergang'!$J$11,IF(A115&lt;='Invoerblad heterogene watergang'!$H$12,'Invoerblad heterogene watergang'!$J$12,IF(A115&lt;='Invoerblad heterogene watergang'!$H$13,'Invoerblad heterogene watergang'!$J$13,IF(A115&lt;='Invoerblad heterogene watergang'!$H$14,'Invoerblad heterogene watergang'!$J$14,IF(A115&lt;='Invoerblad heterogene watergang'!$H$15,'Invoerblad heterogene watergang'!$J$15,IF(A115&lt;='Invoerblad heterogene watergang'!$H$16,'Invoerblad heterogene watergang'!$J$16,IF(A115&lt;='Invoerblad heterogene watergang'!$H$17,'Invoerblad heterogene watergang'!$J$17,"")))))))))</f>
        <v>0.3</v>
      </c>
      <c r="C115" s="23" t="str">
        <f>IF(A115&lt;='Invoerblad heterogene watergang'!$H$9,'Invoerblad heterogene watergang'!$K$9,IF(A115&lt;='Invoerblad heterogene watergang'!$H$10,'Invoerblad heterogene watergang'!$K$10,IF(A115&lt;='Invoerblad heterogene watergang'!$H$11,'Invoerblad heterogene watergang'!$K$11,IF(A115&lt;='Invoerblad heterogene watergang'!$H$12,'Invoerblad heterogene watergang'!$K$12,IF(A115&lt;='Invoerblad heterogene watergang'!$H$13,'Invoerblad heterogene watergang'!$K$13,IF(A115&lt;='Invoerblad heterogene watergang'!$H$14,'Invoerblad heterogene watergang'!$K$14,IF(A115&lt;='Invoerblad heterogene watergang'!$H$15,'Invoerblad heterogene watergang'!$K$15,IF(A115&lt;='Invoerblad heterogene watergang'!$H$16,'Invoerblad heterogene watergang'!$K$16,IF(A115&lt;='Invoerblad heterogene watergang'!$H$17,'Invoerblad heterogene watergang'!$K$17,"")))))))))</f>
        <v>30 - Grasachtigen en ondergedoken soorten</v>
      </c>
      <c r="D115" s="23">
        <f t="shared" si="1"/>
        <v>30</v>
      </c>
      <c r="E115" s="23">
        <f>'Invoerblad heterogene watergang'!$F$9</f>
        <v>1.5</v>
      </c>
      <c r="F115" s="23">
        <f>'Invoerblad heterogene watergang'!$E$9</f>
        <v>1.2</v>
      </c>
      <c r="G115" s="23">
        <f>'Invoerblad heterogene watergang'!$B$9</f>
        <v>1.2</v>
      </c>
      <c r="H115" s="23">
        <f>'Invoerblad heterogene watergang'!$C$9</f>
        <v>1</v>
      </c>
      <c r="I115" s="23">
        <f>IF(B115="","",IF(A115&lt;='Invoerblad heterogene watergang'!$H$9,'Invoerblad heterogene watergang'!$N$9,IF(A115&lt;='Invoerblad heterogene watergang'!$H$10,'Invoerblad heterogene watergang'!$N$10,IF(A115&lt;='Invoerblad heterogene watergang'!$H$11,'Invoerblad heterogene watergang'!$N$11,IF(A115&lt;='Invoerblad heterogene watergang'!$H$12,'Invoerblad heterogene watergang'!$N$12,IF(A115&lt;='Invoerblad heterogene watergang'!$H$13,'Invoerblad heterogene watergang'!$N$13,IF(A115&lt;='Invoerblad heterogene watergang'!$H$14,'Invoerblad heterogene watergang'!$N$14,IF(A115&lt;='Invoerblad heterogene watergang'!$H$15,'Invoerblad heterogene watergang'!$N$15,IF(A115&lt;='Invoerblad heterogene watergang'!$H$16,'Invoerblad heterogene watergang'!$N$16,IF(A115&lt;='Invoerblad heterogene watergang'!$H$17,'Invoerblad heterogene watergang'!$N$17,""))))))))))</f>
        <v>1</v>
      </c>
      <c r="J115" s="23" t="str">
        <f>IF(A115&lt;='Invoerblad heterogene watergang'!$H$9,'Invoerblad heterogene watergang'!$O$9,IF(A115&lt;='Invoerblad heterogene watergang'!$H$10,'Invoerblad heterogene watergang'!$O$10,IF(A115&lt;='Invoerblad heterogene watergang'!$H$11,'Invoerblad heterogene watergang'!$O$11,IF(A115&lt;='Invoerblad heterogene watergang'!$H$12,'Invoerblad heterogene watergang'!$O$12,IF(A115&lt;='Invoerblad heterogene watergang'!$H$13,'Invoerblad heterogene watergang'!$O$13,IF(A115&lt;='Invoerblad heterogene watergang'!$H$14,'Invoerblad heterogene watergang'!$O$14,IF(A115&lt;='Invoerblad heterogene watergang'!$H$15,'Invoerblad heterogene watergang'!$O$15,IF(A115&lt;='Invoerblad heterogene watergang'!$H$16,'Invoerblad heterogene watergang'!$O$16,IF(A115&lt;='Invoerblad heterogene watergang'!$H$17,'Invoerblad heterogene watergang'!$O$17,"")))))))))</f>
        <v>Nee</v>
      </c>
      <c r="K115" s="23">
        <f>(IF(A115&lt;='Invoerblad heterogene watergang'!$H$9,'Invoerblad heterogene watergang'!$L$9,IF(A115&lt;='Invoerblad heterogene watergang'!$H$10,'Invoerblad heterogene watergang'!$L$10,IF(A115&lt;='Invoerblad heterogene watergang'!$H$11,'Invoerblad heterogene watergang'!$L$11,IF(A115&lt;='Invoerblad heterogene watergang'!$H$12,'Invoerblad heterogene watergang'!$L$12,IF(A115&lt;='Invoerblad heterogene watergang'!$H$13,'Invoerblad heterogene watergang'!$L$13,IF(A115&lt;='Invoerblad heterogene watergang'!$H$14,'Invoerblad heterogene watergang'!$L$14,IF(A115&lt;='Invoerblad heterogene watergang'!$H$15,'Invoerblad heterogene watergang'!$L$15,IF(A115&lt;='Invoerblad heterogene watergang'!$H$16,'Invoerblad heterogene watergang'!$L$16,IF(A115&lt;='Invoerblad heterogene watergang'!$H$17,'Invoerblad heterogene watergang'!$L$17,""))))))))))</f>
        <v>100</v>
      </c>
      <c r="L115" s="23" t="str">
        <f>(IF(A115&lt;='Invoerblad heterogene watergang'!$H$9,'Invoerblad heterogene watergang'!$M$9,IF(A115&lt;='Invoerblad heterogene watergang'!$H$10,'Invoerblad heterogene watergang'!$M$10,IF(A115&lt;='Invoerblad heterogene watergang'!$H$11,'Invoerblad heterogene watergang'!$M$11,IF(A115&lt;='Invoerblad heterogene watergang'!$H$12,'Invoerblad heterogene watergang'!$M$12,IF(A115&lt;='Invoerblad heterogene watergang'!$H$13,'Invoerblad heterogene watergang'!$M$13,IF(A115&lt;='Invoerblad heterogene watergang'!$H$14,'Invoerblad heterogene watergang'!$M$14,IF(A115&lt;='Invoerblad heterogene watergang'!$H$15,'Invoerblad heterogene watergang'!$M$15,IF(A115&lt;='Invoerblad heterogene watergang'!$H$16,'Invoerblad heterogene watergang'!$M$16,IF(A115&lt;='Invoerblad heterogene watergang'!$H$17,'Invoerblad heterogene watergang'!$M$17,""))))))))))</f>
        <v>Begroeiing volgt bodemverloop</v>
      </c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67"/>
      <c r="AD115" s="23"/>
      <c r="AE115" s="23"/>
    </row>
    <row r="116" spans="1:31" s="103" customFormat="1" x14ac:dyDescent="0.35">
      <c r="A116" s="24">
        <f>IF(A115="","",IF((A115+1)&gt;MAX('Invoerblad heterogene watergang'!$H$9:$H$17),"",'Uitgebreide invoer'!A115+(MAX('Invoerblad heterogene watergang'!$H$9:$H$17)/1000)))</f>
        <v>78.400000000000162</v>
      </c>
      <c r="B116" s="23">
        <f>IF(A116&lt;='Invoerblad heterogene watergang'!$H$9,'Invoerblad heterogene watergang'!$J$9,IF(A116&lt;='Invoerblad heterogene watergang'!$H$10,'Invoerblad heterogene watergang'!$J$10,IF(A116&lt;='Invoerblad heterogene watergang'!$H$11,'Invoerblad heterogene watergang'!$J$11,IF(A116&lt;='Invoerblad heterogene watergang'!$H$12,'Invoerblad heterogene watergang'!$J$12,IF(A116&lt;='Invoerblad heterogene watergang'!$H$13,'Invoerblad heterogene watergang'!$J$13,IF(A116&lt;='Invoerblad heterogene watergang'!$H$14,'Invoerblad heterogene watergang'!$J$14,IF(A116&lt;='Invoerblad heterogene watergang'!$H$15,'Invoerblad heterogene watergang'!$J$15,IF(A116&lt;='Invoerblad heterogene watergang'!$H$16,'Invoerblad heterogene watergang'!$J$16,IF(A116&lt;='Invoerblad heterogene watergang'!$H$17,'Invoerblad heterogene watergang'!$J$17,"")))))))))</f>
        <v>0.3</v>
      </c>
      <c r="C116" s="23" t="str">
        <f>IF(A116&lt;='Invoerblad heterogene watergang'!$H$9,'Invoerblad heterogene watergang'!$K$9,IF(A116&lt;='Invoerblad heterogene watergang'!$H$10,'Invoerblad heterogene watergang'!$K$10,IF(A116&lt;='Invoerblad heterogene watergang'!$H$11,'Invoerblad heterogene watergang'!$K$11,IF(A116&lt;='Invoerblad heterogene watergang'!$H$12,'Invoerblad heterogene watergang'!$K$12,IF(A116&lt;='Invoerblad heterogene watergang'!$H$13,'Invoerblad heterogene watergang'!$K$13,IF(A116&lt;='Invoerblad heterogene watergang'!$H$14,'Invoerblad heterogene watergang'!$K$14,IF(A116&lt;='Invoerblad heterogene watergang'!$H$15,'Invoerblad heterogene watergang'!$K$15,IF(A116&lt;='Invoerblad heterogene watergang'!$H$16,'Invoerblad heterogene watergang'!$K$16,IF(A116&lt;='Invoerblad heterogene watergang'!$H$17,'Invoerblad heterogene watergang'!$K$17,"")))))))))</f>
        <v>30 - Grasachtigen en ondergedoken soorten</v>
      </c>
      <c r="D116" s="23">
        <f t="shared" si="1"/>
        <v>30</v>
      </c>
      <c r="E116" s="23">
        <f>'Invoerblad heterogene watergang'!$F$9</f>
        <v>1.5</v>
      </c>
      <c r="F116" s="23">
        <f>'Invoerblad heterogene watergang'!$E$9</f>
        <v>1.2</v>
      </c>
      <c r="G116" s="23">
        <f>'Invoerblad heterogene watergang'!$B$9</f>
        <v>1.2</v>
      </c>
      <c r="H116" s="23">
        <f>'Invoerblad heterogene watergang'!$C$9</f>
        <v>1</v>
      </c>
      <c r="I116" s="23">
        <f>IF(B116="","",IF(A116&lt;='Invoerblad heterogene watergang'!$H$9,'Invoerblad heterogene watergang'!$N$9,IF(A116&lt;='Invoerblad heterogene watergang'!$H$10,'Invoerblad heterogene watergang'!$N$10,IF(A116&lt;='Invoerblad heterogene watergang'!$H$11,'Invoerblad heterogene watergang'!$N$11,IF(A116&lt;='Invoerblad heterogene watergang'!$H$12,'Invoerblad heterogene watergang'!$N$12,IF(A116&lt;='Invoerblad heterogene watergang'!$H$13,'Invoerblad heterogene watergang'!$N$13,IF(A116&lt;='Invoerblad heterogene watergang'!$H$14,'Invoerblad heterogene watergang'!$N$14,IF(A116&lt;='Invoerblad heterogene watergang'!$H$15,'Invoerblad heterogene watergang'!$N$15,IF(A116&lt;='Invoerblad heterogene watergang'!$H$16,'Invoerblad heterogene watergang'!$N$16,IF(A116&lt;='Invoerblad heterogene watergang'!$H$17,'Invoerblad heterogene watergang'!$N$17,""))))))))))</f>
        <v>1</v>
      </c>
      <c r="J116" s="23" t="str">
        <f>IF(A116&lt;='Invoerblad heterogene watergang'!$H$9,'Invoerblad heterogene watergang'!$O$9,IF(A116&lt;='Invoerblad heterogene watergang'!$H$10,'Invoerblad heterogene watergang'!$O$10,IF(A116&lt;='Invoerblad heterogene watergang'!$H$11,'Invoerblad heterogene watergang'!$O$11,IF(A116&lt;='Invoerblad heterogene watergang'!$H$12,'Invoerblad heterogene watergang'!$O$12,IF(A116&lt;='Invoerblad heterogene watergang'!$H$13,'Invoerblad heterogene watergang'!$O$13,IF(A116&lt;='Invoerblad heterogene watergang'!$H$14,'Invoerblad heterogene watergang'!$O$14,IF(A116&lt;='Invoerblad heterogene watergang'!$H$15,'Invoerblad heterogene watergang'!$O$15,IF(A116&lt;='Invoerblad heterogene watergang'!$H$16,'Invoerblad heterogene watergang'!$O$16,IF(A116&lt;='Invoerblad heterogene watergang'!$H$17,'Invoerblad heterogene watergang'!$O$17,"")))))))))</f>
        <v>Nee</v>
      </c>
      <c r="K116" s="23">
        <f>(IF(A116&lt;='Invoerblad heterogene watergang'!$H$9,'Invoerblad heterogene watergang'!$L$9,IF(A116&lt;='Invoerblad heterogene watergang'!$H$10,'Invoerblad heterogene watergang'!$L$10,IF(A116&lt;='Invoerblad heterogene watergang'!$H$11,'Invoerblad heterogene watergang'!$L$11,IF(A116&lt;='Invoerblad heterogene watergang'!$H$12,'Invoerblad heterogene watergang'!$L$12,IF(A116&lt;='Invoerblad heterogene watergang'!$H$13,'Invoerblad heterogene watergang'!$L$13,IF(A116&lt;='Invoerblad heterogene watergang'!$H$14,'Invoerblad heterogene watergang'!$L$14,IF(A116&lt;='Invoerblad heterogene watergang'!$H$15,'Invoerblad heterogene watergang'!$L$15,IF(A116&lt;='Invoerblad heterogene watergang'!$H$16,'Invoerblad heterogene watergang'!$L$16,IF(A116&lt;='Invoerblad heterogene watergang'!$H$17,'Invoerblad heterogene watergang'!$L$17,""))))))))))</f>
        <v>100</v>
      </c>
      <c r="L116" s="23" t="str">
        <f>(IF(A116&lt;='Invoerblad heterogene watergang'!$H$9,'Invoerblad heterogene watergang'!$M$9,IF(A116&lt;='Invoerblad heterogene watergang'!$H$10,'Invoerblad heterogene watergang'!$M$10,IF(A116&lt;='Invoerblad heterogene watergang'!$H$11,'Invoerblad heterogene watergang'!$M$11,IF(A116&lt;='Invoerblad heterogene watergang'!$H$12,'Invoerblad heterogene watergang'!$M$12,IF(A116&lt;='Invoerblad heterogene watergang'!$H$13,'Invoerblad heterogene watergang'!$M$13,IF(A116&lt;='Invoerblad heterogene watergang'!$H$14,'Invoerblad heterogene watergang'!$M$14,IF(A116&lt;='Invoerblad heterogene watergang'!$H$15,'Invoerblad heterogene watergang'!$M$15,IF(A116&lt;='Invoerblad heterogene watergang'!$H$16,'Invoerblad heterogene watergang'!$M$16,IF(A116&lt;='Invoerblad heterogene watergang'!$H$17,'Invoerblad heterogene watergang'!$M$17,""))))))))))</f>
        <v>Begroeiing volgt bodemverloop</v>
      </c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67"/>
      <c r="AD116" s="23"/>
      <c r="AE116" s="23"/>
    </row>
    <row r="117" spans="1:31" s="103" customFormat="1" x14ac:dyDescent="0.35">
      <c r="A117" s="24">
        <f>IF(A116="","",IF((A116+1)&gt;MAX('Invoerblad heterogene watergang'!$H$9:$H$17),"",'Uitgebreide invoer'!A116+(MAX('Invoerblad heterogene watergang'!$H$9:$H$17)/1000)))</f>
        <v>79.100000000000165</v>
      </c>
      <c r="B117" s="23">
        <f>IF(A117&lt;='Invoerblad heterogene watergang'!$H$9,'Invoerblad heterogene watergang'!$J$9,IF(A117&lt;='Invoerblad heterogene watergang'!$H$10,'Invoerblad heterogene watergang'!$J$10,IF(A117&lt;='Invoerblad heterogene watergang'!$H$11,'Invoerblad heterogene watergang'!$J$11,IF(A117&lt;='Invoerblad heterogene watergang'!$H$12,'Invoerblad heterogene watergang'!$J$12,IF(A117&lt;='Invoerblad heterogene watergang'!$H$13,'Invoerblad heterogene watergang'!$J$13,IF(A117&lt;='Invoerblad heterogene watergang'!$H$14,'Invoerblad heterogene watergang'!$J$14,IF(A117&lt;='Invoerblad heterogene watergang'!$H$15,'Invoerblad heterogene watergang'!$J$15,IF(A117&lt;='Invoerblad heterogene watergang'!$H$16,'Invoerblad heterogene watergang'!$J$16,IF(A117&lt;='Invoerblad heterogene watergang'!$H$17,'Invoerblad heterogene watergang'!$J$17,"")))))))))</f>
        <v>0.3</v>
      </c>
      <c r="C117" s="23" t="str">
        <f>IF(A117&lt;='Invoerblad heterogene watergang'!$H$9,'Invoerblad heterogene watergang'!$K$9,IF(A117&lt;='Invoerblad heterogene watergang'!$H$10,'Invoerblad heterogene watergang'!$K$10,IF(A117&lt;='Invoerblad heterogene watergang'!$H$11,'Invoerblad heterogene watergang'!$K$11,IF(A117&lt;='Invoerblad heterogene watergang'!$H$12,'Invoerblad heterogene watergang'!$K$12,IF(A117&lt;='Invoerblad heterogene watergang'!$H$13,'Invoerblad heterogene watergang'!$K$13,IF(A117&lt;='Invoerblad heterogene watergang'!$H$14,'Invoerblad heterogene watergang'!$K$14,IF(A117&lt;='Invoerblad heterogene watergang'!$H$15,'Invoerblad heterogene watergang'!$K$15,IF(A117&lt;='Invoerblad heterogene watergang'!$H$16,'Invoerblad heterogene watergang'!$K$16,IF(A117&lt;='Invoerblad heterogene watergang'!$H$17,'Invoerblad heterogene watergang'!$K$17,"")))))))))</f>
        <v>30 - Grasachtigen en ondergedoken soorten</v>
      </c>
      <c r="D117" s="23">
        <f t="shared" si="1"/>
        <v>30</v>
      </c>
      <c r="E117" s="23">
        <f>'Invoerblad heterogene watergang'!$F$9</f>
        <v>1.5</v>
      </c>
      <c r="F117" s="23">
        <f>'Invoerblad heterogene watergang'!$E$9</f>
        <v>1.2</v>
      </c>
      <c r="G117" s="23">
        <f>'Invoerblad heterogene watergang'!$B$9</f>
        <v>1.2</v>
      </c>
      <c r="H117" s="23">
        <f>'Invoerblad heterogene watergang'!$C$9</f>
        <v>1</v>
      </c>
      <c r="I117" s="23">
        <f>IF(B117="","",IF(A117&lt;='Invoerblad heterogene watergang'!$H$9,'Invoerblad heterogene watergang'!$N$9,IF(A117&lt;='Invoerblad heterogene watergang'!$H$10,'Invoerblad heterogene watergang'!$N$10,IF(A117&lt;='Invoerblad heterogene watergang'!$H$11,'Invoerblad heterogene watergang'!$N$11,IF(A117&lt;='Invoerblad heterogene watergang'!$H$12,'Invoerblad heterogene watergang'!$N$12,IF(A117&lt;='Invoerblad heterogene watergang'!$H$13,'Invoerblad heterogene watergang'!$N$13,IF(A117&lt;='Invoerblad heterogene watergang'!$H$14,'Invoerblad heterogene watergang'!$N$14,IF(A117&lt;='Invoerblad heterogene watergang'!$H$15,'Invoerblad heterogene watergang'!$N$15,IF(A117&lt;='Invoerblad heterogene watergang'!$H$16,'Invoerblad heterogene watergang'!$N$16,IF(A117&lt;='Invoerblad heterogene watergang'!$H$17,'Invoerblad heterogene watergang'!$N$17,""))))))))))</f>
        <v>1</v>
      </c>
      <c r="J117" s="23" t="str">
        <f>IF(A117&lt;='Invoerblad heterogene watergang'!$H$9,'Invoerblad heterogene watergang'!$O$9,IF(A117&lt;='Invoerblad heterogene watergang'!$H$10,'Invoerblad heterogene watergang'!$O$10,IF(A117&lt;='Invoerblad heterogene watergang'!$H$11,'Invoerblad heterogene watergang'!$O$11,IF(A117&lt;='Invoerblad heterogene watergang'!$H$12,'Invoerblad heterogene watergang'!$O$12,IF(A117&lt;='Invoerblad heterogene watergang'!$H$13,'Invoerblad heterogene watergang'!$O$13,IF(A117&lt;='Invoerblad heterogene watergang'!$H$14,'Invoerblad heterogene watergang'!$O$14,IF(A117&lt;='Invoerblad heterogene watergang'!$H$15,'Invoerblad heterogene watergang'!$O$15,IF(A117&lt;='Invoerblad heterogene watergang'!$H$16,'Invoerblad heterogene watergang'!$O$16,IF(A117&lt;='Invoerblad heterogene watergang'!$H$17,'Invoerblad heterogene watergang'!$O$17,"")))))))))</f>
        <v>Nee</v>
      </c>
      <c r="K117" s="23">
        <f>(IF(A117&lt;='Invoerblad heterogene watergang'!$H$9,'Invoerblad heterogene watergang'!$L$9,IF(A117&lt;='Invoerblad heterogene watergang'!$H$10,'Invoerblad heterogene watergang'!$L$10,IF(A117&lt;='Invoerblad heterogene watergang'!$H$11,'Invoerblad heterogene watergang'!$L$11,IF(A117&lt;='Invoerblad heterogene watergang'!$H$12,'Invoerblad heterogene watergang'!$L$12,IF(A117&lt;='Invoerblad heterogene watergang'!$H$13,'Invoerblad heterogene watergang'!$L$13,IF(A117&lt;='Invoerblad heterogene watergang'!$H$14,'Invoerblad heterogene watergang'!$L$14,IF(A117&lt;='Invoerblad heterogene watergang'!$H$15,'Invoerblad heterogene watergang'!$L$15,IF(A117&lt;='Invoerblad heterogene watergang'!$H$16,'Invoerblad heterogene watergang'!$L$16,IF(A117&lt;='Invoerblad heterogene watergang'!$H$17,'Invoerblad heterogene watergang'!$L$17,""))))))))))</f>
        <v>100</v>
      </c>
      <c r="L117" s="23" t="str">
        <f>(IF(A117&lt;='Invoerblad heterogene watergang'!$H$9,'Invoerblad heterogene watergang'!$M$9,IF(A117&lt;='Invoerblad heterogene watergang'!$H$10,'Invoerblad heterogene watergang'!$M$10,IF(A117&lt;='Invoerblad heterogene watergang'!$H$11,'Invoerblad heterogene watergang'!$M$11,IF(A117&lt;='Invoerblad heterogene watergang'!$H$12,'Invoerblad heterogene watergang'!$M$12,IF(A117&lt;='Invoerblad heterogene watergang'!$H$13,'Invoerblad heterogene watergang'!$M$13,IF(A117&lt;='Invoerblad heterogene watergang'!$H$14,'Invoerblad heterogene watergang'!$M$14,IF(A117&lt;='Invoerblad heterogene watergang'!$H$15,'Invoerblad heterogene watergang'!$M$15,IF(A117&lt;='Invoerblad heterogene watergang'!$H$16,'Invoerblad heterogene watergang'!$M$16,IF(A117&lt;='Invoerblad heterogene watergang'!$H$17,'Invoerblad heterogene watergang'!$M$17,""))))))))))</f>
        <v>Begroeiing volgt bodemverloop</v>
      </c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67"/>
      <c r="AD117" s="23"/>
      <c r="AE117" s="23"/>
    </row>
    <row r="118" spans="1:31" s="103" customFormat="1" x14ac:dyDescent="0.35">
      <c r="A118" s="24">
        <f>IF(A117="","",IF((A117+1)&gt;MAX('Invoerblad heterogene watergang'!$H$9:$H$17),"",'Uitgebreide invoer'!A117+(MAX('Invoerblad heterogene watergang'!$H$9:$H$17)/1000)))</f>
        <v>79.800000000000168</v>
      </c>
      <c r="B118" s="23">
        <f>IF(A118&lt;='Invoerblad heterogene watergang'!$H$9,'Invoerblad heterogene watergang'!$J$9,IF(A118&lt;='Invoerblad heterogene watergang'!$H$10,'Invoerblad heterogene watergang'!$J$10,IF(A118&lt;='Invoerblad heterogene watergang'!$H$11,'Invoerblad heterogene watergang'!$J$11,IF(A118&lt;='Invoerblad heterogene watergang'!$H$12,'Invoerblad heterogene watergang'!$J$12,IF(A118&lt;='Invoerblad heterogene watergang'!$H$13,'Invoerblad heterogene watergang'!$J$13,IF(A118&lt;='Invoerblad heterogene watergang'!$H$14,'Invoerblad heterogene watergang'!$J$14,IF(A118&lt;='Invoerblad heterogene watergang'!$H$15,'Invoerblad heterogene watergang'!$J$15,IF(A118&lt;='Invoerblad heterogene watergang'!$H$16,'Invoerblad heterogene watergang'!$J$16,IF(A118&lt;='Invoerblad heterogene watergang'!$H$17,'Invoerblad heterogene watergang'!$J$17,"")))))))))</f>
        <v>0.3</v>
      </c>
      <c r="C118" s="23" t="str">
        <f>IF(A118&lt;='Invoerblad heterogene watergang'!$H$9,'Invoerblad heterogene watergang'!$K$9,IF(A118&lt;='Invoerblad heterogene watergang'!$H$10,'Invoerblad heterogene watergang'!$K$10,IF(A118&lt;='Invoerblad heterogene watergang'!$H$11,'Invoerblad heterogene watergang'!$K$11,IF(A118&lt;='Invoerblad heterogene watergang'!$H$12,'Invoerblad heterogene watergang'!$K$12,IF(A118&lt;='Invoerblad heterogene watergang'!$H$13,'Invoerblad heterogene watergang'!$K$13,IF(A118&lt;='Invoerblad heterogene watergang'!$H$14,'Invoerblad heterogene watergang'!$K$14,IF(A118&lt;='Invoerblad heterogene watergang'!$H$15,'Invoerblad heterogene watergang'!$K$15,IF(A118&lt;='Invoerblad heterogene watergang'!$H$16,'Invoerblad heterogene watergang'!$K$16,IF(A118&lt;='Invoerblad heterogene watergang'!$H$17,'Invoerblad heterogene watergang'!$K$17,"")))))))))</f>
        <v>30 - Grasachtigen en ondergedoken soorten</v>
      </c>
      <c r="D118" s="23">
        <f t="shared" si="1"/>
        <v>30</v>
      </c>
      <c r="E118" s="23">
        <f>'Invoerblad heterogene watergang'!$F$9</f>
        <v>1.5</v>
      </c>
      <c r="F118" s="23">
        <f>'Invoerblad heterogene watergang'!$E$9</f>
        <v>1.2</v>
      </c>
      <c r="G118" s="23">
        <f>'Invoerblad heterogene watergang'!$B$9</f>
        <v>1.2</v>
      </c>
      <c r="H118" s="23">
        <f>'Invoerblad heterogene watergang'!$C$9</f>
        <v>1</v>
      </c>
      <c r="I118" s="23">
        <f>IF(B118="","",IF(A118&lt;='Invoerblad heterogene watergang'!$H$9,'Invoerblad heterogene watergang'!$N$9,IF(A118&lt;='Invoerblad heterogene watergang'!$H$10,'Invoerblad heterogene watergang'!$N$10,IF(A118&lt;='Invoerblad heterogene watergang'!$H$11,'Invoerblad heterogene watergang'!$N$11,IF(A118&lt;='Invoerblad heterogene watergang'!$H$12,'Invoerblad heterogene watergang'!$N$12,IF(A118&lt;='Invoerblad heterogene watergang'!$H$13,'Invoerblad heterogene watergang'!$N$13,IF(A118&lt;='Invoerblad heterogene watergang'!$H$14,'Invoerblad heterogene watergang'!$N$14,IF(A118&lt;='Invoerblad heterogene watergang'!$H$15,'Invoerblad heterogene watergang'!$N$15,IF(A118&lt;='Invoerblad heterogene watergang'!$H$16,'Invoerblad heterogene watergang'!$N$16,IF(A118&lt;='Invoerblad heterogene watergang'!$H$17,'Invoerblad heterogene watergang'!$N$17,""))))))))))</f>
        <v>1</v>
      </c>
      <c r="J118" s="23" t="str">
        <f>IF(A118&lt;='Invoerblad heterogene watergang'!$H$9,'Invoerblad heterogene watergang'!$O$9,IF(A118&lt;='Invoerblad heterogene watergang'!$H$10,'Invoerblad heterogene watergang'!$O$10,IF(A118&lt;='Invoerblad heterogene watergang'!$H$11,'Invoerblad heterogene watergang'!$O$11,IF(A118&lt;='Invoerblad heterogene watergang'!$H$12,'Invoerblad heterogene watergang'!$O$12,IF(A118&lt;='Invoerblad heterogene watergang'!$H$13,'Invoerblad heterogene watergang'!$O$13,IF(A118&lt;='Invoerblad heterogene watergang'!$H$14,'Invoerblad heterogene watergang'!$O$14,IF(A118&lt;='Invoerblad heterogene watergang'!$H$15,'Invoerblad heterogene watergang'!$O$15,IF(A118&lt;='Invoerblad heterogene watergang'!$H$16,'Invoerblad heterogene watergang'!$O$16,IF(A118&lt;='Invoerblad heterogene watergang'!$H$17,'Invoerblad heterogene watergang'!$O$17,"")))))))))</f>
        <v>Nee</v>
      </c>
      <c r="K118" s="23">
        <f>(IF(A118&lt;='Invoerblad heterogene watergang'!$H$9,'Invoerblad heterogene watergang'!$L$9,IF(A118&lt;='Invoerblad heterogene watergang'!$H$10,'Invoerblad heterogene watergang'!$L$10,IF(A118&lt;='Invoerblad heterogene watergang'!$H$11,'Invoerblad heterogene watergang'!$L$11,IF(A118&lt;='Invoerblad heterogene watergang'!$H$12,'Invoerblad heterogene watergang'!$L$12,IF(A118&lt;='Invoerblad heterogene watergang'!$H$13,'Invoerblad heterogene watergang'!$L$13,IF(A118&lt;='Invoerblad heterogene watergang'!$H$14,'Invoerblad heterogene watergang'!$L$14,IF(A118&lt;='Invoerblad heterogene watergang'!$H$15,'Invoerblad heterogene watergang'!$L$15,IF(A118&lt;='Invoerblad heterogene watergang'!$H$16,'Invoerblad heterogene watergang'!$L$16,IF(A118&lt;='Invoerblad heterogene watergang'!$H$17,'Invoerblad heterogene watergang'!$L$17,""))))))))))</f>
        <v>100</v>
      </c>
      <c r="L118" s="23" t="str">
        <f>(IF(A118&lt;='Invoerblad heterogene watergang'!$H$9,'Invoerblad heterogene watergang'!$M$9,IF(A118&lt;='Invoerblad heterogene watergang'!$H$10,'Invoerblad heterogene watergang'!$M$10,IF(A118&lt;='Invoerblad heterogene watergang'!$H$11,'Invoerblad heterogene watergang'!$M$11,IF(A118&lt;='Invoerblad heterogene watergang'!$H$12,'Invoerblad heterogene watergang'!$M$12,IF(A118&lt;='Invoerblad heterogene watergang'!$H$13,'Invoerblad heterogene watergang'!$M$13,IF(A118&lt;='Invoerblad heterogene watergang'!$H$14,'Invoerblad heterogene watergang'!$M$14,IF(A118&lt;='Invoerblad heterogene watergang'!$H$15,'Invoerblad heterogene watergang'!$M$15,IF(A118&lt;='Invoerblad heterogene watergang'!$H$16,'Invoerblad heterogene watergang'!$M$16,IF(A118&lt;='Invoerblad heterogene watergang'!$H$17,'Invoerblad heterogene watergang'!$M$17,""))))))))))</f>
        <v>Begroeiing volgt bodemverloop</v>
      </c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67"/>
      <c r="AD118" s="23"/>
      <c r="AE118" s="23"/>
    </row>
    <row r="119" spans="1:31" s="103" customFormat="1" x14ac:dyDescent="0.35">
      <c r="A119" s="24">
        <f>IF(A118="","",IF((A118+1)&gt;MAX('Invoerblad heterogene watergang'!$H$9:$H$17),"",'Uitgebreide invoer'!A118+(MAX('Invoerblad heterogene watergang'!$H$9:$H$17)/1000)))</f>
        <v>80.500000000000171</v>
      </c>
      <c r="B119" s="23">
        <f>IF(A119&lt;='Invoerblad heterogene watergang'!$H$9,'Invoerblad heterogene watergang'!$J$9,IF(A119&lt;='Invoerblad heterogene watergang'!$H$10,'Invoerblad heterogene watergang'!$J$10,IF(A119&lt;='Invoerblad heterogene watergang'!$H$11,'Invoerblad heterogene watergang'!$J$11,IF(A119&lt;='Invoerblad heterogene watergang'!$H$12,'Invoerblad heterogene watergang'!$J$12,IF(A119&lt;='Invoerblad heterogene watergang'!$H$13,'Invoerblad heterogene watergang'!$J$13,IF(A119&lt;='Invoerblad heterogene watergang'!$H$14,'Invoerblad heterogene watergang'!$J$14,IF(A119&lt;='Invoerblad heterogene watergang'!$H$15,'Invoerblad heterogene watergang'!$J$15,IF(A119&lt;='Invoerblad heterogene watergang'!$H$16,'Invoerblad heterogene watergang'!$J$16,IF(A119&lt;='Invoerblad heterogene watergang'!$H$17,'Invoerblad heterogene watergang'!$J$17,"")))))))))</f>
        <v>0.3</v>
      </c>
      <c r="C119" s="23" t="str">
        <f>IF(A119&lt;='Invoerblad heterogene watergang'!$H$9,'Invoerblad heterogene watergang'!$K$9,IF(A119&lt;='Invoerblad heterogene watergang'!$H$10,'Invoerblad heterogene watergang'!$K$10,IF(A119&lt;='Invoerblad heterogene watergang'!$H$11,'Invoerblad heterogene watergang'!$K$11,IF(A119&lt;='Invoerblad heterogene watergang'!$H$12,'Invoerblad heterogene watergang'!$K$12,IF(A119&lt;='Invoerblad heterogene watergang'!$H$13,'Invoerblad heterogene watergang'!$K$13,IF(A119&lt;='Invoerblad heterogene watergang'!$H$14,'Invoerblad heterogene watergang'!$K$14,IF(A119&lt;='Invoerblad heterogene watergang'!$H$15,'Invoerblad heterogene watergang'!$K$15,IF(A119&lt;='Invoerblad heterogene watergang'!$H$16,'Invoerblad heterogene watergang'!$K$16,IF(A119&lt;='Invoerblad heterogene watergang'!$H$17,'Invoerblad heterogene watergang'!$K$17,"")))))))))</f>
        <v>30 - Grasachtigen en ondergedoken soorten</v>
      </c>
      <c r="D119" s="23">
        <f t="shared" si="1"/>
        <v>30</v>
      </c>
      <c r="E119" s="23">
        <f>'Invoerblad heterogene watergang'!$F$9</f>
        <v>1.5</v>
      </c>
      <c r="F119" s="23">
        <f>'Invoerblad heterogene watergang'!$E$9</f>
        <v>1.2</v>
      </c>
      <c r="G119" s="23">
        <f>'Invoerblad heterogene watergang'!$B$9</f>
        <v>1.2</v>
      </c>
      <c r="H119" s="23">
        <f>'Invoerblad heterogene watergang'!$C$9</f>
        <v>1</v>
      </c>
      <c r="I119" s="23">
        <f>IF(B119="","",IF(A119&lt;='Invoerblad heterogene watergang'!$H$9,'Invoerblad heterogene watergang'!$N$9,IF(A119&lt;='Invoerblad heterogene watergang'!$H$10,'Invoerblad heterogene watergang'!$N$10,IF(A119&lt;='Invoerblad heterogene watergang'!$H$11,'Invoerblad heterogene watergang'!$N$11,IF(A119&lt;='Invoerblad heterogene watergang'!$H$12,'Invoerblad heterogene watergang'!$N$12,IF(A119&lt;='Invoerblad heterogene watergang'!$H$13,'Invoerblad heterogene watergang'!$N$13,IF(A119&lt;='Invoerblad heterogene watergang'!$H$14,'Invoerblad heterogene watergang'!$N$14,IF(A119&lt;='Invoerblad heterogene watergang'!$H$15,'Invoerblad heterogene watergang'!$N$15,IF(A119&lt;='Invoerblad heterogene watergang'!$H$16,'Invoerblad heterogene watergang'!$N$16,IF(A119&lt;='Invoerblad heterogene watergang'!$H$17,'Invoerblad heterogene watergang'!$N$17,""))))))))))</f>
        <v>1</v>
      </c>
      <c r="J119" s="23" t="str">
        <f>IF(A119&lt;='Invoerblad heterogene watergang'!$H$9,'Invoerblad heterogene watergang'!$O$9,IF(A119&lt;='Invoerblad heterogene watergang'!$H$10,'Invoerblad heterogene watergang'!$O$10,IF(A119&lt;='Invoerblad heterogene watergang'!$H$11,'Invoerblad heterogene watergang'!$O$11,IF(A119&lt;='Invoerblad heterogene watergang'!$H$12,'Invoerblad heterogene watergang'!$O$12,IF(A119&lt;='Invoerblad heterogene watergang'!$H$13,'Invoerblad heterogene watergang'!$O$13,IF(A119&lt;='Invoerblad heterogene watergang'!$H$14,'Invoerblad heterogene watergang'!$O$14,IF(A119&lt;='Invoerblad heterogene watergang'!$H$15,'Invoerblad heterogene watergang'!$O$15,IF(A119&lt;='Invoerblad heterogene watergang'!$H$16,'Invoerblad heterogene watergang'!$O$16,IF(A119&lt;='Invoerblad heterogene watergang'!$H$17,'Invoerblad heterogene watergang'!$O$17,"")))))))))</f>
        <v>Nee</v>
      </c>
      <c r="K119" s="23">
        <f>(IF(A119&lt;='Invoerblad heterogene watergang'!$H$9,'Invoerblad heterogene watergang'!$L$9,IF(A119&lt;='Invoerblad heterogene watergang'!$H$10,'Invoerblad heterogene watergang'!$L$10,IF(A119&lt;='Invoerblad heterogene watergang'!$H$11,'Invoerblad heterogene watergang'!$L$11,IF(A119&lt;='Invoerblad heterogene watergang'!$H$12,'Invoerblad heterogene watergang'!$L$12,IF(A119&lt;='Invoerblad heterogene watergang'!$H$13,'Invoerblad heterogene watergang'!$L$13,IF(A119&lt;='Invoerblad heterogene watergang'!$H$14,'Invoerblad heterogene watergang'!$L$14,IF(A119&lt;='Invoerblad heterogene watergang'!$H$15,'Invoerblad heterogene watergang'!$L$15,IF(A119&lt;='Invoerblad heterogene watergang'!$H$16,'Invoerblad heterogene watergang'!$L$16,IF(A119&lt;='Invoerblad heterogene watergang'!$H$17,'Invoerblad heterogene watergang'!$L$17,""))))))))))</f>
        <v>100</v>
      </c>
      <c r="L119" s="23" t="str">
        <f>(IF(A119&lt;='Invoerblad heterogene watergang'!$H$9,'Invoerblad heterogene watergang'!$M$9,IF(A119&lt;='Invoerblad heterogene watergang'!$H$10,'Invoerblad heterogene watergang'!$M$10,IF(A119&lt;='Invoerblad heterogene watergang'!$H$11,'Invoerblad heterogene watergang'!$M$11,IF(A119&lt;='Invoerblad heterogene watergang'!$H$12,'Invoerblad heterogene watergang'!$M$12,IF(A119&lt;='Invoerblad heterogene watergang'!$H$13,'Invoerblad heterogene watergang'!$M$13,IF(A119&lt;='Invoerblad heterogene watergang'!$H$14,'Invoerblad heterogene watergang'!$M$14,IF(A119&lt;='Invoerblad heterogene watergang'!$H$15,'Invoerblad heterogene watergang'!$M$15,IF(A119&lt;='Invoerblad heterogene watergang'!$H$16,'Invoerblad heterogene watergang'!$M$16,IF(A119&lt;='Invoerblad heterogene watergang'!$H$17,'Invoerblad heterogene watergang'!$M$17,""))))))))))</f>
        <v>Begroeiing volgt bodemverloop</v>
      </c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67"/>
      <c r="AD119" s="23"/>
      <c r="AE119" s="23"/>
    </row>
    <row r="120" spans="1:31" s="103" customFormat="1" x14ac:dyDescent="0.35">
      <c r="A120" s="24">
        <f>IF(A119="","",IF((A119+1)&gt;MAX('Invoerblad heterogene watergang'!$H$9:$H$17),"",'Uitgebreide invoer'!A119+(MAX('Invoerblad heterogene watergang'!$H$9:$H$17)/1000)))</f>
        <v>81.200000000000173</v>
      </c>
      <c r="B120" s="23">
        <f>IF(A120&lt;='Invoerblad heterogene watergang'!$H$9,'Invoerblad heterogene watergang'!$J$9,IF(A120&lt;='Invoerblad heterogene watergang'!$H$10,'Invoerblad heterogene watergang'!$J$10,IF(A120&lt;='Invoerblad heterogene watergang'!$H$11,'Invoerblad heterogene watergang'!$J$11,IF(A120&lt;='Invoerblad heterogene watergang'!$H$12,'Invoerblad heterogene watergang'!$J$12,IF(A120&lt;='Invoerblad heterogene watergang'!$H$13,'Invoerblad heterogene watergang'!$J$13,IF(A120&lt;='Invoerblad heterogene watergang'!$H$14,'Invoerblad heterogene watergang'!$J$14,IF(A120&lt;='Invoerblad heterogene watergang'!$H$15,'Invoerblad heterogene watergang'!$J$15,IF(A120&lt;='Invoerblad heterogene watergang'!$H$16,'Invoerblad heterogene watergang'!$J$16,IF(A120&lt;='Invoerblad heterogene watergang'!$H$17,'Invoerblad heterogene watergang'!$J$17,"")))))))))</f>
        <v>0.3</v>
      </c>
      <c r="C120" s="23" t="str">
        <f>IF(A120&lt;='Invoerblad heterogene watergang'!$H$9,'Invoerblad heterogene watergang'!$K$9,IF(A120&lt;='Invoerblad heterogene watergang'!$H$10,'Invoerblad heterogene watergang'!$K$10,IF(A120&lt;='Invoerblad heterogene watergang'!$H$11,'Invoerblad heterogene watergang'!$K$11,IF(A120&lt;='Invoerblad heterogene watergang'!$H$12,'Invoerblad heterogene watergang'!$K$12,IF(A120&lt;='Invoerblad heterogene watergang'!$H$13,'Invoerblad heterogene watergang'!$K$13,IF(A120&lt;='Invoerblad heterogene watergang'!$H$14,'Invoerblad heterogene watergang'!$K$14,IF(A120&lt;='Invoerblad heterogene watergang'!$H$15,'Invoerblad heterogene watergang'!$K$15,IF(A120&lt;='Invoerblad heterogene watergang'!$H$16,'Invoerblad heterogene watergang'!$K$16,IF(A120&lt;='Invoerblad heterogene watergang'!$H$17,'Invoerblad heterogene watergang'!$K$17,"")))))))))</f>
        <v>30 - Grasachtigen en ondergedoken soorten</v>
      </c>
      <c r="D120" s="23">
        <f t="shared" si="1"/>
        <v>30</v>
      </c>
      <c r="E120" s="23">
        <f>'Invoerblad heterogene watergang'!$F$9</f>
        <v>1.5</v>
      </c>
      <c r="F120" s="23">
        <f>'Invoerblad heterogene watergang'!$E$9</f>
        <v>1.2</v>
      </c>
      <c r="G120" s="23">
        <f>'Invoerblad heterogene watergang'!$B$9</f>
        <v>1.2</v>
      </c>
      <c r="H120" s="23">
        <f>'Invoerblad heterogene watergang'!$C$9</f>
        <v>1</v>
      </c>
      <c r="I120" s="23">
        <f>IF(B120="","",IF(A120&lt;='Invoerblad heterogene watergang'!$H$9,'Invoerblad heterogene watergang'!$N$9,IF(A120&lt;='Invoerblad heterogene watergang'!$H$10,'Invoerblad heterogene watergang'!$N$10,IF(A120&lt;='Invoerblad heterogene watergang'!$H$11,'Invoerblad heterogene watergang'!$N$11,IF(A120&lt;='Invoerblad heterogene watergang'!$H$12,'Invoerblad heterogene watergang'!$N$12,IF(A120&lt;='Invoerblad heterogene watergang'!$H$13,'Invoerblad heterogene watergang'!$N$13,IF(A120&lt;='Invoerblad heterogene watergang'!$H$14,'Invoerblad heterogene watergang'!$N$14,IF(A120&lt;='Invoerblad heterogene watergang'!$H$15,'Invoerblad heterogene watergang'!$N$15,IF(A120&lt;='Invoerblad heterogene watergang'!$H$16,'Invoerblad heterogene watergang'!$N$16,IF(A120&lt;='Invoerblad heterogene watergang'!$H$17,'Invoerblad heterogene watergang'!$N$17,""))))))))))</f>
        <v>1</v>
      </c>
      <c r="J120" s="23" t="str">
        <f>IF(A120&lt;='Invoerblad heterogene watergang'!$H$9,'Invoerblad heterogene watergang'!$O$9,IF(A120&lt;='Invoerblad heterogene watergang'!$H$10,'Invoerblad heterogene watergang'!$O$10,IF(A120&lt;='Invoerblad heterogene watergang'!$H$11,'Invoerblad heterogene watergang'!$O$11,IF(A120&lt;='Invoerblad heterogene watergang'!$H$12,'Invoerblad heterogene watergang'!$O$12,IF(A120&lt;='Invoerblad heterogene watergang'!$H$13,'Invoerblad heterogene watergang'!$O$13,IF(A120&lt;='Invoerblad heterogene watergang'!$H$14,'Invoerblad heterogene watergang'!$O$14,IF(A120&lt;='Invoerblad heterogene watergang'!$H$15,'Invoerblad heterogene watergang'!$O$15,IF(A120&lt;='Invoerblad heterogene watergang'!$H$16,'Invoerblad heterogene watergang'!$O$16,IF(A120&lt;='Invoerblad heterogene watergang'!$H$17,'Invoerblad heterogene watergang'!$O$17,"")))))))))</f>
        <v>Nee</v>
      </c>
      <c r="K120" s="23">
        <f>(IF(A120&lt;='Invoerblad heterogene watergang'!$H$9,'Invoerblad heterogene watergang'!$L$9,IF(A120&lt;='Invoerblad heterogene watergang'!$H$10,'Invoerblad heterogene watergang'!$L$10,IF(A120&lt;='Invoerblad heterogene watergang'!$H$11,'Invoerblad heterogene watergang'!$L$11,IF(A120&lt;='Invoerblad heterogene watergang'!$H$12,'Invoerblad heterogene watergang'!$L$12,IF(A120&lt;='Invoerblad heterogene watergang'!$H$13,'Invoerblad heterogene watergang'!$L$13,IF(A120&lt;='Invoerblad heterogene watergang'!$H$14,'Invoerblad heterogene watergang'!$L$14,IF(A120&lt;='Invoerblad heterogene watergang'!$H$15,'Invoerblad heterogene watergang'!$L$15,IF(A120&lt;='Invoerblad heterogene watergang'!$H$16,'Invoerblad heterogene watergang'!$L$16,IF(A120&lt;='Invoerblad heterogene watergang'!$H$17,'Invoerblad heterogene watergang'!$L$17,""))))))))))</f>
        <v>100</v>
      </c>
      <c r="L120" s="23" t="str">
        <f>(IF(A120&lt;='Invoerblad heterogene watergang'!$H$9,'Invoerblad heterogene watergang'!$M$9,IF(A120&lt;='Invoerblad heterogene watergang'!$H$10,'Invoerblad heterogene watergang'!$M$10,IF(A120&lt;='Invoerblad heterogene watergang'!$H$11,'Invoerblad heterogene watergang'!$M$11,IF(A120&lt;='Invoerblad heterogene watergang'!$H$12,'Invoerblad heterogene watergang'!$M$12,IF(A120&lt;='Invoerblad heterogene watergang'!$H$13,'Invoerblad heterogene watergang'!$M$13,IF(A120&lt;='Invoerblad heterogene watergang'!$H$14,'Invoerblad heterogene watergang'!$M$14,IF(A120&lt;='Invoerblad heterogene watergang'!$H$15,'Invoerblad heterogene watergang'!$M$15,IF(A120&lt;='Invoerblad heterogene watergang'!$H$16,'Invoerblad heterogene watergang'!$M$16,IF(A120&lt;='Invoerblad heterogene watergang'!$H$17,'Invoerblad heterogene watergang'!$M$17,""))))))))))</f>
        <v>Begroeiing volgt bodemverloop</v>
      </c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67"/>
      <c r="AD120" s="23"/>
      <c r="AE120" s="23"/>
    </row>
    <row r="121" spans="1:31" s="103" customFormat="1" x14ac:dyDescent="0.35">
      <c r="A121" s="24">
        <f>IF(A120="","",IF((A120+1)&gt;MAX('Invoerblad heterogene watergang'!$H$9:$H$17),"",'Uitgebreide invoer'!A120+(MAX('Invoerblad heterogene watergang'!$H$9:$H$17)/1000)))</f>
        <v>81.900000000000176</v>
      </c>
      <c r="B121" s="23">
        <f>IF(A121&lt;='Invoerblad heterogene watergang'!$H$9,'Invoerblad heterogene watergang'!$J$9,IF(A121&lt;='Invoerblad heterogene watergang'!$H$10,'Invoerblad heterogene watergang'!$J$10,IF(A121&lt;='Invoerblad heterogene watergang'!$H$11,'Invoerblad heterogene watergang'!$J$11,IF(A121&lt;='Invoerblad heterogene watergang'!$H$12,'Invoerblad heterogene watergang'!$J$12,IF(A121&lt;='Invoerblad heterogene watergang'!$H$13,'Invoerblad heterogene watergang'!$J$13,IF(A121&lt;='Invoerblad heterogene watergang'!$H$14,'Invoerblad heterogene watergang'!$J$14,IF(A121&lt;='Invoerblad heterogene watergang'!$H$15,'Invoerblad heterogene watergang'!$J$15,IF(A121&lt;='Invoerblad heterogene watergang'!$H$16,'Invoerblad heterogene watergang'!$J$16,IF(A121&lt;='Invoerblad heterogene watergang'!$H$17,'Invoerblad heterogene watergang'!$J$17,"")))))))))</f>
        <v>0.3</v>
      </c>
      <c r="C121" s="23" t="str">
        <f>IF(A121&lt;='Invoerblad heterogene watergang'!$H$9,'Invoerblad heterogene watergang'!$K$9,IF(A121&lt;='Invoerblad heterogene watergang'!$H$10,'Invoerblad heterogene watergang'!$K$10,IF(A121&lt;='Invoerblad heterogene watergang'!$H$11,'Invoerblad heterogene watergang'!$K$11,IF(A121&lt;='Invoerblad heterogene watergang'!$H$12,'Invoerblad heterogene watergang'!$K$12,IF(A121&lt;='Invoerblad heterogene watergang'!$H$13,'Invoerblad heterogene watergang'!$K$13,IF(A121&lt;='Invoerblad heterogene watergang'!$H$14,'Invoerblad heterogene watergang'!$K$14,IF(A121&lt;='Invoerblad heterogene watergang'!$H$15,'Invoerblad heterogene watergang'!$K$15,IF(A121&lt;='Invoerblad heterogene watergang'!$H$16,'Invoerblad heterogene watergang'!$K$16,IF(A121&lt;='Invoerblad heterogene watergang'!$H$17,'Invoerblad heterogene watergang'!$K$17,"")))))))))</f>
        <v>30 - Grasachtigen en ondergedoken soorten</v>
      </c>
      <c r="D121" s="23">
        <f t="shared" si="1"/>
        <v>30</v>
      </c>
      <c r="E121" s="23">
        <f>'Invoerblad heterogene watergang'!$F$9</f>
        <v>1.5</v>
      </c>
      <c r="F121" s="23">
        <f>'Invoerblad heterogene watergang'!$E$9</f>
        <v>1.2</v>
      </c>
      <c r="G121" s="23">
        <f>'Invoerblad heterogene watergang'!$B$9</f>
        <v>1.2</v>
      </c>
      <c r="H121" s="23">
        <f>'Invoerblad heterogene watergang'!$C$9</f>
        <v>1</v>
      </c>
      <c r="I121" s="23">
        <f>IF(B121="","",IF(A121&lt;='Invoerblad heterogene watergang'!$H$9,'Invoerblad heterogene watergang'!$N$9,IF(A121&lt;='Invoerblad heterogene watergang'!$H$10,'Invoerblad heterogene watergang'!$N$10,IF(A121&lt;='Invoerblad heterogene watergang'!$H$11,'Invoerblad heterogene watergang'!$N$11,IF(A121&lt;='Invoerblad heterogene watergang'!$H$12,'Invoerblad heterogene watergang'!$N$12,IF(A121&lt;='Invoerblad heterogene watergang'!$H$13,'Invoerblad heterogene watergang'!$N$13,IF(A121&lt;='Invoerblad heterogene watergang'!$H$14,'Invoerblad heterogene watergang'!$N$14,IF(A121&lt;='Invoerblad heterogene watergang'!$H$15,'Invoerblad heterogene watergang'!$N$15,IF(A121&lt;='Invoerblad heterogene watergang'!$H$16,'Invoerblad heterogene watergang'!$N$16,IF(A121&lt;='Invoerblad heterogene watergang'!$H$17,'Invoerblad heterogene watergang'!$N$17,""))))))))))</f>
        <v>1</v>
      </c>
      <c r="J121" s="23" t="str">
        <f>IF(A121&lt;='Invoerblad heterogene watergang'!$H$9,'Invoerblad heterogene watergang'!$O$9,IF(A121&lt;='Invoerblad heterogene watergang'!$H$10,'Invoerblad heterogene watergang'!$O$10,IF(A121&lt;='Invoerblad heterogene watergang'!$H$11,'Invoerblad heterogene watergang'!$O$11,IF(A121&lt;='Invoerblad heterogene watergang'!$H$12,'Invoerblad heterogene watergang'!$O$12,IF(A121&lt;='Invoerblad heterogene watergang'!$H$13,'Invoerblad heterogene watergang'!$O$13,IF(A121&lt;='Invoerblad heterogene watergang'!$H$14,'Invoerblad heterogene watergang'!$O$14,IF(A121&lt;='Invoerblad heterogene watergang'!$H$15,'Invoerblad heterogene watergang'!$O$15,IF(A121&lt;='Invoerblad heterogene watergang'!$H$16,'Invoerblad heterogene watergang'!$O$16,IF(A121&lt;='Invoerblad heterogene watergang'!$H$17,'Invoerblad heterogene watergang'!$O$17,"")))))))))</f>
        <v>Nee</v>
      </c>
      <c r="K121" s="23">
        <f>(IF(A121&lt;='Invoerblad heterogene watergang'!$H$9,'Invoerblad heterogene watergang'!$L$9,IF(A121&lt;='Invoerblad heterogene watergang'!$H$10,'Invoerblad heterogene watergang'!$L$10,IF(A121&lt;='Invoerblad heterogene watergang'!$H$11,'Invoerblad heterogene watergang'!$L$11,IF(A121&lt;='Invoerblad heterogene watergang'!$H$12,'Invoerblad heterogene watergang'!$L$12,IF(A121&lt;='Invoerblad heterogene watergang'!$H$13,'Invoerblad heterogene watergang'!$L$13,IF(A121&lt;='Invoerblad heterogene watergang'!$H$14,'Invoerblad heterogene watergang'!$L$14,IF(A121&lt;='Invoerblad heterogene watergang'!$H$15,'Invoerblad heterogene watergang'!$L$15,IF(A121&lt;='Invoerblad heterogene watergang'!$H$16,'Invoerblad heterogene watergang'!$L$16,IF(A121&lt;='Invoerblad heterogene watergang'!$H$17,'Invoerblad heterogene watergang'!$L$17,""))))))))))</f>
        <v>100</v>
      </c>
      <c r="L121" s="23" t="str">
        <f>(IF(A121&lt;='Invoerblad heterogene watergang'!$H$9,'Invoerblad heterogene watergang'!$M$9,IF(A121&lt;='Invoerblad heterogene watergang'!$H$10,'Invoerblad heterogene watergang'!$M$10,IF(A121&lt;='Invoerblad heterogene watergang'!$H$11,'Invoerblad heterogene watergang'!$M$11,IF(A121&lt;='Invoerblad heterogene watergang'!$H$12,'Invoerblad heterogene watergang'!$M$12,IF(A121&lt;='Invoerblad heterogene watergang'!$H$13,'Invoerblad heterogene watergang'!$M$13,IF(A121&lt;='Invoerblad heterogene watergang'!$H$14,'Invoerblad heterogene watergang'!$M$14,IF(A121&lt;='Invoerblad heterogene watergang'!$H$15,'Invoerblad heterogene watergang'!$M$15,IF(A121&lt;='Invoerblad heterogene watergang'!$H$16,'Invoerblad heterogene watergang'!$M$16,IF(A121&lt;='Invoerblad heterogene watergang'!$H$17,'Invoerblad heterogene watergang'!$M$17,""))))))))))</f>
        <v>Begroeiing volgt bodemverloop</v>
      </c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67"/>
      <c r="AD121" s="23"/>
      <c r="AE121" s="23"/>
    </row>
    <row r="122" spans="1:31" s="103" customFormat="1" x14ac:dyDescent="0.35">
      <c r="A122" s="24">
        <f>IF(A121="","",IF((A121+1)&gt;MAX('Invoerblad heterogene watergang'!$H$9:$H$17),"",'Uitgebreide invoer'!A121+(MAX('Invoerblad heterogene watergang'!$H$9:$H$17)/1000)))</f>
        <v>82.600000000000179</v>
      </c>
      <c r="B122" s="23">
        <f>IF(A122&lt;='Invoerblad heterogene watergang'!$H$9,'Invoerblad heterogene watergang'!$J$9,IF(A122&lt;='Invoerblad heterogene watergang'!$H$10,'Invoerblad heterogene watergang'!$J$10,IF(A122&lt;='Invoerblad heterogene watergang'!$H$11,'Invoerblad heterogene watergang'!$J$11,IF(A122&lt;='Invoerblad heterogene watergang'!$H$12,'Invoerblad heterogene watergang'!$J$12,IF(A122&lt;='Invoerblad heterogene watergang'!$H$13,'Invoerblad heterogene watergang'!$J$13,IF(A122&lt;='Invoerblad heterogene watergang'!$H$14,'Invoerblad heterogene watergang'!$J$14,IF(A122&lt;='Invoerblad heterogene watergang'!$H$15,'Invoerblad heterogene watergang'!$J$15,IF(A122&lt;='Invoerblad heterogene watergang'!$H$16,'Invoerblad heterogene watergang'!$J$16,IF(A122&lt;='Invoerblad heterogene watergang'!$H$17,'Invoerblad heterogene watergang'!$J$17,"")))))))))</f>
        <v>0.3</v>
      </c>
      <c r="C122" s="23" t="str">
        <f>IF(A122&lt;='Invoerblad heterogene watergang'!$H$9,'Invoerblad heterogene watergang'!$K$9,IF(A122&lt;='Invoerblad heterogene watergang'!$H$10,'Invoerblad heterogene watergang'!$K$10,IF(A122&lt;='Invoerblad heterogene watergang'!$H$11,'Invoerblad heterogene watergang'!$K$11,IF(A122&lt;='Invoerblad heterogene watergang'!$H$12,'Invoerblad heterogene watergang'!$K$12,IF(A122&lt;='Invoerblad heterogene watergang'!$H$13,'Invoerblad heterogene watergang'!$K$13,IF(A122&lt;='Invoerblad heterogene watergang'!$H$14,'Invoerblad heterogene watergang'!$K$14,IF(A122&lt;='Invoerblad heterogene watergang'!$H$15,'Invoerblad heterogene watergang'!$K$15,IF(A122&lt;='Invoerblad heterogene watergang'!$H$16,'Invoerblad heterogene watergang'!$K$16,IF(A122&lt;='Invoerblad heterogene watergang'!$H$17,'Invoerblad heterogene watergang'!$K$17,"")))))))))</f>
        <v>30 - Grasachtigen en ondergedoken soorten</v>
      </c>
      <c r="D122" s="23">
        <f t="shared" si="1"/>
        <v>30</v>
      </c>
      <c r="E122" s="23">
        <f>'Invoerblad heterogene watergang'!$F$9</f>
        <v>1.5</v>
      </c>
      <c r="F122" s="23">
        <f>'Invoerblad heterogene watergang'!$E$9</f>
        <v>1.2</v>
      </c>
      <c r="G122" s="23">
        <f>'Invoerblad heterogene watergang'!$B$9</f>
        <v>1.2</v>
      </c>
      <c r="H122" s="23">
        <f>'Invoerblad heterogene watergang'!$C$9</f>
        <v>1</v>
      </c>
      <c r="I122" s="23">
        <f>IF(B122="","",IF(A122&lt;='Invoerblad heterogene watergang'!$H$9,'Invoerblad heterogene watergang'!$N$9,IF(A122&lt;='Invoerblad heterogene watergang'!$H$10,'Invoerblad heterogene watergang'!$N$10,IF(A122&lt;='Invoerblad heterogene watergang'!$H$11,'Invoerblad heterogene watergang'!$N$11,IF(A122&lt;='Invoerblad heterogene watergang'!$H$12,'Invoerblad heterogene watergang'!$N$12,IF(A122&lt;='Invoerblad heterogene watergang'!$H$13,'Invoerblad heterogene watergang'!$N$13,IF(A122&lt;='Invoerblad heterogene watergang'!$H$14,'Invoerblad heterogene watergang'!$N$14,IF(A122&lt;='Invoerblad heterogene watergang'!$H$15,'Invoerblad heterogene watergang'!$N$15,IF(A122&lt;='Invoerblad heterogene watergang'!$H$16,'Invoerblad heterogene watergang'!$N$16,IF(A122&lt;='Invoerblad heterogene watergang'!$H$17,'Invoerblad heterogene watergang'!$N$17,""))))))))))</f>
        <v>1</v>
      </c>
      <c r="J122" s="23" t="str">
        <f>IF(A122&lt;='Invoerblad heterogene watergang'!$H$9,'Invoerblad heterogene watergang'!$O$9,IF(A122&lt;='Invoerblad heterogene watergang'!$H$10,'Invoerblad heterogene watergang'!$O$10,IF(A122&lt;='Invoerblad heterogene watergang'!$H$11,'Invoerblad heterogene watergang'!$O$11,IF(A122&lt;='Invoerblad heterogene watergang'!$H$12,'Invoerblad heterogene watergang'!$O$12,IF(A122&lt;='Invoerblad heterogene watergang'!$H$13,'Invoerblad heterogene watergang'!$O$13,IF(A122&lt;='Invoerblad heterogene watergang'!$H$14,'Invoerblad heterogene watergang'!$O$14,IF(A122&lt;='Invoerblad heterogene watergang'!$H$15,'Invoerblad heterogene watergang'!$O$15,IF(A122&lt;='Invoerblad heterogene watergang'!$H$16,'Invoerblad heterogene watergang'!$O$16,IF(A122&lt;='Invoerblad heterogene watergang'!$H$17,'Invoerblad heterogene watergang'!$O$17,"")))))))))</f>
        <v>Nee</v>
      </c>
      <c r="K122" s="23">
        <f>(IF(A122&lt;='Invoerblad heterogene watergang'!$H$9,'Invoerblad heterogene watergang'!$L$9,IF(A122&lt;='Invoerblad heterogene watergang'!$H$10,'Invoerblad heterogene watergang'!$L$10,IF(A122&lt;='Invoerblad heterogene watergang'!$H$11,'Invoerblad heterogene watergang'!$L$11,IF(A122&lt;='Invoerblad heterogene watergang'!$H$12,'Invoerblad heterogene watergang'!$L$12,IF(A122&lt;='Invoerblad heterogene watergang'!$H$13,'Invoerblad heterogene watergang'!$L$13,IF(A122&lt;='Invoerblad heterogene watergang'!$H$14,'Invoerblad heterogene watergang'!$L$14,IF(A122&lt;='Invoerblad heterogene watergang'!$H$15,'Invoerblad heterogene watergang'!$L$15,IF(A122&lt;='Invoerblad heterogene watergang'!$H$16,'Invoerblad heterogene watergang'!$L$16,IF(A122&lt;='Invoerblad heterogene watergang'!$H$17,'Invoerblad heterogene watergang'!$L$17,""))))))))))</f>
        <v>100</v>
      </c>
      <c r="L122" s="23" t="str">
        <f>(IF(A122&lt;='Invoerblad heterogene watergang'!$H$9,'Invoerblad heterogene watergang'!$M$9,IF(A122&lt;='Invoerblad heterogene watergang'!$H$10,'Invoerblad heterogene watergang'!$M$10,IF(A122&lt;='Invoerblad heterogene watergang'!$H$11,'Invoerblad heterogene watergang'!$M$11,IF(A122&lt;='Invoerblad heterogene watergang'!$H$12,'Invoerblad heterogene watergang'!$M$12,IF(A122&lt;='Invoerblad heterogene watergang'!$H$13,'Invoerblad heterogene watergang'!$M$13,IF(A122&lt;='Invoerblad heterogene watergang'!$H$14,'Invoerblad heterogene watergang'!$M$14,IF(A122&lt;='Invoerblad heterogene watergang'!$H$15,'Invoerblad heterogene watergang'!$M$15,IF(A122&lt;='Invoerblad heterogene watergang'!$H$16,'Invoerblad heterogene watergang'!$M$16,IF(A122&lt;='Invoerblad heterogene watergang'!$H$17,'Invoerblad heterogene watergang'!$M$17,""))))))))))</f>
        <v>Begroeiing volgt bodemverloop</v>
      </c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67"/>
      <c r="AD122" s="23"/>
      <c r="AE122" s="23"/>
    </row>
    <row r="123" spans="1:31" s="103" customFormat="1" x14ac:dyDescent="0.35">
      <c r="A123" s="24">
        <f>IF(A122="","",IF((A122+1)&gt;MAX('Invoerblad heterogene watergang'!$H$9:$H$17),"",'Uitgebreide invoer'!A122+(MAX('Invoerblad heterogene watergang'!$H$9:$H$17)/1000)))</f>
        <v>83.300000000000182</v>
      </c>
      <c r="B123" s="23">
        <f>IF(A123&lt;='Invoerblad heterogene watergang'!$H$9,'Invoerblad heterogene watergang'!$J$9,IF(A123&lt;='Invoerblad heterogene watergang'!$H$10,'Invoerblad heterogene watergang'!$J$10,IF(A123&lt;='Invoerblad heterogene watergang'!$H$11,'Invoerblad heterogene watergang'!$J$11,IF(A123&lt;='Invoerblad heterogene watergang'!$H$12,'Invoerblad heterogene watergang'!$J$12,IF(A123&lt;='Invoerblad heterogene watergang'!$H$13,'Invoerblad heterogene watergang'!$J$13,IF(A123&lt;='Invoerblad heterogene watergang'!$H$14,'Invoerblad heterogene watergang'!$J$14,IF(A123&lt;='Invoerblad heterogene watergang'!$H$15,'Invoerblad heterogene watergang'!$J$15,IF(A123&lt;='Invoerblad heterogene watergang'!$H$16,'Invoerblad heterogene watergang'!$J$16,IF(A123&lt;='Invoerblad heterogene watergang'!$H$17,'Invoerblad heterogene watergang'!$J$17,"")))))))))</f>
        <v>0.3</v>
      </c>
      <c r="C123" s="23" t="str">
        <f>IF(A123&lt;='Invoerblad heterogene watergang'!$H$9,'Invoerblad heterogene watergang'!$K$9,IF(A123&lt;='Invoerblad heterogene watergang'!$H$10,'Invoerblad heterogene watergang'!$K$10,IF(A123&lt;='Invoerblad heterogene watergang'!$H$11,'Invoerblad heterogene watergang'!$K$11,IF(A123&lt;='Invoerblad heterogene watergang'!$H$12,'Invoerblad heterogene watergang'!$K$12,IF(A123&lt;='Invoerblad heterogene watergang'!$H$13,'Invoerblad heterogene watergang'!$K$13,IF(A123&lt;='Invoerblad heterogene watergang'!$H$14,'Invoerblad heterogene watergang'!$K$14,IF(A123&lt;='Invoerblad heterogene watergang'!$H$15,'Invoerblad heterogene watergang'!$K$15,IF(A123&lt;='Invoerblad heterogene watergang'!$H$16,'Invoerblad heterogene watergang'!$K$16,IF(A123&lt;='Invoerblad heterogene watergang'!$H$17,'Invoerblad heterogene watergang'!$K$17,"")))))))))</f>
        <v>30 - Grasachtigen en ondergedoken soorten</v>
      </c>
      <c r="D123" s="23">
        <f t="shared" si="1"/>
        <v>30</v>
      </c>
      <c r="E123" s="23">
        <f>'Invoerblad heterogene watergang'!$F$9</f>
        <v>1.5</v>
      </c>
      <c r="F123" s="23">
        <f>'Invoerblad heterogene watergang'!$E$9</f>
        <v>1.2</v>
      </c>
      <c r="G123" s="23">
        <f>'Invoerblad heterogene watergang'!$B$9</f>
        <v>1.2</v>
      </c>
      <c r="H123" s="23">
        <f>'Invoerblad heterogene watergang'!$C$9</f>
        <v>1</v>
      </c>
      <c r="I123" s="23">
        <f>IF(B123="","",IF(A123&lt;='Invoerblad heterogene watergang'!$H$9,'Invoerblad heterogene watergang'!$N$9,IF(A123&lt;='Invoerblad heterogene watergang'!$H$10,'Invoerblad heterogene watergang'!$N$10,IF(A123&lt;='Invoerblad heterogene watergang'!$H$11,'Invoerblad heterogene watergang'!$N$11,IF(A123&lt;='Invoerblad heterogene watergang'!$H$12,'Invoerblad heterogene watergang'!$N$12,IF(A123&lt;='Invoerblad heterogene watergang'!$H$13,'Invoerblad heterogene watergang'!$N$13,IF(A123&lt;='Invoerblad heterogene watergang'!$H$14,'Invoerblad heterogene watergang'!$N$14,IF(A123&lt;='Invoerblad heterogene watergang'!$H$15,'Invoerblad heterogene watergang'!$N$15,IF(A123&lt;='Invoerblad heterogene watergang'!$H$16,'Invoerblad heterogene watergang'!$N$16,IF(A123&lt;='Invoerblad heterogene watergang'!$H$17,'Invoerblad heterogene watergang'!$N$17,""))))))))))</f>
        <v>1</v>
      </c>
      <c r="J123" s="23" t="str">
        <f>IF(A123&lt;='Invoerblad heterogene watergang'!$H$9,'Invoerblad heterogene watergang'!$O$9,IF(A123&lt;='Invoerblad heterogene watergang'!$H$10,'Invoerblad heterogene watergang'!$O$10,IF(A123&lt;='Invoerblad heterogene watergang'!$H$11,'Invoerblad heterogene watergang'!$O$11,IF(A123&lt;='Invoerblad heterogene watergang'!$H$12,'Invoerblad heterogene watergang'!$O$12,IF(A123&lt;='Invoerblad heterogene watergang'!$H$13,'Invoerblad heterogene watergang'!$O$13,IF(A123&lt;='Invoerblad heterogene watergang'!$H$14,'Invoerblad heterogene watergang'!$O$14,IF(A123&lt;='Invoerblad heterogene watergang'!$H$15,'Invoerblad heterogene watergang'!$O$15,IF(A123&lt;='Invoerblad heterogene watergang'!$H$16,'Invoerblad heterogene watergang'!$O$16,IF(A123&lt;='Invoerblad heterogene watergang'!$H$17,'Invoerblad heterogene watergang'!$O$17,"")))))))))</f>
        <v>Nee</v>
      </c>
      <c r="K123" s="23">
        <f>(IF(A123&lt;='Invoerblad heterogene watergang'!$H$9,'Invoerblad heterogene watergang'!$L$9,IF(A123&lt;='Invoerblad heterogene watergang'!$H$10,'Invoerblad heterogene watergang'!$L$10,IF(A123&lt;='Invoerblad heterogene watergang'!$H$11,'Invoerblad heterogene watergang'!$L$11,IF(A123&lt;='Invoerblad heterogene watergang'!$H$12,'Invoerblad heterogene watergang'!$L$12,IF(A123&lt;='Invoerblad heterogene watergang'!$H$13,'Invoerblad heterogene watergang'!$L$13,IF(A123&lt;='Invoerblad heterogene watergang'!$H$14,'Invoerblad heterogene watergang'!$L$14,IF(A123&lt;='Invoerblad heterogene watergang'!$H$15,'Invoerblad heterogene watergang'!$L$15,IF(A123&lt;='Invoerblad heterogene watergang'!$H$16,'Invoerblad heterogene watergang'!$L$16,IF(A123&lt;='Invoerblad heterogene watergang'!$H$17,'Invoerblad heterogene watergang'!$L$17,""))))))))))</f>
        <v>100</v>
      </c>
      <c r="L123" s="23" t="str">
        <f>(IF(A123&lt;='Invoerblad heterogene watergang'!$H$9,'Invoerblad heterogene watergang'!$M$9,IF(A123&lt;='Invoerblad heterogene watergang'!$H$10,'Invoerblad heterogene watergang'!$M$10,IF(A123&lt;='Invoerblad heterogene watergang'!$H$11,'Invoerblad heterogene watergang'!$M$11,IF(A123&lt;='Invoerblad heterogene watergang'!$H$12,'Invoerblad heterogene watergang'!$M$12,IF(A123&lt;='Invoerblad heterogene watergang'!$H$13,'Invoerblad heterogene watergang'!$M$13,IF(A123&lt;='Invoerblad heterogene watergang'!$H$14,'Invoerblad heterogene watergang'!$M$14,IF(A123&lt;='Invoerblad heterogene watergang'!$H$15,'Invoerblad heterogene watergang'!$M$15,IF(A123&lt;='Invoerblad heterogene watergang'!$H$16,'Invoerblad heterogene watergang'!$M$16,IF(A123&lt;='Invoerblad heterogene watergang'!$H$17,'Invoerblad heterogene watergang'!$M$17,""))))))))))</f>
        <v>Begroeiing volgt bodemverloop</v>
      </c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67"/>
      <c r="AD123" s="23"/>
      <c r="AE123" s="23"/>
    </row>
    <row r="124" spans="1:31" s="103" customFormat="1" x14ac:dyDescent="0.35">
      <c r="A124" s="24">
        <f>IF(A123="","",IF((A123+1)&gt;MAX('Invoerblad heterogene watergang'!$H$9:$H$17),"",'Uitgebreide invoer'!A123+(MAX('Invoerblad heterogene watergang'!$H$9:$H$17)/1000)))</f>
        <v>84.000000000000185</v>
      </c>
      <c r="B124" s="23">
        <f>IF(A124&lt;='Invoerblad heterogene watergang'!$H$9,'Invoerblad heterogene watergang'!$J$9,IF(A124&lt;='Invoerblad heterogene watergang'!$H$10,'Invoerblad heterogene watergang'!$J$10,IF(A124&lt;='Invoerblad heterogene watergang'!$H$11,'Invoerblad heterogene watergang'!$J$11,IF(A124&lt;='Invoerblad heterogene watergang'!$H$12,'Invoerblad heterogene watergang'!$J$12,IF(A124&lt;='Invoerblad heterogene watergang'!$H$13,'Invoerblad heterogene watergang'!$J$13,IF(A124&lt;='Invoerblad heterogene watergang'!$H$14,'Invoerblad heterogene watergang'!$J$14,IF(A124&lt;='Invoerblad heterogene watergang'!$H$15,'Invoerblad heterogene watergang'!$J$15,IF(A124&lt;='Invoerblad heterogene watergang'!$H$16,'Invoerblad heterogene watergang'!$J$16,IF(A124&lt;='Invoerblad heterogene watergang'!$H$17,'Invoerblad heterogene watergang'!$J$17,"")))))))))</f>
        <v>0.3</v>
      </c>
      <c r="C124" s="23" t="str">
        <f>IF(A124&lt;='Invoerblad heterogene watergang'!$H$9,'Invoerblad heterogene watergang'!$K$9,IF(A124&lt;='Invoerblad heterogene watergang'!$H$10,'Invoerblad heterogene watergang'!$K$10,IF(A124&lt;='Invoerblad heterogene watergang'!$H$11,'Invoerblad heterogene watergang'!$K$11,IF(A124&lt;='Invoerblad heterogene watergang'!$H$12,'Invoerblad heterogene watergang'!$K$12,IF(A124&lt;='Invoerblad heterogene watergang'!$H$13,'Invoerblad heterogene watergang'!$K$13,IF(A124&lt;='Invoerblad heterogene watergang'!$H$14,'Invoerblad heterogene watergang'!$K$14,IF(A124&lt;='Invoerblad heterogene watergang'!$H$15,'Invoerblad heterogene watergang'!$K$15,IF(A124&lt;='Invoerblad heterogene watergang'!$H$16,'Invoerblad heterogene watergang'!$K$16,IF(A124&lt;='Invoerblad heterogene watergang'!$H$17,'Invoerblad heterogene watergang'!$K$17,"")))))))))</f>
        <v>30 - Grasachtigen en ondergedoken soorten</v>
      </c>
      <c r="D124" s="23">
        <f t="shared" si="1"/>
        <v>30</v>
      </c>
      <c r="E124" s="23">
        <f>'Invoerblad heterogene watergang'!$F$9</f>
        <v>1.5</v>
      </c>
      <c r="F124" s="23">
        <f>'Invoerblad heterogene watergang'!$E$9</f>
        <v>1.2</v>
      </c>
      <c r="G124" s="23">
        <f>'Invoerblad heterogene watergang'!$B$9</f>
        <v>1.2</v>
      </c>
      <c r="H124" s="23">
        <f>'Invoerblad heterogene watergang'!$C$9</f>
        <v>1</v>
      </c>
      <c r="I124" s="23">
        <f>IF(B124="","",IF(A124&lt;='Invoerblad heterogene watergang'!$H$9,'Invoerblad heterogene watergang'!$N$9,IF(A124&lt;='Invoerblad heterogene watergang'!$H$10,'Invoerblad heterogene watergang'!$N$10,IF(A124&lt;='Invoerblad heterogene watergang'!$H$11,'Invoerblad heterogene watergang'!$N$11,IF(A124&lt;='Invoerblad heterogene watergang'!$H$12,'Invoerblad heterogene watergang'!$N$12,IF(A124&lt;='Invoerblad heterogene watergang'!$H$13,'Invoerblad heterogene watergang'!$N$13,IF(A124&lt;='Invoerblad heterogene watergang'!$H$14,'Invoerblad heterogene watergang'!$N$14,IF(A124&lt;='Invoerblad heterogene watergang'!$H$15,'Invoerblad heterogene watergang'!$N$15,IF(A124&lt;='Invoerblad heterogene watergang'!$H$16,'Invoerblad heterogene watergang'!$N$16,IF(A124&lt;='Invoerblad heterogene watergang'!$H$17,'Invoerblad heterogene watergang'!$N$17,""))))))))))</f>
        <v>1</v>
      </c>
      <c r="J124" s="23" t="str">
        <f>IF(A124&lt;='Invoerblad heterogene watergang'!$H$9,'Invoerblad heterogene watergang'!$O$9,IF(A124&lt;='Invoerblad heterogene watergang'!$H$10,'Invoerblad heterogene watergang'!$O$10,IF(A124&lt;='Invoerblad heterogene watergang'!$H$11,'Invoerblad heterogene watergang'!$O$11,IF(A124&lt;='Invoerblad heterogene watergang'!$H$12,'Invoerblad heterogene watergang'!$O$12,IF(A124&lt;='Invoerblad heterogene watergang'!$H$13,'Invoerblad heterogene watergang'!$O$13,IF(A124&lt;='Invoerblad heterogene watergang'!$H$14,'Invoerblad heterogene watergang'!$O$14,IF(A124&lt;='Invoerblad heterogene watergang'!$H$15,'Invoerblad heterogene watergang'!$O$15,IF(A124&lt;='Invoerblad heterogene watergang'!$H$16,'Invoerblad heterogene watergang'!$O$16,IF(A124&lt;='Invoerblad heterogene watergang'!$H$17,'Invoerblad heterogene watergang'!$O$17,"")))))))))</f>
        <v>Nee</v>
      </c>
      <c r="K124" s="23">
        <f>(IF(A124&lt;='Invoerblad heterogene watergang'!$H$9,'Invoerblad heterogene watergang'!$L$9,IF(A124&lt;='Invoerblad heterogene watergang'!$H$10,'Invoerblad heterogene watergang'!$L$10,IF(A124&lt;='Invoerblad heterogene watergang'!$H$11,'Invoerblad heterogene watergang'!$L$11,IF(A124&lt;='Invoerblad heterogene watergang'!$H$12,'Invoerblad heterogene watergang'!$L$12,IF(A124&lt;='Invoerblad heterogene watergang'!$H$13,'Invoerblad heterogene watergang'!$L$13,IF(A124&lt;='Invoerblad heterogene watergang'!$H$14,'Invoerblad heterogene watergang'!$L$14,IF(A124&lt;='Invoerblad heterogene watergang'!$H$15,'Invoerblad heterogene watergang'!$L$15,IF(A124&lt;='Invoerblad heterogene watergang'!$H$16,'Invoerblad heterogene watergang'!$L$16,IF(A124&lt;='Invoerblad heterogene watergang'!$H$17,'Invoerblad heterogene watergang'!$L$17,""))))))))))</f>
        <v>100</v>
      </c>
      <c r="L124" s="23" t="str">
        <f>(IF(A124&lt;='Invoerblad heterogene watergang'!$H$9,'Invoerblad heterogene watergang'!$M$9,IF(A124&lt;='Invoerblad heterogene watergang'!$H$10,'Invoerblad heterogene watergang'!$M$10,IF(A124&lt;='Invoerblad heterogene watergang'!$H$11,'Invoerblad heterogene watergang'!$M$11,IF(A124&lt;='Invoerblad heterogene watergang'!$H$12,'Invoerblad heterogene watergang'!$M$12,IF(A124&lt;='Invoerblad heterogene watergang'!$H$13,'Invoerblad heterogene watergang'!$M$13,IF(A124&lt;='Invoerblad heterogene watergang'!$H$14,'Invoerblad heterogene watergang'!$M$14,IF(A124&lt;='Invoerblad heterogene watergang'!$H$15,'Invoerblad heterogene watergang'!$M$15,IF(A124&lt;='Invoerblad heterogene watergang'!$H$16,'Invoerblad heterogene watergang'!$M$16,IF(A124&lt;='Invoerblad heterogene watergang'!$H$17,'Invoerblad heterogene watergang'!$M$17,""))))))))))</f>
        <v>Begroeiing volgt bodemverloop</v>
      </c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67"/>
      <c r="AD124" s="23"/>
      <c r="AE124" s="23"/>
    </row>
    <row r="125" spans="1:31" s="103" customFormat="1" x14ac:dyDescent="0.35">
      <c r="A125" s="24">
        <f>IF(A124="","",IF((A124+1)&gt;MAX('Invoerblad heterogene watergang'!$H$9:$H$17),"",'Uitgebreide invoer'!A124+(MAX('Invoerblad heterogene watergang'!$H$9:$H$17)/1000)))</f>
        <v>84.700000000000188</v>
      </c>
      <c r="B125" s="23">
        <f>IF(A125&lt;='Invoerblad heterogene watergang'!$H$9,'Invoerblad heterogene watergang'!$J$9,IF(A125&lt;='Invoerblad heterogene watergang'!$H$10,'Invoerblad heterogene watergang'!$J$10,IF(A125&lt;='Invoerblad heterogene watergang'!$H$11,'Invoerblad heterogene watergang'!$J$11,IF(A125&lt;='Invoerblad heterogene watergang'!$H$12,'Invoerblad heterogene watergang'!$J$12,IF(A125&lt;='Invoerblad heterogene watergang'!$H$13,'Invoerblad heterogene watergang'!$J$13,IF(A125&lt;='Invoerblad heterogene watergang'!$H$14,'Invoerblad heterogene watergang'!$J$14,IF(A125&lt;='Invoerblad heterogene watergang'!$H$15,'Invoerblad heterogene watergang'!$J$15,IF(A125&lt;='Invoerblad heterogene watergang'!$H$16,'Invoerblad heterogene watergang'!$J$16,IF(A125&lt;='Invoerblad heterogene watergang'!$H$17,'Invoerblad heterogene watergang'!$J$17,"")))))))))</f>
        <v>0.3</v>
      </c>
      <c r="C125" s="23" t="str">
        <f>IF(A125&lt;='Invoerblad heterogene watergang'!$H$9,'Invoerblad heterogene watergang'!$K$9,IF(A125&lt;='Invoerblad heterogene watergang'!$H$10,'Invoerblad heterogene watergang'!$K$10,IF(A125&lt;='Invoerblad heterogene watergang'!$H$11,'Invoerblad heterogene watergang'!$K$11,IF(A125&lt;='Invoerblad heterogene watergang'!$H$12,'Invoerblad heterogene watergang'!$K$12,IF(A125&lt;='Invoerblad heterogene watergang'!$H$13,'Invoerblad heterogene watergang'!$K$13,IF(A125&lt;='Invoerblad heterogene watergang'!$H$14,'Invoerblad heterogene watergang'!$K$14,IF(A125&lt;='Invoerblad heterogene watergang'!$H$15,'Invoerblad heterogene watergang'!$K$15,IF(A125&lt;='Invoerblad heterogene watergang'!$H$16,'Invoerblad heterogene watergang'!$K$16,IF(A125&lt;='Invoerblad heterogene watergang'!$H$17,'Invoerblad heterogene watergang'!$K$17,"")))))))))</f>
        <v>30 - Grasachtigen en ondergedoken soorten</v>
      </c>
      <c r="D125" s="23">
        <f t="shared" si="1"/>
        <v>30</v>
      </c>
      <c r="E125" s="23">
        <f>'Invoerblad heterogene watergang'!$F$9</f>
        <v>1.5</v>
      </c>
      <c r="F125" s="23">
        <f>'Invoerblad heterogene watergang'!$E$9</f>
        <v>1.2</v>
      </c>
      <c r="G125" s="23">
        <f>'Invoerblad heterogene watergang'!$B$9</f>
        <v>1.2</v>
      </c>
      <c r="H125" s="23">
        <f>'Invoerblad heterogene watergang'!$C$9</f>
        <v>1</v>
      </c>
      <c r="I125" s="23">
        <f>IF(B125="","",IF(A125&lt;='Invoerblad heterogene watergang'!$H$9,'Invoerblad heterogene watergang'!$N$9,IF(A125&lt;='Invoerblad heterogene watergang'!$H$10,'Invoerblad heterogene watergang'!$N$10,IF(A125&lt;='Invoerblad heterogene watergang'!$H$11,'Invoerblad heterogene watergang'!$N$11,IF(A125&lt;='Invoerblad heterogene watergang'!$H$12,'Invoerblad heterogene watergang'!$N$12,IF(A125&lt;='Invoerblad heterogene watergang'!$H$13,'Invoerblad heterogene watergang'!$N$13,IF(A125&lt;='Invoerblad heterogene watergang'!$H$14,'Invoerblad heterogene watergang'!$N$14,IF(A125&lt;='Invoerblad heterogene watergang'!$H$15,'Invoerblad heterogene watergang'!$N$15,IF(A125&lt;='Invoerblad heterogene watergang'!$H$16,'Invoerblad heterogene watergang'!$N$16,IF(A125&lt;='Invoerblad heterogene watergang'!$H$17,'Invoerblad heterogene watergang'!$N$17,""))))))))))</f>
        <v>1</v>
      </c>
      <c r="J125" s="23" t="str">
        <f>IF(A125&lt;='Invoerblad heterogene watergang'!$H$9,'Invoerblad heterogene watergang'!$O$9,IF(A125&lt;='Invoerblad heterogene watergang'!$H$10,'Invoerblad heterogene watergang'!$O$10,IF(A125&lt;='Invoerblad heterogene watergang'!$H$11,'Invoerblad heterogene watergang'!$O$11,IF(A125&lt;='Invoerblad heterogene watergang'!$H$12,'Invoerblad heterogene watergang'!$O$12,IF(A125&lt;='Invoerblad heterogene watergang'!$H$13,'Invoerblad heterogene watergang'!$O$13,IF(A125&lt;='Invoerblad heterogene watergang'!$H$14,'Invoerblad heterogene watergang'!$O$14,IF(A125&lt;='Invoerblad heterogene watergang'!$H$15,'Invoerblad heterogene watergang'!$O$15,IF(A125&lt;='Invoerblad heterogene watergang'!$H$16,'Invoerblad heterogene watergang'!$O$16,IF(A125&lt;='Invoerblad heterogene watergang'!$H$17,'Invoerblad heterogene watergang'!$O$17,"")))))))))</f>
        <v>Nee</v>
      </c>
      <c r="K125" s="23">
        <f>(IF(A125&lt;='Invoerblad heterogene watergang'!$H$9,'Invoerblad heterogene watergang'!$L$9,IF(A125&lt;='Invoerblad heterogene watergang'!$H$10,'Invoerblad heterogene watergang'!$L$10,IF(A125&lt;='Invoerblad heterogene watergang'!$H$11,'Invoerblad heterogene watergang'!$L$11,IF(A125&lt;='Invoerblad heterogene watergang'!$H$12,'Invoerblad heterogene watergang'!$L$12,IF(A125&lt;='Invoerblad heterogene watergang'!$H$13,'Invoerblad heterogene watergang'!$L$13,IF(A125&lt;='Invoerblad heterogene watergang'!$H$14,'Invoerblad heterogene watergang'!$L$14,IF(A125&lt;='Invoerblad heterogene watergang'!$H$15,'Invoerblad heterogene watergang'!$L$15,IF(A125&lt;='Invoerblad heterogene watergang'!$H$16,'Invoerblad heterogene watergang'!$L$16,IF(A125&lt;='Invoerblad heterogene watergang'!$H$17,'Invoerblad heterogene watergang'!$L$17,""))))))))))</f>
        <v>100</v>
      </c>
      <c r="L125" s="23" t="str">
        <f>(IF(A125&lt;='Invoerblad heterogene watergang'!$H$9,'Invoerblad heterogene watergang'!$M$9,IF(A125&lt;='Invoerblad heterogene watergang'!$H$10,'Invoerblad heterogene watergang'!$M$10,IF(A125&lt;='Invoerblad heterogene watergang'!$H$11,'Invoerblad heterogene watergang'!$M$11,IF(A125&lt;='Invoerblad heterogene watergang'!$H$12,'Invoerblad heterogene watergang'!$M$12,IF(A125&lt;='Invoerblad heterogene watergang'!$H$13,'Invoerblad heterogene watergang'!$M$13,IF(A125&lt;='Invoerblad heterogene watergang'!$H$14,'Invoerblad heterogene watergang'!$M$14,IF(A125&lt;='Invoerblad heterogene watergang'!$H$15,'Invoerblad heterogene watergang'!$M$15,IF(A125&lt;='Invoerblad heterogene watergang'!$H$16,'Invoerblad heterogene watergang'!$M$16,IF(A125&lt;='Invoerblad heterogene watergang'!$H$17,'Invoerblad heterogene watergang'!$M$17,""))))))))))</f>
        <v>Begroeiing volgt bodemverloop</v>
      </c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67"/>
      <c r="AD125" s="23"/>
      <c r="AE125" s="23"/>
    </row>
    <row r="126" spans="1:31" s="103" customFormat="1" x14ac:dyDescent="0.35">
      <c r="A126" s="24">
        <f>IF(A125="","",IF((A125+1)&gt;MAX('Invoerblad heterogene watergang'!$H$9:$H$17),"",'Uitgebreide invoer'!A125+(MAX('Invoerblad heterogene watergang'!$H$9:$H$17)/1000)))</f>
        <v>85.40000000000019</v>
      </c>
      <c r="B126" s="23">
        <f>IF(A126&lt;='Invoerblad heterogene watergang'!$H$9,'Invoerblad heterogene watergang'!$J$9,IF(A126&lt;='Invoerblad heterogene watergang'!$H$10,'Invoerblad heterogene watergang'!$J$10,IF(A126&lt;='Invoerblad heterogene watergang'!$H$11,'Invoerblad heterogene watergang'!$J$11,IF(A126&lt;='Invoerblad heterogene watergang'!$H$12,'Invoerblad heterogene watergang'!$J$12,IF(A126&lt;='Invoerblad heterogene watergang'!$H$13,'Invoerblad heterogene watergang'!$J$13,IF(A126&lt;='Invoerblad heterogene watergang'!$H$14,'Invoerblad heterogene watergang'!$J$14,IF(A126&lt;='Invoerblad heterogene watergang'!$H$15,'Invoerblad heterogene watergang'!$J$15,IF(A126&lt;='Invoerblad heterogene watergang'!$H$16,'Invoerblad heterogene watergang'!$J$16,IF(A126&lt;='Invoerblad heterogene watergang'!$H$17,'Invoerblad heterogene watergang'!$J$17,"")))))))))</f>
        <v>0.3</v>
      </c>
      <c r="C126" s="23" t="str">
        <f>IF(A126&lt;='Invoerblad heterogene watergang'!$H$9,'Invoerblad heterogene watergang'!$K$9,IF(A126&lt;='Invoerblad heterogene watergang'!$H$10,'Invoerblad heterogene watergang'!$K$10,IF(A126&lt;='Invoerblad heterogene watergang'!$H$11,'Invoerblad heterogene watergang'!$K$11,IF(A126&lt;='Invoerblad heterogene watergang'!$H$12,'Invoerblad heterogene watergang'!$K$12,IF(A126&lt;='Invoerblad heterogene watergang'!$H$13,'Invoerblad heterogene watergang'!$K$13,IF(A126&lt;='Invoerblad heterogene watergang'!$H$14,'Invoerblad heterogene watergang'!$K$14,IF(A126&lt;='Invoerblad heterogene watergang'!$H$15,'Invoerblad heterogene watergang'!$K$15,IF(A126&lt;='Invoerblad heterogene watergang'!$H$16,'Invoerblad heterogene watergang'!$K$16,IF(A126&lt;='Invoerblad heterogene watergang'!$H$17,'Invoerblad heterogene watergang'!$K$17,"")))))))))</f>
        <v>30 - Grasachtigen en ondergedoken soorten</v>
      </c>
      <c r="D126" s="23">
        <f t="shared" si="1"/>
        <v>30</v>
      </c>
      <c r="E126" s="23">
        <f>'Invoerblad heterogene watergang'!$F$9</f>
        <v>1.5</v>
      </c>
      <c r="F126" s="23">
        <f>'Invoerblad heterogene watergang'!$E$9</f>
        <v>1.2</v>
      </c>
      <c r="G126" s="23">
        <f>'Invoerblad heterogene watergang'!$B$9</f>
        <v>1.2</v>
      </c>
      <c r="H126" s="23">
        <f>'Invoerblad heterogene watergang'!$C$9</f>
        <v>1</v>
      </c>
      <c r="I126" s="23">
        <f>IF(B126="","",IF(A126&lt;='Invoerblad heterogene watergang'!$H$9,'Invoerblad heterogene watergang'!$N$9,IF(A126&lt;='Invoerblad heterogene watergang'!$H$10,'Invoerblad heterogene watergang'!$N$10,IF(A126&lt;='Invoerblad heterogene watergang'!$H$11,'Invoerblad heterogene watergang'!$N$11,IF(A126&lt;='Invoerblad heterogene watergang'!$H$12,'Invoerblad heterogene watergang'!$N$12,IF(A126&lt;='Invoerblad heterogene watergang'!$H$13,'Invoerblad heterogene watergang'!$N$13,IF(A126&lt;='Invoerblad heterogene watergang'!$H$14,'Invoerblad heterogene watergang'!$N$14,IF(A126&lt;='Invoerblad heterogene watergang'!$H$15,'Invoerblad heterogene watergang'!$N$15,IF(A126&lt;='Invoerblad heterogene watergang'!$H$16,'Invoerblad heterogene watergang'!$N$16,IF(A126&lt;='Invoerblad heterogene watergang'!$H$17,'Invoerblad heterogene watergang'!$N$17,""))))))))))</f>
        <v>1</v>
      </c>
      <c r="J126" s="23" t="str">
        <f>IF(A126&lt;='Invoerblad heterogene watergang'!$H$9,'Invoerblad heterogene watergang'!$O$9,IF(A126&lt;='Invoerblad heterogene watergang'!$H$10,'Invoerblad heterogene watergang'!$O$10,IF(A126&lt;='Invoerblad heterogene watergang'!$H$11,'Invoerblad heterogene watergang'!$O$11,IF(A126&lt;='Invoerblad heterogene watergang'!$H$12,'Invoerblad heterogene watergang'!$O$12,IF(A126&lt;='Invoerblad heterogene watergang'!$H$13,'Invoerblad heterogene watergang'!$O$13,IF(A126&lt;='Invoerblad heterogene watergang'!$H$14,'Invoerblad heterogene watergang'!$O$14,IF(A126&lt;='Invoerblad heterogene watergang'!$H$15,'Invoerblad heterogene watergang'!$O$15,IF(A126&lt;='Invoerblad heterogene watergang'!$H$16,'Invoerblad heterogene watergang'!$O$16,IF(A126&lt;='Invoerblad heterogene watergang'!$H$17,'Invoerblad heterogene watergang'!$O$17,"")))))))))</f>
        <v>Nee</v>
      </c>
      <c r="K126" s="23">
        <f>(IF(A126&lt;='Invoerblad heterogene watergang'!$H$9,'Invoerblad heterogene watergang'!$L$9,IF(A126&lt;='Invoerblad heterogene watergang'!$H$10,'Invoerblad heterogene watergang'!$L$10,IF(A126&lt;='Invoerblad heterogene watergang'!$H$11,'Invoerblad heterogene watergang'!$L$11,IF(A126&lt;='Invoerblad heterogene watergang'!$H$12,'Invoerblad heterogene watergang'!$L$12,IF(A126&lt;='Invoerblad heterogene watergang'!$H$13,'Invoerblad heterogene watergang'!$L$13,IF(A126&lt;='Invoerblad heterogene watergang'!$H$14,'Invoerblad heterogene watergang'!$L$14,IF(A126&lt;='Invoerblad heterogene watergang'!$H$15,'Invoerblad heterogene watergang'!$L$15,IF(A126&lt;='Invoerblad heterogene watergang'!$H$16,'Invoerblad heterogene watergang'!$L$16,IF(A126&lt;='Invoerblad heterogene watergang'!$H$17,'Invoerblad heterogene watergang'!$L$17,""))))))))))</f>
        <v>100</v>
      </c>
      <c r="L126" s="23" t="str">
        <f>(IF(A126&lt;='Invoerblad heterogene watergang'!$H$9,'Invoerblad heterogene watergang'!$M$9,IF(A126&lt;='Invoerblad heterogene watergang'!$H$10,'Invoerblad heterogene watergang'!$M$10,IF(A126&lt;='Invoerblad heterogene watergang'!$H$11,'Invoerblad heterogene watergang'!$M$11,IF(A126&lt;='Invoerblad heterogene watergang'!$H$12,'Invoerblad heterogene watergang'!$M$12,IF(A126&lt;='Invoerblad heterogene watergang'!$H$13,'Invoerblad heterogene watergang'!$M$13,IF(A126&lt;='Invoerblad heterogene watergang'!$H$14,'Invoerblad heterogene watergang'!$M$14,IF(A126&lt;='Invoerblad heterogene watergang'!$H$15,'Invoerblad heterogene watergang'!$M$15,IF(A126&lt;='Invoerblad heterogene watergang'!$H$16,'Invoerblad heterogene watergang'!$M$16,IF(A126&lt;='Invoerblad heterogene watergang'!$H$17,'Invoerblad heterogene watergang'!$M$17,""))))))))))</f>
        <v>Begroeiing volgt bodemverloop</v>
      </c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67"/>
      <c r="AD126" s="23"/>
      <c r="AE126" s="23"/>
    </row>
    <row r="127" spans="1:31" s="103" customFormat="1" x14ac:dyDescent="0.35">
      <c r="A127" s="24">
        <f>IF(A126="","",IF((A126+1)&gt;MAX('Invoerblad heterogene watergang'!$H$9:$H$17),"",'Uitgebreide invoer'!A126+(MAX('Invoerblad heterogene watergang'!$H$9:$H$17)/1000)))</f>
        <v>86.100000000000193</v>
      </c>
      <c r="B127" s="23">
        <f>IF(A127&lt;='Invoerblad heterogene watergang'!$H$9,'Invoerblad heterogene watergang'!$J$9,IF(A127&lt;='Invoerblad heterogene watergang'!$H$10,'Invoerblad heterogene watergang'!$J$10,IF(A127&lt;='Invoerblad heterogene watergang'!$H$11,'Invoerblad heterogene watergang'!$J$11,IF(A127&lt;='Invoerblad heterogene watergang'!$H$12,'Invoerblad heterogene watergang'!$J$12,IF(A127&lt;='Invoerblad heterogene watergang'!$H$13,'Invoerblad heterogene watergang'!$J$13,IF(A127&lt;='Invoerblad heterogene watergang'!$H$14,'Invoerblad heterogene watergang'!$J$14,IF(A127&lt;='Invoerblad heterogene watergang'!$H$15,'Invoerblad heterogene watergang'!$J$15,IF(A127&lt;='Invoerblad heterogene watergang'!$H$16,'Invoerblad heterogene watergang'!$J$16,IF(A127&lt;='Invoerblad heterogene watergang'!$H$17,'Invoerblad heterogene watergang'!$J$17,"")))))))))</f>
        <v>0.3</v>
      </c>
      <c r="C127" s="23" t="str">
        <f>IF(A127&lt;='Invoerblad heterogene watergang'!$H$9,'Invoerblad heterogene watergang'!$K$9,IF(A127&lt;='Invoerblad heterogene watergang'!$H$10,'Invoerblad heterogene watergang'!$K$10,IF(A127&lt;='Invoerblad heterogene watergang'!$H$11,'Invoerblad heterogene watergang'!$K$11,IF(A127&lt;='Invoerblad heterogene watergang'!$H$12,'Invoerblad heterogene watergang'!$K$12,IF(A127&lt;='Invoerblad heterogene watergang'!$H$13,'Invoerblad heterogene watergang'!$K$13,IF(A127&lt;='Invoerblad heterogene watergang'!$H$14,'Invoerblad heterogene watergang'!$K$14,IF(A127&lt;='Invoerblad heterogene watergang'!$H$15,'Invoerblad heterogene watergang'!$K$15,IF(A127&lt;='Invoerblad heterogene watergang'!$H$16,'Invoerblad heterogene watergang'!$K$16,IF(A127&lt;='Invoerblad heterogene watergang'!$H$17,'Invoerblad heterogene watergang'!$K$17,"")))))))))</f>
        <v>30 - Grasachtigen en ondergedoken soorten</v>
      </c>
      <c r="D127" s="23">
        <f t="shared" si="1"/>
        <v>30</v>
      </c>
      <c r="E127" s="23">
        <f>'Invoerblad heterogene watergang'!$F$9</f>
        <v>1.5</v>
      </c>
      <c r="F127" s="23">
        <f>'Invoerblad heterogene watergang'!$E$9</f>
        <v>1.2</v>
      </c>
      <c r="G127" s="23">
        <f>'Invoerblad heterogene watergang'!$B$9</f>
        <v>1.2</v>
      </c>
      <c r="H127" s="23">
        <f>'Invoerblad heterogene watergang'!$C$9</f>
        <v>1</v>
      </c>
      <c r="I127" s="23">
        <f>IF(B127="","",IF(A127&lt;='Invoerblad heterogene watergang'!$H$9,'Invoerblad heterogene watergang'!$N$9,IF(A127&lt;='Invoerblad heterogene watergang'!$H$10,'Invoerblad heterogene watergang'!$N$10,IF(A127&lt;='Invoerblad heterogene watergang'!$H$11,'Invoerblad heterogene watergang'!$N$11,IF(A127&lt;='Invoerblad heterogene watergang'!$H$12,'Invoerblad heterogene watergang'!$N$12,IF(A127&lt;='Invoerblad heterogene watergang'!$H$13,'Invoerblad heterogene watergang'!$N$13,IF(A127&lt;='Invoerblad heterogene watergang'!$H$14,'Invoerblad heterogene watergang'!$N$14,IF(A127&lt;='Invoerblad heterogene watergang'!$H$15,'Invoerblad heterogene watergang'!$N$15,IF(A127&lt;='Invoerblad heterogene watergang'!$H$16,'Invoerblad heterogene watergang'!$N$16,IF(A127&lt;='Invoerblad heterogene watergang'!$H$17,'Invoerblad heterogene watergang'!$N$17,""))))))))))</f>
        <v>1</v>
      </c>
      <c r="J127" s="23" t="str">
        <f>IF(A127&lt;='Invoerblad heterogene watergang'!$H$9,'Invoerblad heterogene watergang'!$O$9,IF(A127&lt;='Invoerblad heterogene watergang'!$H$10,'Invoerblad heterogene watergang'!$O$10,IF(A127&lt;='Invoerblad heterogene watergang'!$H$11,'Invoerblad heterogene watergang'!$O$11,IF(A127&lt;='Invoerblad heterogene watergang'!$H$12,'Invoerblad heterogene watergang'!$O$12,IF(A127&lt;='Invoerblad heterogene watergang'!$H$13,'Invoerblad heterogene watergang'!$O$13,IF(A127&lt;='Invoerblad heterogene watergang'!$H$14,'Invoerblad heterogene watergang'!$O$14,IF(A127&lt;='Invoerblad heterogene watergang'!$H$15,'Invoerblad heterogene watergang'!$O$15,IF(A127&lt;='Invoerblad heterogene watergang'!$H$16,'Invoerblad heterogene watergang'!$O$16,IF(A127&lt;='Invoerblad heterogene watergang'!$H$17,'Invoerblad heterogene watergang'!$O$17,"")))))))))</f>
        <v>Nee</v>
      </c>
      <c r="K127" s="23">
        <f>(IF(A127&lt;='Invoerblad heterogene watergang'!$H$9,'Invoerblad heterogene watergang'!$L$9,IF(A127&lt;='Invoerblad heterogene watergang'!$H$10,'Invoerblad heterogene watergang'!$L$10,IF(A127&lt;='Invoerblad heterogene watergang'!$H$11,'Invoerblad heterogene watergang'!$L$11,IF(A127&lt;='Invoerblad heterogene watergang'!$H$12,'Invoerblad heterogene watergang'!$L$12,IF(A127&lt;='Invoerblad heterogene watergang'!$H$13,'Invoerblad heterogene watergang'!$L$13,IF(A127&lt;='Invoerblad heterogene watergang'!$H$14,'Invoerblad heterogene watergang'!$L$14,IF(A127&lt;='Invoerblad heterogene watergang'!$H$15,'Invoerblad heterogene watergang'!$L$15,IF(A127&lt;='Invoerblad heterogene watergang'!$H$16,'Invoerblad heterogene watergang'!$L$16,IF(A127&lt;='Invoerblad heterogene watergang'!$H$17,'Invoerblad heterogene watergang'!$L$17,""))))))))))</f>
        <v>100</v>
      </c>
      <c r="L127" s="23" t="str">
        <f>(IF(A127&lt;='Invoerblad heterogene watergang'!$H$9,'Invoerblad heterogene watergang'!$M$9,IF(A127&lt;='Invoerblad heterogene watergang'!$H$10,'Invoerblad heterogene watergang'!$M$10,IF(A127&lt;='Invoerblad heterogene watergang'!$H$11,'Invoerblad heterogene watergang'!$M$11,IF(A127&lt;='Invoerblad heterogene watergang'!$H$12,'Invoerblad heterogene watergang'!$M$12,IF(A127&lt;='Invoerblad heterogene watergang'!$H$13,'Invoerblad heterogene watergang'!$M$13,IF(A127&lt;='Invoerblad heterogene watergang'!$H$14,'Invoerblad heterogene watergang'!$M$14,IF(A127&lt;='Invoerblad heterogene watergang'!$H$15,'Invoerblad heterogene watergang'!$M$15,IF(A127&lt;='Invoerblad heterogene watergang'!$H$16,'Invoerblad heterogene watergang'!$M$16,IF(A127&lt;='Invoerblad heterogene watergang'!$H$17,'Invoerblad heterogene watergang'!$M$17,""))))))))))</f>
        <v>Begroeiing volgt bodemverloop</v>
      </c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67"/>
      <c r="AD127" s="23"/>
      <c r="AE127" s="23"/>
    </row>
    <row r="128" spans="1:31" s="103" customFormat="1" x14ac:dyDescent="0.35">
      <c r="A128" s="24">
        <f>IF(A127="","",IF((A127+1)&gt;MAX('Invoerblad heterogene watergang'!$H$9:$H$17),"",'Uitgebreide invoer'!A127+(MAX('Invoerblad heterogene watergang'!$H$9:$H$17)/1000)))</f>
        <v>86.800000000000196</v>
      </c>
      <c r="B128" s="23">
        <f>IF(A128&lt;='Invoerblad heterogene watergang'!$H$9,'Invoerblad heterogene watergang'!$J$9,IF(A128&lt;='Invoerblad heterogene watergang'!$H$10,'Invoerblad heterogene watergang'!$J$10,IF(A128&lt;='Invoerblad heterogene watergang'!$H$11,'Invoerblad heterogene watergang'!$J$11,IF(A128&lt;='Invoerblad heterogene watergang'!$H$12,'Invoerblad heterogene watergang'!$J$12,IF(A128&lt;='Invoerblad heterogene watergang'!$H$13,'Invoerblad heterogene watergang'!$J$13,IF(A128&lt;='Invoerblad heterogene watergang'!$H$14,'Invoerblad heterogene watergang'!$J$14,IF(A128&lt;='Invoerblad heterogene watergang'!$H$15,'Invoerblad heterogene watergang'!$J$15,IF(A128&lt;='Invoerblad heterogene watergang'!$H$16,'Invoerblad heterogene watergang'!$J$16,IF(A128&lt;='Invoerblad heterogene watergang'!$H$17,'Invoerblad heterogene watergang'!$J$17,"")))))))))</f>
        <v>0.3</v>
      </c>
      <c r="C128" s="23" t="str">
        <f>IF(A128&lt;='Invoerblad heterogene watergang'!$H$9,'Invoerblad heterogene watergang'!$K$9,IF(A128&lt;='Invoerblad heterogene watergang'!$H$10,'Invoerblad heterogene watergang'!$K$10,IF(A128&lt;='Invoerblad heterogene watergang'!$H$11,'Invoerblad heterogene watergang'!$K$11,IF(A128&lt;='Invoerblad heterogene watergang'!$H$12,'Invoerblad heterogene watergang'!$K$12,IF(A128&lt;='Invoerblad heterogene watergang'!$H$13,'Invoerblad heterogene watergang'!$K$13,IF(A128&lt;='Invoerblad heterogene watergang'!$H$14,'Invoerblad heterogene watergang'!$K$14,IF(A128&lt;='Invoerblad heterogene watergang'!$H$15,'Invoerblad heterogene watergang'!$K$15,IF(A128&lt;='Invoerblad heterogene watergang'!$H$16,'Invoerblad heterogene watergang'!$K$16,IF(A128&lt;='Invoerblad heterogene watergang'!$H$17,'Invoerblad heterogene watergang'!$K$17,"")))))))))</f>
        <v>30 - Grasachtigen en ondergedoken soorten</v>
      </c>
      <c r="D128" s="23">
        <f t="shared" si="1"/>
        <v>30</v>
      </c>
      <c r="E128" s="23">
        <f>'Invoerblad heterogene watergang'!$F$9</f>
        <v>1.5</v>
      </c>
      <c r="F128" s="23">
        <f>'Invoerblad heterogene watergang'!$E$9</f>
        <v>1.2</v>
      </c>
      <c r="G128" s="23">
        <f>'Invoerblad heterogene watergang'!$B$9</f>
        <v>1.2</v>
      </c>
      <c r="H128" s="23">
        <f>'Invoerblad heterogene watergang'!$C$9</f>
        <v>1</v>
      </c>
      <c r="I128" s="23">
        <f>IF(B128="","",IF(A128&lt;='Invoerblad heterogene watergang'!$H$9,'Invoerblad heterogene watergang'!$N$9,IF(A128&lt;='Invoerblad heterogene watergang'!$H$10,'Invoerblad heterogene watergang'!$N$10,IF(A128&lt;='Invoerblad heterogene watergang'!$H$11,'Invoerblad heterogene watergang'!$N$11,IF(A128&lt;='Invoerblad heterogene watergang'!$H$12,'Invoerblad heterogene watergang'!$N$12,IF(A128&lt;='Invoerblad heterogene watergang'!$H$13,'Invoerblad heterogene watergang'!$N$13,IF(A128&lt;='Invoerblad heterogene watergang'!$H$14,'Invoerblad heterogene watergang'!$N$14,IF(A128&lt;='Invoerblad heterogene watergang'!$H$15,'Invoerblad heterogene watergang'!$N$15,IF(A128&lt;='Invoerblad heterogene watergang'!$H$16,'Invoerblad heterogene watergang'!$N$16,IF(A128&lt;='Invoerblad heterogene watergang'!$H$17,'Invoerblad heterogene watergang'!$N$17,""))))))))))</f>
        <v>1</v>
      </c>
      <c r="J128" s="23" t="str">
        <f>IF(A128&lt;='Invoerblad heterogene watergang'!$H$9,'Invoerblad heterogene watergang'!$O$9,IF(A128&lt;='Invoerblad heterogene watergang'!$H$10,'Invoerblad heterogene watergang'!$O$10,IF(A128&lt;='Invoerblad heterogene watergang'!$H$11,'Invoerblad heterogene watergang'!$O$11,IF(A128&lt;='Invoerblad heterogene watergang'!$H$12,'Invoerblad heterogene watergang'!$O$12,IF(A128&lt;='Invoerblad heterogene watergang'!$H$13,'Invoerblad heterogene watergang'!$O$13,IF(A128&lt;='Invoerblad heterogene watergang'!$H$14,'Invoerblad heterogene watergang'!$O$14,IF(A128&lt;='Invoerblad heterogene watergang'!$H$15,'Invoerblad heterogene watergang'!$O$15,IF(A128&lt;='Invoerblad heterogene watergang'!$H$16,'Invoerblad heterogene watergang'!$O$16,IF(A128&lt;='Invoerblad heterogene watergang'!$H$17,'Invoerblad heterogene watergang'!$O$17,"")))))))))</f>
        <v>Nee</v>
      </c>
      <c r="K128" s="23">
        <f>(IF(A128&lt;='Invoerblad heterogene watergang'!$H$9,'Invoerblad heterogene watergang'!$L$9,IF(A128&lt;='Invoerblad heterogene watergang'!$H$10,'Invoerblad heterogene watergang'!$L$10,IF(A128&lt;='Invoerblad heterogene watergang'!$H$11,'Invoerblad heterogene watergang'!$L$11,IF(A128&lt;='Invoerblad heterogene watergang'!$H$12,'Invoerblad heterogene watergang'!$L$12,IF(A128&lt;='Invoerblad heterogene watergang'!$H$13,'Invoerblad heterogene watergang'!$L$13,IF(A128&lt;='Invoerblad heterogene watergang'!$H$14,'Invoerblad heterogene watergang'!$L$14,IF(A128&lt;='Invoerblad heterogene watergang'!$H$15,'Invoerblad heterogene watergang'!$L$15,IF(A128&lt;='Invoerblad heterogene watergang'!$H$16,'Invoerblad heterogene watergang'!$L$16,IF(A128&lt;='Invoerblad heterogene watergang'!$H$17,'Invoerblad heterogene watergang'!$L$17,""))))))))))</f>
        <v>100</v>
      </c>
      <c r="L128" s="23" t="str">
        <f>(IF(A128&lt;='Invoerblad heterogene watergang'!$H$9,'Invoerblad heterogene watergang'!$M$9,IF(A128&lt;='Invoerblad heterogene watergang'!$H$10,'Invoerblad heterogene watergang'!$M$10,IF(A128&lt;='Invoerblad heterogene watergang'!$H$11,'Invoerblad heterogene watergang'!$M$11,IF(A128&lt;='Invoerblad heterogene watergang'!$H$12,'Invoerblad heterogene watergang'!$M$12,IF(A128&lt;='Invoerblad heterogene watergang'!$H$13,'Invoerblad heterogene watergang'!$M$13,IF(A128&lt;='Invoerblad heterogene watergang'!$H$14,'Invoerblad heterogene watergang'!$M$14,IF(A128&lt;='Invoerblad heterogene watergang'!$H$15,'Invoerblad heterogene watergang'!$M$15,IF(A128&lt;='Invoerblad heterogene watergang'!$H$16,'Invoerblad heterogene watergang'!$M$16,IF(A128&lt;='Invoerblad heterogene watergang'!$H$17,'Invoerblad heterogene watergang'!$M$17,""))))))))))</f>
        <v>Begroeiing volgt bodemverloop</v>
      </c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67"/>
      <c r="AD128" s="23"/>
      <c r="AE128" s="23"/>
    </row>
    <row r="129" spans="1:31" s="103" customFormat="1" x14ac:dyDescent="0.35">
      <c r="A129" s="24">
        <f>IF(A128="","",IF((A128+1)&gt;MAX('Invoerblad heterogene watergang'!$H$9:$H$17),"",'Uitgebreide invoer'!A128+(MAX('Invoerblad heterogene watergang'!$H$9:$H$17)/1000)))</f>
        <v>87.500000000000199</v>
      </c>
      <c r="B129" s="23">
        <f>IF(A129&lt;='Invoerblad heterogene watergang'!$H$9,'Invoerblad heterogene watergang'!$J$9,IF(A129&lt;='Invoerblad heterogene watergang'!$H$10,'Invoerblad heterogene watergang'!$J$10,IF(A129&lt;='Invoerblad heterogene watergang'!$H$11,'Invoerblad heterogene watergang'!$J$11,IF(A129&lt;='Invoerblad heterogene watergang'!$H$12,'Invoerblad heterogene watergang'!$J$12,IF(A129&lt;='Invoerblad heterogene watergang'!$H$13,'Invoerblad heterogene watergang'!$J$13,IF(A129&lt;='Invoerblad heterogene watergang'!$H$14,'Invoerblad heterogene watergang'!$J$14,IF(A129&lt;='Invoerblad heterogene watergang'!$H$15,'Invoerblad heterogene watergang'!$J$15,IF(A129&lt;='Invoerblad heterogene watergang'!$H$16,'Invoerblad heterogene watergang'!$J$16,IF(A129&lt;='Invoerblad heterogene watergang'!$H$17,'Invoerblad heterogene watergang'!$J$17,"")))))))))</f>
        <v>0.3</v>
      </c>
      <c r="C129" s="23" t="str">
        <f>IF(A129&lt;='Invoerblad heterogene watergang'!$H$9,'Invoerblad heterogene watergang'!$K$9,IF(A129&lt;='Invoerblad heterogene watergang'!$H$10,'Invoerblad heterogene watergang'!$K$10,IF(A129&lt;='Invoerblad heterogene watergang'!$H$11,'Invoerblad heterogene watergang'!$K$11,IF(A129&lt;='Invoerblad heterogene watergang'!$H$12,'Invoerblad heterogene watergang'!$K$12,IF(A129&lt;='Invoerblad heterogene watergang'!$H$13,'Invoerblad heterogene watergang'!$K$13,IF(A129&lt;='Invoerblad heterogene watergang'!$H$14,'Invoerblad heterogene watergang'!$K$14,IF(A129&lt;='Invoerblad heterogene watergang'!$H$15,'Invoerblad heterogene watergang'!$K$15,IF(A129&lt;='Invoerblad heterogene watergang'!$H$16,'Invoerblad heterogene watergang'!$K$16,IF(A129&lt;='Invoerblad heterogene watergang'!$H$17,'Invoerblad heterogene watergang'!$K$17,"")))))))))</f>
        <v>30 - Grasachtigen en ondergedoken soorten</v>
      </c>
      <c r="D129" s="23">
        <f t="shared" si="1"/>
        <v>30</v>
      </c>
      <c r="E129" s="23">
        <f>'Invoerblad heterogene watergang'!$F$9</f>
        <v>1.5</v>
      </c>
      <c r="F129" s="23">
        <f>'Invoerblad heterogene watergang'!$E$9</f>
        <v>1.2</v>
      </c>
      <c r="G129" s="23">
        <f>'Invoerblad heterogene watergang'!$B$9</f>
        <v>1.2</v>
      </c>
      <c r="H129" s="23">
        <f>'Invoerblad heterogene watergang'!$C$9</f>
        <v>1</v>
      </c>
      <c r="I129" s="23">
        <f>IF(B129="","",IF(A129&lt;='Invoerblad heterogene watergang'!$H$9,'Invoerblad heterogene watergang'!$N$9,IF(A129&lt;='Invoerblad heterogene watergang'!$H$10,'Invoerblad heterogene watergang'!$N$10,IF(A129&lt;='Invoerblad heterogene watergang'!$H$11,'Invoerblad heterogene watergang'!$N$11,IF(A129&lt;='Invoerblad heterogene watergang'!$H$12,'Invoerblad heterogene watergang'!$N$12,IF(A129&lt;='Invoerblad heterogene watergang'!$H$13,'Invoerblad heterogene watergang'!$N$13,IF(A129&lt;='Invoerblad heterogene watergang'!$H$14,'Invoerblad heterogene watergang'!$N$14,IF(A129&lt;='Invoerblad heterogene watergang'!$H$15,'Invoerblad heterogene watergang'!$N$15,IF(A129&lt;='Invoerblad heterogene watergang'!$H$16,'Invoerblad heterogene watergang'!$N$16,IF(A129&lt;='Invoerblad heterogene watergang'!$H$17,'Invoerblad heterogene watergang'!$N$17,""))))))))))</f>
        <v>1</v>
      </c>
      <c r="J129" s="23" t="str">
        <f>IF(A129&lt;='Invoerblad heterogene watergang'!$H$9,'Invoerblad heterogene watergang'!$O$9,IF(A129&lt;='Invoerblad heterogene watergang'!$H$10,'Invoerblad heterogene watergang'!$O$10,IF(A129&lt;='Invoerblad heterogene watergang'!$H$11,'Invoerblad heterogene watergang'!$O$11,IF(A129&lt;='Invoerblad heterogene watergang'!$H$12,'Invoerblad heterogene watergang'!$O$12,IF(A129&lt;='Invoerblad heterogene watergang'!$H$13,'Invoerblad heterogene watergang'!$O$13,IF(A129&lt;='Invoerblad heterogene watergang'!$H$14,'Invoerblad heterogene watergang'!$O$14,IF(A129&lt;='Invoerblad heterogene watergang'!$H$15,'Invoerblad heterogene watergang'!$O$15,IF(A129&lt;='Invoerblad heterogene watergang'!$H$16,'Invoerblad heterogene watergang'!$O$16,IF(A129&lt;='Invoerblad heterogene watergang'!$H$17,'Invoerblad heterogene watergang'!$O$17,"")))))))))</f>
        <v>Nee</v>
      </c>
      <c r="K129" s="23">
        <f>(IF(A129&lt;='Invoerblad heterogene watergang'!$H$9,'Invoerblad heterogene watergang'!$L$9,IF(A129&lt;='Invoerblad heterogene watergang'!$H$10,'Invoerblad heterogene watergang'!$L$10,IF(A129&lt;='Invoerblad heterogene watergang'!$H$11,'Invoerblad heterogene watergang'!$L$11,IF(A129&lt;='Invoerblad heterogene watergang'!$H$12,'Invoerblad heterogene watergang'!$L$12,IF(A129&lt;='Invoerblad heterogene watergang'!$H$13,'Invoerblad heterogene watergang'!$L$13,IF(A129&lt;='Invoerblad heterogene watergang'!$H$14,'Invoerblad heterogene watergang'!$L$14,IF(A129&lt;='Invoerblad heterogene watergang'!$H$15,'Invoerblad heterogene watergang'!$L$15,IF(A129&lt;='Invoerblad heterogene watergang'!$H$16,'Invoerblad heterogene watergang'!$L$16,IF(A129&lt;='Invoerblad heterogene watergang'!$H$17,'Invoerblad heterogene watergang'!$L$17,""))))))))))</f>
        <v>100</v>
      </c>
      <c r="L129" s="23" t="str">
        <f>(IF(A129&lt;='Invoerblad heterogene watergang'!$H$9,'Invoerblad heterogene watergang'!$M$9,IF(A129&lt;='Invoerblad heterogene watergang'!$H$10,'Invoerblad heterogene watergang'!$M$10,IF(A129&lt;='Invoerblad heterogene watergang'!$H$11,'Invoerblad heterogene watergang'!$M$11,IF(A129&lt;='Invoerblad heterogene watergang'!$H$12,'Invoerblad heterogene watergang'!$M$12,IF(A129&lt;='Invoerblad heterogene watergang'!$H$13,'Invoerblad heterogene watergang'!$M$13,IF(A129&lt;='Invoerblad heterogene watergang'!$H$14,'Invoerblad heterogene watergang'!$M$14,IF(A129&lt;='Invoerblad heterogene watergang'!$H$15,'Invoerblad heterogene watergang'!$M$15,IF(A129&lt;='Invoerblad heterogene watergang'!$H$16,'Invoerblad heterogene watergang'!$M$16,IF(A129&lt;='Invoerblad heterogene watergang'!$H$17,'Invoerblad heterogene watergang'!$M$17,""))))))))))</f>
        <v>Begroeiing volgt bodemverloop</v>
      </c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67"/>
      <c r="AD129" s="23"/>
      <c r="AE129" s="23"/>
    </row>
    <row r="130" spans="1:31" s="103" customFormat="1" x14ac:dyDescent="0.35">
      <c r="A130" s="24">
        <f>IF(A129="","",IF((A129+1)&gt;MAX('Invoerblad heterogene watergang'!$H$9:$H$17),"",'Uitgebreide invoer'!A129+(MAX('Invoerblad heterogene watergang'!$H$9:$H$17)/1000)))</f>
        <v>88.200000000000202</v>
      </c>
      <c r="B130" s="23">
        <f>IF(A130&lt;='Invoerblad heterogene watergang'!$H$9,'Invoerblad heterogene watergang'!$J$9,IF(A130&lt;='Invoerblad heterogene watergang'!$H$10,'Invoerblad heterogene watergang'!$J$10,IF(A130&lt;='Invoerblad heterogene watergang'!$H$11,'Invoerblad heterogene watergang'!$J$11,IF(A130&lt;='Invoerblad heterogene watergang'!$H$12,'Invoerblad heterogene watergang'!$J$12,IF(A130&lt;='Invoerblad heterogene watergang'!$H$13,'Invoerblad heterogene watergang'!$J$13,IF(A130&lt;='Invoerblad heterogene watergang'!$H$14,'Invoerblad heterogene watergang'!$J$14,IF(A130&lt;='Invoerblad heterogene watergang'!$H$15,'Invoerblad heterogene watergang'!$J$15,IF(A130&lt;='Invoerblad heterogene watergang'!$H$16,'Invoerblad heterogene watergang'!$J$16,IF(A130&lt;='Invoerblad heterogene watergang'!$H$17,'Invoerblad heterogene watergang'!$J$17,"")))))))))</f>
        <v>0.3</v>
      </c>
      <c r="C130" s="23" t="str">
        <f>IF(A130&lt;='Invoerblad heterogene watergang'!$H$9,'Invoerblad heterogene watergang'!$K$9,IF(A130&lt;='Invoerblad heterogene watergang'!$H$10,'Invoerblad heterogene watergang'!$K$10,IF(A130&lt;='Invoerblad heterogene watergang'!$H$11,'Invoerblad heterogene watergang'!$K$11,IF(A130&lt;='Invoerblad heterogene watergang'!$H$12,'Invoerblad heterogene watergang'!$K$12,IF(A130&lt;='Invoerblad heterogene watergang'!$H$13,'Invoerblad heterogene watergang'!$K$13,IF(A130&lt;='Invoerblad heterogene watergang'!$H$14,'Invoerblad heterogene watergang'!$K$14,IF(A130&lt;='Invoerblad heterogene watergang'!$H$15,'Invoerblad heterogene watergang'!$K$15,IF(A130&lt;='Invoerblad heterogene watergang'!$H$16,'Invoerblad heterogene watergang'!$K$16,IF(A130&lt;='Invoerblad heterogene watergang'!$H$17,'Invoerblad heterogene watergang'!$K$17,"")))))))))</f>
        <v>30 - Grasachtigen en ondergedoken soorten</v>
      </c>
      <c r="D130" s="23">
        <f t="shared" si="1"/>
        <v>30</v>
      </c>
      <c r="E130" s="23">
        <f>'Invoerblad heterogene watergang'!$F$9</f>
        <v>1.5</v>
      </c>
      <c r="F130" s="23">
        <f>'Invoerblad heterogene watergang'!$E$9</f>
        <v>1.2</v>
      </c>
      <c r="G130" s="23">
        <f>'Invoerblad heterogene watergang'!$B$9</f>
        <v>1.2</v>
      </c>
      <c r="H130" s="23">
        <f>'Invoerblad heterogene watergang'!$C$9</f>
        <v>1</v>
      </c>
      <c r="I130" s="23">
        <f>IF(B130="","",IF(A130&lt;='Invoerblad heterogene watergang'!$H$9,'Invoerblad heterogene watergang'!$N$9,IF(A130&lt;='Invoerblad heterogene watergang'!$H$10,'Invoerblad heterogene watergang'!$N$10,IF(A130&lt;='Invoerblad heterogene watergang'!$H$11,'Invoerblad heterogene watergang'!$N$11,IF(A130&lt;='Invoerblad heterogene watergang'!$H$12,'Invoerblad heterogene watergang'!$N$12,IF(A130&lt;='Invoerblad heterogene watergang'!$H$13,'Invoerblad heterogene watergang'!$N$13,IF(A130&lt;='Invoerblad heterogene watergang'!$H$14,'Invoerblad heterogene watergang'!$N$14,IF(A130&lt;='Invoerblad heterogene watergang'!$H$15,'Invoerblad heterogene watergang'!$N$15,IF(A130&lt;='Invoerblad heterogene watergang'!$H$16,'Invoerblad heterogene watergang'!$N$16,IF(A130&lt;='Invoerblad heterogene watergang'!$H$17,'Invoerblad heterogene watergang'!$N$17,""))))))))))</f>
        <v>1</v>
      </c>
      <c r="J130" s="23" t="str">
        <f>IF(A130&lt;='Invoerblad heterogene watergang'!$H$9,'Invoerblad heterogene watergang'!$O$9,IF(A130&lt;='Invoerblad heterogene watergang'!$H$10,'Invoerblad heterogene watergang'!$O$10,IF(A130&lt;='Invoerblad heterogene watergang'!$H$11,'Invoerblad heterogene watergang'!$O$11,IF(A130&lt;='Invoerblad heterogene watergang'!$H$12,'Invoerblad heterogene watergang'!$O$12,IF(A130&lt;='Invoerblad heterogene watergang'!$H$13,'Invoerblad heterogene watergang'!$O$13,IF(A130&lt;='Invoerblad heterogene watergang'!$H$14,'Invoerblad heterogene watergang'!$O$14,IF(A130&lt;='Invoerblad heterogene watergang'!$H$15,'Invoerblad heterogene watergang'!$O$15,IF(A130&lt;='Invoerblad heterogene watergang'!$H$16,'Invoerblad heterogene watergang'!$O$16,IF(A130&lt;='Invoerblad heterogene watergang'!$H$17,'Invoerblad heterogene watergang'!$O$17,"")))))))))</f>
        <v>Nee</v>
      </c>
      <c r="K130" s="23">
        <f>(IF(A130&lt;='Invoerblad heterogene watergang'!$H$9,'Invoerblad heterogene watergang'!$L$9,IF(A130&lt;='Invoerblad heterogene watergang'!$H$10,'Invoerblad heterogene watergang'!$L$10,IF(A130&lt;='Invoerblad heterogene watergang'!$H$11,'Invoerblad heterogene watergang'!$L$11,IF(A130&lt;='Invoerblad heterogene watergang'!$H$12,'Invoerblad heterogene watergang'!$L$12,IF(A130&lt;='Invoerblad heterogene watergang'!$H$13,'Invoerblad heterogene watergang'!$L$13,IF(A130&lt;='Invoerblad heterogene watergang'!$H$14,'Invoerblad heterogene watergang'!$L$14,IF(A130&lt;='Invoerblad heterogene watergang'!$H$15,'Invoerblad heterogene watergang'!$L$15,IF(A130&lt;='Invoerblad heterogene watergang'!$H$16,'Invoerblad heterogene watergang'!$L$16,IF(A130&lt;='Invoerblad heterogene watergang'!$H$17,'Invoerblad heterogene watergang'!$L$17,""))))))))))</f>
        <v>100</v>
      </c>
      <c r="L130" s="23" t="str">
        <f>(IF(A130&lt;='Invoerblad heterogene watergang'!$H$9,'Invoerblad heterogene watergang'!$M$9,IF(A130&lt;='Invoerblad heterogene watergang'!$H$10,'Invoerblad heterogene watergang'!$M$10,IF(A130&lt;='Invoerblad heterogene watergang'!$H$11,'Invoerblad heterogene watergang'!$M$11,IF(A130&lt;='Invoerblad heterogene watergang'!$H$12,'Invoerblad heterogene watergang'!$M$12,IF(A130&lt;='Invoerblad heterogene watergang'!$H$13,'Invoerblad heterogene watergang'!$M$13,IF(A130&lt;='Invoerblad heterogene watergang'!$H$14,'Invoerblad heterogene watergang'!$M$14,IF(A130&lt;='Invoerblad heterogene watergang'!$H$15,'Invoerblad heterogene watergang'!$M$15,IF(A130&lt;='Invoerblad heterogene watergang'!$H$16,'Invoerblad heterogene watergang'!$M$16,IF(A130&lt;='Invoerblad heterogene watergang'!$H$17,'Invoerblad heterogene watergang'!$M$17,""))))))))))</f>
        <v>Begroeiing volgt bodemverloop</v>
      </c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67"/>
      <c r="AD130" s="23"/>
      <c r="AE130" s="23"/>
    </row>
    <row r="131" spans="1:31" s="103" customFormat="1" x14ac:dyDescent="0.35">
      <c r="A131" s="24">
        <f>IF(A130="","",IF((A130+1)&gt;MAX('Invoerblad heterogene watergang'!$H$9:$H$17),"",'Uitgebreide invoer'!A130+(MAX('Invoerblad heterogene watergang'!$H$9:$H$17)/1000)))</f>
        <v>88.900000000000205</v>
      </c>
      <c r="B131" s="23">
        <f>IF(A131&lt;='Invoerblad heterogene watergang'!$H$9,'Invoerblad heterogene watergang'!$J$9,IF(A131&lt;='Invoerblad heterogene watergang'!$H$10,'Invoerblad heterogene watergang'!$J$10,IF(A131&lt;='Invoerblad heterogene watergang'!$H$11,'Invoerblad heterogene watergang'!$J$11,IF(A131&lt;='Invoerblad heterogene watergang'!$H$12,'Invoerblad heterogene watergang'!$J$12,IF(A131&lt;='Invoerblad heterogene watergang'!$H$13,'Invoerblad heterogene watergang'!$J$13,IF(A131&lt;='Invoerblad heterogene watergang'!$H$14,'Invoerblad heterogene watergang'!$J$14,IF(A131&lt;='Invoerblad heterogene watergang'!$H$15,'Invoerblad heterogene watergang'!$J$15,IF(A131&lt;='Invoerblad heterogene watergang'!$H$16,'Invoerblad heterogene watergang'!$J$16,IF(A131&lt;='Invoerblad heterogene watergang'!$H$17,'Invoerblad heterogene watergang'!$J$17,"")))))))))</f>
        <v>0.3</v>
      </c>
      <c r="C131" s="23" t="str">
        <f>IF(A131&lt;='Invoerblad heterogene watergang'!$H$9,'Invoerblad heterogene watergang'!$K$9,IF(A131&lt;='Invoerblad heterogene watergang'!$H$10,'Invoerblad heterogene watergang'!$K$10,IF(A131&lt;='Invoerblad heterogene watergang'!$H$11,'Invoerblad heterogene watergang'!$K$11,IF(A131&lt;='Invoerblad heterogene watergang'!$H$12,'Invoerblad heterogene watergang'!$K$12,IF(A131&lt;='Invoerblad heterogene watergang'!$H$13,'Invoerblad heterogene watergang'!$K$13,IF(A131&lt;='Invoerblad heterogene watergang'!$H$14,'Invoerblad heterogene watergang'!$K$14,IF(A131&lt;='Invoerblad heterogene watergang'!$H$15,'Invoerblad heterogene watergang'!$K$15,IF(A131&lt;='Invoerblad heterogene watergang'!$H$16,'Invoerblad heterogene watergang'!$K$16,IF(A131&lt;='Invoerblad heterogene watergang'!$H$17,'Invoerblad heterogene watergang'!$K$17,"")))))))))</f>
        <v>30 - Grasachtigen en ondergedoken soorten</v>
      </c>
      <c r="D131" s="23">
        <f t="shared" si="1"/>
        <v>30</v>
      </c>
      <c r="E131" s="23">
        <f>'Invoerblad heterogene watergang'!$F$9</f>
        <v>1.5</v>
      </c>
      <c r="F131" s="23">
        <f>'Invoerblad heterogene watergang'!$E$9</f>
        <v>1.2</v>
      </c>
      <c r="G131" s="23">
        <f>'Invoerblad heterogene watergang'!$B$9</f>
        <v>1.2</v>
      </c>
      <c r="H131" s="23">
        <f>'Invoerblad heterogene watergang'!$C$9</f>
        <v>1</v>
      </c>
      <c r="I131" s="23">
        <f>IF(B131="","",IF(A131&lt;='Invoerblad heterogene watergang'!$H$9,'Invoerblad heterogene watergang'!$N$9,IF(A131&lt;='Invoerblad heterogene watergang'!$H$10,'Invoerblad heterogene watergang'!$N$10,IF(A131&lt;='Invoerblad heterogene watergang'!$H$11,'Invoerblad heterogene watergang'!$N$11,IF(A131&lt;='Invoerblad heterogene watergang'!$H$12,'Invoerblad heterogene watergang'!$N$12,IF(A131&lt;='Invoerblad heterogene watergang'!$H$13,'Invoerblad heterogene watergang'!$N$13,IF(A131&lt;='Invoerblad heterogene watergang'!$H$14,'Invoerblad heterogene watergang'!$N$14,IF(A131&lt;='Invoerblad heterogene watergang'!$H$15,'Invoerblad heterogene watergang'!$N$15,IF(A131&lt;='Invoerblad heterogene watergang'!$H$16,'Invoerblad heterogene watergang'!$N$16,IF(A131&lt;='Invoerblad heterogene watergang'!$H$17,'Invoerblad heterogene watergang'!$N$17,""))))))))))</f>
        <v>1</v>
      </c>
      <c r="J131" s="23" t="str">
        <f>IF(A131&lt;='Invoerblad heterogene watergang'!$H$9,'Invoerblad heterogene watergang'!$O$9,IF(A131&lt;='Invoerblad heterogene watergang'!$H$10,'Invoerblad heterogene watergang'!$O$10,IF(A131&lt;='Invoerblad heterogene watergang'!$H$11,'Invoerblad heterogene watergang'!$O$11,IF(A131&lt;='Invoerblad heterogene watergang'!$H$12,'Invoerblad heterogene watergang'!$O$12,IF(A131&lt;='Invoerblad heterogene watergang'!$H$13,'Invoerblad heterogene watergang'!$O$13,IF(A131&lt;='Invoerblad heterogene watergang'!$H$14,'Invoerblad heterogene watergang'!$O$14,IF(A131&lt;='Invoerblad heterogene watergang'!$H$15,'Invoerblad heterogene watergang'!$O$15,IF(A131&lt;='Invoerblad heterogene watergang'!$H$16,'Invoerblad heterogene watergang'!$O$16,IF(A131&lt;='Invoerblad heterogene watergang'!$H$17,'Invoerblad heterogene watergang'!$O$17,"")))))))))</f>
        <v>Nee</v>
      </c>
      <c r="K131" s="23">
        <f>(IF(A131&lt;='Invoerblad heterogene watergang'!$H$9,'Invoerblad heterogene watergang'!$L$9,IF(A131&lt;='Invoerblad heterogene watergang'!$H$10,'Invoerblad heterogene watergang'!$L$10,IF(A131&lt;='Invoerblad heterogene watergang'!$H$11,'Invoerblad heterogene watergang'!$L$11,IF(A131&lt;='Invoerblad heterogene watergang'!$H$12,'Invoerblad heterogene watergang'!$L$12,IF(A131&lt;='Invoerblad heterogene watergang'!$H$13,'Invoerblad heterogene watergang'!$L$13,IF(A131&lt;='Invoerblad heterogene watergang'!$H$14,'Invoerblad heterogene watergang'!$L$14,IF(A131&lt;='Invoerblad heterogene watergang'!$H$15,'Invoerblad heterogene watergang'!$L$15,IF(A131&lt;='Invoerblad heterogene watergang'!$H$16,'Invoerblad heterogene watergang'!$L$16,IF(A131&lt;='Invoerblad heterogene watergang'!$H$17,'Invoerblad heterogene watergang'!$L$17,""))))))))))</f>
        <v>100</v>
      </c>
      <c r="L131" s="23" t="str">
        <f>(IF(A131&lt;='Invoerblad heterogene watergang'!$H$9,'Invoerblad heterogene watergang'!$M$9,IF(A131&lt;='Invoerblad heterogene watergang'!$H$10,'Invoerblad heterogene watergang'!$M$10,IF(A131&lt;='Invoerblad heterogene watergang'!$H$11,'Invoerblad heterogene watergang'!$M$11,IF(A131&lt;='Invoerblad heterogene watergang'!$H$12,'Invoerblad heterogene watergang'!$M$12,IF(A131&lt;='Invoerblad heterogene watergang'!$H$13,'Invoerblad heterogene watergang'!$M$13,IF(A131&lt;='Invoerblad heterogene watergang'!$H$14,'Invoerblad heterogene watergang'!$M$14,IF(A131&lt;='Invoerblad heterogene watergang'!$H$15,'Invoerblad heterogene watergang'!$M$15,IF(A131&lt;='Invoerblad heterogene watergang'!$H$16,'Invoerblad heterogene watergang'!$M$16,IF(A131&lt;='Invoerblad heterogene watergang'!$H$17,'Invoerblad heterogene watergang'!$M$17,""))))))))))</f>
        <v>Begroeiing volgt bodemverloop</v>
      </c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67"/>
      <c r="AD131" s="23"/>
      <c r="AE131" s="23"/>
    </row>
    <row r="132" spans="1:31" s="103" customFormat="1" x14ac:dyDescent="0.35">
      <c r="A132" s="24">
        <f>IF(A131="","",IF((A131+1)&gt;MAX('Invoerblad heterogene watergang'!$H$9:$H$17),"",'Uitgebreide invoer'!A131+(MAX('Invoerblad heterogene watergang'!$H$9:$H$17)/1000)))</f>
        <v>89.600000000000207</v>
      </c>
      <c r="B132" s="23">
        <f>IF(A132&lt;='Invoerblad heterogene watergang'!$H$9,'Invoerblad heterogene watergang'!$J$9,IF(A132&lt;='Invoerblad heterogene watergang'!$H$10,'Invoerblad heterogene watergang'!$J$10,IF(A132&lt;='Invoerblad heterogene watergang'!$H$11,'Invoerblad heterogene watergang'!$J$11,IF(A132&lt;='Invoerblad heterogene watergang'!$H$12,'Invoerblad heterogene watergang'!$J$12,IF(A132&lt;='Invoerblad heterogene watergang'!$H$13,'Invoerblad heterogene watergang'!$J$13,IF(A132&lt;='Invoerblad heterogene watergang'!$H$14,'Invoerblad heterogene watergang'!$J$14,IF(A132&lt;='Invoerblad heterogene watergang'!$H$15,'Invoerblad heterogene watergang'!$J$15,IF(A132&lt;='Invoerblad heterogene watergang'!$H$16,'Invoerblad heterogene watergang'!$J$16,IF(A132&lt;='Invoerblad heterogene watergang'!$H$17,'Invoerblad heterogene watergang'!$J$17,"")))))))))</f>
        <v>0.3</v>
      </c>
      <c r="C132" s="23" t="str">
        <f>IF(A132&lt;='Invoerblad heterogene watergang'!$H$9,'Invoerblad heterogene watergang'!$K$9,IF(A132&lt;='Invoerblad heterogene watergang'!$H$10,'Invoerblad heterogene watergang'!$K$10,IF(A132&lt;='Invoerblad heterogene watergang'!$H$11,'Invoerblad heterogene watergang'!$K$11,IF(A132&lt;='Invoerblad heterogene watergang'!$H$12,'Invoerblad heterogene watergang'!$K$12,IF(A132&lt;='Invoerblad heterogene watergang'!$H$13,'Invoerblad heterogene watergang'!$K$13,IF(A132&lt;='Invoerblad heterogene watergang'!$H$14,'Invoerblad heterogene watergang'!$K$14,IF(A132&lt;='Invoerblad heterogene watergang'!$H$15,'Invoerblad heterogene watergang'!$K$15,IF(A132&lt;='Invoerblad heterogene watergang'!$H$16,'Invoerblad heterogene watergang'!$K$16,IF(A132&lt;='Invoerblad heterogene watergang'!$H$17,'Invoerblad heterogene watergang'!$K$17,"")))))))))</f>
        <v>30 - Grasachtigen en ondergedoken soorten</v>
      </c>
      <c r="D132" s="23">
        <f t="shared" si="1"/>
        <v>30</v>
      </c>
      <c r="E132" s="23">
        <f>'Invoerblad heterogene watergang'!$F$9</f>
        <v>1.5</v>
      </c>
      <c r="F132" s="23">
        <f>'Invoerblad heterogene watergang'!$E$9</f>
        <v>1.2</v>
      </c>
      <c r="G132" s="23">
        <f>'Invoerblad heterogene watergang'!$B$9</f>
        <v>1.2</v>
      </c>
      <c r="H132" s="23">
        <f>'Invoerblad heterogene watergang'!$C$9</f>
        <v>1</v>
      </c>
      <c r="I132" s="23">
        <f>IF(B132="","",IF(A132&lt;='Invoerblad heterogene watergang'!$H$9,'Invoerblad heterogene watergang'!$N$9,IF(A132&lt;='Invoerblad heterogene watergang'!$H$10,'Invoerblad heterogene watergang'!$N$10,IF(A132&lt;='Invoerblad heterogene watergang'!$H$11,'Invoerblad heterogene watergang'!$N$11,IF(A132&lt;='Invoerblad heterogene watergang'!$H$12,'Invoerblad heterogene watergang'!$N$12,IF(A132&lt;='Invoerblad heterogene watergang'!$H$13,'Invoerblad heterogene watergang'!$N$13,IF(A132&lt;='Invoerblad heterogene watergang'!$H$14,'Invoerblad heterogene watergang'!$N$14,IF(A132&lt;='Invoerblad heterogene watergang'!$H$15,'Invoerblad heterogene watergang'!$N$15,IF(A132&lt;='Invoerblad heterogene watergang'!$H$16,'Invoerblad heterogene watergang'!$N$16,IF(A132&lt;='Invoerblad heterogene watergang'!$H$17,'Invoerblad heterogene watergang'!$N$17,""))))))))))</f>
        <v>1</v>
      </c>
      <c r="J132" s="23" t="str">
        <f>IF(A132&lt;='Invoerblad heterogene watergang'!$H$9,'Invoerblad heterogene watergang'!$O$9,IF(A132&lt;='Invoerblad heterogene watergang'!$H$10,'Invoerblad heterogene watergang'!$O$10,IF(A132&lt;='Invoerblad heterogene watergang'!$H$11,'Invoerblad heterogene watergang'!$O$11,IF(A132&lt;='Invoerblad heterogene watergang'!$H$12,'Invoerblad heterogene watergang'!$O$12,IF(A132&lt;='Invoerblad heterogene watergang'!$H$13,'Invoerblad heterogene watergang'!$O$13,IF(A132&lt;='Invoerblad heterogene watergang'!$H$14,'Invoerblad heterogene watergang'!$O$14,IF(A132&lt;='Invoerblad heterogene watergang'!$H$15,'Invoerblad heterogene watergang'!$O$15,IF(A132&lt;='Invoerblad heterogene watergang'!$H$16,'Invoerblad heterogene watergang'!$O$16,IF(A132&lt;='Invoerblad heterogene watergang'!$H$17,'Invoerblad heterogene watergang'!$O$17,"")))))))))</f>
        <v>Nee</v>
      </c>
      <c r="K132" s="23">
        <f>(IF(A132&lt;='Invoerblad heterogene watergang'!$H$9,'Invoerblad heterogene watergang'!$L$9,IF(A132&lt;='Invoerblad heterogene watergang'!$H$10,'Invoerblad heterogene watergang'!$L$10,IF(A132&lt;='Invoerblad heterogene watergang'!$H$11,'Invoerblad heterogene watergang'!$L$11,IF(A132&lt;='Invoerblad heterogene watergang'!$H$12,'Invoerblad heterogene watergang'!$L$12,IF(A132&lt;='Invoerblad heterogene watergang'!$H$13,'Invoerblad heterogene watergang'!$L$13,IF(A132&lt;='Invoerblad heterogene watergang'!$H$14,'Invoerblad heterogene watergang'!$L$14,IF(A132&lt;='Invoerblad heterogene watergang'!$H$15,'Invoerblad heterogene watergang'!$L$15,IF(A132&lt;='Invoerblad heterogene watergang'!$H$16,'Invoerblad heterogene watergang'!$L$16,IF(A132&lt;='Invoerblad heterogene watergang'!$H$17,'Invoerblad heterogene watergang'!$L$17,""))))))))))</f>
        <v>100</v>
      </c>
      <c r="L132" s="23" t="str">
        <f>(IF(A132&lt;='Invoerblad heterogene watergang'!$H$9,'Invoerblad heterogene watergang'!$M$9,IF(A132&lt;='Invoerblad heterogene watergang'!$H$10,'Invoerblad heterogene watergang'!$M$10,IF(A132&lt;='Invoerblad heterogene watergang'!$H$11,'Invoerblad heterogene watergang'!$M$11,IF(A132&lt;='Invoerblad heterogene watergang'!$H$12,'Invoerblad heterogene watergang'!$M$12,IF(A132&lt;='Invoerblad heterogene watergang'!$H$13,'Invoerblad heterogene watergang'!$M$13,IF(A132&lt;='Invoerblad heterogene watergang'!$H$14,'Invoerblad heterogene watergang'!$M$14,IF(A132&lt;='Invoerblad heterogene watergang'!$H$15,'Invoerblad heterogene watergang'!$M$15,IF(A132&lt;='Invoerblad heterogene watergang'!$H$16,'Invoerblad heterogene watergang'!$M$16,IF(A132&lt;='Invoerblad heterogene watergang'!$H$17,'Invoerblad heterogene watergang'!$M$17,""))))))))))</f>
        <v>Begroeiing volgt bodemverloop</v>
      </c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67"/>
      <c r="AD132" s="23"/>
      <c r="AE132" s="23"/>
    </row>
    <row r="133" spans="1:31" s="103" customFormat="1" x14ac:dyDescent="0.35">
      <c r="A133" s="24">
        <f>IF(A132="","",IF((A132+1)&gt;MAX('Invoerblad heterogene watergang'!$H$9:$H$17),"",'Uitgebreide invoer'!A132+(MAX('Invoerblad heterogene watergang'!$H$9:$H$17)/1000)))</f>
        <v>90.30000000000021</v>
      </c>
      <c r="B133" s="23">
        <f>IF(A133&lt;='Invoerblad heterogene watergang'!$H$9,'Invoerblad heterogene watergang'!$J$9,IF(A133&lt;='Invoerblad heterogene watergang'!$H$10,'Invoerblad heterogene watergang'!$J$10,IF(A133&lt;='Invoerblad heterogene watergang'!$H$11,'Invoerblad heterogene watergang'!$J$11,IF(A133&lt;='Invoerblad heterogene watergang'!$H$12,'Invoerblad heterogene watergang'!$J$12,IF(A133&lt;='Invoerblad heterogene watergang'!$H$13,'Invoerblad heterogene watergang'!$J$13,IF(A133&lt;='Invoerblad heterogene watergang'!$H$14,'Invoerblad heterogene watergang'!$J$14,IF(A133&lt;='Invoerblad heterogene watergang'!$H$15,'Invoerblad heterogene watergang'!$J$15,IF(A133&lt;='Invoerblad heterogene watergang'!$H$16,'Invoerblad heterogene watergang'!$J$16,IF(A133&lt;='Invoerblad heterogene watergang'!$H$17,'Invoerblad heterogene watergang'!$J$17,"")))))))))</f>
        <v>0.3</v>
      </c>
      <c r="C133" s="23" t="str">
        <f>IF(A133&lt;='Invoerblad heterogene watergang'!$H$9,'Invoerblad heterogene watergang'!$K$9,IF(A133&lt;='Invoerblad heterogene watergang'!$H$10,'Invoerblad heterogene watergang'!$K$10,IF(A133&lt;='Invoerblad heterogene watergang'!$H$11,'Invoerblad heterogene watergang'!$K$11,IF(A133&lt;='Invoerblad heterogene watergang'!$H$12,'Invoerblad heterogene watergang'!$K$12,IF(A133&lt;='Invoerblad heterogene watergang'!$H$13,'Invoerblad heterogene watergang'!$K$13,IF(A133&lt;='Invoerblad heterogene watergang'!$H$14,'Invoerblad heterogene watergang'!$K$14,IF(A133&lt;='Invoerblad heterogene watergang'!$H$15,'Invoerblad heterogene watergang'!$K$15,IF(A133&lt;='Invoerblad heterogene watergang'!$H$16,'Invoerblad heterogene watergang'!$K$16,IF(A133&lt;='Invoerblad heterogene watergang'!$H$17,'Invoerblad heterogene watergang'!$K$17,"")))))))))</f>
        <v>30 - Grasachtigen en ondergedoken soorten</v>
      </c>
      <c r="D133" s="23">
        <f t="shared" ref="D133:D196" si="2">IF(C133="100 - Riet",100,IF(C133="200 - Drijvend fonteinkruid",200,IF(C133="250 - Gele plomp",250,IF(C133="500 - Waterlelie",500,IF(C133="700 - Watergentiaan",700,30)))))</f>
        <v>30</v>
      </c>
      <c r="E133" s="23">
        <f>'Invoerblad heterogene watergang'!$F$9</f>
        <v>1.5</v>
      </c>
      <c r="F133" s="23">
        <f>'Invoerblad heterogene watergang'!$E$9</f>
        <v>1.2</v>
      </c>
      <c r="G133" s="23">
        <f>'Invoerblad heterogene watergang'!$B$9</f>
        <v>1.2</v>
      </c>
      <c r="H133" s="23">
        <f>'Invoerblad heterogene watergang'!$C$9</f>
        <v>1</v>
      </c>
      <c r="I133" s="23">
        <f>IF(B133="","",IF(A133&lt;='Invoerblad heterogene watergang'!$H$9,'Invoerblad heterogene watergang'!$N$9,IF(A133&lt;='Invoerblad heterogene watergang'!$H$10,'Invoerblad heterogene watergang'!$N$10,IF(A133&lt;='Invoerblad heterogene watergang'!$H$11,'Invoerblad heterogene watergang'!$N$11,IF(A133&lt;='Invoerblad heterogene watergang'!$H$12,'Invoerblad heterogene watergang'!$N$12,IF(A133&lt;='Invoerblad heterogene watergang'!$H$13,'Invoerblad heterogene watergang'!$N$13,IF(A133&lt;='Invoerblad heterogene watergang'!$H$14,'Invoerblad heterogene watergang'!$N$14,IF(A133&lt;='Invoerblad heterogene watergang'!$H$15,'Invoerblad heterogene watergang'!$N$15,IF(A133&lt;='Invoerblad heterogene watergang'!$H$16,'Invoerblad heterogene watergang'!$N$16,IF(A133&lt;='Invoerblad heterogene watergang'!$H$17,'Invoerblad heterogene watergang'!$N$17,""))))))))))</f>
        <v>1</v>
      </c>
      <c r="J133" s="23" t="str">
        <f>IF(A133&lt;='Invoerblad heterogene watergang'!$H$9,'Invoerblad heterogene watergang'!$O$9,IF(A133&lt;='Invoerblad heterogene watergang'!$H$10,'Invoerblad heterogene watergang'!$O$10,IF(A133&lt;='Invoerblad heterogene watergang'!$H$11,'Invoerblad heterogene watergang'!$O$11,IF(A133&lt;='Invoerblad heterogene watergang'!$H$12,'Invoerblad heterogene watergang'!$O$12,IF(A133&lt;='Invoerblad heterogene watergang'!$H$13,'Invoerblad heterogene watergang'!$O$13,IF(A133&lt;='Invoerblad heterogene watergang'!$H$14,'Invoerblad heterogene watergang'!$O$14,IF(A133&lt;='Invoerblad heterogene watergang'!$H$15,'Invoerblad heterogene watergang'!$O$15,IF(A133&lt;='Invoerblad heterogene watergang'!$H$16,'Invoerblad heterogene watergang'!$O$16,IF(A133&lt;='Invoerblad heterogene watergang'!$H$17,'Invoerblad heterogene watergang'!$O$17,"")))))))))</f>
        <v>Nee</v>
      </c>
      <c r="K133" s="23">
        <f>(IF(A133&lt;='Invoerblad heterogene watergang'!$H$9,'Invoerblad heterogene watergang'!$L$9,IF(A133&lt;='Invoerblad heterogene watergang'!$H$10,'Invoerblad heterogene watergang'!$L$10,IF(A133&lt;='Invoerblad heterogene watergang'!$H$11,'Invoerblad heterogene watergang'!$L$11,IF(A133&lt;='Invoerblad heterogene watergang'!$H$12,'Invoerblad heterogene watergang'!$L$12,IF(A133&lt;='Invoerblad heterogene watergang'!$H$13,'Invoerblad heterogene watergang'!$L$13,IF(A133&lt;='Invoerblad heterogene watergang'!$H$14,'Invoerblad heterogene watergang'!$L$14,IF(A133&lt;='Invoerblad heterogene watergang'!$H$15,'Invoerblad heterogene watergang'!$L$15,IF(A133&lt;='Invoerblad heterogene watergang'!$H$16,'Invoerblad heterogene watergang'!$L$16,IF(A133&lt;='Invoerblad heterogene watergang'!$H$17,'Invoerblad heterogene watergang'!$L$17,""))))))))))</f>
        <v>100</v>
      </c>
      <c r="L133" s="23" t="str">
        <f>(IF(A133&lt;='Invoerblad heterogene watergang'!$H$9,'Invoerblad heterogene watergang'!$M$9,IF(A133&lt;='Invoerblad heterogene watergang'!$H$10,'Invoerblad heterogene watergang'!$M$10,IF(A133&lt;='Invoerblad heterogene watergang'!$H$11,'Invoerblad heterogene watergang'!$M$11,IF(A133&lt;='Invoerblad heterogene watergang'!$H$12,'Invoerblad heterogene watergang'!$M$12,IF(A133&lt;='Invoerblad heterogene watergang'!$H$13,'Invoerblad heterogene watergang'!$M$13,IF(A133&lt;='Invoerblad heterogene watergang'!$H$14,'Invoerblad heterogene watergang'!$M$14,IF(A133&lt;='Invoerblad heterogene watergang'!$H$15,'Invoerblad heterogene watergang'!$M$15,IF(A133&lt;='Invoerblad heterogene watergang'!$H$16,'Invoerblad heterogene watergang'!$M$16,IF(A133&lt;='Invoerblad heterogene watergang'!$H$17,'Invoerblad heterogene watergang'!$M$17,""))))))))))</f>
        <v>Begroeiing volgt bodemverloop</v>
      </c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67"/>
      <c r="AD133" s="23"/>
      <c r="AE133" s="23"/>
    </row>
    <row r="134" spans="1:31" s="103" customFormat="1" x14ac:dyDescent="0.35">
      <c r="A134" s="24">
        <f>IF(A133="","",IF((A133+1)&gt;MAX('Invoerblad heterogene watergang'!$H$9:$H$17),"",'Uitgebreide invoer'!A133+(MAX('Invoerblad heterogene watergang'!$H$9:$H$17)/1000)))</f>
        <v>91.000000000000213</v>
      </c>
      <c r="B134" s="23">
        <f>IF(A134&lt;='Invoerblad heterogene watergang'!$H$9,'Invoerblad heterogene watergang'!$J$9,IF(A134&lt;='Invoerblad heterogene watergang'!$H$10,'Invoerblad heterogene watergang'!$J$10,IF(A134&lt;='Invoerblad heterogene watergang'!$H$11,'Invoerblad heterogene watergang'!$J$11,IF(A134&lt;='Invoerblad heterogene watergang'!$H$12,'Invoerblad heterogene watergang'!$J$12,IF(A134&lt;='Invoerblad heterogene watergang'!$H$13,'Invoerblad heterogene watergang'!$J$13,IF(A134&lt;='Invoerblad heterogene watergang'!$H$14,'Invoerblad heterogene watergang'!$J$14,IF(A134&lt;='Invoerblad heterogene watergang'!$H$15,'Invoerblad heterogene watergang'!$J$15,IF(A134&lt;='Invoerblad heterogene watergang'!$H$16,'Invoerblad heterogene watergang'!$J$16,IF(A134&lt;='Invoerblad heterogene watergang'!$H$17,'Invoerblad heterogene watergang'!$J$17,"")))))))))</f>
        <v>0.3</v>
      </c>
      <c r="C134" s="23" t="str">
        <f>IF(A134&lt;='Invoerblad heterogene watergang'!$H$9,'Invoerblad heterogene watergang'!$K$9,IF(A134&lt;='Invoerblad heterogene watergang'!$H$10,'Invoerblad heterogene watergang'!$K$10,IF(A134&lt;='Invoerblad heterogene watergang'!$H$11,'Invoerblad heterogene watergang'!$K$11,IF(A134&lt;='Invoerblad heterogene watergang'!$H$12,'Invoerblad heterogene watergang'!$K$12,IF(A134&lt;='Invoerblad heterogene watergang'!$H$13,'Invoerblad heterogene watergang'!$K$13,IF(A134&lt;='Invoerblad heterogene watergang'!$H$14,'Invoerblad heterogene watergang'!$K$14,IF(A134&lt;='Invoerblad heterogene watergang'!$H$15,'Invoerblad heterogene watergang'!$K$15,IF(A134&lt;='Invoerblad heterogene watergang'!$H$16,'Invoerblad heterogene watergang'!$K$16,IF(A134&lt;='Invoerblad heterogene watergang'!$H$17,'Invoerblad heterogene watergang'!$K$17,"")))))))))</f>
        <v>30 - Grasachtigen en ondergedoken soorten</v>
      </c>
      <c r="D134" s="23">
        <f t="shared" si="2"/>
        <v>30</v>
      </c>
      <c r="E134" s="23">
        <f>'Invoerblad heterogene watergang'!$F$9</f>
        <v>1.5</v>
      </c>
      <c r="F134" s="23">
        <f>'Invoerblad heterogene watergang'!$E$9</f>
        <v>1.2</v>
      </c>
      <c r="G134" s="23">
        <f>'Invoerblad heterogene watergang'!$B$9</f>
        <v>1.2</v>
      </c>
      <c r="H134" s="23">
        <f>'Invoerblad heterogene watergang'!$C$9</f>
        <v>1</v>
      </c>
      <c r="I134" s="23">
        <f>IF(B134="","",IF(A134&lt;='Invoerblad heterogene watergang'!$H$9,'Invoerblad heterogene watergang'!$N$9,IF(A134&lt;='Invoerblad heterogene watergang'!$H$10,'Invoerblad heterogene watergang'!$N$10,IF(A134&lt;='Invoerblad heterogene watergang'!$H$11,'Invoerblad heterogene watergang'!$N$11,IF(A134&lt;='Invoerblad heterogene watergang'!$H$12,'Invoerblad heterogene watergang'!$N$12,IF(A134&lt;='Invoerblad heterogene watergang'!$H$13,'Invoerblad heterogene watergang'!$N$13,IF(A134&lt;='Invoerblad heterogene watergang'!$H$14,'Invoerblad heterogene watergang'!$N$14,IF(A134&lt;='Invoerblad heterogene watergang'!$H$15,'Invoerblad heterogene watergang'!$N$15,IF(A134&lt;='Invoerblad heterogene watergang'!$H$16,'Invoerblad heterogene watergang'!$N$16,IF(A134&lt;='Invoerblad heterogene watergang'!$H$17,'Invoerblad heterogene watergang'!$N$17,""))))))))))</f>
        <v>1</v>
      </c>
      <c r="J134" s="23" t="str">
        <f>IF(A134&lt;='Invoerblad heterogene watergang'!$H$9,'Invoerblad heterogene watergang'!$O$9,IF(A134&lt;='Invoerblad heterogene watergang'!$H$10,'Invoerblad heterogene watergang'!$O$10,IF(A134&lt;='Invoerblad heterogene watergang'!$H$11,'Invoerblad heterogene watergang'!$O$11,IF(A134&lt;='Invoerblad heterogene watergang'!$H$12,'Invoerblad heterogene watergang'!$O$12,IF(A134&lt;='Invoerblad heterogene watergang'!$H$13,'Invoerblad heterogene watergang'!$O$13,IF(A134&lt;='Invoerblad heterogene watergang'!$H$14,'Invoerblad heterogene watergang'!$O$14,IF(A134&lt;='Invoerblad heterogene watergang'!$H$15,'Invoerblad heterogene watergang'!$O$15,IF(A134&lt;='Invoerblad heterogene watergang'!$H$16,'Invoerblad heterogene watergang'!$O$16,IF(A134&lt;='Invoerblad heterogene watergang'!$H$17,'Invoerblad heterogene watergang'!$O$17,"")))))))))</f>
        <v>Nee</v>
      </c>
      <c r="K134" s="23">
        <f>(IF(A134&lt;='Invoerblad heterogene watergang'!$H$9,'Invoerblad heterogene watergang'!$L$9,IF(A134&lt;='Invoerblad heterogene watergang'!$H$10,'Invoerblad heterogene watergang'!$L$10,IF(A134&lt;='Invoerblad heterogene watergang'!$H$11,'Invoerblad heterogene watergang'!$L$11,IF(A134&lt;='Invoerblad heterogene watergang'!$H$12,'Invoerblad heterogene watergang'!$L$12,IF(A134&lt;='Invoerblad heterogene watergang'!$H$13,'Invoerblad heterogene watergang'!$L$13,IF(A134&lt;='Invoerblad heterogene watergang'!$H$14,'Invoerblad heterogene watergang'!$L$14,IF(A134&lt;='Invoerblad heterogene watergang'!$H$15,'Invoerblad heterogene watergang'!$L$15,IF(A134&lt;='Invoerblad heterogene watergang'!$H$16,'Invoerblad heterogene watergang'!$L$16,IF(A134&lt;='Invoerblad heterogene watergang'!$H$17,'Invoerblad heterogene watergang'!$L$17,""))))))))))</f>
        <v>100</v>
      </c>
      <c r="L134" s="23" t="str">
        <f>(IF(A134&lt;='Invoerblad heterogene watergang'!$H$9,'Invoerblad heterogene watergang'!$M$9,IF(A134&lt;='Invoerblad heterogene watergang'!$H$10,'Invoerblad heterogene watergang'!$M$10,IF(A134&lt;='Invoerblad heterogene watergang'!$H$11,'Invoerblad heterogene watergang'!$M$11,IF(A134&lt;='Invoerblad heterogene watergang'!$H$12,'Invoerblad heterogene watergang'!$M$12,IF(A134&lt;='Invoerblad heterogene watergang'!$H$13,'Invoerblad heterogene watergang'!$M$13,IF(A134&lt;='Invoerblad heterogene watergang'!$H$14,'Invoerblad heterogene watergang'!$M$14,IF(A134&lt;='Invoerblad heterogene watergang'!$H$15,'Invoerblad heterogene watergang'!$M$15,IF(A134&lt;='Invoerblad heterogene watergang'!$H$16,'Invoerblad heterogene watergang'!$M$16,IF(A134&lt;='Invoerblad heterogene watergang'!$H$17,'Invoerblad heterogene watergang'!$M$17,""))))))))))</f>
        <v>Begroeiing volgt bodemverloop</v>
      </c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67"/>
      <c r="AD134" s="23"/>
      <c r="AE134" s="23"/>
    </row>
    <row r="135" spans="1:31" s="103" customFormat="1" x14ac:dyDescent="0.35">
      <c r="A135" s="24">
        <f>IF(A134="","",IF((A134+1)&gt;MAX('Invoerblad heterogene watergang'!$H$9:$H$17),"",'Uitgebreide invoer'!A134+(MAX('Invoerblad heterogene watergang'!$H$9:$H$17)/1000)))</f>
        <v>91.700000000000216</v>
      </c>
      <c r="B135" s="23">
        <f>IF(A135&lt;='Invoerblad heterogene watergang'!$H$9,'Invoerblad heterogene watergang'!$J$9,IF(A135&lt;='Invoerblad heterogene watergang'!$H$10,'Invoerblad heterogene watergang'!$J$10,IF(A135&lt;='Invoerblad heterogene watergang'!$H$11,'Invoerblad heterogene watergang'!$J$11,IF(A135&lt;='Invoerblad heterogene watergang'!$H$12,'Invoerblad heterogene watergang'!$J$12,IF(A135&lt;='Invoerblad heterogene watergang'!$H$13,'Invoerblad heterogene watergang'!$J$13,IF(A135&lt;='Invoerblad heterogene watergang'!$H$14,'Invoerblad heterogene watergang'!$J$14,IF(A135&lt;='Invoerblad heterogene watergang'!$H$15,'Invoerblad heterogene watergang'!$J$15,IF(A135&lt;='Invoerblad heterogene watergang'!$H$16,'Invoerblad heterogene watergang'!$J$16,IF(A135&lt;='Invoerblad heterogene watergang'!$H$17,'Invoerblad heterogene watergang'!$J$17,"")))))))))</f>
        <v>0.3</v>
      </c>
      <c r="C135" s="23" t="str">
        <f>IF(A135&lt;='Invoerblad heterogene watergang'!$H$9,'Invoerblad heterogene watergang'!$K$9,IF(A135&lt;='Invoerblad heterogene watergang'!$H$10,'Invoerblad heterogene watergang'!$K$10,IF(A135&lt;='Invoerblad heterogene watergang'!$H$11,'Invoerblad heterogene watergang'!$K$11,IF(A135&lt;='Invoerblad heterogene watergang'!$H$12,'Invoerblad heterogene watergang'!$K$12,IF(A135&lt;='Invoerblad heterogene watergang'!$H$13,'Invoerblad heterogene watergang'!$K$13,IF(A135&lt;='Invoerblad heterogene watergang'!$H$14,'Invoerblad heterogene watergang'!$K$14,IF(A135&lt;='Invoerblad heterogene watergang'!$H$15,'Invoerblad heterogene watergang'!$K$15,IF(A135&lt;='Invoerblad heterogene watergang'!$H$16,'Invoerblad heterogene watergang'!$K$16,IF(A135&lt;='Invoerblad heterogene watergang'!$H$17,'Invoerblad heterogene watergang'!$K$17,"")))))))))</f>
        <v>30 - Grasachtigen en ondergedoken soorten</v>
      </c>
      <c r="D135" s="23">
        <f t="shared" si="2"/>
        <v>30</v>
      </c>
      <c r="E135" s="23">
        <f>'Invoerblad heterogene watergang'!$F$9</f>
        <v>1.5</v>
      </c>
      <c r="F135" s="23">
        <f>'Invoerblad heterogene watergang'!$E$9</f>
        <v>1.2</v>
      </c>
      <c r="G135" s="23">
        <f>'Invoerblad heterogene watergang'!$B$9</f>
        <v>1.2</v>
      </c>
      <c r="H135" s="23">
        <f>'Invoerblad heterogene watergang'!$C$9</f>
        <v>1</v>
      </c>
      <c r="I135" s="23">
        <f>IF(B135="","",IF(A135&lt;='Invoerblad heterogene watergang'!$H$9,'Invoerblad heterogene watergang'!$N$9,IF(A135&lt;='Invoerblad heterogene watergang'!$H$10,'Invoerblad heterogene watergang'!$N$10,IF(A135&lt;='Invoerblad heterogene watergang'!$H$11,'Invoerblad heterogene watergang'!$N$11,IF(A135&lt;='Invoerblad heterogene watergang'!$H$12,'Invoerblad heterogene watergang'!$N$12,IF(A135&lt;='Invoerblad heterogene watergang'!$H$13,'Invoerblad heterogene watergang'!$N$13,IF(A135&lt;='Invoerblad heterogene watergang'!$H$14,'Invoerblad heterogene watergang'!$N$14,IF(A135&lt;='Invoerblad heterogene watergang'!$H$15,'Invoerblad heterogene watergang'!$N$15,IF(A135&lt;='Invoerblad heterogene watergang'!$H$16,'Invoerblad heterogene watergang'!$N$16,IF(A135&lt;='Invoerblad heterogene watergang'!$H$17,'Invoerblad heterogene watergang'!$N$17,""))))))))))</f>
        <v>1</v>
      </c>
      <c r="J135" s="23" t="str">
        <f>IF(A135&lt;='Invoerblad heterogene watergang'!$H$9,'Invoerblad heterogene watergang'!$O$9,IF(A135&lt;='Invoerblad heterogene watergang'!$H$10,'Invoerblad heterogene watergang'!$O$10,IF(A135&lt;='Invoerblad heterogene watergang'!$H$11,'Invoerblad heterogene watergang'!$O$11,IF(A135&lt;='Invoerblad heterogene watergang'!$H$12,'Invoerblad heterogene watergang'!$O$12,IF(A135&lt;='Invoerblad heterogene watergang'!$H$13,'Invoerblad heterogene watergang'!$O$13,IF(A135&lt;='Invoerblad heterogene watergang'!$H$14,'Invoerblad heterogene watergang'!$O$14,IF(A135&lt;='Invoerblad heterogene watergang'!$H$15,'Invoerblad heterogene watergang'!$O$15,IF(A135&lt;='Invoerblad heterogene watergang'!$H$16,'Invoerblad heterogene watergang'!$O$16,IF(A135&lt;='Invoerblad heterogene watergang'!$H$17,'Invoerblad heterogene watergang'!$O$17,"")))))))))</f>
        <v>Nee</v>
      </c>
      <c r="K135" s="23">
        <f>(IF(A135&lt;='Invoerblad heterogene watergang'!$H$9,'Invoerblad heterogene watergang'!$L$9,IF(A135&lt;='Invoerblad heterogene watergang'!$H$10,'Invoerblad heterogene watergang'!$L$10,IF(A135&lt;='Invoerblad heterogene watergang'!$H$11,'Invoerblad heterogene watergang'!$L$11,IF(A135&lt;='Invoerblad heterogene watergang'!$H$12,'Invoerblad heterogene watergang'!$L$12,IF(A135&lt;='Invoerblad heterogene watergang'!$H$13,'Invoerblad heterogene watergang'!$L$13,IF(A135&lt;='Invoerblad heterogene watergang'!$H$14,'Invoerblad heterogene watergang'!$L$14,IF(A135&lt;='Invoerblad heterogene watergang'!$H$15,'Invoerblad heterogene watergang'!$L$15,IF(A135&lt;='Invoerblad heterogene watergang'!$H$16,'Invoerblad heterogene watergang'!$L$16,IF(A135&lt;='Invoerblad heterogene watergang'!$H$17,'Invoerblad heterogene watergang'!$L$17,""))))))))))</f>
        <v>100</v>
      </c>
      <c r="L135" s="23" t="str">
        <f>(IF(A135&lt;='Invoerblad heterogene watergang'!$H$9,'Invoerblad heterogene watergang'!$M$9,IF(A135&lt;='Invoerblad heterogene watergang'!$H$10,'Invoerblad heterogene watergang'!$M$10,IF(A135&lt;='Invoerblad heterogene watergang'!$H$11,'Invoerblad heterogene watergang'!$M$11,IF(A135&lt;='Invoerblad heterogene watergang'!$H$12,'Invoerblad heterogene watergang'!$M$12,IF(A135&lt;='Invoerblad heterogene watergang'!$H$13,'Invoerblad heterogene watergang'!$M$13,IF(A135&lt;='Invoerblad heterogene watergang'!$H$14,'Invoerblad heterogene watergang'!$M$14,IF(A135&lt;='Invoerblad heterogene watergang'!$H$15,'Invoerblad heterogene watergang'!$M$15,IF(A135&lt;='Invoerblad heterogene watergang'!$H$16,'Invoerblad heterogene watergang'!$M$16,IF(A135&lt;='Invoerblad heterogene watergang'!$H$17,'Invoerblad heterogene watergang'!$M$17,""))))))))))</f>
        <v>Begroeiing volgt bodemverloop</v>
      </c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67"/>
      <c r="AD135" s="23"/>
      <c r="AE135" s="23"/>
    </row>
    <row r="136" spans="1:31" s="103" customFormat="1" x14ac:dyDescent="0.35">
      <c r="A136" s="24">
        <f>IF(A135="","",IF((A135+1)&gt;MAX('Invoerblad heterogene watergang'!$H$9:$H$17),"",'Uitgebreide invoer'!A135+(MAX('Invoerblad heterogene watergang'!$H$9:$H$17)/1000)))</f>
        <v>92.400000000000219</v>
      </c>
      <c r="B136" s="23">
        <f>IF(A136&lt;='Invoerblad heterogene watergang'!$H$9,'Invoerblad heterogene watergang'!$J$9,IF(A136&lt;='Invoerblad heterogene watergang'!$H$10,'Invoerblad heterogene watergang'!$J$10,IF(A136&lt;='Invoerblad heterogene watergang'!$H$11,'Invoerblad heterogene watergang'!$J$11,IF(A136&lt;='Invoerblad heterogene watergang'!$H$12,'Invoerblad heterogene watergang'!$J$12,IF(A136&lt;='Invoerblad heterogene watergang'!$H$13,'Invoerblad heterogene watergang'!$J$13,IF(A136&lt;='Invoerblad heterogene watergang'!$H$14,'Invoerblad heterogene watergang'!$J$14,IF(A136&lt;='Invoerblad heterogene watergang'!$H$15,'Invoerblad heterogene watergang'!$J$15,IF(A136&lt;='Invoerblad heterogene watergang'!$H$16,'Invoerblad heterogene watergang'!$J$16,IF(A136&lt;='Invoerblad heterogene watergang'!$H$17,'Invoerblad heterogene watergang'!$J$17,"")))))))))</f>
        <v>0.3</v>
      </c>
      <c r="C136" s="23" t="str">
        <f>IF(A136&lt;='Invoerblad heterogene watergang'!$H$9,'Invoerblad heterogene watergang'!$K$9,IF(A136&lt;='Invoerblad heterogene watergang'!$H$10,'Invoerblad heterogene watergang'!$K$10,IF(A136&lt;='Invoerblad heterogene watergang'!$H$11,'Invoerblad heterogene watergang'!$K$11,IF(A136&lt;='Invoerblad heterogene watergang'!$H$12,'Invoerblad heterogene watergang'!$K$12,IF(A136&lt;='Invoerblad heterogene watergang'!$H$13,'Invoerblad heterogene watergang'!$K$13,IF(A136&lt;='Invoerblad heterogene watergang'!$H$14,'Invoerblad heterogene watergang'!$K$14,IF(A136&lt;='Invoerblad heterogene watergang'!$H$15,'Invoerblad heterogene watergang'!$K$15,IF(A136&lt;='Invoerblad heterogene watergang'!$H$16,'Invoerblad heterogene watergang'!$K$16,IF(A136&lt;='Invoerblad heterogene watergang'!$H$17,'Invoerblad heterogene watergang'!$K$17,"")))))))))</f>
        <v>30 - Grasachtigen en ondergedoken soorten</v>
      </c>
      <c r="D136" s="23">
        <f t="shared" si="2"/>
        <v>30</v>
      </c>
      <c r="E136" s="23">
        <f>'Invoerblad heterogene watergang'!$F$9</f>
        <v>1.5</v>
      </c>
      <c r="F136" s="23">
        <f>'Invoerblad heterogene watergang'!$E$9</f>
        <v>1.2</v>
      </c>
      <c r="G136" s="23">
        <f>'Invoerblad heterogene watergang'!$B$9</f>
        <v>1.2</v>
      </c>
      <c r="H136" s="23">
        <f>'Invoerblad heterogene watergang'!$C$9</f>
        <v>1</v>
      </c>
      <c r="I136" s="23">
        <f>IF(B136="","",IF(A136&lt;='Invoerblad heterogene watergang'!$H$9,'Invoerblad heterogene watergang'!$N$9,IF(A136&lt;='Invoerblad heterogene watergang'!$H$10,'Invoerblad heterogene watergang'!$N$10,IF(A136&lt;='Invoerblad heterogene watergang'!$H$11,'Invoerblad heterogene watergang'!$N$11,IF(A136&lt;='Invoerblad heterogene watergang'!$H$12,'Invoerblad heterogene watergang'!$N$12,IF(A136&lt;='Invoerblad heterogene watergang'!$H$13,'Invoerblad heterogene watergang'!$N$13,IF(A136&lt;='Invoerblad heterogene watergang'!$H$14,'Invoerblad heterogene watergang'!$N$14,IF(A136&lt;='Invoerblad heterogene watergang'!$H$15,'Invoerblad heterogene watergang'!$N$15,IF(A136&lt;='Invoerblad heterogene watergang'!$H$16,'Invoerblad heterogene watergang'!$N$16,IF(A136&lt;='Invoerblad heterogene watergang'!$H$17,'Invoerblad heterogene watergang'!$N$17,""))))))))))</f>
        <v>1</v>
      </c>
      <c r="J136" s="23" t="str">
        <f>IF(A136&lt;='Invoerblad heterogene watergang'!$H$9,'Invoerblad heterogene watergang'!$O$9,IF(A136&lt;='Invoerblad heterogene watergang'!$H$10,'Invoerblad heterogene watergang'!$O$10,IF(A136&lt;='Invoerblad heterogene watergang'!$H$11,'Invoerblad heterogene watergang'!$O$11,IF(A136&lt;='Invoerblad heterogene watergang'!$H$12,'Invoerblad heterogene watergang'!$O$12,IF(A136&lt;='Invoerblad heterogene watergang'!$H$13,'Invoerblad heterogene watergang'!$O$13,IF(A136&lt;='Invoerblad heterogene watergang'!$H$14,'Invoerblad heterogene watergang'!$O$14,IF(A136&lt;='Invoerblad heterogene watergang'!$H$15,'Invoerblad heterogene watergang'!$O$15,IF(A136&lt;='Invoerblad heterogene watergang'!$H$16,'Invoerblad heterogene watergang'!$O$16,IF(A136&lt;='Invoerblad heterogene watergang'!$H$17,'Invoerblad heterogene watergang'!$O$17,"")))))))))</f>
        <v>Nee</v>
      </c>
      <c r="K136" s="23">
        <f>(IF(A136&lt;='Invoerblad heterogene watergang'!$H$9,'Invoerblad heterogene watergang'!$L$9,IF(A136&lt;='Invoerblad heterogene watergang'!$H$10,'Invoerblad heterogene watergang'!$L$10,IF(A136&lt;='Invoerblad heterogene watergang'!$H$11,'Invoerblad heterogene watergang'!$L$11,IF(A136&lt;='Invoerblad heterogene watergang'!$H$12,'Invoerblad heterogene watergang'!$L$12,IF(A136&lt;='Invoerblad heterogene watergang'!$H$13,'Invoerblad heterogene watergang'!$L$13,IF(A136&lt;='Invoerblad heterogene watergang'!$H$14,'Invoerblad heterogene watergang'!$L$14,IF(A136&lt;='Invoerblad heterogene watergang'!$H$15,'Invoerblad heterogene watergang'!$L$15,IF(A136&lt;='Invoerblad heterogene watergang'!$H$16,'Invoerblad heterogene watergang'!$L$16,IF(A136&lt;='Invoerblad heterogene watergang'!$H$17,'Invoerblad heterogene watergang'!$L$17,""))))))))))</f>
        <v>100</v>
      </c>
      <c r="L136" s="23" t="str">
        <f>(IF(A136&lt;='Invoerblad heterogene watergang'!$H$9,'Invoerblad heterogene watergang'!$M$9,IF(A136&lt;='Invoerblad heterogene watergang'!$H$10,'Invoerblad heterogene watergang'!$M$10,IF(A136&lt;='Invoerblad heterogene watergang'!$H$11,'Invoerblad heterogene watergang'!$M$11,IF(A136&lt;='Invoerblad heterogene watergang'!$H$12,'Invoerblad heterogene watergang'!$M$12,IF(A136&lt;='Invoerblad heterogene watergang'!$H$13,'Invoerblad heterogene watergang'!$M$13,IF(A136&lt;='Invoerblad heterogene watergang'!$H$14,'Invoerblad heterogene watergang'!$M$14,IF(A136&lt;='Invoerblad heterogene watergang'!$H$15,'Invoerblad heterogene watergang'!$M$15,IF(A136&lt;='Invoerblad heterogene watergang'!$H$16,'Invoerblad heterogene watergang'!$M$16,IF(A136&lt;='Invoerblad heterogene watergang'!$H$17,'Invoerblad heterogene watergang'!$M$17,""))))))))))</f>
        <v>Begroeiing volgt bodemverloop</v>
      </c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67"/>
      <c r="AD136" s="23"/>
      <c r="AE136" s="23"/>
    </row>
    <row r="137" spans="1:31" s="103" customFormat="1" x14ac:dyDescent="0.35">
      <c r="A137" s="24">
        <f>IF(A136="","",IF((A136+1)&gt;MAX('Invoerblad heterogene watergang'!$H$9:$H$17),"",'Uitgebreide invoer'!A136+(MAX('Invoerblad heterogene watergang'!$H$9:$H$17)/1000)))</f>
        <v>93.100000000000222</v>
      </c>
      <c r="B137" s="23">
        <f>IF(A137&lt;='Invoerblad heterogene watergang'!$H$9,'Invoerblad heterogene watergang'!$J$9,IF(A137&lt;='Invoerblad heterogene watergang'!$H$10,'Invoerblad heterogene watergang'!$J$10,IF(A137&lt;='Invoerblad heterogene watergang'!$H$11,'Invoerblad heterogene watergang'!$J$11,IF(A137&lt;='Invoerblad heterogene watergang'!$H$12,'Invoerblad heterogene watergang'!$J$12,IF(A137&lt;='Invoerblad heterogene watergang'!$H$13,'Invoerblad heterogene watergang'!$J$13,IF(A137&lt;='Invoerblad heterogene watergang'!$H$14,'Invoerblad heterogene watergang'!$J$14,IF(A137&lt;='Invoerblad heterogene watergang'!$H$15,'Invoerblad heterogene watergang'!$J$15,IF(A137&lt;='Invoerblad heterogene watergang'!$H$16,'Invoerblad heterogene watergang'!$J$16,IF(A137&lt;='Invoerblad heterogene watergang'!$H$17,'Invoerblad heterogene watergang'!$J$17,"")))))))))</f>
        <v>0.3</v>
      </c>
      <c r="C137" s="23" t="str">
        <f>IF(A137&lt;='Invoerblad heterogene watergang'!$H$9,'Invoerblad heterogene watergang'!$K$9,IF(A137&lt;='Invoerblad heterogene watergang'!$H$10,'Invoerblad heterogene watergang'!$K$10,IF(A137&lt;='Invoerblad heterogene watergang'!$H$11,'Invoerblad heterogene watergang'!$K$11,IF(A137&lt;='Invoerblad heterogene watergang'!$H$12,'Invoerblad heterogene watergang'!$K$12,IF(A137&lt;='Invoerblad heterogene watergang'!$H$13,'Invoerblad heterogene watergang'!$K$13,IF(A137&lt;='Invoerblad heterogene watergang'!$H$14,'Invoerblad heterogene watergang'!$K$14,IF(A137&lt;='Invoerblad heterogene watergang'!$H$15,'Invoerblad heterogene watergang'!$K$15,IF(A137&lt;='Invoerblad heterogene watergang'!$H$16,'Invoerblad heterogene watergang'!$K$16,IF(A137&lt;='Invoerblad heterogene watergang'!$H$17,'Invoerblad heterogene watergang'!$K$17,"")))))))))</f>
        <v>30 - Grasachtigen en ondergedoken soorten</v>
      </c>
      <c r="D137" s="23">
        <f t="shared" si="2"/>
        <v>30</v>
      </c>
      <c r="E137" s="23">
        <f>'Invoerblad heterogene watergang'!$F$9</f>
        <v>1.5</v>
      </c>
      <c r="F137" s="23">
        <f>'Invoerblad heterogene watergang'!$E$9</f>
        <v>1.2</v>
      </c>
      <c r="G137" s="23">
        <f>'Invoerblad heterogene watergang'!$B$9</f>
        <v>1.2</v>
      </c>
      <c r="H137" s="23">
        <f>'Invoerblad heterogene watergang'!$C$9</f>
        <v>1</v>
      </c>
      <c r="I137" s="23">
        <f>IF(B137="","",IF(A137&lt;='Invoerblad heterogene watergang'!$H$9,'Invoerblad heterogene watergang'!$N$9,IF(A137&lt;='Invoerblad heterogene watergang'!$H$10,'Invoerblad heterogene watergang'!$N$10,IF(A137&lt;='Invoerblad heterogene watergang'!$H$11,'Invoerblad heterogene watergang'!$N$11,IF(A137&lt;='Invoerblad heterogene watergang'!$H$12,'Invoerblad heterogene watergang'!$N$12,IF(A137&lt;='Invoerblad heterogene watergang'!$H$13,'Invoerblad heterogene watergang'!$N$13,IF(A137&lt;='Invoerblad heterogene watergang'!$H$14,'Invoerblad heterogene watergang'!$N$14,IF(A137&lt;='Invoerblad heterogene watergang'!$H$15,'Invoerblad heterogene watergang'!$N$15,IF(A137&lt;='Invoerblad heterogene watergang'!$H$16,'Invoerblad heterogene watergang'!$N$16,IF(A137&lt;='Invoerblad heterogene watergang'!$H$17,'Invoerblad heterogene watergang'!$N$17,""))))))))))</f>
        <v>1</v>
      </c>
      <c r="J137" s="23" t="str">
        <f>IF(A137&lt;='Invoerblad heterogene watergang'!$H$9,'Invoerblad heterogene watergang'!$O$9,IF(A137&lt;='Invoerblad heterogene watergang'!$H$10,'Invoerblad heterogene watergang'!$O$10,IF(A137&lt;='Invoerblad heterogene watergang'!$H$11,'Invoerblad heterogene watergang'!$O$11,IF(A137&lt;='Invoerblad heterogene watergang'!$H$12,'Invoerblad heterogene watergang'!$O$12,IF(A137&lt;='Invoerblad heterogene watergang'!$H$13,'Invoerblad heterogene watergang'!$O$13,IF(A137&lt;='Invoerblad heterogene watergang'!$H$14,'Invoerblad heterogene watergang'!$O$14,IF(A137&lt;='Invoerblad heterogene watergang'!$H$15,'Invoerblad heterogene watergang'!$O$15,IF(A137&lt;='Invoerblad heterogene watergang'!$H$16,'Invoerblad heterogene watergang'!$O$16,IF(A137&lt;='Invoerblad heterogene watergang'!$H$17,'Invoerblad heterogene watergang'!$O$17,"")))))))))</f>
        <v>Nee</v>
      </c>
      <c r="K137" s="23">
        <f>(IF(A137&lt;='Invoerblad heterogene watergang'!$H$9,'Invoerblad heterogene watergang'!$L$9,IF(A137&lt;='Invoerblad heterogene watergang'!$H$10,'Invoerblad heterogene watergang'!$L$10,IF(A137&lt;='Invoerblad heterogene watergang'!$H$11,'Invoerblad heterogene watergang'!$L$11,IF(A137&lt;='Invoerblad heterogene watergang'!$H$12,'Invoerblad heterogene watergang'!$L$12,IF(A137&lt;='Invoerblad heterogene watergang'!$H$13,'Invoerblad heterogene watergang'!$L$13,IF(A137&lt;='Invoerblad heterogene watergang'!$H$14,'Invoerblad heterogene watergang'!$L$14,IF(A137&lt;='Invoerblad heterogene watergang'!$H$15,'Invoerblad heterogene watergang'!$L$15,IF(A137&lt;='Invoerblad heterogene watergang'!$H$16,'Invoerblad heterogene watergang'!$L$16,IF(A137&lt;='Invoerblad heterogene watergang'!$H$17,'Invoerblad heterogene watergang'!$L$17,""))))))))))</f>
        <v>100</v>
      </c>
      <c r="L137" s="23" t="str">
        <f>(IF(A137&lt;='Invoerblad heterogene watergang'!$H$9,'Invoerblad heterogene watergang'!$M$9,IF(A137&lt;='Invoerblad heterogene watergang'!$H$10,'Invoerblad heterogene watergang'!$M$10,IF(A137&lt;='Invoerblad heterogene watergang'!$H$11,'Invoerblad heterogene watergang'!$M$11,IF(A137&lt;='Invoerblad heterogene watergang'!$H$12,'Invoerblad heterogene watergang'!$M$12,IF(A137&lt;='Invoerblad heterogene watergang'!$H$13,'Invoerblad heterogene watergang'!$M$13,IF(A137&lt;='Invoerblad heterogene watergang'!$H$14,'Invoerblad heterogene watergang'!$M$14,IF(A137&lt;='Invoerblad heterogene watergang'!$H$15,'Invoerblad heterogene watergang'!$M$15,IF(A137&lt;='Invoerblad heterogene watergang'!$H$16,'Invoerblad heterogene watergang'!$M$16,IF(A137&lt;='Invoerblad heterogene watergang'!$H$17,'Invoerblad heterogene watergang'!$M$17,""))))))))))</f>
        <v>Begroeiing volgt bodemverloop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67"/>
      <c r="AD137" s="23"/>
      <c r="AE137" s="23"/>
    </row>
    <row r="138" spans="1:31" s="103" customFormat="1" x14ac:dyDescent="0.35">
      <c r="A138" s="24">
        <f>IF(A137="","",IF((A137+1)&gt;MAX('Invoerblad heterogene watergang'!$H$9:$H$17),"",'Uitgebreide invoer'!A137+(MAX('Invoerblad heterogene watergang'!$H$9:$H$17)/1000)))</f>
        <v>93.800000000000225</v>
      </c>
      <c r="B138" s="23">
        <f>IF(A138&lt;='Invoerblad heterogene watergang'!$H$9,'Invoerblad heterogene watergang'!$J$9,IF(A138&lt;='Invoerblad heterogene watergang'!$H$10,'Invoerblad heterogene watergang'!$J$10,IF(A138&lt;='Invoerblad heterogene watergang'!$H$11,'Invoerblad heterogene watergang'!$J$11,IF(A138&lt;='Invoerblad heterogene watergang'!$H$12,'Invoerblad heterogene watergang'!$J$12,IF(A138&lt;='Invoerblad heterogene watergang'!$H$13,'Invoerblad heterogene watergang'!$J$13,IF(A138&lt;='Invoerblad heterogene watergang'!$H$14,'Invoerblad heterogene watergang'!$J$14,IF(A138&lt;='Invoerblad heterogene watergang'!$H$15,'Invoerblad heterogene watergang'!$J$15,IF(A138&lt;='Invoerblad heterogene watergang'!$H$16,'Invoerblad heterogene watergang'!$J$16,IF(A138&lt;='Invoerblad heterogene watergang'!$H$17,'Invoerblad heterogene watergang'!$J$17,"")))))))))</f>
        <v>0.3</v>
      </c>
      <c r="C138" s="23" t="str">
        <f>IF(A138&lt;='Invoerblad heterogene watergang'!$H$9,'Invoerblad heterogene watergang'!$K$9,IF(A138&lt;='Invoerblad heterogene watergang'!$H$10,'Invoerblad heterogene watergang'!$K$10,IF(A138&lt;='Invoerblad heterogene watergang'!$H$11,'Invoerblad heterogene watergang'!$K$11,IF(A138&lt;='Invoerblad heterogene watergang'!$H$12,'Invoerblad heterogene watergang'!$K$12,IF(A138&lt;='Invoerblad heterogene watergang'!$H$13,'Invoerblad heterogene watergang'!$K$13,IF(A138&lt;='Invoerblad heterogene watergang'!$H$14,'Invoerblad heterogene watergang'!$K$14,IF(A138&lt;='Invoerblad heterogene watergang'!$H$15,'Invoerblad heterogene watergang'!$K$15,IF(A138&lt;='Invoerblad heterogene watergang'!$H$16,'Invoerblad heterogene watergang'!$K$16,IF(A138&lt;='Invoerblad heterogene watergang'!$H$17,'Invoerblad heterogene watergang'!$K$17,"")))))))))</f>
        <v>30 - Grasachtigen en ondergedoken soorten</v>
      </c>
      <c r="D138" s="23">
        <f t="shared" si="2"/>
        <v>30</v>
      </c>
      <c r="E138" s="23">
        <f>'Invoerblad heterogene watergang'!$F$9</f>
        <v>1.5</v>
      </c>
      <c r="F138" s="23">
        <f>'Invoerblad heterogene watergang'!$E$9</f>
        <v>1.2</v>
      </c>
      <c r="G138" s="23">
        <f>'Invoerblad heterogene watergang'!$B$9</f>
        <v>1.2</v>
      </c>
      <c r="H138" s="23">
        <f>'Invoerblad heterogene watergang'!$C$9</f>
        <v>1</v>
      </c>
      <c r="I138" s="23">
        <f>IF(B138="","",IF(A138&lt;='Invoerblad heterogene watergang'!$H$9,'Invoerblad heterogene watergang'!$N$9,IF(A138&lt;='Invoerblad heterogene watergang'!$H$10,'Invoerblad heterogene watergang'!$N$10,IF(A138&lt;='Invoerblad heterogene watergang'!$H$11,'Invoerblad heterogene watergang'!$N$11,IF(A138&lt;='Invoerblad heterogene watergang'!$H$12,'Invoerblad heterogene watergang'!$N$12,IF(A138&lt;='Invoerblad heterogene watergang'!$H$13,'Invoerblad heterogene watergang'!$N$13,IF(A138&lt;='Invoerblad heterogene watergang'!$H$14,'Invoerblad heterogene watergang'!$N$14,IF(A138&lt;='Invoerblad heterogene watergang'!$H$15,'Invoerblad heterogene watergang'!$N$15,IF(A138&lt;='Invoerblad heterogene watergang'!$H$16,'Invoerblad heterogene watergang'!$N$16,IF(A138&lt;='Invoerblad heterogene watergang'!$H$17,'Invoerblad heterogene watergang'!$N$17,""))))))))))</f>
        <v>1</v>
      </c>
      <c r="J138" s="23" t="str">
        <f>IF(A138&lt;='Invoerblad heterogene watergang'!$H$9,'Invoerblad heterogene watergang'!$O$9,IF(A138&lt;='Invoerblad heterogene watergang'!$H$10,'Invoerblad heterogene watergang'!$O$10,IF(A138&lt;='Invoerblad heterogene watergang'!$H$11,'Invoerblad heterogene watergang'!$O$11,IF(A138&lt;='Invoerblad heterogene watergang'!$H$12,'Invoerblad heterogene watergang'!$O$12,IF(A138&lt;='Invoerblad heterogene watergang'!$H$13,'Invoerblad heterogene watergang'!$O$13,IF(A138&lt;='Invoerblad heterogene watergang'!$H$14,'Invoerblad heterogene watergang'!$O$14,IF(A138&lt;='Invoerblad heterogene watergang'!$H$15,'Invoerblad heterogene watergang'!$O$15,IF(A138&lt;='Invoerblad heterogene watergang'!$H$16,'Invoerblad heterogene watergang'!$O$16,IF(A138&lt;='Invoerblad heterogene watergang'!$H$17,'Invoerblad heterogene watergang'!$O$17,"")))))))))</f>
        <v>Nee</v>
      </c>
      <c r="K138" s="23">
        <f>(IF(A138&lt;='Invoerblad heterogene watergang'!$H$9,'Invoerblad heterogene watergang'!$L$9,IF(A138&lt;='Invoerblad heterogene watergang'!$H$10,'Invoerblad heterogene watergang'!$L$10,IF(A138&lt;='Invoerblad heterogene watergang'!$H$11,'Invoerblad heterogene watergang'!$L$11,IF(A138&lt;='Invoerblad heterogene watergang'!$H$12,'Invoerblad heterogene watergang'!$L$12,IF(A138&lt;='Invoerblad heterogene watergang'!$H$13,'Invoerblad heterogene watergang'!$L$13,IF(A138&lt;='Invoerblad heterogene watergang'!$H$14,'Invoerblad heterogene watergang'!$L$14,IF(A138&lt;='Invoerblad heterogene watergang'!$H$15,'Invoerblad heterogene watergang'!$L$15,IF(A138&lt;='Invoerblad heterogene watergang'!$H$16,'Invoerblad heterogene watergang'!$L$16,IF(A138&lt;='Invoerblad heterogene watergang'!$H$17,'Invoerblad heterogene watergang'!$L$17,""))))))))))</f>
        <v>100</v>
      </c>
      <c r="L138" s="23" t="str">
        <f>(IF(A138&lt;='Invoerblad heterogene watergang'!$H$9,'Invoerblad heterogene watergang'!$M$9,IF(A138&lt;='Invoerblad heterogene watergang'!$H$10,'Invoerblad heterogene watergang'!$M$10,IF(A138&lt;='Invoerblad heterogene watergang'!$H$11,'Invoerblad heterogene watergang'!$M$11,IF(A138&lt;='Invoerblad heterogene watergang'!$H$12,'Invoerblad heterogene watergang'!$M$12,IF(A138&lt;='Invoerblad heterogene watergang'!$H$13,'Invoerblad heterogene watergang'!$M$13,IF(A138&lt;='Invoerblad heterogene watergang'!$H$14,'Invoerblad heterogene watergang'!$M$14,IF(A138&lt;='Invoerblad heterogene watergang'!$H$15,'Invoerblad heterogene watergang'!$M$15,IF(A138&lt;='Invoerblad heterogene watergang'!$H$16,'Invoerblad heterogene watergang'!$M$16,IF(A138&lt;='Invoerblad heterogene watergang'!$H$17,'Invoerblad heterogene watergang'!$M$17,""))))))))))</f>
        <v>Begroeiing volgt bodemverloop</v>
      </c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67"/>
      <c r="AD138" s="23"/>
      <c r="AE138" s="23"/>
    </row>
    <row r="139" spans="1:31" s="103" customFormat="1" x14ac:dyDescent="0.35">
      <c r="A139" s="24">
        <f>IF(A138="","",IF((A138+1)&gt;MAX('Invoerblad heterogene watergang'!$H$9:$H$17),"",'Uitgebreide invoer'!A138+(MAX('Invoerblad heterogene watergang'!$H$9:$H$17)/1000)))</f>
        <v>94.500000000000227</v>
      </c>
      <c r="B139" s="23">
        <f>IF(A139&lt;='Invoerblad heterogene watergang'!$H$9,'Invoerblad heterogene watergang'!$J$9,IF(A139&lt;='Invoerblad heterogene watergang'!$H$10,'Invoerblad heterogene watergang'!$J$10,IF(A139&lt;='Invoerblad heterogene watergang'!$H$11,'Invoerblad heterogene watergang'!$J$11,IF(A139&lt;='Invoerblad heterogene watergang'!$H$12,'Invoerblad heterogene watergang'!$J$12,IF(A139&lt;='Invoerblad heterogene watergang'!$H$13,'Invoerblad heterogene watergang'!$J$13,IF(A139&lt;='Invoerblad heterogene watergang'!$H$14,'Invoerblad heterogene watergang'!$J$14,IF(A139&lt;='Invoerblad heterogene watergang'!$H$15,'Invoerblad heterogene watergang'!$J$15,IF(A139&lt;='Invoerblad heterogene watergang'!$H$16,'Invoerblad heterogene watergang'!$J$16,IF(A139&lt;='Invoerblad heterogene watergang'!$H$17,'Invoerblad heterogene watergang'!$J$17,"")))))))))</f>
        <v>0.3</v>
      </c>
      <c r="C139" s="23" t="str">
        <f>IF(A139&lt;='Invoerblad heterogene watergang'!$H$9,'Invoerblad heterogene watergang'!$K$9,IF(A139&lt;='Invoerblad heterogene watergang'!$H$10,'Invoerblad heterogene watergang'!$K$10,IF(A139&lt;='Invoerblad heterogene watergang'!$H$11,'Invoerblad heterogene watergang'!$K$11,IF(A139&lt;='Invoerblad heterogene watergang'!$H$12,'Invoerblad heterogene watergang'!$K$12,IF(A139&lt;='Invoerblad heterogene watergang'!$H$13,'Invoerblad heterogene watergang'!$K$13,IF(A139&lt;='Invoerblad heterogene watergang'!$H$14,'Invoerblad heterogene watergang'!$K$14,IF(A139&lt;='Invoerblad heterogene watergang'!$H$15,'Invoerblad heterogene watergang'!$K$15,IF(A139&lt;='Invoerblad heterogene watergang'!$H$16,'Invoerblad heterogene watergang'!$K$16,IF(A139&lt;='Invoerblad heterogene watergang'!$H$17,'Invoerblad heterogene watergang'!$K$17,"")))))))))</f>
        <v>30 - Grasachtigen en ondergedoken soorten</v>
      </c>
      <c r="D139" s="23">
        <f t="shared" si="2"/>
        <v>30</v>
      </c>
      <c r="E139" s="23">
        <f>'Invoerblad heterogene watergang'!$F$9</f>
        <v>1.5</v>
      </c>
      <c r="F139" s="23">
        <f>'Invoerblad heterogene watergang'!$E$9</f>
        <v>1.2</v>
      </c>
      <c r="G139" s="23">
        <f>'Invoerblad heterogene watergang'!$B$9</f>
        <v>1.2</v>
      </c>
      <c r="H139" s="23">
        <f>'Invoerblad heterogene watergang'!$C$9</f>
        <v>1</v>
      </c>
      <c r="I139" s="23">
        <f>IF(B139="","",IF(A139&lt;='Invoerblad heterogene watergang'!$H$9,'Invoerblad heterogene watergang'!$N$9,IF(A139&lt;='Invoerblad heterogene watergang'!$H$10,'Invoerblad heterogene watergang'!$N$10,IF(A139&lt;='Invoerblad heterogene watergang'!$H$11,'Invoerblad heterogene watergang'!$N$11,IF(A139&lt;='Invoerblad heterogene watergang'!$H$12,'Invoerblad heterogene watergang'!$N$12,IF(A139&lt;='Invoerblad heterogene watergang'!$H$13,'Invoerblad heterogene watergang'!$N$13,IF(A139&lt;='Invoerblad heterogene watergang'!$H$14,'Invoerblad heterogene watergang'!$N$14,IF(A139&lt;='Invoerblad heterogene watergang'!$H$15,'Invoerblad heterogene watergang'!$N$15,IF(A139&lt;='Invoerblad heterogene watergang'!$H$16,'Invoerblad heterogene watergang'!$N$16,IF(A139&lt;='Invoerblad heterogene watergang'!$H$17,'Invoerblad heterogene watergang'!$N$17,""))))))))))</f>
        <v>1</v>
      </c>
      <c r="J139" s="23" t="str">
        <f>IF(A139&lt;='Invoerblad heterogene watergang'!$H$9,'Invoerblad heterogene watergang'!$O$9,IF(A139&lt;='Invoerblad heterogene watergang'!$H$10,'Invoerblad heterogene watergang'!$O$10,IF(A139&lt;='Invoerblad heterogene watergang'!$H$11,'Invoerblad heterogene watergang'!$O$11,IF(A139&lt;='Invoerblad heterogene watergang'!$H$12,'Invoerblad heterogene watergang'!$O$12,IF(A139&lt;='Invoerblad heterogene watergang'!$H$13,'Invoerblad heterogene watergang'!$O$13,IF(A139&lt;='Invoerblad heterogene watergang'!$H$14,'Invoerblad heterogene watergang'!$O$14,IF(A139&lt;='Invoerblad heterogene watergang'!$H$15,'Invoerblad heterogene watergang'!$O$15,IF(A139&lt;='Invoerblad heterogene watergang'!$H$16,'Invoerblad heterogene watergang'!$O$16,IF(A139&lt;='Invoerblad heterogene watergang'!$H$17,'Invoerblad heterogene watergang'!$O$17,"")))))))))</f>
        <v>Nee</v>
      </c>
      <c r="K139" s="23">
        <f>(IF(A139&lt;='Invoerblad heterogene watergang'!$H$9,'Invoerblad heterogene watergang'!$L$9,IF(A139&lt;='Invoerblad heterogene watergang'!$H$10,'Invoerblad heterogene watergang'!$L$10,IF(A139&lt;='Invoerblad heterogene watergang'!$H$11,'Invoerblad heterogene watergang'!$L$11,IF(A139&lt;='Invoerblad heterogene watergang'!$H$12,'Invoerblad heterogene watergang'!$L$12,IF(A139&lt;='Invoerblad heterogene watergang'!$H$13,'Invoerblad heterogene watergang'!$L$13,IF(A139&lt;='Invoerblad heterogene watergang'!$H$14,'Invoerblad heterogene watergang'!$L$14,IF(A139&lt;='Invoerblad heterogene watergang'!$H$15,'Invoerblad heterogene watergang'!$L$15,IF(A139&lt;='Invoerblad heterogene watergang'!$H$16,'Invoerblad heterogene watergang'!$L$16,IF(A139&lt;='Invoerblad heterogene watergang'!$H$17,'Invoerblad heterogene watergang'!$L$17,""))))))))))</f>
        <v>100</v>
      </c>
      <c r="L139" s="23" t="str">
        <f>(IF(A139&lt;='Invoerblad heterogene watergang'!$H$9,'Invoerblad heterogene watergang'!$M$9,IF(A139&lt;='Invoerblad heterogene watergang'!$H$10,'Invoerblad heterogene watergang'!$M$10,IF(A139&lt;='Invoerblad heterogene watergang'!$H$11,'Invoerblad heterogene watergang'!$M$11,IF(A139&lt;='Invoerblad heterogene watergang'!$H$12,'Invoerblad heterogene watergang'!$M$12,IF(A139&lt;='Invoerblad heterogene watergang'!$H$13,'Invoerblad heterogene watergang'!$M$13,IF(A139&lt;='Invoerblad heterogene watergang'!$H$14,'Invoerblad heterogene watergang'!$M$14,IF(A139&lt;='Invoerblad heterogene watergang'!$H$15,'Invoerblad heterogene watergang'!$M$15,IF(A139&lt;='Invoerblad heterogene watergang'!$H$16,'Invoerblad heterogene watergang'!$M$16,IF(A139&lt;='Invoerblad heterogene watergang'!$H$17,'Invoerblad heterogene watergang'!$M$17,""))))))))))</f>
        <v>Begroeiing volgt bodemverloop</v>
      </c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67"/>
      <c r="AD139" s="23"/>
      <c r="AE139" s="23"/>
    </row>
    <row r="140" spans="1:31" s="103" customFormat="1" x14ac:dyDescent="0.35">
      <c r="A140" s="24">
        <f>IF(A139="","",IF((A139+1)&gt;MAX('Invoerblad heterogene watergang'!$H$9:$H$17),"",'Uitgebreide invoer'!A139+(MAX('Invoerblad heterogene watergang'!$H$9:$H$17)/1000)))</f>
        <v>95.20000000000023</v>
      </c>
      <c r="B140" s="23">
        <f>IF(A140&lt;='Invoerblad heterogene watergang'!$H$9,'Invoerblad heterogene watergang'!$J$9,IF(A140&lt;='Invoerblad heterogene watergang'!$H$10,'Invoerblad heterogene watergang'!$J$10,IF(A140&lt;='Invoerblad heterogene watergang'!$H$11,'Invoerblad heterogene watergang'!$J$11,IF(A140&lt;='Invoerblad heterogene watergang'!$H$12,'Invoerblad heterogene watergang'!$J$12,IF(A140&lt;='Invoerblad heterogene watergang'!$H$13,'Invoerblad heterogene watergang'!$J$13,IF(A140&lt;='Invoerblad heterogene watergang'!$H$14,'Invoerblad heterogene watergang'!$J$14,IF(A140&lt;='Invoerblad heterogene watergang'!$H$15,'Invoerblad heterogene watergang'!$J$15,IF(A140&lt;='Invoerblad heterogene watergang'!$H$16,'Invoerblad heterogene watergang'!$J$16,IF(A140&lt;='Invoerblad heterogene watergang'!$H$17,'Invoerblad heterogene watergang'!$J$17,"")))))))))</f>
        <v>0.3</v>
      </c>
      <c r="C140" s="23" t="str">
        <f>IF(A140&lt;='Invoerblad heterogene watergang'!$H$9,'Invoerblad heterogene watergang'!$K$9,IF(A140&lt;='Invoerblad heterogene watergang'!$H$10,'Invoerblad heterogene watergang'!$K$10,IF(A140&lt;='Invoerblad heterogene watergang'!$H$11,'Invoerblad heterogene watergang'!$K$11,IF(A140&lt;='Invoerblad heterogene watergang'!$H$12,'Invoerblad heterogene watergang'!$K$12,IF(A140&lt;='Invoerblad heterogene watergang'!$H$13,'Invoerblad heterogene watergang'!$K$13,IF(A140&lt;='Invoerblad heterogene watergang'!$H$14,'Invoerblad heterogene watergang'!$K$14,IF(A140&lt;='Invoerblad heterogene watergang'!$H$15,'Invoerblad heterogene watergang'!$K$15,IF(A140&lt;='Invoerblad heterogene watergang'!$H$16,'Invoerblad heterogene watergang'!$K$16,IF(A140&lt;='Invoerblad heterogene watergang'!$H$17,'Invoerblad heterogene watergang'!$K$17,"")))))))))</f>
        <v>30 - Grasachtigen en ondergedoken soorten</v>
      </c>
      <c r="D140" s="23">
        <f t="shared" si="2"/>
        <v>30</v>
      </c>
      <c r="E140" s="23">
        <f>'Invoerblad heterogene watergang'!$F$9</f>
        <v>1.5</v>
      </c>
      <c r="F140" s="23">
        <f>'Invoerblad heterogene watergang'!$E$9</f>
        <v>1.2</v>
      </c>
      <c r="G140" s="23">
        <f>'Invoerblad heterogene watergang'!$B$9</f>
        <v>1.2</v>
      </c>
      <c r="H140" s="23">
        <f>'Invoerblad heterogene watergang'!$C$9</f>
        <v>1</v>
      </c>
      <c r="I140" s="23">
        <f>IF(B140="","",IF(A140&lt;='Invoerblad heterogene watergang'!$H$9,'Invoerblad heterogene watergang'!$N$9,IF(A140&lt;='Invoerblad heterogene watergang'!$H$10,'Invoerblad heterogene watergang'!$N$10,IF(A140&lt;='Invoerblad heterogene watergang'!$H$11,'Invoerblad heterogene watergang'!$N$11,IF(A140&lt;='Invoerblad heterogene watergang'!$H$12,'Invoerblad heterogene watergang'!$N$12,IF(A140&lt;='Invoerblad heterogene watergang'!$H$13,'Invoerblad heterogene watergang'!$N$13,IF(A140&lt;='Invoerblad heterogene watergang'!$H$14,'Invoerblad heterogene watergang'!$N$14,IF(A140&lt;='Invoerblad heterogene watergang'!$H$15,'Invoerblad heterogene watergang'!$N$15,IF(A140&lt;='Invoerblad heterogene watergang'!$H$16,'Invoerblad heterogene watergang'!$N$16,IF(A140&lt;='Invoerblad heterogene watergang'!$H$17,'Invoerblad heterogene watergang'!$N$17,""))))))))))</f>
        <v>1</v>
      </c>
      <c r="J140" s="23" t="str">
        <f>IF(A140&lt;='Invoerblad heterogene watergang'!$H$9,'Invoerblad heterogene watergang'!$O$9,IF(A140&lt;='Invoerblad heterogene watergang'!$H$10,'Invoerblad heterogene watergang'!$O$10,IF(A140&lt;='Invoerblad heterogene watergang'!$H$11,'Invoerblad heterogene watergang'!$O$11,IF(A140&lt;='Invoerblad heterogene watergang'!$H$12,'Invoerblad heterogene watergang'!$O$12,IF(A140&lt;='Invoerblad heterogene watergang'!$H$13,'Invoerblad heterogene watergang'!$O$13,IF(A140&lt;='Invoerblad heterogene watergang'!$H$14,'Invoerblad heterogene watergang'!$O$14,IF(A140&lt;='Invoerblad heterogene watergang'!$H$15,'Invoerblad heterogene watergang'!$O$15,IF(A140&lt;='Invoerblad heterogene watergang'!$H$16,'Invoerblad heterogene watergang'!$O$16,IF(A140&lt;='Invoerblad heterogene watergang'!$H$17,'Invoerblad heterogene watergang'!$O$17,"")))))))))</f>
        <v>Nee</v>
      </c>
      <c r="K140" s="23">
        <f>(IF(A140&lt;='Invoerblad heterogene watergang'!$H$9,'Invoerblad heterogene watergang'!$L$9,IF(A140&lt;='Invoerblad heterogene watergang'!$H$10,'Invoerblad heterogene watergang'!$L$10,IF(A140&lt;='Invoerblad heterogene watergang'!$H$11,'Invoerblad heterogene watergang'!$L$11,IF(A140&lt;='Invoerblad heterogene watergang'!$H$12,'Invoerblad heterogene watergang'!$L$12,IF(A140&lt;='Invoerblad heterogene watergang'!$H$13,'Invoerblad heterogene watergang'!$L$13,IF(A140&lt;='Invoerblad heterogene watergang'!$H$14,'Invoerblad heterogene watergang'!$L$14,IF(A140&lt;='Invoerblad heterogene watergang'!$H$15,'Invoerblad heterogene watergang'!$L$15,IF(A140&lt;='Invoerblad heterogene watergang'!$H$16,'Invoerblad heterogene watergang'!$L$16,IF(A140&lt;='Invoerblad heterogene watergang'!$H$17,'Invoerblad heterogene watergang'!$L$17,""))))))))))</f>
        <v>100</v>
      </c>
      <c r="L140" s="23" t="str">
        <f>(IF(A140&lt;='Invoerblad heterogene watergang'!$H$9,'Invoerblad heterogene watergang'!$M$9,IF(A140&lt;='Invoerblad heterogene watergang'!$H$10,'Invoerblad heterogene watergang'!$M$10,IF(A140&lt;='Invoerblad heterogene watergang'!$H$11,'Invoerblad heterogene watergang'!$M$11,IF(A140&lt;='Invoerblad heterogene watergang'!$H$12,'Invoerblad heterogene watergang'!$M$12,IF(A140&lt;='Invoerblad heterogene watergang'!$H$13,'Invoerblad heterogene watergang'!$M$13,IF(A140&lt;='Invoerblad heterogene watergang'!$H$14,'Invoerblad heterogene watergang'!$M$14,IF(A140&lt;='Invoerblad heterogene watergang'!$H$15,'Invoerblad heterogene watergang'!$M$15,IF(A140&lt;='Invoerblad heterogene watergang'!$H$16,'Invoerblad heterogene watergang'!$M$16,IF(A140&lt;='Invoerblad heterogene watergang'!$H$17,'Invoerblad heterogene watergang'!$M$17,""))))))))))</f>
        <v>Begroeiing volgt bodemverloop</v>
      </c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67"/>
      <c r="AD140" s="23"/>
      <c r="AE140" s="23"/>
    </row>
    <row r="141" spans="1:31" s="103" customFormat="1" x14ac:dyDescent="0.35">
      <c r="A141" s="24">
        <f>IF(A140="","",IF((A140+1)&gt;MAX('Invoerblad heterogene watergang'!$H$9:$H$17),"",'Uitgebreide invoer'!A140+(MAX('Invoerblad heterogene watergang'!$H$9:$H$17)/1000)))</f>
        <v>95.900000000000233</v>
      </c>
      <c r="B141" s="23">
        <f>IF(A141&lt;='Invoerblad heterogene watergang'!$H$9,'Invoerblad heterogene watergang'!$J$9,IF(A141&lt;='Invoerblad heterogene watergang'!$H$10,'Invoerblad heterogene watergang'!$J$10,IF(A141&lt;='Invoerblad heterogene watergang'!$H$11,'Invoerblad heterogene watergang'!$J$11,IF(A141&lt;='Invoerblad heterogene watergang'!$H$12,'Invoerblad heterogene watergang'!$J$12,IF(A141&lt;='Invoerblad heterogene watergang'!$H$13,'Invoerblad heterogene watergang'!$J$13,IF(A141&lt;='Invoerblad heterogene watergang'!$H$14,'Invoerblad heterogene watergang'!$J$14,IF(A141&lt;='Invoerblad heterogene watergang'!$H$15,'Invoerblad heterogene watergang'!$J$15,IF(A141&lt;='Invoerblad heterogene watergang'!$H$16,'Invoerblad heterogene watergang'!$J$16,IF(A141&lt;='Invoerblad heterogene watergang'!$H$17,'Invoerblad heterogene watergang'!$J$17,"")))))))))</f>
        <v>0.3</v>
      </c>
      <c r="C141" s="23" t="str">
        <f>IF(A141&lt;='Invoerblad heterogene watergang'!$H$9,'Invoerblad heterogene watergang'!$K$9,IF(A141&lt;='Invoerblad heterogene watergang'!$H$10,'Invoerblad heterogene watergang'!$K$10,IF(A141&lt;='Invoerblad heterogene watergang'!$H$11,'Invoerblad heterogene watergang'!$K$11,IF(A141&lt;='Invoerblad heterogene watergang'!$H$12,'Invoerblad heterogene watergang'!$K$12,IF(A141&lt;='Invoerblad heterogene watergang'!$H$13,'Invoerblad heterogene watergang'!$K$13,IF(A141&lt;='Invoerblad heterogene watergang'!$H$14,'Invoerblad heterogene watergang'!$K$14,IF(A141&lt;='Invoerblad heterogene watergang'!$H$15,'Invoerblad heterogene watergang'!$K$15,IF(A141&lt;='Invoerblad heterogene watergang'!$H$16,'Invoerblad heterogene watergang'!$K$16,IF(A141&lt;='Invoerblad heterogene watergang'!$H$17,'Invoerblad heterogene watergang'!$K$17,"")))))))))</f>
        <v>30 - Grasachtigen en ondergedoken soorten</v>
      </c>
      <c r="D141" s="23">
        <f t="shared" si="2"/>
        <v>30</v>
      </c>
      <c r="E141" s="23">
        <f>'Invoerblad heterogene watergang'!$F$9</f>
        <v>1.5</v>
      </c>
      <c r="F141" s="23">
        <f>'Invoerblad heterogene watergang'!$E$9</f>
        <v>1.2</v>
      </c>
      <c r="G141" s="23">
        <f>'Invoerblad heterogene watergang'!$B$9</f>
        <v>1.2</v>
      </c>
      <c r="H141" s="23">
        <f>'Invoerblad heterogene watergang'!$C$9</f>
        <v>1</v>
      </c>
      <c r="I141" s="23">
        <f>IF(B141="","",IF(A141&lt;='Invoerblad heterogene watergang'!$H$9,'Invoerblad heterogene watergang'!$N$9,IF(A141&lt;='Invoerblad heterogene watergang'!$H$10,'Invoerblad heterogene watergang'!$N$10,IF(A141&lt;='Invoerblad heterogene watergang'!$H$11,'Invoerblad heterogene watergang'!$N$11,IF(A141&lt;='Invoerblad heterogene watergang'!$H$12,'Invoerblad heterogene watergang'!$N$12,IF(A141&lt;='Invoerblad heterogene watergang'!$H$13,'Invoerblad heterogene watergang'!$N$13,IF(A141&lt;='Invoerblad heterogene watergang'!$H$14,'Invoerblad heterogene watergang'!$N$14,IF(A141&lt;='Invoerblad heterogene watergang'!$H$15,'Invoerblad heterogene watergang'!$N$15,IF(A141&lt;='Invoerblad heterogene watergang'!$H$16,'Invoerblad heterogene watergang'!$N$16,IF(A141&lt;='Invoerblad heterogene watergang'!$H$17,'Invoerblad heterogene watergang'!$N$17,""))))))))))</f>
        <v>1</v>
      </c>
      <c r="J141" s="23" t="str">
        <f>IF(A141&lt;='Invoerblad heterogene watergang'!$H$9,'Invoerblad heterogene watergang'!$O$9,IF(A141&lt;='Invoerblad heterogene watergang'!$H$10,'Invoerblad heterogene watergang'!$O$10,IF(A141&lt;='Invoerblad heterogene watergang'!$H$11,'Invoerblad heterogene watergang'!$O$11,IF(A141&lt;='Invoerblad heterogene watergang'!$H$12,'Invoerblad heterogene watergang'!$O$12,IF(A141&lt;='Invoerblad heterogene watergang'!$H$13,'Invoerblad heterogene watergang'!$O$13,IF(A141&lt;='Invoerblad heterogene watergang'!$H$14,'Invoerblad heterogene watergang'!$O$14,IF(A141&lt;='Invoerblad heterogene watergang'!$H$15,'Invoerblad heterogene watergang'!$O$15,IF(A141&lt;='Invoerblad heterogene watergang'!$H$16,'Invoerblad heterogene watergang'!$O$16,IF(A141&lt;='Invoerblad heterogene watergang'!$H$17,'Invoerblad heterogene watergang'!$O$17,"")))))))))</f>
        <v>Nee</v>
      </c>
      <c r="K141" s="23">
        <f>(IF(A141&lt;='Invoerblad heterogene watergang'!$H$9,'Invoerblad heterogene watergang'!$L$9,IF(A141&lt;='Invoerblad heterogene watergang'!$H$10,'Invoerblad heterogene watergang'!$L$10,IF(A141&lt;='Invoerblad heterogene watergang'!$H$11,'Invoerblad heterogene watergang'!$L$11,IF(A141&lt;='Invoerblad heterogene watergang'!$H$12,'Invoerblad heterogene watergang'!$L$12,IF(A141&lt;='Invoerblad heterogene watergang'!$H$13,'Invoerblad heterogene watergang'!$L$13,IF(A141&lt;='Invoerblad heterogene watergang'!$H$14,'Invoerblad heterogene watergang'!$L$14,IF(A141&lt;='Invoerblad heterogene watergang'!$H$15,'Invoerblad heterogene watergang'!$L$15,IF(A141&lt;='Invoerblad heterogene watergang'!$H$16,'Invoerblad heterogene watergang'!$L$16,IF(A141&lt;='Invoerblad heterogene watergang'!$H$17,'Invoerblad heterogene watergang'!$L$17,""))))))))))</f>
        <v>100</v>
      </c>
      <c r="L141" s="23" t="str">
        <f>(IF(A141&lt;='Invoerblad heterogene watergang'!$H$9,'Invoerblad heterogene watergang'!$M$9,IF(A141&lt;='Invoerblad heterogene watergang'!$H$10,'Invoerblad heterogene watergang'!$M$10,IF(A141&lt;='Invoerblad heterogene watergang'!$H$11,'Invoerblad heterogene watergang'!$M$11,IF(A141&lt;='Invoerblad heterogene watergang'!$H$12,'Invoerblad heterogene watergang'!$M$12,IF(A141&lt;='Invoerblad heterogene watergang'!$H$13,'Invoerblad heterogene watergang'!$M$13,IF(A141&lt;='Invoerblad heterogene watergang'!$H$14,'Invoerblad heterogene watergang'!$M$14,IF(A141&lt;='Invoerblad heterogene watergang'!$H$15,'Invoerblad heterogene watergang'!$M$15,IF(A141&lt;='Invoerblad heterogene watergang'!$H$16,'Invoerblad heterogene watergang'!$M$16,IF(A141&lt;='Invoerblad heterogene watergang'!$H$17,'Invoerblad heterogene watergang'!$M$17,""))))))))))</f>
        <v>Begroeiing volgt bodemverloop</v>
      </c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67"/>
      <c r="AD141" s="23"/>
      <c r="AE141" s="23"/>
    </row>
    <row r="142" spans="1:31" s="103" customFormat="1" x14ac:dyDescent="0.35">
      <c r="A142" s="24">
        <f>IF(A141="","",IF((A141+1)&gt;MAX('Invoerblad heterogene watergang'!$H$9:$H$17),"",'Uitgebreide invoer'!A141+(MAX('Invoerblad heterogene watergang'!$H$9:$H$17)/1000)))</f>
        <v>96.600000000000236</v>
      </c>
      <c r="B142" s="23">
        <f>IF(A142&lt;='Invoerblad heterogene watergang'!$H$9,'Invoerblad heterogene watergang'!$J$9,IF(A142&lt;='Invoerblad heterogene watergang'!$H$10,'Invoerblad heterogene watergang'!$J$10,IF(A142&lt;='Invoerblad heterogene watergang'!$H$11,'Invoerblad heterogene watergang'!$J$11,IF(A142&lt;='Invoerblad heterogene watergang'!$H$12,'Invoerblad heterogene watergang'!$J$12,IF(A142&lt;='Invoerblad heterogene watergang'!$H$13,'Invoerblad heterogene watergang'!$J$13,IF(A142&lt;='Invoerblad heterogene watergang'!$H$14,'Invoerblad heterogene watergang'!$J$14,IF(A142&lt;='Invoerblad heterogene watergang'!$H$15,'Invoerblad heterogene watergang'!$J$15,IF(A142&lt;='Invoerblad heterogene watergang'!$H$16,'Invoerblad heterogene watergang'!$J$16,IF(A142&lt;='Invoerblad heterogene watergang'!$H$17,'Invoerblad heterogene watergang'!$J$17,"")))))))))</f>
        <v>0.3</v>
      </c>
      <c r="C142" s="23" t="str">
        <f>IF(A142&lt;='Invoerblad heterogene watergang'!$H$9,'Invoerblad heterogene watergang'!$K$9,IF(A142&lt;='Invoerblad heterogene watergang'!$H$10,'Invoerblad heterogene watergang'!$K$10,IF(A142&lt;='Invoerblad heterogene watergang'!$H$11,'Invoerblad heterogene watergang'!$K$11,IF(A142&lt;='Invoerblad heterogene watergang'!$H$12,'Invoerblad heterogene watergang'!$K$12,IF(A142&lt;='Invoerblad heterogene watergang'!$H$13,'Invoerblad heterogene watergang'!$K$13,IF(A142&lt;='Invoerblad heterogene watergang'!$H$14,'Invoerblad heterogene watergang'!$K$14,IF(A142&lt;='Invoerblad heterogene watergang'!$H$15,'Invoerblad heterogene watergang'!$K$15,IF(A142&lt;='Invoerblad heterogene watergang'!$H$16,'Invoerblad heterogene watergang'!$K$16,IF(A142&lt;='Invoerblad heterogene watergang'!$H$17,'Invoerblad heterogene watergang'!$K$17,"")))))))))</f>
        <v>30 - Grasachtigen en ondergedoken soorten</v>
      </c>
      <c r="D142" s="23">
        <f t="shared" si="2"/>
        <v>30</v>
      </c>
      <c r="E142" s="23">
        <f>'Invoerblad heterogene watergang'!$F$9</f>
        <v>1.5</v>
      </c>
      <c r="F142" s="23">
        <f>'Invoerblad heterogene watergang'!$E$9</f>
        <v>1.2</v>
      </c>
      <c r="G142" s="23">
        <f>'Invoerblad heterogene watergang'!$B$9</f>
        <v>1.2</v>
      </c>
      <c r="H142" s="23">
        <f>'Invoerblad heterogene watergang'!$C$9</f>
        <v>1</v>
      </c>
      <c r="I142" s="23">
        <f>IF(B142="","",IF(A142&lt;='Invoerblad heterogene watergang'!$H$9,'Invoerblad heterogene watergang'!$N$9,IF(A142&lt;='Invoerblad heterogene watergang'!$H$10,'Invoerblad heterogene watergang'!$N$10,IF(A142&lt;='Invoerblad heterogene watergang'!$H$11,'Invoerblad heterogene watergang'!$N$11,IF(A142&lt;='Invoerblad heterogene watergang'!$H$12,'Invoerblad heterogene watergang'!$N$12,IF(A142&lt;='Invoerblad heterogene watergang'!$H$13,'Invoerblad heterogene watergang'!$N$13,IF(A142&lt;='Invoerblad heterogene watergang'!$H$14,'Invoerblad heterogene watergang'!$N$14,IF(A142&lt;='Invoerblad heterogene watergang'!$H$15,'Invoerblad heterogene watergang'!$N$15,IF(A142&lt;='Invoerblad heterogene watergang'!$H$16,'Invoerblad heterogene watergang'!$N$16,IF(A142&lt;='Invoerblad heterogene watergang'!$H$17,'Invoerblad heterogene watergang'!$N$17,""))))))))))</f>
        <v>1</v>
      </c>
      <c r="J142" s="23" t="str">
        <f>IF(A142&lt;='Invoerblad heterogene watergang'!$H$9,'Invoerblad heterogene watergang'!$O$9,IF(A142&lt;='Invoerblad heterogene watergang'!$H$10,'Invoerblad heterogene watergang'!$O$10,IF(A142&lt;='Invoerblad heterogene watergang'!$H$11,'Invoerblad heterogene watergang'!$O$11,IF(A142&lt;='Invoerblad heterogene watergang'!$H$12,'Invoerblad heterogene watergang'!$O$12,IF(A142&lt;='Invoerblad heterogene watergang'!$H$13,'Invoerblad heterogene watergang'!$O$13,IF(A142&lt;='Invoerblad heterogene watergang'!$H$14,'Invoerblad heterogene watergang'!$O$14,IF(A142&lt;='Invoerblad heterogene watergang'!$H$15,'Invoerblad heterogene watergang'!$O$15,IF(A142&lt;='Invoerblad heterogene watergang'!$H$16,'Invoerblad heterogene watergang'!$O$16,IF(A142&lt;='Invoerblad heterogene watergang'!$H$17,'Invoerblad heterogene watergang'!$O$17,"")))))))))</f>
        <v>Nee</v>
      </c>
      <c r="K142" s="23">
        <f>(IF(A142&lt;='Invoerblad heterogene watergang'!$H$9,'Invoerblad heterogene watergang'!$L$9,IF(A142&lt;='Invoerblad heterogene watergang'!$H$10,'Invoerblad heterogene watergang'!$L$10,IF(A142&lt;='Invoerblad heterogene watergang'!$H$11,'Invoerblad heterogene watergang'!$L$11,IF(A142&lt;='Invoerblad heterogene watergang'!$H$12,'Invoerblad heterogene watergang'!$L$12,IF(A142&lt;='Invoerblad heterogene watergang'!$H$13,'Invoerblad heterogene watergang'!$L$13,IF(A142&lt;='Invoerblad heterogene watergang'!$H$14,'Invoerblad heterogene watergang'!$L$14,IF(A142&lt;='Invoerblad heterogene watergang'!$H$15,'Invoerblad heterogene watergang'!$L$15,IF(A142&lt;='Invoerblad heterogene watergang'!$H$16,'Invoerblad heterogene watergang'!$L$16,IF(A142&lt;='Invoerblad heterogene watergang'!$H$17,'Invoerblad heterogene watergang'!$L$17,""))))))))))</f>
        <v>100</v>
      </c>
      <c r="L142" s="23" t="str">
        <f>(IF(A142&lt;='Invoerblad heterogene watergang'!$H$9,'Invoerblad heterogene watergang'!$M$9,IF(A142&lt;='Invoerblad heterogene watergang'!$H$10,'Invoerblad heterogene watergang'!$M$10,IF(A142&lt;='Invoerblad heterogene watergang'!$H$11,'Invoerblad heterogene watergang'!$M$11,IF(A142&lt;='Invoerblad heterogene watergang'!$H$12,'Invoerblad heterogene watergang'!$M$12,IF(A142&lt;='Invoerblad heterogene watergang'!$H$13,'Invoerblad heterogene watergang'!$M$13,IF(A142&lt;='Invoerblad heterogene watergang'!$H$14,'Invoerblad heterogene watergang'!$M$14,IF(A142&lt;='Invoerblad heterogene watergang'!$H$15,'Invoerblad heterogene watergang'!$M$15,IF(A142&lt;='Invoerblad heterogene watergang'!$H$16,'Invoerblad heterogene watergang'!$M$16,IF(A142&lt;='Invoerblad heterogene watergang'!$H$17,'Invoerblad heterogene watergang'!$M$17,""))))))))))</f>
        <v>Begroeiing volgt bodemverloop</v>
      </c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67"/>
      <c r="AD142" s="23"/>
      <c r="AE142" s="23"/>
    </row>
    <row r="143" spans="1:31" s="103" customFormat="1" x14ac:dyDescent="0.35">
      <c r="A143" s="24">
        <f>IF(A142="","",IF((A142+1)&gt;MAX('Invoerblad heterogene watergang'!$H$9:$H$17),"",'Uitgebreide invoer'!A142+(MAX('Invoerblad heterogene watergang'!$H$9:$H$17)/1000)))</f>
        <v>97.300000000000239</v>
      </c>
      <c r="B143" s="23">
        <f>IF(A143&lt;='Invoerblad heterogene watergang'!$H$9,'Invoerblad heterogene watergang'!$J$9,IF(A143&lt;='Invoerblad heterogene watergang'!$H$10,'Invoerblad heterogene watergang'!$J$10,IF(A143&lt;='Invoerblad heterogene watergang'!$H$11,'Invoerblad heterogene watergang'!$J$11,IF(A143&lt;='Invoerblad heterogene watergang'!$H$12,'Invoerblad heterogene watergang'!$J$12,IF(A143&lt;='Invoerblad heterogene watergang'!$H$13,'Invoerblad heterogene watergang'!$J$13,IF(A143&lt;='Invoerblad heterogene watergang'!$H$14,'Invoerblad heterogene watergang'!$J$14,IF(A143&lt;='Invoerblad heterogene watergang'!$H$15,'Invoerblad heterogene watergang'!$J$15,IF(A143&lt;='Invoerblad heterogene watergang'!$H$16,'Invoerblad heterogene watergang'!$J$16,IF(A143&lt;='Invoerblad heterogene watergang'!$H$17,'Invoerblad heterogene watergang'!$J$17,"")))))))))</f>
        <v>0.3</v>
      </c>
      <c r="C143" s="23" t="str">
        <f>IF(A143&lt;='Invoerblad heterogene watergang'!$H$9,'Invoerblad heterogene watergang'!$K$9,IF(A143&lt;='Invoerblad heterogene watergang'!$H$10,'Invoerblad heterogene watergang'!$K$10,IF(A143&lt;='Invoerblad heterogene watergang'!$H$11,'Invoerblad heterogene watergang'!$K$11,IF(A143&lt;='Invoerblad heterogene watergang'!$H$12,'Invoerblad heterogene watergang'!$K$12,IF(A143&lt;='Invoerblad heterogene watergang'!$H$13,'Invoerblad heterogene watergang'!$K$13,IF(A143&lt;='Invoerblad heterogene watergang'!$H$14,'Invoerblad heterogene watergang'!$K$14,IF(A143&lt;='Invoerblad heterogene watergang'!$H$15,'Invoerblad heterogene watergang'!$K$15,IF(A143&lt;='Invoerblad heterogene watergang'!$H$16,'Invoerblad heterogene watergang'!$K$16,IF(A143&lt;='Invoerblad heterogene watergang'!$H$17,'Invoerblad heterogene watergang'!$K$17,"")))))))))</f>
        <v>30 - Grasachtigen en ondergedoken soorten</v>
      </c>
      <c r="D143" s="23">
        <f t="shared" si="2"/>
        <v>30</v>
      </c>
      <c r="E143" s="23">
        <f>'Invoerblad heterogene watergang'!$F$9</f>
        <v>1.5</v>
      </c>
      <c r="F143" s="23">
        <f>'Invoerblad heterogene watergang'!$E$9</f>
        <v>1.2</v>
      </c>
      <c r="G143" s="23">
        <f>'Invoerblad heterogene watergang'!$B$9</f>
        <v>1.2</v>
      </c>
      <c r="H143" s="23">
        <f>'Invoerblad heterogene watergang'!$C$9</f>
        <v>1</v>
      </c>
      <c r="I143" s="23">
        <f>IF(B143="","",IF(A143&lt;='Invoerblad heterogene watergang'!$H$9,'Invoerblad heterogene watergang'!$N$9,IF(A143&lt;='Invoerblad heterogene watergang'!$H$10,'Invoerblad heterogene watergang'!$N$10,IF(A143&lt;='Invoerblad heterogene watergang'!$H$11,'Invoerblad heterogene watergang'!$N$11,IF(A143&lt;='Invoerblad heterogene watergang'!$H$12,'Invoerblad heterogene watergang'!$N$12,IF(A143&lt;='Invoerblad heterogene watergang'!$H$13,'Invoerblad heterogene watergang'!$N$13,IF(A143&lt;='Invoerblad heterogene watergang'!$H$14,'Invoerblad heterogene watergang'!$N$14,IF(A143&lt;='Invoerblad heterogene watergang'!$H$15,'Invoerblad heterogene watergang'!$N$15,IF(A143&lt;='Invoerblad heterogene watergang'!$H$16,'Invoerblad heterogene watergang'!$N$16,IF(A143&lt;='Invoerblad heterogene watergang'!$H$17,'Invoerblad heterogene watergang'!$N$17,""))))))))))</f>
        <v>1</v>
      </c>
      <c r="J143" s="23" t="str">
        <f>IF(A143&lt;='Invoerblad heterogene watergang'!$H$9,'Invoerblad heterogene watergang'!$O$9,IF(A143&lt;='Invoerblad heterogene watergang'!$H$10,'Invoerblad heterogene watergang'!$O$10,IF(A143&lt;='Invoerblad heterogene watergang'!$H$11,'Invoerblad heterogene watergang'!$O$11,IF(A143&lt;='Invoerblad heterogene watergang'!$H$12,'Invoerblad heterogene watergang'!$O$12,IF(A143&lt;='Invoerblad heterogene watergang'!$H$13,'Invoerblad heterogene watergang'!$O$13,IF(A143&lt;='Invoerblad heterogene watergang'!$H$14,'Invoerblad heterogene watergang'!$O$14,IF(A143&lt;='Invoerblad heterogene watergang'!$H$15,'Invoerblad heterogene watergang'!$O$15,IF(A143&lt;='Invoerblad heterogene watergang'!$H$16,'Invoerblad heterogene watergang'!$O$16,IF(A143&lt;='Invoerblad heterogene watergang'!$H$17,'Invoerblad heterogene watergang'!$O$17,"")))))))))</f>
        <v>Nee</v>
      </c>
      <c r="K143" s="23">
        <f>(IF(A143&lt;='Invoerblad heterogene watergang'!$H$9,'Invoerblad heterogene watergang'!$L$9,IF(A143&lt;='Invoerblad heterogene watergang'!$H$10,'Invoerblad heterogene watergang'!$L$10,IF(A143&lt;='Invoerblad heterogene watergang'!$H$11,'Invoerblad heterogene watergang'!$L$11,IF(A143&lt;='Invoerblad heterogene watergang'!$H$12,'Invoerblad heterogene watergang'!$L$12,IF(A143&lt;='Invoerblad heterogene watergang'!$H$13,'Invoerblad heterogene watergang'!$L$13,IF(A143&lt;='Invoerblad heterogene watergang'!$H$14,'Invoerblad heterogene watergang'!$L$14,IF(A143&lt;='Invoerblad heterogene watergang'!$H$15,'Invoerblad heterogene watergang'!$L$15,IF(A143&lt;='Invoerblad heterogene watergang'!$H$16,'Invoerblad heterogene watergang'!$L$16,IF(A143&lt;='Invoerblad heterogene watergang'!$H$17,'Invoerblad heterogene watergang'!$L$17,""))))))))))</f>
        <v>100</v>
      </c>
      <c r="L143" s="23" t="str">
        <f>(IF(A143&lt;='Invoerblad heterogene watergang'!$H$9,'Invoerblad heterogene watergang'!$M$9,IF(A143&lt;='Invoerblad heterogene watergang'!$H$10,'Invoerblad heterogene watergang'!$M$10,IF(A143&lt;='Invoerblad heterogene watergang'!$H$11,'Invoerblad heterogene watergang'!$M$11,IF(A143&lt;='Invoerblad heterogene watergang'!$H$12,'Invoerblad heterogene watergang'!$M$12,IF(A143&lt;='Invoerblad heterogene watergang'!$H$13,'Invoerblad heterogene watergang'!$M$13,IF(A143&lt;='Invoerblad heterogene watergang'!$H$14,'Invoerblad heterogene watergang'!$M$14,IF(A143&lt;='Invoerblad heterogene watergang'!$H$15,'Invoerblad heterogene watergang'!$M$15,IF(A143&lt;='Invoerblad heterogene watergang'!$H$16,'Invoerblad heterogene watergang'!$M$16,IF(A143&lt;='Invoerblad heterogene watergang'!$H$17,'Invoerblad heterogene watergang'!$M$17,""))))))))))</f>
        <v>Begroeiing volgt bodemverloop</v>
      </c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67"/>
      <c r="AD143" s="23"/>
      <c r="AE143" s="23"/>
    </row>
    <row r="144" spans="1:31" s="103" customFormat="1" x14ac:dyDescent="0.35">
      <c r="A144" s="24">
        <f>IF(A143="","",IF((A143+1)&gt;MAX('Invoerblad heterogene watergang'!$H$9:$H$17),"",'Uitgebreide invoer'!A143+(MAX('Invoerblad heterogene watergang'!$H$9:$H$17)/1000)))</f>
        <v>98.000000000000242</v>
      </c>
      <c r="B144" s="23">
        <f>IF(A144&lt;='Invoerblad heterogene watergang'!$H$9,'Invoerblad heterogene watergang'!$J$9,IF(A144&lt;='Invoerblad heterogene watergang'!$H$10,'Invoerblad heterogene watergang'!$J$10,IF(A144&lt;='Invoerblad heterogene watergang'!$H$11,'Invoerblad heterogene watergang'!$J$11,IF(A144&lt;='Invoerblad heterogene watergang'!$H$12,'Invoerblad heterogene watergang'!$J$12,IF(A144&lt;='Invoerblad heterogene watergang'!$H$13,'Invoerblad heterogene watergang'!$J$13,IF(A144&lt;='Invoerblad heterogene watergang'!$H$14,'Invoerblad heterogene watergang'!$J$14,IF(A144&lt;='Invoerblad heterogene watergang'!$H$15,'Invoerblad heterogene watergang'!$J$15,IF(A144&lt;='Invoerblad heterogene watergang'!$H$16,'Invoerblad heterogene watergang'!$J$16,IF(A144&lt;='Invoerblad heterogene watergang'!$H$17,'Invoerblad heterogene watergang'!$J$17,"")))))))))</f>
        <v>0.3</v>
      </c>
      <c r="C144" s="23" t="str">
        <f>IF(A144&lt;='Invoerblad heterogene watergang'!$H$9,'Invoerblad heterogene watergang'!$K$9,IF(A144&lt;='Invoerblad heterogene watergang'!$H$10,'Invoerblad heterogene watergang'!$K$10,IF(A144&lt;='Invoerblad heterogene watergang'!$H$11,'Invoerblad heterogene watergang'!$K$11,IF(A144&lt;='Invoerblad heterogene watergang'!$H$12,'Invoerblad heterogene watergang'!$K$12,IF(A144&lt;='Invoerblad heterogene watergang'!$H$13,'Invoerblad heterogene watergang'!$K$13,IF(A144&lt;='Invoerblad heterogene watergang'!$H$14,'Invoerblad heterogene watergang'!$K$14,IF(A144&lt;='Invoerblad heterogene watergang'!$H$15,'Invoerblad heterogene watergang'!$K$15,IF(A144&lt;='Invoerblad heterogene watergang'!$H$16,'Invoerblad heterogene watergang'!$K$16,IF(A144&lt;='Invoerblad heterogene watergang'!$H$17,'Invoerblad heterogene watergang'!$K$17,"")))))))))</f>
        <v>30 - Grasachtigen en ondergedoken soorten</v>
      </c>
      <c r="D144" s="23">
        <f t="shared" si="2"/>
        <v>30</v>
      </c>
      <c r="E144" s="23">
        <f>'Invoerblad heterogene watergang'!$F$9</f>
        <v>1.5</v>
      </c>
      <c r="F144" s="23">
        <f>'Invoerblad heterogene watergang'!$E$9</f>
        <v>1.2</v>
      </c>
      <c r="G144" s="23">
        <f>'Invoerblad heterogene watergang'!$B$9</f>
        <v>1.2</v>
      </c>
      <c r="H144" s="23">
        <f>'Invoerblad heterogene watergang'!$C$9</f>
        <v>1</v>
      </c>
      <c r="I144" s="23">
        <f>IF(B144="","",IF(A144&lt;='Invoerblad heterogene watergang'!$H$9,'Invoerblad heterogene watergang'!$N$9,IF(A144&lt;='Invoerblad heterogene watergang'!$H$10,'Invoerblad heterogene watergang'!$N$10,IF(A144&lt;='Invoerblad heterogene watergang'!$H$11,'Invoerblad heterogene watergang'!$N$11,IF(A144&lt;='Invoerblad heterogene watergang'!$H$12,'Invoerblad heterogene watergang'!$N$12,IF(A144&lt;='Invoerblad heterogene watergang'!$H$13,'Invoerblad heterogene watergang'!$N$13,IF(A144&lt;='Invoerblad heterogene watergang'!$H$14,'Invoerblad heterogene watergang'!$N$14,IF(A144&lt;='Invoerblad heterogene watergang'!$H$15,'Invoerblad heterogene watergang'!$N$15,IF(A144&lt;='Invoerblad heterogene watergang'!$H$16,'Invoerblad heterogene watergang'!$N$16,IF(A144&lt;='Invoerblad heterogene watergang'!$H$17,'Invoerblad heterogene watergang'!$N$17,""))))))))))</f>
        <v>1</v>
      </c>
      <c r="J144" s="23" t="str">
        <f>IF(A144&lt;='Invoerblad heterogene watergang'!$H$9,'Invoerblad heterogene watergang'!$O$9,IF(A144&lt;='Invoerblad heterogene watergang'!$H$10,'Invoerblad heterogene watergang'!$O$10,IF(A144&lt;='Invoerblad heterogene watergang'!$H$11,'Invoerblad heterogene watergang'!$O$11,IF(A144&lt;='Invoerblad heterogene watergang'!$H$12,'Invoerblad heterogene watergang'!$O$12,IF(A144&lt;='Invoerblad heterogene watergang'!$H$13,'Invoerblad heterogene watergang'!$O$13,IF(A144&lt;='Invoerblad heterogene watergang'!$H$14,'Invoerblad heterogene watergang'!$O$14,IF(A144&lt;='Invoerblad heterogene watergang'!$H$15,'Invoerblad heterogene watergang'!$O$15,IF(A144&lt;='Invoerblad heterogene watergang'!$H$16,'Invoerblad heterogene watergang'!$O$16,IF(A144&lt;='Invoerblad heterogene watergang'!$H$17,'Invoerblad heterogene watergang'!$O$17,"")))))))))</f>
        <v>Nee</v>
      </c>
      <c r="K144" s="23">
        <f>(IF(A144&lt;='Invoerblad heterogene watergang'!$H$9,'Invoerblad heterogene watergang'!$L$9,IF(A144&lt;='Invoerblad heterogene watergang'!$H$10,'Invoerblad heterogene watergang'!$L$10,IF(A144&lt;='Invoerblad heterogene watergang'!$H$11,'Invoerblad heterogene watergang'!$L$11,IF(A144&lt;='Invoerblad heterogene watergang'!$H$12,'Invoerblad heterogene watergang'!$L$12,IF(A144&lt;='Invoerblad heterogene watergang'!$H$13,'Invoerblad heterogene watergang'!$L$13,IF(A144&lt;='Invoerblad heterogene watergang'!$H$14,'Invoerblad heterogene watergang'!$L$14,IF(A144&lt;='Invoerblad heterogene watergang'!$H$15,'Invoerblad heterogene watergang'!$L$15,IF(A144&lt;='Invoerblad heterogene watergang'!$H$16,'Invoerblad heterogene watergang'!$L$16,IF(A144&lt;='Invoerblad heterogene watergang'!$H$17,'Invoerblad heterogene watergang'!$L$17,""))))))))))</f>
        <v>100</v>
      </c>
      <c r="L144" s="23" t="str">
        <f>(IF(A144&lt;='Invoerblad heterogene watergang'!$H$9,'Invoerblad heterogene watergang'!$M$9,IF(A144&lt;='Invoerblad heterogene watergang'!$H$10,'Invoerblad heterogene watergang'!$M$10,IF(A144&lt;='Invoerblad heterogene watergang'!$H$11,'Invoerblad heterogene watergang'!$M$11,IF(A144&lt;='Invoerblad heterogene watergang'!$H$12,'Invoerblad heterogene watergang'!$M$12,IF(A144&lt;='Invoerblad heterogene watergang'!$H$13,'Invoerblad heterogene watergang'!$M$13,IF(A144&lt;='Invoerblad heterogene watergang'!$H$14,'Invoerblad heterogene watergang'!$M$14,IF(A144&lt;='Invoerblad heterogene watergang'!$H$15,'Invoerblad heterogene watergang'!$M$15,IF(A144&lt;='Invoerblad heterogene watergang'!$H$16,'Invoerblad heterogene watergang'!$M$16,IF(A144&lt;='Invoerblad heterogene watergang'!$H$17,'Invoerblad heterogene watergang'!$M$17,""))))))))))</f>
        <v>Begroeiing volgt bodemverloop</v>
      </c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67"/>
      <c r="AD144" s="23"/>
      <c r="AE144" s="23"/>
    </row>
    <row r="145" spans="1:31" s="103" customFormat="1" x14ac:dyDescent="0.35">
      <c r="A145" s="24">
        <f>IF(A144="","",IF((A144+1)&gt;MAX('Invoerblad heterogene watergang'!$H$9:$H$17),"",'Uitgebreide invoer'!A144+(MAX('Invoerblad heterogene watergang'!$H$9:$H$17)/1000)))</f>
        <v>98.700000000000244</v>
      </c>
      <c r="B145" s="23">
        <f>IF(A145&lt;='Invoerblad heterogene watergang'!$H$9,'Invoerblad heterogene watergang'!$J$9,IF(A145&lt;='Invoerblad heterogene watergang'!$H$10,'Invoerblad heterogene watergang'!$J$10,IF(A145&lt;='Invoerblad heterogene watergang'!$H$11,'Invoerblad heterogene watergang'!$J$11,IF(A145&lt;='Invoerblad heterogene watergang'!$H$12,'Invoerblad heterogene watergang'!$J$12,IF(A145&lt;='Invoerblad heterogene watergang'!$H$13,'Invoerblad heterogene watergang'!$J$13,IF(A145&lt;='Invoerblad heterogene watergang'!$H$14,'Invoerblad heterogene watergang'!$J$14,IF(A145&lt;='Invoerblad heterogene watergang'!$H$15,'Invoerblad heterogene watergang'!$J$15,IF(A145&lt;='Invoerblad heterogene watergang'!$H$16,'Invoerblad heterogene watergang'!$J$16,IF(A145&lt;='Invoerblad heterogene watergang'!$H$17,'Invoerblad heterogene watergang'!$J$17,"")))))))))</f>
        <v>0.3</v>
      </c>
      <c r="C145" s="23" t="str">
        <f>IF(A145&lt;='Invoerblad heterogene watergang'!$H$9,'Invoerblad heterogene watergang'!$K$9,IF(A145&lt;='Invoerblad heterogene watergang'!$H$10,'Invoerblad heterogene watergang'!$K$10,IF(A145&lt;='Invoerblad heterogene watergang'!$H$11,'Invoerblad heterogene watergang'!$K$11,IF(A145&lt;='Invoerblad heterogene watergang'!$H$12,'Invoerblad heterogene watergang'!$K$12,IF(A145&lt;='Invoerblad heterogene watergang'!$H$13,'Invoerblad heterogene watergang'!$K$13,IF(A145&lt;='Invoerblad heterogene watergang'!$H$14,'Invoerblad heterogene watergang'!$K$14,IF(A145&lt;='Invoerblad heterogene watergang'!$H$15,'Invoerblad heterogene watergang'!$K$15,IF(A145&lt;='Invoerblad heterogene watergang'!$H$16,'Invoerblad heterogene watergang'!$K$16,IF(A145&lt;='Invoerblad heterogene watergang'!$H$17,'Invoerblad heterogene watergang'!$K$17,"")))))))))</f>
        <v>30 - Grasachtigen en ondergedoken soorten</v>
      </c>
      <c r="D145" s="23">
        <f t="shared" si="2"/>
        <v>30</v>
      </c>
      <c r="E145" s="23">
        <f>'Invoerblad heterogene watergang'!$F$9</f>
        <v>1.5</v>
      </c>
      <c r="F145" s="23">
        <f>'Invoerblad heterogene watergang'!$E$9</f>
        <v>1.2</v>
      </c>
      <c r="G145" s="23">
        <f>'Invoerblad heterogene watergang'!$B$9</f>
        <v>1.2</v>
      </c>
      <c r="H145" s="23">
        <f>'Invoerblad heterogene watergang'!$C$9</f>
        <v>1</v>
      </c>
      <c r="I145" s="23">
        <f>IF(B145="","",IF(A145&lt;='Invoerblad heterogene watergang'!$H$9,'Invoerblad heterogene watergang'!$N$9,IF(A145&lt;='Invoerblad heterogene watergang'!$H$10,'Invoerblad heterogene watergang'!$N$10,IF(A145&lt;='Invoerblad heterogene watergang'!$H$11,'Invoerblad heterogene watergang'!$N$11,IF(A145&lt;='Invoerblad heterogene watergang'!$H$12,'Invoerblad heterogene watergang'!$N$12,IF(A145&lt;='Invoerblad heterogene watergang'!$H$13,'Invoerblad heterogene watergang'!$N$13,IF(A145&lt;='Invoerblad heterogene watergang'!$H$14,'Invoerblad heterogene watergang'!$N$14,IF(A145&lt;='Invoerblad heterogene watergang'!$H$15,'Invoerblad heterogene watergang'!$N$15,IF(A145&lt;='Invoerblad heterogene watergang'!$H$16,'Invoerblad heterogene watergang'!$N$16,IF(A145&lt;='Invoerblad heterogene watergang'!$H$17,'Invoerblad heterogene watergang'!$N$17,""))))))))))</f>
        <v>1</v>
      </c>
      <c r="J145" s="23" t="str">
        <f>IF(A145&lt;='Invoerblad heterogene watergang'!$H$9,'Invoerblad heterogene watergang'!$O$9,IF(A145&lt;='Invoerblad heterogene watergang'!$H$10,'Invoerblad heterogene watergang'!$O$10,IF(A145&lt;='Invoerblad heterogene watergang'!$H$11,'Invoerblad heterogene watergang'!$O$11,IF(A145&lt;='Invoerblad heterogene watergang'!$H$12,'Invoerblad heterogene watergang'!$O$12,IF(A145&lt;='Invoerblad heterogene watergang'!$H$13,'Invoerblad heterogene watergang'!$O$13,IF(A145&lt;='Invoerblad heterogene watergang'!$H$14,'Invoerblad heterogene watergang'!$O$14,IF(A145&lt;='Invoerblad heterogene watergang'!$H$15,'Invoerblad heterogene watergang'!$O$15,IF(A145&lt;='Invoerblad heterogene watergang'!$H$16,'Invoerblad heterogene watergang'!$O$16,IF(A145&lt;='Invoerblad heterogene watergang'!$H$17,'Invoerblad heterogene watergang'!$O$17,"")))))))))</f>
        <v>Nee</v>
      </c>
      <c r="K145" s="23">
        <f>(IF(A145&lt;='Invoerblad heterogene watergang'!$H$9,'Invoerblad heterogene watergang'!$L$9,IF(A145&lt;='Invoerblad heterogene watergang'!$H$10,'Invoerblad heterogene watergang'!$L$10,IF(A145&lt;='Invoerblad heterogene watergang'!$H$11,'Invoerblad heterogene watergang'!$L$11,IF(A145&lt;='Invoerblad heterogene watergang'!$H$12,'Invoerblad heterogene watergang'!$L$12,IF(A145&lt;='Invoerblad heterogene watergang'!$H$13,'Invoerblad heterogene watergang'!$L$13,IF(A145&lt;='Invoerblad heterogene watergang'!$H$14,'Invoerblad heterogene watergang'!$L$14,IF(A145&lt;='Invoerblad heterogene watergang'!$H$15,'Invoerblad heterogene watergang'!$L$15,IF(A145&lt;='Invoerblad heterogene watergang'!$H$16,'Invoerblad heterogene watergang'!$L$16,IF(A145&lt;='Invoerblad heterogene watergang'!$H$17,'Invoerblad heterogene watergang'!$L$17,""))))))))))</f>
        <v>100</v>
      </c>
      <c r="L145" s="23" t="str">
        <f>(IF(A145&lt;='Invoerblad heterogene watergang'!$H$9,'Invoerblad heterogene watergang'!$M$9,IF(A145&lt;='Invoerblad heterogene watergang'!$H$10,'Invoerblad heterogene watergang'!$M$10,IF(A145&lt;='Invoerblad heterogene watergang'!$H$11,'Invoerblad heterogene watergang'!$M$11,IF(A145&lt;='Invoerblad heterogene watergang'!$H$12,'Invoerblad heterogene watergang'!$M$12,IF(A145&lt;='Invoerblad heterogene watergang'!$H$13,'Invoerblad heterogene watergang'!$M$13,IF(A145&lt;='Invoerblad heterogene watergang'!$H$14,'Invoerblad heterogene watergang'!$M$14,IF(A145&lt;='Invoerblad heterogene watergang'!$H$15,'Invoerblad heterogene watergang'!$M$15,IF(A145&lt;='Invoerblad heterogene watergang'!$H$16,'Invoerblad heterogene watergang'!$M$16,IF(A145&lt;='Invoerblad heterogene watergang'!$H$17,'Invoerblad heterogene watergang'!$M$17,""))))))))))</f>
        <v>Begroeiing volgt bodemverloop</v>
      </c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67"/>
      <c r="AD145" s="23"/>
      <c r="AE145" s="23"/>
    </row>
    <row r="146" spans="1:31" s="103" customFormat="1" x14ac:dyDescent="0.35">
      <c r="A146" s="24">
        <f>IF(A145="","",IF((A145+1)&gt;MAX('Invoerblad heterogene watergang'!$H$9:$H$17),"",'Uitgebreide invoer'!A145+(MAX('Invoerblad heterogene watergang'!$H$9:$H$17)/1000)))</f>
        <v>99.400000000000247</v>
      </c>
      <c r="B146" s="23">
        <f>IF(A146&lt;='Invoerblad heterogene watergang'!$H$9,'Invoerblad heterogene watergang'!$J$9,IF(A146&lt;='Invoerblad heterogene watergang'!$H$10,'Invoerblad heterogene watergang'!$J$10,IF(A146&lt;='Invoerblad heterogene watergang'!$H$11,'Invoerblad heterogene watergang'!$J$11,IF(A146&lt;='Invoerblad heterogene watergang'!$H$12,'Invoerblad heterogene watergang'!$J$12,IF(A146&lt;='Invoerblad heterogene watergang'!$H$13,'Invoerblad heterogene watergang'!$J$13,IF(A146&lt;='Invoerblad heterogene watergang'!$H$14,'Invoerblad heterogene watergang'!$J$14,IF(A146&lt;='Invoerblad heterogene watergang'!$H$15,'Invoerblad heterogene watergang'!$J$15,IF(A146&lt;='Invoerblad heterogene watergang'!$H$16,'Invoerblad heterogene watergang'!$J$16,IF(A146&lt;='Invoerblad heterogene watergang'!$H$17,'Invoerblad heterogene watergang'!$J$17,"")))))))))</f>
        <v>0.3</v>
      </c>
      <c r="C146" s="23" t="str">
        <f>IF(A146&lt;='Invoerblad heterogene watergang'!$H$9,'Invoerblad heterogene watergang'!$K$9,IF(A146&lt;='Invoerblad heterogene watergang'!$H$10,'Invoerblad heterogene watergang'!$K$10,IF(A146&lt;='Invoerblad heterogene watergang'!$H$11,'Invoerblad heterogene watergang'!$K$11,IF(A146&lt;='Invoerblad heterogene watergang'!$H$12,'Invoerblad heterogene watergang'!$K$12,IF(A146&lt;='Invoerblad heterogene watergang'!$H$13,'Invoerblad heterogene watergang'!$K$13,IF(A146&lt;='Invoerblad heterogene watergang'!$H$14,'Invoerblad heterogene watergang'!$K$14,IF(A146&lt;='Invoerblad heterogene watergang'!$H$15,'Invoerblad heterogene watergang'!$K$15,IF(A146&lt;='Invoerblad heterogene watergang'!$H$16,'Invoerblad heterogene watergang'!$K$16,IF(A146&lt;='Invoerblad heterogene watergang'!$H$17,'Invoerblad heterogene watergang'!$K$17,"")))))))))</f>
        <v>30 - Grasachtigen en ondergedoken soorten</v>
      </c>
      <c r="D146" s="23">
        <f t="shared" si="2"/>
        <v>30</v>
      </c>
      <c r="E146" s="23">
        <f>'Invoerblad heterogene watergang'!$F$9</f>
        <v>1.5</v>
      </c>
      <c r="F146" s="23">
        <f>'Invoerblad heterogene watergang'!$E$9</f>
        <v>1.2</v>
      </c>
      <c r="G146" s="23">
        <f>'Invoerblad heterogene watergang'!$B$9</f>
        <v>1.2</v>
      </c>
      <c r="H146" s="23">
        <f>'Invoerblad heterogene watergang'!$C$9</f>
        <v>1</v>
      </c>
      <c r="I146" s="23">
        <f>IF(B146="","",IF(A146&lt;='Invoerblad heterogene watergang'!$H$9,'Invoerblad heterogene watergang'!$N$9,IF(A146&lt;='Invoerblad heterogene watergang'!$H$10,'Invoerblad heterogene watergang'!$N$10,IF(A146&lt;='Invoerblad heterogene watergang'!$H$11,'Invoerblad heterogene watergang'!$N$11,IF(A146&lt;='Invoerblad heterogene watergang'!$H$12,'Invoerblad heterogene watergang'!$N$12,IF(A146&lt;='Invoerblad heterogene watergang'!$H$13,'Invoerblad heterogene watergang'!$N$13,IF(A146&lt;='Invoerblad heterogene watergang'!$H$14,'Invoerblad heterogene watergang'!$N$14,IF(A146&lt;='Invoerblad heterogene watergang'!$H$15,'Invoerblad heterogene watergang'!$N$15,IF(A146&lt;='Invoerblad heterogene watergang'!$H$16,'Invoerblad heterogene watergang'!$N$16,IF(A146&lt;='Invoerblad heterogene watergang'!$H$17,'Invoerblad heterogene watergang'!$N$17,""))))))))))</f>
        <v>1</v>
      </c>
      <c r="J146" s="23" t="str">
        <f>IF(A146&lt;='Invoerblad heterogene watergang'!$H$9,'Invoerblad heterogene watergang'!$O$9,IF(A146&lt;='Invoerblad heterogene watergang'!$H$10,'Invoerblad heterogene watergang'!$O$10,IF(A146&lt;='Invoerblad heterogene watergang'!$H$11,'Invoerblad heterogene watergang'!$O$11,IF(A146&lt;='Invoerblad heterogene watergang'!$H$12,'Invoerblad heterogene watergang'!$O$12,IF(A146&lt;='Invoerblad heterogene watergang'!$H$13,'Invoerblad heterogene watergang'!$O$13,IF(A146&lt;='Invoerblad heterogene watergang'!$H$14,'Invoerblad heterogene watergang'!$O$14,IF(A146&lt;='Invoerblad heterogene watergang'!$H$15,'Invoerblad heterogene watergang'!$O$15,IF(A146&lt;='Invoerblad heterogene watergang'!$H$16,'Invoerblad heterogene watergang'!$O$16,IF(A146&lt;='Invoerblad heterogene watergang'!$H$17,'Invoerblad heterogene watergang'!$O$17,"")))))))))</f>
        <v>Nee</v>
      </c>
      <c r="K146" s="23">
        <f>(IF(A146&lt;='Invoerblad heterogene watergang'!$H$9,'Invoerblad heterogene watergang'!$L$9,IF(A146&lt;='Invoerblad heterogene watergang'!$H$10,'Invoerblad heterogene watergang'!$L$10,IF(A146&lt;='Invoerblad heterogene watergang'!$H$11,'Invoerblad heterogene watergang'!$L$11,IF(A146&lt;='Invoerblad heterogene watergang'!$H$12,'Invoerblad heterogene watergang'!$L$12,IF(A146&lt;='Invoerblad heterogene watergang'!$H$13,'Invoerblad heterogene watergang'!$L$13,IF(A146&lt;='Invoerblad heterogene watergang'!$H$14,'Invoerblad heterogene watergang'!$L$14,IF(A146&lt;='Invoerblad heterogene watergang'!$H$15,'Invoerblad heterogene watergang'!$L$15,IF(A146&lt;='Invoerblad heterogene watergang'!$H$16,'Invoerblad heterogene watergang'!$L$16,IF(A146&lt;='Invoerblad heterogene watergang'!$H$17,'Invoerblad heterogene watergang'!$L$17,""))))))))))</f>
        <v>100</v>
      </c>
      <c r="L146" s="23" t="str">
        <f>(IF(A146&lt;='Invoerblad heterogene watergang'!$H$9,'Invoerblad heterogene watergang'!$M$9,IF(A146&lt;='Invoerblad heterogene watergang'!$H$10,'Invoerblad heterogene watergang'!$M$10,IF(A146&lt;='Invoerblad heterogene watergang'!$H$11,'Invoerblad heterogene watergang'!$M$11,IF(A146&lt;='Invoerblad heterogene watergang'!$H$12,'Invoerblad heterogene watergang'!$M$12,IF(A146&lt;='Invoerblad heterogene watergang'!$H$13,'Invoerblad heterogene watergang'!$M$13,IF(A146&lt;='Invoerblad heterogene watergang'!$H$14,'Invoerblad heterogene watergang'!$M$14,IF(A146&lt;='Invoerblad heterogene watergang'!$H$15,'Invoerblad heterogene watergang'!$M$15,IF(A146&lt;='Invoerblad heterogene watergang'!$H$16,'Invoerblad heterogene watergang'!$M$16,IF(A146&lt;='Invoerblad heterogene watergang'!$H$17,'Invoerblad heterogene watergang'!$M$17,""))))))))))</f>
        <v>Begroeiing volgt bodemverloop</v>
      </c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67"/>
      <c r="AD146" s="23"/>
      <c r="AE146" s="23"/>
    </row>
    <row r="147" spans="1:31" s="103" customFormat="1" x14ac:dyDescent="0.35">
      <c r="A147" s="24">
        <f>IF(A146="","",IF((A146+1)&gt;MAX('Invoerblad heterogene watergang'!$H$9:$H$17),"",'Uitgebreide invoer'!A146+(MAX('Invoerblad heterogene watergang'!$H$9:$H$17)/1000)))</f>
        <v>100.10000000000025</v>
      </c>
      <c r="B147" s="23">
        <f>IF(A147&lt;='Invoerblad heterogene watergang'!$H$9,'Invoerblad heterogene watergang'!$J$9,IF(A147&lt;='Invoerblad heterogene watergang'!$H$10,'Invoerblad heterogene watergang'!$J$10,IF(A147&lt;='Invoerblad heterogene watergang'!$H$11,'Invoerblad heterogene watergang'!$J$11,IF(A147&lt;='Invoerblad heterogene watergang'!$H$12,'Invoerblad heterogene watergang'!$J$12,IF(A147&lt;='Invoerblad heterogene watergang'!$H$13,'Invoerblad heterogene watergang'!$J$13,IF(A147&lt;='Invoerblad heterogene watergang'!$H$14,'Invoerblad heterogene watergang'!$J$14,IF(A147&lt;='Invoerblad heterogene watergang'!$H$15,'Invoerblad heterogene watergang'!$J$15,IF(A147&lt;='Invoerblad heterogene watergang'!$H$16,'Invoerblad heterogene watergang'!$J$16,IF(A147&lt;='Invoerblad heterogene watergang'!$H$17,'Invoerblad heterogene watergang'!$J$17,"")))))))))</f>
        <v>0.3</v>
      </c>
      <c r="C147" s="23" t="str">
        <f>IF(A147&lt;='Invoerblad heterogene watergang'!$H$9,'Invoerblad heterogene watergang'!$K$9,IF(A147&lt;='Invoerblad heterogene watergang'!$H$10,'Invoerblad heterogene watergang'!$K$10,IF(A147&lt;='Invoerblad heterogene watergang'!$H$11,'Invoerblad heterogene watergang'!$K$11,IF(A147&lt;='Invoerblad heterogene watergang'!$H$12,'Invoerblad heterogene watergang'!$K$12,IF(A147&lt;='Invoerblad heterogene watergang'!$H$13,'Invoerblad heterogene watergang'!$K$13,IF(A147&lt;='Invoerblad heterogene watergang'!$H$14,'Invoerblad heterogene watergang'!$K$14,IF(A147&lt;='Invoerblad heterogene watergang'!$H$15,'Invoerblad heterogene watergang'!$K$15,IF(A147&lt;='Invoerblad heterogene watergang'!$H$16,'Invoerblad heterogene watergang'!$K$16,IF(A147&lt;='Invoerblad heterogene watergang'!$H$17,'Invoerblad heterogene watergang'!$K$17,"")))))))))</f>
        <v>30 - Grasachtigen en ondergedoken soorten</v>
      </c>
      <c r="D147" s="23">
        <f t="shared" si="2"/>
        <v>30</v>
      </c>
      <c r="E147" s="23">
        <f>'Invoerblad heterogene watergang'!$F$9</f>
        <v>1.5</v>
      </c>
      <c r="F147" s="23">
        <f>'Invoerblad heterogene watergang'!$E$9</f>
        <v>1.2</v>
      </c>
      <c r="G147" s="23">
        <f>'Invoerblad heterogene watergang'!$B$9</f>
        <v>1.2</v>
      </c>
      <c r="H147" s="23">
        <f>'Invoerblad heterogene watergang'!$C$9</f>
        <v>1</v>
      </c>
      <c r="I147" s="23">
        <f>IF(B147="","",IF(A147&lt;='Invoerblad heterogene watergang'!$H$9,'Invoerblad heterogene watergang'!$N$9,IF(A147&lt;='Invoerblad heterogene watergang'!$H$10,'Invoerblad heterogene watergang'!$N$10,IF(A147&lt;='Invoerblad heterogene watergang'!$H$11,'Invoerblad heterogene watergang'!$N$11,IF(A147&lt;='Invoerblad heterogene watergang'!$H$12,'Invoerblad heterogene watergang'!$N$12,IF(A147&lt;='Invoerblad heterogene watergang'!$H$13,'Invoerblad heterogene watergang'!$N$13,IF(A147&lt;='Invoerblad heterogene watergang'!$H$14,'Invoerblad heterogene watergang'!$N$14,IF(A147&lt;='Invoerblad heterogene watergang'!$H$15,'Invoerblad heterogene watergang'!$N$15,IF(A147&lt;='Invoerblad heterogene watergang'!$H$16,'Invoerblad heterogene watergang'!$N$16,IF(A147&lt;='Invoerblad heterogene watergang'!$H$17,'Invoerblad heterogene watergang'!$N$17,""))))))))))</f>
        <v>1</v>
      </c>
      <c r="J147" s="23" t="str">
        <f>IF(A147&lt;='Invoerblad heterogene watergang'!$H$9,'Invoerblad heterogene watergang'!$O$9,IF(A147&lt;='Invoerblad heterogene watergang'!$H$10,'Invoerblad heterogene watergang'!$O$10,IF(A147&lt;='Invoerblad heterogene watergang'!$H$11,'Invoerblad heterogene watergang'!$O$11,IF(A147&lt;='Invoerblad heterogene watergang'!$H$12,'Invoerblad heterogene watergang'!$O$12,IF(A147&lt;='Invoerblad heterogene watergang'!$H$13,'Invoerblad heterogene watergang'!$O$13,IF(A147&lt;='Invoerblad heterogene watergang'!$H$14,'Invoerblad heterogene watergang'!$O$14,IF(A147&lt;='Invoerblad heterogene watergang'!$H$15,'Invoerblad heterogene watergang'!$O$15,IF(A147&lt;='Invoerblad heterogene watergang'!$H$16,'Invoerblad heterogene watergang'!$O$16,IF(A147&lt;='Invoerblad heterogene watergang'!$H$17,'Invoerblad heterogene watergang'!$O$17,"")))))))))</f>
        <v>Nee</v>
      </c>
      <c r="K147" s="23">
        <f>(IF(A147&lt;='Invoerblad heterogene watergang'!$H$9,'Invoerblad heterogene watergang'!$L$9,IF(A147&lt;='Invoerblad heterogene watergang'!$H$10,'Invoerblad heterogene watergang'!$L$10,IF(A147&lt;='Invoerblad heterogene watergang'!$H$11,'Invoerblad heterogene watergang'!$L$11,IF(A147&lt;='Invoerblad heterogene watergang'!$H$12,'Invoerblad heterogene watergang'!$L$12,IF(A147&lt;='Invoerblad heterogene watergang'!$H$13,'Invoerblad heterogene watergang'!$L$13,IF(A147&lt;='Invoerblad heterogene watergang'!$H$14,'Invoerblad heterogene watergang'!$L$14,IF(A147&lt;='Invoerblad heterogene watergang'!$H$15,'Invoerblad heterogene watergang'!$L$15,IF(A147&lt;='Invoerblad heterogene watergang'!$H$16,'Invoerblad heterogene watergang'!$L$16,IF(A147&lt;='Invoerblad heterogene watergang'!$H$17,'Invoerblad heterogene watergang'!$L$17,""))))))))))</f>
        <v>100</v>
      </c>
      <c r="L147" s="23" t="str">
        <f>(IF(A147&lt;='Invoerblad heterogene watergang'!$H$9,'Invoerblad heterogene watergang'!$M$9,IF(A147&lt;='Invoerblad heterogene watergang'!$H$10,'Invoerblad heterogene watergang'!$M$10,IF(A147&lt;='Invoerblad heterogene watergang'!$H$11,'Invoerblad heterogene watergang'!$M$11,IF(A147&lt;='Invoerblad heterogene watergang'!$H$12,'Invoerblad heterogene watergang'!$M$12,IF(A147&lt;='Invoerblad heterogene watergang'!$H$13,'Invoerblad heterogene watergang'!$M$13,IF(A147&lt;='Invoerblad heterogene watergang'!$H$14,'Invoerblad heterogene watergang'!$M$14,IF(A147&lt;='Invoerblad heterogene watergang'!$H$15,'Invoerblad heterogene watergang'!$M$15,IF(A147&lt;='Invoerblad heterogene watergang'!$H$16,'Invoerblad heterogene watergang'!$M$16,IF(A147&lt;='Invoerblad heterogene watergang'!$H$17,'Invoerblad heterogene watergang'!$M$17,""))))))))))</f>
        <v>Begroeiing volgt bodemverloop</v>
      </c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67"/>
      <c r="AD147" s="23"/>
      <c r="AE147" s="23"/>
    </row>
    <row r="148" spans="1:31" s="103" customFormat="1" x14ac:dyDescent="0.35">
      <c r="A148" s="24">
        <f>IF(A147="","",IF((A147+1)&gt;MAX('Invoerblad heterogene watergang'!$H$9:$H$17),"",'Uitgebreide invoer'!A147+(MAX('Invoerblad heterogene watergang'!$H$9:$H$17)/1000)))</f>
        <v>100.80000000000025</v>
      </c>
      <c r="B148" s="23">
        <f>IF(A148&lt;='Invoerblad heterogene watergang'!$H$9,'Invoerblad heterogene watergang'!$J$9,IF(A148&lt;='Invoerblad heterogene watergang'!$H$10,'Invoerblad heterogene watergang'!$J$10,IF(A148&lt;='Invoerblad heterogene watergang'!$H$11,'Invoerblad heterogene watergang'!$J$11,IF(A148&lt;='Invoerblad heterogene watergang'!$H$12,'Invoerblad heterogene watergang'!$J$12,IF(A148&lt;='Invoerblad heterogene watergang'!$H$13,'Invoerblad heterogene watergang'!$J$13,IF(A148&lt;='Invoerblad heterogene watergang'!$H$14,'Invoerblad heterogene watergang'!$J$14,IF(A148&lt;='Invoerblad heterogene watergang'!$H$15,'Invoerblad heterogene watergang'!$J$15,IF(A148&lt;='Invoerblad heterogene watergang'!$H$16,'Invoerblad heterogene watergang'!$J$16,IF(A148&lt;='Invoerblad heterogene watergang'!$H$17,'Invoerblad heterogene watergang'!$J$17,"")))))))))</f>
        <v>0.3</v>
      </c>
      <c r="C148" s="23" t="str">
        <f>IF(A148&lt;='Invoerblad heterogene watergang'!$H$9,'Invoerblad heterogene watergang'!$K$9,IF(A148&lt;='Invoerblad heterogene watergang'!$H$10,'Invoerblad heterogene watergang'!$K$10,IF(A148&lt;='Invoerblad heterogene watergang'!$H$11,'Invoerblad heterogene watergang'!$K$11,IF(A148&lt;='Invoerblad heterogene watergang'!$H$12,'Invoerblad heterogene watergang'!$K$12,IF(A148&lt;='Invoerblad heterogene watergang'!$H$13,'Invoerblad heterogene watergang'!$K$13,IF(A148&lt;='Invoerblad heterogene watergang'!$H$14,'Invoerblad heterogene watergang'!$K$14,IF(A148&lt;='Invoerblad heterogene watergang'!$H$15,'Invoerblad heterogene watergang'!$K$15,IF(A148&lt;='Invoerblad heterogene watergang'!$H$16,'Invoerblad heterogene watergang'!$K$16,IF(A148&lt;='Invoerblad heterogene watergang'!$H$17,'Invoerblad heterogene watergang'!$K$17,"")))))))))</f>
        <v>30 - Grasachtigen en ondergedoken soorten</v>
      </c>
      <c r="D148" s="23">
        <f t="shared" si="2"/>
        <v>30</v>
      </c>
      <c r="E148" s="23">
        <f>'Invoerblad heterogene watergang'!$F$9</f>
        <v>1.5</v>
      </c>
      <c r="F148" s="23">
        <f>'Invoerblad heterogene watergang'!$E$9</f>
        <v>1.2</v>
      </c>
      <c r="G148" s="23">
        <f>'Invoerblad heterogene watergang'!$B$9</f>
        <v>1.2</v>
      </c>
      <c r="H148" s="23">
        <f>'Invoerblad heterogene watergang'!$C$9</f>
        <v>1</v>
      </c>
      <c r="I148" s="23">
        <f>IF(B148="","",IF(A148&lt;='Invoerblad heterogene watergang'!$H$9,'Invoerblad heterogene watergang'!$N$9,IF(A148&lt;='Invoerblad heterogene watergang'!$H$10,'Invoerblad heterogene watergang'!$N$10,IF(A148&lt;='Invoerblad heterogene watergang'!$H$11,'Invoerblad heterogene watergang'!$N$11,IF(A148&lt;='Invoerblad heterogene watergang'!$H$12,'Invoerblad heterogene watergang'!$N$12,IF(A148&lt;='Invoerblad heterogene watergang'!$H$13,'Invoerblad heterogene watergang'!$N$13,IF(A148&lt;='Invoerblad heterogene watergang'!$H$14,'Invoerblad heterogene watergang'!$N$14,IF(A148&lt;='Invoerblad heterogene watergang'!$H$15,'Invoerblad heterogene watergang'!$N$15,IF(A148&lt;='Invoerblad heterogene watergang'!$H$16,'Invoerblad heterogene watergang'!$N$16,IF(A148&lt;='Invoerblad heterogene watergang'!$H$17,'Invoerblad heterogene watergang'!$N$17,""))))))))))</f>
        <v>1</v>
      </c>
      <c r="J148" s="23" t="str">
        <f>IF(A148&lt;='Invoerblad heterogene watergang'!$H$9,'Invoerblad heterogene watergang'!$O$9,IF(A148&lt;='Invoerblad heterogene watergang'!$H$10,'Invoerblad heterogene watergang'!$O$10,IF(A148&lt;='Invoerblad heterogene watergang'!$H$11,'Invoerblad heterogene watergang'!$O$11,IF(A148&lt;='Invoerblad heterogene watergang'!$H$12,'Invoerblad heterogene watergang'!$O$12,IF(A148&lt;='Invoerblad heterogene watergang'!$H$13,'Invoerblad heterogene watergang'!$O$13,IF(A148&lt;='Invoerblad heterogene watergang'!$H$14,'Invoerblad heterogene watergang'!$O$14,IF(A148&lt;='Invoerblad heterogene watergang'!$H$15,'Invoerblad heterogene watergang'!$O$15,IF(A148&lt;='Invoerblad heterogene watergang'!$H$16,'Invoerblad heterogene watergang'!$O$16,IF(A148&lt;='Invoerblad heterogene watergang'!$H$17,'Invoerblad heterogene watergang'!$O$17,"")))))))))</f>
        <v>Nee</v>
      </c>
      <c r="K148" s="23">
        <f>(IF(A148&lt;='Invoerblad heterogene watergang'!$H$9,'Invoerblad heterogene watergang'!$L$9,IF(A148&lt;='Invoerblad heterogene watergang'!$H$10,'Invoerblad heterogene watergang'!$L$10,IF(A148&lt;='Invoerblad heterogene watergang'!$H$11,'Invoerblad heterogene watergang'!$L$11,IF(A148&lt;='Invoerblad heterogene watergang'!$H$12,'Invoerblad heterogene watergang'!$L$12,IF(A148&lt;='Invoerblad heterogene watergang'!$H$13,'Invoerblad heterogene watergang'!$L$13,IF(A148&lt;='Invoerblad heterogene watergang'!$H$14,'Invoerblad heterogene watergang'!$L$14,IF(A148&lt;='Invoerblad heterogene watergang'!$H$15,'Invoerblad heterogene watergang'!$L$15,IF(A148&lt;='Invoerblad heterogene watergang'!$H$16,'Invoerblad heterogene watergang'!$L$16,IF(A148&lt;='Invoerblad heterogene watergang'!$H$17,'Invoerblad heterogene watergang'!$L$17,""))))))))))</f>
        <v>100</v>
      </c>
      <c r="L148" s="23" t="str">
        <f>(IF(A148&lt;='Invoerblad heterogene watergang'!$H$9,'Invoerblad heterogene watergang'!$M$9,IF(A148&lt;='Invoerblad heterogene watergang'!$H$10,'Invoerblad heterogene watergang'!$M$10,IF(A148&lt;='Invoerblad heterogene watergang'!$H$11,'Invoerblad heterogene watergang'!$M$11,IF(A148&lt;='Invoerblad heterogene watergang'!$H$12,'Invoerblad heterogene watergang'!$M$12,IF(A148&lt;='Invoerblad heterogene watergang'!$H$13,'Invoerblad heterogene watergang'!$M$13,IF(A148&lt;='Invoerblad heterogene watergang'!$H$14,'Invoerblad heterogene watergang'!$M$14,IF(A148&lt;='Invoerblad heterogene watergang'!$H$15,'Invoerblad heterogene watergang'!$M$15,IF(A148&lt;='Invoerblad heterogene watergang'!$H$16,'Invoerblad heterogene watergang'!$M$16,IF(A148&lt;='Invoerblad heterogene watergang'!$H$17,'Invoerblad heterogene watergang'!$M$17,""))))))))))</f>
        <v>Begroeiing volgt bodemverloop</v>
      </c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67"/>
      <c r="AD148" s="23"/>
      <c r="AE148" s="23"/>
    </row>
    <row r="149" spans="1:31" s="103" customFormat="1" x14ac:dyDescent="0.35">
      <c r="A149" s="24">
        <f>IF(A148="","",IF((A148+1)&gt;MAX('Invoerblad heterogene watergang'!$H$9:$H$17),"",'Uitgebreide invoer'!A148+(MAX('Invoerblad heterogene watergang'!$H$9:$H$17)/1000)))</f>
        <v>101.50000000000026</v>
      </c>
      <c r="B149" s="23">
        <f>IF(A149&lt;='Invoerblad heterogene watergang'!$H$9,'Invoerblad heterogene watergang'!$J$9,IF(A149&lt;='Invoerblad heterogene watergang'!$H$10,'Invoerblad heterogene watergang'!$J$10,IF(A149&lt;='Invoerblad heterogene watergang'!$H$11,'Invoerblad heterogene watergang'!$J$11,IF(A149&lt;='Invoerblad heterogene watergang'!$H$12,'Invoerblad heterogene watergang'!$J$12,IF(A149&lt;='Invoerblad heterogene watergang'!$H$13,'Invoerblad heterogene watergang'!$J$13,IF(A149&lt;='Invoerblad heterogene watergang'!$H$14,'Invoerblad heterogene watergang'!$J$14,IF(A149&lt;='Invoerblad heterogene watergang'!$H$15,'Invoerblad heterogene watergang'!$J$15,IF(A149&lt;='Invoerblad heterogene watergang'!$H$16,'Invoerblad heterogene watergang'!$J$16,IF(A149&lt;='Invoerblad heterogene watergang'!$H$17,'Invoerblad heterogene watergang'!$J$17,"")))))))))</f>
        <v>0.3</v>
      </c>
      <c r="C149" s="23" t="str">
        <f>IF(A149&lt;='Invoerblad heterogene watergang'!$H$9,'Invoerblad heterogene watergang'!$K$9,IF(A149&lt;='Invoerblad heterogene watergang'!$H$10,'Invoerblad heterogene watergang'!$K$10,IF(A149&lt;='Invoerblad heterogene watergang'!$H$11,'Invoerblad heterogene watergang'!$K$11,IF(A149&lt;='Invoerblad heterogene watergang'!$H$12,'Invoerblad heterogene watergang'!$K$12,IF(A149&lt;='Invoerblad heterogene watergang'!$H$13,'Invoerblad heterogene watergang'!$K$13,IF(A149&lt;='Invoerblad heterogene watergang'!$H$14,'Invoerblad heterogene watergang'!$K$14,IF(A149&lt;='Invoerblad heterogene watergang'!$H$15,'Invoerblad heterogene watergang'!$K$15,IF(A149&lt;='Invoerblad heterogene watergang'!$H$16,'Invoerblad heterogene watergang'!$K$16,IF(A149&lt;='Invoerblad heterogene watergang'!$H$17,'Invoerblad heterogene watergang'!$K$17,"")))))))))</f>
        <v>30 - Grasachtigen en ondergedoken soorten</v>
      </c>
      <c r="D149" s="23">
        <f t="shared" si="2"/>
        <v>30</v>
      </c>
      <c r="E149" s="23">
        <f>'Invoerblad heterogene watergang'!$F$9</f>
        <v>1.5</v>
      </c>
      <c r="F149" s="23">
        <f>'Invoerblad heterogene watergang'!$E$9</f>
        <v>1.2</v>
      </c>
      <c r="G149" s="23">
        <f>'Invoerblad heterogene watergang'!$B$9</f>
        <v>1.2</v>
      </c>
      <c r="H149" s="23">
        <f>'Invoerblad heterogene watergang'!$C$9</f>
        <v>1</v>
      </c>
      <c r="I149" s="23">
        <f>IF(B149="","",IF(A149&lt;='Invoerblad heterogene watergang'!$H$9,'Invoerblad heterogene watergang'!$N$9,IF(A149&lt;='Invoerblad heterogene watergang'!$H$10,'Invoerblad heterogene watergang'!$N$10,IF(A149&lt;='Invoerblad heterogene watergang'!$H$11,'Invoerblad heterogene watergang'!$N$11,IF(A149&lt;='Invoerblad heterogene watergang'!$H$12,'Invoerblad heterogene watergang'!$N$12,IF(A149&lt;='Invoerblad heterogene watergang'!$H$13,'Invoerblad heterogene watergang'!$N$13,IF(A149&lt;='Invoerblad heterogene watergang'!$H$14,'Invoerblad heterogene watergang'!$N$14,IF(A149&lt;='Invoerblad heterogene watergang'!$H$15,'Invoerblad heterogene watergang'!$N$15,IF(A149&lt;='Invoerblad heterogene watergang'!$H$16,'Invoerblad heterogene watergang'!$N$16,IF(A149&lt;='Invoerblad heterogene watergang'!$H$17,'Invoerblad heterogene watergang'!$N$17,""))))))))))</f>
        <v>1</v>
      </c>
      <c r="J149" s="23" t="str">
        <f>IF(A149&lt;='Invoerblad heterogene watergang'!$H$9,'Invoerblad heterogene watergang'!$O$9,IF(A149&lt;='Invoerblad heterogene watergang'!$H$10,'Invoerblad heterogene watergang'!$O$10,IF(A149&lt;='Invoerblad heterogene watergang'!$H$11,'Invoerblad heterogene watergang'!$O$11,IF(A149&lt;='Invoerblad heterogene watergang'!$H$12,'Invoerblad heterogene watergang'!$O$12,IF(A149&lt;='Invoerblad heterogene watergang'!$H$13,'Invoerblad heterogene watergang'!$O$13,IF(A149&lt;='Invoerblad heterogene watergang'!$H$14,'Invoerblad heterogene watergang'!$O$14,IF(A149&lt;='Invoerblad heterogene watergang'!$H$15,'Invoerblad heterogene watergang'!$O$15,IF(A149&lt;='Invoerblad heterogene watergang'!$H$16,'Invoerblad heterogene watergang'!$O$16,IF(A149&lt;='Invoerblad heterogene watergang'!$H$17,'Invoerblad heterogene watergang'!$O$17,"")))))))))</f>
        <v>Nee</v>
      </c>
      <c r="K149" s="23">
        <f>(IF(A149&lt;='Invoerblad heterogene watergang'!$H$9,'Invoerblad heterogene watergang'!$L$9,IF(A149&lt;='Invoerblad heterogene watergang'!$H$10,'Invoerblad heterogene watergang'!$L$10,IF(A149&lt;='Invoerblad heterogene watergang'!$H$11,'Invoerblad heterogene watergang'!$L$11,IF(A149&lt;='Invoerblad heterogene watergang'!$H$12,'Invoerblad heterogene watergang'!$L$12,IF(A149&lt;='Invoerblad heterogene watergang'!$H$13,'Invoerblad heterogene watergang'!$L$13,IF(A149&lt;='Invoerblad heterogene watergang'!$H$14,'Invoerblad heterogene watergang'!$L$14,IF(A149&lt;='Invoerblad heterogene watergang'!$H$15,'Invoerblad heterogene watergang'!$L$15,IF(A149&lt;='Invoerblad heterogene watergang'!$H$16,'Invoerblad heterogene watergang'!$L$16,IF(A149&lt;='Invoerblad heterogene watergang'!$H$17,'Invoerblad heterogene watergang'!$L$17,""))))))))))</f>
        <v>100</v>
      </c>
      <c r="L149" s="23" t="str">
        <f>(IF(A149&lt;='Invoerblad heterogene watergang'!$H$9,'Invoerblad heterogene watergang'!$M$9,IF(A149&lt;='Invoerblad heterogene watergang'!$H$10,'Invoerblad heterogene watergang'!$M$10,IF(A149&lt;='Invoerblad heterogene watergang'!$H$11,'Invoerblad heterogene watergang'!$M$11,IF(A149&lt;='Invoerblad heterogene watergang'!$H$12,'Invoerblad heterogene watergang'!$M$12,IF(A149&lt;='Invoerblad heterogene watergang'!$H$13,'Invoerblad heterogene watergang'!$M$13,IF(A149&lt;='Invoerblad heterogene watergang'!$H$14,'Invoerblad heterogene watergang'!$M$14,IF(A149&lt;='Invoerblad heterogene watergang'!$H$15,'Invoerblad heterogene watergang'!$M$15,IF(A149&lt;='Invoerblad heterogene watergang'!$H$16,'Invoerblad heterogene watergang'!$M$16,IF(A149&lt;='Invoerblad heterogene watergang'!$H$17,'Invoerblad heterogene watergang'!$M$17,""))))))))))</f>
        <v>Begroeiing volgt bodemverloop</v>
      </c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67"/>
      <c r="AD149" s="23"/>
      <c r="AE149" s="23"/>
    </row>
    <row r="150" spans="1:31" s="103" customFormat="1" x14ac:dyDescent="0.35">
      <c r="A150" s="24">
        <f>IF(A149="","",IF((A149+1)&gt;MAX('Invoerblad heterogene watergang'!$H$9:$H$17),"",'Uitgebreide invoer'!A149+(MAX('Invoerblad heterogene watergang'!$H$9:$H$17)/1000)))</f>
        <v>102.20000000000026</v>
      </c>
      <c r="B150" s="23">
        <f>IF(A150&lt;='Invoerblad heterogene watergang'!$H$9,'Invoerblad heterogene watergang'!$J$9,IF(A150&lt;='Invoerblad heterogene watergang'!$H$10,'Invoerblad heterogene watergang'!$J$10,IF(A150&lt;='Invoerblad heterogene watergang'!$H$11,'Invoerblad heterogene watergang'!$J$11,IF(A150&lt;='Invoerblad heterogene watergang'!$H$12,'Invoerblad heterogene watergang'!$J$12,IF(A150&lt;='Invoerblad heterogene watergang'!$H$13,'Invoerblad heterogene watergang'!$J$13,IF(A150&lt;='Invoerblad heterogene watergang'!$H$14,'Invoerblad heterogene watergang'!$J$14,IF(A150&lt;='Invoerblad heterogene watergang'!$H$15,'Invoerblad heterogene watergang'!$J$15,IF(A150&lt;='Invoerblad heterogene watergang'!$H$16,'Invoerblad heterogene watergang'!$J$16,IF(A150&lt;='Invoerblad heterogene watergang'!$H$17,'Invoerblad heterogene watergang'!$J$17,"")))))))))</f>
        <v>0.3</v>
      </c>
      <c r="C150" s="23" t="str">
        <f>IF(A150&lt;='Invoerblad heterogene watergang'!$H$9,'Invoerblad heterogene watergang'!$K$9,IF(A150&lt;='Invoerblad heterogene watergang'!$H$10,'Invoerblad heterogene watergang'!$K$10,IF(A150&lt;='Invoerblad heterogene watergang'!$H$11,'Invoerblad heterogene watergang'!$K$11,IF(A150&lt;='Invoerblad heterogene watergang'!$H$12,'Invoerblad heterogene watergang'!$K$12,IF(A150&lt;='Invoerblad heterogene watergang'!$H$13,'Invoerblad heterogene watergang'!$K$13,IF(A150&lt;='Invoerblad heterogene watergang'!$H$14,'Invoerblad heterogene watergang'!$K$14,IF(A150&lt;='Invoerblad heterogene watergang'!$H$15,'Invoerblad heterogene watergang'!$K$15,IF(A150&lt;='Invoerblad heterogene watergang'!$H$16,'Invoerblad heterogene watergang'!$K$16,IF(A150&lt;='Invoerblad heterogene watergang'!$H$17,'Invoerblad heterogene watergang'!$K$17,"")))))))))</f>
        <v>30 - Grasachtigen en ondergedoken soorten</v>
      </c>
      <c r="D150" s="23">
        <f t="shared" si="2"/>
        <v>30</v>
      </c>
      <c r="E150" s="23">
        <f>'Invoerblad heterogene watergang'!$F$9</f>
        <v>1.5</v>
      </c>
      <c r="F150" s="23">
        <f>'Invoerblad heterogene watergang'!$E$9</f>
        <v>1.2</v>
      </c>
      <c r="G150" s="23">
        <f>'Invoerblad heterogene watergang'!$B$9</f>
        <v>1.2</v>
      </c>
      <c r="H150" s="23">
        <f>'Invoerblad heterogene watergang'!$C$9</f>
        <v>1</v>
      </c>
      <c r="I150" s="23">
        <f>IF(B150="","",IF(A150&lt;='Invoerblad heterogene watergang'!$H$9,'Invoerblad heterogene watergang'!$N$9,IF(A150&lt;='Invoerblad heterogene watergang'!$H$10,'Invoerblad heterogene watergang'!$N$10,IF(A150&lt;='Invoerblad heterogene watergang'!$H$11,'Invoerblad heterogene watergang'!$N$11,IF(A150&lt;='Invoerblad heterogene watergang'!$H$12,'Invoerblad heterogene watergang'!$N$12,IF(A150&lt;='Invoerblad heterogene watergang'!$H$13,'Invoerblad heterogene watergang'!$N$13,IF(A150&lt;='Invoerblad heterogene watergang'!$H$14,'Invoerblad heterogene watergang'!$N$14,IF(A150&lt;='Invoerblad heterogene watergang'!$H$15,'Invoerblad heterogene watergang'!$N$15,IF(A150&lt;='Invoerblad heterogene watergang'!$H$16,'Invoerblad heterogene watergang'!$N$16,IF(A150&lt;='Invoerblad heterogene watergang'!$H$17,'Invoerblad heterogene watergang'!$N$17,""))))))))))</f>
        <v>1</v>
      </c>
      <c r="J150" s="23" t="str">
        <f>IF(A150&lt;='Invoerblad heterogene watergang'!$H$9,'Invoerblad heterogene watergang'!$O$9,IF(A150&lt;='Invoerblad heterogene watergang'!$H$10,'Invoerblad heterogene watergang'!$O$10,IF(A150&lt;='Invoerblad heterogene watergang'!$H$11,'Invoerblad heterogene watergang'!$O$11,IF(A150&lt;='Invoerblad heterogene watergang'!$H$12,'Invoerblad heterogene watergang'!$O$12,IF(A150&lt;='Invoerblad heterogene watergang'!$H$13,'Invoerblad heterogene watergang'!$O$13,IF(A150&lt;='Invoerblad heterogene watergang'!$H$14,'Invoerblad heterogene watergang'!$O$14,IF(A150&lt;='Invoerblad heterogene watergang'!$H$15,'Invoerblad heterogene watergang'!$O$15,IF(A150&lt;='Invoerblad heterogene watergang'!$H$16,'Invoerblad heterogene watergang'!$O$16,IF(A150&lt;='Invoerblad heterogene watergang'!$H$17,'Invoerblad heterogene watergang'!$O$17,"")))))))))</f>
        <v>Nee</v>
      </c>
      <c r="K150" s="23">
        <f>(IF(A150&lt;='Invoerblad heterogene watergang'!$H$9,'Invoerblad heterogene watergang'!$L$9,IF(A150&lt;='Invoerblad heterogene watergang'!$H$10,'Invoerblad heterogene watergang'!$L$10,IF(A150&lt;='Invoerblad heterogene watergang'!$H$11,'Invoerblad heterogene watergang'!$L$11,IF(A150&lt;='Invoerblad heterogene watergang'!$H$12,'Invoerblad heterogene watergang'!$L$12,IF(A150&lt;='Invoerblad heterogene watergang'!$H$13,'Invoerblad heterogene watergang'!$L$13,IF(A150&lt;='Invoerblad heterogene watergang'!$H$14,'Invoerblad heterogene watergang'!$L$14,IF(A150&lt;='Invoerblad heterogene watergang'!$H$15,'Invoerblad heterogene watergang'!$L$15,IF(A150&lt;='Invoerblad heterogene watergang'!$H$16,'Invoerblad heterogene watergang'!$L$16,IF(A150&lt;='Invoerblad heterogene watergang'!$H$17,'Invoerblad heterogene watergang'!$L$17,""))))))))))</f>
        <v>100</v>
      </c>
      <c r="L150" s="23" t="str">
        <f>(IF(A150&lt;='Invoerblad heterogene watergang'!$H$9,'Invoerblad heterogene watergang'!$M$9,IF(A150&lt;='Invoerblad heterogene watergang'!$H$10,'Invoerblad heterogene watergang'!$M$10,IF(A150&lt;='Invoerblad heterogene watergang'!$H$11,'Invoerblad heterogene watergang'!$M$11,IF(A150&lt;='Invoerblad heterogene watergang'!$H$12,'Invoerblad heterogene watergang'!$M$12,IF(A150&lt;='Invoerblad heterogene watergang'!$H$13,'Invoerblad heterogene watergang'!$M$13,IF(A150&lt;='Invoerblad heterogene watergang'!$H$14,'Invoerblad heterogene watergang'!$M$14,IF(A150&lt;='Invoerblad heterogene watergang'!$H$15,'Invoerblad heterogene watergang'!$M$15,IF(A150&lt;='Invoerblad heterogene watergang'!$H$16,'Invoerblad heterogene watergang'!$M$16,IF(A150&lt;='Invoerblad heterogene watergang'!$H$17,'Invoerblad heterogene watergang'!$M$17,""))))))))))</f>
        <v>Begroeiing volgt bodemverloop</v>
      </c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67"/>
      <c r="AD150" s="23"/>
      <c r="AE150" s="23"/>
    </row>
    <row r="151" spans="1:31" s="103" customFormat="1" x14ac:dyDescent="0.35">
      <c r="A151" s="24">
        <f>IF(A150="","",IF((A150+1)&gt;MAX('Invoerblad heterogene watergang'!$H$9:$H$17),"",'Uitgebreide invoer'!A150+(MAX('Invoerblad heterogene watergang'!$H$9:$H$17)/1000)))</f>
        <v>102.90000000000026</v>
      </c>
      <c r="B151" s="23">
        <f>IF(A151&lt;='Invoerblad heterogene watergang'!$H$9,'Invoerblad heterogene watergang'!$J$9,IF(A151&lt;='Invoerblad heterogene watergang'!$H$10,'Invoerblad heterogene watergang'!$J$10,IF(A151&lt;='Invoerblad heterogene watergang'!$H$11,'Invoerblad heterogene watergang'!$J$11,IF(A151&lt;='Invoerblad heterogene watergang'!$H$12,'Invoerblad heterogene watergang'!$J$12,IF(A151&lt;='Invoerblad heterogene watergang'!$H$13,'Invoerblad heterogene watergang'!$J$13,IF(A151&lt;='Invoerblad heterogene watergang'!$H$14,'Invoerblad heterogene watergang'!$J$14,IF(A151&lt;='Invoerblad heterogene watergang'!$H$15,'Invoerblad heterogene watergang'!$J$15,IF(A151&lt;='Invoerblad heterogene watergang'!$H$16,'Invoerblad heterogene watergang'!$J$16,IF(A151&lt;='Invoerblad heterogene watergang'!$H$17,'Invoerblad heterogene watergang'!$J$17,"")))))))))</f>
        <v>0.3</v>
      </c>
      <c r="C151" s="23" t="str">
        <f>IF(A151&lt;='Invoerblad heterogene watergang'!$H$9,'Invoerblad heterogene watergang'!$K$9,IF(A151&lt;='Invoerblad heterogene watergang'!$H$10,'Invoerblad heterogene watergang'!$K$10,IF(A151&lt;='Invoerblad heterogene watergang'!$H$11,'Invoerblad heterogene watergang'!$K$11,IF(A151&lt;='Invoerblad heterogene watergang'!$H$12,'Invoerblad heterogene watergang'!$K$12,IF(A151&lt;='Invoerblad heterogene watergang'!$H$13,'Invoerblad heterogene watergang'!$K$13,IF(A151&lt;='Invoerblad heterogene watergang'!$H$14,'Invoerblad heterogene watergang'!$K$14,IF(A151&lt;='Invoerblad heterogene watergang'!$H$15,'Invoerblad heterogene watergang'!$K$15,IF(A151&lt;='Invoerblad heterogene watergang'!$H$16,'Invoerblad heterogene watergang'!$K$16,IF(A151&lt;='Invoerblad heterogene watergang'!$H$17,'Invoerblad heterogene watergang'!$K$17,"")))))))))</f>
        <v>30 - Grasachtigen en ondergedoken soorten</v>
      </c>
      <c r="D151" s="23">
        <f t="shared" si="2"/>
        <v>30</v>
      </c>
      <c r="E151" s="23">
        <f>'Invoerblad heterogene watergang'!$F$9</f>
        <v>1.5</v>
      </c>
      <c r="F151" s="23">
        <f>'Invoerblad heterogene watergang'!$E$9</f>
        <v>1.2</v>
      </c>
      <c r="G151" s="23">
        <f>'Invoerblad heterogene watergang'!$B$9</f>
        <v>1.2</v>
      </c>
      <c r="H151" s="23">
        <f>'Invoerblad heterogene watergang'!$C$9</f>
        <v>1</v>
      </c>
      <c r="I151" s="23">
        <f>IF(B151="","",IF(A151&lt;='Invoerblad heterogene watergang'!$H$9,'Invoerblad heterogene watergang'!$N$9,IF(A151&lt;='Invoerblad heterogene watergang'!$H$10,'Invoerblad heterogene watergang'!$N$10,IF(A151&lt;='Invoerblad heterogene watergang'!$H$11,'Invoerblad heterogene watergang'!$N$11,IF(A151&lt;='Invoerblad heterogene watergang'!$H$12,'Invoerblad heterogene watergang'!$N$12,IF(A151&lt;='Invoerblad heterogene watergang'!$H$13,'Invoerblad heterogene watergang'!$N$13,IF(A151&lt;='Invoerblad heterogene watergang'!$H$14,'Invoerblad heterogene watergang'!$N$14,IF(A151&lt;='Invoerblad heterogene watergang'!$H$15,'Invoerblad heterogene watergang'!$N$15,IF(A151&lt;='Invoerblad heterogene watergang'!$H$16,'Invoerblad heterogene watergang'!$N$16,IF(A151&lt;='Invoerblad heterogene watergang'!$H$17,'Invoerblad heterogene watergang'!$N$17,""))))))))))</f>
        <v>1</v>
      </c>
      <c r="J151" s="23" t="str">
        <f>IF(A151&lt;='Invoerblad heterogene watergang'!$H$9,'Invoerblad heterogene watergang'!$O$9,IF(A151&lt;='Invoerblad heterogene watergang'!$H$10,'Invoerblad heterogene watergang'!$O$10,IF(A151&lt;='Invoerblad heterogene watergang'!$H$11,'Invoerblad heterogene watergang'!$O$11,IF(A151&lt;='Invoerblad heterogene watergang'!$H$12,'Invoerblad heterogene watergang'!$O$12,IF(A151&lt;='Invoerblad heterogene watergang'!$H$13,'Invoerblad heterogene watergang'!$O$13,IF(A151&lt;='Invoerblad heterogene watergang'!$H$14,'Invoerblad heterogene watergang'!$O$14,IF(A151&lt;='Invoerblad heterogene watergang'!$H$15,'Invoerblad heterogene watergang'!$O$15,IF(A151&lt;='Invoerblad heterogene watergang'!$H$16,'Invoerblad heterogene watergang'!$O$16,IF(A151&lt;='Invoerblad heterogene watergang'!$H$17,'Invoerblad heterogene watergang'!$O$17,"")))))))))</f>
        <v>Nee</v>
      </c>
      <c r="K151" s="23">
        <f>(IF(A151&lt;='Invoerblad heterogene watergang'!$H$9,'Invoerblad heterogene watergang'!$L$9,IF(A151&lt;='Invoerblad heterogene watergang'!$H$10,'Invoerblad heterogene watergang'!$L$10,IF(A151&lt;='Invoerblad heterogene watergang'!$H$11,'Invoerblad heterogene watergang'!$L$11,IF(A151&lt;='Invoerblad heterogene watergang'!$H$12,'Invoerblad heterogene watergang'!$L$12,IF(A151&lt;='Invoerblad heterogene watergang'!$H$13,'Invoerblad heterogene watergang'!$L$13,IF(A151&lt;='Invoerblad heterogene watergang'!$H$14,'Invoerblad heterogene watergang'!$L$14,IF(A151&lt;='Invoerblad heterogene watergang'!$H$15,'Invoerblad heterogene watergang'!$L$15,IF(A151&lt;='Invoerblad heterogene watergang'!$H$16,'Invoerblad heterogene watergang'!$L$16,IF(A151&lt;='Invoerblad heterogene watergang'!$H$17,'Invoerblad heterogene watergang'!$L$17,""))))))))))</f>
        <v>100</v>
      </c>
      <c r="L151" s="23" t="str">
        <f>(IF(A151&lt;='Invoerblad heterogene watergang'!$H$9,'Invoerblad heterogene watergang'!$M$9,IF(A151&lt;='Invoerblad heterogene watergang'!$H$10,'Invoerblad heterogene watergang'!$M$10,IF(A151&lt;='Invoerblad heterogene watergang'!$H$11,'Invoerblad heterogene watergang'!$M$11,IF(A151&lt;='Invoerblad heterogene watergang'!$H$12,'Invoerblad heterogene watergang'!$M$12,IF(A151&lt;='Invoerblad heterogene watergang'!$H$13,'Invoerblad heterogene watergang'!$M$13,IF(A151&lt;='Invoerblad heterogene watergang'!$H$14,'Invoerblad heterogene watergang'!$M$14,IF(A151&lt;='Invoerblad heterogene watergang'!$H$15,'Invoerblad heterogene watergang'!$M$15,IF(A151&lt;='Invoerblad heterogene watergang'!$H$16,'Invoerblad heterogene watergang'!$M$16,IF(A151&lt;='Invoerblad heterogene watergang'!$H$17,'Invoerblad heterogene watergang'!$M$17,""))))))))))</f>
        <v>Begroeiing volgt bodemverloop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67"/>
      <c r="AD151" s="23"/>
      <c r="AE151" s="23"/>
    </row>
    <row r="152" spans="1:31" s="103" customFormat="1" x14ac:dyDescent="0.35">
      <c r="A152" s="24">
        <f>IF(A151="","",IF((A151+1)&gt;MAX('Invoerblad heterogene watergang'!$H$9:$H$17),"",'Uitgebreide invoer'!A151+(MAX('Invoerblad heterogene watergang'!$H$9:$H$17)/1000)))</f>
        <v>103.60000000000026</v>
      </c>
      <c r="B152" s="23">
        <f>IF(A152&lt;='Invoerblad heterogene watergang'!$H$9,'Invoerblad heterogene watergang'!$J$9,IF(A152&lt;='Invoerblad heterogene watergang'!$H$10,'Invoerblad heterogene watergang'!$J$10,IF(A152&lt;='Invoerblad heterogene watergang'!$H$11,'Invoerblad heterogene watergang'!$J$11,IF(A152&lt;='Invoerblad heterogene watergang'!$H$12,'Invoerblad heterogene watergang'!$J$12,IF(A152&lt;='Invoerblad heterogene watergang'!$H$13,'Invoerblad heterogene watergang'!$J$13,IF(A152&lt;='Invoerblad heterogene watergang'!$H$14,'Invoerblad heterogene watergang'!$J$14,IF(A152&lt;='Invoerblad heterogene watergang'!$H$15,'Invoerblad heterogene watergang'!$J$15,IF(A152&lt;='Invoerblad heterogene watergang'!$H$16,'Invoerblad heterogene watergang'!$J$16,IF(A152&lt;='Invoerblad heterogene watergang'!$H$17,'Invoerblad heterogene watergang'!$J$17,"")))))))))</f>
        <v>0.3</v>
      </c>
      <c r="C152" s="23" t="str">
        <f>IF(A152&lt;='Invoerblad heterogene watergang'!$H$9,'Invoerblad heterogene watergang'!$K$9,IF(A152&lt;='Invoerblad heterogene watergang'!$H$10,'Invoerblad heterogene watergang'!$K$10,IF(A152&lt;='Invoerblad heterogene watergang'!$H$11,'Invoerblad heterogene watergang'!$K$11,IF(A152&lt;='Invoerblad heterogene watergang'!$H$12,'Invoerblad heterogene watergang'!$K$12,IF(A152&lt;='Invoerblad heterogene watergang'!$H$13,'Invoerblad heterogene watergang'!$K$13,IF(A152&lt;='Invoerblad heterogene watergang'!$H$14,'Invoerblad heterogene watergang'!$K$14,IF(A152&lt;='Invoerblad heterogene watergang'!$H$15,'Invoerblad heterogene watergang'!$K$15,IF(A152&lt;='Invoerblad heterogene watergang'!$H$16,'Invoerblad heterogene watergang'!$K$16,IF(A152&lt;='Invoerblad heterogene watergang'!$H$17,'Invoerblad heterogene watergang'!$K$17,"")))))))))</f>
        <v>30 - Grasachtigen en ondergedoken soorten</v>
      </c>
      <c r="D152" s="23">
        <f t="shared" si="2"/>
        <v>30</v>
      </c>
      <c r="E152" s="23">
        <f>'Invoerblad heterogene watergang'!$F$9</f>
        <v>1.5</v>
      </c>
      <c r="F152" s="23">
        <f>'Invoerblad heterogene watergang'!$E$9</f>
        <v>1.2</v>
      </c>
      <c r="G152" s="23">
        <f>'Invoerblad heterogene watergang'!$B$9</f>
        <v>1.2</v>
      </c>
      <c r="H152" s="23">
        <f>'Invoerblad heterogene watergang'!$C$9</f>
        <v>1</v>
      </c>
      <c r="I152" s="23">
        <f>IF(B152="","",IF(A152&lt;='Invoerblad heterogene watergang'!$H$9,'Invoerblad heterogene watergang'!$N$9,IF(A152&lt;='Invoerblad heterogene watergang'!$H$10,'Invoerblad heterogene watergang'!$N$10,IF(A152&lt;='Invoerblad heterogene watergang'!$H$11,'Invoerblad heterogene watergang'!$N$11,IF(A152&lt;='Invoerblad heterogene watergang'!$H$12,'Invoerblad heterogene watergang'!$N$12,IF(A152&lt;='Invoerblad heterogene watergang'!$H$13,'Invoerblad heterogene watergang'!$N$13,IF(A152&lt;='Invoerblad heterogene watergang'!$H$14,'Invoerblad heterogene watergang'!$N$14,IF(A152&lt;='Invoerblad heterogene watergang'!$H$15,'Invoerblad heterogene watergang'!$N$15,IF(A152&lt;='Invoerblad heterogene watergang'!$H$16,'Invoerblad heterogene watergang'!$N$16,IF(A152&lt;='Invoerblad heterogene watergang'!$H$17,'Invoerblad heterogene watergang'!$N$17,""))))))))))</f>
        <v>1</v>
      </c>
      <c r="J152" s="23" t="str">
        <f>IF(A152&lt;='Invoerblad heterogene watergang'!$H$9,'Invoerblad heterogene watergang'!$O$9,IF(A152&lt;='Invoerblad heterogene watergang'!$H$10,'Invoerblad heterogene watergang'!$O$10,IF(A152&lt;='Invoerblad heterogene watergang'!$H$11,'Invoerblad heterogene watergang'!$O$11,IF(A152&lt;='Invoerblad heterogene watergang'!$H$12,'Invoerblad heterogene watergang'!$O$12,IF(A152&lt;='Invoerblad heterogene watergang'!$H$13,'Invoerblad heterogene watergang'!$O$13,IF(A152&lt;='Invoerblad heterogene watergang'!$H$14,'Invoerblad heterogene watergang'!$O$14,IF(A152&lt;='Invoerblad heterogene watergang'!$H$15,'Invoerblad heterogene watergang'!$O$15,IF(A152&lt;='Invoerblad heterogene watergang'!$H$16,'Invoerblad heterogene watergang'!$O$16,IF(A152&lt;='Invoerblad heterogene watergang'!$H$17,'Invoerblad heterogene watergang'!$O$17,"")))))))))</f>
        <v>Nee</v>
      </c>
      <c r="K152" s="23">
        <f>(IF(A152&lt;='Invoerblad heterogene watergang'!$H$9,'Invoerblad heterogene watergang'!$L$9,IF(A152&lt;='Invoerblad heterogene watergang'!$H$10,'Invoerblad heterogene watergang'!$L$10,IF(A152&lt;='Invoerblad heterogene watergang'!$H$11,'Invoerblad heterogene watergang'!$L$11,IF(A152&lt;='Invoerblad heterogene watergang'!$H$12,'Invoerblad heterogene watergang'!$L$12,IF(A152&lt;='Invoerblad heterogene watergang'!$H$13,'Invoerblad heterogene watergang'!$L$13,IF(A152&lt;='Invoerblad heterogene watergang'!$H$14,'Invoerblad heterogene watergang'!$L$14,IF(A152&lt;='Invoerblad heterogene watergang'!$H$15,'Invoerblad heterogene watergang'!$L$15,IF(A152&lt;='Invoerblad heterogene watergang'!$H$16,'Invoerblad heterogene watergang'!$L$16,IF(A152&lt;='Invoerblad heterogene watergang'!$H$17,'Invoerblad heterogene watergang'!$L$17,""))))))))))</f>
        <v>100</v>
      </c>
      <c r="L152" s="23" t="str">
        <f>(IF(A152&lt;='Invoerblad heterogene watergang'!$H$9,'Invoerblad heterogene watergang'!$M$9,IF(A152&lt;='Invoerblad heterogene watergang'!$H$10,'Invoerblad heterogene watergang'!$M$10,IF(A152&lt;='Invoerblad heterogene watergang'!$H$11,'Invoerblad heterogene watergang'!$M$11,IF(A152&lt;='Invoerblad heterogene watergang'!$H$12,'Invoerblad heterogene watergang'!$M$12,IF(A152&lt;='Invoerblad heterogene watergang'!$H$13,'Invoerblad heterogene watergang'!$M$13,IF(A152&lt;='Invoerblad heterogene watergang'!$H$14,'Invoerblad heterogene watergang'!$M$14,IF(A152&lt;='Invoerblad heterogene watergang'!$H$15,'Invoerblad heterogene watergang'!$M$15,IF(A152&lt;='Invoerblad heterogene watergang'!$H$16,'Invoerblad heterogene watergang'!$M$16,IF(A152&lt;='Invoerblad heterogene watergang'!$H$17,'Invoerblad heterogene watergang'!$M$17,""))))))))))</f>
        <v>Begroeiing volgt bodemverloop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67"/>
      <c r="AD152" s="23"/>
      <c r="AE152" s="23"/>
    </row>
    <row r="153" spans="1:31" s="103" customFormat="1" x14ac:dyDescent="0.35">
      <c r="A153" s="24">
        <f>IF(A152="","",IF((A152+1)&gt;MAX('Invoerblad heterogene watergang'!$H$9:$H$17),"",'Uitgebreide invoer'!A152+(MAX('Invoerblad heterogene watergang'!$H$9:$H$17)/1000)))</f>
        <v>104.30000000000027</v>
      </c>
      <c r="B153" s="23">
        <f>IF(A153&lt;='Invoerblad heterogene watergang'!$H$9,'Invoerblad heterogene watergang'!$J$9,IF(A153&lt;='Invoerblad heterogene watergang'!$H$10,'Invoerblad heterogene watergang'!$J$10,IF(A153&lt;='Invoerblad heterogene watergang'!$H$11,'Invoerblad heterogene watergang'!$J$11,IF(A153&lt;='Invoerblad heterogene watergang'!$H$12,'Invoerblad heterogene watergang'!$J$12,IF(A153&lt;='Invoerblad heterogene watergang'!$H$13,'Invoerblad heterogene watergang'!$J$13,IF(A153&lt;='Invoerblad heterogene watergang'!$H$14,'Invoerblad heterogene watergang'!$J$14,IF(A153&lt;='Invoerblad heterogene watergang'!$H$15,'Invoerblad heterogene watergang'!$J$15,IF(A153&lt;='Invoerblad heterogene watergang'!$H$16,'Invoerblad heterogene watergang'!$J$16,IF(A153&lt;='Invoerblad heterogene watergang'!$H$17,'Invoerblad heterogene watergang'!$J$17,"")))))))))</f>
        <v>0.3</v>
      </c>
      <c r="C153" s="23" t="str">
        <f>IF(A153&lt;='Invoerblad heterogene watergang'!$H$9,'Invoerblad heterogene watergang'!$K$9,IF(A153&lt;='Invoerblad heterogene watergang'!$H$10,'Invoerblad heterogene watergang'!$K$10,IF(A153&lt;='Invoerblad heterogene watergang'!$H$11,'Invoerblad heterogene watergang'!$K$11,IF(A153&lt;='Invoerblad heterogene watergang'!$H$12,'Invoerblad heterogene watergang'!$K$12,IF(A153&lt;='Invoerblad heterogene watergang'!$H$13,'Invoerblad heterogene watergang'!$K$13,IF(A153&lt;='Invoerblad heterogene watergang'!$H$14,'Invoerblad heterogene watergang'!$K$14,IF(A153&lt;='Invoerblad heterogene watergang'!$H$15,'Invoerblad heterogene watergang'!$K$15,IF(A153&lt;='Invoerblad heterogene watergang'!$H$16,'Invoerblad heterogene watergang'!$K$16,IF(A153&lt;='Invoerblad heterogene watergang'!$H$17,'Invoerblad heterogene watergang'!$K$17,"")))))))))</f>
        <v>30 - Grasachtigen en ondergedoken soorten</v>
      </c>
      <c r="D153" s="23">
        <f t="shared" si="2"/>
        <v>30</v>
      </c>
      <c r="E153" s="23">
        <f>'Invoerblad heterogene watergang'!$F$9</f>
        <v>1.5</v>
      </c>
      <c r="F153" s="23">
        <f>'Invoerblad heterogene watergang'!$E$9</f>
        <v>1.2</v>
      </c>
      <c r="G153" s="23">
        <f>'Invoerblad heterogene watergang'!$B$9</f>
        <v>1.2</v>
      </c>
      <c r="H153" s="23">
        <f>'Invoerblad heterogene watergang'!$C$9</f>
        <v>1</v>
      </c>
      <c r="I153" s="23">
        <f>IF(B153="","",IF(A153&lt;='Invoerblad heterogene watergang'!$H$9,'Invoerblad heterogene watergang'!$N$9,IF(A153&lt;='Invoerblad heterogene watergang'!$H$10,'Invoerblad heterogene watergang'!$N$10,IF(A153&lt;='Invoerblad heterogene watergang'!$H$11,'Invoerblad heterogene watergang'!$N$11,IF(A153&lt;='Invoerblad heterogene watergang'!$H$12,'Invoerblad heterogene watergang'!$N$12,IF(A153&lt;='Invoerblad heterogene watergang'!$H$13,'Invoerblad heterogene watergang'!$N$13,IF(A153&lt;='Invoerblad heterogene watergang'!$H$14,'Invoerblad heterogene watergang'!$N$14,IF(A153&lt;='Invoerblad heterogene watergang'!$H$15,'Invoerblad heterogene watergang'!$N$15,IF(A153&lt;='Invoerblad heterogene watergang'!$H$16,'Invoerblad heterogene watergang'!$N$16,IF(A153&lt;='Invoerblad heterogene watergang'!$H$17,'Invoerblad heterogene watergang'!$N$17,""))))))))))</f>
        <v>1</v>
      </c>
      <c r="J153" s="23" t="str">
        <f>IF(A153&lt;='Invoerblad heterogene watergang'!$H$9,'Invoerblad heterogene watergang'!$O$9,IF(A153&lt;='Invoerblad heterogene watergang'!$H$10,'Invoerblad heterogene watergang'!$O$10,IF(A153&lt;='Invoerblad heterogene watergang'!$H$11,'Invoerblad heterogene watergang'!$O$11,IF(A153&lt;='Invoerblad heterogene watergang'!$H$12,'Invoerblad heterogene watergang'!$O$12,IF(A153&lt;='Invoerblad heterogene watergang'!$H$13,'Invoerblad heterogene watergang'!$O$13,IF(A153&lt;='Invoerblad heterogene watergang'!$H$14,'Invoerblad heterogene watergang'!$O$14,IF(A153&lt;='Invoerblad heterogene watergang'!$H$15,'Invoerblad heterogene watergang'!$O$15,IF(A153&lt;='Invoerblad heterogene watergang'!$H$16,'Invoerblad heterogene watergang'!$O$16,IF(A153&lt;='Invoerblad heterogene watergang'!$H$17,'Invoerblad heterogene watergang'!$O$17,"")))))))))</f>
        <v>Nee</v>
      </c>
      <c r="K153" s="23">
        <f>(IF(A153&lt;='Invoerblad heterogene watergang'!$H$9,'Invoerblad heterogene watergang'!$L$9,IF(A153&lt;='Invoerblad heterogene watergang'!$H$10,'Invoerblad heterogene watergang'!$L$10,IF(A153&lt;='Invoerblad heterogene watergang'!$H$11,'Invoerblad heterogene watergang'!$L$11,IF(A153&lt;='Invoerblad heterogene watergang'!$H$12,'Invoerblad heterogene watergang'!$L$12,IF(A153&lt;='Invoerblad heterogene watergang'!$H$13,'Invoerblad heterogene watergang'!$L$13,IF(A153&lt;='Invoerblad heterogene watergang'!$H$14,'Invoerblad heterogene watergang'!$L$14,IF(A153&lt;='Invoerblad heterogene watergang'!$H$15,'Invoerblad heterogene watergang'!$L$15,IF(A153&lt;='Invoerblad heterogene watergang'!$H$16,'Invoerblad heterogene watergang'!$L$16,IF(A153&lt;='Invoerblad heterogene watergang'!$H$17,'Invoerblad heterogene watergang'!$L$17,""))))))))))</f>
        <v>100</v>
      </c>
      <c r="L153" s="23" t="str">
        <f>(IF(A153&lt;='Invoerblad heterogene watergang'!$H$9,'Invoerblad heterogene watergang'!$M$9,IF(A153&lt;='Invoerblad heterogene watergang'!$H$10,'Invoerblad heterogene watergang'!$M$10,IF(A153&lt;='Invoerblad heterogene watergang'!$H$11,'Invoerblad heterogene watergang'!$M$11,IF(A153&lt;='Invoerblad heterogene watergang'!$H$12,'Invoerblad heterogene watergang'!$M$12,IF(A153&lt;='Invoerblad heterogene watergang'!$H$13,'Invoerblad heterogene watergang'!$M$13,IF(A153&lt;='Invoerblad heterogene watergang'!$H$14,'Invoerblad heterogene watergang'!$M$14,IF(A153&lt;='Invoerblad heterogene watergang'!$H$15,'Invoerblad heterogene watergang'!$M$15,IF(A153&lt;='Invoerblad heterogene watergang'!$H$16,'Invoerblad heterogene watergang'!$M$16,IF(A153&lt;='Invoerblad heterogene watergang'!$H$17,'Invoerblad heterogene watergang'!$M$17,""))))))))))</f>
        <v>Begroeiing volgt bodemverloop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67"/>
      <c r="AD153" s="23"/>
      <c r="AE153" s="23"/>
    </row>
    <row r="154" spans="1:31" s="103" customFormat="1" x14ac:dyDescent="0.35">
      <c r="A154" s="24">
        <f>IF(A153="","",IF((A153+1)&gt;MAX('Invoerblad heterogene watergang'!$H$9:$H$17),"",'Uitgebreide invoer'!A153+(MAX('Invoerblad heterogene watergang'!$H$9:$H$17)/1000)))</f>
        <v>105.00000000000027</v>
      </c>
      <c r="B154" s="23">
        <f>IF(A154&lt;='Invoerblad heterogene watergang'!$H$9,'Invoerblad heterogene watergang'!$J$9,IF(A154&lt;='Invoerblad heterogene watergang'!$H$10,'Invoerblad heterogene watergang'!$J$10,IF(A154&lt;='Invoerblad heterogene watergang'!$H$11,'Invoerblad heterogene watergang'!$J$11,IF(A154&lt;='Invoerblad heterogene watergang'!$H$12,'Invoerblad heterogene watergang'!$J$12,IF(A154&lt;='Invoerblad heterogene watergang'!$H$13,'Invoerblad heterogene watergang'!$J$13,IF(A154&lt;='Invoerblad heterogene watergang'!$H$14,'Invoerblad heterogene watergang'!$J$14,IF(A154&lt;='Invoerblad heterogene watergang'!$H$15,'Invoerblad heterogene watergang'!$J$15,IF(A154&lt;='Invoerblad heterogene watergang'!$H$16,'Invoerblad heterogene watergang'!$J$16,IF(A154&lt;='Invoerblad heterogene watergang'!$H$17,'Invoerblad heterogene watergang'!$J$17,"")))))))))</f>
        <v>0.3</v>
      </c>
      <c r="C154" s="23" t="str">
        <f>IF(A154&lt;='Invoerblad heterogene watergang'!$H$9,'Invoerblad heterogene watergang'!$K$9,IF(A154&lt;='Invoerblad heterogene watergang'!$H$10,'Invoerblad heterogene watergang'!$K$10,IF(A154&lt;='Invoerblad heterogene watergang'!$H$11,'Invoerblad heterogene watergang'!$K$11,IF(A154&lt;='Invoerblad heterogene watergang'!$H$12,'Invoerblad heterogene watergang'!$K$12,IF(A154&lt;='Invoerblad heterogene watergang'!$H$13,'Invoerblad heterogene watergang'!$K$13,IF(A154&lt;='Invoerblad heterogene watergang'!$H$14,'Invoerblad heterogene watergang'!$K$14,IF(A154&lt;='Invoerblad heterogene watergang'!$H$15,'Invoerblad heterogene watergang'!$K$15,IF(A154&lt;='Invoerblad heterogene watergang'!$H$16,'Invoerblad heterogene watergang'!$K$16,IF(A154&lt;='Invoerblad heterogene watergang'!$H$17,'Invoerblad heterogene watergang'!$K$17,"")))))))))</f>
        <v>30 - Grasachtigen en ondergedoken soorten</v>
      </c>
      <c r="D154" s="23">
        <f t="shared" si="2"/>
        <v>30</v>
      </c>
      <c r="E154" s="23">
        <f>'Invoerblad heterogene watergang'!$F$9</f>
        <v>1.5</v>
      </c>
      <c r="F154" s="23">
        <f>'Invoerblad heterogene watergang'!$E$9</f>
        <v>1.2</v>
      </c>
      <c r="G154" s="23">
        <f>'Invoerblad heterogene watergang'!$B$9</f>
        <v>1.2</v>
      </c>
      <c r="H154" s="23">
        <f>'Invoerblad heterogene watergang'!$C$9</f>
        <v>1</v>
      </c>
      <c r="I154" s="23">
        <f>IF(B154="","",IF(A154&lt;='Invoerblad heterogene watergang'!$H$9,'Invoerblad heterogene watergang'!$N$9,IF(A154&lt;='Invoerblad heterogene watergang'!$H$10,'Invoerblad heterogene watergang'!$N$10,IF(A154&lt;='Invoerblad heterogene watergang'!$H$11,'Invoerblad heterogene watergang'!$N$11,IF(A154&lt;='Invoerblad heterogene watergang'!$H$12,'Invoerblad heterogene watergang'!$N$12,IF(A154&lt;='Invoerblad heterogene watergang'!$H$13,'Invoerblad heterogene watergang'!$N$13,IF(A154&lt;='Invoerblad heterogene watergang'!$H$14,'Invoerblad heterogene watergang'!$N$14,IF(A154&lt;='Invoerblad heterogene watergang'!$H$15,'Invoerblad heterogene watergang'!$N$15,IF(A154&lt;='Invoerblad heterogene watergang'!$H$16,'Invoerblad heterogene watergang'!$N$16,IF(A154&lt;='Invoerblad heterogene watergang'!$H$17,'Invoerblad heterogene watergang'!$N$17,""))))))))))</f>
        <v>1</v>
      </c>
      <c r="J154" s="23" t="str">
        <f>IF(A154&lt;='Invoerblad heterogene watergang'!$H$9,'Invoerblad heterogene watergang'!$O$9,IF(A154&lt;='Invoerblad heterogene watergang'!$H$10,'Invoerblad heterogene watergang'!$O$10,IF(A154&lt;='Invoerblad heterogene watergang'!$H$11,'Invoerblad heterogene watergang'!$O$11,IF(A154&lt;='Invoerblad heterogene watergang'!$H$12,'Invoerblad heterogene watergang'!$O$12,IF(A154&lt;='Invoerblad heterogene watergang'!$H$13,'Invoerblad heterogene watergang'!$O$13,IF(A154&lt;='Invoerblad heterogene watergang'!$H$14,'Invoerblad heterogene watergang'!$O$14,IF(A154&lt;='Invoerblad heterogene watergang'!$H$15,'Invoerblad heterogene watergang'!$O$15,IF(A154&lt;='Invoerblad heterogene watergang'!$H$16,'Invoerblad heterogene watergang'!$O$16,IF(A154&lt;='Invoerblad heterogene watergang'!$H$17,'Invoerblad heterogene watergang'!$O$17,"")))))))))</f>
        <v>Nee</v>
      </c>
      <c r="K154" s="23">
        <f>(IF(A154&lt;='Invoerblad heterogene watergang'!$H$9,'Invoerblad heterogene watergang'!$L$9,IF(A154&lt;='Invoerblad heterogene watergang'!$H$10,'Invoerblad heterogene watergang'!$L$10,IF(A154&lt;='Invoerblad heterogene watergang'!$H$11,'Invoerblad heterogene watergang'!$L$11,IF(A154&lt;='Invoerblad heterogene watergang'!$H$12,'Invoerblad heterogene watergang'!$L$12,IF(A154&lt;='Invoerblad heterogene watergang'!$H$13,'Invoerblad heterogene watergang'!$L$13,IF(A154&lt;='Invoerblad heterogene watergang'!$H$14,'Invoerblad heterogene watergang'!$L$14,IF(A154&lt;='Invoerblad heterogene watergang'!$H$15,'Invoerblad heterogene watergang'!$L$15,IF(A154&lt;='Invoerblad heterogene watergang'!$H$16,'Invoerblad heterogene watergang'!$L$16,IF(A154&lt;='Invoerblad heterogene watergang'!$H$17,'Invoerblad heterogene watergang'!$L$17,""))))))))))</f>
        <v>100</v>
      </c>
      <c r="L154" s="23" t="str">
        <f>(IF(A154&lt;='Invoerblad heterogene watergang'!$H$9,'Invoerblad heterogene watergang'!$M$9,IF(A154&lt;='Invoerblad heterogene watergang'!$H$10,'Invoerblad heterogene watergang'!$M$10,IF(A154&lt;='Invoerblad heterogene watergang'!$H$11,'Invoerblad heterogene watergang'!$M$11,IF(A154&lt;='Invoerblad heterogene watergang'!$H$12,'Invoerblad heterogene watergang'!$M$12,IF(A154&lt;='Invoerblad heterogene watergang'!$H$13,'Invoerblad heterogene watergang'!$M$13,IF(A154&lt;='Invoerblad heterogene watergang'!$H$14,'Invoerblad heterogene watergang'!$M$14,IF(A154&lt;='Invoerblad heterogene watergang'!$H$15,'Invoerblad heterogene watergang'!$M$15,IF(A154&lt;='Invoerblad heterogene watergang'!$H$16,'Invoerblad heterogene watergang'!$M$16,IF(A154&lt;='Invoerblad heterogene watergang'!$H$17,'Invoerblad heterogene watergang'!$M$17,""))))))))))</f>
        <v>Begroeiing volgt bodemverloop</v>
      </c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67"/>
      <c r="AD154" s="23"/>
      <c r="AE154" s="23"/>
    </row>
    <row r="155" spans="1:31" s="103" customFormat="1" x14ac:dyDescent="0.35">
      <c r="A155" s="24">
        <f>IF(A154="","",IF((A154+1)&gt;MAX('Invoerblad heterogene watergang'!$H$9:$H$17),"",'Uitgebreide invoer'!A154+(MAX('Invoerblad heterogene watergang'!$H$9:$H$17)/1000)))</f>
        <v>105.70000000000027</v>
      </c>
      <c r="B155" s="23">
        <f>IF(A155&lt;='Invoerblad heterogene watergang'!$H$9,'Invoerblad heterogene watergang'!$J$9,IF(A155&lt;='Invoerblad heterogene watergang'!$H$10,'Invoerblad heterogene watergang'!$J$10,IF(A155&lt;='Invoerblad heterogene watergang'!$H$11,'Invoerblad heterogene watergang'!$J$11,IF(A155&lt;='Invoerblad heterogene watergang'!$H$12,'Invoerblad heterogene watergang'!$J$12,IF(A155&lt;='Invoerblad heterogene watergang'!$H$13,'Invoerblad heterogene watergang'!$J$13,IF(A155&lt;='Invoerblad heterogene watergang'!$H$14,'Invoerblad heterogene watergang'!$J$14,IF(A155&lt;='Invoerblad heterogene watergang'!$H$15,'Invoerblad heterogene watergang'!$J$15,IF(A155&lt;='Invoerblad heterogene watergang'!$H$16,'Invoerblad heterogene watergang'!$J$16,IF(A155&lt;='Invoerblad heterogene watergang'!$H$17,'Invoerblad heterogene watergang'!$J$17,"")))))))))</f>
        <v>0.3</v>
      </c>
      <c r="C155" s="23" t="str">
        <f>IF(A155&lt;='Invoerblad heterogene watergang'!$H$9,'Invoerblad heterogene watergang'!$K$9,IF(A155&lt;='Invoerblad heterogene watergang'!$H$10,'Invoerblad heterogene watergang'!$K$10,IF(A155&lt;='Invoerblad heterogene watergang'!$H$11,'Invoerblad heterogene watergang'!$K$11,IF(A155&lt;='Invoerblad heterogene watergang'!$H$12,'Invoerblad heterogene watergang'!$K$12,IF(A155&lt;='Invoerblad heterogene watergang'!$H$13,'Invoerblad heterogene watergang'!$K$13,IF(A155&lt;='Invoerblad heterogene watergang'!$H$14,'Invoerblad heterogene watergang'!$K$14,IF(A155&lt;='Invoerblad heterogene watergang'!$H$15,'Invoerblad heterogene watergang'!$K$15,IF(A155&lt;='Invoerblad heterogene watergang'!$H$16,'Invoerblad heterogene watergang'!$K$16,IF(A155&lt;='Invoerblad heterogene watergang'!$H$17,'Invoerblad heterogene watergang'!$K$17,"")))))))))</f>
        <v>30 - Grasachtigen en ondergedoken soorten</v>
      </c>
      <c r="D155" s="23">
        <f t="shared" si="2"/>
        <v>30</v>
      </c>
      <c r="E155" s="23">
        <f>'Invoerblad heterogene watergang'!$F$9</f>
        <v>1.5</v>
      </c>
      <c r="F155" s="23">
        <f>'Invoerblad heterogene watergang'!$E$9</f>
        <v>1.2</v>
      </c>
      <c r="G155" s="23">
        <f>'Invoerblad heterogene watergang'!$B$9</f>
        <v>1.2</v>
      </c>
      <c r="H155" s="23">
        <f>'Invoerblad heterogene watergang'!$C$9</f>
        <v>1</v>
      </c>
      <c r="I155" s="23">
        <f>IF(B155="","",IF(A155&lt;='Invoerblad heterogene watergang'!$H$9,'Invoerblad heterogene watergang'!$N$9,IF(A155&lt;='Invoerblad heterogene watergang'!$H$10,'Invoerblad heterogene watergang'!$N$10,IF(A155&lt;='Invoerblad heterogene watergang'!$H$11,'Invoerblad heterogene watergang'!$N$11,IF(A155&lt;='Invoerblad heterogene watergang'!$H$12,'Invoerblad heterogene watergang'!$N$12,IF(A155&lt;='Invoerblad heterogene watergang'!$H$13,'Invoerblad heterogene watergang'!$N$13,IF(A155&lt;='Invoerblad heterogene watergang'!$H$14,'Invoerblad heterogene watergang'!$N$14,IF(A155&lt;='Invoerblad heterogene watergang'!$H$15,'Invoerblad heterogene watergang'!$N$15,IF(A155&lt;='Invoerblad heterogene watergang'!$H$16,'Invoerblad heterogene watergang'!$N$16,IF(A155&lt;='Invoerblad heterogene watergang'!$H$17,'Invoerblad heterogene watergang'!$N$17,""))))))))))</f>
        <v>1</v>
      </c>
      <c r="J155" s="23" t="str">
        <f>IF(A155&lt;='Invoerblad heterogene watergang'!$H$9,'Invoerblad heterogene watergang'!$O$9,IF(A155&lt;='Invoerblad heterogene watergang'!$H$10,'Invoerblad heterogene watergang'!$O$10,IF(A155&lt;='Invoerblad heterogene watergang'!$H$11,'Invoerblad heterogene watergang'!$O$11,IF(A155&lt;='Invoerblad heterogene watergang'!$H$12,'Invoerblad heterogene watergang'!$O$12,IF(A155&lt;='Invoerblad heterogene watergang'!$H$13,'Invoerblad heterogene watergang'!$O$13,IF(A155&lt;='Invoerblad heterogene watergang'!$H$14,'Invoerblad heterogene watergang'!$O$14,IF(A155&lt;='Invoerblad heterogene watergang'!$H$15,'Invoerblad heterogene watergang'!$O$15,IF(A155&lt;='Invoerblad heterogene watergang'!$H$16,'Invoerblad heterogene watergang'!$O$16,IF(A155&lt;='Invoerblad heterogene watergang'!$H$17,'Invoerblad heterogene watergang'!$O$17,"")))))))))</f>
        <v>Nee</v>
      </c>
      <c r="K155" s="23">
        <f>(IF(A155&lt;='Invoerblad heterogene watergang'!$H$9,'Invoerblad heterogene watergang'!$L$9,IF(A155&lt;='Invoerblad heterogene watergang'!$H$10,'Invoerblad heterogene watergang'!$L$10,IF(A155&lt;='Invoerblad heterogene watergang'!$H$11,'Invoerblad heterogene watergang'!$L$11,IF(A155&lt;='Invoerblad heterogene watergang'!$H$12,'Invoerblad heterogene watergang'!$L$12,IF(A155&lt;='Invoerblad heterogene watergang'!$H$13,'Invoerblad heterogene watergang'!$L$13,IF(A155&lt;='Invoerblad heterogene watergang'!$H$14,'Invoerblad heterogene watergang'!$L$14,IF(A155&lt;='Invoerblad heterogene watergang'!$H$15,'Invoerblad heterogene watergang'!$L$15,IF(A155&lt;='Invoerblad heterogene watergang'!$H$16,'Invoerblad heterogene watergang'!$L$16,IF(A155&lt;='Invoerblad heterogene watergang'!$H$17,'Invoerblad heterogene watergang'!$L$17,""))))))))))</f>
        <v>100</v>
      </c>
      <c r="L155" s="23" t="str">
        <f>(IF(A155&lt;='Invoerblad heterogene watergang'!$H$9,'Invoerblad heterogene watergang'!$M$9,IF(A155&lt;='Invoerblad heterogene watergang'!$H$10,'Invoerblad heterogene watergang'!$M$10,IF(A155&lt;='Invoerblad heterogene watergang'!$H$11,'Invoerblad heterogene watergang'!$M$11,IF(A155&lt;='Invoerblad heterogene watergang'!$H$12,'Invoerblad heterogene watergang'!$M$12,IF(A155&lt;='Invoerblad heterogene watergang'!$H$13,'Invoerblad heterogene watergang'!$M$13,IF(A155&lt;='Invoerblad heterogene watergang'!$H$14,'Invoerblad heterogene watergang'!$M$14,IF(A155&lt;='Invoerblad heterogene watergang'!$H$15,'Invoerblad heterogene watergang'!$M$15,IF(A155&lt;='Invoerblad heterogene watergang'!$H$16,'Invoerblad heterogene watergang'!$M$16,IF(A155&lt;='Invoerblad heterogene watergang'!$H$17,'Invoerblad heterogene watergang'!$M$17,""))))))))))</f>
        <v>Begroeiing volgt bodemverloop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67"/>
      <c r="AD155" s="23"/>
      <c r="AE155" s="23"/>
    </row>
    <row r="156" spans="1:31" s="103" customFormat="1" x14ac:dyDescent="0.35">
      <c r="A156" s="24">
        <f>IF(A155="","",IF((A155+1)&gt;MAX('Invoerblad heterogene watergang'!$H$9:$H$17),"",'Uitgebreide invoer'!A155+(MAX('Invoerblad heterogene watergang'!$H$9:$H$17)/1000)))</f>
        <v>106.40000000000028</v>
      </c>
      <c r="B156" s="23">
        <f>IF(A156&lt;='Invoerblad heterogene watergang'!$H$9,'Invoerblad heterogene watergang'!$J$9,IF(A156&lt;='Invoerblad heterogene watergang'!$H$10,'Invoerblad heterogene watergang'!$J$10,IF(A156&lt;='Invoerblad heterogene watergang'!$H$11,'Invoerblad heterogene watergang'!$J$11,IF(A156&lt;='Invoerblad heterogene watergang'!$H$12,'Invoerblad heterogene watergang'!$J$12,IF(A156&lt;='Invoerblad heterogene watergang'!$H$13,'Invoerblad heterogene watergang'!$J$13,IF(A156&lt;='Invoerblad heterogene watergang'!$H$14,'Invoerblad heterogene watergang'!$J$14,IF(A156&lt;='Invoerblad heterogene watergang'!$H$15,'Invoerblad heterogene watergang'!$J$15,IF(A156&lt;='Invoerblad heterogene watergang'!$H$16,'Invoerblad heterogene watergang'!$J$16,IF(A156&lt;='Invoerblad heterogene watergang'!$H$17,'Invoerblad heterogene watergang'!$J$17,"")))))))))</f>
        <v>0.3</v>
      </c>
      <c r="C156" s="23" t="str">
        <f>IF(A156&lt;='Invoerblad heterogene watergang'!$H$9,'Invoerblad heterogene watergang'!$K$9,IF(A156&lt;='Invoerblad heterogene watergang'!$H$10,'Invoerblad heterogene watergang'!$K$10,IF(A156&lt;='Invoerblad heterogene watergang'!$H$11,'Invoerblad heterogene watergang'!$K$11,IF(A156&lt;='Invoerblad heterogene watergang'!$H$12,'Invoerblad heterogene watergang'!$K$12,IF(A156&lt;='Invoerblad heterogene watergang'!$H$13,'Invoerblad heterogene watergang'!$K$13,IF(A156&lt;='Invoerblad heterogene watergang'!$H$14,'Invoerblad heterogene watergang'!$K$14,IF(A156&lt;='Invoerblad heterogene watergang'!$H$15,'Invoerblad heterogene watergang'!$K$15,IF(A156&lt;='Invoerblad heterogene watergang'!$H$16,'Invoerblad heterogene watergang'!$K$16,IF(A156&lt;='Invoerblad heterogene watergang'!$H$17,'Invoerblad heterogene watergang'!$K$17,"")))))))))</f>
        <v>30 - Grasachtigen en ondergedoken soorten</v>
      </c>
      <c r="D156" s="23">
        <f t="shared" si="2"/>
        <v>30</v>
      </c>
      <c r="E156" s="23">
        <f>'Invoerblad heterogene watergang'!$F$9</f>
        <v>1.5</v>
      </c>
      <c r="F156" s="23">
        <f>'Invoerblad heterogene watergang'!$E$9</f>
        <v>1.2</v>
      </c>
      <c r="G156" s="23">
        <f>'Invoerblad heterogene watergang'!$B$9</f>
        <v>1.2</v>
      </c>
      <c r="H156" s="23">
        <f>'Invoerblad heterogene watergang'!$C$9</f>
        <v>1</v>
      </c>
      <c r="I156" s="23">
        <f>IF(B156="","",IF(A156&lt;='Invoerblad heterogene watergang'!$H$9,'Invoerblad heterogene watergang'!$N$9,IF(A156&lt;='Invoerblad heterogene watergang'!$H$10,'Invoerblad heterogene watergang'!$N$10,IF(A156&lt;='Invoerblad heterogene watergang'!$H$11,'Invoerblad heterogene watergang'!$N$11,IF(A156&lt;='Invoerblad heterogene watergang'!$H$12,'Invoerblad heterogene watergang'!$N$12,IF(A156&lt;='Invoerblad heterogene watergang'!$H$13,'Invoerblad heterogene watergang'!$N$13,IF(A156&lt;='Invoerblad heterogene watergang'!$H$14,'Invoerblad heterogene watergang'!$N$14,IF(A156&lt;='Invoerblad heterogene watergang'!$H$15,'Invoerblad heterogene watergang'!$N$15,IF(A156&lt;='Invoerblad heterogene watergang'!$H$16,'Invoerblad heterogene watergang'!$N$16,IF(A156&lt;='Invoerblad heterogene watergang'!$H$17,'Invoerblad heterogene watergang'!$N$17,""))))))))))</f>
        <v>1</v>
      </c>
      <c r="J156" s="23" t="str">
        <f>IF(A156&lt;='Invoerblad heterogene watergang'!$H$9,'Invoerblad heterogene watergang'!$O$9,IF(A156&lt;='Invoerblad heterogene watergang'!$H$10,'Invoerblad heterogene watergang'!$O$10,IF(A156&lt;='Invoerblad heterogene watergang'!$H$11,'Invoerblad heterogene watergang'!$O$11,IF(A156&lt;='Invoerblad heterogene watergang'!$H$12,'Invoerblad heterogene watergang'!$O$12,IF(A156&lt;='Invoerblad heterogene watergang'!$H$13,'Invoerblad heterogene watergang'!$O$13,IF(A156&lt;='Invoerblad heterogene watergang'!$H$14,'Invoerblad heterogene watergang'!$O$14,IF(A156&lt;='Invoerblad heterogene watergang'!$H$15,'Invoerblad heterogene watergang'!$O$15,IF(A156&lt;='Invoerblad heterogene watergang'!$H$16,'Invoerblad heterogene watergang'!$O$16,IF(A156&lt;='Invoerblad heterogene watergang'!$H$17,'Invoerblad heterogene watergang'!$O$17,"")))))))))</f>
        <v>Nee</v>
      </c>
      <c r="K156" s="23">
        <f>(IF(A156&lt;='Invoerblad heterogene watergang'!$H$9,'Invoerblad heterogene watergang'!$L$9,IF(A156&lt;='Invoerblad heterogene watergang'!$H$10,'Invoerblad heterogene watergang'!$L$10,IF(A156&lt;='Invoerblad heterogene watergang'!$H$11,'Invoerblad heterogene watergang'!$L$11,IF(A156&lt;='Invoerblad heterogene watergang'!$H$12,'Invoerblad heterogene watergang'!$L$12,IF(A156&lt;='Invoerblad heterogene watergang'!$H$13,'Invoerblad heterogene watergang'!$L$13,IF(A156&lt;='Invoerblad heterogene watergang'!$H$14,'Invoerblad heterogene watergang'!$L$14,IF(A156&lt;='Invoerblad heterogene watergang'!$H$15,'Invoerblad heterogene watergang'!$L$15,IF(A156&lt;='Invoerblad heterogene watergang'!$H$16,'Invoerblad heterogene watergang'!$L$16,IF(A156&lt;='Invoerblad heterogene watergang'!$H$17,'Invoerblad heterogene watergang'!$L$17,""))))))))))</f>
        <v>100</v>
      </c>
      <c r="L156" s="23" t="str">
        <f>(IF(A156&lt;='Invoerblad heterogene watergang'!$H$9,'Invoerblad heterogene watergang'!$M$9,IF(A156&lt;='Invoerblad heterogene watergang'!$H$10,'Invoerblad heterogene watergang'!$M$10,IF(A156&lt;='Invoerblad heterogene watergang'!$H$11,'Invoerblad heterogene watergang'!$M$11,IF(A156&lt;='Invoerblad heterogene watergang'!$H$12,'Invoerblad heterogene watergang'!$M$12,IF(A156&lt;='Invoerblad heterogene watergang'!$H$13,'Invoerblad heterogene watergang'!$M$13,IF(A156&lt;='Invoerblad heterogene watergang'!$H$14,'Invoerblad heterogene watergang'!$M$14,IF(A156&lt;='Invoerblad heterogene watergang'!$H$15,'Invoerblad heterogene watergang'!$M$15,IF(A156&lt;='Invoerblad heterogene watergang'!$H$16,'Invoerblad heterogene watergang'!$M$16,IF(A156&lt;='Invoerblad heterogene watergang'!$H$17,'Invoerblad heterogene watergang'!$M$17,""))))))))))</f>
        <v>Begroeiing volgt bodemverloop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67"/>
      <c r="AD156" s="23"/>
      <c r="AE156" s="23"/>
    </row>
    <row r="157" spans="1:31" s="103" customFormat="1" x14ac:dyDescent="0.35">
      <c r="A157" s="24">
        <f>IF(A156="","",IF((A156+1)&gt;MAX('Invoerblad heterogene watergang'!$H$9:$H$17),"",'Uitgebreide invoer'!A156+(MAX('Invoerblad heterogene watergang'!$H$9:$H$17)/1000)))</f>
        <v>107.10000000000028</v>
      </c>
      <c r="B157" s="23">
        <f>IF(A157&lt;='Invoerblad heterogene watergang'!$H$9,'Invoerblad heterogene watergang'!$J$9,IF(A157&lt;='Invoerblad heterogene watergang'!$H$10,'Invoerblad heterogene watergang'!$J$10,IF(A157&lt;='Invoerblad heterogene watergang'!$H$11,'Invoerblad heterogene watergang'!$J$11,IF(A157&lt;='Invoerblad heterogene watergang'!$H$12,'Invoerblad heterogene watergang'!$J$12,IF(A157&lt;='Invoerblad heterogene watergang'!$H$13,'Invoerblad heterogene watergang'!$J$13,IF(A157&lt;='Invoerblad heterogene watergang'!$H$14,'Invoerblad heterogene watergang'!$J$14,IF(A157&lt;='Invoerblad heterogene watergang'!$H$15,'Invoerblad heterogene watergang'!$J$15,IF(A157&lt;='Invoerblad heterogene watergang'!$H$16,'Invoerblad heterogene watergang'!$J$16,IF(A157&lt;='Invoerblad heterogene watergang'!$H$17,'Invoerblad heterogene watergang'!$J$17,"")))))))))</f>
        <v>0.3</v>
      </c>
      <c r="C157" s="23" t="str">
        <f>IF(A157&lt;='Invoerblad heterogene watergang'!$H$9,'Invoerblad heterogene watergang'!$K$9,IF(A157&lt;='Invoerblad heterogene watergang'!$H$10,'Invoerblad heterogene watergang'!$K$10,IF(A157&lt;='Invoerblad heterogene watergang'!$H$11,'Invoerblad heterogene watergang'!$K$11,IF(A157&lt;='Invoerblad heterogene watergang'!$H$12,'Invoerblad heterogene watergang'!$K$12,IF(A157&lt;='Invoerblad heterogene watergang'!$H$13,'Invoerblad heterogene watergang'!$K$13,IF(A157&lt;='Invoerblad heterogene watergang'!$H$14,'Invoerblad heterogene watergang'!$K$14,IF(A157&lt;='Invoerblad heterogene watergang'!$H$15,'Invoerblad heterogene watergang'!$K$15,IF(A157&lt;='Invoerblad heterogene watergang'!$H$16,'Invoerblad heterogene watergang'!$K$16,IF(A157&lt;='Invoerblad heterogene watergang'!$H$17,'Invoerblad heterogene watergang'!$K$17,"")))))))))</f>
        <v>30 - Grasachtigen en ondergedoken soorten</v>
      </c>
      <c r="D157" s="23">
        <f t="shared" si="2"/>
        <v>30</v>
      </c>
      <c r="E157" s="23">
        <f>'Invoerblad heterogene watergang'!$F$9</f>
        <v>1.5</v>
      </c>
      <c r="F157" s="23">
        <f>'Invoerblad heterogene watergang'!$E$9</f>
        <v>1.2</v>
      </c>
      <c r="G157" s="23">
        <f>'Invoerblad heterogene watergang'!$B$9</f>
        <v>1.2</v>
      </c>
      <c r="H157" s="23">
        <f>'Invoerblad heterogene watergang'!$C$9</f>
        <v>1</v>
      </c>
      <c r="I157" s="23">
        <f>IF(B157="","",IF(A157&lt;='Invoerblad heterogene watergang'!$H$9,'Invoerblad heterogene watergang'!$N$9,IF(A157&lt;='Invoerblad heterogene watergang'!$H$10,'Invoerblad heterogene watergang'!$N$10,IF(A157&lt;='Invoerblad heterogene watergang'!$H$11,'Invoerblad heterogene watergang'!$N$11,IF(A157&lt;='Invoerblad heterogene watergang'!$H$12,'Invoerblad heterogene watergang'!$N$12,IF(A157&lt;='Invoerblad heterogene watergang'!$H$13,'Invoerblad heterogene watergang'!$N$13,IF(A157&lt;='Invoerblad heterogene watergang'!$H$14,'Invoerblad heterogene watergang'!$N$14,IF(A157&lt;='Invoerblad heterogene watergang'!$H$15,'Invoerblad heterogene watergang'!$N$15,IF(A157&lt;='Invoerblad heterogene watergang'!$H$16,'Invoerblad heterogene watergang'!$N$16,IF(A157&lt;='Invoerblad heterogene watergang'!$H$17,'Invoerblad heterogene watergang'!$N$17,""))))))))))</f>
        <v>1</v>
      </c>
      <c r="J157" s="23" t="str">
        <f>IF(A157&lt;='Invoerblad heterogene watergang'!$H$9,'Invoerblad heterogene watergang'!$O$9,IF(A157&lt;='Invoerblad heterogene watergang'!$H$10,'Invoerblad heterogene watergang'!$O$10,IF(A157&lt;='Invoerblad heterogene watergang'!$H$11,'Invoerblad heterogene watergang'!$O$11,IF(A157&lt;='Invoerblad heterogene watergang'!$H$12,'Invoerblad heterogene watergang'!$O$12,IF(A157&lt;='Invoerblad heterogene watergang'!$H$13,'Invoerblad heterogene watergang'!$O$13,IF(A157&lt;='Invoerblad heterogene watergang'!$H$14,'Invoerblad heterogene watergang'!$O$14,IF(A157&lt;='Invoerblad heterogene watergang'!$H$15,'Invoerblad heterogene watergang'!$O$15,IF(A157&lt;='Invoerblad heterogene watergang'!$H$16,'Invoerblad heterogene watergang'!$O$16,IF(A157&lt;='Invoerblad heterogene watergang'!$H$17,'Invoerblad heterogene watergang'!$O$17,"")))))))))</f>
        <v>Nee</v>
      </c>
      <c r="K157" s="23">
        <f>(IF(A157&lt;='Invoerblad heterogene watergang'!$H$9,'Invoerblad heterogene watergang'!$L$9,IF(A157&lt;='Invoerblad heterogene watergang'!$H$10,'Invoerblad heterogene watergang'!$L$10,IF(A157&lt;='Invoerblad heterogene watergang'!$H$11,'Invoerblad heterogene watergang'!$L$11,IF(A157&lt;='Invoerblad heterogene watergang'!$H$12,'Invoerblad heterogene watergang'!$L$12,IF(A157&lt;='Invoerblad heterogene watergang'!$H$13,'Invoerblad heterogene watergang'!$L$13,IF(A157&lt;='Invoerblad heterogene watergang'!$H$14,'Invoerblad heterogene watergang'!$L$14,IF(A157&lt;='Invoerblad heterogene watergang'!$H$15,'Invoerblad heterogene watergang'!$L$15,IF(A157&lt;='Invoerblad heterogene watergang'!$H$16,'Invoerblad heterogene watergang'!$L$16,IF(A157&lt;='Invoerblad heterogene watergang'!$H$17,'Invoerblad heterogene watergang'!$L$17,""))))))))))</f>
        <v>100</v>
      </c>
      <c r="L157" s="23" t="str">
        <f>(IF(A157&lt;='Invoerblad heterogene watergang'!$H$9,'Invoerblad heterogene watergang'!$M$9,IF(A157&lt;='Invoerblad heterogene watergang'!$H$10,'Invoerblad heterogene watergang'!$M$10,IF(A157&lt;='Invoerblad heterogene watergang'!$H$11,'Invoerblad heterogene watergang'!$M$11,IF(A157&lt;='Invoerblad heterogene watergang'!$H$12,'Invoerblad heterogene watergang'!$M$12,IF(A157&lt;='Invoerblad heterogene watergang'!$H$13,'Invoerblad heterogene watergang'!$M$13,IF(A157&lt;='Invoerblad heterogene watergang'!$H$14,'Invoerblad heterogene watergang'!$M$14,IF(A157&lt;='Invoerblad heterogene watergang'!$H$15,'Invoerblad heterogene watergang'!$M$15,IF(A157&lt;='Invoerblad heterogene watergang'!$H$16,'Invoerblad heterogene watergang'!$M$16,IF(A157&lt;='Invoerblad heterogene watergang'!$H$17,'Invoerblad heterogene watergang'!$M$17,""))))))))))</f>
        <v>Begroeiing volgt bodemverloop</v>
      </c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67"/>
      <c r="AD157" s="23"/>
      <c r="AE157" s="23"/>
    </row>
    <row r="158" spans="1:31" s="103" customFormat="1" x14ac:dyDescent="0.35">
      <c r="A158" s="24">
        <f>IF(A157="","",IF((A157+1)&gt;MAX('Invoerblad heterogene watergang'!$H$9:$H$17),"",'Uitgebreide invoer'!A157+(MAX('Invoerblad heterogene watergang'!$H$9:$H$17)/1000)))</f>
        <v>107.80000000000028</v>
      </c>
      <c r="B158" s="23">
        <f>IF(A158&lt;='Invoerblad heterogene watergang'!$H$9,'Invoerblad heterogene watergang'!$J$9,IF(A158&lt;='Invoerblad heterogene watergang'!$H$10,'Invoerblad heterogene watergang'!$J$10,IF(A158&lt;='Invoerblad heterogene watergang'!$H$11,'Invoerblad heterogene watergang'!$J$11,IF(A158&lt;='Invoerblad heterogene watergang'!$H$12,'Invoerblad heterogene watergang'!$J$12,IF(A158&lt;='Invoerblad heterogene watergang'!$H$13,'Invoerblad heterogene watergang'!$J$13,IF(A158&lt;='Invoerblad heterogene watergang'!$H$14,'Invoerblad heterogene watergang'!$J$14,IF(A158&lt;='Invoerblad heterogene watergang'!$H$15,'Invoerblad heterogene watergang'!$J$15,IF(A158&lt;='Invoerblad heterogene watergang'!$H$16,'Invoerblad heterogene watergang'!$J$16,IF(A158&lt;='Invoerblad heterogene watergang'!$H$17,'Invoerblad heterogene watergang'!$J$17,"")))))))))</f>
        <v>0.3</v>
      </c>
      <c r="C158" s="23" t="str">
        <f>IF(A158&lt;='Invoerblad heterogene watergang'!$H$9,'Invoerblad heterogene watergang'!$K$9,IF(A158&lt;='Invoerblad heterogene watergang'!$H$10,'Invoerblad heterogene watergang'!$K$10,IF(A158&lt;='Invoerblad heterogene watergang'!$H$11,'Invoerblad heterogene watergang'!$K$11,IF(A158&lt;='Invoerblad heterogene watergang'!$H$12,'Invoerblad heterogene watergang'!$K$12,IF(A158&lt;='Invoerblad heterogene watergang'!$H$13,'Invoerblad heterogene watergang'!$K$13,IF(A158&lt;='Invoerblad heterogene watergang'!$H$14,'Invoerblad heterogene watergang'!$K$14,IF(A158&lt;='Invoerblad heterogene watergang'!$H$15,'Invoerblad heterogene watergang'!$K$15,IF(A158&lt;='Invoerblad heterogene watergang'!$H$16,'Invoerblad heterogene watergang'!$K$16,IF(A158&lt;='Invoerblad heterogene watergang'!$H$17,'Invoerblad heterogene watergang'!$K$17,"")))))))))</f>
        <v>30 - Grasachtigen en ondergedoken soorten</v>
      </c>
      <c r="D158" s="23">
        <f t="shared" si="2"/>
        <v>30</v>
      </c>
      <c r="E158" s="23">
        <f>'Invoerblad heterogene watergang'!$F$9</f>
        <v>1.5</v>
      </c>
      <c r="F158" s="23">
        <f>'Invoerblad heterogene watergang'!$E$9</f>
        <v>1.2</v>
      </c>
      <c r="G158" s="23">
        <f>'Invoerblad heterogene watergang'!$B$9</f>
        <v>1.2</v>
      </c>
      <c r="H158" s="23">
        <f>'Invoerblad heterogene watergang'!$C$9</f>
        <v>1</v>
      </c>
      <c r="I158" s="23">
        <f>IF(B158="","",IF(A158&lt;='Invoerblad heterogene watergang'!$H$9,'Invoerblad heterogene watergang'!$N$9,IF(A158&lt;='Invoerblad heterogene watergang'!$H$10,'Invoerblad heterogene watergang'!$N$10,IF(A158&lt;='Invoerblad heterogene watergang'!$H$11,'Invoerblad heterogene watergang'!$N$11,IF(A158&lt;='Invoerblad heterogene watergang'!$H$12,'Invoerblad heterogene watergang'!$N$12,IF(A158&lt;='Invoerblad heterogene watergang'!$H$13,'Invoerblad heterogene watergang'!$N$13,IF(A158&lt;='Invoerblad heterogene watergang'!$H$14,'Invoerblad heterogene watergang'!$N$14,IF(A158&lt;='Invoerblad heterogene watergang'!$H$15,'Invoerblad heterogene watergang'!$N$15,IF(A158&lt;='Invoerblad heterogene watergang'!$H$16,'Invoerblad heterogene watergang'!$N$16,IF(A158&lt;='Invoerblad heterogene watergang'!$H$17,'Invoerblad heterogene watergang'!$N$17,""))))))))))</f>
        <v>1</v>
      </c>
      <c r="J158" s="23" t="str">
        <f>IF(A158&lt;='Invoerblad heterogene watergang'!$H$9,'Invoerblad heterogene watergang'!$O$9,IF(A158&lt;='Invoerblad heterogene watergang'!$H$10,'Invoerblad heterogene watergang'!$O$10,IF(A158&lt;='Invoerblad heterogene watergang'!$H$11,'Invoerblad heterogene watergang'!$O$11,IF(A158&lt;='Invoerblad heterogene watergang'!$H$12,'Invoerblad heterogene watergang'!$O$12,IF(A158&lt;='Invoerblad heterogene watergang'!$H$13,'Invoerblad heterogene watergang'!$O$13,IF(A158&lt;='Invoerblad heterogene watergang'!$H$14,'Invoerblad heterogene watergang'!$O$14,IF(A158&lt;='Invoerblad heterogene watergang'!$H$15,'Invoerblad heterogene watergang'!$O$15,IF(A158&lt;='Invoerblad heterogene watergang'!$H$16,'Invoerblad heterogene watergang'!$O$16,IF(A158&lt;='Invoerblad heterogene watergang'!$H$17,'Invoerblad heterogene watergang'!$O$17,"")))))))))</f>
        <v>Nee</v>
      </c>
      <c r="K158" s="23">
        <f>(IF(A158&lt;='Invoerblad heterogene watergang'!$H$9,'Invoerblad heterogene watergang'!$L$9,IF(A158&lt;='Invoerblad heterogene watergang'!$H$10,'Invoerblad heterogene watergang'!$L$10,IF(A158&lt;='Invoerblad heterogene watergang'!$H$11,'Invoerblad heterogene watergang'!$L$11,IF(A158&lt;='Invoerblad heterogene watergang'!$H$12,'Invoerblad heterogene watergang'!$L$12,IF(A158&lt;='Invoerblad heterogene watergang'!$H$13,'Invoerblad heterogene watergang'!$L$13,IF(A158&lt;='Invoerblad heterogene watergang'!$H$14,'Invoerblad heterogene watergang'!$L$14,IF(A158&lt;='Invoerblad heterogene watergang'!$H$15,'Invoerblad heterogene watergang'!$L$15,IF(A158&lt;='Invoerblad heterogene watergang'!$H$16,'Invoerblad heterogene watergang'!$L$16,IF(A158&lt;='Invoerblad heterogene watergang'!$H$17,'Invoerblad heterogene watergang'!$L$17,""))))))))))</f>
        <v>100</v>
      </c>
      <c r="L158" s="23" t="str">
        <f>(IF(A158&lt;='Invoerblad heterogene watergang'!$H$9,'Invoerblad heterogene watergang'!$M$9,IF(A158&lt;='Invoerblad heterogene watergang'!$H$10,'Invoerblad heterogene watergang'!$M$10,IF(A158&lt;='Invoerblad heterogene watergang'!$H$11,'Invoerblad heterogene watergang'!$M$11,IF(A158&lt;='Invoerblad heterogene watergang'!$H$12,'Invoerblad heterogene watergang'!$M$12,IF(A158&lt;='Invoerblad heterogene watergang'!$H$13,'Invoerblad heterogene watergang'!$M$13,IF(A158&lt;='Invoerblad heterogene watergang'!$H$14,'Invoerblad heterogene watergang'!$M$14,IF(A158&lt;='Invoerblad heterogene watergang'!$H$15,'Invoerblad heterogene watergang'!$M$15,IF(A158&lt;='Invoerblad heterogene watergang'!$H$16,'Invoerblad heterogene watergang'!$M$16,IF(A158&lt;='Invoerblad heterogene watergang'!$H$17,'Invoerblad heterogene watergang'!$M$17,""))))))))))</f>
        <v>Begroeiing volgt bodemverloop</v>
      </c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67"/>
      <c r="AD158" s="23"/>
      <c r="AE158" s="23"/>
    </row>
    <row r="159" spans="1:31" s="103" customFormat="1" x14ac:dyDescent="0.35">
      <c r="A159" s="24">
        <f>IF(A158="","",IF((A158+1)&gt;MAX('Invoerblad heterogene watergang'!$H$9:$H$17),"",'Uitgebreide invoer'!A158+(MAX('Invoerblad heterogene watergang'!$H$9:$H$17)/1000)))</f>
        <v>108.50000000000028</v>
      </c>
      <c r="B159" s="23">
        <f>IF(A159&lt;='Invoerblad heterogene watergang'!$H$9,'Invoerblad heterogene watergang'!$J$9,IF(A159&lt;='Invoerblad heterogene watergang'!$H$10,'Invoerblad heterogene watergang'!$J$10,IF(A159&lt;='Invoerblad heterogene watergang'!$H$11,'Invoerblad heterogene watergang'!$J$11,IF(A159&lt;='Invoerblad heterogene watergang'!$H$12,'Invoerblad heterogene watergang'!$J$12,IF(A159&lt;='Invoerblad heterogene watergang'!$H$13,'Invoerblad heterogene watergang'!$J$13,IF(A159&lt;='Invoerblad heterogene watergang'!$H$14,'Invoerblad heterogene watergang'!$J$14,IF(A159&lt;='Invoerblad heterogene watergang'!$H$15,'Invoerblad heterogene watergang'!$J$15,IF(A159&lt;='Invoerblad heterogene watergang'!$H$16,'Invoerblad heterogene watergang'!$J$16,IF(A159&lt;='Invoerblad heterogene watergang'!$H$17,'Invoerblad heterogene watergang'!$J$17,"")))))))))</f>
        <v>0.3</v>
      </c>
      <c r="C159" s="23" t="str">
        <f>IF(A159&lt;='Invoerblad heterogene watergang'!$H$9,'Invoerblad heterogene watergang'!$K$9,IF(A159&lt;='Invoerblad heterogene watergang'!$H$10,'Invoerblad heterogene watergang'!$K$10,IF(A159&lt;='Invoerblad heterogene watergang'!$H$11,'Invoerblad heterogene watergang'!$K$11,IF(A159&lt;='Invoerblad heterogene watergang'!$H$12,'Invoerblad heterogene watergang'!$K$12,IF(A159&lt;='Invoerblad heterogene watergang'!$H$13,'Invoerblad heterogene watergang'!$K$13,IF(A159&lt;='Invoerblad heterogene watergang'!$H$14,'Invoerblad heterogene watergang'!$K$14,IF(A159&lt;='Invoerblad heterogene watergang'!$H$15,'Invoerblad heterogene watergang'!$K$15,IF(A159&lt;='Invoerblad heterogene watergang'!$H$16,'Invoerblad heterogene watergang'!$K$16,IF(A159&lt;='Invoerblad heterogene watergang'!$H$17,'Invoerblad heterogene watergang'!$K$17,"")))))))))</f>
        <v>30 - Grasachtigen en ondergedoken soorten</v>
      </c>
      <c r="D159" s="23">
        <f t="shared" si="2"/>
        <v>30</v>
      </c>
      <c r="E159" s="23">
        <f>'Invoerblad heterogene watergang'!$F$9</f>
        <v>1.5</v>
      </c>
      <c r="F159" s="23">
        <f>'Invoerblad heterogene watergang'!$E$9</f>
        <v>1.2</v>
      </c>
      <c r="G159" s="23">
        <f>'Invoerblad heterogene watergang'!$B$9</f>
        <v>1.2</v>
      </c>
      <c r="H159" s="23">
        <f>'Invoerblad heterogene watergang'!$C$9</f>
        <v>1</v>
      </c>
      <c r="I159" s="23">
        <f>IF(B159="","",IF(A159&lt;='Invoerblad heterogene watergang'!$H$9,'Invoerblad heterogene watergang'!$N$9,IF(A159&lt;='Invoerblad heterogene watergang'!$H$10,'Invoerblad heterogene watergang'!$N$10,IF(A159&lt;='Invoerblad heterogene watergang'!$H$11,'Invoerblad heterogene watergang'!$N$11,IF(A159&lt;='Invoerblad heterogene watergang'!$H$12,'Invoerblad heterogene watergang'!$N$12,IF(A159&lt;='Invoerblad heterogene watergang'!$H$13,'Invoerblad heterogene watergang'!$N$13,IF(A159&lt;='Invoerblad heterogene watergang'!$H$14,'Invoerblad heterogene watergang'!$N$14,IF(A159&lt;='Invoerblad heterogene watergang'!$H$15,'Invoerblad heterogene watergang'!$N$15,IF(A159&lt;='Invoerblad heterogene watergang'!$H$16,'Invoerblad heterogene watergang'!$N$16,IF(A159&lt;='Invoerblad heterogene watergang'!$H$17,'Invoerblad heterogene watergang'!$N$17,""))))))))))</f>
        <v>1</v>
      </c>
      <c r="J159" s="23" t="str">
        <f>IF(A159&lt;='Invoerblad heterogene watergang'!$H$9,'Invoerblad heterogene watergang'!$O$9,IF(A159&lt;='Invoerblad heterogene watergang'!$H$10,'Invoerblad heterogene watergang'!$O$10,IF(A159&lt;='Invoerblad heterogene watergang'!$H$11,'Invoerblad heterogene watergang'!$O$11,IF(A159&lt;='Invoerblad heterogene watergang'!$H$12,'Invoerblad heterogene watergang'!$O$12,IF(A159&lt;='Invoerblad heterogene watergang'!$H$13,'Invoerblad heterogene watergang'!$O$13,IF(A159&lt;='Invoerblad heterogene watergang'!$H$14,'Invoerblad heterogene watergang'!$O$14,IF(A159&lt;='Invoerblad heterogene watergang'!$H$15,'Invoerblad heterogene watergang'!$O$15,IF(A159&lt;='Invoerblad heterogene watergang'!$H$16,'Invoerblad heterogene watergang'!$O$16,IF(A159&lt;='Invoerblad heterogene watergang'!$H$17,'Invoerblad heterogene watergang'!$O$17,"")))))))))</f>
        <v>Nee</v>
      </c>
      <c r="K159" s="23">
        <f>(IF(A159&lt;='Invoerblad heterogene watergang'!$H$9,'Invoerblad heterogene watergang'!$L$9,IF(A159&lt;='Invoerblad heterogene watergang'!$H$10,'Invoerblad heterogene watergang'!$L$10,IF(A159&lt;='Invoerblad heterogene watergang'!$H$11,'Invoerblad heterogene watergang'!$L$11,IF(A159&lt;='Invoerblad heterogene watergang'!$H$12,'Invoerblad heterogene watergang'!$L$12,IF(A159&lt;='Invoerblad heterogene watergang'!$H$13,'Invoerblad heterogene watergang'!$L$13,IF(A159&lt;='Invoerblad heterogene watergang'!$H$14,'Invoerblad heterogene watergang'!$L$14,IF(A159&lt;='Invoerblad heterogene watergang'!$H$15,'Invoerblad heterogene watergang'!$L$15,IF(A159&lt;='Invoerblad heterogene watergang'!$H$16,'Invoerblad heterogene watergang'!$L$16,IF(A159&lt;='Invoerblad heterogene watergang'!$H$17,'Invoerblad heterogene watergang'!$L$17,""))))))))))</f>
        <v>100</v>
      </c>
      <c r="L159" s="23" t="str">
        <f>(IF(A159&lt;='Invoerblad heterogene watergang'!$H$9,'Invoerblad heterogene watergang'!$M$9,IF(A159&lt;='Invoerblad heterogene watergang'!$H$10,'Invoerblad heterogene watergang'!$M$10,IF(A159&lt;='Invoerblad heterogene watergang'!$H$11,'Invoerblad heterogene watergang'!$M$11,IF(A159&lt;='Invoerblad heterogene watergang'!$H$12,'Invoerblad heterogene watergang'!$M$12,IF(A159&lt;='Invoerblad heterogene watergang'!$H$13,'Invoerblad heterogene watergang'!$M$13,IF(A159&lt;='Invoerblad heterogene watergang'!$H$14,'Invoerblad heterogene watergang'!$M$14,IF(A159&lt;='Invoerblad heterogene watergang'!$H$15,'Invoerblad heterogene watergang'!$M$15,IF(A159&lt;='Invoerblad heterogene watergang'!$H$16,'Invoerblad heterogene watergang'!$M$16,IF(A159&lt;='Invoerblad heterogene watergang'!$H$17,'Invoerblad heterogene watergang'!$M$17,""))))))))))</f>
        <v>Begroeiing volgt bodemverloop</v>
      </c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67"/>
      <c r="AD159" s="23"/>
      <c r="AE159" s="23"/>
    </row>
    <row r="160" spans="1:31" s="103" customFormat="1" x14ac:dyDescent="0.35">
      <c r="A160" s="24">
        <f>IF(A159="","",IF((A159+1)&gt;MAX('Invoerblad heterogene watergang'!$H$9:$H$17),"",'Uitgebreide invoer'!A159+(MAX('Invoerblad heterogene watergang'!$H$9:$H$17)/1000)))</f>
        <v>109.20000000000029</v>
      </c>
      <c r="B160" s="23">
        <f>IF(A160&lt;='Invoerblad heterogene watergang'!$H$9,'Invoerblad heterogene watergang'!$J$9,IF(A160&lt;='Invoerblad heterogene watergang'!$H$10,'Invoerblad heterogene watergang'!$J$10,IF(A160&lt;='Invoerblad heterogene watergang'!$H$11,'Invoerblad heterogene watergang'!$J$11,IF(A160&lt;='Invoerblad heterogene watergang'!$H$12,'Invoerblad heterogene watergang'!$J$12,IF(A160&lt;='Invoerblad heterogene watergang'!$H$13,'Invoerblad heterogene watergang'!$J$13,IF(A160&lt;='Invoerblad heterogene watergang'!$H$14,'Invoerblad heterogene watergang'!$J$14,IF(A160&lt;='Invoerblad heterogene watergang'!$H$15,'Invoerblad heterogene watergang'!$J$15,IF(A160&lt;='Invoerblad heterogene watergang'!$H$16,'Invoerblad heterogene watergang'!$J$16,IF(A160&lt;='Invoerblad heterogene watergang'!$H$17,'Invoerblad heterogene watergang'!$J$17,"")))))))))</f>
        <v>0.3</v>
      </c>
      <c r="C160" s="23" t="str">
        <f>IF(A160&lt;='Invoerblad heterogene watergang'!$H$9,'Invoerblad heterogene watergang'!$K$9,IF(A160&lt;='Invoerblad heterogene watergang'!$H$10,'Invoerblad heterogene watergang'!$K$10,IF(A160&lt;='Invoerblad heterogene watergang'!$H$11,'Invoerblad heterogene watergang'!$K$11,IF(A160&lt;='Invoerblad heterogene watergang'!$H$12,'Invoerblad heterogene watergang'!$K$12,IF(A160&lt;='Invoerblad heterogene watergang'!$H$13,'Invoerblad heterogene watergang'!$K$13,IF(A160&lt;='Invoerblad heterogene watergang'!$H$14,'Invoerblad heterogene watergang'!$K$14,IF(A160&lt;='Invoerblad heterogene watergang'!$H$15,'Invoerblad heterogene watergang'!$K$15,IF(A160&lt;='Invoerblad heterogene watergang'!$H$16,'Invoerblad heterogene watergang'!$K$16,IF(A160&lt;='Invoerblad heterogene watergang'!$H$17,'Invoerblad heterogene watergang'!$K$17,"")))))))))</f>
        <v>30 - Grasachtigen en ondergedoken soorten</v>
      </c>
      <c r="D160" s="23">
        <f t="shared" si="2"/>
        <v>30</v>
      </c>
      <c r="E160" s="23">
        <f>'Invoerblad heterogene watergang'!$F$9</f>
        <v>1.5</v>
      </c>
      <c r="F160" s="23">
        <f>'Invoerblad heterogene watergang'!$E$9</f>
        <v>1.2</v>
      </c>
      <c r="G160" s="23">
        <f>'Invoerblad heterogene watergang'!$B$9</f>
        <v>1.2</v>
      </c>
      <c r="H160" s="23">
        <f>'Invoerblad heterogene watergang'!$C$9</f>
        <v>1</v>
      </c>
      <c r="I160" s="23">
        <f>IF(B160="","",IF(A160&lt;='Invoerblad heterogene watergang'!$H$9,'Invoerblad heterogene watergang'!$N$9,IF(A160&lt;='Invoerblad heterogene watergang'!$H$10,'Invoerblad heterogene watergang'!$N$10,IF(A160&lt;='Invoerblad heterogene watergang'!$H$11,'Invoerblad heterogene watergang'!$N$11,IF(A160&lt;='Invoerblad heterogene watergang'!$H$12,'Invoerblad heterogene watergang'!$N$12,IF(A160&lt;='Invoerblad heterogene watergang'!$H$13,'Invoerblad heterogene watergang'!$N$13,IF(A160&lt;='Invoerblad heterogene watergang'!$H$14,'Invoerblad heterogene watergang'!$N$14,IF(A160&lt;='Invoerblad heterogene watergang'!$H$15,'Invoerblad heterogene watergang'!$N$15,IF(A160&lt;='Invoerblad heterogene watergang'!$H$16,'Invoerblad heterogene watergang'!$N$16,IF(A160&lt;='Invoerblad heterogene watergang'!$H$17,'Invoerblad heterogene watergang'!$N$17,""))))))))))</f>
        <v>1</v>
      </c>
      <c r="J160" s="23" t="str">
        <f>IF(A160&lt;='Invoerblad heterogene watergang'!$H$9,'Invoerblad heterogene watergang'!$O$9,IF(A160&lt;='Invoerblad heterogene watergang'!$H$10,'Invoerblad heterogene watergang'!$O$10,IF(A160&lt;='Invoerblad heterogene watergang'!$H$11,'Invoerblad heterogene watergang'!$O$11,IF(A160&lt;='Invoerblad heterogene watergang'!$H$12,'Invoerblad heterogene watergang'!$O$12,IF(A160&lt;='Invoerblad heterogene watergang'!$H$13,'Invoerblad heterogene watergang'!$O$13,IF(A160&lt;='Invoerblad heterogene watergang'!$H$14,'Invoerblad heterogene watergang'!$O$14,IF(A160&lt;='Invoerblad heterogene watergang'!$H$15,'Invoerblad heterogene watergang'!$O$15,IF(A160&lt;='Invoerblad heterogene watergang'!$H$16,'Invoerblad heterogene watergang'!$O$16,IF(A160&lt;='Invoerblad heterogene watergang'!$H$17,'Invoerblad heterogene watergang'!$O$17,"")))))))))</f>
        <v>Nee</v>
      </c>
      <c r="K160" s="23">
        <f>(IF(A160&lt;='Invoerblad heterogene watergang'!$H$9,'Invoerblad heterogene watergang'!$L$9,IF(A160&lt;='Invoerblad heterogene watergang'!$H$10,'Invoerblad heterogene watergang'!$L$10,IF(A160&lt;='Invoerblad heterogene watergang'!$H$11,'Invoerblad heterogene watergang'!$L$11,IF(A160&lt;='Invoerblad heterogene watergang'!$H$12,'Invoerblad heterogene watergang'!$L$12,IF(A160&lt;='Invoerblad heterogene watergang'!$H$13,'Invoerblad heterogene watergang'!$L$13,IF(A160&lt;='Invoerblad heterogene watergang'!$H$14,'Invoerblad heterogene watergang'!$L$14,IF(A160&lt;='Invoerblad heterogene watergang'!$H$15,'Invoerblad heterogene watergang'!$L$15,IF(A160&lt;='Invoerblad heterogene watergang'!$H$16,'Invoerblad heterogene watergang'!$L$16,IF(A160&lt;='Invoerblad heterogene watergang'!$H$17,'Invoerblad heterogene watergang'!$L$17,""))))))))))</f>
        <v>100</v>
      </c>
      <c r="L160" s="23" t="str">
        <f>(IF(A160&lt;='Invoerblad heterogene watergang'!$H$9,'Invoerblad heterogene watergang'!$M$9,IF(A160&lt;='Invoerblad heterogene watergang'!$H$10,'Invoerblad heterogene watergang'!$M$10,IF(A160&lt;='Invoerblad heterogene watergang'!$H$11,'Invoerblad heterogene watergang'!$M$11,IF(A160&lt;='Invoerblad heterogene watergang'!$H$12,'Invoerblad heterogene watergang'!$M$12,IF(A160&lt;='Invoerblad heterogene watergang'!$H$13,'Invoerblad heterogene watergang'!$M$13,IF(A160&lt;='Invoerblad heterogene watergang'!$H$14,'Invoerblad heterogene watergang'!$M$14,IF(A160&lt;='Invoerblad heterogene watergang'!$H$15,'Invoerblad heterogene watergang'!$M$15,IF(A160&lt;='Invoerblad heterogene watergang'!$H$16,'Invoerblad heterogene watergang'!$M$16,IF(A160&lt;='Invoerblad heterogene watergang'!$H$17,'Invoerblad heterogene watergang'!$M$17,""))))))))))</f>
        <v>Begroeiing volgt bodemverloop</v>
      </c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67"/>
      <c r="AD160" s="23"/>
      <c r="AE160" s="23"/>
    </row>
    <row r="161" spans="1:31" s="103" customFormat="1" x14ac:dyDescent="0.35">
      <c r="A161" s="24">
        <f>IF(A160="","",IF((A160+1)&gt;MAX('Invoerblad heterogene watergang'!$H$9:$H$17),"",'Uitgebreide invoer'!A160+(MAX('Invoerblad heterogene watergang'!$H$9:$H$17)/1000)))</f>
        <v>109.90000000000029</v>
      </c>
      <c r="B161" s="23">
        <f>IF(A161&lt;='Invoerblad heterogene watergang'!$H$9,'Invoerblad heterogene watergang'!$J$9,IF(A161&lt;='Invoerblad heterogene watergang'!$H$10,'Invoerblad heterogene watergang'!$J$10,IF(A161&lt;='Invoerblad heterogene watergang'!$H$11,'Invoerblad heterogene watergang'!$J$11,IF(A161&lt;='Invoerblad heterogene watergang'!$H$12,'Invoerblad heterogene watergang'!$J$12,IF(A161&lt;='Invoerblad heterogene watergang'!$H$13,'Invoerblad heterogene watergang'!$J$13,IF(A161&lt;='Invoerblad heterogene watergang'!$H$14,'Invoerblad heterogene watergang'!$J$14,IF(A161&lt;='Invoerblad heterogene watergang'!$H$15,'Invoerblad heterogene watergang'!$J$15,IF(A161&lt;='Invoerblad heterogene watergang'!$H$16,'Invoerblad heterogene watergang'!$J$16,IF(A161&lt;='Invoerblad heterogene watergang'!$H$17,'Invoerblad heterogene watergang'!$J$17,"")))))))))</f>
        <v>0.3</v>
      </c>
      <c r="C161" s="23" t="str">
        <f>IF(A161&lt;='Invoerblad heterogene watergang'!$H$9,'Invoerblad heterogene watergang'!$K$9,IF(A161&lt;='Invoerblad heterogene watergang'!$H$10,'Invoerblad heterogene watergang'!$K$10,IF(A161&lt;='Invoerblad heterogene watergang'!$H$11,'Invoerblad heterogene watergang'!$K$11,IF(A161&lt;='Invoerblad heterogene watergang'!$H$12,'Invoerblad heterogene watergang'!$K$12,IF(A161&lt;='Invoerblad heterogene watergang'!$H$13,'Invoerblad heterogene watergang'!$K$13,IF(A161&lt;='Invoerblad heterogene watergang'!$H$14,'Invoerblad heterogene watergang'!$K$14,IF(A161&lt;='Invoerblad heterogene watergang'!$H$15,'Invoerblad heterogene watergang'!$K$15,IF(A161&lt;='Invoerblad heterogene watergang'!$H$16,'Invoerblad heterogene watergang'!$K$16,IF(A161&lt;='Invoerblad heterogene watergang'!$H$17,'Invoerblad heterogene watergang'!$K$17,"")))))))))</f>
        <v>30 - Grasachtigen en ondergedoken soorten</v>
      </c>
      <c r="D161" s="23">
        <f t="shared" si="2"/>
        <v>30</v>
      </c>
      <c r="E161" s="23">
        <f>'Invoerblad heterogene watergang'!$F$9</f>
        <v>1.5</v>
      </c>
      <c r="F161" s="23">
        <f>'Invoerblad heterogene watergang'!$E$9</f>
        <v>1.2</v>
      </c>
      <c r="G161" s="23">
        <f>'Invoerblad heterogene watergang'!$B$9</f>
        <v>1.2</v>
      </c>
      <c r="H161" s="23">
        <f>'Invoerblad heterogene watergang'!$C$9</f>
        <v>1</v>
      </c>
      <c r="I161" s="23">
        <f>IF(B161="","",IF(A161&lt;='Invoerblad heterogene watergang'!$H$9,'Invoerblad heterogene watergang'!$N$9,IF(A161&lt;='Invoerblad heterogene watergang'!$H$10,'Invoerblad heterogene watergang'!$N$10,IF(A161&lt;='Invoerblad heterogene watergang'!$H$11,'Invoerblad heterogene watergang'!$N$11,IF(A161&lt;='Invoerblad heterogene watergang'!$H$12,'Invoerblad heterogene watergang'!$N$12,IF(A161&lt;='Invoerblad heterogene watergang'!$H$13,'Invoerblad heterogene watergang'!$N$13,IF(A161&lt;='Invoerblad heterogene watergang'!$H$14,'Invoerblad heterogene watergang'!$N$14,IF(A161&lt;='Invoerblad heterogene watergang'!$H$15,'Invoerblad heterogene watergang'!$N$15,IF(A161&lt;='Invoerblad heterogene watergang'!$H$16,'Invoerblad heterogene watergang'!$N$16,IF(A161&lt;='Invoerblad heterogene watergang'!$H$17,'Invoerblad heterogene watergang'!$N$17,""))))))))))</f>
        <v>1</v>
      </c>
      <c r="J161" s="23" t="str">
        <f>IF(A161&lt;='Invoerblad heterogene watergang'!$H$9,'Invoerblad heterogene watergang'!$O$9,IF(A161&lt;='Invoerblad heterogene watergang'!$H$10,'Invoerblad heterogene watergang'!$O$10,IF(A161&lt;='Invoerblad heterogene watergang'!$H$11,'Invoerblad heterogene watergang'!$O$11,IF(A161&lt;='Invoerblad heterogene watergang'!$H$12,'Invoerblad heterogene watergang'!$O$12,IF(A161&lt;='Invoerblad heterogene watergang'!$H$13,'Invoerblad heterogene watergang'!$O$13,IF(A161&lt;='Invoerblad heterogene watergang'!$H$14,'Invoerblad heterogene watergang'!$O$14,IF(A161&lt;='Invoerblad heterogene watergang'!$H$15,'Invoerblad heterogene watergang'!$O$15,IF(A161&lt;='Invoerblad heterogene watergang'!$H$16,'Invoerblad heterogene watergang'!$O$16,IF(A161&lt;='Invoerblad heterogene watergang'!$H$17,'Invoerblad heterogene watergang'!$O$17,"")))))))))</f>
        <v>Nee</v>
      </c>
      <c r="K161" s="23">
        <f>(IF(A161&lt;='Invoerblad heterogene watergang'!$H$9,'Invoerblad heterogene watergang'!$L$9,IF(A161&lt;='Invoerblad heterogene watergang'!$H$10,'Invoerblad heterogene watergang'!$L$10,IF(A161&lt;='Invoerblad heterogene watergang'!$H$11,'Invoerblad heterogene watergang'!$L$11,IF(A161&lt;='Invoerblad heterogene watergang'!$H$12,'Invoerblad heterogene watergang'!$L$12,IF(A161&lt;='Invoerblad heterogene watergang'!$H$13,'Invoerblad heterogene watergang'!$L$13,IF(A161&lt;='Invoerblad heterogene watergang'!$H$14,'Invoerblad heterogene watergang'!$L$14,IF(A161&lt;='Invoerblad heterogene watergang'!$H$15,'Invoerblad heterogene watergang'!$L$15,IF(A161&lt;='Invoerblad heterogene watergang'!$H$16,'Invoerblad heterogene watergang'!$L$16,IF(A161&lt;='Invoerblad heterogene watergang'!$H$17,'Invoerblad heterogene watergang'!$L$17,""))))))))))</f>
        <v>100</v>
      </c>
      <c r="L161" s="23" t="str">
        <f>(IF(A161&lt;='Invoerblad heterogene watergang'!$H$9,'Invoerblad heterogene watergang'!$M$9,IF(A161&lt;='Invoerblad heterogene watergang'!$H$10,'Invoerblad heterogene watergang'!$M$10,IF(A161&lt;='Invoerblad heterogene watergang'!$H$11,'Invoerblad heterogene watergang'!$M$11,IF(A161&lt;='Invoerblad heterogene watergang'!$H$12,'Invoerblad heterogene watergang'!$M$12,IF(A161&lt;='Invoerblad heterogene watergang'!$H$13,'Invoerblad heterogene watergang'!$M$13,IF(A161&lt;='Invoerblad heterogene watergang'!$H$14,'Invoerblad heterogene watergang'!$M$14,IF(A161&lt;='Invoerblad heterogene watergang'!$H$15,'Invoerblad heterogene watergang'!$M$15,IF(A161&lt;='Invoerblad heterogene watergang'!$H$16,'Invoerblad heterogene watergang'!$M$16,IF(A161&lt;='Invoerblad heterogene watergang'!$H$17,'Invoerblad heterogene watergang'!$M$17,""))))))))))</f>
        <v>Begroeiing volgt bodemverloop</v>
      </c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67"/>
      <c r="AD161" s="23"/>
      <c r="AE161" s="23"/>
    </row>
    <row r="162" spans="1:31" s="103" customFormat="1" x14ac:dyDescent="0.35">
      <c r="A162" s="24">
        <f>IF(A161="","",IF((A161+1)&gt;MAX('Invoerblad heterogene watergang'!$H$9:$H$17),"",'Uitgebreide invoer'!A161+(MAX('Invoerblad heterogene watergang'!$H$9:$H$17)/1000)))</f>
        <v>110.60000000000029</v>
      </c>
      <c r="B162" s="23">
        <f>IF(A162&lt;='Invoerblad heterogene watergang'!$H$9,'Invoerblad heterogene watergang'!$J$9,IF(A162&lt;='Invoerblad heterogene watergang'!$H$10,'Invoerblad heterogene watergang'!$J$10,IF(A162&lt;='Invoerblad heterogene watergang'!$H$11,'Invoerblad heterogene watergang'!$J$11,IF(A162&lt;='Invoerblad heterogene watergang'!$H$12,'Invoerblad heterogene watergang'!$J$12,IF(A162&lt;='Invoerblad heterogene watergang'!$H$13,'Invoerblad heterogene watergang'!$J$13,IF(A162&lt;='Invoerblad heterogene watergang'!$H$14,'Invoerblad heterogene watergang'!$J$14,IF(A162&lt;='Invoerblad heterogene watergang'!$H$15,'Invoerblad heterogene watergang'!$J$15,IF(A162&lt;='Invoerblad heterogene watergang'!$H$16,'Invoerblad heterogene watergang'!$J$16,IF(A162&lt;='Invoerblad heterogene watergang'!$H$17,'Invoerblad heterogene watergang'!$J$17,"")))))))))</f>
        <v>0.3</v>
      </c>
      <c r="C162" s="23" t="str">
        <f>IF(A162&lt;='Invoerblad heterogene watergang'!$H$9,'Invoerblad heterogene watergang'!$K$9,IF(A162&lt;='Invoerblad heterogene watergang'!$H$10,'Invoerblad heterogene watergang'!$K$10,IF(A162&lt;='Invoerblad heterogene watergang'!$H$11,'Invoerblad heterogene watergang'!$K$11,IF(A162&lt;='Invoerblad heterogene watergang'!$H$12,'Invoerblad heterogene watergang'!$K$12,IF(A162&lt;='Invoerblad heterogene watergang'!$H$13,'Invoerblad heterogene watergang'!$K$13,IF(A162&lt;='Invoerblad heterogene watergang'!$H$14,'Invoerblad heterogene watergang'!$K$14,IF(A162&lt;='Invoerblad heterogene watergang'!$H$15,'Invoerblad heterogene watergang'!$K$15,IF(A162&lt;='Invoerblad heterogene watergang'!$H$16,'Invoerblad heterogene watergang'!$K$16,IF(A162&lt;='Invoerblad heterogene watergang'!$H$17,'Invoerblad heterogene watergang'!$K$17,"")))))))))</f>
        <v>30 - Grasachtigen en ondergedoken soorten</v>
      </c>
      <c r="D162" s="23">
        <f t="shared" si="2"/>
        <v>30</v>
      </c>
      <c r="E162" s="23">
        <f>'Invoerblad heterogene watergang'!$F$9</f>
        <v>1.5</v>
      </c>
      <c r="F162" s="23">
        <f>'Invoerblad heterogene watergang'!$E$9</f>
        <v>1.2</v>
      </c>
      <c r="G162" s="23">
        <f>'Invoerblad heterogene watergang'!$B$9</f>
        <v>1.2</v>
      </c>
      <c r="H162" s="23">
        <f>'Invoerblad heterogene watergang'!$C$9</f>
        <v>1</v>
      </c>
      <c r="I162" s="23">
        <f>IF(B162="","",IF(A162&lt;='Invoerblad heterogene watergang'!$H$9,'Invoerblad heterogene watergang'!$N$9,IF(A162&lt;='Invoerblad heterogene watergang'!$H$10,'Invoerblad heterogene watergang'!$N$10,IF(A162&lt;='Invoerblad heterogene watergang'!$H$11,'Invoerblad heterogene watergang'!$N$11,IF(A162&lt;='Invoerblad heterogene watergang'!$H$12,'Invoerblad heterogene watergang'!$N$12,IF(A162&lt;='Invoerblad heterogene watergang'!$H$13,'Invoerblad heterogene watergang'!$N$13,IF(A162&lt;='Invoerblad heterogene watergang'!$H$14,'Invoerblad heterogene watergang'!$N$14,IF(A162&lt;='Invoerblad heterogene watergang'!$H$15,'Invoerblad heterogene watergang'!$N$15,IF(A162&lt;='Invoerblad heterogene watergang'!$H$16,'Invoerblad heterogene watergang'!$N$16,IF(A162&lt;='Invoerblad heterogene watergang'!$H$17,'Invoerblad heterogene watergang'!$N$17,""))))))))))</f>
        <v>1</v>
      </c>
      <c r="J162" s="23" t="str">
        <f>IF(A162&lt;='Invoerblad heterogene watergang'!$H$9,'Invoerblad heterogene watergang'!$O$9,IF(A162&lt;='Invoerblad heterogene watergang'!$H$10,'Invoerblad heterogene watergang'!$O$10,IF(A162&lt;='Invoerblad heterogene watergang'!$H$11,'Invoerblad heterogene watergang'!$O$11,IF(A162&lt;='Invoerblad heterogene watergang'!$H$12,'Invoerblad heterogene watergang'!$O$12,IF(A162&lt;='Invoerblad heterogene watergang'!$H$13,'Invoerblad heterogene watergang'!$O$13,IF(A162&lt;='Invoerblad heterogene watergang'!$H$14,'Invoerblad heterogene watergang'!$O$14,IF(A162&lt;='Invoerblad heterogene watergang'!$H$15,'Invoerblad heterogene watergang'!$O$15,IF(A162&lt;='Invoerblad heterogene watergang'!$H$16,'Invoerblad heterogene watergang'!$O$16,IF(A162&lt;='Invoerblad heterogene watergang'!$H$17,'Invoerblad heterogene watergang'!$O$17,"")))))))))</f>
        <v>Nee</v>
      </c>
      <c r="K162" s="23">
        <f>(IF(A162&lt;='Invoerblad heterogene watergang'!$H$9,'Invoerblad heterogene watergang'!$L$9,IF(A162&lt;='Invoerblad heterogene watergang'!$H$10,'Invoerblad heterogene watergang'!$L$10,IF(A162&lt;='Invoerblad heterogene watergang'!$H$11,'Invoerblad heterogene watergang'!$L$11,IF(A162&lt;='Invoerblad heterogene watergang'!$H$12,'Invoerblad heterogene watergang'!$L$12,IF(A162&lt;='Invoerblad heterogene watergang'!$H$13,'Invoerblad heterogene watergang'!$L$13,IF(A162&lt;='Invoerblad heterogene watergang'!$H$14,'Invoerblad heterogene watergang'!$L$14,IF(A162&lt;='Invoerblad heterogene watergang'!$H$15,'Invoerblad heterogene watergang'!$L$15,IF(A162&lt;='Invoerblad heterogene watergang'!$H$16,'Invoerblad heterogene watergang'!$L$16,IF(A162&lt;='Invoerblad heterogene watergang'!$H$17,'Invoerblad heterogene watergang'!$L$17,""))))))))))</f>
        <v>100</v>
      </c>
      <c r="L162" s="23" t="str">
        <f>(IF(A162&lt;='Invoerblad heterogene watergang'!$H$9,'Invoerblad heterogene watergang'!$M$9,IF(A162&lt;='Invoerblad heterogene watergang'!$H$10,'Invoerblad heterogene watergang'!$M$10,IF(A162&lt;='Invoerblad heterogene watergang'!$H$11,'Invoerblad heterogene watergang'!$M$11,IF(A162&lt;='Invoerblad heterogene watergang'!$H$12,'Invoerblad heterogene watergang'!$M$12,IF(A162&lt;='Invoerblad heterogene watergang'!$H$13,'Invoerblad heterogene watergang'!$M$13,IF(A162&lt;='Invoerblad heterogene watergang'!$H$14,'Invoerblad heterogene watergang'!$M$14,IF(A162&lt;='Invoerblad heterogene watergang'!$H$15,'Invoerblad heterogene watergang'!$M$15,IF(A162&lt;='Invoerblad heterogene watergang'!$H$16,'Invoerblad heterogene watergang'!$M$16,IF(A162&lt;='Invoerblad heterogene watergang'!$H$17,'Invoerblad heterogene watergang'!$M$17,""))))))))))</f>
        <v>Begroeiing volgt bodemverloop</v>
      </c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67"/>
      <c r="AD162" s="23"/>
      <c r="AE162" s="23"/>
    </row>
    <row r="163" spans="1:31" s="103" customFormat="1" x14ac:dyDescent="0.35">
      <c r="A163" s="24">
        <f>IF(A162="","",IF((A162+1)&gt;MAX('Invoerblad heterogene watergang'!$H$9:$H$17),"",'Uitgebreide invoer'!A162+(MAX('Invoerblad heterogene watergang'!$H$9:$H$17)/1000)))</f>
        <v>111.3000000000003</v>
      </c>
      <c r="B163" s="23">
        <f>IF(A163&lt;='Invoerblad heterogene watergang'!$H$9,'Invoerblad heterogene watergang'!$J$9,IF(A163&lt;='Invoerblad heterogene watergang'!$H$10,'Invoerblad heterogene watergang'!$J$10,IF(A163&lt;='Invoerblad heterogene watergang'!$H$11,'Invoerblad heterogene watergang'!$J$11,IF(A163&lt;='Invoerblad heterogene watergang'!$H$12,'Invoerblad heterogene watergang'!$J$12,IF(A163&lt;='Invoerblad heterogene watergang'!$H$13,'Invoerblad heterogene watergang'!$J$13,IF(A163&lt;='Invoerblad heterogene watergang'!$H$14,'Invoerblad heterogene watergang'!$J$14,IF(A163&lt;='Invoerblad heterogene watergang'!$H$15,'Invoerblad heterogene watergang'!$J$15,IF(A163&lt;='Invoerblad heterogene watergang'!$H$16,'Invoerblad heterogene watergang'!$J$16,IF(A163&lt;='Invoerblad heterogene watergang'!$H$17,'Invoerblad heterogene watergang'!$J$17,"")))))))))</f>
        <v>0.3</v>
      </c>
      <c r="C163" s="23" t="str">
        <f>IF(A163&lt;='Invoerblad heterogene watergang'!$H$9,'Invoerblad heterogene watergang'!$K$9,IF(A163&lt;='Invoerblad heterogene watergang'!$H$10,'Invoerblad heterogene watergang'!$K$10,IF(A163&lt;='Invoerblad heterogene watergang'!$H$11,'Invoerblad heterogene watergang'!$K$11,IF(A163&lt;='Invoerblad heterogene watergang'!$H$12,'Invoerblad heterogene watergang'!$K$12,IF(A163&lt;='Invoerblad heterogene watergang'!$H$13,'Invoerblad heterogene watergang'!$K$13,IF(A163&lt;='Invoerblad heterogene watergang'!$H$14,'Invoerblad heterogene watergang'!$K$14,IF(A163&lt;='Invoerblad heterogene watergang'!$H$15,'Invoerblad heterogene watergang'!$K$15,IF(A163&lt;='Invoerblad heterogene watergang'!$H$16,'Invoerblad heterogene watergang'!$K$16,IF(A163&lt;='Invoerblad heterogene watergang'!$H$17,'Invoerblad heterogene watergang'!$K$17,"")))))))))</f>
        <v>30 - Grasachtigen en ondergedoken soorten</v>
      </c>
      <c r="D163" s="23">
        <f t="shared" si="2"/>
        <v>30</v>
      </c>
      <c r="E163" s="23">
        <f>'Invoerblad heterogene watergang'!$F$9</f>
        <v>1.5</v>
      </c>
      <c r="F163" s="23">
        <f>'Invoerblad heterogene watergang'!$E$9</f>
        <v>1.2</v>
      </c>
      <c r="G163" s="23">
        <f>'Invoerblad heterogene watergang'!$B$9</f>
        <v>1.2</v>
      </c>
      <c r="H163" s="23">
        <f>'Invoerblad heterogene watergang'!$C$9</f>
        <v>1</v>
      </c>
      <c r="I163" s="23">
        <f>IF(B163="","",IF(A163&lt;='Invoerblad heterogene watergang'!$H$9,'Invoerblad heterogene watergang'!$N$9,IF(A163&lt;='Invoerblad heterogene watergang'!$H$10,'Invoerblad heterogene watergang'!$N$10,IF(A163&lt;='Invoerblad heterogene watergang'!$H$11,'Invoerblad heterogene watergang'!$N$11,IF(A163&lt;='Invoerblad heterogene watergang'!$H$12,'Invoerblad heterogene watergang'!$N$12,IF(A163&lt;='Invoerblad heterogene watergang'!$H$13,'Invoerblad heterogene watergang'!$N$13,IF(A163&lt;='Invoerblad heterogene watergang'!$H$14,'Invoerblad heterogene watergang'!$N$14,IF(A163&lt;='Invoerblad heterogene watergang'!$H$15,'Invoerblad heterogene watergang'!$N$15,IF(A163&lt;='Invoerblad heterogene watergang'!$H$16,'Invoerblad heterogene watergang'!$N$16,IF(A163&lt;='Invoerblad heterogene watergang'!$H$17,'Invoerblad heterogene watergang'!$N$17,""))))))))))</f>
        <v>1</v>
      </c>
      <c r="J163" s="23" t="str">
        <f>IF(A163&lt;='Invoerblad heterogene watergang'!$H$9,'Invoerblad heterogene watergang'!$O$9,IF(A163&lt;='Invoerblad heterogene watergang'!$H$10,'Invoerblad heterogene watergang'!$O$10,IF(A163&lt;='Invoerblad heterogene watergang'!$H$11,'Invoerblad heterogene watergang'!$O$11,IF(A163&lt;='Invoerblad heterogene watergang'!$H$12,'Invoerblad heterogene watergang'!$O$12,IF(A163&lt;='Invoerblad heterogene watergang'!$H$13,'Invoerblad heterogene watergang'!$O$13,IF(A163&lt;='Invoerblad heterogene watergang'!$H$14,'Invoerblad heterogene watergang'!$O$14,IF(A163&lt;='Invoerblad heterogene watergang'!$H$15,'Invoerblad heterogene watergang'!$O$15,IF(A163&lt;='Invoerblad heterogene watergang'!$H$16,'Invoerblad heterogene watergang'!$O$16,IF(A163&lt;='Invoerblad heterogene watergang'!$H$17,'Invoerblad heterogene watergang'!$O$17,"")))))))))</f>
        <v>Nee</v>
      </c>
      <c r="K163" s="23">
        <f>(IF(A163&lt;='Invoerblad heterogene watergang'!$H$9,'Invoerblad heterogene watergang'!$L$9,IF(A163&lt;='Invoerblad heterogene watergang'!$H$10,'Invoerblad heterogene watergang'!$L$10,IF(A163&lt;='Invoerblad heterogene watergang'!$H$11,'Invoerblad heterogene watergang'!$L$11,IF(A163&lt;='Invoerblad heterogene watergang'!$H$12,'Invoerblad heterogene watergang'!$L$12,IF(A163&lt;='Invoerblad heterogene watergang'!$H$13,'Invoerblad heterogene watergang'!$L$13,IF(A163&lt;='Invoerblad heterogene watergang'!$H$14,'Invoerblad heterogene watergang'!$L$14,IF(A163&lt;='Invoerblad heterogene watergang'!$H$15,'Invoerblad heterogene watergang'!$L$15,IF(A163&lt;='Invoerblad heterogene watergang'!$H$16,'Invoerblad heterogene watergang'!$L$16,IF(A163&lt;='Invoerblad heterogene watergang'!$H$17,'Invoerblad heterogene watergang'!$L$17,""))))))))))</f>
        <v>100</v>
      </c>
      <c r="L163" s="23" t="str">
        <f>(IF(A163&lt;='Invoerblad heterogene watergang'!$H$9,'Invoerblad heterogene watergang'!$M$9,IF(A163&lt;='Invoerblad heterogene watergang'!$H$10,'Invoerblad heterogene watergang'!$M$10,IF(A163&lt;='Invoerblad heterogene watergang'!$H$11,'Invoerblad heterogene watergang'!$M$11,IF(A163&lt;='Invoerblad heterogene watergang'!$H$12,'Invoerblad heterogene watergang'!$M$12,IF(A163&lt;='Invoerblad heterogene watergang'!$H$13,'Invoerblad heterogene watergang'!$M$13,IF(A163&lt;='Invoerblad heterogene watergang'!$H$14,'Invoerblad heterogene watergang'!$M$14,IF(A163&lt;='Invoerblad heterogene watergang'!$H$15,'Invoerblad heterogene watergang'!$M$15,IF(A163&lt;='Invoerblad heterogene watergang'!$H$16,'Invoerblad heterogene watergang'!$M$16,IF(A163&lt;='Invoerblad heterogene watergang'!$H$17,'Invoerblad heterogene watergang'!$M$17,""))))))))))</f>
        <v>Begroeiing volgt bodemverloop</v>
      </c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67"/>
      <c r="AD163" s="23"/>
      <c r="AE163" s="23"/>
    </row>
    <row r="164" spans="1:31" s="103" customFormat="1" x14ac:dyDescent="0.35">
      <c r="A164" s="24">
        <f>IF(A163="","",IF((A163+1)&gt;MAX('Invoerblad heterogene watergang'!$H$9:$H$17),"",'Uitgebreide invoer'!A163+(MAX('Invoerblad heterogene watergang'!$H$9:$H$17)/1000)))</f>
        <v>112.0000000000003</v>
      </c>
      <c r="B164" s="23">
        <f>IF(A164&lt;='Invoerblad heterogene watergang'!$H$9,'Invoerblad heterogene watergang'!$J$9,IF(A164&lt;='Invoerblad heterogene watergang'!$H$10,'Invoerblad heterogene watergang'!$J$10,IF(A164&lt;='Invoerblad heterogene watergang'!$H$11,'Invoerblad heterogene watergang'!$J$11,IF(A164&lt;='Invoerblad heterogene watergang'!$H$12,'Invoerblad heterogene watergang'!$J$12,IF(A164&lt;='Invoerblad heterogene watergang'!$H$13,'Invoerblad heterogene watergang'!$J$13,IF(A164&lt;='Invoerblad heterogene watergang'!$H$14,'Invoerblad heterogene watergang'!$J$14,IF(A164&lt;='Invoerblad heterogene watergang'!$H$15,'Invoerblad heterogene watergang'!$J$15,IF(A164&lt;='Invoerblad heterogene watergang'!$H$16,'Invoerblad heterogene watergang'!$J$16,IF(A164&lt;='Invoerblad heterogene watergang'!$H$17,'Invoerblad heterogene watergang'!$J$17,"")))))))))</f>
        <v>0.3</v>
      </c>
      <c r="C164" s="23" t="str">
        <f>IF(A164&lt;='Invoerblad heterogene watergang'!$H$9,'Invoerblad heterogene watergang'!$K$9,IF(A164&lt;='Invoerblad heterogene watergang'!$H$10,'Invoerblad heterogene watergang'!$K$10,IF(A164&lt;='Invoerblad heterogene watergang'!$H$11,'Invoerblad heterogene watergang'!$K$11,IF(A164&lt;='Invoerblad heterogene watergang'!$H$12,'Invoerblad heterogene watergang'!$K$12,IF(A164&lt;='Invoerblad heterogene watergang'!$H$13,'Invoerblad heterogene watergang'!$K$13,IF(A164&lt;='Invoerblad heterogene watergang'!$H$14,'Invoerblad heterogene watergang'!$K$14,IF(A164&lt;='Invoerblad heterogene watergang'!$H$15,'Invoerblad heterogene watergang'!$K$15,IF(A164&lt;='Invoerblad heterogene watergang'!$H$16,'Invoerblad heterogene watergang'!$K$16,IF(A164&lt;='Invoerblad heterogene watergang'!$H$17,'Invoerblad heterogene watergang'!$K$17,"")))))))))</f>
        <v>30 - Grasachtigen en ondergedoken soorten</v>
      </c>
      <c r="D164" s="23">
        <f t="shared" si="2"/>
        <v>30</v>
      </c>
      <c r="E164" s="23">
        <f>'Invoerblad heterogene watergang'!$F$9</f>
        <v>1.5</v>
      </c>
      <c r="F164" s="23">
        <f>'Invoerblad heterogene watergang'!$E$9</f>
        <v>1.2</v>
      </c>
      <c r="G164" s="23">
        <f>'Invoerblad heterogene watergang'!$B$9</f>
        <v>1.2</v>
      </c>
      <c r="H164" s="23">
        <f>'Invoerblad heterogene watergang'!$C$9</f>
        <v>1</v>
      </c>
      <c r="I164" s="23">
        <f>IF(B164="","",IF(A164&lt;='Invoerblad heterogene watergang'!$H$9,'Invoerblad heterogene watergang'!$N$9,IF(A164&lt;='Invoerblad heterogene watergang'!$H$10,'Invoerblad heterogene watergang'!$N$10,IF(A164&lt;='Invoerblad heterogene watergang'!$H$11,'Invoerblad heterogene watergang'!$N$11,IF(A164&lt;='Invoerblad heterogene watergang'!$H$12,'Invoerblad heterogene watergang'!$N$12,IF(A164&lt;='Invoerblad heterogene watergang'!$H$13,'Invoerblad heterogene watergang'!$N$13,IF(A164&lt;='Invoerblad heterogene watergang'!$H$14,'Invoerblad heterogene watergang'!$N$14,IF(A164&lt;='Invoerblad heterogene watergang'!$H$15,'Invoerblad heterogene watergang'!$N$15,IF(A164&lt;='Invoerblad heterogene watergang'!$H$16,'Invoerblad heterogene watergang'!$N$16,IF(A164&lt;='Invoerblad heterogene watergang'!$H$17,'Invoerblad heterogene watergang'!$N$17,""))))))))))</f>
        <v>1</v>
      </c>
      <c r="J164" s="23" t="str">
        <f>IF(A164&lt;='Invoerblad heterogene watergang'!$H$9,'Invoerblad heterogene watergang'!$O$9,IF(A164&lt;='Invoerblad heterogene watergang'!$H$10,'Invoerblad heterogene watergang'!$O$10,IF(A164&lt;='Invoerblad heterogene watergang'!$H$11,'Invoerblad heterogene watergang'!$O$11,IF(A164&lt;='Invoerblad heterogene watergang'!$H$12,'Invoerblad heterogene watergang'!$O$12,IF(A164&lt;='Invoerblad heterogene watergang'!$H$13,'Invoerblad heterogene watergang'!$O$13,IF(A164&lt;='Invoerblad heterogene watergang'!$H$14,'Invoerblad heterogene watergang'!$O$14,IF(A164&lt;='Invoerblad heterogene watergang'!$H$15,'Invoerblad heterogene watergang'!$O$15,IF(A164&lt;='Invoerblad heterogene watergang'!$H$16,'Invoerblad heterogene watergang'!$O$16,IF(A164&lt;='Invoerblad heterogene watergang'!$H$17,'Invoerblad heterogene watergang'!$O$17,"")))))))))</f>
        <v>Nee</v>
      </c>
      <c r="K164" s="23">
        <f>(IF(A164&lt;='Invoerblad heterogene watergang'!$H$9,'Invoerblad heterogene watergang'!$L$9,IF(A164&lt;='Invoerblad heterogene watergang'!$H$10,'Invoerblad heterogene watergang'!$L$10,IF(A164&lt;='Invoerblad heterogene watergang'!$H$11,'Invoerblad heterogene watergang'!$L$11,IF(A164&lt;='Invoerblad heterogene watergang'!$H$12,'Invoerblad heterogene watergang'!$L$12,IF(A164&lt;='Invoerblad heterogene watergang'!$H$13,'Invoerblad heterogene watergang'!$L$13,IF(A164&lt;='Invoerblad heterogene watergang'!$H$14,'Invoerblad heterogene watergang'!$L$14,IF(A164&lt;='Invoerblad heterogene watergang'!$H$15,'Invoerblad heterogene watergang'!$L$15,IF(A164&lt;='Invoerblad heterogene watergang'!$H$16,'Invoerblad heterogene watergang'!$L$16,IF(A164&lt;='Invoerblad heterogene watergang'!$H$17,'Invoerblad heterogene watergang'!$L$17,""))))))))))</f>
        <v>100</v>
      </c>
      <c r="L164" s="23" t="str">
        <f>(IF(A164&lt;='Invoerblad heterogene watergang'!$H$9,'Invoerblad heterogene watergang'!$M$9,IF(A164&lt;='Invoerblad heterogene watergang'!$H$10,'Invoerblad heterogene watergang'!$M$10,IF(A164&lt;='Invoerblad heterogene watergang'!$H$11,'Invoerblad heterogene watergang'!$M$11,IF(A164&lt;='Invoerblad heterogene watergang'!$H$12,'Invoerblad heterogene watergang'!$M$12,IF(A164&lt;='Invoerblad heterogene watergang'!$H$13,'Invoerblad heterogene watergang'!$M$13,IF(A164&lt;='Invoerblad heterogene watergang'!$H$14,'Invoerblad heterogene watergang'!$M$14,IF(A164&lt;='Invoerblad heterogene watergang'!$H$15,'Invoerblad heterogene watergang'!$M$15,IF(A164&lt;='Invoerblad heterogene watergang'!$H$16,'Invoerblad heterogene watergang'!$M$16,IF(A164&lt;='Invoerblad heterogene watergang'!$H$17,'Invoerblad heterogene watergang'!$M$17,""))))))))))</f>
        <v>Begroeiing volgt bodemverloop</v>
      </c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67"/>
      <c r="AD164" s="23"/>
      <c r="AE164" s="23"/>
    </row>
    <row r="165" spans="1:31" s="103" customFormat="1" x14ac:dyDescent="0.35">
      <c r="A165" s="24">
        <f>IF(A164="","",IF((A164+1)&gt;MAX('Invoerblad heterogene watergang'!$H$9:$H$17),"",'Uitgebreide invoer'!A164+(MAX('Invoerblad heterogene watergang'!$H$9:$H$17)/1000)))</f>
        <v>112.7000000000003</v>
      </c>
      <c r="B165" s="23">
        <f>IF(A165&lt;='Invoerblad heterogene watergang'!$H$9,'Invoerblad heterogene watergang'!$J$9,IF(A165&lt;='Invoerblad heterogene watergang'!$H$10,'Invoerblad heterogene watergang'!$J$10,IF(A165&lt;='Invoerblad heterogene watergang'!$H$11,'Invoerblad heterogene watergang'!$J$11,IF(A165&lt;='Invoerblad heterogene watergang'!$H$12,'Invoerblad heterogene watergang'!$J$12,IF(A165&lt;='Invoerblad heterogene watergang'!$H$13,'Invoerblad heterogene watergang'!$J$13,IF(A165&lt;='Invoerblad heterogene watergang'!$H$14,'Invoerblad heterogene watergang'!$J$14,IF(A165&lt;='Invoerblad heterogene watergang'!$H$15,'Invoerblad heterogene watergang'!$J$15,IF(A165&lt;='Invoerblad heterogene watergang'!$H$16,'Invoerblad heterogene watergang'!$J$16,IF(A165&lt;='Invoerblad heterogene watergang'!$H$17,'Invoerblad heterogene watergang'!$J$17,"")))))))))</f>
        <v>0.3</v>
      </c>
      <c r="C165" s="23" t="str">
        <f>IF(A165&lt;='Invoerblad heterogene watergang'!$H$9,'Invoerblad heterogene watergang'!$K$9,IF(A165&lt;='Invoerblad heterogene watergang'!$H$10,'Invoerblad heterogene watergang'!$K$10,IF(A165&lt;='Invoerblad heterogene watergang'!$H$11,'Invoerblad heterogene watergang'!$K$11,IF(A165&lt;='Invoerblad heterogene watergang'!$H$12,'Invoerblad heterogene watergang'!$K$12,IF(A165&lt;='Invoerblad heterogene watergang'!$H$13,'Invoerblad heterogene watergang'!$K$13,IF(A165&lt;='Invoerblad heterogene watergang'!$H$14,'Invoerblad heterogene watergang'!$K$14,IF(A165&lt;='Invoerblad heterogene watergang'!$H$15,'Invoerblad heterogene watergang'!$K$15,IF(A165&lt;='Invoerblad heterogene watergang'!$H$16,'Invoerblad heterogene watergang'!$K$16,IF(A165&lt;='Invoerblad heterogene watergang'!$H$17,'Invoerblad heterogene watergang'!$K$17,"")))))))))</f>
        <v>30 - Grasachtigen en ondergedoken soorten</v>
      </c>
      <c r="D165" s="23">
        <f t="shared" si="2"/>
        <v>30</v>
      </c>
      <c r="E165" s="23">
        <f>'Invoerblad heterogene watergang'!$F$9</f>
        <v>1.5</v>
      </c>
      <c r="F165" s="23">
        <f>'Invoerblad heterogene watergang'!$E$9</f>
        <v>1.2</v>
      </c>
      <c r="G165" s="23">
        <f>'Invoerblad heterogene watergang'!$B$9</f>
        <v>1.2</v>
      </c>
      <c r="H165" s="23">
        <f>'Invoerblad heterogene watergang'!$C$9</f>
        <v>1</v>
      </c>
      <c r="I165" s="23">
        <f>IF(B165="","",IF(A165&lt;='Invoerblad heterogene watergang'!$H$9,'Invoerblad heterogene watergang'!$N$9,IF(A165&lt;='Invoerblad heterogene watergang'!$H$10,'Invoerblad heterogene watergang'!$N$10,IF(A165&lt;='Invoerblad heterogene watergang'!$H$11,'Invoerblad heterogene watergang'!$N$11,IF(A165&lt;='Invoerblad heterogene watergang'!$H$12,'Invoerblad heterogene watergang'!$N$12,IF(A165&lt;='Invoerblad heterogene watergang'!$H$13,'Invoerblad heterogene watergang'!$N$13,IF(A165&lt;='Invoerblad heterogene watergang'!$H$14,'Invoerblad heterogene watergang'!$N$14,IF(A165&lt;='Invoerblad heterogene watergang'!$H$15,'Invoerblad heterogene watergang'!$N$15,IF(A165&lt;='Invoerblad heterogene watergang'!$H$16,'Invoerblad heterogene watergang'!$N$16,IF(A165&lt;='Invoerblad heterogene watergang'!$H$17,'Invoerblad heterogene watergang'!$N$17,""))))))))))</f>
        <v>1</v>
      </c>
      <c r="J165" s="23" t="str">
        <f>IF(A165&lt;='Invoerblad heterogene watergang'!$H$9,'Invoerblad heterogene watergang'!$O$9,IF(A165&lt;='Invoerblad heterogene watergang'!$H$10,'Invoerblad heterogene watergang'!$O$10,IF(A165&lt;='Invoerblad heterogene watergang'!$H$11,'Invoerblad heterogene watergang'!$O$11,IF(A165&lt;='Invoerblad heterogene watergang'!$H$12,'Invoerblad heterogene watergang'!$O$12,IF(A165&lt;='Invoerblad heterogene watergang'!$H$13,'Invoerblad heterogene watergang'!$O$13,IF(A165&lt;='Invoerblad heterogene watergang'!$H$14,'Invoerblad heterogene watergang'!$O$14,IF(A165&lt;='Invoerblad heterogene watergang'!$H$15,'Invoerblad heterogene watergang'!$O$15,IF(A165&lt;='Invoerblad heterogene watergang'!$H$16,'Invoerblad heterogene watergang'!$O$16,IF(A165&lt;='Invoerblad heterogene watergang'!$H$17,'Invoerblad heterogene watergang'!$O$17,"")))))))))</f>
        <v>Nee</v>
      </c>
      <c r="K165" s="23">
        <f>(IF(A165&lt;='Invoerblad heterogene watergang'!$H$9,'Invoerblad heterogene watergang'!$L$9,IF(A165&lt;='Invoerblad heterogene watergang'!$H$10,'Invoerblad heterogene watergang'!$L$10,IF(A165&lt;='Invoerblad heterogene watergang'!$H$11,'Invoerblad heterogene watergang'!$L$11,IF(A165&lt;='Invoerblad heterogene watergang'!$H$12,'Invoerblad heterogene watergang'!$L$12,IF(A165&lt;='Invoerblad heterogene watergang'!$H$13,'Invoerblad heterogene watergang'!$L$13,IF(A165&lt;='Invoerblad heterogene watergang'!$H$14,'Invoerblad heterogene watergang'!$L$14,IF(A165&lt;='Invoerblad heterogene watergang'!$H$15,'Invoerblad heterogene watergang'!$L$15,IF(A165&lt;='Invoerblad heterogene watergang'!$H$16,'Invoerblad heterogene watergang'!$L$16,IF(A165&lt;='Invoerblad heterogene watergang'!$H$17,'Invoerblad heterogene watergang'!$L$17,""))))))))))</f>
        <v>100</v>
      </c>
      <c r="L165" s="23" t="str">
        <f>(IF(A165&lt;='Invoerblad heterogene watergang'!$H$9,'Invoerblad heterogene watergang'!$M$9,IF(A165&lt;='Invoerblad heterogene watergang'!$H$10,'Invoerblad heterogene watergang'!$M$10,IF(A165&lt;='Invoerblad heterogene watergang'!$H$11,'Invoerblad heterogene watergang'!$M$11,IF(A165&lt;='Invoerblad heterogene watergang'!$H$12,'Invoerblad heterogene watergang'!$M$12,IF(A165&lt;='Invoerblad heterogene watergang'!$H$13,'Invoerblad heterogene watergang'!$M$13,IF(A165&lt;='Invoerblad heterogene watergang'!$H$14,'Invoerblad heterogene watergang'!$M$14,IF(A165&lt;='Invoerblad heterogene watergang'!$H$15,'Invoerblad heterogene watergang'!$M$15,IF(A165&lt;='Invoerblad heterogene watergang'!$H$16,'Invoerblad heterogene watergang'!$M$16,IF(A165&lt;='Invoerblad heterogene watergang'!$H$17,'Invoerblad heterogene watergang'!$M$17,""))))))))))</f>
        <v>Begroeiing volgt bodemverloop</v>
      </c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67"/>
      <c r="AD165" s="23"/>
      <c r="AE165" s="23"/>
    </row>
    <row r="166" spans="1:31" s="103" customFormat="1" x14ac:dyDescent="0.35">
      <c r="A166" s="24">
        <f>IF(A165="","",IF((A165+1)&gt;MAX('Invoerblad heterogene watergang'!$H$9:$H$17),"",'Uitgebreide invoer'!A165+(MAX('Invoerblad heterogene watergang'!$H$9:$H$17)/1000)))</f>
        <v>113.4000000000003</v>
      </c>
      <c r="B166" s="23">
        <f>IF(A166&lt;='Invoerblad heterogene watergang'!$H$9,'Invoerblad heterogene watergang'!$J$9,IF(A166&lt;='Invoerblad heterogene watergang'!$H$10,'Invoerblad heterogene watergang'!$J$10,IF(A166&lt;='Invoerblad heterogene watergang'!$H$11,'Invoerblad heterogene watergang'!$J$11,IF(A166&lt;='Invoerblad heterogene watergang'!$H$12,'Invoerblad heterogene watergang'!$J$12,IF(A166&lt;='Invoerblad heterogene watergang'!$H$13,'Invoerblad heterogene watergang'!$J$13,IF(A166&lt;='Invoerblad heterogene watergang'!$H$14,'Invoerblad heterogene watergang'!$J$14,IF(A166&lt;='Invoerblad heterogene watergang'!$H$15,'Invoerblad heterogene watergang'!$J$15,IF(A166&lt;='Invoerblad heterogene watergang'!$H$16,'Invoerblad heterogene watergang'!$J$16,IF(A166&lt;='Invoerblad heterogene watergang'!$H$17,'Invoerblad heterogene watergang'!$J$17,"")))))))))</f>
        <v>0.3</v>
      </c>
      <c r="C166" s="23" t="str">
        <f>IF(A166&lt;='Invoerblad heterogene watergang'!$H$9,'Invoerblad heterogene watergang'!$K$9,IF(A166&lt;='Invoerblad heterogene watergang'!$H$10,'Invoerblad heterogene watergang'!$K$10,IF(A166&lt;='Invoerblad heterogene watergang'!$H$11,'Invoerblad heterogene watergang'!$K$11,IF(A166&lt;='Invoerblad heterogene watergang'!$H$12,'Invoerblad heterogene watergang'!$K$12,IF(A166&lt;='Invoerblad heterogene watergang'!$H$13,'Invoerblad heterogene watergang'!$K$13,IF(A166&lt;='Invoerblad heterogene watergang'!$H$14,'Invoerblad heterogene watergang'!$K$14,IF(A166&lt;='Invoerblad heterogene watergang'!$H$15,'Invoerblad heterogene watergang'!$K$15,IF(A166&lt;='Invoerblad heterogene watergang'!$H$16,'Invoerblad heterogene watergang'!$K$16,IF(A166&lt;='Invoerblad heterogene watergang'!$H$17,'Invoerblad heterogene watergang'!$K$17,"")))))))))</f>
        <v>30 - Grasachtigen en ondergedoken soorten</v>
      </c>
      <c r="D166" s="23">
        <f t="shared" si="2"/>
        <v>30</v>
      </c>
      <c r="E166" s="23">
        <f>'Invoerblad heterogene watergang'!$F$9</f>
        <v>1.5</v>
      </c>
      <c r="F166" s="23">
        <f>'Invoerblad heterogene watergang'!$E$9</f>
        <v>1.2</v>
      </c>
      <c r="G166" s="23">
        <f>'Invoerblad heterogene watergang'!$B$9</f>
        <v>1.2</v>
      </c>
      <c r="H166" s="23">
        <f>'Invoerblad heterogene watergang'!$C$9</f>
        <v>1</v>
      </c>
      <c r="I166" s="23">
        <f>IF(B166="","",IF(A166&lt;='Invoerblad heterogene watergang'!$H$9,'Invoerblad heterogene watergang'!$N$9,IF(A166&lt;='Invoerblad heterogene watergang'!$H$10,'Invoerblad heterogene watergang'!$N$10,IF(A166&lt;='Invoerblad heterogene watergang'!$H$11,'Invoerblad heterogene watergang'!$N$11,IF(A166&lt;='Invoerblad heterogene watergang'!$H$12,'Invoerblad heterogene watergang'!$N$12,IF(A166&lt;='Invoerblad heterogene watergang'!$H$13,'Invoerblad heterogene watergang'!$N$13,IF(A166&lt;='Invoerblad heterogene watergang'!$H$14,'Invoerblad heterogene watergang'!$N$14,IF(A166&lt;='Invoerblad heterogene watergang'!$H$15,'Invoerblad heterogene watergang'!$N$15,IF(A166&lt;='Invoerblad heterogene watergang'!$H$16,'Invoerblad heterogene watergang'!$N$16,IF(A166&lt;='Invoerblad heterogene watergang'!$H$17,'Invoerblad heterogene watergang'!$N$17,""))))))))))</f>
        <v>1</v>
      </c>
      <c r="J166" s="23" t="str">
        <f>IF(A166&lt;='Invoerblad heterogene watergang'!$H$9,'Invoerblad heterogene watergang'!$O$9,IF(A166&lt;='Invoerblad heterogene watergang'!$H$10,'Invoerblad heterogene watergang'!$O$10,IF(A166&lt;='Invoerblad heterogene watergang'!$H$11,'Invoerblad heterogene watergang'!$O$11,IF(A166&lt;='Invoerblad heterogene watergang'!$H$12,'Invoerblad heterogene watergang'!$O$12,IF(A166&lt;='Invoerblad heterogene watergang'!$H$13,'Invoerblad heterogene watergang'!$O$13,IF(A166&lt;='Invoerblad heterogene watergang'!$H$14,'Invoerblad heterogene watergang'!$O$14,IF(A166&lt;='Invoerblad heterogene watergang'!$H$15,'Invoerblad heterogene watergang'!$O$15,IF(A166&lt;='Invoerblad heterogene watergang'!$H$16,'Invoerblad heterogene watergang'!$O$16,IF(A166&lt;='Invoerblad heterogene watergang'!$H$17,'Invoerblad heterogene watergang'!$O$17,"")))))))))</f>
        <v>Nee</v>
      </c>
      <c r="K166" s="23">
        <f>(IF(A166&lt;='Invoerblad heterogene watergang'!$H$9,'Invoerblad heterogene watergang'!$L$9,IF(A166&lt;='Invoerblad heterogene watergang'!$H$10,'Invoerblad heterogene watergang'!$L$10,IF(A166&lt;='Invoerblad heterogene watergang'!$H$11,'Invoerblad heterogene watergang'!$L$11,IF(A166&lt;='Invoerblad heterogene watergang'!$H$12,'Invoerblad heterogene watergang'!$L$12,IF(A166&lt;='Invoerblad heterogene watergang'!$H$13,'Invoerblad heterogene watergang'!$L$13,IF(A166&lt;='Invoerblad heterogene watergang'!$H$14,'Invoerblad heterogene watergang'!$L$14,IF(A166&lt;='Invoerblad heterogene watergang'!$H$15,'Invoerblad heterogene watergang'!$L$15,IF(A166&lt;='Invoerblad heterogene watergang'!$H$16,'Invoerblad heterogene watergang'!$L$16,IF(A166&lt;='Invoerblad heterogene watergang'!$H$17,'Invoerblad heterogene watergang'!$L$17,""))))))))))</f>
        <v>100</v>
      </c>
      <c r="L166" s="23" t="str">
        <f>(IF(A166&lt;='Invoerblad heterogene watergang'!$H$9,'Invoerblad heterogene watergang'!$M$9,IF(A166&lt;='Invoerblad heterogene watergang'!$H$10,'Invoerblad heterogene watergang'!$M$10,IF(A166&lt;='Invoerblad heterogene watergang'!$H$11,'Invoerblad heterogene watergang'!$M$11,IF(A166&lt;='Invoerblad heterogene watergang'!$H$12,'Invoerblad heterogene watergang'!$M$12,IF(A166&lt;='Invoerblad heterogene watergang'!$H$13,'Invoerblad heterogene watergang'!$M$13,IF(A166&lt;='Invoerblad heterogene watergang'!$H$14,'Invoerblad heterogene watergang'!$M$14,IF(A166&lt;='Invoerblad heterogene watergang'!$H$15,'Invoerblad heterogene watergang'!$M$15,IF(A166&lt;='Invoerblad heterogene watergang'!$H$16,'Invoerblad heterogene watergang'!$M$16,IF(A166&lt;='Invoerblad heterogene watergang'!$H$17,'Invoerblad heterogene watergang'!$M$17,""))))))))))</f>
        <v>Begroeiing volgt bodemverloop</v>
      </c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67"/>
      <c r="AD166" s="23"/>
      <c r="AE166" s="23"/>
    </row>
    <row r="167" spans="1:31" s="103" customFormat="1" x14ac:dyDescent="0.35">
      <c r="A167" s="24">
        <f>IF(A166="","",IF((A166+1)&gt;MAX('Invoerblad heterogene watergang'!$H$9:$H$17),"",'Uitgebreide invoer'!A166+(MAX('Invoerblad heterogene watergang'!$H$9:$H$17)/1000)))</f>
        <v>114.10000000000031</v>
      </c>
      <c r="B167" s="23">
        <f>IF(A167&lt;='Invoerblad heterogene watergang'!$H$9,'Invoerblad heterogene watergang'!$J$9,IF(A167&lt;='Invoerblad heterogene watergang'!$H$10,'Invoerblad heterogene watergang'!$J$10,IF(A167&lt;='Invoerblad heterogene watergang'!$H$11,'Invoerblad heterogene watergang'!$J$11,IF(A167&lt;='Invoerblad heterogene watergang'!$H$12,'Invoerblad heterogene watergang'!$J$12,IF(A167&lt;='Invoerblad heterogene watergang'!$H$13,'Invoerblad heterogene watergang'!$J$13,IF(A167&lt;='Invoerblad heterogene watergang'!$H$14,'Invoerblad heterogene watergang'!$J$14,IF(A167&lt;='Invoerblad heterogene watergang'!$H$15,'Invoerblad heterogene watergang'!$J$15,IF(A167&lt;='Invoerblad heterogene watergang'!$H$16,'Invoerblad heterogene watergang'!$J$16,IF(A167&lt;='Invoerblad heterogene watergang'!$H$17,'Invoerblad heterogene watergang'!$J$17,"")))))))))</f>
        <v>0.3</v>
      </c>
      <c r="C167" s="23" t="str">
        <f>IF(A167&lt;='Invoerblad heterogene watergang'!$H$9,'Invoerblad heterogene watergang'!$K$9,IF(A167&lt;='Invoerblad heterogene watergang'!$H$10,'Invoerblad heterogene watergang'!$K$10,IF(A167&lt;='Invoerblad heterogene watergang'!$H$11,'Invoerblad heterogene watergang'!$K$11,IF(A167&lt;='Invoerblad heterogene watergang'!$H$12,'Invoerblad heterogene watergang'!$K$12,IF(A167&lt;='Invoerblad heterogene watergang'!$H$13,'Invoerblad heterogene watergang'!$K$13,IF(A167&lt;='Invoerblad heterogene watergang'!$H$14,'Invoerblad heterogene watergang'!$K$14,IF(A167&lt;='Invoerblad heterogene watergang'!$H$15,'Invoerblad heterogene watergang'!$K$15,IF(A167&lt;='Invoerblad heterogene watergang'!$H$16,'Invoerblad heterogene watergang'!$K$16,IF(A167&lt;='Invoerblad heterogene watergang'!$H$17,'Invoerblad heterogene watergang'!$K$17,"")))))))))</f>
        <v>30 - Grasachtigen en ondergedoken soorten</v>
      </c>
      <c r="D167" s="23">
        <f t="shared" si="2"/>
        <v>30</v>
      </c>
      <c r="E167" s="23">
        <f>'Invoerblad heterogene watergang'!$F$9</f>
        <v>1.5</v>
      </c>
      <c r="F167" s="23">
        <f>'Invoerblad heterogene watergang'!$E$9</f>
        <v>1.2</v>
      </c>
      <c r="G167" s="23">
        <f>'Invoerblad heterogene watergang'!$B$9</f>
        <v>1.2</v>
      </c>
      <c r="H167" s="23">
        <f>'Invoerblad heterogene watergang'!$C$9</f>
        <v>1</v>
      </c>
      <c r="I167" s="23">
        <f>IF(B167="","",IF(A167&lt;='Invoerblad heterogene watergang'!$H$9,'Invoerblad heterogene watergang'!$N$9,IF(A167&lt;='Invoerblad heterogene watergang'!$H$10,'Invoerblad heterogene watergang'!$N$10,IF(A167&lt;='Invoerblad heterogene watergang'!$H$11,'Invoerblad heterogene watergang'!$N$11,IF(A167&lt;='Invoerblad heterogene watergang'!$H$12,'Invoerblad heterogene watergang'!$N$12,IF(A167&lt;='Invoerblad heterogene watergang'!$H$13,'Invoerblad heterogene watergang'!$N$13,IF(A167&lt;='Invoerblad heterogene watergang'!$H$14,'Invoerblad heterogene watergang'!$N$14,IF(A167&lt;='Invoerblad heterogene watergang'!$H$15,'Invoerblad heterogene watergang'!$N$15,IF(A167&lt;='Invoerblad heterogene watergang'!$H$16,'Invoerblad heterogene watergang'!$N$16,IF(A167&lt;='Invoerblad heterogene watergang'!$H$17,'Invoerblad heterogene watergang'!$N$17,""))))))))))</f>
        <v>1</v>
      </c>
      <c r="J167" s="23" t="str">
        <f>IF(A167&lt;='Invoerblad heterogene watergang'!$H$9,'Invoerblad heterogene watergang'!$O$9,IF(A167&lt;='Invoerblad heterogene watergang'!$H$10,'Invoerblad heterogene watergang'!$O$10,IF(A167&lt;='Invoerblad heterogene watergang'!$H$11,'Invoerblad heterogene watergang'!$O$11,IF(A167&lt;='Invoerblad heterogene watergang'!$H$12,'Invoerblad heterogene watergang'!$O$12,IF(A167&lt;='Invoerblad heterogene watergang'!$H$13,'Invoerblad heterogene watergang'!$O$13,IF(A167&lt;='Invoerblad heterogene watergang'!$H$14,'Invoerblad heterogene watergang'!$O$14,IF(A167&lt;='Invoerblad heterogene watergang'!$H$15,'Invoerblad heterogene watergang'!$O$15,IF(A167&lt;='Invoerblad heterogene watergang'!$H$16,'Invoerblad heterogene watergang'!$O$16,IF(A167&lt;='Invoerblad heterogene watergang'!$H$17,'Invoerblad heterogene watergang'!$O$17,"")))))))))</f>
        <v>Nee</v>
      </c>
      <c r="K167" s="23">
        <f>(IF(A167&lt;='Invoerblad heterogene watergang'!$H$9,'Invoerblad heterogene watergang'!$L$9,IF(A167&lt;='Invoerblad heterogene watergang'!$H$10,'Invoerblad heterogene watergang'!$L$10,IF(A167&lt;='Invoerblad heterogene watergang'!$H$11,'Invoerblad heterogene watergang'!$L$11,IF(A167&lt;='Invoerblad heterogene watergang'!$H$12,'Invoerblad heterogene watergang'!$L$12,IF(A167&lt;='Invoerblad heterogene watergang'!$H$13,'Invoerblad heterogene watergang'!$L$13,IF(A167&lt;='Invoerblad heterogene watergang'!$H$14,'Invoerblad heterogene watergang'!$L$14,IF(A167&lt;='Invoerblad heterogene watergang'!$H$15,'Invoerblad heterogene watergang'!$L$15,IF(A167&lt;='Invoerblad heterogene watergang'!$H$16,'Invoerblad heterogene watergang'!$L$16,IF(A167&lt;='Invoerblad heterogene watergang'!$H$17,'Invoerblad heterogene watergang'!$L$17,""))))))))))</f>
        <v>100</v>
      </c>
      <c r="L167" s="23" t="str">
        <f>(IF(A167&lt;='Invoerblad heterogene watergang'!$H$9,'Invoerblad heterogene watergang'!$M$9,IF(A167&lt;='Invoerblad heterogene watergang'!$H$10,'Invoerblad heterogene watergang'!$M$10,IF(A167&lt;='Invoerblad heterogene watergang'!$H$11,'Invoerblad heterogene watergang'!$M$11,IF(A167&lt;='Invoerblad heterogene watergang'!$H$12,'Invoerblad heterogene watergang'!$M$12,IF(A167&lt;='Invoerblad heterogene watergang'!$H$13,'Invoerblad heterogene watergang'!$M$13,IF(A167&lt;='Invoerblad heterogene watergang'!$H$14,'Invoerblad heterogene watergang'!$M$14,IF(A167&lt;='Invoerblad heterogene watergang'!$H$15,'Invoerblad heterogene watergang'!$M$15,IF(A167&lt;='Invoerblad heterogene watergang'!$H$16,'Invoerblad heterogene watergang'!$M$16,IF(A167&lt;='Invoerblad heterogene watergang'!$H$17,'Invoerblad heterogene watergang'!$M$17,""))))))))))</f>
        <v>Begroeiing volgt bodemverloop</v>
      </c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67"/>
      <c r="AD167" s="23"/>
      <c r="AE167" s="23"/>
    </row>
    <row r="168" spans="1:31" s="103" customFormat="1" x14ac:dyDescent="0.35">
      <c r="A168" s="24">
        <f>IF(A167="","",IF((A167+1)&gt;MAX('Invoerblad heterogene watergang'!$H$9:$H$17),"",'Uitgebreide invoer'!A167+(MAX('Invoerblad heterogene watergang'!$H$9:$H$17)/1000)))</f>
        <v>114.80000000000031</v>
      </c>
      <c r="B168" s="23">
        <f>IF(A168&lt;='Invoerblad heterogene watergang'!$H$9,'Invoerblad heterogene watergang'!$J$9,IF(A168&lt;='Invoerblad heterogene watergang'!$H$10,'Invoerblad heterogene watergang'!$J$10,IF(A168&lt;='Invoerblad heterogene watergang'!$H$11,'Invoerblad heterogene watergang'!$J$11,IF(A168&lt;='Invoerblad heterogene watergang'!$H$12,'Invoerblad heterogene watergang'!$J$12,IF(A168&lt;='Invoerblad heterogene watergang'!$H$13,'Invoerblad heterogene watergang'!$J$13,IF(A168&lt;='Invoerblad heterogene watergang'!$H$14,'Invoerblad heterogene watergang'!$J$14,IF(A168&lt;='Invoerblad heterogene watergang'!$H$15,'Invoerblad heterogene watergang'!$J$15,IF(A168&lt;='Invoerblad heterogene watergang'!$H$16,'Invoerblad heterogene watergang'!$J$16,IF(A168&lt;='Invoerblad heterogene watergang'!$H$17,'Invoerblad heterogene watergang'!$J$17,"")))))))))</f>
        <v>0.3</v>
      </c>
      <c r="C168" s="23" t="str">
        <f>IF(A168&lt;='Invoerblad heterogene watergang'!$H$9,'Invoerblad heterogene watergang'!$K$9,IF(A168&lt;='Invoerblad heterogene watergang'!$H$10,'Invoerblad heterogene watergang'!$K$10,IF(A168&lt;='Invoerblad heterogene watergang'!$H$11,'Invoerblad heterogene watergang'!$K$11,IF(A168&lt;='Invoerblad heterogene watergang'!$H$12,'Invoerblad heterogene watergang'!$K$12,IF(A168&lt;='Invoerblad heterogene watergang'!$H$13,'Invoerblad heterogene watergang'!$K$13,IF(A168&lt;='Invoerblad heterogene watergang'!$H$14,'Invoerblad heterogene watergang'!$K$14,IF(A168&lt;='Invoerblad heterogene watergang'!$H$15,'Invoerblad heterogene watergang'!$K$15,IF(A168&lt;='Invoerblad heterogene watergang'!$H$16,'Invoerblad heterogene watergang'!$K$16,IF(A168&lt;='Invoerblad heterogene watergang'!$H$17,'Invoerblad heterogene watergang'!$K$17,"")))))))))</f>
        <v>30 - Grasachtigen en ondergedoken soorten</v>
      </c>
      <c r="D168" s="23">
        <f t="shared" si="2"/>
        <v>30</v>
      </c>
      <c r="E168" s="23">
        <f>'Invoerblad heterogene watergang'!$F$9</f>
        <v>1.5</v>
      </c>
      <c r="F168" s="23">
        <f>'Invoerblad heterogene watergang'!$E$9</f>
        <v>1.2</v>
      </c>
      <c r="G168" s="23">
        <f>'Invoerblad heterogene watergang'!$B$9</f>
        <v>1.2</v>
      </c>
      <c r="H168" s="23">
        <f>'Invoerblad heterogene watergang'!$C$9</f>
        <v>1</v>
      </c>
      <c r="I168" s="23">
        <f>IF(B168="","",IF(A168&lt;='Invoerblad heterogene watergang'!$H$9,'Invoerblad heterogene watergang'!$N$9,IF(A168&lt;='Invoerblad heterogene watergang'!$H$10,'Invoerblad heterogene watergang'!$N$10,IF(A168&lt;='Invoerblad heterogene watergang'!$H$11,'Invoerblad heterogene watergang'!$N$11,IF(A168&lt;='Invoerblad heterogene watergang'!$H$12,'Invoerblad heterogene watergang'!$N$12,IF(A168&lt;='Invoerblad heterogene watergang'!$H$13,'Invoerblad heterogene watergang'!$N$13,IF(A168&lt;='Invoerblad heterogene watergang'!$H$14,'Invoerblad heterogene watergang'!$N$14,IF(A168&lt;='Invoerblad heterogene watergang'!$H$15,'Invoerblad heterogene watergang'!$N$15,IF(A168&lt;='Invoerblad heterogene watergang'!$H$16,'Invoerblad heterogene watergang'!$N$16,IF(A168&lt;='Invoerblad heterogene watergang'!$H$17,'Invoerblad heterogene watergang'!$N$17,""))))))))))</f>
        <v>1</v>
      </c>
      <c r="J168" s="23" t="str">
        <f>IF(A168&lt;='Invoerblad heterogene watergang'!$H$9,'Invoerblad heterogene watergang'!$O$9,IF(A168&lt;='Invoerblad heterogene watergang'!$H$10,'Invoerblad heterogene watergang'!$O$10,IF(A168&lt;='Invoerblad heterogene watergang'!$H$11,'Invoerblad heterogene watergang'!$O$11,IF(A168&lt;='Invoerblad heterogene watergang'!$H$12,'Invoerblad heterogene watergang'!$O$12,IF(A168&lt;='Invoerblad heterogene watergang'!$H$13,'Invoerblad heterogene watergang'!$O$13,IF(A168&lt;='Invoerblad heterogene watergang'!$H$14,'Invoerblad heterogene watergang'!$O$14,IF(A168&lt;='Invoerblad heterogene watergang'!$H$15,'Invoerblad heterogene watergang'!$O$15,IF(A168&lt;='Invoerblad heterogene watergang'!$H$16,'Invoerblad heterogene watergang'!$O$16,IF(A168&lt;='Invoerblad heterogene watergang'!$H$17,'Invoerblad heterogene watergang'!$O$17,"")))))))))</f>
        <v>Nee</v>
      </c>
      <c r="K168" s="23">
        <f>(IF(A168&lt;='Invoerblad heterogene watergang'!$H$9,'Invoerblad heterogene watergang'!$L$9,IF(A168&lt;='Invoerblad heterogene watergang'!$H$10,'Invoerblad heterogene watergang'!$L$10,IF(A168&lt;='Invoerblad heterogene watergang'!$H$11,'Invoerblad heterogene watergang'!$L$11,IF(A168&lt;='Invoerblad heterogene watergang'!$H$12,'Invoerblad heterogene watergang'!$L$12,IF(A168&lt;='Invoerblad heterogene watergang'!$H$13,'Invoerblad heterogene watergang'!$L$13,IF(A168&lt;='Invoerblad heterogene watergang'!$H$14,'Invoerblad heterogene watergang'!$L$14,IF(A168&lt;='Invoerblad heterogene watergang'!$H$15,'Invoerblad heterogene watergang'!$L$15,IF(A168&lt;='Invoerblad heterogene watergang'!$H$16,'Invoerblad heterogene watergang'!$L$16,IF(A168&lt;='Invoerblad heterogene watergang'!$H$17,'Invoerblad heterogene watergang'!$L$17,""))))))))))</f>
        <v>100</v>
      </c>
      <c r="L168" s="23" t="str">
        <f>(IF(A168&lt;='Invoerblad heterogene watergang'!$H$9,'Invoerblad heterogene watergang'!$M$9,IF(A168&lt;='Invoerblad heterogene watergang'!$H$10,'Invoerblad heterogene watergang'!$M$10,IF(A168&lt;='Invoerblad heterogene watergang'!$H$11,'Invoerblad heterogene watergang'!$M$11,IF(A168&lt;='Invoerblad heterogene watergang'!$H$12,'Invoerblad heterogene watergang'!$M$12,IF(A168&lt;='Invoerblad heterogene watergang'!$H$13,'Invoerblad heterogene watergang'!$M$13,IF(A168&lt;='Invoerblad heterogene watergang'!$H$14,'Invoerblad heterogene watergang'!$M$14,IF(A168&lt;='Invoerblad heterogene watergang'!$H$15,'Invoerblad heterogene watergang'!$M$15,IF(A168&lt;='Invoerblad heterogene watergang'!$H$16,'Invoerblad heterogene watergang'!$M$16,IF(A168&lt;='Invoerblad heterogene watergang'!$H$17,'Invoerblad heterogene watergang'!$M$17,""))))))))))</f>
        <v>Begroeiing volgt bodemverloop</v>
      </c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67"/>
      <c r="AD168" s="23"/>
      <c r="AE168" s="23"/>
    </row>
    <row r="169" spans="1:31" s="103" customFormat="1" x14ac:dyDescent="0.35">
      <c r="A169" s="24">
        <f>IF(A168="","",IF((A168+1)&gt;MAX('Invoerblad heterogene watergang'!$H$9:$H$17),"",'Uitgebreide invoer'!A168+(MAX('Invoerblad heterogene watergang'!$H$9:$H$17)/1000)))</f>
        <v>115.50000000000031</v>
      </c>
      <c r="B169" s="23">
        <f>IF(A169&lt;='Invoerblad heterogene watergang'!$H$9,'Invoerblad heterogene watergang'!$J$9,IF(A169&lt;='Invoerblad heterogene watergang'!$H$10,'Invoerblad heterogene watergang'!$J$10,IF(A169&lt;='Invoerblad heterogene watergang'!$H$11,'Invoerblad heterogene watergang'!$J$11,IF(A169&lt;='Invoerblad heterogene watergang'!$H$12,'Invoerblad heterogene watergang'!$J$12,IF(A169&lt;='Invoerblad heterogene watergang'!$H$13,'Invoerblad heterogene watergang'!$J$13,IF(A169&lt;='Invoerblad heterogene watergang'!$H$14,'Invoerblad heterogene watergang'!$J$14,IF(A169&lt;='Invoerblad heterogene watergang'!$H$15,'Invoerblad heterogene watergang'!$J$15,IF(A169&lt;='Invoerblad heterogene watergang'!$H$16,'Invoerblad heterogene watergang'!$J$16,IF(A169&lt;='Invoerblad heterogene watergang'!$H$17,'Invoerblad heterogene watergang'!$J$17,"")))))))))</f>
        <v>0.3</v>
      </c>
      <c r="C169" s="23" t="str">
        <f>IF(A169&lt;='Invoerblad heterogene watergang'!$H$9,'Invoerblad heterogene watergang'!$K$9,IF(A169&lt;='Invoerblad heterogene watergang'!$H$10,'Invoerblad heterogene watergang'!$K$10,IF(A169&lt;='Invoerblad heterogene watergang'!$H$11,'Invoerblad heterogene watergang'!$K$11,IF(A169&lt;='Invoerblad heterogene watergang'!$H$12,'Invoerblad heterogene watergang'!$K$12,IF(A169&lt;='Invoerblad heterogene watergang'!$H$13,'Invoerblad heterogene watergang'!$K$13,IF(A169&lt;='Invoerblad heterogene watergang'!$H$14,'Invoerblad heterogene watergang'!$K$14,IF(A169&lt;='Invoerblad heterogene watergang'!$H$15,'Invoerblad heterogene watergang'!$K$15,IF(A169&lt;='Invoerblad heterogene watergang'!$H$16,'Invoerblad heterogene watergang'!$K$16,IF(A169&lt;='Invoerblad heterogene watergang'!$H$17,'Invoerblad heterogene watergang'!$K$17,"")))))))))</f>
        <v>30 - Grasachtigen en ondergedoken soorten</v>
      </c>
      <c r="D169" s="23">
        <f t="shared" si="2"/>
        <v>30</v>
      </c>
      <c r="E169" s="23">
        <f>'Invoerblad heterogene watergang'!$F$9</f>
        <v>1.5</v>
      </c>
      <c r="F169" s="23">
        <f>'Invoerblad heterogene watergang'!$E$9</f>
        <v>1.2</v>
      </c>
      <c r="G169" s="23">
        <f>'Invoerblad heterogene watergang'!$B$9</f>
        <v>1.2</v>
      </c>
      <c r="H169" s="23">
        <f>'Invoerblad heterogene watergang'!$C$9</f>
        <v>1</v>
      </c>
      <c r="I169" s="23">
        <f>IF(B169="","",IF(A169&lt;='Invoerblad heterogene watergang'!$H$9,'Invoerblad heterogene watergang'!$N$9,IF(A169&lt;='Invoerblad heterogene watergang'!$H$10,'Invoerblad heterogene watergang'!$N$10,IF(A169&lt;='Invoerblad heterogene watergang'!$H$11,'Invoerblad heterogene watergang'!$N$11,IF(A169&lt;='Invoerblad heterogene watergang'!$H$12,'Invoerblad heterogene watergang'!$N$12,IF(A169&lt;='Invoerblad heterogene watergang'!$H$13,'Invoerblad heterogene watergang'!$N$13,IF(A169&lt;='Invoerblad heterogene watergang'!$H$14,'Invoerblad heterogene watergang'!$N$14,IF(A169&lt;='Invoerblad heterogene watergang'!$H$15,'Invoerblad heterogene watergang'!$N$15,IF(A169&lt;='Invoerblad heterogene watergang'!$H$16,'Invoerblad heterogene watergang'!$N$16,IF(A169&lt;='Invoerblad heterogene watergang'!$H$17,'Invoerblad heterogene watergang'!$N$17,""))))))))))</f>
        <v>1</v>
      </c>
      <c r="J169" s="23" t="str">
        <f>IF(A169&lt;='Invoerblad heterogene watergang'!$H$9,'Invoerblad heterogene watergang'!$O$9,IF(A169&lt;='Invoerblad heterogene watergang'!$H$10,'Invoerblad heterogene watergang'!$O$10,IF(A169&lt;='Invoerblad heterogene watergang'!$H$11,'Invoerblad heterogene watergang'!$O$11,IF(A169&lt;='Invoerblad heterogene watergang'!$H$12,'Invoerblad heterogene watergang'!$O$12,IF(A169&lt;='Invoerblad heterogene watergang'!$H$13,'Invoerblad heterogene watergang'!$O$13,IF(A169&lt;='Invoerblad heterogene watergang'!$H$14,'Invoerblad heterogene watergang'!$O$14,IF(A169&lt;='Invoerblad heterogene watergang'!$H$15,'Invoerblad heterogene watergang'!$O$15,IF(A169&lt;='Invoerblad heterogene watergang'!$H$16,'Invoerblad heterogene watergang'!$O$16,IF(A169&lt;='Invoerblad heterogene watergang'!$H$17,'Invoerblad heterogene watergang'!$O$17,"")))))))))</f>
        <v>Nee</v>
      </c>
      <c r="K169" s="23">
        <f>(IF(A169&lt;='Invoerblad heterogene watergang'!$H$9,'Invoerblad heterogene watergang'!$L$9,IF(A169&lt;='Invoerblad heterogene watergang'!$H$10,'Invoerblad heterogene watergang'!$L$10,IF(A169&lt;='Invoerblad heterogene watergang'!$H$11,'Invoerblad heterogene watergang'!$L$11,IF(A169&lt;='Invoerblad heterogene watergang'!$H$12,'Invoerblad heterogene watergang'!$L$12,IF(A169&lt;='Invoerblad heterogene watergang'!$H$13,'Invoerblad heterogene watergang'!$L$13,IF(A169&lt;='Invoerblad heterogene watergang'!$H$14,'Invoerblad heterogene watergang'!$L$14,IF(A169&lt;='Invoerblad heterogene watergang'!$H$15,'Invoerblad heterogene watergang'!$L$15,IF(A169&lt;='Invoerblad heterogene watergang'!$H$16,'Invoerblad heterogene watergang'!$L$16,IF(A169&lt;='Invoerblad heterogene watergang'!$H$17,'Invoerblad heterogene watergang'!$L$17,""))))))))))</f>
        <v>100</v>
      </c>
      <c r="L169" s="23" t="str">
        <f>(IF(A169&lt;='Invoerblad heterogene watergang'!$H$9,'Invoerblad heterogene watergang'!$M$9,IF(A169&lt;='Invoerblad heterogene watergang'!$H$10,'Invoerblad heterogene watergang'!$M$10,IF(A169&lt;='Invoerblad heterogene watergang'!$H$11,'Invoerblad heterogene watergang'!$M$11,IF(A169&lt;='Invoerblad heterogene watergang'!$H$12,'Invoerblad heterogene watergang'!$M$12,IF(A169&lt;='Invoerblad heterogene watergang'!$H$13,'Invoerblad heterogene watergang'!$M$13,IF(A169&lt;='Invoerblad heterogene watergang'!$H$14,'Invoerblad heterogene watergang'!$M$14,IF(A169&lt;='Invoerblad heterogene watergang'!$H$15,'Invoerblad heterogene watergang'!$M$15,IF(A169&lt;='Invoerblad heterogene watergang'!$H$16,'Invoerblad heterogene watergang'!$M$16,IF(A169&lt;='Invoerblad heterogene watergang'!$H$17,'Invoerblad heterogene watergang'!$M$17,""))))))))))</f>
        <v>Begroeiing volgt bodemverloop</v>
      </c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67"/>
      <c r="AD169" s="23"/>
      <c r="AE169" s="23"/>
    </row>
    <row r="170" spans="1:31" s="103" customFormat="1" x14ac:dyDescent="0.35">
      <c r="A170" s="24">
        <f>IF(A169="","",IF((A169+1)&gt;MAX('Invoerblad heterogene watergang'!$H$9:$H$17),"",'Uitgebreide invoer'!A169+(MAX('Invoerblad heterogene watergang'!$H$9:$H$17)/1000)))</f>
        <v>116.20000000000032</v>
      </c>
      <c r="B170" s="23">
        <f>IF(A170&lt;='Invoerblad heterogene watergang'!$H$9,'Invoerblad heterogene watergang'!$J$9,IF(A170&lt;='Invoerblad heterogene watergang'!$H$10,'Invoerblad heterogene watergang'!$J$10,IF(A170&lt;='Invoerblad heterogene watergang'!$H$11,'Invoerblad heterogene watergang'!$J$11,IF(A170&lt;='Invoerblad heterogene watergang'!$H$12,'Invoerblad heterogene watergang'!$J$12,IF(A170&lt;='Invoerblad heterogene watergang'!$H$13,'Invoerblad heterogene watergang'!$J$13,IF(A170&lt;='Invoerblad heterogene watergang'!$H$14,'Invoerblad heterogene watergang'!$J$14,IF(A170&lt;='Invoerblad heterogene watergang'!$H$15,'Invoerblad heterogene watergang'!$J$15,IF(A170&lt;='Invoerblad heterogene watergang'!$H$16,'Invoerblad heterogene watergang'!$J$16,IF(A170&lt;='Invoerblad heterogene watergang'!$H$17,'Invoerblad heterogene watergang'!$J$17,"")))))))))</f>
        <v>0.3</v>
      </c>
      <c r="C170" s="23" t="str">
        <f>IF(A170&lt;='Invoerblad heterogene watergang'!$H$9,'Invoerblad heterogene watergang'!$K$9,IF(A170&lt;='Invoerblad heterogene watergang'!$H$10,'Invoerblad heterogene watergang'!$K$10,IF(A170&lt;='Invoerblad heterogene watergang'!$H$11,'Invoerblad heterogene watergang'!$K$11,IF(A170&lt;='Invoerblad heterogene watergang'!$H$12,'Invoerblad heterogene watergang'!$K$12,IF(A170&lt;='Invoerblad heterogene watergang'!$H$13,'Invoerblad heterogene watergang'!$K$13,IF(A170&lt;='Invoerblad heterogene watergang'!$H$14,'Invoerblad heterogene watergang'!$K$14,IF(A170&lt;='Invoerblad heterogene watergang'!$H$15,'Invoerblad heterogene watergang'!$K$15,IF(A170&lt;='Invoerblad heterogene watergang'!$H$16,'Invoerblad heterogene watergang'!$K$16,IF(A170&lt;='Invoerblad heterogene watergang'!$H$17,'Invoerblad heterogene watergang'!$K$17,"")))))))))</f>
        <v>30 - Grasachtigen en ondergedoken soorten</v>
      </c>
      <c r="D170" s="23">
        <f t="shared" si="2"/>
        <v>30</v>
      </c>
      <c r="E170" s="23">
        <f>'Invoerblad heterogene watergang'!$F$9</f>
        <v>1.5</v>
      </c>
      <c r="F170" s="23">
        <f>'Invoerblad heterogene watergang'!$E$9</f>
        <v>1.2</v>
      </c>
      <c r="G170" s="23">
        <f>'Invoerblad heterogene watergang'!$B$9</f>
        <v>1.2</v>
      </c>
      <c r="H170" s="23">
        <f>'Invoerblad heterogene watergang'!$C$9</f>
        <v>1</v>
      </c>
      <c r="I170" s="23">
        <f>IF(B170="","",IF(A170&lt;='Invoerblad heterogene watergang'!$H$9,'Invoerblad heterogene watergang'!$N$9,IF(A170&lt;='Invoerblad heterogene watergang'!$H$10,'Invoerblad heterogene watergang'!$N$10,IF(A170&lt;='Invoerblad heterogene watergang'!$H$11,'Invoerblad heterogene watergang'!$N$11,IF(A170&lt;='Invoerblad heterogene watergang'!$H$12,'Invoerblad heterogene watergang'!$N$12,IF(A170&lt;='Invoerblad heterogene watergang'!$H$13,'Invoerblad heterogene watergang'!$N$13,IF(A170&lt;='Invoerblad heterogene watergang'!$H$14,'Invoerblad heterogene watergang'!$N$14,IF(A170&lt;='Invoerblad heterogene watergang'!$H$15,'Invoerblad heterogene watergang'!$N$15,IF(A170&lt;='Invoerblad heterogene watergang'!$H$16,'Invoerblad heterogene watergang'!$N$16,IF(A170&lt;='Invoerblad heterogene watergang'!$H$17,'Invoerblad heterogene watergang'!$N$17,""))))))))))</f>
        <v>1</v>
      </c>
      <c r="J170" s="23" t="str">
        <f>IF(A170&lt;='Invoerblad heterogene watergang'!$H$9,'Invoerblad heterogene watergang'!$O$9,IF(A170&lt;='Invoerblad heterogene watergang'!$H$10,'Invoerblad heterogene watergang'!$O$10,IF(A170&lt;='Invoerblad heterogene watergang'!$H$11,'Invoerblad heterogene watergang'!$O$11,IF(A170&lt;='Invoerblad heterogene watergang'!$H$12,'Invoerblad heterogene watergang'!$O$12,IF(A170&lt;='Invoerblad heterogene watergang'!$H$13,'Invoerblad heterogene watergang'!$O$13,IF(A170&lt;='Invoerblad heterogene watergang'!$H$14,'Invoerblad heterogene watergang'!$O$14,IF(A170&lt;='Invoerblad heterogene watergang'!$H$15,'Invoerblad heterogene watergang'!$O$15,IF(A170&lt;='Invoerblad heterogene watergang'!$H$16,'Invoerblad heterogene watergang'!$O$16,IF(A170&lt;='Invoerblad heterogene watergang'!$H$17,'Invoerblad heterogene watergang'!$O$17,"")))))))))</f>
        <v>Nee</v>
      </c>
      <c r="K170" s="23">
        <f>(IF(A170&lt;='Invoerblad heterogene watergang'!$H$9,'Invoerblad heterogene watergang'!$L$9,IF(A170&lt;='Invoerblad heterogene watergang'!$H$10,'Invoerblad heterogene watergang'!$L$10,IF(A170&lt;='Invoerblad heterogene watergang'!$H$11,'Invoerblad heterogene watergang'!$L$11,IF(A170&lt;='Invoerblad heterogene watergang'!$H$12,'Invoerblad heterogene watergang'!$L$12,IF(A170&lt;='Invoerblad heterogene watergang'!$H$13,'Invoerblad heterogene watergang'!$L$13,IF(A170&lt;='Invoerblad heterogene watergang'!$H$14,'Invoerblad heterogene watergang'!$L$14,IF(A170&lt;='Invoerblad heterogene watergang'!$H$15,'Invoerblad heterogene watergang'!$L$15,IF(A170&lt;='Invoerblad heterogene watergang'!$H$16,'Invoerblad heterogene watergang'!$L$16,IF(A170&lt;='Invoerblad heterogene watergang'!$H$17,'Invoerblad heterogene watergang'!$L$17,""))))))))))</f>
        <v>100</v>
      </c>
      <c r="L170" s="23" t="str">
        <f>(IF(A170&lt;='Invoerblad heterogene watergang'!$H$9,'Invoerblad heterogene watergang'!$M$9,IF(A170&lt;='Invoerblad heterogene watergang'!$H$10,'Invoerblad heterogene watergang'!$M$10,IF(A170&lt;='Invoerblad heterogene watergang'!$H$11,'Invoerblad heterogene watergang'!$M$11,IF(A170&lt;='Invoerblad heterogene watergang'!$H$12,'Invoerblad heterogene watergang'!$M$12,IF(A170&lt;='Invoerblad heterogene watergang'!$H$13,'Invoerblad heterogene watergang'!$M$13,IF(A170&lt;='Invoerblad heterogene watergang'!$H$14,'Invoerblad heterogene watergang'!$M$14,IF(A170&lt;='Invoerblad heterogene watergang'!$H$15,'Invoerblad heterogene watergang'!$M$15,IF(A170&lt;='Invoerblad heterogene watergang'!$H$16,'Invoerblad heterogene watergang'!$M$16,IF(A170&lt;='Invoerblad heterogene watergang'!$H$17,'Invoerblad heterogene watergang'!$M$17,""))))))))))</f>
        <v>Begroeiing volgt bodemverloop</v>
      </c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67"/>
      <c r="AD170" s="23"/>
      <c r="AE170" s="23"/>
    </row>
    <row r="171" spans="1:31" s="103" customFormat="1" x14ac:dyDescent="0.35">
      <c r="A171" s="24">
        <f>IF(A170="","",IF((A170+1)&gt;MAX('Invoerblad heterogene watergang'!$H$9:$H$17),"",'Uitgebreide invoer'!A170+(MAX('Invoerblad heterogene watergang'!$H$9:$H$17)/1000)))</f>
        <v>116.90000000000032</v>
      </c>
      <c r="B171" s="23">
        <f>IF(A171&lt;='Invoerblad heterogene watergang'!$H$9,'Invoerblad heterogene watergang'!$J$9,IF(A171&lt;='Invoerblad heterogene watergang'!$H$10,'Invoerblad heterogene watergang'!$J$10,IF(A171&lt;='Invoerblad heterogene watergang'!$H$11,'Invoerblad heterogene watergang'!$J$11,IF(A171&lt;='Invoerblad heterogene watergang'!$H$12,'Invoerblad heterogene watergang'!$J$12,IF(A171&lt;='Invoerblad heterogene watergang'!$H$13,'Invoerblad heterogene watergang'!$J$13,IF(A171&lt;='Invoerblad heterogene watergang'!$H$14,'Invoerblad heterogene watergang'!$J$14,IF(A171&lt;='Invoerblad heterogene watergang'!$H$15,'Invoerblad heterogene watergang'!$J$15,IF(A171&lt;='Invoerblad heterogene watergang'!$H$16,'Invoerblad heterogene watergang'!$J$16,IF(A171&lt;='Invoerblad heterogene watergang'!$H$17,'Invoerblad heterogene watergang'!$J$17,"")))))))))</f>
        <v>0.3</v>
      </c>
      <c r="C171" s="23" t="str">
        <f>IF(A171&lt;='Invoerblad heterogene watergang'!$H$9,'Invoerblad heterogene watergang'!$K$9,IF(A171&lt;='Invoerblad heterogene watergang'!$H$10,'Invoerblad heterogene watergang'!$K$10,IF(A171&lt;='Invoerblad heterogene watergang'!$H$11,'Invoerblad heterogene watergang'!$K$11,IF(A171&lt;='Invoerblad heterogene watergang'!$H$12,'Invoerblad heterogene watergang'!$K$12,IF(A171&lt;='Invoerblad heterogene watergang'!$H$13,'Invoerblad heterogene watergang'!$K$13,IF(A171&lt;='Invoerblad heterogene watergang'!$H$14,'Invoerblad heterogene watergang'!$K$14,IF(A171&lt;='Invoerblad heterogene watergang'!$H$15,'Invoerblad heterogene watergang'!$K$15,IF(A171&lt;='Invoerblad heterogene watergang'!$H$16,'Invoerblad heterogene watergang'!$K$16,IF(A171&lt;='Invoerblad heterogene watergang'!$H$17,'Invoerblad heterogene watergang'!$K$17,"")))))))))</f>
        <v>30 - Grasachtigen en ondergedoken soorten</v>
      </c>
      <c r="D171" s="23">
        <f t="shared" si="2"/>
        <v>30</v>
      </c>
      <c r="E171" s="23">
        <f>'Invoerblad heterogene watergang'!$F$9</f>
        <v>1.5</v>
      </c>
      <c r="F171" s="23">
        <f>'Invoerblad heterogene watergang'!$E$9</f>
        <v>1.2</v>
      </c>
      <c r="G171" s="23">
        <f>'Invoerblad heterogene watergang'!$B$9</f>
        <v>1.2</v>
      </c>
      <c r="H171" s="23">
        <f>'Invoerblad heterogene watergang'!$C$9</f>
        <v>1</v>
      </c>
      <c r="I171" s="23">
        <f>IF(B171="","",IF(A171&lt;='Invoerblad heterogene watergang'!$H$9,'Invoerblad heterogene watergang'!$N$9,IF(A171&lt;='Invoerblad heterogene watergang'!$H$10,'Invoerblad heterogene watergang'!$N$10,IF(A171&lt;='Invoerblad heterogene watergang'!$H$11,'Invoerblad heterogene watergang'!$N$11,IF(A171&lt;='Invoerblad heterogene watergang'!$H$12,'Invoerblad heterogene watergang'!$N$12,IF(A171&lt;='Invoerblad heterogene watergang'!$H$13,'Invoerblad heterogene watergang'!$N$13,IF(A171&lt;='Invoerblad heterogene watergang'!$H$14,'Invoerblad heterogene watergang'!$N$14,IF(A171&lt;='Invoerblad heterogene watergang'!$H$15,'Invoerblad heterogene watergang'!$N$15,IF(A171&lt;='Invoerblad heterogene watergang'!$H$16,'Invoerblad heterogene watergang'!$N$16,IF(A171&lt;='Invoerblad heterogene watergang'!$H$17,'Invoerblad heterogene watergang'!$N$17,""))))))))))</f>
        <v>1</v>
      </c>
      <c r="J171" s="23" t="str">
        <f>IF(A171&lt;='Invoerblad heterogene watergang'!$H$9,'Invoerblad heterogene watergang'!$O$9,IF(A171&lt;='Invoerblad heterogene watergang'!$H$10,'Invoerblad heterogene watergang'!$O$10,IF(A171&lt;='Invoerblad heterogene watergang'!$H$11,'Invoerblad heterogene watergang'!$O$11,IF(A171&lt;='Invoerblad heterogene watergang'!$H$12,'Invoerblad heterogene watergang'!$O$12,IF(A171&lt;='Invoerblad heterogene watergang'!$H$13,'Invoerblad heterogene watergang'!$O$13,IF(A171&lt;='Invoerblad heterogene watergang'!$H$14,'Invoerblad heterogene watergang'!$O$14,IF(A171&lt;='Invoerblad heterogene watergang'!$H$15,'Invoerblad heterogene watergang'!$O$15,IF(A171&lt;='Invoerblad heterogene watergang'!$H$16,'Invoerblad heterogene watergang'!$O$16,IF(A171&lt;='Invoerblad heterogene watergang'!$H$17,'Invoerblad heterogene watergang'!$O$17,"")))))))))</f>
        <v>Nee</v>
      </c>
      <c r="K171" s="23">
        <f>(IF(A171&lt;='Invoerblad heterogene watergang'!$H$9,'Invoerblad heterogene watergang'!$L$9,IF(A171&lt;='Invoerblad heterogene watergang'!$H$10,'Invoerblad heterogene watergang'!$L$10,IF(A171&lt;='Invoerblad heterogene watergang'!$H$11,'Invoerblad heterogene watergang'!$L$11,IF(A171&lt;='Invoerblad heterogene watergang'!$H$12,'Invoerblad heterogene watergang'!$L$12,IF(A171&lt;='Invoerblad heterogene watergang'!$H$13,'Invoerblad heterogene watergang'!$L$13,IF(A171&lt;='Invoerblad heterogene watergang'!$H$14,'Invoerblad heterogene watergang'!$L$14,IF(A171&lt;='Invoerblad heterogene watergang'!$H$15,'Invoerblad heterogene watergang'!$L$15,IF(A171&lt;='Invoerblad heterogene watergang'!$H$16,'Invoerblad heterogene watergang'!$L$16,IF(A171&lt;='Invoerblad heterogene watergang'!$H$17,'Invoerblad heterogene watergang'!$L$17,""))))))))))</f>
        <v>100</v>
      </c>
      <c r="L171" s="23" t="str">
        <f>(IF(A171&lt;='Invoerblad heterogene watergang'!$H$9,'Invoerblad heterogene watergang'!$M$9,IF(A171&lt;='Invoerblad heterogene watergang'!$H$10,'Invoerblad heterogene watergang'!$M$10,IF(A171&lt;='Invoerblad heterogene watergang'!$H$11,'Invoerblad heterogene watergang'!$M$11,IF(A171&lt;='Invoerblad heterogene watergang'!$H$12,'Invoerblad heterogene watergang'!$M$12,IF(A171&lt;='Invoerblad heterogene watergang'!$H$13,'Invoerblad heterogene watergang'!$M$13,IF(A171&lt;='Invoerblad heterogene watergang'!$H$14,'Invoerblad heterogene watergang'!$M$14,IF(A171&lt;='Invoerblad heterogene watergang'!$H$15,'Invoerblad heterogene watergang'!$M$15,IF(A171&lt;='Invoerblad heterogene watergang'!$H$16,'Invoerblad heterogene watergang'!$M$16,IF(A171&lt;='Invoerblad heterogene watergang'!$H$17,'Invoerblad heterogene watergang'!$M$17,""))))))))))</f>
        <v>Begroeiing volgt bodemverloop</v>
      </c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67"/>
      <c r="AD171" s="23"/>
      <c r="AE171" s="23"/>
    </row>
    <row r="172" spans="1:31" s="103" customFormat="1" x14ac:dyDescent="0.35">
      <c r="A172" s="24">
        <f>IF(A171="","",IF((A171+1)&gt;MAX('Invoerblad heterogene watergang'!$H$9:$H$17),"",'Uitgebreide invoer'!A171+(MAX('Invoerblad heterogene watergang'!$H$9:$H$17)/1000)))</f>
        <v>117.60000000000032</v>
      </c>
      <c r="B172" s="23">
        <f>IF(A172&lt;='Invoerblad heterogene watergang'!$H$9,'Invoerblad heterogene watergang'!$J$9,IF(A172&lt;='Invoerblad heterogene watergang'!$H$10,'Invoerblad heterogene watergang'!$J$10,IF(A172&lt;='Invoerblad heterogene watergang'!$H$11,'Invoerblad heterogene watergang'!$J$11,IF(A172&lt;='Invoerblad heterogene watergang'!$H$12,'Invoerblad heterogene watergang'!$J$12,IF(A172&lt;='Invoerblad heterogene watergang'!$H$13,'Invoerblad heterogene watergang'!$J$13,IF(A172&lt;='Invoerblad heterogene watergang'!$H$14,'Invoerblad heterogene watergang'!$J$14,IF(A172&lt;='Invoerblad heterogene watergang'!$H$15,'Invoerblad heterogene watergang'!$J$15,IF(A172&lt;='Invoerblad heterogene watergang'!$H$16,'Invoerblad heterogene watergang'!$J$16,IF(A172&lt;='Invoerblad heterogene watergang'!$H$17,'Invoerblad heterogene watergang'!$J$17,"")))))))))</f>
        <v>0.3</v>
      </c>
      <c r="C172" s="23" t="str">
        <f>IF(A172&lt;='Invoerblad heterogene watergang'!$H$9,'Invoerblad heterogene watergang'!$K$9,IF(A172&lt;='Invoerblad heterogene watergang'!$H$10,'Invoerblad heterogene watergang'!$K$10,IF(A172&lt;='Invoerblad heterogene watergang'!$H$11,'Invoerblad heterogene watergang'!$K$11,IF(A172&lt;='Invoerblad heterogene watergang'!$H$12,'Invoerblad heterogene watergang'!$K$12,IF(A172&lt;='Invoerblad heterogene watergang'!$H$13,'Invoerblad heterogene watergang'!$K$13,IF(A172&lt;='Invoerblad heterogene watergang'!$H$14,'Invoerblad heterogene watergang'!$K$14,IF(A172&lt;='Invoerblad heterogene watergang'!$H$15,'Invoerblad heterogene watergang'!$K$15,IF(A172&lt;='Invoerblad heterogene watergang'!$H$16,'Invoerblad heterogene watergang'!$K$16,IF(A172&lt;='Invoerblad heterogene watergang'!$H$17,'Invoerblad heterogene watergang'!$K$17,"")))))))))</f>
        <v>30 - Grasachtigen en ondergedoken soorten</v>
      </c>
      <c r="D172" s="23">
        <f t="shared" si="2"/>
        <v>30</v>
      </c>
      <c r="E172" s="23">
        <f>'Invoerblad heterogene watergang'!$F$9</f>
        <v>1.5</v>
      </c>
      <c r="F172" s="23">
        <f>'Invoerblad heterogene watergang'!$E$9</f>
        <v>1.2</v>
      </c>
      <c r="G172" s="23">
        <f>'Invoerblad heterogene watergang'!$B$9</f>
        <v>1.2</v>
      </c>
      <c r="H172" s="23">
        <f>'Invoerblad heterogene watergang'!$C$9</f>
        <v>1</v>
      </c>
      <c r="I172" s="23">
        <f>IF(B172="","",IF(A172&lt;='Invoerblad heterogene watergang'!$H$9,'Invoerblad heterogene watergang'!$N$9,IF(A172&lt;='Invoerblad heterogene watergang'!$H$10,'Invoerblad heterogene watergang'!$N$10,IF(A172&lt;='Invoerblad heterogene watergang'!$H$11,'Invoerblad heterogene watergang'!$N$11,IF(A172&lt;='Invoerblad heterogene watergang'!$H$12,'Invoerblad heterogene watergang'!$N$12,IF(A172&lt;='Invoerblad heterogene watergang'!$H$13,'Invoerblad heterogene watergang'!$N$13,IF(A172&lt;='Invoerblad heterogene watergang'!$H$14,'Invoerblad heterogene watergang'!$N$14,IF(A172&lt;='Invoerblad heterogene watergang'!$H$15,'Invoerblad heterogene watergang'!$N$15,IF(A172&lt;='Invoerblad heterogene watergang'!$H$16,'Invoerblad heterogene watergang'!$N$16,IF(A172&lt;='Invoerblad heterogene watergang'!$H$17,'Invoerblad heterogene watergang'!$N$17,""))))))))))</f>
        <v>1</v>
      </c>
      <c r="J172" s="23" t="str">
        <f>IF(A172&lt;='Invoerblad heterogene watergang'!$H$9,'Invoerblad heterogene watergang'!$O$9,IF(A172&lt;='Invoerblad heterogene watergang'!$H$10,'Invoerblad heterogene watergang'!$O$10,IF(A172&lt;='Invoerblad heterogene watergang'!$H$11,'Invoerblad heterogene watergang'!$O$11,IF(A172&lt;='Invoerblad heterogene watergang'!$H$12,'Invoerblad heterogene watergang'!$O$12,IF(A172&lt;='Invoerblad heterogene watergang'!$H$13,'Invoerblad heterogene watergang'!$O$13,IF(A172&lt;='Invoerblad heterogene watergang'!$H$14,'Invoerblad heterogene watergang'!$O$14,IF(A172&lt;='Invoerblad heterogene watergang'!$H$15,'Invoerblad heterogene watergang'!$O$15,IF(A172&lt;='Invoerblad heterogene watergang'!$H$16,'Invoerblad heterogene watergang'!$O$16,IF(A172&lt;='Invoerblad heterogene watergang'!$H$17,'Invoerblad heterogene watergang'!$O$17,"")))))))))</f>
        <v>Nee</v>
      </c>
      <c r="K172" s="23">
        <f>(IF(A172&lt;='Invoerblad heterogene watergang'!$H$9,'Invoerblad heterogene watergang'!$L$9,IF(A172&lt;='Invoerblad heterogene watergang'!$H$10,'Invoerblad heterogene watergang'!$L$10,IF(A172&lt;='Invoerblad heterogene watergang'!$H$11,'Invoerblad heterogene watergang'!$L$11,IF(A172&lt;='Invoerblad heterogene watergang'!$H$12,'Invoerblad heterogene watergang'!$L$12,IF(A172&lt;='Invoerblad heterogene watergang'!$H$13,'Invoerblad heterogene watergang'!$L$13,IF(A172&lt;='Invoerblad heterogene watergang'!$H$14,'Invoerblad heterogene watergang'!$L$14,IF(A172&lt;='Invoerblad heterogene watergang'!$H$15,'Invoerblad heterogene watergang'!$L$15,IF(A172&lt;='Invoerblad heterogene watergang'!$H$16,'Invoerblad heterogene watergang'!$L$16,IF(A172&lt;='Invoerblad heterogene watergang'!$H$17,'Invoerblad heterogene watergang'!$L$17,""))))))))))</f>
        <v>100</v>
      </c>
      <c r="L172" s="23" t="str">
        <f>(IF(A172&lt;='Invoerblad heterogene watergang'!$H$9,'Invoerblad heterogene watergang'!$M$9,IF(A172&lt;='Invoerblad heterogene watergang'!$H$10,'Invoerblad heterogene watergang'!$M$10,IF(A172&lt;='Invoerblad heterogene watergang'!$H$11,'Invoerblad heterogene watergang'!$M$11,IF(A172&lt;='Invoerblad heterogene watergang'!$H$12,'Invoerblad heterogene watergang'!$M$12,IF(A172&lt;='Invoerblad heterogene watergang'!$H$13,'Invoerblad heterogene watergang'!$M$13,IF(A172&lt;='Invoerblad heterogene watergang'!$H$14,'Invoerblad heterogene watergang'!$M$14,IF(A172&lt;='Invoerblad heterogene watergang'!$H$15,'Invoerblad heterogene watergang'!$M$15,IF(A172&lt;='Invoerblad heterogene watergang'!$H$16,'Invoerblad heterogene watergang'!$M$16,IF(A172&lt;='Invoerblad heterogene watergang'!$H$17,'Invoerblad heterogene watergang'!$M$17,""))))))))))</f>
        <v>Begroeiing volgt bodemverloop</v>
      </c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67"/>
      <c r="AD172" s="23"/>
      <c r="AE172" s="23"/>
    </row>
    <row r="173" spans="1:31" s="103" customFormat="1" x14ac:dyDescent="0.35">
      <c r="A173" s="24">
        <f>IF(A172="","",IF((A172+1)&gt;MAX('Invoerblad heterogene watergang'!$H$9:$H$17),"",'Uitgebreide invoer'!A172+(MAX('Invoerblad heterogene watergang'!$H$9:$H$17)/1000)))</f>
        <v>118.30000000000032</v>
      </c>
      <c r="B173" s="23">
        <f>IF(A173&lt;='Invoerblad heterogene watergang'!$H$9,'Invoerblad heterogene watergang'!$J$9,IF(A173&lt;='Invoerblad heterogene watergang'!$H$10,'Invoerblad heterogene watergang'!$J$10,IF(A173&lt;='Invoerblad heterogene watergang'!$H$11,'Invoerblad heterogene watergang'!$J$11,IF(A173&lt;='Invoerblad heterogene watergang'!$H$12,'Invoerblad heterogene watergang'!$J$12,IF(A173&lt;='Invoerblad heterogene watergang'!$H$13,'Invoerblad heterogene watergang'!$J$13,IF(A173&lt;='Invoerblad heterogene watergang'!$H$14,'Invoerblad heterogene watergang'!$J$14,IF(A173&lt;='Invoerblad heterogene watergang'!$H$15,'Invoerblad heterogene watergang'!$J$15,IF(A173&lt;='Invoerblad heterogene watergang'!$H$16,'Invoerblad heterogene watergang'!$J$16,IF(A173&lt;='Invoerblad heterogene watergang'!$H$17,'Invoerblad heterogene watergang'!$J$17,"")))))))))</f>
        <v>0.3</v>
      </c>
      <c r="C173" s="23" t="str">
        <f>IF(A173&lt;='Invoerblad heterogene watergang'!$H$9,'Invoerblad heterogene watergang'!$K$9,IF(A173&lt;='Invoerblad heterogene watergang'!$H$10,'Invoerblad heterogene watergang'!$K$10,IF(A173&lt;='Invoerblad heterogene watergang'!$H$11,'Invoerblad heterogene watergang'!$K$11,IF(A173&lt;='Invoerblad heterogene watergang'!$H$12,'Invoerblad heterogene watergang'!$K$12,IF(A173&lt;='Invoerblad heterogene watergang'!$H$13,'Invoerblad heterogene watergang'!$K$13,IF(A173&lt;='Invoerblad heterogene watergang'!$H$14,'Invoerblad heterogene watergang'!$K$14,IF(A173&lt;='Invoerblad heterogene watergang'!$H$15,'Invoerblad heterogene watergang'!$K$15,IF(A173&lt;='Invoerblad heterogene watergang'!$H$16,'Invoerblad heterogene watergang'!$K$16,IF(A173&lt;='Invoerblad heterogene watergang'!$H$17,'Invoerblad heterogene watergang'!$K$17,"")))))))))</f>
        <v>30 - Grasachtigen en ondergedoken soorten</v>
      </c>
      <c r="D173" s="23">
        <f t="shared" si="2"/>
        <v>30</v>
      </c>
      <c r="E173" s="23">
        <f>'Invoerblad heterogene watergang'!$F$9</f>
        <v>1.5</v>
      </c>
      <c r="F173" s="23">
        <f>'Invoerblad heterogene watergang'!$E$9</f>
        <v>1.2</v>
      </c>
      <c r="G173" s="23">
        <f>'Invoerblad heterogene watergang'!$B$9</f>
        <v>1.2</v>
      </c>
      <c r="H173" s="23">
        <f>'Invoerblad heterogene watergang'!$C$9</f>
        <v>1</v>
      </c>
      <c r="I173" s="23">
        <f>IF(B173="","",IF(A173&lt;='Invoerblad heterogene watergang'!$H$9,'Invoerblad heterogene watergang'!$N$9,IF(A173&lt;='Invoerblad heterogene watergang'!$H$10,'Invoerblad heterogene watergang'!$N$10,IF(A173&lt;='Invoerblad heterogene watergang'!$H$11,'Invoerblad heterogene watergang'!$N$11,IF(A173&lt;='Invoerblad heterogene watergang'!$H$12,'Invoerblad heterogene watergang'!$N$12,IF(A173&lt;='Invoerblad heterogene watergang'!$H$13,'Invoerblad heterogene watergang'!$N$13,IF(A173&lt;='Invoerblad heterogene watergang'!$H$14,'Invoerblad heterogene watergang'!$N$14,IF(A173&lt;='Invoerblad heterogene watergang'!$H$15,'Invoerblad heterogene watergang'!$N$15,IF(A173&lt;='Invoerblad heterogene watergang'!$H$16,'Invoerblad heterogene watergang'!$N$16,IF(A173&lt;='Invoerblad heterogene watergang'!$H$17,'Invoerblad heterogene watergang'!$N$17,""))))))))))</f>
        <v>1</v>
      </c>
      <c r="J173" s="23" t="str">
        <f>IF(A173&lt;='Invoerblad heterogene watergang'!$H$9,'Invoerblad heterogene watergang'!$O$9,IF(A173&lt;='Invoerblad heterogene watergang'!$H$10,'Invoerblad heterogene watergang'!$O$10,IF(A173&lt;='Invoerblad heterogene watergang'!$H$11,'Invoerblad heterogene watergang'!$O$11,IF(A173&lt;='Invoerblad heterogene watergang'!$H$12,'Invoerblad heterogene watergang'!$O$12,IF(A173&lt;='Invoerblad heterogene watergang'!$H$13,'Invoerblad heterogene watergang'!$O$13,IF(A173&lt;='Invoerblad heterogene watergang'!$H$14,'Invoerblad heterogene watergang'!$O$14,IF(A173&lt;='Invoerblad heterogene watergang'!$H$15,'Invoerblad heterogene watergang'!$O$15,IF(A173&lt;='Invoerblad heterogene watergang'!$H$16,'Invoerblad heterogene watergang'!$O$16,IF(A173&lt;='Invoerblad heterogene watergang'!$H$17,'Invoerblad heterogene watergang'!$O$17,"")))))))))</f>
        <v>Nee</v>
      </c>
      <c r="K173" s="23">
        <f>(IF(A173&lt;='Invoerblad heterogene watergang'!$H$9,'Invoerblad heterogene watergang'!$L$9,IF(A173&lt;='Invoerblad heterogene watergang'!$H$10,'Invoerblad heterogene watergang'!$L$10,IF(A173&lt;='Invoerblad heterogene watergang'!$H$11,'Invoerblad heterogene watergang'!$L$11,IF(A173&lt;='Invoerblad heterogene watergang'!$H$12,'Invoerblad heterogene watergang'!$L$12,IF(A173&lt;='Invoerblad heterogene watergang'!$H$13,'Invoerblad heterogene watergang'!$L$13,IF(A173&lt;='Invoerblad heterogene watergang'!$H$14,'Invoerblad heterogene watergang'!$L$14,IF(A173&lt;='Invoerblad heterogene watergang'!$H$15,'Invoerblad heterogene watergang'!$L$15,IF(A173&lt;='Invoerblad heterogene watergang'!$H$16,'Invoerblad heterogene watergang'!$L$16,IF(A173&lt;='Invoerblad heterogene watergang'!$H$17,'Invoerblad heterogene watergang'!$L$17,""))))))))))</f>
        <v>100</v>
      </c>
      <c r="L173" s="23" t="str">
        <f>(IF(A173&lt;='Invoerblad heterogene watergang'!$H$9,'Invoerblad heterogene watergang'!$M$9,IF(A173&lt;='Invoerblad heterogene watergang'!$H$10,'Invoerblad heterogene watergang'!$M$10,IF(A173&lt;='Invoerblad heterogene watergang'!$H$11,'Invoerblad heterogene watergang'!$M$11,IF(A173&lt;='Invoerblad heterogene watergang'!$H$12,'Invoerblad heterogene watergang'!$M$12,IF(A173&lt;='Invoerblad heterogene watergang'!$H$13,'Invoerblad heterogene watergang'!$M$13,IF(A173&lt;='Invoerblad heterogene watergang'!$H$14,'Invoerblad heterogene watergang'!$M$14,IF(A173&lt;='Invoerblad heterogene watergang'!$H$15,'Invoerblad heterogene watergang'!$M$15,IF(A173&lt;='Invoerblad heterogene watergang'!$H$16,'Invoerblad heterogene watergang'!$M$16,IF(A173&lt;='Invoerblad heterogene watergang'!$H$17,'Invoerblad heterogene watergang'!$M$17,""))))))))))</f>
        <v>Begroeiing volgt bodemverloop</v>
      </c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67"/>
      <c r="AD173" s="23"/>
      <c r="AE173" s="23"/>
    </row>
    <row r="174" spans="1:31" s="103" customFormat="1" x14ac:dyDescent="0.35">
      <c r="A174" s="24">
        <f>IF(A173="","",IF((A173+1)&gt;MAX('Invoerblad heterogene watergang'!$H$9:$H$17),"",'Uitgebreide invoer'!A173+(MAX('Invoerblad heterogene watergang'!$H$9:$H$17)/1000)))</f>
        <v>119.00000000000033</v>
      </c>
      <c r="B174" s="23">
        <f>IF(A174&lt;='Invoerblad heterogene watergang'!$H$9,'Invoerblad heterogene watergang'!$J$9,IF(A174&lt;='Invoerblad heterogene watergang'!$H$10,'Invoerblad heterogene watergang'!$J$10,IF(A174&lt;='Invoerblad heterogene watergang'!$H$11,'Invoerblad heterogene watergang'!$J$11,IF(A174&lt;='Invoerblad heterogene watergang'!$H$12,'Invoerblad heterogene watergang'!$J$12,IF(A174&lt;='Invoerblad heterogene watergang'!$H$13,'Invoerblad heterogene watergang'!$J$13,IF(A174&lt;='Invoerblad heterogene watergang'!$H$14,'Invoerblad heterogene watergang'!$J$14,IF(A174&lt;='Invoerblad heterogene watergang'!$H$15,'Invoerblad heterogene watergang'!$J$15,IF(A174&lt;='Invoerblad heterogene watergang'!$H$16,'Invoerblad heterogene watergang'!$J$16,IF(A174&lt;='Invoerblad heterogene watergang'!$H$17,'Invoerblad heterogene watergang'!$J$17,"")))))))))</f>
        <v>0.3</v>
      </c>
      <c r="C174" s="23" t="str">
        <f>IF(A174&lt;='Invoerblad heterogene watergang'!$H$9,'Invoerblad heterogene watergang'!$K$9,IF(A174&lt;='Invoerblad heterogene watergang'!$H$10,'Invoerblad heterogene watergang'!$K$10,IF(A174&lt;='Invoerblad heterogene watergang'!$H$11,'Invoerblad heterogene watergang'!$K$11,IF(A174&lt;='Invoerblad heterogene watergang'!$H$12,'Invoerblad heterogene watergang'!$K$12,IF(A174&lt;='Invoerblad heterogene watergang'!$H$13,'Invoerblad heterogene watergang'!$K$13,IF(A174&lt;='Invoerblad heterogene watergang'!$H$14,'Invoerblad heterogene watergang'!$K$14,IF(A174&lt;='Invoerblad heterogene watergang'!$H$15,'Invoerblad heterogene watergang'!$K$15,IF(A174&lt;='Invoerblad heterogene watergang'!$H$16,'Invoerblad heterogene watergang'!$K$16,IF(A174&lt;='Invoerblad heterogene watergang'!$H$17,'Invoerblad heterogene watergang'!$K$17,"")))))))))</f>
        <v>30 - Grasachtigen en ondergedoken soorten</v>
      </c>
      <c r="D174" s="23">
        <f t="shared" si="2"/>
        <v>30</v>
      </c>
      <c r="E174" s="23">
        <f>'Invoerblad heterogene watergang'!$F$9</f>
        <v>1.5</v>
      </c>
      <c r="F174" s="23">
        <f>'Invoerblad heterogene watergang'!$E$9</f>
        <v>1.2</v>
      </c>
      <c r="G174" s="23">
        <f>'Invoerblad heterogene watergang'!$B$9</f>
        <v>1.2</v>
      </c>
      <c r="H174" s="23">
        <f>'Invoerblad heterogene watergang'!$C$9</f>
        <v>1</v>
      </c>
      <c r="I174" s="23">
        <f>IF(B174="","",IF(A174&lt;='Invoerblad heterogene watergang'!$H$9,'Invoerblad heterogene watergang'!$N$9,IF(A174&lt;='Invoerblad heterogene watergang'!$H$10,'Invoerblad heterogene watergang'!$N$10,IF(A174&lt;='Invoerblad heterogene watergang'!$H$11,'Invoerblad heterogene watergang'!$N$11,IF(A174&lt;='Invoerblad heterogene watergang'!$H$12,'Invoerblad heterogene watergang'!$N$12,IF(A174&lt;='Invoerblad heterogene watergang'!$H$13,'Invoerblad heterogene watergang'!$N$13,IF(A174&lt;='Invoerblad heterogene watergang'!$H$14,'Invoerblad heterogene watergang'!$N$14,IF(A174&lt;='Invoerblad heterogene watergang'!$H$15,'Invoerblad heterogene watergang'!$N$15,IF(A174&lt;='Invoerblad heterogene watergang'!$H$16,'Invoerblad heterogene watergang'!$N$16,IF(A174&lt;='Invoerblad heterogene watergang'!$H$17,'Invoerblad heterogene watergang'!$N$17,""))))))))))</f>
        <v>1</v>
      </c>
      <c r="J174" s="23" t="str">
        <f>IF(A174&lt;='Invoerblad heterogene watergang'!$H$9,'Invoerblad heterogene watergang'!$O$9,IF(A174&lt;='Invoerblad heterogene watergang'!$H$10,'Invoerblad heterogene watergang'!$O$10,IF(A174&lt;='Invoerblad heterogene watergang'!$H$11,'Invoerblad heterogene watergang'!$O$11,IF(A174&lt;='Invoerblad heterogene watergang'!$H$12,'Invoerblad heterogene watergang'!$O$12,IF(A174&lt;='Invoerblad heterogene watergang'!$H$13,'Invoerblad heterogene watergang'!$O$13,IF(A174&lt;='Invoerblad heterogene watergang'!$H$14,'Invoerblad heterogene watergang'!$O$14,IF(A174&lt;='Invoerblad heterogene watergang'!$H$15,'Invoerblad heterogene watergang'!$O$15,IF(A174&lt;='Invoerblad heterogene watergang'!$H$16,'Invoerblad heterogene watergang'!$O$16,IF(A174&lt;='Invoerblad heterogene watergang'!$H$17,'Invoerblad heterogene watergang'!$O$17,"")))))))))</f>
        <v>Nee</v>
      </c>
      <c r="K174" s="23">
        <f>(IF(A174&lt;='Invoerblad heterogene watergang'!$H$9,'Invoerblad heterogene watergang'!$L$9,IF(A174&lt;='Invoerblad heterogene watergang'!$H$10,'Invoerblad heterogene watergang'!$L$10,IF(A174&lt;='Invoerblad heterogene watergang'!$H$11,'Invoerblad heterogene watergang'!$L$11,IF(A174&lt;='Invoerblad heterogene watergang'!$H$12,'Invoerblad heterogene watergang'!$L$12,IF(A174&lt;='Invoerblad heterogene watergang'!$H$13,'Invoerblad heterogene watergang'!$L$13,IF(A174&lt;='Invoerblad heterogene watergang'!$H$14,'Invoerblad heterogene watergang'!$L$14,IF(A174&lt;='Invoerblad heterogene watergang'!$H$15,'Invoerblad heterogene watergang'!$L$15,IF(A174&lt;='Invoerblad heterogene watergang'!$H$16,'Invoerblad heterogene watergang'!$L$16,IF(A174&lt;='Invoerblad heterogene watergang'!$H$17,'Invoerblad heterogene watergang'!$L$17,""))))))))))</f>
        <v>100</v>
      </c>
      <c r="L174" s="23" t="str">
        <f>(IF(A174&lt;='Invoerblad heterogene watergang'!$H$9,'Invoerblad heterogene watergang'!$M$9,IF(A174&lt;='Invoerblad heterogene watergang'!$H$10,'Invoerblad heterogene watergang'!$M$10,IF(A174&lt;='Invoerblad heterogene watergang'!$H$11,'Invoerblad heterogene watergang'!$M$11,IF(A174&lt;='Invoerblad heterogene watergang'!$H$12,'Invoerblad heterogene watergang'!$M$12,IF(A174&lt;='Invoerblad heterogene watergang'!$H$13,'Invoerblad heterogene watergang'!$M$13,IF(A174&lt;='Invoerblad heterogene watergang'!$H$14,'Invoerblad heterogene watergang'!$M$14,IF(A174&lt;='Invoerblad heterogene watergang'!$H$15,'Invoerblad heterogene watergang'!$M$15,IF(A174&lt;='Invoerblad heterogene watergang'!$H$16,'Invoerblad heterogene watergang'!$M$16,IF(A174&lt;='Invoerblad heterogene watergang'!$H$17,'Invoerblad heterogene watergang'!$M$17,""))))))))))</f>
        <v>Begroeiing volgt bodemverloop</v>
      </c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67"/>
      <c r="AD174" s="23"/>
      <c r="AE174" s="23"/>
    </row>
    <row r="175" spans="1:31" s="103" customFormat="1" x14ac:dyDescent="0.35">
      <c r="A175" s="24">
        <f>IF(A174="","",IF((A174+1)&gt;MAX('Invoerblad heterogene watergang'!$H$9:$H$17),"",'Uitgebreide invoer'!A174+(MAX('Invoerblad heterogene watergang'!$H$9:$H$17)/1000)))</f>
        <v>119.70000000000033</v>
      </c>
      <c r="B175" s="23">
        <f>IF(A175&lt;='Invoerblad heterogene watergang'!$H$9,'Invoerblad heterogene watergang'!$J$9,IF(A175&lt;='Invoerblad heterogene watergang'!$H$10,'Invoerblad heterogene watergang'!$J$10,IF(A175&lt;='Invoerblad heterogene watergang'!$H$11,'Invoerblad heterogene watergang'!$J$11,IF(A175&lt;='Invoerblad heterogene watergang'!$H$12,'Invoerblad heterogene watergang'!$J$12,IF(A175&lt;='Invoerblad heterogene watergang'!$H$13,'Invoerblad heterogene watergang'!$J$13,IF(A175&lt;='Invoerblad heterogene watergang'!$H$14,'Invoerblad heterogene watergang'!$J$14,IF(A175&lt;='Invoerblad heterogene watergang'!$H$15,'Invoerblad heterogene watergang'!$J$15,IF(A175&lt;='Invoerblad heterogene watergang'!$H$16,'Invoerblad heterogene watergang'!$J$16,IF(A175&lt;='Invoerblad heterogene watergang'!$H$17,'Invoerblad heterogene watergang'!$J$17,"")))))))))</f>
        <v>0.3</v>
      </c>
      <c r="C175" s="23" t="str">
        <f>IF(A175&lt;='Invoerblad heterogene watergang'!$H$9,'Invoerblad heterogene watergang'!$K$9,IF(A175&lt;='Invoerblad heterogene watergang'!$H$10,'Invoerblad heterogene watergang'!$K$10,IF(A175&lt;='Invoerblad heterogene watergang'!$H$11,'Invoerblad heterogene watergang'!$K$11,IF(A175&lt;='Invoerblad heterogene watergang'!$H$12,'Invoerblad heterogene watergang'!$K$12,IF(A175&lt;='Invoerblad heterogene watergang'!$H$13,'Invoerblad heterogene watergang'!$K$13,IF(A175&lt;='Invoerblad heterogene watergang'!$H$14,'Invoerblad heterogene watergang'!$K$14,IF(A175&lt;='Invoerblad heterogene watergang'!$H$15,'Invoerblad heterogene watergang'!$K$15,IF(A175&lt;='Invoerblad heterogene watergang'!$H$16,'Invoerblad heterogene watergang'!$K$16,IF(A175&lt;='Invoerblad heterogene watergang'!$H$17,'Invoerblad heterogene watergang'!$K$17,"")))))))))</f>
        <v>30 - Grasachtigen en ondergedoken soorten</v>
      </c>
      <c r="D175" s="23">
        <f t="shared" si="2"/>
        <v>30</v>
      </c>
      <c r="E175" s="23">
        <f>'Invoerblad heterogene watergang'!$F$9</f>
        <v>1.5</v>
      </c>
      <c r="F175" s="23">
        <f>'Invoerblad heterogene watergang'!$E$9</f>
        <v>1.2</v>
      </c>
      <c r="G175" s="23">
        <f>'Invoerblad heterogene watergang'!$B$9</f>
        <v>1.2</v>
      </c>
      <c r="H175" s="23">
        <f>'Invoerblad heterogene watergang'!$C$9</f>
        <v>1</v>
      </c>
      <c r="I175" s="23">
        <f>IF(B175="","",IF(A175&lt;='Invoerblad heterogene watergang'!$H$9,'Invoerblad heterogene watergang'!$N$9,IF(A175&lt;='Invoerblad heterogene watergang'!$H$10,'Invoerblad heterogene watergang'!$N$10,IF(A175&lt;='Invoerblad heterogene watergang'!$H$11,'Invoerblad heterogene watergang'!$N$11,IF(A175&lt;='Invoerblad heterogene watergang'!$H$12,'Invoerblad heterogene watergang'!$N$12,IF(A175&lt;='Invoerblad heterogene watergang'!$H$13,'Invoerblad heterogene watergang'!$N$13,IF(A175&lt;='Invoerblad heterogene watergang'!$H$14,'Invoerblad heterogene watergang'!$N$14,IF(A175&lt;='Invoerblad heterogene watergang'!$H$15,'Invoerblad heterogene watergang'!$N$15,IF(A175&lt;='Invoerblad heterogene watergang'!$H$16,'Invoerblad heterogene watergang'!$N$16,IF(A175&lt;='Invoerblad heterogene watergang'!$H$17,'Invoerblad heterogene watergang'!$N$17,""))))))))))</f>
        <v>1</v>
      </c>
      <c r="J175" s="23" t="str">
        <f>IF(A175&lt;='Invoerblad heterogene watergang'!$H$9,'Invoerblad heterogene watergang'!$O$9,IF(A175&lt;='Invoerblad heterogene watergang'!$H$10,'Invoerblad heterogene watergang'!$O$10,IF(A175&lt;='Invoerblad heterogene watergang'!$H$11,'Invoerblad heterogene watergang'!$O$11,IF(A175&lt;='Invoerblad heterogene watergang'!$H$12,'Invoerblad heterogene watergang'!$O$12,IF(A175&lt;='Invoerblad heterogene watergang'!$H$13,'Invoerblad heterogene watergang'!$O$13,IF(A175&lt;='Invoerblad heterogene watergang'!$H$14,'Invoerblad heterogene watergang'!$O$14,IF(A175&lt;='Invoerblad heterogene watergang'!$H$15,'Invoerblad heterogene watergang'!$O$15,IF(A175&lt;='Invoerblad heterogene watergang'!$H$16,'Invoerblad heterogene watergang'!$O$16,IF(A175&lt;='Invoerblad heterogene watergang'!$H$17,'Invoerblad heterogene watergang'!$O$17,"")))))))))</f>
        <v>Nee</v>
      </c>
      <c r="K175" s="23">
        <f>(IF(A175&lt;='Invoerblad heterogene watergang'!$H$9,'Invoerblad heterogene watergang'!$L$9,IF(A175&lt;='Invoerblad heterogene watergang'!$H$10,'Invoerblad heterogene watergang'!$L$10,IF(A175&lt;='Invoerblad heterogene watergang'!$H$11,'Invoerblad heterogene watergang'!$L$11,IF(A175&lt;='Invoerblad heterogene watergang'!$H$12,'Invoerblad heterogene watergang'!$L$12,IF(A175&lt;='Invoerblad heterogene watergang'!$H$13,'Invoerblad heterogene watergang'!$L$13,IF(A175&lt;='Invoerblad heterogene watergang'!$H$14,'Invoerblad heterogene watergang'!$L$14,IF(A175&lt;='Invoerblad heterogene watergang'!$H$15,'Invoerblad heterogene watergang'!$L$15,IF(A175&lt;='Invoerblad heterogene watergang'!$H$16,'Invoerblad heterogene watergang'!$L$16,IF(A175&lt;='Invoerblad heterogene watergang'!$H$17,'Invoerblad heterogene watergang'!$L$17,""))))))))))</f>
        <v>100</v>
      </c>
      <c r="L175" s="23" t="str">
        <f>(IF(A175&lt;='Invoerblad heterogene watergang'!$H$9,'Invoerblad heterogene watergang'!$M$9,IF(A175&lt;='Invoerblad heterogene watergang'!$H$10,'Invoerblad heterogene watergang'!$M$10,IF(A175&lt;='Invoerblad heterogene watergang'!$H$11,'Invoerblad heterogene watergang'!$M$11,IF(A175&lt;='Invoerblad heterogene watergang'!$H$12,'Invoerblad heterogene watergang'!$M$12,IF(A175&lt;='Invoerblad heterogene watergang'!$H$13,'Invoerblad heterogene watergang'!$M$13,IF(A175&lt;='Invoerblad heterogene watergang'!$H$14,'Invoerblad heterogene watergang'!$M$14,IF(A175&lt;='Invoerblad heterogene watergang'!$H$15,'Invoerblad heterogene watergang'!$M$15,IF(A175&lt;='Invoerblad heterogene watergang'!$H$16,'Invoerblad heterogene watergang'!$M$16,IF(A175&lt;='Invoerblad heterogene watergang'!$H$17,'Invoerblad heterogene watergang'!$M$17,""))))))))))</f>
        <v>Begroeiing volgt bodemverloop</v>
      </c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67"/>
      <c r="AD175" s="23"/>
      <c r="AE175" s="23"/>
    </row>
    <row r="176" spans="1:31" s="103" customFormat="1" x14ac:dyDescent="0.35">
      <c r="A176" s="24">
        <f>IF(A175="","",IF((A175+1)&gt;MAX('Invoerblad heterogene watergang'!$H$9:$H$17),"",'Uitgebreide invoer'!A175+(MAX('Invoerblad heterogene watergang'!$H$9:$H$17)/1000)))</f>
        <v>120.40000000000033</v>
      </c>
      <c r="B176" s="23">
        <f>IF(A176&lt;='Invoerblad heterogene watergang'!$H$9,'Invoerblad heterogene watergang'!$J$9,IF(A176&lt;='Invoerblad heterogene watergang'!$H$10,'Invoerblad heterogene watergang'!$J$10,IF(A176&lt;='Invoerblad heterogene watergang'!$H$11,'Invoerblad heterogene watergang'!$J$11,IF(A176&lt;='Invoerblad heterogene watergang'!$H$12,'Invoerblad heterogene watergang'!$J$12,IF(A176&lt;='Invoerblad heterogene watergang'!$H$13,'Invoerblad heterogene watergang'!$J$13,IF(A176&lt;='Invoerblad heterogene watergang'!$H$14,'Invoerblad heterogene watergang'!$J$14,IF(A176&lt;='Invoerblad heterogene watergang'!$H$15,'Invoerblad heterogene watergang'!$J$15,IF(A176&lt;='Invoerblad heterogene watergang'!$H$16,'Invoerblad heterogene watergang'!$J$16,IF(A176&lt;='Invoerblad heterogene watergang'!$H$17,'Invoerblad heterogene watergang'!$J$17,"")))))))))</f>
        <v>0.3</v>
      </c>
      <c r="C176" s="23" t="str">
        <f>IF(A176&lt;='Invoerblad heterogene watergang'!$H$9,'Invoerblad heterogene watergang'!$K$9,IF(A176&lt;='Invoerblad heterogene watergang'!$H$10,'Invoerblad heterogene watergang'!$K$10,IF(A176&lt;='Invoerblad heterogene watergang'!$H$11,'Invoerblad heterogene watergang'!$K$11,IF(A176&lt;='Invoerblad heterogene watergang'!$H$12,'Invoerblad heterogene watergang'!$K$12,IF(A176&lt;='Invoerblad heterogene watergang'!$H$13,'Invoerblad heterogene watergang'!$K$13,IF(A176&lt;='Invoerblad heterogene watergang'!$H$14,'Invoerblad heterogene watergang'!$K$14,IF(A176&lt;='Invoerblad heterogene watergang'!$H$15,'Invoerblad heterogene watergang'!$K$15,IF(A176&lt;='Invoerblad heterogene watergang'!$H$16,'Invoerblad heterogene watergang'!$K$16,IF(A176&lt;='Invoerblad heterogene watergang'!$H$17,'Invoerblad heterogene watergang'!$K$17,"")))))))))</f>
        <v>30 - Grasachtigen en ondergedoken soorten</v>
      </c>
      <c r="D176" s="23">
        <f t="shared" si="2"/>
        <v>30</v>
      </c>
      <c r="E176" s="23">
        <f>'Invoerblad heterogene watergang'!$F$9</f>
        <v>1.5</v>
      </c>
      <c r="F176" s="23">
        <f>'Invoerblad heterogene watergang'!$E$9</f>
        <v>1.2</v>
      </c>
      <c r="G176" s="23">
        <f>'Invoerblad heterogene watergang'!$B$9</f>
        <v>1.2</v>
      </c>
      <c r="H176" s="23">
        <f>'Invoerblad heterogene watergang'!$C$9</f>
        <v>1</v>
      </c>
      <c r="I176" s="23">
        <f>IF(B176="","",IF(A176&lt;='Invoerblad heterogene watergang'!$H$9,'Invoerblad heterogene watergang'!$N$9,IF(A176&lt;='Invoerblad heterogene watergang'!$H$10,'Invoerblad heterogene watergang'!$N$10,IF(A176&lt;='Invoerblad heterogene watergang'!$H$11,'Invoerblad heterogene watergang'!$N$11,IF(A176&lt;='Invoerblad heterogene watergang'!$H$12,'Invoerblad heterogene watergang'!$N$12,IF(A176&lt;='Invoerblad heterogene watergang'!$H$13,'Invoerblad heterogene watergang'!$N$13,IF(A176&lt;='Invoerblad heterogene watergang'!$H$14,'Invoerblad heterogene watergang'!$N$14,IF(A176&lt;='Invoerblad heterogene watergang'!$H$15,'Invoerblad heterogene watergang'!$N$15,IF(A176&lt;='Invoerblad heterogene watergang'!$H$16,'Invoerblad heterogene watergang'!$N$16,IF(A176&lt;='Invoerblad heterogene watergang'!$H$17,'Invoerblad heterogene watergang'!$N$17,""))))))))))</f>
        <v>1</v>
      </c>
      <c r="J176" s="23" t="str">
        <f>IF(A176&lt;='Invoerblad heterogene watergang'!$H$9,'Invoerblad heterogene watergang'!$O$9,IF(A176&lt;='Invoerblad heterogene watergang'!$H$10,'Invoerblad heterogene watergang'!$O$10,IF(A176&lt;='Invoerblad heterogene watergang'!$H$11,'Invoerblad heterogene watergang'!$O$11,IF(A176&lt;='Invoerblad heterogene watergang'!$H$12,'Invoerblad heterogene watergang'!$O$12,IF(A176&lt;='Invoerblad heterogene watergang'!$H$13,'Invoerblad heterogene watergang'!$O$13,IF(A176&lt;='Invoerblad heterogene watergang'!$H$14,'Invoerblad heterogene watergang'!$O$14,IF(A176&lt;='Invoerblad heterogene watergang'!$H$15,'Invoerblad heterogene watergang'!$O$15,IF(A176&lt;='Invoerblad heterogene watergang'!$H$16,'Invoerblad heterogene watergang'!$O$16,IF(A176&lt;='Invoerblad heterogene watergang'!$H$17,'Invoerblad heterogene watergang'!$O$17,"")))))))))</f>
        <v>Nee</v>
      </c>
      <c r="K176" s="23">
        <f>(IF(A176&lt;='Invoerblad heterogene watergang'!$H$9,'Invoerblad heterogene watergang'!$L$9,IF(A176&lt;='Invoerblad heterogene watergang'!$H$10,'Invoerblad heterogene watergang'!$L$10,IF(A176&lt;='Invoerblad heterogene watergang'!$H$11,'Invoerblad heterogene watergang'!$L$11,IF(A176&lt;='Invoerblad heterogene watergang'!$H$12,'Invoerblad heterogene watergang'!$L$12,IF(A176&lt;='Invoerblad heterogene watergang'!$H$13,'Invoerblad heterogene watergang'!$L$13,IF(A176&lt;='Invoerblad heterogene watergang'!$H$14,'Invoerblad heterogene watergang'!$L$14,IF(A176&lt;='Invoerblad heterogene watergang'!$H$15,'Invoerblad heterogene watergang'!$L$15,IF(A176&lt;='Invoerblad heterogene watergang'!$H$16,'Invoerblad heterogene watergang'!$L$16,IF(A176&lt;='Invoerblad heterogene watergang'!$H$17,'Invoerblad heterogene watergang'!$L$17,""))))))))))</f>
        <v>100</v>
      </c>
      <c r="L176" s="23" t="str">
        <f>(IF(A176&lt;='Invoerblad heterogene watergang'!$H$9,'Invoerblad heterogene watergang'!$M$9,IF(A176&lt;='Invoerblad heterogene watergang'!$H$10,'Invoerblad heterogene watergang'!$M$10,IF(A176&lt;='Invoerblad heterogene watergang'!$H$11,'Invoerblad heterogene watergang'!$M$11,IF(A176&lt;='Invoerblad heterogene watergang'!$H$12,'Invoerblad heterogene watergang'!$M$12,IF(A176&lt;='Invoerblad heterogene watergang'!$H$13,'Invoerblad heterogene watergang'!$M$13,IF(A176&lt;='Invoerblad heterogene watergang'!$H$14,'Invoerblad heterogene watergang'!$M$14,IF(A176&lt;='Invoerblad heterogene watergang'!$H$15,'Invoerblad heterogene watergang'!$M$15,IF(A176&lt;='Invoerblad heterogene watergang'!$H$16,'Invoerblad heterogene watergang'!$M$16,IF(A176&lt;='Invoerblad heterogene watergang'!$H$17,'Invoerblad heterogene watergang'!$M$17,""))))))))))</f>
        <v>Begroeiing volgt bodemverloop</v>
      </c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67"/>
      <c r="AD176" s="23"/>
      <c r="AE176" s="23"/>
    </row>
    <row r="177" spans="1:31" s="103" customFormat="1" x14ac:dyDescent="0.35">
      <c r="A177" s="24">
        <f>IF(A176="","",IF((A176+1)&gt;MAX('Invoerblad heterogene watergang'!$H$9:$H$17),"",'Uitgebreide invoer'!A176+(MAX('Invoerblad heterogene watergang'!$H$9:$H$17)/1000)))</f>
        <v>121.10000000000034</v>
      </c>
      <c r="B177" s="23">
        <f>IF(A177&lt;='Invoerblad heterogene watergang'!$H$9,'Invoerblad heterogene watergang'!$J$9,IF(A177&lt;='Invoerblad heterogene watergang'!$H$10,'Invoerblad heterogene watergang'!$J$10,IF(A177&lt;='Invoerblad heterogene watergang'!$H$11,'Invoerblad heterogene watergang'!$J$11,IF(A177&lt;='Invoerblad heterogene watergang'!$H$12,'Invoerblad heterogene watergang'!$J$12,IF(A177&lt;='Invoerblad heterogene watergang'!$H$13,'Invoerblad heterogene watergang'!$J$13,IF(A177&lt;='Invoerblad heterogene watergang'!$H$14,'Invoerblad heterogene watergang'!$J$14,IF(A177&lt;='Invoerblad heterogene watergang'!$H$15,'Invoerblad heterogene watergang'!$J$15,IF(A177&lt;='Invoerblad heterogene watergang'!$H$16,'Invoerblad heterogene watergang'!$J$16,IF(A177&lt;='Invoerblad heterogene watergang'!$H$17,'Invoerblad heterogene watergang'!$J$17,"")))))))))</f>
        <v>0.3</v>
      </c>
      <c r="C177" s="23" t="str">
        <f>IF(A177&lt;='Invoerblad heterogene watergang'!$H$9,'Invoerblad heterogene watergang'!$K$9,IF(A177&lt;='Invoerblad heterogene watergang'!$H$10,'Invoerblad heterogene watergang'!$K$10,IF(A177&lt;='Invoerblad heterogene watergang'!$H$11,'Invoerblad heterogene watergang'!$K$11,IF(A177&lt;='Invoerblad heterogene watergang'!$H$12,'Invoerblad heterogene watergang'!$K$12,IF(A177&lt;='Invoerblad heterogene watergang'!$H$13,'Invoerblad heterogene watergang'!$K$13,IF(A177&lt;='Invoerblad heterogene watergang'!$H$14,'Invoerblad heterogene watergang'!$K$14,IF(A177&lt;='Invoerblad heterogene watergang'!$H$15,'Invoerblad heterogene watergang'!$K$15,IF(A177&lt;='Invoerblad heterogene watergang'!$H$16,'Invoerblad heterogene watergang'!$K$16,IF(A177&lt;='Invoerblad heterogene watergang'!$H$17,'Invoerblad heterogene watergang'!$K$17,"")))))))))</f>
        <v>30 - Grasachtigen en ondergedoken soorten</v>
      </c>
      <c r="D177" s="23">
        <f t="shared" si="2"/>
        <v>30</v>
      </c>
      <c r="E177" s="23">
        <f>'Invoerblad heterogene watergang'!$F$9</f>
        <v>1.5</v>
      </c>
      <c r="F177" s="23">
        <f>'Invoerblad heterogene watergang'!$E$9</f>
        <v>1.2</v>
      </c>
      <c r="G177" s="23">
        <f>'Invoerblad heterogene watergang'!$B$9</f>
        <v>1.2</v>
      </c>
      <c r="H177" s="23">
        <f>'Invoerblad heterogene watergang'!$C$9</f>
        <v>1</v>
      </c>
      <c r="I177" s="23">
        <f>IF(B177="","",IF(A177&lt;='Invoerblad heterogene watergang'!$H$9,'Invoerblad heterogene watergang'!$N$9,IF(A177&lt;='Invoerblad heterogene watergang'!$H$10,'Invoerblad heterogene watergang'!$N$10,IF(A177&lt;='Invoerblad heterogene watergang'!$H$11,'Invoerblad heterogene watergang'!$N$11,IF(A177&lt;='Invoerblad heterogene watergang'!$H$12,'Invoerblad heterogene watergang'!$N$12,IF(A177&lt;='Invoerblad heterogene watergang'!$H$13,'Invoerblad heterogene watergang'!$N$13,IF(A177&lt;='Invoerblad heterogene watergang'!$H$14,'Invoerblad heterogene watergang'!$N$14,IF(A177&lt;='Invoerblad heterogene watergang'!$H$15,'Invoerblad heterogene watergang'!$N$15,IF(A177&lt;='Invoerblad heterogene watergang'!$H$16,'Invoerblad heterogene watergang'!$N$16,IF(A177&lt;='Invoerblad heterogene watergang'!$H$17,'Invoerblad heterogene watergang'!$N$17,""))))))))))</f>
        <v>1</v>
      </c>
      <c r="J177" s="23" t="str">
        <f>IF(A177&lt;='Invoerblad heterogene watergang'!$H$9,'Invoerblad heterogene watergang'!$O$9,IF(A177&lt;='Invoerblad heterogene watergang'!$H$10,'Invoerblad heterogene watergang'!$O$10,IF(A177&lt;='Invoerblad heterogene watergang'!$H$11,'Invoerblad heterogene watergang'!$O$11,IF(A177&lt;='Invoerblad heterogene watergang'!$H$12,'Invoerblad heterogene watergang'!$O$12,IF(A177&lt;='Invoerblad heterogene watergang'!$H$13,'Invoerblad heterogene watergang'!$O$13,IF(A177&lt;='Invoerblad heterogene watergang'!$H$14,'Invoerblad heterogene watergang'!$O$14,IF(A177&lt;='Invoerblad heterogene watergang'!$H$15,'Invoerblad heterogene watergang'!$O$15,IF(A177&lt;='Invoerblad heterogene watergang'!$H$16,'Invoerblad heterogene watergang'!$O$16,IF(A177&lt;='Invoerblad heterogene watergang'!$H$17,'Invoerblad heterogene watergang'!$O$17,"")))))))))</f>
        <v>Nee</v>
      </c>
      <c r="K177" s="23">
        <f>(IF(A177&lt;='Invoerblad heterogene watergang'!$H$9,'Invoerblad heterogene watergang'!$L$9,IF(A177&lt;='Invoerblad heterogene watergang'!$H$10,'Invoerblad heterogene watergang'!$L$10,IF(A177&lt;='Invoerblad heterogene watergang'!$H$11,'Invoerblad heterogene watergang'!$L$11,IF(A177&lt;='Invoerblad heterogene watergang'!$H$12,'Invoerblad heterogene watergang'!$L$12,IF(A177&lt;='Invoerblad heterogene watergang'!$H$13,'Invoerblad heterogene watergang'!$L$13,IF(A177&lt;='Invoerblad heterogene watergang'!$H$14,'Invoerblad heterogene watergang'!$L$14,IF(A177&lt;='Invoerblad heterogene watergang'!$H$15,'Invoerblad heterogene watergang'!$L$15,IF(A177&lt;='Invoerblad heterogene watergang'!$H$16,'Invoerblad heterogene watergang'!$L$16,IF(A177&lt;='Invoerblad heterogene watergang'!$H$17,'Invoerblad heterogene watergang'!$L$17,""))))))))))</f>
        <v>100</v>
      </c>
      <c r="L177" s="23" t="str">
        <f>(IF(A177&lt;='Invoerblad heterogene watergang'!$H$9,'Invoerblad heterogene watergang'!$M$9,IF(A177&lt;='Invoerblad heterogene watergang'!$H$10,'Invoerblad heterogene watergang'!$M$10,IF(A177&lt;='Invoerblad heterogene watergang'!$H$11,'Invoerblad heterogene watergang'!$M$11,IF(A177&lt;='Invoerblad heterogene watergang'!$H$12,'Invoerblad heterogene watergang'!$M$12,IF(A177&lt;='Invoerblad heterogene watergang'!$H$13,'Invoerblad heterogene watergang'!$M$13,IF(A177&lt;='Invoerblad heterogene watergang'!$H$14,'Invoerblad heterogene watergang'!$M$14,IF(A177&lt;='Invoerblad heterogene watergang'!$H$15,'Invoerblad heterogene watergang'!$M$15,IF(A177&lt;='Invoerblad heterogene watergang'!$H$16,'Invoerblad heterogene watergang'!$M$16,IF(A177&lt;='Invoerblad heterogene watergang'!$H$17,'Invoerblad heterogene watergang'!$M$17,""))))))))))</f>
        <v>Begroeiing volgt bodemverloop</v>
      </c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67"/>
      <c r="AD177" s="23"/>
      <c r="AE177" s="23"/>
    </row>
    <row r="178" spans="1:31" s="103" customFormat="1" x14ac:dyDescent="0.35">
      <c r="A178" s="24">
        <f>IF(A177="","",IF((A177+1)&gt;MAX('Invoerblad heterogene watergang'!$H$9:$H$17),"",'Uitgebreide invoer'!A177+(MAX('Invoerblad heterogene watergang'!$H$9:$H$17)/1000)))</f>
        <v>121.80000000000034</v>
      </c>
      <c r="B178" s="23">
        <f>IF(A178&lt;='Invoerblad heterogene watergang'!$H$9,'Invoerblad heterogene watergang'!$J$9,IF(A178&lt;='Invoerblad heterogene watergang'!$H$10,'Invoerblad heterogene watergang'!$J$10,IF(A178&lt;='Invoerblad heterogene watergang'!$H$11,'Invoerblad heterogene watergang'!$J$11,IF(A178&lt;='Invoerblad heterogene watergang'!$H$12,'Invoerblad heterogene watergang'!$J$12,IF(A178&lt;='Invoerblad heterogene watergang'!$H$13,'Invoerblad heterogene watergang'!$J$13,IF(A178&lt;='Invoerblad heterogene watergang'!$H$14,'Invoerblad heterogene watergang'!$J$14,IF(A178&lt;='Invoerblad heterogene watergang'!$H$15,'Invoerblad heterogene watergang'!$J$15,IF(A178&lt;='Invoerblad heterogene watergang'!$H$16,'Invoerblad heterogene watergang'!$J$16,IF(A178&lt;='Invoerblad heterogene watergang'!$H$17,'Invoerblad heterogene watergang'!$J$17,"")))))))))</f>
        <v>0.3</v>
      </c>
      <c r="C178" s="23" t="str">
        <f>IF(A178&lt;='Invoerblad heterogene watergang'!$H$9,'Invoerblad heterogene watergang'!$K$9,IF(A178&lt;='Invoerblad heterogene watergang'!$H$10,'Invoerblad heterogene watergang'!$K$10,IF(A178&lt;='Invoerblad heterogene watergang'!$H$11,'Invoerblad heterogene watergang'!$K$11,IF(A178&lt;='Invoerblad heterogene watergang'!$H$12,'Invoerblad heterogene watergang'!$K$12,IF(A178&lt;='Invoerblad heterogene watergang'!$H$13,'Invoerblad heterogene watergang'!$K$13,IF(A178&lt;='Invoerblad heterogene watergang'!$H$14,'Invoerblad heterogene watergang'!$K$14,IF(A178&lt;='Invoerblad heterogene watergang'!$H$15,'Invoerblad heterogene watergang'!$K$15,IF(A178&lt;='Invoerblad heterogene watergang'!$H$16,'Invoerblad heterogene watergang'!$K$16,IF(A178&lt;='Invoerblad heterogene watergang'!$H$17,'Invoerblad heterogene watergang'!$K$17,"")))))))))</f>
        <v>30 - Grasachtigen en ondergedoken soorten</v>
      </c>
      <c r="D178" s="23">
        <f t="shared" si="2"/>
        <v>30</v>
      </c>
      <c r="E178" s="23">
        <f>'Invoerblad heterogene watergang'!$F$9</f>
        <v>1.5</v>
      </c>
      <c r="F178" s="23">
        <f>'Invoerblad heterogene watergang'!$E$9</f>
        <v>1.2</v>
      </c>
      <c r="G178" s="23">
        <f>'Invoerblad heterogene watergang'!$B$9</f>
        <v>1.2</v>
      </c>
      <c r="H178" s="23">
        <f>'Invoerblad heterogene watergang'!$C$9</f>
        <v>1</v>
      </c>
      <c r="I178" s="23">
        <f>IF(B178="","",IF(A178&lt;='Invoerblad heterogene watergang'!$H$9,'Invoerblad heterogene watergang'!$N$9,IF(A178&lt;='Invoerblad heterogene watergang'!$H$10,'Invoerblad heterogene watergang'!$N$10,IF(A178&lt;='Invoerblad heterogene watergang'!$H$11,'Invoerblad heterogene watergang'!$N$11,IF(A178&lt;='Invoerblad heterogene watergang'!$H$12,'Invoerblad heterogene watergang'!$N$12,IF(A178&lt;='Invoerblad heterogene watergang'!$H$13,'Invoerblad heterogene watergang'!$N$13,IF(A178&lt;='Invoerblad heterogene watergang'!$H$14,'Invoerblad heterogene watergang'!$N$14,IF(A178&lt;='Invoerblad heterogene watergang'!$H$15,'Invoerblad heterogene watergang'!$N$15,IF(A178&lt;='Invoerblad heterogene watergang'!$H$16,'Invoerblad heterogene watergang'!$N$16,IF(A178&lt;='Invoerblad heterogene watergang'!$H$17,'Invoerblad heterogene watergang'!$N$17,""))))))))))</f>
        <v>1</v>
      </c>
      <c r="J178" s="23" t="str">
        <f>IF(A178&lt;='Invoerblad heterogene watergang'!$H$9,'Invoerblad heterogene watergang'!$O$9,IF(A178&lt;='Invoerblad heterogene watergang'!$H$10,'Invoerblad heterogene watergang'!$O$10,IF(A178&lt;='Invoerblad heterogene watergang'!$H$11,'Invoerblad heterogene watergang'!$O$11,IF(A178&lt;='Invoerblad heterogene watergang'!$H$12,'Invoerblad heterogene watergang'!$O$12,IF(A178&lt;='Invoerblad heterogene watergang'!$H$13,'Invoerblad heterogene watergang'!$O$13,IF(A178&lt;='Invoerblad heterogene watergang'!$H$14,'Invoerblad heterogene watergang'!$O$14,IF(A178&lt;='Invoerblad heterogene watergang'!$H$15,'Invoerblad heterogene watergang'!$O$15,IF(A178&lt;='Invoerblad heterogene watergang'!$H$16,'Invoerblad heterogene watergang'!$O$16,IF(A178&lt;='Invoerblad heterogene watergang'!$H$17,'Invoerblad heterogene watergang'!$O$17,"")))))))))</f>
        <v>Nee</v>
      </c>
      <c r="K178" s="23">
        <f>(IF(A178&lt;='Invoerblad heterogene watergang'!$H$9,'Invoerblad heterogene watergang'!$L$9,IF(A178&lt;='Invoerblad heterogene watergang'!$H$10,'Invoerblad heterogene watergang'!$L$10,IF(A178&lt;='Invoerblad heterogene watergang'!$H$11,'Invoerblad heterogene watergang'!$L$11,IF(A178&lt;='Invoerblad heterogene watergang'!$H$12,'Invoerblad heterogene watergang'!$L$12,IF(A178&lt;='Invoerblad heterogene watergang'!$H$13,'Invoerblad heterogene watergang'!$L$13,IF(A178&lt;='Invoerblad heterogene watergang'!$H$14,'Invoerblad heterogene watergang'!$L$14,IF(A178&lt;='Invoerblad heterogene watergang'!$H$15,'Invoerblad heterogene watergang'!$L$15,IF(A178&lt;='Invoerblad heterogene watergang'!$H$16,'Invoerblad heterogene watergang'!$L$16,IF(A178&lt;='Invoerblad heterogene watergang'!$H$17,'Invoerblad heterogene watergang'!$L$17,""))))))))))</f>
        <v>100</v>
      </c>
      <c r="L178" s="23" t="str">
        <f>(IF(A178&lt;='Invoerblad heterogene watergang'!$H$9,'Invoerblad heterogene watergang'!$M$9,IF(A178&lt;='Invoerblad heterogene watergang'!$H$10,'Invoerblad heterogene watergang'!$M$10,IF(A178&lt;='Invoerblad heterogene watergang'!$H$11,'Invoerblad heterogene watergang'!$M$11,IF(A178&lt;='Invoerblad heterogene watergang'!$H$12,'Invoerblad heterogene watergang'!$M$12,IF(A178&lt;='Invoerblad heterogene watergang'!$H$13,'Invoerblad heterogene watergang'!$M$13,IF(A178&lt;='Invoerblad heterogene watergang'!$H$14,'Invoerblad heterogene watergang'!$M$14,IF(A178&lt;='Invoerblad heterogene watergang'!$H$15,'Invoerblad heterogene watergang'!$M$15,IF(A178&lt;='Invoerblad heterogene watergang'!$H$16,'Invoerblad heterogene watergang'!$M$16,IF(A178&lt;='Invoerblad heterogene watergang'!$H$17,'Invoerblad heterogene watergang'!$M$17,""))))))))))</f>
        <v>Begroeiing volgt bodemverloop</v>
      </c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67"/>
      <c r="AD178" s="23"/>
      <c r="AE178" s="23"/>
    </row>
    <row r="179" spans="1:31" s="103" customFormat="1" x14ac:dyDescent="0.35">
      <c r="A179" s="24">
        <f>IF(A178="","",IF((A178+1)&gt;MAX('Invoerblad heterogene watergang'!$H$9:$H$17),"",'Uitgebreide invoer'!A178+(MAX('Invoerblad heterogene watergang'!$H$9:$H$17)/1000)))</f>
        <v>122.50000000000034</v>
      </c>
      <c r="B179" s="23">
        <f>IF(A179&lt;='Invoerblad heterogene watergang'!$H$9,'Invoerblad heterogene watergang'!$J$9,IF(A179&lt;='Invoerblad heterogene watergang'!$H$10,'Invoerblad heterogene watergang'!$J$10,IF(A179&lt;='Invoerblad heterogene watergang'!$H$11,'Invoerblad heterogene watergang'!$J$11,IF(A179&lt;='Invoerblad heterogene watergang'!$H$12,'Invoerblad heterogene watergang'!$J$12,IF(A179&lt;='Invoerblad heterogene watergang'!$H$13,'Invoerblad heterogene watergang'!$J$13,IF(A179&lt;='Invoerblad heterogene watergang'!$H$14,'Invoerblad heterogene watergang'!$J$14,IF(A179&lt;='Invoerblad heterogene watergang'!$H$15,'Invoerblad heterogene watergang'!$J$15,IF(A179&lt;='Invoerblad heterogene watergang'!$H$16,'Invoerblad heterogene watergang'!$J$16,IF(A179&lt;='Invoerblad heterogene watergang'!$H$17,'Invoerblad heterogene watergang'!$J$17,"")))))))))</f>
        <v>0.3</v>
      </c>
      <c r="C179" s="23" t="str">
        <f>IF(A179&lt;='Invoerblad heterogene watergang'!$H$9,'Invoerblad heterogene watergang'!$K$9,IF(A179&lt;='Invoerblad heterogene watergang'!$H$10,'Invoerblad heterogene watergang'!$K$10,IF(A179&lt;='Invoerblad heterogene watergang'!$H$11,'Invoerblad heterogene watergang'!$K$11,IF(A179&lt;='Invoerblad heterogene watergang'!$H$12,'Invoerblad heterogene watergang'!$K$12,IF(A179&lt;='Invoerblad heterogene watergang'!$H$13,'Invoerblad heterogene watergang'!$K$13,IF(A179&lt;='Invoerblad heterogene watergang'!$H$14,'Invoerblad heterogene watergang'!$K$14,IF(A179&lt;='Invoerblad heterogene watergang'!$H$15,'Invoerblad heterogene watergang'!$K$15,IF(A179&lt;='Invoerblad heterogene watergang'!$H$16,'Invoerblad heterogene watergang'!$K$16,IF(A179&lt;='Invoerblad heterogene watergang'!$H$17,'Invoerblad heterogene watergang'!$K$17,"")))))))))</f>
        <v>30 - Grasachtigen en ondergedoken soorten</v>
      </c>
      <c r="D179" s="23">
        <f t="shared" si="2"/>
        <v>30</v>
      </c>
      <c r="E179" s="23">
        <f>'Invoerblad heterogene watergang'!$F$9</f>
        <v>1.5</v>
      </c>
      <c r="F179" s="23">
        <f>'Invoerblad heterogene watergang'!$E$9</f>
        <v>1.2</v>
      </c>
      <c r="G179" s="23">
        <f>'Invoerblad heterogene watergang'!$B$9</f>
        <v>1.2</v>
      </c>
      <c r="H179" s="23">
        <f>'Invoerblad heterogene watergang'!$C$9</f>
        <v>1</v>
      </c>
      <c r="I179" s="23">
        <f>IF(B179="","",IF(A179&lt;='Invoerblad heterogene watergang'!$H$9,'Invoerblad heterogene watergang'!$N$9,IF(A179&lt;='Invoerblad heterogene watergang'!$H$10,'Invoerblad heterogene watergang'!$N$10,IF(A179&lt;='Invoerblad heterogene watergang'!$H$11,'Invoerblad heterogene watergang'!$N$11,IF(A179&lt;='Invoerblad heterogene watergang'!$H$12,'Invoerblad heterogene watergang'!$N$12,IF(A179&lt;='Invoerblad heterogene watergang'!$H$13,'Invoerblad heterogene watergang'!$N$13,IF(A179&lt;='Invoerblad heterogene watergang'!$H$14,'Invoerblad heterogene watergang'!$N$14,IF(A179&lt;='Invoerblad heterogene watergang'!$H$15,'Invoerblad heterogene watergang'!$N$15,IF(A179&lt;='Invoerblad heterogene watergang'!$H$16,'Invoerblad heterogene watergang'!$N$16,IF(A179&lt;='Invoerblad heterogene watergang'!$H$17,'Invoerblad heterogene watergang'!$N$17,""))))))))))</f>
        <v>1</v>
      </c>
      <c r="J179" s="23" t="str">
        <f>IF(A179&lt;='Invoerblad heterogene watergang'!$H$9,'Invoerblad heterogene watergang'!$O$9,IF(A179&lt;='Invoerblad heterogene watergang'!$H$10,'Invoerblad heterogene watergang'!$O$10,IF(A179&lt;='Invoerblad heterogene watergang'!$H$11,'Invoerblad heterogene watergang'!$O$11,IF(A179&lt;='Invoerblad heterogene watergang'!$H$12,'Invoerblad heterogene watergang'!$O$12,IF(A179&lt;='Invoerblad heterogene watergang'!$H$13,'Invoerblad heterogene watergang'!$O$13,IF(A179&lt;='Invoerblad heterogene watergang'!$H$14,'Invoerblad heterogene watergang'!$O$14,IF(A179&lt;='Invoerblad heterogene watergang'!$H$15,'Invoerblad heterogene watergang'!$O$15,IF(A179&lt;='Invoerblad heterogene watergang'!$H$16,'Invoerblad heterogene watergang'!$O$16,IF(A179&lt;='Invoerblad heterogene watergang'!$H$17,'Invoerblad heterogene watergang'!$O$17,"")))))))))</f>
        <v>Nee</v>
      </c>
      <c r="K179" s="23">
        <f>(IF(A179&lt;='Invoerblad heterogene watergang'!$H$9,'Invoerblad heterogene watergang'!$L$9,IF(A179&lt;='Invoerblad heterogene watergang'!$H$10,'Invoerblad heterogene watergang'!$L$10,IF(A179&lt;='Invoerblad heterogene watergang'!$H$11,'Invoerblad heterogene watergang'!$L$11,IF(A179&lt;='Invoerblad heterogene watergang'!$H$12,'Invoerblad heterogene watergang'!$L$12,IF(A179&lt;='Invoerblad heterogene watergang'!$H$13,'Invoerblad heterogene watergang'!$L$13,IF(A179&lt;='Invoerblad heterogene watergang'!$H$14,'Invoerblad heterogene watergang'!$L$14,IF(A179&lt;='Invoerblad heterogene watergang'!$H$15,'Invoerblad heterogene watergang'!$L$15,IF(A179&lt;='Invoerblad heterogene watergang'!$H$16,'Invoerblad heterogene watergang'!$L$16,IF(A179&lt;='Invoerblad heterogene watergang'!$H$17,'Invoerblad heterogene watergang'!$L$17,""))))))))))</f>
        <v>100</v>
      </c>
      <c r="L179" s="23" t="str">
        <f>(IF(A179&lt;='Invoerblad heterogene watergang'!$H$9,'Invoerblad heterogene watergang'!$M$9,IF(A179&lt;='Invoerblad heterogene watergang'!$H$10,'Invoerblad heterogene watergang'!$M$10,IF(A179&lt;='Invoerblad heterogene watergang'!$H$11,'Invoerblad heterogene watergang'!$M$11,IF(A179&lt;='Invoerblad heterogene watergang'!$H$12,'Invoerblad heterogene watergang'!$M$12,IF(A179&lt;='Invoerblad heterogene watergang'!$H$13,'Invoerblad heterogene watergang'!$M$13,IF(A179&lt;='Invoerblad heterogene watergang'!$H$14,'Invoerblad heterogene watergang'!$M$14,IF(A179&lt;='Invoerblad heterogene watergang'!$H$15,'Invoerblad heterogene watergang'!$M$15,IF(A179&lt;='Invoerblad heterogene watergang'!$H$16,'Invoerblad heterogene watergang'!$M$16,IF(A179&lt;='Invoerblad heterogene watergang'!$H$17,'Invoerblad heterogene watergang'!$M$17,""))))))))))</f>
        <v>Begroeiing volgt bodemverloop</v>
      </c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67"/>
      <c r="AD179" s="23"/>
      <c r="AE179" s="23"/>
    </row>
    <row r="180" spans="1:31" s="103" customFormat="1" x14ac:dyDescent="0.35">
      <c r="A180" s="24">
        <f>IF(A179="","",IF((A179+1)&gt;MAX('Invoerblad heterogene watergang'!$H$9:$H$17),"",'Uitgebreide invoer'!A179+(MAX('Invoerblad heterogene watergang'!$H$9:$H$17)/1000)))</f>
        <v>123.20000000000034</v>
      </c>
      <c r="B180" s="23">
        <f>IF(A180&lt;='Invoerblad heterogene watergang'!$H$9,'Invoerblad heterogene watergang'!$J$9,IF(A180&lt;='Invoerblad heterogene watergang'!$H$10,'Invoerblad heterogene watergang'!$J$10,IF(A180&lt;='Invoerblad heterogene watergang'!$H$11,'Invoerblad heterogene watergang'!$J$11,IF(A180&lt;='Invoerblad heterogene watergang'!$H$12,'Invoerblad heterogene watergang'!$J$12,IF(A180&lt;='Invoerblad heterogene watergang'!$H$13,'Invoerblad heterogene watergang'!$J$13,IF(A180&lt;='Invoerblad heterogene watergang'!$H$14,'Invoerblad heterogene watergang'!$J$14,IF(A180&lt;='Invoerblad heterogene watergang'!$H$15,'Invoerblad heterogene watergang'!$J$15,IF(A180&lt;='Invoerblad heterogene watergang'!$H$16,'Invoerblad heterogene watergang'!$J$16,IF(A180&lt;='Invoerblad heterogene watergang'!$H$17,'Invoerblad heterogene watergang'!$J$17,"")))))))))</f>
        <v>0.3</v>
      </c>
      <c r="C180" s="23" t="str">
        <f>IF(A180&lt;='Invoerblad heterogene watergang'!$H$9,'Invoerblad heterogene watergang'!$K$9,IF(A180&lt;='Invoerblad heterogene watergang'!$H$10,'Invoerblad heterogene watergang'!$K$10,IF(A180&lt;='Invoerblad heterogene watergang'!$H$11,'Invoerblad heterogene watergang'!$K$11,IF(A180&lt;='Invoerblad heterogene watergang'!$H$12,'Invoerblad heterogene watergang'!$K$12,IF(A180&lt;='Invoerblad heterogene watergang'!$H$13,'Invoerblad heterogene watergang'!$K$13,IF(A180&lt;='Invoerblad heterogene watergang'!$H$14,'Invoerblad heterogene watergang'!$K$14,IF(A180&lt;='Invoerblad heterogene watergang'!$H$15,'Invoerblad heterogene watergang'!$K$15,IF(A180&lt;='Invoerblad heterogene watergang'!$H$16,'Invoerblad heterogene watergang'!$K$16,IF(A180&lt;='Invoerblad heterogene watergang'!$H$17,'Invoerblad heterogene watergang'!$K$17,"")))))))))</f>
        <v>30 - Grasachtigen en ondergedoken soorten</v>
      </c>
      <c r="D180" s="23">
        <f t="shared" si="2"/>
        <v>30</v>
      </c>
      <c r="E180" s="23">
        <f>'Invoerblad heterogene watergang'!$F$9</f>
        <v>1.5</v>
      </c>
      <c r="F180" s="23">
        <f>'Invoerblad heterogene watergang'!$E$9</f>
        <v>1.2</v>
      </c>
      <c r="G180" s="23">
        <f>'Invoerblad heterogene watergang'!$B$9</f>
        <v>1.2</v>
      </c>
      <c r="H180" s="23">
        <f>'Invoerblad heterogene watergang'!$C$9</f>
        <v>1</v>
      </c>
      <c r="I180" s="23">
        <f>IF(B180="","",IF(A180&lt;='Invoerblad heterogene watergang'!$H$9,'Invoerblad heterogene watergang'!$N$9,IF(A180&lt;='Invoerblad heterogene watergang'!$H$10,'Invoerblad heterogene watergang'!$N$10,IF(A180&lt;='Invoerblad heterogene watergang'!$H$11,'Invoerblad heterogene watergang'!$N$11,IF(A180&lt;='Invoerblad heterogene watergang'!$H$12,'Invoerblad heterogene watergang'!$N$12,IF(A180&lt;='Invoerblad heterogene watergang'!$H$13,'Invoerblad heterogene watergang'!$N$13,IF(A180&lt;='Invoerblad heterogene watergang'!$H$14,'Invoerblad heterogene watergang'!$N$14,IF(A180&lt;='Invoerblad heterogene watergang'!$H$15,'Invoerblad heterogene watergang'!$N$15,IF(A180&lt;='Invoerblad heterogene watergang'!$H$16,'Invoerblad heterogene watergang'!$N$16,IF(A180&lt;='Invoerblad heterogene watergang'!$H$17,'Invoerblad heterogene watergang'!$N$17,""))))))))))</f>
        <v>1</v>
      </c>
      <c r="J180" s="23" t="str">
        <f>IF(A180&lt;='Invoerblad heterogene watergang'!$H$9,'Invoerblad heterogene watergang'!$O$9,IF(A180&lt;='Invoerblad heterogene watergang'!$H$10,'Invoerblad heterogene watergang'!$O$10,IF(A180&lt;='Invoerblad heterogene watergang'!$H$11,'Invoerblad heterogene watergang'!$O$11,IF(A180&lt;='Invoerblad heterogene watergang'!$H$12,'Invoerblad heterogene watergang'!$O$12,IF(A180&lt;='Invoerblad heterogene watergang'!$H$13,'Invoerblad heterogene watergang'!$O$13,IF(A180&lt;='Invoerblad heterogene watergang'!$H$14,'Invoerblad heterogene watergang'!$O$14,IF(A180&lt;='Invoerblad heterogene watergang'!$H$15,'Invoerblad heterogene watergang'!$O$15,IF(A180&lt;='Invoerblad heterogene watergang'!$H$16,'Invoerblad heterogene watergang'!$O$16,IF(A180&lt;='Invoerblad heterogene watergang'!$H$17,'Invoerblad heterogene watergang'!$O$17,"")))))))))</f>
        <v>Nee</v>
      </c>
      <c r="K180" s="23">
        <f>(IF(A180&lt;='Invoerblad heterogene watergang'!$H$9,'Invoerblad heterogene watergang'!$L$9,IF(A180&lt;='Invoerblad heterogene watergang'!$H$10,'Invoerblad heterogene watergang'!$L$10,IF(A180&lt;='Invoerblad heterogene watergang'!$H$11,'Invoerblad heterogene watergang'!$L$11,IF(A180&lt;='Invoerblad heterogene watergang'!$H$12,'Invoerblad heterogene watergang'!$L$12,IF(A180&lt;='Invoerblad heterogene watergang'!$H$13,'Invoerblad heterogene watergang'!$L$13,IF(A180&lt;='Invoerblad heterogene watergang'!$H$14,'Invoerblad heterogene watergang'!$L$14,IF(A180&lt;='Invoerblad heterogene watergang'!$H$15,'Invoerblad heterogene watergang'!$L$15,IF(A180&lt;='Invoerblad heterogene watergang'!$H$16,'Invoerblad heterogene watergang'!$L$16,IF(A180&lt;='Invoerblad heterogene watergang'!$H$17,'Invoerblad heterogene watergang'!$L$17,""))))))))))</f>
        <v>100</v>
      </c>
      <c r="L180" s="23" t="str">
        <f>(IF(A180&lt;='Invoerblad heterogene watergang'!$H$9,'Invoerblad heterogene watergang'!$M$9,IF(A180&lt;='Invoerblad heterogene watergang'!$H$10,'Invoerblad heterogene watergang'!$M$10,IF(A180&lt;='Invoerblad heterogene watergang'!$H$11,'Invoerblad heterogene watergang'!$M$11,IF(A180&lt;='Invoerblad heterogene watergang'!$H$12,'Invoerblad heterogene watergang'!$M$12,IF(A180&lt;='Invoerblad heterogene watergang'!$H$13,'Invoerblad heterogene watergang'!$M$13,IF(A180&lt;='Invoerblad heterogene watergang'!$H$14,'Invoerblad heterogene watergang'!$M$14,IF(A180&lt;='Invoerblad heterogene watergang'!$H$15,'Invoerblad heterogene watergang'!$M$15,IF(A180&lt;='Invoerblad heterogene watergang'!$H$16,'Invoerblad heterogene watergang'!$M$16,IF(A180&lt;='Invoerblad heterogene watergang'!$H$17,'Invoerblad heterogene watergang'!$M$17,""))))))))))</f>
        <v>Begroeiing volgt bodemverloop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67"/>
      <c r="AD180" s="23"/>
      <c r="AE180" s="23"/>
    </row>
    <row r="181" spans="1:31" s="103" customFormat="1" x14ac:dyDescent="0.35">
      <c r="A181" s="24">
        <f>IF(A180="","",IF((A180+1)&gt;MAX('Invoerblad heterogene watergang'!$H$9:$H$17),"",'Uitgebreide invoer'!A180+(MAX('Invoerblad heterogene watergang'!$H$9:$H$17)/1000)))</f>
        <v>123.90000000000035</v>
      </c>
      <c r="B181" s="23">
        <f>IF(A181&lt;='Invoerblad heterogene watergang'!$H$9,'Invoerblad heterogene watergang'!$J$9,IF(A181&lt;='Invoerblad heterogene watergang'!$H$10,'Invoerblad heterogene watergang'!$J$10,IF(A181&lt;='Invoerblad heterogene watergang'!$H$11,'Invoerblad heterogene watergang'!$J$11,IF(A181&lt;='Invoerblad heterogene watergang'!$H$12,'Invoerblad heterogene watergang'!$J$12,IF(A181&lt;='Invoerblad heterogene watergang'!$H$13,'Invoerblad heterogene watergang'!$J$13,IF(A181&lt;='Invoerblad heterogene watergang'!$H$14,'Invoerblad heterogene watergang'!$J$14,IF(A181&lt;='Invoerblad heterogene watergang'!$H$15,'Invoerblad heterogene watergang'!$J$15,IF(A181&lt;='Invoerblad heterogene watergang'!$H$16,'Invoerblad heterogene watergang'!$J$16,IF(A181&lt;='Invoerblad heterogene watergang'!$H$17,'Invoerblad heterogene watergang'!$J$17,"")))))))))</f>
        <v>0.3</v>
      </c>
      <c r="C181" s="23" t="str">
        <f>IF(A181&lt;='Invoerblad heterogene watergang'!$H$9,'Invoerblad heterogene watergang'!$K$9,IF(A181&lt;='Invoerblad heterogene watergang'!$H$10,'Invoerblad heterogene watergang'!$K$10,IF(A181&lt;='Invoerblad heterogene watergang'!$H$11,'Invoerblad heterogene watergang'!$K$11,IF(A181&lt;='Invoerblad heterogene watergang'!$H$12,'Invoerblad heterogene watergang'!$K$12,IF(A181&lt;='Invoerblad heterogene watergang'!$H$13,'Invoerblad heterogene watergang'!$K$13,IF(A181&lt;='Invoerblad heterogene watergang'!$H$14,'Invoerblad heterogene watergang'!$K$14,IF(A181&lt;='Invoerblad heterogene watergang'!$H$15,'Invoerblad heterogene watergang'!$K$15,IF(A181&lt;='Invoerblad heterogene watergang'!$H$16,'Invoerblad heterogene watergang'!$K$16,IF(A181&lt;='Invoerblad heterogene watergang'!$H$17,'Invoerblad heterogene watergang'!$K$17,"")))))))))</f>
        <v>30 - Grasachtigen en ondergedoken soorten</v>
      </c>
      <c r="D181" s="23">
        <f t="shared" si="2"/>
        <v>30</v>
      </c>
      <c r="E181" s="23">
        <f>'Invoerblad heterogene watergang'!$F$9</f>
        <v>1.5</v>
      </c>
      <c r="F181" s="23">
        <f>'Invoerblad heterogene watergang'!$E$9</f>
        <v>1.2</v>
      </c>
      <c r="G181" s="23">
        <f>'Invoerblad heterogene watergang'!$B$9</f>
        <v>1.2</v>
      </c>
      <c r="H181" s="23">
        <f>'Invoerblad heterogene watergang'!$C$9</f>
        <v>1</v>
      </c>
      <c r="I181" s="23">
        <f>IF(B181="","",IF(A181&lt;='Invoerblad heterogene watergang'!$H$9,'Invoerblad heterogene watergang'!$N$9,IF(A181&lt;='Invoerblad heterogene watergang'!$H$10,'Invoerblad heterogene watergang'!$N$10,IF(A181&lt;='Invoerblad heterogene watergang'!$H$11,'Invoerblad heterogene watergang'!$N$11,IF(A181&lt;='Invoerblad heterogene watergang'!$H$12,'Invoerblad heterogene watergang'!$N$12,IF(A181&lt;='Invoerblad heterogene watergang'!$H$13,'Invoerblad heterogene watergang'!$N$13,IF(A181&lt;='Invoerblad heterogene watergang'!$H$14,'Invoerblad heterogene watergang'!$N$14,IF(A181&lt;='Invoerblad heterogene watergang'!$H$15,'Invoerblad heterogene watergang'!$N$15,IF(A181&lt;='Invoerblad heterogene watergang'!$H$16,'Invoerblad heterogene watergang'!$N$16,IF(A181&lt;='Invoerblad heterogene watergang'!$H$17,'Invoerblad heterogene watergang'!$N$17,""))))))))))</f>
        <v>1</v>
      </c>
      <c r="J181" s="23" t="str">
        <f>IF(A181&lt;='Invoerblad heterogene watergang'!$H$9,'Invoerblad heterogene watergang'!$O$9,IF(A181&lt;='Invoerblad heterogene watergang'!$H$10,'Invoerblad heterogene watergang'!$O$10,IF(A181&lt;='Invoerblad heterogene watergang'!$H$11,'Invoerblad heterogene watergang'!$O$11,IF(A181&lt;='Invoerblad heterogene watergang'!$H$12,'Invoerblad heterogene watergang'!$O$12,IF(A181&lt;='Invoerblad heterogene watergang'!$H$13,'Invoerblad heterogene watergang'!$O$13,IF(A181&lt;='Invoerblad heterogene watergang'!$H$14,'Invoerblad heterogene watergang'!$O$14,IF(A181&lt;='Invoerblad heterogene watergang'!$H$15,'Invoerblad heterogene watergang'!$O$15,IF(A181&lt;='Invoerblad heterogene watergang'!$H$16,'Invoerblad heterogene watergang'!$O$16,IF(A181&lt;='Invoerblad heterogene watergang'!$H$17,'Invoerblad heterogene watergang'!$O$17,"")))))))))</f>
        <v>Nee</v>
      </c>
      <c r="K181" s="23">
        <f>(IF(A181&lt;='Invoerblad heterogene watergang'!$H$9,'Invoerblad heterogene watergang'!$L$9,IF(A181&lt;='Invoerblad heterogene watergang'!$H$10,'Invoerblad heterogene watergang'!$L$10,IF(A181&lt;='Invoerblad heterogene watergang'!$H$11,'Invoerblad heterogene watergang'!$L$11,IF(A181&lt;='Invoerblad heterogene watergang'!$H$12,'Invoerblad heterogene watergang'!$L$12,IF(A181&lt;='Invoerblad heterogene watergang'!$H$13,'Invoerblad heterogene watergang'!$L$13,IF(A181&lt;='Invoerblad heterogene watergang'!$H$14,'Invoerblad heterogene watergang'!$L$14,IF(A181&lt;='Invoerblad heterogene watergang'!$H$15,'Invoerblad heterogene watergang'!$L$15,IF(A181&lt;='Invoerblad heterogene watergang'!$H$16,'Invoerblad heterogene watergang'!$L$16,IF(A181&lt;='Invoerblad heterogene watergang'!$H$17,'Invoerblad heterogene watergang'!$L$17,""))))))))))</f>
        <v>100</v>
      </c>
      <c r="L181" s="23" t="str">
        <f>(IF(A181&lt;='Invoerblad heterogene watergang'!$H$9,'Invoerblad heterogene watergang'!$M$9,IF(A181&lt;='Invoerblad heterogene watergang'!$H$10,'Invoerblad heterogene watergang'!$M$10,IF(A181&lt;='Invoerblad heterogene watergang'!$H$11,'Invoerblad heterogene watergang'!$M$11,IF(A181&lt;='Invoerblad heterogene watergang'!$H$12,'Invoerblad heterogene watergang'!$M$12,IF(A181&lt;='Invoerblad heterogene watergang'!$H$13,'Invoerblad heterogene watergang'!$M$13,IF(A181&lt;='Invoerblad heterogene watergang'!$H$14,'Invoerblad heterogene watergang'!$M$14,IF(A181&lt;='Invoerblad heterogene watergang'!$H$15,'Invoerblad heterogene watergang'!$M$15,IF(A181&lt;='Invoerblad heterogene watergang'!$H$16,'Invoerblad heterogene watergang'!$M$16,IF(A181&lt;='Invoerblad heterogene watergang'!$H$17,'Invoerblad heterogene watergang'!$M$17,""))))))))))</f>
        <v>Begroeiing volgt bodemverloop</v>
      </c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67"/>
      <c r="AD181" s="23"/>
      <c r="AE181" s="23"/>
    </row>
    <row r="182" spans="1:31" s="103" customFormat="1" x14ac:dyDescent="0.35">
      <c r="A182" s="24">
        <f>IF(A181="","",IF((A181+1)&gt;MAX('Invoerblad heterogene watergang'!$H$9:$H$17),"",'Uitgebreide invoer'!A181+(MAX('Invoerblad heterogene watergang'!$H$9:$H$17)/1000)))</f>
        <v>124.60000000000035</v>
      </c>
      <c r="B182" s="23">
        <f>IF(A182&lt;='Invoerblad heterogene watergang'!$H$9,'Invoerblad heterogene watergang'!$J$9,IF(A182&lt;='Invoerblad heterogene watergang'!$H$10,'Invoerblad heterogene watergang'!$J$10,IF(A182&lt;='Invoerblad heterogene watergang'!$H$11,'Invoerblad heterogene watergang'!$J$11,IF(A182&lt;='Invoerblad heterogene watergang'!$H$12,'Invoerblad heterogene watergang'!$J$12,IF(A182&lt;='Invoerblad heterogene watergang'!$H$13,'Invoerblad heterogene watergang'!$J$13,IF(A182&lt;='Invoerblad heterogene watergang'!$H$14,'Invoerblad heterogene watergang'!$J$14,IF(A182&lt;='Invoerblad heterogene watergang'!$H$15,'Invoerblad heterogene watergang'!$J$15,IF(A182&lt;='Invoerblad heterogene watergang'!$H$16,'Invoerblad heterogene watergang'!$J$16,IF(A182&lt;='Invoerblad heterogene watergang'!$H$17,'Invoerblad heterogene watergang'!$J$17,"")))))))))</f>
        <v>0.3</v>
      </c>
      <c r="C182" s="23" t="str">
        <f>IF(A182&lt;='Invoerblad heterogene watergang'!$H$9,'Invoerblad heterogene watergang'!$K$9,IF(A182&lt;='Invoerblad heterogene watergang'!$H$10,'Invoerblad heterogene watergang'!$K$10,IF(A182&lt;='Invoerblad heterogene watergang'!$H$11,'Invoerblad heterogene watergang'!$K$11,IF(A182&lt;='Invoerblad heterogene watergang'!$H$12,'Invoerblad heterogene watergang'!$K$12,IF(A182&lt;='Invoerblad heterogene watergang'!$H$13,'Invoerblad heterogene watergang'!$K$13,IF(A182&lt;='Invoerblad heterogene watergang'!$H$14,'Invoerblad heterogene watergang'!$K$14,IF(A182&lt;='Invoerblad heterogene watergang'!$H$15,'Invoerblad heterogene watergang'!$K$15,IF(A182&lt;='Invoerblad heterogene watergang'!$H$16,'Invoerblad heterogene watergang'!$K$16,IF(A182&lt;='Invoerblad heterogene watergang'!$H$17,'Invoerblad heterogene watergang'!$K$17,"")))))))))</f>
        <v>30 - Grasachtigen en ondergedoken soorten</v>
      </c>
      <c r="D182" s="23">
        <f t="shared" si="2"/>
        <v>30</v>
      </c>
      <c r="E182" s="23">
        <f>'Invoerblad heterogene watergang'!$F$9</f>
        <v>1.5</v>
      </c>
      <c r="F182" s="23">
        <f>'Invoerblad heterogene watergang'!$E$9</f>
        <v>1.2</v>
      </c>
      <c r="G182" s="23">
        <f>'Invoerblad heterogene watergang'!$B$9</f>
        <v>1.2</v>
      </c>
      <c r="H182" s="23">
        <f>'Invoerblad heterogene watergang'!$C$9</f>
        <v>1</v>
      </c>
      <c r="I182" s="23">
        <f>IF(B182="","",IF(A182&lt;='Invoerblad heterogene watergang'!$H$9,'Invoerblad heterogene watergang'!$N$9,IF(A182&lt;='Invoerblad heterogene watergang'!$H$10,'Invoerblad heterogene watergang'!$N$10,IF(A182&lt;='Invoerblad heterogene watergang'!$H$11,'Invoerblad heterogene watergang'!$N$11,IF(A182&lt;='Invoerblad heterogene watergang'!$H$12,'Invoerblad heterogene watergang'!$N$12,IF(A182&lt;='Invoerblad heterogene watergang'!$H$13,'Invoerblad heterogene watergang'!$N$13,IF(A182&lt;='Invoerblad heterogene watergang'!$H$14,'Invoerblad heterogene watergang'!$N$14,IF(A182&lt;='Invoerblad heterogene watergang'!$H$15,'Invoerblad heterogene watergang'!$N$15,IF(A182&lt;='Invoerblad heterogene watergang'!$H$16,'Invoerblad heterogene watergang'!$N$16,IF(A182&lt;='Invoerblad heterogene watergang'!$H$17,'Invoerblad heterogene watergang'!$N$17,""))))))))))</f>
        <v>1</v>
      </c>
      <c r="J182" s="23" t="str">
        <f>IF(A182&lt;='Invoerblad heterogene watergang'!$H$9,'Invoerblad heterogene watergang'!$O$9,IF(A182&lt;='Invoerblad heterogene watergang'!$H$10,'Invoerblad heterogene watergang'!$O$10,IF(A182&lt;='Invoerblad heterogene watergang'!$H$11,'Invoerblad heterogene watergang'!$O$11,IF(A182&lt;='Invoerblad heterogene watergang'!$H$12,'Invoerblad heterogene watergang'!$O$12,IF(A182&lt;='Invoerblad heterogene watergang'!$H$13,'Invoerblad heterogene watergang'!$O$13,IF(A182&lt;='Invoerblad heterogene watergang'!$H$14,'Invoerblad heterogene watergang'!$O$14,IF(A182&lt;='Invoerblad heterogene watergang'!$H$15,'Invoerblad heterogene watergang'!$O$15,IF(A182&lt;='Invoerblad heterogene watergang'!$H$16,'Invoerblad heterogene watergang'!$O$16,IF(A182&lt;='Invoerblad heterogene watergang'!$H$17,'Invoerblad heterogene watergang'!$O$17,"")))))))))</f>
        <v>Nee</v>
      </c>
      <c r="K182" s="23">
        <f>(IF(A182&lt;='Invoerblad heterogene watergang'!$H$9,'Invoerblad heterogene watergang'!$L$9,IF(A182&lt;='Invoerblad heterogene watergang'!$H$10,'Invoerblad heterogene watergang'!$L$10,IF(A182&lt;='Invoerblad heterogene watergang'!$H$11,'Invoerblad heterogene watergang'!$L$11,IF(A182&lt;='Invoerblad heterogene watergang'!$H$12,'Invoerblad heterogene watergang'!$L$12,IF(A182&lt;='Invoerblad heterogene watergang'!$H$13,'Invoerblad heterogene watergang'!$L$13,IF(A182&lt;='Invoerblad heterogene watergang'!$H$14,'Invoerblad heterogene watergang'!$L$14,IF(A182&lt;='Invoerblad heterogene watergang'!$H$15,'Invoerblad heterogene watergang'!$L$15,IF(A182&lt;='Invoerblad heterogene watergang'!$H$16,'Invoerblad heterogene watergang'!$L$16,IF(A182&lt;='Invoerblad heterogene watergang'!$H$17,'Invoerblad heterogene watergang'!$L$17,""))))))))))</f>
        <v>100</v>
      </c>
      <c r="L182" s="23" t="str">
        <f>(IF(A182&lt;='Invoerblad heterogene watergang'!$H$9,'Invoerblad heterogene watergang'!$M$9,IF(A182&lt;='Invoerblad heterogene watergang'!$H$10,'Invoerblad heterogene watergang'!$M$10,IF(A182&lt;='Invoerblad heterogene watergang'!$H$11,'Invoerblad heterogene watergang'!$M$11,IF(A182&lt;='Invoerblad heterogene watergang'!$H$12,'Invoerblad heterogene watergang'!$M$12,IF(A182&lt;='Invoerblad heterogene watergang'!$H$13,'Invoerblad heterogene watergang'!$M$13,IF(A182&lt;='Invoerblad heterogene watergang'!$H$14,'Invoerblad heterogene watergang'!$M$14,IF(A182&lt;='Invoerblad heterogene watergang'!$H$15,'Invoerblad heterogene watergang'!$M$15,IF(A182&lt;='Invoerblad heterogene watergang'!$H$16,'Invoerblad heterogene watergang'!$M$16,IF(A182&lt;='Invoerblad heterogene watergang'!$H$17,'Invoerblad heterogene watergang'!$M$17,""))))))))))</f>
        <v>Begroeiing volgt bodemverloop</v>
      </c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67"/>
      <c r="AD182" s="23"/>
      <c r="AE182" s="23"/>
    </row>
    <row r="183" spans="1:31" s="103" customFormat="1" x14ac:dyDescent="0.35">
      <c r="A183" s="24">
        <f>IF(A182="","",IF((A182+1)&gt;MAX('Invoerblad heterogene watergang'!$H$9:$H$17),"",'Uitgebreide invoer'!A182+(MAX('Invoerblad heterogene watergang'!$H$9:$H$17)/1000)))</f>
        <v>125.30000000000035</v>
      </c>
      <c r="B183" s="23">
        <f>IF(A183&lt;='Invoerblad heterogene watergang'!$H$9,'Invoerblad heterogene watergang'!$J$9,IF(A183&lt;='Invoerblad heterogene watergang'!$H$10,'Invoerblad heterogene watergang'!$J$10,IF(A183&lt;='Invoerblad heterogene watergang'!$H$11,'Invoerblad heterogene watergang'!$J$11,IF(A183&lt;='Invoerblad heterogene watergang'!$H$12,'Invoerblad heterogene watergang'!$J$12,IF(A183&lt;='Invoerblad heterogene watergang'!$H$13,'Invoerblad heterogene watergang'!$J$13,IF(A183&lt;='Invoerblad heterogene watergang'!$H$14,'Invoerblad heterogene watergang'!$J$14,IF(A183&lt;='Invoerblad heterogene watergang'!$H$15,'Invoerblad heterogene watergang'!$J$15,IF(A183&lt;='Invoerblad heterogene watergang'!$H$16,'Invoerblad heterogene watergang'!$J$16,IF(A183&lt;='Invoerblad heterogene watergang'!$H$17,'Invoerblad heterogene watergang'!$J$17,"")))))))))</f>
        <v>0.3</v>
      </c>
      <c r="C183" s="23" t="str">
        <f>IF(A183&lt;='Invoerblad heterogene watergang'!$H$9,'Invoerblad heterogene watergang'!$K$9,IF(A183&lt;='Invoerblad heterogene watergang'!$H$10,'Invoerblad heterogene watergang'!$K$10,IF(A183&lt;='Invoerblad heterogene watergang'!$H$11,'Invoerblad heterogene watergang'!$K$11,IF(A183&lt;='Invoerblad heterogene watergang'!$H$12,'Invoerblad heterogene watergang'!$K$12,IF(A183&lt;='Invoerblad heterogene watergang'!$H$13,'Invoerblad heterogene watergang'!$K$13,IF(A183&lt;='Invoerblad heterogene watergang'!$H$14,'Invoerblad heterogene watergang'!$K$14,IF(A183&lt;='Invoerblad heterogene watergang'!$H$15,'Invoerblad heterogene watergang'!$K$15,IF(A183&lt;='Invoerblad heterogene watergang'!$H$16,'Invoerblad heterogene watergang'!$K$16,IF(A183&lt;='Invoerblad heterogene watergang'!$H$17,'Invoerblad heterogene watergang'!$K$17,"")))))))))</f>
        <v>30 - Grasachtigen en ondergedoken soorten</v>
      </c>
      <c r="D183" s="23">
        <f t="shared" si="2"/>
        <v>30</v>
      </c>
      <c r="E183" s="23">
        <f>'Invoerblad heterogene watergang'!$F$9</f>
        <v>1.5</v>
      </c>
      <c r="F183" s="23">
        <f>'Invoerblad heterogene watergang'!$E$9</f>
        <v>1.2</v>
      </c>
      <c r="G183" s="23">
        <f>'Invoerblad heterogene watergang'!$B$9</f>
        <v>1.2</v>
      </c>
      <c r="H183" s="23">
        <f>'Invoerblad heterogene watergang'!$C$9</f>
        <v>1</v>
      </c>
      <c r="I183" s="23">
        <f>IF(B183="","",IF(A183&lt;='Invoerblad heterogene watergang'!$H$9,'Invoerblad heterogene watergang'!$N$9,IF(A183&lt;='Invoerblad heterogene watergang'!$H$10,'Invoerblad heterogene watergang'!$N$10,IF(A183&lt;='Invoerblad heterogene watergang'!$H$11,'Invoerblad heterogene watergang'!$N$11,IF(A183&lt;='Invoerblad heterogene watergang'!$H$12,'Invoerblad heterogene watergang'!$N$12,IF(A183&lt;='Invoerblad heterogene watergang'!$H$13,'Invoerblad heterogene watergang'!$N$13,IF(A183&lt;='Invoerblad heterogene watergang'!$H$14,'Invoerblad heterogene watergang'!$N$14,IF(A183&lt;='Invoerblad heterogene watergang'!$H$15,'Invoerblad heterogene watergang'!$N$15,IF(A183&lt;='Invoerblad heterogene watergang'!$H$16,'Invoerblad heterogene watergang'!$N$16,IF(A183&lt;='Invoerblad heterogene watergang'!$H$17,'Invoerblad heterogene watergang'!$N$17,""))))))))))</f>
        <v>1</v>
      </c>
      <c r="J183" s="23" t="str">
        <f>IF(A183&lt;='Invoerblad heterogene watergang'!$H$9,'Invoerblad heterogene watergang'!$O$9,IF(A183&lt;='Invoerblad heterogene watergang'!$H$10,'Invoerblad heterogene watergang'!$O$10,IF(A183&lt;='Invoerblad heterogene watergang'!$H$11,'Invoerblad heterogene watergang'!$O$11,IF(A183&lt;='Invoerblad heterogene watergang'!$H$12,'Invoerblad heterogene watergang'!$O$12,IF(A183&lt;='Invoerblad heterogene watergang'!$H$13,'Invoerblad heterogene watergang'!$O$13,IF(A183&lt;='Invoerblad heterogene watergang'!$H$14,'Invoerblad heterogene watergang'!$O$14,IF(A183&lt;='Invoerblad heterogene watergang'!$H$15,'Invoerblad heterogene watergang'!$O$15,IF(A183&lt;='Invoerblad heterogene watergang'!$H$16,'Invoerblad heterogene watergang'!$O$16,IF(A183&lt;='Invoerblad heterogene watergang'!$H$17,'Invoerblad heterogene watergang'!$O$17,"")))))))))</f>
        <v>Nee</v>
      </c>
      <c r="K183" s="23">
        <f>(IF(A183&lt;='Invoerblad heterogene watergang'!$H$9,'Invoerblad heterogene watergang'!$L$9,IF(A183&lt;='Invoerblad heterogene watergang'!$H$10,'Invoerblad heterogene watergang'!$L$10,IF(A183&lt;='Invoerblad heterogene watergang'!$H$11,'Invoerblad heterogene watergang'!$L$11,IF(A183&lt;='Invoerblad heterogene watergang'!$H$12,'Invoerblad heterogene watergang'!$L$12,IF(A183&lt;='Invoerblad heterogene watergang'!$H$13,'Invoerblad heterogene watergang'!$L$13,IF(A183&lt;='Invoerblad heterogene watergang'!$H$14,'Invoerblad heterogene watergang'!$L$14,IF(A183&lt;='Invoerblad heterogene watergang'!$H$15,'Invoerblad heterogene watergang'!$L$15,IF(A183&lt;='Invoerblad heterogene watergang'!$H$16,'Invoerblad heterogene watergang'!$L$16,IF(A183&lt;='Invoerblad heterogene watergang'!$H$17,'Invoerblad heterogene watergang'!$L$17,""))))))))))</f>
        <v>100</v>
      </c>
      <c r="L183" s="23" t="str">
        <f>(IF(A183&lt;='Invoerblad heterogene watergang'!$H$9,'Invoerblad heterogene watergang'!$M$9,IF(A183&lt;='Invoerblad heterogene watergang'!$H$10,'Invoerblad heterogene watergang'!$M$10,IF(A183&lt;='Invoerblad heterogene watergang'!$H$11,'Invoerblad heterogene watergang'!$M$11,IF(A183&lt;='Invoerblad heterogene watergang'!$H$12,'Invoerblad heterogene watergang'!$M$12,IF(A183&lt;='Invoerblad heterogene watergang'!$H$13,'Invoerblad heterogene watergang'!$M$13,IF(A183&lt;='Invoerblad heterogene watergang'!$H$14,'Invoerblad heterogene watergang'!$M$14,IF(A183&lt;='Invoerblad heterogene watergang'!$H$15,'Invoerblad heterogene watergang'!$M$15,IF(A183&lt;='Invoerblad heterogene watergang'!$H$16,'Invoerblad heterogene watergang'!$M$16,IF(A183&lt;='Invoerblad heterogene watergang'!$H$17,'Invoerblad heterogene watergang'!$M$17,""))))))))))</f>
        <v>Begroeiing volgt bodemverloop</v>
      </c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67"/>
      <c r="AD183" s="23"/>
      <c r="AE183" s="23"/>
    </row>
    <row r="184" spans="1:31" s="103" customFormat="1" x14ac:dyDescent="0.35">
      <c r="A184" s="24">
        <f>IF(A183="","",IF((A183+1)&gt;MAX('Invoerblad heterogene watergang'!$H$9:$H$17),"",'Uitgebreide invoer'!A183+(MAX('Invoerblad heterogene watergang'!$H$9:$H$17)/1000)))</f>
        <v>126.00000000000036</v>
      </c>
      <c r="B184" s="23">
        <f>IF(A184&lt;='Invoerblad heterogene watergang'!$H$9,'Invoerblad heterogene watergang'!$J$9,IF(A184&lt;='Invoerblad heterogene watergang'!$H$10,'Invoerblad heterogene watergang'!$J$10,IF(A184&lt;='Invoerblad heterogene watergang'!$H$11,'Invoerblad heterogene watergang'!$J$11,IF(A184&lt;='Invoerblad heterogene watergang'!$H$12,'Invoerblad heterogene watergang'!$J$12,IF(A184&lt;='Invoerblad heterogene watergang'!$H$13,'Invoerblad heterogene watergang'!$J$13,IF(A184&lt;='Invoerblad heterogene watergang'!$H$14,'Invoerblad heterogene watergang'!$J$14,IF(A184&lt;='Invoerblad heterogene watergang'!$H$15,'Invoerblad heterogene watergang'!$J$15,IF(A184&lt;='Invoerblad heterogene watergang'!$H$16,'Invoerblad heterogene watergang'!$J$16,IF(A184&lt;='Invoerblad heterogene watergang'!$H$17,'Invoerblad heterogene watergang'!$J$17,"")))))))))</f>
        <v>0.3</v>
      </c>
      <c r="C184" s="23" t="str">
        <f>IF(A184&lt;='Invoerblad heterogene watergang'!$H$9,'Invoerblad heterogene watergang'!$K$9,IF(A184&lt;='Invoerblad heterogene watergang'!$H$10,'Invoerblad heterogene watergang'!$K$10,IF(A184&lt;='Invoerblad heterogene watergang'!$H$11,'Invoerblad heterogene watergang'!$K$11,IF(A184&lt;='Invoerblad heterogene watergang'!$H$12,'Invoerblad heterogene watergang'!$K$12,IF(A184&lt;='Invoerblad heterogene watergang'!$H$13,'Invoerblad heterogene watergang'!$K$13,IF(A184&lt;='Invoerblad heterogene watergang'!$H$14,'Invoerblad heterogene watergang'!$K$14,IF(A184&lt;='Invoerblad heterogene watergang'!$H$15,'Invoerblad heterogene watergang'!$K$15,IF(A184&lt;='Invoerblad heterogene watergang'!$H$16,'Invoerblad heterogene watergang'!$K$16,IF(A184&lt;='Invoerblad heterogene watergang'!$H$17,'Invoerblad heterogene watergang'!$K$17,"")))))))))</f>
        <v>30 - Grasachtigen en ondergedoken soorten</v>
      </c>
      <c r="D184" s="23">
        <f t="shared" si="2"/>
        <v>30</v>
      </c>
      <c r="E184" s="23">
        <f>'Invoerblad heterogene watergang'!$F$9</f>
        <v>1.5</v>
      </c>
      <c r="F184" s="23">
        <f>'Invoerblad heterogene watergang'!$E$9</f>
        <v>1.2</v>
      </c>
      <c r="G184" s="23">
        <f>'Invoerblad heterogene watergang'!$B$9</f>
        <v>1.2</v>
      </c>
      <c r="H184" s="23">
        <f>'Invoerblad heterogene watergang'!$C$9</f>
        <v>1</v>
      </c>
      <c r="I184" s="23">
        <f>IF(B184="","",IF(A184&lt;='Invoerblad heterogene watergang'!$H$9,'Invoerblad heterogene watergang'!$N$9,IF(A184&lt;='Invoerblad heterogene watergang'!$H$10,'Invoerblad heterogene watergang'!$N$10,IF(A184&lt;='Invoerblad heterogene watergang'!$H$11,'Invoerblad heterogene watergang'!$N$11,IF(A184&lt;='Invoerblad heterogene watergang'!$H$12,'Invoerblad heterogene watergang'!$N$12,IF(A184&lt;='Invoerblad heterogene watergang'!$H$13,'Invoerblad heterogene watergang'!$N$13,IF(A184&lt;='Invoerblad heterogene watergang'!$H$14,'Invoerblad heterogene watergang'!$N$14,IF(A184&lt;='Invoerblad heterogene watergang'!$H$15,'Invoerblad heterogene watergang'!$N$15,IF(A184&lt;='Invoerblad heterogene watergang'!$H$16,'Invoerblad heterogene watergang'!$N$16,IF(A184&lt;='Invoerblad heterogene watergang'!$H$17,'Invoerblad heterogene watergang'!$N$17,""))))))))))</f>
        <v>1</v>
      </c>
      <c r="J184" s="23" t="str">
        <f>IF(A184&lt;='Invoerblad heterogene watergang'!$H$9,'Invoerblad heterogene watergang'!$O$9,IF(A184&lt;='Invoerblad heterogene watergang'!$H$10,'Invoerblad heterogene watergang'!$O$10,IF(A184&lt;='Invoerblad heterogene watergang'!$H$11,'Invoerblad heterogene watergang'!$O$11,IF(A184&lt;='Invoerblad heterogene watergang'!$H$12,'Invoerblad heterogene watergang'!$O$12,IF(A184&lt;='Invoerblad heterogene watergang'!$H$13,'Invoerblad heterogene watergang'!$O$13,IF(A184&lt;='Invoerblad heterogene watergang'!$H$14,'Invoerblad heterogene watergang'!$O$14,IF(A184&lt;='Invoerblad heterogene watergang'!$H$15,'Invoerblad heterogene watergang'!$O$15,IF(A184&lt;='Invoerblad heterogene watergang'!$H$16,'Invoerblad heterogene watergang'!$O$16,IF(A184&lt;='Invoerblad heterogene watergang'!$H$17,'Invoerblad heterogene watergang'!$O$17,"")))))))))</f>
        <v>Nee</v>
      </c>
      <c r="K184" s="23">
        <f>(IF(A184&lt;='Invoerblad heterogene watergang'!$H$9,'Invoerblad heterogene watergang'!$L$9,IF(A184&lt;='Invoerblad heterogene watergang'!$H$10,'Invoerblad heterogene watergang'!$L$10,IF(A184&lt;='Invoerblad heterogene watergang'!$H$11,'Invoerblad heterogene watergang'!$L$11,IF(A184&lt;='Invoerblad heterogene watergang'!$H$12,'Invoerblad heterogene watergang'!$L$12,IF(A184&lt;='Invoerblad heterogene watergang'!$H$13,'Invoerblad heterogene watergang'!$L$13,IF(A184&lt;='Invoerblad heterogene watergang'!$H$14,'Invoerblad heterogene watergang'!$L$14,IF(A184&lt;='Invoerblad heterogene watergang'!$H$15,'Invoerblad heterogene watergang'!$L$15,IF(A184&lt;='Invoerblad heterogene watergang'!$H$16,'Invoerblad heterogene watergang'!$L$16,IF(A184&lt;='Invoerblad heterogene watergang'!$H$17,'Invoerblad heterogene watergang'!$L$17,""))))))))))</f>
        <v>100</v>
      </c>
      <c r="L184" s="23" t="str">
        <f>(IF(A184&lt;='Invoerblad heterogene watergang'!$H$9,'Invoerblad heterogene watergang'!$M$9,IF(A184&lt;='Invoerblad heterogene watergang'!$H$10,'Invoerblad heterogene watergang'!$M$10,IF(A184&lt;='Invoerblad heterogene watergang'!$H$11,'Invoerblad heterogene watergang'!$M$11,IF(A184&lt;='Invoerblad heterogene watergang'!$H$12,'Invoerblad heterogene watergang'!$M$12,IF(A184&lt;='Invoerblad heterogene watergang'!$H$13,'Invoerblad heterogene watergang'!$M$13,IF(A184&lt;='Invoerblad heterogene watergang'!$H$14,'Invoerblad heterogene watergang'!$M$14,IF(A184&lt;='Invoerblad heterogene watergang'!$H$15,'Invoerblad heterogene watergang'!$M$15,IF(A184&lt;='Invoerblad heterogene watergang'!$H$16,'Invoerblad heterogene watergang'!$M$16,IF(A184&lt;='Invoerblad heterogene watergang'!$H$17,'Invoerblad heterogene watergang'!$M$17,""))))))))))</f>
        <v>Begroeiing volgt bodemverloop</v>
      </c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67"/>
      <c r="AD184" s="23"/>
      <c r="AE184" s="23"/>
    </row>
    <row r="185" spans="1:31" s="103" customFormat="1" x14ac:dyDescent="0.35">
      <c r="A185" s="24">
        <f>IF(A184="","",IF((A184+1)&gt;MAX('Invoerblad heterogene watergang'!$H$9:$H$17),"",'Uitgebreide invoer'!A184+(MAX('Invoerblad heterogene watergang'!$H$9:$H$17)/1000)))</f>
        <v>126.70000000000036</v>
      </c>
      <c r="B185" s="23">
        <f>IF(A185&lt;='Invoerblad heterogene watergang'!$H$9,'Invoerblad heterogene watergang'!$J$9,IF(A185&lt;='Invoerblad heterogene watergang'!$H$10,'Invoerblad heterogene watergang'!$J$10,IF(A185&lt;='Invoerblad heterogene watergang'!$H$11,'Invoerblad heterogene watergang'!$J$11,IF(A185&lt;='Invoerblad heterogene watergang'!$H$12,'Invoerblad heterogene watergang'!$J$12,IF(A185&lt;='Invoerblad heterogene watergang'!$H$13,'Invoerblad heterogene watergang'!$J$13,IF(A185&lt;='Invoerblad heterogene watergang'!$H$14,'Invoerblad heterogene watergang'!$J$14,IF(A185&lt;='Invoerblad heterogene watergang'!$H$15,'Invoerblad heterogene watergang'!$J$15,IF(A185&lt;='Invoerblad heterogene watergang'!$H$16,'Invoerblad heterogene watergang'!$J$16,IF(A185&lt;='Invoerblad heterogene watergang'!$H$17,'Invoerblad heterogene watergang'!$J$17,"")))))))))</f>
        <v>0.3</v>
      </c>
      <c r="C185" s="23" t="str">
        <f>IF(A185&lt;='Invoerblad heterogene watergang'!$H$9,'Invoerblad heterogene watergang'!$K$9,IF(A185&lt;='Invoerblad heterogene watergang'!$H$10,'Invoerblad heterogene watergang'!$K$10,IF(A185&lt;='Invoerblad heterogene watergang'!$H$11,'Invoerblad heterogene watergang'!$K$11,IF(A185&lt;='Invoerblad heterogene watergang'!$H$12,'Invoerblad heterogene watergang'!$K$12,IF(A185&lt;='Invoerblad heterogene watergang'!$H$13,'Invoerblad heterogene watergang'!$K$13,IF(A185&lt;='Invoerblad heterogene watergang'!$H$14,'Invoerblad heterogene watergang'!$K$14,IF(A185&lt;='Invoerblad heterogene watergang'!$H$15,'Invoerblad heterogene watergang'!$K$15,IF(A185&lt;='Invoerblad heterogene watergang'!$H$16,'Invoerblad heterogene watergang'!$K$16,IF(A185&lt;='Invoerblad heterogene watergang'!$H$17,'Invoerblad heterogene watergang'!$K$17,"")))))))))</f>
        <v>30 - Grasachtigen en ondergedoken soorten</v>
      </c>
      <c r="D185" s="23">
        <f t="shared" si="2"/>
        <v>30</v>
      </c>
      <c r="E185" s="23">
        <f>'Invoerblad heterogene watergang'!$F$9</f>
        <v>1.5</v>
      </c>
      <c r="F185" s="23">
        <f>'Invoerblad heterogene watergang'!$E$9</f>
        <v>1.2</v>
      </c>
      <c r="G185" s="23">
        <f>'Invoerblad heterogene watergang'!$B$9</f>
        <v>1.2</v>
      </c>
      <c r="H185" s="23">
        <f>'Invoerblad heterogene watergang'!$C$9</f>
        <v>1</v>
      </c>
      <c r="I185" s="23">
        <f>IF(B185="","",IF(A185&lt;='Invoerblad heterogene watergang'!$H$9,'Invoerblad heterogene watergang'!$N$9,IF(A185&lt;='Invoerblad heterogene watergang'!$H$10,'Invoerblad heterogene watergang'!$N$10,IF(A185&lt;='Invoerblad heterogene watergang'!$H$11,'Invoerblad heterogene watergang'!$N$11,IF(A185&lt;='Invoerblad heterogene watergang'!$H$12,'Invoerblad heterogene watergang'!$N$12,IF(A185&lt;='Invoerblad heterogene watergang'!$H$13,'Invoerblad heterogene watergang'!$N$13,IF(A185&lt;='Invoerblad heterogene watergang'!$H$14,'Invoerblad heterogene watergang'!$N$14,IF(A185&lt;='Invoerblad heterogene watergang'!$H$15,'Invoerblad heterogene watergang'!$N$15,IF(A185&lt;='Invoerblad heterogene watergang'!$H$16,'Invoerblad heterogene watergang'!$N$16,IF(A185&lt;='Invoerblad heterogene watergang'!$H$17,'Invoerblad heterogene watergang'!$N$17,""))))))))))</f>
        <v>1</v>
      </c>
      <c r="J185" s="23" t="str">
        <f>IF(A185&lt;='Invoerblad heterogene watergang'!$H$9,'Invoerblad heterogene watergang'!$O$9,IF(A185&lt;='Invoerblad heterogene watergang'!$H$10,'Invoerblad heterogene watergang'!$O$10,IF(A185&lt;='Invoerblad heterogene watergang'!$H$11,'Invoerblad heterogene watergang'!$O$11,IF(A185&lt;='Invoerblad heterogene watergang'!$H$12,'Invoerblad heterogene watergang'!$O$12,IF(A185&lt;='Invoerblad heterogene watergang'!$H$13,'Invoerblad heterogene watergang'!$O$13,IF(A185&lt;='Invoerblad heterogene watergang'!$H$14,'Invoerblad heterogene watergang'!$O$14,IF(A185&lt;='Invoerblad heterogene watergang'!$H$15,'Invoerblad heterogene watergang'!$O$15,IF(A185&lt;='Invoerblad heterogene watergang'!$H$16,'Invoerblad heterogene watergang'!$O$16,IF(A185&lt;='Invoerblad heterogene watergang'!$H$17,'Invoerblad heterogene watergang'!$O$17,"")))))))))</f>
        <v>Nee</v>
      </c>
      <c r="K185" s="23">
        <f>(IF(A185&lt;='Invoerblad heterogene watergang'!$H$9,'Invoerblad heterogene watergang'!$L$9,IF(A185&lt;='Invoerblad heterogene watergang'!$H$10,'Invoerblad heterogene watergang'!$L$10,IF(A185&lt;='Invoerblad heterogene watergang'!$H$11,'Invoerblad heterogene watergang'!$L$11,IF(A185&lt;='Invoerblad heterogene watergang'!$H$12,'Invoerblad heterogene watergang'!$L$12,IF(A185&lt;='Invoerblad heterogene watergang'!$H$13,'Invoerblad heterogene watergang'!$L$13,IF(A185&lt;='Invoerblad heterogene watergang'!$H$14,'Invoerblad heterogene watergang'!$L$14,IF(A185&lt;='Invoerblad heterogene watergang'!$H$15,'Invoerblad heterogene watergang'!$L$15,IF(A185&lt;='Invoerblad heterogene watergang'!$H$16,'Invoerblad heterogene watergang'!$L$16,IF(A185&lt;='Invoerblad heterogene watergang'!$H$17,'Invoerblad heterogene watergang'!$L$17,""))))))))))</f>
        <v>100</v>
      </c>
      <c r="L185" s="23" t="str">
        <f>(IF(A185&lt;='Invoerblad heterogene watergang'!$H$9,'Invoerblad heterogene watergang'!$M$9,IF(A185&lt;='Invoerblad heterogene watergang'!$H$10,'Invoerblad heterogene watergang'!$M$10,IF(A185&lt;='Invoerblad heterogene watergang'!$H$11,'Invoerblad heterogene watergang'!$M$11,IF(A185&lt;='Invoerblad heterogene watergang'!$H$12,'Invoerblad heterogene watergang'!$M$12,IF(A185&lt;='Invoerblad heterogene watergang'!$H$13,'Invoerblad heterogene watergang'!$M$13,IF(A185&lt;='Invoerblad heterogene watergang'!$H$14,'Invoerblad heterogene watergang'!$M$14,IF(A185&lt;='Invoerblad heterogene watergang'!$H$15,'Invoerblad heterogene watergang'!$M$15,IF(A185&lt;='Invoerblad heterogene watergang'!$H$16,'Invoerblad heterogene watergang'!$M$16,IF(A185&lt;='Invoerblad heterogene watergang'!$H$17,'Invoerblad heterogene watergang'!$M$17,""))))))))))</f>
        <v>Begroeiing volgt bodemverloop</v>
      </c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67"/>
      <c r="AD185" s="23"/>
      <c r="AE185" s="23"/>
    </row>
    <row r="186" spans="1:31" s="103" customFormat="1" x14ac:dyDescent="0.35">
      <c r="A186" s="24">
        <f>IF(A185="","",IF((A185+1)&gt;MAX('Invoerblad heterogene watergang'!$H$9:$H$17),"",'Uitgebreide invoer'!A185+(MAX('Invoerblad heterogene watergang'!$H$9:$H$17)/1000)))</f>
        <v>127.40000000000036</v>
      </c>
      <c r="B186" s="23">
        <f>IF(A186&lt;='Invoerblad heterogene watergang'!$H$9,'Invoerblad heterogene watergang'!$J$9,IF(A186&lt;='Invoerblad heterogene watergang'!$H$10,'Invoerblad heterogene watergang'!$J$10,IF(A186&lt;='Invoerblad heterogene watergang'!$H$11,'Invoerblad heterogene watergang'!$J$11,IF(A186&lt;='Invoerblad heterogene watergang'!$H$12,'Invoerblad heterogene watergang'!$J$12,IF(A186&lt;='Invoerblad heterogene watergang'!$H$13,'Invoerblad heterogene watergang'!$J$13,IF(A186&lt;='Invoerblad heterogene watergang'!$H$14,'Invoerblad heterogene watergang'!$J$14,IF(A186&lt;='Invoerblad heterogene watergang'!$H$15,'Invoerblad heterogene watergang'!$J$15,IF(A186&lt;='Invoerblad heterogene watergang'!$H$16,'Invoerblad heterogene watergang'!$J$16,IF(A186&lt;='Invoerblad heterogene watergang'!$H$17,'Invoerblad heterogene watergang'!$J$17,"")))))))))</f>
        <v>0.3</v>
      </c>
      <c r="C186" s="23" t="str">
        <f>IF(A186&lt;='Invoerblad heterogene watergang'!$H$9,'Invoerblad heterogene watergang'!$K$9,IF(A186&lt;='Invoerblad heterogene watergang'!$H$10,'Invoerblad heterogene watergang'!$K$10,IF(A186&lt;='Invoerblad heterogene watergang'!$H$11,'Invoerblad heterogene watergang'!$K$11,IF(A186&lt;='Invoerblad heterogene watergang'!$H$12,'Invoerblad heterogene watergang'!$K$12,IF(A186&lt;='Invoerblad heterogene watergang'!$H$13,'Invoerblad heterogene watergang'!$K$13,IF(A186&lt;='Invoerblad heterogene watergang'!$H$14,'Invoerblad heterogene watergang'!$K$14,IF(A186&lt;='Invoerblad heterogene watergang'!$H$15,'Invoerblad heterogene watergang'!$K$15,IF(A186&lt;='Invoerblad heterogene watergang'!$H$16,'Invoerblad heterogene watergang'!$K$16,IF(A186&lt;='Invoerblad heterogene watergang'!$H$17,'Invoerblad heterogene watergang'!$K$17,"")))))))))</f>
        <v>30 - Grasachtigen en ondergedoken soorten</v>
      </c>
      <c r="D186" s="23">
        <f t="shared" si="2"/>
        <v>30</v>
      </c>
      <c r="E186" s="23">
        <f>'Invoerblad heterogene watergang'!$F$9</f>
        <v>1.5</v>
      </c>
      <c r="F186" s="23">
        <f>'Invoerblad heterogene watergang'!$E$9</f>
        <v>1.2</v>
      </c>
      <c r="G186" s="23">
        <f>'Invoerblad heterogene watergang'!$B$9</f>
        <v>1.2</v>
      </c>
      <c r="H186" s="23">
        <f>'Invoerblad heterogene watergang'!$C$9</f>
        <v>1</v>
      </c>
      <c r="I186" s="23">
        <f>IF(B186="","",IF(A186&lt;='Invoerblad heterogene watergang'!$H$9,'Invoerblad heterogene watergang'!$N$9,IF(A186&lt;='Invoerblad heterogene watergang'!$H$10,'Invoerblad heterogene watergang'!$N$10,IF(A186&lt;='Invoerblad heterogene watergang'!$H$11,'Invoerblad heterogene watergang'!$N$11,IF(A186&lt;='Invoerblad heterogene watergang'!$H$12,'Invoerblad heterogene watergang'!$N$12,IF(A186&lt;='Invoerblad heterogene watergang'!$H$13,'Invoerblad heterogene watergang'!$N$13,IF(A186&lt;='Invoerblad heterogene watergang'!$H$14,'Invoerblad heterogene watergang'!$N$14,IF(A186&lt;='Invoerblad heterogene watergang'!$H$15,'Invoerblad heterogene watergang'!$N$15,IF(A186&lt;='Invoerblad heterogene watergang'!$H$16,'Invoerblad heterogene watergang'!$N$16,IF(A186&lt;='Invoerblad heterogene watergang'!$H$17,'Invoerblad heterogene watergang'!$N$17,""))))))))))</f>
        <v>1</v>
      </c>
      <c r="J186" s="23" t="str">
        <f>IF(A186&lt;='Invoerblad heterogene watergang'!$H$9,'Invoerblad heterogene watergang'!$O$9,IF(A186&lt;='Invoerblad heterogene watergang'!$H$10,'Invoerblad heterogene watergang'!$O$10,IF(A186&lt;='Invoerblad heterogene watergang'!$H$11,'Invoerblad heterogene watergang'!$O$11,IF(A186&lt;='Invoerblad heterogene watergang'!$H$12,'Invoerblad heterogene watergang'!$O$12,IF(A186&lt;='Invoerblad heterogene watergang'!$H$13,'Invoerblad heterogene watergang'!$O$13,IF(A186&lt;='Invoerblad heterogene watergang'!$H$14,'Invoerblad heterogene watergang'!$O$14,IF(A186&lt;='Invoerblad heterogene watergang'!$H$15,'Invoerblad heterogene watergang'!$O$15,IF(A186&lt;='Invoerblad heterogene watergang'!$H$16,'Invoerblad heterogene watergang'!$O$16,IF(A186&lt;='Invoerblad heterogene watergang'!$H$17,'Invoerblad heterogene watergang'!$O$17,"")))))))))</f>
        <v>Nee</v>
      </c>
      <c r="K186" s="23">
        <f>(IF(A186&lt;='Invoerblad heterogene watergang'!$H$9,'Invoerblad heterogene watergang'!$L$9,IF(A186&lt;='Invoerblad heterogene watergang'!$H$10,'Invoerblad heterogene watergang'!$L$10,IF(A186&lt;='Invoerblad heterogene watergang'!$H$11,'Invoerblad heterogene watergang'!$L$11,IF(A186&lt;='Invoerblad heterogene watergang'!$H$12,'Invoerblad heterogene watergang'!$L$12,IF(A186&lt;='Invoerblad heterogene watergang'!$H$13,'Invoerblad heterogene watergang'!$L$13,IF(A186&lt;='Invoerblad heterogene watergang'!$H$14,'Invoerblad heterogene watergang'!$L$14,IF(A186&lt;='Invoerblad heterogene watergang'!$H$15,'Invoerblad heterogene watergang'!$L$15,IF(A186&lt;='Invoerblad heterogene watergang'!$H$16,'Invoerblad heterogene watergang'!$L$16,IF(A186&lt;='Invoerblad heterogene watergang'!$H$17,'Invoerblad heterogene watergang'!$L$17,""))))))))))</f>
        <v>100</v>
      </c>
      <c r="L186" s="23" t="str">
        <f>(IF(A186&lt;='Invoerblad heterogene watergang'!$H$9,'Invoerblad heterogene watergang'!$M$9,IF(A186&lt;='Invoerblad heterogene watergang'!$H$10,'Invoerblad heterogene watergang'!$M$10,IF(A186&lt;='Invoerblad heterogene watergang'!$H$11,'Invoerblad heterogene watergang'!$M$11,IF(A186&lt;='Invoerblad heterogene watergang'!$H$12,'Invoerblad heterogene watergang'!$M$12,IF(A186&lt;='Invoerblad heterogene watergang'!$H$13,'Invoerblad heterogene watergang'!$M$13,IF(A186&lt;='Invoerblad heterogene watergang'!$H$14,'Invoerblad heterogene watergang'!$M$14,IF(A186&lt;='Invoerblad heterogene watergang'!$H$15,'Invoerblad heterogene watergang'!$M$15,IF(A186&lt;='Invoerblad heterogene watergang'!$H$16,'Invoerblad heterogene watergang'!$M$16,IF(A186&lt;='Invoerblad heterogene watergang'!$H$17,'Invoerblad heterogene watergang'!$M$17,""))))))))))</f>
        <v>Begroeiing volgt bodemverloop</v>
      </c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67"/>
      <c r="AD186" s="23"/>
      <c r="AE186" s="23"/>
    </row>
    <row r="187" spans="1:31" s="103" customFormat="1" x14ac:dyDescent="0.35">
      <c r="A187" s="24">
        <f>IF(A186="","",IF((A186+1)&gt;MAX('Invoerblad heterogene watergang'!$H$9:$H$17),"",'Uitgebreide invoer'!A186+(MAX('Invoerblad heterogene watergang'!$H$9:$H$17)/1000)))</f>
        <v>128.10000000000036</v>
      </c>
      <c r="B187" s="23">
        <f>IF(A187&lt;='Invoerblad heterogene watergang'!$H$9,'Invoerblad heterogene watergang'!$J$9,IF(A187&lt;='Invoerblad heterogene watergang'!$H$10,'Invoerblad heterogene watergang'!$J$10,IF(A187&lt;='Invoerblad heterogene watergang'!$H$11,'Invoerblad heterogene watergang'!$J$11,IF(A187&lt;='Invoerblad heterogene watergang'!$H$12,'Invoerblad heterogene watergang'!$J$12,IF(A187&lt;='Invoerblad heterogene watergang'!$H$13,'Invoerblad heterogene watergang'!$J$13,IF(A187&lt;='Invoerblad heterogene watergang'!$H$14,'Invoerblad heterogene watergang'!$J$14,IF(A187&lt;='Invoerblad heterogene watergang'!$H$15,'Invoerblad heterogene watergang'!$J$15,IF(A187&lt;='Invoerblad heterogene watergang'!$H$16,'Invoerblad heterogene watergang'!$J$16,IF(A187&lt;='Invoerblad heterogene watergang'!$H$17,'Invoerblad heterogene watergang'!$J$17,"")))))))))</f>
        <v>0.3</v>
      </c>
      <c r="C187" s="23" t="str">
        <f>IF(A187&lt;='Invoerblad heterogene watergang'!$H$9,'Invoerblad heterogene watergang'!$K$9,IF(A187&lt;='Invoerblad heterogene watergang'!$H$10,'Invoerblad heterogene watergang'!$K$10,IF(A187&lt;='Invoerblad heterogene watergang'!$H$11,'Invoerblad heterogene watergang'!$K$11,IF(A187&lt;='Invoerblad heterogene watergang'!$H$12,'Invoerblad heterogene watergang'!$K$12,IF(A187&lt;='Invoerblad heterogene watergang'!$H$13,'Invoerblad heterogene watergang'!$K$13,IF(A187&lt;='Invoerblad heterogene watergang'!$H$14,'Invoerblad heterogene watergang'!$K$14,IF(A187&lt;='Invoerblad heterogene watergang'!$H$15,'Invoerblad heterogene watergang'!$K$15,IF(A187&lt;='Invoerblad heterogene watergang'!$H$16,'Invoerblad heterogene watergang'!$K$16,IF(A187&lt;='Invoerblad heterogene watergang'!$H$17,'Invoerblad heterogene watergang'!$K$17,"")))))))))</f>
        <v>30 - Grasachtigen en ondergedoken soorten</v>
      </c>
      <c r="D187" s="23">
        <f t="shared" si="2"/>
        <v>30</v>
      </c>
      <c r="E187" s="23">
        <f>'Invoerblad heterogene watergang'!$F$9</f>
        <v>1.5</v>
      </c>
      <c r="F187" s="23">
        <f>'Invoerblad heterogene watergang'!$E$9</f>
        <v>1.2</v>
      </c>
      <c r="G187" s="23">
        <f>'Invoerblad heterogene watergang'!$B$9</f>
        <v>1.2</v>
      </c>
      <c r="H187" s="23">
        <f>'Invoerblad heterogene watergang'!$C$9</f>
        <v>1</v>
      </c>
      <c r="I187" s="23">
        <f>IF(B187="","",IF(A187&lt;='Invoerblad heterogene watergang'!$H$9,'Invoerblad heterogene watergang'!$N$9,IF(A187&lt;='Invoerblad heterogene watergang'!$H$10,'Invoerblad heterogene watergang'!$N$10,IF(A187&lt;='Invoerblad heterogene watergang'!$H$11,'Invoerblad heterogene watergang'!$N$11,IF(A187&lt;='Invoerblad heterogene watergang'!$H$12,'Invoerblad heterogene watergang'!$N$12,IF(A187&lt;='Invoerblad heterogene watergang'!$H$13,'Invoerblad heterogene watergang'!$N$13,IF(A187&lt;='Invoerblad heterogene watergang'!$H$14,'Invoerblad heterogene watergang'!$N$14,IF(A187&lt;='Invoerblad heterogene watergang'!$H$15,'Invoerblad heterogene watergang'!$N$15,IF(A187&lt;='Invoerblad heterogene watergang'!$H$16,'Invoerblad heterogene watergang'!$N$16,IF(A187&lt;='Invoerblad heterogene watergang'!$H$17,'Invoerblad heterogene watergang'!$N$17,""))))))))))</f>
        <v>1</v>
      </c>
      <c r="J187" s="23" t="str">
        <f>IF(A187&lt;='Invoerblad heterogene watergang'!$H$9,'Invoerblad heterogene watergang'!$O$9,IF(A187&lt;='Invoerblad heterogene watergang'!$H$10,'Invoerblad heterogene watergang'!$O$10,IF(A187&lt;='Invoerblad heterogene watergang'!$H$11,'Invoerblad heterogene watergang'!$O$11,IF(A187&lt;='Invoerblad heterogene watergang'!$H$12,'Invoerblad heterogene watergang'!$O$12,IF(A187&lt;='Invoerblad heterogene watergang'!$H$13,'Invoerblad heterogene watergang'!$O$13,IF(A187&lt;='Invoerblad heterogene watergang'!$H$14,'Invoerblad heterogene watergang'!$O$14,IF(A187&lt;='Invoerblad heterogene watergang'!$H$15,'Invoerblad heterogene watergang'!$O$15,IF(A187&lt;='Invoerblad heterogene watergang'!$H$16,'Invoerblad heterogene watergang'!$O$16,IF(A187&lt;='Invoerblad heterogene watergang'!$H$17,'Invoerblad heterogene watergang'!$O$17,"")))))))))</f>
        <v>Nee</v>
      </c>
      <c r="K187" s="23">
        <f>(IF(A187&lt;='Invoerblad heterogene watergang'!$H$9,'Invoerblad heterogene watergang'!$L$9,IF(A187&lt;='Invoerblad heterogene watergang'!$H$10,'Invoerblad heterogene watergang'!$L$10,IF(A187&lt;='Invoerblad heterogene watergang'!$H$11,'Invoerblad heterogene watergang'!$L$11,IF(A187&lt;='Invoerblad heterogene watergang'!$H$12,'Invoerblad heterogene watergang'!$L$12,IF(A187&lt;='Invoerblad heterogene watergang'!$H$13,'Invoerblad heterogene watergang'!$L$13,IF(A187&lt;='Invoerblad heterogene watergang'!$H$14,'Invoerblad heterogene watergang'!$L$14,IF(A187&lt;='Invoerblad heterogene watergang'!$H$15,'Invoerblad heterogene watergang'!$L$15,IF(A187&lt;='Invoerblad heterogene watergang'!$H$16,'Invoerblad heterogene watergang'!$L$16,IF(A187&lt;='Invoerblad heterogene watergang'!$H$17,'Invoerblad heterogene watergang'!$L$17,""))))))))))</f>
        <v>100</v>
      </c>
      <c r="L187" s="23" t="str">
        <f>(IF(A187&lt;='Invoerblad heterogene watergang'!$H$9,'Invoerblad heterogene watergang'!$M$9,IF(A187&lt;='Invoerblad heterogene watergang'!$H$10,'Invoerblad heterogene watergang'!$M$10,IF(A187&lt;='Invoerblad heterogene watergang'!$H$11,'Invoerblad heterogene watergang'!$M$11,IF(A187&lt;='Invoerblad heterogene watergang'!$H$12,'Invoerblad heterogene watergang'!$M$12,IF(A187&lt;='Invoerblad heterogene watergang'!$H$13,'Invoerblad heterogene watergang'!$M$13,IF(A187&lt;='Invoerblad heterogene watergang'!$H$14,'Invoerblad heterogene watergang'!$M$14,IF(A187&lt;='Invoerblad heterogene watergang'!$H$15,'Invoerblad heterogene watergang'!$M$15,IF(A187&lt;='Invoerblad heterogene watergang'!$H$16,'Invoerblad heterogene watergang'!$M$16,IF(A187&lt;='Invoerblad heterogene watergang'!$H$17,'Invoerblad heterogene watergang'!$M$17,""))))))))))</f>
        <v>Begroeiing volgt bodemverloop</v>
      </c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67"/>
      <c r="AD187" s="23"/>
      <c r="AE187" s="23"/>
    </row>
    <row r="188" spans="1:31" s="103" customFormat="1" x14ac:dyDescent="0.35">
      <c r="A188" s="24">
        <f>IF(A187="","",IF((A187+1)&gt;MAX('Invoerblad heterogene watergang'!$H$9:$H$17),"",'Uitgebreide invoer'!A187+(MAX('Invoerblad heterogene watergang'!$H$9:$H$17)/1000)))</f>
        <v>128.80000000000035</v>
      </c>
      <c r="B188" s="23">
        <f>IF(A188&lt;='Invoerblad heterogene watergang'!$H$9,'Invoerblad heterogene watergang'!$J$9,IF(A188&lt;='Invoerblad heterogene watergang'!$H$10,'Invoerblad heterogene watergang'!$J$10,IF(A188&lt;='Invoerblad heterogene watergang'!$H$11,'Invoerblad heterogene watergang'!$J$11,IF(A188&lt;='Invoerblad heterogene watergang'!$H$12,'Invoerblad heterogene watergang'!$J$12,IF(A188&lt;='Invoerblad heterogene watergang'!$H$13,'Invoerblad heterogene watergang'!$J$13,IF(A188&lt;='Invoerblad heterogene watergang'!$H$14,'Invoerblad heterogene watergang'!$J$14,IF(A188&lt;='Invoerblad heterogene watergang'!$H$15,'Invoerblad heterogene watergang'!$J$15,IF(A188&lt;='Invoerblad heterogene watergang'!$H$16,'Invoerblad heterogene watergang'!$J$16,IF(A188&lt;='Invoerblad heterogene watergang'!$H$17,'Invoerblad heterogene watergang'!$J$17,"")))))))))</f>
        <v>0.3</v>
      </c>
      <c r="C188" s="23" t="str">
        <f>IF(A188&lt;='Invoerblad heterogene watergang'!$H$9,'Invoerblad heterogene watergang'!$K$9,IF(A188&lt;='Invoerblad heterogene watergang'!$H$10,'Invoerblad heterogene watergang'!$K$10,IF(A188&lt;='Invoerblad heterogene watergang'!$H$11,'Invoerblad heterogene watergang'!$K$11,IF(A188&lt;='Invoerblad heterogene watergang'!$H$12,'Invoerblad heterogene watergang'!$K$12,IF(A188&lt;='Invoerblad heterogene watergang'!$H$13,'Invoerblad heterogene watergang'!$K$13,IF(A188&lt;='Invoerblad heterogene watergang'!$H$14,'Invoerblad heterogene watergang'!$K$14,IF(A188&lt;='Invoerblad heterogene watergang'!$H$15,'Invoerblad heterogene watergang'!$K$15,IF(A188&lt;='Invoerblad heterogene watergang'!$H$16,'Invoerblad heterogene watergang'!$K$16,IF(A188&lt;='Invoerblad heterogene watergang'!$H$17,'Invoerblad heterogene watergang'!$K$17,"")))))))))</f>
        <v>30 - Grasachtigen en ondergedoken soorten</v>
      </c>
      <c r="D188" s="23">
        <f t="shared" si="2"/>
        <v>30</v>
      </c>
      <c r="E188" s="23">
        <f>'Invoerblad heterogene watergang'!$F$9</f>
        <v>1.5</v>
      </c>
      <c r="F188" s="23">
        <f>'Invoerblad heterogene watergang'!$E$9</f>
        <v>1.2</v>
      </c>
      <c r="G188" s="23">
        <f>'Invoerblad heterogene watergang'!$B$9</f>
        <v>1.2</v>
      </c>
      <c r="H188" s="23">
        <f>'Invoerblad heterogene watergang'!$C$9</f>
        <v>1</v>
      </c>
      <c r="I188" s="23">
        <f>IF(B188="","",IF(A188&lt;='Invoerblad heterogene watergang'!$H$9,'Invoerblad heterogene watergang'!$N$9,IF(A188&lt;='Invoerblad heterogene watergang'!$H$10,'Invoerblad heterogene watergang'!$N$10,IF(A188&lt;='Invoerblad heterogene watergang'!$H$11,'Invoerblad heterogene watergang'!$N$11,IF(A188&lt;='Invoerblad heterogene watergang'!$H$12,'Invoerblad heterogene watergang'!$N$12,IF(A188&lt;='Invoerblad heterogene watergang'!$H$13,'Invoerblad heterogene watergang'!$N$13,IF(A188&lt;='Invoerblad heterogene watergang'!$H$14,'Invoerblad heterogene watergang'!$N$14,IF(A188&lt;='Invoerblad heterogene watergang'!$H$15,'Invoerblad heterogene watergang'!$N$15,IF(A188&lt;='Invoerblad heterogene watergang'!$H$16,'Invoerblad heterogene watergang'!$N$16,IF(A188&lt;='Invoerblad heterogene watergang'!$H$17,'Invoerblad heterogene watergang'!$N$17,""))))))))))</f>
        <v>1</v>
      </c>
      <c r="J188" s="23" t="str">
        <f>IF(A188&lt;='Invoerblad heterogene watergang'!$H$9,'Invoerblad heterogene watergang'!$O$9,IF(A188&lt;='Invoerblad heterogene watergang'!$H$10,'Invoerblad heterogene watergang'!$O$10,IF(A188&lt;='Invoerblad heterogene watergang'!$H$11,'Invoerblad heterogene watergang'!$O$11,IF(A188&lt;='Invoerblad heterogene watergang'!$H$12,'Invoerblad heterogene watergang'!$O$12,IF(A188&lt;='Invoerblad heterogene watergang'!$H$13,'Invoerblad heterogene watergang'!$O$13,IF(A188&lt;='Invoerblad heterogene watergang'!$H$14,'Invoerblad heterogene watergang'!$O$14,IF(A188&lt;='Invoerblad heterogene watergang'!$H$15,'Invoerblad heterogene watergang'!$O$15,IF(A188&lt;='Invoerblad heterogene watergang'!$H$16,'Invoerblad heterogene watergang'!$O$16,IF(A188&lt;='Invoerblad heterogene watergang'!$H$17,'Invoerblad heterogene watergang'!$O$17,"")))))))))</f>
        <v>Nee</v>
      </c>
      <c r="K188" s="23">
        <f>(IF(A188&lt;='Invoerblad heterogene watergang'!$H$9,'Invoerblad heterogene watergang'!$L$9,IF(A188&lt;='Invoerblad heterogene watergang'!$H$10,'Invoerblad heterogene watergang'!$L$10,IF(A188&lt;='Invoerblad heterogene watergang'!$H$11,'Invoerblad heterogene watergang'!$L$11,IF(A188&lt;='Invoerblad heterogene watergang'!$H$12,'Invoerblad heterogene watergang'!$L$12,IF(A188&lt;='Invoerblad heterogene watergang'!$H$13,'Invoerblad heterogene watergang'!$L$13,IF(A188&lt;='Invoerblad heterogene watergang'!$H$14,'Invoerblad heterogene watergang'!$L$14,IF(A188&lt;='Invoerblad heterogene watergang'!$H$15,'Invoerblad heterogene watergang'!$L$15,IF(A188&lt;='Invoerblad heterogene watergang'!$H$16,'Invoerblad heterogene watergang'!$L$16,IF(A188&lt;='Invoerblad heterogene watergang'!$H$17,'Invoerblad heterogene watergang'!$L$17,""))))))))))</f>
        <v>100</v>
      </c>
      <c r="L188" s="23" t="str">
        <f>(IF(A188&lt;='Invoerblad heterogene watergang'!$H$9,'Invoerblad heterogene watergang'!$M$9,IF(A188&lt;='Invoerblad heterogene watergang'!$H$10,'Invoerblad heterogene watergang'!$M$10,IF(A188&lt;='Invoerblad heterogene watergang'!$H$11,'Invoerblad heterogene watergang'!$M$11,IF(A188&lt;='Invoerblad heterogene watergang'!$H$12,'Invoerblad heterogene watergang'!$M$12,IF(A188&lt;='Invoerblad heterogene watergang'!$H$13,'Invoerblad heterogene watergang'!$M$13,IF(A188&lt;='Invoerblad heterogene watergang'!$H$14,'Invoerblad heterogene watergang'!$M$14,IF(A188&lt;='Invoerblad heterogene watergang'!$H$15,'Invoerblad heterogene watergang'!$M$15,IF(A188&lt;='Invoerblad heterogene watergang'!$H$16,'Invoerblad heterogene watergang'!$M$16,IF(A188&lt;='Invoerblad heterogene watergang'!$H$17,'Invoerblad heterogene watergang'!$M$17,""))))))))))</f>
        <v>Begroeiing volgt bodemverloop</v>
      </c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67"/>
      <c r="AD188" s="23"/>
      <c r="AE188" s="23"/>
    </row>
    <row r="189" spans="1:31" s="103" customFormat="1" x14ac:dyDescent="0.35">
      <c r="A189" s="24">
        <f>IF(A188="","",IF((A188+1)&gt;MAX('Invoerblad heterogene watergang'!$H$9:$H$17),"",'Uitgebreide invoer'!A188+(MAX('Invoerblad heterogene watergang'!$H$9:$H$17)/1000)))</f>
        <v>129.50000000000034</v>
      </c>
      <c r="B189" s="23">
        <f>IF(A189&lt;='Invoerblad heterogene watergang'!$H$9,'Invoerblad heterogene watergang'!$J$9,IF(A189&lt;='Invoerblad heterogene watergang'!$H$10,'Invoerblad heterogene watergang'!$J$10,IF(A189&lt;='Invoerblad heterogene watergang'!$H$11,'Invoerblad heterogene watergang'!$J$11,IF(A189&lt;='Invoerblad heterogene watergang'!$H$12,'Invoerblad heterogene watergang'!$J$12,IF(A189&lt;='Invoerblad heterogene watergang'!$H$13,'Invoerblad heterogene watergang'!$J$13,IF(A189&lt;='Invoerblad heterogene watergang'!$H$14,'Invoerblad heterogene watergang'!$J$14,IF(A189&lt;='Invoerblad heterogene watergang'!$H$15,'Invoerblad heterogene watergang'!$J$15,IF(A189&lt;='Invoerblad heterogene watergang'!$H$16,'Invoerblad heterogene watergang'!$J$16,IF(A189&lt;='Invoerblad heterogene watergang'!$H$17,'Invoerblad heterogene watergang'!$J$17,"")))))))))</f>
        <v>0.3</v>
      </c>
      <c r="C189" s="23" t="str">
        <f>IF(A189&lt;='Invoerblad heterogene watergang'!$H$9,'Invoerblad heterogene watergang'!$K$9,IF(A189&lt;='Invoerblad heterogene watergang'!$H$10,'Invoerblad heterogene watergang'!$K$10,IF(A189&lt;='Invoerblad heterogene watergang'!$H$11,'Invoerblad heterogene watergang'!$K$11,IF(A189&lt;='Invoerblad heterogene watergang'!$H$12,'Invoerblad heterogene watergang'!$K$12,IF(A189&lt;='Invoerblad heterogene watergang'!$H$13,'Invoerblad heterogene watergang'!$K$13,IF(A189&lt;='Invoerblad heterogene watergang'!$H$14,'Invoerblad heterogene watergang'!$K$14,IF(A189&lt;='Invoerblad heterogene watergang'!$H$15,'Invoerblad heterogene watergang'!$K$15,IF(A189&lt;='Invoerblad heterogene watergang'!$H$16,'Invoerblad heterogene watergang'!$K$16,IF(A189&lt;='Invoerblad heterogene watergang'!$H$17,'Invoerblad heterogene watergang'!$K$17,"")))))))))</f>
        <v>30 - Grasachtigen en ondergedoken soorten</v>
      </c>
      <c r="D189" s="23">
        <f t="shared" si="2"/>
        <v>30</v>
      </c>
      <c r="E189" s="23">
        <f>'Invoerblad heterogene watergang'!$F$9</f>
        <v>1.5</v>
      </c>
      <c r="F189" s="23">
        <f>'Invoerblad heterogene watergang'!$E$9</f>
        <v>1.2</v>
      </c>
      <c r="G189" s="23">
        <f>'Invoerblad heterogene watergang'!$B$9</f>
        <v>1.2</v>
      </c>
      <c r="H189" s="23">
        <f>'Invoerblad heterogene watergang'!$C$9</f>
        <v>1</v>
      </c>
      <c r="I189" s="23">
        <f>IF(B189="","",IF(A189&lt;='Invoerblad heterogene watergang'!$H$9,'Invoerblad heterogene watergang'!$N$9,IF(A189&lt;='Invoerblad heterogene watergang'!$H$10,'Invoerblad heterogene watergang'!$N$10,IF(A189&lt;='Invoerblad heterogene watergang'!$H$11,'Invoerblad heterogene watergang'!$N$11,IF(A189&lt;='Invoerblad heterogene watergang'!$H$12,'Invoerblad heterogene watergang'!$N$12,IF(A189&lt;='Invoerblad heterogene watergang'!$H$13,'Invoerblad heterogene watergang'!$N$13,IF(A189&lt;='Invoerblad heterogene watergang'!$H$14,'Invoerblad heterogene watergang'!$N$14,IF(A189&lt;='Invoerblad heterogene watergang'!$H$15,'Invoerblad heterogene watergang'!$N$15,IF(A189&lt;='Invoerblad heterogene watergang'!$H$16,'Invoerblad heterogene watergang'!$N$16,IF(A189&lt;='Invoerblad heterogene watergang'!$H$17,'Invoerblad heterogene watergang'!$N$17,""))))))))))</f>
        <v>1</v>
      </c>
      <c r="J189" s="23" t="str">
        <f>IF(A189&lt;='Invoerblad heterogene watergang'!$H$9,'Invoerblad heterogene watergang'!$O$9,IF(A189&lt;='Invoerblad heterogene watergang'!$H$10,'Invoerblad heterogene watergang'!$O$10,IF(A189&lt;='Invoerblad heterogene watergang'!$H$11,'Invoerblad heterogene watergang'!$O$11,IF(A189&lt;='Invoerblad heterogene watergang'!$H$12,'Invoerblad heterogene watergang'!$O$12,IF(A189&lt;='Invoerblad heterogene watergang'!$H$13,'Invoerblad heterogene watergang'!$O$13,IF(A189&lt;='Invoerblad heterogene watergang'!$H$14,'Invoerblad heterogene watergang'!$O$14,IF(A189&lt;='Invoerblad heterogene watergang'!$H$15,'Invoerblad heterogene watergang'!$O$15,IF(A189&lt;='Invoerblad heterogene watergang'!$H$16,'Invoerblad heterogene watergang'!$O$16,IF(A189&lt;='Invoerblad heterogene watergang'!$H$17,'Invoerblad heterogene watergang'!$O$17,"")))))))))</f>
        <v>Nee</v>
      </c>
      <c r="K189" s="23">
        <f>(IF(A189&lt;='Invoerblad heterogene watergang'!$H$9,'Invoerblad heterogene watergang'!$L$9,IF(A189&lt;='Invoerblad heterogene watergang'!$H$10,'Invoerblad heterogene watergang'!$L$10,IF(A189&lt;='Invoerblad heterogene watergang'!$H$11,'Invoerblad heterogene watergang'!$L$11,IF(A189&lt;='Invoerblad heterogene watergang'!$H$12,'Invoerblad heterogene watergang'!$L$12,IF(A189&lt;='Invoerblad heterogene watergang'!$H$13,'Invoerblad heterogene watergang'!$L$13,IF(A189&lt;='Invoerblad heterogene watergang'!$H$14,'Invoerblad heterogene watergang'!$L$14,IF(A189&lt;='Invoerblad heterogene watergang'!$H$15,'Invoerblad heterogene watergang'!$L$15,IF(A189&lt;='Invoerblad heterogene watergang'!$H$16,'Invoerblad heterogene watergang'!$L$16,IF(A189&lt;='Invoerblad heterogene watergang'!$H$17,'Invoerblad heterogene watergang'!$L$17,""))))))))))</f>
        <v>100</v>
      </c>
      <c r="L189" s="23" t="str">
        <f>(IF(A189&lt;='Invoerblad heterogene watergang'!$H$9,'Invoerblad heterogene watergang'!$M$9,IF(A189&lt;='Invoerblad heterogene watergang'!$H$10,'Invoerblad heterogene watergang'!$M$10,IF(A189&lt;='Invoerblad heterogene watergang'!$H$11,'Invoerblad heterogene watergang'!$M$11,IF(A189&lt;='Invoerblad heterogene watergang'!$H$12,'Invoerblad heterogene watergang'!$M$12,IF(A189&lt;='Invoerblad heterogene watergang'!$H$13,'Invoerblad heterogene watergang'!$M$13,IF(A189&lt;='Invoerblad heterogene watergang'!$H$14,'Invoerblad heterogene watergang'!$M$14,IF(A189&lt;='Invoerblad heterogene watergang'!$H$15,'Invoerblad heterogene watergang'!$M$15,IF(A189&lt;='Invoerblad heterogene watergang'!$H$16,'Invoerblad heterogene watergang'!$M$16,IF(A189&lt;='Invoerblad heterogene watergang'!$H$17,'Invoerblad heterogene watergang'!$M$17,""))))))))))</f>
        <v>Begroeiing volgt bodemverloop</v>
      </c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67"/>
      <c r="AD189" s="23"/>
      <c r="AE189" s="23"/>
    </row>
    <row r="190" spans="1:31" s="103" customFormat="1" x14ac:dyDescent="0.35">
      <c r="A190" s="24">
        <f>IF(A189="","",IF((A189+1)&gt;MAX('Invoerblad heterogene watergang'!$H$9:$H$17),"",'Uitgebreide invoer'!A189+(MAX('Invoerblad heterogene watergang'!$H$9:$H$17)/1000)))</f>
        <v>130.20000000000033</v>
      </c>
      <c r="B190" s="23">
        <f>IF(A190&lt;='Invoerblad heterogene watergang'!$H$9,'Invoerblad heterogene watergang'!$J$9,IF(A190&lt;='Invoerblad heterogene watergang'!$H$10,'Invoerblad heterogene watergang'!$J$10,IF(A190&lt;='Invoerblad heterogene watergang'!$H$11,'Invoerblad heterogene watergang'!$J$11,IF(A190&lt;='Invoerblad heterogene watergang'!$H$12,'Invoerblad heterogene watergang'!$J$12,IF(A190&lt;='Invoerblad heterogene watergang'!$H$13,'Invoerblad heterogene watergang'!$J$13,IF(A190&lt;='Invoerblad heterogene watergang'!$H$14,'Invoerblad heterogene watergang'!$J$14,IF(A190&lt;='Invoerblad heterogene watergang'!$H$15,'Invoerblad heterogene watergang'!$J$15,IF(A190&lt;='Invoerblad heterogene watergang'!$H$16,'Invoerblad heterogene watergang'!$J$16,IF(A190&lt;='Invoerblad heterogene watergang'!$H$17,'Invoerblad heterogene watergang'!$J$17,"")))))))))</f>
        <v>0.3</v>
      </c>
      <c r="C190" s="23" t="str">
        <f>IF(A190&lt;='Invoerblad heterogene watergang'!$H$9,'Invoerblad heterogene watergang'!$K$9,IF(A190&lt;='Invoerblad heterogene watergang'!$H$10,'Invoerblad heterogene watergang'!$K$10,IF(A190&lt;='Invoerblad heterogene watergang'!$H$11,'Invoerblad heterogene watergang'!$K$11,IF(A190&lt;='Invoerblad heterogene watergang'!$H$12,'Invoerblad heterogene watergang'!$K$12,IF(A190&lt;='Invoerblad heterogene watergang'!$H$13,'Invoerblad heterogene watergang'!$K$13,IF(A190&lt;='Invoerblad heterogene watergang'!$H$14,'Invoerblad heterogene watergang'!$K$14,IF(A190&lt;='Invoerblad heterogene watergang'!$H$15,'Invoerblad heterogene watergang'!$K$15,IF(A190&lt;='Invoerblad heterogene watergang'!$H$16,'Invoerblad heterogene watergang'!$K$16,IF(A190&lt;='Invoerblad heterogene watergang'!$H$17,'Invoerblad heterogene watergang'!$K$17,"")))))))))</f>
        <v>30 - Grasachtigen en ondergedoken soorten</v>
      </c>
      <c r="D190" s="23">
        <f t="shared" si="2"/>
        <v>30</v>
      </c>
      <c r="E190" s="23">
        <f>'Invoerblad heterogene watergang'!$F$9</f>
        <v>1.5</v>
      </c>
      <c r="F190" s="23">
        <f>'Invoerblad heterogene watergang'!$E$9</f>
        <v>1.2</v>
      </c>
      <c r="G190" s="23">
        <f>'Invoerblad heterogene watergang'!$B$9</f>
        <v>1.2</v>
      </c>
      <c r="H190" s="23">
        <f>'Invoerblad heterogene watergang'!$C$9</f>
        <v>1</v>
      </c>
      <c r="I190" s="23">
        <f>IF(B190="","",IF(A190&lt;='Invoerblad heterogene watergang'!$H$9,'Invoerblad heterogene watergang'!$N$9,IF(A190&lt;='Invoerblad heterogene watergang'!$H$10,'Invoerblad heterogene watergang'!$N$10,IF(A190&lt;='Invoerblad heterogene watergang'!$H$11,'Invoerblad heterogene watergang'!$N$11,IF(A190&lt;='Invoerblad heterogene watergang'!$H$12,'Invoerblad heterogene watergang'!$N$12,IF(A190&lt;='Invoerblad heterogene watergang'!$H$13,'Invoerblad heterogene watergang'!$N$13,IF(A190&lt;='Invoerblad heterogene watergang'!$H$14,'Invoerblad heterogene watergang'!$N$14,IF(A190&lt;='Invoerblad heterogene watergang'!$H$15,'Invoerblad heterogene watergang'!$N$15,IF(A190&lt;='Invoerblad heterogene watergang'!$H$16,'Invoerblad heterogene watergang'!$N$16,IF(A190&lt;='Invoerblad heterogene watergang'!$H$17,'Invoerblad heterogene watergang'!$N$17,""))))))))))</f>
        <v>1</v>
      </c>
      <c r="J190" s="23" t="str">
        <f>IF(A190&lt;='Invoerblad heterogene watergang'!$H$9,'Invoerblad heterogene watergang'!$O$9,IF(A190&lt;='Invoerblad heterogene watergang'!$H$10,'Invoerblad heterogene watergang'!$O$10,IF(A190&lt;='Invoerblad heterogene watergang'!$H$11,'Invoerblad heterogene watergang'!$O$11,IF(A190&lt;='Invoerblad heterogene watergang'!$H$12,'Invoerblad heterogene watergang'!$O$12,IF(A190&lt;='Invoerblad heterogene watergang'!$H$13,'Invoerblad heterogene watergang'!$O$13,IF(A190&lt;='Invoerblad heterogene watergang'!$H$14,'Invoerblad heterogene watergang'!$O$14,IF(A190&lt;='Invoerblad heterogene watergang'!$H$15,'Invoerblad heterogene watergang'!$O$15,IF(A190&lt;='Invoerblad heterogene watergang'!$H$16,'Invoerblad heterogene watergang'!$O$16,IF(A190&lt;='Invoerblad heterogene watergang'!$H$17,'Invoerblad heterogene watergang'!$O$17,"")))))))))</f>
        <v>Nee</v>
      </c>
      <c r="K190" s="23">
        <f>(IF(A190&lt;='Invoerblad heterogene watergang'!$H$9,'Invoerblad heterogene watergang'!$L$9,IF(A190&lt;='Invoerblad heterogene watergang'!$H$10,'Invoerblad heterogene watergang'!$L$10,IF(A190&lt;='Invoerblad heterogene watergang'!$H$11,'Invoerblad heterogene watergang'!$L$11,IF(A190&lt;='Invoerblad heterogene watergang'!$H$12,'Invoerblad heterogene watergang'!$L$12,IF(A190&lt;='Invoerblad heterogene watergang'!$H$13,'Invoerblad heterogene watergang'!$L$13,IF(A190&lt;='Invoerblad heterogene watergang'!$H$14,'Invoerblad heterogene watergang'!$L$14,IF(A190&lt;='Invoerblad heterogene watergang'!$H$15,'Invoerblad heterogene watergang'!$L$15,IF(A190&lt;='Invoerblad heterogene watergang'!$H$16,'Invoerblad heterogene watergang'!$L$16,IF(A190&lt;='Invoerblad heterogene watergang'!$H$17,'Invoerblad heterogene watergang'!$L$17,""))))))))))</f>
        <v>100</v>
      </c>
      <c r="L190" s="23" t="str">
        <f>(IF(A190&lt;='Invoerblad heterogene watergang'!$H$9,'Invoerblad heterogene watergang'!$M$9,IF(A190&lt;='Invoerblad heterogene watergang'!$H$10,'Invoerblad heterogene watergang'!$M$10,IF(A190&lt;='Invoerblad heterogene watergang'!$H$11,'Invoerblad heterogene watergang'!$M$11,IF(A190&lt;='Invoerblad heterogene watergang'!$H$12,'Invoerblad heterogene watergang'!$M$12,IF(A190&lt;='Invoerblad heterogene watergang'!$H$13,'Invoerblad heterogene watergang'!$M$13,IF(A190&lt;='Invoerblad heterogene watergang'!$H$14,'Invoerblad heterogene watergang'!$M$14,IF(A190&lt;='Invoerblad heterogene watergang'!$H$15,'Invoerblad heterogene watergang'!$M$15,IF(A190&lt;='Invoerblad heterogene watergang'!$H$16,'Invoerblad heterogene watergang'!$M$16,IF(A190&lt;='Invoerblad heterogene watergang'!$H$17,'Invoerblad heterogene watergang'!$M$17,""))))))))))</f>
        <v>Begroeiing volgt bodemverloop</v>
      </c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67"/>
      <c r="AD190" s="23"/>
      <c r="AE190" s="23"/>
    </row>
    <row r="191" spans="1:31" s="103" customFormat="1" x14ac:dyDescent="0.35">
      <c r="A191" s="24">
        <f>IF(A190="","",IF((A190+1)&gt;MAX('Invoerblad heterogene watergang'!$H$9:$H$17),"",'Uitgebreide invoer'!A190+(MAX('Invoerblad heterogene watergang'!$H$9:$H$17)/1000)))</f>
        <v>130.90000000000032</v>
      </c>
      <c r="B191" s="23">
        <f>IF(A191&lt;='Invoerblad heterogene watergang'!$H$9,'Invoerblad heterogene watergang'!$J$9,IF(A191&lt;='Invoerblad heterogene watergang'!$H$10,'Invoerblad heterogene watergang'!$J$10,IF(A191&lt;='Invoerblad heterogene watergang'!$H$11,'Invoerblad heterogene watergang'!$J$11,IF(A191&lt;='Invoerblad heterogene watergang'!$H$12,'Invoerblad heterogene watergang'!$J$12,IF(A191&lt;='Invoerblad heterogene watergang'!$H$13,'Invoerblad heterogene watergang'!$J$13,IF(A191&lt;='Invoerblad heterogene watergang'!$H$14,'Invoerblad heterogene watergang'!$J$14,IF(A191&lt;='Invoerblad heterogene watergang'!$H$15,'Invoerblad heterogene watergang'!$J$15,IF(A191&lt;='Invoerblad heterogene watergang'!$H$16,'Invoerblad heterogene watergang'!$J$16,IF(A191&lt;='Invoerblad heterogene watergang'!$H$17,'Invoerblad heterogene watergang'!$J$17,"")))))))))</f>
        <v>0.3</v>
      </c>
      <c r="C191" s="23" t="str">
        <f>IF(A191&lt;='Invoerblad heterogene watergang'!$H$9,'Invoerblad heterogene watergang'!$K$9,IF(A191&lt;='Invoerblad heterogene watergang'!$H$10,'Invoerblad heterogene watergang'!$K$10,IF(A191&lt;='Invoerblad heterogene watergang'!$H$11,'Invoerblad heterogene watergang'!$K$11,IF(A191&lt;='Invoerblad heterogene watergang'!$H$12,'Invoerblad heterogene watergang'!$K$12,IF(A191&lt;='Invoerblad heterogene watergang'!$H$13,'Invoerblad heterogene watergang'!$K$13,IF(A191&lt;='Invoerblad heterogene watergang'!$H$14,'Invoerblad heterogene watergang'!$K$14,IF(A191&lt;='Invoerblad heterogene watergang'!$H$15,'Invoerblad heterogene watergang'!$K$15,IF(A191&lt;='Invoerblad heterogene watergang'!$H$16,'Invoerblad heterogene watergang'!$K$16,IF(A191&lt;='Invoerblad heterogene watergang'!$H$17,'Invoerblad heterogene watergang'!$K$17,"")))))))))</f>
        <v>30 - Grasachtigen en ondergedoken soorten</v>
      </c>
      <c r="D191" s="23">
        <f t="shared" si="2"/>
        <v>30</v>
      </c>
      <c r="E191" s="23">
        <f>'Invoerblad heterogene watergang'!$F$9</f>
        <v>1.5</v>
      </c>
      <c r="F191" s="23">
        <f>'Invoerblad heterogene watergang'!$E$9</f>
        <v>1.2</v>
      </c>
      <c r="G191" s="23">
        <f>'Invoerblad heterogene watergang'!$B$9</f>
        <v>1.2</v>
      </c>
      <c r="H191" s="23">
        <f>'Invoerblad heterogene watergang'!$C$9</f>
        <v>1</v>
      </c>
      <c r="I191" s="23">
        <f>IF(B191="","",IF(A191&lt;='Invoerblad heterogene watergang'!$H$9,'Invoerblad heterogene watergang'!$N$9,IF(A191&lt;='Invoerblad heterogene watergang'!$H$10,'Invoerblad heterogene watergang'!$N$10,IF(A191&lt;='Invoerblad heterogene watergang'!$H$11,'Invoerblad heterogene watergang'!$N$11,IF(A191&lt;='Invoerblad heterogene watergang'!$H$12,'Invoerblad heterogene watergang'!$N$12,IF(A191&lt;='Invoerblad heterogene watergang'!$H$13,'Invoerblad heterogene watergang'!$N$13,IF(A191&lt;='Invoerblad heterogene watergang'!$H$14,'Invoerblad heterogene watergang'!$N$14,IF(A191&lt;='Invoerblad heterogene watergang'!$H$15,'Invoerblad heterogene watergang'!$N$15,IF(A191&lt;='Invoerblad heterogene watergang'!$H$16,'Invoerblad heterogene watergang'!$N$16,IF(A191&lt;='Invoerblad heterogene watergang'!$H$17,'Invoerblad heterogene watergang'!$N$17,""))))))))))</f>
        <v>1</v>
      </c>
      <c r="J191" s="23" t="str">
        <f>IF(A191&lt;='Invoerblad heterogene watergang'!$H$9,'Invoerblad heterogene watergang'!$O$9,IF(A191&lt;='Invoerblad heterogene watergang'!$H$10,'Invoerblad heterogene watergang'!$O$10,IF(A191&lt;='Invoerblad heterogene watergang'!$H$11,'Invoerblad heterogene watergang'!$O$11,IF(A191&lt;='Invoerblad heterogene watergang'!$H$12,'Invoerblad heterogene watergang'!$O$12,IF(A191&lt;='Invoerblad heterogene watergang'!$H$13,'Invoerblad heterogene watergang'!$O$13,IF(A191&lt;='Invoerblad heterogene watergang'!$H$14,'Invoerblad heterogene watergang'!$O$14,IF(A191&lt;='Invoerblad heterogene watergang'!$H$15,'Invoerblad heterogene watergang'!$O$15,IF(A191&lt;='Invoerblad heterogene watergang'!$H$16,'Invoerblad heterogene watergang'!$O$16,IF(A191&lt;='Invoerblad heterogene watergang'!$H$17,'Invoerblad heterogene watergang'!$O$17,"")))))))))</f>
        <v>Nee</v>
      </c>
      <c r="K191" s="23">
        <f>(IF(A191&lt;='Invoerblad heterogene watergang'!$H$9,'Invoerblad heterogene watergang'!$L$9,IF(A191&lt;='Invoerblad heterogene watergang'!$H$10,'Invoerblad heterogene watergang'!$L$10,IF(A191&lt;='Invoerblad heterogene watergang'!$H$11,'Invoerblad heterogene watergang'!$L$11,IF(A191&lt;='Invoerblad heterogene watergang'!$H$12,'Invoerblad heterogene watergang'!$L$12,IF(A191&lt;='Invoerblad heterogene watergang'!$H$13,'Invoerblad heterogene watergang'!$L$13,IF(A191&lt;='Invoerblad heterogene watergang'!$H$14,'Invoerblad heterogene watergang'!$L$14,IF(A191&lt;='Invoerblad heterogene watergang'!$H$15,'Invoerblad heterogene watergang'!$L$15,IF(A191&lt;='Invoerblad heterogene watergang'!$H$16,'Invoerblad heterogene watergang'!$L$16,IF(A191&lt;='Invoerblad heterogene watergang'!$H$17,'Invoerblad heterogene watergang'!$L$17,""))))))))))</f>
        <v>100</v>
      </c>
      <c r="L191" s="23" t="str">
        <f>(IF(A191&lt;='Invoerblad heterogene watergang'!$H$9,'Invoerblad heterogene watergang'!$M$9,IF(A191&lt;='Invoerblad heterogene watergang'!$H$10,'Invoerblad heterogene watergang'!$M$10,IF(A191&lt;='Invoerblad heterogene watergang'!$H$11,'Invoerblad heterogene watergang'!$M$11,IF(A191&lt;='Invoerblad heterogene watergang'!$H$12,'Invoerblad heterogene watergang'!$M$12,IF(A191&lt;='Invoerblad heterogene watergang'!$H$13,'Invoerblad heterogene watergang'!$M$13,IF(A191&lt;='Invoerblad heterogene watergang'!$H$14,'Invoerblad heterogene watergang'!$M$14,IF(A191&lt;='Invoerblad heterogene watergang'!$H$15,'Invoerblad heterogene watergang'!$M$15,IF(A191&lt;='Invoerblad heterogene watergang'!$H$16,'Invoerblad heterogene watergang'!$M$16,IF(A191&lt;='Invoerblad heterogene watergang'!$H$17,'Invoerblad heterogene watergang'!$M$17,""))))))))))</f>
        <v>Begroeiing volgt bodemverloop</v>
      </c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67"/>
      <c r="AD191" s="23"/>
      <c r="AE191" s="23"/>
    </row>
    <row r="192" spans="1:31" s="103" customFormat="1" x14ac:dyDescent="0.35">
      <c r="A192" s="24">
        <f>IF(A191="","",IF((A191+1)&gt;MAX('Invoerblad heterogene watergang'!$H$9:$H$17),"",'Uitgebreide invoer'!A191+(MAX('Invoerblad heterogene watergang'!$H$9:$H$17)/1000)))</f>
        <v>131.60000000000031</v>
      </c>
      <c r="B192" s="23">
        <f>IF(A192&lt;='Invoerblad heterogene watergang'!$H$9,'Invoerblad heterogene watergang'!$J$9,IF(A192&lt;='Invoerblad heterogene watergang'!$H$10,'Invoerblad heterogene watergang'!$J$10,IF(A192&lt;='Invoerblad heterogene watergang'!$H$11,'Invoerblad heterogene watergang'!$J$11,IF(A192&lt;='Invoerblad heterogene watergang'!$H$12,'Invoerblad heterogene watergang'!$J$12,IF(A192&lt;='Invoerblad heterogene watergang'!$H$13,'Invoerblad heterogene watergang'!$J$13,IF(A192&lt;='Invoerblad heterogene watergang'!$H$14,'Invoerblad heterogene watergang'!$J$14,IF(A192&lt;='Invoerblad heterogene watergang'!$H$15,'Invoerblad heterogene watergang'!$J$15,IF(A192&lt;='Invoerblad heterogene watergang'!$H$16,'Invoerblad heterogene watergang'!$J$16,IF(A192&lt;='Invoerblad heterogene watergang'!$H$17,'Invoerblad heterogene watergang'!$J$17,"")))))))))</f>
        <v>0.3</v>
      </c>
      <c r="C192" s="23" t="str">
        <f>IF(A192&lt;='Invoerblad heterogene watergang'!$H$9,'Invoerblad heterogene watergang'!$K$9,IF(A192&lt;='Invoerblad heterogene watergang'!$H$10,'Invoerblad heterogene watergang'!$K$10,IF(A192&lt;='Invoerblad heterogene watergang'!$H$11,'Invoerblad heterogene watergang'!$K$11,IF(A192&lt;='Invoerblad heterogene watergang'!$H$12,'Invoerblad heterogene watergang'!$K$12,IF(A192&lt;='Invoerblad heterogene watergang'!$H$13,'Invoerblad heterogene watergang'!$K$13,IF(A192&lt;='Invoerblad heterogene watergang'!$H$14,'Invoerblad heterogene watergang'!$K$14,IF(A192&lt;='Invoerblad heterogene watergang'!$H$15,'Invoerblad heterogene watergang'!$K$15,IF(A192&lt;='Invoerblad heterogene watergang'!$H$16,'Invoerblad heterogene watergang'!$K$16,IF(A192&lt;='Invoerblad heterogene watergang'!$H$17,'Invoerblad heterogene watergang'!$K$17,"")))))))))</f>
        <v>30 - Grasachtigen en ondergedoken soorten</v>
      </c>
      <c r="D192" s="23">
        <f t="shared" si="2"/>
        <v>30</v>
      </c>
      <c r="E192" s="23">
        <f>'Invoerblad heterogene watergang'!$F$9</f>
        <v>1.5</v>
      </c>
      <c r="F192" s="23">
        <f>'Invoerblad heterogene watergang'!$E$9</f>
        <v>1.2</v>
      </c>
      <c r="G192" s="23">
        <f>'Invoerblad heterogene watergang'!$B$9</f>
        <v>1.2</v>
      </c>
      <c r="H192" s="23">
        <f>'Invoerblad heterogene watergang'!$C$9</f>
        <v>1</v>
      </c>
      <c r="I192" s="23">
        <f>IF(B192="","",IF(A192&lt;='Invoerblad heterogene watergang'!$H$9,'Invoerblad heterogene watergang'!$N$9,IF(A192&lt;='Invoerblad heterogene watergang'!$H$10,'Invoerblad heterogene watergang'!$N$10,IF(A192&lt;='Invoerblad heterogene watergang'!$H$11,'Invoerblad heterogene watergang'!$N$11,IF(A192&lt;='Invoerblad heterogene watergang'!$H$12,'Invoerblad heterogene watergang'!$N$12,IF(A192&lt;='Invoerblad heterogene watergang'!$H$13,'Invoerblad heterogene watergang'!$N$13,IF(A192&lt;='Invoerblad heterogene watergang'!$H$14,'Invoerblad heterogene watergang'!$N$14,IF(A192&lt;='Invoerblad heterogene watergang'!$H$15,'Invoerblad heterogene watergang'!$N$15,IF(A192&lt;='Invoerblad heterogene watergang'!$H$16,'Invoerblad heterogene watergang'!$N$16,IF(A192&lt;='Invoerblad heterogene watergang'!$H$17,'Invoerblad heterogene watergang'!$N$17,""))))))))))</f>
        <v>1</v>
      </c>
      <c r="J192" s="23" t="str">
        <f>IF(A192&lt;='Invoerblad heterogene watergang'!$H$9,'Invoerblad heterogene watergang'!$O$9,IF(A192&lt;='Invoerblad heterogene watergang'!$H$10,'Invoerblad heterogene watergang'!$O$10,IF(A192&lt;='Invoerblad heterogene watergang'!$H$11,'Invoerblad heterogene watergang'!$O$11,IF(A192&lt;='Invoerblad heterogene watergang'!$H$12,'Invoerblad heterogene watergang'!$O$12,IF(A192&lt;='Invoerblad heterogene watergang'!$H$13,'Invoerblad heterogene watergang'!$O$13,IF(A192&lt;='Invoerblad heterogene watergang'!$H$14,'Invoerblad heterogene watergang'!$O$14,IF(A192&lt;='Invoerblad heterogene watergang'!$H$15,'Invoerblad heterogene watergang'!$O$15,IF(A192&lt;='Invoerblad heterogene watergang'!$H$16,'Invoerblad heterogene watergang'!$O$16,IF(A192&lt;='Invoerblad heterogene watergang'!$H$17,'Invoerblad heterogene watergang'!$O$17,"")))))))))</f>
        <v>Nee</v>
      </c>
      <c r="K192" s="23">
        <f>(IF(A192&lt;='Invoerblad heterogene watergang'!$H$9,'Invoerblad heterogene watergang'!$L$9,IF(A192&lt;='Invoerblad heterogene watergang'!$H$10,'Invoerblad heterogene watergang'!$L$10,IF(A192&lt;='Invoerblad heterogene watergang'!$H$11,'Invoerblad heterogene watergang'!$L$11,IF(A192&lt;='Invoerblad heterogene watergang'!$H$12,'Invoerblad heterogene watergang'!$L$12,IF(A192&lt;='Invoerblad heterogene watergang'!$H$13,'Invoerblad heterogene watergang'!$L$13,IF(A192&lt;='Invoerblad heterogene watergang'!$H$14,'Invoerblad heterogene watergang'!$L$14,IF(A192&lt;='Invoerblad heterogene watergang'!$H$15,'Invoerblad heterogene watergang'!$L$15,IF(A192&lt;='Invoerblad heterogene watergang'!$H$16,'Invoerblad heterogene watergang'!$L$16,IF(A192&lt;='Invoerblad heterogene watergang'!$H$17,'Invoerblad heterogene watergang'!$L$17,""))))))))))</f>
        <v>100</v>
      </c>
      <c r="L192" s="23" t="str">
        <f>(IF(A192&lt;='Invoerblad heterogene watergang'!$H$9,'Invoerblad heterogene watergang'!$M$9,IF(A192&lt;='Invoerblad heterogene watergang'!$H$10,'Invoerblad heterogene watergang'!$M$10,IF(A192&lt;='Invoerblad heterogene watergang'!$H$11,'Invoerblad heterogene watergang'!$M$11,IF(A192&lt;='Invoerblad heterogene watergang'!$H$12,'Invoerblad heterogene watergang'!$M$12,IF(A192&lt;='Invoerblad heterogene watergang'!$H$13,'Invoerblad heterogene watergang'!$M$13,IF(A192&lt;='Invoerblad heterogene watergang'!$H$14,'Invoerblad heterogene watergang'!$M$14,IF(A192&lt;='Invoerblad heterogene watergang'!$H$15,'Invoerblad heterogene watergang'!$M$15,IF(A192&lt;='Invoerblad heterogene watergang'!$H$16,'Invoerblad heterogene watergang'!$M$16,IF(A192&lt;='Invoerblad heterogene watergang'!$H$17,'Invoerblad heterogene watergang'!$M$17,""))))))))))</f>
        <v>Begroeiing volgt bodemverloop</v>
      </c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67"/>
      <c r="AD192" s="23"/>
      <c r="AE192" s="23"/>
    </row>
    <row r="193" spans="1:31" s="103" customFormat="1" x14ac:dyDescent="0.35">
      <c r="A193" s="24">
        <f>IF(A192="","",IF((A192+1)&gt;MAX('Invoerblad heterogene watergang'!$H$9:$H$17),"",'Uitgebreide invoer'!A192+(MAX('Invoerblad heterogene watergang'!$H$9:$H$17)/1000)))</f>
        <v>132.3000000000003</v>
      </c>
      <c r="B193" s="23">
        <f>IF(A193&lt;='Invoerblad heterogene watergang'!$H$9,'Invoerblad heterogene watergang'!$J$9,IF(A193&lt;='Invoerblad heterogene watergang'!$H$10,'Invoerblad heterogene watergang'!$J$10,IF(A193&lt;='Invoerblad heterogene watergang'!$H$11,'Invoerblad heterogene watergang'!$J$11,IF(A193&lt;='Invoerblad heterogene watergang'!$H$12,'Invoerblad heterogene watergang'!$J$12,IF(A193&lt;='Invoerblad heterogene watergang'!$H$13,'Invoerblad heterogene watergang'!$J$13,IF(A193&lt;='Invoerblad heterogene watergang'!$H$14,'Invoerblad heterogene watergang'!$J$14,IF(A193&lt;='Invoerblad heterogene watergang'!$H$15,'Invoerblad heterogene watergang'!$J$15,IF(A193&lt;='Invoerblad heterogene watergang'!$H$16,'Invoerblad heterogene watergang'!$J$16,IF(A193&lt;='Invoerblad heterogene watergang'!$H$17,'Invoerblad heterogene watergang'!$J$17,"")))))))))</f>
        <v>0.3</v>
      </c>
      <c r="C193" s="23" t="str">
        <f>IF(A193&lt;='Invoerblad heterogene watergang'!$H$9,'Invoerblad heterogene watergang'!$K$9,IF(A193&lt;='Invoerblad heterogene watergang'!$H$10,'Invoerblad heterogene watergang'!$K$10,IF(A193&lt;='Invoerblad heterogene watergang'!$H$11,'Invoerblad heterogene watergang'!$K$11,IF(A193&lt;='Invoerblad heterogene watergang'!$H$12,'Invoerblad heterogene watergang'!$K$12,IF(A193&lt;='Invoerblad heterogene watergang'!$H$13,'Invoerblad heterogene watergang'!$K$13,IF(A193&lt;='Invoerblad heterogene watergang'!$H$14,'Invoerblad heterogene watergang'!$K$14,IF(A193&lt;='Invoerblad heterogene watergang'!$H$15,'Invoerblad heterogene watergang'!$K$15,IF(A193&lt;='Invoerblad heterogene watergang'!$H$16,'Invoerblad heterogene watergang'!$K$16,IF(A193&lt;='Invoerblad heterogene watergang'!$H$17,'Invoerblad heterogene watergang'!$K$17,"")))))))))</f>
        <v>30 - Grasachtigen en ondergedoken soorten</v>
      </c>
      <c r="D193" s="23">
        <f t="shared" si="2"/>
        <v>30</v>
      </c>
      <c r="E193" s="23">
        <f>'Invoerblad heterogene watergang'!$F$9</f>
        <v>1.5</v>
      </c>
      <c r="F193" s="23">
        <f>'Invoerblad heterogene watergang'!$E$9</f>
        <v>1.2</v>
      </c>
      <c r="G193" s="23">
        <f>'Invoerblad heterogene watergang'!$B$9</f>
        <v>1.2</v>
      </c>
      <c r="H193" s="23">
        <f>'Invoerblad heterogene watergang'!$C$9</f>
        <v>1</v>
      </c>
      <c r="I193" s="23">
        <f>IF(B193="","",IF(A193&lt;='Invoerblad heterogene watergang'!$H$9,'Invoerblad heterogene watergang'!$N$9,IF(A193&lt;='Invoerblad heterogene watergang'!$H$10,'Invoerblad heterogene watergang'!$N$10,IF(A193&lt;='Invoerblad heterogene watergang'!$H$11,'Invoerblad heterogene watergang'!$N$11,IF(A193&lt;='Invoerblad heterogene watergang'!$H$12,'Invoerblad heterogene watergang'!$N$12,IF(A193&lt;='Invoerblad heterogene watergang'!$H$13,'Invoerblad heterogene watergang'!$N$13,IF(A193&lt;='Invoerblad heterogene watergang'!$H$14,'Invoerblad heterogene watergang'!$N$14,IF(A193&lt;='Invoerblad heterogene watergang'!$H$15,'Invoerblad heterogene watergang'!$N$15,IF(A193&lt;='Invoerblad heterogene watergang'!$H$16,'Invoerblad heterogene watergang'!$N$16,IF(A193&lt;='Invoerblad heterogene watergang'!$H$17,'Invoerblad heterogene watergang'!$N$17,""))))))))))</f>
        <v>1</v>
      </c>
      <c r="J193" s="23" t="str">
        <f>IF(A193&lt;='Invoerblad heterogene watergang'!$H$9,'Invoerblad heterogene watergang'!$O$9,IF(A193&lt;='Invoerblad heterogene watergang'!$H$10,'Invoerblad heterogene watergang'!$O$10,IF(A193&lt;='Invoerblad heterogene watergang'!$H$11,'Invoerblad heterogene watergang'!$O$11,IF(A193&lt;='Invoerblad heterogene watergang'!$H$12,'Invoerblad heterogene watergang'!$O$12,IF(A193&lt;='Invoerblad heterogene watergang'!$H$13,'Invoerblad heterogene watergang'!$O$13,IF(A193&lt;='Invoerblad heterogene watergang'!$H$14,'Invoerblad heterogene watergang'!$O$14,IF(A193&lt;='Invoerblad heterogene watergang'!$H$15,'Invoerblad heterogene watergang'!$O$15,IF(A193&lt;='Invoerblad heterogene watergang'!$H$16,'Invoerblad heterogene watergang'!$O$16,IF(A193&lt;='Invoerblad heterogene watergang'!$H$17,'Invoerblad heterogene watergang'!$O$17,"")))))))))</f>
        <v>Nee</v>
      </c>
      <c r="K193" s="23">
        <f>(IF(A193&lt;='Invoerblad heterogene watergang'!$H$9,'Invoerblad heterogene watergang'!$L$9,IF(A193&lt;='Invoerblad heterogene watergang'!$H$10,'Invoerblad heterogene watergang'!$L$10,IF(A193&lt;='Invoerblad heterogene watergang'!$H$11,'Invoerblad heterogene watergang'!$L$11,IF(A193&lt;='Invoerblad heterogene watergang'!$H$12,'Invoerblad heterogene watergang'!$L$12,IF(A193&lt;='Invoerblad heterogene watergang'!$H$13,'Invoerblad heterogene watergang'!$L$13,IF(A193&lt;='Invoerblad heterogene watergang'!$H$14,'Invoerblad heterogene watergang'!$L$14,IF(A193&lt;='Invoerblad heterogene watergang'!$H$15,'Invoerblad heterogene watergang'!$L$15,IF(A193&lt;='Invoerblad heterogene watergang'!$H$16,'Invoerblad heterogene watergang'!$L$16,IF(A193&lt;='Invoerblad heterogene watergang'!$H$17,'Invoerblad heterogene watergang'!$L$17,""))))))))))</f>
        <v>100</v>
      </c>
      <c r="L193" s="23" t="str">
        <f>(IF(A193&lt;='Invoerblad heterogene watergang'!$H$9,'Invoerblad heterogene watergang'!$M$9,IF(A193&lt;='Invoerblad heterogene watergang'!$H$10,'Invoerblad heterogene watergang'!$M$10,IF(A193&lt;='Invoerblad heterogene watergang'!$H$11,'Invoerblad heterogene watergang'!$M$11,IF(A193&lt;='Invoerblad heterogene watergang'!$H$12,'Invoerblad heterogene watergang'!$M$12,IF(A193&lt;='Invoerblad heterogene watergang'!$H$13,'Invoerblad heterogene watergang'!$M$13,IF(A193&lt;='Invoerblad heterogene watergang'!$H$14,'Invoerblad heterogene watergang'!$M$14,IF(A193&lt;='Invoerblad heterogene watergang'!$H$15,'Invoerblad heterogene watergang'!$M$15,IF(A193&lt;='Invoerblad heterogene watergang'!$H$16,'Invoerblad heterogene watergang'!$M$16,IF(A193&lt;='Invoerblad heterogene watergang'!$H$17,'Invoerblad heterogene watergang'!$M$17,""))))))))))</f>
        <v>Begroeiing volgt bodemverloop</v>
      </c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67"/>
      <c r="AD193" s="23"/>
      <c r="AE193" s="23"/>
    </row>
    <row r="194" spans="1:31" s="103" customFormat="1" x14ac:dyDescent="0.35">
      <c r="A194" s="24">
        <f>IF(A193="","",IF((A193+1)&gt;MAX('Invoerblad heterogene watergang'!$H$9:$H$17),"",'Uitgebreide invoer'!A193+(MAX('Invoerblad heterogene watergang'!$H$9:$H$17)/1000)))</f>
        <v>133.00000000000028</v>
      </c>
      <c r="B194" s="23">
        <f>IF(A194&lt;='Invoerblad heterogene watergang'!$H$9,'Invoerblad heterogene watergang'!$J$9,IF(A194&lt;='Invoerblad heterogene watergang'!$H$10,'Invoerblad heterogene watergang'!$J$10,IF(A194&lt;='Invoerblad heterogene watergang'!$H$11,'Invoerblad heterogene watergang'!$J$11,IF(A194&lt;='Invoerblad heterogene watergang'!$H$12,'Invoerblad heterogene watergang'!$J$12,IF(A194&lt;='Invoerblad heterogene watergang'!$H$13,'Invoerblad heterogene watergang'!$J$13,IF(A194&lt;='Invoerblad heterogene watergang'!$H$14,'Invoerblad heterogene watergang'!$J$14,IF(A194&lt;='Invoerblad heterogene watergang'!$H$15,'Invoerblad heterogene watergang'!$J$15,IF(A194&lt;='Invoerblad heterogene watergang'!$H$16,'Invoerblad heterogene watergang'!$J$16,IF(A194&lt;='Invoerblad heterogene watergang'!$H$17,'Invoerblad heterogene watergang'!$J$17,"")))))))))</f>
        <v>0.3</v>
      </c>
      <c r="C194" s="23" t="str">
        <f>IF(A194&lt;='Invoerblad heterogene watergang'!$H$9,'Invoerblad heterogene watergang'!$K$9,IF(A194&lt;='Invoerblad heterogene watergang'!$H$10,'Invoerblad heterogene watergang'!$K$10,IF(A194&lt;='Invoerblad heterogene watergang'!$H$11,'Invoerblad heterogene watergang'!$K$11,IF(A194&lt;='Invoerblad heterogene watergang'!$H$12,'Invoerblad heterogene watergang'!$K$12,IF(A194&lt;='Invoerblad heterogene watergang'!$H$13,'Invoerblad heterogene watergang'!$K$13,IF(A194&lt;='Invoerblad heterogene watergang'!$H$14,'Invoerblad heterogene watergang'!$K$14,IF(A194&lt;='Invoerblad heterogene watergang'!$H$15,'Invoerblad heterogene watergang'!$K$15,IF(A194&lt;='Invoerblad heterogene watergang'!$H$16,'Invoerblad heterogene watergang'!$K$16,IF(A194&lt;='Invoerblad heterogene watergang'!$H$17,'Invoerblad heterogene watergang'!$K$17,"")))))))))</f>
        <v>30 - Grasachtigen en ondergedoken soorten</v>
      </c>
      <c r="D194" s="23">
        <f t="shared" si="2"/>
        <v>30</v>
      </c>
      <c r="E194" s="23">
        <f>'Invoerblad heterogene watergang'!$F$9</f>
        <v>1.5</v>
      </c>
      <c r="F194" s="23">
        <f>'Invoerblad heterogene watergang'!$E$9</f>
        <v>1.2</v>
      </c>
      <c r="G194" s="23">
        <f>'Invoerblad heterogene watergang'!$B$9</f>
        <v>1.2</v>
      </c>
      <c r="H194" s="23">
        <f>'Invoerblad heterogene watergang'!$C$9</f>
        <v>1</v>
      </c>
      <c r="I194" s="23">
        <f>IF(B194="","",IF(A194&lt;='Invoerblad heterogene watergang'!$H$9,'Invoerblad heterogene watergang'!$N$9,IF(A194&lt;='Invoerblad heterogene watergang'!$H$10,'Invoerblad heterogene watergang'!$N$10,IF(A194&lt;='Invoerblad heterogene watergang'!$H$11,'Invoerblad heterogene watergang'!$N$11,IF(A194&lt;='Invoerblad heterogene watergang'!$H$12,'Invoerblad heterogene watergang'!$N$12,IF(A194&lt;='Invoerblad heterogene watergang'!$H$13,'Invoerblad heterogene watergang'!$N$13,IF(A194&lt;='Invoerblad heterogene watergang'!$H$14,'Invoerblad heterogene watergang'!$N$14,IF(A194&lt;='Invoerblad heterogene watergang'!$H$15,'Invoerblad heterogene watergang'!$N$15,IF(A194&lt;='Invoerblad heterogene watergang'!$H$16,'Invoerblad heterogene watergang'!$N$16,IF(A194&lt;='Invoerblad heterogene watergang'!$H$17,'Invoerblad heterogene watergang'!$N$17,""))))))))))</f>
        <v>1</v>
      </c>
      <c r="J194" s="23" t="str">
        <f>IF(A194&lt;='Invoerblad heterogene watergang'!$H$9,'Invoerblad heterogene watergang'!$O$9,IF(A194&lt;='Invoerblad heterogene watergang'!$H$10,'Invoerblad heterogene watergang'!$O$10,IF(A194&lt;='Invoerblad heterogene watergang'!$H$11,'Invoerblad heterogene watergang'!$O$11,IF(A194&lt;='Invoerblad heterogene watergang'!$H$12,'Invoerblad heterogene watergang'!$O$12,IF(A194&lt;='Invoerblad heterogene watergang'!$H$13,'Invoerblad heterogene watergang'!$O$13,IF(A194&lt;='Invoerblad heterogene watergang'!$H$14,'Invoerblad heterogene watergang'!$O$14,IF(A194&lt;='Invoerblad heterogene watergang'!$H$15,'Invoerblad heterogene watergang'!$O$15,IF(A194&lt;='Invoerblad heterogene watergang'!$H$16,'Invoerblad heterogene watergang'!$O$16,IF(A194&lt;='Invoerblad heterogene watergang'!$H$17,'Invoerblad heterogene watergang'!$O$17,"")))))))))</f>
        <v>Nee</v>
      </c>
      <c r="K194" s="23">
        <f>(IF(A194&lt;='Invoerblad heterogene watergang'!$H$9,'Invoerblad heterogene watergang'!$L$9,IF(A194&lt;='Invoerblad heterogene watergang'!$H$10,'Invoerblad heterogene watergang'!$L$10,IF(A194&lt;='Invoerblad heterogene watergang'!$H$11,'Invoerblad heterogene watergang'!$L$11,IF(A194&lt;='Invoerblad heterogene watergang'!$H$12,'Invoerblad heterogene watergang'!$L$12,IF(A194&lt;='Invoerblad heterogene watergang'!$H$13,'Invoerblad heterogene watergang'!$L$13,IF(A194&lt;='Invoerblad heterogene watergang'!$H$14,'Invoerblad heterogene watergang'!$L$14,IF(A194&lt;='Invoerblad heterogene watergang'!$H$15,'Invoerblad heterogene watergang'!$L$15,IF(A194&lt;='Invoerblad heterogene watergang'!$H$16,'Invoerblad heterogene watergang'!$L$16,IF(A194&lt;='Invoerblad heterogene watergang'!$H$17,'Invoerblad heterogene watergang'!$L$17,""))))))))))</f>
        <v>100</v>
      </c>
      <c r="L194" s="23" t="str">
        <f>(IF(A194&lt;='Invoerblad heterogene watergang'!$H$9,'Invoerblad heterogene watergang'!$M$9,IF(A194&lt;='Invoerblad heterogene watergang'!$H$10,'Invoerblad heterogene watergang'!$M$10,IF(A194&lt;='Invoerblad heterogene watergang'!$H$11,'Invoerblad heterogene watergang'!$M$11,IF(A194&lt;='Invoerblad heterogene watergang'!$H$12,'Invoerblad heterogene watergang'!$M$12,IF(A194&lt;='Invoerblad heterogene watergang'!$H$13,'Invoerblad heterogene watergang'!$M$13,IF(A194&lt;='Invoerblad heterogene watergang'!$H$14,'Invoerblad heterogene watergang'!$M$14,IF(A194&lt;='Invoerblad heterogene watergang'!$H$15,'Invoerblad heterogene watergang'!$M$15,IF(A194&lt;='Invoerblad heterogene watergang'!$H$16,'Invoerblad heterogene watergang'!$M$16,IF(A194&lt;='Invoerblad heterogene watergang'!$H$17,'Invoerblad heterogene watergang'!$M$17,""))))))))))</f>
        <v>Begroeiing volgt bodemverloop</v>
      </c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67"/>
      <c r="AD194" s="23"/>
      <c r="AE194" s="23"/>
    </row>
    <row r="195" spans="1:31" s="103" customFormat="1" x14ac:dyDescent="0.35">
      <c r="A195" s="24">
        <f>IF(A194="","",IF((A194+1)&gt;MAX('Invoerblad heterogene watergang'!$H$9:$H$17),"",'Uitgebreide invoer'!A194+(MAX('Invoerblad heterogene watergang'!$H$9:$H$17)/1000)))</f>
        <v>133.70000000000027</v>
      </c>
      <c r="B195" s="23">
        <f>IF(A195&lt;='Invoerblad heterogene watergang'!$H$9,'Invoerblad heterogene watergang'!$J$9,IF(A195&lt;='Invoerblad heterogene watergang'!$H$10,'Invoerblad heterogene watergang'!$J$10,IF(A195&lt;='Invoerblad heterogene watergang'!$H$11,'Invoerblad heterogene watergang'!$J$11,IF(A195&lt;='Invoerblad heterogene watergang'!$H$12,'Invoerblad heterogene watergang'!$J$12,IF(A195&lt;='Invoerblad heterogene watergang'!$H$13,'Invoerblad heterogene watergang'!$J$13,IF(A195&lt;='Invoerblad heterogene watergang'!$H$14,'Invoerblad heterogene watergang'!$J$14,IF(A195&lt;='Invoerblad heterogene watergang'!$H$15,'Invoerblad heterogene watergang'!$J$15,IF(A195&lt;='Invoerblad heterogene watergang'!$H$16,'Invoerblad heterogene watergang'!$J$16,IF(A195&lt;='Invoerblad heterogene watergang'!$H$17,'Invoerblad heterogene watergang'!$J$17,"")))))))))</f>
        <v>0.3</v>
      </c>
      <c r="C195" s="23" t="str">
        <f>IF(A195&lt;='Invoerblad heterogene watergang'!$H$9,'Invoerblad heterogene watergang'!$K$9,IF(A195&lt;='Invoerblad heterogene watergang'!$H$10,'Invoerblad heterogene watergang'!$K$10,IF(A195&lt;='Invoerblad heterogene watergang'!$H$11,'Invoerblad heterogene watergang'!$K$11,IF(A195&lt;='Invoerblad heterogene watergang'!$H$12,'Invoerblad heterogene watergang'!$K$12,IF(A195&lt;='Invoerblad heterogene watergang'!$H$13,'Invoerblad heterogene watergang'!$K$13,IF(A195&lt;='Invoerblad heterogene watergang'!$H$14,'Invoerblad heterogene watergang'!$K$14,IF(A195&lt;='Invoerblad heterogene watergang'!$H$15,'Invoerblad heterogene watergang'!$K$15,IF(A195&lt;='Invoerblad heterogene watergang'!$H$16,'Invoerblad heterogene watergang'!$K$16,IF(A195&lt;='Invoerblad heterogene watergang'!$H$17,'Invoerblad heterogene watergang'!$K$17,"")))))))))</f>
        <v>30 - Grasachtigen en ondergedoken soorten</v>
      </c>
      <c r="D195" s="23">
        <f t="shared" si="2"/>
        <v>30</v>
      </c>
      <c r="E195" s="23">
        <f>'Invoerblad heterogene watergang'!$F$9</f>
        <v>1.5</v>
      </c>
      <c r="F195" s="23">
        <f>'Invoerblad heterogene watergang'!$E$9</f>
        <v>1.2</v>
      </c>
      <c r="G195" s="23">
        <f>'Invoerblad heterogene watergang'!$B$9</f>
        <v>1.2</v>
      </c>
      <c r="H195" s="23">
        <f>'Invoerblad heterogene watergang'!$C$9</f>
        <v>1</v>
      </c>
      <c r="I195" s="23">
        <f>IF(B195="","",IF(A195&lt;='Invoerblad heterogene watergang'!$H$9,'Invoerblad heterogene watergang'!$N$9,IF(A195&lt;='Invoerblad heterogene watergang'!$H$10,'Invoerblad heterogene watergang'!$N$10,IF(A195&lt;='Invoerblad heterogene watergang'!$H$11,'Invoerblad heterogene watergang'!$N$11,IF(A195&lt;='Invoerblad heterogene watergang'!$H$12,'Invoerblad heterogene watergang'!$N$12,IF(A195&lt;='Invoerblad heterogene watergang'!$H$13,'Invoerblad heterogene watergang'!$N$13,IF(A195&lt;='Invoerblad heterogene watergang'!$H$14,'Invoerblad heterogene watergang'!$N$14,IF(A195&lt;='Invoerblad heterogene watergang'!$H$15,'Invoerblad heterogene watergang'!$N$15,IF(A195&lt;='Invoerblad heterogene watergang'!$H$16,'Invoerblad heterogene watergang'!$N$16,IF(A195&lt;='Invoerblad heterogene watergang'!$H$17,'Invoerblad heterogene watergang'!$N$17,""))))))))))</f>
        <v>1</v>
      </c>
      <c r="J195" s="23" t="str">
        <f>IF(A195&lt;='Invoerblad heterogene watergang'!$H$9,'Invoerblad heterogene watergang'!$O$9,IF(A195&lt;='Invoerblad heterogene watergang'!$H$10,'Invoerblad heterogene watergang'!$O$10,IF(A195&lt;='Invoerblad heterogene watergang'!$H$11,'Invoerblad heterogene watergang'!$O$11,IF(A195&lt;='Invoerblad heterogene watergang'!$H$12,'Invoerblad heterogene watergang'!$O$12,IF(A195&lt;='Invoerblad heterogene watergang'!$H$13,'Invoerblad heterogene watergang'!$O$13,IF(A195&lt;='Invoerblad heterogene watergang'!$H$14,'Invoerblad heterogene watergang'!$O$14,IF(A195&lt;='Invoerblad heterogene watergang'!$H$15,'Invoerblad heterogene watergang'!$O$15,IF(A195&lt;='Invoerblad heterogene watergang'!$H$16,'Invoerblad heterogene watergang'!$O$16,IF(A195&lt;='Invoerblad heterogene watergang'!$H$17,'Invoerblad heterogene watergang'!$O$17,"")))))))))</f>
        <v>Nee</v>
      </c>
      <c r="K195" s="23">
        <f>(IF(A195&lt;='Invoerblad heterogene watergang'!$H$9,'Invoerblad heterogene watergang'!$L$9,IF(A195&lt;='Invoerblad heterogene watergang'!$H$10,'Invoerblad heterogene watergang'!$L$10,IF(A195&lt;='Invoerblad heterogene watergang'!$H$11,'Invoerblad heterogene watergang'!$L$11,IF(A195&lt;='Invoerblad heterogene watergang'!$H$12,'Invoerblad heterogene watergang'!$L$12,IF(A195&lt;='Invoerblad heterogene watergang'!$H$13,'Invoerblad heterogene watergang'!$L$13,IF(A195&lt;='Invoerblad heterogene watergang'!$H$14,'Invoerblad heterogene watergang'!$L$14,IF(A195&lt;='Invoerblad heterogene watergang'!$H$15,'Invoerblad heterogene watergang'!$L$15,IF(A195&lt;='Invoerblad heterogene watergang'!$H$16,'Invoerblad heterogene watergang'!$L$16,IF(A195&lt;='Invoerblad heterogene watergang'!$H$17,'Invoerblad heterogene watergang'!$L$17,""))))))))))</f>
        <v>100</v>
      </c>
      <c r="L195" s="23" t="str">
        <f>(IF(A195&lt;='Invoerblad heterogene watergang'!$H$9,'Invoerblad heterogene watergang'!$M$9,IF(A195&lt;='Invoerblad heterogene watergang'!$H$10,'Invoerblad heterogene watergang'!$M$10,IF(A195&lt;='Invoerblad heterogene watergang'!$H$11,'Invoerblad heterogene watergang'!$M$11,IF(A195&lt;='Invoerblad heterogene watergang'!$H$12,'Invoerblad heterogene watergang'!$M$12,IF(A195&lt;='Invoerblad heterogene watergang'!$H$13,'Invoerblad heterogene watergang'!$M$13,IF(A195&lt;='Invoerblad heterogene watergang'!$H$14,'Invoerblad heterogene watergang'!$M$14,IF(A195&lt;='Invoerblad heterogene watergang'!$H$15,'Invoerblad heterogene watergang'!$M$15,IF(A195&lt;='Invoerblad heterogene watergang'!$H$16,'Invoerblad heterogene watergang'!$M$16,IF(A195&lt;='Invoerblad heterogene watergang'!$H$17,'Invoerblad heterogene watergang'!$M$17,""))))))))))</f>
        <v>Begroeiing volgt bodemverloop</v>
      </c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67"/>
      <c r="AD195" s="23"/>
      <c r="AE195" s="23"/>
    </row>
    <row r="196" spans="1:31" s="103" customFormat="1" x14ac:dyDescent="0.35">
      <c r="A196" s="24">
        <f>IF(A195="","",IF((A195+1)&gt;MAX('Invoerblad heterogene watergang'!$H$9:$H$17),"",'Uitgebreide invoer'!A195+(MAX('Invoerblad heterogene watergang'!$H$9:$H$17)/1000)))</f>
        <v>134.40000000000026</v>
      </c>
      <c r="B196" s="23">
        <f>IF(A196&lt;='Invoerblad heterogene watergang'!$H$9,'Invoerblad heterogene watergang'!$J$9,IF(A196&lt;='Invoerblad heterogene watergang'!$H$10,'Invoerblad heterogene watergang'!$J$10,IF(A196&lt;='Invoerblad heterogene watergang'!$H$11,'Invoerblad heterogene watergang'!$J$11,IF(A196&lt;='Invoerblad heterogene watergang'!$H$12,'Invoerblad heterogene watergang'!$J$12,IF(A196&lt;='Invoerblad heterogene watergang'!$H$13,'Invoerblad heterogene watergang'!$J$13,IF(A196&lt;='Invoerblad heterogene watergang'!$H$14,'Invoerblad heterogene watergang'!$J$14,IF(A196&lt;='Invoerblad heterogene watergang'!$H$15,'Invoerblad heterogene watergang'!$J$15,IF(A196&lt;='Invoerblad heterogene watergang'!$H$16,'Invoerblad heterogene watergang'!$J$16,IF(A196&lt;='Invoerblad heterogene watergang'!$H$17,'Invoerblad heterogene watergang'!$J$17,"")))))))))</f>
        <v>0.3</v>
      </c>
      <c r="C196" s="23" t="str">
        <f>IF(A196&lt;='Invoerblad heterogene watergang'!$H$9,'Invoerblad heterogene watergang'!$K$9,IF(A196&lt;='Invoerblad heterogene watergang'!$H$10,'Invoerblad heterogene watergang'!$K$10,IF(A196&lt;='Invoerblad heterogene watergang'!$H$11,'Invoerblad heterogene watergang'!$K$11,IF(A196&lt;='Invoerblad heterogene watergang'!$H$12,'Invoerblad heterogene watergang'!$K$12,IF(A196&lt;='Invoerblad heterogene watergang'!$H$13,'Invoerblad heterogene watergang'!$K$13,IF(A196&lt;='Invoerblad heterogene watergang'!$H$14,'Invoerblad heterogene watergang'!$K$14,IF(A196&lt;='Invoerblad heterogene watergang'!$H$15,'Invoerblad heterogene watergang'!$K$15,IF(A196&lt;='Invoerblad heterogene watergang'!$H$16,'Invoerblad heterogene watergang'!$K$16,IF(A196&lt;='Invoerblad heterogene watergang'!$H$17,'Invoerblad heterogene watergang'!$K$17,"")))))))))</f>
        <v>30 - Grasachtigen en ondergedoken soorten</v>
      </c>
      <c r="D196" s="23">
        <f t="shared" si="2"/>
        <v>30</v>
      </c>
      <c r="E196" s="23">
        <f>'Invoerblad heterogene watergang'!$F$9</f>
        <v>1.5</v>
      </c>
      <c r="F196" s="23">
        <f>'Invoerblad heterogene watergang'!$E$9</f>
        <v>1.2</v>
      </c>
      <c r="G196" s="23">
        <f>'Invoerblad heterogene watergang'!$B$9</f>
        <v>1.2</v>
      </c>
      <c r="H196" s="23">
        <f>'Invoerblad heterogene watergang'!$C$9</f>
        <v>1</v>
      </c>
      <c r="I196" s="23">
        <f>IF(B196="","",IF(A196&lt;='Invoerblad heterogene watergang'!$H$9,'Invoerblad heterogene watergang'!$N$9,IF(A196&lt;='Invoerblad heterogene watergang'!$H$10,'Invoerblad heterogene watergang'!$N$10,IF(A196&lt;='Invoerblad heterogene watergang'!$H$11,'Invoerblad heterogene watergang'!$N$11,IF(A196&lt;='Invoerblad heterogene watergang'!$H$12,'Invoerblad heterogene watergang'!$N$12,IF(A196&lt;='Invoerblad heterogene watergang'!$H$13,'Invoerblad heterogene watergang'!$N$13,IF(A196&lt;='Invoerblad heterogene watergang'!$H$14,'Invoerblad heterogene watergang'!$N$14,IF(A196&lt;='Invoerblad heterogene watergang'!$H$15,'Invoerblad heterogene watergang'!$N$15,IF(A196&lt;='Invoerblad heterogene watergang'!$H$16,'Invoerblad heterogene watergang'!$N$16,IF(A196&lt;='Invoerblad heterogene watergang'!$H$17,'Invoerblad heterogene watergang'!$N$17,""))))))))))</f>
        <v>1</v>
      </c>
      <c r="J196" s="23" t="str">
        <f>IF(A196&lt;='Invoerblad heterogene watergang'!$H$9,'Invoerblad heterogene watergang'!$O$9,IF(A196&lt;='Invoerblad heterogene watergang'!$H$10,'Invoerblad heterogene watergang'!$O$10,IF(A196&lt;='Invoerblad heterogene watergang'!$H$11,'Invoerblad heterogene watergang'!$O$11,IF(A196&lt;='Invoerblad heterogene watergang'!$H$12,'Invoerblad heterogene watergang'!$O$12,IF(A196&lt;='Invoerblad heterogene watergang'!$H$13,'Invoerblad heterogene watergang'!$O$13,IF(A196&lt;='Invoerblad heterogene watergang'!$H$14,'Invoerblad heterogene watergang'!$O$14,IF(A196&lt;='Invoerblad heterogene watergang'!$H$15,'Invoerblad heterogene watergang'!$O$15,IF(A196&lt;='Invoerblad heterogene watergang'!$H$16,'Invoerblad heterogene watergang'!$O$16,IF(A196&lt;='Invoerblad heterogene watergang'!$H$17,'Invoerblad heterogene watergang'!$O$17,"")))))))))</f>
        <v>Nee</v>
      </c>
      <c r="K196" s="23">
        <f>(IF(A196&lt;='Invoerblad heterogene watergang'!$H$9,'Invoerblad heterogene watergang'!$L$9,IF(A196&lt;='Invoerblad heterogene watergang'!$H$10,'Invoerblad heterogene watergang'!$L$10,IF(A196&lt;='Invoerblad heterogene watergang'!$H$11,'Invoerblad heterogene watergang'!$L$11,IF(A196&lt;='Invoerblad heterogene watergang'!$H$12,'Invoerblad heterogene watergang'!$L$12,IF(A196&lt;='Invoerblad heterogene watergang'!$H$13,'Invoerblad heterogene watergang'!$L$13,IF(A196&lt;='Invoerblad heterogene watergang'!$H$14,'Invoerblad heterogene watergang'!$L$14,IF(A196&lt;='Invoerblad heterogene watergang'!$H$15,'Invoerblad heterogene watergang'!$L$15,IF(A196&lt;='Invoerblad heterogene watergang'!$H$16,'Invoerblad heterogene watergang'!$L$16,IF(A196&lt;='Invoerblad heterogene watergang'!$H$17,'Invoerblad heterogene watergang'!$L$17,""))))))))))</f>
        <v>100</v>
      </c>
      <c r="L196" s="23" t="str">
        <f>(IF(A196&lt;='Invoerblad heterogene watergang'!$H$9,'Invoerblad heterogene watergang'!$M$9,IF(A196&lt;='Invoerblad heterogene watergang'!$H$10,'Invoerblad heterogene watergang'!$M$10,IF(A196&lt;='Invoerblad heterogene watergang'!$H$11,'Invoerblad heterogene watergang'!$M$11,IF(A196&lt;='Invoerblad heterogene watergang'!$H$12,'Invoerblad heterogene watergang'!$M$12,IF(A196&lt;='Invoerblad heterogene watergang'!$H$13,'Invoerblad heterogene watergang'!$M$13,IF(A196&lt;='Invoerblad heterogene watergang'!$H$14,'Invoerblad heterogene watergang'!$M$14,IF(A196&lt;='Invoerblad heterogene watergang'!$H$15,'Invoerblad heterogene watergang'!$M$15,IF(A196&lt;='Invoerblad heterogene watergang'!$H$16,'Invoerblad heterogene watergang'!$M$16,IF(A196&lt;='Invoerblad heterogene watergang'!$H$17,'Invoerblad heterogene watergang'!$M$17,""))))))))))</f>
        <v>Begroeiing volgt bodemverloop</v>
      </c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67"/>
      <c r="AD196" s="23"/>
      <c r="AE196" s="23"/>
    </row>
    <row r="197" spans="1:31" s="103" customFormat="1" x14ac:dyDescent="0.35">
      <c r="A197" s="24">
        <f>IF(A196="","",IF((A196+1)&gt;MAX('Invoerblad heterogene watergang'!$H$9:$H$17),"",'Uitgebreide invoer'!A196+(MAX('Invoerblad heterogene watergang'!$H$9:$H$17)/1000)))</f>
        <v>135.10000000000025</v>
      </c>
      <c r="B197" s="23">
        <f>IF(A197&lt;='Invoerblad heterogene watergang'!$H$9,'Invoerblad heterogene watergang'!$J$9,IF(A197&lt;='Invoerblad heterogene watergang'!$H$10,'Invoerblad heterogene watergang'!$J$10,IF(A197&lt;='Invoerblad heterogene watergang'!$H$11,'Invoerblad heterogene watergang'!$J$11,IF(A197&lt;='Invoerblad heterogene watergang'!$H$12,'Invoerblad heterogene watergang'!$J$12,IF(A197&lt;='Invoerblad heterogene watergang'!$H$13,'Invoerblad heterogene watergang'!$J$13,IF(A197&lt;='Invoerblad heterogene watergang'!$H$14,'Invoerblad heterogene watergang'!$J$14,IF(A197&lt;='Invoerblad heterogene watergang'!$H$15,'Invoerblad heterogene watergang'!$J$15,IF(A197&lt;='Invoerblad heterogene watergang'!$H$16,'Invoerblad heterogene watergang'!$J$16,IF(A197&lt;='Invoerblad heterogene watergang'!$H$17,'Invoerblad heterogene watergang'!$J$17,"")))))))))</f>
        <v>0.3</v>
      </c>
      <c r="C197" s="23" t="str">
        <f>IF(A197&lt;='Invoerblad heterogene watergang'!$H$9,'Invoerblad heterogene watergang'!$K$9,IF(A197&lt;='Invoerblad heterogene watergang'!$H$10,'Invoerblad heterogene watergang'!$K$10,IF(A197&lt;='Invoerblad heterogene watergang'!$H$11,'Invoerblad heterogene watergang'!$K$11,IF(A197&lt;='Invoerblad heterogene watergang'!$H$12,'Invoerblad heterogene watergang'!$K$12,IF(A197&lt;='Invoerblad heterogene watergang'!$H$13,'Invoerblad heterogene watergang'!$K$13,IF(A197&lt;='Invoerblad heterogene watergang'!$H$14,'Invoerblad heterogene watergang'!$K$14,IF(A197&lt;='Invoerblad heterogene watergang'!$H$15,'Invoerblad heterogene watergang'!$K$15,IF(A197&lt;='Invoerblad heterogene watergang'!$H$16,'Invoerblad heterogene watergang'!$K$16,IF(A197&lt;='Invoerblad heterogene watergang'!$H$17,'Invoerblad heterogene watergang'!$K$17,"")))))))))</f>
        <v>30 - Grasachtigen en ondergedoken soorten</v>
      </c>
      <c r="D197" s="23">
        <f t="shared" ref="D197:D260" si="3">IF(C197="100 - Riet",100,IF(C197="200 - Drijvend fonteinkruid",200,IF(C197="250 - Gele plomp",250,IF(C197="500 - Waterlelie",500,IF(C197="700 - Watergentiaan",700,30)))))</f>
        <v>30</v>
      </c>
      <c r="E197" s="23">
        <f>'Invoerblad heterogene watergang'!$F$9</f>
        <v>1.5</v>
      </c>
      <c r="F197" s="23">
        <f>'Invoerblad heterogene watergang'!$E$9</f>
        <v>1.2</v>
      </c>
      <c r="G197" s="23">
        <f>'Invoerblad heterogene watergang'!$B$9</f>
        <v>1.2</v>
      </c>
      <c r="H197" s="23">
        <f>'Invoerblad heterogene watergang'!$C$9</f>
        <v>1</v>
      </c>
      <c r="I197" s="23">
        <f>IF(B197="","",IF(A197&lt;='Invoerblad heterogene watergang'!$H$9,'Invoerblad heterogene watergang'!$N$9,IF(A197&lt;='Invoerblad heterogene watergang'!$H$10,'Invoerblad heterogene watergang'!$N$10,IF(A197&lt;='Invoerblad heterogene watergang'!$H$11,'Invoerblad heterogene watergang'!$N$11,IF(A197&lt;='Invoerblad heterogene watergang'!$H$12,'Invoerblad heterogene watergang'!$N$12,IF(A197&lt;='Invoerblad heterogene watergang'!$H$13,'Invoerblad heterogene watergang'!$N$13,IF(A197&lt;='Invoerblad heterogene watergang'!$H$14,'Invoerblad heterogene watergang'!$N$14,IF(A197&lt;='Invoerblad heterogene watergang'!$H$15,'Invoerblad heterogene watergang'!$N$15,IF(A197&lt;='Invoerblad heterogene watergang'!$H$16,'Invoerblad heterogene watergang'!$N$16,IF(A197&lt;='Invoerblad heterogene watergang'!$H$17,'Invoerblad heterogene watergang'!$N$17,""))))))))))</f>
        <v>1</v>
      </c>
      <c r="J197" s="23" t="str">
        <f>IF(A197&lt;='Invoerblad heterogene watergang'!$H$9,'Invoerblad heterogene watergang'!$O$9,IF(A197&lt;='Invoerblad heterogene watergang'!$H$10,'Invoerblad heterogene watergang'!$O$10,IF(A197&lt;='Invoerblad heterogene watergang'!$H$11,'Invoerblad heterogene watergang'!$O$11,IF(A197&lt;='Invoerblad heterogene watergang'!$H$12,'Invoerblad heterogene watergang'!$O$12,IF(A197&lt;='Invoerblad heterogene watergang'!$H$13,'Invoerblad heterogene watergang'!$O$13,IF(A197&lt;='Invoerblad heterogene watergang'!$H$14,'Invoerblad heterogene watergang'!$O$14,IF(A197&lt;='Invoerblad heterogene watergang'!$H$15,'Invoerblad heterogene watergang'!$O$15,IF(A197&lt;='Invoerblad heterogene watergang'!$H$16,'Invoerblad heterogene watergang'!$O$16,IF(A197&lt;='Invoerblad heterogene watergang'!$H$17,'Invoerblad heterogene watergang'!$O$17,"")))))))))</f>
        <v>Nee</v>
      </c>
      <c r="K197" s="23">
        <f>(IF(A197&lt;='Invoerblad heterogene watergang'!$H$9,'Invoerblad heterogene watergang'!$L$9,IF(A197&lt;='Invoerblad heterogene watergang'!$H$10,'Invoerblad heterogene watergang'!$L$10,IF(A197&lt;='Invoerblad heterogene watergang'!$H$11,'Invoerblad heterogene watergang'!$L$11,IF(A197&lt;='Invoerblad heterogene watergang'!$H$12,'Invoerblad heterogene watergang'!$L$12,IF(A197&lt;='Invoerblad heterogene watergang'!$H$13,'Invoerblad heterogene watergang'!$L$13,IF(A197&lt;='Invoerblad heterogene watergang'!$H$14,'Invoerblad heterogene watergang'!$L$14,IF(A197&lt;='Invoerblad heterogene watergang'!$H$15,'Invoerblad heterogene watergang'!$L$15,IF(A197&lt;='Invoerblad heterogene watergang'!$H$16,'Invoerblad heterogene watergang'!$L$16,IF(A197&lt;='Invoerblad heterogene watergang'!$H$17,'Invoerblad heterogene watergang'!$L$17,""))))))))))</f>
        <v>100</v>
      </c>
      <c r="L197" s="23" t="str">
        <f>(IF(A197&lt;='Invoerblad heterogene watergang'!$H$9,'Invoerblad heterogene watergang'!$M$9,IF(A197&lt;='Invoerblad heterogene watergang'!$H$10,'Invoerblad heterogene watergang'!$M$10,IF(A197&lt;='Invoerblad heterogene watergang'!$H$11,'Invoerblad heterogene watergang'!$M$11,IF(A197&lt;='Invoerblad heterogene watergang'!$H$12,'Invoerblad heterogene watergang'!$M$12,IF(A197&lt;='Invoerblad heterogene watergang'!$H$13,'Invoerblad heterogene watergang'!$M$13,IF(A197&lt;='Invoerblad heterogene watergang'!$H$14,'Invoerblad heterogene watergang'!$M$14,IF(A197&lt;='Invoerblad heterogene watergang'!$H$15,'Invoerblad heterogene watergang'!$M$15,IF(A197&lt;='Invoerblad heterogene watergang'!$H$16,'Invoerblad heterogene watergang'!$M$16,IF(A197&lt;='Invoerblad heterogene watergang'!$H$17,'Invoerblad heterogene watergang'!$M$17,""))))))))))</f>
        <v>Begroeiing volgt bodemverloop</v>
      </c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67"/>
      <c r="AD197" s="23"/>
      <c r="AE197" s="23"/>
    </row>
    <row r="198" spans="1:31" s="103" customFormat="1" x14ac:dyDescent="0.35">
      <c r="A198" s="24">
        <f>IF(A197="","",IF((A197+1)&gt;MAX('Invoerblad heterogene watergang'!$H$9:$H$17),"",'Uitgebreide invoer'!A197+(MAX('Invoerblad heterogene watergang'!$H$9:$H$17)/1000)))</f>
        <v>135.80000000000024</v>
      </c>
      <c r="B198" s="23">
        <f>IF(A198&lt;='Invoerblad heterogene watergang'!$H$9,'Invoerblad heterogene watergang'!$J$9,IF(A198&lt;='Invoerblad heterogene watergang'!$H$10,'Invoerblad heterogene watergang'!$J$10,IF(A198&lt;='Invoerblad heterogene watergang'!$H$11,'Invoerblad heterogene watergang'!$J$11,IF(A198&lt;='Invoerblad heterogene watergang'!$H$12,'Invoerblad heterogene watergang'!$J$12,IF(A198&lt;='Invoerblad heterogene watergang'!$H$13,'Invoerblad heterogene watergang'!$J$13,IF(A198&lt;='Invoerblad heterogene watergang'!$H$14,'Invoerblad heterogene watergang'!$J$14,IF(A198&lt;='Invoerblad heterogene watergang'!$H$15,'Invoerblad heterogene watergang'!$J$15,IF(A198&lt;='Invoerblad heterogene watergang'!$H$16,'Invoerblad heterogene watergang'!$J$16,IF(A198&lt;='Invoerblad heterogene watergang'!$H$17,'Invoerblad heterogene watergang'!$J$17,"")))))))))</f>
        <v>0.3</v>
      </c>
      <c r="C198" s="23" t="str">
        <f>IF(A198&lt;='Invoerblad heterogene watergang'!$H$9,'Invoerblad heterogene watergang'!$K$9,IF(A198&lt;='Invoerblad heterogene watergang'!$H$10,'Invoerblad heterogene watergang'!$K$10,IF(A198&lt;='Invoerblad heterogene watergang'!$H$11,'Invoerblad heterogene watergang'!$K$11,IF(A198&lt;='Invoerblad heterogene watergang'!$H$12,'Invoerblad heterogene watergang'!$K$12,IF(A198&lt;='Invoerblad heterogene watergang'!$H$13,'Invoerblad heterogene watergang'!$K$13,IF(A198&lt;='Invoerblad heterogene watergang'!$H$14,'Invoerblad heterogene watergang'!$K$14,IF(A198&lt;='Invoerblad heterogene watergang'!$H$15,'Invoerblad heterogene watergang'!$K$15,IF(A198&lt;='Invoerblad heterogene watergang'!$H$16,'Invoerblad heterogene watergang'!$K$16,IF(A198&lt;='Invoerblad heterogene watergang'!$H$17,'Invoerblad heterogene watergang'!$K$17,"")))))))))</f>
        <v>30 - Grasachtigen en ondergedoken soorten</v>
      </c>
      <c r="D198" s="23">
        <f t="shared" si="3"/>
        <v>30</v>
      </c>
      <c r="E198" s="23">
        <f>'Invoerblad heterogene watergang'!$F$9</f>
        <v>1.5</v>
      </c>
      <c r="F198" s="23">
        <f>'Invoerblad heterogene watergang'!$E$9</f>
        <v>1.2</v>
      </c>
      <c r="G198" s="23">
        <f>'Invoerblad heterogene watergang'!$B$9</f>
        <v>1.2</v>
      </c>
      <c r="H198" s="23">
        <f>'Invoerblad heterogene watergang'!$C$9</f>
        <v>1</v>
      </c>
      <c r="I198" s="23">
        <f>IF(B198="","",IF(A198&lt;='Invoerblad heterogene watergang'!$H$9,'Invoerblad heterogene watergang'!$N$9,IF(A198&lt;='Invoerblad heterogene watergang'!$H$10,'Invoerblad heterogene watergang'!$N$10,IF(A198&lt;='Invoerblad heterogene watergang'!$H$11,'Invoerblad heterogene watergang'!$N$11,IF(A198&lt;='Invoerblad heterogene watergang'!$H$12,'Invoerblad heterogene watergang'!$N$12,IF(A198&lt;='Invoerblad heterogene watergang'!$H$13,'Invoerblad heterogene watergang'!$N$13,IF(A198&lt;='Invoerblad heterogene watergang'!$H$14,'Invoerblad heterogene watergang'!$N$14,IF(A198&lt;='Invoerblad heterogene watergang'!$H$15,'Invoerblad heterogene watergang'!$N$15,IF(A198&lt;='Invoerblad heterogene watergang'!$H$16,'Invoerblad heterogene watergang'!$N$16,IF(A198&lt;='Invoerblad heterogene watergang'!$H$17,'Invoerblad heterogene watergang'!$N$17,""))))))))))</f>
        <v>1</v>
      </c>
      <c r="J198" s="23" t="str">
        <f>IF(A198&lt;='Invoerblad heterogene watergang'!$H$9,'Invoerblad heterogene watergang'!$O$9,IF(A198&lt;='Invoerblad heterogene watergang'!$H$10,'Invoerblad heterogene watergang'!$O$10,IF(A198&lt;='Invoerblad heterogene watergang'!$H$11,'Invoerblad heterogene watergang'!$O$11,IF(A198&lt;='Invoerblad heterogene watergang'!$H$12,'Invoerblad heterogene watergang'!$O$12,IF(A198&lt;='Invoerblad heterogene watergang'!$H$13,'Invoerblad heterogene watergang'!$O$13,IF(A198&lt;='Invoerblad heterogene watergang'!$H$14,'Invoerblad heterogene watergang'!$O$14,IF(A198&lt;='Invoerblad heterogene watergang'!$H$15,'Invoerblad heterogene watergang'!$O$15,IF(A198&lt;='Invoerblad heterogene watergang'!$H$16,'Invoerblad heterogene watergang'!$O$16,IF(A198&lt;='Invoerblad heterogene watergang'!$H$17,'Invoerblad heterogene watergang'!$O$17,"")))))))))</f>
        <v>Nee</v>
      </c>
      <c r="K198" s="23">
        <f>(IF(A198&lt;='Invoerblad heterogene watergang'!$H$9,'Invoerblad heterogene watergang'!$L$9,IF(A198&lt;='Invoerblad heterogene watergang'!$H$10,'Invoerblad heterogene watergang'!$L$10,IF(A198&lt;='Invoerblad heterogene watergang'!$H$11,'Invoerblad heterogene watergang'!$L$11,IF(A198&lt;='Invoerblad heterogene watergang'!$H$12,'Invoerblad heterogene watergang'!$L$12,IF(A198&lt;='Invoerblad heterogene watergang'!$H$13,'Invoerblad heterogene watergang'!$L$13,IF(A198&lt;='Invoerblad heterogene watergang'!$H$14,'Invoerblad heterogene watergang'!$L$14,IF(A198&lt;='Invoerblad heterogene watergang'!$H$15,'Invoerblad heterogene watergang'!$L$15,IF(A198&lt;='Invoerblad heterogene watergang'!$H$16,'Invoerblad heterogene watergang'!$L$16,IF(A198&lt;='Invoerblad heterogene watergang'!$H$17,'Invoerblad heterogene watergang'!$L$17,""))))))))))</f>
        <v>100</v>
      </c>
      <c r="L198" s="23" t="str">
        <f>(IF(A198&lt;='Invoerblad heterogene watergang'!$H$9,'Invoerblad heterogene watergang'!$M$9,IF(A198&lt;='Invoerblad heterogene watergang'!$H$10,'Invoerblad heterogene watergang'!$M$10,IF(A198&lt;='Invoerblad heterogene watergang'!$H$11,'Invoerblad heterogene watergang'!$M$11,IF(A198&lt;='Invoerblad heterogene watergang'!$H$12,'Invoerblad heterogene watergang'!$M$12,IF(A198&lt;='Invoerblad heterogene watergang'!$H$13,'Invoerblad heterogene watergang'!$M$13,IF(A198&lt;='Invoerblad heterogene watergang'!$H$14,'Invoerblad heterogene watergang'!$M$14,IF(A198&lt;='Invoerblad heterogene watergang'!$H$15,'Invoerblad heterogene watergang'!$M$15,IF(A198&lt;='Invoerblad heterogene watergang'!$H$16,'Invoerblad heterogene watergang'!$M$16,IF(A198&lt;='Invoerblad heterogene watergang'!$H$17,'Invoerblad heterogene watergang'!$M$17,""))))))))))</f>
        <v>Begroeiing volgt bodemverloop</v>
      </c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67"/>
      <c r="AD198" s="23"/>
      <c r="AE198" s="23"/>
    </row>
    <row r="199" spans="1:31" s="103" customFormat="1" x14ac:dyDescent="0.35">
      <c r="A199" s="24">
        <f>IF(A198="","",IF((A198+1)&gt;MAX('Invoerblad heterogene watergang'!$H$9:$H$17),"",'Uitgebreide invoer'!A198+(MAX('Invoerblad heterogene watergang'!$H$9:$H$17)/1000)))</f>
        <v>136.50000000000023</v>
      </c>
      <c r="B199" s="23">
        <f>IF(A199&lt;='Invoerblad heterogene watergang'!$H$9,'Invoerblad heterogene watergang'!$J$9,IF(A199&lt;='Invoerblad heterogene watergang'!$H$10,'Invoerblad heterogene watergang'!$J$10,IF(A199&lt;='Invoerblad heterogene watergang'!$H$11,'Invoerblad heterogene watergang'!$J$11,IF(A199&lt;='Invoerblad heterogene watergang'!$H$12,'Invoerblad heterogene watergang'!$J$12,IF(A199&lt;='Invoerblad heterogene watergang'!$H$13,'Invoerblad heterogene watergang'!$J$13,IF(A199&lt;='Invoerblad heterogene watergang'!$H$14,'Invoerblad heterogene watergang'!$J$14,IF(A199&lt;='Invoerblad heterogene watergang'!$H$15,'Invoerblad heterogene watergang'!$J$15,IF(A199&lt;='Invoerblad heterogene watergang'!$H$16,'Invoerblad heterogene watergang'!$J$16,IF(A199&lt;='Invoerblad heterogene watergang'!$H$17,'Invoerblad heterogene watergang'!$J$17,"")))))))))</f>
        <v>0.3</v>
      </c>
      <c r="C199" s="23" t="str">
        <f>IF(A199&lt;='Invoerblad heterogene watergang'!$H$9,'Invoerblad heterogene watergang'!$K$9,IF(A199&lt;='Invoerblad heterogene watergang'!$H$10,'Invoerblad heterogene watergang'!$K$10,IF(A199&lt;='Invoerblad heterogene watergang'!$H$11,'Invoerblad heterogene watergang'!$K$11,IF(A199&lt;='Invoerblad heterogene watergang'!$H$12,'Invoerblad heterogene watergang'!$K$12,IF(A199&lt;='Invoerblad heterogene watergang'!$H$13,'Invoerblad heterogene watergang'!$K$13,IF(A199&lt;='Invoerblad heterogene watergang'!$H$14,'Invoerblad heterogene watergang'!$K$14,IF(A199&lt;='Invoerblad heterogene watergang'!$H$15,'Invoerblad heterogene watergang'!$K$15,IF(A199&lt;='Invoerblad heterogene watergang'!$H$16,'Invoerblad heterogene watergang'!$K$16,IF(A199&lt;='Invoerblad heterogene watergang'!$H$17,'Invoerblad heterogene watergang'!$K$17,"")))))))))</f>
        <v>30 - Grasachtigen en ondergedoken soorten</v>
      </c>
      <c r="D199" s="23">
        <f t="shared" si="3"/>
        <v>30</v>
      </c>
      <c r="E199" s="23">
        <f>'Invoerblad heterogene watergang'!$F$9</f>
        <v>1.5</v>
      </c>
      <c r="F199" s="23">
        <f>'Invoerblad heterogene watergang'!$E$9</f>
        <v>1.2</v>
      </c>
      <c r="G199" s="23">
        <f>'Invoerblad heterogene watergang'!$B$9</f>
        <v>1.2</v>
      </c>
      <c r="H199" s="23">
        <f>'Invoerblad heterogene watergang'!$C$9</f>
        <v>1</v>
      </c>
      <c r="I199" s="23">
        <f>IF(B199="","",IF(A199&lt;='Invoerblad heterogene watergang'!$H$9,'Invoerblad heterogene watergang'!$N$9,IF(A199&lt;='Invoerblad heterogene watergang'!$H$10,'Invoerblad heterogene watergang'!$N$10,IF(A199&lt;='Invoerblad heterogene watergang'!$H$11,'Invoerblad heterogene watergang'!$N$11,IF(A199&lt;='Invoerblad heterogene watergang'!$H$12,'Invoerblad heterogene watergang'!$N$12,IF(A199&lt;='Invoerblad heterogene watergang'!$H$13,'Invoerblad heterogene watergang'!$N$13,IF(A199&lt;='Invoerblad heterogene watergang'!$H$14,'Invoerblad heterogene watergang'!$N$14,IF(A199&lt;='Invoerblad heterogene watergang'!$H$15,'Invoerblad heterogene watergang'!$N$15,IF(A199&lt;='Invoerblad heterogene watergang'!$H$16,'Invoerblad heterogene watergang'!$N$16,IF(A199&lt;='Invoerblad heterogene watergang'!$H$17,'Invoerblad heterogene watergang'!$N$17,""))))))))))</f>
        <v>1</v>
      </c>
      <c r="J199" s="23" t="str">
        <f>IF(A199&lt;='Invoerblad heterogene watergang'!$H$9,'Invoerblad heterogene watergang'!$O$9,IF(A199&lt;='Invoerblad heterogene watergang'!$H$10,'Invoerblad heterogene watergang'!$O$10,IF(A199&lt;='Invoerblad heterogene watergang'!$H$11,'Invoerblad heterogene watergang'!$O$11,IF(A199&lt;='Invoerblad heterogene watergang'!$H$12,'Invoerblad heterogene watergang'!$O$12,IF(A199&lt;='Invoerblad heterogene watergang'!$H$13,'Invoerblad heterogene watergang'!$O$13,IF(A199&lt;='Invoerblad heterogene watergang'!$H$14,'Invoerblad heterogene watergang'!$O$14,IF(A199&lt;='Invoerblad heterogene watergang'!$H$15,'Invoerblad heterogene watergang'!$O$15,IF(A199&lt;='Invoerblad heterogene watergang'!$H$16,'Invoerblad heterogene watergang'!$O$16,IF(A199&lt;='Invoerblad heterogene watergang'!$H$17,'Invoerblad heterogene watergang'!$O$17,"")))))))))</f>
        <v>Nee</v>
      </c>
      <c r="K199" s="23">
        <f>(IF(A199&lt;='Invoerblad heterogene watergang'!$H$9,'Invoerblad heterogene watergang'!$L$9,IF(A199&lt;='Invoerblad heterogene watergang'!$H$10,'Invoerblad heterogene watergang'!$L$10,IF(A199&lt;='Invoerblad heterogene watergang'!$H$11,'Invoerblad heterogene watergang'!$L$11,IF(A199&lt;='Invoerblad heterogene watergang'!$H$12,'Invoerblad heterogene watergang'!$L$12,IF(A199&lt;='Invoerblad heterogene watergang'!$H$13,'Invoerblad heterogene watergang'!$L$13,IF(A199&lt;='Invoerblad heterogene watergang'!$H$14,'Invoerblad heterogene watergang'!$L$14,IF(A199&lt;='Invoerblad heterogene watergang'!$H$15,'Invoerblad heterogene watergang'!$L$15,IF(A199&lt;='Invoerblad heterogene watergang'!$H$16,'Invoerblad heterogene watergang'!$L$16,IF(A199&lt;='Invoerblad heterogene watergang'!$H$17,'Invoerblad heterogene watergang'!$L$17,""))))))))))</f>
        <v>100</v>
      </c>
      <c r="L199" s="23" t="str">
        <f>(IF(A199&lt;='Invoerblad heterogene watergang'!$H$9,'Invoerblad heterogene watergang'!$M$9,IF(A199&lt;='Invoerblad heterogene watergang'!$H$10,'Invoerblad heterogene watergang'!$M$10,IF(A199&lt;='Invoerblad heterogene watergang'!$H$11,'Invoerblad heterogene watergang'!$M$11,IF(A199&lt;='Invoerblad heterogene watergang'!$H$12,'Invoerblad heterogene watergang'!$M$12,IF(A199&lt;='Invoerblad heterogene watergang'!$H$13,'Invoerblad heterogene watergang'!$M$13,IF(A199&lt;='Invoerblad heterogene watergang'!$H$14,'Invoerblad heterogene watergang'!$M$14,IF(A199&lt;='Invoerblad heterogene watergang'!$H$15,'Invoerblad heterogene watergang'!$M$15,IF(A199&lt;='Invoerblad heterogene watergang'!$H$16,'Invoerblad heterogene watergang'!$M$16,IF(A199&lt;='Invoerblad heterogene watergang'!$H$17,'Invoerblad heterogene watergang'!$M$17,""))))))))))</f>
        <v>Begroeiing volgt bodemverloop</v>
      </c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67"/>
      <c r="AD199" s="23"/>
      <c r="AE199" s="23"/>
    </row>
    <row r="200" spans="1:31" s="103" customFormat="1" x14ac:dyDescent="0.35">
      <c r="A200" s="24">
        <f>IF(A199="","",IF((A199+1)&gt;MAX('Invoerblad heterogene watergang'!$H$9:$H$17),"",'Uitgebreide invoer'!A199+(MAX('Invoerblad heterogene watergang'!$H$9:$H$17)/1000)))</f>
        <v>137.20000000000022</v>
      </c>
      <c r="B200" s="23">
        <f>IF(A200&lt;='Invoerblad heterogene watergang'!$H$9,'Invoerblad heterogene watergang'!$J$9,IF(A200&lt;='Invoerblad heterogene watergang'!$H$10,'Invoerblad heterogene watergang'!$J$10,IF(A200&lt;='Invoerblad heterogene watergang'!$H$11,'Invoerblad heterogene watergang'!$J$11,IF(A200&lt;='Invoerblad heterogene watergang'!$H$12,'Invoerblad heterogene watergang'!$J$12,IF(A200&lt;='Invoerblad heterogene watergang'!$H$13,'Invoerblad heterogene watergang'!$J$13,IF(A200&lt;='Invoerblad heterogene watergang'!$H$14,'Invoerblad heterogene watergang'!$J$14,IF(A200&lt;='Invoerblad heterogene watergang'!$H$15,'Invoerblad heterogene watergang'!$J$15,IF(A200&lt;='Invoerblad heterogene watergang'!$H$16,'Invoerblad heterogene watergang'!$J$16,IF(A200&lt;='Invoerblad heterogene watergang'!$H$17,'Invoerblad heterogene watergang'!$J$17,"")))))))))</f>
        <v>0.3</v>
      </c>
      <c r="C200" s="23" t="str">
        <f>IF(A200&lt;='Invoerblad heterogene watergang'!$H$9,'Invoerblad heterogene watergang'!$K$9,IF(A200&lt;='Invoerblad heterogene watergang'!$H$10,'Invoerblad heterogene watergang'!$K$10,IF(A200&lt;='Invoerblad heterogene watergang'!$H$11,'Invoerblad heterogene watergang'!$K$11,IF(A200&lt;='Invoerblad heterogene watergang'!$H$12,'Invoerblad heterogene watergang'!$K$12,IF(A200&lt;='Invoerblad heterogene watergang'!$H$13,'Invoerblad heterogene watergang'!$K$13,IF(A200&lt;='Invoerblad heterogene watergang'!$H$14,'Invoerblad heterogene watergang'!$K$14,IF(A200&lt;='Invoerblad heterogene watergang'!$H$15,'Invoerblad heterogene watergang'!$K$15,IF(A200&lt;='Invoerblad heterogene watergang'!$H$16,'Invoerblad heterogene watergang'!$K$16,IF(A200&lt;='Invoerblad heterogene watergang'!$H$17,'Invoerblad heterogene watergang'!$K$17,"")))))))))</f>
        <v>30 - Grasachtigen en ondergedoken soorten</v>
      </c>
      <c r="D200" s="23">
        <f t="shared" si="3"/>
        <v>30</v>
      </c>
      <c r="E200" s="23">
        <f>'Invoerblad heterogene watergang'!$F$9</f>
        <v>1.5</v>
      </c>
      <c r="F200" s="23">
        <f>'Invoerblad heterogene watergang'!$E$9</f>
        <v>1.2</v>
      </c>
      <c r="G200" s="23">
        <f>'Invoerblad heterogene watergang'!$B$9</f>
        <v>1.2</v>
      </c>
      <c r="H200" s="23">
        <f>'Invoerblad heterogene watergang'!$C$9</f>
        <v>1</v>
      </c>
      <c r="I200" s="23">
        <f>IF(B200="","",IF(A200&lt;='Invoerblad heterogene watergang'!$H$9,'Invoerblad heterogene watergang'!$N$9,IF(A200&lt;='Invoerblad heterogene watergang'!$H$10,'Invoerblad heterogene watergang'!$N$10,IF(A200&lt;='Invoerblad heterogene watergang'!$H$11,'Invoerblad heterogene watergang'!$N$11,IF(A200&lt;='Invoerblad heterogene watergang'!$H$12,'Invoerblad heterogene watergang'!$N$12,IF(A200&lt;='Invoerblad heterogene watergang'!$H$13,'Invoerblad heterogene watergang'!$N$13,IF(A200&lt;='Invoerblad heterogene watergang'!$H$14,'Invoerblad heterogene watergang'!$N$14,IF(A200&lt;='Invoerblad heterogene watergang'!$H$15,'Invoerblad heterogene watergang'!$N$15,IF(A200&lt;='Invoerblad heterogene watergang'!$H$16,'Invoerblad heterogene watergang'!$N$16,IF(A200&lt;='Invoerblad heterogene watergang'!$H$17,'Invoerblad heterogene watergang'!$N$17,""))))))))))</f>
        <v>1</v>
      </c>
      <c r="J200" s="23" t="str">
        <f>IF(A200&lt;='Invoerblad heterogene watergang'!$H$9,'Invoerblad heterogene watergang'!$O$9,IF(A200&lt;='Invoerblad heterogene watergang'!$H$10,'Invoerblad heterogene watergang'!$O$10,IF(A200&lt;='Invoerblad heterogene watergang'!$H$11,'Invoerblad heterogene watergang'!$O$11,IF(A200&lt;='Invoerblad heterogene watergang'!$H$12,'Invoerblad heterogene watergang'!$O$12,IF(A200&lt;='Invoerblad heterogene watergang'!$H$13,'Invoerblad heterogene watergang'!$O$13,IF(A200&lt;='Invoerblad heterogene watergang'!$H$14,'Invoerblad heterogene watergang'!$O$14,IF(A200&lt;='Invoerblad heterogene watergang'!$H$15,'Invoerblad heterogene watergang'!$O$15,IF(A200&lt;='Invoerblad heterogene watergang'!$H$16,'Invoerblad heterogene watergang'!$O$16,IF(A200&lt;='Invoerblad heterogene watergang'!$H$17,'Invoerblad heterogene watergang'!$O$17,"")))))))))</f>
        <v>Nee</v>
      </c>
      <c r="K200" s="23">
        <f>(IF(A200&lt;='Invoerblad heterogene watergang'!$H$9,'Invoerblad heterogene watergang'!$L$9,IF(A200&lt;='Invoerblad heterogene watergang'!$H$10,'Invoerblad heterogene watergang'!$L$10,IF(A200&lt;='Invoerblad heterogene watergang'!$H$11,'Invoerblad heterogene watergang'!$L$11,IF(A200&lt;='Invoerblad heterogene watergang'!$H$12,'Invoerblad heterogene watergang'!$L$12,IF(A200&lt;='Invoerblad heterogene watergang'!$H$13,'Invoerblad heterogene watergang'!$L$13,IF(A200&lt;='Invoerblad heterogene watergang'!$H$14,'Invoerblad heterogene watergang'!$L$14,IF(A200&lt;='Invoerblad heterogene watergang'!$H$15,'Invoerblad heterogene watergang'!$L$15,IF(A200&lt;='Invoerblad heterogene watergang'!$H$16,'Invoerblad heterogene watergang'!$L$16,IF(A200&lt;='Invoerblad heterogene watergang'!$H$17,'Invoerblad heterogene watergang'!$L$17,""))))))))))</f>
        <v>100</v>
      </c>
      <c r="L200" s="23" t="str">
        <f>(IF(A200&lt;='Invoerblad heterogene watergang'!$H$9,'Invoerblad heterogene watergang'!$M$9,IF(A200&lt;='Invoerblad heterogene watergang'!$H$10,'Invoerblad heterogene watergang'!$M$10,IF(A200&lt;='Invoerblad heterogene watergang'!$H$11,'Invoerblad heterogene watergang'!$M$11,IF(A200&lt;='Invoerblad heterogene watergang'!$H$12,'Invoerblad heterogene watergang'!$M$12,IF(A200&lt;='Invoerblad heterogene watergang'!$H$13,'Invoerblad heterogene watergang'!$M$13,IF(A200&lt;='Invoerblad heterogene watergang'!$H$14,'Invoerblad heterogene watergang'!$M$14,IF(A200&lt;='Invoerblad heterogene watergang'!$H$15,'Invoerblad heterogene watergang'!$M$15,IF(A200&lt;='Invoerblad heterogene watergang'!$H$16,'Invoerblad heterogene watergang'!$M$16,IF(A200&lt;='Invoerblad heterogene watergang'!$H$17,'Invoerblad heterogene watergang'!$M$17,""))))))))))</f>
        <v>Begroeiing volgt bodemverloop</v>
      </c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67"/>
      <c r="AD200" s="23"/>
      <c r="AE200" s="23"/>
    </row>
    <row r="201" spans="1:31" s="103" customFormat="1" x14ac:dyDescent="0.35">
      <c r="A201" s="24">
        <f>IF(A200="","",IF((A200+1)&gt;MAX('Invoerblad heterogene watergang'!$H$9:$H$17),"",'Uitgebreide invoer'!A200+(MAX('Invoerblad heterogene watergang'!$H$9:$H$17)/1000)))</f>
        <v>137.9000000000002</v>
      </c>
      <c r="B201" s="23">
        <f>IF(A201&lt;='Invoerblad heterogene watergang'!$H$9,'Invoerblad heterogene watergang'!$J$9,IF(A201&lt;='Invoerblad heterogene watergang'!$H$10,'Invoerblad heterogene watergang'!$J$10,IF(A201&lt;='Invoerblad heterogene watergang'!$H$11,'Invoerblad heterogene watergang'!$J$11,IF(A201&lt;='Invoerblad heterogene watergang'!$H$12,'Invoerblad heterogene watergang'!$J$12,IF(A201&lt;='Invoerblad heterogene watergang'!$H$13,'Invoerblad heterogene watergang'!$J$13,IF(A201&lt;='Invoerblad heterogene watergang'!$H$14,'Invoerblad heterogene watergang'!$J$14,IF(A201&lt;='Invoerblad heterogene watergang'!$H$15,'Invoerblad heterogene watergang'!$J$15,IF(A201&lt;='Invoerblad heterogene watergang'!$H$16,'Invoerblad heterogene watergang'!$J$16,IF(A201&lt;='Invoerblad heterogene watergang'!$H$17,'Invoerblad heterogene watergang'!$J$17,"")))))))))</f>
        <v>0.3</v>
      </c>
      <c r="C201" s="23" t="str">
        <f>IF(A201&lt;='Invoerblad heterogene watergang'!$H$9,'Invoerblad heterogene watergang'!$K$9,IF(A201&lt;='Invoerblad heterogene watergang'!$H$10,'Invoerblad heterogene watergang'!$K$10,IF(A201&lt;='Invoerblad heterogene watergang'!$H$11,'Invoerblad heterogene watergang'!$K$11,IF(A201&lt;='Invoerblad heterogene watergang'!$H$12,'Invoerblad heterogene watergang'!$K$12,IF(A201&lt;='Invoerblad heterogene watergang'!$H$13,'Invoerblad heterogene watergang'!$K$13,IF(A201&lt;='Invoerblad heterogene watergang'!$H$14,'Invoerblad heterogene watergang'!$K$14,IF(A201&lt;='Invoerblad heterogene watergang'!$H$15,'Invoerblad heterogene watergang'!$K$15,IF(A201&lt;='Invoerblad heterogene watergang'!$H$16,'Invoerblad heterogene watergang'!$K$16,IF(A201&lt;='Invoerblad heterogene watergang'!$H$17,'Invoerblad heterogene watergang'!$K$17,"")))))))))</f>
        <v>30 - Grasachtigen en ondergedoken soorten</v>
      </c>
      <c r="D201" s="23">
        <f t="shared" si="3"/>
        <v>30</v>
      </c>
      <c r="E201" s="23">
        <f>'Invoerblad heterogene watergang'!$F$9</f>
        <v>1.5</v>
      </c>
      <c r="F201" s="23">
        <f>'Invoerblad heterogene watergang'!$E$9</f>
        <v>1.2</v>
      </c>
      <c r="G201" s="23">
        <f>'Invoerblad heterogene watergang'!$B$9</f>
        <v>1.2</v>
      </c>
      <c r="H201" s="23">
        <f>'Invoerblad heterogene watergang'!$C$9</f>
        <v>1</v>
      </c>
      <c r="I201" s="23">
        <f>IF(B201="","",IF(A201&lt;='Invoerblad heterogene watergang'!$H$9,'Invoerblad heterogene watergang'!$N$9,IF(A201&lt;='Invoerblad heterogene watergang'!$H$10,'Invoerblad heterogene watergang'!$N$10,IF(A201&lt;='Invoerblad heterogene watergang'!$H$11,'Invoerblad heterogene watergang'!$N$11,IF(A201&lt;='Invoerblad heterogene watergang'!$H$12,'Invoerblad heterogene watergang'!$N$12,IF(A201&lt;='Invoerblad heterogene watergang'!$H$13,'Invoerblad heterogene watergang'!$N$13,IF(A201&lt;='Invoerblad heterogene watergang'!$H$14,'Invoerblad heterogene watergang'!$N$14,IF(A201&lt;='Invoerblad heterogene watergang'!$H$15,'Invoerblad heterogene watergang'!$N$15,IF(A201&lt;='Invoerblad heterogene watergang'!$H$16,'Invoerblad heterogene watergang'!$N$16,IF(A201&lt;='Invoerblad heterogene watergang'!$H$17,'Invoerblad heterogene watergang'!$N$17,""))))))))))</f>
        <v>1</v>
      </c>
      <c r="J201" s="23" t="str">
        <f>IF(A201&lt;='Invoerblad heterogene watergang'!$H$9,'Invoerblad heterogene watergang'!$O$9,IF(A201&lt;='Invoerblad heterogene watergang'!$H$10,'Invoerblad heterogene watergang'!$O$10,IF(A201&lt;='Invoerblad heterogene watergang'!$H$11,'Invoerblad heterogene watergang'!$O$11,IF(A201&lt;='Invoerblad heterogene watergang'!$H$12,'Invoerblad heterogene watergang'!$O$12,IF(A201&lt;='Invoerblad heterogene watergang'!$H$13,'Invoerblad heterogene watergang'!$O$13,IF(A201&lt;='Invoerblad heterogene watergang'!$H$14,'Invoerblad heterogene watergang'!$O$14,IF(A201&lt;='Invoerblad heterogene watergang'!$H$15,'Invoerblad heterogene watergang'!$O$15,IF(A201&lt;='Invoerblad heterogene watergang'!$H$16,'Invoerblad heterogene watergang'!$O$16,IF(A201&lt;='Invoerblad heterogene watergang'!$H$17,'Invoerblad heterogene watergang'!$O$17,"")))))))))</f>
        <v>Nee</v>
      </c>
      <c r="K201" s="23">
        <f>(IF(A201&lt;='Invoerblad heterogene watergang'!$H$9,'Invoerblad heterogene watergang'!$L$9,IF(A201&lt;='Invoerblad heterogene watergang'!$H$10,'Invoerblad heterogene watergang'!$L$10,IF(A201&lt;='Invoerblad heterogene watergang'!$H$11,'Invoerblad heterogene watergang'!$L$11,IF(A201&lt;='Invoerblad heterogene watergang'!$H$12,'Invoerblad heterogene watergang'!$L$12,IF(A201&lt;='Invoerblad heterogene watergang'!$H$13,'Invoerblad heterogene watergang'!$L$13,IF(A201&lt;='Invoerblad heterogene watergang'!$H$14,'Invoerblad heterogene watergang'!$L$14,IF(A201&lt;='Invoerblad heterogene watergang'!$H$15,'Invoerblad heterogene watergang'!$L$15,IF(A201&lt;='Invoerblad heterogene watergang'!$H$16,'Invoerblad heterogene watergang'!$L$16,IF(A201&lt;='Invoerblad heterogene watergang'!$H$17,'Invoerblad heterogene watergang'!$L$17,""))))))))))</f>
        <v>100</v>
      </c>
      <c r="L201" s="23" t="str">
        <f>(IF(A201&lt;='Invoerblad heterogene watergang'!$H$9,'Invoerblad heterogene watergang'!$M$9,IF(A201&lt;='Invoerblad heterogene watergang'!$H$10,'Invoerblad heterogene watergang'!$M$10,IF(A201&lt;='Invoerblad heterogene watergang'!$H$11,'Invoerblad heterogene watergang'!$M$11,IF(A201&lt;='Invoerblad heterogene watergang'!$H$12,'Invoerblad heterogene watergang'!$M$12,IF(A201&lt;='Invoerblad heterogene watergang'!$H$13,'Invoerblad heterogene watergang'!$M$13,IF(A201&lt;='Invoerblad heterogene watergang'!$H$14,'Invoerblad heterogene watergang'!$M$14,IF(A201&lt;='Invoerblad heterogene watergang'!$H$15,'Invoerblad heterogene watergang'!$M$15,IF(A201&lt;='Invoerblad heterogene watergang'!$H$16,'Invoerblad heterogene watergang'!$M$16,IF(A201&lt;='Invoerblad heterogene watergang'!$H$17,'Invoerblad heterogene watergang'!$M$17,""))))))))))</f>
        <v>Begroeiing volgt bodemverloop</v>
      </c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67"/>
      <c r="AD201" s="23"/>
      <c r="AE201" s="23"/>
    </row>
    <row r="202" spans="1:31" s="103" customFormat="1" x14ac:dyDescent="0.35">
      <c r="A202" s="24">
        <f>IF(A201="","",IF((A201+1)&gt;MAX('Invoerblad heterogene watergang'!$H$9:$H$17),"",'Uitgebreide invoer'!A201+(MAX('Invoerblad heterogene watergang'!$H$9:$H$17)/1000)))</f>
        <v>138.60000000000019</v>
      </c>
      <c r="B202" s="23">
        <f>IF(A202&lt;='Invoerblad heterogene watergang'!$H$9,'Invoerblad heterogene watergang'!$J$9,IF(A202&lt;='Invoerblad heterogene watergang'!$H$10,'Invoerblad heterogene watergang'!$J$10,IF(A202&lt;='Invoerblad heterogene watergang'!$H$11,'Invoerblad heterogene watergang'!$J$11,IF(A202&lt;='Invoerblad heterogene watergang'!$H$12,'Invoerblad heterogene watergang'!$J$12,IF(A202&lt;='Invoerblad heterogene watergang'!$H$13,'Invoerblad heterogene watergang'!$J$13,IF(A202&lt;='Invoerblad heterogene watergang'!$H$14,'Invoerblad heterogene watergang'!$J$14,IF(A202&lt;='Invoerblad heterogene watergang'!$H$15,'Invoerblad heterogene watergang'!$J$15,IF(A202&lt;='Invoerblad heterogene watergang'!$H$16,'Invoerblad heterogene watergang'!$J$16,IF(A202&lt;='Invoerblad heterogene watergang'!$H$17,'Invoerblad heterogene watergang'!$J$17,"")))))))))</f>
        <v>0.3</v>
      </c>
      <c r="C202" s="23" t="str">
        <f>IF(A202&lt;='Invoerblad heterogene watergang'!$H$9,'Invoerblad heterogene watergang'!$K$9,IF(A202&lt;='Invoerblad heterogene watergang'!$H$10,'Invoerblad heterogene watergang'!$K$10,IF(A202&lt;='Invoerblad heterogene watergang'!$H$11,'Invoerblad heterogene watergang'!$K$11,IF(A202&lt;='Invoerblad heterogene watergang'!$H$12,'Invoerblad heterogene watergang'!$K$12,IF(A202&lt;='Invoerblad heterogene watergang'!$H$13,'Invoerblad heterogene watergang'!$K$13,IF(A202&lt;='Invoerblad heterogene watergang'!$H$14,'Invoerblad heterogene watergang'!$K$14,IF(A202&lt;='Invoerblad heterogene watergang'!$H$15,'Invoerblad heterogene watergang'!$K$15,IF(A202&lt;='Invoerblad heterogene watergang'!$H$16,'Invoerblad heterogene watergang'!$K$16,IF(A202&lt;='Invoerblad heterogene watergang'!$H$17,'Invoerblad heterogene watergang'!$K$17,"")))))))))</f>
        <v>30 - Grasachtigen en ondergedoken soorten</v>
      </c>
      <c r="D202" s="23">
        <f t="shared" si="3"/>
        <v>30</v>
      </c>
      <c r="E202" s="23">
        <f>'Invoerblad heterogene watergang'!$F$9</f>
        <v>1.5</v>
      </c>
      <c r="F202" s="23">
        <f>'Invoerblad heterogene watergang'!$E$9</f>
        <v>1.2</v>
      </c>
      <c r="G202" s="23">
        <f>'Invoerblad heterogene watergang'!$B$9</f>
        <v>1.2</v>
      </c>
      <c r="H202" s="23">
        <f>'Invoerblad heterogene watergang'!$C$9</f>
        <v>1</v>
      </c>
      <c r="I202" s="23">
        <f>IF(B202="","",IF(A202&lt;='Invoerblad heterogene watergang'!$H$9,'Invoerblad heterogene watergang'!$N$9,IF(A202&lt;='Invoerblad heterogene watergang'!$H$10,'Invoerblad heterogene watergang'!$N$10,IF(A202&lt;='Invoerblad heterogene watergang'!$H$11,'Invoerblad heterogene watergang'!$N$11,IF(A202&lt;='Invoerblad heterogene watergang'!$H$12,'Invoerblad heterogene watergang'!$N$12,IF(A202&lt;='Invoerblad heterogene watergang'!$H$13,'Invoerblad heterogene watergang'!$N$13,IF(A202&lt;='Invoerblad heterogene watergang'!$H$14,'Invoerblad heterogene watergang'!$N$14,IF(A202&lt;='Invoerblad heterogene watergang'!$H$15,'Invoerblad heterogene watergang'!$N$15,IF(A202&lt;='Invoerblad heterogene watergang'!$H$16,'Invoerblad heterogene watergang'!$N$16,IF(A202&lt;='Invoerblad heterogene watergang'!$H$17,'Invoerblad heterogene watergang'!$N$17,""))))))))))</f>
        <v>1</v>
      </c>
      <c r="J202" s="23" t="str">
        <f>IF(A202&lt;='Invoerblad heterogene watergang'!$H$9,'Invoerblad heterogene watergang'!$O$9,IF(A202&lt;='Invoerblad heterogene watergang'!$H$10,'Invoerblad heterogene watergang'!$O$10,IF(A202&lt;='Invoerblad heterogene watergang'!$H$11,'Invoerblad heterogene watergang'!$O$11,IF(A202&lt;='Invoerblad heterogene watergang'!$H$12,'Invoerblad heterogene watergang'!$O$12,IF(A202&lt;='Invoerblad heterogene watergang'!$H$13,'Invoerblad heterogene watergang'!$O$13,IF(A202&lt;='Invoerblad heterogene watergang'!$H$14,'Invoerblad heterogene watergang'!$O$14,IF(A202&lt;='Invoerblad heterogene watergang'!$H$15,'Invoerblad heterogene watergang'!$O$15,IF(A202&lt;='Invoerblad heterogene watergang'!$H$16,'Invoerblad heterogene watergang'!$O$16,IF(A202&lt;='Invoerblad heterogene watergang'!$H$17,'Invoerblad heterogene watergang'!$O$17,"")))))))))</f>
        <v>Nee</v>
      </c>
      <c r="K202" s="23">
        <f>(IF(A202&lt;='Invoerblad heterogene watergang'!$H$9,'Invoerblad heterogene watergang'!$L$9,IF(A202&lt;='Invoerblad heterogene watergang'!$H$10,'Invoerblad heterogene watergang'!$L$10,IF(A202&lt;='Invoerblad heterogene watergang'!$H$11,'Invoerblad heterogene watergang'!$L$11,IF(A202&lt;='Invoerblad heterogene watergang'!$H$12,'Invoerblad heterogene watergang'!$L$12,IF(A202&lt;='Invoerblad heterogene watergang'!$H$13,'Invoerblad heterogene watergang'!$L$13,IF(A202&lt;='Invoerblad heterogene watergang'!$H$14,'Invoerblad heterogene watergang'!$L$14,IF(A202&lt;='Invoerblad heterogene watergang'!$H$15,'Invoerblad heterogene watergang'!$L$15,IF(A202&lt;='Invoerblad heterogene watergang'!$H$16,'Invoerblad heterogene watergang'!$L$16,IF(A202&lt;='Invoerblad heterogene watergang'!$H$17,'Invoerblad heterogene watergang'!$L$17,""))))))))))</f>
        <v>100</v>
      </c>
      <c r="L202" s="23" t="str">
        <f>(IF(A202&lt;='Invoerblad heterogene watergang'!$H$9,'Invoerblad heterogene watergang'!$M$9,IF(A202&lt;='Invoerblad heterogene watergang'!$H$10,'Invoerblad heterogene watergang'!$M$10,IF(A202&lt;='Invoerblad heterogene watergang'!$H$11,'Invoerblad heterogene watergang'!$M$11,IF(A202&lt;='Invoerblad heterogene watergang'!$H$12,'Invoerblad heterogene watergang'!$M$12,IF(A202&lt;='Invoerblad heterogene watergang'!$H$13,'Invoerblad heterogene watergang'!$M$13,IF(A202&lt;='Invoerblad heterogene watergang'!$H$14,'Invoerblad heterogene watergang'!$M$14,IF(A202&lt;='Invoerblad heterogene watergang'!$H$15,'Invoerblad heterogene watergang'!$M$15,IF(A202&lt;='Invoerblad heterogene watergang'!$H$16,'Invoerblad heterogene watergang'!$M$16,IF(A202&lt;='Invoerblad heterogene watergang'!$H$17,'Invoerblad heterogene watergang'!$M$17,""))))))))))</f>
        <v>Begroeiing volgt bodemverloop</v>
      </c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67"/>
      <c r="AD202" s="23"/>
      <c r="AE202" s="23"/>
    </row>
    <row r="203" spans="1:31" s="103" customFormat="1" x14ac:dyDescent="0.35">
      <c r="A203" s="24">
        <f>IF(A202="","",IF((A202+1)&gt;MAX('Invoerblad heterogene watergang'!$H$9:$H$17),"",'Uitgebreide invoer'!A202+(MAX('Invoerblad heterogene watergang'!$H$9:$H$17)/1000)))</f>
        <v>139.30000000000018</v>
      </c>
      <c r="B203" s="23">
        <f>IF(A203&lt;='Invoerblad heterogene watergang'!$H$9,'Invoerblad heterogene watergang'!$J$9,IF(A203&lt;='Invoerblad heterogene watergang'!$H$10,'Invoerblad heterogene watergang'!$J$10,IF(A203&lt;='Invoerblad heterogene watergang'!$H$11,'Invoerblad heterogene watergang'!$J$11,IF(A203&lt;='Invoerblad heterogene watergang'!$H$12,'Invoerblad heterogene watergang'!$J$12,IF(A203&lt;='Invoerblad heterogene watergang'!$H$13,'Invoerblad heterogene watergang'!$J$13,IF(A203&lt;='Invoerblad heterogene watergang'!$H$14,'Invoerblad heterogene watergang'!$J$14,IF(A203&lt;='Invoerblad heterogene watergang'!$H$15,'Invoerblad heterogene watergang'!$J$15,IF(A203&lt;='Invoerblad heterogene watergang'!$H$16,'Invoerblad heterogene watergang'!$J$16,IF(A203&lt;='Invoerblad heterogene watergang'!$H$17,'Invoerblad heterogene watergang'!$J$17,"")))))))))</f>
        <v>0.3</v>
      </c>
      <c r="C203" s="23" t="str">
        <f>IF(A203&lt;='Invoerblad heterogene watergang'!$H$9,'Invoerblad heterogene watergang'!$K$9,IF(A203&lt;='Invoerblad heterogene watergang'!$H$10,'Invoerblad heterogene watergang'!$K$10,IF(A203&lt;='Invoerblad heterogene watergang'!$H$11,'Invoerblad heterogene watergang'!$K$11,IF(A203&lt;='Invoerblad heterogene watergang'!$H$12,'Invoerblad heterogene watergang'!$K$12,IF(A203&lt;='Invoerblad heterogene watergang'!$H$13,'Invoerblad heterogene watergang'!$K$13,IF(A203&lt;='Invoerblad heterogene watergang'!$H$14,'Invoerblad heterogene watergang'!$K$14,IF(A203&lt;='Invoerblad heterogene watergang'!$H$15,'Invoerblad heterogene watergang'!$K$15,IF(A203&lt;='Invoerblad heterogene watergang'!$H$16,'Invoerblad heterogene watergang'!$K$16,IF(A203&lt;='Invoerblad heterogene watergang'!$H$17,'Invoerblad heterogene watergang'!$K$17,"")))))))))</f>
        <v>30 - Grasachtigen en ondergedoken soorten</v>
      </c>
      <c r="D203" s="23">
        <f t="shared" si="3"/>
        <v>30</v>
      </c>
      <c r="E203" s="23">
        <f>'Invoerblad heterogene watergang'!$F$9</f>
        <v>1.5</v>
      </c>
      <c r="F203" s="23">
        <f>'Invoerblad heterogene watergang'!$E$9</f>
        <v>1.2</v>
      </c>
      <c r="G203" s="23">
        <f>'Invoerblad heterogene watergang'!$B$9</f>
        <v>1.2</v>
      </c>
      <c r="H203" s="23">
        <f>'Invoerblad heterogene watergang'!$C$9</f>
        <v>1</v>
      </c>
      <c r="I203" s="23">
        <f>IF(B203="","",IF(A203&lt;='Invoerblad heterogene watergang'!$H$9,'Invoerblad heterogene watergang'!$N$9,IF(A203&lt;='Invoerblad heterogene watergang'!$H$10,'Invoerblad heterogene watergang'!$N$10,IF(A203&lt;='Invoerblad heterogene watergang'!$H$11,'Invoerblad heterogene watergang'!$N$11,IF(A203&lt;='Invoerblad heterogene watergang'!$H$12,'Invoerblad heterogene watergang'!$N$12,IF(A203&lt;='Invoerblad heterogene watergang'!$H$13,'Invoerblad heterogene watergang'!$N$13,IF(A203&lt;='Invoerblad heterogene watergang'!$H$14,'Invoerblad heterogene watergang'!$N$14,IF(A203&lt;='Invoerblad heterogene watergang'!$H$15,'Invoerblad heterogene watergang'!$N$15,IF(A203&lt;='Invoerblad heterogene watergang'!$H$16,'Invoerblad heterogene watergang'!$N$16,IF(A203&lt;='Invoerblad heterogene watergang'!$H$17,'Invoerblad heterogene watergang'!$N$17,""))))))))))</f>
        <v>1</v>
      </c>
      <c r="J203" s="23" t="str">
        <f>IF(A203&lt;='Invoerblad heterogene watergang'!$H$9,'Invoerblad heterogene watergang'!$O$9,IF(A203&lt;='Invoerblad heterogene watergang'!$H$10,'Invoerblad heterogene watergang'!$O$10,IF(A203&lt;='Invoerblad heterogene watergang'!$H$11,'Invoerblad heterogene watergang'!$O$11,IF(A203&lt;='Invoerblad heterogene watergang'!$H$12,'Invoerblad heterogene watergang'!$O$12,IF(A203&lt;='Invoerblad heterogene watergang'!$H$13,'Invoerblad heterogene watergang'!$O$13,IF(A203&lt;='Invoerblad heterogene watergang'!$H$14,'Invoerblad heterogene watergang'!$O$14,IF(A203&lt;='Invoerblad heterogene watergang'!$H$15,'Invoerblad heterogene watergang'!$O$15,IF(A203&lt;='Invoerblad heterogene watergang'!$H$16,'Invoerblad heterogene watergang'!$O$16,IF(A203&lt;='Invoerblad heterogene watergang'!$H$17,'Invoerblad heterogene watergang'!$O$17,"")))))))))</f>
        <v>Nee</v>
      </c>
      <c r="K203" s="23">
        <f>(IF(A203&lt;='Invoerblad heterogene watergang'!$H$9,'Invoerblad heterogene watergang'!$L$9,IF(A203&lt;='Invoerblad heterogene watergang'!$H$10,'Invoerblad heterogene watergang'!$L$10,IF(A203&lt;='Invoerblad heterogene watergang'!$H$11,'Invoerblad heterogene watergang'!$L$11,IF(A203&lt;='Invoerblad heterogene watergang'!$H$12,'Invoerblad heterogene watergang'!$L$12,IF(A203&lt;='Invoerblad heterogene watergang'!$H$13,'Invoerblad heterogene watergang'!$L$13,IF(A203&lt;='Invoerblad heterogene watergang'!$H$14,'Invoerblad heterogene watergang'!$L$14,IF(A203&lt;='Invoerblad heterogene watergang'!$H$15,'Invoerblad heterogene watergang'!$L$15,IF(A203&lt;='Invoerblad heterogene watergang'!$H$16,'Invoerblad heterogene watergang'!$L$16,IF(A203&lt;='Invoerblad heterogene watergang'!$H$17,'Invoerblad heterogene watergang'!$L$17,""))))))))))</f>
        <v>100</v>
      </c>
      <c r="L203" s="23" t="str">
        <f>(IF(A203&lt;='Invoerblad heterogene watergang'!$H$9,'Invoerblad heterogene watergang'!$M$9,IF(A203&lt;='Invoerblad heterogene watergang'!$H$10,'Invoerblad heterogene watergang'!$M$10,IF(A203&lt;='Invoerblad heterogene watergang'!$H$11,'Invoerblad heterogene watergang'!$M$11,IF(A203&lt;='Invoerblad heterogene watergang'!$H$12,'Invoerblad heterogene watergang'!$M$12,IF(A203&lt;='Invoerblad heterogene watergang'!$H$13,'Invoerblad heterogene watergang'!$M$13,IF(A203&lt;='Invoerblad heterogene watergang'!$H$14,'Invoerblad heterogene watergang'!$M$14,IF(A203&lt;='Invoerblad heterogene watergang'!$H$15,'Invoerblad heterogene watergang'!$M$15,IF(A203&lt;='Invoerblad heterogene watergang'!$H$16,'Invoerblad heterogene watergang'!$M$16,IF(A203&lt;='Invoerblad heterogene watergang'!$H$17,'Invoerblad heterogene watergang'!$M$17,""))))))))))</f>
        <v>Begroeiing volgt bodemverloop</v>
      </c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67"/>
      <c r="AD203" s="23"/>
      <c r="AE203" s="23"/>
    </row>
    <row r="204" spans="1:31" s="103" customFormat="1" x14ac:dyDescent="0.35">
      <c r="A204" s="24">
        <f>IF(A203="","",IF((A203+1)&gt;MAX('Invoerblad heterogene watergang'!$H$9:$H$17),"",'Uitgebreide invoer'!A203+(MAX('Invoerblad heterogene watergang'!$H$9:$H$17)/1000)))</f>
        <v>140.00000000000017</v>
      </c>
      <c r="B204" s="23">
        <f>IF(A204&lt;='Invoerblad heterogene watergang'!$H$9,'Invoerblad heterogene watergang'!$J$9,IF(A204&lt;='Invoerblad heterogene watergang'!$H$10,'Invoerblad heterogene watergang'!$J$10,IF(A204&lt;='Invoerblad heterogene watergang'!$H$11,'Invoerblad heterogene watergang'!$J$11,IF(A204&lt;='Invoerblad heterogene watergang'!$H$12,'Invoerblad heterogene watergang'!$J$12,IF(A204&lt;='Invoerblad heterogene watergang'!$H$13,'Invoerblad heterogene watergang'!$J$13,IF(A204&lt;='Invoerblad heterogene watergang'!$H$14,'Invoerblad heterogene watergang'!$J$14,IF(A204&lt;='Invoerblad heterogene watergang'!$H$15,'Invoerblad heterogene watergang'!$J$15,IF(A204&lt;='Invoerblad heterogene watergang'!$H$16,'Invoerblad heterogene watergang'!$J$16,IF(A204&lt;='Invoerblad heterogene watergang'!$H$17,'Invoerblad heterogene watergang'!$J$17,"")))))))))</f>
        <v>0.3</v>
      </c>
      <c r="C204" s="23" t="str">
        <f>IF(A204&lt;='Invoerblad heterogene watergang'!$H$9,'Invoerblad heterogene watergang'!$K$9,IF(A204&lt;='Invoerblad heterogene watergang'!$H$10,'Invoerblad heterogene watergang'!$K$10,IF(A204&lt;='Invoerblad heterogene watergang'!$H$11,'Invoerblad heterogene watergang'!$K$11,IF(A204&lt;='Invoerblad heterogene watergang'!$H$12,'Invoerblad heterogene watergang'!$K$12,IF(A204&lt;='Invoerblad heterogene watergang'!$H$13,'Invoerblad heterogene watergang'!$K$13,IF(A204&lt;='Invoerblad heterogene watergang'!$H$14,'Invoerblad heterogene watergang'!$K$14,IF(A204&lt;='Invoerblad heterogene watergang'!$H$15,'Invoerblad heterogene watergang'!$K$15,IF(A204&lt;='Invoerblad heterogene watergang'!$H$16,'Invoerblad heterogene watergang'!$K$16,IF(A204&lt;='Invoerblad heterogene watergang'!$H$17,'Invoerblad heterogene watergang'!$K$17,"")))))))))</f>
        <v>30 - Grasachtigen en ondergedoken soorten</v>
      </c>
      <c r="D204" s="23">
        <f t="shared" si="3"/>
        <v>30</v>
      </c>
      <c r="E204" s="23">
        <f>'Invoerblad heterogene watergang'!$F$9</f>
        <v>1.5</v>
      </c>
      <c r="F204" s="23">
        <f>'Invoerblad heterogene watergang'!$E$9</f>
        <v>1.2</v>
      </c>
      <c r="G204" s="23">
        <f>'Invoerblad heterogene watergang'!$B$9</f>
        <v>1.2</v>
      </c>
      <c r="H204" s="23">
        <f>'Invoerblad heterogene watergang'!$C$9</f>
        <v>1</v>
      </c>
      <c r="I204" s="23">
        <f>IF(B204="","",IF(A204&lt;='Invoerblad heterogene watergang'!$H$9,'Invoerblad heterogene watergang'!$N$9,IF(A204&lt;='Invoerblad heterogene watergang'!$H$10,'Invoerblad heterogene watergang'!$N$10,IF(A204&lt;='Invoerblad heterogene watergang'!$H$11,'Invoerblad heterogene watergang'!$N$11,IF(A204&lt;='Invoerblad heterogene watergang'!$H$12,'Invoerblad heterogene watergang'!$N$12,IF(A204&lt;='Invoerblad heterogene watergang'!$H$13,'Invoerblad heterogene watergang'!$N$13,IF(A204&lt;='Invoerblad heterogene watergang'!$H$14,'Invoerblad heterogene watergang'!$N$14,IF(A204&lt;='Invoerblad heterogene watergang'!$H$15,'Invoerblad heterogene watergang'!$N$15,IF(A204&lt;='Invoerblad heterogene watergang'!$H$16,'Invoerblad heterogene watergang'!$N$16,IF(A204&lt;='Invoerblad heterogene watergang'!$H$17,'Invoerblad heterogene watergang'!$N$17,""))))))))))</f>
        <v>1</v>
      </c>
      <c r="J204" s="23" t="str">
        <f>IF(A204&lt;='Invoerblad heterogene watergang'!$H$9,'Invoerblad heterogene watergang'!$O$9,IF(A204&lt;='Invoerblad heterogene watergang'!$H$10,'Invoerblad heterogene watergang'!$O$10,IF(A204&lt;='Invoerblad heterogene watergang'!$H$11,'Invoerblad heterogene watergang'!$O$11,IF(A204&lt;='Invoerblad heterogene watergang'!$H$12,'Invoerblad heterogene watergang'!$O$12,IF(A204&lt;='Invoerblad heterogene watergang'!$H$13,'Invoerblad heterogene watergang'!$O$13,IF(A204&lt;='Invoerblad heterogene watergang'!$H$14,'Invoerblad heterogene watergang'!$O$14,IF(A204&lt;='Invoerblad heterogene watergang'!$H$15,'Invoerblad heterogene watergang'!$O$15,IF(A204&lt;='Invoerblad heterogene watergang'!$H$16,'Invoerblad heterogene watergang'!$O$16,IF(A204&lt;='Invoerblad heterogene watergang'!$H$17,'Invoerblad heterogene watergang'!$O$17,"")))))))))</f>
        <v>Nee</v>
      </c>
      <c r="K204" s="23">
        <f>(IF(A204&lt;='Invoerblad heterogene watergang'!$H$9,'Invoerblad heterogene watergang'!$L$9,IF(A204&lt;='Invoerblad heterogene watergang'!$H$10,'Invoerblad heterogene watergang'!$L$10,IF(A204&lt;='Invoerblad heterogene watergang'!$H$11,'Invoerblad heterogene watergang'!$L$11,IF(A204&lt;='Invoerblad heterogene watergang'!$H$12,'Invoerblad heterogene watergang'!$L$12,IF(A204&lt;='Invoerblad heterogene watergang'!$H$13,'Invoerblad heterogene watergang'!$L$13,IF(A204&lt;='Invoerblad heterogene watergang'!$H$14,'Invoerblad heterogene watergang'!$L$14,IF(A204&lt;='Invoerblad heterogene watergang'!$H$15,'Invoerblad heterogene watergang'!$L$15,IF(A204&lt;='Invoerblad heterogene watergang'!$H$16,'Invoerblad heterogene watergang'!$L$16,IF(A204&lt;='Invoerblad heterogene watergang'!$H$17,'Invoerblad heterogene watergang'!$L$17,""))))))))))</f>
        <v>100</v>
      </c>
      <c r="L204" s="23" t="str">
        <f>(IF(A204&lt;='Invoerblad heterogene watergang'!$H$9,'Invoerblad heterogene watergang'!$M$9,IF(A204&lt;='Invoerblad heterogene watergang'!$H$10,'Invoerblad heterogene watergang'!$M$10,IF(A204&lt;='Invoerblad heterogene watergang'!$H$11,'Invoerblad heterogene watergang'!$M$11,IF(A204&lt;='Invoerblad heterogene watergang'!$H$12,'Invoerblad heterogene watergang'!$M$12,IF(A204&lt;='Invoerblad heterogene watergang'!$H$13,'Invoerblad heterogene watergang'!$M$13,IF(A204&lt;='Invoerblad heterogene watergang'!$H$14,'Invoerblad heterogene watergang'!$M$14,IF(A204&lt;='Invoerblad heterogene watergang'!$H$15,'Invoerblad heterogene watergang'!$M$15,IF(A204&lt;='Invoerblad heterogene watergang'!$H$16,'Invoerblad heterogene watergang'!$M$16,IF(A204&lt;='Invoerblad heterogene watergang'!$H$17,'Invoerblad heterogene watergang'!$M$17,""))))))))))</f>
        <v>Begroeiing volgt bodemverloop</v>
      </c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67"/>
      <c r="AD204" s="23"/>
      <c r="AE204" s="23"/>
    </row>
    <row r="205" spans="1:31" s="103" customFormat="1" x14ac:dyDescent="0.35">
      <c r="A205" s="24">
        <f>IF(A204="","",IF((A204+1)&gt;MAX('Invoerblad heterogene watergang'!$H$9:$H$17),"",'Uitgebreide invoer'!A204+(MAX('Invoerblad heterogene watergang'!$H$9:$H$17)/1000)))</f>
        <v>140.70000000000016</v>
      </c>
      <c r="B205" s="23">
        <f>IF(A205&lt;='Invoerblad heterogene watergang'!$H$9,'Invoerblad heterogene watergang'!$J$9,IF(A205&lt;='Invoerblad heterogene watergang'!$H$10,'Invoerblad heterogene watergang'!$J$10,IF(A205&lt;='Invoerblad heterogene watergang'!$H$11,'Invoerblad heterogene watergang'!$J$11,IF(A205&lt;='Invoerblad heterogene watergang'!$H$12,'Invoerblad heterogene watergang'!$J$12,IF(A205&lt;='Invoerblad heterogene watergang'!$H$13,'Invoerblad heterogene watergang'!$J$13,IF(A205&lt;='Invoerblad heterogene watergang'!$H$14,'Invoerblad heterogene watergang'!$J$14,IF(A205&lt;='Invoerblad heterogene watergang'!$H$15,'Invoerblad heterogene watergang'!$J$15,IF(A205&lt;='Invoerblad heterogene watergang'!$H$16,'Invoerblad heterogene watergang'!$J$16,IF(A205&lt;='Invoerblad heterogene watergang'!$H$17,'Invoerblad heterogene watergang'!$J$17,"")))))))))</f>
        <v>0.3</v>
      </c>
      <c r="C205" s="23" t="str">
        <f>IF(A205&lt;='Invoerblad heterogene watergang'!$H$9,'Invoerblad heterogene watergang'!$K$9,IF(A205&lt;='Invoerblad heterogene watergang'!$H$10,'Invoerblad heterogene watergang'!$K$10,IF(A205&lt;='Invoerblad heterogene watergang'!$H$11,'Invoerblad heterogene watergang'!$K$11,IF(A205&lt;='Invoerblad heterogene watergang'!$H$12,'Invoerblad heterogene watergang'!$K$12,IF(A205&lt;='Invoerblad heterogene watergang'!$H$13,'Invoerblad heterogene watergang'!$K$13,IF(A205&lt;='Invoerblad heterogene watergang'!$H$14,'Invoerblad heterogene watergang'!$K$14,IF(A205&lt;='Invoerblad heterogene watergang'!$H$15,'Invoerblad heterogene watergang'!$K$15,IF(A205&lt;='Invoerblad heterogene watergang'!$H$16,'Invoerblad heterogene watergang'!$K$16,IF(A205&lt;='Invoerblad heterogene watergang'!$H$17,'Invoerblad heterogene watergang'!$K$17,"")))))))))</f>
        <v>30 - Grasachtigen en ondergedoken soorten</v>
      </c>
      <c r="D205" s="23">
        <f t="shared" si="3"/>
        <v>30</v>
      </c>
      <c r="E205" s="23">
        <f>'Invoerblad heterogene watergang'!$F$9</f>
        <v>1.5</v>
      </c>
      <c r="F205" s="23">
        <f>'Invoerblad heterogene watergang'!$E$9</f>
        <v>1.2</v>
      </c>
      <c r="G205" s="23">
        <f>'Invoerblad heterogene watergang'!$B$9</f>
        <v>1.2</v>
      </c>
      <c r="H205" s="23">
        <f>'Invoerblad heterogene watergang'!$C$9</f>
        <v>1</v>
      </c>
      <c r="I205" s="23">
        <f>IF(B205="","",IF(A205&lt;='Invoerblad heterogene watergang'!$H$9,'Invoerblad heterogene watergang'!$N$9,IF(A205&lt;='Invoerblad heterogene watergang'!$H$10,'Invoerblad heterogene watergang'!$N$10,IF(A205&lt;='Invoerblad heterogene watergang'!$H$11,'Invoerblad heterogene watergang'!$N$11,IF(A205&lt;='Invoerblad heterogene watergang'!$H$12,'Invoerblad heterogene watergang'!$N$12,IF(A205&lt;='Invoerblad heterogene watergang'!$H$13,'Invoerblad heterogene watergang'!$N$13,IF(A205&lt;='Invoerblad heterogene watergang'!$H$14,'Invoerblad heterogene watergang'!$N$14,IF(A205&lt;='Invoerblad heterogene watergang'!$H$15,'Invoerblad heterogene watergang'!$N$15,IF(A205&lt;='Invoerblad heterogene watergang'!$H$16,'Invoerblad heterogene watergang'!$N$16,IF(A205&lt;='Invoerblad heterogene watergang'!$H$17,'Invoerblad heterogene watergang'!$N$17,""))))))))))</f>
        <v>1</v>
      </c>
      <c r="J205" s="23" t="str">
        <f>IF(A205&lt;='Invoerblad heterogene watergang'!$H$9,'Invoerblad heterogene watergang'!$O$9,IF(A205&lt;='Invoerblad heterogene watergang'!$H$10,'Invoerblad heterogene watergang'!$O$10,IF(A205&lt;='Invoerblad heterogene watergang'!$H$11,'Invoerblad heterogene watergang'!$O$11,IF(A205&lt;='Invoerblad heterogene watergang'!$H$12,'Invoerblad heterogene watergang'!$O$12,IF(A205&lt;='Invoerblad heterogene watergang'!$H$13,'Invoerblad heterogene watergang'!$O$13,IF(A205&lt;='Invoerblad heterogene watergang'!$H$14,'Invoerblad heterogene watergang'!$O$14,IF(A205&lt;='Invoerblad heterogene watergang'!$H$15,'Invoerblad heterogene watergang'!$O$15,IF(A205&lt;='Invoerblad heterogene watergang'!$H$16,'Invoerblad heterogene watergang'!$O$16,IF(A205&lt;='Invoerblad heterogene watergang'!$H$17,'Invoerblad heterogene watergang'!$O$17,"")))))))))</f>
        <v>Nee</v>
      </c>
      <c r="K205" s="23">
        <f>(IF(A205&lt;='Invoerblad heterogene watergang'!$H$9,'Invoerblad heterogene watergang'!$L$9,IF(A205&lt;='Invoerblad heterogene watergang'!$H$10,'Invoerblad heterogene watergang'!$L$10,IF(A205&lt;='Invoerblad heterogene watergang'!$H$11,'Invoerblad heterogene watergang'!$L$11,IF(A205&lt;='Invoerblad heterogene watergang'!$H$12,'Invoerblad heterogene watergang'!$L$12,IF(A205&lt;='Invoerblad heterogene watergang'!$H$13,'Invoerblad heterogene watergang'!$L$13,IF(A205&lt;='Invoerblad heterogene watergang'!$H$14,'Invoerblad heterogene watergang'!$L$14,IF(A205&lt;='Invoerblad heterogene watergang'!$H$15,'Invoerblad heterogene watergang'!$L$15,IF(A205&lt;='Invoerblad heterogene watergang'!$H$16,'Invoerblad heterogene watergang'!$L$16,IF(A205&lt;='Invoerblad heterogene watergang'!$H$17,'Invoerblad heterogene watergang'!$L$17,""))))))))))</f>
        <v>100</v>
      </c>
      <c r="L205" s="23" t="str">
        <f>(IF(A205&lt;='Invoerblad heterogene watergang'!$H$9,'Invoerblad heterogene watergang'!$M$9,IF(A205&lt;='Invoerblad heterogene watergang'!$H$10,'Invoerblad heterogene watergang'!$M$10,IF(A205&lt;='Invoerblad heterogene watergang'!$H$11,'Invoerblad heterogene watergang'!$M$11,IF(A205&lt;='Invoerblad heterogene watergang'!$H$12,'Invoerblad heterogene watergang'!$M$12,IF(A205&lt;='Invoerblad heterogene watergang'!$H$13,'Invoerblad heterogene watergang'!$M$13,IF(A205&lt;='Invoerblad heterogene watergang'!$H$14,'Invoerblad heterogene watergang'!$M$14,IF(A205&lt;='Invoerblad heterogene watergang'!$H$15,'Invoerblad heterogene watergang'!$M$15,IF(A205&lt;='Invoerblad heterogene watergang'!$H$16,'Invoerblad heterogene watergang'!$M$16,IF(A205&lt;='Invoerblad heterogene watergang'!$H$17,'Invoerblad heterogene watergang'!$M$17,""))))))))))</f>
        <v>Begroeiing volgt bodemverloop</v>
      </c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67"/>
      <c r="AD205" s="23"/>
      <c r="AE205" s="23"/>
    </row>
    <row r="206" spans="1:31" s="103" customFormat="1" x14ac:dyDescent="0.35">
      <c r="A206" s="24">
        <f>IF(A205="","",IF((A205+1)&gt;MAX('Invoerblad heterogene watergang'!$H$9:$H$17),"",'Uitgebreide invoer'!A205+(MAX('Invoerblad heterogene watergang'!$H$9:$H$17)/1000)))</f>
        <v>141.40000000000015</v>
      </c>
      <c r="B206" s="23">
        <f>IF(A206&lt;='Invoerblad heterogene watergang'!$H$9,'Invoerblad heterogene watergang'!$J$9,IF(A206&lt;='Invoerblad heterogene watergang'!$H$10,'Invoerblad heterogene watergang'!$J$10,IF(A206&lt;='Invoerblad heterogene watergang'!$H$11,'Invoerblad heterogene watergang'!$J$11,IF(A206&lt;='Invoerblad heterogene watergang'!$H$12,'Invoerblad heterogene watergang'!$J$12,IF(A206&lt;='Invoerblad heterogene watergang'!$H$13,'Invoerblad heterogene watergang'!$J$13,IF(A206&lt;='Invoerblad heterogene watergang'!$H$14,'Invoerblad heterogene watergang'!$J$14,IF(A206&lt;='Invoerblad heterogene watergang'!$H$15,'Invoerblad heterogene watergang'!$J$15,IF(A206&lt;='Invoerblad heterogene watergang'!$H$16,'Invoerblad heterogene watergang'!$J$16,IF(A206&lt;='Invoerblad heterogene watergang'!$H$17,'Invoerblad heterogene watergang'!$J$17,"")))))))))</f>
        <v>0.3</v>
      </c>
      <c r="C206" s="23" t="str">
        <f>IF(A206&lt;='Invoerblad heterogene watergang'!$H$9,'Invoerblad heterogene watergang'!$K$9,IF(A206&lt;='Invoerblad heterogene watergang'!$H$10,'Invoerblad heterogene watergang'!$K$10,IF(A206&lt;='Invoerblad heterogene watergang'!$H$11,'Invoerblad heterogene watergang'!$K$11,IF(A206&lt;='Invoerblad heterogene watergang'!$H$12,'Invoerblad heterogene watergang'!$K$12,IF(A206&lt;='Invoerblad heterogene watergang'!$H$13,'Invoerblad heterogene watergang'!$K$13,IF(A206&lt;='Invoerblad heterogene watergang'!$H$14,'Invoerblad heterogene watergang'!$K$14,IF(A206&lt;='Invoerblad heterogene watergang'!$H$15,'Invoerblad heterogene watergang'!$K$15,IF(A206&lt;='Invoerblad heterogene watergang'!$H$16,'Invoerblad heterogene watergang'!$K$16,IF(A206&lt;='Invoerblad heterogene watergang'!$H$17,'Invoerblad heterogene watergang'!$K$17,"")))))))))</f>
        <v>30 - Grasachtigen en ondergedoken soorten</v>
      </c>
      <c r="D206" s="23">
        <f t="shared" si="3"/>
        <v>30</v>
      </c>
      <c r="E206" s="23">
        <f>'Invoerblad heterogene watergang'!$F$9</f>
        <v>1.5</v>
      </c>
      <c r="F206" s="23">
        <f>'Invoerblad heterogene watergang'!$E$9</f>
        <v>1.2</v>
      </c>
      <c r="G206" s="23">
        <f>'Invoerblad heterogene watergang'!$B$9</f>
        <v>1.2</v>
      </c>
      <c r="H206" s="23">
        <f>'Invoerblad heterogene watergang'!$C$9</f>
        <v>1</v>
      </c>
      <c r="I206" s="23">
        <f>IF(B206="","",IF(A206&lt;='Invoerblad heterogene watergang'!$H$9,'Invoerblad heterogene watergang'!$N$9,IF(A206&lt;='Invoerblad heterogene watergang'!$H$10,'Invoerblad heterogene watergang'!$N$10,IF(A206&lt;='Invoerblad heterogene watergang'!$H$11,'Invoerblad heterogene watergang'!$N$11,IF(A206&lt;='Invoerblad heterogene watergang'!$H$12,'Invoerblad heterogene watergang'!$N$12,IF(A206&lt;='Invoerblad heterogene watergang'!$H$13,'Invoerblad heterogene watergang'!$N$13,IF(A206&lt;='Invoerblad heterogene watergang'!$H$14,'Invoerblad heterogene watergang'!$N$14,IF(A206&lt;='Invoerblad heterogene watergang'!$H$15,'Invoerblad heterogene watergang'!$N$15,IF(A206&lt;='Invoerblad heterogene watergang'!$H$16,'Invoerblad heterogene watergang'!$N$16,IF(A206&lt;='Invoerblad heterogene watergang'!$H$17,'Invoerblad heterogene watergang'!$N$17,""))))))))))</f>
        <v>1</v>
      </c>
      <c r="J206" s="23" t="str">
        <f>IF(A206&lt;='Invoerblad heterogene watergang'!$H$9,'Invoerblad heterogene watergang'!$O$9,IF(A206&lt;='Invoerblad heterogene watergang'!$H$10,'Invoerblad heterogene watergang'!$O$10,IF(A206&lt;='Invoerblad heterogene watergang'!$H$11,'Invoerblad heterogene watergang'!$O$11,IF(A206&lt;='Invoerblad heterogene watergang'!$H$12,'Invoerblad heterogene watergang'!$O$12,IF(A206&lt;='Invoerblad heterogene watergang'!$H$13,'Invoerblad heterogene watergang'!$O$13,IF(A206&lt;='Invoerblad heterogene watergang'!$H$14,'Invoerblad heterogene watergang'!$O$14,IF(A206&lt;='Invoerblad heterogene watergang'!$H$15,'Invoerblad heterogene watergang'!$O$15,IF(A206&lt;='Invoerblad heterogene watergang'!$H$16,'Invoerblad heterogene watergang'!$O$16,IF(A206&lt;='Invoerblad heterogene watergang'!$H$17,'Invoerblad heterogene watergang'!$O$17,"")))))))))</f>
        <v>Nee</v>
      </c>
      <c r="K206" s="23">
        <f>(IF(A206&lt;='Invoerblad heterogene watergang'!$H$9,'Invoerblad heterogene watergang'!$L$9,IF(A206&lt;='Invoerblad heterogene watergang'!$H$10,'Invoerblad heterogene watergang'!$L$10,IF(A206&lt;='Invoerblad heterogene watergang'!$H$11,'Invoerblad heterogene watergang'!$L$11,IF(A206&lt;='Invoerblad heterogene watergang'!$H$12,'Invoerblad heterogene watergang'!$L$12,IF(A206&lt;='Invoerblad heterogene watergang'!$H$13,'Invoerblad heterogene watergang'!$L$13,IF(A206&lt;='Invoerblad heterogene watergang'!$H$14,'Invoerblad heterogene watergang'!$L$14,IF(A206&lt;='Invoerblad heterogene watergang'!$H$15,'Invoerblad heterogene watergang'!$L$15,IF(A206&lt;='Invoerblad heterogene watergang'!$H$16,'Invoerblad heterogene watergang'!$L$16,IF(A206&lt;='Invoerblad heterogene watergang'!$H$17,'Invoerblad heterogene watergang'!$L$17,""))))))))))</f>
        <v>100</v>
      </c>
      <c r="L206" s="23" t="str">
        <f>(IF(A206&lt;='Invoerblad heterogene watergang'!$H$9,'Invoerblad heterogene watergang'!$M$9,IF(A206&lt;='Invoerblad heterogene watergang'!$H$10,'Invoerblad heterogene watergang'!$M$10,IF(A206&lt;='Invoerblad heterogene watergang'!$H$11,'Invoerblad heterogene watergang'!$M$11,IF(A206&lt;='Invoerblad heterogene watergang'!$H$12,'Invoerblad heterogene watergang'!$M$12,IF(A206&lt;='Invoerblad heterogene watergang'!$H$13,'Invoerblad heterogene watergang'!$M$13,IF(A206&lt;='Invoerblad heterogene watergang'!$H$14,'Invoerblad heterogene watergang'!$M$14,IF(A206&lt;='Invoerblad heterogene watergang'!$H$15,'Invoerblad heterogene watergang'!$M$15,IF(A206&lt;='Invoerblad heterogene watergang'!$H$16,'Invoerblad heterogene watergang'!$M$16,IF(A206&lt;='Invoerblad heterogene watergang'!$H$17,'Invoerblad heterogene watergang'!$M$17,""))))))))))</f>
        <v>Begroeiing volgt bodemverloop</v>
      </c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67"/>
      <c r="AD206" s="23"/>
      <c r="AE206" s="23"/>
    </row>
    <row r="207" spans="1:31" s="103" customFormat="1" x14ac:dyDescent="0.35">
      <c r="A207" s="24">
        <f>IF(A206="","",IF((A206+1)&gt;MAX('Invoerblad heterogene watergang'!$H$9:$H$17),"",'Uitgebreide invoer'!A206+(MAX('Invoerblad heterogene watergang'!$H$9:$H$17)/1000)))</f>
        <v>142.10000000000014</v>
      </c>
      <c r="B207" s="23">
        <f>IF(A207&lt;='Invoerblad heterogene watergang'!$H$9,'Invoerblad heterogene watergang'!$J$9,IF(A207&lt;='Invoerblad heterogene watergang'!$H$10,'Invoerblad heterogene watergang'!$J$10,IF(A207&lt;='Invoerblad heterogene watergang'!$H$11,'Invoerblad heterogene watergang'!$J$11,IF(A207&lt;='Invoerblad heterogene watergang'!$H$12,'Invoerblad heterogene watergang'!$J$12,IF(A207&lt;='Invoerblad heterogene watergang'!$H$13,'Invoerblad heterogene watergang'!$J$13,IF(A207&lt;='Invoerblad heterogene watergang'!$H$14,'Invoerblad heterogene watergang'!$J$14,IF(A207&lt;='Invoerblad heterogene watergang'!$H$15,'Invoerblad heterogene watergang'!$J$15,IF(A207&lt;='Invoerblad heterogene watergang'!$H$16,'Invoerblad heterogene watergang'!$J$16,IF(A207&lt;='Invoerblad heterogene watergang'!$H$17,'Invoerblad heterogene watergang'!$J$17,"")))))))))</f>
        <v>0.3</v>
      </c>
      <c r="C207" s="23" t="str">
        <f>IF(A207&lt;='Invoerblad heterogene watergang'!$H$9,'Invoerblad heterogene watergang'!$K$9,IF(A207&lt;='Invoerblad heterogene watergang'!$H$10,'Invoerblad heterogene watergang'!$K$10,IF(A207&lt;='Invoerblad heterogene watergang'!$H$11,'Invoerblad heterogene watergang'!$K$11,IF(A207&lt;='Invoerblad heterogene watergang'!$H$12,'Invoerblad heterogene watergang'!$K$12,IF(A207&lt;='Invoerblad heterogene watergang'!$H$13,'Invoerblad heterogene watergang'!$K$13,IF(A207&lt;='Invoerblad heterogene watergang'!$H$14,'Invoerblad heterogene watergang'!$K$14,IF(A207&lt;='Invoerblad heterogene watergang'!$H$15,'Invoerblad heterogene watergang'!$K$15,IF(A207&lt;='Invoerblad heterogene watergang'!$H$16,'Invoerblad heterogene watergang'!$K$16,IF(A207&lt;='Invoerblad heterogene watergang'!$H$17,'Invoerblad heterogene watergang'!$K$17,"")))))))))</f>
        <v>30 - Grasachtigen en ondergedoken soorten</v>
      </c>
      <c r="D207" s="23">
        <f t="shared" si="3"/>
        <v>30</v>
      </c>
      <c r="E207" s="23">
        <f>'Invoerblad heterogene watergang'!$F$9</f>
        <v>1.5</v>
      </c>
      <c r="F207" s="23">
        <f>'Invoerblad heterogene watergang'!$E$9</f>
        <v>1.2</v>
      </c>
      <c r="G207" s="23">
        <f>'Invoerblad heterogene watergang'!$B$9</f>
        <v>1.2</v>
      </c>
      <c r="H207" s="23">
        <f>'Invoerblad heterogene watergang'!$C$9</f>
        <v>1</v>
      </c>
      <c r="I207" s="23">
        <f>IF(B207="","",IF(A207&lt;='Invoerblad heterogene watergang'!$H$9,'Invoerblad heterogene watergang'!$N$9,IF(A207&lt;='Invoerblad heterogene watergang'!$H$10,'Invoerblad heterogene watergang'!$N$10,IF(A207&lt;='Invoerblad heterogene watergang'!$H$11,'Invoerblad heterogene watergang'!$N$11,IF(A207&lt;='Invoerblad heterogene watergang'!$H$12,'Invoerblad heterogene watergang'!$N$12,IF(A207&lt;='Invoerblad heterogene watergang'!$H$13,'Invoerblad heterogene watergang'!$N$13,IF(A207&lt;='Invoerblad heterogene watergang'!$H$14,'Invoerblad heterogene watergang'!$N$14,IF(A207&lt;='Invoerblad heterogene watergang'!$H$15,'Invoerblad heterogene watergang'!$N$15,IF(A207&lt;='Invoerblad heterogene watergang'!$H$16,'Invoerblad heterogene watergang'!$N$16,IF(A207&lt;='Invoerblad heterogene watergang'!$H$17,'Invoerblad heterogene watergang'!$N$17,""))))))))))</f>
        <v>1</v>
      </c>
      <c r="J207" s="23" t="str">
        <f>IF(A207&lt;='Invoerblad heterogene watergang'!$H$9,'Invoerblad heterogene watergang'!$O$9,IF(A207&lt;='Invoerblad heterogene watergang'!$H$10,'Invoerblad heterogene watergang'!$O$10,IF(A207&lt;='Invoerblad heterogene watergang'!$H$11,'Invoerblad heterogene watergang'!$O$11,IF(A207&lt;='Invoerblad heterogene watergang'!$H$12,'Invoerblad heterogene watergang'!$O$12,IF(A207&lt;='Invoerblad heterogene watergang'!$H$13,'Invoerblad heterogene watergang'!$O$13,IF(A207&lt;='Invoerblad heterogene watergang'!$H$14,'Invoerblad heterogene watergang'!$O$14,IF(A207&lt;='Invoerblad heterogene watergang'!$H$15,'Invoerblad heterogene watergang'!$O$15,IF(A207&lt;='Invoerblad heterogene watergang'!$H$16,'Invoerblad heterogene watergang'!$O$16,IF(A207&lt;='Invoerblad heterogene watergang'!$H$17,'Invoerblad heterogene watergang'!$O$17,"")))))))))</f>
        <v>Nee</v>
      </c>
      <c r="K207" s="23">
        <f>(IF(A207&lt;='Invoerblad heterogene watergang'!$H$9,'Invoerblad heterogene watergang'!$L$9,IF(A207&lt;='Invoerblad heterogene watergang'!$H$10,'Invoerblad heterogene watergang'!$L$10,IF(A207&lt;='Invoerblad heterogene watergang'!$H$11,'Invoerblad heterogene watergang'!$L$11,IF(A207&lt;='Invoerblad heterogene watergang'!$H$12,'Invoerblad heterogene watergang'!$L$12,IF(A207&lt;='Invoerblad heterogene watergang'!$H$13,'Invoerblad heterogene watergang'!$L$13,IF(A207&lt;='Invoerblad heterogene watergang'!$H$14,'Invoerblad heterogene watergang'!$L$14,IF(A207&lt;='Invoerblad heterogene watergang'!$H$15,'Invoerblad heterogene watergang'!$L$15,IF(A207&lt;='Invoerblad heterogene watergang'!$H$16,'Invoerblad heterogene watergang'!$L$16,IF(A207&lt;='Invoerblad heterogene watergang'!$H$17,'Invoerblad heterogene watergang'!$L$17,""))))))))))</f>
        <v>100</v>
      </c>
      <c r="L207" s="23" t="str">
        <f>(IF(A207&lt;='Invoerblad heterogene watergang'!$H$9,'Invoerblad heterogene watergang'!$M$9,IF(A207&lt;='Invoerblad heterogene watergang'!$H$10,'Invoerblad heterogene watergang'!$M$10,IF(A207&lt;='Invoerblad heterogene watergang'!$H$11,'Invoerblad heterogene watergang'!$M$11,IF(A207&lt;='Invoerblad heterogene watergang'!$H$12,'Invoerblad heterogene watergang'!$M$12,IF(A207&lt;='Invoerblad heterogene watergang'!$H$13,'Invoerblad heterogene watergang'!$M$13,IF(A207&lt;='Invoerblad heterogene watergang'!$H$14,'Invoerblad heterogene watergang'!$M$14,IF(A207&lt;='Invoerblad heterogene watergang'!$H$15,'Invoerblad heterogene watergang'!$M$15,IF(A207&lt;='Invoerblad heterogene watergang'!$H$16,'Invoerblad heterogene watergang'!$M$16,IF(A207&lt;='Invoerblad heterogene watergang'!$H$17,'Invoerblad heterogene watergang'!$M$17,""))))))))))</f>
        <v>Begroeiing volgt bodemverloop</v>
      </c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67"/>
      <c r="AD207" s="23"/>
      <c r="AE207" s="23"/>
    </row>
    <row r="208" spans="1:31" s="103" customFormat="1" x14ac:dyDescent="0.35">
      <c r="A208" s="24">
        <f>IF(A207="","",IF((A207+1)&gt;MAX('Invoerblad heterogene watergang'!$H$9:$H$17),"",'Uitgebreide invoer'!A207+(MAX('Invoerblad heterogene watergang'!$H$9:$H$17)/1000)))</f>
        <v>142.80000000000013</v>
      </c>
      <c r="B208" s="23">
        <f>IF(A208&lt;='Invoerblad heterogene watergang'!$H$9,'Invoerblad heterogene watergang'!$J$9,IF(A208&lt;='Invoerblad heterogene watergang'!$H$10,'Invoerblad heterogene watergang'!$J$10,IF(A208&lt;='Invoerblad heterogene watergang'!$H$11,'Invoerblad heterogene watergang'!$J$11,IF(A208&lt;='Invoerblad heterogene watergang'!$H$12,'Invoerblad heterogene watergang'!$J$12,IF(A208&lt;='Invoerblad heterogene watergang'!$H$13,'Invoerblad heterogene watergang'!$J$13,IF(A208&lt;='Invoerblad heterogene watergang'!$H$14,'Invoerblad heterogene watergang'!$J$14,IF(A208&lt;='Invoerblad heterogene watergang'!$H$15,'Invoerblad heterogene watergang'!$J$15,IF(A208&lt;='Invoerblad heterogene watergang'!$H$16,'Invoerblad heterogene watergang'!$J$16,IF(A208&lt;='Invoerblad heterogene watergang'!$H$17,'Invoerblad heterogene watergang'!$J$17,"")))))))))</f>
        <v>0.3</v>
      </c>
      <c r="C208" s="23" t="str">
        <f>IF(A208&lt;='Invoerblad heterogene watergang'!$H$9,'Invoerblad heterogene watergang'!$K$9,IF(A208&lt;='Invoerblad heterogene watergang'!$H$10,'Invoerblad heterogene watergang'!$K$10,IF(A208&lt;='Invoerblad heterogene watergang'!$H$11,'Invoerblad heterogene watergang'!$K$11,IF(A208&lt;='Invoerblad heterogene watergang'!$H$12,'Invoerblad heterogene watergang'!$K$12,IF(A208&lt;='Invoerblad heterogene watergang'!$H$13,'Invoerblad heterogene watergang'!$K$13,IF(A208&lt;='Invoerblad heterogene watergang'!$H$14,'Invoerblad heterogene watergang'!$K$14,IF(A208&lt;='Invoerblad heterogene watergang'!$H$15,'Invoerblad heterogene watergang'!$K$15,IF(A208&lt;='Invoerblad heterogene watergang'!$H$16,'Invoerblad heterogene watergang'!$K$16,IF(A208&lt;='Invoerblad heterogene watergang'!$H$17,'Invoerblad heterogene watergang'!$K$17,"")))))))))</f>
        <v>30 - Grasachtigen en ondergedoken soorten</v>
      </c>
      <c r="D208" s="23">
        <f t="shared" si="3"/>
        <v>30</v>
      </c>
      <c r="E208" s="23">
        <f>'Invoerblad heterogene watergang'!$F$9</f>
        <v>1.5</v>
      </c>
      <c r="F208" s="23">
        <f>'Invoerblad heterogene watergang'!$E$9</f>
        <v>1.2</v>
      </c>
      <c r="G208" s="23">
        <f>'Invoerblad heterogene watergang'!$B$9</f>
        <v>1.2</v>
      </c>
      <c r="H208" s="23">
        <f>'Invoerblad heterogene watergang'!$C$9</f>
        <v>1</v>
      </c>
      <c r="I208" s="23">
        <f>IF(B208="","",IF(A208&lt;='Invoerblad heterogene watergang'!$H$9,'Invoerblad heterogene watergang'!$N$9,IF(A208&lt;='Invoerblad heterogene watergang'!$H$10,'Invoerblad heterogene watergang'!$N$10,IF(A208&lt;='Invoerblad heterogene watergang'!$H$11,'Invoerblad heterogene watergang'!$N$11,IF(A208&lt;='Invoerblad heterogene watergang'!$H$12,'Invoerblad heterogene watergang'!$N$12,IF(A208&lt;='Invoerblad heterogene watergang'!$H$13,'Invoerblad heterogene watergang'!$N$13,IF(A208&lt;='Invoerblad heterogene watergang'!$H$14,'Invoerblad heterogene watergang'!$N$14,IF(A208&lt;='Invoerblad heterogene watergang'!$H$15,'Invoerblad heterogene watergang'!$N$15,IF(A208&lt;='Invoerblad heterogene watergang'!$H$16,'Invoerblad heterogene watergang'!$N$16,IF(A208&lt;='Invoerblad heterogene watergang'!$H$17,'Invoerblad heterogene watergang'!$N$17,""))))))))))</f>
        <v>1</v>
      </c>
      <c r="J208" s="23" t="str">
        <f>IF(A208&lt;='Invoerblad heterogene watergang'!$H$9,'Invoerblad heterogene watergang'!$O$9,IF(A208&lt;='Invoerblad heterogene watergang'!$H$10,'Invoerblad heterogene watergang'!$O$10,IF(A208&lt;='Invoerblad heterogene watergang'!$H$11,'Invoerblad heterogene watergang'!$O$11,IF(A208&lt;='Invoerblad heterogene watergang'!$H$12,'Invoerblad heterogene watergang'!$O$12,IF(A208&lt;='Invoerblad heterogene watergang'!$H$13,'Invoerblad heterogene watergang'!$O$13,IF(A208&lt;='Invoerblad heterogene watergang'!$H$14,'Invoerblad heterogene watergang'!$O$14,IF(A208&lt;='Invoerblad heterogene watergang'!$H$15,'Invoerblad heterogene watergang'!$O$15,IF(A208&lt;='Invoerblad heterogene watergang'!$H$16,'Invoerblad heterogene watergang'!$O$16,IF(A208&lt;='Invoerblad heterogene watergang'!$H$17,'Invoerblad heterogene watergang'!$O$17,"")))))))))</f>
        <v>Nee</v>
      </c>
      <c r="K208" s="23">
        <f>(IF(A208&lt;='Invoerblad heterogene watergang'!$H$9,'Invoerblad heterogene watergang'!$L$9,IF(A208&lt;='Invoerblad heterogene watergang'!$H$10,'Invoerblad heterogene watergang'!$L$10,IF(A208&lt;='Invoerblad heterogene watergang'!$H$11,'Invoerblad heterogene watergang'!$L$11,IF(A208&lt;='Invoerblad heterogene watergang'!$H$12,'Invoerblad heterogene watergang'!$L$12,IF(A208&lt;='Invoerblad heterogene watergang'!$H$13,'Invoerblad heterogene watergang'!$L$13,IF(A208&lt;='Invoerblad heterogene watergang'!$H$14,'Invoerblad heterogene watergang'!$L$14,IF(A208&lt;='Invoerblad heterogene watergang'!$H$15,'Invoerblad heterogene watergang'!$L$15,IF(A208&lt;='Invoerblad heterogene watergang'!$H$16,'Invoerblad heterogene watergang'!$L$16,IF(A208&lt;='Invoerblad heterogene watergang'!$H$17,'Invoerblad heterogene watergang'!$L$17,""))))))))))</f>
        <v>100</v>
      </c>
      <c r="L208" s="23" t="str">
        <f>(IF(A208&lt;='Invoerblad heterogene watergang'!$H$9,'Invoerblad heterogene watergang'!$M$9,IF(A208&lt;='Invoerblad heterogene watergang'!$H$10,'Invoerblad heterogene watergang'!$M$10,IF(A208&lt;='Invoerblad heterogene watergang'!$H$11,'Invoerblad heterogene watergang'!$M$11,IF(A208&lt;='Invoerblad heterogene watergang'!$H$12,'Invoerblad heterogene watergang'!$M$12,IF(A208&lt;='Invoerblad heterogene watergang'!$H$13,'Invoerblad heterogene watergang'!$M$13,IF(A208&lt;='Invoerblad heterogene watergang'!$H$14,'Invoerblad heterogene watergang'!$M$14,IF(A208&lt;='Invoerblad heterogene watergang'!$H$15,'Invoerblad heterogene watergang'!$M$15,IF(A208&lt;='Invoerblad heterogene watergang'!$H$16,'Invoerblad heterogene watergang'!$M$16,IF(A208&lt;='Invoerblad heterogene watergang'!$H$17,'Invoerblad heterogene watergang'!$M$17,""))))))))))</f>
        <v>Begroeiing volgt bodemverloop</v>
      </c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67"/>
      <c r="AD208" s="23"/>
      <c r="AE208" s="23"/>
    </row>
    <row r="209" spans="1:31" s="103" customFormat="1" x14ac:dyDescent="0.35">
      <c r="A209" s="24">
        <f>IF(A208="","",IF((A208+1)&gt;MAX('Invoerblad heterogene watergang'!$H$9:$H$17),"",'Uitgebreide invoer'!A208+(MAX('Invoerblad heterogene watergang'!$H$9:$H$17)/1000)))</f>
        <v>143.50000000000011</v>
      </c>
      <c r="B209" s="23">
        <f>IF(A209&lt;='Invoerblad heterogene watergang'!$H$9,'Invoerblad heterogene watergang'!$J$9,IF(A209&lt;='Invoerblad heterogene watergang'!$H$10,'Invoerblad heterogene watergang'!$J$10,IF(A209&lt;='Invoerblad heterogene watergang'!$H$11,'Invoerblad heterogene watergang'!$J$11,IF(A209&lt;='Invoerblad heterogene watergang'!$H$12,'Invoerblad heterogene watergang'!$J$12,IF(A209&lt;='Invoerblad heterogene watergang'!$H$13,'Invoerblad heterogene watergang'!$J$13,IF(A209&lt;='Invoerblad heterogene watergang'!$H$14,'Invoerblad heterogene watergang'!$J$14,IF(A209&lt;='Invoerblad heterogene watergang'!$H$15,'Invoerblad heterogene watergang'!$J$15,IF(A209&lt;='Invoerblad heterogene watergang'!$H$16,'Invoerblad heterogene watergang'!$J$16,IF(A209&lt;='Invoerblad heterogene watergang'!$H$17,'Invoerblad heterogene watergang'!$J$17,"")))))))))</f>
        <v>0.3</v>
      </c>
      <c r="C209" s="23" t="str">
        <f>IF(A209&lt;='Invoerblad heterogene watergang'!$H$9,'Invoerblad heterogene watergang'!$K$9,IF(A209&lt;='Invoerblad heterogene watergang'!$H$10,'Invoerblad heterogene watergang'!$K$10,IF(A209&lt;='Invoerblad heterogene watergang'!$H$11,'Invoerblad heterogene watergang'!$K$11,IF(A209&lt;='Invoerblad heterogene watergang'!$H$12,'Invoerblad heterogene watergang'!$K$12,IF(A209&lt;='Invoerblad heterogene watergang'!$H$13,'Invoerblad heterogene watergang'!$K$13,IF(A209&lt;='Invoerblad heterogene watergang'!$H$14,'Invoerblad heterogene watergang'!$K$14,IF(A209&lt;='Invoerblad heterogene watergang'!$H$15,'Invoerblad heterogene watergang'!$K$15,IF(A209&lt;='Invoerblad heterogene watergang'!$H$16,'Invoerblad heterogene watergang'!$K$16,IF(A209&lt;='Invoerblad heterogene watergang'!$H$17,'Invoerblad heterogene watergang'!$K$17,"")))))))))</f>
        <v>30 - Grasachtigen en ondergedoken soorten</v>
      </c>
      <c r="D209" s="23">
        <f t="shared" si="3"/>
        <v>30</v>
      </c>
      <c r="E209" s="23">
        <f>'Invoerblad heterogene watergang'!$F$9</f>
        <v>1.5</v>
      </c>
      <c r="F209" s="23">
        <f>'Invoerblad heterogene watergang'!$E$9</f>
        <v>1.2</v>
      </c>
      <c r="G209" s="23">
        <f>'Invoerblad heterogene watergang'!$B$9</f>
        <v>1.2</v>
      </c>
      <c r="H209" s="23">
        <f>'Invoerblad heterogene watergang'!$C$9</f>
        <v>1</v>
      </c>
      <c r="I209" s="23">
        <f>IF(B209="","",IF(A209&lt;='Invoerblad heterogene watergang'!$H$9,'Invoerblad heterogene watergang'!$N$9,IF(A209&lt;='Invoerblad heterogene watergang'!$H$10,'Invoerblad heterogene watergang'!$N$10,IF(A209&lt;='Invoerblad heterogene watergang'!$H$11,'Invoerblad heterogene watergang'!$N$11,IF(A209&lt;='Invoerblad heterogene watergang'!$H$12,'Invoerblad heterogene watergang'!$N$12,IF(A209&lt;='Invoerblad heterogene watergang'!$H$13,'Invoerblad heterogene watergang'!$N$13,IF(A209&lt;='Invoerblad heterogene watergang'!$H$14,'Invoerblad heterogene watergang'!$N$14,IF(A209&lt;='Invoerblad heterogene watergang'!$H$15,'Invoerblad heterogene watergang'!$N$15,IF(A209&lt;='Invoerblad heterogene watergang'!$H$16,'Invoerblad heterogene watergang'!$N$16,IF(A209&lt;='Invoerblad heterogene watergang'!$H$17,'Invoerblad heterogene watergang'!$N$17,""))))))))))</f>
        <v>1</v>
      </c>
      <c r="J209" s="23" t="str">
        <f>IF(A209&lt;='Invoerblad heterogene watergang'!$H$9,'Invoerblad heterogene watergang'!$O$9,IF(A209&lt;='Invoerblad heterogene watergang'!$H$10,'Invoerblad heterogene watergang'!$O$10,IF(A209&lt;='Invoerblad heterogene watergang'!$H$11,'Invoerblad heterogene watergang'!$O$11,IF(A209&lt;='Invoerblad heterogene watergang'!$H$12,'Invoerblad heterogene watergang'!$O$12,IF(A209&lt;='Invoerblad heterogene watergang'!$H$13,'Invoerblad heterogene watergang'!$O$13,IF(A209&lt;='Invoerblad heterogene watergang'!$H$14,'Invoerblad heterogene watergang'!$O$14,IF(A209&lt;='Invoerblad heterogene watergang'!$H$15,'Invoerblad heterogene watergang'!$O$15,IF(A209&lt;='Invoerblad heterogene watergang'!$H$16,'Invoerblad heterogene watergang'!$O$16,IF(A209&lt;='Invoerblad heterogene watergang'!$H$17,'Invoerblad heterogene watergang'!$O$17,"")))))))))</f>
        <v>Nee</v>
      </c>
      <c r="K209" s="23">
        <f>(IF(A209&lt;='Invoerblad heterogene watergang'!$H$9,'Invoerblad heterogene watergang'!$L$9,IF(A209&lt;='Invoerblad heterogene watergang'!$H$10,'Invoerblad heterogene watergang'!$L$10,IF(A209&lt;='Invoerblad heterogene watergang'!$H$11,'Invoerblad heterogene watergang'!$L$11,IF(A209&lt;='Invoerblad heterogene watergang'!$H$12,'Invoerblad heterogene watergang'!$L$12,IF(A209&lt;='Invoerblad heterogene watergang'!$H$13,'Invoerblad heterogene watergang'!$L$13,IF(A209&lt;='Invoerblad heterogene watergang'!$H$14,'Invoerblad heterogene watergang'!$L$14,IF(A209&lt;='Invoerblad heterogene watergang'!$H$15,'Invoerblad heterogene watergang'!$L$15,IF(A209&lt;='Invoerblad heterogene watergang'!$H$16,'Invoerblad heterogene watergang'!$L$16,IF(A209&lt;='Invoerblad heterogene watergang'!$H$17,'Invoerblad heterogene watergang'!$L$17,""))))))))))</f>
        <v>100</v>
      </c>
      <c r="L209" s="23" t="str">
        <f>(IF(A209&lt;='Invoerblad heterogene watergang'!$H$9,'Invoerblad heterogene watergang'!$M$9,IF(A209&lt;='Invoerblad heterogene watergang'!$H$10,'Invoerblad heterogene watergang'!$M$10,IF(A209&lt;='Invoerblad heterogene watergang'!$H$11,'Invoerblad heterogene watergang'!$M$11,IF(A209&lt;='Invoerblad heterogene watergang'!$H$12,'Invoerblad heterogene watergang'!$M$12,IF(A209&lt;='Invoerblad heterogene watergang'!$H$13,'Invoerblad heterogene watergang'!$M$13,IF(A209&lt;='Invoerblad heterogene watergang'!$H$14,'Invoerblad heterogene watergang'!$M$14,IF(A209&lt;='Invoerblad heterogene watergang'!$H$15,'Invoerblad heterogene watergang'!$M$15,IF(A209&lt;='Invoerblad heterogene watergang'!$H$16,'Invoerblad heterogene watergang'!$M$16,IF(A209&lt;='Invoerblad heterogene watergang'!$H$17,'Invoerblad heterogene watergang'!$M$17,""))))))))))</f>
        <v>Begroeiing volgt bodemverloop</v>
      </c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67"/>
      <c r="AD209" s="23"/>
      <c r="AE209" s="23"/>
    </row>
    <row r="210" spans="1:31" s="103" customFormat="1" x14ac:dyDescent="0.35">
      <c r="A210" s="24">
        <f>IF(A209="","",IF((A209+1)&gt;MAX('Invoerblad heterogene watergang'!$H$9:$H$17),"",'Uitgebreide invoer'!A209+(MAX('Invoerblad heterogene watergang'!$H$9:$H$17)/1000)))</f>
        <v>144.2000000000001</v>
      </c>
      <c r="B210" s="23">
        <f>IF(A210&lt;='Invoerblad heterogene watergang'!$H$9,'Invoerblad heterogene watergang'!$J$9,IF(A210&lt;='Invoerblad heterogene watergang'!$H$10,'Invoerblad heterogene watergang'!$J$10,IF(A210&lt;='Invoerblad heterogene watergang'!$H$11,'Invoerblad heterogene watergang'!$J$11,IF(A210&lt;='Invoerblad heterogene watergang'!$H$12,'Invoerblad heterogene watergang'!$J$12,IF(A210&lt;='Invoerblad heterogene watergang'!$H$13,'Invoerblad heterogene watergang'!$J$13,IF(A210&lt;='Invoerblad heterogene watergang'!$H$14,'Invoerblad heterogene watergang'!$J$14,IF(A210&lt;='Invoerblad heterogene watergang'!$H$15,'Invoerblad heterogene watergang'!$J$15,IF(A210&lt;='Invoerblad heterogene watergang'!$H$16,'Invoerblad heterogene watergang'!$J$16,IF(A210&lt;='Invoerblad heterogene watergang'!$H$17,'Invoerblad heterogene watergang'!$J$17,"")))))))))</f>
        <v>0.3</v>
      </c>
      <c r="C210" s="23" t="str">
        <f>IF(A210&lt;='Invoerblad heterogene watergang'!$H$9,'Invoerblad heterogene watergang'!$K$9,IF(A210&lt;='Invoerblad heterogene watergang'!$H$10,'Invoerblad heterogene watergang'!$K$10,IF(A210&lt;='Invoerblad heterogene watergang'!$H$11,'Invoerblad heterogene watergang'!$K$11,IF(A210&lt;='Invoerblad heterogene watergang'!$H$12,'Invoerblad heterogene watergang'!$K$12,IF(A210&lt;='Invoerblad heterogene watergang'!$H$13,'Invoerblad heterogene watergang'!$K$13,IF(A210&lt;='Invoerblad heterogene watergang'!$H$14,'Invoerblad heterogene watergang'!$K$14,IF(A210&lt;='Invoerblad heterogene watergang'!$H$15,'Invoerblad heterogene watergang'!$K$15,IF(A210&lt;='Invoerblad heterogene watergang'!$H$16,'Invoerblad heterogene watergang'!$K$16,IF(A210&lt;='Invoerblad heterogene watergang'!$H$17,'Invoerblad heterogene watergang'!$K$17,"")))))))))</f>
        <v>30 - Grasachtigen en ondergedoken soorten</v>
      </c>
      <c r="D210" s="23">
        <f t="shared" si="3"/>
        <v>30</v>
      </c>
      <c r="E210" s="23">
        <f>'Invoerblad heterogene watergang'!$F$9</f>
        <v>1.5</v>
      </c>
      <c r="F210" s="23">
        <f>'Invoerblad heterogene watergang'!$E$9</f>
        <v>1.2</v>
      </c>
      <c r="G210" s="23">
        <f>'Invoerblad heterogene watergang'!$B$9</f>
        <v>1.2</v>
      </c>
      <c r="H210" s="23">
        <f>'Invoerblad heterogene watergang'!$C$9</f>
        <v>1</v>
      </c>
      <c r="I210" s="23">
        <f>IF(B210="","",IF(A210&lt;='Invoerblad heterogene watergang'!$H$9,'Invoerblad heterogene watergang'!$N$9,IF(A210&lt;='Invoerblad heterogene watergang'!$H$10,'Invoerblad heterogene watergang'!$N$10,IF(A210&lt;='Invoerblad heterogene watergang'!$H$11,'Invoerblad heterogene watergang'!$N$11,IF(A210&lt;='Invoerblad heterogene watergang'!$H$12,'Invoerblad heterogene watergang'!$N$12,IF(A210&lt;='Invoerblad heterogene watergang'!$H$13,'Invoerblad heterogene watergang'!$N$13,IF(A210&lt;='Invoerblad heterogene watergang'!$H$14,'Invoerblad heterogene watergang'!$N$14,IF(A210&lt;='Invoerblad heterogene watergang'!$H$15,'Invoerblad heterogene watergang'!$N$15,IF(A210&lt;='Invoerblad heterogene watergang'!$H$16,'Invoerblad heterogene watergang'!$N$16,IF(A210&lt;='Invoerblad heterogene watergang'!$H$17,'Invoerblad heterogene watergang'!$N$17,""))))))))))</f>
        <v>1</v>
      </c>
      <c r="J210" s="23" t="str">
        <f>IF(A210&lt;='Invoerblad heterogene watergang'!$H$9,'Invoerblad heterogene watergang'!$O$9,IF(A210&lt;='Invoerblad heterogene watergang'!$H$10,'Invoerblad heterogene watergang'!$O$10,IF(A210&lt;='Invoerblad heterogene watergang'!$H$11,'Invoerblad heterogene watergang'!$O$11,IF(A210&lt;='Invoerblad heterogene watergang'!$H$12,'Invoerblad heterogene watergang'!$O$12,IF(A210&lt;='Invoerblad heterogene watergang'!$H$13,'Invoerblad heterogene watergang'!$O$13,IF(A210&lt;='Invoerblad heterogene watergang'!$H$14,'Invoerblad heterogene watergang'!$O$14,IF(A210&lt;='Invoerblad heterogene watergang'!$H$15,'Invoerblad heterogene watergang'!$O$15,IF(A210&lt;='Invoerblad heterogene watergang'!$H$16,'Invoerblad heterogene watergang'!$O$16,IF(A210&lt;='Invoerblad heterogene watergang'!$H$17,'Invoerblad heterogene watergang'!$O$17,"")))))))))</f>
        <v>Nee</v>
      </c>
      <c r="K210" s="23">
        <f>(IF(A210&lt;='Invoerblad heterogene watergang'!$H$9,'Invoerblad heterogene watergang'!$L$9,IF(A210&lt;='Invoerblad heterogene watergang'!$H$10,'Invoerblad heterogene watergang'!$L$10,IF(A210&lt;='Invoerblad heterogene watergang'!$H$11,'Invoerblad heterogene watergang'!$L$11,IF(A210&lt;='Invoerblad heterogene watergang'!$H$12,'Invoerblad heterogene watergang'!$L$12,IF(A210&lt;='Invoerblad heterogene watergang'!$H$13,'Invoerblad heterogene watergang'!$L$13,IF(A210&lt;='Invoerblad heterogene watergang'!$H$14,'Invoerblad heterogene watergang'!$L$14,IF(A210&lt;='Invoerblad heterogene watergang'!$H$15,'Invoerblad heterogene watergang'!$L$15,IF(A210&lt;='Invoerblad heterogene watergang'!$H$16,'Invoerblad heterogene watergang'!$L$16,IF(A210&lt;='Invoerblad heterogene watergang'!$H$17,'Invoerblad heterogene watergang'!$L$17,""))))))))))</f>
        <v>100</v>
      </c>
      <c r="L210" s="23" t="str">
        <f>(IF(A210&lt;='Invoerblad heterogene watergang'!$H$9,'Invoerblad heterogene watergang'!$M$9,IF(A210&lt;='Invoerblad heterogene watergang'!$H$10,'Invoerblad heterogene watergang'!$M$10,IF(A210&lt;='Invoerblad heterogene watergang'!$H$11,'Invoerblad heterogene watergang'!$M$11,IF(A210&lt;='Invoerblad heterogene watergang'!$H$12,'Invoerblad heterogene watergang'!$M$12,IF(A210&lt;='Invoerblad heterogene watergang'!$H$13,'Invoerblad heterogene watergang'!$M$13,IF(A210&lt;='Invoerblad heterogene watergang'!$H$14,'Invoerblad heterogene watergang'!$M$14,IF(A210&lt;='Invoerblad heterogene watergang'!$H$15,'Invoerblad heterogene watergang'!$M$15,IF(A210&lt;='Invoerblad heterogene watergang'!$H$16,'Invoerblad heterogene watergang'!$M$16,IF(A210&lt;='Invoerblad heterogene watergang'!$H$17,'Invoerblad heterogene watergang'!$M$17,""))))))))))</f>
        <v>Begroeiing volgt bodemverloop</v>
      </c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67"/>
      <c r="AD210" s="23"/>
      <c r="AE210" s="23"/>
    </row>
    <row r="211" spans="1:31" s="103" customFormat="1" x14ac:dyDescent="0.35">
      <c r="A211" s="24">
        <f>IF(A210="","",IF((A210+1)&gt;MAX('Invoerblad heterogene watergang'!$H$9:$H$17),"",'Uitgebreide invoer'!A210+(MAX('Invoerblad heterogene watergang'!$H$9:$H$17)/1000)))</f>
        <v>144.90000000000009</v>
      </c>
      <c r="B211" s="23">
        <f>IF(A211&lt;='Invoerblad heterogene watergang'!$H$9,'Invoerblad heterogene watergang'!$J$9,IF(A211&lt;='Invoerblad heterogene watergang'!$H$10,'Invoerblad heterogene watergang'!$J$10,IF(A211&lt;='Invoerblad heterogene watergang'!$H$11,'Invoerblad heterogene watergang'!$J$11,IF(A211&lt;='Invoerblad heterogene watergang'!$H$12,'Invoerblad heterogene watergang'!$J$12,IF(A211&lt;='Invoerblad heterogene watergang'!$H$13,'Invoerblad heterogene watergang'!$J$13,IF(A211&lt;='Invoerblad heterogene watergang'!$H$14,'Invoerblad heterogene watergang'!$J$14,IF(A211&lt;='Invoerblad heterogene watergang'!$H$15,'Invoerblad heterogene watergang'!$J$15,IF(A211&lt;='Invoerblad heterogene watergang'!$H$16,'Invoerblad heterogene watergang'!$J$16,IF(A211&lt;='Invoerblad heterogene watergang'!$H$17,'Invoerblad heterogene watergang'!$J$17,"")))))))))</f>
        <v>0.3</v>
      </c>
      <c r="C211" s="23" t="str">
        <f>IF(A211&lt;='Invoerblad heterogene watergang'!$H$9,'Invoerblad heterogene watergang'!$K$9,IF(A211&lt;='Invoerblad heterogene watergang'!$H$10,'Invoerblad heterogene watergang'!$K$10,IF(A211&lt;='Invoerblad heterogene watergang'!$H$11,'Invoerblad heterogene watergang'!$K$11,IF(A211&lt;='Invoerblad heterogene watergang'!$H$12,'Invoerblad heterogene watergang'!$K$12,IF(A211&lt;='Invoerblad heterogene watergang'!$H$13,'Invoerblad heterogene watergang'!$K$13,IF(A211&lt;='Invoerblad heterogene watergang'!$H$14,'Invoerblad heterogene watergang'!$K$14,IF(A211&lt;='Invoerblad heterogene watergang'!$H$15,'Invoerblad heterogene watergang'!$K$15,IF(A211&lt;='Invoerblad heterogene watergang'!$H$16,'Invoerblad heterogene watergang'!$K$16,IF(A211&lt;='Invoerblad heterogene watergang'!$H$17,'Invoerblad heterogene watergang'!$K$17,"")))))))))</f>
        <v>30 - Grasachtigen en ondergedoken soorten</v>
      </c>
      <c r="D211" s="23">
        <f t="shared" si="3"/>
        <v>30</v>
      </c>
      <c r="E211" s="23">
        <f>'Invoerblad heterogene watergang'!$F$9</f>
        <v>1.5</v>
      </c>
      <c r="F211" s="23">
        <f>'Invoerblad heterogene watergang'!$E$9</f>
        <v>1.2</v>
      </c>
      <c r="G211" s="23">
        <f>'Invoerblad heterogene watergang'!$B$9</f>
        <v>1.2</v>
      </c>
      <c r="H211" s="23">
        <f>'Invoerblad heterogene watergang'!$C$9</f>
        <v>1</v>
      </c>
      <c r="I211" s="23">
        <f>IF(B211="","",IF(A211&lt;='Invoerblad heterogene watergang'!$H$9,'Invoerblad heterogene watergang'!$N$9,IF(A211&lt;='Invoerblad heterogene watergang'!$H$10,'Invoerblad heterogene watergang'!$N$10,IF(A211&lt;='Invoerblad heterogene watergang'!$H$11,'Invoerblad heterogene watergang'!$N$11,IF(A211&lt;='Invoerblad heterogene watergang'!$H$12,'Invoerblad heterogene watergang'!$N$12,IF(A211&lt;='Invoerblad heterogene watergang'!$H$13,'Invoerblad heterogene watergang'!$N$13,IF(A211&lt;='Invoerblad heterogene watergang'!$H$14,'Invoerblad heterogene watergang'!$N$14,IF(A211&lt;='Invoerblad heterogene watergang'!$H$15,'Invoerblad heterogene watergang'!$N$15,IF(A211&lt;='Invoerblad heterogene watergang'!$H$16,'Invoerblad heterogene watergang'!$N$16,IF(A211&lt;='Invoerblad heterogene watergang'!$H$17,'Invoerblad heterogene watergang'!$N$17,""))))))))))</f>
        <v>1</v>
      </c>
      <c r="J211" s="23" t="str">
        <f>IF(A211&lt;='Invoerblad heterogene watergang'!$H$9,'Invoerblad heterogene watergang'!$O$9,IF(A211&lt;='Invoerblad heterogene watergang'!$H$10,'Invoerblad heterogene watergang'!$O$10,IF(A211&lt;='Invoerblad heterogene watergang'!$H$11,'Invoerblad heterogene watergang'!$O$11,IF(A211&lt;='Invoerblad heterogene watergang'!$H$12,'Invoerblad heterogene watergang'!$O$12,IF(A211&lt;='Invoerblad heterogene watergang'!$H$13,'Invoerblad heterogene watergang'!$O$13,IF(A211&lt;='Invoerblad heterogene watergang'!$H$14,'Invoerblad heterogene watergang'!$O$14,IF(A211&lt;='Invoerblad heterogene watergang'!$H$15,'Invoerblad heterogene watergang'!$O$15,IF(A211&lt;='Invoerblad heterogene watergang'!$H$16,'Invoerblad heterogene watergang'!$O$16,IF(A211&lt;='Invoerblad heterogene watergang'!$H$17,'Invoerblad heterogene watergang'!$O$17,"")))))))))</f>
        <v>Nee</v>
      </c>
      <c r="K211" s="23">
        <f>(IF(A211&lt;='Invoerblad heterogene watergang'!$H$9,'Invoerblad heterogene watergang'!$L$9,IF(A211&lt;='Invoerblad heterogene watergang'!$H$10,'Invoerblad heterogene watergang'!$L$10,IF(A211&lt;='Invoerblad heterogene watergang'!$H$11,'Invoerblad heterogene watergang'!$L$11,IF(A211&lt;='Invoerblad heterogene watergang'!$H$12,'Invoerblad heterogene watergang'!$L$12,IF(A211&lt;='Invoerblad heterogene watergang'!$H$13,'Invoerblad heterogene watergang'!$L$13,IF(A211&lt;='Invoerblad heterogene watergang'!$H$14,'Invoerblad heterogene watergang'!$L$14,IF(A211&lt;='Invoerblad heterogene watergang'!$H$15,'Invoerblad heterogene watergang'!$L$15,IF(A211&lt;='Invoerblad heterogene watergang'!$H$16,'Invoerblad heterogene watergang'!$L$16,IF(A211&lt;='Invoerblad heterogene watergang'!$H$17,'Invoerblad heterogene watergang'!$L$17,""))))))))))</f>
        <v>100</v>
      </c>
      <c r="L211" s="23" t="str">
        <f>(IF(A211&lt;='Invoerblad heterogene watergang'!$H$9,'Invoerblad heterogene watergang'!$M$9,IF(A211&lt;='Invoerblad heterogene watergang'!$H$10,'Invoerblad heterogene watergang'!$M$10,IF(A211&lt;='Invoerblad heterogene watergang'!$H$11,'Invoerblad heterogene watergang'!$M$11,IF(A211&lt;='Invoerblad heterogene watergang'!$H$12,'Invoerblad heterogene watergang'!$M$12,IF(A211&lt;='Invoerblad heterogene watergang'!$H$13,'Invoerblad heterogene watergang'!$M$13,IF(A211&lt;='Invoerblad heterogene watergang'!$H$14,'Invoerblad heterogene watergang'!$M$14,IF(A211&lt;='Invoerblad heterogene watergang'!$H$15,'Invoerblad heterogene watergang'!$M$15,IF(A211&lt;='Invoerblad heterogene watergang'!$H$16,'Invoerblad heterogene watergang'!$M$16,IF(A211&lt;='Invoerblad heterogene watergang'!$H$17,'Invoerblad heterogene watergang'!$M$17,""))))))))))</f>
        <v>Begroeiing volgt bodemverloop</v>
      </c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67"/>
      <c r="AD211" s="23"/>
      <c r="AE211" s="23"/>
    </row>
    <row r="212" spans="1:31" s="103" customFormat="1" x14ac:dyDescent="0.35">
      <c r="A212" s="24">
        <f>IF(A211="","",IF((A211+1)&gt;MAX('Invoerblad heterogene watergang'!$H$9:$H$17),"",'Uitgebreide invoer'!A211+(MAX('Invoerblad heterogene watergang'!$H$9:$H$17)/1000)))</f>
        <v>145.60000000000008</v>
      </c>
      <c r="B212" s="23">
        <f>IF(A212&lt;='Invoerblad heterogene watergang'!$H$9,'Invoerblad heterogene watergang'!$J$9,IF(A212&lt;='Invoerblad heterogene watergang'!$H$10,'Invoerblad heterogene watergang'!$J$10,IF(A212&lt;='Invoerblad heterogene watergang'!$H$11,'Invoerblad heterogene watergang'!$J$11,IF(A212&lt;='Invoerblad heterogene watergang'!$H$12,'Invoerblad heterogene watergang'!$J$12,IF(A212&lt;='Invoerblad heterogene watergang'!$H$13,'Invoerblad heterogene watergang'!$J$13,IF(A212&lt;='Invoerblad heterogene watergang'!$H$14,'Invoerblad heterogene watergang'!$J$14,IF(A212&lt;='Invoerblad heterogene watergang'!$H$15,'Invoerblad heterogene watergang'!$J$15,IF(A212&lt;='Invoerblad heterogene watergang'!$H$16,'Invoerblad heterogene watergang'!$J$16,IF(A212&lt;='Invoerblad heterogene watergang'!$H$17,'Invoerblad heterogene watergang'!$J$17,"")))))))))</f>
        <v>0.3</v>
      </c>
      <c r="C212" s="23" t="str">
        <f>IF(A212&lt;='Invoerblad heterogene watergang'!$H$9,'Invoerblad heterogene watergang'!$K$9,IF(A212&lt;='Invoerblad heterogene watergang'!$H$10,'Invoerblad heterogene watergang'!$K$10,IF(A212&lt;='Invoerblad heterogene watergang'!$H$11,'Invoerblad heterogene watergang'!$K$11,IF(A212&lt;='Invoerblad heterogene watergang'!$H$12,'Invoerblad heterogene watergang'!$K$12,IF(A212&lt;='Invoerblad heterogene watergang'!$H$13,'Invoerblad heterogene watergang'!$K$13,IF(A212&lt;='Invoerblad heterogene watergang'!$H$14,'Invoerblad heterogene watergang'!$K$14,IF(A212&lt;='Invoerblad heterogene watergang'!$H$15,'Invoerblad heterogene watergang'!$K$15,IF(A212&lt;='Invoerblad heterogene watergang'!$H$16,'Invoerblad heterogene watergang'!$K$16,IF(A212&lt;='Invoerblad heterogene watergang'!$H$17,'Invoerblad heterogene watergang'!$K$17,"")))))))))</f>
        <v>30 - Grasachtigen en ondergedoken soorten</v>
      </c>
      <c r="D212" s="23">
        <f t="shared" si="3"/>
        <v>30</v>
      </c>
      <c r="E212" s="23">
        <f>'Invoerblad heterogene watergang'!$F$9</f>
        <v>1.5</v>
      </c>
      <c r="F212" s="23">
        <f>'Invoerblad heterogene watergang'!$E$9</f>
        <v>1.2</v>
      </c>
      <c r="G212" s="23">
        <f>'Invoerblad heterogene watergang'!$B$9</f>
        <v>1.2</v>
      </c>
      <c r="H212" s="23">
        <f>'Invoerblad heterogene watergang'!$C$9</f>
        <v>1</v>
      </c>
      <c r="I212" s="23">
        <f>IF(B212="","",IF(A212&lt;='Invoerblad heterogene watergang'!$H$9,'Invoerblad heterogene watergang'!$N$9,IF(A212&lt;='Invoerblad heterogene watergang'!$H$10,'Invoerblad heterogene watergang'!$N$10,IF(A212&lt;='Invoerblad heterogene watergang'!$H$11,'Invoerblad heterogene watergang'!$N$11,IF(A212&lt;='Invoerblad heterogene watergang'!$H$12,'Invoerblad heterogene watergang'!$N$12,IF(A212&lt;='Invoerblad heterogene watergang'!$H$13,'Invoerblad heterogene watergang'!$N$13,IF(A212&lt;='Invoerblad heterogene watergang'!$H$14,'Invoerblad heterogene watergang'!$N$14,IF(A212&lt;='Invoerblad heterogene watergang'!$H$15,'Invoerblad heterogene watergang'!$N$15,IF(A212&lt;='Invoerblad heterogene watergang'!$H$16,'Invoerblad heterogene watergang'!$N$16,IF(A212&lt;='Invoerblad heterogene watergang'!$H$17,'Invoerblad heterogene watergang'!$N$17,""))))))))))</f>
        <v>1</v>
      </c>
      <c r="J212" s="23" t="str">
        <f>IF(A212&lt;='Invoerblad heterogene watergang'!$H$9,'Invoerblad heterogene watergang'!$O$9,IF(A212&lt;='Invoerblad heterogene watergang'!$H$10,'Invoerblad heterogene watergang'!$O$10,IF(A212&lt;='Invoerblad heterogene watergang'!$H$11,'Invoerblad heterogene watergang'!$O$11,IF(A212&lt;='Invoerblad heterogene watergang'!$H$12,'Invoerblad heterogene watergang'!$O$12,IF(A212&lt;='Invoerblad heterogene watergang'!$H$13,'Invoerblad heterogene watergang'!$O$13,IF(A212&lt;='Invoerblad heterogene watergang'!$H$14,'Invoerblad heterogene watergang'!$O$14,IF(A212&lt;='Invoerblad heterogene watergang'!$H$15,'Invoerblad heterogene watergang'!$O$15,IF(A212&lt;='Invoerblad heterogene watergang'!$H$16,'Invoerblad heterogene watergang'!$O$16,IF(A212&lt;='Invoerblad heterogene watergang'!$H$17,'Invoerblad heterogene watergang'!$O$17,"")))))))))</f>
        <v>Nee</v>
      </c>
      <c r="K212" s="23">
        <f>(IF(A212&lt;='Invoerblad heterogene watergang'!$H$9,'Invoerblad heterogene watergang'!$L$9,IF(A212&lt;='Invoerblad heterogene watergang'!$H$10,'Invoerblad heterogene watergang'!$L$10,IF(A212&lt;='Invoerblad heterogene watergang'!$H$11,'Invoerblad heterogene watergang'!$L$11,IF(A212&lt;='Invoerblad heterogene watergang'!$H$12,'Invoerblad heterogene watergang'!$L$12,IF(A212&lt;='Invoerblad heterogene watergang'!$H$13,'Invoerblad heterogene watergang'!$L$13,IF(A212&lt;='Invoerblad heterogene watergang'!$H$14,'Invoerblad heterogene watergang'!$L$14,IF(A212&lt;='Invoerblad heterogene watergang'!$H$15,'Invoerblad heterogene watergang'!$L$15,IF(A212&lt;='Invoerblad heterogene watergang'!$H$16,'Invoerblad heterogene watergang'!$L$16,IF(A212&lt;='Invoerblad heterogene watergang'!$H$17,'Invoerblad heterogene watergang'!$L$17,""))))))))))</f>
        <v>100</v>
      </c>
      <c r="L212" s="23" t="str">
        <f>(IF(A212&lt;='Invoerblad heterogene watergang'!$H$9,'Invoerblad heterogene watergang'!$M$9,IF(A212&lt;='Invoerblad heterogene watergang'!$H$10,'Invoerblad heterogene watergang'!$M$10,IF(A212&lt;='Invoerblad heterogene watergang'!$H$11,'Invoerblad heterogene watergang'!$M$11,IF(A212&lt;='Invoerblad heterogene watergang'!$H$12,'Invoerblad heterogene watergang'!$M$12,IF(A212&lt;='Invoerblad heterogene watergang'!$H$13,'Invoerblad heterogene watergang'!$M$13,IF(A212&lt;='Invoerblad heterogene watergang'!$H$14,'Invoerblad heterogene watergang'!$M$14,IF(A212&lt;='Invoerblad heterogene watergang'!$H$15,'Invoerblad heterogene watergang'!$M$15,IF(A212&lt;='Invoerblad heterogene watergang'!$H$16,'Invoerblad heterogene watergang'!$M$16,IF(A212&lt;='Invoerblad heterogene watergang'!$H$17,'Invoerblad heterogene watergang'!$M$17,""))))))))))</f>
        <v>Begroeiing volgt bodemverloop</v>
      </c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67"/>
      <c r="AD212" s="23"/>
      <c r="AE212" s="23"/>
    </row>
    <row r="213" spans="1:31" s="103" customFormat="1" x14ac:dyDescent="0.35">
      <c r="A213" s="24">
        <f>IF(A212="","",IF((A212+1)&gt;MAX('Invoerblad heterogene watergang'!$H$9:$H$17),"",'Uitgebreide invoer'!A212+(MAX('Invoerblad heterogene watergang'!$H$9:$H$17)/1000)))</f>
        <v>146.30000000000007</v>
      </c>
      <c r="B213" s="23">
        <f>IF(A213&lt;='Invoerblad heterogene watergang'!$H$9,'Invoerblad heterogene watergang'!$J$9,IF(A213&lt;='Invoerblad heterogene watergang'!$H$10,'Invoerblad heterogene watergang'!$J$10,IF(A213&lt;='Invoerblad heterogene watergang'!$H$11,'Invoerblad heterogene watergang'!$J$11,IF(A213&lt;='Invoerblad heterogene watergang'!$H$12,'Invoerblad heterogene watergang'!$J$12,IF(A213&lt;='Invoerblad heterogene watergang'!$H$13,'Invoerblad heterogene watergang'!$J$13,IF(A213&lt;='Invoerblad heterogene watergang'!$H$14,'Invoerblad heterogene watergang'!$J$14,IF(A213&lt;='Invoerblad heterogene watergang'!$H$15,'Invoerblad heterogene watergang'!$J$15,IF(A213&lt;='Invoerblad heterogene watergang'!$H$16,'Invoerblad heterogene watergang'!$J$16,IF(A213&lt;='Invoerblad heterogene watergang'!$H$17,'Invoerblad heterogene watergang'!$J$17,"")))))))))</f>
        <v>0.3</v>
      </c>
      <c r="C213" s="23" t="str">
        <f>IF(A213&lt;='Invoerblad heterogene watergang'!$H$9,'Invoerblad heterogene watergang'!$K$9,IF(A213&lt;='Invoerblad heterogene watergang'!$H$10,'Invoerblad heterogene watergang'!$K$10,IF(A213&lt;='Invoerblad heterogene watergang'!$H$11,'Invoerblad heterogene watergang'!$K$11,IF(A213&lt;='Invoerblad heterogene watergang'!$H$12,'Invoerblad heterogene watergang'!$K$12,IF(A213&lt;='Invoerblad heterogene watergang'!$H$13,'Invoerblad heterogene watergang'!$K$13,IF(A213&lt;='Invoerblad heterogene watergang'!$H$14,'Invoerblad heterogene watergang'!$K$14,IF(A213&lt;='Invoerblad heterogene watergang'!$H$15,'Invoerblad heterogene watergang'!$K$15,IF(A213&lt;='Invoerblad heterogene watergang'!$H$16,'Invoerblad heterogene watergang'!$K$16,IF(A213&lt;='Invoerblad heterogene watergang'!$H$17,'Invoerblad heterogene watergang'!$K$17,"")))))))))</f>
        <v>30 - Grasachtigen en ondergedoken soorten</v>
      </c>
      <c r="D213" s="23">
        <f t="shared" si="3"/>
        <v>30</v>
      </c>
      <c r="E213" s="23">
        <f>'Invoerblad heterogene watergang'!$F$9</f>
        <v>1.5</v>
      </c>
      <c r="F213" s="23">
        <f>'Invoerblad heterogene watergang'!$E$9</f>
        <v>1.2</v>
      </c>
      <c r="G213" s="23">
        <f>'Invoerblad heterogene watergang'!$B$9</f>
        <v>1.2</v>
      </c>
      <c r="H213" s="23">
        <f>'Invoerblad heterogene watergang'!$C$9</f>
        <v>1</v>
      </c>
      <c r="I213" s="23">
        <f>IF(B213="","",IF(A213&lt;='Invoerblad heterogene watergang'!$H$9,'Invoerblad heterogene watergang'!$N$9,IF(A213&lt;='Invoerblad heterogene watergang'!$H$10,'Invoerblad heterogene watergang'!$N$10,IF(A213&lt;='Invoerblad heterogene watergang'!$H$11,'Invoerblad heterogene watergang'!$N$11,IF(A213&lt;='Invoerblad heterogene watergang'!$H$12,'Invoerblad heterogene watergang'!$N$12,IF(A213&lt;='Invoerblad heterogene watergang'!$H$13,'Invoerblad heterogene watergang'!$N$13,IF(A213&lt;='Invoerblad heterogene watergang'!$H$14,'Invoerblad heterogene watergang'!$N$14,IF(A213&lt;='Invoerblad heterogene watergang'!$H$15,'Invoerblad heterogene watergang'!$N$15,IF(A213&lt;='Invoerblad heterogene watergang'!$H$16,'Invoerblad heterogene watergang'!$N$16,IF(A213&lt;='Invoerblad heterogene watergang'!$H$17,'Invoerblad heterogene watergang'!$N$17,""))))))))))</f>
        <v>1</v>
      </c>
      <c r="J213" s="23" t="str">
        <f>IF(A213&lt;='Invoerblad heterogene watergang'!$H$9,'Invoerblad heterogene watergang'!$O$9,IF(A213&lt;='Invoerblad heterogene watergang'!$H$10,'Invoerblad heterogene watergang'!$O$10,IF(A213&lt;='Invoerblad heterogene watergang'!$H$11,'Invoerblad heterogene watergang'!$O$11,IF(A213&lt;='Invoerblad heterogene watergang'!$H$12,'Invoerblad heterogene watergang'!$O$12,IF(A213&lt;='Invoerblad heterogene watergang'!$H$13,'Invoerblad heterogene watergang'!$O$13,IF(A213&lt;='Invoerblad heterogene watergang'!$H$14,'Invoerblad heterogene watergang'!$O$14,IF(A213&lt;='Invoerblad heterogene watergang'!$H$15,'Invoerblad heterogene watergang'!$O$15,IF(A213&lt;='Invoerblad heterogene watergang'!$H$16,'Invoerblad heterogene watergang'!$O$16,IF(A213&lt;='Invoerblad heterogene watergang'!$H$17,'Invoerblad heterogene watergang'!$O$17,"")))))))))</f>
        <v>Nee</v>
      </c>
      <c r="K213" s="23">
        <f>(IF(A213&lt;='Invoerblad heterogene watergang'!$H$9,'Invoerblad heterogene watergang'!$L$9,IF(A213&lt;='Invoerblad heterogene watergang'!$H$10,'Invoerblad heterogene watergang'!$L$10,IF(A213&lt;='Invoerblad heterogene watergang'!$H$11,'Invoerblad heterogene watergang'!$L$11,IF(A213&lt;='Invoerblad heterogene watergang'!$H$12,'Invoerblad heterogene watergang'!$L$12,IF(A213&lt;='Invoerblad heterogene watergang'!$H$13,'Invoerblad heterogene watergang'!$L$13,IF(A213&lt;='Invoerblad heterogene watergang'!$H$14,'Invoerblad heterogene watergang'!$L$14,IF(A213&lt;='Invoerblad heterogene watergang'!$H$15,'Invoerblad heterogene watergang'!$L$15,IF(A213&lt;='Invoerblad heterogene watergang'!$H$16,'Invoerblad heterogene watergang'!$L$16,IF(A213&lt;='Invoerblad heterogene watergang'!$H$17,'Invoerblad heterogene watergang'!$L$17,""))))))))))</f>
        <v>100</v>
      </c>
      <c r="L213" s="23" t="str">
        <f>(IF(A213&lt;='Invoerblad heterogene watergang'!$H$9,'Invoerblad heterogene watergang'!$M$9,IF(A213&lt;='Invoerblad heterogene watergang'!$H$10,'Invoerblad heterogene watergang'!$M$10,IF(A213&lt;='Invoerblad heterogene watergang'!$H$11,'Invoerblad heterogene watergang'!$M$11,IF(A213&lt;='Invoerblad heterogene watergang'!$H$12,'Invoerblad heterogene watergang'!$M$12,IF(A213&lt;='Invoerblad heterogene watergang'!$H$13,'Invoerblad heterogene watergang'!$M$13,IF(A213&lt;='Invoerblad heterogene watergang'!$H$14,'Invoerblad heterogene watergang'!$M$14,IF(A213&lt;='Invoerblad heterogene watergang'!$H$15,'Invoerblad heterogene watergang'!$M$15,IF(A213&lt;='Invoerblad heterogene watergang'!$H$16,'Invoerblad heterogene watergang'!$M$16,IF(A213&lt;='Invoerblad heterogene watergang'!$H$17,'Invoerblad heterogene watergang'!$M$17,""))))))))))</f>
        <v>Begroeiing volgt bodemverloop</v>
      </c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67"/>
      <c r="AD213" s="23"/>
      <c r="AE213" s="23"/>
    </row>
    <row r="214" spans="1:31" s="103" customFormat="1" x14ac:dyDescent="0.35">
      <c r="A214" s="24">
        <f>IF(A213="","",IF((A213+1)&gt;MAX('Invoerblad heterogene watergang'!$H$9:$H$17),"",'Uitgebreide invoer'!A213+(MAX('Invoerblad heterogene watergang'!$H$9:$H$17)/1000)))</f>
        <v>147.00000000000006</v>
      </c>
      <c r="B214" s="23">
        <f>IF(A214&lt;='Invoerblad heterogene watergang'!$H$9,'Invoerblad heterogene watergang'!$J$9,IF(A214&lt;='Invoerblad heterogene watergang'!$H$10,'Invoerblad heterogene watergang'!$J$10,IF(A214&lt;='Invoerblad heterogene watergang'!$H$11,'Invoerblad heterogene watergang'!$J$11,IF(A214&lt;='Invoerblad heterogene watergang'!$H$12,'Invoerblad heterogene watergang'!$J$12,IF(A214&lt;='Invoerblad heterogene watergang'!$H$13,'Invoerblad heterogene watergang'!$J$13,IF(A214&lt;='Invoerblad heterogene watergang'!$H$14,'Invoerblad heterogene watergang'!$J$14,IF(A214&lt;='Invoerblad heterogene watergang'!$H$15,'Invoerblad heterogene watergang'!$J$15,IF(A214&lt;='Invoerblad heterogene watergang'!$H$16,'Invoerblad heterogene watergang'!$J$16,IF(A214&lt;='Invoerblad heterogene watergang'!$H$17,'Invoerblad heterogene watergang'!$J$17,"")))))))))</f>
        <v>0.3</v>
      </c>
      <c r="C214" s="23" t="str">
        <f>IF(A214&lt;='Invoerblad heterogene watergang'!$H$9,'Invoerblad heterogene watergang'!$K$9,IF(A214&lt;='Invoerblad heterogene watergang'!$H$10,'Invoerblad heterogene watergang'!$K$10,IF(A214&lt;='Invoerblad heterogene watergang'!$H$11,'Invoerblad heterogene watergang'!$K$11,IF(A214&lt;='Invoerblad heterogene watergang'!$H$12,'Invoerblad heterogene watergang'!$K$12,IF(A214&lt;='Invoerblad heterogene watergang'!$H$13,'Invoerblad heterogene watergang'!$K$13,IF(A214&lt;='Invoerblad heterogene watergang'!$H$14,'Invoerblad heterogene watergang'!$K$14,IF(A214&lt;='Invoerblad heterogene watergang'!$H$15,'Invoerblad heterogene watergang'!$K$15,IF(A214&lt;='Invoerblad heterogene watergang'!$H$16,'Invoerblad heterogene watergang'!$K$16,IF(A214&lt;='Invoerblad heterogene watergang'!$H$17,'Invoerblad heterogene watergang'!$K$17,"")))))))))</f>
        <v>30 - Grasachtigen en ondergedoken soorten</v>
      </c>
      <c r="D214" s="23">
        <f t="shared" si="3"/>
        <v>30</v>
      </c>
      <c r="E214" s="23">
        <f>'Invoerblad heterogene watergang'!$F$9</f>
        <v>1.5</v>
      </c>
      <c r="F214" s="23">
        <f>'Invoerblad heterogene watergang'!$E$9</f>
        <v>1.2</v>
      </c>
      <c r="G214" s="23">
        <f>'Invoerblad heterogene watergang'!$B$9</f>
        <v>1.2</v>
      </c>
      <c r="H214" s="23">
        <f>'Invoerblad heterogene watergang'!$C$9</f>
        <v>1</v>
      </c>
      <c r="I214" s="23">
        <f>IF(B214="","",IF(A214&lt;='Invoerblad heterogene watergang'!$H$9,'Invoerblad heterogene watergang'!$N$9,IF(A214&lt;='Invoerblad heterogene watergang'!$H$10,'Invoerblad heterogene watergang'!$N$10,IF(A214&lt;='Invoerblad heterogene watergang'!$H$11,'Invoerblad heterogene watergang'!$N$11,IF(A214&lt;='Invoerblad heterogene watergang'!$H$12,'Invoerblad heterogene watergang'!$N$12,IF(A214&lt;='Invoerblad heterogene watergang'!$H$13,'Invoerblad heterogene watergang'!$N$13,IF(A214&lt;='Invoerblad heterogene watergang'!$H$14,'Invoerblad heterogene watergang'!$N$14,IF(A214&lt;='Invoerblad heterogene watergang'!$H$15,'Invoerblad heterogene watergang'!$N$15,IF(A214&lt;='Invoerblad heterogene watergang'!$H$16,'Invoerblad heterogene watergang'!$N$16,IF(A214&lt;='Invoerblad heterogene watergang'!$H$17,'Invoerblad heterogene watergang'!$N$17,""))))))))))</f>
        <v>1</v>
      </c>
      <c r="J214" s="23" t="str">
        <f>IF(A214&lt;='Invoerblad heterogene watergang'!$H$9,'Invoerblad heterogene watergang'!$O$9,IF(A214&lt;='Invoerblad heterogene watergang'!$H$10,'Invoerblad heterogene watergang'!$O$10,IF(A214&lt;='Invoerblad heterogene watergang'!$H$11,'Invoerblad heterogene watergang'!$O$11,IF(A214&lt;='Invoerblad heterogene watergang'!$H$12,'Invoerblad heterogene watergang'!$O$12,IF(A214&lt;='Invoerblad heterogene watergang'!$H$13,'Invoerblad heterogene watergang'!$O$13,IF(A214&lt;='Invoerblad heterogene watergang'!$H$14,'Invoerblad heterogene watergang'!$O$14,IF(A214&lt;='Invoerblad heterogene watergang'!$H$15,'Invoerblad heterogene watergang'!$O$15,IF(A214&lt;='Invoerblad heterogene watergang'!$H$16,'Invoerblad heterogene watergang'!$O$16,IF(A214&lt;='Invoerblad heterogene watergang'!$H$17,'Invoerblad heterogene watergang'!$O$17,"")))))))))</f>
        <v>Nee</v>
      </c>
      <c r="K214" s="23">
        <f>(IF(A214&lt;='Invoerblad heterogene watergang'!$H$9,'Invoerblad heterogene watergang'!$L$9,IF(A214&lt;='Invoerblad heterogene watergang'!$H$10,'Invoerblad heterogene watergang'!$L$10,IF(A214&lt;='Invoerblad heterogene watergang'!$H$11,'Invoerblad heterogene watergang'!$L$11,IF(A214&lt;='Invoerblad heterogene watergang'!$H$12,'Invoerblad heterogene watergang'!$L$12,IF(A214&lt;='Invoerblad heterogene watergang'!$H$13,'Invoerblad heterogene watergang'!$L$13,IF(A214&lt;='Invoerblad heterogene watergang'!$H$14,'Invoerblad heterogene watergang'!$L$14,IF(A214&lt;='Invoerblad heterogene watergang'!$H$15,'Invoerblad heterogene watergang'!$L$15,IF(A214&lt;='Invoerblad heterogene watergang'!$H$16,'Invoerblad heterogene watergang'!$L$16,IF(A214&lt;='Invoerblad heterogene watergang'!$H$17,'Invoerblad heterogene watergang'!$L$17,""))))))))))</f>
        <v>100</v>
      </c>
      <c r="L214" s="23" t="str">
        <f>(IF(A214&lt;='Invoerblad heterogene watergang'!$H$9,'Invoerblad heterogene watergang'!$M$9,IF(A214&lt;='Invoerblad heterogene watergang'!$H$10,'Invoerblad heterogene watergang'!$M$10,IF(A214&lt;='Invoerblad heterogene watergang'!$H$11,'Invoerblad heterogene watergang'!$M$11,IF(A214&lt;='Invoerblad heterogene watergang'!$H$12,'Invoerblad heterogene watergang'!$M$12,IF(A214&lt;='Invoerblad heterogene watergang'!$H$13,'Invoerblad heterogene watergang'!$M$13,IF(A214&lt;='Invoerblad heterogene watergang'!$H$14,'Invoerblad heterogene watergang'!$M$14,IF(A214&lt;='Invoerblad heterogene watergang'!$H$15,'Invoerblad heterogene watergang'!$M$15,IF(A214&lt;='Invoerblad heterogene watergang'!$H$16,'Invoerblad heterogene watergang'!$M$16,IF(A214&lt;='Invoerblad heterogene watergang'!$H$17,'Invoerblad heterogene watergang'!$M$17,""))))))))))</f>
        <v>Begroeiing volgt bodemverloop</v>
      </c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67"/>
      <c r="AD214" s="23"/>
      <c r="AE214" s="23"/>
    </row>
    <row r="215" spans="1:31" s="103" customFormat="1" x14ac:dyDescent="0.35">
      <c r="A215" s="24">
        <f>IF(A214="","",IF((A214+1)&gt;MAX('Invoerblad heterogene watergang'!$H$9:$H$17),"",'Uitgebreide invoer'!A214+(MAX('Invoerblad heterogene watergang'!$H$9:$H$17)/1000)))</f>
        <v>147.70000000000005</v>
      </c>
      <c r="B215" s="23">
        <f>IF(A215&lt;='Invoerblad heterogene watergang'!$H$9,'Invoerblad heterogene watergang'!$J$9,IF(A215&lt;='Invoerblad heterogene watergang'!$H$10,'Invoerblad heterogene watergang'!$J$10,IF(A215&lt;='Invoerblad heterogene watergang'!$H$11,'Invoerblad heterogene watergang'!$J$11,IF(A215&lt;='Invoerblad heterogene watergang'!$H$12,'Invoerblad heterogene watergang'!$J$12,IF(A215&lt;='Invoerblad heterogene watergang'!$H$13,'Invoerblad heterogene watergang'!$J$13,IF(A215&lt;='Invoerblad heterogene watergang'!$H$14,'Invoerblad heterogene watergang'!$J$14,IF(A215&lt;='Invoerblad heterogene watergang'!$H$15,'Invoerblad heterogene watergang'!$J$15,IF(A215&lt;='Invoerblad heterogene watergang'!$H$16,'Invoerblad heterogene watergang'!$J$16,IF(A215&lt;='Invoerblad heterogene watergang'!$H$17,'Invoerblad heterogene watergang'!$J$17,"")))))))))</f>
        <v>0.3</v>
      </c>
      <c r="C215" s="23" t="str">
        <f>IF(A215&lt;='Invoerblad heterogene watergang'!$H$9,'Invoerblad heterogene watergang'!$K$9,IF(A215&lt;='Invoerblad heterogene watergang'!$H$10,'Invoerblad heterogene watergang'!$K$10,IF(A215&lt;='Invoerblad heterogene watergang'!$H$11,'Invoerblad heterogene watergang'!$K$11,IF(A215&lt;='Invoerblad heterogene watergang'!$H$12,'Invoerblad heterogene watergang'!$K$12,IF(A215&lt;='Invoerblad heterogene watergang'!$H$13,'Invoerblad heterogene watergang'!$K$13,IF(A215&lt;='Invoerblad heterogene watergang'!$H$14,'Invoerblad heterogene watergang'!$K$14,IF(A215&lt;='Invoerblad heterogene watergang'!$H$15,'Invoerblad heterogene watergang'!$K$15,IF(A215&lt;='Invoerblad heterogene watergang'!$H$16,'Invoerblad heterogene watergang'!$K$16,IF(A215&lt;='Invoerblad heterogene watergang'!$H$17,'Invoerblad heterogene watergang'!$K$17,"")))))))))</f>
        <v>30 - Grasachtigen en ondergedoken soorten</v>
      </c>
      <c r="D215" s="23">
        <f t="shared" si="3"/>
        <v>30</v>
      </c>
      <c r="E215" s="23">
        <f>'Invoerblad heterogene watergang'!$F$9</f>
        <v>1.5</v>
      </c>
      <c r="F215" s="23">
        <f>'Invoerblad heterogene watergang'!$E$9</f>
        <v>1.2</v>
      </c>
      <c r="G215" s="23">
        <f>'Invoerblad heterogene watergang'!$B$9</f>
        <v>1.2</v>
      </c>
      <c r="H215" s="23">
        <f>'Invoerblad heterogene watergang'!$C$9</f>
        <v>1</v>
      </c>
      <c r="I215" s="23">
        <f>IF(B215="","",IF(A215&lt;='Invoerblad heterogene watergang'!$H$9,'Invoerblad heterogene watergang'!$N$9,IF(A215&lt;='Invoerblad heterogene watergang'!$H$10,'Invoerblad heterogene watergang'!$N$10,IF(A215&lt;='Invoerblad heterogene watergang'!$H$11,'Invoerblad heterogene watergang'!$N$11,IF(A215&lt;='Invoerblad heterogene watergang'!$H$12,'Invoerblad heterogene watergang'!$N$12,IF(A215&lt;='Invoerblad heterogene watergang'!$H$13,'Invoerblad heterogene watergang'!$N$13,IF(A215&lt;='Invoerblad heterogene watergang'!$H$14,'Invoerblad heterogene watergang'!$N$14,IF(A215&lt;='Invoerblad heterogene watergang'!$H$15,'Invoerblad heterogene watergang'!$N$15,IF(A215&lt;='Invoerblad heterogene watergang'!$H$16,'Invoerblad heterogene watergang'!$N$16,IF(A215&lt;='Invoerblad heterogene watergang'!$H$17,'Invoerblad heterogene watergang'!$N$17,""))))))))))</f>
        <v>1</v>
      </c>
      <c r="J215" s="23" t="str">
        <f>IF(A215&lt;='Invoerblad heterogene watergang'!$H$9,'Invoerblad heterogene watergang'!$O$9,IF(A215&lt;='Invoerblad heterogene watergang'!$H$10,'Invoerblad heterogene watergang'!$O$10,IF(A215&lt;='Invoerblad heterogene watergang'!$H$11,'Invoerblad heterogene watergang'!$O$11,IF(A215&lt;='Invoerblad heterogene watergang'!$H$12,'Invoerblad heterogene watergang'!$O$12,IF(A215&lt;='Invoerblad heterogene watergang'!$H$13,'Invoerblad heterogene watergang'!$O$13,IF(A215&lt;='Invoerblad heterogene watergang'!$H$14,'Invoerblad heterogene watergang'!$O$14,IF(A215&lt;='Invoerblad heterogene watergang'!$H$15,'Invoerblad heterogene watergang'!$O$15,IF(A215&lt;='Invoerblad heterogene watergang'!$H$16,'Invoerblad heterogene watergang'!$O$16,IF(A215&lt;='Invoerblad heterogene watergang'!$H$17,'Invoerblad heterogene watergang'!$O$17,"")))))))))</f>
        <v>Nee</v>
      </c>
      <c r="K215" s="23">
        <f>(IF(A215&lt;='Invoerblad heterogene watergang'!$H$9,'Invoerblad heterogene watergang'!$L$9,IF(A215&lt;='Invoerblad heterogene watergang'!$H$10,'Invoerblad heterogene watergang'!$L$10,IF(A215&lt;='Invoerblad heterogene watergang'!$H$11,'Invoerblad heterogene watergang'!$L$11,IF(A215&lt;='Invoerblad heterogene watergang'!$H$12,'Invoerblad heterogene watergang'!$L$12,IF(A215&lt;='Invoerblad heterogene watergang'!$H$13,'Invoerblad heterogene watergang'!$L$13,IF(A215&lt;='Invoerblad heterogene watergang'!$H$14,'Invoerblad heterogene watergang'!$L$14,IF(A215&lt;='Invoerblad heterogene watergang'!$H$15,'Invoerblad heterogene watergang'!$L$15,IF(A215&lt;='Invoerblad heterogene watergang'!$H$16,'Invoerblad heterogene watergang'!$L$16,IF(A215&lt;='Invoerblad heterogene watergang'!$H$17,'Invoerblad heterogene watergang'!$L$17,""))))))))))</f>
        <v>100</v>
      </c>
      <c r="L215" s="23" t="str">
        <f>(IF(A215&lt;='Invoerblad heterogene watergang'!$H$9,'Invoerblad heterogene watergang'!$M$9,IF(A215&lt;='Invoerblad heterogene watergang'!$H$10,'Invoerblad heterogene watergang'!$M$10,IF(A215&lt;='Invoerblad heterogene watergang'!$H$11,'Invoerblad heterogene watergang'!$M$11,IF(A215&lt;='Invoerblad heterogene watergang'!$H$12,'Invoerblad heterogene watergang'!$M$12,IF(A215&lt;='Invoerblad heterogene watergang'!$H$13,'Invoerblad heterogene watergang'!$M$13,IF(A215&lt;='Invoerblad heterogene watergang'!$H$14,'Invoerblad heterogene watergang'!$M$14,IF(A215&lt;='Invoerblad heterogene watergang'!$H$15,'Invoerblad heterogene watergang'!$M$15,IF(A215&lt;='Invoerblad heterogene watergang'!$H$16,'Invoerblad heterogene watergang'!$M$16,IF(A215&lt;='Invoerblad heterogene watergang'!$H$17,'Invoerblad heterogene watergang'!$M$17,""))))))))))</f>
        <v>Begroeiing volgt bodemverloop</v>
      </c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67"/>
      <c r="AD215" s="23"/>
      <c r="AE215" s="23"/>
    </row>
    <row r="216" spans="1:31" s="103" customFormat="1" x14ac:dyDescent="0.35">
      <c r="A216" s="24">
        <f>IF(A215="","",IF((A215+1)&gt;MAX('Invoerblad heterogene watergang'!$H$9:$H$17),"",'Uitgebreide invoer'!A215+(MAX('Invoerblad heterogene watergang'!$H$9:$H$17)/1000)))</f>
        <v>148.40000000000003</v>
      </c>
      <c r="B216" s="23">
        <f>IF(A216&lt;='Invoerblad heterogene watergang'!$H$9,'Invoerblad heterogene watergang'!$J$9,IF(A216&lt;='Invoerblad heterogene watergang'!$H$10,'Invoerblad heterogene watergang'!$J$10,IF(A216&lt;='Invoerblad heterogene watergang'!$H$11,'Invoerblad heterogene watergang'!$J$11,IF(A216&lt;='Invoerblad heterogene watergang'!$H$12,'Invoerblad heterogene watergang'!$J$12,IF(A216&lt;='Invoerblad heterogene watergang'!$H$13,'Invoerblad heterogene watergang'!$J$13,IF(A216&lt;='Invoerblad heterogene watergang'!$H$14,'Invoerblad heterogene watergang'!$J$14,IF(A216&lt;='Invoerblad heterogene watergang'!$H$15,'Invoerblad heterogene watergang'!$J$15,IF(A216&lt;='Invoerblad heterogene watergang'!$H$16,'Invoerblad heterogene watergang'!$J$16,IF(A216&lt;='Invoerblad heterogene watergang'!$H$17,'Invoerblad heterogene watergang'!$J$17,"")))))))))</f>
        <v>0.3</v>
      </c>
      <c r="C216" s="23" t="str">
        <f>IF(A216&lt;='Invoerblad heterogene watergang'!$H$9,'Invoerblad heterogene watergang'!$K$9,IF(A216&lt;='Invoerblad heterogene watergang'!$H$10,'Invoerblad heterogene watergang'!$K$10,IF(A216&lt;='Invoerblad heterogene watergang'!$H$11,'Invoerblad heterogene watergang'!$K$11,IF(A216&lt;='Invoerblad heterogene watergang'!$H$12,'Invoerblad heterogene watergang'!$K$12,IF(A216&lt;='Invoerblad heterogene watergang'!$H$13,'Invoerblad heterogene watergang'!$K$13,IF(A216&lt;='Invoerblad heterogene watergang'!$H$14,'Invoerblad heterogene watergang'!$K$14,IF(A216&lt;='Invoerblad heterogene watergang'!$H$15,'Invoerblad heterogene watergang'!$K$15,IF(A216&lt;='Invoerblad heterogene watergang'!$H$16,'Invoerblad heterogene watergang'!$K$16,IF(A216&lt;='Invoerblad heterogene watergang'!$H$17,'Invoerblad heterogene watergang'!$K$17,"")))))))))</f>
        <v>30 - Grasachtigen en ondergedoken soorten</v>
      </c>
      <c r="D216" s="23">
        <f t="shared" si="3"/>
        <v>30</v>
      </c>
      <c r="E216" s="23">
        <f>'Invoerblad heterogene watergang'!$F$9</f>
        <v>1.5</v>
      </c>
      <c r="F216" s="23">
        <f>'Invoerblad heterogene watergang'!$E$9</f>
        <v>1.2</v>
      </c>
      <c r="G216" s="23">
        <f>'Invoerblad heterogene watergang'!$B$9</f>
        <v>1.2</v>
      </c>
      <c r="H216" s="23">
        <f>'Invoerblad heterogene watergang'!$C$9</f>
        <v>1</v>
      </c>
      <c r="I216" s="23">
        <f>IF(B216="","",IF(A216&lt;='Invoerblad heterogene watergang'!$H$9,'Invoerblad heterogene watergang'!$N$9,IF(A216&lt;='Invoerblad heterogene watergang'!$H$10,'Invoerblad heterogene watergang'!$N$10,IF(A216&lt;='Invoerblad heterogene watergang'!$H$11,'Invoerblad heterogene watergang'!$N$11,IF(A216&lt;='Invoerblad heterogene watergang'!$H$12,'Invoerblad heterogene watergang'!$N$12,IF(A216&lt;='Invoerblad heterogene watergang'!$H$13,'Invoerblad heterogene watergang'!$N$13,IF(A216&lt;='Invoerblad heterogene watergang'!$H$14,'Invoerblad heterogene watergang'!$N$14,IF(A216&lt;='Invoerblad heterogene watergang'!$H$15,'Invoerblad heterogene watergang'!$N$15,IF(A216&lt;='Invoerblad heterogene watergang'!$H$16,'Invoerblad heterogene watergang'!$N$16,IF(A216&lt;='Invoerblad heterogene watergang'!$H$17,'Invoerblad heterogene watergang'!$N$17,""))))))))))</f>
        <v>1</v>
      </c>
      <c r="J216" s="23" t="str">
        <f>IF(A216&lt;='Invoerblad heterogene watergang'!$H$9,'Invoerblad heterogene watergang'!$O$9,IF(A216&lt;='Invoerblad heterogene watergang'!$H$10,'Invoerblad heterogene watergang'!$O$10,IF(A216&lt;='Invoerblad heterogene watergang'!$H$11,'Invoerblad heterogene watergang'!$O$11,IF(A216&lt;='Invoerblad heterogene watergang'!$H$12,'Invoerblad heterogene watergang'!$O$12,IF(A216&lt;='Invoerblad heterogene watergang'!$H$13,'Invoerblad heterogene watergang'!$O$13,IF(A216&lt;='Invoerblad heterogene watergang'!$H$14,'Invoerblad heterogene watergang'!$O$14,IF(A216&lt;='Invoerblad heterogene watergang'!$H$15,'Invoerblad heterogene watergang'!$O$15,IF(A216&lt;='Invoerblad heterogene watergang'!$H$16,'Invoerblad heterogene watergang'!$O$16,IF(A216&lt;='Invoerblad heterogene watergang'!$H$17,'Invoerblad heterogene watergang'!$O$17,"")))))))))</f>
        <v>Nee</v>
      </c>
      <c r="K216" s="23">
        <f>(IF(A216&lt;='Invoerblad heterogene watergang'!$H$9,'Invoerblad heterogene watergang'!$L$9,IF(A216&lt;='Invoerblad heterogene watergang'!$H$10,'Invoerblad heterogene watergang'!$L$10,IF(A216&lt;='Invoerblad heterogene watergang'!$H$11,'Invoerblad heterogene watergang'!$L$11,IF(A216&lt;='Invoerblad heterogene watergang'!$H$12,'Invoerblad heterogene watergang'!$L$12,IF(A216&lt;='Invoerblad heterogene watergang'!$H$13,'Invoerblad heterogene watergang'!$L$13,IF(A216&lt;='Invoerblad heterogene watergang'!$H$14,'Invoerblad heterogene watergang'!$L$14,IF(A216&lt;='Invoerblad heterogene watergang'!$H$15,'Invoerblad heterogene watergang'!$L$15,IF(A216&lt;='Invoerblad heterogene watergang'!$H$16,'Invoerblad heterogene watergang'!$L$16,IF(A216&lt;='Invoerblad heterogene watergang'!$H$17,'Invoerblad heterogene watergang'!$L$17,""))))))))))</f>
        <v>100</v>
      </c>
      <c r="L216" s="23" t="str">
        <f>(IF(A216&lt;='Invoerblad heterogene watergang'!$H$9,'Invoerblad heterogene watergang'!$M$9,IF(A216&lt;='Invoerblad heterogene watergang'!$H$10,'Invoerblad heterogene watergang'!$M$10,IF(A216&lt;='Invoerblad heterogene watergang'!$H$11,'Invoerblad heterogene watergang'!$M$11,IF(A216&lt;='Invoerblad heterogene watergang'!$H$12,'Invoerblad heterogene watergang'!$M$12,IF(A216&lt;='Invoerblad heterogene watergang'!$H$13,'Invoerblad heterogene watergang'!$M$13,IF(A216&lt;='Invoerblad heterogene watergang'!$H$14,'Invoerblad heterogene watergang'!$M$14,IF(A216&lt;='Invoerblad heterogene watergang'!$H$15,'Invoerblad heterogene watergang'!$M$15,IF(A216&lt;='Invoerblad heterogene watergang'!$H$16,'Invoerblad heterogene watergang'!$M$16,IF(A216&lt;='Invoerblad heterogene watergang'!$H$17,'Invoerblad heterogene watergang'!$M$17,""))))))))))</f>
        <v>Begroeiing volgt bodemverloop</v>
      </c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67"/>
      <c r="AD216" s="23"/>
      <c r="AE216" s="23"/>
    </row>
    <row r="217" spans="1:31" s="103" customFormat="1" x14ac:dyDescent="0.35">
      <c r="A217" s="24">
        <f>IF(A216="","",IF((A216+1)&gt;MAX('Invoerblad heterogene watergang'!$H$9:$H$17),"",'Uitgebreide invoer'!A216+(MAX('Invoerblad heterogene watergang'!$H$9:$H$17)/1000)))</f>
        <v>149.10000000000002</v>
      </c>
      <c r="B217" s="23">
        <f>IF(A217&lt;='Invoerblad heterogene watergang'!$H$9,'Invoerblad heterogene watergang'!$J$9,IF(A217&lt;='Invoerblad heterogene watergang'!$H$10,'Invoerblad heterogene watergang'!$J$10,IF(A217&lt;='Invoerblad heterogene watergang'!$H$11,'Invoerblad heterogene watergang'!$J$11,IF(A217&lt;='Invoerblad heterogene watergang'!$H$12,'Invoerblad heterogene watergang'!$J$12,IF(A217&lt;='Invoerblad heterogene watergang'!$H$13,'Invoerblad heterogene watergang'!$J$13,IF(A217&lt;='Invoerblad heterogene watergang'!$H$14,'Invoerblad heterogene watergang'!$J$14,IF(A217&lt;='Invoerblad heterogene watergang'!$H$15,'Invoerblad heterogene watergang'!$J$15,IF(A217&lt;='Invoerblad heterogene watergang'!$H$16,'Invoerblad heterogene watergang'!$J$16,IF(A217&lt;='Invoerblad heterogene watergang'!$H$17,'Invoerblad heterogene watergang'!$J$17,"")))))))))</f>
        <v>0.3</v>
      </c>
      <c r="C217" s="23" t="str">
        <f>IF(A217&lt;='Invoerblad heterogene watergang'!$H$9,'Invoerblad heterogene watergang'!$K$9,IF(A217&lt;='Invoerblad heterogene watergang'!$H$10,'Invoerblad heterogene watergang'!$K$10,IF(A217&lt;='Invoerblad heterogene watergang'!$H$11,'Invoerblad heterogene watergang'!$K$11,IF(A217&lt;='Invoerblad heterogene watergang'!$H$12,'Invoerblad heterogene watergang'!$K$12,IF(A217&lt;='Invoerblad heterogene watergang'!$H$13,'Invoerblad heterogene watergang'!$K$13,IF(A217&lt;='Invoerblad heterogene watergang'!$H$14,'Invoerblad heterogene watergang'!$K$14,IF(A217&lt;='Invoerblad heterogene watergang'!$H$15,'Invoerblad heterogene watergang'!$K$15,IF(A217&lt;='Invoerblad heterogene watergang'!$H$16,'Invoerblad heterogene watergang'!$K$16,IF(A217&lt;='Invoerblad heterogene watergang'!$H$17,'Invoerblad heterogene watergang'!$K$17,"")))))))))</f>
        <v>30 - Grasachtigen en ondergedoken soorten</v>
      </c>
      <c r="D217" s="23">
        <f t="shared" si="3"/>
        <v>30</v>
      </c>
      <c r="E217" s="23">
        <f>'Invoerblad heterogene watergang'!$F$9</f>
        <v>1.5</v>
      </c>
      <c r="F217" s="23">
        <f>'Invoerblad heterogene watergang'!$E$9</f>
        <v>1.2</v>
      </c>
      <c r="G217" s="23">
        <f>'Invoerblad heterogene watergang'!$B$9</f>
        <v>1.2</v>
      </c>
      <c r="H217" s="23">
        <f>'Invoerblad heterogene watergang'!$C$9</f>
        <v>1</v>
      </c>
      <c r="I217" s="23">
        <f>IF(B217="","",IF(A217&lt;='Invoerblad heterogene watergang'!$H$9,'Invoerblad heterogene watergang'!$N$9,IF(A217&lt;='Invoerblad heterogene watergang'!$H$10,'Invoerblad heterogene watergang'!$N$10,IF(A217&lt;='Invoerblad heterogene watergang'!$H$11,'Invoerblad heterogene watergang'!$N$11,IF(A217&lt;='Invoerblad heterogene watergang'!$H$12,'Invoerblad heterogene watergang'!$N$12,IF(A217&lt;='Invoerblad heterogene watergang'!$H$13,'Invoerblad heterogene watergang'!$N$13,IF(A217&lt;='Invoerblad heterogene watergang'!$H$14,'Invoerblad heterogene watergang'!$N$14,IF(A217&lt;='Invoerblad heterogene watergang'!$H$15,'Invoerblad heterogene watergang'!$N$15,IF(A217&lt;='Invoerblad heterogene watergang'!$H$16,'Invoerblad heterogene watergang'!$N$16,IF(A217&lt;='Invoerblad heterogene watergang'!$H$17,'Invoerblad heterogene watergang'!$N$17,""))))))))))</f>
        <v>1</v>
      </c>
      <c r="J217" s="23" t="str">
        <f>IF(A217&lt;='Invoerblad heterogene watergang'!$H$9,'Invoerblad heterogene watergang'!$O$9,IF(A217&lt;='Invoerblad heterogene watergang'!$H$10,'Invoerblad heterogene watergang'!$O$10,IF(A217&lt;='Invoerblad heterogene watergang'!$H$11,'Invoerblad heterogene watergang'!$O$11,IF(A217&lt;='Invoerblad heterogene watergang'!$H$12,'Invoerblad heterogene watergang'!$O$12,IF(A217&lt;='Invoerblad heterogene watergang'!$H$13,'Invoerblad heterogene watergang'!$O$13,IF(A217&lt;='Invoerblad heterogene watergang'!$H$14,'Invoerblad heterogene watergang'!$O$14,IF(A217&lt;='Invoerblad heterogene watergang'!$H$15,'Invoerblad heterogene watergang'!$O$15,IF(A217&lt;='Invoerblad heterogene watergang'!$H$16,'Invoerblad heterogene watergang'!$O$16,IF(A217&lt;='Invoerblad heterogene watergang'!$H$17,'Invoerblad heterogene watergang'!$O$17,"")))))))))</f>
        <v>Nee</v>
      </c>
      <c r="K217" s="23">
        <f>(IF(A217&lt;='Invoerblad heterogene watergang'!$H$9,'Invoerblad heterogene watergang'!$L$9,IF(A217&lt;='Invoerblad heterogene watergang'!$H$10,'Invoerblad heterogene watergang'!$L$10,IF(A217&lt;='Invoerblad heterogene watergang'!$H$11,'Invoerblad heterogene watergang'!$L$11,IF(A217&lt;='Invoerblad heterogene watergang'!$H$12,'Invoerblad heterogene watergang'!$L$12,IF(A217&lt;='Invoerblad heterogene watergang'!$H$13,'Invoerblad heterogene watergang'!$L$13,IF(A217&lt;='Invoerblad heterogene watergang'!$H$14,'Invoerblad heterogene watergang'!$L$14,IF(A217&lt;='Invoerblad heterogene watergang'!$H$15,'Invoerblad heterogene watergang'!$L$15,IF(A217&lt;='Invoerblad heterogene watergang'!$H$16,'Invoerblad heterogene watergang'!$L$16,IF(A217&lt;='Invoerblad heterogene watergang'!$H$17,'Invoerblad heterogene watergang'!$L$17,""))))))))))</f>
        <v>100</v>
      </c>
      <c r="L217" s="23" t="str">
        <f>(IF(A217&lt;='Invoerblad heterogene watergang'!$H$9,'Invoerblad heterogene watergang'!$M$9,IF(A217&lt;='Invoerblad heterogene watergang'!$H$10,'Invoerblad heterogene watergang'!$M$10,IF(A217&lt;='Invoerblad heterogene watergang'!$H$11,'Invoerblad heterogene watergang'!$M$11,IF(A217&lt;='Invoerblad heterogene watergang'!$H$12,'Invoerblad heterogene watergang'!$M$12,IF(A217&lt;='Invoerblad heterogene watergang'!$H$13,'Invoerblad heterogene watergang'!$M$13,IF(A217&lt;='Invoerblad heterogene watergang'!$H$14,'Invoerblad heterogene watergang'!$M$14,IF(A217&lt;='Invoerblad heterogene watergang'!$H$15,'Invoerblad heterogene watergang'!$M$15,IF(A217&lt;='Invoerblad heterogene watergang'!$H$16,'Invoerblad heterogene watergang'!$M$16,IF(A217&lt;='Invoerblad heterogene watergang'!$H$17,'Invoerblad heterogene watergang'!$M$17,""))))))))))</f>
        <v>Begroeiing volgt bodemverloop</v>
      </c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67"/>
      <c r="AD217" s="23"/>
      <c r="AE217" s="23"/>
    </row>
    <row r="218" spans="1:31" s="103" customFormat="1" x14ac:dyDescent="0.35">
      <c r="A218" s="24">
        <f>IF(A217="","",IF((A217+1)&gt;MAX('Invoerblad heterogene watergang'!$H$9:$H$17),"",'Uitgebreide invoer'!A217+(MAX('Invoerblad heterogene watergang'!$H$9:$H$17)/1000)))</f>
        <v>149.80000000000001</v>
      </c>
      <c r="B218" s="23">
        <f>IF(A218&lt;='Invoerblad heterogene watergang'!$H$9,'Invoerblad heterogene watergang'!$J$9,IF(A218&lt;='Invoerblad heterogene watergang'!$H$10,'Invoerblad heterogene watergang'!$J$10,IF(A218&lt;='Invoerblad heterogene watergang'!$H$11,'Invoerblad heterogene watergang'!$J$11,IF(A218&lt;='Invoerblad heterogene watergang'!$H$12,'Invoerblad heterogene watergang'!$J$12,IF(A218&lt;='Invoerblad heterogene watergang'!$H$13,'Invoerblad heterogene watergang'!$J$13,IF(A218&lt;='Invoerblad heterogene watergang'!$H$14,'Invoerblad heterogene watergang'!$J$14,IF(A218&lt;='Invoerblad heterogene watergang'!$H$15,'Invoerblad heterogene watergang'!$J$15,IF(A218&lt;='Invoerblad heterogene watergang'!$H$16,'Invoerblad heterogene watergang'!$J$16,IF(A218&lt;='Invoerblad heterogene watergang'!$H$17,'Invoerblad heterogene watergang'!$J$17,"")))))))))</f>
        <v>0.3</v>
      </c>
      <c r="C218" s="23" t="str">
        <f>IF(A218&lt;='Invoerblad heterogene watergang'!$H$9,'Invoerblad heterogene watergang'!$K$9,IF(A218&lt;='Invoerblad heterogene watergang'!$H$10,'Invoerblad heterogene watergang'!$K$10,IF(A218&lt;='Invoerblad heterogene watergang'!$H$11,'Invoerblad heterogene watergang'!$K$11,IF(A218&lt;='Invoerblad heterogene watergang'!$H$12,'Invoerblad heterogene watergang'!$K$12,IF(A218&lt;='Invoerblad heterogene watergang'!$H$13,'Invoerblad heterogene watergang'!$K$13,IF(A218&lt;='Invoerblad heterogene watergang'!$H$14,'Invoerblad heterogene watergang'!$K$14,IF(A218&lt;='Invoerblad heterogene watergang'!$H$15,'Invoerblad heterogene watergang'!$K$15,IF(A218&lt;='Invoerblad heterogene watergang'!$H$16,'Invoerblad heterogene watergang'!$K$16,IF(A218&lt;='Invoerblad heterogene watergang'!$H$17,'Invoerblad heterogene watergang'!$K$17,"")))))))))</f>
        <v>30 - Grasachtigen en ondergedoken soorten</v>
      </c>
      <c r="D218" s="23">
        <f t="shared" si="3"/>
        <v>30</v>
      </c>
      <c r="E218" s="23">
        <f>'Invoerblad heterogene watergang'!$F$9</f>
        <v>1.5</v>
      </c>
      <c r="F218" s="23">
        <f>'Invoerblad heterogene watergang'!$E$9</f>
        <v>1.2</v>
      </c>
      <c r="G218" s="23">
        <f>'Invoerblad heterogene watergang'!$B$9</f>
        <v>1.2</v>
      </c>
      <c r="H218" s="23">
        <f>'Invoerblad heterogene watergang'!$C$9</f>
        <v>1</v>
      </c>
      <c r="I218" s="23">
        <f>IF(B218="","",IF(A218&lt;='Invoerblad heterogene watergang'!$H$9,'Invoerblad heterogene watergang'!$N$9,IF(A218&lt;='Invoerblad heterogene watergang'!$H$10,'Invoerblad heterogene watergang'!$N$10,IF(A218&lt;='Invoerblad heterogene watergang'!$H$11,'Invoerblad heterogene watergang'!$N$11,IF(A218&lt;='Invoerblad heterogene watergang'!$H$12,'Invoerblad heterogene watergang'!$N$12,IF(A218&lt;='Invoerblad heterogene watergang'!$H$13,'Invoerblad heterogene watergang'!$N$13,IF(A218&lt;='Invoerblad heterogene watergang'!$H$14,'Invoerblad heterogene watergang'!$N$14,IF(A218&lt;='Invoerblad heterogene watergang'!$H$15,'Invoerblad heterogene watergang'!$N$15,IF(A218&lt;='Invoerblad heterogene watergang'!$H$16,'Invoerblad heterogene watergang'!$N$16,IF(A218&lt;='Invoerblad heterogene watergang'!$H$17,'Invoerblad heterogene watergang'!$N$17,""))))))))))</f>
        <v>1</v>
      </c>
      <c r="J218" s="23" t="str">
        <f>IF(A218&lt;='Invoerblad heterogene watergang'!$H$9,'Invoerblad heterogene watergang'!$O$9,IF(A218&lt;='Invoerblad heterogene watergang'!$H$10,'Invoerblad heterogene watergang'!$O$10,IF(A218&lt;='Invoerblad heterogene watergang'!$H$11,'Invoerblad heterogene watergang'!$O$11,IF(A218&lt;='Invoerblad heterogene watergang'!$H$12,'Invoerblad heterogene watergang'!$O$12,IF(A218&lt;='Invoerblad heterogene watergang'!$H$13,'Invoerblad heterogene watergang'!$O$13,IF(A218&lt;='Invoerblad heterogene watergang'!$H$14,'Invoerblad heterogene watergang'!$O$14,IF(A218&lt;='Invoerblad heterogene watergang'!$H$15,'Invoerblad heterogene watergang'!$O$15,IF(A218&lt;='Invoerblad heterogene watergang'!$H$16,'Invoerblad heterogene watergang'!$O$16,IF(A218&lt;='Invoerblad heterogene watergang'!$H$17,'Invoerblad heterogene watergang'!$O$17,"")))))))))</f>
        <v>Nee</v>
      </c>
      <c r="K218" s="23">
        <f>(IF(A218&lt;='Invoerblad heterogene watergang'!$H$9,'Invoerblad heterogene watergang'!$L$9,IF(A218&lt;='Invoerblad heterogene watergang'!$H$10,'Invoerblad heterogene watergang'!$L$10,IF(A218&lt;='Invoerblad heterogene watergang'!$H$11,'Invoerblad heterogene watergang'!$L$11,IF(A218&lt;='Invoerblad heterogene watergang'!$H$12,'Invoerblad heterogene watergang'!$L$12,IF(A218&lt;='Invoerblad heterogene watergang'!$H$13,'Invoerblad heterogene watergang'!$L$13,IF(A218&lt;='Invoerblad heterogene watergang'!$H$14,'Invoerblad heterogene watergang'!$L$14,IF(A218&lt;='Invoerblad heterogene watergang'!$H$15,'Invoerblad heterogene watergang'!$L$15,IF(A218&lt;='Invoerblad heterogene watergang'!$H$16,'Invoerblad heterogene watergang'!$L$16,IF(A218&lt;='Invoerblad heterogene watergang'!$H$17,'Invoerblad heterogene watergang'!$L$17,""))))))))))</f>
        <v>100</v>
      </c>
      <c r="L218" s="23" t="str">
        <f>(IF(A218&lt;='Invoerblad heterogene watergang'!$H$9,'Invoerblad heterogene watergang'!$M$9,IF(A218&lt;='Invoerblad heterogene watergang'!$H$10,'Invoerblad heterogene watergang'!$M$10,IF(A218&lt;='Invoerblad heterogene watergang'!$H$11,'Invoerblad heterogene watergang'!$M$11,IF(A218&lt;='Invoerblad heterogene watergang'!$H$12,'Invoerblad heterogene watergang'!$M$12,IF(A218&lt;='Invoerblad heterogene watergang'!$H$13,'Invoerblad heterogene watergang'!$M$13,IF(A218&lt;='Invoerblad heterogene watergang'!$H$14,'Invoerblad heterogene watergang'!$M$14,IF(A218&lt;='Invoerblad heterogene watergang'!$H$15,'Invoerblad heterogene watergang'!$M$15,IF(A218&lt;='Invoerblad heterogene watergang'!$H$16,'Invoerblad heterogene watergang'!$M$16,IF(A218&lt;='Invoerblad heterogene watergang'!$H$17,'Invoerblad heterogene watergang'!$M$17,""))))))))))</f>
        <v>Begroeiing volgt bodemverloop</v>
      </c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67"/>
      <c r="AD218" s="23"/>
      <c r="AE218" s="23"/>
    </row>
    <row r="219" spans="1:31" s="103" customFormat="1" x14ac:dyDescent="0.35">
      <c r="A219" s="24">
        <f>IF(A218="","",IF((A218+1)&gt;MAX('Invoerblad heterogene watergang'!$H$9:$H$17),"",'Uitgebreide invoer'!A218+(MAX('Invoerblad heterogene watergang'!$H$9:$H$17)/1000)))</f>
        <v>150.5</v>
      </c>
      <c r="B219" s="23">
        <f>IF(A219&lt;='Invoerblad heterogene watergang'!$H$9,'Invoerblad heterogene watergang'!$J$9,IF(A219&lt;='Invoerblad heterogene watergang'!$H$10,'Invoerblad heterogene watergang'!$J$10,IF(A219&lt;='Invoerblad heterogene watergang'!$H$11,'Invoerblad heterogene watergang'!$J$11,IF(A219&lt;='Invoerblad heterogene watergang'!$H$12,'Invoerblad heterogene watergang'!$J$12,IF(A219&lt;='Invoerblad heterogene watergang'!$H$13,'Invoerblad heterogene watergang'!$J$13,IF(A219&lt;='Invoerblad heterogene watergang'!$H$14,'Invoerblad heterogene watergang'!$J$14,IF(A219&lt;='Invoerblad heterogene watergang'!$H$15,'Invoerblad heterogene watergang'!$J$15,IF(A219&lt;='Invoerblad heterogene watergang'!$H$16,'Invoerblad heterogene watergang'!$J$16,IF(A219&lt;='Invoerblad heterogene watergang'!$H$17,'Invoerblad heterogene watergang'!$J$17,"")))))))))</f>
        <v>0.3</v>
      </c>
      <c r="C219" s="23" t="str">
        <f>IF(A219&lt;='Invoerblad heterogene watergang'!$H$9,'Invoerblad heterogene watergang'!$K$9,IF(A219&lt;='Invoerblad heterogene watergang'!$H$10,'Invoerblad heterogene watergang'!$K$10,IF(A219&lt;='Invoerblad heterogene watergang'!$H$11,'Invoerblad heterogene watergang'!$K$11,IF(A219&lt;='Invoerblad heterogene watergang'!$H$12,'Invoerblad heterogene watergang'!$K$12,IF(A219&lt;='Invoerblad heterogene watergang'!$H$13,'Invoerblad heterogene watergang'!$K$13,IF(A219&lt;='Invoerblad heterogene watergang'!$H$14,'Invoerblad heterogene watergang'!$K$14,IF(A219&lt;='Invoerblad heterogene watergang'!$H$15,'Invoerblad heterogene watergang'!$K$15,IF(A219&lt;='Invoerblad heterogene watergang'!$H$16,'Invoerblad heterogene watergang'!$K$16,IF(A219&lt;='Invoerblad heterogene watergang'!$H$17,'Invoerblad heterogene watergang'!$K$17,"")))))))))</f>
        <v>30 - Grasachtigen en ondergedoken soorten</v>
      </c>
      <c r="D219" s="23">
        <f t="shared" si="3"/>
        <v>30</v>
      </c>
      <c r="E219" s="23">
        <f>'Invoerblad heterogene watergang'!$F$9</f>
        <v>1.5</v>
      </c>
      <c r="F219" s="23">
        <f>'Invoerblad heterogene watergang'!$E$9</f>
        <v>1.2</v>
      </c>
      <c r="G219" s="23">
        <f>'Invoerblad heterogene watergang'!$B$9</f>
        <v>1.2</v>
      </c>
      <c r="H219" s="23">
        <f>'Invoerblad heterogene watergang'!$C$9</f>
        <v>1</v>
      </c>
      <c r="I219" s="23">
        <f>IF(B219="","",IF(A219&lt;='Invoerblad heterogene watergang'!$H$9,'Invoerblad heterogene watergang'!$N$9,IF(A219&lt;='Invoerblad heterogene watergang'!$H$10,'Invoerblad heterogene watergang'!$N$10,IF(A219&lt;='Invoerblad heterogene watergang'!$H$11,'Invoerblad heterogene watergang'!$N$11,IF(A219&lt;='Invoerblad heterogene watergang'!$H$12,'Invoerblad heterogene watergang'!$N$12,IF(A219&lt;='Invoerblad heterogene watergang'!$H$13,'Invoerblad heterogene watergang'!$N$13,IF(A219&lt;='Invoerblad heterogene watergang'!$H$14,'Invoerblad heterogene watergang'!$N$14,IF(A219&lt;='Invoerblad heterogene watergang'!$H$15,'Invoerblad heterogene watergang'!$N$15,IF(A219&lt;='Invoerblad heterogene watergang'!$H$16,'Invoerblad heterogene watergang'!$N$16,IF(A219&lt;='Invoerblad heterogene watergang'!$H$17,'Invoerblad heterogene watergang'!$N$17,""))))))))))</f>
        <v>1</v>
      </c>
      <c r="J219" s="23" t="str">
        <f>IF(A219&lt;='Invoerblad heterogene watergang'!$H$9,'Invoerblad heterogene watergang'!$O$9,IF(A219&lt;='Invoerblad heterogene watergang'!$H$10,'Invoerblad heterogene watergang'!$O$10,IF(A219&lt;='Invoerblad heterogene watergang'!$H$11,'Invoerblad heterogene watergang'!$O$11,IF(A219&lt;='Invoerblad heterogene watergang'!$H$12,'Invoerblad heterogene watergang'!$O$12,IF(A219&lt;='Invoerblad heterogene watergang'!$H$13,'Invoerblad heterogene watergang'!$O$13,IF(A219&lt;='Invoerblad heterogene watergang'!$H$14,'Invoerblad heterogene watergang'!$O$14,IF(A219&lt;='Invoerblad heterogene watergang'!$H$15,'Invoerblad heterogene watergang'!$O$15,IF(A219&lt;='Invoerblad heterogene watergang'!$H$16,'Invoerblad heterogene watergang'!$O$16,IF(A219&lt;='Invoerblad heterogene watergang'!$H$17,'Invoerblad heterogene watergang'!$O$17,"")))))))))</f>
        <v>Nee</v>
      </c>
      <c r="K219" s="23">
        <f>(IF(A219&lt;='Invoerblad heterogene watergang'!$H$9,'Invoerblad heterogene watergang'!$L$9,IF(A219&lt;='Invoerblad heterogene watergang'!$H$10,'Invoerblad heterogene watergang'!$L$10,IF(A219&lt;='Invoerblad heterogene watergang'!$H$11,'Invoerblad heterogene watergang'!$L$11,IF(A219&lt;='Invoerblad heterogene watergang'!$H$12,'Invoerblad heterogene watergang'!$L$12,IF(A219&lt;='Invoerblad heterogene watergang'!$H$13,'Invoerblad heterogene watergang'!$L$13,IF(A219&lt;='Invoerblad heterogene watergang'!$H$14,'Invoerblad heterogene watergang'!$L$14,IF(A219&lt;='Invoerblad heterogene watergang'!$H$15,'Invoerblad heterogene watergang'!$L$15,IF(A219&lt;='Invoerblad heterogene watergang'!$H$16,'Invoerblad heterogene watergang'!$L$16,IF(A219&lt;='Invoerblad heterogene watergang'!$H$17,'Invoerblad heterogene watergang'!$L$17,""))))))))))</f>
        <v>100</v>
      </c>
      <c r="L219" s="23" t="str">
        <f>(IF(A219&lt;='Invoerblad heterogene watergang'!$H$9,'Invoerblad heterogene watergang'!$M$9,IF(A219&lt;='Invoerblad heterogene watergang'!$H$10,'Invoerblad heterogene watergang'!$M$10,IF(A219&lt;='Invoerblad heterogene watergang'!$H$11,'Invoerblad heterogene watergang'!$M$11,IF(A219&lt;='Invoerblad heterogene watergang'!$H$12,'Invoerblad heterogene watergang'!$M$12,IF(A219&lt;='Invoerblad heterogene watergang'!$H$13,'Invoerblad heterogene watergang'!$M$13,IF(A219&lt;='Invoerblad heterogene watergang'!$H$14,'Invoerblad heterogene watergang'!$M$14,IF(A219&lt;='Invoerblad heterogene watergang'!$H$15,'Invoerblad heterogene watergang'!$M$15,IF(A219&lt;='Invoerblad heterogene watergang'!$H$16,'Invoerblad heterogene watergang'!$M$16,IF(A219&lt;='Invoerblad heterogene watergang'!$H$17,'Invoerblad heterogene watergang'!$M$17,""))))))))))</f>
        <v>Begroeiing volgt bodemverloop</v>
      </c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67"/>
      <c r="AD219" s="23"/>
      <c r="AE219" s="23"/>
    </row>
    <row r="220" spans="1:31" s="103" customFormat="1" x14ac:dyDescent="0.35">
      <c r="A220" s="24">
        <f>IF(A219="","",IF((A219+1)&gt;MAX('Invoerblad heterogene watergang'!$H$9:$H$17),"",'Uitgebreide invoer'!A219+(MAX('Invoerblad heterogene watergang'!$H$9:$H$17)/1000)))</f>
        <v>151.19999999999999</v>
      </c>
      <c r="B220" s="23">
        <f>IF(A220&lt;='Invoerblad heterogene watergang'!$H$9,'Invoerblad heterogene watergang'!$J$9,IF(A220&lt;='Invoerblad heterogene watergang'!$H$10,'Invoerblad heterogene watergang'!$J$10,IF(A220&lt;='Invoerblad heterogene watergang'!$H$11,'Invoerblad heterogene watergang'!$J$11,IF(A220&lt;='Invoerblad heterogene watergang'!$H$12,'Invoerblad heterogene watergang'!$J$12,IF(A220&lt;='Invoerblad heterogene watergang'!$H$13,'Invoerblad heterogene watergang'!$J$13,IF(A220&lt;='Invoerblad heterogene watergang'!$H$14,'Invoerblad heterogene watergang'!$J$14,IF(A220&lt;='Invoerblad heterogene watergang'!$H$15,'Invoerblad heterogene watergang'!$J$15,IF(A220&lt;='Invoerblad heterogene watergang'!$H$16,'Invoerblad heterogene watergang'!$J$16,IF(A220&lt;='Invoerblad heterogene watergang'!$H$17,'Invoerblad heterogene watergang'!$J$17,"")))))))))</f>
        <v>0.3</v>
      </c>
      <c r="C220" s="23" t="str">
        <f>IF(A220&lt;='Invoerblad heterogene watergang'!$H$9,'Invoerblad heterogene watergang'!$K$9,IF(A220&lt;='Invoerblad heterogene watergang'!$H$10,'Invoerblad heterogene watergang'!$K$10,IF(A220&lt;='Invoerblad heterogene watergang'!$H$11,'Invoerblad heterogene watergang'!$K$11,IF(A220&lt;='Invoerblad heterogene watergang'!$H$12,'Invoerblad heterogene watergang'!$K$12,IF(A220&lt;='Invoerblad heterogene watergang'!$H$13,'Invoerblad heterogene watergang'!$K$13,IF(A220&lt;='Invoerblad heterogene watergang'!$H$14,'Invoerblad heterogene watergang'!$K$14,IF(A220&lt;='Invoerblad heterogene watergang'!$H$15,'Invoerblad heterogene watergang'!$K$15,IF(A220&lt;='Invoerblad heterogene watergang'!$H$16,'Invoerblad heterogene watergang'!$K$16,IF(A220&lt;='Invoerblad heterogene watergang'!$H$17,'Invoerblad heterogene watergang'!$K$17,"")))))))))</f>
        <v>30 - Grasachtigen en ondergedoken soorten</v>
      </c>
      <c r="D220" s="23">
        <f t="shared" si="3"/>
        <v>30</v>
      </c>
      <c r="E220" s="23">
        <f>'Invoerblad heterogene watergang'!$F$9</f>
        <v>1.5</v>
      </c>
      <c r="F220" s="23">
        <f>'Invoerblad heterogene watergang'!$E$9</f>
        <v>1.2</v>
      </c>
      <c r="G220" s="23">
        <f>'Invoerblad heterogene watergang'!$B$9</f>
        <v>1.2</v>
      </c>
      <c r="H220" s="23">
        <f>'Invoerblad heterogene watergang'!$C$9</f>
        <v>1</v>
      </c>
      <c r="I220" s="23">
        <f>IF(B220="","",IF(A220&lt;='Invoerblad heterogene watergang'!$H$9,'Invoerblad heterogene watergang'!$N$9,IF(A220&lt;='Invoerblad heterogene watergang'!$H$10,'Invoerblad heterogene watergang'!$N$10,IF(A220&lt;='Invoerblad heterogene watergang'!$H$11,'Invoerblad heterogene watergang'!$N$11,IF(A220&lt;='Invoerblad heterogene watergang'!$H$12,'Invoerblad heterogene watergang'!$N$12,IF(A220&lt;='Invoerblad heterogene watergang'!$H$13,'Invoerblad heterogene watergang'!$N$13,IF(A220&lt;='Invoerblad heterogene watergang'!$H$14,'Invoerblad heterogene watergang'!$N$14,IF(A220&lt;='Invoerblad heterogene watergang'!$H$15,'Invoerblad heterogene watergang'!$N$15,IF(A220&lt;='Invoerblad heterogene watergang'!$H$16,'Invoerblad heterogene watergang'!$N$16,IF(A220&lt;='Invoerblad heterogene watergang'!$H$17,'Invoerblad heterogene watergang'!$N$17,""))))))))))</f>
        <v>1</v>
      </c>
      <c r="J220" s="23" t="str">
        <f>IF(A220&lt;='Invoerblad heterogene watergang'!$H$9,'Invoerblad heterogene watergang'!$O$9,IF(A220&lt;='Invoerblad heterogene watergang'!$H$10,'Invoerblad heterogene watergang'!$O$10,IF(A220&lt;='Invoerblad heterogene watergang'!$H$11,'Invoerblad heterogene watergang'!$O$11,IF(A220&lt;='Invoerblad heterogene watergang'!$H$12,'Invoerblad heterogene watergang'!$O$12,IF(A220&lt;='Invoerblad heterogene watergang'!$H$13,'Invoerblad heterogene watergang'!$O$13,IF(A220&lt;='Invoerblad heterogene watergang'!$H$14,'Invoerblad heterogene watergang'!$O$14,IF(A220&lt;='Invoerblad heterogene watergang'!$H$15,'Invoerblad heterogene watergang'!$O$15,IF(A220&lt;='Invoerblad heterogene watergang'!$H$16,'Invoerblad heterogene watergang'!$O$16,IF(A220&lt;='Invoerblad heterogene watergang'!$H$17,'Invoerblad heterogene watergang'!$O$17,"")))))))))</f>
        <v>Nee</v>
      </c>
      <c r="K220" s="23">
        <f>(IF(A220&lt;='Invoerblad heterogene watergang'!$H$9,'Invoerblad heterogene watergang'!$L$9,IF(A220&lt;='Invoerblad heterogene watergang'!$H$10,'Invoerblad heterogene watergang'!$L$10,IF(A220&lt;='Invoerblad heterogene watergang'!$H$11,'Invoerblad heterogene watergang'!$L$11,IF(A220&lt;='Invoerblad heterogene watergang'!$H$12,'Invoerblad heterogene watergang'!$L$12,IF(A220&lt;='Invoerblad heterogene watergang'!$H$13,'Invoerblad heterogene watergang'!$L$13,IF(A220&lt;='Invoerblad heterogene watergang'!$H$14,'Invoerblad heterogene watergang'!$L$14,IF(A220&lt;='Invoerblad heterogene watergang'!$H$15,'Invoerblad heterogene watergang'!$L$15,IF(A220&lt;='Invoerblad heterogene watergang'!$H$16,'Invoerblad heterogene watergang'!$L$16,IF(A220&lt;='Invoerblad heterogene watergang'!$H$17,'Invoerblad heterogene watergang'!$L$17,""))))))))))</f>
        <v>100</v>
      </c>
      <c r="L220" s="23" t="str">
        <f>(IF(A220&lt;='Invoerblad heterogene watergang'!$H$9,'Invoerblad heterogene watergang'!$M$9,IF(A220&lt;='Invoerblad heterogene watergang'!$H$10,'Invoerblad heterogene watergang'!$M$10,IF(A220&lt;='Invoerblad heterogene watergang'!$H$11,'Invoerblad heterogene watergang'!$M$11,IF(A220&lt;='Invoerblad heterogene watergang'!$H$12,'Invoerblad heterogene watergang'!$M$12,IF(A220&lt;='Invoerblad heterogene watergang'!$H$13,'Invoerblad heterogene watergang'!$M$13,IF(A220&lt;='Invoerblad heterogene watergang'!$H$14,'Invoerblad heterogene watergang'!$M$14,IF(A220&lt;='Invoerblad heterogene watergang'!$H$15,'Invoerblad heterogene watergang'!$M$15,IF(A220&lt;='Invoerblad heterogene watergang'!$H$16,'Invoerblad heterogene watergang'!$M$16,IF(A220&lt;='Invoerblad heterogene watergang'!$H$17,'Invoerblad heterogene watergang'!$M$17,""))))))))))</f>
        <v>Begroeiing volgt bodemverloop</v>
      </c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67"/>
      <c r="AD220" s="23"/>
      <c r="AE220" s="23"/>
    </row>
    <row r="221" spans="1:31" s="103" customFormat="1" x14ac:dyDescent="0.35">
      <c r="A221" s="24">
        <f>IF(A220="","",IF((A220+1)&gt;MAX('Invoerblad heterogene watergang'!$H$9:$H$17),"",'Uitgebreide invoer'!A220+(MAX('Invoerblad heterogene watergang'!$H$9:$H$17)/1000)))</f>
        <v>151.89999999999998</v>
      </c>
      <c r="B221" s="23">
        <f>IF(A221&lt;='Invoerblad heterogene watergang'!$H$9,'Invoerblad heterogene watergang'!$J$9,IF(A221&lt;='Invoerblad heterogene watergang'!$H$10,'Invoerblad heterogene watergang'!$J$10,IF(A221&lt;='Invoerblad heterogene watergang'!$H$11,'Invoerblad heterogene watergang'!$J$11,IF(A221&lt;='Invoerblad heterogene watergang'!$H$12,'Invoerblad heterogene watergang'!$J$12,IF(A221&lt;='Invoerblad heterogene watergang'!$H$13,'Invoerblad heterogene watergang'!$J$13,IF(A221&lt;='Invoerblad heterogene watergang'!$H$14,'Invoerblad heterogene watergang'!$J$14,IF(A221&lt;='Invoerblad heterogene watergang'!$H$15,'Invoerblad heterogene watergang'!$J$15,IF(A221&lt;='Invoerblad heterogene watergang'!$H$16,'Invoerblad heterogene watergang'!$J$16,IF(A221&lt;='Invoerblad heterogene watergang'!$H$17,'Invoerblad heterogene watergang'!$J$17,"")))))))))</f>
        <v>0.3</v>
      </c>
      <c r="C221" s="23" t="str">
        <f>IF(A221&lt;='Invoerblad heterogene watergang'!$H$9,'Invoerblad heterogene watergang'!$K$9,IF(A221&lt;='Invoerblad heterogene watergang'!$H$10,'Invoerblad heterogene watergang'!$K$10,IF(A221&lt;='Invoerblad heterogene watergang'!$H$11,'Invoerblad heterogene watergang'!$K$11,IF(A221&lt;='Invoerblad heterogene watergang'!$H$12,'Invoerblad heterogene watergang'!$K$12,IF(A221&lt;='Invoerblad heterogene watergang'!$H$13,'Invoerblad heterogene watergang'!$K$13,IF(A221&lt;='Invoerblad heterogene watergang'!$H$14,'Invoerblad heterogene watergang'!$K$14,IF(A221&lt;='Invoerblad heterogene watergang'!$H$15,'Invoerblad heterogene watergang'!$K$15,IF(A221&lt;='Invoerblad heterogene watergang'!$H$16,'Invoerblad heterogene watergang'!$K$16,IF(A221&lt;='Invoerblad heterogene watergang'!$H$17,'Invoerblad heterogene watergang'!$K$17,"")))))))))</f>
        <v>30 - Grasachtigen en ondergedoken soorten</v>
      </c>
      <c r="D221" s="23">
        <f t="shared" si="3"/>
        <v>30</v>
      </c>
      <c r="E221" s="23">
        <f>'Invoerblad heterogene watergang'!$F$9</f>
        <v>1.5</v>
      </c>
      <c r="F221" s="23">
        <f>'Invoerblad heterogene watergang'!$E$9</f>
        <v>1.2</v>
      </c>
      <c r="G221" s="23">
        <f>'Invoerblad heterogene watergang'!$B$9</f>
        <v>1.2</v>
      </c>
      <c r="H221" s="23">
        <f>'Invoerblad heterogene watergang'!$C$9</f>
        <v>1</v>
      </c>
      <c r="I221" s="23">
        <f>IF(B221="","",IF(A221&lt;='Invoerblad heterogene watergang'!$H$9,'Invoerblad heterogene watergang'!$N$9,IF(A221&lt;='Invoerblad heterogene watergang'!$H$10,'Invoerblad heterogene watergang'!$N$10,IF(A221&lt;='Invoerblad heterogene watergang'!$H$11,'Invoerblad heterogene watergang'!$N$11,IF(A221&lt;='Invoerblad heterogene watergang'!$H$12,'Invoerblad heterogene watergang'!$N$12,IF(A221&lt;='Invoerblad heterogene watergang'!$H$13,'Invoerblad heterogene watergang'!$N$13,IF(A221&lt;='Invoerblad heterogene watergang'!$H$14,'Invoerblad heterogene watergang'!$N$14,IF(A221&lt;='Invoerblad heterogene watergang'!$H$15,'Invoerblad heterogene watergang'!$N$15,IF(A221&lt;='Invoerblad heterogene watergang'!$H$16,'Invoerblad heterogene watergang'!$N$16,IF(A221&lt;='Invoerblad heterogene watergang'!$H$17,'Invoerblad heterogene watergang'!$N$17,""))))))))))</f>
        <v>1</v>
      </c>
      <c r="J221" s="23" t="str">
        <f>IF(A221&lt;='Invoerblad heterogene watergang'!$H$9,'Invoerblad heterogene watergang'!$O$9,IF(A221&lt;='Invoerblad heterogene watergang'!$H$10,'Invoerblad heterogene watergang'!$O$10,IF(A221&lt;='Invoerblad heterogene watergang'!$H$11,'Invoerblad heterogene watergang'!$O$11,IF(A221&lt;='Invoerblad heterogene watergang'!$H$12,'Invoerblad heterogene watergang'!$O$12,IF(A221&lt;='Invoerblad heterogene watergang'!$H$13,'Invoerblad heterogene watergang'!$O$13,IF(A221&lt;='Invoerblad heterogene watergang'!$H$14,'Invoerblad heterogene watergang'!$O$14,IF(A221&lt;='Invoerblad heterogene watergang'!$H$15,'Invoerblad heterogene watergang'!$O$15,IF(A221&lt;='Invoerblad heterogene watergang'!$H$16,'Invoerblad heterogene watergang'!$O$16,IF(A221&lt;='Invoerblad heterogene watergang'!$H$17,'Invoerblad heterogene watergang'!$O$17,"")))))))))</f>
        <v>Nee</v>
      </c>
      <c r="K221" s="23">
        <f>(IF(A221&lt;='Invoerblad heterogene watergang'!$H$9,'Invoerblad heterogene watergang'!$L$9,IF(A221&lt;='Invoerblad heterogene watergang'!$H$10,'Invoerblad heterogene watergang'!$L$10,IF(A221&lt;='Invoerblad heterogene watergang'!$H$11,'Invoerblad heterogene watergang'!$L$11,IF(A221&lt;='Invoerblad heterogene watergang'!$H$12,'Invoerblad heterogene watergang'!$L$12,IF(A221&lt;='Invoerblad heterogene watergang'!$H$13,'Invoerblad heterogene watergang'!$L$13,IF(A221&lt;='Invoerblad heterogene watergang'!$H$14,'Invoerblad heterogene watergang'!$L$14,IF(A221&lt;='Invoerblad heterogene watergang'!$H$15,'Invoerblad heterogene watergang'!$L$15,IF(A221&lt;='Invoerblad heterogene watergang'!$H$16,'Invoerblad heterogene watergang'!$L$16,IF(A221&lt;='Invoerblad heterogene watergang'!$H$17,'Invoerblad heterogene watergang'!$L$17,""))))))))))</f>
        <v>100</v>
      </c>
      <c r="L221" s="23" t="str">
        <f>(IF(A221&lt;='Invoerblad heterogene watergang'!$H$9,'Invoerblad heterogene watergang'!$M$9,IF(A221&lt;='Invoerblad heterogene watergang'!$H$10,'Invoerblad heterogene watergang'!$M$10,IF(A221&lt;='Invoerblad heterogene watergang'!$H$11,'Invoerblad heterogene watergang'!$M$11,IF(A221&lt;='Invoerblad heterogene watergang'!$H$12,'Invoerblad heterogene watergang'!$M$12,IF(A221&lt;='Invoerblad heterogene watergang'!$H$13,'Invoerblad heterogene watergang'!$M$13,IF(A221&lt;='Invoerblad heterogene watergang'!$H$14,'Invoerblad heterogene watergang'!$M$14,IF(A221&lt;='Invoerblad heterogene watergang'!$H$15,'Invoerblad heterogene watergang'!$M$15,IF(A221&lt;='Invoerblad heterogene watergang'!$H$16,'Invoerblad heterogene watergang'!$M$16,IF(A221&lt;='Invoerblad heterogene watergang'!$H$17,'Invoerblad heterogene watergang'!$M$17,""))))))))))</f>
        <v>Begroeiing volgt bodemverloop</v>
      </c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67"/>
      <c r="AD221" s="23"/>
      <c r="AE221" s="23"/>
    </row>
    <row r="222" spans="1:31" s="103" customFormat="1" x14ac:dyDescent="0.35">
      <c r="A222" s="24">
        <f>IF(A221="","",IF((A221+1)&gt;MAX('Invoerblad heterogene watergang'!$H$9:$H$17),"",'Uitgebreide invoer'!A221+(MAX('Invoerblad heterogene watergang'!$H$9:$H$17)/1000)))</f>
        <v>152.59999999999997</v>
      </c>
      <c r="B222" s="23">
        <f>IF(A222&lt;='Invoerblad heterogene watergang'!$H$9,'Invoerblad heterogene watergang'!$J$9,IF(A222&lt;='Invoerblad heterogene watergang'!$H$10,'Invoerblad heterogene watergang'!$J$10,IF(A222&lt;='Invoerblad heterogene watergang'!$H$11,'Invoerblad heterogene watergang'!$J$11,IF(A222&lt;='Invoerblad heterogene watergang'!$H$12,'Invoerblad heterogene watergang'!$J$12,IF(A222&lt;='Invoerblad heterogene watergang'!$H$13,'Invoerblad heterogene watergang'!$J$13,IF(A222&lt;='Invoerblad heterogene watergang'!$H$14,'Invoerblad heterogene watergang'!$J$14,IF(A222&lt;='Invoerblad heterogene watergang'!$H$15,'Invoerblad heterogene watergang'!$J$15,IF(A222&lt;='Invoerblad heterogene watergang'!$H$16,'Invoerblad heterogene watergang'!$J$16,IF(A222&lt;='Invoerblad heterogene watergang'!$H$17,'Invoerblad heterogene watergang'!$J$17,"")))))))))</f>
        <v>0.3</v>
      </c>
      <c r="C222" s="23" t="str">
        <f>IF(A222&lt;='Invoerblad heterogene watergang'!$H$9,'Invoerblad heterogene watergang'!$K$9,IF(A222&lt;='Invoerblad heterogene watergang'!$H$10,'Invoerblad heterogene watergang'!$K$10,IF(A222&lt;='Invoerblad heterogene watergang'!$H$11,'Invoerblad heterogene watergang'!$K$11,IF(A222&lt;='Invoerblad heterogene watergang'!$H$12,'Invoerblad heterogene watergang'!$K$12,IF(A222&lt;='Invoerblad heterogene watergang'!$H$13,'Invoerblad heterogene watergang'!$K$13,IF(A222&lt;='Invoerblad heterogene watergang'!$H$14,'Invoerblad heterogene watergang'!$K$14,IF(A222&lt;='Invoerblad heterogene watergang'!$H$15,'Invoerblad heterogene watergang'!$K$15,IF(A222&lt;='Invoerblad heterogene watergang'!$H$16,'Invoerblad heterogene watergang'!$K$16,IF(A222&lt;='Invoerblad heterogene watergang'!$H$17,'Invoerblad heterogene watergang'!$K$17,"")))))))))</f>
        <v>30 - Grasachtigen en ondergedoken soorten</v>
      </c>
      <c r="D222" s="23">
        <f t="shared" si="3"/>
        <v>30</v>
      </c>
      <c r="E222" s="23">
        <f>'Invoerblad heterogene watergang'!$F$9</f>
        <v>1.5</v>
      </c>
      <c r="F222" s="23">
        <f>'Invoerblad heterogene watergang'!$E$9</f>
        <v>1.2</v>
      </c>
      <c r="G222" s="23">
        <f>'Invoerblad heterogene watergang'!$B$9</f>
        <v>1.2</v>
      </c>
      <c r="H222" s="23">
        <f>'Invoerblad heterogene watergang'!$C$9</f>
        <v>1</v>
      </c>
      <c r="I222" s="23">
        <f>IF(B222="","",IF(A222&lt;='Invoerblad heterogene watergang'!$H$9,'Invoerblad heterogene watergang'!$N$9,IF(A222&lt;='Invoerblad heterogene watergang'!$H$10,'Invoerblad heterogene watergang'!$N$10,IF(A222&lt;='Invoerblad heterogene watergang'!$H$11,'Invoerblad heterogene watergang'!$N$11,IF(A222&lt;='Invoerblad heterogene watergang'!$H$12,'Invoerblad heterogene watergang'!$N$12,IF(A222&lt;='Invoerblad heterogene watergang'!$H$13,'Invoerblad heterogene watergang'!$N$13,IF(A222&lt;='Invoerblad heterogene watergang'!$H$14,'Invoerblad heterogene watergang'!$N$14,IF(A222&lt;='Invoerblad heterogene watergang'!$H$15,'Invoerblad heterogene watergang'!$N$15,IF(A222&lt;='Invoerblad heterogene watergang'!$H$16,'Invoerblad heterogene watergang'!$N$16,IF(A222&lt;='Invoerblad heterogene watergang'!$H$17,'Invoerblad heterogene watergang'!$N$17,""))))))))))</f>
        <v>1</v>
      </c>
      <c r="J222" s="23" t="str">
        <f>IF(A222&lt;='Invoerblad heterogene watergang'!$H$9,'Invoerblad heterogene watergang'!$O$9,IF(A222&lt;='Invoerblad heterogene watergang'!$H$10,'Invoerblad heterogene watergang'!$O$10,IF(A222&lt;='Invoerblad heterogene watergang'!$H$11,'Invoerblad heterogene watergang'!$O$11,IF(A222&lt;='Invoerblad heterogene watergang'!$H$12,'Invoerblad heterogene watergang'!$O$12,IF(A222&lt;='Invoerblad heterogene watergang'!$H$13,'Invoerblad heterogene watergang'!$O$13,IF(A222&lt;='Invoerblad heterogene watergang'!$H$14,'Invoerblad heterogene watergang'!$O$14,IF(A222&lt;='Invoerblad heterogene watergang'!$H$15,'Invoerblad heterogene watergang'!$O$15,IF(A222&lt;='Invoerblad heterogene watergang'!$H$16,'Invoerblad heterogene watergang'!$O$16,IF(A222&lt;='Invoerblad heterogene watergang'!$H$17,'Invoerblad heterogene watergang'!$O$17,"")))))))))</f>
        <v>Nee</v>
      </c>
      <c r="K222" s="23">
        <f>(IF(A222&lt;='Invoerblad heterogene watergang'!$H$9,'Invoerblad heterogene watergang'!$L$9,IF(A222&lt;='Invoerblad heterogene watergang'!$H$10,'Invoerblad heterogene watergang'!$L$10,IF(A222&lt;='Invoerblad heterogene watergang'!$H$11,'Invoerblad heterogene watergang'!$L$11,IF(A222&lt;='Invoerblad heterogene watergang'!$H$12,'Invoerblad heterogene watergang'!$L$12,IF(A222&lt;='Invoerblad heterogene watergang'!$H$13,'Invoerblad heterogene watergang'!$L$13,IF(A222&lt;='Invoerblad heterogene watergang'!$H$14,'Invoerblad heterogene watergang'!$L$14,IF(A222&lt;='Invoerblad heterogene watergang'!$H$15,'Invoerblad heterogene watergang'!$L$15,IF(A222&lt;='Invoerblad heterogene watergang'!$H$16,'Invoerblad heterogene watergang'!$L$16,IF(A222&lt;='Invoerblad heterogene watergang'!$H$17,'Invoerblad heterogene watergang'!$L$17,""))))))))))</f>
        <v>100</v>
      </c>
      <c r="L222" s="23" t="str">
        <f>(IF(A222&lt;='Invoerblad heterogene watergang'!$H$9,'Invoerblad heterogene watergang'!$M$9,IF(A222&lt;='Invoerblad heterogene watergang'!$H$10,'Invoerblad heterogene watergang'!$M$10,IF(A222&lt;='Invoerblad heterogene watergang'!$H$11,'Invoerblad heterogene watergang'!$M$11,IF(A222&lt;='Invoerblad heterogene watergang'!$H$12,'Invoerblad heterogene watergang'!$M$12,IF(A222&lt;='Invoerblad heterogene watergang'!$H$13,'Invoerblad heterogene watergang'!$M$13,IF(A222&lt;='Invoerblad heterogene watergang'!$H$14,'Invoerblad heterogene watergang'!$M$14,IF(A222&lt;='Invoerblad heterogene watergang'!$H$15,'Invoerblad heterogene watergang'!$M$15,IF(A222&lt;='Invoerblad heterogene watergang'!$H$16,'Invoerblad heterogene watergang'!$M$16,IF(A222&lt;='Invoerblad heterogene watergang'!$H$17,'Invoerblad heterogene watergang'!$M$17,""))))))))))</f>
        <v>Begroeiing volgt bodemverloop</v>
      </c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67"/>
      <c r="AD222" s="23"/>
      <c r="AE222" s="23"/>
    </row>
    <row r="223" spans="1:31" s="103" customFormat="1" x14ac:dyDescent="0.35">
      <c r="A223" s="24">
        <f>IF(A222="","",IF((A222+1)&gt;MAX('Invoerblad heterogene watergang'!$H$9:$H$17),"",'Uitgebreide invoer'!A222+(MAX('Invoerblad heterogene watergang'!$H$9:$H$17)/1000)))</f>
        <v>153.29999999999995</v>
      </c>
      <c r="B223" s="23">
        <f>IF(A223&lt;='Invoerblad heterogene watergang'!$H$9,'Invoerblad heterogene watergang'!$J$9,IF(A223&lt;='Invoerblad heterogene watergang'!$H$10,'Invoerblad heterogene watergang'!$J$10,IF(A223&lt;='Invoerblad heterogene watergang'!$H$11,'Invoerblad heterogene watergang'!$J$11,IF(A223&lt;='Invoerblad heterogene watergang'!$H$12,'Invoerblad heterogene watergang'!$J$12,IF(A223&lt;='Invoerblad heterogene watergang'!$H$13,'Invoerblad heterogene watergang'!$J$13,IF(A223&lt;='Invoerblad heterogene watergang'!$H$14,'Invoerblad heterogene watergang'!$J$14,IF(A223&lt;='Invoerblad heterogene watergang'!$H$15,'Invoerblad heterogene watergang'!$J$15,IF(A223&lt;='Invoerblad heterogene watergang'!$H$16,'Invoerblad heterogene watergang'!$J$16,IF(A223&lt;='Invoerblad heterogene watergang'!$H$17,'Invoerblad heterogene watergang'!$J$17,"")))))))))</f>
        <v>0.3</v>
      </c>
      <c r="C223" s="23" t="str">
        <f>IF(A223&lt;='Invoerblad heterogene watergang'!$H$9,'Invoerblad heterogene watergang'!$K$9,IF(A223&lt;='Invoerblad heterogene watergang'!$H$10,'Invoerblad heterogene watergang'!$K$10,IF(A223&lt;='Invoerblad heterogene watergang'!$H$11,'Invoerblad heterogene watergang'!$K$11,IF(A223&lt;='Invoerblad heterogene watergang'!$H$12,'Invoerblad heterogene watergang'!$K$12,IF(A223&lt;='Invoerblad heterogene watergang'!$H$13,'Invoerblad heterogene watergang'!$K$13,IF(A223&lt;='Invoerblad heterogene watergang'!$H$14,'Invoerblad heterogene watergang'!$K$14,IF(A223&lt;='Invoerblad heterogene watergang'!$H$15,'Invoerblad heterogene watergang'!$K$15,IF(A223&lt;='Invoerblad heterogene watergang'!$H$16,'Invoerblad heterogene watergang'!$K$16,IF(A223&lt;='Invoerblad heterogene watergang'!$H$17,'Invoerblad heterogene watergang'!$K$17,"")))))))))</f>
        <v>30 - Grasachtigen en ondergedoken soorten</v>
      </c>
      <c r="D223" s="23">
        <f t="shared" si="3"/>
        <v>30</v>
      </c>
      <c r="E223" s="23">
        <f>'Invoerblad heterogene watergang'!$F$9</f>
        <v>1.5</v>
      </c>
      <c r="F223" s="23">
        <f>'Invoerblad heterogene watergang'!$E$9</f>
        <v>1.2</v>
      </c>
      <c r="G223" s="23">
        <f>'Invoerblad heterogene watergang'!$B$9</f>
        <v>1.2</v>
      </c>
      <c r="H223" s="23">
        <f>'Invoerblad heterogene watergang'!$C$9</f>
        <v>1</v>
      </c>
      <c r="I223" s="23">
        <f>IF(B223="","",IF(A223&lt;='Invoerblad heterogene watergang'!$H$9,'Invoerblad heterogene watergang'!$N$9,IF(A223&lt;='Invoerblad heterogene watergang'!$H$10,'Invoerblad heterogene watergang'!$N$10,IF(A223&lt;='Invoerblad heterogene watergang'!$H$11,'Invoerblad heterogene watergang'!$N$11,IF(A223&lt;='Invoerblad heterogene watergang'!$H$12,'Invoerblad heterogene watergang'!$N$12,IF(A223&lt;='Invoerblad heterogene watergang'!$H$13,'Invoerblad heterogene watergang'!$N$13,IF(A223&lt;='Invoerblad heterogene watergang'!$H$14,'Invoerblad heterogene watergang'!$N$14,IF(A223&lt;='Invoerblad heterogene watergang'!$H$15,'Invoerblad heterogene watergang'!$N$15,IF(A223&lt;='Invoerblad heterogene watergang'!$H$16,'Invoerblad heterogene watergang'!$N$16,IF(A223&lt;='Invoerblad heterogene watergang'!$H$17,'Invoerblad heterogene watergang'!$N$17,""))))))))))</f>
        <v>1</v>
      </c>
      <c r="J223" s="23" t="str">
        <f>IF(A223&lt;='Invoerblad heterogene watergang'!$H$9,'Invoerblad heterogene watergang'!$O$9,IF(A223&lt;='Invoerblad heterogene watergang'!$H$10,'Invoerblad heterogene watergang'!$O$10,IF(A223&lt;='Invoerblad heterogene watergang'!$H$11,'Invoerblad heterogene watergang'!$O$11,IF(A223&lt;='Invoerblad heterogene watergang'!$H$12,'Invoerblad heterogene watergang'!$O$12,IF(A223&lt;='Invoerblad heterogene watergang'!$H$13,'Invoerblad heterogene watergang'!$O$13,IF(A223&lt;='Invoerblad heterogene watergang'!$H$14,'Invoerblad heterogene watergang'!$O$14,IF(A223&lt;='Invoerblad heterogene watergang'!$H$15,'Invoerblad heterogene watergang'!$O$15,IF(A223&lt;='Invoerblad heterogene watergang'!$H$16,'Invoerblad heterogene watergang'!$O$16,IF(A223&lt;='Invoerblad heterogene watergang'!$H$17,'Invoerblad heterogene watergang'!$O$17,"")))))))))</f>
        <v>Nee</v>
      </c>
      <c r="K223" s="23">
        <f>(IF(A223&lt;='Invoerblad heterogene watergang'!$H$9,'Invoerblad heterogene watergang'!$L$9,IF(A223&lt;='Invoerblad heterogene watergang'!$H$10,'Invoerblad heterogene watergang'!$L$10,IF(A223&lt;='Invoerblad heterogene watergang'!$H$11,'Invoerblad heterogene watergang'!$L$11,IF(A223&lt;='Invoerblad heterogene watergang'!$H$12,'Invoerblad heterogene watergang'!$L$12,IF(A223&lt;='Invoerblad heterogene watergang'!$H$13,'Invoerblad heterogene watergang'!$L$13,IF(A223&lt;='Invoerblad heterogene watergang'!$H$14,'Invoerblad heterogene watergang'!$L$14,IF(A223&lt;='Invoerblad heterogene watergang'!$H$15,'Invoerblad heterogene watergang'!$L$15,IF(A223&lt;='Invoerblad heterogene watergang'!$H$16,'Invoerblad heterogene watergang'!$L$16,IF(A223&lt;='Invoerblad heterogene watergang'!$H$17,'Invoerblad heterogene watergang'!$L$17,""))))))))))</f>
        <v>100</v>
      </c>
      <c r="L223" s="23" t="str">
        <f>(IF(A223&lt;='Invoerblad heterogene watergang'!$H$9,'Invoerblad heterogene watergang'!$M$9,IF(A223&lt;='Invoerblad heterogene watergang'!$H$10,'Invoerblad heterogene watergang'!$M$10,IF(A223&lt;='Invoerblad heterogene watergang'!$H$11,'Invoerblad heterogene watergang'!$M$11,IF(A223&lt;='Invoerblad heterogene watergang'!$H$12,'Invoerblad heterogene watergang'!$M$12,IF(A223&lt;='Invoerblad heterogene watergang'!$H$13,'Invoerblad heterogene watergang'!$M$13,IF(A223&lt;='Invoerblad heterogene watergang'!$H$14,'Invoerblad heterogene watergang'!$M$14,IF(A223&lt;='Invoerblad heterogene watergang'!$H$15,'Invoerblad heterogene watergang'!$M$15,IF(A223&lt;='Invoerblad heterogene watergang'!$H$16,'Invoerblad heterogene watergang'!$M$16,IF(A223&lt;='Invoerblad heterogene watergang'!$H$17,'Invoerblad heterogene watergang'!$M$17,""))))))))))</f>
        <v>Begroeiing volgt bodemverloop</v>
      </c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67"/>
      <c r="AD223" s="23"/>
      <c r="AE223" s="23"/>
    </row>
    <row r="224" spans="1:31" s="103" customFormat="1" x14ac:dyDescent="0.35">
      <c r="A224" s="24">
        <f>IF(A223="","",IF((A223+1)&gt;MAX('Invoerblad heterogene watergang'!$H$9:$H$17),"",'Uitgebreide invoer'!A223+(MAX('Invoerblad heterogene watergang'!$H$9:$H$17)/1000)))</f>
        <v>153.99999999999994</v>
      </c>
      <c r="B224" s="23">
        <f>IF(A224&lt;='Invoerblad heterogene watergang'!$H$9,'Invoerblad heterogene watergang'!$J$9,IF(A224&lt;='Invoerblad heterogene watergang'!$H$10,'Invoerblad heterogene watergang'!$J$10,IF(A224&lt;='Invoerblad heterogene watergang'!$H$11,'Invoerblad heterogene watergang'!$J$11,IF(A224&lt;='Invoerblad heterogene watergang'!$H$12,'Invoerblad heterogene watergang'!$J$12,IF(A224&lt;='Invoerblad heterogene watergang'!$H$13,'Invoerblad heterogene watergang'!$J$13,IF(A224&lt;='Invoerblad heterogene watergang'!$H$14,'Invoerblad heterogene watergang'!$J$14,IF(A224&lt;='Invoerblad heterogene watergang'!$H$15,'Invoerblad heterogene watergang'!$J$15,IF(A224&lt;='Invoerblad heterogene watergang'!$H$16,'Invoerblad heterogene watergang'!$J$16,IF(A224&lt;='Invoerblad heterogene watergang'!$H$17,'Invoerblad heterogene watergang'!$J$17,"")))))))))</f>
        <v>0.3</v>
      </c>
      <c r="C224" s="23" t="str">
        <f>IF(A224&lt;='Invoerblad heterogene watergang'!$H$9,'Invoerblad heterogene watergang'!$K$9,IF(A224&lt;='Invoerblad heterogene watergang'!$H$10,'Invoerblad heterogene watergang'!$K$10,IF(A224&lt;='Invoerblad heterogene watergang'!$H$11,'Invoerblad heterogene watergang'!$K$11,IF(A224&lt;='Invoerblad heterogene watergang'!$H$12,'Invoerblad heterogene watergang'!$K$12,IF(A224&lt;='Invoerblad heterogene watergang'!$H$13,'Invoerblad heterogene watergang'!$K$13,IF(A224&lt;='Invoerblad heterogene watergang'!$H$14,'Invoerblad heterogene watergang'!$K$14,IF(A224&lt;='Invoerblad heterogene watergang'!$H$15,'Invoerblad heterogene watergang'!$K$15,IF(A224&lt;='Invoerblad heterogene watergang'!$H$16,'Invoerblad heterogene watergang'!$K$16,IF(A224&lt;='Invoerblad heterogene watergang'!$H$17,'Invoerblad heterogene watergang'!$K$17,"")))))))))</f>
        <v>30 - Grasachtigen en ondergedoken soorten</v>
      </c>
      <c r="D224" s="23">
        <f t="shared" si="3"/>
        <v>30</v>
      </c>
      <c r="E224" s="23">
        <f>'Invoerblad heterogene watergang'!$F$9</f>
        <v>1.5</v>
      </c>
      <c r="F224" s="23">
        <f>'Invoerblad heterogene watergang'!$E$9</f>
        <v>1.2</v>
      </c>
      <c r="G224" s="23">
        <f>'Invoerblad heterogene watergang'!$B$9</f>
        <v>1.2</v>
      </c>
      <c r="H224" s="23">
        <f>'Invoerblad heterogene watergang'!$C$9</f>
        <v>1</v>
      </c>
      <c r="I224" s="23">
        <f>IF(B224="","",IF(A224&lt;='Invoerblad heterogene watergang'!$H$9,'Invoerblad heterogene watergang'!$N$9,IF(A224&lt;='Invoerblad heterogene watergang'!$H$10,'Invoerblad heterogene watergang'!$N$10,IF(A224&lt;='Invoerblad heterogene watergang'!$H$11,'Invoerblad heterogene watergang'!$N$11,IF(A224&lt;='Invoerblad heterogene watergang'!$H$12,'Invoerblad heterogene watergang'!$N$12,IF(A224&lt;='Invoerblad heterogene watergang'!$H$13,'Invoerblad heterogene watergang'!$N$13,IF(A224&lt;='Invoerblad heterogene watergang'!$H$14,'Invoerblad heterogene watergang'!$N$14,IF(A224&lt;='Invoerblad heterogene watergang'!$H$15,'Invoerblad heterogene watergang'!$N$15,IF(A224&lt;='Invoerblad heterogene watergang'!$H$16,'Invoerblad heterogene watergang'!$N$16,IF(A224&lt;='Invoerblad heterogene watergang'!$H$17,'Invoerblad heterogene watergang'!$N$17,""))))))))))</f>
        <v>1</v>
      </c>
      <c r="J224" s="23" t="str">
        <f>IF(A224&lt;='Invoerblad heterogene watergang'!$H$9,'Invoerblad heterogene watergang'!$O$9,IF(A224&lt;='Invoerblad heterogene watergang'!$H$10,'Invoerblad heterogene watergang'!$O$10,IF(A224&lt;='Invoerblad heterogene watergang'!$H$11,'Invoerblad heterogene watergang'!$O$11,IF(A224&lt;='Invoerblad heterogene watergang'!$H$12,'Invoerblad heterogene watergang'!$O$12,IF(A224&lt;='Invoerblad heterogene watergang'!$H$13,'Invoerblad heterogene watergang'!$O$13,IF(A224&lt;='Invoerblad heterogene watergang'!$H$14,'Invoerblad heterogene watergang'!$O$14,IF(A224&lt;='Invoerblad heterogene watergang'!$H$15,'Invoerblad heterogene watergang'!$O$15,IF(A224&lt;='Invoerblad heterogene watergang'!$H$16,'Invoerblad heterogene watergang'!$O$16,IF(A224&lt;='Invoerblad heterogene watergang'!$H$17,'Invoerblad heterogene watergang'!$O$17,"")))))))))</f>
        <v>Nee</v>
      </c>
      <c r="K224" s="23">
        <f>(IF(A224&lt;='Invoerblad heterogene watergang'!$H$9,'Invoerblad heterogene watergang'!$L$9,IF(A224&lt;='Invoerblad heterogene watergang'!$H$10,'Invoerblad heterogene watergang'!$L$10,IF(A224&lt;='Invoerblad heterogene watergang'!$H$11,'Invoerblad heterogene watergang'!$L$11,IF(A224&lt;='Invoerblad heterogene watergang'!$H$12,'Invoerblad heterogene watergang'!$L$12,IF(A224&lt;='Invoerblad heterogene watergang'!$H$13,'Invoerblad heterogene watergang'!$L$13,IF(A224&lt;='Invoerblad heterogene watergang'!$H$14,'Invoerblad heterogene watergang'!$L$14,IF(A224&lt;='Invoerblad heterogene watergang'!$H$15,'Invoerblad heterogene watergang'!$L$15,IF(A224&lt;='Invoerblad heterogene watergang'!$H$16,'Invoerblad heterogene watergang'!$L$16,IF(A224&lt;='Invoerblad heterogene watergang'!$H$17,'Invoerblad heterogene watergang'!$L$17,""))))))))))</f>
        <v>100</v>
      </c>
      <c r="L224" s="23" t="str">
        <f>(IF(A224&lt;='Invoerblad heterogene watergang'!$H$9,'Invoerblad heterogene watergang'!$M$9,IF(A224&lt;='Invoerblad heterogene watergang'!$H$10,'Invoerblad heterogene watergang'!$M$10,IF(A224&lt;='Invoerblad heterogene watergang'!$H$11,'Invoerblad heterogene watergang'!$M$11,IF(A224&lt;='Invoerblad heterogene watergang'!$H$12,'Invoerblad heterogene watergang'!$M$12,IF(A224&lt;='Invoerblad heterogene watergang'!$H$13,'Invoerblad heterogene watergang'!$M$13,IF(A224&lt;='Invoerblad heterogene watergang'!$H$14,'Invoerblad heterogene watergang'!$M$14,IF(A224&lt;='Invoerblad heterogene watergang'!$H$15,'Invoerblad heterogene watergang'!$M$15,IF(A224&lt;='Invoerblad heterogene watergang'!$H$16,'Invoerblad heterogene watergang'!$M$16,IF(A224&lt;='Invoerblad heterogene watergang'!$H$17,'Invoerblad heterogene watergang'!$M$17,""))))))))))</f>
        <v>Begroeiing volgt bodemverloop</v>
      </c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67"/>
      <c r="AD224" s="23"/>
      <c r="AE224" s="23"/>
    </row>
    <row r="225" spans="1:31" s="103" customFormat="1" x14ac:dyDescent="0.35">
      <c r="A225" s="24">
        <f>IF(A224="","",IF((A224+1)&gt;MAX('Invoerblad heterogene watergang'!$H$9:$H$17),"",'Uitgebreide invoer'!A224+(MAX('Invoerblad heterogene watergang'!$H$9:$H$17)/1000)))</f>
        <v>154.69999999999993</v>
      </c>
      <c r="B225" s="23">
        <f>IF(A225&lt;='Invoerblad heterogene watergang'!$H$9,'Invoerblad heterogene watergang'!$J$9,IF(A225&lt;='Invoerblad heterogene watergang'!$H$10,'Invoerblad heterogene watergang'!$J$10,IF(A225&lt;='Invoerblad heterogene watergang'!$H$11,'Invoerblad heterogene watergang'!$J$11,IF(A225&lt;='Invoerblad heterogene watergang'!$H$12,'Invoerblad heterogene watergang'!$J$12,IF(A225&lt;='Invoerblad heterogene watergang'!$H$13,'Invoerblad heterogene watergang'!$J$13,IF(A225&lt;='Invoerblad heterogene watergang'!$H$14,'Invoerblad heterogene watergang'!$J$14,IF(A225&lt;='Invoerblad heterogene watergang'!$H$15,'Invoerblad heterogene watergang'!$J$15,IF(A225&lt;='Invoerblad heterogene watergang'!$H$16,'Invoerblad heterogene watergang'!$J$16,IF(A225&lt;='Invoerblad heterogene watergang'!$H$17,'Invoerblad heterogene watergang'!$J$17,"")))))))))</f>
        <v>0.3</v>
      </c>
      <c r="C225" s="23" t="str">
        <f>IF(A225&lt;='Invoerblad heterogene watergang'!$H$9,'Invoerblad heterogene watergang'!$K$9,IF(A225&lt;='Invoerblad heterogene watergang'!$H$10,'Invoerblad heterogene watergang'!$K$10,IF(A225&lt;='Invoerblad heterogene watergang'!$H$11,'Invoerblad heterogene watergang'!$K$11,IF(A225&lt;='Invoerblad heterogene watergang'!$H$12,'Invoerblad heterogene watergang'!$K$12,IF(A225&lt;='Invoerblad heterogene watergang'!$H$13,'Invoerblad heterogene watergang'!$K$13,IF(A225&lt;='Invoerblad heterogene watergang'!$H$14,'Invoerblad heterogene watergang'!$K$14,IF(A225&lt;='Invoerblad heterogene watergang'!$H$15,'Invoerblad heterogene watergang'!$K$15,IF(A225&lt;='Invoerblad heterogene watergang'!$H$16,'Invoerblad heterogene watergang'!$K$16,IF(A225&lt;='Invoerblad heterogene watergang'!$H$17,'Invoerblad heterogene watergang'!$K$17,"")))))))))</f>
        <v>30 - Grasachtigen en ondergedoken soorten</v>
      </c>
      <c r="D225" s="23">
        <f t="shared" si="3"/>
        <v>30</v>
      </c>
      <c r="E225" s="23">
        <f>'Invoerblad heterogene watergang'!$F$9</f>
        <v>1.5</v>
      </c>
      <c r="F225" s="23">
        <f>'Invoerblad heterogene watergang'!$E$9</f>
        <v>1.2</v>
      </c>
      <c r="G225" s="23">
        <f>'Invoerblad heterogene watergang'!$B$9</f>
        <v>1.2</v>
      </c>
      <c r="H225" s="23">
        <f>'Invoerblad heterogene watergang'!$C$9</f>
        <v>1</v>
      </c>
      <c r="I225" s="23">
        <f>IF(B225="","",IF(A225&lt;='Invoerblad heterogene watergang'!$H$9,'Invoerblad heterogene watergang'!$N$9,IF(A225&lt;='Invoerblad heterogene watergang'!$H$10,'Invoerblad heterogene watergang'!$N$10,IF(A225&lt;='Invoerblad heterogene watergang'!$H$11,'Invoerblad heterogene watergang'!$N$11,IF(A225&lt;='Invoerblad heterogene watergang'!$H$12,'Invoerblad heterogene watergang'!$N$12,IF(A225&lt;='Invoerblad heterogene watergang'!$H$13,'Invoerblad heterogene watergang'!$N$13,IF(A225&lt;='Invoerblad heterogene watergang'!$H$14,'Invoerblad heterogene watergang'!$N$14,IF(A225&lt;='Invoerblad heterogene watergang'!$H$15,'Invoerblad heterogene watergang'!$N$15,IF(A225&lt;='Invoerblad heterogene watergang'!$H$16,'Invoerblad heterogene watergang'!$N$16,IF(A225&lt;='Invoerblad heterogene watergang'!$H$17,'Invoerblad heterogene watergang'!$N$17,""))))))))))</f>
        <v>1</v>
      </c>
      <c r="J225" s="23" t="str">
        <f>IF(A225&lt;='Invoerblad heterogene watergang'!$H$9,'Invoerblad heterogene watergang'!$O$9,IF(A225&lt;='Invoerblad heterogene watergang'!$H$10,'Invoerblad heterogene watergang'!$O$10,IF(A225&lt;='Invoerblad heterogene watergang'!$H$11,'Invoerblad heterogene watergang'!$O$11,IF(A225&lt;='Invoerblad heterogene watergang'!$H$12,'Invoerblad heterogene watergang'!$O$12,IF(A225&lt;='Invoerblad heterogene watergang'!$H$13,'Invoerblad heterogene watergang'!$O$13,IF(A225&lt;='Invoerblad heterogene watergang'!$H$14,'Invoerblad heterogene watergang'!$O$14,IF(A225&lt;='Invoerblad heterogene watergang'!$H$15,'Invoerblad heterogene watergang'!$O$15,IF(A225&lt;='Invoerblad heterogene watergang'!$H$16,'Invoerblad heterogene watergang'!$O$16,IF(A225&lt;='Invoerblad heterogene watergang'!$H$17,'Invoerblad heterogene watergang'!$O$17,"")))))))))</f>
        <v>Nee</v>
      </c>
      <c r="K225" s="23">
        <f>(IF(A225&lt;='Invoerblad heterogene watergang'!$H$9,'Invoerblad heterogene watergang'!$L$9,IF(A225&lt;='Invoerblad heterogene watergang'!$H$10,'Invoerblad heterogene watergang'!$L$10,IF(A225&lt;='Invoerblad heterogene watergang'!$H$11,'Invoerblad heterogene watergang'!$L$11,IF(A225&lt;='Invoerblad heterogene watergang'!$H$12,'Invoerblad heterogene watergang'!$L$12,IF(A225&lt;='Invoerblad heterogene watergang'!$H$13,'Invoerblad heterogene watergang'!$L$13,IF(A225&lt;='Invoerblad heterogene watergang'!$H$14,'Invoerblad heterogene watergang'!$L$14,IF(A225&lt;='Invoerblad heterogene watergang'!$H$15,'Invoerblad heterogene watergang'!$L$15,IF(A225&lt;='Invoerblad heterogene watergang'!$H$16,'Invoerblad heterogene watergang'!$L$16,IF(A225&lt;='Invoerblad heterogene watergang'!$H$17,'Invoerblad heterogene watergang'!$L$17,""))))))))))</f>
        <v>100</v>
      </c>
      <c r="L225" s="23" t="str">
        <f>(IF(A225&lt;='Invoerblad heterogene watergang'!$H$9,'Invoerblad heterogene watergang'!$M$9,IF(A225&lt;='Invoerblad heterogene watergang'!$H$10,'Invoerblad heterogene watergang'!$M$10,IF(A225&lt;='Invoerblad heterogene watergang'!$H$11,'Invoerblad heterogene watergang'!$M$11,IF(A225&lt;='Invoerblad heterogene watergang'!$H$12,'Invoerblad heterogene watergang'!$M$12,IF(A225&lt;='Invoerblad heterogene watergang'!$H$13,'Invoerblad heterogene watergang'!$M$13,IF(A225&lt;='Invoerblad heterogene watergang'!$H$14,'Invoerblad heterogene watergang'!$M$14,IF(A225&lt;='Invoerblad heterogene watergang'!$H$15,'Invoerblad heterogene watergang'!$M$15,IF(A225&lt;='Invoerblad heterogene watergang'!$H$16,'Invoerblad heterogene watergang'!$M$16,IF(A225&lt;='Invoerblad heterogene watergang'!$H$17,'Invoerblad heterogene watergang'!$M$17,""))))))))))</f>
        <v>Begroeiing volgt bodemverloop</v>
      </c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67"/>
      <c r="AD225" s="23"/>
      <c r="AE225" s="23"/>
    </row>
    <row r="226" spans="1:31" s="103" customFormat="1" x14ac:dyDescent="0.35">
      <c r="A226" s="24">
        <f>IF(A225="","",IF((A225+1)&gt;MAX('Invoerblad heterogene watergang'!$H$9:$H$17),"",'Uitgebreide invoer'!A225+(MAX('Invoerblad heterogene watergang'!$H$9:$H$17)/1000)))</f>
        <v>155.39999999999992</v>
      </c>
      <c r="B226" s="23">
        <f>IF(A226&lt;='Invoerblad heterogene watergang'!$H$9,'Invoerblad heterogene watergang'!$J$9,IF(A226&lt;='Invoerblad heterogene watergang'!$H$10,'Invoerblad heterogene watergang'!$J$10,IF(A226&lt;='Invoerblad heterogene watergang'!$H$11,'Invoerblad heterogene watergang'!$J$11,IF(A226&lt;='Invoerblad heterogene watergang'!$H$12,'Invoerblad heterogene watergang'!$J$12,IF(A226&lt;='Invoerblad heterogene watergang'!$H$13,'Invoerblad heterogene watergang'!$J$13,IF(A226&lt;='Invoerblad heterogene watergang'!$H$14,'Invoerblad heterogene watergang'!$J$14,IF(A226&lt;='Invoerblad heterogene watergang'!$H$15,'Invoerblad heterogene watergang'!$J$15,IF(A226&lt;='Invoerblad heterogene watergang'!$H$16,'Invoerblad heterogene watergang'!$J$16,IF(A226&lt;='Invoerblad heterogene watergang'!$H$17,'Invoerblad heterogene watergang'!$J$17,"")))))))))</f>
        <v>0.3</v>
      </c>
      <c r="C226" s="23" t="str">
        <f>IF(A226&lt;='Invoerblad heterogene watergang'!$H$9,'Invoerblad heterogene watergang'!$K$9,IF(A226&lt;='Invoerblad heterogene watergang'!$H$10,'Invoerblad heterogene watergang'!$K$10,IF(A226&lt;='Invoerblad heterogene watergang'!$H$11,'Invoerblad heterogene watergang'!$K$11,IF(A226&lt;='Invoerblad heterogene watergang'!$H$12,'Invoerblad heterogene watergang'!$K$12,IF(A226&lt;='Invoerblad heterogene watergang'!$H$13,'Invoerblad heterogene watergang'!$K$13,IF(A226&lt;='Invoerblad heterogene watergang'!$H$14,'Invoerblad heterogene watergang'!$K$14,IF(A226&lt;='Invoerblad heterogene watergang'!$H$15,'Invoerblad heterogene watergang'!$K$15,IF(A226&lt;='Invoerblad heterogene watergang'!$H$16,'Invoerblad heterogene watergang'!$K$16,IF(A226&lt;='Invoerblad heterogene watergang'!$H$17,'Invoerblad heterogene watergang'!$K$17,"")))))))))</f>
        <v>30 - Grasachtigen en ondergedoken soorten</v>
      </c>
      <c r="D226" s="23">
        <f t="shared" si="3"/>
        <v>30</v>
      </c>
      <c r="E226" s="23">
        <f>'Invoerblad heterogene watergang'!$F$9</f>
        <v>1.5</v>
      </c>
      <c r="F226" s="23">
        <f>'Invoerblad heterogene watergang'!$E$9</f>
        <v>1.2</v>
      </c>
      <c r="G226" s="23">
        <f>'Invoerblad heterogene watergang'!$B$9</f>
        <v>1.2</v>
      </c>
      <c r="H226" s="23">
        <f>'Invoerblad heterogene watergang'!$C$9</f>
        <v>1</v>
      </c>
      <c r="I226" s="23">
        <f>IF(B226="","",IF(A226&lt;='Invoerblad heterogene watergang'!$H$9,'Invoerblad heterogene watergang'!$N$9,IF(A226&lt;='Invoerblad heterogene watergang'!$H$10,'Invoerblad heterogene watergang'!$N$10,IF(A226&lt;='Invoerblad heterogene watergang'!$H$11,'Invoerblad heterogene watergang'!$N$11,IF(A226&lt;='Invoerblad heterogene watergang'!$H$12,'Invoerblad heterogene watergang'!$N$12,IF(A226&lt;='Invoerblad heterogene watergang'!$H$13,'Invoerblad heterogene watergang'!$N$13,IF(A226&lt;='Invoerblad heterogene watergang'!$H$14,'Invoerblad heterogene watergang'!$N$14,IF(A226&lt;='Invoerblad heterogene watergang'!$H$15,'Invoerblad heterogene watergang'!$N$15,IF(A226&lt;='Invoerblad heterogene watergang'!$H$16,'Invoerblad heterogene watergang'!$N$16,IF(A226&lt;='Invoerblad heterogene watergang'!$H$17,'Invoerblad heterogene watergang'!$N$17,""))))))))))</f>
        <v>1</v>
      </c>
      <c r="J226" s="23" t="str">
        <f>IF(A226&lt;='Invoerblad heterogene watergang'!$H$9,'Invoerblad heterogene watergang'!$O$9,IF(A226&lt;='Invoerblad heterogene watergang'!$H$10,'Invoerblad heterogene watergang'!$O$10,IF(A226&lt;='Invoerblad heterogene watergang'!$H$11,'Invoerblad heterogene watergang'!$O$11,IF(A226&lt;='Invoerblad heterogene watergang'!$H$12,'Invoerblad heterogene watergang'!$O$12,IF(A226&lt;='Invoerblad heterogene watergang'!$H$13,'Invoerblad heterogene watergang'!$O$13,IF(A226&lt;='Invoerblad heterogene watergang'!$H$14,'Invoerblad heterogene watergang'!$O$14,IF(A226&lt;='Invoerblad heterogene watergang'!$H$15,'Invoerblad heterogene watergang'!$O$15,IF(A226&lt;='Invoerblad heterogene watergang'!$H$16,'Invoerblad heterogene watergang'!$O$16,IF(A226&lt;='Invoerblad heterogene watergang'!$H$17,'Invoerblad heterogene watergang'!$O$17,"")))))))))</f>
        <v>Nee</v>
      </c>
      <c r="K226" s="23">
        <f>(IF(A226&lt;='Invoerblad heterogene watergang'!$H$9,'Invoerblad heterogene watergang'!$L$9,IF(A226&lt;='Invoerblad heterogene watergang'!$H$10,'Invoerblad heterogene watergang'!$L$10,IF(A226&lt;='Invoerblad heterogene watergang'!$H$11,'Invoerblad heterogene watergang'!$L$11,IF(A226&lt;='Invoerblad heterogene watergang'!$H$12,'Invoerblad heterogene watergang'!$L$12,IF(A226&lt;='Invoerblad heterogene watergang'!$H$13,'Invoerblad heterogene watergang'!$L$13,IF(A226&lt;='Invoerblad heterogene watergang'!$H$14,'Invoerblad heterogene watergang'!$L$14,IF(A226&lt;='Invoerblad heterogene watergang'!$H$15,'Invoerblad heterogene watergang'!$L$15,IF(A226&lt;='Invoerblad heterogene watergang'!$H$16,'Invoerblad heterogene watergang'!$L$16,IF(A226&lt;='Invoerblad heterogene watergang'!$H$17,'Invoerblad heterogene watergang'!$L$17,""))))))))))</f>
        <v>100</v>
      </c>
      <c r="L226" s="23" t="str">
        <f>(IF(A226&lt;='Invoerblad heterogene watergang'!$H$9,'Invoerblad heterogene watergang'!$M$9,IF(A226&lt;='Invoerblad heterogene watergang'!$H$10,'Invoerblad heterogene watergang'!$M$10,IF(A226&lt;='Invoerblad heterogene watergang'!$H$11,'Invoerblad heterogene watergang'!$M$11,IF(A226&lt;='Invoerblad heterogene watergang'!$H$12,'Invoerblad heterogene watergang'!$M$12,IF(A226&lt;='Invoerblad heterogene watergang'!$H$13,'Invoerblad heterogene watergang'!$M$13,IF(A226&lt;='Invoerblad heterogene watergang'!$H$14,'Invoerblad heterogene watergang'!$M$14,IF(A226&lt;='Invoerblad heterogene watergang'!$H$15,'Invoerblad heterogene watergang'!$M$15,IF(A226&lt;='Invoerblad heterogene watergang'!$H$16,'Invoerblad heterogene watergang'!$M$16,IF(A226&lt;='Invoerblad heterogene watergang'!$H$17,'Invoerblad heterogene watergang'!$M$17,""))))))))))</f>
        <v>Begroeiing volgt bodemverloop</v>
      </c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67"/>
      <c r="AD226" s="23"/>
      <c r="AE226" s="23"/>
    </row>
    <row r="227" spans="1:31" s="103" customFormat="1" x14ac:dyDescent="0.35">
      <c r="A227" s="24">
        <f>IF(A226="","",IF((A226+1)&gt;MAX('Invoerblad heterogene watergang'!$H$9:$H$17),"",'Uitgebreide invoer'!A226+(MAX('Invoerblad heterogene watergang'!$H$9:$H$17)/1000)))</f>
        <v>156.09999999999991</v>
      </c>
      <c r="B227" s="23">
        <f>IF(A227&lt;='Invoerblad heterogene watergang'!$H$9,'Invoerblad heterogene watergang'!$J$9,IF(A227&lt;='Invoerblad heterogene watergang'!$H$10,'Invoerblad heterogene watergang'!$J$10,IF(A227&lt;='Invoerblad heterogene watergang'!$H$11,'Invoerblad heterogene watergang'!$J$11,IF(A227&lt;='Invoerblad heterogene watergang'!$H$12,'Invoerblad heterogene watergang'!$J$12,IF(A227&lt;='Invoerblad heterogene watergang'!$H$13,'Invoerblad heterogene watergang'!$J$13,IF(A227&lt;='Invoerblad heterogene watergang'!$H$14,'Invoerblad heterogene watergang'!$J$14,IF(A227&lt;='Invoerblad heterogene watergang'!$H$15,'Invoerblad heterogene watergang'!$J$15,IF(A227&lt;='Invoerblad heterogene watergang'!$H$16,'Invoerblad heterogene watergang'!$J$16,IF(A227&lt;='Invoerblad heterogene watergang'!$H$17,'Invoerblad heterogene watergang'!$J$17,"")))))))))</f>
        <v>0.3</v>
      </c>
      <c r="C227" s="23" t="str">
        <f>IF(A227&lt;='Invoerblad heterogene watergang'!$H$9,'Invoerblad heterogene watergang'!$K$9,IF(A227&lt;='Invoerblad heterogene watergang'!$H$10,'Invoerblad heterogene watergang'!$K$10,IF(A227&lt;='Invoerblad heterogene watergang'!$H$11,'Invoerblad heterogene watergang'!$K$11,IF(A227&lt;='Invoerblad heterogene watergang'!$H$12,'Invoerblad heterogene watergang'!$K$12,IF(A227&lt;='Invoerblad heterogene watergang'!$H$13,'Invoerblad heterogene watergang'!$K$13,IF(A227&lt;='Invoerblad heterogene watergang'!$H$14,'Invoerblad heterogene watergang'!$K$14,IF(A227&lt;='Invoerblad heterogene watergang'!$H$15,'Invoerblad heterogene watergang'!$K$15,IF(A227&lt;='Invoerblad heterogene watergang'!$H$16,'Invoerblad heterogene watergang'!$K$16,IF(A227&lt;='Invoerblad heterogene watergang'!$H$17,'Invoerblad heterogene watergang'!$K$17,"")))))))))</f>
        <v>30 - Grasachtigen en ondergedoken soorten</v>
      </c>
      <c r="D227" s="23">
        <f t="shared" si="3"/>
        <v>30</v>
      </c>
      <c r="E227" s="23">
        <f>'Invoerblad heterogene watergang'!$F$9</f>
        <v>1.5</v>
      </c>
      <c r="F227" s="23">
        <f>'Invoerblad heterogene watergang'!$E$9</f>
        <v>1.2</v>
      </c>
      <c r="G227" s="23">
        <f>'Invoerblad heterogene watergang'!$B$9</f>
        <v>1.2</v>
      </c>
      <c r="H227" s="23">
        <f>'Invoerblad heterogene watergang'!$C$9</f>
        <v>1</v>
      </c>
      <c r="I227" s="23">
        <f>IF(B227="","",IF(A227&lt;='Invoerblad heterogene watergang'!$H$9,'Invoerblad heterogene watergang'!$N$9,IF(A227&lt;='Invoerblad heterogene watergang'!$H$10,'Invoerblad heterogene watergang'!$N$10,IF(A227&lt;='Invoerblad heterogene watergang'!$H$11,'Invoerblad heterogene watergang'!$N$11,IF(A227&lt;='Invoerblad heterogene watergang'!$H$12,'Invoerblad heterogene watergang'!$N$12,IF(A227&lt;='Invoerblad heterogene watergang'!$H$13,'Invoerblad heterogene watergang'!$N$13,IF(A227&lt;='Invoerblad heterogene watergang'!$H$14,'Invoerblad heterogene watergang'!$N$14,IF(A227&lt;='Invoerblad heterogene watergang'!$H$15,'Invoerblad heterogene watergang'!$N$15,IF(A227&lt;='Invoerblad heterogene watergang'!$H$16,'Invoerblad heterogene watergang'!$N$16,IF(A227&lt;='Invoerblad heterogene watergang'!$H$17,'Invoerblad heterogene watergang'!$N$17,""))))))))))</f>
        <v>1</v>
      </c>
      <c r="J227" s="23" t="str">
        <f>IF(A227&lt;='Invoerblad heterogene watergang'!$H$9,'Invoerblad heterogene watergang'!$O$9,IF(A227&lt;='Invoerblad heterogene watergang'!$H$10,'Invoerblad heterogene watergang'!$O$10,IF(A227&lt;='Invoerblad heterogene watergang'!$H$11,'Invoerblad heterogene watergang'!$O$11,IF(A227&lt;='Invoerblad heterogene watergang'!$H$12,'Invoerblad heterogene watergang'!$O$12,IF(A227&lt;='Invoerblad heterogene watergang'!$H$13,'Invoerblad heterogene watergang'!$O$13,IF(A227&lt;='Invoerblad heterogene watergang'!$H$14,'Invoerblad heterogene watergang'!$O$14,IF(A227&lt;='Invoerblad heterogene watergang'!$H$15,'Invoerblad heterogene watergang'!$O$15,IF(A227&lt;='Invoerblad heterogene watergang'!$H$16,'Invoerblad heterogene watergang'!$O$16,IF(A227&lt;='Invoerblad heterogene watergang'!$H$17,'Invoerblad heterogene watergang'!$O$17,"")))))))))</f>
        <v>Nee</v>
      </c>
      <c r="K227" s="23">
        <f>(IF(A227&lt;='Invoerblad heterogene watergang'!$H$9,'Invoerblad heterogene watergang'!$L$9,IF(A227&lt;='Invoerblad heterogene watergang'!$H$10,'Invoerblad heterogene watergang'!$L$10,IF(A227&lt;='Invoerblad heterogene watergang'!$H$11,'Invoerblad heterogene watergang'!$L$11,IF(A227&lt;='Invoerblad heterogene watergang'!$H$12,'Invoerblad heterogene watergang'!$L$12,IF(A227&lt;='Invoerblad heterogene watergang'!$H$13,'Invoerblad heterogene watergang'!$L$13,IF(A227&lt;='Invoerblad heterogene watergang'!$H$14,'Invoerblad heterogene watergang'!$L$14,IF(A227&lt;='Invoerblad heterogene watergang'!$H$15,'Invoerblad heterogene watergang'!$L$15,IF(A227&lt;='Invoerblad heterogene watergang'!$H$16,'Invoerblad heterogene watergang'!$L$16,IF(A227&lt;='Invoerblad heterogene watergang'!$H$17,'Invoerblad heterogene watergang'!$L$17,""))))))))))</f>
        <v>100</v>
      </c>
      <c r="L227" s="23" t="str">
        <f>(IF(A227&lt;='Invoerblad heterogene watergang'!$H$9,'Invoerblad heterogene watergang'!$M$9,IF(A227&lt;='Invoerblad heterogene watergang'!$H$10,'Invoerblad heterogene watergang'!$M$10,IF(A227&lt;='Invoerblad heterogene watergang'!$H$11,'Invoerblad heterogene watergang'!$M$11,IF(A227&lt;='Invoerblad heterogene watergang'!$H$12,'Invoerblad heterogene watergang'!$M$12,IF(A227&lt;='Invoerblad heterogene watergang'!$H$13,'Invoerblad heterogene watergang'!$M$13,IF(A227&lt;='Invoerblad heterogene watergang'!$H$14,'Invoerblad heterogene watergang'!$M$14,IF(A227&lt;='Invoerblad heterogene watergang'!$H$15,'Invoerblad heterogene watergang'!$M$15,IF(A227&lt;='Invoerblad heterogene watergang'!$H$16,'Invoerblad heterogene watergang'!$M$16,IF(A227&lt;='Invoerblad heterogene watergang'!$H$17,'Invoerblad heterogene watergang'!$M$17,""))))))))))</f>
        <v>Begroeiing volgt bodemverloop</v>
      </c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67"/>
      <c r="AD227" s="23"/>
      <c r="AE227" s="23"/>
    </row>
    <row r="228" spans="1:31" s="103" customFormat="1" x14ac:dyDescent="0.35">
      <c r="A228" s="24">
        <f>IF(A227="","",IF((A227+1)&gt;MAX('Invoerblad heterogene watergang'!$H$9:$H$17),"",'Uitgebreide invoer'!A227+(MAX('Invoerblad heterogene watergang'!$H$9:$H$17)/1000)))</f>
        <v>156.7999999999999</v>
      </c>
      <c r="B228" s="23">
        <f>IF(A228&lt;='Invoerblad heterogene watergang'!$H$9,'Invoerblad heterogene watergang'!$J$9,IF(A228&lt;='Invoerblad heterogene watergang'!$H$10,'Invoerblad heterogene watergang'!$J$10,IF(A228&lt;='Invoerblad heterogene watergang'!$H$11,'Invoerblad heterogene watergang'!$J$11,IF(A228&lt;='Invoerblad heterogene watergang'!$H$12,'Invoerblad heterogene watergang'!$J$12,IF(A228&lt;='Invoerblad heterogene watergang'!$H$13,'Invoerblad heterogene watergang'!$J$13,IF(A228&lt;='Invoerblad heterogene watergang'!$H$14,'Invoerblad heterogene watergang'!$J$14,IF(A228&lt;='Invoerblad heterogene watergang'!$H$15,'Invoerblad heterogene watergang'!$J$15,IF(A228&lt;='Invoerblad heterogene watergang'!$H$16,'Invoerblad heterogene watergang'!$J$16,IF(A228&lt;='Invoerblad heterogene watergang'!$H$17,'Invoerblad heterogene watergang'!$J$17,"")))))))))</f>
        <v>0.3</v>
      </c>
      <c r="C228" s="23" t="str">
        <f>IF(A228&lt;='Invoerblad heterogene watergang'!$H$9,'Invoerblad heterogene watergang'!$K$9,IF(A228&lt;='Invoerblad heterogene watergang'!$H$10,'Invoerblad heterogene watergang'!$K$10,IF(A228&lt;='Invoerblad heterogene watergang'!$H$11,'Invoerblad heterogene watergang'!$K$11,IF(A228&lt;='Invoerblad heterogene watergang'!$H$12,'Invoerblad heterogene watergang'!$K$12,IF(A228&lt;='Invoerblad heterogene watergang'!$H$13,'Invoerblad heterogene watergang'!$K$13,IF(A228&lt;='Invoerblad heterogene watergang'!$H$14,'Invoerblad heterogene watergang'!$K$14,IF(A228&lt;='Invoerblad heterogene watergang'!$H$15,'Invoerblad heterogene watergang'!$K$15,IF(A228&lt;='Invoerblad heterogene watergang'!$H$16,'Invoerblad heterogene watergang'!$K$16,IF(A228&lt;='Invoerblad heterogene watergang'!$H$17,'Invoerblad heterogene watergang'!$K$17,"")))))))))</f>
        <v>30 - Grasachtigen en ondergedoken soorten</v>
      </c>
      <c r="D228" s="23">
        <f t="shared" si="3"/>
        <v>30</v>
      </c>
      <c r="E228" s="23">
        <f>'Invoerblad heterogene watergang'!$F$9</f>
        <v>1.5</v>
      </c>
      <c r="F228" s="23">
        <f>'Invoerblad heterogene watergang'!$E$9</f>
        <v>1.2</v>
      </c>
      <c r="G228" s="23">
        <f>'Invoerblad heterogene watergang'!$B$9</f>
        <v>1.2</v>
      </c>
      <c r="H228" s="23">
        <f>'Invoerblad heterogene watergang'!$C$9</f>
        <v>1</v>
      </c>
      <c r="I228" s="23">
        <f>IF(B228="","",IF(A228&lt;='Invoerblad heterogene watergang'!$H$9,'Invoerblad heterogene watergang'!$N$9,IF(A228&lt;='Invoerblad heterogene watergang'!$H$10,'Invoerblad heterogene watergang'!$N$10,IF(A228&lt;='Invoerblad heterogene watergang'!$H$11,'Invoerblad heterogene watergang'!$N$11,IF(A228&lt;='Invoerblad heterogene watergang'!$H$12,'Invoerblad heterogene watergang'!$N$12,IF(A228&lt;='Invoerblad heterogene watergang'!$H$13,'Invoerblad heterogene watergang'!$N$13,IF(A228&lt;='Invoerblad heterogene watergang'!$H$14,'Invoerblad heterogene watergang'!$N$14,IF(A228&lt;='Invoerblad heterogene watergang'!$H$15,'Invoerblad heterogene watergang'!$N$15,IF(A228&lt;='Invoerblad heterogene watergang'!$H$16,'Invoerblad heterogene watergang'!$N$16,IF(A228&lt;='Invoerblad heterogene watergang'!$H$17,'Invoerblad heterogene watergang'!$N$17,""))))))))))</f>
        <v>1</v>
      </c>
      <c r="J228" s="23" t="str">
        <f>IF(A228&lt;='Invoerblad heterogene watergang'!$H$9,'Invoerblad heterogene watergang'!$O$9,IF(A228&lt;='Invoerblad heterogene watergang'!$H$10,'Invoerblad heterogene watergang'!$O$10,IF(A228&lt;='Invoerblad heterogene watergang'!$H$11,'Invoerblad heterogene watergang'!$O$11,IF(A228&lt;='Invoerblad heterogene watergang'!$H$12,'Invoerblad heterogene watergang'!$O$12,IF(A228&lt;='Invoerblad heterogene watergang'!$H$13,'Invoerblad heterogene watergang'!$O$13,IF(A228&lt;='Invoerblad heterogene watergang'!$H$14,'Invoerblad heterogene watergang'!$O$14,IF(A228&lt;='Invoerblad heterogene watergang'!$H$15,'Invoerblad heterogene watergang'!$O$15,IF(A228&lt;='Invoerblad heterogene watergang'!$H$16,'Invoerblad heterogene watergang'!$O$16,IF(A228&lt;='Invoerblad heterogene watergang'!$H$17,'Invoerblad heterogene watergang'!$O$17,"")))))))))</f>
        <v>Nee</v>
      </c>
      <c r="K228" s="23">
        <f>(IF(A228&lt;='Invoerblad heterogene watergang'!$H$9,'Invoerblad heterogene watergang'!$L$9,IF(A228&lt;='Invoerblad heterogene watergang'!$H$10,'Invoerblad heterogene watergang'!$L$10,IF(A228&lt;='Invoerblad heterogene watergang'!$H$11,'Invoerblad heterogene watergang'!$L$11,IF(A228&lt;='Invoerblad heterogene watergang'!$H$12,'Invoerblad heterogene watergang'!$L$12,IF(A228&lt;='Invoerblad heterogene watergang'!$H$13,'Invoerblad heterogene watergang'!$L$13,IF(A228&lt;='Invoerblad heterogene watergang'!$H$14,'Invoerblad heterogene watergang'!$L$14,IF(A228&lt;='Invoerblad heterogene watergang'!$H$15,'Invoerblad heterogene watergang'!$L$15,IF(A228&lt;='Invoerblad heterogene watergang'!$H$16,'Invoerblad heterogene watergang'!$L$16,IF(A228&lt;='Invoerblad heterogene watergang'!$H$17,'Invoerblad heterogene watergang'!$L$17,""))))))))))</f>
        <v>100</v>
      </c>
      <c r="L228" s="23" t="str">
        <f>(IF(A228&lt;='Invoerblad heterogene watergang'!$H$9,'Invoerblad heterogene watergang'!$M$9,IF(A228&lt;='Invoerblad heterogene watergang'!$H$10,'Invoerblad heterogene watergang'!$M$10,IF(A228&lt;='Invoerblad heterogene watergang'!$H$11,'Invoerblad heterogene watergang'!$M$11,IF(A228&lt;='Invoerblad heterogene watergang'!$H$12,'Invoerblad heterogene watergang'!$M$12,IF(A228&lt;='Invoerblad heterogene watergang'!$H$13,'Invoerblad heterogene watergang'!$M$13,IF(A228&lt;='Invoerblad heterogene watergang'!$H$14,'Invoerblad heterogene watergang'!$M$14,IF(A228&lt;='Invoerblad heterogene watergang'!$H$15,'Invoerblad heterogene watergang'!$M$15,IF(A228&lt;='Invoerblad heterogene watergang'!$H$16,'Invoerblad heterogene watergang'!$M$16,IF(A228&lt;='Invoerblad heterogene watergang'!$H$17,'Invoerblad heterogene watergang'!$M$17,""))))))))))</f>
        <v>Begroeiing volgt bodemverloop</v>
      </c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67"/>
      <c r="AD228" s="23"/>
      <c r="AE228" s="23"/>
    </row>
    <row r="229" spans="1:31" s="103" customFormat="1" x14ac:dyDescent="0.35">
      <c r="A229" s="24">
        <f>IF(A228="","",IF((A228+1)&gt;MAX('Invoerblad heterogene watergang'!$H$9:$H$17),"",'Uitgebreide invoer'!A228+(MAX('Invoerblad heterogene watergang'!$H$9:$H$17)/1000)))</f>
        <v>157.49999999999989</v>
      </c>
      <c r="B229" s="23">
        <f>IF(A229&lt;='Invoerblad heterogene watergang'!$H$9,'Invoerblad heterogene watergang'!$J$9,IF(A229&lt;='Invoerblad heterogene watergang'!$H$10,'Invoerblad heterogene watergang'!$J$10,IF(A229&lt;='Invoerblad heterogene watergang'!$H$11,'Invoerblad heterogene watergang'!$J$11,IF(A229&lt;='Invoerblad heterogene watergang'!$H$12,'Invoerblad heterogene watergang'!$J$12,IF(A229&lt;='Invoerblad heterogene watergang'!$H$13,'Invoerblad heterogene watergang'!$J$13,IF(A229&lt;='Invoerblad heterogene watergang'!$H$14,'Invoerblad heterogene watergang'!$J$14,IF(A229&lt;='Invoerblad heterogene watergang'!$H$15,'Invoerblad heterogene watergang'!$J$15,IF(A229&lt;='Invoerblad heterogene watergang'!$H$16,'Invoerblad heterogene watergang'!$J$16,IF(A229&lt;='Invoerblad heterogene watergang'!$H$17,'Invoerblad heterogene watergang'!$J$17,"")))))))))</f>
        <v>0.3</v>
      </c>
      <c r="C229" s="23" t="str">
        <f>IF(A229&lt;='Invoerblad heterogene watergang'!$H$9,'Invoerblad heterogene watergang'!$K$9,IF(A229&lt;='Invoerblad heterogene watergang'!$H$10,'Invoerblad heterogene watergang'!$K$10,IF(A229&lt;='Invoerblad heterogene watergang'!$H$11,'Invoerblad heterogene watergang'!$K$11,IF(A229&lt;='Invoerblad heterogene watergang'!$H$12,'Invoerblad heterogene watergang'!$K$12,IF(A229&lt;='Invoerblad heterogene watergang'!$H$13,'Invoerblad heterogene watergang'!$K$13,IF(A229&lt;='Invoerblad heterogene watergang'!$H$14,'Invoerblad heterogene watergang'!$K$14,IF(A229&lt;='Invoerblad heterogene watergang'!$H$15,'Invoerblad heterogene watergang'!$K$15,IF(A229&lt;='Invoerblad heterogene watergang'!$H$16,'Invoerblad heterogene watergang'!$K$16,IF(A229&lt;='Invoerblad heterogene watergang'!$H$17,'Invoerblad heterogene watergang'!$K$17,"")))))))))</f>
        <v>30 - Grasachtigen en ondergedoken soorten</v>
      </c>
      <c r="D229" s="23">
        <f t="shared" si="3"/>
        <v>30</v>
      </c>
      <c r="E229" s="23">
        <f>'Invoerblad heterogene watergang'!$F$9</f>
        <v>1.5</v>
      </c>
      <c r="F229" s="23">
        <f>'Invoerblad heterogene watergang'!$E$9</f>
        <v>1.2</v>
      </c>
      <c r="G229" s="23">
        <f>'Invoerblad heterogene watergang'!$B$9</f>
        <v>1.2</v>
      </c>
      <c r="H229" s="23">
        <f>'Invoerblad heterogene watergang'!$C$9</f>
        <v>1</v>
      </c>
      <c r="I229" s="23">
        <f>IF(B229="","",IF(A229&lt;='Invoerblad heterogene watergang'!$H$9,'Invoerblad heterogene watergang'!$N$9,IF(A229&lt;='Invoerblad heterogene watergang'!$H$10,'Invoerblad heterogene watergang'!$N$10,IF(A229&lt;='Invoerblad heterogene watergang'!$H$11,'Invoerblad heterogene watergang'!$N$11,IF(A229&lt;='Invoerblad heterogene watergang'!$H$12,'Invoerblad heterogene watergang'!$N$12,IF(A229&lt;='Invoerblad heterogene watergang'!$H$13,'Invoerblad heterogene watergang'!$N$13,IF(A229&lt;='Invoerblad heterogene watergang'!$H$14,'Invoerblad heterogene watergang'!$N$14,IF(A229&lt;='Invoerblad heterogene watergang'!$H$15,'Invoerblad heterogene watergang'!$N$15,IF(A229&lt;='Invoerblad heterogene watergang'!$H$16,'Invoerblad heterogene watergang'!$N$16,IF(A229&lt;='Invoerblad heterogene watergang'!$H$17,'Invoerblad heterogene watergang'!$N$17,""))))))))))</f>
        <v>1</v>
      </c>
      <c r="J229" s="23" t="str">
        <f>IF(A229&lt;='Invoerblad heterogene watergang'!$H$9,'Invoerblad heterogene watergang'!$O$9,IF(A229&lt;='Invoerblad heterogene watergang'!$H$10,'Invoerblad heterogene watergang'!$O$10,IF(A229&lt;='Invoerblad heterogene watergang'!$H$11,'Invoerblad heterogene watergang'!$O$11,IF(A229&lt;='Invoerblad heterogene watergang'!$H$12,'Invoerblad heterogene watergang'!$O$12,IF(A229&lt;='Invoerblad heterogene watergang'!$H$13,'Invoerblad heterogene watergang'!$O$13,IF(A229&lt;='Invoerblad heterogene watergang'!$H$14,'Invoerblad heterogene watergang'!$O$14,IF(A229&lt;='Invoerblad heterogene watergang'!$H$15,'Invoerblad heterogene watergang'!$O$15,IF(A229&lt;='Invoerblad heterogene watergang'!$H$16,'Invoerblad heterogene watergang'!$O$16,IF(A229&lt;='Invoerblad heterogene watergang'!$H$17,'Invoerblad heterogene watergang'!$O$17,"")))))))))</f>
        <v>Nee</v>
      </c>
      <c r="K229" s="23">
        <f>(IF(A229&lt;='Invoerblad heterogene watergang'!$H$9,'Invoerblad heterogene watergang'!$L$9,IF(A229&lt;='Invoerblad heterogene watergang'!$H$10,'Invoerblad heterogene watergang'!$L$10,IF(A229&lt;='Invoerblad heterogene watergang'!$H$11,'Invoerblad heterogene watergang'!$L$11,IF(A229&lt;='Invoerblad heterogene watergang'!$H$12,'Invoerblad heterogene watergang'!$L$12,IF(A229&lt;='Invoerblad heterogene watergang'!$H$13,'Invoerblad heterogene watergang'!$L$13,IF(A229&lt;='Invoerblad heterogene watergang'!$H$14,'Invoerblad heterogene watergang'!$L$14,IF(A229&lt;='Invoerblad heterogene watergang'!$H$15,'Invoerblad heterogene watergang'!$L$15,IF(A229&lt;='Invoerblad heterogene watergang'!$H$16,'Invoerblad heterogene watergang'!$L$16,IF(A229&lt;='Invoerblad heterogene watergang'!$H$17,'Invoerblad heterogene watergang'!$L$17,""))))))))))</f>
        <v>100</v>
      </c>
      <c r="L229" s="23" t="str">
        <f>(IF(A229&lt;='Invoerblad heterogene watergang'!$H$9,'Invoerblad heterogene watergang'!$M$9,IF(A229&lt;='Invoerblad heterogene watergang'!$H$10,'Invoerblad heterogene watergang'!$M$10,IF(A229&lt;='Invoerblad heterogene watergang'!$H$11,'Invoerblad heterogene watergang'!$M$11,IF(A229&lt;='Invoerblad heterogene watergang'!$H$12,'Invoerblad heterogene watergang'!$M$12,IF(A229&lt;='Invoerblad heterogene watergang'!$H$13,'Invoerblad heterogene watergang'!$M$13,IF(A229&lt;='Invoerblad heterogene watergang'!$H$14,'Invoerblad heterogene watergang'!$M$14,IF(A229&lt;='Invoerblad heterogene watergang'!$H$15,'Invoerblad heterogene watergang'!$M$15,IF(A229&lt;='Invoerblad heterogene watergang'!$H$16,'Invoerblad heterogene watergang'!$M$16,IF(A229&lt;='Invoerblad heterogene watergang'!$H$17,'Invoerblad heterogene watergang'!$M$17,""))))))))))</f>
        <v>Begroeiing volgt bodemverloop</v>
      </c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67"/>
      <c r="AD229" s="23"/>
      <c r="AE229" s="23"/>
    </row>
    <row r="230" spans="1:31" s="103" customFormat="1" x14ac:dyDescent="0.35">
      <c r="A230" s="24">
        <f>IF(A229="","",IF((A229+1)&gt;MAX('Invoerblad heterogene watergang'!$H$9:$H$17),"",'Uitgebreide invoer'!A229+(MAX('Invoerblad heterogene watergang'!$H$9:$H$17)/1000)))</f>
        <v>158.19999999999987</v>
      </c>
      <c r="B230" s="23">
        <f>IF(A230&lt;='Invoerblad heterogene watergang'!$H$9,'Invoerblad heterogene watergang'!$J$9,IF(A230&lt;='Invoerblad heterogene watergang'!$H$10,'Invoerblad heterogene watergang'!$J$10,IF(A230&lt;='Invoerblad heterogene watergang'!$H$11,'Invoerblad heterogene watergang'!$J$11,IF(A230&lt;='Invoerblad heterogene watergang'!$H$12,'Invoerblad heterogene watergang'!$J$12,IF(A230&lt;='Invoerblad heterogene watergang'!$H$13,'Invoerblad heterogene watergang'!$J$13,IF(A230&lt;='Invoerblad heterogene watergang'!$H$14,'Invoerblad heterogene watergang'!$J$14,IF(A230&lt;='Invoerblad heterogene watergang'!$H$15,'Invoerblad heterogene watergang'!$J$15,IF(A230&lt;='Invoerblad heterogene watergang'!$H$16,'Invoerblad heterogene watergang'!$J$16,IF(A230&lt;='Invoerblad heterogene watergang'!$H$17,'Invoerblad heterogene watergang'!$J$17,"")))))))))</f>
        <v>0.3</v>
      </c>
      <c r="C230" s="23" t="str">
        <f>IF(A230&lt;='Invoerblad heterogene watergang'!$H$9,'Invoerblad heterogene watergang'!$K$9,IF(A230&lt;='Invoerblad heterogene watergang'!$H$10,'Invoerblad heterogene watergang'!$K$10,IF(A230&lt;='Invoerblad heterogene watergang'!$H$11,'Invoerblad heterogene watergang'!$K$11,IF(A230&lt;='Invoerblad heterogene watergang'!$H$12,'Invoerblad heterogene watergang'!$K$12,IF(A230&lt;='Invoerblad heterogene watergang'!$H$13,'Invoerblad heterogene watergang'!$K$13,IF(A230&lt;='Invoerblad heterogene watergang'!$H$14,'Invoerblad heterogene watergang'!$K$14,IF(A230&lt;='Invoerblad heterogene watergang'!$H$15,'Invoerblad heterogene watergang'!$K$15,IF(A230&lt;='Invoerblad heterogene watergang'!$H$16,'Invoerblad heterogene watergang'!$K$16,IF(A230&lt;='Invoerblad heterogene watergang'!$H$17,'Invoerblad heterogene watergang'!$K$17,"")))))))))</f>
        <v>30 - Grasachtigen en ondergedoken soorten</v>
      </c>
      <c r="D230" s="23">
        <f t="shared" si="3"/>
        <v>30</v>
      </c>
      <c r="E230" s="23">
        <f>'Invoerblad heterogene watergang'!$F$9</f>
        <v>1.5</v>
      </c>
      <c r="F230" s="23">
        <f>'Invoerblad heterogene watergang'!$E$9</f>
        <v>1.2</v>
      </c>
      <c r="G230" s="23">
        <f>'Invoerblad heterogene watergang'!$B$9</f>
        <v>1.2</v>
      </c>
      <c r="H230" s="23">
        <f>'Invoerblad heterogene watergang'!$C$9</f>
        <v>1</v>
      </c>
      <c r="I230" s="23">
        <f>IF(B230="","",IF(A230&lt;='Invoerblad heterogene watergang'!$H$9,'Invoerblad heterogene watergang'!$N$9,IF(A230&lt;='Invoerblad heterogene watergang'!$H$10,'Invoerblad heterogene watergang'!$N$10,IF(A230&lt;='Invoerblad heterogene watergang'!$H$11,'Invoerblad heterogene watergang'!$N$11,IF(A230&lt;='Invoerblad heterogene watergang'!$H$12,'Invoerblad heterogene watergang'!$N$12,IF(A230&lt;='Invoerblad heterogene watergang'!$H$13,'Invoerblad heterogene watergang'!$N$13,IF(A230&lt;='Invoerblad heterogene watergang'!$H$14,'Invoerblad heterogene watergang'!$N$14,IF(A230&lt;='Invoerblad heterogene watergang'!$H$15,'Invoerblad heterogene watergang'!$N$15,IF(A230&lt;='Invoerblad heterogene watergang'!$H$16,'Invoerblad heterogene watergang'!$N$16,IF(A230&lt;='Invoerblad heterogene watergang'!$H$17,'Invoerblad heterogene watergang'!$N$17,""))))))))))</f>
        <v>1</v>
      </c>
      <c r="J230" s="23" t="str">
        <f>IF(A230&lt;='Invoerblad heterogene watergang'!$H$9,'Invoerblad heterogene watergang'!$O$9,IF(A230&lt;='Invoerblad heterogene watergang'!$H$10,'Invoerblad heterogene watergang'!$O$10,IF(A230&lt;='Invoerblad heterogene watergang'!$H$11,'Invoerblad heterogene watergang'!$O$11,IF(A230&lt;='Invoerblad heterogene watergang'!$H$12,'Invoerblad heterogene watergang'!$O$12,IF(A230&lt;='Invoerblad heterogene watergang'!$H$13,'Invoerblad heterogene watergang'!$O$13,IF(A230&lt;='Invoerblad heterogene watergang'!$H$14,'Invoerblad heterogene watergang'!$O$14,IF(A230&lt;='Invoerblad heterogene watergang'!$H$15,'Invoerblad heterogene watergang'!$O$15,IF(A230&lt;='Invoerblad heterogene watergang'!$H$16,'Invoerblad heterogene watergang'!$O$16,IF(A230&lt;='Invoerblad heterogene watergang'!$H$17,'Invoerblad heterogene watergang'!$O$17,"")))))))))</f>
        <v>Nee</v>
      </c>
      <c r="K230" s="23">
        <f>(IF(A230&lt;='Invoerblad heterogene watergang'!$H$9,'Invoerblad heterogene watergang'!$L$9,IF(A230&lt;='Invoerblad heterogene watergang'!$H$10,'Invoerblad heterogene watergang'!$L$10,IF(A230&lt;='Invoerblad heterogene watergang'!$H$11,'Invoerblad heterogene watergang'!$L$11,IF(A230&lt;='Invoerblad heterogene watergang'!$H$12,'Invoerblad heterogene watergang'!$L$12,IF(A230&lt;='Invoerblad heterogene watergang'!$H$13,'Invoerblad heterogene watergang'!$L$13,IF(A230&lt;='Invoerblad heterogene watergang'!$H$14,'Invoerblad heterogene watergang'!$L$14,IF(A230&lt;='Invoerblad heterogene watergang'!$H$15,'Invoerblad heterogene watergang'!$L$15,IF(A230&lt;='Invoerblad heterogene watergang'!$H$16,'Invoerblad heterogene watergang'!$L$16,IF(A230&lt;='Invoerblad heterogene watergang'!$H$17,'Invoerblad heterogene watergang'!$L$17,""))))))))))</f>
        <v>100</v>
      </c>
      <c r="L230" s="23" t="str">
        <f>(IF(A230&lt;='Invoerblad heterogene watergang'!$H$9,'Invoerblad heterogene watergang'!$M$9,IF(A230&lt;='Invoerblad heterogene watergang'!$H$10,'Invoerblad heterogene watergang'!$M$10,IF(A230&lt;='Invoerblad heterogene watergang'!$H$11,'Invoerblad heterogene watergang'!$M$11,IF(A230&lt;='Invoerblad heterogene watergang'!$H$12,'Invoerblad heterogene watergang'!$M$12,IF(A230&lt;='Invoerblad heterogene watergang'!$H$13,'Invoerblad heterogene watergang'!$M$13,IF(A230&lt;='Invoerblad heterogene watergang'!$H$14,'Invoerblad heterogene watergang'!$M$14,IF(A230&lt;='Invoerblad heterogene watergang'!$H$15,'Invoerblad heterogene watergang'!$M$15,IF(A230&lt;='Invoerblad heterogene watergang'!$H$16,'Invoerblad heterogene watergang'!$M$16,IF(A230&lt;='Invoerblad heterogene watergang'!$H$17,'Invoerblad heterogene watergang'!$M$17,""))))))))))</f>
        <v>Begroeiing volgt bodemverloop</v>
      </c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67"/>
      <c r="AD230" s="23"/>
      <c r="AE230" s="23"/>
    </row>
    <row r="231" spans="1:31" s="103" customFormat="1" x14ac:dyDescent="0.35">
      <c r="A231" s="24">
        <f>IF(A230="","",IF((A230+1)&gt;MAX('Invoerblad heterogene watergang'!$H$9:$H$17),"",'Uitgebreide invoer'!A230+(MAX('Invoerblad heterogene watergang'!$H$9:$H$17)/1000)))</f>
        <v>158.89999999999986</v>
      </c>
      <c r="B231" s="23">
        <f>IF(A231&lt;='Invoerblad heterogene watergang'!$H$9,'Invoerblad heterogene watergang'!$J$9,IF(A231&lt;='Invoerblad heterogene watergang'!$H$10,'Invoerblad heterogene watergang'!$J$10,IF(A231&lt;='Invoerblad heterogene watergang'!$H$11,'Invoerblad heterogene watergang'!$J$11,IF(A231&lt;='Invoerblad heterogene watergang'!$H$12,'Invoerblad heterogene watergang'!$J$12,IF(A231&lt;='Invoerblad heterogene watergang'!$H$13,'Invoerblad heterogene watergang'!$J$13,IF(A231&lt;='Invoerblad heterogene watergang'!$H$14,'Invoerblad heterogene watergang'!$J$14,IF(A231&lt;='Invoerblad heterogene watergang'!$H$15,'Invoerblad heterogene watergang'!$J$15,IF(A231&lt;='Invoerblad heterogene watergang'!$H$16,'Invoerblad heterogene watergang'!$J$16,IF(A231&lt;='Invoerblad heterogene watergang'!$H$17,'Invoerblad heterogene watergang'!$J$17,"")))))))))</f>
        <v>0.3</v>
      </c>
      <c r="C231" s="23" t="str">
        <f>IF(A231&lt;='Invoerblad heterogene watergang'!$H$9,'Invoerblad heterogene watergang'!$K$9,IF(A231&lt;='Invoerblad heterogene watergang'!$H$10,'Invoerblad heterogene watergang'!$K$10,IF(A231&lt;='Invoerblad heterogene watergang'!$H$11,'Invoerblad heterogene watergang'!$K$11,IF(A231&lt;='Invoerblad heterogene watergang'!$H$12,'Invoerblad heterogene watergang'!$K$12,IF(A231&lt;='Invoerblad heterogene watergang'!$H$13,'Invoerblad heterogene watergang'!$K$13,IF(A231&lt;='Invoerblad heterogene watergang'!$H$14,'Invoerblad heterogene watergang'!$K$14,IF(A231&lt;='Invoerblad heterogene watergang'!$H$15,'Invoerblad heterogene watergang'!$K$15,IF(A231&lt;='Invoerblad heterogene watergang'!$H$16,'Invoerblad heterogene watergang'!$K$16,IF(A231&lt;='Invoerblad heterogene watergang'!$H$17,'Invoerblad heterogene watergang'!$K$17,"")))))))))</f>
        <v>30 - Grasachtigen en ondergedoken soorten</v>
      </c>
      <c r="D231" s="23">
        <f t="shared" si="3"/>
        <v>30</v>
      </c>
      <c r="E231" s="23">
        <f>'Invoerblad heterogene watergang'!$F$9</f>
        <v>1.5</v>
      </c>
      <c r="F231" s="23">
        <f>'Invoerblad heterogene watergang'!$E$9</f>
        <v>1.2</v>
      </c>
      <c r="G231" s="23">
        <f>'Invoerblad heterogene watergang'!$B$9</f>
        <v>1.2</v>
      </c>
      <c r="H231" s="23">
        <f>'Invoerblad heterogene watergang'!$C$9</f>
        <v>1</v>
      </c>
      <c r="I231" s="23">
        <f>IF(B231="","",IF(A231&lt;='Invoerblad heterogene watergang'!$H$9,'Invoerblad heterogene watergang'!$N$9,IF(A231&lt;='Invoerblad heterogene watergang'!$H$10,'Invoerblad heterogene watergang'!$N$10,IF(A231&lt;='Invoerblad heterogene watergang'!$H$11,'Invoerblad heterogene watergang'!$N$11,IF(A231&lt;='Invoerblad heterogene watergang'!$H$12,'Invoerblad heterogene watergang'!$N$12,IF(A231&lt;='Invoerblad heterogene watergang'!$H$13,'Invoerblad heterogene watergang'!$N$13,IF(A231&lt;='Invoerblad heterogene watergang'!$H$14,'Invoerblad heterogene watergang'!$N$14,IF(A231&lt;='Invoerblad heterogene watergang'!$H$15,'Invoerblad heterogene watergang'!$N$15,IF(A231&lt;='Invoerblad heterogene watergang'!$H$16,'Invoerblad heterogene watergang'!$N$16,IF(A231&lt;='Invoerblad heterogene watergang'!$H$17,'Invoerblad heterogene watergang'!$N$17,""))))))))))</f>
        <v>1</v>
      </c>
      <c r="J231" s="23" t="str">
        <f>IF(A231&lt;='Invoerblad heterogene watergang'!$H$9,'Invoerblad heterogene watergang'!$O$9,IF(A231&lt;='Invoerblad heterogene watergang'!$H$10,'Invoerblad heterogene watergang'!$O$10,IF(A231&lt;='Invoerblad heterogene watergang'!$H$11,'Invoerblad heterogene watergang'!$O$11,IF(A231&lt;='Invoerblad heterogene watergang'!$H$12,'Invoerblad heterogene watergang'!$O$12,IF(A231&lt;='Invoerblad heterogene watergang'!$H$13,'Invoerblad heterogene watergang'!$O$13,IF(A231&lt;='Invoerblad heterogene watergang'!$H$14,'Invoerblad heterogene watergang'!$O$14,IF(A231&lt;='Invoerblad heterogene watergang'!$H$15,'Invoerblad heterogene watergang'!$O$15,IF(A231&lt;='Invoerblad heterogene watergang'!$H$16,'Invoerblad heterogene watergang'!$O$16,IF(A231&lt;='Invoerblad heterogene watergang'!$H$17,'Invoerblad heterogene watergang'!$O$17,"")))))))))</f>
        <v>Nee</v>
      </c>
      <c r="K231" s="23">
        <f>(IF(A231&lt;='Invoerblad heterogene watergang'!$H$9,'Invoerblad heterogene watergang'!$L$9,IF(A231&lt;='Invoerblad heterogene watergang'!$H$10,'Invoerblad heterogene watergang'!$L$10,IF(A231&lt;='Invoerblad heterogene watergang'!$H$11,'Invoerblad heterogene watergang'!$L$11,IF(A231&lt;='Invoerblad heterogene watergang'!$H$12,'Invoerblad heterogene watergang'!$L$12,IF(A231&lt;='Invoerblad heterogene watergang'!$H$13,'Invoerblad heterogene watergang'!$L$13,IF(A231&lt;='Invoerblad heterogene watergang'!$H$14,'Invoerblad heterogene watergang'!$L$14,IF(A231&lt;='Invoerblad heterogene watergang'!$H$15,'Invoerblad heterogene watergang'!$L$15,IF(A231&lt;='Invoerblad heterogene watergang'!$H$16,'Invoerblad heterogene watergang'!$L$16,IF(A231&lt;='Invoerblad heterogene watergang'!$H$17,'Invoerblad heterogene watergang'!$L$17,""))))))))))</f>
        <v>100</v>
      </c>
      <c r="L231" s="23" t="str">
        <f>(IF(A231&lt;='Invoerblad heterogene watergang'!$H$9,'Invoerblad heterogene watergang'!$M$9,IF(A231&lt;='Invoerblad heterogene watergang'!$H$10,'Invoerblad heterogene watergang'!$M$10,IF(A231&lt;='Invoerblad heterogene watergang'!$H$11,'Invoerblad heterogene watergang'!$M$11,IF(A231&lt;='Invoerblad heterogene watergang'!$H$12,'Invoerblad heterogene watergang'!$M$12,IF(A231&lt;='Invoerblad heterogene watergang'!$H$13,'Invoerblad heterogene watergang'!$M$13,IF(A231&lt;='Invoerblad heterogene watergang'!$H$14,'Invoerblad heterogene watergang'!$M$14,IF(A231&lt;='Invoerblad heterogene watergang'!$H$15,'Invoerblad heterogene watergang'!$M$15,IF(A231&lt;='Invoerblad heterogene watergang'!$H$16,'Invoerblad heterogene watergang'!$M$16,IF(A231&lt;='Invoerblad heterogene watergang'!$H$17,'Invoerblad heterogene watergang'!$M$17,""))))))))))</f>
        <v>Begroeiing volgt bodemverloop</v>
      </c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67"/>
      <c r="AD231" s="23"/>
      <c r="AE231" s="23"/>
    </row>
    <row r="232" spans="1:31" s="103" customFormat="1" x14ac:dyDescent="0.35">
      <c r="A232" s="24">
        <f>IF(A231="","",IF((A231+1)&gt;MAX('Invoerblad heterogene watergang'!$H$9:$H$17),"",'Uitgebreide invoer'!A231+(MAX('Invoerblad heterogene watergang'!$H$9:$H$17)/1000)))</f>
        <v>159.59999999999985</v>
      </c>
      <c r="B232" s="23">
        <f>IF(A232&lt;='Invoerblad heterogene watergang'!$H$9,'Invoerblad heterogene watergang'!$J$9,IF(A232&lt;='Invoerblad heterogene watergang'!$H$10,'Invoerblad heterogene watergang'!$J$10,IF(A232&lt;='Invoerblad heterogene watergang'!$H$11,'Invoerblad heterogene watergang'!$J$11,IF(A232&lt;='Invoerblad heterogene watergang'!$H$12,'Invoerblad heterogene watergang'!$J$12,IF(A232&lt;='Invoerblad heterogene watergang'!$H$13,'Invoerblad heterogene watergang'!$J$13,IF(A232&lt;='Invoerblad heterogene watergang'!$H$14,'Invoerblad heterogene watergang'!$J$14,IF(A232&lt;='Invoerblad heterogene watergang'!$H$15,'Invoerblad heterogene watergang'!$J$15,IF(A232&lt;='Invoerblad heterogene watergang'!$H$16,'Invoerblad heterogene watergang'!$J$16,IF(A232&lt;='Invoerblad heterogene watergang'!$H$17,'Invoerblad heterogene watergang'!$J$17,"")))))))))</f>
        <v>0.3</v>
      </c>
      <c r="C232" s="23" t="str">
        <f>IF(A232&lt;='Invoerblad heterogene watergang'!$H$9,'Invoerblad heterogene watergang'!$K$9,IF(A232&lt;='Invoerblad heterogene watergang'!$H$10,'Invoerblad heterogene watergang'!$K$10,IF(A232&lt;='Invoerblad heterogene watergang'!$H$11,'Invoerblad heterogene watergang'!$K$11,IF(A232&lt;='Invoerblad heterogene watergang'!$H$12,'Invoerblad heterogene watergang'!$K$12,IF(A232&lt;='Invoerblad heterogene watergang'!$H$13,'Invoerblad heterogene watergang'!$K$13,IF(A232&lt;='Invoerblad heterogene watergang'!$H$14,'Invoerblad heterogene watergang'!$K$14,IF(A232&lt;='Invoerblad heterogene watergang'!$H$15,'Invoerblad heterogene watergang'!$K$15,IF(A232&lt;='Invoerblad heterogene watergang'!$H$16,'Invoerblad heterogene watergang'!$K$16,IF(A232&lt;='Invoerblad heterogene watergang'!$H$17,'Invoerblad heterogene watergang'!$K$17,"")))))))))</f>
        <v>30 - Grasachtigen en ondergedoken soorten</v>
      </c>
      <c r="D232" s="23">
        <f t="shared" si="3"/>
        <v>30</v>
      </c>
      <c r="E232" s="23">
        <f>'Invoerblad heterogene watergang'!$F$9</f>
        <v>1.5</v>
      </c>
      <c r="F232" s="23">
        <f>'Invoerblad heterogene watergang'!$E$9</f>
        <v>1.2</v>
      </c>
      <c r="G232" s="23">
        <f>'Invoerblad heterogene watergang'!$B$9</f>
        <v>1.2</v>
      </c>
      <c r="H232" s="23">
        <f>'Invoerblad heterogene watergang'!$C$9</f>
        <v>1</v>
      </c>
      <c r="I232" s="23">
        <f>IF(B232="","",IF(A232&lt;='Invoerblad heterogene watergang'!$H$9,'Invoerblad heterogene watergang'!$N$9,IF(A232&lt;='Invoerblad heterogene watergang'!$H$10,'Invoerblad heterogene watergang'!$N$10,IF(A232&lt;='Invoerblad heterogene watergang'!$H$11,'Invoerblad heterogene watergang'!$N$11,IF(A232&lt;='Invoerblad heterogene watergang'!$H$12,'Invoerblad heterogene watergang'!$N$12,IF(A232&lt;='Invoerblad heterogene watergang'!$H$13,'Invoerblad heterogene watergang'!$N$13,IF(A232&lt;='Invoerblad heterogene watergang'!$H$14,'Invoerblad heterogene watergang'!$N$14,IF(A232&lt;='Invoerblad heterogene watergang'!$H$15,'Invoerblad heterogene watergang'!$N$15,IF(A232&lt;='Invoerblad heterogene watergang'!$H$16,'Invoerblad heterogene watergang'!$N$16,IF(A232&lt;='Invoerblad heterogene watergang'!$H$17,'Invoerblad heterogene watergang'!$N$17,""))))))))))</f>
        <v>1</v>
      </c>
      <c r="J232" s="23" t="str">
        <f>IF(A232&lt;='Invoerblad heterogene watergang'!$H$9,'Invoerblad heterogene watergang'!$O$9,IF(A232&lt;='Invoerblad heterogene watergang'!$H$10,'Invoerblad heterogene watergang'!$O$10,IF(A232&lt;='Invoerblad heterogene watergang'!$H$11,'Invoerblad heterogene watergang'!$O$11,IF(A232&lt;='Invoerblad heterogene watergang'!$H$12,'Invoerblad heterogene watergang'!$O$12,IF(A232&lt;='Invoerblad heterogene watergang'!$H$13,'Invoerblad heterogene watergang'!$O$13,IF(A232&lt;='Invoerblad heterogene watergang'!$H$14,'Invoerblad heterogene watergang'!$O$14,IF(A232&lt;='Invoerblad heterogene watergang'!$H$15,'Invoerblad heterogene watergang'!$O$15,IF(A232&lt;='Invoerblad heterogene watergang'!$H$16,'Invoerblad heterogene watergang'!$O$16,IF(A232&lt;='Invoerblad heterogene watergang'!$H$17,'Invoerblad heterogene watergang'!$O$17,"")))))))))</f>
        <v>Nee</v>
      </c>
      <c r="K232" s="23">
        <f>(IF(A232&lt;='Invoerblad heterogene watergang'!$H$9,'Invoerblad heterogene watergang'!$L$9,IF(A232&lt;='Invoerblad heterogene watergang'!$H$10,'Invoerblad heterogene watergang'!$L$10,IF(A232&lt;='Invoerblad heterogene watergang'!$H$11,'Invoerblad heterogene watergang'!$L$11,IF(A232&lt;='Invoerblad heterogene watergang'!$H$12,'Invoerblad heterogene watergang'!$L$12,IF(A232&lt;='Invoerblad heterogene watergang'!$H$13,'Invoerblad heterogene watergang'!$L$13,IF(A232&lt;='Invoerblad heterogene watergang'!$H$14,'Invoerblad heterogene watergang'!$L$14,IF(A232&lt;='Invoerblad heterogene watergang'!$H$15,'Invoerblad heterogene watergang'!$L$15,IF(A232&lt;='Invoerblad heterogene watergang'!$H$16,'Invoerblad heterogene watergang'!$L$16,IF(A232&lt;='Invoerblad heterogene watergang'!$H$17,'Invoerblad heterogene watergang'!$L$17,""))))))))))</f>
        <v>100</v>
      </c>
      <c r="L232" s="23" t="str">
        <f>(IF(A232&lt;='Invoerblad heterogene watergang'!$H$9,'Invoerblad heterogene watergang'!$M$9,IF(A232&lt;='Invoerblad heterogene watergang'!$H$10,'Invoerblad heterogene watergang'!$M$10,IF(A232&lt;='Invoerblad heterogene watergang'!$H$11,'Invoerblad heterogene watergang'!$M$11,IF(A232&lt;='Invoerblad heterogene watergang'!$H$12,'Invoerblad heterogene watergang'!$M$12,IF(A232&lt;='Invoerblad heterogene watergang'!$H$13,'Invoerblad heterogene watergang'!$M$13,IF(A232&lt;='Invoerblad heterogene watergang'!$H$14,'Invoerblad heterogene watergang'!$M$14,IF(A232&lt;='Invoerblad heterogene watergang'!$H$15,'Invoerblad heterogene watergang'!$M$15,IF(A232&lt;='Invoerblad heterogene watergang'!$H$16,'Invoerblad heterogene watergang'!$M$16,IF(A232&lt;='Invoerblad heterogene watergang'!$H$17,'Invoerblad heterogene watergang'!$M$17,""))))))))))</f>
        <v>Begroeiing volgt bodemverloop</v>
      </c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67"/>
      <c r="AD232" s="23"/>
      <c r="AE232" s="23"/>
    </row>
    <row r="233" spans="1:31" s="103" customFormat="1" x14ac:dyDescent="0.35">
      <c r="A233" s="24">
        <f>IF(A232="","",IF((A232+1)&gt;MAX('Invoerblad heterogene watergang'!$H$9:$H$17),"",'Uitgebreide invoer'!A232+(MAX('Invoerblad heterogene watergang'!$H$9:$H$17)/1000)))</f>
        <v>160.29999999999984</v>
      </c>
      <c r="B233" s="23">
        <f>IF(A233&lt;='Invoerblad heterogene watergang'!$H$9,'Invoerblad heterogene watergang'!$J$9,IF(A233&lt;='Invoerblad heterogene watergang'!$H$10,'Invoerblad heterogene watergang'!$J$10,IF(A233&lt;='Invoerblad heterogene watergang'!$H$11,'Invoerblad heterogene watergang'!$J$11,IF(A233&lt;='Invoerblad heterogene watergang'!$H$12,'Invoerblad heterogene watergang'!$J$12,IF(A233&lt;='Invoerblad heterogene watergang'!$H$13,'Invoerblad heterogene watergang'!$J$13,IF(A233&lt;='Invoerblad heterogene watergang'!$H$14,'Invoerblad heterogene watergang'!$J$14,IF(A233&lt;='Invoerblad heterogene watergang'!$H$15,'Invoerblad heterogene watergang'!$J$15,IF(A233&lt;='Invoerblad heterogene watergang'!$H$16,'Invoerblad heterogene watergang'!$J$16,IF(A233&lt;='Invoerblad heterogene watergang'!$H$17,'Invoerblad heterogene watergang'!$J$17,"")))))))))</f>
        <v>0.3</v>
      </c>
      <c r="C233" s="23" t="str">
        <f>IF(A233&lt;='Invoerblad heterogene watergang'!$H$9,'Invoerblad heterogene watergang'!$K$9,IF(A233&lt;='Invoerblad heterogene watergang'!$H$10,'Invoerblad heterogene watergang'!$K$10,IF(A233&lt;='Invoerblad heterogene watergang'!$H$11,'Invoerblad heterogene watergang'!$K$11,IF(A233&lt;='Invoerblad heterogene watergang'!$H$12,'Invoerblad heterogene watergang'!$K$12,IF(A233&lt;='Invoerblad heterogene watergang'!$H$13,'Invoerblad heterogene watergang'!$K$13,IF(A233&lt;='Invoerblad heterogene watergang'!$H$14,'Invoerblad heterogene watergang'!$K$14,IF(A233&lt;='Invoerblad heterogene watergang'!$H$15,'Invoerblad heterogene watergang'!$K$15,IF(A233&lt;='Invoerblad heterogene watergang'!$H$16,'Invoerblad heterogene watergang'!$K$16,IF(A233&lt;='Invoerblad heterogene watergang'!$H$17,'Invoerblad heterogene watergang'!$K$17,"")))))))))</f>
        <v>30 - Grasachtigen en ondergedoken soorten</v>
      </c>
      <c r="D233" s="23">
        <f t="shared" si="3"/>
        <v>30</v>
      </c>
      <c r="E233" s="23">
        <f>'Invoerblad heterogene watergang'!$F$9</f>
        <v>1.5</v>
      </c>
      <c r="F233" s="23">
        <f>'Invoerblad heterogene watergang'!$E$9</f>
        <v>1.2</v>
      </c>
      <c r="G233" s="23">
        <f>'Invoerblad heterogene watergang'!$B$9</f>
        <v>1.2</v>
      </c>
      <c r="H233" s="23">
        <f>'Invoerblad heterogene watergang'!$C$9</f>
        <v>1</v>
      </c>
      <c r="I233" s="23">
        <f>IF(B233="","",IF(A233&lt;='Invoerblad heterogene watergang'!$H$9,'Invoerblad heterogene watergang'!$N$9,IF(A233&lt;='Invoerblad heterogene watergang'!$H$10,'Invoerblad heterogene watergang'!$N$10,IF(A233&lt;='Invoerblad heterogene watergang'!$H$11,'Invoerblad heterogene watergang'!$N$11,IF(A233&lt;='Invoerblad heterogene watergang'!$H$12,'Invoerblad heterogene watergang'!$N$12,IF(A233&lt;='Invoerblad heterogene watergang'!$H$13,'Invoerblad heterogene watergang'!$N$13,IF(A233&lt;='Invoerblad heterogene watergang'!$H$14,'Invoerblad heterogene watergang'!$N$14,IF(A233&lt;='Invoerblad heterogene watergang'!$H$15,'Invoerblad heterogene watergang'!$N$15,IF(A233&lt;='Invoerblad heterogene watergang'!$H$16,'Invoerblad heterogene watergang'!$N$16,IF(A233&lt;='Invoerblad heterogene watergang'!$H$17,'Invoerblad heterogene watergang'!$N$17,""))))))))))</f>
        <v>1</v>
      </c>
      <c r="J233" s="23" t="str">
        <f>IF(A233&lt;='Invoerblad heterogene watergang'!$H$9,'Invoerblad heterogene watergang'!$O$9,IF(A233&lt;='Invoerblad heterogene watergang'!$H$10,'Invoerblad heterogene watergang'!$O$10,IF(A233&lt;='Invoerblad heterogene watergang'!$H$11,'Invoerblad heterogene watergang'!$O$11,IF(A233&lt;='Invoerblad heterogene watergang'!$H$12,'Invoerblad heterogene watergang'!$O$12,IF(A233&lt;='Invoerblad heterogene watergang'!$H$13,'Invoerblad heterogene watergang'!$O$13,IF(A233&lt;='Invoerblad heterogene watergang'!$H$14,'Invoerblad heterogene watergang'!$O$14,IF(A233&lt;='Invoerblad heterogene watergang'!$H$15,'Invoerblad heterogene watergang'!$O$15,IF(A233&lt;='Invoerblad heterogene watergang'!$H$16,'Invoerblad heterogene watergang'!$O$16,IF(A233&lt;='Invoerblad heterogene watergang'!$H$17,'Invoerblad heterogene watergang'!$O$17,"")))))))))</f>
        <v>Nee</v>
      </c>
      <c r="K233" s="23">
        <f>(IF(A233&lt;='Invoerblad heterogene watergang'!$H$9,'Invoerblad heterogene watergang'!$L$9,IF(A233&lt;='Invoerblad heterogene watergang'!$H$10,'Invoerblad heterogene watergang'!$L$10,IF(A233&lt;='Invoerblad heterogene watergang'!$H$11,'Invoerblad heterogene watergang'!$L$11,IF(A233&lt;='Invoerblad heterogene watergang'!$H$12,'Invoerblad heterogene watergang'!$L$12,IF(A233&lt;='Invoerblad heterogene watergang'!$H$13,'Invoerblad heterogene watergang'!$L$13,IF(A233&lt;='Invoerblad heterogene watergang'!$H$14,'Invoerblad heterogene watergang'!$L$14,IF(A233&lt;='Invoerblad heterogene watergang'!$H$15,'Invoerblad heterogene watergang'!$L$15,IF(A233&lt;='Invoerblad heterogene watergang'!$H$16,'Invoerblad heterogene watergang'!$L$16,IF(A233&lt;='Invoerblad heterogene watergang'!$H$17,'Invoerblad heterogene watergang'!$L$17,""))))))))))</f>
        <v>100</v>
      </c>
      <c r="L233" s="23" t="str">
        <f>(IF(A233&lt;='Invoerblad heterogene watergang'!$H$9,'Invoerblad heterogene watergang'!$M$9,IF(A233&lt;='Invoerblad heterogene watergang'!$H$10,'Invoerblad heterogene watergang'!$M$10,IF(A233&lt;='Invoerblad heterogene watergang'!$H$11,'Invoerblad heterogene watergang'!$M$11,IF(A233&lt;='Invoerblad heterogene watergang'!$H$12,'Invoerblad heterogene watergang'!$M$12,IF(A233&lt;='Invoerblad heterogene watergang'!$H$13,'Invoerblad heterogene watergang'!$M$13,IF(A233&lt;='Invoerblad heterogene watergang'!$H$14,'Invoerblad heterogene watergang'!$M$14,IF(A233&lt;='Invoerblad heterogene watergang'!$H$15,'Invoerblad heterogene watergang'!$M$15,IF(A233&lt;='Invoerblad heterogene watergang'!$H$16,'Invoerblad heterogene watergang'!$M$16,IF(A233&lt;='Invoerblad heterogene watergang'!$H$17,'Invoerblad heterogene watergang'!$M$17,""))))))))))</f>
        <v>Begroeiing volgt bodemverloop</v>
      </c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67"/>
      <c r="AD233" s="23"/>
      <c r="AE233" s="23"/>
    </row>
    <row r="234" spans="1:31" s="103" customFormat="1" x14ac:dyDescent="0.35">
      <c r="A234" s="24">
        <f>IF(A233="","",IF((A233+1)&gt;MAX('Invoerblad heterogene watergang'!$H$9:$H$17),"",'Uitgebreide invoer'!A233+(MAX('Invoerblad heterogene watergang'!$H$9:$H$17)/1000)))</f>
        <v>160.99999999999983</v>
      </c>
      <c r="B234" s="23">
        <f>IF(A234&lt;='Invoerblad heterogene watergang'!$H$9,'Invoerblad heterogene watergang'!$J$9,IF(A234&lt;='Invoerblad heterogene watergang'!$H$10,'Invoerblad heterogene watergang'!$J$10,IF(A234&lt;='Invoerblad heterogene watergang'!$H$11,'Invoerblad heterogene watergang'!$J$11,IF(A234&lt;='Invoerblad heterogene watergang'!$H$12,'Invoerblad heterogene watergang'!$J$12,IF(A234&lt;='Invoerblad heterogene watergang'!$H$13,'Invoerblad heterogene watergang'!$J$13,IF(A234&lt;='Invoerblad heterogene watergang'!$H$14,'Invoerblad heterogene watergang'!$J$14,IF(A234&lt;='Invoerblad heterogene watergang'!$H$15,'Invoerblad heterogene watergang'!$J$15,IF(A234&lt;='Invoerblad heterogene watergang'!$H$16,'Invoerblad heterogene watergang'!$J$16,IF(A234&lt;='Invoerblad heterogene watergang'!$H$17,'Invoerblad heterogene watergang'!$J$17,"")))))))))</f>
        <v>0.3</v>
      </c>
      <c r="C234" s="23" t="str">
        <f>IF(A234&lt;='Invoerblad heterogene watergang'!$H$9,'Invoerblad heterogene watergang'!$K$9,IF(A234&lt;='Invoerblad heterogene watergang'!$H$10,'Invoerblad heterogene watergang'!$K$10,IF(A234&lt;='Invoerblad heterogene watergang'!$H$11,'Invoerblad heterogene watergang'!$K$11,IF(A234&lt;='Invoerblad heterogene watergang'!$H$12,'Invoerblad heterogene watergang'!$K$12,IF(A234&lt;='Invoerblad heterogene watergang'!$H$13,'Invoerblad heterogene watergang'!$K$13,IF(A234&lt;='Invoerblad heterogene watergang'!$H$14,'Invoerblad heterogene watergang'!$K$14,IF(A234&lt;='Invoerblad heterogene watergang'!$H$15,'Invoerblad heterogene watergang'!$K$15,IF(A234&lt;='Invoerblad heterogene watergang'!$H$16,'Invoerblad heterogene watergang'!$K$16,IF(A234&lt;='Invoerblad heterogene watergang'!$H$17,'Invoerblad heterogene watergang'!$K$17,"")))))))))</f>
        <v>30 - Grasachtigen en ondergedoken soorten</v>
      </c>
      <c r="D234" s="23">
        <f t="shared" si="3"/>
        <v>30</v>
      </c>
      <c r="E234" s="23">
        <f>'Invoerblad heterogene watergang'!$F$9</f>
        <v>1.5</v>
      </c>
      <c r="F234" s="23">
        <f>'Invoerblad heterogene watergang'!$E$9</f>
        <v>1.2</v>
      </c>
      <c r="G234" s="23">
        <f>'Invoerblad heterogene watergang'!$B$9</f>
        <v>1.2</v>
      </c>
      <c r="H234" s="23">
        <f>'Invoerblad heterogene watergang'!$C$9</f>
        <v>1</v>
      </c>
      <c r="I234" s="23">
        <f>IF(B234="","",IF(A234&lt;='Invoerblad heterogene watergang'!$H$9,'Invoerblad heterogene watergang'!$N$9,IF(A234&lt;='Invoerblad heterogene watergang'!$H$10,'Invoerblad heterogene watergang'!$N$10,IF(A234&lt;='Invoerblad heterogene watergang'!$H$11,'Invoerblad heterogene watergang'!$N$11,IF(A234&lt;='Invoerblad heterogene watergang'!$H$12,'Invoerblad heterogene watergang'!$N$12,IF(A234&lt;='Invoerblad heterogene watergang'!$H$13,'Invoerblad heterogene watergang'!$N$13,IF(A234&lt;='Invoerblad heterogene watergang'!$H$14,'Invoerblad heterogene watergang'!$N$14,IF(A234&lt;='Invoerblad heterogene watergang'!$H$15,'Invoerblad heterogene watergang'!$N$15,IF(A234&lt;='Invoerblad heterogene watergang'!$H$16,'Invoerblad heterogene watergang'!$N$16,IF(A234&lt;='Invoerblad heterogene watergang'!$H$17,'Invoerblad heterogene watergang'!$N$17,""))))))))))</f>
        <v>1</v>
      </c>
      <c r="J234" s="23" t="str">
        <f>IF(A234&lt;='Invoerblad heterogene watergang'!$H$9,'Invoerblad heterogene watergang'!$O$9,IF(A234&lt;='Invoerblad heterogene watergang'!$H$10,'Invoerblad heterogene watergang'!$O$10,IF(A234&lt;='Invoerblad heterogene watergang'!$H$11,'Invoerblad heterogene watergang'!$O$11,IF(A234&lt;='Invoerblad heterogene watergang'!$H$12,'Invoerblad heterogene watergang'!$O$12,IF(A234&lt;='Invoerblad heterogene watergang'!$H$13,'Invoerblad heterogene watergang'!$O$13,IF(A234&lt;='Invoerblad heterogene watergang'!$H$14,'Invoerblad heterogene watergang'!$O$14,IF(A234&lt;='Invoerblad heterogene watergang'!$H$15,'Invoerblad heterogene watergang'!$O$15,IF(A234&lt;='Invoerblad heterogene watergang'!$H$16,'Invoerblad heterogene watergang'!$O$16,IF(A234&lt;='Invoerblad heterogene watergang'!$H$17,'Invoerblad heterogene watergang'!$O$17,"")))))))))</f>
        <v>Nee</v>
      </c>
      <c r="K234" s="23">
        <f>(IF(A234&lt;='Invoerblad heterogene watergang'!$H$9,'Invoerblad heterogene watergang'!$L$9,IF(A234&lt;='Invoerblad heterogene watergang'!$H$10,'Invoerblad heterogene watergang'!$L$10,IF(A234&lt;='Invoerblad heterogene watergang'!$H$11,'Invoerblad heterogene watergang'!$L$11,IF(A234&lt;='Invoerblad heterogene watergang'!$H$12,'Invoerblad heterogene watergang'!$L$12,IF(A234&lt;='Invoerblad heterogene watergang'!$H$13,'Invoerblad heterogene watergang'!$L$13,IF(A234&lt;='Invoerblad heterogene watergang'!$H$14,'Invoerblad heterogene watergang'!$L$14,IF(A234&lt;='Invoerblad heterogene watergang'!$H$15,'Invoerblad heterogene watergang'!$L$15,IF(A234&lt;='Invoerblad heterogene watergang'!$H$16,'Invoerblad heterogene watergang'!$L$16,IF(A234&lt;='Invoerblad heterogene watergang'!$H$17,'Invoerblad heterogene watergang'!$L$17,""))))))))))</f>
        <v>100</v>
      </c>
      <c r="L234" s="23" t="str">
        <f>(IF(A234&lt;='Invoerblad heterogene watergang'!$H$9,'Invoerblad heterogene watergang'!$M$9,IF(A234&lt;='Invoerblad heterogene watergang'!$H$10,'Invoerblad heterogene watergang'!$M$10,IF(A234&lt;='Invoerblad heterogene watergang'!$H$11,'Invoerblad heterogene watergang'!$M$11,IF(A234&lt;='Invoerblad heterogene watergang'!$H$12,'Invoerblad heterogene watergang'!$M$12,IF(A234&lt;='Invoerblad heterogene watergang'!$H$13,'Invoerblad heterogene watergang'!$M$13,IF(A234&lt;='Invoerblad heterogene watergang'!$H$14,'Invoerblad heterogene watergang'!$M$14,IF(A234&lt;='Invoerblad heterogene watergang'!$H$15,'Invoerblad heterogene watergang'!$M$15,IF(A234&lt;='Invoerblad heterogene watergang'!$H$16,'Invoerblad heterogene watergang'!$M$16,IF(A234&lt;='Invoerblad heterogene watergang'!$H$17,'Invoerblad heterogene watergang'!$M$17,""))))))))))</f>
        <v>Begroeiing volgt bodemverloop</v>
      </c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67"/>
      <c r="AD234" s="23"/>
      <c r="AE234" s="23"/>
    </row>
    <row r="235" spans="1:31" s="103" customFormat="1" x14ac:dyDescent="0.35">
      <c r="A235" s="24">
        <f>IF(A234="","",IF((A234+1)&gt;MAX('Invoerblad heterogene watergang'!$H$9:$H$17),"",'Uitgebreide invoer'!A234+(MAX('Invoerblad heterogene watergang'!$H$9:$H$17)/1000)))</f>
        <v>161.69999999999982</v>
      </c>
      <c r="B235" s="23">
        <f>IF(A235&lt;='Invoerblad heterogene watergang'!$H$9,'Invoerblad heterogene watergang'!$J$9,IF(A235&lt;='Invoerblad heterogene watergang'!$H$10,'Invoerblad heterogene watergang'!$J$10,IF(A235&lt;='Invoerblad heterogene watergang'!$H$11,'Invoerblad heterogene watergang'!$J$11,IF(A235&lt;='Invoerblad heterogene watergang'!$H$12,'Invoerblad heterogene watergang'!$J$12,IF(A235&lt;='Invoerblad heterogene watergang'!$H$13,'Invoerblad heterogene watergang'!$J$13,IF(A235&lt;='Invoerblad heterogene watergang'!$H$14,'Invoerblad heterogene watergang'!$J$14,IF(A235&lt;='Invoerblad heterogene watergang'!$H$15,'Invoerblad heterogene watergang'!$J$15,IF(A235&lt;='Invoerblad heterogene watergang'!$H$16,'Invoerblad heterogene watergang'!$J$16,IF(A235&lt;='Invoerblad heterogene watergang'!$H$17,'Invoerblad heterogene watergang'!$J$17,"")))))))))</f>
        <v>0.3</v>
      </c>
      <c r="C235" s="23" t="str">
        <f>IF(A235&lt;='Invoerblad heterogene watergang'!$H$9,'Invoerblad heterogene watergang'!$K$9,IF(A235&lt;='Invoerblad heterogene watergang'!$H$10,'Invoerblad heterogene watergang'!$K$10,IF(A235&lt;='Invoerblad heterogene watergang'!$H$11,'Invoerblad heterogene watergang'!$K$11,IF(A235&lt;='Invoerblad heterogene watergang'!$H$12,'Invoerblad heterogene watergang'!$K$12,IF(A235&lt;='Invoerblad heterogene watergang'!$H$13,'Invoerblad heterogene watergang'!$K$13,IF(A235&lt;='Invoerblad heterogene watergang'!$H$14,'Invoerblad heterogene watergang'!$K$14,IF(A235&lt;='Invoerblad heterogene watergang'!$H$15,'Invoerblad heterogene watergang'!$K$15,IF(A235&lt;='Invoerblad heterogene watergang'!$H$16,'Invoerblad heterogene watergang'!$K$16,IF(A235&lt;='Invoerblad heterogene watergang'!$H$17,'Invoerblad heterogene watergang'!$K$17,"")))))))))</f>
        <v>30 - Grasachtigen en ondergedoken soorten</v>
      </c>
      <c r="D235" s="23">
        <f t="shared" si="3"/>
        <v>30</v>
      </c>
      <c r="E235" s="23">
        <f>'Invoerblad heterogene watergang'!$F$9</f>
        <v>1.5</v>
      </c>
      <c r="F235" s="23">
        <f>'Invoerblad heterogene watergang'!$E$9</f>
        <v>1.2</v>
      </c>
      <c r="G235" s="23">
        <f>'Invoerblad heterogene watergang'!$B$9</f>
        <v>1.2</v>
      </c>
      <c r="H235" s="23">
        <f>'Invoerblad heterogene watergang'!$C$9</f>
        <v>1</v>
      </c>
      <c r="I235" s="23">
        <f>IF(B235="","",IF(A235&lt;='Invoerblad heterogene watergang'!$H$9,'Invoerblad heterogene watergang'!$N$9,IF(A235&lt;='Invoerblad heterogene watergang'!$H$10,'Invoerblad heterogene watergang'!$N$10,IF(A235&lt;='Invoerblad heterogene watergang'!$H$11,'Invoerblad heterogene watergang'!$N$11,IF(A235&lt;='Invoerblad heterogene watergang'!$H$12,'Invoerblad heterogene watergang'!$N$12,IF(A235&lt;='Invoerblad heterogene watergang'!$H$13,'Invoerblad heterogene watergang'!$N$13,IF(A235&lt;='Invoerblad heterogene watergang'!$H$14,'Invoerblad heterogene watergang'!$N$14,IF(A235&lt;='Invoerblad heterogene watergang'!$H$15,'Invoerblad heterogene watergang'!$N$15,IF(A235&lt;='Invoerblad heterogene watergang'!$H$16,'Invoerblad heterogene watergang'!$N$16,IF(A235&lt;='Invoerblad heterogene watergang'!$H$17,'Invoerblad heterogene watergang'!$N$17,""))))))))))</f>
        <v>1</v>
      </c>
      <c r="J235" s="23" t="str">
        <f>IF(A235&lt;='Invoerblad heterogene watergang'!$H$9,'Invoerblad heterogene watergang'!$O$9,IF(A235&lt;='Invoerblad heterogene watergang'!$H$10,'Invoerblad heterogene watergang'!$O$10,IF(A235&lt;='Invoerblad heterogene watergang'!$H$11,'Invoerblad heterogene watergang'!$O$11,IF(A235&lt;='Invoerblad heterogene watergang'!$H$12,'Invoerblad heterogene watergang'!$O$12,IF(A235&lt;='Invoerblad heterogene watergang'!$H$13,'Invoerblad heterogene watergang'!$O$13,IF(A235&lt;='Invoerblad heterogene watergang'!$H$14,'Invoerblad heterogene watergang'!$O$14,IF(A235&lt;='Invoerblad heterogene watergang'!$H$15,'Invoerblad heterogene watergang'!$O$15,IF(A235&lt;='Invoerblad heterogene watergang'!$H$16,'Invoerblad heterogene watergang'!$O$16,IF(A235&lt;='Invoerblad heterogene watergang'!$H$17,'Invoerblad heterogene watergang'!$O$17,"")))))))))</f>
        <v>Nee</v>
      </c>
      <c r="K235" s="23">
        <f>(IF(A235&lt;='Invoerblad heterogene watergang'!$H$9,'Invoerblad heterogene watergang'!$L$9,IF(A235&lt;='Invoerblad heterogene watergang'!$H$10,'Invoerblad heterogene watergang'!$L$10,IF(A235&lt;='Invoerblad heterogene watergang'!$H$11,'Invoerblad heterogene watergang'!$L$11,IF(A235&lt;='Invoerblad heterogene watergang'!$H$12,'Invoerblad heterogene watergang'!$L$12,IF(A235&lt;='Invoerblad heterogene watergang'!$H$13,'Invoerblad heterogene watergang'!$L$13,IF(A235&lt;='Invoerblad heterogene watergang'!$H$14,'Invoerblad heterogene watergang'!$L$14,IF(A235&lt;='Invoerblad heterogene watergang'!$H$15,'Invoerblad heterogene watergang'!$L$15,IF(A235&lt;='Invoerblad heterogene watergang'!$H$16,'Invoerblad heterogene watergang'!$L$16,IF(A235&lt;='Invoerblad heterogene watergang'!$H$17,'Invoerblad heterogene watergang'!$L$17,""))))))))))</f>
        <v>100</v>
      </c>
      <c r="L235" s="23" t="str">
        <f>(IF(A235&lt;='Invoerblad heterogene watergang'!$H$9,'Invoerblad heterogene watergang'!$M$9,IF(A235&lt;='Invoerblad heterogene watergang'!$H$10,'Invoerblad heterogene watergang'!$M$10,IF(A235&lt;='Invoerblad heterogene watergang'!$H$11,'Invoerblad heterogene watergang'!$M$11,IF(A235&lt;='Invoerblad heterogene watergang'!$H$12,'Invoerblad heterogene watergang'!$M$12,IF(A235&lt;='Invoerblad heterogene watergang'!$H$13,'Invoerblad heterogene watergang'!$M$13,IF(A235&lt;='Invoerblad heterogene watergang'!$H$14,'Invoerblad heterogene watergang'!$M$14,IF(A235&lt;='Invoerblad heterogene watergang'!$H$15,'Invoerblad heterogene watergang'!$M$15,IF(A235&lt;='Invoerblad heterogene watergang'!$H$16,'Invoerblad heterogene watergang'!$M$16,IF(A235&lt;='Invoerblad heterogene watergang'!$H$17,'Invoerblad heterogene watergang'!$M$17,""))))))))))</f>
        <v>Begroeiing volgt bodemverloop</v>
      </c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67"/>
      <c r="AD235" s="23"/>
      <c r="AE235" s="23"/>
    </row>
    <row r="236" spans="1:31" s="103" customFormat="1" x14ac:dyDescent="0.35">
      <c r="A236" s="24">
        <f>IF(A235="","",IF((A235+1)&gt;MAX('Invoerblad heterogene watergang'!$H$9:$H$17),"",'Uitgebreide invoer'!A235+(MAX('Invoerblad heterogene watergang'!$H$9:$H$17)/1000)))</f>
        <v>162.39999999999981</v>
      </c>
      <c r="B236" s="23">
        <f>IF(A236&lt;='Invoerblad heterogene watergang'!$H$9,'Invoerblad heterogene watergang'!$J$9,IF(A236&lt;='Invoerblad heterogene watergang'!$H$10,'Invoerblad heterogene watergang'!$J$10,IF(A236&lt;='Invoerblad heterogene watergang'!$H$11,'Invoerblad heterogene watergang'!$J$11,IF(A236&lt;='Invoerblad heterogene watergang'!$H$12,'Invoerblad heterogene watergang'!$J$12,IF(A236&lt;='Invoerblad heterogene watergang'!$H$13,'Invoerblad heterogene watergang'!$J$13,IF(A236&lt;='Invoerblad heterogene watergang'!$H$14,'Invoerblad heterogene watergang'!$J$14,IF(A236&lt;='Invoerblad heterogene watergang'!$H$15,'Invoerblad heterogene watergang'!$J$15,IF(A236&lt;='Invoerblad heterogene watergang'!$H$16,'Invoerblad heterogene watergang'!$J$16,IF(A236&lt;='Invoerblad heterogene watergang'!$H$17,'Invoerblad heterogene watergang'!$J$17,"")))))))))</f>
        <v>0.3</v>
      </c>
      <c r="C236" s="23" t="str">
        <f>IF(A236&lt;='Invoerblad heterogene watergang'!$H$9,'Invoerblad heterogene watergang'!$K$9,IF(A236&lt;='Invoerblad heterogene watergang'!$H$10,'Invoerblad heterogene watergang'!$K$10,IF(A236&lt;='Invoerblad heterogene watergang'!$H$11,'Invoerblad heterogene watergang'!$K$11,IF(A236&lt;='Invoerblad heterogene watergang'!$H$12,'Invoerblad heterogene watergang'!$K$12,IF(A236&lt;='Invoerblad heterogene watergang'!$H$13,'Invoerblad heterogene watergang'!$K$13,IF(A236&lt;='Invoerblad heterogene watergang'!$H$14,'Invoerblad heterogene watergang'!$K$14,IF(A236&lt;='Invoerblad heterogene watergang'!$H$15,'Invoerblad heterogene watergang'!$K$15,IF(A236&lt;='Invoerblad heterogene watergang'!$H$16,'Invoerblad heterogene watergang'!$K$16,IF(A236&lt;='Invoerblad heterogene watergang'!$H$17,'Invoerblad heterogene watergang'!$K$17,"")))))))))</f>
        <v>30 - Grasachtigen en ondergedoken soorten</v>
      </c>
      <c r="D236" s="23">
        <f t="shared" si="3"/>
        <v>30</v>
      </c>
      <c r="E236" s="23">
        <f>'Invoerblad heterogene watergang'!$F$9</f>
        <v>1.5</v>
      </c>
      <c r="F236" s="23">
        <f>'Invoerblad heterogene watergang'!$E$9</f>
        <v>1.2</v>
      </c>
      <c r="G236" s="23">
        <f>'Invoerblad heterogene watergang'!$B$9</f>
        <v>1.2</v>
      </c>
      <c r="H236" s="23">
        <f>'Invoerblad heterogene watergang'!$C$9</f>
        <v>1</v>
      </c>
      <c r="I236" s="23">
        <f>IF(B236="","",IF(A236&lt;='Invoerblad heterogene watergang'!$H$9,'Invoerblad heterogene watergang'!$N$9,IF(A236&lt;='Invoerblad heterogene watergang'!$H$10,'Invoerblad heterogene watergang'!$N$10,IF(A236&lt;='Invoerblad heterogene watergang'!$H$11,'Invoerblad heterogene watergang'!$N$11,IF(A236&lt;='Invoerblad heterogene watergang'!$H$12,'Invoerblad heterogene watergang'!$N$12,IF(A236&lt;='Invoerblad heterogene watergang'!$H$13,'Invoerblad heterogene watergang'!$N$13,IF(A236&lt;='Invoerblad heterogene watergang'!$H$14,'Invoerblad heterogene watergang'!$N$14,IF(A236&lt;='Invoerblad heterogene watergang'!$H$15,'Invoerblad heterogene watergang'!$N$15,IF(A236&lt;='Invoerblad heterogene watergang'!$H$16,'Invoerblad heterogene watergang'!$N$16,IF(A236&lt;='Invoerblad heterogene watergang'!$H$17,'Invoerblad heterogene watergang'!$N$17,""))))))))))</f>
        <v>1</v>
      </c>
      <c r="J236" s="23" t="str">
        <f>IF(A236&lt;='Invoerblad heterogene watergang'!$H$9,'Invoerblad heterogene watergang'!$O$9,IF(A236&lt;='Invoerblad heterogene watergang'!$H$10,'Invoerblad heterogene watergang'!$O$10,IF(A236&lt;='Invoerblad heterogene watergang'!$H$11,'Invoerblad heterogene watergang'!$O$11,IF(A236&lt;='Invoerblad heterogene watergang'!$H$12,'Invoerblad heterogene watergang'!$O$12,IF(A236&lt;='Invoerblad heterogene watergang'!$H$13,'Invoerblad heterogene watergang'!$O$13,IF(A236&lt;='Invoerblad heterogene watergang'!$H$14,'Invoerblad heterogene watergang'!$O$14,IF(A236&lt;='Invoerblad heterogene watergang'!$H$15,'Invoerblad heterogene watergang'!$O$15,IF(A236&lt;='Invoerblad heterogene watergang'!$H$16,'Invoerblad heterogene watergang'!$O$16,IF(A236&lt;='Invoerblad heterogene watergang'!$H$17,'Invoerblad heterogene watergang'!$O$17,"")))))))))</f>
        <v>Nee</v>
      </c>
      <c r="K236" s="23">
        <f>(IF(A236&lt;='Invoerblad heterogene watergang'!$H$9,'Invoerblad heterogene watergang'!$L$9,IF(A236&lt;='Invoerblad heterogene watergang'!$H$10,'Invoerblad heterogene watergang'!$L$10,IF(A236&lt;='Invoerblad heterogene watergang'!$H$11,'Invoerblad heterogene watergang'!$L$11,IF(A236&lt;='Invoerblad heterogene watergang'!$H$12,'Invoerblad heterogene watergang'!$L$12,IF(A236&lt;='Invoerblad heterogene watergang'!$H$13,'Invoerblad heterogene watergang'!$L$13,IF(A236&lt;='Invoerblad heterogene watergang'!$H$14,'Invoerblad heterogene watergang'!$L$14,IF(A236&lt;='Invoerblad heterogene watergang'!$H$15,'Invoerblad heterogene watergang'!$L$15,IF(A236&lt;='Invoerblad heterogene watergang'!$H$16,'Invoerblad heterogene watergang'!$L$16,IF(A236&lt;='Invoerblad heterogene watergang'!$H$17,'Invoerblad heterogene watergang'!$L$17,""))))))))))</f>
        <v>100</v>
      </c>
      <c r="L236" s="23" t="str">
        <f>(IF(A236&lt;='Invoerblad heterogene watergang'!$H$9,'Invoerblad heterogene watergang'!$M$9,IF(A236&lt;='Invoerblad heterogene watergang'!$H$10,'Invoerblad heterogene watergang'!$M$10,IF(A236&lt;='Invoerblad heterogene watergang'!$H$11,'Invoerblad heterogene watergang'!$M$11,IF(A236&lt;='Invoerblad heterogene watergang'!$H$12,'Invoerblad heterogene watergang'!$M$12,IF(A236&lt;='Invoerblad heterogene watergang'!$H$13,'Invoerblad heterogene watergang'!$M$13,IF(A236&lt;='Invoerblad heterogene watergang'!$H$14,'Invoerblad heterogene watergang'!$M$14,IF(A236&lt;='Invoerblad heterogene watergang'!$H$15,'Invoerblad heterogene watergang'!$M$15,IF(A236&lt;='Invoerblad heterogene watergang'!$H$16,'Invoerblad heterogene watergang'!$M$16,IF(A236&lt;='Invoerblad heterogene watergang'!$H$17,'Invoerblad heterogene watergang'!$M$17,""))))))))))</f>
        <v>Begroeiing volgt bodemverloop</v>
      </c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67"/>
      <c r="AD236" s="23"/>
      <c r="AE236" s="23"/>
    </row>
    <row r="237" spans="1:31" s="103" customFormat="1" x14ac:dyDescent="0.35">
      <c r="A237" s="24">
        <f>IF(A236="","",IF((A236+1)&gt;MAX('Invoerblad heterogene watergang'!$H$9:$H$17),"",'Uitgebreide invoer'!A236+(MAX('Invoerblad heterogene watergang'!$H$9:$H$17)/1000)))</f>
        <v>163.0999999999998</v>
      </c>
      <c r="B237" s="23">
        <f>IF(A237&lt;='Invoerblad heterogene watergang'!$H$9,'Invoerblad heterogene watergang'!$J$9,IF(A237&lt;='Invoerblad heterogene watergang'!$H$10,'Invoerblad heterogene watergang'!$J$10,IF(A237&lt;='Invoerblad heterogene watergang'!$H$11,'Invoerblad heterogene watergang'!$J$11,IF(A237&lt;='Invoerblad heterogene watergang'!$H$12,'Invoerblad heterogene watergang'!$J$12,IF(A237&lt;='Invoerblad heterogene watergang'!$H$13,'Invoerblad heterogene watergang'!$J$13,IF(A237&lt;='Invoerblad heterogene watergang'!$H$14,'Invoerblad heterogene watergang'!$J$14,IF(A237&lt;='Invoerblad heterogene watergang'!$H$15,'Invoerblad heterogene watergang'!$J$15,IF(A237&lt;='Invoerblad heterogene watergang'!$H$16,'Invoerblad heterogene watergang'!$J$16,IF(A237&lt;='Invoerblad heterogene watergang'!$H$17,'Invoerblad heterogene watergang'!$J$17,"")))))))))</f>
        <v>0.3</v>
      </c>
      <c r="C237" s="23" t="str">
        <f>IF(A237&lt;='Invoerblad heterogene watergang'!$H$9,'Invoerblad heterogene watergang'!$K$9,IF(A237&lt;='Invoerblad heterogene watergang'!$H$10,'Invoerblad heterogene watergang'!$K$10,IF(A237&lt;='Invoerblad heterogene watergang'!$H$11,'Invoerblad heterogene watergang'!$K$11,IF(A237&lt;='Invoerblad heterogene watergang'!$H$12,'Invoerblad heterogene watergang'!$K$12,IF(A237&lt;='Invoerblad heterogene watergang'!$H$13,'Invoerblad heterogene watergang'!$K$13,IF(A237&lt;='Invoerblad heterogene watergang'!$H$14,'Invoerblad heterogene watergang'!$K$14,IF(A237&lt;='Invoerblad heterogene watergang'!$H$15,'Invoerblad heterogene watergang'!$K$15,IF(A237&lt;='Invoerblad heterogene watergang'!$H$16,'Invoerblad heterogene watergang'!$K$16,IF(A237&lt;='Invoerblad heterogene watergang'!$H$17,'Invoerblad heterogene watergang'!$K$17,"")))))))))</f>
        <v>30 - Grasachtigen en ondergedoken soorten</v>
      </c>
      <c r="D237" s="23">
        <f t="shared" si="3"/>
        <v>30</v>
      </c>
      <c r="E237" s="23">
        <f>'Invoerblad heterogene watergang'!$F$9</f>
        <v>1.5</v>
      </c>
      <c r="F237" s="23">
        <f>'Invoerblad heterogene watergang'!$E$9</f>
        <v>1.2</v>
      </c>
      <c r="G237" s="23">
        <f>'Invoerblad heterogene watergang'!$B$9</f>
        <v>1.2</v>
      </c>
      <c r="H237" s="23">
        <f>'Invoerblad heterogene watergang'!$C$9</f>
        <v>1</v>
      </c>
      <c r="I237" s="23">
        <f>IF(B237="","",IF(A237&lt;='Invoerblad heterogene watergang'!$H$9,'Invoerblad heterogene watergang'!$N$9,IF(A237&lt;='Invoerblad heterogene watergang'!$H$10,'Invoerblad heterogene watergang'!$N$10,IF(A237&lt;='Invoerblad heterogene watergang'!$H$11,'Invoerblad heterogene watergang'!$N$11,IF(A237&lt;='Invoerblad heterogene watergang'!$H$12,'Invoerblad heterogene watergang'!$N$12,IF(A237&lt;='Invoerblad heterogene watergang'!$H$13,'Invoerblad heterogene watergang'!$N$13,IF(A237&lt;='Invoerblad heterogene watergang'!$H$14,'Invoerblad heterogene watergang'!$N$14,IF(A237&lt;='Invoerblad heterogene watergang'!$H$15,'Invoerblad heterogene watergang'!$N$15,IF(A237&lt;='Invoerblad heterogene watergang'!$H$16,'Invoerblad heterogene watergang'!$N$16,IF(A237&lt;='Invoerblad heterogene watergang'!$H$17,'Invoerblad heterogene watergang'!$N$17,""))))))))))</f>
        <v>1</v>
      </c>
      <c r="J237" s="23" t="str">
        <f>IF(A237&lt;='Invoerblad heterogene watergang'!$H$9,'Invoerblad heterogene watergang'!$O$9,IF(A237&lt;='Invoerblad heterogene watergang'!$H$10,'Invoerblad heterogene watergang'!$O$10,IF(A237&lt;='Invoerblad heterogene watergang'!$H$11,'Invoerblad heterogene watergang'!$O$11,IF(A237&lt;='Invoerblad heterogene watergang'!$H$12,'Invoerblad heterogene watergang'!$O$12,IF(A237&lt;='Invoerblad heterogene watergang'!$H$13,'Invoerblad heterogene watergang'!$O$13,IF(A237&lt;='Invoerblad heterogene watergang'!$H$14,'Invoerblad heterogene watergang'!$O$14,IF(A237&lt;='Invoerblad heterogene watergang'!$H$15,'Invoerblad heterogene watergang'!$O$15,IF(A237&lt;='Invoerblad heterogene watergang'!$H$16,'Invoerblad heterogene watergang'!$O$16,IF(A237&lt;='Invoerblad heterogene watergang'!$H$17,'Invoerblad heterogene watergang'!$O$17,"")))))))))</f>
        <v>Nee</v>
      </c>
      <c r="K237" s="23">
        <f>(IF(A237&lt;='Invoerblad heterogene watergang'!$H$9,'Invoerblad heterogene watergang'!$L$9,IF(A237&lt;='Invoerblad heterogene watergang'!$H$10,'Invoerblad heterogene watergang'!$L$10,IF(A237&lt;='Invoerblad heterogene watergang'!$H$11,'Invoerblad heterogene watergang'!$L$11,IF(A237&lt;='Invoerblad heterogene watergang'!$H$12,'Invoerblad heterogene watergang'!$L$12,IF(A237&lt;='Invoerblad heterogene watergang'!$H$13,'Invoerblad heterogene watergang'!$L$13,IF(A237&lt;='Invoerblad heterogene watergang'!$H$14,'Invoerblad heterogene watergang'!$L$14,IF(A237&lt;='Invoerblad heterogene watergang'!$H$15,'Invoerblad heterogene watergang'!$L$15,IF(A237&lt;='Invoerblad heterogene watergang'!$H$16,'Invoerblad heterogene watergang'!$L$16,IF(A237&lt;='Invoerblad heterogene watergang'!$H$17,'Invoerblad heterogene watergang'!$L$17,""))))))))))</f>
        <v>100</v>
      </c>
      <c r="L237" s="23" t="str">
        <f>(IF(A237&lt;='Invoerblad heterogene watergang'!$H$9,'Invoerblad heterogene watergang'!$M$9,IF(A237&lt;='Invoerblad heterogene watergang'!$H$10,'Invoerblad heterogene watergang'!$M$10,IF(A237&lt;='Invoerblad heterogene watergang'!$H$11,'Invoerblad heterogene watergang'!$M$11,IF(A237&lt;='Invoerblad heterogene watergang'!$H$12,'Invoerblad heterogene watergang'!$M$12,IF(A237&lt;='Invoerblad heterogene watergang'!$H$13,'Invoerblad heterogene watergang'!$M$13,IF(A237&lt;='Invoerblad heterogene watergang'!$H$14,'Invoerblad heterogene watergang'!$M$14,IF(A237&lt;='Invoerblad heterogene watergang'!$H$15,'Invoerblad heterogene watergang'!$M$15,IF(A237&lt;='Invoerblad heterogene watergang'!$H$16,'Invoerblad heterogene watergang'!$M$16,IF(A237&lt;='Invoerblad heterogene watergang'!$H$17,'Invoerblad heterogene watergang'!$M$17,""))))))))))</f>
        <v>Begroeiing volgt bodemverloop</v>
      </c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67"/>
      <c r="AD237" s="23"/>
      <c r="AE237" s="23"/>
    </row>
    <row r="238" spans="1:31" s="103" customFormat="1" x14ac:dyDescent="0.35">
      <c r="A238" s="24">
        <f>IF(A237="","",IF((A237+1)&gt;MAX('Invoerblad heterogene watergang'!$H$9:$H$17),"",'Uitgebreide invoer'!A237+(MAX('Invoerblad heterogene watergang'!$H$9:$H$17)/1000)))</f>
        <v>163.79999999999978</v>
      </c>
      <c r="B238" s="23">
        <f>IF(A238&lt;='Invoerblad heterogene watergang'!$H$9,'Invoerblad heterogene watergang'!$J$9,IF(A238&lt;='Invoerblad heterogene watergang'!$H$10,'Invoerblad heterogene watergang'!$J$10,IF(A238&lt;='Invoerblad heterogene watergang'!$H$11,'Invoerblad heterogene watergang'!$J$11,IF(A238&lt;='Invoerblad heterogene watergang'!$H$12,'Invoerblad heterogene watergang'!$J$12,IF(A238&lt;='Invoerblad heterogene watergang'!$H$13,'Invoerblad heterogene watergang'!$J$13,IF(A238&lt;='Invoerblad heterogene watergang'!$H$14,'Invoerblad heterogene watergang'!$J$14,IF(A238&lt;='Invoerblad heterogene watergang'!$H$15,'Invoerblad heterogene watergang'!$J$15,IF(A238&lt;='Invoerblad heterogene watergang'!$H$16,'Invoerblad heterogene watergang'!$J$16,IF(A238&lt;='Invoerblad heterogene watergang'!$H$17,'Invoerblad heterogene watergang'!$J$17,"")))))))))</f>
        <v>0.3</v>
      </c>
      <c r="C238" s="23" t="str">
        <f>IF(A238&lt;='Invoerblad heterogene watergang'!$H$9,'Invoerblad heterogene watergang'!$K$9,IF(A238&lt;='Invoerblad heterogene watergang'!$H$10,'Invoerblad heterogene watergang'!$K$10,IF(A238&lt;='Invoerblad heterogene watergang'!$H$11,'Invoerblad heterogene watergang'!$K$11,IF(A238&lt;='Invoerblad heterogene watergang'!$H$12,'Invoerblad heterogene watergang'!$K$12,IF(A238&lt;='Invoerblad heterogene watergang'!$H$13,'Invoerblad heterogene watergang'!$K$13,IF(A238&lt;='Invoerblad heterogene watergang'!$H$14,'Invoerblad heterogene watergang'!$K$14,IF(A238&lt;='Invoerblad heterogene watergang'!$H$15,'Invoerblad heterogene watergang'!$K$15,IF(A238&lt;='Invoerblad heterogene watergang'!$H$16,'Invoerblad heterogene watergang'!$K$16,IF(A238&lt;='Invoerblad heterogene watergang'!$H$17,'Invoerblad heterogene watergang'!$K$17,"")))))))))</f>
        <v>30 - Grasachtigen en ondergedoken soorten</v>
      </c>
      <c r="D238" s="23">
        <f t="shared" si="3"/>
        <v>30</v>
      </c>
      <c r="E238" s="23">
        <f>'Invoerblad heterogene watergang'!$F$9</f>
        <v>1.5</v>
      </c>
      <c r="F238" s="23">
        <f>'Invoerblad heterogene watergang'!$E$9</f>
        <v>1.2</v>
      </c>
      <c r="G238" s="23">
        <f>'Invoerblad heterogene watergang'!$B$9</f>
        <v>1.2</v>
      </c>
      <c r="H238" s="23">
        <f>'Invoerblad heterogene watergang'!$C$9</f>
        <v>1</v>
      </c>
      <c r="I238" s="23">
        <f>IF(B238="","",IF(A238&lt;='Invoerblad heterogene watergang'!$H$9,'Invoerblad heterogene watergang'!$N$9,IF(A238&lt;='Invoerblad heterogene watergang'!$H$10,'Invoerblad heterogene watergang'!$N$10,IF(A238&lt;='Invoerblad heterogene watergang'!$H$11,'Invoerblad heterogene watergang'!$N$11,IF(A238&lt;='Invoerblad heterogene watergang'!$H$12,'Invoerblad heterogene watergang'!$N$12,IF(A238&lt;='Invoerblad heterogene watergang'!$H$13,'Invoerblad heterogene watergang'!$N$13,IF(A238&lt;='Invoerblad heterogene watergang'!$H$14,'Invoerblad heterogene watergang'!$N$14,IF(A238&lt;='Invoerblad heterogene watergang'!$H$15,'Invoerblad heterogene watergang'!$N$15,IF(A238&lt;='Invoerblad heterogene watergang'!$H$16,'Invoerblad heterogene watergang'!$N$16,IF(A238&lt;='Invoerblad heterogene watergang'!$H$17,'Invoerblad heterogene watergang'!$N$17,""))))))))))</f>
        <v>1</v>
      </c>
      <c r="J238" s="23" t="str">
        <f>IF(A238&lt;='Invoerblad heterogene watergang'!$H$9,'Invoerblad heterogene watergang'!$O$9,IF(A238&lt;='Invoerblad heterogene watergang'!$H$10,'Invoerblad heterogene watergang'!$O$10,IF(A238&lt;='Invoerblad heterogene watergang'!$H$11,'Invoerblad heterogene watergang'!$O$11,IF(A238&lt;='Invoerblad heterogene watergang'!$H$12,'Invoerblad heterogene watergang'!$O$12,IF(A238&lt;='Invoerblad heterogene watergang'!$H$13,'Invoerblad heterogene watergang'!$O$13,IF(A238&lt;='Invoerblad heterogene watergang'!$H$14,'Invoerblad heterogene watergang'!$O$14,IF(A238&lt;='Invoerblad heterogene watergang'!$H$15,'Invoerblad heterogene watergang'!$O$15,IF(A238&lt;='Invoerblad heterogene watergang'!$H$16,'Invoerblad heterogene watergang'!$O$16,IF(A238&lt;='Invoerblad heterogene watergang'!$H$17,'Invoerblad heterogene watergang'!$O$17,"")))))))))</f>
        <v>Nee</v>
      </c>
      <c r="K238" s="23">
        <f>(IF(A238&lt;='Invoerblad heterogene watergang'!$H$9,'Invoerblad heterogene watergang'!$L$9,IF(A238&lt;='Invoerblad heterogene watergang'!$H$10,'Invoerblad heterogene watergang'!$L$10,IF(A238&lt;='Invoerblad heterogene watergang'!$H$11,'Invoerblad heterogene watergang'!$L$11,IF(A238&lt;='Invoerblad heterogene watergang'!$H$12,'Invoerblad heterogene watergang'!$L$12,IF(A238&lt;='Invoerblad heterogene watergang'!$H$13,'Invoerblad heterogene watergang'!$L$13,IF(A238&lt;='Invoerblad heterogene watergang'!$H$14,'Invoerblad heterogene watergang'!$L$14,IF(A238&lt;='Invoerblad heterogene watergang'!$H$15,'Invoerblad heterogene watergang'!$L$15,IF(A238&lt;='Invoerblad heterogene watergang'!$H$16,'Invoerblad heterogene watergang'!$L$16,IF(A238&lt;='Invoerblad heterogene watergang'!$H$17,'Invoerblad heterogene watergang'!$L$17,""))))))))))</f>
        <v>100</v>
      </c>
      <c r="L238" s="23" t="str">
        <f>(IF(A238&lt;='Invoerblad heterogene watergang'!$H$9,'Invoerblad heterogene watergang'!$M$9,IF(A238&lt;='Invoerblad heterogene watergang'!$H$10,'Invoerblad heterogene watergang'!$M$10,IF(A238&lt;='Invoerblad heterogene watergang'!$H$11,'Invoerblad heterogene watergang'!$M$11,IF(A238&lt;='Invoerblad heterogene watergang'!$H$12,'Invoerblad heterogene watergang'!$M$12,IF(A238&lt;='Invoerblad heterogene watergang'!$H$13,'Invoerblad heterogene watergang'!$M$13,IF(A238&lt;='Invoerblad heterogene watergang'!$H$14,'Invoerblad heterogene watergang'!$M$14,IF(A238&lt;='Invoerblad heterogene watergang'!$H$15,'Invoerblad heterogene watergang'!$M$15,IF(A238&lt;='Invoerblad heterogene watergang'!$H$16,'Invoerblad heterogene watergang'!$M$16,IF(A238&lt;='Invoerblad heterogene watergang'!$H$17,'Invoerblad heterogene watergang'!$M$17,""))))))))))</f>
        <v>Begroeiing volgt bodemverloop</v>
      </c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67"/>
      <c r="AD238" s="23"/>
      <c r="AE238" s="23"/>
    </row>
    <row r="239" spans="1:31" s="103" customFormat="1" x14ac:dyDescent="0.35">
      <c r="A239" s="24">
        <f>IF(A238="","",IF((A238+1)&gt;MAX('Invoerblad heterogene watergang'!$H$9:$H$17),"",'Uitgebreide invoer'!A238+(MAX('Invoerblad heterogene watergang'!$H$9:$H$17)/1000)))</f>
        <v>164.49999999999977</v>
      </c>
      <c r="B239" s="23">
        <f>IF(A239&lt;='Invoerblad heterogene watergang'!$H$9,'Invoerblad heterogene watergang'!$J$9,IF(A239&lt;='Invoerblad heterogene watergang'!$H$10,'Invoerblad heterogene watergang'!$J$10,IF(A239&lt;='Invoerblad heterogene watergang'!$H$11,'Invoerblad heterogene watergang'!$J$11,IF(A239&lt;='Invoerblad heterogene watergang'!$H$12,'Invoerblad heterogene watergang'!$J$12,IF(A239&lt;='Invoerblad heterogene watergang'!$H$13,'Invoerblad heterogene watergang'!$J$13,IF(A239&lt;='Invoerblad heterogene watergang'!$H$14,'Invoerblad heterogene watergang'!$J$14,IF(A239&lt;='Invoerblad heterogene watergang'!$H$15,'Invoerblad heterogene watergang'!$J$15,IF(A239&lt;='Invoerblad heterogene watergang'!$H$16,'Invoerblad heterogene watergang'!$J$16,IF(A239&lt;='Invoerblad heterogene watergang'!$H$17,'Invoerblad heterogene watergang'!$J$17,"")))))))))</f>
        <v>0.3</v>
      </c>
      <c r="C239" s="23" t="str">
        <f>IF(A239&lt;='Invoerblad heterogene watergang'!$H$9,'Invoerblad heterogene watergang'!$K$9,IF(A239&lt;='Invoerblad heterogene watergang'!$H$10,'Invoerblad heterogene watergang'!$K$10,IF(A239&lt;='Invoerblad heterogene watergang'!$H$11,'Invoerblad heterogene watergang'!$K$11,IF(A239&lt;='Invoerblad heterogene watergang'!$H$12,'Invoerblad heterogene watergang'!$K$12,IF(A239&lt;='Invoerblad heterogene watergang'!$H$13,'Invoerblad heterogene watergang'!$K$13,IF(A239&lt;='Invoerblad heterogene watergang'!$H$14,'Invoerblad heterogene watergang'!$K$14,IF(A239&lt;='Invoerblad heterogene watergang'!$H$15,'Invoerblad heterogene watergang'!$K$15,IF(A239&lt;='Invoerblad heterogene watergang'!$H$16,'Invoerblad heterogene watergang'!$K$16,IF(A239&lt;='Invoerblad heterogene watergang'!$H$17,'Invoerblad heterogene watergang'!$K$17,"")))))))))</f>
        <v>30 - Grasachtigen en ondergedoken soorten</v>
      </c>
      <c r="D239" s="23">
        <f t="shared" si="3"/>
        <v>30</v>
      </c>
      <c r="E239" s="23">
        <f>'Invoerblad heterogene watergang'!$F$9</f>
        <v>1.5</v>
      </c>
      <c r="F239" s="23">
        <f>'Invoerblad heterogene watergang'!$E$9</f>
        <v>1.2</v>
      </c>
      <c r="G239" s="23">
        <f>'Invoerblad heterogene watergang'!$B$9</f>
        <v>1.2</v>
      </c>
      <c r="H239" s="23">
        <f>'Invoerblad heterogene watergang'!$C$9</f>
        <v>1</v>
      </c>
      <c r="I239" s="23">
        <f>IF(B239="","",IF(A239&lt;='Invoerblad heterogene watergang'!$H$9,'Invoerblad heterogene watergang'!$N$9,IF(A239&lt;='Invoerblad heterogene watergang'!$H$10,'Invoerblad heterogene watergang'!$N$10,IF(A239&lt;='Invoerblad heterogene watergang'!$H$11,'Invoerblad heterogene watergang'!$N$11,IF(A239&lt;='Invoerblad heterogene watergang'!$H$12,'Invoerblad heterogene watergang'!$N$12,IF(A239&lt;='Invoerblad heterogene watergang'!$H$13,'Invoerblad heterogene watergang'!$N$13,IF(A239&lt;='Invoerblad heterogene watergang'!$H$14,'Invoerblad heterogene watergang'!$N$14,IF(A239&lt;='Invoerblad heterogene watergang'!$H$15,'Invoerblad heterogene watergang'!$N$15,IF(A239&lt;='Invoerblad heterogene watergang'!$H$16,'Invoerblad heterogene watergang'!$N$16,IF(A239&lt;='Invoerblad heterogene watergang'!$H$17,'Invoerblad heterogene watergang'!$N$17,""))))))))))</f>
        <v>1</v>
      </c>
      <c r="J239" s="23" t="str">
        <f>IF(A239&lt;='Invoerblad heterogene watergang'!$H$9,'Invoerblad heterogene watergang'!$O$9,IF(A239&lt;='Invoerblad heterogene watergang'!$H$10,'Invoerblad heterogene watergang'!$O$10,IF(A239&lt;='Invoerblad heterogene watergang'!$H$11,'Invoerblad heterogene watergang'!$O$11,IF(A239&lt;='Invoerblad heterogene watergang'!$H$12,'Invoerblad heterogene watergang'!$O$12,IF(A239&lt;='Invoerblad heterogene watergang'!$H$13,'Invoerblad heterogene watergang'!$O$13,IF(A239&lt;='Invoerblad heterogene watergang'!$H$14,'Invoerblad heterogene watergang'!$O$14,IF(A239&lt;='Invoerblad heterogene watergang'!$H$15,'Invoerblad heterogene watergang'!$O$15,IF(A239&lt;='Invoerblad heterogene watergang'!$H$16,'Invoerblad heterogene watergang'!$O$16,IF(A239&lt;='Invoerblad heterogene watergang'!$H$17,'Invoerblad heterogene watergang'!$O$17,"")))))))))</f>
        <v>Nee</v>
      </c>
      <c r="K239" s="23">
        <f>(IF(A239&lt;='Invoerblad heterogene watergang'!$H$9,'Invoerblad heterogene watergang'!$L$9,IF(A239&lt;='Invoerblad heterogene watergang'!$H$10,'Invoerblad heterogene watergang'!$L$10,IF(A239&lt;='Invoerblad heterogene watergang'!$H$11,'Invoerblad heterogene watergang'!$L$11,IF(A239&lt;='Invoerblad heterogene watergang'!$H$12,'Invoerblad heterogene watergang'!$L$12,IF(A239&lt;='Invoerblad heterogene watergang'!$H$13,'Invoerblad heterogene watergang'!$L$13,IF(A239&lt;='Invoerblad heterogene watergang'!$H$14,'Invoerblad heterogene watergang'!$L$14,IF(A239&lt;='Invoerblad heterogene watergang'!$H$15,'Invoerblad heterogene watergang'!$L$15,IF(A239&lt;='Invoerblad heterogene watergang'!$H$16,'Invoerblad heterogene watergang'!$L$16,IF(A239&lt;='Invoerblad heterogene watergang'!$H$17,'Invoerblad heterogene watergang'!$L$17,""))))))))))</f>
        <v>100</v>
      </c>
      <c r="L239" s="23" t="str">
        <f>(IF(A239&lt;='Invoerblad heterogene watergang'!$H$9,'Invoerblad heterogene watergang'!$M$9,IF(A239&lt;='Invoerblad heterogene watergang'!$H$10,'Invoerblad heterogene watergang'!$M$10,IF(A239&lt;='Invoerblad heterogene watergang'!$H$11,'Invoerblad heterogene watergang'!$M$11,IF(A239&lt;='Invoerblad heterogene watergang'!$H$12,'Invoerblad heterogene watergang'!$M$12,IF(A239&lt;='Invoerblad heterogene watergang'!$H$13,'Invoerblad heterogene watergang'!$M$13,IF(A239&lt;='Invoerblad heterogene watergang'!$H$14,'Invoerblad heterogene watergang'!$M$14,IF(A239&lt;='Invoerblad heterogene watergang'!$H$15,'Invoerblad heterogene watergang'!$M$15,IF(A239&lt;='Invoerblad heterogene watergang'!$H$16,'Invoerblad heterogene watergang'!$M$16,IF(A239&lt;='Invoerblad heterogene watergang'!$H$17,'Invoerblad heterogene watergang'!$M$17,""))))))))))</f>
        <v>Begroeiing volgt bodemverloop</v>
      </c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67"/>
      <c r="AD239" s="23"/>
      <c r="AE239" s="23"/>
    </row>
    <row r="240" spans="1:31" s="103" customFormat="1" x14ac:dyDescent="0.35">
      <c r="A240" s="24">
        <f>IF(A239="","",IF((A239+1)&gt;MAX('Invoerblad heterogene watergang'!$H$9:$H$17),"",'Uitgebreide invoer'!A239+(MAX('Invoerblad heterogene watergang'!$H$9:$H$17)/1000)))</f>
        <v>165.19999999999976</v>
      </c>
      <c r="B240" s="23">
        <f>IF(A240&lt;='Invoerblad heterogene watergang'!$H$9,'Invoerblad heterogene watergang'!$J$9,IF(A240&lt;='Invoerblad heterogene watergang'!$H$10,'Invoerblad heterogene watergang'!$J$10,IF(A240&lt;='Invoerblad heterogene watergang'!$H$11,'Invoerblad heterogene watergang'!$J$11,IF(A240&lt;='Invoerblad heterogene watergang'!$H$12,'Invoerblad heterogene watergang'!$J$12,IF(A240&lt;='Invoerblad heterogene watergang'!$H$13,'Invoerblad heterogene watergang'!$J$13,IF(A240&lt;='Invoerblad heterogene watergang'!$H$14,'Invoerblad heterogene watergang'!$J$14,IF(A240&lt;='Invoerblad heterogene watergang'!$H$15,'Invoerblad heterogene watergang'!$J$15,IF(A240&lt;='Invoerblad heterogene watergang'!$H$16,'Invoerblad heterogene watergang'!$J$16,IF(A240&lt;='Invoerblad heterogene watergang'!$H$17,'Invoerblad heterogene watergang'!$J$17,"")))))))))</f>
        <v>0.3</v>
      </c>
      <c r="C240" s="23" t="str">
        <f>IF(A240&lt;='Invoerblad heterogene watergang'!$H$9,'Invoerblad heterogene watergang'!$K$9,IF(A240&lt;='Invoerblad heterogene watergang'!$H$10,'Invoerblad heterogene watergang'!$K$10,IF(A240&lt;='Invoerblad heterogene watergang'!$H$11,'Invoerblad heterogene watergang'!$K$11,IF(A240&lt;='Invoerblad heterogene watergang'!$H$12,'Invoerblad heterogene watergang'!$K$12,IF(A240&lt;='Invoerblad heterogene watergang'!$H$13,'Invoerblad heterogene watergang'!$K$13,IF(A240&lt;='Invoerblad heterogene watergang'!$H$14,'Invoerblad heterogene watergang'!$K$14,IF(A240&lt;='Invoerblad heterogene watergang'!$H$15,'Invoerblad heterogene watergang'!$K$15,IF(A240&lt;='Invoerblad heterogene watergang'!$H$16,'Invoerblad heterogene watergang'!$K$16,IF(A240&lt;='Invoerblad heterogene watergang'!$H$17,'Invoerblad heterogene watergang'!$K$17,"")))))))))</f>
        <v>30 - Grasachtigen en ondergedoken soorten</v>
      </c>
      <c r="D240" s="23">
        <f t="shared" si="3"/>
        <v>30</v>
      </c>
      <c r="E240" s="23">
        <f>'Invoerblad heterogene watergang'!$F$9</f>
        <v>1.5</v>
      </c>
      <c r="F240" s="23">
        <f>'Invoerblad heterogene watergang'!$E$9</f>
        <v>1.2</v>
      </c>
      <c r="G240" s="23">
        <f>'Invoerblad heterogene watergang'!$B$9</f>
        <v>1.2</v>
      </c>
      <c r="H240" s="23">
        <f>'Invoerblad heterogene watergang'!$C$9</f>
        <v>1</v>
      </c>
      <c r="I240" s="23">
        <f>IF(B240="","",IF(A240&lt;='Invoerblad heterogene watergang'!$H$9,'Invoerblad heterogene watergang'!$N$9,IF(A240&lt;='Invoerblad heterogene watergang'!$H$10,'Invoerblad heterogene watergang'!$N$10,IF(A240&lt;='Invoerblad heterogene watergang'!$H$11,'Invoerblad heterogene watergang'!$N$11,IF(A240&lt;='Invoerblad heterogene watergang'!$H$12,'Invoerblad heterogene watergang'!$N$12,IF(A240&lt;='Invoerblad heterogene watergang'!$H$13,'Invoerblad heterogene watergang'!$N$13,IF(A240&lt;='Invoerblad heterogene watergang'!$H$14,'Invoerblad heterogene watergang'!$N$14,IF(A240&lt;='Invoerblad heterogene watergang'!$H$15,'Invoerblad heterogene watergang'!$N$15,IF(A240&lt;='Invoerblad heterogene watergang'!$H$16,'Invoerblad heterogene watergang'!$N$16,IF(A240&lt;='Invoerblad heterogene watergang'!$H$17,'Invoerblad heterogene watergang'!$N$17,""))))))))))</f>
        <v>1</v>
      </c>
      <c r="J240" s="23" t="str">
        <f>IF(A240&lt;='Invoerblad heterogene watergang'!$H$9,'Invoerblad heterogene watergang'!$O$9,IF(A240&lt;='Invoerblad heterogene watergang'!$H$10,'Invoerblad heterogene watergang'!$O$10,IF(A240&lt;='Invoerblad heterogene watergang'!$H$11,'Invoerblad heterogene watergang'!$O$11,IF(A240&lt;='Invoerblad heterogene watergang'!$H$12,'Invoerblad heterogene watergang'!$O$12,IF(A240&lt;='Invoerblad heterogene watergang'!$H$13,'Invoerblad heterogene watergang'!$O$13,IF(A240&lt;='Invoerblad heterogene watergang'!$H$14,'Invoerblad heterogene watergang'!$O$14,IF(A240&lt;='Invoerblad heterogene watergang'!$H$15,'Invoerblad heterogene watergang'!$O$15,IF(A240&lt;='Invoerblad heterogene watergang'!$H$16,'Invoerblad heterogene watergang'!$O$16,IF(A240&lt;='Invoerblad heterogene watergang'!$H$17,'Invoerblad heterogene watergang'!$O$17,"")))))))))</f>
        <v>Nee</v>
      </c>
      <c r="K240" s="23">
        <f>(IF(A240&lt;='Invoerblad heterogene watergang'!$H$9,'Invoerblad heterogene watergang'!$L$9,IF(A240&lt;='Invoerblad heterogene watergang'!$H$10,'Invoerblad heterogene watergang'!$L$10,IF(A240&lt;='Invoerblad heterogene watergang'!$H$11,'Invoerblad heterogene watergang'!$L$11,IF(A240&lt;='Invoerblad heterogene watergang'!$H$12,'Invoerblad heterogene watergang'!$L$12,IF(A240&lt;='Invoerblad heterogene watergang'!$H$13,'Invoerblad heterogene watergang'!$L$13,IF(A240&lt;='Invoerblad heterogene watergang'!$H$14,'Invoerblad heterogene watergang'!$L$14,IF(A240&lt;='Invoerblad heterogene watergang'!$H$15,'Invoerblad heterogene watergang'!$L$15,IF(A240&lt;='Invoerblad heterogene watergang'!$H$16,'Invoerblad heterogene watergang'!$L$16,IF(A240&lt;='Invoerblad heterogene watergang'!$H$17,'Invoerblad heterogene watergang'!$L$17,""))))))))))</f>
        <v>100</v>
      </c>
      <c r="L240" s="23" t="str">
        <f>(IF(A240&lt;='Invoerblad heterogene watergang'!$H$9,'Invoerblad heterogene watergang'!$M$9,IF(A240&lt;='Invoerblad heterogene watergang'!$H$10,'Invoerblad heterogene watergang'!$M$10,IF(A240&lt;='Invoerblad heterogene watergang'!$H$11,'Invoerblad heterogene watergang'!$M$11,IF(A240&lt;='Invoerblad heterogene watergang'!$H$12,'Invoerblad heterogene watergang'!$M$12,IF(A240&lt;='Invoerblad heterogene watergang'!$H$13,'Invoerblad heterogene watergang'!$M$13,IF(A240&lt;='Invoerblad heterogene watergang'!$H$14,'Invoerblad heterogene watergang'!$M$14,IF(A240&lt;='Invoerblad heterogene watergang'!$H$15,'Invoerblad heterogene watergang'!$M$15,IF(A240&lt;='Invoerblad heterogene watergang'!$H$16,'Invoerblad heterogene watergang'!$M$16,IF(A240&lt;='Invoerblad heterogene watergang'!$H$17,'Invoerblad heterogene watergang'!$M$17,""))))))))))</f>
        <v>Begroeiing volgt bodemverloop</v>
      </c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67"/>
      <c r="AD240" s="23"/>
      <c r="AE240" s="23"/>
    </row>
    <row r="241" spans="1:31" s="103" customFormat="1" x14ac:dyDescent="0.35">
      <c r="A241" s="24">
        <f>IF(A240="","",IF((A240+1)&gt;MAX('Invoerblad heterogene watergang'!$H$9:$H$17),"",'Uitgebreide invoer'!A240+(MAX('Invoerblad heterogene watergang'!$H$9:$H$17)/1000)))</f>
        <v>165.89999999999975</v>
      </c>
      <c r="B241" s="23">
        <f>IF(A241&lt;='Invoerblad heterogene watergang'!$H$9,'Invoerblad heterogene watergang'!$J$9,IF(A241&lt;='Invoerblad heterogene watergang'!$H$10,'Invoerblad heterogene watergang'!$J$10,IF(A241&lt;='Invoerblad heterogene watergang'!$H$11,'Invoerblad heterogene watergang'!$J$11,IF(A241&lt;='Invoerblad heterogene watergang'!$H$12,'Invoerblad heterogene watergang'!$J$12,IF(A241&lt;='Invoerblad heterogene watergang'!$H$13,'Invoerblad heterogene watergang'!$J$13,IF(A241&lt;='Invoerblad heterogene watergang'!$H$14,'Invoerblad heterogene watergang'!$J$14,IF(A241&lt;='Invoerblad heterogene watergang'!$H$15,'Invoerblad heterogene watergang'!$J$15,IF(A241&lt;='Invoerblad heterogene watergang'!$H$16,'Invoerblad heterogene watergang'!$J$16,IF(A241&lt;='Invoerblad heterogene watergang'!$H$17,'Invoerblad heterogene watergang'!$J$17,"")))))))))</f>
        <v>0.3</v>
      </c>
      <c r="C241" s="23" t="str">
        <f>IF(A241&lt;='Invoerblad heterogene watergang'!$H$9,'Invoerblad heterogene watergang'!$K$9,IF(A241&lt;='Invoerblad heterogene watergang'!$H$10,'Invoerblad heterogene watergang'!$K$10,IF(A241&lt;='Invoerblad heterogene watergang'!$H$11,'Invoerblad heterogene watergang'!$K$11,IF(A241&lt;='Invoerblad heterogene watergang'!$H$12,'Invoerblad heterogene watergang'!$K$12,IF(A241&lt;='Invoerblad heterogene watergang'!$H$13,'Invoerblad heterogene watergang'!$K$13,IF(A241&lt;='Invoerblad heterogene watergang'!$H$14,'Invoerblad heterogene watergang'!$K$14,IF(A241&lt;='Invoerblad heterogene watergang'!$H$15,'Invoerblad heterogene watergang'!$K$15,IF(A241&lt;='Invoerblad heterogene watergang'!$H$16,'Invoerblad heterogene watergang'!$K$16,IF(A241&lt;='Invoerblad heterogene watergang'!$H$17,'Invoerblad heterogene watergang'!$K$17,"")))))))))</f>
        <v>30 - Grasachtigen en ondergedoken soorten</v>
      </c>
      <c r="D241" s="23">
        <f t="shared" si="3"/>
        <v>30</v>
      </c>
      <c r="E241" s="23">
        <f>'Invoerblad heterogene watergang'!$F$9</f>
        <v>1.5</v>
      </c>
      <c r="F241" s="23">
        <f>'Invoerblad heterogene watergang'!$E$9</f>
        <v>1.2</v>
      </c>
      <c r="G241" s="23">
        <f>'Invoerblad heterogene watergang'!$B$9</f>
        <v>1.2</v>
      </c>
      <c r="H241" s="23">
        <f>'Invoerblad heterogene watergang'!$C$9</f>
        <v>1</v>
      </c>
      <c r="I241" s="23">
        <f>IF(B241="","",IF(A241&lt;='Invoerblad heterogene watergang'!$H$9,'Invoerblad heterogene watergang'!$N$9,IF(A241&lt;='Invoerblad heterogene watergang'!$H$10,'Invoerblad heterogene watergang'!$N$10,IF(A241&lt;='Invoerblad heterogene watergang'!$H$11,'Invoerblad heterogene watergang'!$N$11,IF(A241&lt;='Invoerblad heterogene watergang'!$H$12,'Invoerblad heterogene watergang'!$N$12,IF(A241&lt;='Invoerblad heterogene watergang'!$H$13,'Invoerblad heterogene watergang'!$N$13,IF(A241&lt;='Invoerblad heterogene watergang'!$H$14,'Invoerblad heterogene watergang'!$N$14,IF(A241&lt;='Invoerblad heterogene watergang'!$H$15,'Invoerblad heterogene watergang'!$N$15,IF(A241&lt;='Invoerblad heterogene watergang'!$H$16,'Invoerblad heterogene watergang'!$N$16,IF(A241&lt;='Invoerblad heterogene watergang'!$H$17,'Invoerblad heterogene watergang'!$N$17,""))))))))))</f>
        <v>1</v>
      </c>
      <c r="J241" s="23" t="str">
        <f>IF(A241&lt;='Invoerblad heterogene watergang'!$H$9,'Invoerblad heterogene watergang'!$O$9,IF(A241&lt;='Invoerblad heterogene watergang'!$H$10,'Invoerblad heterogene watergang'!$O$10,IF(A241&lt;='Invoerblad heterogene watergang'!$H$11,'Invoerblad heterogene watergang'!$O$11,IF(A241&lt;='Invoerblad heterogene watergang'!$H$12,'Invoerblad heterogene watergang'!$O$12,IF(A241&lt;='Invoerblad heterogene watergang'!$H$13,'Invoerblad heterogene watergang'!$O$13,IF(A241&lt;='Invoerblad heterogene watergang'!$H$14,'Invoerblad heterogene watergang'!$O$14,IF(A241&lt;='Invoerblad heterogene watergang'!$H$15,'Invoerblad heterogene watergang'!$O$15,IF(A241&lt;='Invoerblad heterogene watergang'!$H$16,'Invoerblad heterogene watergang'!$O$16,IF(A241&lt;='Invoerblad heterogene watergang'!$H$17,'Invoerblad heterogene watergang'!$O$17,"")))))))))</f>
        <v>Nee</v>
      </c>
      <c r="K241" s="23">
        <f>(IF(A241&lt;='Invoerblad heterogene watergang'!$H$9,'Invoerblad heterogene watergang'!$L$9,IF(A241&lt;='Invoerblad heterogene watergang'!$H$10,'Invoerblad heterogene watergang'!$L$10,IF(A241&lt;='Invoerblad heterogene watergang'!$H$11,'Invoerblad heterogene watergang'!$L$11,IF(A241&lt;='Invoerblad heterogene watergang'!$H$12,'Invoerblad heterogene watergang'!$L$12,IF(A241&lt;='Invoerblad heterogene watergang'!$H$13,'Invoerblad heterogene watergang'!$L$13,IF(A241&lt;='Invoerblad heterogene watergang'!$H$14,'Invoerblad heterogene watergang'!$L$14,IF(A241&lt;='Invoerblad heterogene watergang'!$H$15,'Invoerblad heterogene watergang'!$L$15,IF(A241&lt;='Invoerblad heterogene watergang'!$H$16,'Invoerblad heterogene watergang'!$L$16,IF(A241&lt;='Invoerblad heterogene watergang'!$H$17,'Invoerblad heterogene watergang'!$L$17,""))))))))))</f>
        <v>100</v>
      </c>
      <c r="L241" s="23" t="str">
        <f>(IF(A241&lt;='Invoerblad heterogene watergang'!$H$9,'Invoerblad heterogene watergang'!$M$9,IF(A241&lt;='Invoerblad heterogene watergang'!$H$10,'Invoerblad heterogene watergang'!$M$10,IF(A241&lt;='Invoerblad heterogene watergang'!$H$11,'Invoerblad heterogene watergang'!$M$11,IF(A241&lt;='Invoerblad heterogene watergang'!$H$12,'Invoerblad heterogene watergang'!$M$12,IF(A241&lt;='Invoerblad heterogene watergang'!$H$13,'Invoerblad heterogene watergang'!$M$13,IF(A241&lt;='Invoerblad heterogene watergang'!$H$14,'Invoerblad heterogene watergang'!$M$14,IF(A241&lt;='Invoerblad heterogene watergang'!$H$15,'Invoerblad heterogene watergang'!$M$15,IF(A241&lt;='Invoerblad heterogene watergang'!$H$16,'Invoerblad heterogene watergang'!$M$16,IF(A241&lt;='Invoerblad heterogene watergang'!$H$17,'Invoerblad heterogene watergang'!$M$17,""))))))))))</f>
        <v>Begroeiing volgt bodemverloop</v>
      </c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67"/>
      <c r="AD241" s="23"/>
      <c r="AE241" s="23"/>
    </row>
    <row r="242" spans="1:31" s="103" customFormat="1" x14ac:dyDescent="0.35">
      <c r="A242" s="24">
        <f>IF(A241="","",IF((A241+1)&gt;MAX('Invoerblad heterogene watergang'!$H$9:$H$17),"",'Uitgebreide invoer'!A241+(MAX('Invoerblad heterogene watergang'!$H$9:$H$17)/1000)))</f>
        <v>166.59999999999974</v>
      </c>
      <c r="B242" s="23">
        <f>IF(A242&lt;='Invoerblad heterogene watergang'!$H$9,'Invoerblad heterogene watergang'!$J$9,IF(A242&lt;='Invoerblad heterogene watergang'!$H$10,'Invoerblad heterogene watergang'!$J$10,IF(A242&lt;='Invoerblad heterogene watergang'!$H$11,'Invoerblad heterogene watergang'!$J$11,IF(A242&lt;='Invoerblad heterogene watergang'!$H$12,'Invoerblad heterogene watergang'!$J$12,IF(A242&lt;='Invoerblad heterogene watergang'!$H$13,'Invoerblad heterogene watergang'!$J$13,IF(A242&lt;='Invoerblad heterogene watergang'!$H$14,'Invoerblad heterogene watergang'!$J$14,IF(A242&lt;='Invoerblad heterogene watergang'!$H$15,'Invoerblad heterogene watergang'!$J$15,IF(A242&lt;='Invoerblad heterogene watergang'!$H$16,'Invoerblad heterogene watergang'!$J$16,IF(A242&lt;='Invoerblad heterogene watergang'!$H$17,'Invoerblad heterogene watergang'!$J$17,"")))))))))</f>
        <v>0.3</v>
      </c>
      <c r="C242" s="23" t="str">
        <f>IF(A242&lt;='Invoerblad heterogene watergang'!$H$9,'Invoerblad heterogene watergang'!$K$9,IF(A242&lt;='Invoerblad heterogene watergang'!$H$10,'Invoerblad heterogene watergang'!$K$10,IF(A242&lt;='Invoerblad heterogene watergang'!$H$11,'Invoerblad heterogene watergang'!$K$11,IF(A242&lt;='Invoerblad heterogene watergang'!$H$12,'Invoerblad heterogene watergang'!$K$12,IF(A242&lt;='Invoerblad heterogene watergang'!$H$13,'Invoerblad heterogene watergang'!$K$13,IF(A242&lt;='Invoerblad heterogene watergang'!$H$14,'Invoerblad heterogene watergang'!$K$14,IF(A242&lt;='Invoerblad heterogene watergang'!$H$15,'Invoerblad heterogene watergang'!$K$15,IF(A242&lt;='Invoerblad heterogene watergang'!$H$16,'Invoerblad heterogene watergang'!$K$16,IF(A242&lt;='Invoerblad heterogene watergang'!$H$17,'Invoerblad heterogene watergang'!$K$17,"")))))))))</f>
        <v>30 - Grasachtigen en ondergedoken soorten</v>
      </c>
      <c r="D242" s="23">
        <f t="shared" si="3"/>
        <v>30</v>
      </c>
      <c r="E242" s="23">
        <f>'Invoerblad heterogene watergang'!$F$9</f>
        <v>1.5</v>
      </c>
      <c r="F242" s="23">
        <f>'Invoerblad heterogene watergang'!$E$9</f>
        <v>1.2</v>
      </c>
      <c r="G242" s="23">
        <f>'Invoerblad heterogene watergang'!$B$9</f>
        <v>1.2</v>
      </c>
      <c r="H242" s="23">
        <f>'Invoerblad heterogene watergang'!$C$9</f>
        <v>1</v>
      </c>
      <c r="I242" s="23">
        <f>IF(B242="","",IF(A242&lt;='Invoerblad heterogene watergang'!$H$9,'Invoerblad heterogene watergang'!$N$9,IF(A242&lt;='Invoerblad heterogene watergang'!$H$10,'Invoerblad heterogene watergang'!$N$10,IF(A242&lt;='Invoerblad heterogene watergang'!$H$11,'Invoerblad heterogene watergang'!$N$11,IF(A242&lt;='Invoerblad heterogene watergang'!$H$12,'Invoerblad heterogene watergang'!$N$12,IF(A242&lt;='Invoerblad heterogene watergang'!$H$13,'Invoerblad heterogene watergang'!$N$13,IF(A242&lt;='Invoerblad heterogene watergang'!$H$14,'Invoerblad heterogene watergang'!$N$14,IF(A242&lt;='Invoerblad heterogene watergang'!$H$15,'Invoerblad heterogene watergang'!$N$15,IF(A242&lt;='Invoerblad heterogene watergang'!$H$16,'Invoerblad heterogene watergang'!$N$16,IF(A242&lt;='Invoerblad heterogene watergang'!$H$17,'Invoerblad heterogene watergang'!$N$17,""))))))))))</f>
        <v>1</v>
      </c>
      <c r="J242" s="23" t="str">
        <f>IF(A242&lt;='Invoerblad heterogene watergang'!$H$9,'Invoerblad heterogene watergang'!$O$9,IF(A242&lt;='Invoerblad heterogene watergang'!$H$10,'Invoerblad heterogene watergang'!$O$10,IF(A242&lt;='Invoerblad heterogene watergang'!$H$11,'Invoerblad heterogene watergang'!$O$11,IF(A242&lt;='Invoerblad heterogene watergang'!$H$12,'Invoerblad heterogene watergang'!$O$12,IF(A242&lt;='Invoerblad heterogene watergang'!$H$13,'Invoerblad heterogene watergang'!$O$13,IF(A242&lt;='Invoerblad heterogene watergang'!$H$14,'Invoerblad heterogene watergang'!$O$14,IF(A242&lt;='Invoerblad heterogene watergang'!$H$15,'Invoerblad heterogene watergang'!$O$15,IF(A242&lt;='Invoerblad heterogene watergang'!$H$16,'Invoerblad heterogene watergang'!$O$16,IF(A242&lt;='Invoerblad heterogene watergang'!$H$17,'Invoerblad heterogene watergang'!$O$17,"")))))))))</f>
        <v>Nee</v>
      </c>
      <c r="K242" s="23">
        <f>(IF(A242&lt;='Invoerblad heterogene watergang'!$H$9,'Invoerblad heterogene watergang'!$L$9,IF(A242&lt;='Invoerblad heterogene watergang'!$H$10,'Invoerblad heterogene watergang'!$L$10,IF(A242&lt;='Invoerblad heterogene watergang'!$H$11,'Invoerblad heterogene watergang'!$L$11,IF(A242&lt;='Invoerblad heterogene watergang'!$H$12,'Invoerblad heterogene watergang'!$L$12,IF(A242&lt;='Invoerblad heterogene watergang'!$H$13,'Invoerblad heterogene watergang'!$L$13,IF(A242&lt;='Invoerblad heterogene watergang'!$H$14,'Invoerblad heterogene watergang'!$L$14,IF(A242&lt;='Invoerblad heterogene watergang'!$H$15,'Invoerblad heterogene watergang'!$L$15,IF(A242&lt;='Invoerblad heterogene watergang'!$H$16,'Invoerblad heterogene watergang'!$L$16,IF(A242&lt;='Invoerblad heterogene watergang'!$H$17,'Invoerblad heterogene watergang'!$L$17,""))))))))))</f>
        <v>100</v>
      </c>
      <c r="L242" s="23" t="str">
        <f>(IF(A242&lt;='Invoerblad heterogene watergang'!$H$9,'Invoerblad heterogene watergang'!$M$9,IF(A242&lt;='Invoerblad heterogene watergang'!$H$10,'Invoerblad heterogene watergang'!$M$10,IF(A242&lt;='Invoerblad heterogene watergang'!$H$11,'Invoerblad heterogene watergang'!$M$11,IF(A242&lt;='Invoerblad heterogene watergang'!$H$12,'Invoerblad heterogene watergang'!$M$12,IF(A242&lt;='Invoerblad heterogene watergang'!$H$13,'Invoerblad heterogene watergang'!$M$13,IF(A242&lt;='Invoerblad heterogene watergang'!$H$14,'Invoerblad heterogene watergang'!$M$14,IF(A242&lt;='Invoerblad heterogene watergang'!$H$15,'Invoerblad heterogene watergang'!$M$15,IF(A242&lt;='Invoerblad heterogene watergang'!$H$16,'Invoerblad heterogene watergang'!$M$16,IF(A242&lt;='Invoerblad heterogene watergang'!$H$17,'Invoerblad heterogene watergang'!$M$17,""))))))))))</f>
        <v>Begroeiing volgt bodemverloop</v>
      </c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67"/>
      <c r="AD242" s="23"/>
      <c r="AE242" s="23"/>
    </row>
    <row r="243" spans="1:31" s="103" customFormat="1" x14ac:dyDescent="0.35">
      <c r="A243" s="24">
        <f>IF(A242="","",IF((A242+1)&gt;MAX('Invoerblad heterogene watergang'!$H$9:$H$17),"",'Uitgebreide invoer'!A242+(MAX('Invoerblad heterogene watergang'!$H$9:$H$17)/1000)))</f>
        <v>167.29999999999973</v>
      </c>
      <c r="B243" s="23">
        <f>IF(A243&lt;='Invoerblad heterogene watergang'!$H$9,'Invoerblad heterogene watergang'!$J$9,IF(A243&lt;='Invoerblad heterogene watergang'!$H$10,'Invoerblad heterogene watergang'!$J$10,IF(A243&lt;='Invoerblad heterogene watergang'!$H$11,'Invoerblad heterogene watergang'!$J$11,IF(A243&lt;='Invoerblad heterogene watergang'!$H$12,'Invoerblad heterogene watergang'!$J$12,IF(A243&lt;='Invoerblad heterogene watergang'!$H$13,'Invoerblad heterogene watergang'!$J$13,IF(A243&lt;='Invoerblad heterogene watergang'!$H$14,'Invoerblad heterogene watergang'!$J$14,IF(A243&lt;='Invoerblad heterogene watergang'!$H$15,'Invoerblad heterogene watergang'!$J$15,IF(A243&lt;='Invoerblad heterogene watergang'!$H$16,'Invoerblad heterogene watergang'!$J$16,IF(A243&lt;='Invoerblad heterogene watergang'!$H$17,'Invoerblad heterogene watergang'!$J$17,"")))))))))</f>
        <v>0.3</v>
      </c>
      <c r="C243" s="23" t="str">
        <f>IF(A243&lt;='Invoerblad heterogene watergang'!$H$9,'Invoerblad heterogene watergang'!$K$9,IF(A243&lt;='Invoerblad heterogene watergang'!$H$10,'Invoerblad heterogene watergang'!$K$10,IF(A243&lt;='Invoerblad heterogene watergang'!$H$11,'Invoerblad heterogene watergang'!$K$11,IF(A243&lt;='Invoerblad heterogene watergang'!$H$12,'Invoerblad heterogene watergang'!$K$12,IF(A243&lt;='Invoerblad heterogene watergang'!$H$13,'Invoerblad heterogene watergang'!$K$13,IF(A243&lt;='Invoerblad heterogene watergang'!$H$14,'Invoerblad heterogene watergang'!$K$14,IF(A243&lt;='Invoerblad heterogene watergang'!$H$15,'Invoerblad heterogene watergang'!$K$15,IF(A243&lt;='Invoerblad heterogene watergang'!$H$16,'Invoerblad heterogene watergang'!$K$16,IF(A243&lt;='Invoerblad heterogene watergang'!$H$17,'Invoerblad heterogene watergang'!$K$17,"")))))))))</f>
        <v>30 - Grasachtigen en ondergedoken soorten</v>
      </c>
      <c r="D243" s="23">
        <f t="shared" si="3"/>
        <v>30</v>
      </c>
      <c r="E243" s="23">
        <f>'Invoerblad heterogene watergang'!$F$9</f>
        <v>1.5</v>
      </c>
      <c r="F243" s="23">
        <f>'Invoerblad heterogene watergang'!$E$9</f>
        <v>1.2</v>
      </c>
      <c r="G243" s="23">
        <f>'Invoerblad heterogene watergang'!$B$9</f>
        <v>1.2</v>
      </c>
      <c r="H243" s="23">
        <f>'Invoerblad heterogene watergang'!$C$9</f>
        <v>1</v>
      </c>
      <c r="I243" s="23">
        <f>IF(B243="","",IF(A243&lt;='Invoerblad heterogene watergang'!$H$9,'Invoerblad heterogene watergang'!$N$9,IF(A243&lt;='Invoerblad heterogene watergang'!$H$10,'Invoerblad heterogene watergang'!$N$10,IF(A243&lt;='Invoerblad heterogene watergang'!$H$11,'Invoerblad heterogene watergang'!$N$11,IF(A243&lt;='Invoerblad heterogene watergang'!$H$12,'Invoerblad heterogene watergang'!$N$12,IF(A243&lt;='Invoerblad heterogene watergang'!$H$13,'Invoerblad heterogene watergang'!$N$13,IF(A243&lt;='Invoerblad heterogene watergang'!$H$14,'Invoerblad heterogene watergang'!$N$14,IF(A243&lt;='Invoerblad heterogene watergang'!$H$15,'Invoerblad heterogene watergang'!$N$15,IF(A243&lt;='Invoerblad heterogene watergang'!$H$16,'Invoerblad heterogene watergang'!$N$16,IF(A243&lt;='Invoerblad heterogene watergang'!$H$17,'Invoerblad heterogene watergang'!$N$17,""))))))))))</f>
        <v>1</v>
      </c>
      <c r="J243" s="23" t="str">
        <f>IF(A243&lt;='Invoerblad heterogene watergang'!$H$9,'Invoerblad heterogene watergang'!$O$9,IF(A243&lt;='Invoerblad heterogene watergang'!$H$10,'Invoerblad heterogene watergang'!$O$10,IF(A243&lt;='Invoerblad heterogene watergang'!$H$11,'Invoerblad heterogene watergang'!$O$11,IF(A243&lt;='Invoerblad heterogene watergang'!$H$12,'Invoerblad heterogene watergang'!$O$12,IF(A243&lt;='Invoerblad heterogene watergang'!$H$13,'Invoerblad heterogene watergang'!$O$13,IF(A243&lt;='Invoerblad heterogene watergang'!$H$14,'Invoerblad heterogene watergang'!$O$14,IF(A243&lt;='Invoerblad heterogene watergang'!$H$15,'Invoerblad heterogene watergang'!$O$15,IF(A243&lt;='Invoerblad heterogene watergang'!$H$16,'Invoerblad heterogene watergang'!$O$16,IF(A243&lt;='Invoerblad heterogene watergang'!$H$17,'Invoerblad heterogene watergang'!$O$17,"")))))))))</f>
        <v>Nee</v>
      </c>
      <c r="K243" s="23">
        <f>(IF(A243&lt;='Invoerblad heterogene watergang'!$H$9,'Invoerblad heterogene watergang'!$L$9,IF(A243&lt;='Invoerblad heterogene watergang'!$H$10,'Invoerblad heterogene watergang'!$L$10,IF(A243&lt;='Invoerblad heterogene watergang'!$H$11,'Invoerblad heterogene watergang'!$L$11,IF(A243&lt;='Invoerblad heterogene watergang'!$H$12,'Invoerblad heterogene watergang'!$L$12,IF(A243&lt;='Invoerblad heterogene watergang'!$H$13,'Invoerblad heterogene watergang'!$L$13,IF(A243&lt;='Invoerblad heterogene watergang'!$H$14,'Invoerblad heterogene watergang'!$L$14,IF(A243&lt;='Invoerblad heterogene watergang'!$H$15,'Invoerblad heterogene watergang'!$L$15,IF(A243&lt;='Invoerblad heterogene watergang'!$H$16,'Invoerblad heterogene watergang'!$L$16,IF(A243&lt;='Invoerblad heterogene watergang'!$H$17,'Invoerblad heterogene watergang'!$L$17,""))))))))))</f>
        <v>100</v>
      </c>
      <c r="L243" s="23" t="str">
        <f>(IF(A243&lt;='Invoerblad heterogene watergang'!$H$9,'Invoerblad heterogene watergang'!$M$9,IF(A243&lt;='Invoerblad heterogene watergang'!$H$10,'Invoerblad heterogene watergang'!$M$10,IF(A243&lt;='Invoerblad heterogene watergang'!$H$11,'Invoerblad heterogene watergang'!$M$11,IF(A243&lt;='Invoerblad heterogene watergang'!$H$12,'Invoerblad heterogene watergang'!$M$12,IF(A243&lt;='Invoerblad heterogene watergang'!$H$13,'Invoerblad heterogene watergang'!$M$13,IF(A243&lt;='Invoerblad heterogene watergang'!$H$14,'Invoerblad heterogene watergang'!$M$14,IF(A243&lt;='Invoerblad heterogene watergang'!$H$15,'Invoerblad heterogene watergang'!$M$15,IF(A243&lt;='Invoerblad heterogene watergang'!$H$16,'Invoerblad heterogene watergang'!$M$16,IF(A243&lt;='Invoerblad heterogene watergang'!$H$17,'Invoerblad heterogene watergang'!$M$17,""))))))))))</f>
        <v>Begroeiing volgt bodemverloop</v>
      </c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67"/>
      <c r="AD243" s="23"/>
      <c r="AE243" s="23"/>
    </row>
    <row r="244" spans="1:31" s="103" customFormat="1" x14ac:dyDescent="0.35">
      <c r="A244" s="24">
        <f>IF(A243="","",IF((A243+1)&gt;MAX('Invoerblad heterogene watergang'!$H$9:$H$17),"",'Uitgebreide invoer'!A243+(MAX('Invoerblad heterogene watergang'!$H$9:$H$17)/1000)))</f>
        <v>167.99999999999972</v>
      </c>
      <c r="B244" s="23">
        <f>IF(A244&lt;='Invoerblad heterogene watergang'!$H$9,'Invoerblad heterogene watergang'!$J$9,IF(A244&lt;='Invoerblad heterogene watergang'!$H$10,'Invoerblad heterogene watergang'!$J$10,IF(A244&lt;='Invoerblad heterogene watergang'!$H$11,'Invoerblad heterogene watergang'!$J$11,IF(A244&lt;='Invoerblad heterogene watergang'!$H$12,'Invoerblad heterogene watergang'!$J$12,IF(A244&lt;='Invoerblad heterogene watergang'!$H$13,'Invoerblad heterogene watergang'!$J$13,IF(A244&lt;='Invoerblad heterogene watergang'!$H$14,'Invoerblad heterogene watergang'!$J$14,IF(A244&lt;='Invoerblad heterogene watergang'!$H$15,'Invoerblad heterogene watergang'!$J$15,IF(A244&lt;='Invoerblad heterogene watergang'!$H$16,'Invoerblad heterogene watergang'!$J$16,IF(A244&lt;='Invoerblad heterogene watergang'!$H$17,'Invoerblad heterogene watergang'!$J$17,"")))))))))</f>
        <v>0.3</v>
      </c>
      <c r="C244" s="23" t="str">
        <f>IF(A244&lt;='Invoerblad heterogene watergang'!$H$9,'Invoerblad heterogene watergang'!$K$9,IF(A244&lt;='Invoerblad heterogene watergang'!$H$10,'Invoerblad heterogene watergang'!$K$10,IF(A244&lt;='Invoerblad heterogene watergang'!$H$11,'Invoerblad heterogene watergang'!$K$11,IF(A244&lt;='Invoerblad heterogene watergang'!$H$12,'Invoerblad heterogene watergang'!$K$12,IF(A244&lt;='Invoerblad heterogene watergang'!$H$13,'Invoerblad heterogene watergang'!$K$13,IF(A244&lt;='Invoerblad heterogene watergang'!$H$14,'Invoerblad heterogene watergang'!$K$14,IF(A244&lt;='Invoerblad heterogene watergang'!$H$15,'Invoerblad heterogene watergang'!$K$15,IF(A244&lt;='Invoerblad heterogene watergang'!$H$16,'Invoerblad heterogene watergang'!$K$16,IF(A244&lt;='Invoerblad heterogene watergang'!$H$17,'Invoerblad heterogene watergang'!$K$17,"")))))))))</f>
        <v>30 - Grasachtigen en ondergedoken soorten</v>
      </c>
      <c r="D244" s="23">
        <f t="shared" si="3"/>
        <v>30</v>
      </c>
      <c r="E244" s="23">
        <f>'Invoerblad heterogene watergang'!$F$9</f>
        <v>1.5</v>
      </c>
      <c r="F244" s="23">
        <f>'Invoerblad heterogene watergang'!$E$9</f>
        <v>1.2</v>
      </c>
      <c r="G244" s="23">
        <f>'Invoerblad heterogene watergang'!$B$9</f>
        <v>1.2</v>
      </c>
      <c r="H244" s="23">
        <f>'Invoerblad heterogene watergang'!$C$9</f>
        <v>1</v>
      </c>
      <c r="I244" s="23">
        <f>IF(B244="","",IF(A244&lt;='Invoerblad heterogene watergang'!$H$9,'Invoerblad heterogene watergang'!$N$9,IF(A244&lt;='Invoerblad heterogene watergang'!$H$10,'Invoerblad heterogene watergang'!$N$10,IF(A244&lt;='Invoerblad heterogene watergang'!$H$11,'Invoerblad heterogene watergang'!$N$11,IF(A244&lt;='Invoerblad heterogene watergang'!$H$12,'Invoerblad heterogene watergang'!$N$12,IF(A244&lt;='Invoerblad heterogene watergang'!$H$13,'Invoerblad heterogene watergang'!$N$13,IF(A244&lt;='Invoerblad heterogene watergang'!$H$14,'Invoerblad heterogene watergang'!$N$14,IF(A244&lt;='Invoerblad heterogene watergang'!$H$15,'Invoerblad heterogene watergang'!$N$15,IF(A244&lt;='Invoerblad heterogene watergang'!$H$16,'Invoerblad heterogene watergang'!$N$16,IF(A244&lt;='Invoerblad heterogene watergang'!$H$17,'Invoerblad heterogene watergang'!$N$17,""))))))))))</f>
        <v>1</v>
      </c>
      <c r="J244" s="23" t="str">
        <f>IF(A244&lt;='Invoerblad heterogene watergang'!$H$9,'Invoerblad heterogene watergang'!$O$9,IF(A244&lt;='Invoerblad heterogene watergang'!$H$10,'Invoerblad heterogene watergang'!$O$10,IF(A244&lt;='Invoerblad heterogene watergang'!$H$11,'Invoerblad heterogene watergang'!$O$11,IF(A244&lt;='Invoerblad heterogene watergang'!$H$12,'Invoerblad heterogene watergang'!$O$12,IF(A244&lt;='Invoerblad heterogene watergang'!$H$13,'Invoerblad heterogene watergang'!$O$13,IF(A244&lt;='Invoerblad heterogene watergang'!$H$14,'Invoerblad heterogene watergang'!$O$14,IF(A244&lt;='Invoerblad heterogene watergang'!$H$15,'Invoerblad heterogene watergang'!$O$15,IF(A244&lt;='Invoerblad heterogene watergang'!$H$16,'Invoerblad heterogene watergang'!$O$16,IF(A244&lt;='Invoerblad heterogene watergang'!$H$17,'Invoerblad heterogene watergang'!$O$17,"")))))))))</f>
        <v>Nee</v>
      </c>
      <c r="K244" s="23">
        <f>(IF(A244&lt;='Invoerblad heterogene watergang'!$H$9,'Invoerblad heterogene watergang'!$L$9,IF(A244&lt;='Invoerblad heterogene watergang'!$H$10,'Invoerblad heterogene watergang'!$L$10,IF(A244&lt;='Invoerblad heterogene watergang'!$H$11,'Invoerblad heterogene watergang'!$L$11,IF(A244&lt;='Invoerblad heterogene watergang'!$H$12,'Invoerblad heterogene watergang'!$L$12,IF(A244&lt;='Invoerblad heterogene watergang'!$H$13,'Invoerblad heterogene watergang'!$L$13,IF(A244&lt;='Invoerblad heterogene watergang'!$H$14,'Invoerblad heterogene watergang'!$L$14,IF(A244&lt;='Invoerblad heterogene watergang'!$H$15,'Invoerblad heterogene watergang'!$L$15,IF(A244&lt;='Invoerblad heterogene watergang'!$H$16,'Invoerblad heterogene watergang'!$L$16,IF(A244&lt;='Invoerblad heterogene watergang'!$H$17,'Invoerblad heterogene watergang'!$L$17,""))))))))))</f>
        <v>100</v>
      </c>
      <c r="L244" s="23" t="str">
        <f>(IF(A244&lt;='Invoerblad heterogene watergang'!$H$9,'Invoerblad heterogene watergang'!$M$9,IF(A244&lt;='Invoerblad heterogene watergang'!$H$10,'Invoerblad heterogene watergang'!$M$10,IF(A244&lt;='Invoerblad heterogene watergang'!$H$11,'Invoerblad heterogene watergang'!$M$11,IF(A244&lt;='Invoerblad heterogene watergang'!$H$12,'Invoerblad heterogene watergang'!$M$12,IF(A244&lt;='Invoerblad heterogene watergang'!$H$13,'Invoerblad heterogene watergang'!$M$13,IF(A244&lt;='Invoerblad heterogene watergang'!$H$14,'Invoerblad heterogene watergang'!$M$14,IF(A244&lt;='Invoerblad heterogene watergang'!$H$15,'Invoerblad heterogene watergang'!$M$15,IF(A244&lt;='Invoerblad heterogene watergang'!$H$16,'Invoerblad heterogene watergang'!$M$16,IF(A244&lt;='Invoerblad heterogene watergang'!$H$17,'Invoerblad heterogene watergang'!$M$17,""))))))))))</f>
        <v>Begroeiing volgt bodemverloop</v>
      </c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67"/>
      <c r="AD244" s="23"/>
      <c r="AE244" s="23"/>
    </row>
    <row r="245" spans="1:31" s="103" customFormat="1" x14ac:dyDescent="0.35">
      <c r="A245" s="24">
        <f>IF(A244="","",IF((A244+1)&gt;MAX('Invoerblad heterogene watergang'!$H$9:$H$17),"",'Uitgebreide invoer'!A244+(MAX('Invoerblad heterogene watergang'!$H$9:$H$17)/1000)))</f>
        <v>168.6999999999997</v>
      </c>
      <c r="B245" s="23">
        <f>IF(A245&lt;='Invoerblad heterogene watergang'!$H$9,'Invoerblad heterogene watergang'!$J$9,IF(A245&lt;='Invoerblad heterogene watergang'!$H$10,'Invoerblad heterogene watergang'!$J$10,IF(A245&lt;='Invoerblad heterogene watergang'!$H$11,'Invoerblad heterogene watergang'!$J$11,IF(A245&lt;='Invoerblad heterogene watergang'!$H$12,'Invoerblad heterogene watergang'!$J$12,IF(A245&lt;='Invoerblad heterogene watergang'!$H$13,'Invoerblad heterogene watergang'!$J$13,IF(A245&lt;='Invoerblad heterogene watergang'!$H$14,'Invoerblad heterogene watergang'!$J$14,IF(A245&lt;='Invoerblad heterogene watergang'!$H$15,'Invoerblad heterogene watergang'!$J$15,IF(A245&lt;='Invoerblad heterogene watergang'!$H$16,'Invoerblad heterogene watergang'!$J$16,IF(A245&lt;='Invoerblad heterogene watergang'!$H$17,'Invoerblad heterogene watergang'!$J$17,"")))))))))</f>
        <v>0.3</v>
      </c>
      <c r="C245" s="23" t="str">
        <f>IF(A245&lt;='Invoerblad heterogene watergang'!$H$9,'Invoerblad heterogene watergang'!$K$9,IF(A245&lt;='Invoerblad heterogene watergang'!$H$10,'Invoerblad heterogene watergang'!$K$10,IF(A245&lt;='Invoerblad heterogene watergang'!$H$11,'Invoerblad heterogene watergang'!$K$11,IF(A245&lt;='Invoerblad heterogene watergang'!$H$12,'Invoerblad heterogene watergang'!$K$12,IF(A245&lt;='Invoerblad heterogene watergang'!$H$13,'Invoerblad heterogene watergang'!$K$13,IF(A245&lt;='Invoerblad heterogene watergang'!$H$14,'Invoerblad heterogene watergang'!$K$14,IF(A245&lt;='Invoerblad heterogene watergang'!$H$15,'Invoerblad heterogene watergang'!$K$15,IF(A245&lt;='Invoerblad heterogene watergang'!$H$16,'Invoerblad heterogene watergang'!$K$16,IF(A245&lt;='Invoerblad heterogene watergang'!$H$17,'Invoerblad heterogene watergang'!$K$17,"")))))))))</f>
        <v>30 - Grasachtigen en ondergedoken soorten</v>
      </c>
      <c r="D245" s="23">
        <f t="shared" si="3"/>
        <v>30</v>
      </c>
      <c r="E245" s="23">
        <f>'Invoerblad heterogene watergang'!$F$9</f>
        <v>1.5</v>
      </c>
      <c r="F245" s="23">
        <f>'Invoerblad heterogene watergang'!$E$9</f>
        <v>1.2</v>
      </c>
      <c r="G245" s="23">
        <f>'Invoerblad heterogene watergang'!$B$9</f>
        <v>1.2</v>
      </c>
      <c r="H245" s="23">
        <f>'Invoerblad heterogene watergang'!$C$9</f>
        <v>1</v>
      </c>
      <c r="I245" s="23">
        <f>IF(B245="","",IF(A245&lt;='Invoerblad heterogene watergang'!$H$9,'Invoerblad heterogene watergang'!$N$9,IF(A245&lt;='Invoerblad heterogene watergang'!$H$10,'Invoerblad heterogene watergang'!$N$10,IF(A245&lt;='Invoerblad heterogene watergang'!$H$11,'Invoerblad heterogene watergang'!$N$11,IF(A245&lt;='Invoerblad heterogene watergang'!$H$12,'Invoerblad heterogene watergang'!$N$12,IF(A245&lt;='Invoerblad heterogene watergang'!$H$13,'Invoerblad heterogene watergang'!$N$13,IF(A245&lt;='Invoerblad heterogene watergang'!$H$14,'Invoerblad heterogene watergang'!$N$14,IF(A245&lt;='Invoerblad heterogene watergang'!$H$15,'Invoerblad heterogene watergang'!$N$15,IF(A245&lt;='Invoerblad heterogene watergang'!$H$16,'Invoerblad heterogene watergang'!$N$16,IF(A245&lt;='Invoerblad heterogene watergang'!$H$17,'Invoerblad heterogene watergang'!$N$17,""))))))))))</f>
        <v>1</v>
      </c>
      <c r="J245" s="23" t="str">
        <f>IF(A245&lt;='Invoerblad heterogene watergang'!$H$9,'Invoerblad heterogene watergang'!$O$9,IF(A245&lt;='Invoerblad heterogene watergang'!$H$10,'Invoerblad heterogene watergang'!$O$10,IF(A245&lt;='Invoerblad heterogene watergang'!$H$11,'Invoerblad heterogene watergang'!$O$11,IF(A245&lt;='Invoerblad heterogene watergang'!$H$12,'Invoerblad heterogene watergang'!$O$12,IF(A245&lt;='Invoerblad heterogene watergang'!$H$13,'Invoerblad heterogene watergang'!$O$13,IF(A245&lt;='Invoerblad heterogene watergang'!$H$14,'Invoerblad heterogene watergang'!$O$14,IF(A245&lt;='Invoerblad heterogene watergang'!$H$15,'Invoerblad heterogene watergang'!$O$15,IF(A245&lt;='Invoerblad heterogene watergang'!$H$16,'Invoerblad heterogene watergang'!$O$16,IF(A245&lt;='Invoerblad heterogene watergang'!$H$17,'Invoerblad heterogene watergang'!$O$17,"")))))))))</f>
        <v>Nee</v>
      </c>
      <c r="K245" s="23">
        <f>(IF(A245&lt;='Invoerblad heterogene watergang'!$H$9,'Invoerblad heterogene watergang'!$L$9,IF(A245&lt;='Invoerblad heterogene watergang'!$H$10,'Invoerblad heterogene watergang'!$L$10,IF(A245&lt;='Invoerblad heterogene watergang'!$H$11,'Invoerblad heterogene watergang'!$L$11,IF(A245&lt;='Invoerblad heterogene watergang'!$H$12,'Invoerblad heterogene watergang'!$L$12,IF(A245&lt;='Invoerblad heterogene watergang'!$H$13,'Invoerblad heterogene watergang'!$L$13,IF(A245&lt;='Invoerblad heterogene watergang'!$H$14,'Invoerblad heterogene watergang'!$L$14,IF(A245&lt;='Invoerblad heterogene watergang'!$H$15,'Invoerblad heterogene watergang'!$L$15,IF(A245&lt;='Invoerblad heterogene watergang'!$H$16,'Invoerblad heterogene watergang'!$L$16,IF(A245&lt;='Invoerblad heterogene watergang'!$H$17,'Invoerblad heterogene watergang'!$L$17,""))))))))))</f>
        <v>100</v>
      </c>
      <c r="L245" s="23" t="str">
        <f>(IF(A245&lt;='Invoerblad heterogene watergang'!$H$9,'Invoerblad heterogene watergang'!$M$9,IF(A245&lt;='Invoerblad heterogene watergang'!$H$10,'Invoerblad heterogene watergang'!$M$10,IF(A245&lt;='Invoerblad heterogene watergang'!$H$11,'Invoerblad heterogene watergang'!$M$11,IF(A245&lt;='Invoerblad heterogene watergang'!$H$12,'Invoerblad heterogene watergang'!$M$12,IF(A245&lt;='Invoerblad heterogene watergang'!$H$13,'Invoerblad heterogene watergang'!$M$13,IF(A245&lt;='Invoerblad heterogene watergang'!$H$14,'Invoerblad heterogene watergang'!$M$14,IF(A245&lt;='Invoerblad heterogene watergang'!$H$15,'Invoerblad heterogene watergang'!$M$15,IF(A245&lt;='Invoerblad heterogene watergang'!$H$16,'Invoerblad heterogene watergang'!$M$16,IF(A245&lt;='Invoerblad heterogene watergang'!$H$17,'Invoerblad heterogene watergang'!$M$17,""))))))))))</f>
        <v>Begroeiing volgt bodemverloop</v>
      </c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67"/>
      <c r="AD245" s="23"/>
      <c r="AE245" s="23"/>
    </row>
    <row r="246" spans="1:31" s="103" customFormat="1" x14ac:dyDescent="0.35">
      <c r="A246" s="24">
        <f>IF(A245="","",IF((A245+1)&gt;MAX('Invoerblad heterogene watergang'!$H$9:$H$17),"",'Uitgebreide invoer'!A245+(MAX('Invoerblad heterogene watergang'!$H$9:$H$17)/1000)))</f>
        <v>169.39999999999969</v>
      </c>
      <c r="B246" s="23">
        <f>IF(A246&lt;='Invoerblad heterogene watergang'!$H$9,'Invoerblad heterogene watergang'!$J$9,IF(A246&lt;='Invoerblad heterogene watergang'!$H$10,'Invoerblad heterogene watergang'!$J$10,IF(A246&lt;='Invoerblad heterogene watergang'!$H$11,'Invoerblad heterogene watergang'!$J$11,IF(A246&lt;='Invoerblad heterogene watergang'!$H$12,'Invoerblad heterogene watergang'!$J$12,IF(A246&lt;='Invoerblad heterogene watergang'!$H$13,'Invoerblad heterogene watergang'!$J$13,IF(A246&lt;='Invoerblad heterogene watergang'!$H$14,'Invoerblad heterogene watergang'!$J$14,IF(A246&lt;='Invoerblad heterogene watergang'!$H$15,'Invoerblad heterogene watergang'!$J$15,IF(A246&lt;='Invoerblad heterogene watergang'!$H$16,'Invoerblad heterogene watergang'!$J$16,IF(A246&lt;='Invoerblad heterogene watergang'!$H$17,'Invoerblad heterogene watergang'!$J$17,"")))))))))</f>
        <v>0.3</v>
      </c>
      <c r="C246" s="23" t="str">
        <f>IF(A246&lt;='Invoerblad heterogene watergang'!$H$9,'Invoerblad heterogene watergang'!$K$9,IF(A246&lt;='Invoerblad heterogene watergang'!$H$10,'Invoerblad heterogene watergang'!$K$10,IF(A246&lt;='Invoerblad heterogene watergang'!$H$11,'Invoerblad heterogene watergang'!$K$11,IF(A246&lt;='Invoerblad heterogene watergang'!$H$12,'Invoerblad heterogene watergang'!$K$12,IF(A246&lt;='Invoerblad heterogene watergang'!$H$13,'Invoerblad heterogene watergang'!$K$13,IF(A246&lt;='Invoerblad heterogene watergang'!$H$14,'Invoerblad heterogene watergang'!$K$14,IF(A246&lt;='Invoerblad heterogene watergang'!$H$15,'Invoerblad heterogene watergang'!$K$15,IF(A246&lt;='Invoerblad heterogene watergang'!$H$16,'Invoerblad heterogene watergang'!$K$16,IF(A246&lt;='Invoerblad heterogene watergang'!$H$17,'Invoerblad heterogene watergang'!$K$17,"")))))))))</f>
        <v>30 - Grasachtigen en ondergedoken soorten</v>
      </c>
      <c r="D246" s="23">
        <f t="shared" si="3"/>
        <v>30</v>
      </c>
      <c r="E246" s="23">
        <f>'Invoerblad heterogene watergang'!$F$9</f>
        <v>1.5</v>
      </c>
      <c r="F246" s="23">
        <f>'Invoerblad heterogene watergang'!$E$9</f>
        <v>1.2</v>
      </c>
      <c r="G246" s="23">
        <f>'Invoerblad heterogene watergang'!$B$9</f>
        <v>1.2</v>
      </c>
      <c r="H246" s="23">
        <f>'Invoerblad heterogene watergang'!$C$9</f>
        <v>1</v>
      </c>
      <c r="I246" s="23">
        <f>IF(B246="","",IF(A246&lt;='Invoerblad heterogene watergang'!$H$9,'Invoerblad heterogene watergang'!$N$9,IF(A246&lt;='Invoerblad heterogene watergang'!$H$10,'Invoerblad heterogene watergang'!$N$10,IF(A246&lt;='Invoerblad heterogene watergang'!$H$11,'Invoerblad heterogene watergang'!$N$11,IF(A246&lt;='Invoerblad heterogene watergang'!$H$12,'Invoerblad heterogene watergang'!$N$12,IF(A246&lt;='Invoerblad heterogene watergang'!$H$13,'Invoerblad heterogene watergang'!$N$13,IF(A246&lt;='Invoerblad heterogene watergang'!$H$14,'Invoerblad heterogene watergang'!$N$14,IF(A246&lt;='Invoerblad heterogene watergang'!$H$15,'Invoerblad heterogene watergang'!$N$15,IF(A246&lt;='Invoerblad heterogene watergang'!$H$16,'Invoerblad heterogene watergang'!$N$16,IF(A246&lt;='Invoerblad heterogene watergang'!$H$17,'Invoerblad heterogene watergang'!$N$17,""))))))))))</f>
        <v>1</v>
      </c>
      <c r="J246" s="23" t="str">
        <f>IF(A246&lt;='Invoerblad heterogene watergang'!$H$9,'Invoerblad heterogene watergang'!$O$9,IF(A246&lt;='Invoerblad heterogene watergang'!$H$10,'Invoerblad heterogene watergang'!$O$10,IF(A246&lt;='Invoerblad heterogene watergang'!$H$11,'Invoerblad heterogene watergang'!$O$11,IF(A246&lt;='Invoerblad heterogene watergang'!$H$12,'Invoerblad heterogene watergang'!$O$12,IF(A246&lt;='Invoerblad heterogene watergang'!$H$13,'Invoerblad heterogene watergang'!$O$13,IF(A246&lt;='Invoerblad heterogene watergang'!$H$14,'Invoerblad heterogene watergang'!$O$14,IF(A246&lt;='Invoerblad heterogene watergang'!$H$15,'Invoerblad heterogene watergang'!$O$15,IF(A246&lt;='Invoerblad heterogene watergang'!$H$16,'Invoerblad heterogene watergang'!$O$16,IF(A246&lt;='Invoerblad heterogene watergang'!$H$17,'Invoerblad heterogene watergang'!$O$17,"")))))))))</f>
        <v>Nee</v>
      </c>
      <c r="K246" s="23">
        <f>(IF(A246&lt;='Invoerblad heterogene watergang'!$H$9,'Invoerblad heterogene watergang'!$L$9,IF(A246&lt;='Invoerblad heterogene watergang'!$H$10,'Invoerblad heterogene watergang'!$L$10,IF(A246&lt;='Invoerblad heterogene watergang'!$H$11,'Invoerblad heterogene watergang'!$L$11,IF(A246&lt;='Invoerblad heterogene watergang'!$H$12,'Invoerblad heterogene watergang'!$L$12,IF(A246&lt;='Invoerblad heterogene watergang'!$H$13,'Invoerblad heterogene watergang'!$L$13,IF(A246&lt;='Invoerblad heterogene watergang'!$H$14,'Invoerblad heterogene watergang'!$L$14,IF(A246&lt;='Invoerblad heterogene watergang'!$H$15,'Invoerblad heterogene watergang'!$L$15,IF(A246&lt;='Invoerblad heterogene watergang'!$H$16,'Invoerblad heterogene watergang'!$L$16,IF(A246&lt;='Invoerblad heterogene watergang'!$H$17,'Invoerblad heterogene watergang'!$L$17,""))))))))))</f>
        <v>100</v>
      </c>
      <c r="L246" s="23" t="str">
        <f>(IF(A246&lt;='Invoerblad heterogene watergang'!$H$9,'Invoerblad heterogene watergang'!$M$9,IF(A246&lt;='Invoerblad heterogene watergang'!$H$10,'Invoerblad heterogene watergang'!$M$10,IF(A246&lt;='Invoerblad heterogene watergang'!$H$11,'Invoerblad heterogene watergang'!$M$11,IF(A246&lt;='Invoerblad heterogene watergang'!$H$12,'Invoerblad heterogene watergang'!$M$12,IF(A246&lt;='Invoerblad heterogene watergang'!$H$13,'Invoerblad heterogene watergang'!$M$13,IF(A246&lt;='Invoerblad heterogene watergang'!$H$14,'Invoerblad heterogene watergang'!$M$14,IF(A246&lt;='Invoerblad heterogene watergang'!$H$15,'Invoerblad heterogene watergang'!$M$15,IF(A246&lt;='Invoerblad heterogene watergang'!$H$16,'Invoerblad heterogene watergang'!$M$16,IF(A246&lt;='Invoerblad heterogene watergang'!$H$17,'Invoerblad heterogene watergang'!$M$17,""))))))))))</f>
        <v>Begroeiing volgt bodemverloop</v>
      </c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67"/>
      <c r="AD246" s="23"/>
      <c r="AE246" s="23"/>
    </row>
    <row r="247" spans="1:31" s="103" customFormat="1" x14ac:dyDescent="0.35">
      <c r="A247" s="24">
        <f>IF(A246="","",IF((A246+1)&gt;MAX('Invoerblad heterogene watergang'!$H$9:$H$17),"",'Uitgebreide invoer'!A246+(MAX('Invoerblad heterogene watergang'!$H$9:$H$17)/1000)))</f>
        <v>170.09999999999968</v>
      </c>
      <c r="B247" s="23">
        <f>IF(A247&lt;='Invoerblad heterogene watergang'!$H$9,'Invoerblad heterogene watergang'!$J$9,IF(A247&lt;='Invoerblad heterogene watergang'!$H$10,'Invoerblad heterogene watergang'!$J$10,IF(A247&lt;='Invoerblad heterogene watergang'!$H$11,'Invoerblad heterogene watergang'!$J$11,IF(A247&lt;='Invoerblad heterogene watergang'!$H$12,'Invoerblad heterogene watergang'!$J$12,IF(A247&lt;='Invoerblad heterogene watergang'!$H$13,'Invoerblad heterogene watergang'!$J$13,IF(A247&lt;='Invoerblad heterogene watergang'!$H$14,'Invoerblad heterogene watergang'!$J$14,IF(A247&lt;='Invoerblad heterogene watergang'!$H$15,'Invoerblad heterogene watergang'!$J$15,IF(A247&lt;='Invoerblad heterogene watergang'!$H$16,'Invoerblad heterogene watergang'!$J$16,IF(A247&lt;='Invoerblad heterogene watergang'!$H$17,'Invoerblad heterogene watergang'!$J$17,"")))))))))</f>
        <v>0.3</v>
      </c>
      <c r="C247" s="23" t="str">
        <f>IF(A247&lt;='Invoerblad heterogene watergang'!$H$9,'Invoerblad heterogene watergang'!$K$9,IF(A247&lt;='Invoerblad heterogene watergang'!$H$10,'Invoerblad heterogene watergang'!$K$10,IF(A247&lt;='Invoerblad heterogene watergang'!$H$11,'Invoerblad heterogene watergang'!$K$11,IF(A247&lt;='Invoerblad heterogene watergang'!$H$12,'Invoerblad heterogene watergang'!$K$12,IF(A247&lt;='Invoerblad heterogene watergang'!$H$13,'Invoerblad heterogene watergang'!$K$13,IF(A247&lt;='Invoerblad heterogene watergang'!$H$14,'Invoerblad heterogene watergang'!$K$14,IF(A247&lt;='Invoerblad heterogene watergang'!$H$15,'Invoerblad heterogene watergang'!$K$15,IF(A247&lt;='Invoerblad heterogene watergang'!$H$16,'Invoerblad heterogene watergang'!$K$16,IF(A247&lt;='Invoerblad heterogene watergang'!$H$17,'Invoerblad heterogene watergang'!$K$17,"")))))))))</f>
        <v>30 - Grasachtigen en ondergedoken soorten</v>
      </c>
      <c r="D247" s="23">
        <f t="shared" si="3"/>
        <v>30</v>
      </c>
      <c r="E247" s="23">
        <f>'Invoerblad heterogene watergang'!$F$9</f>
        <v>1.5</v>
      </c>
      <c r="F247" s="23">
        <f>'Invoerblad heterogene watergang'!$E$9</f>
        <v>1.2</v>
      </c>
      <c r="G247" s="23">
        <f>'Invoerblad heterogene watergang'!$B$9</f>
        <v>1.2</v>
      </c>
      <c r="H247" s="23">
        <f>'Invoerblad heterogene watergang'!$C$9</f>
        <v>1</v>
      </c>
      <c r="I247" s="23">
        <f>IF(B247="","",IF(A247&lt;='Invoerblad heterogene watergang'!$H$9,'Invoerblad heterogene watergang'!$N$9,IF(A247&lt;='Invoerblad heterogene watergang'!$H$10,'Invoerblad heterogene watergang'!$N$10,IF(A247&lt;='Invoerblad heterogene watergang'!$H$11,'Invoerblad heterogene watergang'!$N$11,IF(A247&lt;='Invoerblad heterogene watergang'!$H$12,'Invoerblad heterogene watergang'!$N$12,IF(A247&lt;='Invoerblad heterogene watergang'!$H$13,'Invoerblad heterogene watergang'!$N$13,IF(A247&lt;='Invoerblad heterogene watergang'!$H$14,'Invoerblad heterogene watergang'!$N$14,IF(A247&lt;='Invoerblad heterogene watergang'!$H$15,'Invoerblad heterogene watergang'!$N$15,IF(A247&lt;='Invoerblad heterogene watergang'!$H$16,'Invoerblad heterogene watergang'!$N$16,IF(A247&lt;='Invoerblad heterogene watergang'!$H$17,'Invoerblad heterogene watergang'!$N$17,""))))))))))</f>
        <v>1</v>
      </c>
      <c r="J247" s="23" t="str">
        <f>IF(A247&lt;='Invoerblad heterogene watergang'!$H$9,'Invoerblad heterogene watergang'!$O$9,IF(A247&lt;='Invoerblad heterogene watergang'!$H$10,'Invoerblad heterogene watergang'!$O$10,IF(A247&lt;='Invoerblad heterogene watergang'!$H$11,'Invoerblad heterogene watergang'!$O$11,IF(A247&lt;='Invoerblad heterogene watergang'!$H$12,'Invoerblad heterogene watergang'!$O$12,IF(A247&lt;='Invoerblad heterogene watergang'!$H$13,'Invoerblad heterogene watergang'!$O$13,IF(A247&lt;='Invoerblad heterogene watergang'!$H$14,'Invoerblad heterogene watergang'!$O$14,IF(A247&lt;='Invoerblad heterogene watergang'!$H$15,'Invoerblad heterogene watergang'!$O$15,IF(A247&lt;='Invoerblad heterogene watergang'!$H$16,'Invoerblad heterogene watergang'!$O$16,IF(A247&lt;='Invoerblad heterogene watergang'!$H$17,'Invoerblad heterogene watergang'!$O$17,"")))))))))</f>
        <v>Nee</v>
      </c>
      <c r="K247" s="23">
        <f>(IF(A247&lt;='Invoerblad heterogene watergang'!$H$9,'Invoerblad heterogene watergang'!$L$9,IF(A247&lt;='Invoerblad heterogene watergang'!$H$10,'Invoerblad heterogene watergang'!$L$10,IF(A247&lt;='Invoerblad heterogene watergang'!$H$11,'Invoerblad heterogene watergang'!$L$11,IF(A247&lt;='Invoerblad heterogene watergang'!$H$12,'Invoerblad heterogene watergang'!$L$12,IF(A247&lt;='Invoerblad heterogene watergang'!$H$13,'Invoerblad heterogene watergang'!$L$13,IF(A247&lt;='Invoerblad heterogene watergang'!$H$14,'Invoerblad heterogene watergang'!$L$14,IF(A247&lt;='Invoerblad heterogene watergang'!$H$15,'Invoerblad heterogene watergang'!$L$15,IF(A247&lt;='Invoerblad heterogene watergang'!$H$16,'Invoerblad heterogene watergang'!$L$16,IF(A247&lt;='Invoerblad heterogene watergang'!$H$17,'Invoerblad heterogene watergang'!$L$17,""))))))))))</f>
        <v>100</v>
      </c>
      <c r="L247" s="23" t="str">
        <f>(IF(A247&lt;='Invoerblad heterogene watergang'!$H$9,'Invoerblad heterogene watergang'!$M$9,IF(A247&lt;='Invoerblad heterogene watergang'!$H$10,'Invoerblad heterogene watergang'!$M$10,IF(A247&lt;='Invoerblad heterogene watergang'!$H$11,'Invoerblad heterogene watergang'!$M$11,IF(A247&lt;='Invoerblad heterogene watergang'!$H$12,'Invoerblad heterogene watergang'!$M$12,IF(A247&lt;='Invoerblad heterogene watergang'!$H$13,'Invoerblad heterogene watergang'!$M$13,IF(A247&lt;='Invoerblad heterogene watergang'!$H$14,'Invoerblad heterogene watergang'!$M$14,IF(A247&lt;='Invoerblad heterogene watergang'!$H$15,'Invoerblad heterogene watergang'!$M$15,IF(A247&lt;='Invoerblad heterogene watergang'!$H$16,'Invoerblad heterogene watergang'!$M$16,IF(A247&lt;='Invoerblad heterogene watergang'!$H$17,'Invoerblad heterogene watergang'!$M$17,""))))))))))</f>
        <v>Begroeiing volgt bodemverloop</v>
      </c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67"/>
      <c r="AD247" s="23"/>
      <c r="AE247" s="23"/>
    </row>
    <row r="248" spans="1:31" s="103" customFormat="1" x14ac:dyDescent="0.35">
      <c r="A248" s="24">
        <f>IF(A247="","",IF((A247+1)&gt;MAX('Invoerblad heterogene watergang'!$H$9:$H$17),"",'Uitgebreide invoer'!A247+(MAX('Invoerblad heterogene watergang'!$H$9:$H$17)/1000)))</f>
        <v>170.79999999999967</v>
      </c>
      <c r="B248" s="23">
        <f>IF(A248&lt;='Invoerblad heterogene watergang'!$H$9,'Invoerblad heterogene watergang'!$J$9,IF(A248&lt;='Invoerblad heterogene watergang'!$H$10,'Invoerblad heterogene watergang'!$J$10,IF(A248&lt;='Invoerblad heterogene watergang'!$H$11,'Invoerblad heterogene watergang'!$J$11,IF(A248&lt;='Invoerblad heterogene watergang'!$H$12,'Invoerblad heterogene watergang'!$J$12,IF(A248&lt;='Invoerblad heterogene watergang'!$H$13,'Invoerblad heterogene watergang'!$J$13,IF(A248&lt;='Invoerblad heterogene watergang'!$H$14,'Invoerblad heterogene watergang'!$J$14,IF(A248&lt;='Invoerblad heterogene watergang'!$H$15,'Invoerblad heterogene watergang'!$J$15,IF(A248&lt;='Invoerblad heterogene watergang'!$H$16,'Invoerblad heterogene watergang'!$J$16,IF(A248&lt;='Invoerblad heterogene watergang'!$H$17,'Invoerblad heterogene watergang'!$J$17,"")))))))))</f>
        <v>0.3</v>
      </c>
      <c r="C248" s="23" t="str">
        <f>IF(A248&lt;='Invoerblad heterogene watergang'!$H$9,'Invoerblad heterogene watergang'!$K$9,IF(A248&lt;='Invoerblad heterogene watergang'!$H$10,'Invoerblad heterogene watergang'!$K$10,IF(A248&lt;='Invoerblad heterogene watergang'!$H$11,'Invoerblad heterogene watergang'!$K$11,IF(A248&lt;='Invoerblad heterogene watergang'!$H$12,'Invoerblad heterogene watergang'!$K$12,IF(A248&lt;='Invoerblad heterogene watergang'!$H$13,'Invoerblad heterogene watergang'!$K$13,IF(A248&lt;='Invoerblad heterogene watergang'!$H$14,'Invoerblad heterogene watergang'!$K$14,IF(A248&lt;='Invoerblad heterogene watergang'!$H$15,'Invoerblad heterogene watergang'!$K$15,IF(A248&lt;='Invoerblad heterogene watergang'!$H$16,'Invoerblad heterogene watergang'!$K$16,IF(A248&lt;='Invoerblad heterogene watergang'!$H$17,'Invoerblad heterogene watergang'!$K$17,"")))))))))</f>
        <v>30 - Grasachtigen en ondergedoken soorten</v>
      </c>
      <c r="D248" s="23">
        <f t="shared" si="3"/>
        <v>30</v>
      </c>
      <c r="E248" s="23">
        <f>'Invoerblad heterogene watergang'!$F$9</f>
        <v>1.5</v>
      </c>
      <c r="F248" s="23">
        <f>'Invoerblad heterogene watergang'!$E$9</f>
        <v>1.2</v>
      </c>
      <c r="G248" s="23">
        <f>'Invoerblad heterogene watergang'!$B$9</f>
        <v>1.2</v>
      </c>
      <c r="H248" s="23">
        <f>'Invoerblad heterogene watergang'!$C$9</f>
        <v>1</v>
      </c>
      <c r="I248" s="23">
        <f>IF(B248="","",IF(A248&lt;='Invoerblad heterogene watergang'!$H$9,'Invoerblad heterogene watergang'!$N$9,IF(A248&lt;='Invoerblad heterogene watergang'!$H$10,'Invoerblad heterogene watergang'!$N$10,IF(A248&lt;='Invoerblad heterogene watergang'!$H$11,'Invoerblad heterogene watergang'!$N$11,IF(A248&lt;='Invoerblad heterogene watergang'!$H$12,'Invoerblad heterogene watergang'!$N$12,IF(A248&lt;='Invoerblad heterogene watergang'!$H$13,'Invoerblad heterogene watergang'!$N$13,IF(A248&lt;='Invoerblad heterogene watergang'!$H$14,'Invoerblad heterogene watergang'!$N$14,IF(A248&lt;='Invoerblad heterogene watergang'!$H$15,'Invoerblad heterogene watergang'!$N$15,IF(A248&lt;='Invoerblad heterogene watergang'!$H$16,'Invoerblad heterogene watergang'!$N$16,IF(A248&lt;='Invoerblad heterogene watergang'!$H$17,'Invoerblad heterogene watergang'!$N$17,""))))))))))</f>
        <v>1</v>
      </c>
      <c r="J248" s="23" t="str">
        <f>IF(A248&lt;='Invoerblad heterogene watergang'!$H$9,'Invoerblad heterogene watergang'!$O$9,IF(A248&lt;='Invoerblad heterogene watergang'!$H$10,'Invoerblad heterogene watergang'!$O$10,IF(A248&lt;='Invoerblad heterogene watergang'!$H$11,'Invoerblad heterogene watergang'!$O$11,IF(A248&lt;='Invoerblad heterogene watergang'!$H$12,'Invoerblad heterogene watergang'!$O$12,IF(A248&lt;='Invoerblad heterogene watergang'!$H$13,'Invoerblad heterogene watergang'!$O$13,IF(A248&lt;='Invoerblad heterogene watergang'!$H$14,'Invoerblad heterogene watergang'!$O$14,IF(A248&lt;='Invoerblad heterogene watergang'!$H$15,'Invoerblad heterogene watergang'!$O$15,IF(A248&lt;='Invoerblad heterogene watergang'!$H$16,'Invoerblad heterogene watergang'!$O$16,IF(A248&lt;='Invoerblad heterogene watergang'!$H$17,'Invoerblad heterogene watergang'!$O$17,"")))))))))</f>
        <v>Nee</v>
      </c>
      <c r="K248" s="23">
        <f>(IF(A248&lt;='Invoerblad heterogene watergang'!$H$9,'Invoerblad heterogene watergang'!$L$9,IF(A248&lt;='Invoerblad heterogene watergang'!$H$10,'Invoerblad heterogene watergang'!$L$10,IF(A248&lt;='Invoerblad heterogene watergang'!$H$11,'Invoerblad heterogene watergang'!$L$11,IF(A248&lt;='Invoerblad heterogene watergang'!$H$12,'Invoerblad heterogene watergang'!$L$12,IF(A248&lt;='Invoerblad heterogene watergang'!$H$13,'Invoerblad heterogene watergang'!$L$13,IF(A248&lt;='Invoerblad heterogene watergang'!$H$14,'Invoerblad heterogene watergang'!$L$14,IF(A248&lt;='Invoerblad heterogene watergang'!$H$15,'Invoerblad heterogene watergang'!$L$15,IF(A248&lt;='Invoerblad heterogene watergang'!$H$16,'Invoerblad heterogene watergang'!$L$16,IF(A248&lt;='Invoerblad heterogene watergang'!$H$17,'Invoerblad heterogene watergang'!$L$17,""))))))))))</f>
        <v>100</v>
      </c>
      <c r="L248" s="23" t="str">
        <f>(IF(A248&lt;='Invoerblad heterogene watergang'!$H$9,'Invoerblad heterogene watergang'!$M$9,IF(A248&lt;='Invoerblad heterogene watergang'!$H$10,'Invoerblad heterogene watergang'!$M$10,IF(A248&lt;='Invoerblad heterogene watergang'!$H$11,'Invoerblad heterogene watergang'!$M$11,IF(A248&lt;='Invoerblad heterogene watergang'!$H$12,'Invoerblad heterogene watergang'!$M$12,IF(A248&lt;='Invoerblad heterogene watergang'!$H$13,'Invoerblad heterogene watergang'!$M$13,IF(A248&lt;='Invoerblad heterogene watergang'!$H$14,'Invoerblad heterogene watergang'!$M$14,IF(A248&lt;='Invoerblad heterogene watergang'!$H$15,'Invoerblad heterogene watergang'!$M$15,IF(A248&lt;='Invoerblad heterogene watergang'!$H$16,'Invoerblad heterogene watergang'!$M$16,IF(A248&lt;='Invoerblad heterogene watergang'!$H$17,'Invoerblad heterogene watergang'!$M$17,""))))))))))</f>
        <v>Begroeiing volgt bodemverloop</v>
      </c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67"/>
      <c r="AD248" s="23"/>
      <c r="AE248" s="23"/>
    </row>
    <row r="249" spans="1:31" s="103" customFormat="1" x14ac:dyDescent="0.35">
      <c r="A249" s="24">
        <f>IF(A248="","",IF((A248+1)&gt;MAX('Invoerblad heterogene watergang'!$H$9:$H$17),"",'Uitgebreide invoer'!A248+(MAX('Invoerblad heterogene watergang'!$H$9:$H$17)/1000)))</f>
        <v>171.49999999999966</v>
      </c>
      <c r="B249" s="23">
        <f>IF(A249&lt;='Invoerblad heterogene watergang'!$H$9,'Invoerblad heterogene watergang'!$J$9,IF(A249&lt;='Invoerblad heterogene watergang'!$H$10,'Invoerblad heterogene watergang'!$J$10,IF(A249&lt;='Invoerblad heterogene watergang'!$H$11,'Invoerblad heterogene watergang'!$J$11,IF(A249&lt;='Invoerblad heterogene watergang'!$H$12,'Invoerblad heterogene watergang'!$J$12,IF(A249&lt;='Invoerblad heterogene watergang'!$H$13,'Invoerblad heterogene watergang'!$J$13,IF(A249&lt;='Invoerblad heterogene watergang'!$H$14,'Invoerblad heterogene watergang'!$J$14,IF(A249&lt;='Invoerblad heterogene watergang'!$H$15,'Invoerblad heterogene watergang'!$J$15,IF(A249&lt;='Invoerblad heterogene watergang'!$H$16,'Invoerblad heterogene watergang'!$J$16,IF(A249&lt;='Invoerblad heterogene watergang'!$H$17,'Invoerblad heterogene watergang'!$J$17,"")))))))))</f>
        <v>0.3</v>
      </c>
      <c r="C249" s="23" t="str">
        <f>IF(A249&lt;='Invoerblad heterogene watergang'!$H$9,'Invoerblad heterogene watergang'!$K$9,IF(A249&lt;='Invoerblad heterogene watergang'!$H$10,'Invoerblad heterogene watergang'!$K$10,IF(A249&lt;='Invoerblad heterogene watergang'!$H$11,'Invoerblad heterogene watergang'!$K$11,IF(A249&lt;='Invoerblad heterogene watergang'!$H$12,'Invoerblad heterogene watergang'!$K$12,IF(A249&lt;='Invoerblad heterogene watergang'!$H$13,'Invoerblad heterogene watergang'!$K$13,IF(A249&lt;='Invoerblad heterogene watergang'!$H$14,'Invoerblad heterogene watergang'!$K$14,IF(A249&lt;='Invoerblad heterogene watergang'!$H$15,'Invoerblad heterogene watergang'!$K$15,IF(A249&lt;='Invoerblad heterogene watergang'!$H$16,'Invoerblad heterogene watergang'!$K$16,IF(A249&lt;='Invoerblad heterogene watergang'!$H$17,'Invoerblad heterogene watergang'!$K$17,"")))))))))</f>
        <v>30 - Grasachtigen en ondergedoken soorten</v>
      </c>
      <c r="D249" s="23">
        <f t="shared" si="3"/>
        <v>30</v>
      </c>
      <c r="E249" s="23">
        <f>'Invoerblad heterogene watergang'!$F$9</f>
        <v>1.5</v>
      </c>
      <c r="F249" s="23">
        <f>'Invoerblad heterogene watergang'!$E$9</f>
        <v>1.2</v>
      </c>
      <c r="G249" s="23">
        <f>'Invoerblad heterogene watergang'!$B$9</f>
        <v>1.2</v>
      </c>
      <c r="H249" s="23">
        <f>'Invoerblad heterogene watergang'!$C$9</f>
        <v>1</v>
      </c>
      <c r="I249" s="23">
        <f>IF(B249="","",IF(A249&lt;='Invoerblad heterogene watergang'!$H$9,'Invoerblad heterogene watergang'!$N$9,IF(A249&lt;='Invoerblad heterogene watergang'!$H$10,'Invoerblad heterogene watergang'!$N$10,IF(A249&lt;='Invoerblad heterogene watergang'!$H$11,'Invoerblad heterogene watergang'!$N$11,IF(A249&lt;='Invoerblad heterogene watergang'!$H$12,'Invoerblad heterogene watergang'!$N$12,IF(A249&lt;='Invoerblad heterogene watergang'!$H$13,'Invoerblad heterogene watergang'!$N$13,IF(A249&lt;='Invoerblad heterogene watergang'!$H$14,'Invoerblad heterogene watergang'!$N$14,IF(A249&lt;='Invoerblad heterogene watergang'!$H$15,'Invoerblad heterogene watergang'!$N$15,IF(A249&lt;='Invoerblad heterogene watergang'!$H$16,'Invoerblad heterogene watergang'!$N$16,IF(A249&lt;='Invoerblad heterogene watergang'!$H$17,'Invoerblad heterogene watergang'!$N$17,""))))))))))</f>
        <v>1</v>
      </c>
      <c r="J249" s="23" t="str">
        <f>IF(A249&lt;='Invoerblad heterogene watergang'!$H$9,'Invoerblad heterogene watergang'!$O$9,IF(A249&lt;='Invoerblad heterogene watergang'!$H$10,'Invoerblad heterogene watergang'!$O$10,IF(A249&lt;='Invoerblad heterogene watergang'!$H$11,'Invoerblad heterogene watergang'!$O$11,IF(A249&lt;='Invoerblad heterogene watergang'!$H$12,'Invoerblad heterogene watergang'!$O$12,IF(A249&lt;='Invoerblad heterogene watergang'!$H$13,'Invoerblad heterogene watergang'!$O$13,IF(A249&lt;='Invoerblad heterogene watergang'!$H$14,'Invoerblad heterogene watergang'!$O$14,IF(A249&lt;='Invoerblad heterogene watergang'!$H$15,'Invoerblad heterogene watergang'!$O$15,IF(A249&lt;='Invoerblad heterogene watergang'!$H$16,'Invoerblad heterogene watergang'!$O$16,IF(A249&lt;='Invoerblad heterogene watergang'!$H$17,'Invoerblad heterogene watergang'!$O$17,"")))))))))</f>
        <v>Nee</v>
      </c>
      <c r="K249" s="23">
        <f>(IF(A249&lt;='Invoerblad heterogene watergang'!$H$9,'Invoerblad heterogene watergang'!$L$9,IF(A249&lt;='Invoerblad heterogene watergang'!$H$10,'Invoerblad heterogene watergang'!$L$10,IF(A249&lt;='Invoerblad heterogene watergang'!$H$11,'Invoerblad heterogene watergang'!$L$11,IF(A249&lt;='Invoerblad heterogene watergang'!$H$12,'Invoerblad heterogene watergang'!$L$12,IF(A249&lt;='Invoerblad heterogene watergang'!$H$13,'Invoerblad heterogene watergang'!$L$13,IF(A249&lt;='Invoerblad heterogene watergang'!$H$14,'Invoerblad heterogene watergang'!$L$14,IF(A249&lt;='Invoerblad heterogene watergang'!$H$15,'Invoerblad heterogene watergang'!$L$15,IF(A249&lt;='Invoerblad heterogene watergang'!$H$16,'Invoerblad heterogene watergang'!$L$16,IF(A249&lt;='Invoerblad heterogene watergang'!$H$17,'Invoerblad heterogene watergang'!$L$17,""))))))))))</f>
        <v>100</v>
      </c>
      <c r="L249" s="23" t="str">
        <f>(IF(A249&lt;='Invoerblad heterogene watergang'!$H$9,'Invoerblad heterogene watergang'!$M$9,IF(A249&lt;='Invoerblad heterogene watergang'!$H$10,'Invoerblad heterogene watergang'!$M$10,IF(A249&lt;='Invoerblad heterogene watergang'!$H$11,'Invoerblad heterogene watergang'!$M$11,IF(A249&lt;='Invoerblad heterogene watergang'!$H$12,'Invoerblad heterogene watergang'!$M$12,IF(A249&lt;='Invoerblad heterogene watergang'!$H$13,'Invoerblad heterogene watergang'!$M$13,IF(A249&lt;='Invoerblad heterogene watergang'!$H$14,'Invoerblad heterogene watergang'!$M$14,IF(A249&lt;='Invoerblad heterogene watergang'!$H$15,'Invoerblad heterogene watergang'!$M$15,IF(A249&lt;='Invoerblad heterogene watergang'!$H$16,'Invoerblad heterogene watergang'!$M$16,IF(A249&lt;='Invoerblad heterogene watergang'!$H$17,'Invoerblad heterogene watergang'!$M$17,""))))))))))</f>
        <v>Begroeiing volgt bodemverloop</v>
      </c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67"/>
      <c r="AD249" s="23"/>
      <c r="AE249" s="23"/>
    </row>
    <row r="250" spans="1:31" s="103" customFormat="1" x14ac:dyDescent="0.35">
      <c r="A250" s="24">
        <f>IF(A249="","",IF((A249+1)&gt;MAX('Invoerblad heterogene watergang'!$H$9:$H$17),"",'Uitgebreide invoer'!A249+(MAX('Invoerblad heterogene watergang'!$H$9:$H$17)/1000)))</f>
        <v>172.19999999999965</v>
      </c>
      <c r="B250" s="23">
        <f>IF(A250&lt;='Invoerblad heterogene watergang'!$H$9,'Invoerblad heterogene watergang'!$J$9,IF(A250&lt;='Invoerblad heterogene watergang'!$H$10,'Invoerblad heterogene watergang'!$J$10,IF(A250&lt;='Invoerblad heterogene watergang'!$H$11,'Invoerblad heterogene watergang'!$J$11,IF(A250&lt;='Invoerblad heterogene watergang'!$H$12,'Invoerblad heterogene watergang'!$J$12,IF(A250&lt;='Invoerblad heterogene watergang'!$H$13,'Invoerblad heterogene watergang'!$J$13,IF(A250&lt;='Invoerblad heterogene watergang'!$H$14,'Invoerblad heterogene watergang'!$J$14,IF(A250&lt;='Invoerblad heterogene watergang'!$H$15,'Invoerblad heterogene watergang'!$J$15,IF(A250&lt;='Invoerblad heterogene watergang'!$H$16,'Invoerblad heterogene watergang'!$J$16,IF(A250&lt;='Invoerblad heterogene watergang'!$H$17,'Invoerblad heterogene watergang'!$J$17,"")))))))))</f>
        <v>0.3</v>
      </c>
      <c r="C250" s="23" t="str">
        <f>IF(A250&lt;='Invoerblad heterogene watergang'!$H$9,'Invoerblad heterogene watergang'!$K$9,IF(A250&lt;='Invoerblad heterogene watergang'!$H$10,'Invoerblad heterogene watergang'!$K$10,IF(A250&lt;='Invoerblad heterogene watergang'!$H$11,'Invoerblad heterogene watergang'!$K$11,IF(A250&lt;='Invoerblad heterogene watergang'!$H$12,'Invoerblad heterogene watergang'!$K$12,IF(A250&lt;='Invoerblad heterogene watergang'!$H$13,'Invoerblad heterogene watergang'!$K$13,IF(A250&lt;='Invoerblad heterogene watergang'!$H$14,'Invoerblad heterogene watergang'!$K$14,IF(A250&lt;='Invoerblad heterogene watergang'!$H$15,'Invoerblad heterogene watergang'!$K$15,IF(A250&lt;='Invoerblad heterogene watergang'!$H$16,'Invoerblad heterogene watergang'!$K$16,IF(A250&lt;='Invoerblad heterogene watergang'!$H$17,'Invoerblad heterogene watergang'!$K$17,"")))))))))</f>
        <v>30 - Grasachtigen en ondergedoken soorten</v>
      </c>
      <c r="D250" s="23">
        <f t="shared" si="3"/>
        <v>30</v>
      </c>
      <c r="E250" s="23">
        <f>'Invoerblad heterogene watergang'!$F$9</f>
        <v>1.5</v>
      </c>
      <c r="F250" s="23">
        <f>'Invoerblad heterogene watergang'!$E$9</f>
        <v>1.2</v>
      </c>
      <c r="G250" s="23">
        <f>'Invoerblad heterogene watergang'!$B$9</f>
        <v>1.2</v>
      </c>
      <c r="H250" s="23">
        <f>'Invoerblad heterogene watergang'!$C$9</f>
        <v>1</v>
      </c>
      <c r="I250" s="23">
        <f>IF(B250="","",IF(A250&lt;='Invoerblad heterogene watergang'!$H$9,'Invoerblad heterogene watergang'!$N$9,IF(A250&lt;='Invoerblad heterogene watergang'!$H$10,'Invoerblad heterogene watergang'!$N$10,IF(A250&lt;='Invoerblad heterogene watergang'!$H$11,'Invoerblad heterogene watergang'!$N$11,IF(A250&lt;='Invoerblad heterogene watergang'!$H$12,'Invoerblad heterogene watergang'!$N$12,IF(A250&lt;='Invoerblad heterogene watergang'!$H$13,'Invoerblad heterogene watergang'!$N$13,IF(A250&lt;='Invoerblad heterogene watergang'!$H$14,'Invoerblad heterogene watergang'!$N$14,IF(A250&lt;='Invoerblad heterogene watergang'!$H$15,'Invoerblad heterogene watergang'!$N$15,IF(A250&lt;='Invoerblad heterogene watergang'!$H$16,'Invoerblad heterogene watergang'!$N$16,IF(A250&lt;='Invoerblad heterogene watergang'!$H$17,'Invoerblad heterogene watergang'!$N$17,""))))))))))</f>
        <v>1</v>
      </c>
      <c r="J250" s="23" t="str">
        <f>IF(A250&lt;='Invoerblad heterogene watergang'!$H$9,'Invoerblad heterogene watergang'!$O$9,IF(A250&lt;='Invoerblad heterogene watergang'!$H$10,'Invoerblad heterogene watergang'!$O$10,IF(A250&lt;='Invoerblad heterogene watergang'!$H$11,'Invoerblad heterogene watergang'!$O$11,IF(A250&lt;='Invoerblad heterogene watergang'!$H$12,'Invoerblad heterogene watergang'!$O$12,IF(A250&lt;='Invoerblad heterogene watergang'!$H$13,'Invoerblad heterogene watergang'!$O$13,IF(A250&lt;='Invoerblad heterogene watergang'!$H$14,'Invoerblad heterogene watergang'!$O$14,IF(A250&lt;='Invoerblad heterogene watergang'!$H$15,'Invoerblad heterogene watergang'!$O$15,IF(A250&lt;='Invoerblad heterogene watergang'!$H$16,'Invoerblad heterogene watergang'!$O$16,IF(A250&lt;='Invoerblad heterogene watergang'!$H$17,'Invoerblad heterogene watergang'!$O$17,"")))))))))</f>
        <v>Nee</v>
      </c>
      <c r="K250" s="23">
        <f>(IF(A250&lt;='Invoerblad heterogene watergang'!$H$9,'Invoerblad heterogene watergang'!$L$9,IF(A250&lt;='Invoerblad heterogene watergang'!$H$10,'Invoerblad heterogene watergang'!$L$10,IF(A250&lt;='Invoerblad heterogene watergang'!$H$11,'Invoerblad heterogene watergang'!$L$11,IF(A250&lt;='Invoerblad heterogene watergang'!$H$12,'Invoerblad heterogene watergang'!$L$12,IF(A250&lt;='Invoerblad heterogene watergang'!$H$13,'Invoerblad heterogene watergang'!$L$13,IF(A250&lt;='Invoerblad heterogene watergang'!$H$14,'Invoerblad heterogene watergang'!$L$14,IF(A250&lt;='Invoerblad heterogene watergang'!$H$15,'Invoerblad heterogene watergang'!$L$15,IF(A250&lt;='Invoerblad heterogene watergang'!$H$16,'Invoerblad heterogene watergang'!$L$16,IF(A250&lt;='Invoerblad heterogene watergang'!$H$17,'Invoerblad heterogene watergang'!$L$17,""))))))))))</f>
        <v>100</v>
      </c>
      <c r="L250" s="23" t="str">
        <f>(IF(A250&lt;='Invoerblad heterogene watergang'!$H$9,'Invoerblad heterogene watergang'!$M$9,IF(A250&lt;='Invoerblad heterogene watergang'!$H$10,'Invoerblad heterogene watergang'!$M$10,IF(A250&lt;='Invoerblad heterogene watergang'!$H$11,'Invoerblad heterogene watergang'!$M$11,IF(A250&lt;='Invoerblad heterogene watergang'!$H$12,'Invoerblad heterogene watergang'!$M$12,IF(A250&lt;='Invoerblad heterogene watergang'!$H$13,'Invoerblad heterogene watergang'!$M$13,IF(A250&lt;='Invoerblad heterogene watergang'!$H$14,'Invoerblad heterogene watergang'!$M$14,IF(A250&lt;='Invoerblad heterogene watergang'!$H$15,'Invoerblad heterogene watergang'!$M$15,IF(A250&lt;='Invoerblad heterogene watergang'!$H$16,'Invoerblad heterogene watergang'!$M$16,IF(A250&lt;='Invoerblad heterogene watergang'!$H$17,'Invoerblad heterogene watergang'!$M$17,""))))))))))</f>
        <v>Begroeiing volgt bodemverloop</v>
      </c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67"/>
      <c r="AD250" s="23"/>
      <c r="AE250" s="23"/>
    </row>
    <row r="251" spans="1:31" s="103" customFormat="1" x14ac:dyDescent="0.35">
      <c r="A251" s="24">
        <f>IF(A250="","",IF((A250+1)&gt;MAX('Invoerblad heterogene watergang'!$H$9:$H$17),"",'Uitgebreide invoer'!A250+(MAX('Invoerblad heterogene watergang'!$H$9:$H$17)/1000)))</f>
        <v>172.89999999999964</v>
      </c>
      <c r="B251" s="23">
        <f>IF(A251&lt;='Invoerblad heterogene watergang'!$H$9,'Invoerblad heterogene watergang'!$J$9,IF(A251&lt;='Invoerblad heterogene watergang'!$H$10,'Invoerblad heterogene watergang'!$J$10,IF(A251&lt;='Invoerblad heterogene watergang'!$H$11,'Invoerblad heterogene watergang'!$J$11,IF(A251&lt;='Invoerblad heterogene watergang'!$H$12,'Invoerblad heterogene watergang'!$J$12,IF(A251&lt;='Invoerblad heterogene watergang'!$H$13,'Invoerblad heterogene watergang'!$J$13,IF(A251&lt;='Invoerblad heterogene watergang'!$H$14,'Invoerblad heterogene watergang'!$J$14,IF(A251&lt;='Invoerblad heterogene watergang'!$H$15,'Invoerblad heterogene watergang'!$J$15,IF(A251&lt;='Invoerblad heterogene watergang'!$H$16,'Invoerblad heterogene watergang'!$J$16,IF(A251&lt;='Invoerblad heterogene watergang'!$H$17,'Invoerblad heterogene watergang'!$J$17,"")))))))))</f>
        <v>0.3</v>
      </c>
      <c r="C251" s="23" t="str">
        <f>IF(A251&lt;='Invoerblad heterogene watergang'!$H$9,'Invoerblad heterogene watergang'!$K$9,IF(A251&lt;='Invoerblad heterogene watergang'!$H$10,'Invoerblad heterogene watergang'!$K$10,IF(A251&lt;='Invoerblad heterogene watergang'!$H$11,'Invoerblad heterogene watergang'!$K$11,IF(A251&lt;='Invoerblad heterogene watergang'!$H$12,'Invoerblad heterogene watergang'!$K$12,IF(A251&lt;='Invoerblad heterogene watergang'!$H$13,'Invoerblad heterogene watergang'!$K$13,IF(A251&lt;='Invoerblad heterogene watergang'!$H$14,'Invoerblad heterogene watergang'!$K$14,IF(A251&lt;='Invoerblad heterogene watergang'!$H$15,'Invoerblad heterogene watergang'!$K$15,IF(A251&lt;='Invoerblad heterogene watergang'!$H$16,'Invoerblad heterogene watergang'!$K$16,IF(A251&lt;='Invoerblad heterogene watergang'!$H$17,'Invoerblad heterogene watergang'!$K$17,"")))))))))</f>
        <v>30 - Grasachtigen en ondergedoken soorten</v>
      </c>
      <c r="D251" s="23">
        <f t="shared" si="3"/>
        <v>30</v>
      </c>
      <c r="E251" s="23">
        <f>'Invoerblad heterogene watergang'!$F$9</f>
        <v>1.5</v>
      </c>
      <c r="F251" s="23">
        <f>'Invoerblad heterogene watergang'!$E$9</f>
        <v>1.2</v>
      </c>
      <c r="G251" s="23">
        <f>'Invoerblad heterogene watergang'!$B$9</f>
        <v>1.2</v>
      </c>
      <c r="H251" s="23">
        <f>'Invoerblad heterogene watergang'!$C$9</f>
        <v>1</v>
      </c>
      <c r="I251" s="23">
        <f>IF(B251="","",IF(A251&lt;='Invoerblad heterogene watergang'!$H$9,'Invoerblad heterogene watergang'!$N$9,IF(A251&lt;='Invoerblad heterogene watergang'!$H$10,'Invoerblad heterogene watergang'!$N$10,IF(A251&lt;='Invoerblad heterogene watergang'!$H$11,'Invoerblad heterogene watergang'!$N$11,IF(A251&lt;='Invoerblad heterogene watergang'!$H$12,'Invoerblad heterogene watergang'!$N$12,IF(A251&lt;='Invoerblad heterogene watergang'!$H$13,'Invoerblad heterogene watergang'!$N$13,IF(A251&lt;='Invoerblad heterogene watergang'!$H$14,'Invoerblad heterogene watergang'!$N$14,IF(A251&lt;='Invoerblad heterogene watergang'!$H$15,'Invoerblad heterogene watergang'!$N$15,IF(A251&lt;='Invoerblad heterogene watergang'!$H$16,'Invoerblad heterogene watergang'!$N$16,IF(A251&lt;='Invoerblad heterogene watergang'!$H$17,'Invoerblad heterogene watergang'!$N$17,""))))))))))</f>
        <v>1</v>
      </c>
      <c r="J251" s="23" t="str">
        <f>IF(A251&lt;='Invoerblad heterogene watergang'!$H$9,'Invoerblad heterogene watergang'!$O$9,IF(A251&lt;='Invoerblad heterogene watergang'!$H$10,'Invoerblad heterogene watergang'!$O$10,IF(A251&lt;='Invoerblad heterogene watergang'!$H$11,'Invoerblad heterogene watergang'!$O$11,IF(A251&lt;='Invoerblad heterogene watergang'!$H$12,'Invoerblad heterogene watergang'!$O$12,IF(A251&lt;='Invoerblad heterogene watergang'!$H$13,'Invoerblad heterogene watergang'!$O$13,IF(A251&lt;='Invoerblad heterogene watergang'!$H$14,'Invoerblad heterogene watergang'!$O$14,IF(A251&lt;='Invoerblad heterogene watergang'!$H$15,'Invoerblad heterogene watergang'!$O$15,IF(A251&lt;='Invoerblad heterogene watergang'!$H$16,'Invoerblad heterogene watergang'!$O$16,IF(A251&lt;='Invoerblad heterogene watergang'!$H$17,'Invoerblad heterogene watergang'!$O$17,"")))))))))</f>
        <v>Nee</v>
      </c>
      <c r="K251" s="23">
        <f>(IF(A251&lt;='Invoerblad heterogene watergang'!$H$9,'Invoerblad heterogene watergang'!$L$9,IF(A251&lt;='Invoerblad heterogene watergang'!$H$10,'Invoerblad heterogene watergang'!$L$10,IF(A251&lt;='Invoerblad heterogene watergang'!$H$11,'Invoerblad heterogene watergang'!$L$11,IF(A251&lt;='Invoerblad heterogene watergang'!$H$12,'Invoerblad heterogene watergang'!$L$12,IF(A251&lt;='Invoerblad heterogene watergang'!$H$13,'Invoerblad heterogene watergang'!$L$13,IF(A251&lt;='Invoerblad heterogene watergang'!$H$14,'Invoerblad heterogene watergang'!$L$14,IF(A251&lt;='Invoerblad heterogene watergang'!$H$15,'Invoerblad heterogene watergang'!$L$15,IF(A251&lt;='Invoerblad heterogene watergang'!$H$16,'Invoerblad heterogene watergang'!$L$16,IF(A251&lt;='Invoerblad heterogene watergang'!$H$17,'Invoerblad heterogene watergang'!$L$17,""))))))))))</f>
        <v>100</v>
      </c>
      <c r="L251" s="23" t="str">
        <f>(IF(A251&lt;='Invoerblad heterogene watergang'!$H$9,'Invoerblad heterogene watergang'!$M$9,IF(A251&lt;='Invoerblad heterogene watergang'!$H$10,'Invoerblad heterogene watergang'!$M$10,IF(A251&lt;='Invoerblad heterogene watergang'!$H$11,'Invoerblad heterogene watergang'!$M$11,IF(A251&lt;='Invoerblad heterogene watergang'!$H$12,'Invoerblad heterogene watergang'!$M$12,IF(A251&lt;='Invoerblad heterogene watergang'!$H$13,'Invoerblad heterogene watergang'!$M$13,IF(A251&lt;='Invoerblad heterogene watergang'!$H$14,'Invoerblad heterogene watergang'!$M$14,IF(A251&lt;='Invoerblad heterogene watergang'!$H$15,'Invoerblad heterogene watergang'!$M$15,IF(A251&lt;='Invoerblad heterogene watergang'!$H$16,'Invoerblad heterogene watergang'!$M$16,IF(A251&lt;='Invoerblad heterogene watergang'!$H$17,'Invoerblad heterogene watergang'!$M$17,""))))))))))</f>
        <v>Begroeiing volgt bodemverloop</v>
      </c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67"/>
      <c r="AD251" s="23"/>
      <c r="AE251" s="23"/>
    </row>
    <row r="252" spans="1:31" s="103" customFormat="1" x14ac:dyDescent="0.35">
      <c r="A252" s="24">
        <f>IF(A251="","",IF((A251+1)&gt;MAX('Invoerblad heterogene watergang'!$H$9:$H$17),"",'Uitgebreide invoer'!A251+(MAX('Invoerblad heterogene watergang'!$H$9:$H$17)/1000)))</f>
        <v>173.59999999999962</v>
      </c>
      <c r="B252" s="23">
        <f>IF(A252&lt;='Invoerblad heterogene watergang'!$H$9,'Invoerblad heterogene watergang'!$J$9,IF(A252&lt;='Invoerblad heterogene watergang'!$H$10,'Invoerblad heterogene watergang'!$J$10,IF(A252&lt;='Invoerblad heterogene watergang'!$H$11,'Invoerblad heterogene watergang'!$J$11,IF(A252&lt;='Invoerblad heterogene watergang'!$H$12,'Invoerblad heterogene watergang'!$J$12,IF(A252&lt;='Invoerblad heterogene watergang'!$H$13,'Invoerblad heterogene watergang'!$J$13,IF(A252&lt;='Invoerblad heterogene watergang'!$H$14,'Invoerblad heterogene watergang'!$J$14,IF(A252&lt;='Invoerblad heterogene watergang'!$H$15,'Invoerblad heterogene watergang'!$J$15,IF(A252&lt;='Invoerblad heterogene watergang'!$H$16,'Invoerblad heterogene watergang'!$J$16,IF(A252&lt;='Invoerblad heterogene watergang'!$H$17,'Invoerblad heterogene watergang'!$J$17,"")))))))))</f>
        <v>0.3</v>
      </c>
      <c r="C252" s="23" t="str">
        <f>IF(A252&lt;='Invoerblad heterogene watergang'!$H$9,'Invoerblad heterogene watergang'!$K$9,IF(A252&lt;='Invoerblad heterogene watergang'!$H$10,'Invoerblad heterogene watergang'!$K$10,IF(A252&lt;='Invoerblad heterogene watergang'!$H$11,'Invoerblad heterogene watergang'!$K$11,IF(A252&lt;='Invoerblad heterogene watergang'!$H$12,'Invoerblad heterogene watergang'!$K$12,IF(A252&lt;='Invoerblad heterogene watergang'!$H$13,'Invoerblad heterogene watergang'!$K$13,IF(A252&lt;='Invoerblad heterogene watergang'!$H$14,'Invoerblad heterogene watergang'!$K$14,IF(A252&lt;='Invoerblad heterogene watergang'!$H$15,'Invoerblad heterogene watergang'!$K$15,IF(A252&lt;='Invoerblad heterogene watergang'!$H$16,'Invoerblad heterogene watergang'!$K$16,IF(A252&lt;='Invoerblad heterogene watergang'!$H$17,'Invoerblad heterogene watergang'!$K$17,"")))))))))</f>
        <v>30 - Grasachtigen en ondergedoken soorten</v>
      </c>
      <c r="D252" s="23">
        <f t="shared" si="3"/>
        <v>30</v>
      </c>
      <c r="E252" s="23">
        <f>'Invoerblad heterogene watergang'!$F$9</f>
        <v>1.5</v>
      </c>
      <c r="F252" s="23">
        <f>'Invoerblad heterogene watergang'!$E$9</f>
        <v>1.2</v>
      </c>
      <c r="G252" s="23">
        <f>'Invoerblad heterogene watergang'!$B$9</f>
        <v>1.2</v>
      </c>
      <c r="H252" s="23">
        <f>'Invoerblad heterogene watergang'!$C$9</f>
        <v>1</v>
      </c>
      <c r="I252" s="23">
        <f>IF(B252="","",IF(A252&lt;='Invoerblad heterogene watergang'!$H$9,'Invoerblad heterogene watergang'!$N$9,IF(A252&lt;='Invoerblad heterogene watergang'!$H$10,'Invoerblad heterogene watergang'!$N$10,IF(A252&lt;='Invoerblad heterogene watergang'!$H$11,'Invoerblad heterogene watergang'!$N$11,IF(A252&lt;='Invoerblad heterogene watergang'!$H$12,'Invoerblad heterogene watergang'!$N$12,IF(A252&lt;='Invoerblad heterogene watergang'!$H$13,'Invoerblad heterogene watergang'!$N$13,IF(A252&lt;='Invoerblad heterogene watergang'!$H$14,'Invoerblad heterogene watergang'!$N$14,IF(A252&lt;='Invoerblad heterogene watergang'!$H$15,'Invoerblad heterogene watergang'!$N$15,IF(A252&lt;='Invoerblad heterogene watergang'!$H$16,'Invoerblad heterogene watergang'!$N$16,IF(A252&lt;='Invoerblad heterogene watergang'!$H$17,'Invoerblad heterogene watergang'!$N$17,""))))))))))</f>
        <v>1</v>
      </c>
      <c r="J252" s="23" t="str">
        <f>IF(A252&lt;='Invoerblad heterogene watergang'!$H$9,'Invoerblad heterogene watergang'!$O$9,IF(A252&lt;='Invoerblad heterogene watergang'!$H$10,'Invoerblad heterogene watergang'!$O$10,IF(A252&lt;='Invoerblad heterogene watergang'!$H$11,'Invoerblad heterogene watergang'!$O$11,IF(A252&lt;='Invoerblad heterogene watergang'!$H$12,'Invoerblad heterogene watergang'!$O$12,IF(A252&lt;='Invoerblad heterogene watergang'!$H$13,'Invoerblad heterogene watergang'!$O$13,IF(A252&lt;='Invoerblad heterogene watergang'!$H$14,'Invoerblad heterogene watergang'!$O$14,IF(A252&lt;='Invoerblad heterogene watergang'!$H$15,'Invoerblad heterogene watergang'!$O$15,IF(A252&lt;='Invoerblad heterogene watergang'!$H$16,'Invoerblad heterogene watergang'!$O$16,IF(A252&lt;='Invoerblad heterogene watergang'!$H$17,'Invoerblad heterogene watergang'!$O$17,"")))))))))</f>
        <v>Nee</v>
      </c>
      <c r="K252" s="23">
        <f>(IF(A252&lt;='Invoerblad heterogene watergang'!$H$9,'Invoerblad heterogene watergang'!$L$9,IF(A252&lt;='Invoerblad heterogene watergang'!$H$10,'Invoerblad heterogene watergang'!$L$10,IF(A252&lt;='Invoerblad heterogene watergang'!$H$11,'Invoerblad heterogene watergang'!$L$11,IF(A252&lt;='Invoerblad heterogene watergang'!$H$12,'Invoerblad heterogene watergang'!$L$12,IF(A252&lt;='Invoerblad heterogene watergang'!$H$13,'Invoerblad heterogene watergang'!$L$13,IF(A252&lt;='Invoerblad heterogene watergang'!$H$14,'Invoerblad heterogene watergang'!$L$14,IF(A252&lt;='Invoerblad heterogene watergang'!$H$15,'Invoerblad heterogene watergang'!$L$15,IF(A252&lt;='Invoerblad heterogene watergang'!$H$16,'Invoerblad heterogene watergang'!$L$16,IF(A252&lt;='Invoerblad heterogene watergang'!$H$17,'Invoerblad heterogene watergang'!$L$17,""))))))))))</f>
        <v>100</v>
      </c>
      <c r="L252" s="23" t="str">
        <f>(IF(A252&lt;='Invoerblad heterogene watergang'!$H$9,'Invoerblad heterogene watergang'!$M$9,IF(A252&lt;='Invoerblad heterogene watergang'!$H$10,'Invoerblad heterogene watergang'!$M$10,IF(A252&lt;='Invoerblad heterogene watergang'!$H$11,'Invoerblad heterogene watergang'!$M$11,IF(A252&lt;='Invoerblad heterogene watergang'!$H$12,'Invoerblad heterogene watergang'!$M$12,IF(A252&lt;='Invoerblad heterogene watergang'!$H$13,'Invoerblad heterogene watergang'!$M$13,IF(A252&lt;='Invoerblad heterogene watergang'!$H$14,'Invoerblad heterogene watergang'!$M$14,IF(A252&lt;='Invoerblad heterogene watergang'!$H$15,'Invoerblad heterogene watergang'!$M$15,IF(A252&lt;='Invoerblad heterogene watergang'!$H$16,'Invoerblad heterogene watergang'!$M$16,IF(A252&lt;='Invoerblad heterogene watergang'!$H$17,'Invoerblad heterogene watergang'!$M$17,""))))))))))</f>
        <v>Begroeiing volgt bodemverloop</v>
      </c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67"/>
      <c r="AD252" s="23"/>
      <c r="AE252" s="23"/>
    </row>
    <row r="253" spans="1:31" s="103" customFormat="1" x14ac:dyDescent="0.35">
      <c r="A253" s="24">
        <f>IF(A252="","",IF((A252+1)&gt;MAX('Invoerblad heterogene watergang'!$H$9:$H$17),"",'Uitgebreide invoer'!A252+(MAX('Invoerblad heterogene watergang'!$H$9:$H$17)/1000)))</f>
        <v>174.29999999999961</v>
      </c>
      <c r="B253" s="23">
        <f>IF(A253&lt;='Invoerblad heterogene watergang'!$H$9,'Invoerblad heterogene watergang'!$J$9,IF(A253&lt;='Invoerblad heterogene watergang'!$H$10,'Invoerblad heterogene watergang'!$J$10,IF(A253&lt;='Invoerblad heterogene watergang'!$H$11,'Invoerblad heterogene watergang'!$J$11,IF(A253&lt;='Invoerblad heterogene watergang'!$H$12,'Invoerblad heterogene watergang'!$J$12,IF(A253&lt;='Invoerblad heterogene watergang'!$H$13,'Invoerblad heterogene watergang'!$J$13,IF(A253&lt;='Invoerblad heterogene watergang'!$H$14,'Invoerblad heterogene watergang'!$J$14,IF(A253&lt;='Invoerblad heterogene watergang'!$H$15,'Invoerblad heterogene watergang'!$J$15,IF(A253&lt;='Invoerblad heterogene watergang'!$H$16,'Invoerblad heterogene watergang'!$J$16,IF(A253&lt;='Invoerblad heterogene watergang'!$H$17,'Invoerblad heterogene watergang'!$J$17,"")))))))))</f>
        <v>0.3</v>
      </c>
      <c r="C253" s="23" t="str">
        <f>IF(A253&lt;='Invoerblad heterogene watergang'!$H$9,'Invoerblad heterogene watergang'!$K$9,IF(A253&lt;='Invoerblad heterogene watergang'!$H$10,'Invoerblad heterogene watergang'!$K$10,IF(A253&lt;='Invoerblad heterogene watergang'!$H$11,'Invoerblad heterogene watergang'!$K$11,IF(A253&lt;='Invoerblad heterogene watergang'!$H$12,'Invoerblad heterogene watergang'!$K$12,IF(A253&lt;='Invoerblad heterogene watergang'!$H$13,'Invoerblad heterogene watergang'!$K$13,IF(A253&lt;='Invoerblad heterogene watergang'!$H$14,'Invoerblad heterogene watergang'!$K$14,IF(A253&lt;='Invoerblad heterogene watergang'!$H$15,'Invoerblad heterogene watergang'!$K$15,IF(A253&lt;='Invoerblad heterogene watergang'!$H$16,'Invoerblad heterogene watergang'!$K$16,IF(A253&lt;='Invoerblad heterogene watergang'!$H$17,'Invoerblad heterogene watergang'!$K$17,"")))))))))</f>
        <v>30 - Grasachtigen en ondergedoken soorten</v>
      </c>
      <c r="D253" s="23">
        <f t="shared" si="3"/>
        <v>30</v>
      </c>
      <c r="E253" s="23">
        <f>'Invoerblad heterogene watergang'!$F$9</f>
        <v>1.5</v>
      </c>
      <c r="F253" s="23">
        <f>'Invoerblad heterogene watergang'!$E$9</f>
        <v>1.2</v>
      </c>
      <c r="G253" s="23">
        <f>'Invoerblad heterogene watergang'!$B$9</f>
        <v>1.2</v>
      </c>
      <c r="H253" s="23">
        <f>'Invoerblad heterogene watergang'!$C$9</f>
        <v>1</v>
      </c>
      <c r="I253" s="23">
        <f>IF(B253="","",IF(A253&lt;='Invoerblad heterogene watergang'!$H$9,'Invoerblad heterogene watergang'!$N$9,IF(A253&lt;='Invoerblad heterogene watergang'!$H$10,'Invoerblad heterogene watergang'!$N$10,IF(A253&lt;='Invoerblad heterogene watergang'!$H$11,'Invoerblad heterogene watergang'!$N$11,IF(A253&lt;='Invoerblad heterogene watergang'!$H$12,'Invoerblad heterogene watergang'!$N$12,IF(A253&lt;='Invoerblad heterogene watergang'!$H$13,'Invoerblad heterogene watergang'!$N$13,IF(A253&lt;='Invoerblad heterogene watergang'!$H$14,'Invoerblad heterogene watergang'!$N$14,IF(A253&lt;='Invoerblad heterogene watergang'!$H$15,'Invoerblad heterogene watergang'!$N$15,IF(A253&lt;='Invoerblad heterogene watergang'!$H$16,'Invoerblad heterogene watergang'!$N$16,IF(A253&lt;='Invoerblad heterogene watergang'!$H$17,'Invoerblad heterogene watergang'!$N$17,""))))))))))</f>
        <v>1</v>
      </c>
      <c r="J253" s="23" t="str">
        <f>IF(A253&lt;='Invoerblad heterogene watergang'!$H$9,'Invoerblad heterogene watergang'!$O$9,IF(A253&lt;='Invoerblad heterogene watergang'!$H$10,'Invoerblad heterogene watergang'!$O$10,IF(A253&lt;='Invoerblad heterogene watergang'!$H$11,'Invoerblad heterogene watergang'!$O$11,IF(A253&lt;='Invoerblad heterogene watergang'!$H$12,'Invoerblad heterogene watergang'!$O$12,IF(A253&lt;='Invoerblad heterogene watergang'!$H$13,'Invoerblad heterogene watergang'!$O$13,IF(A253&lt;='Invoerblad heterogene watergang'!$H$14,'Invoerblad heterogene watergang'!$O$14,IF(A253&lt;='Invoerblad heterogene watergang'!$H$15,'Invoerblad heterogene watergang'!$O$15,IF(A253&lt;='Invoerblad heterogene watergang'!$H$16,'Invoerblad heterogene watergang'!$O$16,IF(A253&lt;='Invoerblad heterogene watergang'!$H$17,'Invoerblad heterogene watergang'!$O$17,"")))))))))</f>
        <v>Nee</v>
      </c>
      <c r="K253" s="23">
        <f>(IF(A253&lt;='Invoerblad heterogene watergang'!$H$9,'Invoerblad heterogene watergang'!$L$9,IF(A253&lt;='Invoerblad heterogene watergang'!$H$10,'Invoerblad heterogene watergang'!$L$10,IF(A253&lt;='Invoerblad heterogene watergang'!$H$11,'Invoerblad heterogene watergang'!$L$11,IF(A253&lt;='Invoerblad heterogene watergang'!$H$12,'Invoerblad heterogene watergang'!$L$12,IF(A253&lt;='Invoerblad heterogene watergang'!$H$13,'Invoerblad heterogene watergang'!$L$13,IF(A253&lt;='Invoerblad heterogene watergang'!$H$14,'Invoerblad heterogene watergang'!$L$14,IF(A253&lt;='Invoerblad heterogene watergang'!$H$15,'Invoerblad heterogene watergang'!$L$15,IF(A253&lt;='Invoerblad heterogene watergang'!$H$16,'Invoerblad heterogene watergang'!$L$16,IF(A253&lt;='Invoerblad heterogene watergang'!$H$17,'Invoerblad heterogene watergang'!$L$17,""))))))))))</f>
        <v>100</v>
      </c>
      <c r="L253" s="23" t="str">
        <f>(IF(A253&lt;='Invoerblad heterogene watergang'!$H$9,'Invoerblad heterogene watergang'!$M$9,IF(A253&lt;='Invoerblad heterogene watergang'!$H$10,'Invoerblad heterogene watergang'!$M$10,IF(A253&lt;='Invoerblad heterogene watergang'!$H$11,'Invoerblad heterogene watergang'!$M$11,IF(A253&lt;='Invoerblad heterogene watergang'!$H$12,'Invoerblad heterogene watergang'!$M$12,IF(A253&lt;='Invoerblad heterogene watergang'!$H$13,'Invoerblad heterogene watergang'!$M$13,IF(A253&lt;='Invoerblad heterogene watergang'!$H$14,'Invoerblad heterogene watergang'!$M$14,IF(A253&lt;='Invoerblad heterogene watergang'!$H$15,'Invoerblad heterogene watergang'!$M$15,IF(A253&lt;='Invoerblad heterogene watergang'!$H$16,'Invoerblad heterogene watergang'!$M$16,IF(A253&lt;='Invoerblad heterogene watergang'!$H$17,'Invoerblad heterogene watergang'!$M$17,""))))))))))</f>
        <v>Begroeiing volgt bodemverloop</v>
      </c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67"/>
      <c r="AD253" s="23"/>
      <c r="AE253" s="23"/>
    </row>
    <row r="254" spans="1:31" s="103" customFormat="1" x14ac:dyDescent="0.35">
      <c r="A254" s="24">
        <f>IF(A253="","",IF((A253+1)&gt;MAX('Invoerblad heterogene watergang'!$H$9:$H$17),"",'Uitgebreide invoer'!A253+(MAX('Invoerblad heterogene watergang'!$H$9:$H$17)/1000)))</f>
        <v>174.9999999999996</v>
      </c>
      <c r="B254" s="23">
        <f>IF(A254&lt;='Invoerblad heterogene watergang'!$H$9,'Invoerblad heterogene watergang'!$J$9,IF(A254&lt;='Invoerblad heterogene watergang'!$H$10,'Invoerblad heterogene watergang'!$J$10,IF(A254&lt;='Invoerblad heterogene watergang'!$H$11,'Invoerblad heterogene watergang'!$J$11,IF(A254&lt;='Invoerblad heterogene watergang'!$H$12,'Invoerblad heterogene watergang'!$J$12,IF(A254&lt;='Invoerblad heterogene watergang'!$H$13,'Invoerblad heterogene watergang'!$J$13,IF(A254&lt;='Invoerblad heterogene watergang'!$H$14,'Invoerblad heterogene watergang'!$J$14,IF(A254&lt;='Invoerblad heterogene watergang'!$H$15,'Invoerblad heterogene watergang'!$J$15,IF(A254&lt;='Invoerblad heterogene watergang'!$H$16,'Invoerblad heterogene watergang'!$J$16,IF(A254&lt;='Invoerblad heterogene watergang'!$H$17,'Invoerblad heterogene watergang'!$J$17,"")))))))))</f>
        <v>0.3</v>
      </c>
      <c r="C254" s="23" t="str">
        <f>IF(A254&lt;='Invoerblad heterogene watergang'!$H$9,'Invoerblad heterogene watergang'!$K$9,IF(A254&lt;='Invoerblad heterogene watergang'!$H$10,'Invoerblad heterogene watergang'!$K$10,IF(A254&lt;='Invoerblad heterogene watergang'!$H$11,'Invoerblad heterogene watergang'!$K$11,IF(A254&lt;='Invoerblad heterogene watergang'!$H$12,'Invoerblad heterogene watergang'!$K$12,IF(A254&lt;='Invoerblad heterogene watergang'!$H$13,'Invoerblad heterogene watergang'!$K$13,IF(A254&lt;='Invoerblad heterogene watergang'!$H$14,'Invoerblad heterogene watergang'!$K$14,IF(A254&lt;='Invoerblad heterogene watergang'!$H$15,'Invoerblad heterogene watergang'!$K$15,IF(A254&lt;='Invoerblad heterogene watergang'!$H$16,'Invoerblad heterogene watergang'!$K$16,IF(A254&lt;='Invoerblad heterogene watergang'!$H$17,'Invoerblad heterogene watergang'!$K$17,"")))))))))</f>
        <v>30 - Grasachtigen en ondergedoken soorten</v>
      </c>
      <c r="D254" s="23">
        <f t="shared" si="3"/>
        <v>30</v>
      </c>
      <c r="E254" s="23">
        <f>'Invoerblad heterogene watergang'!$F$9</f>
        <v>1.5</v>
      </c>
      <c r="F254" s="23">
        <f>'Invoerblad heterogene watergang'!$E$9</f>
        <v>1.2</v>
      </c>
      <c r="G254" s="23">
        <f>'Invoerblad heterogene watergang'!$B$9</f>
        <v>1.2</v>
      </c>
      <c r="H254" s="23">
        <f>'Invoerblad heterogene watergang'!$C$9</f>
        <v>1</v>
      </c>
      <c r="I254" s="23">
        <f>IF(B254="","",IF(A254&lt;='Invoerblad heterogene watergang'!$H$9,'Invoerblad heterogene watergang'!$N$9,IF(A254&lt;='Invoerblad heterogene watergang'!$H$10,'Invoerblad heterogene watergang'!$N$10,IF(A254&lt;='Invoerblad heterogene watergang'!$H$11,'Invoerblad heterogene watergang'!$N$11,IF(A254&lt;='Invoerblad heterogene watergang'!$H$12,'Invoerblad heterogene watergang'!$N$12,IF(A254&lt;='Invoerblad heterogene watergang'!$H$13,'Invoerblad heterogene watergang'!$N$13,IF(A254&lt;='Invoerblad heterogene watergang'!$H$14,'Invoerblad heterogene watergang'!$N$14,IF(A254&lt;='Invoerblad heterogene watergang'!$H$15,'Invoerblad heterogene watergang'!$N$15,IF(A254&lt;='Invoerblad heterogene watergang'!$H$16,'Invoerblad heterogene watergang'!$N$16,IF(A254&lt;='Invoerblad heterogene watergang'!$H$17,'Invoerblad heterogene watergang'!$N$17,""))))))))))</f>
        <v>1</v>
      </c>
      <c r="J254" s="23" t="str">
        <f>IF(A254&lt;='Invoerblad heterogene watergang'!$H$9,'Invoerblad heterogene watergang'!$O$9,IF(A254&lt;='Invoerblad heterogene watergang'!$H$10,'Invoerblad heterogene watergang'!$O$10,IF(A254&lt;='Invoerblad heterogene watergang'!$H$11,'Invoerblad heterogene watergang'!$O$11,IF(A254&lt;='Invoerblad heterogene watergang'!$H$12,'Invoerblad heterogene watergang'!$O$12,IF(A254&lt;='Invoerblad heterogene watergang'!$H$13,'Invoerblad heterogene watergang'!$O$13,IF(A254&lt;='Invoerblad heterogene watergang'!$H$14,'Invoerblad heterogene watergang'!$O$14,IF(A254&lt;='Invoerblad heterogene watergang'!$H$15,'Invoerblad heterogene watergang'!$O$15,IF(A254&lt;='Invoerblad heterogene watergang'!$H$16,'Invoerblad heterogene watergang'!$O$16,IF(A254&lt;='Invoerblad heterogene watergang'!$H$17,'Invoerblad heterogene watergang'!$O$17,"")))))))))</f>
        <v>Nee</v>
      </c>
      <c r="K254" s="23">
        <f>(IF(A254&lt;='Invoerblad heterogene watergang'!$H$9,'Invoerblad heterogene watergang'!$L$9,IF(A254&lt;='Invoerblad heterogene watergang'!$H$10,'Invoerblad heterogene watergang'!$L$10,IF(A254&lt;='Invoerblad heterogene watergang'!$H$11,'Invoerblad heterogene watergang'!$L$11,IF(A254&lt;='Invoerblad heterogene watergang'!$H$12,'Invoerblad heterogene watergang'!$L$12,IF(A254&lt;='Invoerblad heterogene watergang'!$H$13,'Invoerblad heterogene watergang'!$L$13,IF(A254&lt;='Invoerblad heterogene watergang'!$H$14,'Invoerblad heterogene watergang'!$L$14,IF(A254&lt;='Invoerblad heterogene watergang'!$H$15,'Invoerblad heterogene watergang'!$L$15,IF(A254&lt;='Invoerblad heterogene watergang'!$H$16,'Invoerblad heterogene watergang'!$L$16,IF(A254&lt;='Invoerblad heterogene watergang'!$H$17,'Invoerblad heterogene watergang'!$L$17,""))))))))))</f>
        <v>100</v>
      </c>
      <c r="L254" s="23" t="str">
        <f>(IF(A254&lt;='Invoerblad heterogene watergang'!$H$9,'Invoerblad heterogene watergang'!$M$9,IF(A254&lt;='Invoerblad heterogene watergang'!$H$10,'Invoerblad heterogene watergang'!$M$10,IF(A254&lt;='Invoerblad heterogene watergang'!$H$11,'Invoerblad heterogene watergang'!$M$11,IF(A254&lt;='Invoerblad heterogene watergang'!$H$12,'Invoerblad heterogene watergang'!$M$12,IF(A254&lt;='Invoerblad heterogene watergang'!$H$13,'Invoerblad heterogene watergang'!$M$13,IF(A254&lt;='Invoerblad heterogene watergang'!$H$14,'Invoerblad heterogene watergang'!$M$14,IF(A254&lt;='Invoerblad heterogene watergang'!$H$15,'Invoerblad heterogene watergang'!$M$15,IF(A254&lt;='Invoerblad heterogene watergang'!$H$16,'Invoerblad heterogene watergang'!$M$16,IF(A254&lt;='Invoerblad heterogene watergang'!$H$17,'Invoerblad heterogene watergang'!$M$17,""))))))))))</f>
        <v>Begroeiing volgt bodemverloop</v>
      </c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67"/>
      <c r="AD254" s="23"/>
      <c r="AE254" s="23"/>
    </row>
    <row r="255" spans="1:31" s="103" customFormat="1" x14ac:dyDescent="0.35">
      <c r="A255" s="24">
        <f>IF(A254="","",IF((A254+1)&gt;MAX('Invoerblad heterogene watergang'!$H$9:$H$17),"",'Uitgebreide invoer'!A254+(MAX('Invoerblad heterogene watergang'!$H$9:$H$17)/1000)))</f>
        <v>175.69999999999959</v>
      </c>
      <c r="B255" s="23">
        <f>IF(A255&lt;='Invoerblad heterogene watergang'!$H$9,'Invoerblad heterogene watergang'!$J$9,IF(A255&lt;='Invoerblad heterogene watergang'!$H$10,'Invoerblad heterogene watergang'!$J$10,IF(A255&lt;='Invoerblad heterogene watergang'!$H$11,'Invoerblad heterogene watergang'!$J$11,IF(A255&lt;='Invoerblad heterogene watergang'!$H$12,'Invoerblad heterogene watergang'!$J$12,IF(A255&lt;='Invoerblad heterogene watergang'!$H$13,'Invoerblad heterogene watergang'!$J$13,IF(A255&lt;='Invoerblad heterogene watergang'!$H$14,'Invoerblad heterogene watergang'!$J$14,IF(A255&lt;='Invoerblad heterogene watergang'!$H$15,'Invoerblad heterogene watergang'!$J$15,IF(A255&lt;='Invoerblad heterogene watergang'!$H$16,'Invoerblad heterogene watergang'!$J$16,IF(A255&lt;='Invoerblad heterogene watergang'!$H$17,'Invoerblad heterogene watergang'!$J$17,"")))))))))</f>
        <v>0.3</v>
      </c>
      <c r="C255" s="23" t="str">
        <f>IF(A255&lt;='Invoerblad heterogene watergang'!$H$9,'Invoerblad heterogene watergang'!$K$9,IF(A255&lt;='Invoerblad heterogene watergang'!$H$10,'Invoerblad heterogene watergang'!$K$10,IF(A255&lt;='Invoerblad heterogene watergang'!$H$11,'Invoerblad heterogene watergang'!$K$11,IF(A255&lt;='Invoerblad heterogene watergang'!$H$12,'Invoerblad heterogene watergang'!$K$12,IF(A255&lt;='Invoerblad heterogene watergang'!$H$13,'Invoerblad heterogene watergang'!$K$13,IF(A255&lt;='Invoerblad heterogene watergang'!$H$14,'Invoerblad heterogene watergang'!$K$14,IF(A255&lt;='Invoerblad heterogene watergang'!$H$15,'Invoerblad heterogene watergang'!$K$15,IF(A255&lt;='Invoerblad heterogene watergang'!$H$16,'Invoerblad heterogene watergang'!$K$16,IF(A255&lt;='Invoerblad heterogene watergang'!$H$17,'Invoerblad heterogene watergang'!$K$17,"")))))))))</f>
        <v>30 - Grasachtigen en ondergedoken soorten</v>
      </c>
      <c r="D255" s="23">
        <f t="shared" si="3"/>
        <v>30</v>
      </c>
      <c r="E255" s="23">
        <f>'Invoerblad heterogene watergang'!$F$9</f>
        <v>1.5</v>
      </c>
      <c r="F255" s="23">
        <f>'Invoerblad heterogene watergang'!$E$9</f>
        <v>1.2</v>
      </c>
      <c r="G255" s="23">
        <f>'Invoerblad heterogene watergang'!$B$9</f>
        <v>1.2</v>
      </c>
      <c r="H255" s="23">
        <f>'Invoerblad heterogene watergang'!$C$9</f>
        <v>1</v>
      </c>
      <c r="I255" s="23">
        <f>IF(B255="","",IF(A255&lt;='Invoerblad heterogene watergang'!$H$9,'Invoerblad heterogene watergang'!$N$9,IF(A255&lt;='Invoerblad heterogene watergang'!$H$10,'Invoerblad heterogene watergang'!$N$10,IF(A255&lt;='Invoerblad heterogene watergang'!$H$11,'Invoerblad heterogene watergang'!$N$11,IF(A255&lt;='Invoerblad heterogene watergang'!$H$12,'Invoerblad heterogene watergang'!$N$12,IF(A255&lt;='Invoerblad heterogene watergang'!$H$13,'Invoerblad heterogene watergang'!$N$13,IF(A255&lt;='Invoerblad heterogene watergang'!$H$14,'Invoerblad heterogene watergang'!$N$14,IF(A255&lt;='Invoerblad heterogene watergang'!$H$15,'Invoerblad heterogene watergang'!$N$15,IF(A255&lt;='Invoerblad heterogene watergang'!$H$16,'Invoerblad heterogene watergang'!$N$16,IF(A255&lt;='Invoerblad heterogene watergang'!$H$17,'Invoerblad heterogene watergang'!$N$17,""))))))))))</f>
        <v>1</v>
      </c>
      <c r="J255" s="23" t="str">
        <f>IF(A255&lt;='Invoerblad heterogene watergang'!$H$9,'Invoerblad heterogene watergang'!$O$9,IF(A255&lt;='Invoerblad heterogene watergang'!$H$10,'Invoerblad heterogene watergang'!$O$10,IF(A255&lt;='Invoerblad heterogene watergang'!$H$11,'Invoerblad heterogene watergang'!$O$11,IF(A255&lt;='Invoerblad heterogene watergang'!$H$12,'Invoerblad heterogene watergang'!$O$12,IF(A255&lt;='Invoerblad heterogene watergang'!$H$13,'Invoerblad heterogene watergang'!$O$13,IF(A255&lt;='Invoerblad heterogene watergang'!$H$14,'Invoerblad heterogene watergang'!$O$14,IF(A255&lt;='Invoerblad heterogene watergang'!$H$15,'Invoerblad heterogene watergang'!$O$15,IF(A255&lt;='Invoerblad heterogene watergang'!$H$16,'Invoerblad heterogene watergang'!$O$16,IF(A255&lt;='Invoerblad heterogene watergang'!$H$17,'Invoerblad heterogene watergang'!$O$17,"")))))))))</f>
        <v>Nee</v>
      </c>
      <c r="K255" s="23">
        <f>(IF(A255&lt;='Invoerblad heterogene watergang'!$H$9,'Invoerblad heterogene watergang'!$L$9,IF(A255&lt;='Invoerblad heterogene watergang'!$H$10,'Invoerblad heterogene watergang'!$L$10,IF(A255&lt;='Invoerblad heterogene watergang'!$H$11,'Invoerblad heterogene watergang'!$L$11,IF(A255&lt;='Invoerblad heterogene watergang'!$H$12,'Invoerblad heterogene watergang'!$L$12,IF(A255&lt;='Invoerblad heterogene watergang'!$H$13,'Invoerblad heterogene watergang'!$L$13,IF(A255&lt;='Invoerblad heterogene watergang'!$H$14,'Invoerblad heterogene watergang'!$L$14,IF(A255&lt;='Invoerblad heterogene watergang'!$H$15,'Invoerblad heterogene watergang'!$L$15,IF(A255&lt;='Invoerblad heterogene watergang'!$H$16,'Invoerblad heterogene watergang'!$L$16,IF(A255&lt;='Invoerblad heterogene watergang'!$H$17,'Invoerblad heterogene watergang'!$L$17,""))))))))))</f>
        <v>100</v>
      </c>
      <c r="L255" s="23" t="str">
        <f>(IF(A255&lt;='Invoerblad heterogene watergang'!$H$9,'Invoerblad heterogene watergang'!$M$9,IF(A255&lt;='Invoerblad heterogene watergang'!$H$10,'Invoerblad heterogene watergang'!$M$10,IF(A255&lt;='Invoerblad heterogene watergang'!$H$11,'Invoerblad heterogene watergang'!$M$11,IF(A255&lt;='Invoerblad heterogene watergang'!$H$12,'Invoerblad heterogene watergang'!$M$12,IF(A255&lt;='Invoerblad heterogene watergang'!$H$13,'Invoerblad heterogene watergang'!$M$13,IF(A255&lt;='Invoerblad heterogene watergang'!$H$14,'Invoerblad heterogene watergang'!$M$14,IF(A255&lt;='Invoerblad heterogene watergang'!$H$15,'Invoerblad heterogene watergang'!$M$15,IF(A255&lt;='Invoerblad heterogene watergang'!$H$16,'Invoerblad heterogene watergang'!$M$16,IF(A255&lt;='Invoerblad heterogene watergang'!$H$17,'Invoerblad heterogene watergang'!$M$17,""))))))))))</f>
        <v>Begroeiing volgt bodemverloop</v>
      </c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67"/>
      <c r="AD255" s="23"/>
      <c r="AE255" s="23"/>
    </row>
    <row r="256" spans="1:31" s="103" customFormat="1" x14ac:dyDescent="0.35">
      <c r="A256" s="24">
        <f>IF(A255="","",IF((A255+1)&gt;MAX('Invoerblad heterogene watergang'!$H$9:$H$17),"",'Uitgebreide invoer'!A255+(MAX('Invoerblad heterogene watergang'!$H$9:$H$17)/1000)))</f>
        <v>176.39999999999958</v>
      </c>
      <c r="B256" s="23">
        <f>IF(A256&lt;='Invoerblad heterogene watergang'!$H$9,'Invoerblad heterogene watergang'!$J$9,IF(A256&lt;='Invoerblad heterogene watergang'!$H$10,'Invoerblad heterogene watergang'!$J$10,IF(A256&lt;='Invoerblad heterogene watergang'!$H$11,'Invoerblad heterogene watergang'!$J$11,IF(A256&lt;='Invoerblad heterogene watergang'!$H$12,'Invoerblad heterogene watergang'!$J$12,IF(A256&lt;='Invoerblad heterogene watergang'!$H$13,'Invoerblad heterogene watergang'!$J$13,IF(A256&lt;='Invoerblad heterogene watergang'!$H$14,'Invoerblad heterogene watergang'!$J$14,IF(A256&lt;='Invoerblad heterogene watergang'!$H$15,'Invoerblad heterogene watergang'!$J$15,IF(A256&lt;='Invoerblad heterogene watergang'!$H$16,'Invoerblad heterogene watergang'!$J$16,IF(A256&lt;='Invoerblad heterogene watergang'!$H$17,'Invoerblad heterogene watergang'!$J$17,"")))))))))</f>
        <v>0.3</v>
      </c>
      <c r="C256" s="23" t="str">
        <f>IF(A256&lt;='Invoerblad heterogene watergang'!$H$9,'Invoerblad heterogene watergang'!$K$9,IF(A256&lt;='Invoerblad heterogene watergang'!$H$10,'Invoerblad heterogene watergang'!$K$10,IF(A256&lt;='Invoerblad heterogene watergang'!$H$11,'Invoerblad heterogene watergang'!$K$11,IF(A256&lt;='Invoerblad heterogene watergang'!$H$12,'Invoerblad heterogene watergang'!$K$12,IF(A256&lt;='Invoerblad heterogene watergang'!$H$13,'Invoerblad heterogene watergang'!$K$13,IF(A256&lt;='Invoerblad heterogene watergang'!$H$14,'Invoerblad heterogene watergang'!$K$14,IF(A256&lt;='Invoerblad heterogene watergang'!$H$15,'Invoerblad heterogene watergang'!$K$15,IF(A256&lt;='Invoerblad heterogene watergang'!$H$16,'Invoerblad heterogene watergang'!$K$16,IF(A256&lt;='Invoerblad heterogene watergang'!$H$17,'Invoerblad heterogene watergang'!$K$17,"")))))))))</f>
        <v>30 - Grasachtigen en ondergedoken soorten</v>
      </c>
      <c r="D256" s="23">
        <f t="shared" si="3"/>
        <v>30</v>
      </c>
      <c r="E256" s="23">
        <f>'Invoerblad heterogene watergang'!$F$9</f>
        <v>1.5</v>
      </c>
      <c r="F256" s="23">
        <f>'Invoerblad heterogene watergang'!$E$9</f>
        <v>1.2</v>
      </c>
      <c r="G256" s="23">
        <f>'Invoerblad heterogene watergang'!$B$9</f>
        <v>1.2</v>
      </c>
      <c r="H256" s="23">
        <f>'Invoerblad heterogene watergang'!$C$9</f>
        <v>1</v>
      </c>
      <c r="I256" s="23">
        <f>IF(B256="","",IF(A256&lt;='Invoerblad heterogene watergang'!$H$9,'Invoerblad heterogene watergang'!$N$9,IF(A256&lt;='Invoerblad heterogene watergang'!$H$10,'Invoerblad heterogene watergang'!$N$10,IF(A256&lt;='Invoerblad heterogene watergang'!$H$11,'Invoerblad heterogene watergang'!$N$11,IF(A256&lt;='Invoerblad heterogene watergang'!$H$12,'Invoerblad heterogene watergang'!$N$12,IF(A256&lt;='Invoerblad heterogene watergang'!$H$13,'Invoerblad heterogene watergang'!$N$13,IF(A256&lt;='Invoerblad heterogene watergang'!$H$14,'Invoerblad heterogene watergang'!$N$14,IF(A256&lt;='Invoerblad heterogene watergang'!$H$15,'Invoerblad heterogene watergang'!$N$15,IF(A256&lt;='Invoerblad heterogene watergang'!$H$16,'Invoerblad heterogene watergang'!$N$16,IF(A256&lt;='Invoerblad heterogene watergang'!$H$17,'Invoerblad heterogene watergang'!$N$17,""))))))))))</f>
        <v>1</v>
      </c>
      <c r="J256" s="23" t="str">
        <f>IF(A256&lt;='Invoerblad heterogene watergang'!$H$9,'Invoerblad heterogene watergang'!$O$9,IF(A256&lt;='Invoerblad heterogene watergang'!$H$10,'Invoerblad heterogene watergang'!$O$10,IF(A256&lt;='Invoerblad heterogene watergang'!$H$11,'Invoerblad heterogene watergang'!$O$11,IF(A256&lt;='Invoerblad heterogene watergang'!$H$12,'Invoerblad heterogene watergang'!$O$12,IF(A256&lt;='Invoerblad heterogene watergang'!$H$13,'Invoerblad heterogene watergang'!$O$13,IF(A256&lt;='Invoerblad heterogene watergang'!$H$14,'Invoerblad heterogene watergang'!$O$14,IF(A256&lt;='Invoerblad heterogene watergang'!$H$15,'Invoerblad heterogene watergang'!$O$15,IF(A256&lt;='Invoerblad heterogene watergang'!$H$16,'Invoerblad heterogene watergang'!$O$16,IF(A256&lt;='Invoerblad heterogene watergang'!$H$17,'Invoerblad heterogene watergang'!$O$17,"")))))))))</f>
        <v>Nee</v>
      </c>
      <c r="K256" s="23">
        <f>(IF(A256&lt;='Invoerblad heterogene watergang'!$H$9,'Invoerblad heterogene watergang'!$L$9,IF(A256&lt;='Invoerblad heterogene watergang'!$H$10,'Invoerblad heterogene watergang'!$L$10,IF(A256&lt;='Invoerblad heterogene watergang'!$H$11,'Invoerblad heterogene watergang'!$L$11,IF(A256&lt;='Invoerblad heterogene watergang'!$H$12,'Invoerblad heterogene watergang'!$L$12,IF(A256&lt;='Invoerblad heterogene watergang'!$H$13,'Invoerblad heterogene watergang'!$L$13,IF(A256&lt;='Invoerblad heterogene watergang'!$H$14,'Invoerblad heterogene watergang'!$L$14,IF(A256&lt;='Invoerblad heterogene watergang'!$H$15,'Invoerblad heterogene watergang'!$L$15,IF(A256&lt;='Invoerblad heterogene watergang'!$H$16,'Invoerblad heterogene watergang'!$L$16,IF(A256&lt;='Invoerblad heterogene watergang'!$H$17,'Invoerblad heterogene watergang'!$L$17,""))))))))))</f>
        <v>100</v>
      </c>
      <c r="L256" s="23" t="str">
        <f>(IF(A256&lt;='Invoerblad heterogene watergang'!$H$9,'Invoerblad heterogene watergang'!$M$9,IF(A256&lt;='Invoerblad heterogene watergang'!$H$10,'Invoerblad heterogene watergang'!$M$10,IF(A256&lt;='Invoerblad heterogene watergang'!$H$11,'Invoerblad heterogene watergang'!$M$11,IF(A256&lt;='Invoerblad heterogene watergang'!$H$12,'Invoerblad heterogene watergang'!$M$12,IF(A256&lt;='Invoerblad heterogene watergang'!$H$13,'Invoerblad heterogene watergang'!$M$13,IF(A256&lt;='Invoerblad heterogene watergang'!$H$14,'Invoerblad heterogene watergang'!$M$14,IF(A256&lt;='Invoerblad heterogene watergang'!$H$15,'Invoerblad heterogene watergang'!$M$15,IF(A256&lt;='Invoerblad heterogene watergang'!$H$16,'Invoerblad heterogene watergang'!$M$16,IF(A256&lt;='Invoerblad heterogene watergang'!$H$17,'Invoerblad heterogene watergang'!$M$17,""))))))))))</f>
        <v>Begroeiing volgt bodemverloop</v>
      </c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67"/>
      <c r="AD256" s="23"/>
      <c r="AE256" s="23"/>
    </row>
    <row r="257" spans="1:31" s="103" customFormat="1" x14ac:dyDescent="0.35">
      <c r="A257" s="24">
        <f>IF(A256="","",IF((A256+1)&gt;MAX('Invoerblad heterogene watergang'!$H$9:$H$17),"",'Uitgebreide invoer'!A256+(MAX('Invoerblad heterogene watergang'!$H$9:$H$17)/1000)))</f>
        <v>177.09999999999957</v>
      </c>
      <c r="B257" s="23">
        <f>IF(A257&lt;='Invoerblad heterogene watergang'!$H$9,'Invoerblad heterogene watergang'!$J$9,IF(A257&lt;='Invoerblad heterogene watergang'!$H$10,'Invoerblad heterogene watergang'!$J$10,IF(A257&lt;='Invoerblad heterogene watergang'!$H$11,'Invoerblad heterogene watergang'!$J$11,IF(A257&lt;='Invoerblad heterogene watergang'!$H$12,'Invoerblad heterogene watergang'!$J$12,IF(A257&lt;='Invoerblad heterogene watergang'!$H$13,'Invoerblad heterogene watergang'!$J$13,IF(A257&lt;='Invoerblad heterogene watergang'!$H$14,'Invoerblad heterogene watergang'!$J$14,IF(A257&lt;='Invoerblad heterogene watergang'!$H$15,'Invoerblad heterogene watergang'!$J$15,IF(A257&lt;='Invoerblad heterogene watergang'!$H$16,'Invoerblad heterogene watergang'!$J$16,IF(A257&lt;='Invoerblad heterogene watergang'!$H$17,'Invoerblad heterogene watergang'!$J$17,"")))))))))</f>
        <v>0.3</v>
      </c>
      <c r="C257" s="23" t="str">
        <f>IF(A257&lt;='Invoerblad heterogene watergang'!$H$9,'Invoerblad heterogene watergang'!$K$9,IF(A257&lt;='Invoerblad heterogene watergang'!$H$10,'Invoerblad heterogene watergang'!$K$10,IF(A257&lt;='Invoerblad heterogene watergang'!$H$11,'Invoerblad heterogene watergang'!$K$11,IF(A257&lt;='Invoerblad heterogene watergang'!$H$12,'Invoerblad heterogene watergang'!$K$12,IF(A257&lt;='Invoerblad heterogene watergang'!$H$13,'Invoerblad heterogene watergang'!$K$13,IF(A257&lt;='Invoerblad heterogene watergang'!$H$14,'Invoerblad heterogene watergang'!$K$14,IF(A257&lt;='Invoerblad heterogene watergang'!$H$15,'Invoerblad heterogene watergang'!$K$15,IF(A257&lt;='Invoerblad heterogene watergang'!$H$16,'Invoerblad heterogene watergang'!$K$16,IF(A257&lt;='Invoerblad heterogene watergang'!$H$17,'Invoerblad heterogene watergang'!$K$17,"")))))))))</f>
        <v>30 - Grasachtigen en ondergedoken soorten</v>
      </c>
      <c r="D257" s="23">
        <f t="shared" si="3"/>
        <v>30</v>
      </c>
      <c r="E257" s="23">
        <f>'Invoerblad heterogene watergang'!$F$9</f>
        <v>1.5</v>
      </c>
      <c r="F257" s="23">
        <f>'Invoerblad heterogene watergang'!$E$9</f>
        <v>1.2</v>
      </c>
      <c r="G257" s="23">
        <f>'Invoerblad heterogene watergang'!$B$9</f>
        <v>1.2</v>
      </c>
      <c r="H257" s="23">
        <f>'Invoerblad heterogene watergang'!$C$9</f>
        <v>1</v>
      </c>
      <c r="I257" s="23">
        <f>IF(B257="","",IF(A257&lt;='Invoerblad heterogene watergang'!$H$9,'Invoerblad heterogene watergang'!$N$9,IF(A257&lt;='Invoerblad heterogene watergang'!$H$10,'Invoerblad heterogene watergang'!$N$10,IF(A257&lt;='Invoerblad heterogene watergang'!$H$11,'Invoerblad heterogene watergang'!$N$11,IF(A257&lt;='Invoerblad heterogene watergang'!$H$12,'Invoerblad heterogene watergang'!$N$12,IF(A257&lt;='Invoerblad heterogene watergang'!$H$13,'Invoerblad heterogene watergang'!$N$13,IF(A257&lt;='Invoerblad heterogene watergang'!$H$14,'Invoerblad heterogene watergang'!$N$14,IF(A257&lt;='Invoerblad heterogene watergang'!$H$15,'Invoerblad heterogene watergang'!$N$15,IF(A257&lt;='Invoerblad heterogene watergang'!$H$16,'Invoerblad heterogene watergang'!$N$16,IF(A257&lt;='Invoerblad heterogene watergang'!$H$17,'Invoerblad heterogene watergang'!$N$17,""))))))))))</f>
        <v>1</v>
      </c>
      <c r="J257" s="23" t="str">
        <f>IF(A257&lt;='Invoerblad heterogene watergang'!$H$9,'Invoerblad heterogene watergang'!$O$9,IF(A257&lt;='Invoerblad heterogene watergang'!$H$10,'Invoerblad heterogene watergang'!$O$10,IF(A257&lt;='Invoerblad heterogene watergang'!$H$11,'Invoerblad heterogene watergang'!$O$11,IF(A257&lt;='Invoerblad heterogene watergang'!$H$12,'Invoerblad heterogene watergang'!$O$12,IF(A257&lt;='Invoerblad heterogene watergang'!$H$13,'Invoerblad heterogene watergang'!$O$13,IF(A257&lt;='Invoerblad heterogene watergang'!$H$14,'Invoerblad heterogene watergang'!$O$14,IF(A257&lt;='Invoerblad heterogene watergang'!$H$15,'Invoerblad heterogene watergang'!$O$15,IF(A257&lt;='Invoerblad heterogene watergang'!$H$16,'Invoerblad heterogene watergang'!$O$16,IF(A257&lt;='Invoerblad heterogene watergang'!$H$17,'Invoerblad heterogene watergang'!$O$17,"")))))))))</f>
        <v>Nee</v>
      </c>
      <c r="K257" s="23">
        <f>(IF(A257&lt;='Invoerblad heterogene watergang'!$H$9,'Invoerblad heterogene watergang'!$L$9,IF(A257&lt;='Invoerblad heterogene watergang'!$H$10,'Invoerblad heterogene watergang'!$L$10,IF(A257&lt;='Invoerblad heterogene watergang'!$H$11,'Invoerblad heterogene watergang'!$L$11,IF(A257&lt;='Invoerblad heterogene watergang'!$H$12,'Invoerblad heterogene watergang'!$L$12,IF(A257&lt;='Invoerblad heterogene watergang'!$H$13,'Invoerblad heterogene watergang'!$L$13,IF(A257&lt;='Invoerblad heterogene watergang'!$H$14,'Invoerblad heterogene watergang'!$L$14,IF(A257&lt;='Invoerblad heterogene watergang'!$H$15,'Invoerblad heterogene watergang'!$L$15,IF(A257&lt;='Invoerblad heterogene watergang'!$H$16,'Invoerblad heterogene watergang'!$L$16,IF(A257&lt;='Invoerblad heterogene watergang'!$H$17,'Invoerblad heterogene watergang'!$L$17,""))))))))))</f>
        <v>100</v>
      </c>
      <c r="L257" s="23" t="str">
        <f>(IF(A257&lt;='Invoerblad heterogene watergang'!$H$9,'Invoerblad heterogene watergang'!$M$9,IF(A257&lt;='Invoerblad heterogene watergang'!$H$10,'Invoerblad heterogene watergang'!$M$10,IF(A257&lt;='Invoerblad heterogene watergang'!$H$11,'Invoerblad heterogene watergang'!$M$11,IF(A257&lt;='Invoerblad heterogene watergang'!$H$12,'Invoerblad heterogene watergang'!$M$12,IF(A257&lt;='Invoerblad heterogene watergang'!$H$13,'Invoerblad heterogene watergang'!$M$13,IF(A257&lt;='Invoerblad heterogene watergang'!$H$14,'Invoerblad heterogene watergang'!$M$14,IF(A257&lt;='Invoerblad heterogene watergang'!$H$15,'Invoerblad heterogene watergang'!$M$15,IF(A257&lt;='Invoerblad heterogene watergang'!$H$16,'Invoerblad heterogene watergang'!$M$16,IF(A257&lt;='Invoerblad heterogene watergang'!$H$17,'Invoerblad heterogene watergang'!$M$17,""))))))))))</f>
        <v>Begroeiing volgt bodemverloop</v>
      </c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67"/>
      <c r="AD257" s="23"/>
      <c r="AE257" s="23"/>
    </row>
    <row r="258" spans="1:31" s="103" customFormat="1" x14ac:dyDescent="0.35">
      <c r="A258" s="24">
        <f>IF(A257="","",IF((A257+1)&gt;MAX('Invoerblad heterogene watergang'!$H$9:$H$17),"",'Uitgebreide invoer'!A257+(MAX('Invoerblad heterogene watergang'!$H$9:$H$17)/1000)))</f>
        <v>177.79999999999956</v>
      </c>
      <c r="B258" s="23">
        <f>IF(A258&lt;='Invoerblad heterogene watergang'!$H$9,'Invoerblad heterogene watergang'!$J$9,IF(A258&lt;='Invoerblad heterogene watergang'!$H$10,'Invoerblad heterogene watergang'!$J$10,IF(A258&lt;='Invoerblad heterogene watergang'!$H$11,'Invoerblad heterogene watergang'!$J$11,IF(A258&lt;='Invoerblad heterogene watergang'!$H$12,'Invoerblad heterogene watergang'!$J$12,IF(A258&lt;='Invoerblad heterogene watergang'!$H$13,'Invoerblad heterogene watergang'!$J$13,IF(A258&lt;='Invoerblad heterogene watergang'!$H$14,'Invoerblad heterogene watergang'!$J$14,IF(A258&lt;='Invoerblad heterogene watergang'!$H$15,'Invoerblad heterogene watergang'!$J$15,IF(A258&lt;='Invoerblad heterogene watergang'!$H$16,'Invoerblad heterogene watergang'!$J$16,IF(A258&lt;='Invoerblad heterogene watergang'!$H$17,'Invoerblad heterogene watergang'!$J$17,"")))))))))</f>
        <v>0.3</v>
      </c>
      <c r="C258" s="23" t="str">
        <f>IF(A258&lt;='Invoerblad heterogene watergang'!$H$9,'Invoerblad heterogene watergang'!$K$9,IF(A258&lt;='Invoerblad heterogene watergang'!$H$10,'Invoerblad heterogene watergang'!$K$10,IF(A258&lt;='Invoerblad heterogene watergang'!$H$11,'Invoerblad heterogene watergang'!$K$11,IF(A258&lt;='Invoerblad heterogene watergang'!$H$12,'Invoerblad heterogene watergang'!$K$12,IF(A258&lt;='Invoerblad heterogene watergang'!$H$13,'Invoerblad heterogene watergang'!$K$13,IF(A258&lt;='Invoerblad heterogene watergang'!$H$14,'Invoerblad heterogene watergang'!$K$14,IF(A258&lt;='Invoerblad heterogene watergang'!$H$15,'Invoerblad heterogene watergang'!$K$15,IF(A258&lt;='Invoerblad heterogene watergang'!$H$16,'Invoerblad heterogene watergang'!$K$16,IF(A258&lt;='Invoerblad heterogene watergang'!$H$17,'Invoerblad heterogene watergang'!$K$17,"")))))))))</f>
        <v>30 - Grasachtigen en ondergedoken soorten</v>
      </c>
      <c r="D258" s="23">
        <f t="shared" si="3"/>
        <v>30</v>
      </c>
      <c r="E258" s="23">
        <f>'Invoerblad heterogene watergang'!$F$9</f>
        <v>1.5</v>
      </c>
      <c r="F258" s="23">
        <f>'Invoerblad heterogene watergang'!$E$9</f>
        <v>1.2</v>
      </c>
      <c r="G258" s="23">
        <f>'Invoerblad heterogene watergang'!$B$9</f>
        <v>1.2</v>
      </c>
      <c r="H258" s="23">
        <f>'Invoerblad heterogene watergang'!$C$9</f>
        <v>1</v>
      </c>
      <c r="I258" s="23">
        <f>IF(B258="","",IF(A258&lt;='Invoerblad heterogene watergang'!$H$9,'Invoerblad heterogene watergang'!$N$9,IF(A258&lt;='Invoerblad heterogene watergang'!$H$10,'Invoerblad heterogene watergang'!$N$10,IF(A258&lt;='Invoerblad heterogene watergang'!$H$11,'Invoerblad heterogene watergang'!$N$11,IF(A258&lt;='Invoerblad heterogene watergang'!$H$12,'Invoerblad heterogene watergang'!$N$12,IF(A258&lt;='Invoerblad heterogene watergang'!$H$13,'Invoerblad heterogene watergang'!$N$13,IF(A258&lt;='Invoerblad heterogene watergang'!$H$14,'Invoerblad heterogene watergang'!$N$14,IF(A258&lt;='Invoerblad heterogene watergang'!$H$15,'Invoerblad heterogene watergang'!$N$15,IF(A258&lt;='Invoerblad heterogene watergang'!$H$16,'Invoerblad heterogene watergang'!$N$16,IF(A258&lt;='Invoerblad heterogene watergang'!$H$17,'Invoerblad heterogene watergang'!$N$17,""))))))))))</f>
        <v>1</v>
      </c>
      <c r="J258" s="23" t="str">
        <f>IF(A258&lt;='Invoerblad heterogene watergang'!$H$9,'Invoerblad heterogene watergang'!$O$9,IF(A258&lt;='Invoerblad heterogene watergang'!$H$10,'Invoerblad heterogene watergang'!$O$10,IF(A258&lt;='Invoerblad heterogene watergang'!$H$11,'Invoerblad heterogene watergang'!$O$11,IF(A258&lt;='Invoerblad heterogene watergang'!$H$12,'Invoerblad heterogene watergang'!$O$12,IF(A258&lt;='Invoerblad heterogene watergang'!$H$13,'Invoerblad heterogene watergang'!$O$13,IF(A258&lt;='Invoerblad heterogene watergang'!$H$14,'Invoerblad heterogene watergang'!$O$14,IF(A258&lt;='Invoerblad heterogene watergang'!$H$15,'Invoerblad heterogene watergang'!$O$15,IF(A258&lt;='Invoerblad heterogene watergang'!$H$16,'Invoerblad heterogene watergang'!$O$16,IF(A258&lt;='Invoerblad heterogene watergang'!$H$17,'Invoerblad heterogene watergang'!$O$17,"")))))))))</f>
        <v>Nee</v>
      </c>
      <c r="K258" s="23">
        <f>(IF(A258&lt;='Invoerblad heterogene watergang'!$H$9,'Invoerblad heterogene watergang'!$L$9,IF(A258&lt;='Invoerblad heterogene watergang'!$H$10,'Invoerblad heterogene watergang'!$L$10,IF(A258&lt;='Invoerblad heterogene watergang'!$H$11,'Invoerblad heterogene watergang'!$L$11,IF(A258&lt;='Invoerblad heterogene watergang'!$H$12,'Invoerblad heterogene watergang'!$L$12,IF(A258&lt;='Invoerblad heterogene watergang'!$H$13,'Invoerblad heterogene watergang'!$L$13,IF(A258&lt;='Invoerblad heterogene watergang'!$H$14,'Invoerblad heterogene watergang'!$L$14,IF(A258&lt;='Invoerblad heterogene watergang'!$H$15,'Invoerblad heterogene watergang'!$L$15,IF(A258&lt;='Invoerblad heterogene watergang'!$H$16,'Invoerblad heterogene watergang'!$L$16,IF(A258&lt;='Invoerblad heterogene watergang'!$H$17,'Invoerblad heterogene watergang'!$L$17,""))))))))))</f>
        <v>100</v>
      </c>
      <c r="L258" s="23" t="str">
        <f>(IF(A258&lt;='Invoerblad heterogene watergang'!$H$9,'Invoerblad heterogene watergang'!$M$9,IF(A258&lt;='Invoerblad heterogene watergang'!$H$10,'Invoerblad heterogene watergang'!$M$10,IF(A258&lt;='Invoerblad heterogene watergang'!$H$11,'Invoerblad heterogene watergang'!$M$11,IF(A258&lt;='Invoerblad heterogene watergang'!$H$12,'Invoerblad heterogene watergang'!$M$12,IF(A258&lt;='Invoerblad heterogene watergang'!$H$13,'Invoerblad heterogene watergang'!$M$13,IF(A258&lt;='Invoerblad heterogene watergang'!$H$14,'Invoerblad heterogene watergang'!$M$14,IF(A258&lt;='Invoerblad heterogene watergang'!$H$15,'Invoerblad heterogene watergang'!$M$15,IF(A258&lt;='Invoerblad heterogene watergang'!$H$16,'Invoerblad heterogene watergang'!$M$16,IF(A258&lt;='Invoerblad heterogene watergang'!$H$17,'Invoerblad heterogene watergang'!$M$17,""))))))))))</f>
        <v>Begroeiing volgt bodemverloop</v>
      </c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67"/>
      <c r="AD258" s="23"/>
      <c r="AE258" s="23"/>
    </row>
    <row r="259" spans="1:31" s="103" customFormat="1" x14ac:dyDescent="0.35">
      <c r="A259" s="24">
        <f>IF(A258="","",IF((A258+1)&gt;MAX('Invoerblad heterogene watergang'!$H$9:$H$17),"",'Uitgebreide invoer'!A258+(MAX('Invoerblad heterogene watergang'!$H$9:$H$17)/1000)))</f>
        <v>178.49999999999955</v>
      </c>
      <c r="B259" s="23">
        <f>IF(A259&lt;='Invoerblad heterogene watergang'!$H$9,'Invoerblad heterogene watergang'!$J$9,IF(A259&lt;='Invoerblad heterogene watergang'!$H$10,'Invoerblad heterogene watergang'!$J$10,IF(A259&lt;='Invoerblad heterogene watergang'!$H$11,'Invoerblad heterogene watergang'!$J$11,IF(A259&lt;='Invoerblad heterogene watergang'!$H$12,'Invoerblad heterogene watergang'!$J$12,IF(A259&lt;='Invoerblad heterogene watergang'!$H$13,'Invoerblad heterogene watergang'!$J$13,IF(A259&lt;='Invoerblad heterogene watergang'!$H$14,'Invoerblad heterogene watergang'!$J$14,IF(A259&lt;='Invoerblad heterogene watergang'!$H$15,'Invoerblad heterogene watergang'!$J$15,IF(A259&lt;='Invoerblad heterogene watergang'!$H$16,'Invoerblad heterogene watergang'!$J$16,IF(A259&lt;='Invoerblad heterogene watergang'!$H$17,'Invoerblad heterogene watergang'!$J$17,"")))))))))</f>
        <v>0.3</v>
      </c>
      <c r="C259" s="23" t="str">
        <f>IF(A259&lt;='Invoerblad heterogene watergang'!$H$9,'Invoerblad heterogene watergang'!$K$9,IF(A259&lt;='Invoerblad heterogene watergang'!$H$10,'Invoerblad heterogene watergang'!$K$10,IF(A259&lt;='Invoerblad heterogene watergang'!$H$11,'Invoerblad heterogene watergang'!$K$11,IF(A259&lt;='Invoerblad heterogene watergang'!$H$12,'Invoerblad heterogene watergang'!$K$12,IF(A259&lt;='Invoerblad heterogene watergang'!$H$13,'Invoerblad heterogene watergang'!$K$13,IF(A259&lt;='Invoerblad heterogene watergang'!$H$14,'Invoerblad heterogene watergang'!$K$14,IF(A259&lt;='Invoerblad heterogene watergang'!$H$15,'Invoerblad heterogene watergang'!$K$15,IF(A259&lt;='Invoerblad heterogene watergang'!$H$16,'Invoerblad heterogene watergang'!$K$16,IF(A259&lt;='Invoerblad heterogene watergang'!$H$17,'Invoerblad heterogene watergang'!$K$17,"")))))))))</f>
        <v>30 - Grasachtigen en ondergedoken soorten</v>
      </c>
      <c r="D259" s="23">
        <f t="shared" si="3"/>
        <v>30</v>
      </c>
      <c r="E259" s="23">
        <f>'Invoerblad heterogene watergang'!$F$9</f>
        <v>1.5</v>
      </c>
      <c r="F259" s="23">
        <f>'Invoerblad heterogene watergang'!$E$9</f>
        <v>1.2</v>
      </c>
      <c r="G259" s="23">
        <f>'Invoerblad heterogene watergang'!$B$9</f>
        <v>1.2</v>
      </c>
      <c r="H259" s="23">
        <f>'Invoerblad heterogene watergang'!$C$9</f>
        <v>1</v>
      </c>
      <c r="I259" s="23">
        <f>IF(B259="","",IF(A259&lt;='Invoerblad heterogene watergang'!$H$9,'Invoerblad heterogene watergang'!$N$9,IF(A259&lt;='Invoerblad heterogene watergang'!$H$10,'Invoerblad heterogene watergang'!$N$10,IF(A259&lt;='Invoerblad heterogene watergang'!$H$11,'Invoerblad heterogene watergang'!$N$11,IF(A259&lt;='Invoerblad heterogene watergang'!$H$12,'Invoerblad heterogene watergang'!$N$12,IF(A259&lt;='Invoerblad heterogene watergang'!$H$13,'Invoerblad heterogene watergang'!$N$13,IF(A259&lt;='Invoerblad heterogene watergang'!$H$14,'Invoerblad heterogene watergang'!$N$14,IF(A259&lt;='Invoerblad heterogene watergang'!$H$15,'Invoerblad heterogene watergang'!$N$15,IF(A259&lt;='Invoerblad heterogene watergang'!$H$16,'Invoerblad heterogene watergang'!$N$16,IF(A259&lt;='Invoerblad heterogene watergang'!$H$17,'Invoerblad heterogene watergang'!$N$17,""))))))))))</f>
        <v>1</v>
      </c>
      <c r="J259" s="23" t="str">
        <f>IF(A259&lt;='Invoerblad heterogene watergang'!$H$9,'Invoerblad heterogene watergang'!$O$9,IF(A259&lt;='Invoerblad heterogene watergang'!$H$10,'Invoerblad heterogene watergang'!$O$10,IF(A259&lt;='Invoerblad heterogene watergang'!$H$11,'Invoerblad heterogene watergang'!$O$11,IF(A259&lt;='Invoerblad heterogene watergang'!$H$12,'Invoerblad heterogene watergang'!$O$12,IF(A259&lt;='Invoerblad heterogene watergang'!$H$13,'Invoerblad heterogene watergang'!$O$13,IF(A259&lt;='Invoerblad heterogene watergang'!$H$14,'Invoerblad heterogene watergang'!$O$14,IF(A259&lt;='Invoerblad heterogene watergang'!$H$15,'Invoerblad heterogene watergang'!$O$15,IF(A259&lt;='Invoerblad heterogene watergang'!$H$16,'Invoerblad heterogene watergang'!$O$16,IF(A259&lt;='Invoerblad heterogene watergang'!$H$17,'Invoerblad heterogene watergang'!$O$17,"")))))))))</f>
        <v>Nee</v>
      </c>
      <c r="K259" s="23">
        <f>(IF(A259&lt;='Invoerblad heterogene watergang'!$H$9,'Invoerblad heterogene watergang'!$L$9,IF(A259&lt;='Invoerblad heterogene watergang'!$H$10,'Invoerblad heterogene watergang'!$L$10,IF(A259&lt;='Invoerblad heterogene watergang'!$H$11,'Invoerblad heterogene watergang'!$L$11,IF(A259&lt;='Invoerblad heterogene watergang'!$H$12,'Invoerblad heterogene watergang'!$L$12,IF(A259&lt;='Invoerblad heterogene watergang'!$H$13,'Invoerblad heterogene watergang'!$L$13,IF(A259&lt;='Invoerblad heterogene watergang'!$H$14,'Invoerblad heterogene watergang'!$L$14,IF(A259&lt;='Invoerblad heterogene watergang'!$H$15,'Invoerblad heterogene watergang'!$L$15,IF(A259&lt;='Invoerblad heterogene watergang'!$H$16,'Invoerblad heterogene watergang'!$L$16,IF(A259&lt;='Invoerblad heterogene watergang'!$H$17,'Invoerblad heterogene watergang'!$L$17,""))))))))))</f>
        <v>100</v>
      </c>
      <c r="L259" s="23" t="str">
        <f>(IF(A259&lt;='Invoerblad heterogene watergang'!$H$9,'Invoerblad heterogene watergang'!$M$9,IF(A259&lt;='Invoerblad heterogene watergang'!$H$10,'Invoerblad heterogene watergang'!$M$10,IF(A259&lt;='Invoerblad heterogene watergang'!$H$11,'Invoerblad heterogene watergang'!$M$11,IF(A259&lt;='Invoerblad heterogene watergang'!$H$12,'Invoerblad heterogene watergang'!$M$12,IF(A259&lt;='Invoerblad heterogene watergang'!$H$13,'Invoerblad heterogene watergang'!$M$13,IF(A259&lt;='Invoerblad heterogene watergang'!$H$14,'Invoerblad heterogene watergang'!$M$14,IF(A259&lt;='Invoerblad heterogene watergang'!$H$15,'Invoerblad heterogene watergang'!$M$15,IF(A259&lt;='Invoerblad heterogene watergang'!$H$16,'Invoerblad heterogene watergang'!$M$16,IF(A259&lt;='Invoerblad heterogene watergang'!$H$17,'Invoerblad heterogene watergang'!$M$17,""))))))))))</f>
        <v>Begroeiing volgt bodemverloop</v>
      </c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67"/>
      <c r="AD259" s="23"/>
      <c r="AE259" s="23"/>
    </row>
    <row r="260" spans="1:31" s="103" customFormat="1" x14ac:dyDescent="0.35">
      <c r="A260" s="24">
        <f>IF(A259="","",IF((A259+1)&gt;MAX('Invoerblad heterogene watergang'!$H$9:$H$17),"",'Uitgebreide invoer'!A259+(MAX('Invoerblad heterogene watergang'!$H$9:$H$17)/1000)))</f>
        <v>179.19999999999953</v>
      </c>
      <c r="B260" s="23">
        <f>IF(A260&lt;='Invoerblad heterogene watergang'!$H$9,'Invoerblad heterogene watergang'!$J$9,IF(A260&lt;='Invoerblad heterogene watergang'!$H$10,'Invoerblad heterogene watergang'!$J$10,IF(A260&lt;='Invoerblad heterogene watergang'!$H$11,'Invoerblad heterogene watergang'!$J$11,IF(A260&lt;='Invoerblad heterogene watergang'!$H$12,'Invoerblad heterogene watergang'!$J$12,IF(A260&lt;='Invoerblad heterogene watergang'!$H$13,'Invoerblad heterogene watergang'!$J$13,IF(A260&lt;='Invoerblad heterogene watergang'!$H$14,'Invoerblad heterogene watergang'!$J$14,IF(A260&lt;='Invoerblad heterogene watergang'!$H$15,'Invoerblad heterogene watergang'!$J$15,IF(A260&lt;='Invoerblad heterogene watergang'!$H$16,'Invoerblad heterogene watergang'!$J$16,IF(A260&lt;='Invoerblad heterogene watergang'!$H$17,'Invoerblad heterogene watergang'!$J$17,"")))))))))</f>
        <v>0.3</v>
      </c>
      <c r="C260" s="23" t="str">
        <f>IF(A260&lt;='Invoerblad heterogene watergang'!$H$9,'Invoerblad heterogene watergang'!$K$9,IF(A260&lt;='Invoerblad heterogene watergang'!$H$10,'Invoerblad heterogene watergang'!$K$10,IF(A260&lt;='Invoerblad heterogene watergang'!$H$11,'Invoerblad heterogene watergang'!$K$11,IF(A260&lt;='Invoerblad heterogene watergang'!$H$12,'Invoerblad heterogene watergang'!$K$12,IF(A260&lt;='Invoerblad heterogene watergang'!$H$13,'Invoerblad heterogene watergang'!$K$13,IF(A260&lt;='Invoerblad heterogene watergang'!$H$14,'Invoerblad heterogene watergang'!$K$14,IF(A260&lt;='Invoerblad heterogene watergang'!$H$15,'Invoerblad heterogene watergang'!$K$15,IF(A260&lt;='Invoerblad heterogene watergang'!$H$16,'Invoerblad heterogene watergang'!$K$16,IF(A260&lt;='Invoerblad heterogene watergang'!$H$17,'Invoerblad heterogene watergang'!$K$17,"")))))))))</f>
        <v>30 - Grasachtigen en ondergedoken soorten</v>
      </c>
      <c r="D260" s="23">
        <f t="shared" si="3"/>
        <v>30</v>
      </c>
      <c r="E260" s="23">
        <f>'Invoerblad heterogene watergang'!$F$9</f>
        <v>1.5</v>
      </c>
      <c r="F260" s="23">
        <f>'Invoerblad heterogene watergang'!$E$9</f>
        <v>1.2</v>
      </c>
      <c r="G260" s="23">
        <f>'Invoerblad heterogene watergang'!$B$9</f>
        <v>1.2</v>
      </c>
      <c r="H260" s="23">
        <f>'Invoerblad heterogene watergang'!$C$9</f>
        <v>1</v>
      </c>
      <c r="I260" s="23">
        <f>IF(B260="","",IF(A260&lt;='Invoerblad heterogene watergang'!$H$9,'Invoerblad heterogene watergang'!$N$9,IF(A260&lt;='Invoerblad heterogene watergang'!$H$10,'Invoerblad heterogene watergang'!$N$10,IF(A260&lt;='Invoerblad heterogene watergang'!$H$11,'Invoerblad heterogene watergang'!$N$11,IF(A260&lt;='Invoerblad heterogene watergang'!$H$12,'Invoerblad heterogene watergang'!$N$12,IF(A260&lt;='Invoerblad heterogene watergang'!$H$13,'Invoerblad heterogene watergang'!$N$13,IF(A260&lt;='Invoerblad heterogene watergang'!$H$14,'Invoerblad heterogene watergang'!$N$14,IF(A260&lt;='Invoerblad heterogene watergang'!$H$15,'Invoerblad heterogene watergang'!$N$15,IF(A260&lt;='Invoerblad heterogene watergang'!$H$16,'Invoerblad heterogene watergang'!$N$16,IF(A260&lt;='Invoerblad heterogene watergang'!$H$17,'Invoerblad heterogene watergang'!$N$17,""))))))))))</f>
        <v>1</v>
      </c>
      <c r="J260" s="23" t="str">
        <f>IF(A260&lt;='Invoerblad heterogene watergang'!$H$9,'Invoerblad heterogene watergang'!$O$9,IF(A260&lt;='Invoerblad heterogene watergang'!$H$10,'Invoerblad heterogene watergang'!$O$10,IF(A260&lt;='Invoerblad heterogene watergang'!$H$11,'Invoerblad heterogene watergang'!$O$11,IF(A260&lt;='Invoerblad heterogene watergang'!$H$12,'Invoerblad heterogene watergang'!$O$12,IF(A260&lt;='Invoerblad heterogene watergang'!$H$13,'Invoerblad heterogene watergang'!$O$13,IF(A260&lt;='Invoerblad heterogene watergang'!$H$14,'Invoerblad heterogene watergang'!$O$14,IF(A260&lt;='Invoerblad heterogene watergang'!$H$15,'Invoerblad heterogene watergang'!$O$15,IF(A260&lt;='Invoerblad heterogene watergang'!$H$16,'Invoerblad heterogene watergang'!$O$16,IF(A260&lt;='Invoerblad heterogene watergang'!$H$17,'Invoerblad heterogene watergang'!$O$17,"")))))))))</f>
        <v>Nee</v>
      </c>
      <c r="K260" s="23">
        <f>(IF(A260&lt;='Invoerblad heterogene watergang'!$H$9,'Invoerblad heterogene watergang'!$L$9,IF(A260&lt;='Invoerblad heterogene watergang'!$H$10,'Invoerblad heterogene watergang'!$L$10,IF(A260&lt;='Invoerblad heterogene watergang'!$H$11,'Invoerblad heterogene watergang'!$L$11,IF(A260&lt;='Invoerblad heterogene watergang'!$H$12,'Invoerblad heterogene watergang'!$L$12,IF(A260&lt;='Invoerblad heterogene watergang'!$H$13,'Invoerblad heterogene watergang'!$L$13,IF(A260&lt;='Invoerblad heterogene watergang'!$H$14,'Invoerblad heterogene watergang'!$L$14,IF(A260&lt;='Invoerblad heterogene watergang'!$H$15,'Invoerblad heterogene watergang'!$L$15,IF(A260&lt;='Invoerblad heterogene watergang'!$H$16,'Invoerblad heterogene watergang'!$L$16,IF(A260&lt;='Invoerblad heterogene watergang'!$H$17,'Invoerblad heterogene watergang'!$L$17,""))))))))))</f>
        <v>100</v>
      </c>
      <c r="L260" s="23" t="str">
        <f>(IF(A260&lt;='Invoerblad heterogene watergang'!$H$9,'Invoerblad heterogene watergang'!$M$9,IF(A260&lt;='Invoerblad heterogene watergang'!$H$10,'Invoerblad heterogene watergang'!$M$10,IF(A260&lt;='Invoerblad heterogene watergang'!$H$11,'Invoerblad heterogene watergang'!$M$11,IF(A260&lt;='Invoerblad heterogene watergang'!$H$12,'Invoerblad heterogene watergang'!$M$12,IF(A260&lt;='Invoerblad heterogene watergang'!$H$13,'Invoerblad heterogene watergang'!$M$13,IF(A260&lt;='Invoerblad heterogene watergang'!$H$14,'Invoerblad heterogene watergang'!$M$14,IF(A260&lt;='Invoerblad heterogene watergang'!$H$15,'Invoerblad heterogene watergang'!$M$15,IF(A260&lt;='Invoerblad heterogene watergang'!$H$16,'Invoerblad heterogene watergang'!$M$16,IF(A260&lt;='Invoerblad heterogene watergang'!$H$17,'Invoerblad heterogene watergang'!$M$17,""))))))))))</f>
        <v>Begroeiing volgt bodemverloop</v>
      </c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67"/>
      <c r="AD260" s="23"/>
      <c r="AE260" s="23"/>
    </row>
    <row r="261" spans="1:31" s="103" customFormat="1" x14ac:dyDescent="0.35">
      <c r="A261" s="24">
        <f>IF(A260="","",IF((A260+1)&gt;MAX('Invoerblad heterogene watergang'!$H$9:$H$17),"",'Uitgebreide invoer'!A260+(MAX('Invoerblad heterogene watergang'!$H$9:$H$17)/1000)))</f>
        <v>179.89999999999952</v>
      </c>
      <c r="B261" s="23">
        <f>IF(A261&lt;='Invoerblad heterogene watergang'!$H$9,'Invoerblad heterogene watergang'!$J$9,IF(A261&lt;='Invoerblad heterogene watergang'!$H$10,'Invoerblad heterogene watergang'!$J$10,IF(A261&lt;='Invoerblad heterogene watergang'!$H$11,'Invoerblad heterogene watergang'!$J$11,IF(A261&lt;='Invoerblad heterogene watergang'!$H$12,'Invoerblad heterogene watergang'!$J$12,IF(A261&lt;='Invoerblad heterogene watergang'!$H$13,'Invoerblad heterogene watergang'!$J$13,IF(A261&lt;='Invoerblad heterogene watergang'!$H$14,'Invoerblad heterogene watergang'!$J$14,IF(A261&lt;='Invoerblad heterogene watergang'!$H$15,'Invoerblad heterogene watergang'!$J$15,IF(A261&lt;='Invoerblad heterogene watergang'!$H$16,'Invoerblad heterogene watergang'!$J$16,IF(A261&lt;='Invoerblad heterogene watergang'!$H$17,'Invoerblad heterogene watergang'!$J$17,"")))))))))</f>
        <v>0.3</v>
      </c>
      <c r="C261" s="23" t="str">
        <f>IF(A261&lt;='Invoerblad heterogene watergang'!$H$9,'Invoerblad heterogene watergang'!$K$9,IF(A261&lt;='Invoerblad heterogene watergang'!$H$10,'Invoerblad heterogene watergang'!$K$10,IF(A261&lt;='Invoerblad heterogene watergang'!$H$11,'Invoerblad heterogene watergang'!$K$11,IF(A261&lt;='Invoerblad heterogene watergang'!$H$12,'Invoerblad heterogene watergang'!$K$12,IF(A261&lt;='Invoerblad heterogene watergang'!$H$13,'Invoerblad heterogene watergang'!$K$13,IF(A261&lt;='Invoerblad heterogene watergang'!$H$14,'Invoerblad heterogene watergang'!$K$14,IF(A261&lt;='Invoerblad heterogene watergang'!$H$15,'Invoerblad heterogene watergang'!$K$15,IF(A261&lt;='Invoerblad heterogene watergang'!$H$16,'Invoerblad heterogene watergang'!$K$16,IF(A261&lt;='Invoerblad heterogene watergang'!$H$17,'Invoerblad heterogene watergang'!$K$17,"")))))))))</f>
        <v>30 - Grasachtigen en ondergedoken soorten</v>
      </c>
      <c r="D261" s="23">
        <f t="shared" ref="D261:D324" si="4">IF(C261="100 - Riet",100,IF(C261="200 - Drijvend fonteinkruid",200,IF(C261="250 - Gele plomp",250,IF(C261="500 - Waterlelie",500,IF(C261="700 - Watergentiaan",700,30)))))</f>
        <v>30</v>
      </c>
      <c r="E261" s="23">
        <f>'Invoerblad heterogene watergang'!$F$9</f>
        <v>1.5</v>
      </c>
      <c r="F261" s="23">
        <f>'Invoerblad heterogene watergang'!$E$9</f>
        <v>1.2</v>
      </c>
      <c r="G261" s="23">
        <f>'Invoerblad heterogene watergang'!$B$9</f>
        <v>1.2</v>
      </c>
      <c r="H261" s="23">
        <f>'Invoerblad heterogene watergang'!$C$9</f>
        <v>1</v>
      </c>
      <c r="I261" s="23">
        <f>IF(B261="","",IF(A261&lt;='Invoerblad heterogene watergang'!$H$9,'Invoerblad heterogene watergang'!$N$9,IF(A261&lt;='Invoerblad heterogene watergang'!$H$10,'Invoerblad heterogene watergang'!$N$10,IF(A261&lt;='Invoerblad heterogene watergang'!$H$11,'Invoerblad heterogene watergang'!$N$11,IF(A261&lt;='Invoerblad heterogene watergang'!$H$12,'Invoerblad heterogene watergang'!$N$12,IF(A261&lt;='Invoerblad heterogene watergang'!$H$13,'Invoerblad heterogene watergang'!$N$13,IF(A261&lt;='Invoerblad heterogene watergang'!$H$14,'Invoerblad heterogene watergang'!$N$14,IF(A261&lt;='Invoerblad heterogene watergang'!$H$15,'Invoerblad heterogene watergang'!$N$15,IF(A261&lt;='Invoerblad heterogene watergang'!$H$16,'Invoerblad heterogene watergang'!$N$16,IF(A261&lt;='Invoerblad heterogene watergang'!$H$17,'Invoerblad heterogene watergang'!$N$17,""))))))))))</f>
        <v>1</v>
      </c>
      <c r="J261" s="23" t="str">
        <f>IF(A261&lt;='Invoerblad heterogene watergang'!$H$9,'Invoerblad heterogene watergang'!$O$9,IF(A261&lt;='Invoerblad heterogene watergang'!$H$10,'Invoerblad heterogene watergang'!$O$10,IF(A261&lt;='Invoerblad heterogene watergang'!$H$11,'Invoerblad heterogene watergang'!$O$11,IF(A261&lt;='Invoerblad heterogene watergang'!$H$12,'Invoerblad heterogene watergang'!$O$12,IF(A261&lt;='Invoerblad heterogene watergang'!$H$13,'Invoerblad heterogene watergang'!$O$13,IF(A261&lt;='Invoerblad heterogene watergang'!$H$14,'Invoerblad heterogene watergang'!$O$14,IF(A261&lt;='Invoerblad heterogene watergang'!$H$15,'Invoerblad heterogene watergang'!$O$15,IF(A261&lt;='Invoerblad heterogene watergang'!$H$16,'Invoerblad heterogene watergang'!$O$16,IF(A261&lt;='Invoerblad heterogene watergang'!$H$17,'Invoerblad heterogene watergang'!$O$17,"")))))))))</f>
        <v>Nee</v>
      </c>
      <c r="K261" s="23">
        <f>(IF(A261&lt;='Invoerblad heterogene watergang'!$H$9,'Invoerblad heterogene watergang'!$L$9,IF(A261&lt;='Invoerblad heterogene watergang'!$H$10,'Invoerblad heterogene watergang'!$L$10,IF(A261&lt;='Invoerblad heterogene watergang'!$H$11,'Invoerblad heterogene watergang'!$L$11,IF(A261&lt;='Invoerblad heterogene watergang'!$H$12,'Invoerblad heterogene watergang'!$L$12,IF(A261&lt;='Invoerblad heterogene watergang'!$H$13,'Invoerblad heterogene watergang'!$L$13,IF(A261&lt;='Invoerblad heterogene watergang'!$H$14,'Invoerblad heterogene watergang'!$L$14,IF(A261&lt;='Invoerblad heterogene watergang'!$H$15,'Invoerblad heterogene watergang'!$L$15,IF(A261&lt;='Invoerblad heterogene watergang'!$H$16,'Invoerblad heterogene watergang'!$L$16,IF(A261&lt;='Invoerblad heterogene watergang'!$H$17,'Invoerblad heterogene watergang'!$L$17,""))))))))))</f>
        <v>100</v>
      </c>
      <c r="L261" s="23" t="str">
        <f>(IF(A261&lt;='Invoerblad heterogene watergang'!$H$9,'Invoerblad heterogene watergang'!$M$9,IF(A261&lt;='Invoerblad heterogene watergang'!$H$10,'Invoerblad heterogene watergang'!$M$10,IF(A261&lt;='Invoerblad heterogene watergang'!$H$11,'Invoerblad heterogene watergang'!$M$11,IF(A261&lt;='Invoerblad heterogene watergang'!$H$12,'Invoerblad heterogene watergang'!$M$12,IF(A261&lt;='Invoerblad heterogene watergang'!$H$13,'Invoerblad heterogene watergang'!$M$13,IF(A261&lt;='Invoerblad heterogene watergang'!$H$14,'Invoerblad heterogene watergang'!$M$14,IF(A261&lt;='Invoerblad heterogene watergang'!$H$15,'Invoerblad heterogene watergang'!$M$15,IF(A261&lt;='Invoerblad heterogene watergang'!$H$16,'Invoerblad heterogene watergang'!$M$16,IF(A261&lt;='Invoerblad heterogene watergang'!$H$17,'Invoerblad heterogene watergang'!$M$17,""))))))))))</f>
        <v>Begroeiing volgt bodemverloop</v>
      </c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67"/>
      <c r="AD261" s="23"/>
      <c r="AE261" s="23"/>
    </row>
    <row r="262" spans="1:31" s="103" customFormat="1" x14ac:dyDescent="0.35">
      <c r="A262" s="24">
        <f>IF(A261="","",IF((A261+1)&gt;MAX('Invoerblad heterogene watergang'!$H$9:$H$17),"",'Uitgebreide invoer'!A261+(MAX('Invoerblad heterogene watergang'!$H$9:$H$17)/1000)))</f>
        <v>180.59999999999951</v>
      </c>
      <c r="B262" s="23">
        <f>IF(A262&lt;='Invoerblad heterogene watergang'!$H$9,'Invoerblad heterogene watergang'!$J$9,IF(A262&lt;='Invoerblad heterogene watergang'!$H$10,'Invoerblad heterogene watergang'!$J$10,IF(A262&lt;='Invoerblad heterogene watergang'!$H$11,'Invoerblad heterogene watergang'!$J$11,IF(A262&lt;='Invoerblad heterogene watergang'!$H$12,'Invoerblad heterogene watergang'!$J$12,IF(A262&lt;='Invoerblad heterogene watergang'!$H$13,'Invoerblad heterogene watergang'!$J$13,IF(A262&lt;='Invoerblad heterogene watergang'!$H$14,'Invoerblad heterogene watergang'!$J$14,IF(A262&lt;='Invoerblad heterogene watergang'!$H$15,'Invoerblad heterogene watergang'!$J$15,IF(A262&lt;='Invoerblad heterogene watergang'!$H$16,'Invoerblad heterogene watergang'!$J$16,IF(A262&lt;='Invoerblad heterogene watergang'!$H$17,'Invoerblad heterogene watergang'!$J$17,"")))))))))</f>
        <v>0.3</v>
      </c>
      <c r="C262" s="23" t="str">
        <f>IF(A262&lt;='Invoerblad heterogene watergang'!$H$9,'Invoerblad heterogene watergang'!$K$9,IF(A262&lt;='Invoerblad heterogene watergang'!$H$10,'Invoerblad heterogene watergang'!$K$10,IF(A262&lt;='Invoerblad heterogene watergang'!$H$11,'Invoerblad heterogene watergang'!$K$11,IF(A262&lt;='Invoerblad heterogene watergang'!$H$12,'Invoerblad heterogene watergang'!$K$12,IF(A262&lt;='Invoerblad heterogene watergang'!$H$13,'Invoerblad heterogene watergang'!$K$13,IF(A262&lt;='Invoerblad heterogene watergang'!$H$14,'Invoerblad heterogene watergang'!$K$14,IF(A262&lt;='Invoerblad heterogene watergang'!$H$15,'Invoerblad heterogene watergang'!$K$15,IF(A262&lt;='Invoerblad heterogene watergang'!$H$16,'Invoerblad heterogene watergang'!$K$16,IF(A262&lt;='Invoerblad heterogene watergang'!$H$17,'Invoerblad heterogene watergang'!$K$17,"")))))))))</f>
        <v>30 - Grasachtigen en ondergedoken soorten</v>
      </c>
      <c r="D262" s="23">
        <f t="shared" si="4"/>
        <v>30</v>
      </c>
      <c r="E262" s="23">
        <f>'Invoerblad heterogene watergang'!$F$9</f>
        <v>1.5</v>
      </c>
      <c r="F262" s="23">
        <f>'Invoerblad heterogene watergang'!$E$9</f>
        <v>1.2</v>
      </c>
      <c r="G262" s="23">
        <f>'Invoerblad heterogene watergang'!$B$9</f>
        <v>1.2</v>
      </c>
      <c r="H262" s="23">
        <f>'Invoerblad heterogene watergang'!$C$9</f>
        <v>1</v>
      </c>
      <c r="I262" s="23">
        <f>IF(B262="","",IF(A262&lt;='Invoerblad heterogene watergang'!$H$9,'Invoerblad heterogene watergang'!$N$9,IF(A262&lt;='Invoerblad heterogene watergang'!$H$10,'Invoerblad heterogene watergang'!$N$10,IF(A262&lt;='Invoerblad heterogene watergang'!$H$11,'Invoerblad heterogene watergang'!$N$11,IF(A262&lt;='Invoerblad heterogene watergang'!$H$12,'Invoerblad heterogene watergang'!$N$12,IF(A262&lt;='Invoerblad heterogene watergang'!$H$13,'Invoerblad heterogene watergang'!$N$13,IF(A262&lt;='Invoerblad heterogene watergang'!$H$14,'Invoerblad heterogene watergang'!$N$14,IF(A262&lt;='Invoerblad heterogene watergang'!$H$15,'Invoerblad heterogene watergang'!$N$15,IF(A262&lt;='Invoerblad heterogene watergang'!$H$16,'Invoerblad heterogene watergang'!$N$16,IF(A262&lt;='Invoerblad heterogene watergang'!$H$17,'Invoerblad heterogene watergang'!$N$17,""))))))))))</f>
        <v>1</v>
      </c>
      <c r="J262" s="23" t="str">
        <f>IF(A262&lt;='Invoerblad heterogene watergang'!$H$9,'Invoerblad heterogene watergang'!$O$9,IF(A262&lt;='Invoerblad heterogene watergang'!$H$10,'Invoerblad heterogene watergang'!$O$10,IF(A262&lt;='Invoerblad heterogene watergang'!$H$11,'Invoerblad heterogene watergang'!$O$11,IF(A262&lt;='Invoerblad heterogene watergang'!$H$12,'Invoerblad heterogene watergang'!$O$12,IF(A262&lt;='Invoerblad heterogene watergang'!$H$13,'Invoerblad heterogene watergang'!$O$13,IF(A262&lt;='Invoerblad heterogene watergang'!$H$14,'Invoerblad heterogene watergang'!$O$14,IF(A262&lt;='Invoerblad heterogene watergang'!$H$15,'Invoerblad heterogene watergang'!$O$15,IF(A262&lt;='Invoerblad heterogene watergang'!$H$16,'Invoerblad heterogene watergang'!$O$16,IF(A262&lt;='Invoerblad heterogene watergang'!$H$17,'Invoerblad heterogene watergang'!$O$17,"")))))))))</f>
        <v>Nee</v>
      </c>
      <c r="K262" s="23">
        <f>(IF(A262&lt;='Invoerblad heterogene watergang'!$H$9,'Invoerblad heterogene watergang'!$L$9,IF(A262&lt;='Invoerblad heterogene watergang'!$H$10,'Invoerblad heterogene watergang'!$L$10,IF(A262&lt;='Invoerblad heterogene watergang'!$H$11,'Invoerblad heterogene watergang'!$L$11,IF(A262&lt;='Invoerblad heterogene watergang'!$H$12,'Invoerblad heterogene watergang'!$L$12,IF(A262&lt;='Invoerblad heterogene watergang'!$H$13,'Invoerblad heterogene watergang'!$L$13,IF(A262&lt;='Invoerblad heterogene watergang'!$H$14,'Invoerblad heterogene watergang'!$L$14,IF(A262&lt;='Invoerblad heterogene watergang'!$H$15,'Invoerblad heterogene watergang'!$L$15,IF(A262&lt;='Invoerblad heterogene watergang'!$H$16,'Invoerblad heterogene watergang'!$L$16,IF(A262&lt;='Invoerblad heterogene watergang'!$H$17,'Invoerblad heterogene watergang'!$L$17,""))))))))))</f>
        <v>100</v>
      </c>
      <c r="L262" s="23" t="str">
        <f>(IF(A262&lt;='Invoerblad heterogene watergang'!$H$9,'Invoerblad heterogene watergang'!$M$9,IF(A262&lt;='Invoerblad heterogene watergang'!$H$10,'Invoerblad heterogene watergang'!$M$10,IF(A262&lt;='Invoerblad heterogene watergang'!$H$11,'Invoerblad heterogene watergang'!$M$11,IF(A262&lt;='Invoerblad heterogene watergang'!$H$12,'Invoerblad heterogene watergang'!$M$12,IF(A262&lt;='Invoerblad heterogene watergang'!$H$13,'Invoerblad heterogene watergang'!$M$13,IF(A262&lt;='Invoerblad heterogene watergang'!$H$14,'Invoerblad heterogene watergang'!$M$14,IF(A262&lt;='Invoerblad heterogene watergang'!$H$15,'Invoerblad heterogene watergang'!$M$15,IF(A262&lt;='Invoerblad heterogene watergang'!$H$16,'Invoerblad heterogene watergang'!$M$16,IF(A262&lt;='Invoerblad heterogene watergang'!$H$17,'Invoerblad heterogene watergang'!$M$17,""))))))))))</f>
        <v>Begroeiing volgt bodemverloop</v>
      </c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67"/>
      <c r="AD262" s="23"/>
      <c r="AE262" s="23"/>
    </row>
    <row r="263" spans="1:31" s="103" customFormat="1" x14ac:dyDescent="0.35">
      <c r="A263" s="24">
        <f>IF(A262="","",IF((A262+1)&gt;MAX('Invoerblad heterogene watergang'!$H$9:$H$17),"",'Uitgebreide invoer'!A262+(MAX('Invoerblad heterogene watergang'!$H$9:$H$17)/1000)))</f>
        <v>181.2999999999995</v>
      </c>
      <c r="B263" s="23">
        <f>IF(A263&lt;='Invoerblad heterogene watergang'!$H$9,'Invoerblad heterogene watergang'!$J$9,IF(A263&lt;='Invoerblad heterogene watergang'!$H$10,'Invoerblad heterogene watergang'!$J$10,IF(A263&lt;='Invoerblad heterogene watergang'!$H$11,'Invoerblad heterogene watergang'!$J$11,IF(A263&lt;='Invoerblad heterogene watergang'!$H$12,'Invoerblad heterogene watergang'!$J$12,IF(A263&lt;='Invoerblad heterogene watergang'!$H$13,'Invoerblad heterogene watergang'!$J$13,IF(A263&lt;='Invoerblad heterogene watergang'!$H$14,'Invoerblad heterogene watergang'!$J$14,IF(A263&lt;='Invoerblad heterogene watergang'!$H$15,'Invoerblad heterogene watergang'!$J$15,IF(A263&lt;='Invoerblad heterogene watergang'!$H$16,'Invoerblad heterogene watergang'!$J$16,IF(A263&lt;='Invoerblad heterogene watergang'!$H$17,'Invoerblad heterogene watergang'!$J$17,"")))))))))</f>
        <v>0.3</v>
      </c>
      <c r="C263" s="23" t="str">
        <f>IF(A263&lt;='Invoerblad heterogene watergang'!$H$9,'Invoerblad heterogene watergang'!$K$9,IF(A263&lt;='Invoerblad heterogene watergang'!$H$10,'Invoerblad heterogene watergang'!$K$10,IF(A263&lt;='Invoerblad heterogene watergang'!$H$11,'Invoerblad heterogene watergang'!$K$11,IF(A263&lt;='Invoerblad heterogene watergang'!$H$12,'Invoerblad heterogene watergang'!$K$12,IF(A263&lt;='Invoerblad heterogene watergang'!$H$13,'Invoerblad heterogene watergang'!$K$13,IF(A263&lt;='Invoerblad heterogene watergang'!$H$14,'Invoerblad heterogene watergang'!$K$14,IF(A263&lt;='Invoerblad heterogene watergang'!$H$15,'Invoerblad heterogene watergang'!$K$15,IF(A263&lt;='Invoerblad heterogene watergang'!$H$16,'Invoerblad heterogene watergang'!$K$16,IF(A263&lt;='Invoerblad heterogene watergang'!$H$17,'Invoerblad heterogene watergang'!$K$17,"")))))))))</f>
        <v>30 - Grasachtigen en ondergedoken soorten</v>
      </c>
      <c r="D263" s="23">
        <f t="shared" si="4"/>
        <v>30</v>
      </c>
      <c r="E263" s="23">
        <f>'Invoerblad heterogene watergang'!$F$9</f>
        <v>1.5</v>
      </c>
      <c r="F263" s="23">
        <f>'Invoerblad heterogene watergang'!$E$9</f>
        <v>1.2</v>
      </c>
      <c r="G263" s="23">
        <f>'Invoerblad heterogene watergang'!$B$9</f>
        <v>1.2</v>
      </c>
      <c r="H263" s="23">
        <f>'Invoerblad heterogene watergang'!$C$9</f>
        <v>1</v>
      </c>
      <c r="I263" s="23">
        <f>IF(B263="","",IF(A263&lt;='Invoerblad heterogene watergang'!$H$9,'Invoerblad heterogene watergang'!$N$9,IF(A263&lt;='Invoerblad heterogene watergang'!$H$10,'Invoerblad heterogene watergang'!$N$10,IF(A263&lt;='Invoerblad heterogene watergang'!$H$11,'Invoerblad heterogene watergang'!$N$11,IF(A263&lt;='Invoerblad heterogene watergang'!$H$12,'Invoerblad heterogene watergang'!$N$12,IF(A263&lt;='Invoerblad heterogene watergang'!$H$13,'Invoerblad heterogene watergang'!$N$13,IF(A263&lt;='Invoerblad heterogene watergang'!$H$14,'Invoerblad heterogene watergang'!$N$14,IF(A263&lt;='Invoerblad heterogene watergang'!$H$15,'Invoerblad heterogene watergang'!$N$15,IF(A263&lt;='Invoerblad heterogene watergang'!$H$16,'Invoerblad heterogene watergang'!$N$16,IF(A263&lt;='Invoerblad heterogene watergang'!$H$17,'Invoerblad heterogene watergang'!$N$17,""))))))))))</f>
        <v>1</v>
      </c>
      <c r="J263" s="23" t="str">
        <f>IF(A263&lt;='Invoerblad heterogene watergang'!$H$9,'Invoerblad heterogene watergang'!$O$9,IF(A263&lt;='Invoerblad heterogene watergang'!$H$10,'Invoerblad heterogene watergang'!$O$10,IF(A263&lt;='Invoerblad heterogene watergang'!$H$11,'Invoerblad heterogene watergang'!$O$11,IF(A263&lt;='Invoerblad heterogene watergang'!$H$12,'Invoerblad heterogene watergang'!$O$12,IF(A263&lt;='Invoerblad heterogene watergang'!$H$13,'Invoerblad heterogene watergang'!$O$13,IF(A263&lt;='Invoerblad heterogene watergang'!$H$14,'Invoerblad heterogene watergang'!$O$14,IF(A263&lt;='Invoerblad heterogene watergang'!$H$15,'Invoerblad heterogene watergang'!$O$15,IF(A263&lt;='Invoerblad heterogene watergang'!$H$16,'Invoerblad heterogene watergang'!$O$16,IF(A263&lt;='Invoerblad heterogene watergang'!$H$17,'Invoerblad heterogene watergang'!$O$17,"")))))))))</f>
        <v>Nee</v>
      </c>
      <c r="K263" s="23">
        <f>(IF(A263&lt;='Invoerblad heterogene watergang'!$H$9,'Invoerblad heterogene watergang'!$L$9,IF(A263&lt;='Invoerblad heterogene watergang'!$H$10,'Invoerblad heterogene watergang'!$L$10,IF(A263&lt;='Invoerblad heterogene watergang'!$H$11,'Invoerblad heterogene watergang'!$L$11,IF(A263&lt;='Invoerblad heterogene watergang'!$H$12,'Invoerblad heterogene watergang'!$L$12,IF(A263&lt;='Invoerblad heterogene watergang'!$H$13,'Invoerblad heterogene watergang'!$L$13,IF(A263&lt;='Invoerblad heterogene watergang'!$H$14,'Invoerblad heterogene watergang'!$L$14,IF(A263&lt;='Invoerblad heterogene watergang'!$H$15,'Invoerblad heterogene watergang'!$L$15,IF(A263&lt;='Invoerblad heterogene watergang'!$H$16,'Invoerblad heterogene watergang'!$L$16,IF(A263&lt;='Invoerblad heterogene watergang'!$H$17,'Invoerblad heterogene watergang'!$L$17,""))))))))))</f>
        <v>100</v>
      </c>
      <c r="L263" s="23" t="str">
        <f>(IF(A263&lt;='Invoerblad heterogene watergang'!$H$9,'Invoerblad heterogene watergang'!$M$9,IF(A263&lt;='Invoerblad heterogene watergang'!$H$10,'Invoerblad heterogene watergang'!$M$10,IF(A263&lt;='Invoerblad heterogene watergang'!$H$11,'Invoerblad heterogene watergang'!$M$11,IF(A263&lt;='Invoerblad heterogene watergang'!$H$12,'Invoerblad heterogene watergang'!$M$12,IF(A263&lt;='Invoerblad heterogene watergang'!$H$13,'Invoerblad heterogene watergang'!$M$13,IF(A263&lt;='Invoerblad heterogene watergang'!$H$14,'Invoerblad heterogene watergang'!$M$14,IF(A263&lt;='Invoerblad heterogene watergang'!$H$15,'Invoerblad heterogene watergang'!$M$15,IF(A263&lt;='Invoerblad heterogene watergang'!$H$16,'Invoerblad heterogene watergang'!$M$16,IF(A263&lt;='Invoerblad heterogene watergang'!$H$17,'Invoerblad heterogene watergang'!$M$17,""))))))))))</f>
        <v>Begroeiing volgt bodemverloop</v>
      </c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67"/>
      <c r="AD263" s="23"/>
      <c r="AE263" s="23"/>
    </row>
    <row r="264" spans="1:31" s="103" customFormat="1" x14ac:dyDescent="0.35">
      <c r="A264" s="24">
        <f>IF(A263="","",IF((A263+1)&gt;MAX('Invoerblad heterogene watergang'!$H$9:$H$17),"",'Uitgebreide invoer'!A263+(MAX('Invoerblad heterogene watergang'!$H$9:$H$17)/1000)))</f>
        <v>181.99999999999949</v>
      </c>
      <c r="B264" s="23">
        <f>IF(A264&lt;='Invoerblad heterogene watergang'!$H$9,'Invoerblad heterogene watergang'!$J$9,IF(A264&lt;='Invoerblad heterogene watergang'!$H$10,'Invoerblad heterogene watergang'!$J$10,IF(A264&lt;='Invoerblad heterogene watergang'!$H$11,'Invoerblad heterogene watergang'!$J$11,IF(A264&lt;='Invoerblad heterogene watergang'!$H$12,'Invoerblad heterogene watergang'!$J$12,IF(A264&lt;='Invoerblad heterogene watergang'!$H$13,'Invoerblad heterogene watergang'!$J$13,IF(A264&lt;='Invoerblad heterogene watergang'!$H$14,'Invoerblad heterogene watergang'!$J$14,IF(A264&lt;='Invoerblad heterogene watergang'!$H$15,'Invoerblad heterogene watergang'!$J$15,IF(A264&lt;='Invoerblad heterogene watergang'!$H$16,'Invoerblad heterogene watergang'!$J$16,IF(A264&lt;='Invoerblad heterogene watergang'!$H$17,'Invoerblad heterogene watergang'!$J$17,"")))))))))</f>
        <v>0.3</v>
      </c>
      <c r="C264" s="23" t="str">
        <f>IF(A264&lt;='Invoerblad heterogene watergang'!$H$9,'Invoerblad heterogene watergang'!$K$9,IF(A264&lt;='Invoerblad heterogene watergang'!$H$10,'Invoerblad heterogene watergang'!$K$10,IF(A264&lt;='Invoerblad heterogene watergang'!$H$11,'Invoerblad heterogene watergang'!$K$11,IF(A264&lt;='Invoerblad heterogene watergang'!$H$12,'Invoerblad heterogene watergang'!$K$12,IF(A264&lt;='Invoerblad heterogene watergang'!$H$13,'Invoerblad heterogene watergang'!$K$13,IF(A264&lt;='Invoerblad heterogene watergang'!$H$14,'Invoerblad heterogene watergang'!$K$14,IF(A264&lt;='Invoerblad heterogene watergang'!$H$15,'Invoerblad heterogene watergang'!$K$15,IF(A264&lt;='Invoerblad heterogene watergang'!$H$16,'Invoerblad heterogene watergang'!$K$16,IF(A264&lt;='Invoerblad heterogene watergang'!$H$17,'Invoerblad heterogene watergang'!$K$17,"")))))))))</f>
        <v>30 - Grasachtigen en ondergedoken soorten</v>
      </c>
      <c r="D264" s="23">
        <f t="shared" si="4"/>
        <v>30</v>
      </c>
      <c r="E264" s="23">
        <f>'Invoerblad heterogene watergang'!$F$9</f>
        <v>1.5</v>
      </c>
      <c r="F264" s="23">
        <f>'Invoerblad heterogene watergang'!$E$9</f>
        <v>1.2</v>
      </c>
      <c r="G264" s="23">
        <f>'Invoerblad heterogene watergang'!$B$9</f>
        <v>1.2</v>
      </c>
      <c r="H264" s="23">
        <f>'Invoerblad heterogene watergang'!$C$9</f>
        <v>1</v>
      </c>
      <c r="I264" s="23">
        <f>IF(B264="","",IF(A264&lt;='Invoerblad heterogene watergang'!$H$9,'Invoerblad heterogene watergang'!$N$9,IF(A264&lt;='Invoerblad heterogene watergang'!$H$10,'Invoerblad heterogene watergang'!$N$10,IF(A264&lt;='Invoerblad heterogene watergang'!$H$11,'Invoerblad heterogene watergang'!$N$11,IF(A264&lt;='Invoerblad heterogene watergang'!$H$12,'Invoerblad heterogene watergang'!$N$12,IF(A264&lt;='Invoerblad heterogene watergang'!$H$13,'Invoerblad heterogene watergang'!$N$13,IF(A264&lt;='Invoerblad heterogene watergang'!$H$14,'Invoerblad heterogene watergang'!$N$14,IF(A264&lt;='Invoerblad heterogene watergang'!$H$15,'Invoerblad heterogene watergang'!$N$15,IF(A264&lt;='Invoerblad heterogene watergang'!$H$16,'Invoerblad heterogene watergang'!$N$16,IF(A264&lt;='Invoerblad heterogene watergang'!$H$17,'Invoerblad heterogene watergang'!$N$17,""))))))))))</f>
        <v>1</v>
      </c>
      <c r="J264" s="23" t="str">
        <f>IF(A264&lt;='Invoerblad heterogene watergang'!$H$9,'Invoerblad heterogene watergang'!$O$9,IF(A264&lt;='Invoerblad heterogene watergang'!$H$10,'Invoerblad heterogene watergang'!$O$10,IF(A264&lt;='Invoerblad heterogene watergang'!$H$11,'Invoerblad heterogene watergang'!$O$11,IF(A264&lt;='Invoerblad heterogene watergang'!$H$12,'Invoerblad heterogene watergang'!$O$12,IF(A264&lt;='Invoerblad heterogene watergang'!$H$13,'Invoerblad heterogene watergang'!$O$13,IF(A264&lt;='Invoerblad heterogene watergang'!$H$14,'Invoerblad heterogene watergang'!$O$14,IF(A264&lt;='Invoerblad heterogene watergang'!$H$15,'Invoerblad heterogene watergang'!$O$15,IF(A264&lt;='Invoerblad heterogene watergang'!$H$16,'Invoerblad heterogene watergang'!$O$16,IF(A264&lt;='Invoerblad heterogene watergang'!$H$17,'Invoerblad heterogene watergang'!$O$17,"")))))))))</f>
        <v>Nee</v>
      </c>
      <c r="K264" s="23">
        <f>(IF(A264&lt;='Invoerblad heterogene watergang'!$H$9,'Invoerblad heterogene watergang'!$L$9,IF(A264&lt;='Invoerblad heterogene watergang'!$H$10,'Invoerblad heterogene watergang'!$L$10,IF(A264&lt;='Invoerblad heterogene watergang'!$H$11,'Invoerblad heterogene watergang'!$L$11,IF(A264&lt;='Invoerblad heterogene watergang'!$H$12,'Invoerblad heterogene watergang'!$L$12,IF(A264&lt;='Invoerblad heterogene watergang'!$H$13,'Invoerblad heterogene watergang'!$L$13,IF(A264&lt;='Invoerblad heterogene watergang'!$H$14,'Invoerblad heterogene watergang'!$L$14,IF(A264&lt;='Invoerblad heterogene watergang'!$H$15,'Invoerblad heterogene watergang'!$L$15,IF(A264&lt;='Invoerblad heterogene watergang'!$H$16,'Invoerblad heterogene watergang'!$L$16,IF(A264&lt;='Invoerblad heterogene watergang'!$H$17,'Invoerblad heterogene watergang'!$L$17,""))))))))))</f>
        <v>100</v>
      </c>
      <c r="L264" s="23" t="str">
        <f>(IF(A264&lt;='Invoerblad heterogene watergang'!$H$9,'Invoerblad heterogene watergang'!$M$9,IF(A264&lt;='Invoerblad heterogene watergang'!$H$10,'Invoerblad heterogene watergang'!$M$10,IF(A264&lt;='Invoerblad heterogene watergang'!$H$11,'Invoerblad heterogene watergang'!$M$11,IF(A264&lt;='Invoerblad heterogene watergang'!$H$12,'Invoerblad heterogene watergang'!$M$12,IF(A264&lt;='Invoerblad heterogene watergang'!$H$13,'Invoerblad heterogene watergang'!$M$13,IF(A264&lt;='Invoerblad heterogene watergang'!$H$14,'Invoerblad heterogene watergang'!$M$14,IF(A264&lt;='Invoerblad heterogene watergang'!$H$15,'Invoerblad heterogene watergang'!$M$15,IF(A264&lt;='Invoerblad heterogene watergang'!$H$16,'Invoerblad heterogene watergang'!$M$16,IF(A264&lt;='Invoerblad heterogene watergang'!$H$17,'Invoerblad heterogene watergang'!$M$17,""))))))))))</f>
        <v>Begroeiing volgt bodemverloop</v>
      </c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67"/>
      <c r="AD264" s="23"/>
      <c r="AE264" s="23"/>
    </row>
    <row r="265" spans="1:31" s="103" customFormat="1" x14ac:dyDescent="0.35">
      <c r="A265" s="24">
        <f>IF(A264="","",IF((A264+1)&gt;MAX('Invoerblad heterogene watergang'!$H$9:$H$17),"",'Uitgebreide invoer'!A264+(MAX('Invoerblad heterogene watergang'!$H$9:$H$17)/1000)))</f>
        <v>182.69999999999948</v>
      </c>
      <c r="B265" s="23">
        <f>IF(A265&lt;='Invoerblad heterogene watergang'!$H$9,'Invoerblad heterogene watergang'!$J$9,IF(A265&lt;='Invoerblad heterogene watergang'!$H$10,'Invoerblad heterogene watergang'!$J$10,IF(A265&lt;='Invoerblad heterogene watergang'!$H$11,'Invoerblad heterogene watergang'!$J$11,IF(A265&lt;='Invoerblad heterogene watergang'!$H$12,'Invoerblad heterogene watergang'!$J$12,IF(A265&lt;='Invoerblad heterogene watergang'!$H$13,'Invoerblad heterogene watergang'!$J$13,IF(A265&lt;='Invoerblad heterogene watergang'!$H$14,'Invoerblad heterogene watergang'!$J$14,IF(A265&lt;='Invoerblad heterogene watergang'!$H$15,'Invoerblad heterogene watergang'!$J$15,IF(A265&lt;='Invoerblad heterogene watergang'!$H$16,'Invoerblad heterogene watergang'!$J$16,IF(A265&lt;='Invoerblad heterogene watergang'!$H$17,'Invoerblad heterogene watergang'!$J$17,"")))))))))</f>
        <v>0.3</v>
      </c>
      <c r="C265" s="23" t="str">
        <f>IF(A265&lt;='Invoerblad heterogene watergang'!$H$9,'Invoerblad heterogene watergang'!$K$9,IF(A265&lt;='Invoerblad heterogene watergang'!$H$10,'Invoerblad heterogene watergang'!$K$10,IF(A265&lt;='Invoerblad heterogene watergang'!$H$11,'Invoerblad heterogene watergang'!$K$11,IF(A265&lt;='Invoerblad heterogene watergang'!$H$12,'Invoerblad heterogene watergang'!$K$12,IF(A265&lt;='Invoerblad heterogene watergang'!$H$13,'Invoerblad heterogene watergang'!$K$13,IF(A265&lt;='Invoerblad heterogene watergang'!$H$14,'Invoerblad heterogene watergang'!$K$14,IF(A265&lt;='Invoerblad heterogene watergang'!$H$15,'Invoerblad heterogene watergang'!$K$15,IF(A265&lt;='Invoerblad heterogene watergang'!$H$16,'Invoerblad heterogene watergang'!$K$16,IF(A265&lt;='Invoerblad heterogene watergang'!$H$17,'Invoerblad heterogene watergang'!$K$17,"")))))))))</f>
        <v>30 - Grasachtigen en ondergedoken soorten</v>
      </c>
      <c r="D265" s="23">
        <f t="shared" si="4"/>
        <v>30</v>
      </c>
      <c r="E265" s="23">
        <f>'Invoerblad heterogene watergang'!$F$9</f>
        <v>1.5</v>
      </c>
      <c r="F265" s="23">
        <f>'Invoerblad heterogene watergang'!$E$9</f>
        <v>1.2</v>
      </c>
      <c r="G265" s="23">
        <f>'Invoerblad heterogene watergang'!$B$9</f>
        <v>1.2</v>
      </c>
      <c r="H265" s="23">
        <f>'Invoerblad heterogene watergang'!$C$9</f>
        <v>1</v>
      </c>
      <c r="I265" s="23">
        <f>IF(B265="","",IF(A265&lt;='Invoerblad heterogene watergang'!$H$9,'Invoerblad heterogene watergang'!$N$9,IF(A265&lt;='Invoerblad heterogene watergang'!$H$10,'Invoerblad heterogene watergang'!$N$10,IF(A265&lt;='Invoerblad heterogene watergang'!$H$11,'Invoerblad heterogene watergang'!$N$11,IF(A265&lt;='Invoerblad heterogene watergang'!$H$12,'Invoerblad heterogene watergang'!$N$12,IF(A265&lt;='Invoerblad heterogene watergang'!$H$13,'Invoerblad heterogene watergang'!$N$13,IF(A265&lt;='Invoerblad heterogene watergang'!$H$14,'Invoerblad heterogene watergang'!$N$14,IF(A265&lt;='Invoerblad heterogene watergang'!$H$15,'Invoerblad heterogene watergang'!$N$15,IF(A265&lt;='Invoerblad heterogene watergang'!$H$16,'Invoerblad heterogene watergang'!$N$16,IF(A265&lt;='Invoerblad heterogene watergang'!$H$17,'Invoerblad heterogene watergang'!$N$17,""))))))))))</f>
        <v>1</v>
      </c>
      <c r="J265" s="23" t="str">
        <f>IF(A265&lt;='Invoerblad heterogene watergang'!$H$9,'Invoerblad heterogene watergang'!$O$9,IF(A265&lt;='Invoerblad heterogene watergang'!$H$10,'Invoerblad heterogene watergang'!$O$10,IF(A265&lt;='Invoerblad heterogene watergang'!$H$11,'Invoerblad heterogene watergang'!$O$11,IF(A265&lt;='Invoerblad heterogene watergang'!$H$12,'Invoerblad heterogene watergang'!$O$12,IF(A265&lt;='Invoerblad heterogene watergang'!$H$13,'Invoerblad heterogene watergang'!$O$13,IF(A265&lt;='Invoerblad heterogene watergang'!$H$14,'Invoerblad heterogene watergang'!$O$14,IF(A265&lt;='Invoerblad heterogene watergang'!$H$15,'Invoerblad heterogene watergang'!$O$15,IF(A265&lt;='Invoerblad heterogene watergang'!$H$16,'Invoerblad heterogene watergang'!$O$16,IF(A265&lt;='Invoerblad heterogene watergang'!$H$17,'Invoerblad heterogene watergang'!$O$17,"")))))))))</f>
        <v>Nee</v>
      </c>
      <c r="K265" s="23">
        <f>(IF(A265&lt;='Invoerblad heterogene watergang'!$H$9,'Invoerblad heterogene watergang'!$L$9,IF(A265&lt;='Invoerblad heterogene watergang'!$H$10,'Invoerblad heterogene watergang'!$L$10,IF(A265&lt;='Invoerblad heterogene watergang'!$H$11,'Invoerblad heterogene watergang'!$L$11,IF(A265&lt;='Invoerblad heterogene watergang'!$H$12,'Invoerblad heterogene watergang'!$L$12,IF(A265&lt;='Invoerblad heterogene watergang'!$H$13,'Invoerblad heterogene watergang'!$L$13,IF(A265&lt;='Invoerblad heterogene watergang'!$H$14,'Invoerblad heterogene watergang'!$L$14,IF(A265&lt;='Invoerblad heterogene watergang'!$H$15,'Invoerblad heterogene watergang'!$L$15,IF(A265&lt;='Invoerblad heterogene watergang'!$H$16,'Invoerblad heterogene watergang'!$L$16,IF(A265&lt;='Invoerblad heterogene watergang'!$H$17,'Invoerblad heterogene watergang'!$L$17,""))))))))))</f>
        <v>100</v>
      </c>
      <c r="L265" s="23" t="str">
        <f>(IF(A265&lt;='Invoerblad heterogene watergang'!$H$9,'Invoerblad heterogene watergang'!$M$9,IF(A265&lt;='Invoerblad heterogene watergang'!$H$10,'Invoerblad heterogene watergang'!$M$10,IF(A265&lt;='Invoerblad heterogene watergang'!$H$11,'Invoerblad heterogene watergang'!$M$11,IF(A265&lt;='Invoerblad heterogene watergang'!$H$12,'Invoerblad heterogene watergang'!$M$12,IF(A265&lt;='Invoerblad heterogene watergang'!$H$13,'Invoerblad heterogene watergang'!$M$13,IF(A265&lt;='Invoerblad heterogene watergang'!$H$14,'Invoerblad heterogene watergang'!$M$14,IF(A265&lt;='Invoerblad heterogene watergang'!$H$15,'Invoerblad heterogene watergang'!$M$15,IF(A265&lt;='Invoerblad heterogene watergang'!$H$16,'Invoerblad heterogene watergang'!$M$16,IF(A265&lt;='Invoerblad heterogene watergang'!$H$17,'Invoerblad heterogene watergang'!$M$17,""))))))))))</f>
        <v>Begroeiing volgt bodemverloop</v>
      </c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67"/>
      <c r="AD265" s="23"/>
      <c r="AE265" s="23"/>
    </row>
    <row r="266" spans="1:31" s="103" customFormat="1" x14ac:dyDescent="0.35">
      <c r="A266" s="24">
        <f>IF(A265="","",IF((A265+1)&gt;MAX('Invoerblad heterogene watergang'!$H$9:$H$17),"",'Uitgebreide invoer'!A265+(MAX('Invoerblad heterogene watergang'!$H$9:$H$17)/1000)))</f>
        <v>183.39999999999947</v>
      </c>
      <c r="B266" s="23">
        <f>IF(A266&lt;='Invoerblad heterogene watergang'!$H$9,'Invoerblad heterogene watergang'!$J$9,IF(A266&lt;='Invoerblad heterogene watergang'!$H$10,'Invoerblad heterogene watergang'!$J$10,IF(A266&lt;='Invoerblad heterogene watergang'!$H$11,'Invoerblad heterogene watergang'!$J$11,IF(A266&lt;='Invoerblad heterogene watergang'!$H$12,'Invoerblad heterogene watergang'!$J$12,IF(A266&lt;='Invoerblad heterogene watergang'!$H$13,'Invoerblad heterogene watergang'!$J$13,IF(A266&lt;='Invoerblad heterogene watergang'!$H$14,'Invoerblad heterogene watergang'!$J$14,IF(A266&lt;='Invoerblad heterogene watergang'!$H$15,'Invoerblad heterogene watergang'!$J$15,IF(A266&lt;='Invoerblad heterogene watergang'!$H$16,'Invoerblad heterogene watergang'!$J$16,IF(A266&lt;='Invoerblad heterogene watergang'!$H$17,'Invoerblad heterogene watergang'!$J$17,"")))))))))</f>
        <v>0.3</v>
      </c>
      <c r="C266" s="23" t="str">
        <f>IF(A266&lt;='Invoerblad heterogene watergang'!$H$9,'Invoerblad heterogene watergang'!$K$9,IF(A266&lt;='Invoerblad heterogene watergang'!$H$10,'Invoerblad heterogene watergang'!$K$10,IF(A266&lt;='Invoerblad heterogene watergang'!$H$11,'Invoerblad heterogene watergang'!$K$11,IF(A266&lt;='Invoerblad heterogene watergang'!$H$12,'Invoerblad heterogene watergang'!$K$12,IF(A266&lt;='Invoerblad heterogene watergang'!$H$13,'Invoerblad heterogene watergang'!$K$13,IF(A266&lt;='Invoerblad heterogene watergang'!$H$14,'Invoerblad heterogene watergang'!$K$14,IF(A266&lt;='Invoerblad heterogene watergang'!$H$15,'Invoerblad heterogene watergang'!$K$15,IF(A266&lt;='Invoerblad heterogene watergang'!$H$16,'Invoerblad heterogene watergang'!$K$16,IF(A266&lt;='Invoerblad heterogene watergang'!$H$17,'Invoerblad heterogene watergang'!$K$17,"")))))))))</f>
        <v>30 - Grasachtigen en ondergedoken soorten</v>
      </c>
      <c r="D266" s="23">
        <f t="shared" si="4"/>
        <v>30</v>
      </c>
      <c r="E266" s="23">
        <f>'Invoerblad heterogene watergang'!$F$9</f>
        <v>1.5</v>
      </c>
      <c r="F266" s="23">
        <f>'Invoerblad heterogene watergang'!$E$9</f>
        <v>1.2</v>
      </c>
      <c r="G266" s="23">
        <f>'Invoerblad heterogene watergang'!$B$9</f>
        <v>1.2</v>
      </c>
      <c r="H266" s="23">
        <f>'Invoerblad heterogene watergang'!$C$9</f>
        <v>1</v>
      </c>
      <c r="I266" s="23">
        <f>IF(B266="","",IF(A266&lt;='Invoerblad heterogene watergang'!$H$9,'Invoerblad heterogene watergang'!$N$9,IF(A266&lt;='Invoerblad heterogene watergang'!$H$10,'Invoerblad heterogene watergang'!$N$10,IF(A266&lt;='Invoerblad heterogene watergang'!$H$11,'Invoerblad heterogene watergang'!$N$11,IF(A266&lt;='Invoerblad heterogene watergang'!$H$12,'Invoerblad heterogene watergang'!$N$12,IF(A266&lt;='Invoerblad heterogene watergang'!$H$13,'Invoerblad heterogene watergang'!$N$13,IF(A266&lt;='Invoerblad heterogene watergang'!$H$14,'Invoerblad heterogene watergang'!$N$14,IF(A266&lt;='Invoerblad heterogene watergang'!$H$15,'Invoerblad heterogene watergang'!$N$15,IF(A266&lt;='Invoerblad heterogene watergang'!$H$16,'Invoerblad heterogene watergang'!$N$16,IF(A266&lt;='Invoerblad heterogene watergang'!$H$17,'Invoerblad heterogene watergang'!$N$17,""))))))))))</f>
        <v>1</v>
      </c>
      <c r="J266" s="23" t="str">
        <f>IF(A266&lt;='Invoerblad heterogene watergang'!$H$9,'Invoerblad heterogene watergang'!$O$9,IF(A266&lt;='Invoerblad heterogene watergang'!$H$10,'Invoerblad heterogene watergang'!$O$10,IF(A266&lt;='Invoerblad heterogene watergang'!$H$11,'Invoerblad heterogene watergang'!$O$11,IF(A266&lt;='Invoerblad heterogene watergang'!$H$12,'Invoerblad heterogene watergang'!$O$12,IF(A266&lt;='Invoerblad heterogene watergang'!$H$13,'Invoerblad heterogene watergang'!$O$13,IF(A266&lt;='Invoerblad heterogene watergang'!$H$14,'Invoerblad heterogene watergang'!$O$14,IF(A266&lt;='Invoerblad heterogene watergang'!$H$15,'Invoerblad heterogene watergang'!$O$15,IF(A266&lt;='Invoerblad heterogene watergang'!$H$16,'Invoerblad heterogene watergang'!$O$16,IF(A266&lt;='Invoerblad heterogene watergang'!$H$17,'Invoerblad heterogene watergang'!$O$17,"")))))))))</f>
        <v>Nee</v>
      </c>
      <c r="K266" s="23">
        <f>(IF(A266&lt;='Invoerblad heterogene watergang'!$H$9,'Invoerblad heterogene watergang'!$L$9,IF(A266&lt;='Invoerblad heterogene watergang'!$H$10,'Invoerblad heterogene watergang'!$L$10,IF(A266&lt;='Invoerblad heterogene watergang'!$H$11,'Invoerblad heterogene watergang'!$L$11,IF(A266&lt;='Invoerblad heterogene watergang'!$H$12,'Invoerblad heterogene watergang'!$L$12,IF(A266&lt;='Invoerblad heterogene watergang'!$H$13,'Invoerblad heterogene watergang'!$L$13,IF(A266&lt;='Invoerblad heterogene watergang'!$H$14,'Invoerblad heterogene watergang'!$L$14,IF(A266&lt;='Invoerblad heterogene watergang'!$H$15,'Invoerblad heterogene watergang'!$L$15,IF(A266&lt;='Invoerblad heterogene watergang'!$H$16,'Invoerblad heterogene watergang'!$L$16,IF(A266&lt;='Invoerblad heterogene watergang'!$H$17,'Invoerblad heterogene watergang'!$L$17,""))))))))))</f>
        <v>100</v>
      </c>
      <c r="L266" s="23" t="str">
        <f>(IF(A266&lt;='Invoerblad heterogene watergang'!$H$9,'Invoerblad heterogene watergang'!$M$9,IF(A266&lt;='Invoerblad heterogene watergang'!$H$10,'Invoerblad heterogene watergang'!$M$10,IF(A266&lt;='Invoerblad heterogene watergang'!$H$11,'Invoerblad heterogene watergang'!$M$11,IF(A266&lt;='Invoerblad heterogene watergang'!$H$12,'Invoerblad heterogene watergang'!$M$12,IF(A266&lt;='Invoerblad heterogene watergang'!$H$13,'Invoerblad heterogene watergang'!$M$13,IF(A266&lt;='Invoerblad heterogene watergang'!$H$14,'Invoerblad heterogene watergang'!$M$14,IF(A266&lt;='Invoerblad heterogene watergang'!$H$15,'Invoerblad heterogene watergang'!$M$15,IF(A266&lt;='Invoerblad heterogene watergang'!$H$16,'Invoerblad heterogene watergang'!$M$16,IF(A266&lt;='Invoerblad heterogene watergang'!$H$17,'Invoerblad heterogene watergang'!$M$17,""))))))))))</f>
        <v>Begroeiing volgt bodemverloop</v>
      </c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67"/>
      <c r="AD266" s="23"/>
      <c r="AE266" s="23"/>
    </row>
    <row r="267" spans="1:31" s="103" customFormat="1" x14ac:dyDescent="0.35">
      <c r="A267" s="24">
        <f>IF(A266="","",IF((A266+1)&gt;MAX('Invoerblad heterogene watergang'!$H$9:$H$17),"",'Uitgebreide invoer'!A266+(MAX('Invoerblad heterogene watergang'!$H$9:$H$17)/1000)))</f>
        <v>184.09999999999945</v>
      </c>
      <c r="B267" s="23">
        <f>IF(A267&lt;='Invoerblad heterogene watergang'!$H$9,'Invoerblad heterogene watergang'!$J$9,IF(A267&lt;='Invoerblad heterogene watergang'!$H$10,'Invoerblad heterogene watergang'!$J$10,IF(A267&lt;='Invoerblad heterogene watergang'!$H$11,'Invoerblad heterogene watergang'!$J$11,IF(A267&lt;='Invoerblad heterogene watergang'!$H$12,'Invoerblad heterogene watergang'!$J$12,IF(A267&lt;='Invoerblad heterogene watergang'!$H$13,'Invoerblad heterogene watergang'!$J$13,IF(A267&lt;='Invoerblad heterogene watergang'!$H$14,'Invoerblad heterogene watergang'!$J$14,IF(A267&lt;='Invoerblad heterogene watergang'!$H$15,'Invoerblad heterogene watergang'!$J$15,IF(A267&lt;='Invoerblad heterogene watergang'!$H$16,'Invoerblad heterogene watergang'!$J$16,IF(A267&lt;='Invoerblad heterogene watergang'!$H$17,'Invoerblad heterogene watergang'!$J$17,"")))))))))</f>
        <v>0.3</v>
      </c>
      <c r="C267" s="23" t="str">
        <f>IF(A267&lt;='Invoerblad heterogene watergang'!$H$9,'Invoerblad heterogene watergang'!$K$9,IF(A267&lt;='Invoerblad heterogene watergang'!$H$10,'Invoerblad heterogene watergang'!$K$10,IF(A267&lt;='Invoerblad heterogene watergang'!$H$11,'Invoerblad heterogene watergang'!$K$11,IF(A267&lt;='Invoerblad heterogene watergang'!$H$12,'Invoerblad heterogene watergang'!$K$12,IF(A267&lt;='Invoerblad heterogene watergang'!$H$13,'Invoerblad heterogene watergang'!$K$13,IF(A267&lt;='Invoerblad heterogene watergang'!$H$14,'Invoerblad heterogene watergang'!$K$14,IF(A267&lt;='Invoerblad heterogene watergang'!$H$15,'Invoerblad heterogene watergang'!$K$15,IF(A267&lt;='Invoerblad heterogene watergang'!$H$16,'Invoerblad heterogene watergang'!$K$16,IF(A267&lt;='Invoerblad heterogene watergang'!$H$17,'Invoerblad heterogene watergang'!$K$17,"")))))))))</f>
        <v>30 - Grasachtigen en ondergedoken soorten</v>
      </c>
      <c r="D267" s="23">
        <f t="shared" si="4"/>
        <v>30</v>
      </c>
      <c r="E267" s="23">
        <f>'Invoerblad heterogene watergang'!$F$9</f>
        <v>1.5</v>
      </c>
      <c r="F267" s="23">
        <f>'Invoerblad heterogene watergang'!$E$9</f>
        <v>1.2</v>
      </c>
      <c r="G267" s="23">
        <f>'Invoerblad heterogene watergang'!$B$9</f>
        <v>1.2</v>
      </c>
      <c r="H267" s="23">
        <f>'Invoerblad heterogene watergang'!$C$9</f>
        <v>1</v>
      </c>
      <c r="I267" s="23">
        <f>IF(B267="","",IF(A267&lt;='Invoerblad heterogene watergang'!$H$9,'Invoerblad heterogene watergang'!$N$9,IF(A267&lt;='Invoerblad heterogene watergang'!$H$10,'Invoerblad heterogene watergang'!$N$10,IF(A267&lt;='Invoerblad heterogene watergang'!$H$11,'Invoerblad heterogene watergang'!$N$11,IF(A267&lt;='Invoerblad heterogene watergang'!$H$12,'Invoerblad heterogene watergang'!$N$12,IF(A267&lt;='Invoerblad heterogene watergang'!$H$13,'Invoerblad heterogene watergang'!$N$13,IF(A267&lt;='Invoerblad heterogene watergang'!$H$14,'Invoerblad heterogene watergang'!$N$14,IF(A267&lt;='Invoerblad heterogene watergang'!$H$15,'Invoerblad heterogene watergang'!$N$15,IF(A267&lt;='Invoerblad heterogene watergang'!$H$16,'Invoerblad heterogene watergang'!$N$16,IF(A267&lt;='Invoerblad heterogene watergang'!$H$17,'Invoerblad heterogene watergang'!$N$17,""))))))))))</f>
        <v>1</v>
      </c>
      <c r="J267" s="23" t="str">
        <f>IF(A267&lt;='Invoerblad heterogene watergang'!$H$9,'Invoerblad heterogene watergang'!$O$9,IF(A267&lt;='Invoerblad heterogene watergang'!$H$10,'Invoerblad heterogene watergang'!$O$10,IF(A267&lt;='Invoerblad heterogene watergang'!$H$11,'Invoerblad heterogene watergang'!$O$11,IF(A267&lt;='Invoerblad heterogene watergang'!$H$12,'Invoerblad heterogene watergang'!$O$12,IF(A267&lt;='Invoerblad heterogene watergang'!$H$13,'Invoerblad heterogene watergang'!$O$13,IF(A267&lt;='Invoerblad heterogene watergang'!$H$14,'Invoerblad heterogene watergang'!$O$14,IF(A267&lt;='Invoerblad heterogene watergang'!$H$15,'Invoerblad heterogene watergang'!$O$15,IF(A267&lt;='Invoerblad heterogene watergang'!$H$16,'Invoerblad heterogene watergang'!$O$16,IF(A267&lt;='Invoerblad heterogene watergang'!$H$17,'Invoerblad heterogene watergang'!$O$17,"")))))))))</f>
        <v>Nee</v>
      </c>
      <c r="K267" s="23">
        <f>(IF(A267&lt;='Invoerblad heterogene watergang'!$H$9,'Invoerblad heterogene watergang'!$L$9,IF(A267&lt;='Invoerblad heterogene watergang'!$H$10,'Invoerblad heterogene watergang'!$L$10,IF(A267&lt;='Invoerblad heterogene watergang'!$H$11,'Invoerblad heterogene watergang'!$L$11,IF(A267&lt;='Invoerblad heterogene watergang'!$H$12,'Invoerblad heterogene watergang'!$L$12,IF(A267&lt;='Invoerblad heterogene watergang'!$H$13,'Invoerblad heterogene watergang'!$L$13,IF(A267&lt;='Invoerblad heterogene watergang'!$H$14,'Invoerblad heterogene watergang'!$L$14,IF(A267&lt;='Invoerblad heterogene watergang'!$H$15,'Invoerblad heterogene watergang'!$L$15,IF(A267&lt;='Invoerblad heterogene watergang'!$H$16,'Invoerblad heterogene watergang'!$L$16,IF(A267&lt;='Invoerblad heterogene watergang'!$H$17,'Invoerblad heterogene watergang'!$L$17,""))))))))))</f>
        <v>100</v>
      </c>
      <c r="L267" s="23" t="str">
        <f>(IF(A267&lt;='Invoerblad heterogene watergang'!$H$9,'Invoerblad heterogene watergang'!$M$9,IF(A267&lt;='Invoerblad heterogene watergang'!$H$10,'Invoerblad heterogene watergang'!$M$10,IF(A267&lt;='Invoerblad heterogene watergang'!$H$11,'Invoerblad heterogene watergang'!$M$11,IF(A267&lt;='Invoerblad heterogene watergang'!$H$12,'Invoerblad heterogene watergang'!$M$12,IF(A267&lt;='Invoerblad heterogene watergang'!$H$13,'Invoerblad heterogene watergang'!$M$13,IF(A267&lt;='Invoerblad heterogene watergang'!$H$14,'Invoerblad heterogene watergang'!$M$14,IF(A267&lt;='Invoerblad heterogene watergang'!$H$15,'Invoerblad heterogene watergang'!$M$15,IF(A267&lt;='Invoerblad heterogene watergang'!$H$16,'Invoerblad heterogene watergang'!$M$16,IF(A267&lt;='Invoerblad heterogene watergang'!$H$17,'Invoerblad heterogene watergang'!$M$17,""))))))))))</f>
        <v>Begroeiing volgt bodemverloop</v>
      </c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67"/>
      <c r="AD267" s="23"/>
      <c r="AE267" s="23"/>
    </row>
    <row r="268" spans="1:31" s="103" customFormat="1" x14ac:dyDescent="0.35">
      <c r="A268" s="24">
        <f>IF(A267="","",IF((A267+1)&gt;MAX('Invoerblad heterogene watergang'!$H$9:$H$17),"",'Uitgebreide invoer'!A267+(MAX('Invoerblad heterogene watergang'!$H$9:$H$17)/1000)))</f>
        <v>184.79999999999944</v>
      </c>
      <c r="B268" s="23">
        <f>IF(A268&lt;='Invoerblad heterogene watergang'!$H$9,'Invoerblad heterogene watergang'!$J$9,IF(A268&lt;='Invoerblad heterogene watergang'!$H$10,'Invoerblad heterogene watergang'!$J$10,IF(A268&lt;='Invoerblad heterogene watergang'!$H$11,'Invoerblad heterogene watergang'!$J$11,IF(A268&lt;='Invoerblad heterogene watergang'!$H$12,'Invoerblad heterogene watergang'!$J$12,IF(A268&lt;='Invoerblad heterogene watergang'!$H$13,'Invoerblad heterogene watergang'!$J$13,IF(A268&lt;='Invoerblad heterogene watergang'!$H$14,'Invoerblad heterogene watergang'!$J$14,IF(A268&lt;='Invoerblad heterogene watergang'!$H$15,'Invoerblad heterogene watergang'!$J$15,IF(A268&lt;='Invoerblad heterogene watergang'!$H$16,'Invoerblad heterogene watergang'!$J$16,IF(A268&lt;='Invoerblad heterogene watergang'!$H$17,'Invoerblad heterogene watergang'!$J$17,"")))))))))</f>
        <v>0.3</v>
      </c>
      <c r="C268" s="23" t="str">
        <f>IF(A268&lt;='Invoerblad heterogene watergang'!$H$9,'Invoerblad heterogene watergang'!$K$9,IF(A268&lt;='Invoerblad heterogene watergang'!$H$10,'Invoerblad heterogene watergang'!$K$10,IF(A268&lt;='Invoerblad heterogene watergang'!$H$11,'Invoerblad heterogene watergang'!$K$11,IF(A268&lt;='Invoerblad heterogene watergang'!$H$12,'Invoerblad heterogene watergang'!$K$12,IF(A268&lt;='Invoerblad heterogene watergang'!$H$13,'Invoerblad heterogene watergang'!$K$13,IF(A268&lt;='Invoerblad heterogene watergang'!$H$14,'Invoerblad heterogene watergang'!$K$14,IF(A268&lt;='Invoerblad heterogene watergang'!$H$15,'Invoerblad heterogene watergang'!$K$15,IF(A268&lt;='Invoerblad heterogene watergang'!$H$16,'Invoerblad heterogene watergang'!$K$16,IF(A268&lt;='Invoerblad heterogene watergang'!$H$17,'Invoerblad heterogene watergang'!$K$17,"")))))))))</f>
        <v>30 - Grasachtigen en ondergedoken soorten</v>
      </c>
      <c r="D268" s="23">
        <f t="shared" si="4"/>
        <v>30</v>
      </c>
      <c r="E268" s="23">
        <f>'Invoerblad heterogene watergang'!$F$9</f>
        <v>1.5</v>
      </c>
      <c r="F268" s="23">
        <f>'Invoerblad heterogene watergang'!$E$9</f>
        <v>1.2</v>
      </c>
      <c r="G268" s="23">
        <f>'Invoerblad heterogene watergang'!$B$9</f>
        <v>1.2</v>
      </c>
      <c r="H268" s="23">
        <f>'Invoerblad heterogene watergang'!$C$9</f>
        <v>1</v>
      </c>
      <c r="I268" s="23">
        <f>IF(B268="","",IF(A268&lt;='Invoerblad heterogene watergang'!$H$9,'Invoerblad heterogene watergang'!$N$9,IF(A268&lt;='Invoerblad heterogene watergang'!$H$10,'Invoerblad heterogene watergang'!$N$10,IF(A268&lt;='Invoerblad heterogene watergang'!$H$11,'Invoerblad heterogene watergang'!$N$11,IF(A268&lt;='Invoerblad heterogene watergang'!$H$12,'Invoerblad heterogene watergang'!$N$12,IF(A268&lt;='Invoerblad heterogene watergang'!$H$13,'Invoerblad heterogene watergang'!$N$13,IF(A268&lt;='Invoerblad heterogene watergang'!$H$14,'Invoerblad heterogene watergang'!$N$14,IF(A268&lt;='Invoerblad heterogene watergang'!$H$15,'Invoerblad heterogene watergang'!$N$15,IF(A268&lt;='Invoerblad heterogene watergang'!$H$16,'Invoerblad heterogene watergang'!$N$16,IF(A268&lt;='Invoerblad heterogene watergang'!$H$17,'Invoerblad heterogene watergang'!$N$17,""))))))))))</f>
        <v>1</v>
      </c>
      <c r="J268" s="23" t="str">
        <f>IF(A268&lt;='Invoerblad heterogene watergang'!$H$9,'Invoerblad heterogene watergang'!$O$9,IF(A268&lt;='Invoerblad heterogene watergang'!$H$10,'Invoerblad heterogene watergang'!$O$10,IF(A268&lt;='Invoerblad heterogene watergang'!$H$11,'Invoerblad heterogene watergang'!$O$11,IF(A268&lt;='Invoerblad heterogene watergang'!$H$12,'Invoerblad heterogene watergang'!$O$12,IF(A268&lt;='Invoerblad heterogene watergang'!$H$13,'Invoerblad heterogene watergang'!$O$13,IF(A268&lt;='Invoerblad heterogene watergang'!$H$14,'Invoerblad heterogene watergang'!$O$14,IF(A268&lt;='Invoerblad heterogene watergang'!$H$15,'Invoerblad heterogene watergang'!$O$15,IF(A268&lt;='Invoerblad heterogene watergang'!$H$16,'Invoerblad heterogene watergang'!$O$16,IF(A268&lt;='Invoerblad heterogene watergang'!$H$17,'Invoerblad heterogene watergang'!$O$17,"")))))))))</f>
        <v>Nee</v>
      </c>
      <c r="K268" s="23">
        <f>(IF(A268&lt;='Invoerblad heterogene watergang'!$H$9,'Invoerblad heterogene watergang'!$L$9,IF(A268&lt;='Invoerblad heterogene watergang'!$H$10,'Invoerblad heterogene watergang'!$L$10,IF(A268&lt;='Invoerblad heterogene watergang'!$H$11,'Invoerblad heterogene watergang'!$L$11,IF(A268&lt;='Invoerblad heterogene watergang'!$H$12,'Invoerblad heterogene watergang'!$L$12,IF(A268&lt;='Invoerblad heterogene watergang'!$H$13,'Invoerblad heterogene watergang'!$L$13,IF(A268&lt;='Invoerblad heterogene watergang'!$H$14,'Invoerblad heterogene watergang'!$L$14,IF(A268&lt;='Invoerblad heterogene watergang'!$H$15,'Invoerblad heterogene watergang'!$L$15,IF(A268&lt;='Invoerblad heterogene watergang'!$H$16,'Invoerblad heterogene watergang'!$L$16,IF(A268&lt;='Invoerblad heterogene watergang'!$H$17,'Invoerblad heterogene watergang'!$L$17,""))))))))))</f>
        <v>100</v>
      </c>
      <c r="L268" s="23" t="str">
        <f>(IF(A268&lt;='Invoerblad heterogene watergang'!$H$9,'Invoerblad heterogene watergang'!$M$9,IF(A268&lt;='Invoerblad heterogene watergang'!$H$10,'Invoerblad heterogene watergang'!$M$10,IF(A268&lt;='Invoerblad heterogene watergang'!$H$11,'Invoerblad heterogene watergang'!$M$11,IF(A268&lt;='Invoerblad heterogene watergang'!$H$12,'Invoerblad heterogene watergang'!$M$12,IF(A268&lt;='Invoerblad heterogene watergang'!$H$13,'Invoerblad heterogene watergang'!$M$13,IF(A268&lt;='Invoerblad heterogene watergang'!$H$14,'Invoerblad heterogene watergang'!$M$14,IF(A268&lt;='Invoerblad heterogene watergang'!$H$15,'Invoerblad heterogene watergang'!$M$15,IF(A268&lt;='Invoerblad heterogene watergang'!$H$16,'Invoerblad heterogene watergang'!$M$16,IF(A268&lt;='Invoerblad heterogene watergang'!$H$17,'Invoerblad heterogene watergang'!$M$17,""))))))))))</f>
        <v>Begroeiing volgt bodemverloop</v>
      </c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67"/>
      <c r="AD268" s="23"/>
      <c r="AE268" s="23"/>
    </row>
    <row r="269" spans="1:31" s="103" customFormat="1" x14ac:dyDescent="0.35">
      <c r="A269" s="24">
        <f>IF(A268="","",IF((A268+1)&gt;MAX('Invoerblad heterogene watergang'!$H$9:$H$17),"",'Uitgebreide invoer'!A268+(MAX('Invoerblad heterogene watergang'!$H$9:$H$17)/1000)))</f>
        <v>185.49999999999943</v>
      </c>
      <c r="B269" s="23">
        <f>IF(A269&lt;='Invoerblad heterogene watergang'!$H$9,'Invoerblad heterogene watergang'!$J$9,IF(A269&lt;='Invoerblad heterogene watergang'!$H$10,'Invoerblad heterogene watergang'!$J$10,IF(A269&lt;='Invoerblad heterogene watergang'!$H$11,'Invoerblad heterogene watergang'!$J$11,IF(A269&lt;='Invoerblad heterogene watergang'!$H$12,'Invoerblad heterogene watergang'!$J$12,IF(A269&lt;='Invoerblad heterogene watergang'!$H$13,'Invoerblad heterogene watergang'!$J$13,IF(A269&lt;='Invoerblad heterogene watergang'!$H$14,'Invoerblad heterogene watergang'!$J$14,IF(A269&lt;='Invoerblad heterogene watergang'!$H$15,'Invoerblad heterogene watergang'!$J$15,IF(A269&lt;='Invoerblad heterogene watergang'!$H$16,'Invoerblad heterogene watergang'!$J$16,IF(A269&lt;='Invoerblad heterogene watergang'!$H$17,'Invoerblad heterogene watergang'!$J$17,"")))))))))</f>
        <v>0.3</v>
      </c>
      <c r="C269" s="23" t="str">
        <f>IF(A269&lt;='Invoerblad heterogene watergang'!$H$9,'Invoerblad heterogene watergang'!$K$9,IF(A269&lt;='Invoerblad heterogene watergang'!$H$10,'Invoerblad heterogene watergang'!$K$10,IF(A269&lt;='Invoerblad heterogene watergang'!$H$11,'Invoerblad heterogene watergang'!$K$11,IF(A269&lt;='Invoerblad heterogene watergang'!$H$12,'Invoerblad heterogene watergang'!$K$12,IF(A269&lt;='Invoerblad heterogene watergang'!$H$13,'Invoerblad heterogene watergang'!$K$13,IF(A269&lt;='Invoerblad heterogene watergang'!$H$14,'Invoerblad heterogene watergang'!$K$14,IF(A269&lt;='Invoerblad heterogene watergang'!$H$15,'Invoerblad heterogene watergang'!$K$15,IF(A269&lt;='Invoerblad heterogene watergang'!$H$16,'Invoerblad heterogene watergang'!$K$16,IF(A269&lt;='Invoerblad heterogene watergang'!$H$17,'Invoerblad heterogene watergang'!$K$17,"")))))))))</f>
        <v>30 - Grasachtigen en ondergedoken soorten</v>
      </c>
      <c r="D269" s="23">
        <f t="shared" si="4"/>
        <v>30</v>
      </c>
      <c r="E269" s="23">
        <f>'Invoerblad heterogene watergang'!$F$9</f>
        <v>1.5</v>
      </c>
      <c r="F269" s="23">
        <f>'Invoerblad heterogene watergang'!$E$9</f>
        <v>1.2</v>
      </c>
      <c r="G269" s="23">
        <f>'Invoerblad heterogene watergang'!$B$9</f>
        <v>1.2</v>
      </c>
      <c r="H269" s="23">
        <f>'Invoerblad heterogene watergang'!$C$9</f>
        <v>1</v>
      </c>
      <c r="I269" s="23">
        <f>IF(B269="","",IF(A269&lt;='Invoerblad heterogene watergang'!$H$9,'Invoerblad heterogene watergang'!$N$9,IF(A269&lt;='Invoerblad heterogene watergang'!$H$10,'Invoerblad heterogene watergang'!$N$10,IF(A269&lt;='Invoerblad heterogene watergang'!$H$11,'Invoerblad heterogene watergang'!$N$11,IF(A269&lt;='Invoerblad heterogene watergang'!$H$12,'Invoerblad heterogene watergang'!$N$12,IF(A269&lt;='Invoerblad heterogene watergang'!$H$13,'Invoerblad heterogene watergang'!$N$13,IF(A269&lt;='Invoerblad heterogene watergang'!$H$14,'Invoerblad heterogene watergang'!$N$14,IF(A269&lt;='Invoerblad heterogene watergang'!$H$15,'Invoerblad heterogene watergang'!$N$15,IF(A269&lt;='Invoerblad heterogene watergang'!$H$16,'Invoerblad heterogene watergang'!$N$16,IF(A269&lt;='Invoerblad heterogene watergang'!$H$17,'Invoerblad heterogene watergang'!$N$17,""))))))))))</f>
        <v>1</v>
      </c>
      <c r="J269" s="23" t="str">
        <f>IF(A269&lt;='Invoerblad heterogene watergang'!$H$9,'Invoerblad heterogene watergang'!$O$9,IF(A269&lt;='Invoerblad heterogene watergang'!$H$10,'Invoerblad heterogene watergang'!$O$10,IF(A269&lt;='Invoerblad heterogene watergang'!$H$11,'Invoerblad heterogene watergang'!$O$11,IF(A269&lt;='Invoerblad heterogene watergang'!$H$12,'Invoerblad heterogene watergang'!$O$12,IF(A269&lt;='Invoerblad heterogene watergang'!$H$13,'Invoerblad heterogene watergang'!$O$13,IF(A269&lt;='Invoerblad heterogene watergang'!$H$14,'Invoerblad heterogene watergang'!$O$14,IF(A269&lt;='Invoerblad heterogene watergang'!$H$15,'Invoerblad heterogene watergang'!$O$15,IF(A269&lt;='Invoerblad heterogene watergang'!$H$16,'Invoerblad heterogene watergang'!$O$16,IF(A269&lt;='Invoerblad heterogene watergang'!$H$17,'Invoerblad heterogene watergang'!$O$17,"")))))))))</f>
        <v>Nee</v>
      </c>
      <c r="K269" s="23">
        <f>(IF(A269&lt;='Invoerblad heterogene watergang'!$H$9,'Invoerblad heterogene watergang'!$L$9,IF(A269&lt;='Invoerblad heterogene watergang'!$H$10,'Invoerblad heterogene watergang'!$L$10,IF(A269&lt;='Invoerblad heterogene watergang'!$H$11,'Invoerblad heterogene watergang'!$L$11,IF(A269&lt;='Invoerblad heterogene watergang'!$H$12,'Invoerblad heterogene watergang'!$L$12,IF(A269&lt;='Invoerblad heterogene watergang'!$H$13,'Invoerblad heterogene watergang'!$L$13,IF(A269&lt;='Invoerblad heterogene watergang'!$H$14,'Invoerblad heterogene watergang'!$L$14,IF(A269&lt;='Invoerblad heterogene watergang'!$H$15,'Invoerblad heterogene watergang'!$L$15,IF(A269&lt;='Invoerblad heterogene watergang'!$H$16,'Invoerblad heterogene watergang'!$L$16,IF(A269&lt;='Invoerblad heterogene watergang'!$H$17,'Invoerblad heterogene watergang'!$L$17,""))))))))))</f>
        <v>100</v>
      </c>
      <c r="L269" s="23" t="str">
        <f>(IF(A269&lt;='Invoerblad heterogene watergang'!$H$9,'Invoerblad heterogene watergang'!$M$9,IF(A269&lt;='Invoerblad heterogene watergang'!$H$10,'Invoerblad heterogene watergang'!$M$10,IF(A269&lt;='Invoerblad heterogene watergang'!$H$11,'Invoerblad heterogene watergang'!$M$11,IF(A269&lt;='Invoerblad heterogene watergang'!$H$12,'Invoerblad heterogene watergang'!$M$12,IF(A269&lt;='Invoerblad heterogene watergang'!$H$13,'Invoerblad heterogene watergang'!$M$13,IF(A269&lt;='Invoerblad heterogene watergang'!$H$14,'Invoerblad heterogene watergang'!$M$14,IF(A269&lt;='Invoerblad heterogene watergang'!$H$15,'Invoerblad heterogene watergang'!$M$15,IF(A269&lt;='Invoerblad heterogene watergang'!$H$16,'Invoerblad heterogene watergang'!$M$16,IF(A269&lt;='Invoerblad heterogene watergang'!$H$17,'Invoerblad heterogene watergang'!$M$17,""))))))))))</f>
        <v>Begroeiing volgt bodemverloop</v>
      </c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67"/>
      <c r="AD269" s="23"/>
      <c r="AE269" s="23"/>
    </row>
    <row r="270" spans="1:31" s="103" customFormat="1" x14ac:dyDescent="0.35">
      <c r="A270" s="24">
        <f>IF(A269="","",IF((A269+1)&gt;MAX('Invoerblad heterogene watergang'!$H$9:$H$17),"",'Uitgebreide invoer'!A269+(MAX('Invoerblad heterogene watergang'!$H$9:$H$17)/1000)))</f>
        <v>186.19999999999942</v>
      </c>
      <c r="B270" s="23">
        <f>IF(A270&lt;='Invoerblad heterogene watergang'!$H$9,'Invoerblad heterogene watergang'!$J$9,IF(A270&lt;='Invoerblad heterogene watergang'!$H$10,'Invoerblad heterogene watergang'!$J$10,IF(A270&lt;='Invoerblad heterogene watergang'!$H$11,'Invoerblad heterogene watergang'!$J$11,IF(A270&lt;='Invoerblad heterogene watergang'!$H$12,'Invoerblad heterogene watergang'!$J$12,IF(A270&lt;='Invoerblad heterogene watergang'!$H$13,'Invoerblad heterogene watergang'!$J$13,IF(A270&lt;='Invoerblad heterogene watergang'!$H$14,'Invoerblad heterogene watergang'!$J$14,IF(A270&lt;='Invoerblad heterogene watergang'!$H$15,'Invoerblad heterogene watergang'!$J$15,IF(A270&lt;='Invoerblad heterogene watergang'!$H$16,'Invoerblad heterogene watergang'!$J$16,IF(A270&lt;='Invoerblad heterogene watergang'!$H$17,'Invoerblad heterogene watergang'!$J$17,"")))))))))</f>
        <v>0.3</v>
      </c>
      <c r="C270" s="23" t="str">
        <f>IF(A270&lt;='Invoerblad heterogene watergang'!$H$9,'Invoerblad heterogene watergang'!$K$9,IF(A270&lt;='Invoerblad heterogene watergang'!$H$10,'Invoerblad heterogene watergang'!$K$10,IF(A270&lt;='Invoerblad heterogene watergang'!$H$11,'Invoerblad heterogene watergang'!$K$11,IF(A270&lt;='Invoerblad heterogene watergang'!$H$12,'Invoerblad heterogene watergang'!$K$12,IF(A270&lt;='Invoerblad heterogene watergang'!$H$13,'Invoerblad heterogene watergang'!$K$13,IF(A270&lt;='Invoerblad heterogene watergang'!$H$14,'Invoerblad heterogene watergang'!$K$14,IF(A270&lt;='Invoerblad heterogene watergang'!$H$15,'Invoerblad heterogene watergang'!$K$15,IF(A270&lt;='Invoerblad heterogene watergang'!$H$16,'Invoerblad heterogene watergang'!$K$16,IF(A270&lt;='Invoerblad heterogene watergang'!$H$17,'Invoerblad heterogene watergang'!$K$17,"")))))))))</f>
        <v>30 - Grasachtigen en ondergedoken soorten</v>
      </c>
      <c r="D270" s="23">
        <f t="shared" si="4"/>
        <v>30</v>
      </c>
      <c r="E270" s="23">
        <f>'Invoerblad heterogene watergang'!$F$9</f>
        <v>1.5</v>
      </c>
      <c r="F270" s="23">
        <f>'Invoerblad heterogene watergang'!$E$9</f>
        <v>1.2</v>
      </c>
      <c r="G270" s="23">
        <f>'Invoerblad heterogene watergang'!$B$9</f>
        <v>1.2</v>
      </c>
      <c r="H270" s="23">
        <f>'Invoerblad heterogene watergang'!$C$9</f>
        <v>1</v>
      </c>
      <c r="I270" s="23">
        <f>IF(B270="","",IF(A270&lt;='Invoerblad heterogene watergang'!$H$9,'Invoerblad heterogene watergang'!$N$9,IF(A270&lt;='Invoerblad heterogene watergang'!$H$10,'Invoerblad heterogene watergang'!$N$10,IF(A270&lt;='Invoerblad heterogene watergang'!$H$11,'Invoerblad heterogene watergang'!$N$11,IF(A270&lt;='Invoerblad heterogene watergang'!$H$12,'Invoerblad heterogene watergang'!$N$12,IF(A270&lt;='Invoerblad heterogene watergang'!$H$13,'Invoerblad heterogene watergang'!$N$13,IF(A270&lt;='Invoerblad heterogene watergang'!$H$14,'Invoerblad heterogene watergang'!$N$14,IF(A270&lt;='Invoerblad heterogene watergang'!$H$15,'Invoerblad heterogene watergang'!$N$15,IF(A270&lt;='Invoerblad heterogene watergang'!$H$16,'Invoerblad heterogene watergang'!$N$16,IF(A270&lt;='Invoerblad heterogene watergang'!$H$17,'Invoerblad heterogene watergang'!$N$17,""))))))))))</f>
        <v>1</v>
      </c>
      <c r="J270" s="23" t="str">
        <f>IF(A270&lt;='Invoerblad heterogene watergang'!$H$9,'Invoerblad heterogene watergang'!$O$9,IF(A270&lt;='Invoerblad heterogene watergang'!$H$10,'Invoerblad heterogene watergang'!$O$10,IF(A270&lt;='Invoerblad heterogene watergang'!$H$11,'Invoerblad heterogene watergang'!$O$11,IF(A270&lt;='Invoerblad heterogene watergang'!$H$12,'Invoerblad heterogene watergang'!$O$12,IF(A270&lt;='Invoerblad heterogene watergang'!$H$13,'Invoerblad heterogene watergang'!$O$13,IF(A270&lt;='Invoerblad heterogene watergang'!$H$14,'Invoerblad heterogene watergang'!$O$14,IF(A270&lt;='Invoerblad heterogene watergang'!$H$15,'Invoerblad heterogene watergang'!$O$15,IF(A270&lt;='Invoerblad heterogene watergang'!$H$16,'Invoerblad heterogene watergang'!$O$16,IF(A270&lt;='Invoerblad heterogene watergang'!$H$17,'Invoerblad heterogene watergang'!$O$17,"")))))))))</f>
        <v>Nee</v>
      </c>
      <c r="K270" s="23">
        <f>(IF(A270&lt;='Invoerblad heterogene watergang'!$H$9,'Invoerblad heterogene watergang'!$L$9,IF(A270&lt;='Invoerblad heterogene watergang'!$H$10,'Invoerblad heterogene watergang'!$L$10,IF(A270&lt;='Invoerblad heterogene watergang'!$H$11,'Invoerblad heterogene watergang'!$L$11,IF(A270&lt;='Invoerblad heterogene watergang'!$H$12,'Invoerblad heterogene watergang'!$L$12,IF(A270&lt;='Invoerblad heterogene watergang'!$H$13,'Invoerblad heterogene watergang'!$L$13,IF(A270&lt;='Invoerblad heterogene watergang'!$H$14,'Invoerblad heterogene watergang'!$L$14,IF(A270&lt;='Invoerblad heterogene watergang'!$H$15,'Invoerblad heterogene watergang'!$L$15,IF(A270&lt;='Invoerblad heterogene watergang'!$H$16,'Invoerblad heterogene watergang'!$L$16,IF(A270&lt;='Invoerblad heterogene watergang'!$H$17,'Invoerblad heterogene watergang'!$L$17,""))))))))))</f>
        <v>100</v>
      </c>
      <c r="L270" s="23" t="str">
        <f>(IF(A270&lt;='Invoerblad heterogene watergang'!$H$9,'Invoerblad heterogene watergang'!$M$9,IF(A270&lt;='Invoerblad heterogene watergang'!$H$10,'Invoerblad heterogene watergang'!$M$10,IF(A270&lt;='Invoerblad heterogene watergang'!$H$11,'Invoerblad heterogene watergang'!$M$11,IF(A270&lt;='Invoerblad heterogene watergang'!$H$12,'Invoerblad heterogene watergang'!$M$12,IF(A270&lt;='Invoerblad heterogene watergang'!$H$13,'Invoerblad heterogene watergang'!$M$13,IF(A270&lt;='Invoerblad heterogene watergang'!$H$14,'Invoerblad heterogene watergang'!$M$14,IF(A270&lt;='Invoerblad heterogene watergang'!$H$15,'Invoerblad heterogene watergang'!$M$15,IF(A270&lt;='Invoerblad heterogene watergang'!$H$16,'Invoerblad heterogene watergang'!$M$16,IF(A270&lt;='Invoerblad heterogene watergang'!$H$17,'Invoerblad heterogene watergang'!$M$17,""))))))))))</f>
        <v>Begroeiing volgt bodemverloop</v>
      </c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67"/>
      <c r="AD270" s="23"/>
      <c r="AE270" s="23"/>
    </row>
    <row r="271" spans="1:31" s="103" customFormat="1" x14ac:dyDescent="0.35">
      <c r="A271" s="24">
        <f>IF(A270="","",IF((A270+1)&gt;MAX('Invoerblad heterogene watergang'!$H$9:$H$17),"",'Uitgebreide invoer'!A270+(MAX('Invoerblad heterogene watergang'!$H$9:$H$17)/1000)))</f>
        <v>186.89999999999941</v>
      </c>
      <c r="B271" s="23">
        <f>IF(A271&lt;='Invoerblad heterogene watergang'!$H$9,'Invoerblad heterogene watergang'!$J$9,IF(A271&lt;='Invoerblad heterogene watergang'!$H$10,'Invoerblad heterogene watergang'!$J$10,IF(A271&lt;='Invoerblad heterogene watergang'!$H$11,'Invoerblad heterogene watergang'!$J$11,IF(A271&lt;='Invoerblad heterogene watergang'!$H$12,'Invoerblad heterogene watergang'!$J$12,IF(A271&lt;='Invoerblad heterogene watergang'!$H$13,'Invoerblad heterogene watergang'!$J$13,IF(A271&lt;='Invoerblad heterogene watergang'!$H$14,'Invoerblad heterogene watergang'!$J$14,IF(A271&lt;='Invoerblad heterogene watergang'!$H$15,'Invoerblad heterogene watergang'!$J$15,IF(A271&lt;='Invoerblad heterogene watergang'!$H$16,'Invoerblad heterogene watergang'!$J$16,IF(A271&lt;='Invoerblad heterogene watergang'!$H$17,'Invoerblad heterogene watergang'!$J$17,"")))))))))</f>
        <v>0.3</v>
      </c>
      <c r="C271" s="23" t="str">
        <f>IF(A271&lt;='Invoerblad heterogene watergang'!$H$9,'Invoerblad heterogene watergang'!$K$9,IF(A271&lt;='Invoerblad heterogene watergang'!$H$10,'Invoerblad heterogene watergang'!$K$10,IF(A271&lt;='Invoerblad heterogene watergang'!$H$11,'Invoerblad heterogene watergang'!$K$11,IF(A271&lt;='Invoerblad heterogene watergang'!$H$12,'Invoerblad heterogene watergang'!$K$12,IF(A271&lt;='Invoerblad heterogene watergang'!$H$13,'Invoerblad heterogene watergang'!$K$13,IF(A271&lt;='Invoerblad heterogene watergang'!$H$14,'Invoerblad heterogene watergang'!$K$14,IF(A271&lt;='Invoerblad heterogene watergang'!$H$15,'Invoerblad heterogene watergang'!$K$15,IF(A271&lt;='Invoerblad heterogene watergang'!$H$16,'Invoerblad heterogene watergang'!$K$16,IF(A271&lt;='Invoerblad heterogene watergang'!$H$17,'Invoerblad heterogene watergang'!$K$17,"")))))))))</f>
        <v>30 - Grasachtigen en ondergedoken soorten</v>
      </c>
      <c r="D271" s="23">
        <f t="shared" si="4"/>
        <v>30</v>
      </c>
      <c r="E271" s="23">
        <f>'Invoerblad heterogene watergang'!$F$9</f>
        <v>1.5</v>
      </c>
      <c r="F271" s="23">
        <f>'Invoerblad heterogene watergang'!$E$9</f>
        <v>1.2</v>
      </c>
      <c r="G271" s="23">
        <f>'Invoerblad heterogene watergang'!$B$9</f>
        <v>1.2</v>
      </c>
      <c r="H271" s="23">
        <f>'Invoerblad heterogene watergang'!$C$9</f>
        <v>1</v>
      </c>
      <c r="I271" s="23">
        <f>IF(B271="","",IF(A271&lt;='Invoerblad heterogene watergang'!$H$9,'Invoerblad heterogene watergang'!$N$9,IF(A271&lt;='Invoerblad heterogene watergang'!$H$10,'Invoerblad heterogene watergang'!$N$10,IF(A271&lt;='Invoerblad heterogene watergang'!$H$11,'Invoerblad heterogene watergang'!$N$11,IF(A271&lt;='Invoerblad heterogene watergang'!$H$12,'Invoerblad heterogene watergang'!$N$12,IF(A271&lt;='Invoerblad heterogene watergang'!$H$13,'Invoerblad heterogene watergang'!$N$13,IF(A271&lt;='Invoerblad heterogene watergang'!$H$14,'Invoerblad heterogene watergang'!$N$14,IF(A271&lt;='Invoerblad heterogene watergang'!$H$15,'Invoerblad heterogene watergang'!$N$15,IF(A271&lt;='Invoerblad heterogene watergang'!$H$16,'Invoerblad heterogene watergang'!$N$16,IF(A271&lt;='Invoerblad heterogene watergang'!$H$17,'Invoerblad heterogene watergang'!$N$17,""))))))))))</f>
        <v>1</v>
      </c>
      <c r="J271" s="23" t="str">
        <f>IF(A271&lt;='Invoerblad heterogene watergang'!$H$9,'Invoerblad heterogene watergang'!$O$9,IF(A271&lt;='Invoerblad heterogene watergang'!$H$10,'Invoerblad heterogene watergang'!$O$10,IF(A271&lt;='Invoerblad heterogene watergang'!$H$11,'Invoerblad heterogene watergang'!$O$11,IF(A271&lt;='Invoerblad heterogene watergang'!$H$12,'Invoerblad heterogene watergang'!$O$12,IF(A271&lt;='Invoerblad heterogene watergang'!$H$13,'Invoerblad heterogene watergang'!$O$13,IF(A271&lt;='Invoerblad heterogene watergang'!$H$14,'Invoerblad heterogene watergang'!$O$14,IF(A271&lt;='Invoerblad heterogene watergang'!$H$15,'Invoerblad heterogene watergang'!$O$15,IF(A271&lt;='Invoerblad heterogene watergang'!$H$16,'Invoerblad heterogene watergang'!$O$16,IF(A271&lt;='Invoerblad heterogene watergang'!$H$17,'Invoerblad heterogene watergang'!$O$17,"")))))))))</f>
        <v>Nee</v>
      </c>
      <c r="K271" s="23">
        <f>(IF(A271&lt;='Invoerblad heterogene watergang'!$H$9,'Invoerblad heterogene watergang'!$L$9,IF(A271&lt;='Invoerblad heterogene watergang'!$H$10,'Invoerblad heterogene watergang'!$L$10,IF(A271&lt;='Invoerblad heterogene watergang'!$H$11,'Invoerblad heterogene watergang'!$L$11,IF(A271&lt;='Invoerblad heterogene watergang'!$H$12,'Invoerblad heterogene watergang'!$L$12,IF(A271&lt;='Invoerblad heterogene watergang'!$H$13,'Invoerblad heterogene watergang'!$L$13,IF(A271&lt;='Invoerblad heterogene watergang'!$H$14,'Invoerblad heterogene watergang'!$L$14,IF(A271&lt;='Invoerblad heterogene watergang'!$H$15,'Invoerblad heterogene watergang'!$L$15,IF(A271&lt;='Invoerblad heterogene watergang'!$H$16,'Invoerblad heterogene watergang'!$L$16,IF(A271&lt;='Invoerblad heterogene watergang'!$H$17,'Invoerblad heterogene watergang'!$L$17,""))))))))))</f>
        <v>100</v>
      </c>
      <c r="L271" s="23" t="str">
        <f>(IF(A271&lt;='Invoerblad heterogene watergang'!$H$9,'Invoerblad heterogene watergang'!$M$9,IF(A271&lt;='Invoerblad heterogene watergang'!$H$10,'Invoerblad heterogene watergang'!$M$10,IF(A271&lt;='Invoerblad heterogene watergang'!$H$11,'Invoerblad heterogene watergang'!$M$11,IF(A271&lt;='Invoerblad heterogene watergang'!$H$12,'Invoerblad heterogene watergang'!$M$12,IF(A271&lt;='Invoerblad heterogene watergang'!$H$13,'Invoerblad heterogene watergang'!$M$13,IF(A271&lt;='Invoerblad heterogene watergang'!$H$14,'Invoerblad heterogene watergang'!$M$14,IF(A271&lt;='Invoerblad heterogene watergang'!$H$15,'Invoerblad heterogene watergang'!$M$15,IF(A271&lt;='Invoerblad heterogene watergang'!$H$16,'Invoerblad heterogene watergang'!$M$16,IF(A271&lt;='Invoerblad heterogene watergang'!$H$17,'Invoerblad heterogene watergang'!$M$17,""))))))))))</f>
        <v>Begroeiing volgt bodemverloop</v>
      </c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67"/>
      <c r="AD271" s="23"/>
      <c r="AE271" s="23"/>
    </row>
    <row r="272" spans="1:31" s="103" customFormat="1" x14ac:dyDescent="0.35">
      <c r="A272" s="24">
        <f>IF(A271="","",IF((A271+1)&gt;MAX('Invoerblad heterogene watergang'!$H$9:$H$17),"",'Uitgebreide invoer'!A271+(MAX('Invoerblad heterogene watergang'!$H$9:$H$17)/1000)))</f>
        <v>187.5999999999994</v>
      </c>
      <c r="B272" s="23">
        <f>IF(A272&lt;='Invoerblad heterogene watergang'!$H$9,'Invoerblad heterogene watergang'!$J$9,IF(A272&lt;='Invoerblad heterogene watergang'!$H$10,'Invoerblad heterogene watergang'!$J$10,IF(A272&lt;='Invoerblad heterogene watergang'!$H$11,'Invoerblad heterogene watergang'!$J$11,IF(A272&lt;='Invoerblad heterogene watergang'!$H$12,'Invoerblad heterogene watergang'!$J$12,IF(A272&lt;='Invoerblad heterogene watergang'!$H$13,'Invoerblad heterogene watergang'!$J$13,IF(A272&lt;='Invoerblad heterogene watergang'!$H$14,'Invoerblad heterogene watergang'!$J$14,IF(A272&lt;='Invoerblad heterogene watergang'!$H$15,'Invoerblad heterogene watergang'!$J$15,IF(A272&lt;='Invoerblad heterogene watergang'!$H$16,'Invoerblad heterogene watergang'!$J$16,IF(A272&lt;='Invoerblad heterogene watergang'!$H$17,'Invoerblad heterogene watergang'!$J$17,"")))))))))</f>
        <v>0.3</v>
      </c>
      <c r="C272" s="23" t="str">
        <f>IF(A272&lt;='Invoerblad heterogene watergang'!$H$9,'Invoerblad heterogene watergang'!$K$9,IF(A272&lt;='Invoerblad heterogene watergang'!$H$10,'Invoerblad heterogene watergang'!$K$10,IF(A272&lt;='Invoerblad heterogene watergang'!$H$11,'Invoerblad heterogene watergang'!$K$11,IF(A272&lt;='Invoerblad heterogene watergang'!$H$12,'Invoerblad heterogene watergang'!$K$12,IF(A272&lt;='Invoerblad heterogene watergang'!$H$13,'Invoerblad heterogene watergang'!$K$13,IF(A272&lt;='Invoerblad heterogene watergang'!$H$14,'Invoerblad heterogene watergang'!$K$14,IF(A272&lt;='Invoerblad heterogene watergang'!$H$15,'Invoerblad heterogene watergang'!$K$15,IF(A272&lt;='Invoerblad heterogene watergang'!$H$16,'Invoerblad heterogene watergang'!$K$16,IF(A272&lt;='Invoerblad heterogene watergang'!$H$17,'Invoerblad heterogene watergang'!$K$17,"")))))))))</f>
        <v>30 - Grasachtigen en ondergedoken soorten</v>
      </c>
      <c r="D272" s="23">
        <f t="shared" si="4"/>
        <v>30</v>
      </c>
      <c r="E272" s="23">
        <f>'Invoerblad heterogene watergang'!$F$9</f>
        <v>1.5</v>
      </c>
      <c r="F272" s="23">
        <f>'Invoerblad heterogene watergang'!$E$9</f>
        <v>1.2</v>
      </c>
      <c r="G272" s="23">
        <f>'Invoerblad heterogene watergang'!$B$9</f>
        <v>1.2</v>
      </c>
      <c r="H272" s="23">
        <f>'Invoerblad heterogene watergang'!$C$9</f>
        <v>1</v>
      </c>
      <c r="I272" s="23">
        <f>IF(B272="","",IF(A272&lt;='Invoerblad heterogene watergang'!$H$9,'Invoerblad heterogene watergang'!$N$9,IF(A272&lt;='Invoerblad heterogene watergang'!$H$10,'Invoerblad heterogene watergang'!$N$10,IF(A272&lt;='Invoerblad heterogene watergang'!$H$11,'Invoerblad heterogene watergang'!$N$11,IF(A272&lt;='Invoerblad heterogene watergang'!$H$12,'Invoerblad heterogene watergang'!$N$12,IF(A272&lt;='Invoerblad heterogene watergang'!$H$13,'Invoerblad heterogene watergang'!$N$13,IF(A272&lt;='Invoerblad heterogene watergang'!$H$14,'Invoerblad heterogene watergang'!$N$14,IF(A272&lt;='Invoerblad heterogene watergang'!$H$15,'Invoerblad heterogene watergang'!$N$15,IF(A272&lt;='Invoerblad heterogene watergang'!$H$16,'Invoerblad heterogene watergang'!$N$16,IF(A272&lt;='Invoerblad heterogene watergang'!$H$17,'Invoerblad heterogene watergang'!$N$17,""))))))))))</f>
        <v>1</v>
      </c>
      <c r="J272" s="23" t="str">
        <f>IF(A272&lt;='Invoerblad heterogene watergang'!$H$9,'Invoerblad heterogene watergang'!$O$9,IF(A272&lt;='Invoerblad heterogene watergang'!$H$10,'Invoerblad heterogene watergang'!$O$10,IF(A272&lt;='Invoerblad heterogene watergang'!$H$11,'Invoerblad heterogene watergang'!$O$11,IF(A272&lt;='Invoerblad heterogene watergang'!$H$12,'Invoerblad heterogene watergang'!$O$12,IF(A272&lt;='Invoerblad heterogene watergang'!$H$13,'Invoerblad heterogene watergang'!$O$13,IF(A272&lt;='Invoerblad heterogene watergang'!$H$14,'Invoerblad heterogene watergang'!$O$14,IF(A272&lt;='Invoerblad heterogene watergang'!$H$15,'Invoerblad heterogene watergang'!$O$15,IF(A272&lt;='Invoerblad heterogene watergang'!$H$16,'Invoerblad heterogene watergang'!$O$16,IF(A272&lt;='Invoerblad heterogene watergang'!$H$17,'Invoerblad heterogene watergang'!$O$17,"")))))))))</f>
        <v>Nee</v>
      </c>
      <c r="K272" s="23">
        <f>(IF(A272&lt;='Invoerblad heterogene watergang'!$H$9,'Invoerblad heterogene watergang'!$L$9,IF(A272&lt;='Invoerblad heterogene watergang'!$H$10,'Invoerblad heterogene watergang'!$L$10,IF(A272&lt;='Invoerblad heterogene watergang'!$H$11,'Invoerblad heterogene watergang'!$L$11,IF(A272&lt;='Invoerblad heterogene watergang'!$H$12,'Invoerblad heterogene watergang'!$L$12,IF(A272&lt;='Invoerblad heterogene watergang'!$H$13,'Invoerblad heterogene watergang'!$L$13,IF(A272&lt;='Invoerblad heterogene watergang'!$H$14,'Invoerblad heterogene watergang'!$L$14,IF(A272&lt;='Invoerblad heterogene watergang'!$H$15,'Invoerblad heterogene watergang'!$L$15,IF(A272&lt;='Invoerblad heterogene watergang'!$H$16,'Invoerblad heterogene watergang'!$L$16,IF(A272&lt;='Invoerblad heterogene watergang'!$H$17,'Invoerblad heterogene watergang'!$L$17,""))))))))))</f>
        <v>100</v>
      </c>
      <c r="L272" s="23" t="str">
        <f>(IF(A272&lt;='Invoerblad heterogene watergang'!$H$9,'Invoerblad heterogene watergang'!$M$9,IF(A272&lt;='Invoerblad heterogene watergang'!$H$10,'Invoerblad heterogene watergang'!$M$10,IF(A272&lt;='Invoerblad heterogene watergang'!$H$11,'Invoerblad heterogene watergang'!$M$11,IF(A272&lt;='Invoerblad heterogene watergang'!$H$12,'Invoerblad heterogene watergang'!$M$12,IF(A272&lt;='Invoerblad heterogene watergang'!$H$13,'Invoerblad heterogene watergang'!$M$13,IF(A272&lt;='Invoerblad heterogene watergang'!$H$14,'Invoerblad heterogene watergang'!$M$14,IF(A272&lt;='Invoerblad heterogene watergang'!$H$15,'Invoerblad heterogene watergang'!$M$15,IF(A272&lt;='Invoerblad heterogene watergang'!$H$16,'Invoerblad heterogene watergang'!$M$16,IF(A272&lt;='Invoerblad heterogene watergang'!$H$17,'Invoerblad heterogene watergang'!$M$17,""))))))))))</f>
        <v>Begroeiing volgt bodemverloop</v>
      </c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67"/>
      <c r="AD272" s="23"/>
      <c r="AE272" s="23"/>
    </row>
    <row r="273" spans="1:31" s="103" customFormat="1" x14ac:dyDescent="0.35">
      <c r="A273" s="24">
        <f>IF(A272="","",IF((A272+1)&gt;MAX('Invoerblad heterogene watergang'!$H$9:$H$17),"",'Uitgebreide invoer'!A272+(MAX('Invoerblad heterogene watergang'!$H$9:$H$17)/1000)))</f>
        <v>188.29999999999939</v>
      </c>
      <c r="B273" s="23">
        <f>IF(A273&lt;='Invoerblad heterogene watergang'!$H$9,'Invoerblad heterogene watergang'!$J$9,IF(A273&lt;='Invoerblad heterogene watergang'!$H$10,'Invoerblad heterogene watergang'!$J$10,IF(A273&lt;='Invoerblad heterogene watergang'!$H$11,'Invoerblad heterogene watergang'!$J$11,IF(A273&lt;='Invoerblad heterogene watergang'!$H$12,'Invoerblad heterogene watergang'!$J$12,IF(A273&lt;='Invoerblad heterogene watergang'!$H$13,'Invoerblad heterogene watergang'!$J$13,IF(A273&lt;='Invoerblad heterogene watergang'!$H$14,'Invoerblad heterogene watergang'!$J$14,IF(A273&lt;='Invoerblad heterogene watergang'!$H$15,'Invoerblad heterogene watergang'!$J$15,IF(A273&lt;='Invoerblad heterogene watergang'!$H$16,'Invoerblad heterogene watergang'!$J$16,IF(A273&lt;='Invoerblad heterogene watergang'!$H$17,'Invoerblad heterogene watergang'!$J$17,"")))))))))</f>
        <v>0.3</v>
      </c>
      <c r="C273" s="23" t="str">
        <f>IF(A273&lt;='Invoerblad heterogene watergang'!$H$9,'Invoerblad heterogene watergang'!$K$9,IF(A273&lt;='Invoerblad heterogene watergang'!$H$10,'Invoerblad heterogene watergang'!$K$10,IF(A273&lt;='Invoerblad heterogene watergang'!$H$11,'Invoerblad heterogene watergang'!$K$11,IF(A273&lt;='Invoerblad heterogene watergang'!$H$12,'Invoerblad heterogene watergang'!$K$12,IF(A273&lt;='Invoerblad heterogene watergang'!$H$13,'Invoerblad heterogene watergang'!$K$13,IF(A273&lt;='Invoerblad heterogene watergang'!$H$14,'Invoerblad heterogene watergang'!$K$14,IF(A273&lt;='Invoerblad heterogene watergang'!$H$15,'Invoerblad heterogene watergang'!$K$15,IF(A273&lt;='Invoerblad heterogene watergang'!$H$16,'Invoerblad heterogene watergang'!$K$16,IF(A273&lt;='Invoerblad heterogene watergang'!$H$17,'Invoerblad heterogene watergang'!$K$17,"")))))))))</f>
        <v>30 - Grasachtigen en ondergedoken soorten</v>
      </c>
      <c r="D273" s="23">
        <f t="shared" si="4"/>
        <v>30</v>
      </c>
      <c r="E273" s="23">
        <f>'Invoerblad heterogene watergang'!$F$9</f>
        <v>1.5</v>
      </c>
      <c r="F273" s="23">
        <f>'Invoerblad heterogene watergang'!$E$9</f>
        <v>1.2</v>
      </c>
      <c r="G273" s="23">
        <f>'Invoerblad heterogene watergang'!$B$9</f>
        <v>1.2</v>
      </c>
      <c r="H273" s="23">
        <f>'Invoerblad heterogene watergang'!$C$9</f>
        <v>1</v>
      </c>
      <c r="I273" s="23">
        <f>IF(B273="","",IF(A273&lt;='Invoerblad heterogene watergang'!$H$9,'Invoerblad heterogene watergang'!$N$9,IF(A273&lt;='Invoerblad heterogene watergang'!$H$10,'Invoerblad heterogene watergang'!$N$10,IF(A273&lt;='Invoerblad heterogene watergang'!$H$11,'Invoerblad heterogene watergang'!$N$11,IF(A273&lt;='Invoerblad heterogene watergang'!$H$12,'Invoerblad heterogene watergang'!$N$12,IF(A273&lt;='Invoerblad heterogene watergang'!$H$13,'Invoerblad heterogene watergang'!$N$13,IF(A273&lt;='Invoerblad heterogene watergang'!$H$14,'Invoerblad heterogene watergang'!$N$14,IF(A273&lt;='Invoerblad heterogene watergang'!$H$15,'Invoerblad heterogene watergang'!$N$15,IF(A273&lt;='Invoerblad heterogene watergang'!$H$16,'Invoerblad heterogene watergang'!$N$16,IF(A273&lt;='Invoerblad heterogene watergang'!$H$17,'Invoerblad heterogene watergang'!$N$17,""))))))))))</f>
        <v>1</v>
      </c>
      <c r="J273" s="23" t="str">
        <f>IF(A273&lt;='Invoerblad heterogene watergang'!$H$9,'Invoerblad heterogene watergang'!$O$9,IF(A273&lt;='Invoerblad heterogene watergang'!$H$10,'Invoerblad heterogene watergang'!$O$10,IF(A273&lt;='Invoerblad heterogene watergang'!$H$11,'Invoerblad heterogene watergang'!$O$11,IF(A273&lt;='Invoerblad heterogene watergang'!$H$12,'Invoerblad heterogene watergang'!$O$12,IF(A273&lt;='Invoerblad heterogene watergang'!$H$13,'Invoerblad heterogene watergang'!$O$13,IF(A273&lt;='Invoerblad heterogene watergang'!$H$14,'Invoerblad heterogene watergang'!$O$14,IF(A273&lt;='Invoerblad heterogene watergang'!$H$15,'Invoerblad heterogene watergang'!$O$15,IF(A273&lt;='Invoerblad heterogene watergang'!$H$16,'Invoerblad heterogene watergang'!$O$16,IF(A273&lt;='Invoerblad heterogene watergang'!$H$17,'Invoerblad heterogene watergang'!$O$17,"")))))))))</f>
        <v>Nee</v>
      </c>
      <c r="K273" s="23">
        <f>(IF(A273&lt;='Invoerblad heterogene watergang'!$H$9,'Invoerblad heterogene watergang'!$L$9,IF(A273&lt;='Invoerblad heterogene watergang'!$H$10,'Invoerblad heterogene watergang'!$L$10,IF(A273&lt;='Invoerblad heterogene watergang'!$H$11,'Invoerblad heterogene watergang'!$L$11,IF(A273&lt;='Invoerblad heterogene watergang'!$H$12,'Invoerblad heterogene watergang'!$L$12,IF(A273&lt;='Invoerblad heterogene watergang'!$H$13,'Invoerblad heterogene watergang'!$L$13,IF(A273&lt;='Invoerblad heterogene watergang'!$H$14,'Invoerblad heterogene watergang'!$L$14,IF(A273&lt;='Invoerblad heterogene watergang'!$H$15,'Invoerblad heterogene watergang'!$L$15,IF(A273&lt;='Invoerblad heterogene watergang'!$H$16,'Invoerblad heterogene watergang'!$L$16,IF(A273&lt;='Invoerblad heterogene watergang'!$H$17,'Invoerblad heterogene watergang'!$L$17,""))))))))))</f>
        <v>100</v>
      </c>
      <c r="L273" s="23" t="str">
        <f>(IF(A273&lt;='Invoerblad heterogene watergang'!$H$9,'Invoerblad heterogene watergang'!$M$9,IF(A273&lt;='Invoerblad heterogene watergang'!$H$10,'Invoerblad heterogene watergang'!$M$10,IF(A273&lt;='Invoerblad heterogene watergang'!$H$11,'Invoerblad heterogene watergang'!$M$11,IF(A273&lt;='Invoerblad heterogene watergang'!$H$12,'Invoerblad heterogene watergang'!$M$12,IF(A273&lt;='Invoerblad heterogene watergang'!$H$13,'Invoerblad heterogene watergang'!$M$13,IF(A273&lt;='Invoerblad heterogene watergang'!$H$14,'Invoerblad heterogene watergang'!$M$14,IF(A273&lt;='Invoerblad heterogene watergang'!$H$15,'Invoerblad heterogene watergang'!$M$15,IF(A273&lt;='Invoerblad heterogene watergang'!$H$16,'Invoerblad heterogene watergang'!$M$16,IF(A273&lt;='Invoerblad heterogene watergang'!$H$17,'Invoerblad heterogene watergang'!$M$17,""))))))))))</f>
        <v>Begroeiing volgt bodemverloop</v>
      </c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67"/>
      <c r="AD273" s="23"/>
      <c r="AE273" s="23"/>
    </row>
    <row r="274" spans="1:31" s="103" customFormat="1" x14ac:dyDescent="0.35">
      <c r="A274" s="24">
        <f>IF(A273="","",IF((A273+1)&gt;MAX('Invoerblad heterogene watergang'!$H$9:$H$17),"",'Uitgebreide invoer'!A273+(MAX('Invoerblad heterogene watergang'!$H$9:$H$17)/1000)))</f>
        <v>188.99999999999937</v>
      </c>
      <c r="B274" s="23">
        <f>IF(A274&lt;='Invoerblad heterogene watergang'!$H$9,'Invoerblad heterogene watergang'!$J$9,IF(A274&lt;='Invoerblad heterogene watergang'!$H$10,'Invoerblad heterogene watergang'!$J$10,IF(A274&lt;='Invoerblad heterogene watergang'!$H$11,'Invoerblad heterogene watergang'!$J$11,IF(A274&lt;='Invoerblad heterogene watergang'!$H$12,'Invoerblad heterogene watergang'!$J$12,IF(A274&lt;='Invoerblad heterogene watergang'!$H$13,'Invoerblad heterogene watergang'!$J$13,IF(A274&lt;='Invoerblad heterogene watergang'!$H$14,'Invoerblad heterogene watergang'!$J$14,IF(A274&lt;='Invoerblad heterogene watergang'!$H$15,'Invoerblad heterogene watergang'!$J$15,IF(A274&lt;='Invoerblad heterogene watergang'!$H$16,'Invoerblad heterogene watergang'!$J$16,IF(A274&lt;='Invoerblad heterogene watergang'!$H$17,'Invoerblad heterogene watergang'!$J$17,"")))))))))</f>
        <v>0.3</v>
      </c>
      <c r="C274" s="23" t="str">
        <f>IF(A274&lt;='Invoerblad heterogene watergang'!$H$9,'Invoerblad heterogene watergang'!$K$9,IF(A274&lt;='Invoerblad heterogene watergang'!$H$10,'Invoerblad heterogene watergang'!$K$10,IF(A274&lt;='Invoerblad heterogene watergang'!$H$11,'Invoerblad heterogene watergang'!$K$11,IF(A274&lt;='Invoerblad heterogene watergang'!$H$12,'Invoerblad heterogene watergang'!$K$12,IF(A274&lt;='Invoerblad heterogene watergang'!$H$13,'Invoerblad heterogene watergang'!$K$13,IF(A274&lt;='Invoerblad heterogene watergang'!$H$14,'Invoerblad heterogene watergang'!$K$14,IF(A274&lt;='Invoerblad heterogene watergang'!$H$15,'Invoerblad heterogene watergang'!$K$15,IF(A274&lt;='Invoerblad heterogene watergang'!$H$16,'Invoerblad heterogene watergang'!$K$16,IF(A274&lt;='Invoerblad heterogene watergang'!$H$17,'Invoerblad heterogene watergang'!$K$17,"")))))))))</f>
        <v>30 - Grasachtigen en ondergedoken soorten</v>
      </c>
      <c r="D274" s="23">
        <f t="shared" si="4"/>
        <v>30</v>
      </c>
      <c r="E274" s="23">
        <f>'Invoerblad heterogene watergang'!$F$9</f>
        <v>1.5</v>
      </c>
      <c r="F274" s="23">
        <f>'Invoerblad heterogene watergang'!$E$9</f>
        <v>1.2</v>
      </c>
      <c r="G274" s="23">
        <f>'Invoerblad heterogene watergang'!$B$9</f>
        <v>1.2</v>
      </c>
      <c r="H274" s="23">
        <f>'Invoerblad heterogene watergang'!$C$9</f>
        <v>1</v>
      </c>
      <c r="I274" s="23">
        <f>IF(B274="","",IF(A274&lt;='Invoerblad heterogene watergang'!$H$9,'Invoerblad heterogene watergang'!$N$9,IF(A274&lt;='Invoerblad heterogene watergang'!$H$10,'Invoerblad heterogene watergang'!$N$10,IF(A274&lt;='Invoerblad heterogene watergang'!$H$11,'Invoerblad heterogene watergang'!$N$11,IF(A274&lt;='Invoerblad heterogene watergang'!$H$12,'Invoerblad heterogene watergang'!$N$12,IF(A274&lt;='Invoerblad heterogene watergang'!$H$13,'Invoerblad heterogene watergang'!$N$13,IF(A274&lt;='Invoerblad heterogene watergang'!$H$14,'Invoerblad heterogene watergang'!$N$14,IF(A274&lt;='Invoerblad heterogene watergang'!$H$15,'Invoerblad heterogene watergang'!$N$15,IF(A274&lt;='Invoerblad heterogene watergang'!$H$16,'Invoerblad heterogene watergang'!$N$16,IF(A274&lt;='Invoerblad heterogene watergang'!$H$17,'Invoerblad heterogene watergang'!$N$17,""))))))))))</f>
        <v>1</v>
      </c>
      <c r="J274" s="23" t="str">
        <f>IF(A274&lt;='Invoerblad heterogene watergang'!$H$9,'Invoerblad heterogene watergang'!$O$9,IF(A274&lt;='Invoerblad heterogene watergang'!$H$10,'Invoerblad heterogene watergang'!$O$10,IF(A274&lt;='Invoerblad heterogene watergang'!$H$11,'Invoerblad heterogene watergang'!$O$11,IF(A274&lt;='Invoerblad heterogene watergang'!$H$12,'Invoerblad heterogene watergang'!$O$12,IF(A274&lt;='Invoerblad heterogene watergang'!$H$13,'Invoerblad heterogene watergang'!$O$13,IF(A274&lt;='Invoerblad heterogene watergang'!$H$14,'Invoerblad heterogene watergang'!$O$14,IF(A274&lt;='Invoerblad heterogene watergang'!$H$15,'Invoerblad heterogene watergang'!$O$15,IF(A274&lt;='Invoerblad heterogene watergang'!$H$16,'Invoerblad heterogene watergang'!$O$16,IF(A274&lt;='Invoerblad heterogene watergang'!$H$17,'Invoerblad heterogene watergang'!$O$17,"")))))))))</f>
        <v>Nee</v>
      </c>
      <c r="K274" s="23">
        <f>(IF(A274&lt;='Invoerblad heterogene watergang'!$H$9,'Invoerblad heterogene watergang'!$L$9,IF(A274&lt;='Invoerblad heterogene watergang'!$H$10,'Invoerblad heterogene watergang'!$L$10,IF(A274&lt;='Invoerblad heterogene watergang'!$H$11,'Invoerblad heterogene watergang'!$L$11,IF(A274&lt;='Invoerblad heterogene watergang'!$H$12,'Invoerblad heterogene watergang'!$L$12,IF(A274&lt;='Invoerblad heterogene watergang'!$H$13,'Invoerblad heterogene watergang'!$L$13,IF(A274&lt;='Invoerblad heterogene watergang'!$H$14,'Invoerblad heterogene watergang'!$L$14,IF(A274&lt;='Invoerblad heterogene watergang'!$H$15,'Invoerblad heterogene watergang'!$L$15,IF(A274&lt;='Invoerblad heterogene watergang'!$H$16,'Invoerblad heterogene watergang'!$L$16,IF(A274&lt;='Invoerblad heterogene watergang'!$H$17,'Invoerblad heterogene watergang'!$L$17,""))))))))))</f>
        <v>100</v>
      </c>
      <c r="L274" s="23" t="str">
        <f>(IF(A274&lt;='Invoerblad heterogene watergang'!$H$9,'Invoerblad heterogene watergang'!$M$9,IF(A274&lt;='Invoerblad heterogene watergang'!$H$10,'Invoerblad heterogene watergang'!$M$10,IF(A274&lt;='Invoerblad heterogene watergang'!$H$11,'Invoerblad heterogene watergang'!$M$11,IF(A274&lt;='Invoerblad heterogene watergang'!$H$12,'Invoerblad heterogene watergang'!$M$12,IF(A274&lt;='Invoerblad heterogene watergang'!$H$13,'Invoerblad heterogene watergang'!$M$13,IF(A274&lt;='Invoerblad heterogene watergang'!$H$14,'Invoerblad heterogene watergang'!$M$14,IF(A274&lt;='Invoerblad heterogene watergang'!$H$15,'Invoerblad heterogene watergang'!$M$15,IF(A274&lt;='Invoerblad heterogene watergang'!$H$16,'Invoerblad heterogene watergang'!$M$16,IF(A274&lt;='Invoerblad heterogene watergang'!$H$17,'Invoerblad heterogene watergang'!$M$17,""))))))))))</f>
        <v>Begroeiing volgt bodemverloop</v>
      </c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67"/>
      <c r="AD274" s="23"/>
      <c r="AE274" s="23"/>
    </row>
    <row r="275" spans="1:31" s="103" customFormat="1" x14ac:dyDescent="0.35">
      <c r="A275" s="24">
        <f>IF(A274="","",IF((A274+1)&gt;MAX('Invoerblad heterogene watergang'!$H$9:$H$17),"",'Uitgebreide invoer'!A274+(MAX('Invoerblad heterogene watergang'!$H$9:$H$17)/1000)))</f>
        <v>189.69999999999936</v>
      </c>
      <c r="B275" s="23">
        <f>IF(A275&lt;='Invoerblad heterogene watergang'!$H$9,'Invoerblad heterogene watergang'!$J$9,IF(A275&lt;='Invoerblad heterogene watergang'!$H$10,'Invoerblad heterogene watergang'!$J$10,IF(A275&lt;='Invoerblad heterogene watergang'!$H$11,'Invoerblad heterogene watergang'!$J$11,IF(A275&lt;='Invoerblad heterogene watergang'!$H$12,'Invoerblad heterogene watergang'!$J$12,IF(A275&lt;='Invoerblad heterogene watergang'!$H$13,'Invoerblad heterogene watergang'!$J$13,IF(A275&lt;='Invoerblad heterogene watergang'!$H$14,'Invoerblad heterogene watergang'!$J$14,IF(A275&lt;='Invoerblad heterogene watergang'!$H$15,'Invoerblad heterogene watergang'!$J$15,IF(A275&lt;='Invoerblad heterogene watergang'!$H$16,'Invoerblad heterogene watergang'!$J$16,IF(A275&lt;='Invoerblad heterogene watergang'!$H$17,'Invoerblad heterogene watergang'!$J$17,"")))))))))</f>
        <v>0.3</v>
      </c>
      <c r="C275" s="23" t="str">
        <f>IF(A275&lt;='Invoerblad heterogene watergang'!$H$9,'Invoerblad heterogene watergang'!$K$9,IF(A275&lt;='Invoerblad heterogene watergang'!$H$10,'Invoerblad heterogene watergang'!$K$10,IF(A275&lt;='Invoerblad heterogene watergang'!$H$11,'Invoerblad heterogene watergang'!$K$11,IF(A275&lt;='Invoerblad heterogene watergang'!$H$12,'Invoerblad heterogene watergang'!$K$12,IF(A275&lt;='Invoerblad heterogene watergang'!$H$13,'Invoerblad heterogene watergang'!$K$13,IF(A275&lt;='Invoerblad heterogene watergang'!$H$14,'Invoerblad heterogene watergang'!$K$14,IF(A275&lt;='Invoerblad heterogene watergang'!$H$15,'Invoerblad heterogene watergang'!$K$15,IF(A275&lt;='Invoerblad heterogene watergang'!$H$16,'Invoerblad heterogene watergang'!$K$16,IF(A275&lt;='Invoerblad heterogene watergang'!$H$17,'Invoerblad heterogene watergang'!$K$17,"")))))))))</f>
        <v>30 - Grasachtigen en ondergedoken soorten</v>
      </c>
      <c r="D275" s="23">
        <f t="shared" si="4"/>
        <v>30</v>
      </c>
      <c r="E275" s="23">
        <f>'Invoerblad heterogene watergang'!$F$9</f>
        <v>1.5</v>
      </c>
      <c r="F275" s="23">
        <f>'Invoerblad heterogene watergang'!$E$9</f>
        <v>1.2</v>
      </c>
      <c r="G275" s="23">
        <f>'Invoerblad heterogene watergang'!$B$9</f>
        <v>1.2</v>
      </c>
      <c r="H275" s="23">
        <f>'Invoerblad heterogene watergang'!$C$9</f>
        <v>1</v>
      </c>
      <c r="I275" s="23">
        <f>IF(B275="","",IF(A275&lt;='Invoerblad heterogene watergang'!$H$9,'Invoerblad heterogene watergang'!$N$9,IF(A275&lt;='Invoerblad heterogene watergang'!$H$10,'Invoerblad heterogene watergang'!$N$10,IF(A275&lt;='Invoerblad heterogene watergang'!$H$11,'Invoerblad heterogene watergang'!$N$11,IF(A275&lt;='Invoerblad heterogene watergang'!$H$12,'Invoerblad heterogene watergang'!$N$12,IF(A275&lt;='Invoerblad heterogene watergang'!$H$13,'Invoerblad heterogene watergang'!$N$13,IF(A275&lt;='Invoerblad heterogene watergang'!$H$14,'Invoerblad heterogene watergang'!$N$14,IF(A275&lt;='Invoerblad heterogene watergang'!$H$15,'Invoerblad heterogene watergang'!$N$15,IF(A275&lt;='Invoerblad heterogene watergang'!$H$16,'Invoerblad heterogene watergang'!$N$16,IF(A275&lt;='Invoerblad heterogene watergang'!$H$17,'Invoerblad heterogene watergang'!$N$17,""))))))))))</f>
        <v>1</v>
      </c>
      <c r="J275" s="23" t="str">
        <f>IF(A275&lt;='Invoerblad heterogene watergang'!$H$9,'Invoerblad heterogene watergang'!$O$9,IF(A275&lt;='Invoerblad heterogene watergang'!$H$10,'Invoerblad heterogene watergang'!$O$10,IF(A275&lt;='Invoerblad heterogene watergang'!$H$11,'Invoerblad heterogene watergang'!$O$11,IF(A275&lt;='Invoerblad heterogene watergang'!$H$12,'Invoerblad heterogene watergang'!$O$12,IF(A275&lt;='Invoerblad heterogene watergang'!$H$13,'Invoerblad heterogene watergang'!$O$13,IF(A275&lt;='Invoerblad heterogene watergang'!$H$14,'Invoerblad heterogene watergang'!$O$14,IF(A275&lt;='Invoerblad heterogene watergang'!$H$15,'Invoerblad heterogene watergang'!$O$15,IF(A275&lt;='Invoerblad heterogene watergang'!$H$16,'Invoerblad heterogene watergang'!$O$16,IF(A275&lt;='Invoerblad heterogene watergang'!$H$17,'Invoerblad heterogene watergang'!$O$17,"")))))))))</f>
        <v>Nee</v>
      </c>
      <c r="K275" s="23">
        <f>(IF(A275&lt;='Invoerblad heterogene watergang'!$H$9,'Invoerblad heterogene watergang'!$L$9,IF(A275&lt;='Invoerblad heterogene watergang'!$H$10,'Invoerblad heterogene watergang'!$L$10,IF(A275&lt;='Invoerblad heterogene watergang'!$H$11,'Invoerblad heterogene watergang'!$L$11,IF(A275&lt;='Invoerblad heterogene watergang'!$H$12,'Invoerblad heterogene watergang'!$L$12,IF(A275&lt;='Invoerblad heterogene watergang'!$H$13,'Invoerblad heterogene watergang'!$L$13,IF(A275&lt;='Invoerblad heterogene watergang'!$H$14,'Invoerblad heterogene watergang'!$L$14,IF(A275&lt;='Invoerblad heterogene watergang'!$H$15,'Invoerblad heterogene watergang'!$L$15,IF(A275&lt;='Invoerblad heterogene watergang'!$H$16,'Invoerblad heterogene watergang'!$L$16,IF(A275&lt;='Invoerblad heterogene watergang'!$H$17,'Invoerblad heterogene watergang'!$L$17,""))))))))))</f>
        <v>100</v>
      </c>
      <c r="L275" s="23" t="str">
        <f>(IF(A275&lt;='Invoerblad heterogene watergang'!$H$9,'Invoerblad heterogene watergang'!$M$9,IF(A275&lt;='Invoerblad heterogene watergang'!$H$10,'Invoerblad heterogene watergang'!$M$10,IF(A275&lt;='Invoerblad heterogene watergang'!$H$11,'Invoerblad heterogene watergang'!$M$11,IF(A275&lt;='Invoerblad heterogene watergang'!$H$12,'Invoerblad heterogene watergang'!$M$12,IF(A275&lt;='Invoerblad heterogene watergang'!$H$13,'Invoerblad heterogene watergang'!$M$13,IF(A275&lt;='Invoerblad heterogene watergang'!$H$14,'Invoerblad heterogene watergang'!$M$14,IF(A275&lt;='Invoerblad heterogene watergang'!$H$15,'Invoerblad heterogene watergang'!$M$15,IF(A275&lt;='Invoerblad heterogene watergang'!$H$16,'Invoerblad heterogene watergang'!$M$16,IF(A275&lt;='Invoerblad heterogene watergang'!$H$17,'Invoerblad heterogene watergang'!$M$17,""))))))))))</f>
        <v>Begroeiing volgt bodemverloop</v>
      </c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67"/>
      <c r="AD275" s="23"/>
      <c r="AE275" s="23"/>
    </row>
    <row r="276" spans="1:31" s="103" customFormat="1" x14ac:dyDescent="0.35">
      <c r="A276" s="24">
        <f>IF(A275="","",IF((A275+1)&gt;MAX('Invoerblad heterogene watergang'!$H$9:$H$17),"",'Uitgebreide invoer'!A275+(MAX('Invoerblad heterogene watergang'!$H$9:$H$17)/1000)))</f>
        <v>190.39999999999935</v>
      </c>
      <c r="B276" s="23">
        <f>IF(A276&lt;='Invoerblad heterogene watergang'!$H$9,'Invoerblad heterogene watergang'!$J$9,IF(A276&lt;='Invoerblad heterogene watergang'!$H$10,'Invoerblad heterogene watergang'!$J$10,IF(A276&lt;='Invoerblad heterogene watergang'!$H$11,'Invoerblad heterogene watergang'!$J$11,IF(A276&lt;='Invoerblad heterogene watergang'!$H$12,'Invoerblad heterogene watergang'!$J$12,IF(A276&lt;='Invoerblad heterogene watergang'!$H$13,'Invoerblad heterogene watergang'!$J$13,IF(A276&lt;='Invoerblad heterogene watergang'!$H$14,'Invoerblad heterogene watergang'!$J$14,IF(A276&lt;='Invoerblad heterogene watergang'!$H$15,'Invoerblad heterogene watergang'!$J$15,IF(A276&lt;='Invoerblad heterogene watergang'!$H$16,'Invoerblad heterogene watergang'!$J$16,IF(A276&lt;='Invoerblad heterogene watergang'!$H$17,'Invoerblad heterogene watergang'!$J$17,"")))))))))</f>
        <v>0.3</v>
      </c>
      <c r="C276" s="23" t="str">
        <f>IF(A276&lt;='Invoerblad heterogene watergang'!$H$9,'Invoerblad heterogene watergang'!$K$9,IF(A276&lt;='Invoerblad heterogene watergang'!$H$10,'Invoerblad heterogene watergang'!$K$10,IF(A276&lt;='Invoerblad heterogene watergang'!$H$11,'Invoerblad heterogene watergang'!$K$11,IF(A276&lt;='Invoerblad heterogene watergang'!$H$12,'Invoerblad heterogene watergang'!$K$12,IF(A276&lt;='Invoerblad heterogene watergang'!$H$13,'Invoerblad heterogene watergang'!$K$13,IF(A276&lt;='Invoerblad heterogene watergang'!$H$14,'Invoerblad heterogene watergang'!$K$14,IF(A276&lt;='Invoerblad heterogene watergang'!$H$15,'Invoerblad heterogene watergang'!$K$15,IF(A276&lt;='Invoerblad heterogene watergang'!$H$16,'Invoerblad heterogene watergang'!$K$16,IF(A276&lt;='Invoerblad heterogene watergang'!$H$17,'Invoerblad heterogene watergang'!$K$17,"")))))))))</f>
        <v>30 - Grasachtigen en ondergedoken soorten</v>
      </c>
      <c r="D276" s="23">
        <f t="shared" si="4"/>
        <v>30</v>
      </c>
      <c r="E276" s="23">
        <f>'Invoerblad heterogene watergang'!$F$9</f>
        <v>1.5</v>
      </c>
      <c r="F276" s="23">
        <f>'Invoerblad heterogene watergang'!$E$9</f>
        <v>1.2</v>
      </c>
      <c r="G276" s="23">
        <f>'Invoerblad heterogene watergang'!$B$9</f>
        <v>1.2</v>
      </c>
      <c r="H276" s="23">
        <f>'Invoerblad heterogene watergang'!$C$9</f>
        <v>1</v>
      </c>
      <c r="I276" s="23">
        <f>IF(B276="","",IF(A276&lt;='Invoerblad heterogene watergang'!$H$9,'Invoerblad heterogene watergang'!$N$9,IF(A276&lt;='Invoerblad heterogene watergang'!$H$10,'Invoerblad heterogene watergang'!$N$10,IF(A276&lt;='Invoerblad heterogene watergang'!$H$11,'Invoerblad heterogene watergang'!$N$11,IF(A276&lt;='Invoerblad heterogene watergang'!$H$12,'Invoerblad heterogene watergang'!$N$12,IF(A276&lt;='Invoerblad heterogene watergang'!$H$13,'Invoerblad heterogene watergang'!$N$13,IF(A276&lt;='Invoerblad heterogene watergang'!$H$14,'Invoerblad heterogene watergang'!$N$14,IF(A276&lt;='Invoerblad heterogene watergang'!$H$15,'Invoerblad heterogene watergang'!$N$15,IF(A276&lt;='Invoerblad heterogene watergang'!$H$16,'Invoerblad heterogene watergang'!$N$16,IF(A276&lt;='Invoerblad heterogene watergang'!$H$17,'Invoerblad heterogene watergang'!$N$17,""))))))))))</f>
        <v>1</v>
      </c>
      <c r="J276" s="23" t="str">
        <f>IF(A276&lt;='Invoerblad heterogene watergang'!$H$9,'Invoerblad heterogene watergang'!$O$9,IF(A276&lt;='Invoerblad heterogene watergang'!$H$10,'Invoerblad heterogene watergang'!$O$10,IF(A276&lt;='Invoerblad heterogene watergang'!$H$11,'Invoerblad heterogene watergang'!$O$11,IF(A276&lt;='Invoerblad heterogene watergang'!$H$12,'Invoerblad heterogene watergang'!$O$12,IF(A276&lt;='Invoerblad heterogene watergang'!$H$13,'Invoerblad heterogene watergang'!$O$13,IF(A276&lt;='Invoerblad heterogene watergang'!$H$14,'Invoerblad heterogene watergang'!$O$14,IF(A276&lt;='Invoerblad heterogene watergang'!$H$15,'Invoerblad heterogene watergang'!$O$15,IF(A276&lt;='Invoerblad heterogene watergang'!$H$16,'Invoerblad heterogene watergang'!$O$16,IF(A276&lt;='Invoerblad heterogene watergang'!$H$17,'Invoerblad heterogene watergang'!$O$17,"")))))))))</f>
        <v>Nee</v>
      </c>
      <c r="K276" s="23">
        <f>(IF(A276&lt;='Invoerblad heterogene watergang'!$H$9,'Invoerblad heterogene watergang'!$L$9,IF(A276&lt;='Invoerblad heterogene watergang'!$H$10,'Invoerblad heterogene watergang'!$L$10,IF(A276&lt;='Invoerblad heterogene watergang'!$H$11,'Invoerblad heterogene watergang'!$L$11,IF(A276&lt;='Invoerblad heterogene watergang'!$H$12,'Invoerblad heterogene watergang'!$L$12,IF(A276&lt;='Invoerblad heterogene watergang'!$H$13,'Invoerblad heterogene watergang'!$L$13,IF(A276&lt;='Invoerblad heterogene watergang'!$H$14,'Invoerblad heterogene watergang'!$L$14,IF(A276&lt;='Invoerblad heterogene watergang'!$H$15,'Invoerblad heterogene watergang'!$L$15,IF(A276&lt;='Invoerblad heterogene watergang'!$H$16,'Invoerblad heterogene watergang'!$L$16,IF(A276&lt;='Invoerblad heterogene watergang'!$H$17,'Invoerblad heterogene watergang'!$L$17,""))))))))))</f>
        <v>100</v>
      </c>
      <c r="L276" s="23" t="str">
        <f>(IF(A276&lt;='Invoerblad heterogene watergang'!$H$9,'Invoerblad heterogene watergang'!$M$9,IF(A276&lt;='Invoerblad heterogene watergang'!$H$10,'Invoerblad heterogene watergang'!$M$10,IF(A276&lt;='Invoerblad heterogene watergang'!$H$11,'Invoerblad heterogene watergang'!$M$11,IF(A276&lt;='Invoerblad heterogene watergang'!$H$12,'Invoerblad heterogene watergang'!$M$12,IF(A276&lt;='Invoerblad heterogene watergang'!$H$13,'Invoerblad heterogene watergang'!$M$13,IF(A276&lt;='Invoerblad heterogene watergang'!$H$14,'Invoerblad heterogene watergang'!$M$14,IF(A276&lt;='Invoerblad heterogene watergang'!$H$15,'Invoerblad heterogene watergang'!$M$15,IF(A276&lt;='Invoerblad heterogene watergang'!$H$16,'Invoerblad heterogene watergang'!$M$16,IF(A276&lt;='Invoerblad heterogene watergang'!$H$17,'Invoerblad heterogene watergang'!$M$17,""))))))))))</f>
        <v>Begroeiing volgt bodemverloop</v>
      </c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67"/>
      <c r="AD276" s="23"/>
      <c r="AE276" s="23"/>
    </row>
    <row r="277" spans="1:31" s="103" customFormat="1" x14ac:dyDescent="0.35">
      <c r="A277" s="24">
        <f>IF(A276="","",IF((A276+1)&gt;MAX('Invoerblad heterogene watergang'!$H$9:$H$17),"",'Uitgebreide invoer'!A276+(MAX('Invoerblad heterogene watergang'!$H$9:$H$17)/1000)))</f>
        <v>191.09999999999934</v>
      </c>
      <c r="B277" s="23">
        <f>IF(A277&lt;='Invoerblad heterogene watergang'!$H$9,'Invoerblad heterogene watergang'!$J$9,IF(A277&lt;='Invoerblad heterogene watergang'!$H$10,'Invoerblad heterogene watergang'!$J$10,IF(A277&lt;='Invoerblad heterogene watergang'!$H$11,'Invoerblad heterogene watergang'!$J$11,IF(A277&lt;='Invoerblad heterogene watergang'!$H$12,'Invoerblad heterogene watergang'!$J$12,IF(A277&lt;='Invoerblad heterogene watergang'!$H$13,'Invoerblad heterogene watergang'!$J$13,IF(A277&lt;='Invoerblad heterogene watergang'!$H$14,'Invoerblad heterogene watergang'!$J$14,IF(A277&lt;='Invoerblad heterogene watergang'!$H$15,'Invoerblad heterogene watergang'!$J$15,IF(A277&lt;='Invoerblad heterogene watergang'!$H$16,'Invoerblad heterogene watergang'!$J$16,IF(A277&lt;='Invoerblad heterogene watergang'!$H$17,'Invoerblad heterogene watergang'!$J$17,"")))))))))</f>
        <v>0.3</v>
      </c>
      <c r="C277" s="23" t="str">
        <f>IF(A277&lt;='Invoerblad heterogene watergang'!$H$9,'Invoerblad heterogene watergang'!$K$9,IF(A277&lt;='Invoerblad heterogene watergang'!$H$10,'Invoerblad heterogene watergang'!$K$10,IF(A277&lt;='Invoerblad heterogene watergang'!$H$11,'Invoerblad heterogene watergang'!$K$11,IF(A277&lt;='Invoerblad heterogene watergang'!$H$12,'Invoerblad heterogene watergang'!$K$12,IF(A277&lt;='Invoerblad heterogene watergang'!$H$13,'Invoerblad heterogene watergang'!$K$13,IF(A277&lt;='Invoerblad heterogene watergang'!$H$14,'Invoerblad heterogene watergang'!$K$14,IF(A277&lt;='Invoerblad heterogene watergang'!$H$15,'Invoerblad heterogene watergang'!$K$15,IF(A277&lt;='Invoerblad heterogene watergang'!$H$16,'Invoerblad heterogene watergang'!$K$16,IF(A277&lt;='Invoerblad heterogene watergang'!$H$17,'Invoerblad heterogene watergang'!$K$17,"")))))))))</f>
        <v>30 - Grasachtigen en ondergedoken soorten</v>
      </c>
      <c r="D277" s="23">
        <f t="shared" si="4"/>
        <v>30</v>
      </c>
      <c r="E277" s="23">
        <f>'Invoerblad heterogene watergang'!$F$9</f>
        <v>1.5</v>
      </c>
      <c r="F277" s="23">
        <f>'Invoerblad heterogene watergang'!$E$9</f>
        <v>1.2</v>
      </c>
      <c r="G277" s="23">
        <f>'Invoerblad heterogene watergang'!$B$9</f>
        <v>1.2</v>
      </c>
      <c r="H277" s="23">
        <f>'Invoerblad heterogene watergang'!$C$9</f>
        <v>1</v>
      </c>
      <c r="I277" s="23">
        <f>IF(B277="","",IF(A277&lt;='Invoerblad heterogene watergang'!$H$9,'Invoerblad heterogene watergang'!$N$9,IF(A277&lt;='Invoerblad heterogene watergang'!$H$10,'Invoerblad heterogene watergang'!$N$10,IF(A277&lt;='Invoerblad heterogene watergang'!$H$11,'Invoerblad heterogene watergang'!$N$11,IF(A277&lt;='Invoerblad heterogene watergang'!$H$12,'Invoerblad heterogene watergang'!$N$12,IF(A277&lt;='Invoerblad heterogene watergang'!$H$13,'Invoerblad heterogene watergang'!$N$13,IF(A277&lt;='Invoerblad heterogene watergang'!$H$14,'Invoerblad heterogene watergang'!$N$14,IF(A277&lt;='Invoerblad heterogene watergang'!$H$15,'Invoerblad heterogene watergang'!$N$15,IF(A277&lt;='Invoerblad heterogene watergang'!$H$16,'Invoerblad heterogene watergang'!$N$16,IF(A277&lt;='Invoerblad heterogene watergang'!$H$17,'Invoerblad heterogene watergang'!$N$17,""))))))))))</f>
        <v>1</v>
      </c>
      <c r="J277" s="23" t="str">
        <f>IF(A277&lt;='Invoerblad heterogene watergang'!$H$9,'Invoerblad heterogene watergang'!$O$9,IF(A277&lt;='Invoerblad heterogene watergang'!$H$10,'Invoerblad heterogene watergang'!$O$10,IF(A277&lt;='Invoerblad heterogene watergang'!$H$11,'Invoerblad heterogene watergang'!$O$11,IF(A277&lt;='Invoerblad heterogene watergang'!$H$12,'Invoerblad heterogene watergang'!$O$12,IF(A277&lt;='Invoerblad heterogene watergang'!$H$13,'Invoerblad heterogene watergang'!$O$13,IF(A277&lt;='Invoerblad heterogene watergang'!$H$14,'Invoerblad heterogene watergang'!$O$14,IF(A277&lt;='Invoerblad heterogene watergang'!$H$15,'Invoerblad heterogene watergang'!$O$15,IF(A277&lt;='Invoerblad heterogene watergang'!$H$16,'Invoerblad heterogene watergang'!$O$16,IF(A277&lt;='Invoerblad heterogene watergang'!$H$17,'Invoerblad heterogene watergang'!$O$17,"")))))))))</f>
        <v>Nee</v>
      </c>
      <c r="K277" s="23">
        <f>(IF(A277&lt;='Invoerblad heterogene watergang'!$H$9,'Invoerblad heterogene watergang'!$L$9,IF(A277&lt;='Invoerblad heterogene watergang'!$H$10,'Invoerblad heterogene watergang'!$L$10,IF(A277&lt;='Invoerblad heterogene watergang'!$H$11,'Invoerblad heterogene watergang'!$L$11,IF(A277&lt;='Invoerblad heterogene watergang'!$H$12,'Invoerblad heterogene watergang'!$L$12,IF(A277&lt;='Invoerblad heterogene watergang'!$H$13,'Invoerblad heterogene watergang'!$L$13,IF(A277&lt;='Invoerblad heterogene watergang'!$H$14,'Invoerblad heterogene watergang'!$L$14,IF(A277&lt;='Invoerblad heterogene watergang'!$H$15,'Invoerblad heterogene watergang'!$L$15,IF(A277&lt;='Invoerblad heterogene watergang'!$H$16,'Invoerblad heterogene watergang'!$L$16,IF(A277&lt;='Invoerblad heterogene watergang'!$H$17,'Invoerblad heterogene watergang'!$L$17,""))))))))))</f>
        <v>100</v>
      </c>
      <c r="L277" s="23" t="str">
        <f>(IF(A277&lt;='Invoerblad heterogene watergang'!$H$9,'Invoerblad heterogene watergang'!$M$9,IF(A277&lt;='Invoerblad heterogene watergang'!$H$10,'Invoerblad heterogene watergang'!$M$10,IF(A277&lt;='Invoerblad heterogene watergang'!$H$11,'Invoerblad heterogene watergang'!$M$11,IF(A277&lt;='Invoerblad heterogene watergang'!$H$12,'Invoerblad heterogene watergang'!$M$12,IF(A277&lt;='Invoerblad heterogene watergang'!$H$13,'Invoerblad heterogene watergang'!$M$13,IF(A277&lt;='Invoerblad heterogene watergang'!$H$14,'Invoerblad heterogene watergang'!$M$14,IF(A277&lt;='Invoerblad heterogene watergang'!$H$15,'Invoerblad heterogene watergang'!$M$15,IF(A277&lt;='Invoerblad heterogene watergang'!$H$16,'Invoerblad heterogene watergang'!$M$16,IF(A277&lt;='Invoerblad heterogene watergang'!$H$17,'Invoerblad heterogene watergang'!$M$17,""))))))))))</f>
        <v>Begroeiing volgt bodemverloop</v>
      </c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67"/>
      <c r="AD277" s="23"/>
      <c r="AE277" s="23"/>
    </row>
    <row r="278" spans="1:31" s="103" customFormat="1" x14ac:dyDescent="0.35">
      <c r="A278" s="24">
        <f>IF(A277="","",IF((A277+1)&gt;MAX('Invoerblad heterogene watergang'!$H$9:$H$17),"",'Uitgebreide invoer'!A277+(MAX('Invoerblad heterogene watergang'!$H$9:$H$17)/1000)))</f>
        <v>191.79999999999933</v>
      </c>
      <c r="B278" s="23">
        <f>IF(A278&lt;='Invoerblad heterogene watergang'!$H$9,'Invoerblad heterogene watergang'!$J$9,IF(A278&lt;='Invoerblad heterogene watergang'!$H$10,'Invoerblad heterogene watergang'!$J$10,IF(A278&lt;='Invoerblad heterogene watergang'!$H$11,'Invoerblad heterogene watergang'!$J$11,IF(A278&lt;='Invoerblad heterogene watergang'!$H$12,'Invoerblad heterogene watergang'!$J$12,IF(A278&lt;='Invoerblad heterogene watergang'!$H$13,'Invoerblad heterogene watergang'!$J$13,IF(A278&lt;='Invoerblad heterogene watergang'!$H$14,'Invoerblad heterogene watergang'!$J$14,IF(A278&lt;='Invoerblad heterogene watergang'!$H$15,'Invoerblad heterogene watergang'!$J$15,IF(A278&lt;='Invoerblad heterogene watergang'!$H$16,'Invoerblad heterogene watergang'!$J$16,IF(A278&lt;='Invoerblad heterogene watergang'!$H$17,'Invoerblad heterogene watergang'!$J$17,"")))))))))</f>
        <v>0.3</v>
      </c>
      <c r="C278" s="23" t="str">
        <f>IF(A278&lt;='Invoerblad heterogene watergang'!$H$9,'Invoerblad heterogene watergang'!$K$9,IF(A278&lt;='Invoerblad heterogene watergang'!$H$10,'Invoerblad heterogene watergang'!$K$10,IF(A278&lt;='Invoerblad heterogene watergang'!$H$11,'Invoerblad heterogene watergang'!$K$11,IF(A278&lt;='Invoerblad heterogene watergang'!$H$12,'Invoerblad heterogene watergang'!$K$12,IF(A278&lt;='Invoerblad heterogene watergang'!$H$13,'Invoerblad heterogene watergang'!$K$13,IF(A278&lt;='Invoerblad heterogene watergang'!$H$14,'Invoerblad heterogene watergang'!$K$14,IF(A278&lt;='Invoerblad heterogene watergang'!$H$15,'Invoerblad heterogene watergang'!$K$15,IF(A278&lt;='Invoerblad heterogene watergang'!$H$16,'Invoerblad heterogene watergang'!$K$16,IF(A278&lt;='Invoerblad heterogene watergang'!$H$17,'Invoerblad heterogene watergang'!$K$17,"")))))))))</f>
        <v>30 - Grasachtigen en ondergedoken soorten</v>
      </c>
      <c r="D278" s="23">
        <f t="shared" si="4"/>
        <v>30</v>
      </c>
      <c r="E278" s="23">
        <f>'Invoerblad heterogene watergang'!$F$9</f>
        <v>1.5</v>
      </c>
      <c r="F278" s="23">
        <f>'Invoerblad heterogene watergang'!$E$9</f>
        <v>1.2</v>
      </c>
      <c r="G278" s="23">
        <f>'Invoerblad heterogene watergang'!$B$9</f>
        <v>1.2</v>
      </c>
      <c r="H278" s="23">
        <f>'Invoerblad heterogene watergang'!$C$9</f>
        <v>1</v>
      </c>
      <c r="I278" s="23">
        <f>IF(B278="","",IF(A278&lt;='Invoerblad heterogene watergang'!$H$9,'Invoerblad heterogene watergang'!$N$9,IF(A278&lt;='Invoerblad heterogene watergang'!$H$10,'Invoerblad heterogene watergang'!$N$10,IF(A278&lt;='Invoerblad heterogene watergang'!$H$11,'Invoerblad heterogene watergang'!$N$11,IF(A278&lt;='Invoerblad heterogene watergang'!$H$12,'Invoerblad heterogene watergang'!$N$12,IF(A278&lt;='Invoerblad heterogene watergang'!$H$13,'Invoerblad heterogene watergang'!$N$13,IF(A278&lt;='Invoerblad heterogene watergang'!$H$14,'Invoerblad heterogene watergang'!$N$14,IF(A278&lt;='Invoerblad heterogene watergang'!$H$15,'Invoerblad heterogene watergang'!$N$15,IF(A278&lt;='Invoerblad heterogene watergang'!$H$16,'Invoerblad heterogene watergang'!$N$16,IF(A278&lt;='Invoerblad heterogene watergang'!$H$17,'Invoerblad heterogene watergang'!$N$17,""))))))))))</f>
        <v>1</v>
      </c>
      <c r="J278" s="23" t="str">
        <f>IF(A278&lt;='Invoerblad heterogene watergang'!$H$9,'Invoerblad heterogene watergang'!$O$9,IF(A278&lt;='Invoerblad heterogene watergang'!$H$10,'Invoerblad heterogene watergang'!$O$10,IF(A278&lt;='Invoerblad heterogene watergang'!$H$11,'Invoerblad heterogene watergang'!$O$11,IF(A278&lt;='Invoerblad heterogene watergang'!$H$12,'Invoerblad heterogene watergang'!$O$12,IF(A278&lt;='Invoerblad heterogene watergang'!$H$13,'Invoerblad heterogene watergang'!$O$13,IF(A278&lt;='Invoerblad heterogene watergang'!$H$14,'Invoerblad heterogene watergang'!$O$14,IF(A278&lt;='Invoerblad heterogene watergang'!$H$15,'Invoerblad heterogene watergang'!$O$15,IF(A278&lt;='Invoerblad heterogene watergang'!$H$16,'Invoerblad heterogene watergang'!$O$16,IF(A278&lt;='Invoerblad heterogene watergang'!$H$17,'Invoerblad heterogene watergang'!$O$17,"")))))))))</f>
        <v>Nee</v>
      </c>
      <c r="K278" s="23">
        <f>(IF(A278&lt;='Invoerblad heterogene watergang'!$H$9,'Invoerblad heterogene watergang'!$L$9,IF(A278&lt;='Invoerblad heterogene watergang'!$H$10,'Invoerblad heterogene watergang'!$L$10,IF(A278&lt;='Invoerblad heterogene watergang'!$H$11,'Invoerblad heterogene watergang'!$L$11,IF(A278&lt;='Invoerblad heterogene watergang'!$H$12,'Invoerblad heterogene watergang'!$L$12,IF(A278&lt;='Invoerblad heterogene watergang'!$H$13,'Invoerblad heterogene watergang'!$L$13,IF(A278&lt;='Invoerblad heterogene watergang'!$H$14,'Invoerblad heterogene watergang'!$L$14,IF(A278&lt;='Invoerblad heterogene watergang'!$H$15,'Invoerblad heterogene watergang'!$L$15,IF(A278&lt;='Invoerblad heterogene watergang'!$H$16,'Invoerblad heterogene watergang'!$L$16,IF(A278&lt;='Invoerblad heterogene watergang'!$H$17,'Invoerblad heterogene watergang'!$L$17,""))))))))))</f>
        <v>100</v>
      </c>
      <c r="L278" s="23" t="str">
        <f>(IF(A278&lt;='Invoerblad heterogene watergang'!$H$9,'Invoerblad heterogene watergang'!$M$9,IF(A278&lt;='Invoerblad heterogene watergang'!$H$10,'Invoerblad heterogene watergang'!$M$10,IF(A278&lt;='Invoerblad heterogene watergang'!$H$11,'Invoerblad heterogene watergang'!$M$11,IF(A278&lt;='Invoerblad heterogene watergang'!$H$12,'Invoerblad heterogene watergang'!$M$12,IF(A278&lt;='Invoerblad heterogene watergang'!$H$13,'Invoerblad heterogene watergang'!$M$13,IF(A278&lt;='Invoerblad heterogene watergang'!$H$14,'Invoerblad heterogene watergang'!$M$14,IF(A278&lt;='Invoerblad heterogene watergang'!$H$15,'Invoerblad heterogene watergang'!$M$15,IF(A278&lt;='Invoerblad heterogene watergang'!$H$16,'Invoerblad heterogene watergang'!$M$16,IF(A278&lt;='Invoerblad heterogene watergang'!$H$17,'Invoerblad heterogene watergang'!$M$17,""))))))))))</f>
        <v>Begroeiing volgt bodemverloop</v>
      </c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67"/>
      <c r="AD278" s="23"/>
      <c r="AE278" s="23"/>
    </row>
    <row r="279" spans="1:31" s="103" customFormat="1" x14ac:dyDescent="0.35">
      <c r="A279" s="24">
        <f>IF(A278="","",IF((A278+1)&gt;MAX('Invoerblad heterogene watergang'!$H$9:$H$17),"",'Uitgebreide invoer'!A278+(MAX('Invoerblad heterogene watergang'!$H$9:$H$17)/1000)))</f>
        <v>192.49999999999932</v>
      </c>
      <c r="B279" s="23">
        <f>IF(A279&lt;='Invoerblad heterogene watergang'!$H$9,'Invoerblad heterogene watergang'!$J$9,IF(A279&lt;='Invoerblad heterogene watergang'!$H$10,'Invoerblad heterogene watergang'!$J$10,IF(A279&lt;='Invoerblad heterogene watergang'!$H$11,'Invoerblad heterogene watergang'!$J$11,IF(A279&lt;='Invoerblad heterogene watergang'!$H$12,'Invoerblad heterogene watergang'!$J$12,IF(A279&lt;='Invoerblad heterogene watergang'!$H$13,'Invoerblad heterogene watergang'!$J$13,IF(A279&lt;='Invoerblad heterogene watergang'!$H$14,'Invoerblad heterogene watergang'!$J$14,IF(A279&lt;='Invoerblad heterogene watergang'!$H$15,'Invoerblad heterogene watergang'!$J$15,IF(A279&lt;='Invoerblad heterogene watergang'!$H$16,'Invoerblad heterogene watergang'!$J$16,IF(A279&lt;='Invoerblad heterogene watergang'!$H$17,'Invoerblad heterogene watergang'!$J$17,"")))))))))</f>
        <v>0.3</v>
      </c>
      <c r="C279" s="23" t="str">
        <f>IF(A279&lt;='Invoerblad heterogene watergang'!$H$9,'Invoerblad heterogene watergang'!$K$9,IF(A279&lt;='Invoerblad heterogene watergang'!$H$10,'Invoerblad heterogene watergang'!$K$10,IF(A279&lt;='Invoerblad heterogene watergang'!$H$11,'Invoerblad heterogene watergang'!$K$11,IF(A279&lt;='Invoerblad heterogene watergang'!$H$12,'Invoerblad heterogene watergang'!$K$12,IF(A279&lt;='Invoerblad heterogene watergang'!$H$13,'Invoerblad heterogene watergang'!$K$13,IF(A279&lt;='Invoerblad heterogene watergang'!$H$14,'Invoerblad heterogene watergang'!$K$14,IF(A279&lt;='Invoerblad heterogene watergang'!$H$15,'Invoerblad heterogene watergang'!$K$15,IF(A279&lt;='Invoerblad heterogene watergang'!$H$16,'Invoerblad heterogene watergang'!$K$16,IF(A279&lt;='Invoerblad heterogene watergang'!$H$17,'Invoerblad heterogene watergang'!$K$17,"")))))))))</f>
        <v>30 - Grasachtigen en ondergedoken soorten</v>
      </c>
      <c r="D279" s="23">
        <f t="shared" si="4"/>
        <v>30</v>
      </c>
      <c r="E279" s="23">
        <f>'Invoerblad heterogene watergang'!$F$9</f>
        <v>1.5</v>
      </c>
      <c r="F279" s="23">
        <f>'Invoerblad heterogene watergang'!$E$9</f>
        <v>1.2</v>
      </c>
      <c r="G279" s="23">
        <f>'Invoerblad heterogene watergang'!$B$9</f>
        <v>1.2</v>
      </c>
      <c r="H279" s="23">
        <f>'Invoerblad heterogene watergang'!$C$9</f>
        <v>1</v>
      </c>
      <c r="I279" s="23">
        <f>IF(B279="","",IF(A279&lt;='Invoerblad heterogene watergang'!$H$9,'Invoerblad heterogene watergang'!$N$9,IF(A279&lt;='Invoerblad heterogene watergang'!$H$10,'Invoerblad heterogene watergang'!$N$10,IF(A279&lt;='Invoerblad heterogene watergang'!$H$11,'Invoerblad heterogene watergang'!$N$11,IF(A279&lt;='Invoerblad heterogene watergang'!$H$12,'Invoerblad heterogene watergang'!$N$12,IF(A279&lt;='Invoerblad heterogene watergang'!$H$13,'Invoerblad heterogene watergang'!$N$13,IF(A279&lt;='Invoerblad heterogene watergang'!$H$14,'Invoerblad heterogene watergang'!$N$14,IF(A279&lt;='Invoerblad heterogene watergang'!$H$15,'Invoerblad heterogene watergang'!$N$15,IF(A279&lt;='Invoerblad heterogene watergang'!$H$16,'Invoerblad heterogene watergang'!$N$16,IF(A279&lt;='Invoerblad heterogene watergang'!$H$17,'Invoerblad heterogene watergang'!$N$17,""))))))))))</f>
        <v>1</v>
      </c>
      <c r="J279" s="23" t="str">
        <f>IF(A279&lt;='Invoerblad heterogene watergang'!$H$9,'Invoerblad heterogene watergang'!$O$9,IF(A279&lt;='Invoerblad heterogene watergang'!$H$10,'Invoerblad heterogene watergang'!$O$10,IF(A279&lt;='Invoerblad heterogene watergang'!$H$11,'Invoerblad heterogene watergang'!$O$11,IF(A279&lt;='Invoerblad heterogene watergang'!$H$12,'Invoerblad heterogene watergang'!$O$12,IF(A279&lt;='Invoerblad heterogene watergang'!$H$13,'Invoerblad heterogene watergang'!$O$13,IF(A279&lt;='Invoerblad heterogene watergang'!$H$14,'Invoerblad heterogene watergang'!$O$14,IF(A279&lt;='Invoerblad heterogene watergang'!$H$15,'Invoerblad heterogene watergang'!$O$15,IF(A279&lt;='Invoerblad heterogene watergang'!$H$16,'Invoerblad heterogene watergang'!$O$16,IF(A279&lt;='Invoerblad heterogene watergang'!$H$17,'Invoerblad heterogene watergang'!$O$17,"")))))))))</f>
        <v>Nee</v>
      </c>
      <c r="K279" s="23">
        <f>(IF(A279&lt;='Invoerblad heterogene watergang'!$H$9,'Invoerblad heterogene watergang'!$L$9,IF(A279&lt;='Invoerblad heterogene watergang'!$H$10,'Invoerblad heterogene watergang'!$L$10,IF(A279&lt;='Invoerblad heterogene watergang'!$H$11,'Invoerblad heterogene watergang'!$L$11,IF(A279&lt;='Invoerblad heterogene watergang'!$H$12,'Invoerblad heterogene watergang'!$L$12,IF(A279&lt;='Invoerblad heterogene watergang'!$H$13,'Invoerblad heterogene watergang'!$L$13,IF(A279&lt;='Invoerblad heterogene watergang'!$H$14,'Invoerblad heterogene watergang'!$L$14,IF(A279&lt;='Invoerblad heterogene watergang'!$H$15,'Invoerblad heterogene watergang'!$L$15,IF(A279&lt;='Invoerblad heterogene watergang'!$H$16,'Invoerblad heterogene watergang'!$L$16,IF(A279&lt;='Invoerblad heterogene watergang'!$H$17,'Invoerblad heterogene watergang'!$L$17,""))))))))))</f>
        <v>100</v>
      </c>
      <c r="L279" s="23" t="str">
        <f>(IF(A279&lt;='Invoerblad heterogene watergang'!$H$9,'Invoerblad heterogene watergang'!$M$9,IF(A279&lt;='Invoerblad heterogene watergang'!$H$10,'Invoerblad heterogene watergang'!$M$10,IF(A279&lt;='Invoerblad heterogene watergang'!$H$11,'Invoerblad heterogene watergang'!$M$11,IF(A279&lt;='Invoerblad heterogene watergang'!$H$12,'Invoerblad heterogene watergang'!$M$12,IF(A279&lt;='Invoerblad heterogene watergang'!$H$13,'Invoerblad heterogene watergang'!$M$13,IF(A279&lt;='Invoerblad heterogene watergang'!$H$14,'Invoerblad heterogene watergang'!$M$14,IF(A279&lt;='Invoerblad heterogene watergang'!$H$15,'Invoerblad heterogene watergang'!$M$15,IF(A279&lt;='Invoerblad heterogene watergang'!$H$16,'Invoerblad heterogene watergang'!$M$16,IF(A279&lt;='Invoerblad heterogene watergang'!$H$17,'Invoerblad heterogene watergang'!$M$17,""))))))))))</f>
        <v>Begroeiing volgt bodemverloop</v>
      </c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67"/>
      <c r="AD279" s="23"/>
      <c r="AE279" s="23"/>
    </row>
    <row r="280" spans="1:31" s="103" customFormat="1" x14ac:dyDescent="0.35">
      <c r="A280" s="24">
        <f>IF(A279="","",IF((A279+1)&gt;MAX('Invoerblad heterogene watergang'!$H$9:$H$17),"",'Uitgebreide invoer'!A279+(MAX('Invoerblad heterogene watergang'!$H$9:$H$17)/1000)))</f>
        <v>193.19999999999931</v>
      </c>
      <c r="B280" s="23">
        <f>IF(A280&lt;='Invoerblad heterogene watergang'!$H$9,'Invoerblad heterogene watergang'!$J$9,IF(A280&lt;='Invoerblad heterogene watergang'!$H$10,'Invoerblad heterogene watergang'!$J$10,IF(A280&lt;='Invoerblad heterogene watergang'!$H$11,'Invoerblad heterogene watergang'!$J$11,IF(A280&lt;='Invoerblad heterogene watergang'!$H$12,'Invoerblad heterogene watergang'!$J$12,IF(A280&lt;='Invoerblad heterogene watergang'!$H$13,'Invoerblad heterogene watergang'!$J$13,IF(A280&lt;='Invoerblad heterogene watergang'!$H$14,'Invoerblad heterogene watergang'!$J$14,IF(A280&lt;='Invoerblad heterogene watergang'!$H$15,'Invoerblad heterogene watergang'!$J$15,IF(A280&lt;='Invoerblad heterogene watergang'!$H$16,'Invoerblad heterogene watergang'!$J$16,IF(A280&lt;='Invoerblad heterogene watergang'!$H$17,'Invoerblad heterogene watergang'!$J$17,"")))))))))</f>
        <v>0.3</v>
      </c>
      <c r="C280" s="23" t="str">
        <f>IF(A280&lt;='Invoerblad heterogene watergang'!$H$9,'Invoerblad heterogene watergang'!$K$9,IF(A280&lt;='Invoerblad heterogene watergang'!$H$10,'Invoerblad heterogene watergang'!$K$10,IF(A280&lt;='Invoerblad heterogene watergang'!$H$11,'Invoerblad heterogene watergang'!$K$11,IF(A280&lt;='Invoerblad heterogene watergang'!$H$12,'Invoerblad heterogene watergang'!$K$12,IF(A280&lt;='Invoerblad heterogene watergang'!$H$13,'Invoerblad heterogene watergang'!$K$13,IF(A280&lt;='Invoerblad heterogene watergang'!$H$14,'Invoerblad heterogene watergang'!$K$14,IF(A280&lt;='Invoerblad heterogene watergang'!$H$15,'Invoerblad heterogene watergang'!$K$15,IF(A280&lt;='Invoerblad heterogene watergang'!$H$16,'Invoerblad heterogene watergang'!$K$16,IF(A280&lt;='Invoerblad heterogene watergang'!$H$17,'Invoerblad heterogene watergang'!$K$17,"")))))))))</f>
        <v>30 - Grasachtigen en ondergedoken soorten</v>
      </c>
      <c r="D280" s="23">
        <f t="shared" si="4"/>
        <v>30</v>
      </c>
      <c r="E280" s="23">
        <f>'Invoerblad heterogene watergang'!$F$9</f>
        <v>1.5</v>
      </c>
      <c r="F280" s="23">
        <f>'Invoerblad heterogene watergang'!$E$9</f>
        <v>1.2</v>
      </c>
      <c r="G280" s="23">
        <f>'Invoerblad heterogene watergang'!$B$9</f>
        <v>1.2</v>
      </c>
      <c r="H280" s="23">
        <f>'Invoerblad heterogene watergang'!$C$9</f>
        <v>1</v>
      </c>
      <c r="I280" s="23">
        <f>IF(B280="","",IF(A280&lt;='Invoerblad heterogene watergang'!$H$9,'Invoerblad heterogene watergang'!$N$9,IF(A280&lt;='Invoerblad heterogene watergang'!$H$10,'Invoerblad heterogene watergang'!$N$10,IF(A280&lt;='Invoerblad heterogene watergang'!$H$11,'Invoerblad heterogene watergang'!$N$11,IF(A280&lt;='Invoerblad heterogene watergang'!$H$12,'Invoerblad heterogene watergang'!$N$12,IF(A280&lt;='Invoerblad heterogene watergang'!$H$13,'Invoerblad heterogene watergang'!$N$13,IF(A280&lt;='Invoerblad heterogene watergang'!$H$14,'Invoerblad heterogene watergang'!$N$14,IF(A280&lt;='Invoerblad heterogene watergang'!$H$15,'Invoerblad heterogene watergang'!$N$15,IF(A280&lt;='Invoerblad heterogene watergang'!$H$16,'Invoerblad heterogene watergang'!$N$16,IF(A280&lt;='Invoerblad heterogene watergang'!$H$17,'Invoerblad heterogene watergang'!$N$17,""))))))))))</f>
        <v>1</v>
      </c>
      <c r="J280" s="23" t="str">
        <f>IF(A280&lt;='Invoerblad heterogene watergang'!$H$9,'Invoerblad heterogene watergang'!$O$9,IF(A280&lt;='Invoerblad heterogene watergang'!$H$10,'Invoerblad heterogene watergang'!$O$10,IF(A280&lt;='Invoerblad heterogene watergang'!$H$11,'Invoerblad heterogene watergang'!$O$11,IF(A280&lt;='Invoerblad heterogene watergang'!$H$12,'Invoerblad heterogene watergang'!$O$12,IF(A280&lt;='Invoerblad heterogene watergang'!$H$13,'Invoerblad heterogene watergang'!$O$13,IF(A280&lt;='Invoerblad heterogene watergang'!$H$14,'Invoerblad heterogene watergang'!$O$14,IF(A280&lt;='Invoerblad heterogene watergang'!$H$15,'Invoerblad heterogene watergang'!$O$15,IF(A280&lt;='Invoerblad heterogene watergang'!$H$16,'Invoerblad heterogene watergang'!$O$16,IF(A280&lt;='Invoerblad heterogene watergang'!$H$17,'Invoerblad heterogene watergang'!$O$17,"")))))))))</f>
        <v>Nee</v>
      </c>
      <c r="K280" s="23">
        <f>(IF(A280&lt;='Invoerblad heterogene watergang'!$H$9,'Invoerblad heterogene watergang'!$L$9,IF(A280&lt;='Invoerblad heterogene watergang'!$H$10,'Invoerblad heterogene watergang'!$L$10,IF(A280&lt;='Invoerblad heterogene watergang'!$H$11,'Invoerblad heterogene watergang'!$L$11,IF(A280&lt;='Invoerblad heterogene watergang'!$H$12,'Invoerblad heterogene watergang'!$L$12,IF(A280&lt;='Invoerblad heterogene watergang'!$H$13,'Invoerblad heterogene watergang'!$L$13,IF(A280&lt;='Invoerblad heterogene watergang'!$H$14,'Invoerblad heterogene watergang'!$L$14,IF(A280&lt;='Invoerblad heterogene watergang'!$H$15,'Invoerblad heterogene watergang'!$L$15,IF(A280&lt;='Invoerblad heterogene watergang'!$H$16,'Invoerblad heterogene watergang'!$L$16,IF(A280&lt;='Invoerblad heterogene watergang'!$H$17,'Invoerblad heterogene watergang'!$L$17,""))))))))))</f>
        <v>100</v>
      </c>
      <c r="L280" s="23" t="str">
        <f>(IF(A280&lt;='Invoerblad heterogene watergang'!$H$9,'Invoerblad heterogene watergang'!$M$9,IF(A280&lt;='Invoerblad heterogene watergang'!$H$10,'Invoerblad heterogene watergang'!$M$10,IF(A280&lt;='Invoerblad heterogene watergang'!$H$11,'Invoerblad heterogene watergang'!$M$11,IF(A280&lt;='Invoerblad heterogene watergang'!$H$12,'Invoerblad heterogene watergang'!$M$12,IF(A280&lt;='Invoerblad heterogene watergang'!$H$13,'Invoerblad heterogene watergang'!$M$13,IF(A280&lt;='Invoerblad heterogene watergang'!$H$14,'Invoerblad heterogene watergang'!$M$14,IF(A280&lt;='Invoerblad heterogene watergang'!$H$15,'Invoerblad heterogene watergang'!$M$15,IF(A280&lt;='Invoerblad heterogene watergang'!$H$16,'Invoerblad heterogene watergang'!$M$16,IF(A280&lt;='Invoerblad heterogene watergang'!$H$17,'Invoerblad heterogene watergang'!$M$17,""))))))))))</f>
        <v>Begroeiing volgt bodemverloop</v>
      </c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67"/>
      <c r="AD280" s="23"/>
      <c r="AE280" s="23"/>
    </row>
    <row r="281" spans="1:31" s="103" customFormat="1" x14ac:dyDescent="0.35">
      <c r="A281" s="24">
        <f>IF(A280="","",IF((A280+1)&gt;MAX('Invoerblad heterogene watergang'!$H$9:$H$17),"",'Uitgebreide invoer'!A280+(MAX('Invoerblad heterogene watergang'!$H$9:$H$17)/1000)))</f>
        <v>193.8999999999993</v>
      </c>
      <c r="B281" s="23">
        <f>IF(A281&lt;='Invoerblad heterogene watergang'!$H$9,'Invoerblad heterogene watergang'!$J$9,IF(A281&lt;='Invoerblad heterogene watergang'!$H$10,'Invoerblad heterogene watergang'!$J$10,IF(A281&lt;='Invoerblad heterogene watergang'!$H$11,'Invoerblad heterogene watergang'!$J$11,IF(A281&lt;='Invoerblad heterogene watergang'!$H$12,'Invoerblad heterogene watergang'!$J$12,IF(A281&lt;='Invoerblad heterogene watergang'!$H$13,'Invoerblad heterogene watergang'!$J$13,IF(A281&lt;='Invoerblad heterogene watergang'!$H$14,'Invoerblad heterogene watergang'!$J$14,IF(A281&lt;='Invoerblad heterogene watergang'!$H$15,'Invoerblad heterogene watergang'!$J$15,IF(A281&lt;='Invoerblad heterogene watergang'!$H$16,'Invoerblad heterogene watergang'!$J$16,IF(A281&lt;='Invoerblad heterogene watergang'!$H$17,'Invoerblad heterogene watergang'!$J$17,"")))))))))</f>
        <v>0.3</v>
      </c>
      <c r="C281" s="23" t="str">
        <f>IF(A281&lt;='Invoerblad heterogene watergang'!$H$9,'Invoerblad heterogene watergang'!$K$9,IF(A281&lt;='Invoerblad heterogene watergang'!$H$10,'Invoerblad heterogene watergang'!$K$10,IF(A281&lt;='Invoerblad heterogene watergang'!$H$11,'Invoerblad heterogene watergang'!$K$11,IF(A281&lt;='Invoerblad heterogene watergang'!$H$12,'Invoerblad heterogene watergang'!$K$12,IF(A281&lt;='Invoerblad heterogene watergang'!$H$13,'Invoerblad heterogene watergang'!$K$13,IF(A281&lt;='Invoerblad heterogene watergang'!$H$14,'Invoerblad heterogene watergang'!$K$14,IF(A281&lt;='Invoerblad heterogene watergang'!$H$15,'Invoerblad heterogene watergang'!$K$15,IF(A281&lt;='Invoerblad heterogene watergang'!$H$16,'Invoerblad heterogene watergang'!$K$16,IF(A281&lt;='Invoerblad heterogene watergang'!$H$17,'Invoerblad heterogene watergang'!$K$17,"")))))))))</f>
        <v>30 - Grasachtigen en ondergedoken soorten</v>
      </c>
      <c r="D281" s="23">
        <f t="shared" si="4"/>
        <v>30</v>
      </c>
      <c r="E281" s="23">
        <f>'Invoerblad heterogene watergang'!$F$9</f>
        <v>1.5</v>
      </c>
      <c r="F281" s="23">
        <f>'Invoerblad heterogene watergang'!$E$9</f>
        <v>1.2</v>
      </c>
      <c r="G281" s="23">
        <f>'Invoerblad heterogene watergang'!$B$9</f>
        <v>1.2</v>
      </c>
      <c r="H281" s="23">
        <f>'Invoerblad heterogene watergang'!$C$9</f>
        <v>1</v>
      </c>
      <c r="I281" s="23">
        <f>IF(B281="","",IF(A281&lt;='Invoerblad heterogene watergang'!$H$9,'Invoerblad heterogene watergang'!$N$9,IF(A281&lt;='Invoerblad heterogene watergang'!$H$10,'Invoerblad heterogene watergang'!$N$10,IF(A281&lt;='Invoerblad heterogene watergang'!$H$11,'Invoerblad heterogene watergang'!$N$11,IF(A281&lt;='Invoerblad heterogene watergang'!$H$12,'Invoerblad heterogene watergang'!$N$12,IF(A281&lt;='Invoerblad heterogene watergang'!$H$13,'Invoerblad heterogene watergang'!$N$13,IF(A281&lt;='Invoerblad heterogene watergang'!$H$14,'Invoerblad heterogene watergang'!$N$14,IF(A281&lt;='Invoerblad heterogene watergang'!$H$15,'Invoerblad heterogene watergang'!$N$15,IF(A281&lt;='Invoerblad heterogene watergang'!$H$16,'Invoerblad heterogene watergang'!$N$16,IF(A281&lt;='Invoerblad heterogene watergang'!$H$17,'Invoerblad heterogene watergang'!$N$17,""))))))))))</f>
        <v>1</v>
      </c>
      <c r="J281" s="23" t="str">
        <f>IF(A281&lt;='Invoerblad heterogene watergang'!$H$9,'Invoerblad heterogene watergang'!$O$9,IF(A281&lt;='Invoerblad heterogene watergang'!$H$10,'Invoerblad heterogene watergang'!$O$10,IF(A281&lt;='Invoerblad heterogene watergang'!$H$11,'Invoerblad heterogene watergang'!$O$11,IF(A281&lt;='Invoerblad heterogene watergang'!$H$12,'Invoerblad heterogene watergang'!$O$12,IF(A281&lt;='Invoerblad heterogene watergang'!$H$13,'Invoerblad heterogene watergang'!$O$13,IF(A281&lt;='Invoerblad heterogene watergang'!$H$14,'Invoerblad heterogene watergang'!$O$14,IF(A281&lt;='Invoerblad heterogene watergang'!$H$15,'Invoerblad heterogene watergang'!$O$15,IF(A281&lt;='Invoerblad heterogene watergang'!$H$16,'Invoerblad heterogene watergang'!$O$16,IF(A281&lt;='Invoerblad heterogene watergang'!$H$17,'Invoerblad heterogene watergang'!$O$17,"")))))))))</f>
        <v>Nee</v>
      </c>
      <c r="K281" s="23">
        <f>(IF(A281&lt;='Invoerblad heterogene watergang'!$H$9,'Invoerblad heterogene watergang'!$L$9,IF(A281&lt;='Invoerblad heterogene watergang'!$H$10,'Invoerblad heterogene watergang'!$L$10,IF(A281&lt;='Invoerblad heterogene watergang'!$H$11,'Invoerblad heterogene watergang'!$L$11,IF(A281&lt;='Invoerblad heterogene watergang'!$H$12,'Invoerblad heterogene watergang'!$L$12,IF(A281&lt;='Invoerblad heterogene watergang'!$H$13,'Invoerblad heterogene watergang'!$L$13,IF(A281&lt;='Invoerblad heterogene watergang'!$H$14,'Invoerblad heterogene watergang'!$L$14,IF(A281&lt;='Invoerblad heterogene watergang'!$H$15,'Invoerblad heterogene watergang'!$L$15,IF(A281&lt;='Invoerblad heterogene watergang'!$H$16,'Invoerblad heterogene watergang'!$L$16,IF(A281&lt;='Invoerblad heterogene watergang'!$H$17,'Invoerblad heterogene watergang'!$L$17,""))))))))))</f>
        <v>100</v>
      </c>
      <c r="L281" s="23" t="str">
        <f>(IF(A281&lt;='Invoerblad heterogene watergang'!$H$9,'Invoerblad heterogene watergang'!$M$9,IF(A281&lt;='Invoerblad heterogene watergang'!$H$10,'Invoerblad heterogene watergang'!$M$10,IF(A281&lt;='Invoerblad heterogene watergang'!$H$11,'Invoerblad heterogene watergang'!$M$11,IF(A281&lt;='Invoerblad heterogene watergang'!$H$12,'Invoerblad heterogene watergang'!$M$12,IF(A281&lt;='Invoerblad heterogene watergang'!$H$13,'Invoerblad heterogene watergang'!$M$13,IF(A281&lt;='Invoerblad heterogene watergang'!$H$14,'Invoerblad heterogene watergang'!$M$14,IF(A281&lt;='Invoerblad heterogene watergang'!$H$15,'Invoerblad heterogene watergang'!$M$15,IF(A281&lt;='Invoerblad heterogene watergang'!$H$16,'Invoerblad heterogene watergang'!$M$16,IF(A281&lt;='Invoerblad heterogene watergang'!$H$17,'Invoerblad heterogene watergang'!$M$17,""))))))))))</f>
        <v>Begroeiing volgt bodemverloop</v>
      </c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67"/>
      <c r="AD281" s="23"/>
      <c r="AE281" s="23"/>
    </row>
    <row r="282" spans="1:31" s="103" customFormat="1" x14ac:dyDescent="0.35">
      <c r="A282" s="24">
        <f>IF(A281="","",IF((A281+1)&gt;MAX('Invoerblad heterogene watergang'!$H$9:$H$17),"",'Uitgebreide invoer'!A281+(MAX('Invoerblad heterogene watergang'!$H$9:$H$17)/1000)))</f>
        <v>194.59999999999928</v>
      </c>
      <c r="B282" s="23">
        <f>IF(A282&lt;='Invoerblad heterogene watergang'!$H$9,'Invoerblad heterogene watergang'!$J$9,IF(A282&lt;='Invoerblad heterogene watergang'!$H$10,'Invoerblad heterogene watergang'!$J$10,IF(A282&lt;='Invoerblad heterogene watergang'!$H$11,'Invoerblad heterogene watergang'!$J$11,IF(A282&lt;='Invoerblad heterogene watergang'!$H$12,'Invoerblad heterogene watergang'!$J$12,IF(A282&lt;='Invoerblad heterogene watergang'!$H$13,'Invoerblad heterogene watergang'!$J$13,IF(A282&lt;='Invoerblad heterogene watergang'!$H$14,'Invoerblad heterogene watergang'!$J$14,IF(A282&lt;='Invoerblad heterogene watergang'!$H$15,'Invoerblad heterogene watergang'!$J$15,IF(A282&lt;='Invoerblad heterogene watergang'!$H$16,'Invoerblad heterogene watergang'!$J$16,IF(A282&lt;='Invoerblad heterogene watergang'!$H$17,'Invoerblad heterogene watergang'!$J$17,"")))))))))</f>
        <v>0.3</v>
      </c>
      <c r="C282" s="23" t="str">
        <f>IF(A282&lt;='Invoerblad heterogene watergang'!$H$9,'Invoerblad heterogene watergang'!$K$9,IF(A282&lt;='Invoerblad heterogene watergang'!$H$10,'Invoerblad heterogene watergang'!$K$10,IF(A282&lt;='Invoerblad heterogene watergang'!$H$11,'Invoerblad heterogene watergang'!$K$11,IF(A282&lt;='Invoerblad heterogene watergang'!$H$12,'Invoerblad heterogene watergang'!$K$12,IF(A282&lt;='Invoerblad heterogene watergang'!$H$13,'Invoerblad heterogene watergang'!$K$13,IF(A282&lt;='Invoerblad heterogene watergang'!$H$14,'Invoerblad heterogene watergang'!$K$14,IF(A282&lt;='Invoerblad heterogene watergang'!$H$15,'Invoerblad heterogene watergang'!$K$15,IF(A282&lt;='Invoerblad heterogene watergang'!$H$16,'Invoerblad heterogene watergang'!$K$16,IF(A282&lt;='Invoerblad heterogene watergang'!$H$17,'Invoerblad heterogene watergang'!$K$17,"")))))))))</f>
        <v>30 - Grasachtigen en ondergedoken soorten</v>
      </c>
      <c r="D282" s="23">
        <f t="shared" si="4"/>
        <v>30</v>
      </c>
      <c r="E282" s="23">
        <f>'Invoerblad heterogene watergang'!$F$9</f>
        <v>1.5</v>
      </c>
      <c r="F282" s="23">
        <f>'Invoerblad heterogene watergang'!$E$9</f>
        <v>1.2</v>
      </c>
      <c r="G282" s="23">
        <f>'Invoerblad heterogene watergang'!$B$9</f>
        <v>1.2</v>
      </c>
      <c r="H282" s="23">
        <f>'Invoerblad heterogene watergang'!$C$9</f>
        <v>1</v>
      </c>
      <c r="I282" s="23">
        <f>IF(B282="","",IF(A282&lt;='Invoerblad heterogene watergang'!$H$9,'Invoerblad heterogene watergang'!$N$9,IF(A282&lt;='Invoerblad heterogene watergang'!$H$10,'Invoerblad heterogene watergang'!$N$10,IF(A282&lt;='Invoerblad heterogene watergang'!$H$11,'Invoerblad heterogene watergang'!$N$11,IF(A282&lt;='Invoerblad heterogene watergang'!$H$12,'Invoerblad heterogene watergang'!$N$12,IF(A282&lt;='Invoerblad heterogene watergang'!$H$13,'Invoerblad heterogene watergang'!$N$13,IF(A282&lt;='Invoerblad heterogene watergang'!$H$14,'Invoerblad heterogene watergang'!$N$14,IF(A282&lt;='Invoerblad heterogene watergang'!$H$15,'Invoerblad heterogene watergang'!$N$15,IF(A282&lt;='Invoerblad heterogene watergang'!$H$16,'Invoerblad heterogene watergang'!$N$16,IF(A282&lt;='Invoerblad heterogene watergang'!$H$17,'Invoerblad heterogene watergang'!$N$17,""))))))))))</f>
        <v>1</v>
      </c>
      <c r="J282" s="23" t="str">
        <f>IF(A282&lt;='Invoerblad heterogene watergang'!$H$9,'Invoerblad heterogene watergang'!$O$9,IF(A282&lt;='Invoerblad heterogene watergang'!$H$10,'Invoerblad heterogene watergang'!$O$10,IF(A282&lt;='Invoerblad heterogene watergang'!$H$11,'Invoerblad heterogene watergang'!$O$11,IF(A282&lt;='Invoerblad heterogene watergang'!$H$12,'Invoerblad heterogene watergang'!$O$12,IF(A282&lt;='Invoerblad heterogene watergang'!$H$13,'Invoerblad heterogene watergang'!$O$13,IF(A282&lt;='Invoerblad heterogene watergang'!$H$14,'Invoerblad heterogene watergang'!$O$14,IF(A282&lt;='Invoerblad heterogene watergang'!$H$15,'Invoerblad heterogene watergang'!$O$15,IF(A282&lt;='Invoerblad heterogene watergang'!$H$16,'Invoerblad heterogene watergang'!$O$16,IF(A282&lt;='Invoerblad heterogene watergang'!$H$17,'Invoerblad heterogene watergang'!$O$17,"")))))))))</f>
        <v>Nee</v>
      </c>
      <c r="K282" s="23">
        <f>(IF(A282&lt;='Invoerblad heterogene watergang'!$H$9,'Invoerblad heterogene watergang'!$L$9,IF(A282&lt;='Invoerblad heterogene watergang'!$H$10,'Invoerblad heterogene watergang'!$L$10,IF(A282&lt;='Invoerblad heterogene watergang'!$H$11,'Invoerblad heterogene watergang'!$L$11,IF(A282&lt;='Invoerblad heterogene watergang'!$H$12,'Invoerblad heterogene watergang'!$L$12,IF(A282&lt;='Invoerblad heterogene watergang'!$H$13,'Invoerblad heterogene watergang'!$L$13,IF(A282&lt;='Invoerblad heterogene watergang'!$H$14,'Invoerblad heterogene watergang'!$L$14,IF(A282&lt;='Invoerblad heterogene watergang'!$H$15,'Invoerblad heterogene watergang'!$L$15,IF(A282&lt;='Invoerblad heterogene watergang'!$H$16,'Invoerblad heterogene watergang'!$L$16,IF(A282&lt;='Invoerblad heterogene watergang'!$H$17,'Invoerblad heterogene watergang'!$L$17,""))))))))))</f>
        <v>100</v>
      </c>
      <c r="L282" s="23" t="str">
        <f>(IF(A282&lt;='Invoerblad heterogene watergang'!$H$9,'Invoerblad heterogene watergang'!$M$9,IF(A282&lt;='Invoerblad heterogene watergang'!$H$10,'Invoerblad heterogene watergang'!$M$10,IF(A282&lt;='Invoerblad heterogene watergang'!$H$11,'Invoerblad heterogene watergang'!$M$11,IF(A282&lt;='Invoerblad heterogene watergang'!$H$12,'Invoerblad heterogene watergang'!$M$12,IF(A282&lt;='Invoerblad heterogene watergang'!$H$13,'Invoerblad heterogene watergang'!$M$13,IF(A282&lt;='Invoerblad heterogene watergang'!$H$14,'Invoerblad heterogene watergang'!$M$14,IF(A282&lt;='Invoerblad heterogene watergang'!$H$15,'Invoerblad heterogene watergang'!$M$15,IF(A282&lt;='Invoerblad heterogene watergang'!$H$16,'Invoerblad heterogene watergang'!$M$16,IF(A282&lt;='Invoerblad heterogene watergang'!$H$17,'Invoerblad heterogene watergang'!$M$17,""))))))))))</f>
        <v>Begroeiing volgt bodemverloop</v>
      </c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67"/>
      <c r="AD282" s="23"/>
      <c r="AE282" s="23"/>
    </row>
    <row r="283" spans="1:31" s="103" customFormat="1" x14ac:dyDescent="0.35">
      <c r="A283" s="24">
        <f>IF(A282="","",IF((A282+1)&gt;MAX('Invoerblad heterogene watergang'!$H$9:$H$17),"",'Uitgebreide invoer'!A282+(MAX('Invoerblad heterogene watergang'!$H$9:$H$17)/1000)))</f>
        <v>195.29999999999927</v>
      </c>
      <c r="B283" s="23">
        <f>IF(A283&lt;='Invoerblad heterogene watergang'!$H$9,'Invoerblad heterogene watergang'!$J$9,IF(A283&lt;='Invoerblad heterogene watergang'!$H$10,'Invoerblad heterogene watergang'!$J$10,IF(A283&lt;='Invoerblad heterogene watergang'!$H$11,'Invoerblad heterogene watergang'!$J$11,IF(A283&lt;='Invoerblad heterogene watergang'!$H$12,'Invoerblad heterogene watergang'!$J$12,IF(A283&lt;='Invoerblad heterogene watergang'!$H$13,'Invoerblad heterogene watergang'!$J$13,IF(A283&lt;='Invoerblad heterogene watergang'!$H$14,'Invoerblad heterogene watergang'!$J$14,IF(A283&lt;='Invoerblad heterogene watergang'!$H$15,'Invoerblad heterogene watergang'!$J$15,IF(A283&lt;='Invoerblad heterogene watergang'!$H$16,'Invoerblad heterogene watergang'!$J$16,IF(A283&lt;='Invoerblad heterogene watergang'!$H$17,'Invoerblad heterogene watergang'!$J$17,"")))))))))</f>
        <v>0.3</v>
      </c>
      <c r="C283" s="23" t="str">
        <f>IF(A283&lt;='Invoerblad heterogene watergang'!$H$9,'Invoerblad heterogene watergang'!$K$9,IF(A283&lt;='Invoerblad heterogene watergang'!$H$10,'Invoerblad heterogene watergang'!$K$10,IF(A283&lt;='Invoerblad heterogene watergang'!$H$11,'Invoerblad heterogene watergang'!$K$11,IF(A283&lt;='Invoerblad heterogene watergang'!$H$12,'Invoerblad heterogene watergang'!$K$12,IF(A283&lt;='Invoerblad heterogene watergang'!$H$13,'Invoerblad heterogene watergang'!$K$13,IF(A283&lt;='Invoerblad heterogene watergang'!$H$14,'Invoerblad heterogene watergang'!$K$14,IF(A283&lt;='Invoerblad heterogene watergang'!$H$15,'Invoerblad heterogene watergang'!$K$15,IF(A283&lt;='Invoerblad heterogene watergang'!$H$16,'Invoerblad heterogene watergang'!$K$16,IF(A283&lt;='Invoerblad heterogene watergang'!$H$17,'Invoerblad heterogene watergang'!$K$17,"")))))))))</f>
        <v>30 - Grasachtigen en ondergedoken soorten</v>
      </c>
      <c r="D283" s="23">
        <f t="shared" si="4"/>
        <v>30</v>
      </c>
      <c r="E283" s="23">
        <f>'Invoerblad heterogene watergang'!$F$9</f>
        <v>1.5</v>
      </c>
      <c r="F283" s="23">
        <f>'Invoerblad heterogene watergang'!$E$9</f>
        <v>1.2</v>
      </c>
      <c r="G283" s="23">
        <f>'Invoerblad heterogene watergang'!$B$9</f>
        <v>1.2</v>
      </c>
      <c r="H283" s="23">
        <f>'Invoerblad heterogene watergang'!$C$9</f>
        <v>1</v>
      </c>
      <c r="I283" s="23">
        <f>IF(B283="","",IF(A283&lt;='Invoerblad heterogene watergang'!$H$9,'Invoerblad heterogene watergang'!$N$9,IF(A283&lt;='Invoerblad heterogene watergang'!$H$10,'Invoerblad heterogene watergang'!$N$10,IF(A283&lt;='Invoerblad heterogene watergang'!$H$11,'Invoerblad heterogene watergang'!$N$11,IF(A283&lt;='Invoerblad heterogene watergang'!$H$12,'Invoerblad heterogene watergang'!$N$12,IF(A283&lt;='Invoerblad heterogene watergang'!$H$13,'Invoerblad heterogene watergang'!$N$13,IF(A283&lt;='Invoerblad heterogene watergang'!$H$14,'Invoerblad heterogene watergang'!$N$14,IF(A283&lt;='Invoerblad heterogene watergang'!$H$15,'Invoerblad heterogene watergang'!$N$15,IF(A283&lt;='Invoerblad heterogene watergang'!$H$16,'Invoerblad heterogene watergang'!$N$16,IF(A283&lt;='Invoerblad heterogene watergang'!$H$17,'Invoerblad heterogene watergang'!$N$17,""))))))))))</f>
        <v>1</v>
      </c>
      <c r="J283" s="23" t="str">
        <f>IF(A283&lt;='Invoerblad heterogene watergang'!$H$9,'Invoerblad heterogene watergang'!$O$9,IF(A283&lt;='Invoerblad heterogene watergang'!$H$10,'Invoerblad heterogene watergang'!$O$10,IF(A283&lt;='Invoerblad heterogene watergang'!$H$11,'Invoerblad heterogene watergang'!$O$11,IF(A283&lt;='Invoerblad heterogene watergang'!$H$12,'Invoerblad heterogene watergang'!$O$12,IF(A283&lt;='Invoerblad heterogene watergang'!$H$13,'Invoerblad heterogene watergang'!$O$13,IF(A283&lt;='Invoerblad heterogene watergang'!$H$14,'Invoerblad heterogene watergang'!$O$14,IF(A283&lt;='Invoerblad heterogene watergang'!$H$15,'Invoerblad heterogene watergang'!$O$15,IF(A283&lt;='Invoerblad heterogene watergang'!$H$16,'Invoerblad heterogene watergang'!$O$16,IF(A283&lt;='Invoerblad heterogene watergang'!$H$17,'Invoerblad heterogene watergang'!$O$17,"")))))))))</f>
        <v>Nee</v>
      </c>
      <c r="K283" s="23">
        <f>(IF(A283&lt;='Invoerblad heterogene watergang'!$H$9,'Invoerblad heterogene watergang'!$L$9,IF(A283&lt;='Invoerblad heterogene watergang'!$H$10,'Invoerblad heterogene watergang'!$L$10,IF(A283&lt;='Invoerblad heterogene watergang'!$H$11,'Invoerblad heterogene watergang'!$L$11,IF(A283&lt;='Invoerblad heterogene watergang'!$H$12,'Invoerblad heterogene watergang'!$L$12,IF(A283&lt;='Invoerblad heterogene watergang'!$H$13,'Invoerblad heterogene watergang'!$L$13,IF(A283&lt;='Invoerblad heterogene watergang'!$H$14,'Invoerblad heterogene watergang'!$L$14,IF(A283&lt;='Invoerblad heterogene watergang'!$H$15,'Invoerblad heterogene watergang'!$L$15,IF(A283&lt;='Invoerblad heterogene watergang'!$H$16,'Invoerblad heterogene watergang'!$L$16,IF(A283&lt;='Invoerblad heterogene watergang'!$H$17,'Invoerblad heterogene watergang'!$L$17,""))))))))))</f>
        <v>100</v>
      </c>
      <c r="L283" s="23" t="str">
        <f>(IF(A283&lt;='Invoerblad heterogene watergang'!$H$9,'Invoerblad heterogene watergang'!$M$9,IF(A283&lt;='Invoerblad heterogene watergang'!$H$10,'Invoerblad heterogene watergang'!$M$10,IF(A283&lt;='Invoerblad heterogene watergang'!$H$11,'Invoerblad heterogene watergang'!$M$11,IF(A283&lt;='Invoerblad heterogene watergang'!$H$12,'Invoerblad heterogene watergang'!$M$12,IF(A283&lt;='Invoerblad heterogene watergang'!$H$13,'Invoerblad heterogene watergang'!$M$13,IF(A283&lt;='Invoerblad heterogene watergang'!$H$14,'Invoerblad heterogene watergang'!$M$14,IF(A283&lt;='Invoerblad heterogene watergang'!$H$15,'Invoerblad heterogene watergang'!$M$15,IF(A283&lt;='Invoerblad heterogene watergang'!$H$16,'Invoerblad heterogene watergang'!$M$16,IF(A283&lt;='Invoerblad heterogene watergang'!$H$17,'Invoerblad heterogene watergang'!$M$17,""))))))))))</f>
        <v>Begroeiing volgt bodemverloop</v>
      </c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67"/>
      <c r="AD283" s="23"/>
      <c r="AE283" s="23"/>
    </row>
    <row r="284" spans="1:31" s="103" customFormat="1" x14ac:dyDescent="0.35">
      <c r="A284" s="24">
        <f>IF(A283="","",IF((A283+1)&gt;MAX('Invoerblad heterogene watergang'!$H$9:$H$17),"",'Uitgebreide invoer'!A283+(MAX('Invoerblad heterogene watergang'!$H$9:$H$17)/1000)))</f>
        <v>195.99999999999926</v>
      </c>
      <c r="B284" s="23">
        <f>IF(A284&lt;='Invoerblad heterogene watergang'!$H$9,'Invoerblad heterogene watergang'!$J$9,IF(A284&lt;='Invoerblad heterogene watergang'!$H$10,'Invoerblad heterogene watergang'!$J$10,IF(A284&lt;='Invoerblad heterogene watergang'!$H$11,'Invoerblad heterogene watergang'!$J$11,IF(A284&lt;='Invoerblad heterogene watergang'!$H$12,'Invoerblad heterogene watergang'!$J$12,IF(A284&lt;='Invoerblad heterogene watergang'!$H$13,'Invoerblad heterogene watergang'!$J$13,IF(A284&lt;='Invoerblad heterogene watergang'!$H$14,'Invoerblad heterogene watergang'!$J$14,IF(A284&lt;='Invoerblad heterogene watergang'!$H$15,'Invoerblad heterogene watergang'!$J$15,IF(A284&lt;='Invoerblad heterogene watergang'!$H$16,'Invoerblad heterogene watergang'!$J$16,IF(A284&lt;='Invoerblad heterogene watergang'!$H$17,'Invoerblad heterogene watergang'!$J$17,"")))))))))</f>
        <v>0.3</v>
      </c>
      <c r="C284" s="23" t="str">
        <f>IF(A284&lt;='Invoerblad heterogene watergang'!$H$9,'Invoerblad heterogene watergang'!$K$9,IF(A284&lt;='Invoerblad heterogene watergang'!$H$10,'Invoerblad heterogene watergang'!$K$10,IF(A284&lt;='Invoerblad heterogene watergang'!$H$11,'Invoerblad heterogene watergang'!$K$11,IF(A284&lt;='Invoerblad heterogene watergang'!$H$12,'Invoerblad heterogene watergang'!$K$12,IF(A284&lt;='Invoerblad heterogene watergang'!$H$13,'Invoerblad heterogene watergang'!$K$13,IF(A284&lt;='Invoerblad heterogene watergang'!$H$14,'Invoerblad heterogene watergang'!$K$14,IF(A284&lt;='Invoerblad heterogene watergang'!$H$15,'Invoerblad heterogene watergang'!$K$15,IF(A284&lt;='Invoerblad heterogene watergang'!$H$16,'Invoerblad heterogene watergang'!$K$16,IF(A284&lt;='Invoerblad heterogene watergang'!$H$17,'Invoerblad heterogene watergang'!$K$17,"")))))))))</f>
        <v>30 - Grasachtigen en ondergedoken soorten</v>
      </c>
      <c r="D284" s="23">
        <f t="shared" si="4"/>
        <v>30</v>
      </c>
      <c r="E284" s="23">
        <f>'Invoerblad heterogene watergang'!$F$9</f>
        <v>1.5</v>
      </c>
      <c r="F284" s="23">
        <f>'Invoerblad heterogene watergang'!$E$9</f>
        <v>1.2</v>
      </c>
      <c r="G284" s="23">
        <f>'Invoerblad heterogene watergang'!$B$9</f>
        <v>1.2</v>
      </c>
      <c r="H284" s="23">
        <f>'Invoerblad heterogene watergang'!$C$9</f>
        <v>1</v>
      </c>
      <c r="I284" s="23">
        <f>IF(B284="","",IF(A284&lt;='Invoerblad heterogene watergang'!$H$9,'Invoerblad heterogene watergang'!$N$9,IF(A284&lt;='Invoerblad heterogene watergang'!$H$10,'Invoerblad heterogene watergang'!$N$10,IF(A284&lt;='Invoerblad heterogene watergang'!$H$11,'Invoerblad heterogene watergang'!$N$11,IF(A284&lt;='Invoerblad heterogene watergang'!$H$12,'Invoerblad heterogene watergang'!$N$12,IF(A284&lt;='Invoerblad heterogene watergang'!$H$13,'Invoerblad heterogene watergang'!$N$13,IF(A284&lt;='Invoerblad heterogene watergang'!$H$14,'Invoerblad heterogene watergang'!$N$14,IF(A284&lt;='Invoerblad heterogene watergang'!$H$15,'Invoerblad heterogene watergang'!$N$15,IF(A284&lt;='Invoerblad heterogene watergang'!$H$16,'Invoerblad heterogene watergang'!$N$16,IF(A284&lt;='Invoerblad heterogene watergang'!$H$17,'Invoerblad heterogene watergang'!$N$17,""))))))))))</f>
        <v>1</v>
      </c>
      <c r="J284" s="23" t="str">
        <f>IF(A284&lt;='Invoerblad heterogene watergang'!$H$9,'Invoerblad heterogene watergang'!$O$9,IF(A284&lt;='Invoerblad heterogene watergang'!$H$10,'Invoerblad heterogene watergang'!$O$10,IF(A284&lt;='Invoerblad heterogene watergang'!$H$11,'Invoerblad heterogene watergang'!$O$11,IF(A284&lt;='Invoerblad heterogene watergang'!$H$12,'Invoerblad heterogene watergang'!$O$12,IF(A284&lt;='Invoerblad heterogene watergang'!$H$13,'Invoerblad heterogene watergang'!$O$13,IF(A284&lt;='Invoerblad heterogene watergang'!$H$14,'Invoerblad heterogene watergang'!$O$14,IF(A284&lt;='Invoerblad heterogene watergang'!$H$15,'Invoerblad heterogene watergang'!$O$15,IF(A284&lt;='Invoerblad heterogene watergang'!$H$16,'Invoerblad heterogene watergang'!$O$16,IF(A284&lt;='Invoerblad heterogene watergang'!$H$17,'Invoerblad heterogene watergang'!$O$17,"")))))))))</f>
        <v>Nee</v>
      </c>
      <c r="K284" s="23">
        <f>(IF(A284&lt;='Invoerblad heterogene watergang'!$H$9,'Invoerblad heterogene watergang'!$L$9,IF(A284&lt;='Invoerblad heterogene watergang'!$H$10,'Invoerblad heterogene watergang'!$L$10,IF(A284&lt;='Invoerblad heterogene watergang'!$H$11,'Invoerblad heterogene watergang'!$L$11,IF(A284&lt;='Invoerblad heterogene watergang'!$H$12,'Invoerblad heterogene watergang'!$L$12,IF(A284&lt;='Invoerblad heterogene watergang'!$H$13,'Invoerblad heterogene watergang'!$L$13,IF(A284&lt;='Invoerblad heterogene watergang'!$H$14,'Invoerblad heterogene watergang'!$L$14,IF(A284&lt;='Invoerblad heterogene watergang'!$H$15,'Invoerblad heterogene watergang'!$L$15,IF(A284&lt;='Invoerblad heterogene watergang'!$H$16,'Invoerblad heterogene watergang'!$L$16,IF(A284&lt;='Invoerblad heterogene watergang'!$H$17,'Invoerblad heterogene watergang'!$L$17,""))))))))))</f>
        <v>100</v>
      </c>
      <c r="L284" s="23" t="str">
        <f>(IF(A284&lt;='Invoerblad heterogene watergang'!$H$9,'Invoerblad heterogene watergang'!$M$9,IF(A284&lt;='Invoerblad heterogene watergang'!$H$10,'Invoerblad heterogene watergang'!$M$10,IF(A284&lt;='Invoerblad heterogene watergang'!$H$11,'Invoerblad heterogene watergang'!$M$11,IF(A284&lt;='Invoerblad heterogene watergang'!$H$12,'Invoerblad heterogene watergang'!$M$12,IF(A284&lt;='Invoerblad heterogene watergang'!$H$13,'Invoerblad heterogene watergang'!$M$13,IF(A284&lt;='Invoerblad heterogene watergang'!$H$14,'Invoerblad heterogene watergang'!$M$14,IF(A284&lt;='Invoerblad heterogene watergang'!$H$15,'Invoerblad heterogene watergang'!$M$15,IF(A284&lt;='Invoerblad heterogene watergang'!$H$16,'Invoerblad heterogene watergang'!$M$16,IF(A284&lt;='Invoerblad heterogene watergang'!$H$17,'Invoerblad heterogene watergang'!$M$17,""))))))))))</f>
        <v>Begroeiing volgt bodemverloop</v>
      </c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67"/>
      <c r="AD284" s="23"/>
      <c r="AE284" s="23"/>
    </row>
    <row r="285" spans="1:31" s="103" customFormat="1" x14ac:dyDescent="0.35">
      <c r="A285" s="24">
        <f>IF(A284="","",IF((A284+1)&gt;MAX('Invoerblad heterogene watergang'!$H$9:$H$17),"",'Uitgebreide invoer'!A284+(MAX('Invoerblad heterogene watergang'!$H$9:$H$17)/1000)))</f>
        <v>196.69999999999925</v>
      </c>
      <c r="B285" s="23">
        <f>IF(A285&lt;='Invoerblad heterogene watergang'!$H$9,'Invoerblad heterogene watergang'!$J$9,IF(A285&lt;='Invoerblad heterogene watergang'!$H$10,'Invoerblad heterogene watergang'!$J$10,IF(A285&lt;='Invoerblad heterogene watergang'!$H$11,'Invoerblad heterogene watergang'!$J$11,IF(A285&lt;='Invoerblad heterogene watergang'!$H$12,'Invoerblad heterogene watergang'!$J$12,IF(A285&lt;='Invoerblad heterogene watergang'!$H$13,'Invoerblad heterogene watergang'!$J$13,IF(A285&lt;='Invoerblad heterogene watergang'!$H$14,'Invoerblad heterogene watergang'!$J$14,IF(A285&lt;='Invoerblad heterogene watergang'!$H$15,'Invoerblad heterogene watergang'!$J$15,IF(A285&lt;='Invoerblad heterogene watergang'!$H$16,'Invoerblad heterogene watergang'!$J$16,IF(A285&lt;='Invoerblad heterogene watergang'!$H$17,'Invoerblad heterogene watergang'!$J$17,"")))))))))</f>
        <v>0.3</v>
      </c>
      <c r="C285" s="23" t="str">
        <f>IF(A285&lt;='Invoerblad heterogene watergang'!$H$9,'Invoerblad heterogene watergang'!$K$9,IF(A285&lt;='Invoerblad heterogene watergang'!$H$10,'Invoerblad heterogene watergang'!$K$10,IF(A285&lt;='Invoerblad heterogene watergang'!$H$11,'Invoerblad heterogene watergang'!$K$11,IF(A285&lt;='Invoerblad heterogene watergang'!$H$12,'Invoerblad heterogene watergang'!$K$12,IF(A285&lt;='Invoerblad heterogene watergang'!$H$13,'Invoerblad heterogene watergang'!$K$13,IF(A285&lt;='Invoerblad heterogene watergang'!$H$14,'Invoerblad heterogene watergang'!$K$14,IF(A285&lt;='Invoerblad heterogene watergang'!$H$15,'Invoerblad heterogene watergang'!$K$15,IF(A285&lt;='Invoerblad heterogene watergang'!$H$16,'Invoerblad heterogene watergang'!$K$16,IF(A285&lt;='Invoerblad heterogene watergang'!$H$17,'Invoerblad heterogene watergang'!$K$17,"")))))))))</f>
        <v>30 - Grasachtigen en ondergedoken soorten</v>
      </c>
      <c r="D285" s="23">
        <f t="shared" si="4"/>
        <v>30</v>
      </c>
      <c r="E285" s="23">
        <f>'Invoerblad heterogene watergang'!$F$9</f>
        <v>1.5</v>
      </c>
      <c r="F285" s="23">
        <f>'Invoerblad heterogene watergang'!$E$9</f>
        <v>1.2</v>
      </c>
      <c r="G285" s="23">
        <f>'Invoerblad heterogene watergang'!$B$9</f>
        <v>1.2</v>
      </c>
      <c r="H285" s="23">
        <f>'Invoerblad heterogene watergang'!$C$9</f>
        <v>1</v>
      </c>
      <c r="I285" s="23">
        <f>IF(B285="","",IF(A285&lt;='Invoerblad heterogene watergang'!$H$9,'Invoerblad heterogene watergang'!$N$9,IF(A285&lt;='Invoerblad heterogene watergang'!$H$10,'Invoerblad heterogene watergang'!$N$10,IF(A285&lt;='Invoerblad heterogene watergang'!$H$11,'Invoerblad heterogene watergang'!$N$11,IF(A285&lt;='Invoerblad heterogene watergang'!$H$12,'Invoerblad heterogene watergang'!$N$12,IF(A285&lt;='Invoerblad heterogene watergang'!$H$13,'Invoerblad heterogene watergang'!$N$13,IF(A285&lt;='Invoerblad heterogene watergang'!$H$14,'Invoerblad heterogene watergang'!$N$14,IF(A285&lt;='Invoerblad heterogene watergang'!$H$15,'Invoerblad heterogene watergang'!$N$15,IF(A285&lt;='Invoerblad heterogene watergang'!$H$16,'Invoerblad heterogene watergang'!$N$16,IF(A285&lt;='Invoerblad heterogene watergang'!$H$17,'Invoerblad heterogene watergang'!$N$17,""))))))))))</f>
        <v>1</v>
      </c>
      <c r="J285" s="23" t="str">
        <f>IF(A285&lt;='Invoerblad heterogene watergang'!$H$9,'Invoerblad heterogene watergang'!$O$9,IF(A285&lt;='Invoerblad heterogene watergang'!$H$10,'Invoerblad heterogene watergang'!$O$10,IF(A285&lt;='Invoerblad heterogene watergang'!$H$11,'Invoerblad heterogene watergang'!$O$11,IF(A285&lt;='Invoerblad heterogene watergang'!$H$12,'Invoerblad heterogene watergang'!$O$12,IF(A285&lt;='Invoerblad heterogene watergang'!$H$13,'Invoerblad heterogene watergang'!$O$13,IF(A285&lt;='Invoerblad heterogene watergang'!$H$14,'Invoerblad heterogene watergang'!$O$14,IF(A285&lt;='Invoerblad heterogene watergang'!$H$15,'Invoerblad heterogene watergang'!$O$15,IF(A285&lt;='Invoerblad heterogene watergang'!$H$16,'Invoerblad heterogene watergang'!$O$16,IF(A285&lt;='Invoerblad heterogene watergang'!$H$17,'Invoerblad heterogene watergang'!$O$17,"")))))))))</f>
        <v>Nee</v>
      </c>
      <c r="K285" s="23">
        <f>(IF(A285&lt;='Invoerblad heterogene watergang'!$H$9,'Invoerblad heterogene watergang'!$L$9,IF(A285&lt;='Invoerblad heterogene watergang'!$H$10,'Invoerblad heterogene watergang'!$L$10,IF(A285&lt;='Invoerblad heterogene watergang'!$H$11,'Invoerblad heterogene watergang'!$L$11,IF(A285&lt;='Invoerblad heterogene watergang'!$H$12,'Invoerblad heterogene watergang'!$L$12,IF(A285&lt;='Invoerblad heterogene watergang'!$H$13,'Invoerblad heterogene watergang'!$L$13,IF(A285&lt;='Invoerblad heterogene watergang'!$H$14,'Invoerblad heterogene watergang'!$L$14,IF(A285&lt;='Invoerblad heterogene watergang'!$H$15,'Invoerblad heterogene watergang'!$L$15,IF(A285&lt;='Invoerblad heterogene watergang'!$H$16,'Invoerblad heterogene watergang'!$L$16,IF(A285&lt;='Invoerblad heterogene watergang'!$H$17,'Invoerblad heterogene watergang'!$L$17,""))))))))))</f>
        <v>100</v>
      </c>
      <c r="L285" s="23" t="str">
        <f>(IF(A285&lt;='Invoerblad heterogene watergang'!$H$9,'Invoerblad heterogene watergang'!$M$9,IF(A285&lt;='Invoerblad heterogene watergang'!$H$10,'Invoerblad heterogene watergang'!$M$10,IF(A285&lt;='Invoerblad heterogene watergang'!$H$11,'Invoerblad heterogene watergang'!$M$11,IF(A285&lt;='Invoerblad heterogene watergang'!$H$12,'Invoerblad heterogene watergang'!$M$12,IF(A285&lt;='Invoerblad heterogene watergang'!$H$13,'Invoerblad heterogene watergang'!$M$13,IF(A285&lt;='Invoerblad heterogene watergang'!$H$14,'Invoerblad heterogene watergang'!$M$14,IF(A285&lt;='Invoerblad heterogene watergang'!$H$15,'Invoerblad heterogene watergang'!$M$15,IF(A285&lt;='Invoerblad heterogene watergang'!$H$16,'Invoerblad heterogene watergang'!$M$16,IF(A285&lt;='Invoerblad heterogene watergang'!$H$17,'Invoerblad heterogene watergang'!$M$17,""))))))))))</f>
        <v>Begroeiing volgt bodemverloop</v>
      </c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67"/>
      <c r="AD285" s="23"/>
      <c r="AE285" s="23"/>
    </row>
    <row r="286" spans="1:31" s="103" customFormat="1" x14ac:dyDescent="0.35">
      <c r="A286" s="24">
        <f>IF(A285="","",IF((A285+1)&gt;MAX('Invoerblad heterogene watergang'!$H$9:$H$17),"",'Uitgebreide invoer'!A285+(MAX('Invoerblad heterogene watergang'!$H$9:$H$17)/1000)))</f>
        <v>197.39999999999924</v>
      </c>
      <c r="B286" s="23">
        <f>IF(A286&lt;='Invoerblad heterogene watergang'!$H$9,'Invoerblad heterogene watergang'!$J$9,IF(A286&lt;='Invoerblad heterogene watergang'!$H$10,'Invoerblad heterogene watergang'!$J$10,IF(A286&lt;='Invoerblad heterogene watergang'!$H$11,'Invoerblad heterogene watergang'!$J$11,IF(A286&lt;='Invoerblad heterogene watergang'!$H$12,'Invoerblad heterogene watergang'!$J$12,IF(A286&lt;='Invoerblad heterogene watergang'!$H$13,'Invoerblad heterogene watergang'!$J$13,IF(A286&lt;='Invoerblad heterogene watergang'!$H$14,'Invoerblad heterogene watergang'!$J$14,IF(A286&lt;='Invoerblad heterogene watergang'!$H$15,'Invoerblad heterogene watergang'!$J$15,IF(A286&lt;='Invoerblad heterogene watergang'!$H$16,'Invoerblad heterogene watergang'!$J$16,IF(A286&lt;='Invoerblad heterogene watergang'!$H$17,'Invoerblad heterogene watergang'!$J$17,"")))))))))</f>
        <v>0.3</v>
      </c>
      <c r="C286" s="23" t="str">
        <f>IF(A286&lt;='Invoerblad heterogene watergang'!$H$9,'Invoerblad heterogene watergang'!$K$9,IF(A286&lt;='Invoerblad heterogene watergang'!$H$10,'Invoerblad heterogene watergang'!$K$10,IF(A286&lt;='Invoerblad heterogene watergang'!$H$11,'Invoerblad heterogene watergang'!$K$11,IF(A286&lt;='Invoerblad heterogene watergang'!$H$12,'Invoerblad heterogene watergang'!$K$12,IF(A286&lt;='Invoerblad heterogene watergang'!$H$13,'Invoerblad heterogene watergang'!$K$13,IF(A286&lt;='Invoerblad heterogene watergang'!$H$14,'Invoerblad heterogene watergang'!$K$14,IF(A286&lt;='Invoerblad heterogene watergang'!$H$15,'Invoerblad heterogene watergang'!$K$15,IF(A286&lt;='Invoerblad heterogene watergang'!$H$16,'Invoerblad heterogene watergang'!$K$16,IF(A286&lt;='Invoerblad heterogene watergang'!$H$17,'Invoerblad heterogene watergang'!$K$17,"")))))))))</f>
        <v>30 - Grasachtigen en ondergedoken soorten</v>
      </c>
      <c r="D286" s="23">
        <f t="shared" si="4"/>
        <v>30</v>
      </c>
      <c r="E286" s="23">
        <f>'Invoerblad heterogene watergang'!$F$9</f>
        <v>1.5</v>
      </c>
      <c r="F286" s="23">
        <f>'Invoerblad heterogene watergang'!$E$9</f>
        <v>1.2</v>
      </c>
      <c r="G286" s="23">
        <f>'Invoerblad heterogene watergang'!$B$9</f>
        <v>1.2</v>
      </c>
      <c r="H286" s="23">
        <f>'Invoerblad heterogene watergang'!$C$9</f>
        <v>1</v>
      </c>
      <c r="I286" s="23">
        <f>IF(B286="","",IF(A286&lt;='Invoerblad heterogene watergang'!$H$9,'Invoerblad heterogene watergang'!$N$9,IF(A286&lt;='Invoerblad heterogene watergang'!$H$10,'Invoerblad heterogene watergang'!$N$10,IF(A286&lt;='Invoerblad heterogene watergang'!$H$11,'Invoerblad heterogene watergang'!$N$11,IF(A286&lt;='Invoerblad heterogene watergang'!$H$12,'Invoerblad heterogene watergang'!$N$12,IF(A286&lt;='Invoerblad heterogene watergang'!$H$13,'Invoerblad heterogene watergang'!$N$13,IF(A286&lt;='Invoerblad heterogene watergang'!$H$14,'Invoerblad heterogene watergang'!$N$14,IF(A286&lt;='Invoerblad heterogene watergang'!$H$15,'Invoerblad heterogene watergang'!$N$15,IF(A286&lt;='Invoerblad heterogene watergang'!$H$16,'Invoerblad heterogene watergang'!$N$16,IF(A286&lt;='Invoerblad heterogene watergang'!$H$17,'Invoerblad heterogene watergang'!$N$17,""))))))))))</f>
        <v>1</v>
      </c>
      <c r="J286" s="23" t="str">
        <f>IF(A286&lt;='Invoerblad heterogene watergang'!$H$9,'Invoerblad heterogene watergang'!$O$9,IF(A286&lt;='Invoerblad heterogene watergang'!$H$10,'Invoerblad heterogene watergang'!$O$10,IF(A286&lt;='Invoerblad heterogene watergang'!$H$11,'Invoerblad heterogene watergang'!$O$11,IF(A286&lt;='Invoerblad heterogene watergang'!$H$12,'Invoerblad heterogene watergang'!$O$12,IF(A286&lt;='Invoerblad heterogene watergang'!$H$13,'Invoerblad heterogene watergang'!$O$13,IF(A286&lt;='Invoerblad heterogene watergang'!$H$14,'Invoerblad heterogene watergang'!$O$14,IF(A286&lt;='Invoerblad heterogene watergang'!$H$15,'Invoerblad heterogene watergang'!$O$15,IF(A286&lt;='Invoerblad heterogene watergang'!$H$16,'Invoerblad heterogene watergang'!$O$16,IF(A286&lt;='Invoerblad heterogene watergang'!$H$17,'Invoerblad heterogene watergang'!$O$17,"")))))))))</f>
        <v>Nee</v>
      </c>
      <c r="K286" s="23">
        <f>(IF(A286&lt;='Invoerblad heterogene watergang'!$H$9,'Invoerblad heterogene watergang'!$L$9,IF(A286&lt;='Invoerblad heterogene watergang'!$H$10,'Invoerblad heterogene watergang'!$L$10,IF(A286&lt;='Invoerblad heterogene watergang'!$H$11,'Invoerblad heterogene watergang'!$L$11,IF(A286&lt;='Invoerblad heterogene watergang'!$H$12,'Invoerblad heterogene watergang'!$L$12,IF(A286&lt;='Invoerblad heterogene watergang'!$H$13,'Invoerblad heterogene watergang'!$L$13,IF(A286&lt;='Invoerblad heterogene watergang'!$H$14,'Invoerblad heterogene watergang'!$L$14,IF(A286&lt;='Invoerblad heterogene watergang'!$H$15,'Invoerblad heterogene watergang'!$L$15,IF(A286&lt;='Invoerblad heterogene watergang'!$H$16,'Invoerblad heterogene watergang'!$L$16,IF(A286&lt;='Invoerblad heterogene watergang'!$H$17,'Invoerblad heterogene watergang'!$L$17,""))))))))))</f>
        <v>100</v>
      </c>
      <c r="L286" s="23" t="str">
        <f>(IF(A286&lt;='Invoerblad heterogene watergang'!$H$9,'Invoerblad heterogene watergang'!$M$9,IF(A286&lt;='Invoerblad heterogene watergang'!$H$10,'Invoerblad heterogene watergang'!$M$10,IF(A286&lt;='Invoerblad heterogene watergang'!$H$11,'Invoerblad heterogene watergang'!$M$11,IF(A286&lt;='Invoerblad heterogene watergang'!$H$12,'Invoerblad heterogene watergang'!$M$12,IF(A286&lt;='Invoerblad heterogene watergang'!$H$13,'Invoerblad heterogene watergang'!$M$13,IF(A286&lt;='Invoerblad heterogene watergang'!$H$14,'Invoerblad heterogene watergang'!$M$14,IF(A286&lt;='Invoerblad heterogene watergang'!$H$15,'Invoerblad heterogene watergang'!$M$15,IF(A286&lt;='Invoerblad heterogene watergang'!$H$16,'Invoerblad heterogene watergang'!$M$16,IF(A286&lt;='Invoerblad heterogene watergang'!$H$17,'Invoerblad heterogene watergang'!$M$17,""))))))))))</f>
        <v>Begroeiing volgt bodemverloop</v>
      </c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67"/>
      <c r="AD286" s="23"/>
      <c r="AE286" s="23"/>
    </row>
    <row r="287" spans="1:31" s="103" customFormat="1" x14ac:dyDescent="0.35">
      <c r="A287" s="24">
        <f>IF(A286="","",IF((A286+1)&gt;MAX('Invoerblad heterogene watergang'!$H$9:$H$17),"",'Uitgebreide invoer'!A286+(MAX('Invoerblad heterogene watergang'!$H$9:$H$17)/1000)))</f>
        <v>198.09999999999923</v>
      </c>
      <c r="B287" s="23">
        <f>IF(A287&lt;='Invoerblad heterogene watergang'!$H$9,'Invoerblad heterogene watergang'!$J$9,IF(A287&lt;='Invoerblad heterogene watergang'!$H$10,'Invoerblad heterogene watergang'!$J$10,IF(A287&lt;='Invoerblad heterogene watergang'!$H$11,'Invoerblad heterogene watergang'!$J$11,IF(A287&lt;='Invoerblad heterogene watergang'!$H$12,'Invoerblad heterogene watergang'!$J$12,IF(A287&lt;='Invoerblad heterogene watergang'!$H$13,'Invoerblad heterogene watergang'!$J$13,IF(A287&lt;='Invoerblad heterogene watergang'!$H$14,'Invoerblad heterogene watergang'!$J$14,IF(A287&lt;='Invoerblad heterogene watergang'!$H$15,'Invoerblad heterogene watergang'!$J$15,IF(A287&lt;='Invoerblad heterogene watergang'!$H$16,'Invoerblad heterogene watergang'!$J$16,IF(A287&lt;='Invoerblad heterogene watergang'!$H$17,'Invoerblad heterogene watergang'!$J$17,"")))))))))</f>
        <v>0.3</v>
      </c>
      <c r="C287" s="23" t="str">
        <f>IF(A287&lt;='Invoerblad heterogene watergang'!$H$9,'Invoerblad heterogene watergang'!$K$9,IF(A287&lt;='Invoerblad heterogene watergang'!$H$10,'Invoerblad heterogene watergang'!$K$10,IF(A287&lt;='Invoerblad heterogene watergang'!$H$11,'Invoerblad heterogene watergang'!$K$11,IF(A287&lt;='Invoerblad heterogene watergang'!$H$12,'Invoerblad heterogene watergang'!$K$12,IF(A287&lt;='Invoerblad heterogene watergang'!$H$13,'Invoerblad heterogene watergang'!$K$13,IF(A287&lt;='Invoerblad heterogene watergang'!$H$14,'Invoerblad heterogene watergang'!$K$14,IF(A287&lt;='Invoerblad heterogene watergang'!$H$15,'Invoerblad heterogene watergang'!$K$15,IF(A287&lt;='Invoerblad heterogene watergang'!$H$16,'Invoerblad heterogene watergang'!$K$16,IF(A287&lt;='Invoerblad heterogene watergang'!$H$17,'Invoerblad heterogene watergang'!$K$17,"")))))))))</f>
        <v>30 - Grasachtigen en ondergedoken soorten</v>
      </c>
      <c r="D287" s="23">
        <f t="shared" si="4"/>
        <v>30</v>
      </c>
      <c r="E287" s="23">
        <f>'Invoerblad heterogene watergang'!$F$9</f>
        <v>1.5</v>
      </c>
      <c r="F287" s="23">
        <f>'Invoerblad heterogene watergang'!$E$9</f>
        <v>1.2</v>
      </c>
      <c r="G287" s="23">
        <f>'Invoerblad heterogene watergang'!$B$9</f>
        <v>1.2</v>
      </c>
      <c r="H287" s="23">
        <f>'Invoerblad heterogene watergang'!$C$9</f>
        <v>1</v>
      </c>
      <c r="I287" s="23">
        <f>IF(B287="","",IF(A287&lt;='Invoerblad heterogene watergang'!$H$9,'Invoerblad heterogene watergang'!$N$9,IF(A287&lt;='Invoerblad heterogene watergang'!$H$10,'Invoerblad heterogene watergang'!$N$10,IF(A287&lt;='Invoerblad heterogene watergang'!$H$11,'Invoerblad heterogene watergang'!$N$11,IF(A287&lt;='Invoerblad heterogene watergang'!$H$12,'Invoerblad heterogene watergang'!$N$12,IF(A287&lt;='Invoerblad heterogene watergang'!$H$13,'Invoerblad heterogene watergang'!$N$13,IF(A287&lt;='Invoerblad heterogene watergang'!$H$14,'Invoerblad heterogene watergang'!$N$14,IF(A287&lt;='Invoerblad heterogene watergang'!$H$15,'Invoerblad heterogene watergang'!$N$15,IF(A287&lt;='Invoerblad heterogene watergang'!$H$16,'Invoerblad heterogene watergang'!$N$16,IF(A287&lt;='Invoerblad heterogene watergang'!$H$17,'Invoerblad heterogene watergang'!$N$17,""))))))))))</f>
        <v>1</v>
      </c>
      <c r="J287" s="23" t="str">
        <f>IF(A287&lt;='Invoerblad heterogene watergang'!$H$9,'Invoerblad heterogene watergang'!$O$9,IF(A287&lt;='Invoerblad heterogene watergang'!$H$10,'Invoerblad heterogene watergang'!$O$10,IF(A287&lt;='Invoerblad heterogene watergang'!$H$11,'Invoerblad heterogene watergang'!$O$11,IF(A287&lt;='Invoerblad heterogene watergang'!$H$12,'Invoerblad heterogene watergang'!$O$12,IF(A287&lt;='Invoerblad heterogene watergang'!$H$13,'Invoerblad heterogene watergang'!$O$13,IF(A287&lt;='Invoerblad heterogene watergang'!$H$14,'Invoerblad heterogene watergang'!$O$14,IF(A287&lt;='Invoerblad heterogene watergang'!$H$15,'Invoerblad heterogene watergang'!$O$15,IF(A287&lt;='Invoerblad heterogene watergang'!$H$16,'Invoerblad heterogene watergang'!$O$16,IF(A287&lt;='Invoerblad heterogene watergang'!$H$17,'Invoerblad heterogene watergang'!$O$17,"")))))))))</f>
        <v>Nee</v>
      </c>
      <c r="K287" s="23">
        <f>(IF(A287&lt;='Invoerblad heterogene watergang'!$H$9,'Invoerblad heterogene watergang'!$L$9,IF(A287&lt;='Invoerblad heterogene watergang'!$H$10,'Invoerblad heterogene watergang'!$L$10,IF(A287&lt;='Invoerblad heterogene watergang'!$H$11,'Invoerblad heterogene watergang'!$L$11,IF(A287&lt;='Invoerblad heterogene watergang'!$H$12,'Invoerblad heterogene watergang'!$L$12,IF(A287&lt;='Invoerblad heterogene watergang'!$H$13,'Invoerblad heterogene watergang'!$L$13,IF(A287&lt;='Invoerblad heterogene watergang'!$H$14,'Invoerblad heterogene watergang'!$L$14,IF(A287&lt;='Invoerblad heterogene watergang'!$H$15,'Invoerblad heterogene watergang'!$L$15,IF(A287&lt;='Invoerblad heterogene watergang'!$H$16,'Invoerblad heterogene watergang'!$L$16,IF(A287&lt;='Invoerblad heterogene watergang'!$H$17,'Invoerblad heterogene watergang'!$L$17,""))))))))))</f>
        <v>100</v>
      </c>
      <c r="L287" s="23" t="str">
        <f>(IF(A287&lt;='Invoerblad heterogene watergang'!$H$9,'Invoerblad heterogene watergang'!$M$9,IF(A287&lt;='Invoerblad heterogene watergang'!$H$10,'Invoerblad heterogene watergang'!$M$10,IF(A287&lt;='Invoerblad heterogene watergang'!$H$11,'Invoerblad heterogene watergang'!$M$11,IF(A287&lt;='Invoerblad heterogene watergang'!$H$12,'Invoerblad heterogene watergang'!$M$12,IF(A287&lt;='Invoerblad heterogene watergang'!$H$13,'Invoerblad heterogene watergang'!$M$13,IF(A287&lt;='Invoerblad heterogene watergang'!$H$14,'Invoerblad heterogene watergang'!$M$14,IF(A287&lt;='Invoerblad heterogene watergang'!$H$15,'Invoerblad heterogene watergang'!$M$15,IF(A287&lt;='Invoerblad heterogene watergang'!$H$16,'Invoerblad heterogene watergang'!$M$16,IF(A287&lt;='Invoerblad heterogene watergang'!$H$17,'Invoerblad heterogene watergang'!$M$17,""))))))))))</f>
        <v>Begroeiing volgt bodemverloop</v>
      </c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67"/>
      <c r="AD287" s="23"/>
      <c r="AE287" s="23"/>
    </row>
    <row r="288" spans="1:31" s="103" customFormat="1" x14ac:dyDescent="0.35">
      <c r="A288" s="24">
        <f>IF(A287="","",IF((A287+1)&gt;MAX('Invoerblad heterogene watergang'!$H$9:$H$17),"",'Uitgebreide invoer'!A287+(MAX('Invoerblad heterogene watergang'!$H$9:$H$17)/1000)))</f>
        <v>198.79999999999922</v>
      </c>
      <c r="B288" s="23">
        <f>IF(A288&lt;='Invoerblad heterogene watergang'!$H$9,'Invoerblad heterogene watergang'!$J$9,IF(A288&lt;='Invoerblad heterogene watergang'!$H$10,'Invoerblad heterogene watergang'!$J$10,IF(A288&lt;='Invoerblad heterogene watergang'!$H$11,'Invoerblad heterogene watergang'!$J$11,IF(A288&lt;='Invoerblad heterogene watergang'!$H$12,'Invoerblad heterogene watergang'!$J$12,IF(A288&lt;='Invoerblad heterogene watergang'!$H$13,'Invoerblad heterogene watergang'!$J$13,IF(A288&lt;='Invoerblad heterogene watergang'!$H$14,'Invoerblad heterogene watergang'!$J$14,IF(A288&lt;='Invoerblad heterogene watergang'!$H$15,'Invoerblad heterogene watergang'!$J$15,IF(A288&lt;='Invoerblad heterogene watergang'!$H$16,'Invoerblad heterogene watergang'!$J$16,IF(A288&lt;='Invoerblad heterogene watergang'!$H$17,'Invoerblad heterogene watergang'!$J$17,"")))))))))</f>
        <v>0.3</v>
      </c>
      <c r="C288" s="23" t="str">
        <f>IF(A288&lt;='Invoerblad heterogene watergang'!$H$9,'Invoerblad heterogene watergang'!$K$9,IF(A288&lt;='Invoerblad heterogene watergang'!$H$10,'Invoerblad heterogene watergang'!$K$10,IF(A288&lt;='Invoerblad heterogene watergang'!$H$11,'Invoerblad heterogene watergang'!$K$11,IF(A288&lt;='Invoerblad heterogene watergang'!$H$12,'Invoerblad heterogene watergang'!$K$12,IF(A288&lt;='Invoerblad heterogene watergang'!$H$13,'Invoerblad heterogene watergang'!$K$13,IF(A288&lt;='Invoerblad heterogene watergang'!$H$14,'Invoerblad heterogene watergang'!$K$14,IF(A288&lt;='Invoerblad heterogene watergang'!$H$15,'Invoerblad heterogene watergang'!$K$15,IF(A288&lt;='Invoerblad heterogene watergang'!$H$16,'Invoerblad heterogene watergang'!$K$16,IF(A288&lt;='Invoerblad heterogene watergang'!$H$17,'Invoerblad heterogene watergang'!$K$17,"")))))))))</f>
        <v>30 - Grasachtigen en ondergedoken soorten</v>
      </c>
      <c r="D288" s="23">
        <f t="shared" si="4"/>
        <v>30</v>
      </c>
      <c r="E288" s="23">
        <f>'Invoerblad heterogene watergang'!$F$9</f>
        <v>1.5</v>
      </c>
      <c r="F288" s="23">
        <f>'Invoerblad heterogene watergang'!$E$9</f>
        <v>1.2</v>
      </c>
      <c r="G288" s="23">
        <f>'Invoerblad heterogene watergang'!$B$9</f>
        <v>1.2</v>
      </c>
      <c r="H288" s="23">
        <f>'Invoerblad heterogene watergang'!$C$9</f>
        <v>1</v>
      </c>
      <c r="I288" s="23">
        <f>IF(B288="","",IF(A288&lt;='Invoerblad heterogene watergang'!$H$9,'Invoerblad heterogene watergang'!$N$9,IF(A288&lt;='Invoerblad heterogene watergang'!$H$10,'Invoerblad heterogene watergang'!$N$10,IF(A288&lt;='Invoerblad heterogene watergang'!$H$11,'Invoerblad heterogene watergang'!$N$11,IF(A288&lt;='Invoerblad heterogene watergang'!$H$12,'Invoerblad heterogene watergang'!$N$12,IF(A288&lt;='Invoerblad heterogene watergang'!$H$13,'Invoerblad heterogene watergang'!$N$13,IF(A288&lt;='Invoerblad heterogene watergang'!$H$14,'Invoerblad heterogene watergang'!$N$14,IF(A288&lt;='Invoerblad heterogene watergang'!$H$15,'Invoerblad heterogene watergang'!$N$15,IF(A288&lt;='Invoerblad heterogene watergang'!$H$16,'Invoerblad heterogene watergang'!$N$16,IF(A288&lt;='Invoerblad heterogene watergang'!$H$17,'Invoerblad heterogene watergang'!$N$17,""))))))))))</f>
        <v>1</v>
      </c>
      <c r="J288" s="23" t="str">
        <f>IF(A288&lt;='Invoerblad heterogene watergang'!$H$9,'Invoerblad heterogene watergang'!$O$9,IF(A288&lt;='Invoerblad heterogene watergang'!$H$10,'Invoerblad heterogene watergang'!$O$10,IF(A288&lt;='Invoerblad heterogene watergang'!$H$11,'Invoerblad heterogene watergang'!$O$11,IF(A288&lt;='Invoerblad heterogene watergang'!$H$12,'Invoerblad heterogene watergang'!$O$12,IF(A288&lt;='Invoerblad heterogene watergang'!$H$13,'Invoerblad heterogene watergang'!$O$13,IF(A288&lt;='Invoerblad heterogene watergang'!$H$14,'Invoerblad heterogene watergang'!$O$14,IF(A288&lt;='Invoerblad heterogene watergang'!$H$15,'Invoerblad heterogene watergang'!$O$15,IF(A288&lt;='Invoerblad heterogene watergang'!$H$16,'Invoerblad heterogene watergang'!$O$16,IF(A288&lt;='Invoerblad heterogene watergang'!$H$17,'Invoerblad heterogene watergang'!$O$17,"")))))))))</f>
        <v>Nee</v>
      </c>
      <c r="K288" s="23">
        <f>(IF(A288&lt;='Invoerblad heterogene watergang'!$H$9,'Invoerblad heterogene watergang'!$L$9,IF(A288&lt;='Invoerblad heterogene watergang'!$H$10,'Invoerblad heterogene watergang'!$L$10,IF(A288&lt;='Invoerblad heterogene watergang'!$H$11,'Invoerblad heterogene watergang'!$L$11,IF(A288&lt;='Invoerblad heterogene watergang'!$H$12,'Invoerblad heterogene watergang'!$L$12,IF(A288&lt;='Invoerblad heterogene watergang'!$H$13,'Invoerblad heterogene watergang'!$L$13,IF(A288&lt;='Invoerblad heterogene watergang'!$H$14,'Invoerblad heterogene watergang'!$L$14,IF(A288&lt;='Invoerblad heterogene watergang'!$H$15,'Invoerblad heterogene watergang'!$L$15,IF(A288&lt;='Invoerblad heterogene watergang'!$H$16,'Invoerblad heterogene watergang'!$L$16,IF(A288&lt;='Invoerblad heterogene watergang'!$H$17,'Invoerblad heterogene watergang'!$L$17,""))))))))))</f>
        <v>100</v>
      </c>
      <c r="L288" s="23" t="str">
        <f>(IF(A288&lt;='Invoerblad heterogene watergang'!$H$9,'Invoerblad heterogene watergang'!$M$9,IF(A288&lt;='Invoerblad heterogene watergang'!$H$10,'Invoerblad heterogene watergang'!$M$10,IF(A288&lt;='Invoerblad heterogene watergang'!$H$11,'Invoerblad heterogene watergang'!$M$11,IF(A288&lt;='Invoerblad heterogene watergang'!$H$12,'Invoerblad heterogene watergang'!$M$12,IF(A288&lt;='Invoerblad heterogene watergang'!$H$13,'Invoerblad heterogene watergang'!$M$13,IF(A288&lt;='Invoerblad heterogene watergang'!$H$14,'Invoerblad heterogene watergang'!$M$14,IF(A288&lt;='Invoerblad heterogene watergang'!$H$15,'Invoerblad heterogene watergang'!$M$15,IF(A288&lt;='Invoerblad heterogene watergang'!$H$16,'Invoerblad heterogene watergang'!$M$16,IF(A288&lt;='Invoerblad heterogene watergang'!$H$17,'Invoerblad heterogene watergang'!$M$17,""))))))))))</f>
        <v>Begroeiing volgt bodemverloop</v>
      </c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67"/>
      <c r="AD288" s="23"/>
      <c r="AE288" s="23"/>
    </row>
    <row r="289" spans="1:31" s="103" customFormat="1" x14ac:dyDescent="0.35">
      <c r="A289" s="24">
        <f>IF(A288="","",IF((A288+1)&gt;MAX('Invoerblad heterogene watergang'!$H$9:$H$17),"",'Uitgebreide invoer'!A288+(MAX('Invoerblad heterogene watergang'!$H$9:$H$17)/1000)))</f>
        <v>199.4999999999992</v>
      </c>
      <c r="B289" s="23">
        <f>IF(A289&lt;='Invoerblad heterogene watergang'!$H$9,'Invoerblad heterogene watergang'!$J$9,IF(A289&lt;='Invoerblad heterogene watergang'!$H$10,'Invoerblad heterogene watergang'!$J$10,IF(A289&lt;='Invoerblad heterogene watergang'!$H$11,'Invoerblad heterogene watergang'!$J$11,IF(A289&lt;='Invoerblad heterogene watergang'!$H$12,'Invoerblad heterogene watergang'!$J$12,IF(A289&lt;='Invoerblad heterogene watergang'!$H$13,'Invoerblad heterogene watergang'!$J$13,IF(A289&lt;='Invoerblad heterogene watergang'!$H$14,'Invoerblad heterogene watergang'!$J$14,IF(A289&lt;='Invoerblad heterogene watergang'!$H$15,'Invoerblad heterogene watergang'!$J$15,IF(A289&lt;='Invoerblad heterogene watergang'!$H$16,'Invoerblad heterogene watergang'!$J$16,IF(A289&lt;='Invoerblad heterogene watergang'!$H$17,'Invoerblad heterogene watergang'!$J$17,"")))))))))</f>
        <v>0.3</v>
      </c>
      <c r="C289" s="23" t="str">
        <f>IF(A289&lt;='Invoerblad heterogene watergang'!$H$9,'Invoerblad heterogene watergang'!$K$9,IF(A289&lt;='Invoerblad heterogene watergang'!$H$10,'Invoerblad heterogene watergang'!$K$10,IF(A289&lt;='Invoerblad heterogene watergang'!$H$11,'Invoerblad heterogene watergang'!$K$11,IF(A289&lt;='Invoerblad heterogene watergang'!$H$12,'Invoerblad heterogene watergang'!$K$12,IF(A289&lt;='Invoerblad heterogene watergang'!$H$13,'Invoerblad heterogene watergang'!$K$13,IF(A289&lt;='Invoerblad heterogene watergang'!$H$14,'Invoerblad heterogene watergang'!$K$14,IF(A289&lt;='Invoerblad heterogene watergang'!$H$15,'Invoerblad heterogene watergang'!$K$15,IF(A289&lt;='Invoerblad heterogene watergang'!$H$16,'Invoerblad heterogene watergang'!$K$16,IF(A289&lt;='Invoerblad heterogene watergang'!$H$17,'Invoerblad heterogene watergang'!$K$17,"")))))))))</f>
        <v>30 - Grasachtigen en ondergedoken soorten</v>
      </c>
      <c r="D289" s="23">
        <f t="shared" si="4"/>
        <v>30</v>
      </c>
      <c r="E289" s="23">
        <f>'Invoerblad heterogene watergang'!$F$9</f>
        <v>1.5</v>
      </c>
      <c r="F289" s="23">
        <f>'Invoerblad heterogene watergang'!$E$9</f>
        <v>1.2</v>
      </c>
      <c r="G289" s="23">
        <f>'Invoerblad heterogene watergang'!$B$9</f>
        <v>1.2</v>
      </c>
      <c r="H289" s="23">
        <f>'Invoerblad heterogene watergang'!$C$9</f>
        <v>1</v>
      </c>
      <c r="I289" s="23">
        <f>IF(B289="","",IF(A289&lt;='Invoerblad heterogene watergang'!$H$9,'Invoerblad heterogene watergang'!$N$9,IF(A289&lt;='Invoerblad heterogene watergang'!$H$10,'Invoerblad heterogene watergang'!$N$10,IF(A289&lt;='Invoerblad heterogene watergang'!$H$11,'Invoerblad heterogene watergang'!$N$11,IF(A289&lt;='Invoerblad heterogene watergang'!$H$12,'Invoerblad heterogene watergang'!$N$12,IF(A289&lt;='Invoerblad heterogene watergang'!$H$13,'Invoerblad heterogene watergang'!$N$13,IF(A289&lt;='Invoerblad heterogene watergang'!$H$14,'Invoerblad heterogene watergang'!$N$14,IF(A289&lt;='Invoerblad heterogene watergang'!$H$15,'Invoerblad heterogene watergang'!$N$15,IF(A289&lt;='Invoerblad heterogene watergang'!$H$16,'Invoerblad heterogene watergang'!$N$16,IF(A289&lt;='Invoerblad heterogene watergang'!$H$17,'Invoerblad heterogene watergang'!$N$17,""))))))))))</f>
        <v>1</v>
      </c>
      <c r="J289" s="23" t="str">
        <f>IF(A289&lt;='Invoerblad heterogene watergang'!$H$9,'Invoerblad heterogene watergang'!$O$9,IF(A289&lt;='Invoerblad heterogene watergang'!$H$10,'Invoerblad heterogene watergang'!$O$10,IF(A289&lt;='Invoerblad heterogene watergang'!$H$11,'Invoerblad heterogene watergang'!$O$11,IF(A289&lt;='Invoerblad heterogene watergang'!$H$12,'Invoerblad heterogene watergang'!$O$12,IF(A289&lt;='Invoerblad heterogene watergang'!$H$13,'Invoerblad heterogene watergang'!$O$13,IF(A289&lt;='Invoerblad heterogene watergang'!$H$14,'Invoerblad heterogene watergang'!$O$14,IF(A289&lt;='Invoerblad heterogene watergang'!$H$15,'Invoerblad heterogene watergang'!$O$15,IF(A289&lt;='Invoerblad heterogene watergang'!$H$16,'Invoerblad heterogene watergang'!$O$16,IF(A289&lt;='Invoerblad heterogene watergang'!$H$17,'Invoerblad heterogene watergang'!$O$17,"")))))))))</f>
        <v>Nee</v>
      </c>
      <c r="K289" s="23">
        <f>(IF(A289&lt;='Invoerblad heterogene watergang'!$H$9,'Invoerblad heterogene watergang'!$L$9,IF(A289&lt;='Invoerblad heterogene watergang'!$H$10,'Invoerblad heterogene watergang'!$L$10,IF(A289&lt;='Invoerblad heterogene watergang'!$H$11,'Invoerblad heterogene watergang'!$L$11,IF(A289&lt;='Invoerblad heterogene watergang'!$H$12,'Invoerblad heterogene watergang'!$L$12,IF(A289&lt;='Invoerblad heterogene watergang'!$H$13,'Invoerblad heterogene watergang'!$L$13,IF(A289&lt;='Invoerblad heterogene watergang'!$H$14,'Invoerblad heterogene watergang'!$L$14,IF(A289&lt;='Invoerblad heterogene watergang'!$H$15,'Invoerblad heterogene watergang'!$L$15,IF(A289&lt;='Invoerblad heterogene watergang'!$H$16,'Invoerblad heterogene watergang'!$L$16,IF(A289&lt;='Invoerblad heterogene watergang'!$H$17,'Invoerblad heterogene watergang'!$L$17,""))))))))))</f>
        <v>100</v>
      </c>
      <c r="L289" s="23" t="str">
        <f>(IF(A289&lt;='Invoerblad heterogene watergang'!$H$9,'Invoerblad heterogene watergang'!$M$9,IF(A289&lt;='Invoerblad heterogene watergang'!$H$10,'Invoerblad heterogene watergang'!$M$10,IF(A289&lt;='Invoerblad heterogene watergang'!$H$11,'Invoerblad heterogene watergang'!$M$11,IF(A289&lt;='Invoerblad heterogene watergang'!$H$12,'Invoerblad heterogene watergang'!$M$12,IF(A289&lt;='Invoerblad heterogene watergang'!$H$13,'Invoerblad heterogene watergang'!$M$13,IF(A289&lt;='Invoerblad heterogene watergang'!$H$14,'Invoerblad heterogene watergang'!$M$14,IF(A289&lt;='Invoerblad heterogene watergang'!$H$15,'Invoerblad heterogene watergang'!$M$15,IF(A289&lt;='Invoerblad heterogene watergang'!$H$16,'Invoerblad heterogene watergang'!$M$16,IF(A289&lt;='Invoerblad heterogene watergang'!$H$17,'Invoerblad heterogene watergang'!$M$17,""))))))))))</f>
        <v>Begroeiing volgt bodemverloop</v>
      </c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67"/>
      <c r="AD289" s="23"/>
      <c r="AE289" s="23"/>
    </row>
    <row r="290" spans="1:31" s="103" customFormat="1" x14ac:dyDescent="0.35">
      <c r="A290" s="24">
        <f>IF(A289="","",IF((A289+1)&gt;MAX('Invoerblad heterogene watergang'!$H$9:$H$17),"",'Uitgebreide invoer'!A289+(MAX('Invoerblad heterogene watergang'!$H$9:$H$17)/1000)))</f>
        <v>200.19999999999919</v>
      </c>
      <c r="B290" s="23">
        <f>IF(A290&lt;='Invoerblad heterogene watergang'!$H$9,'Invoerblad heterogene watergang'!$J$9,IF(A290&lt;='Invoerblad heterogene watergang'!$H$10,'Invoerblad heterogene watergang'!$J$10,IF(A290&lt;='Invoerblad heterogene watergang'!$H$11,'Invoerblad heterogene watergang'!$J$11,IF(A290&lt;='Invoerblad heterogene watergang'!$H$12,'Invoerblad heterogene watergang'!$J$12,IF(A290&lt;='Invoerblad heterogene watergang'!$H$13,'Invoerblad heterogene watergang'!$J$13,IF(A290&lt;='Invoerblad heterogene watergang'!$H$14,'Invoerblad heterogene watergang'!$J$14,IF(A290&lt;='Invoerblad heterogene watergang'!$H$15,'Invoerblad heterogene watergang'!$J$15,IF(A290&lt;='Invoerblad heterogene watergang'!$H$16,'Invoerblad heterogene watergang'!$J$16,IF(A290&lt;='Invoerblad heterogene watergang'!$H$17,'Invoerblad heterogene watergang'!$J$17,"")))))))))</f>
        <v>0.2</v>
      </c>
      <c r="C290" s="23" t="str">
        <f>IF(A290&lt;='Invoerblad heterogene watergang'!$H$9,'Invoerblad heterogene watergang'!$K$9,IF(A290&lt;='Invoerblad heterogene watergang'!$H$10,'Invoerblad heterogene watergang'!$K$10,IF(A290&lt;='Invoerblad heterogene watergang'!$H$11,'Invoerblad heterogene watergang'!$K$11,IF(A290&lt;='Invoerblad heterogene watergang'!$H$12,'Invoerblad heterogene watergang'!$K$12,IF(A290&lt;='Invoerblad heterogene watergang'!$H$13,'Invoerblad heterogene watergang'!$K$13,IF(A290&lt;='Invoerblad heterogene watergang'!$H$14,'Invoerblad heterogene watergang'!$K$14,IF(A290&lt;='Invoerblad heterogene watergang'!$H$15,'Invoerblad heterogene watergang'!$K$15,IF(A290&lt;='Invoerblad heterogene watergang'!$H$16,'Invoerblad heterogene watergang'!$K$16,IF(A290&lt;='Invoerblad heterogene watergang'!$H$17,'Invoerblad heterogene watergang'!$K$17,"")))))))))</f>
        <v>100 - Riet</v>
      </c>
      <c r="D290" s="23">
        <f t="shared" si="4"/>
        <v>100</v>
      </c>
      <c r="E290" s="23">
        <f>'Invoerblad heterogene watergang'!$F$9</f>
        <v>1.5</v>
      </c>
      <c r="F290" s="23">
        <f>'Invoerblad heterogene watergang'!$E$9</f>
        <v>1.2</v>
      </c>
      <c r="G290" s="23">
        <f>'Invoerblad heterogene watergang'!$B$9</f>
        <v>1.2</v>
      </c>
      <c r="H290" s="23">
        <f>'Invoerblad heterogene watergang'!$C$9</f>
        <v>1</v>
      </c>
      <c r="I290" s="23">
        <f>IF(B290="","",IF(A290&lt;='Invoerblad heterogene watergang'!$H$9,'Invoerblad heterogene watergang'!$N$9,IF(A290&lt;='Invoerblad heterogene watergang'!$H$10,'Invoerblad heterogene watergang'!$N$10,IF(A290&lt;='Invoerblad heterogene watergang'!$H$11,'Invoerblad heterogene watergang'!$N$11,IF(A290&lt;='Invoerblad heterogene watergang'!$H$12,'Invoerblad heterogene watergang'!$N$12,IF(A290&lt;='Invoerblad heterogene watergang'!$H$13,'Invoerblad heterogene watergang'!$N$13,IF(A290&lt;='Invoerblad heterogene watergang'!$H$14,'Invoerblad heterogene watergang'!$N$14,IF(A290&lt;='Invoerblad heterogene watergang'!$H$15,'Invoerblad heterogene watergang'!$N$15,IF(A290&lt;='Invoerblad heterogene watergang'!$H$16,'Invoerblad heterogene watergang'!$N$16,IF(A290&lt;='Invoerblad heterogene watergang'!$H$17,'Invoerblad heterogene watergang'!$N$17,""))))))))))</f>
        <v>0</v>
      </c>
      <c r="J290" s="23" t="str">
        <f>IF(A290&lt;='Invoerblad heterogene watergang'!$H$9,'Invoerblad heterogene watergang'!$O$9,IF(A290&lt;='Invoerblad heterogene watergang'!$H$10,'Invoerblad heterogene watergang'!$O$10,IF(A290&lt;='Invoerblad heterogene watergang'!$H$11,'Invoerblad heterogene watergang'!$O$11,IF(A290&lt;='Invoerblad heterogene watergang'!$H$12,'Invoerblad heterogene watergang'!$O$12,IF(A290&lt;='Invoerblad heterogene watergang'!$H$13,'Invoerblad heterogene watergang'!$O$13,IF(A290&lt;='Invoerblad heterogene watergang'!$H$14,'Invoerblad heterogene watergang'!$O$14,IF(A290&lt;='Invoerblad heterogene watergang'!$H$15,'Invoerblad heterogene watergang'!$O$15,IF(A290&lt;='Invoerblad heterogene watergang'!$H$16,'Invoerblad heterogene watergang'!$O$16,IF(A290&lt;='Invoerblad heterogene watergang'!$H$17,'Invoerblad heterogene watergang'!$O$17,"")))))))))</f>
        <v>Nee</v>
      </c>
      <c r="K290" s="23">
        <f>(IF(A290&lt;='Invoerblad heterogene watergang'!$H$9,'Invoerblad heterogene watergang'!$L$9,IF(A290&lt;='Invoerblad heterogene watergang'!$H$10,'Invoerblad heterogene watergang'!$L$10,IF(A290&lt;='Invoerblad heterogene watergang'!$H$11,'Invoerblad heterogene watergang'!$L$11,IF(A290&lt;='Invoerblad heterogene watergang'!$H$12,'Invoerblad heterogene watergang'!$L$12,IF(A290&lt;='Invoerblad heterogene watergang'!$H$13,'Invoerblad heterogene watergang'!$L$13,IF(A290&lt;='Invoerblad heterogene watergang'!$H$14,'Invoerblad heterogene watergang'!$L$14,IF(A290&lt;='Invoerblad heterogene watergang'!$H$15,'Invoerblad heterogene watergang'!$L$15,IF(A290&lt;='Invoerblad heterogene watergang'!$H$16,'Invoerblad heterogene watergang'!$L$16,IF(A290&lt;='Invoerblad heterogene watergang'!$H$17,'Invoerblad heterogene watergang'!$L$17,""))))))))))</f>
        <v>50</v>
      </c>
      <c r="L290" s="23" t="str">
        <f>(IF(A290&lt;='Invoerblad heterogene watergang'!$H$9,'Invoerblad heterogene watergang'!$M$9,IF(A290&lt;='Invoerblad heterogene watergang'!$H$10,'Invoerblad heterogene watergang'!$M$10,IF(A290&lt;='Invoerblad heterogene watergang'!$H$11,'Invoerblad heterogene watergang'!$M$11,IF(A290&lt;='Invoerblad heterogene watergang'!$H$12,'Invoerblad heterogene watergang'!$M$12,IF(A290&lt;='Invoerblad heterogene watergang'!$H$13,'Invoerblad heterogene watergang'!$M$13,IF(A290&lt;='Invoerblad heterogene watergang'!$H$14,'Invoerblad heterogene watergang'!$M$14,IF(A290&lt;='Invoerblad heterogene watergang'!$H$15,'Invoerblad heterogene watergang'!$M$15,IF(A290&lt;='Invoerblad heterogene watergang'!$H$16,'Invoerblad heterogene watergang'!$M$16,IF(A290&lt;='Invoerblad heterogene watergang'!$H$17,'Invoerblad heterogene watergang'!$M$17,""))))))))))</f>
        <v>Begroeiing volgt bodemverloop</v>
      </c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67"/>
      <c r="AD290" s="23"/>
      <c r="AE290" s="23"/>
    </row>
    <row r="291" spans="1:31" s="103" customFormat="1" x14ac:dyDescent="0.35">
      <c r="A291" s="24">
        <f>IF(A290="","",IF((A290+1)&gt;MAX('Invoerblad heterogene watergang'!$H$9:$H$17),"",'Uitgebreide invoer'!A290+(MAX('Invoerblad heterogene watergang'!$H$9:$H$17)/1000)))</f>
        <v>200.89999999999918</v>
      </c>
      <c r="B291" s="23">
        <f>IF(A291&lt;='Invoerblad heterogene watergang'!$H$9,'Invoerblad heterogene watergang'!$J$9,IF(A291&lt;='Invoerblad heterogene watergang'!$H$10,'Invoerblad heterogene watergang'!$J$10,IF(A291&lt;='Invoerblad heterogene watergang'!$H$11,'Invoerblad heterogene watergang'!$J$11,IF(A291&lt;='Invoerblad heterogene watergang'!$H$12,'Invoerblad heterogene watergang'!$J$12,IF(A291&lt;='Invoerblad heterogene watergang'!$H$13,'Invoerblad heterogene watergang'!$J$13,IF(A291&lt;='Invoerblad heterogene watergang'!$H$14,'Invoerblad heterogene watergang'!$J$14,IF(A291&lt;='Invoerblad heterogene watergang'!$H$15,'Invoerblad heterogene watergang'!$J$15,IF(A291&lt;='Invoerblad heterogene watergang'!$H$16,'Invoerblad heterogene watergang'!$J$16,IF(A291&lt;='Invoerblad heterogene watergang'!$H$17,'Invoerblad heterogene watergang'!$J$17,"")))))))))</f>
        <v>0.2</v>
      </c>
      <c r="C291" s="23" t="str">
        <f>IF(A291&lt;='Invoerblad heterogene watergang'!$H$9,'Invoerblad heterogene watergang'!$K$9,IF(A291&lt;='Invoerblad heterogene watergang'!$H$10,'Invoerblad heterogene watergang'!$K$10,IF(A291&lt;='Invoerblad heterogene watergang'!$H$11,'Invoerblad heterogene watergang'!$K$11,IF(A291&lt;='Invoerblad heterogene watergang'!$H$12,'Invoerblad heterogene watergang'!$K$12,IF(A291&lt;='Invoerblad heterogene watergang'!$H$13,'Invoerblad heterogene watergang'!$K$13,IF(A291&lt;='Invoerblad heterogene watergang'!$H$14,'Invoerblad heterogene watergang'!$K$14,IF(A291&lt;='Invoerblad heterogene watergang'!$H$15,'Invoerblad heterogene watergang'!$K$15,IF(A291&lt;='Invoerblad heterogene watergang'!$H$16,'Invoerblad heterogene watergang'!$K$16,IF(A291&lt;='Invoerblad heterogene watergang'!$H$17,'Invoerblad heterogene watergang'!$K$17,"")))))))))</f>
        <v>100 - Riet</v>
      </c>
      <c r="D291" s="23">
        <f t="shared" si="4"/>
        <v>100</v>
      </c>
      <c r="E291" s="23">
        <f>'Invoerblad heterogene watergang'!$F$9</f>
        <v>1.5</v>
      </c>
      <c r="F291" s="23">
        <f>'Invoerblad heterogene watergang'!$E$9</f>
        <v>1.2</v>
      </c>
      <c r="G291" s="23">
        <f>'Invoerblad heterogene watergang'!$B$9</f>
        <v>1.2</v>
      </c>
      <c r="H291" s="23">
        <f>'Invoerblad heterogene watergang'!$C$9</f>
        <v>1</v>
      </c>
      <c r="I291" s="23">
        <f>IF(B291="","",IF(A291&lt;='Invoerblad heterogene watergang'!$H$9,'Invoerblad heterogene watergang'!$N$9,IF(A291&lt;='Invoerblad heterogene watergang'!$H$10,'Invoerblad heterogene watergang'!$N$10,IF(A291&lt;='Invoerblad heterogene watergang'!$H$11,'Invoerblad heterogene watergang'!$N$11,IF(A291&lt;='Invoerblad heterogene watergang'!$H$12,'Invoerblad heterogene watergang'!$N$12,IF(A291&lt;='Invoerblad heterogene watergang'!$H$13,'Invoerblad heterogene watergang'!$N$13,IF(A291&lt;='Invoerblad heterogene watergang'!$H$14,'Invoerblad heterogene watergang'!$N$14,IF(A291&lt;='Invoerblad heterogene watergang'!$H$15,'Invoerblad heterogene watergang'!$N$15,IF(A291&lt;='Invoerblad heterogene watergang'!$H$16,'Invoerblad heterogene watergang'!$N$16,IF(A291&lt;='Invoerblad heterogene watergang'!$H$17,'Invoerblad heterogene watergang'!$N$17,""))))))))))</f>
        <v>0</v>
      </c>
      <c r="J291" s="23" t="str">
        <f>IF(A291&lt;='Invoerblad heterogene watergang'!$H$9,'Invoerblad heterogene watergang'!$O$9,IF(A291&lt;='Invoerblad heterogene watergang'!$H$10,'Invoerblad heterogene watergang'!$O$10,IF(A291&lt;='Invoerblad heterogene watergang'!$H$11,'Invoerblad heterogene watergang'!$O$11,IF(A291&lt;='Invoerblad heterogene watergang'!$H$12,'Invoerblad heterogene watergang'!$O$12,IF(A291&lt;='Invoerblad heterogene watergang'!$H$13,'Invoerblad heterogene watergang'!$O$13,IF(A291&lt;='Invoerblad heterogene watergang'!$H$14,'Invoerblad heterogene watergang'!$O$14,IF(A291&lt;='Invoerblad heterogene watergang'!$H$15,'Invoerblad heterogene watergang'!$O$15,IF(A291&lt;='Invoerblad heterogene watergang'!$H$16,'Invoerblad heterogene watergang'!$O$16,IF(A291&lt;='Invoerblad heterogene watergang'!$H$17,'Invoerblad heterogene watergang'!$O$17,"")))))))))</f>
        <v>Nee</v>
      </c>
      <c r="K291" s="23">
        <f>(IF(A291&lt;='Invoerblad heterogene watergang'!$H$9,'Invoerblad heterogene watergang'!$L$9,IF(A291&lt;='Invoerblad heterogene watergang'!$H$10,'Invoerblad heterogene watergang'!$L$10,IF(A291&lt;='Invoerblad heterogene watergang'!$H$11,'Invoerblad heterogene watergang'!$L$11,IF(A291&lt;='Invoerblad heterogene watergang'!$H$12,'Invoerblad heterogene watergang'!$L$12,IF(A291&lt;='Invoerblad heterogene watergang'!$H$13,'Invoerblad heterogene watergang'!$L$13,IF(A291&lt;='Invoerblad heterogene watergang'!$H$14,'Invoerblad heterogene watergang'!$L$14,IF(A291&lt;='Invoerblad heterogene watergang'!$H$15,'Invoerblad heterogene watergang'!$L$15,IF(A291&lt;='Invoerblad heterogene watergang'!$H$16,'Invoerblad heterogene watergang'!$L$16,IF(A291&lt;='Invoerblad heterogene watergang'!$H$17,'Invoerblad heterogene watergang'!$L$17,""))))))))))</f>
        <v>50</v>
      </c>
      <c r="L291" s="23" t="str">
        <f>(IF(A291&lt;='Invoerblad heterogene watergang'!$H$9,'Invoerblad heterogene watergang'!$M$9,IF(A291&lt;='Invoerblad heterogene watergang'!$H$10,'Invoerblad heterogene watergang'!$M$10,IF(A291&lt;='Invoerblad heterogene watergang'!$H$11,'Invoerblad heterogene watergang'!$M$11,IF(A291&lt;='Invoerblad heterogene watergang'!$H$12,'Invoerblad heterogene watergang'!$M$12,IF(A291&lt;='Invoerblad heterogene watergang'!$H$13,'Invoerblad heterogene watergang'!$M$13,IF(A291&lt;='Invoerblad heterogene watergang'!$H$14,'Invoerblad heterogene watergang'!$M$14,IF(A291&lt;='Invoerblad heterogene watergang'!$H$15,'Invoerblad heterogene watergang'!$M$15,IF(A291&lt;='Invoerblad heterogene watergang'!$H$16,'Invoerblad heterogene watergang'!$M$16,IF(A291&lt;='Invoerblad heterogene watergang'!$H$17,'Invoerblad heterogene watergang'!$M$17,""))))))))))</f>
        <v>Begroeiing volgt bodemverloop</v>
      </c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67"/>
      <c r="AD291" s="23"/>
      <c r="AE291" s="23"/>
    </row>
    <row r="292" spans="1:31" s="103" customFormat="1" x14ac:dyDescent="0.35">
      <c r="A292" s="24">
        <f>IF(A291="","",IF((A291+1)&gt;MAX('Invoerblad heterogene watergang'!$H$9:$H$17),"",'Uitgebreide invoer'!A291+(MAX('Invoerblad heterogene watergang'!$H$9:$H$17)/1000)))</f>
        <v>201.59999999999917</v>
      </c>
      <c r="B292" s="23">
        <f>IF(A292&lt;='Invoerblad heterogene watergang'!$H$9,'Invoerblad heterogene watergang'!$J$9,IF(A292&lt;='Invoerblad heterogene watergang'!$H$10,'Invoerblad heterogene watergang'!$J$10,IF(A292&lt;='Invoerblad heterogene watergang'!$H$11,'Invoerblad heterogene watergang'!$J$11,IF(A292&lt;='Invoerblad heterogene watergang'!$H$12,'Invoerblad heterogene watergang'!$J$12,IF(A292&lt;='Invoerblad heterogene watergang'!$H$13,'Invoerblad heterogene watergang'!$J$13,IF(A292&lt;='Invoerblad heterogene watergang'!$H$14,'Invoerblad heterogene watergang'!$J$14,IF(A292&lt;='Invoerblad heterogene watergang'!$H$15,'Invoerblad heterogene watergang'!$J$15,IF(A292&lt;='Invoerblad heterogene watergang'!$H$16,'Invoerblad heterogene watergang'!$J$16,IF(A292&lt;='Invoerblad heterogene watergang'!$H$17,'Invoerblad heterogene watergang'!$J$17,"")))))))))</f>
        <v>0.2</v>
      </c>
      <c r="C292" s="23" t="str">
        <f>IF(A292&lt;='Invoerblad heterogene watergang'!$H$9,'Invoerblad heterogene watergang'!$K$9,IF(A292&lt;='Invoerblad heterogene watergang'!$H$10,'Invoerblad heterogene watergang'!$K$10,IF(A292&lt;='Invoerblad heterogene watergang'!$H$11,'Invoerblad heterogene watergang'!$K$11,IF(A292&lt;='Invoerblad heterogene watergang'!$H$12,'Invoerblad heterogene watergang'!$K$12,IF(A292&lt;='Invoerblad heterogene watergang'!$H$13,'Invoerblad heterogene watergang'!$K$13,IF(A292&lt;='Invoerblad heterogene watergang'!$H$14,'Invoerblad heterogene watergang'!$K$14,IF(A292&lt;='Invoerblad heterogene watergang'!$H$15,'Invoerblad heterogene watergang'!$K$15,IF(A292&lt;='Invoerblad heterogene watergang'!$H$16,'Invoerblad heterogene watergang'!$K$16,IF(A292&lt;='Invoerblad heterogene watergang'!$H$17,'Invoerblad heterogene watergang'!$K$17,"")))))))))</f>
        <v>100 - Riet</v>
      </c>
      <c r="D292" s="23">
        <f t="shared" si="4"/>
        <v>100</v>
      </c>
      <c r="E292" s="23">
        <f>'Invoerblad heterogene watergang'!$F$9</f>
        <v>1.5</v>
      </c>
      <c r="F292" s="23">
        <f>'Invoerblad heterogene watergang'!$E$9</f>
        <v>1.2</v>
      </c>
      <c r="G292" s="23">
        <f>'Invoerblad heterogene watergang'!$B$9</f>
        <v>1.2</v>
      </c>
      <c r="H292" s="23">
        <f>'Invoerblad heterogene watergang'!$C$9</f>
        <v>1</v>
      </c>
      <c r="I292" s="23">
        <f>IF(B292="","",IF(A292&lt;='Invoerblad heterogene watergang'!$H$9,'Invoerblad heterogene watergang'!$N$9,IF(A292&lt;='Invoerblad heterogene watergang'!$H$10,'Invoerblad heterogene watergang'!$N$10,IF(A292&lt;='Invoerblad heterogene watergang'!$H$11,'Invoerblad heterogene watergang'!$N$11,IF(A292&lt;='Invoerblad heterogene watergang'!$H$12,'Invoerblad heterogene watergang'!$N$12,IF(A292&lt;='Invoerblad heterogene watergang'!$H$13,'Invoerblad heterogene watergang'!$N$13,IF(A292&lt;='Invoerblad heterogene watergang'!$H$14,'Invoerblad heterogene watergang'!$N$14,IF(A292&lt;='Invoerblad heterogene watergang'!$H$15,'Invoerblad heterogene watergang'!$N$15,IF(A292&lt;='Invoerblad heterogene watergang'!$H$16,'Invoerblad heterogene watergang'!$N$16,IF(A292&lt;='Invoerblad heterogene watergang'!$H$17,'Invoerblad heterogene watergang'!$N$17,""))))))))))</f>
        <v>0</v>
      </c>
      <c r="J292" s="23" t="str">
        <f>IF(A292&lt;='Invoerblad heterogene watergang'!$H$9,'Invoerblad heterogene watergang'!$O$9,IF(A292&lt;='Invoerblad heterogene watergang'!$H$10,'Invoerblad heterogene watergang'!$O$10,IF(A292&lt;='Invoerblad heterogene watergang'!$H$11,'Invoerblad heterogene watergang'!$O$11,IF(A292&lt;='Invoerblad heterogene watergang'!$H$12,'Invoerblad heterogene watergang'!$O$12,IF(A292&lt;='Invoerblad heterogene watergang'!$H$13,'Invoerblad heterogene watergang'!$O$13,IF(A292&lt;='Invoerblad heterogene watergang'!$H$14,'Invoerblad heterogene watergang'!$O$14,IF(A292&lt;='Invoerblad heterogene watergang'!$H$15,'Invoerblad heterogene watergang'!$O$15,IF(A292&lt;='Invoerblad heterogene watergang'!$H$16,'Invoerblad heterogene watergang'!$O$16,IF(A292&lt;='Invoerblad heterogene watergang'!$H$17,'Invoerblad heterogene watergang'!$O$17,"")))))))))</f>
        <v>Nee</v>
      </c>
      <c r="K292" s="23">
        <f>(IF(A292&lt;='Invoerblad heterogene watergang'!$H$9,'Invoerblad heterogene watergang'!$L$9,IF(A292&lt;='Invoerblad heterogene watergang'!$H$10,'Invoerblad heterogene watergang'!$L$10,IF(A292&lt;='Invoerblad heterogene watergang'!$H$11,'Invoerblad heterogene watergang'!$L$11,IF(A292&lt;='Invoerblad heterogene watergang'!$H$12,'Invoerblad heterogene watergang'!$L$12,IF(A292&lt;='Invoerblad heterogene watergang'!$H$13,'Invoerblad heterogene watergang'!$L$13,IF(A292&lt;='Invoerblad heterogene watergang'!$H$14,'Invoerblad heterogene watergang'!$L$14,IF(A292&lt;='Invoerblad heterogene watergang'!$H$15,'Invoerblad heterogene watergang'!$L$15,IF(A292&lt;='Invoerblad heterogene watergang'!$H$16,'Invoerblad heterogene watergang'!$L$16,IF(A292&lt;='Invoerblad heterogene watergang'!$H$17,'Invoerblad heterogene watergang'!$L$17,""))))))))))</f>
        <v>50</v>
      </c>
      <c r="L292" s="23" t="str">
        <f>(IF(A292&lt;='Invoerblad heterogene watergang'!$H$9,'Invoerblad heterogene watergang'!$M$9,IF(A292&lt;='Invoerblad heterogene watergang'!$H$10,'Invoerblad heterogene watergang'!$M$10,IF(A292&lt;='Invoerblad heterogene watergang'!$H$11,'Invoerblad heterogene watergang'!$M$11,IF(A292&lt;='Invoerblad heterogene watergang'!$H$12,'Invoerblad heterogene watergang'!$M$12,IF(A292&lt;='Invoerblad heterogene watergang'!$H$13,'Invoerblad heterogene watergang'!$M$13,IF(A292&lt;='Invoerblad heterogene watergang'!$H$14,'Invoerblad heterogene watergang'!$M$14,IF(A292&lt;='Invoerblad heterogene watergang'!$H$15,'Invoerblad heterogene watergang'!$M$15,IF(A292&lt;='Invoerblad heterogene watergang'!$H$16,'Invoerblad heterogene watergang'!$M$16,IF(A292&lt;='Invoerblad heterogene watergang'!$H$17,'Invoerblad heterogene watergang'!$M$17,""))))))))))</f>
        <v>Begroeiing volgt bodemverloop</v>
      </c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67"/>
      <c r="AD292" s="23"/>
      <c r="AE292" s="23"/>
    </row>
    <row r="293" spans="1:31" s="103" customFormat="1" x14ac:dyDescent="0.35">
      <c r="A293" s="24">
        <f>IF(A292="","",IF((A292+1)&gt;MAX('Invoerblad heterogene watergang'!$H$9:$H$17),"",'Uitgebreide invoer'!A292+(MAX('Invoerblad heterogene watergang'!$H$9:$H$17)/1000)))</f>
        <v>202.29999999999916</v>
      </c>
      <c r="B293" s="23">
        <f>IF(A293&lt;='Invoerblad heterogene watergang'!$H$9,'Invoerblad heterogene watergang'!$J$9,IF(A293&lt;='Invoerblad heterogene watergang'!$H$10,'Invoerblad heterogene watergang'!$J$10,IF(A293&lt;='Invoerblad heterogene watergang'!$H$11,'Invoerblad heterogene watergang'!$J$11,IF(A293&lt;='Invoerblad heterogene watergang'!$H$12,'Invoerblad heterogene watergang'!$J$12,IF(A293&lt;='Invoerblad heterogene watergang'!$H$13,'Invoerblad heterogene watergang'!$J$13,IF(A293&lt;='Invoerblad heterogene watergang'!$H$14,'Invoerblad heterogene watergang'!$J$14,IF(A293&lt;='Invoerblad heterogene watergang'!$H$15,'Invoerblad heterogene watergang'!$J$15,IF(A293&lt;='Invoerblad heterogene watergang'!$H$16,'Invoerblad heterogene watergang'!$J$16,IF(A293&lt;='Invoerblad heterogene watergang'!$H$17,'Invoerblad heterogene watergang'!$J$17,"")))))))))</f>
        <v>0.2</v>
      </c>
      <c r="C293" s="23" t="str">
        <f>IF(A293&lt;='Invoerblad heterogene watergang'!$H$9,'Invoerblad heterogene watergang'!$K$9,IF(A293&lt;='Invoerblad heterogene watergang'!$H$10,'Invoerblad heterogene watergang'!$K$10,IF(A293&lt;='Invoerblad heterogene watergang'!$H$11,'Invoerblad heterogene watergang'!$K$11,IF(A293&lt;='Invoerblad heterogene watergang'!$H$12,'Invoerblad heterogene watergang'!$K$12,IF(A293&lt;='Invoerblad heterogene watergang'!$H$13,'Invoerblad heterogene watergang'!$K$13,IF(A293&lt;='Invoerblad heterogene watergang'!$H$14,'Invoerblad heterogene watergang'!$K$14,IF(A293&lt;='Invoerblad heterogene watergang'!$H$15,'Invoerblad heterogene watergang'!$K$15,IF(A293&lt;='Invoerblad heterogene watergang'!$H$16,'Invoerblad heterogene watergang'!$K$16,IF(A293&lt;='Invoerblad heterogene watergang'!$H$17,'Invoerblad heterogene watergang'!$K$17,"")))))))))</f>
        <v>100 - Riet</v>
      </c>
      <c r="D293" s="23">
        <f t="shared" si="4"/>
        <v>100</v>
      </c>
      <c r="E293" s="23">
        <f>'Invoerblad heterogene watergang'!$F$9</f>
        <v>1.5</v>
      </c>
      <c r="F293" s="23">
        <f>'Invoerblad heterogene watergang'!$E$9</f>
        <v>1.2</v>
      </c>
      <c r="G293" s="23">
        <f>'Invoerblad heterogene watergang'!$B$9</f>
        <v>1.2</v>
      </c>
      <c r="H293" s="23">
        <f>'Invoerblad heterogene watergang'!$C$9</f>
        <v>1</v>
      </c>
      <c r="I293" s="23">
        <f>IF(B293="","",IF(A293&lt;='Invoerblad heterogene watergang'!$H$9,'Invoerblad heterogene watergang'!$N$9,IF(A293&lt;='Invoerblad heterogene watergang'!$H$10,'Invoerblad heterogene watergang'!$N$10,IF(A293&lt;='Invoerblad heterogene watergang'!$H$11,'Invoerblad heterogene watergang'!$N$11,IF(A293&lt;='Invoerblad heterogene watergang'!$H$12,'Invoerblad heterogene watergang'!$N$12,IF(A293&lt;='Invoerblad heterogene watergang'!$H$13,'Invoerblad heterogene watergang'!$N$13,IF(A293&lt;='Invoerblad heterogene watergang'!$H$14,'Invoerblad heterogene watergang'!$N$14,IF(A293&lt;='Invoerblad heterogene watergang'!$H$15,'Invoerblad heterogene watergang'!$N$15,IF(A293&lt;='Invoerblad heterogene watergang'!$H$16,'Invoerblad heterogene watergang'!$N$16,IF(A293&lt;='Invoerblad heterogene watergang'!$H$17,'Invoerblad heterogene watergang'!$N$17,""))))))))))</f>
        <v>0</v>
      </c>
      <c r="J293" s="23" t="str">
        <f>IF(A293&lt;='Invoerblad heterogene watergang'!$H$9,'Invoerblad heterogene watergang'!$O$9,IF(A293&lt;='Invoerblad heterogene watergang'!$H$10,'Invoerblad heterogene watergang'!$O$10,IF(A293&lt;='Invoerblad heterogene watergang'!$H$11,'Invoerblad heterogene watergang'!$O$11,IF(A293&lt;='Invoerblad heterogene watergang'!$H$12,'Invoerblad heterogene watergang'!$O$12,IF(A293&lt;='Invoerblad heterogene watergang'!$H$13,'Invoerblad heterogene watergang'!$O$13,IF(A293&lt;='Invoerblad heterogene watergang'!$H$14,'Invoerblad heterogene watergang'!$O$14,IF(A293&lt;='Invoerblad heterogene watergang'!$H$15,'Invoerblad heterogene watergang'!$O$15,IF(A293&lt;='Invoerblad heterogene watergang'!$H$16,'Invoerblad heterogene watergang'!$O$16,IF(A293&lt;='Invoerblad heterogene watergang'!$H$17,'Invoerblad heterogene watergang'!$O$17,"")))))))))</f>
        <v>Nee</v>
      </c>
      <c r="K293" s="23">
        <f>(IF(A293&lt;='Invoerblad heterogene watergang'!$H$9,'Invoerblad heterogene watergang'!$L$9,IF(A293&lt;='Invoerblad heterogene watergang'!$H$10,'Invoerblad heterogene watergang'!$L$10,IF(A293&lt;='Invoerblad heterogene watergang'!$H$11,'Invoerblad heterogene watergang'!$L$11,IF(A293&lt;='Invoerblad heterogene watergang'!$H$12,'Invoerblad heterogene watergang'!$L$12,IF(A293&lt;='Invoerblad heterogene watergang'!$H$13,'Invoerblad heterogene watergang'!$L$13,IF(A293&lt;='Invoerblad heterogene watergang'!$H$14,'Invoerblad heterogene watergang'!$L$14,IF(A293&lt;='Invoerblad heterogene watergang'!$H$15,'Invoerblad heterogene watergang'!$L$15,IF(A293&lt;='Invoerblad heterogene watergang'!$H$16,'Invoerblad heterogene watergang'!$L$16,IF(A293&lt;='Invoerblad heterogene watergang'!$H$17,'Invoerblad heterogene watergang'!$L$17,""))))))))))</f>
        <v>50</v>
      </c>
      <c r="L293" s="23" t="str">
        <f>(IF(A293&lt;='Invoerblad heterogene watergang'!$H$9,'Invoerblad heterogene watergang'!$M$9,IF(A293&lt;='Invoerblad heterogene watergang'!$H$10,'Invoerblad heterogene watergang'!$M$10,IF(A293&lt;='Invoerblad heterogene watergang'!$H$11,'Invoerblad heterogene watergang'!$M$11,IF(A293&lt;='Invoerblad heterogene watergang'!$H$12,'Invoerblad heterogene watergang'!$M$12,IF(A293&lt;='Invoerblad heterogene watergang'!$H$13,'Invoerblad heterogene watergang'!$M$13,IF(A293&lt;='Invoerblad heterogene watergang'!$H$14,'Invoerblad heterogene watergang'!$M$14,IF(A293&lt;='Invoerblad heterogene watergang'!$H$15,'Invoerblad heterogene watergang'!$M$15,IF(A293&lt;='Invoerblad heterogene watergang'!$H$16,'Invoerblad heterogene watergang'!$M$16,IF(A293&lt;='Invoerblad heterogene watergang'!$H$17,'Invoerblad heterogene watergang'!$M$17,""))))))))))</f>
        <v>Begroeiing volgt bodemverloop</v>
      </c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67"/>
      <c r="AD293" s="23"/>
      <c r="AE293" s="23"/>
    </row>
    <row r="294" spans="1:31" s="103" customFormat="1" x14ac:dyDescent="0.35">
      <c r="A294" s="24">
        <f>IF(A293="","",IF((A293+1)&gt;MAX('Invoerblad heterogene watergang'!$H$9:$H$17),"",'Uitgebreide invoer'!A293+(MAX('Invoerblad heterogene watergang'!$H$9:$H$17)/1000)))</f>
        <v>202.99999999999915</v>
      </c>
      <c r="B294" s="23">
        <f>IF(A294&lt;='Invoerblad heterogene watergang'!$H$9,'Invoerblad heterogene watergang'!$J$9,IF(A294&lt;='Invoerblad heterogene watergang'!$H$10,'Invoerblad heterogene watergang'!$J$10,IF(A294&lt;='Invoerblad heterogene watergang'!$H$11,'Invoerblad heterogene watergang'!$J$11,IF(A294&lt;='Invoerblad heterogene watergang'!$H$12,'Invoerblad heterogene watergang'!$J$12,IF(A294&lt;='Invoerblad heterogene watergang'!$H$13,'Invoerblad heterogene watergang'!$J$13,IF(A294&lt;='Invoerblad heterogene watergang'!$H$14,'Invoerblad heterogene watergang'!$J$14,IF(A294&lt;='Invoerblad heterogene watergang'!$H$15,'Invoerblad heterogene watergang'!$J$15,IF(A294&lt;='Invoerblad heterogene watergang'!$H$16,'Invoerblad heterogene watergang'!$J$16,IF(A294&lt;='Invoerblad heterogene watergang'!$H$17,'Invoerblad heterogene watergang'!$J$17,"")))))))))</f>
        <v>0.2</v>
      </c>
      <c r="C294" s="23" t="str">
        <f>IF(A294&lt;='Invoerblad heterogene watergang'!$H$9,'Invoerblad heterogene watergang'!$K$9,IF(A294&lt;='Invoerblad heterogene watergang'!$H$10,'Invoerblad heterogene watergang'!$K$10,IF(A294&lt;='Invoerblad heterogene watergang'!$H$11,'Invoerblad heterogene watergang'!$K$11,IF(A294&lt;='Invoerblad heterogene watergang'!$H$12,'Invoerblad heterogene watergang'!$K$12,IF(A294&lt;='Invoerblad heterogene watergang'!$H$13,'Invoerblad heterogene watergang'!$K$13,IF(A294&lt;='Invoerblad heterogene watergang'!$H$14,'Invoerblad heterogene watergang'!$K$14,IF(A294&lt;='Invoerblad heterogene watergang'!$H$15,'Invoerblad heterogene watergang'!$K$15,IF(A294&lt;='Invoerblad heterogene watergang'!$H$16,'Invoerblad heterogene watergang'!$K$16,IF(A294&lt;='Invoerblad heterogene watergang'!$H$17,'Invoerblad heterogene watergang'!$K$17,"")))))))))</f>
        <v>100 - Riet</v>
      </c>
      <c r="D294" s="23">
        <f t="shared" si="4"/>
        <v>100</v>
      </c>
      <c r="E294" s="23">
        <f>'Invoerblad heterogene watergang'!$F$9</f>
        <v>1.5</v>
      </c>
      <c r="F294" s="23">
        <f>'Invoerblad heterogene watergang'!$E$9</f>
        <v>1.2</v>
      </c>
      <c r="G294" s="23">
        <f>'Invoerblad heterogene watergang'!$B$9</f>
        <v>1.2</v>
      </c>
      <c r="H294" s="23">
        <f>'Invoerblad heterogene watergang'!$C$9</f>
        <v>1</v>
      </c>
      <c r="I294" s="23">
        <f>IF(B294="","",IF(A294&lt;='Invoerblad heterogene watergang'!$H$9,'Invoerblad heterogene watergang'!$N$9,IF(A294&lt;='Invoerblad heterogene watergang'!$H$10,'Invoerblad heterogene watergang'!$N$10,IF(A294&lt;='Invoerblad heterogene watergang'!$H$11,'Invoerblad heterogene watergang'!$N$11,IF(A294&lt;='Invoerblad heterogene watergang'!$H$12,'Invoerblad heterogene watergang'!$N$12,IF(A294&lt;='Invoerblad heterogene watergang'!$H$13,'Invoerblad heterogene watergang'!$N$13,IF(A294&lt;='Invoerblad heterogene watergang'!$H$14,'Invoerblad heterogene watergang'!$N$14,IF(A294&lt;='Invoerblad heterogene watergang'!$H$15,'Invoerblad heterogene watergang'!$N$15,IF(A294&lt;='Invoerblad heterogene watergang'!$H$16,'Invoerblad heterogene watergang'!$N$16,IF(A294&lt;='Invoerblad heterogene watergang'!$H$17,'Invoerblad heterogene watergang'!$N$17,""))))))))))</f>
        <v>0</v>
      </c>
      <c r="J294" s="23" t="str">
        <f>IF(A294&lt;='Invoerblad heterogene watergang'!$H$9,'Invoerblad heterogene watergang'!$O$9,IF(A294&lt;='Invoerblad heterogene watergang'!$H$10,'Invoerblad heterogene watergang'!$O$10,IF(A294&lt;='Invoerblad heterogene watergang'!$H$11,'Invoerblad heterogene watergang'!$O$11,IF(A294&lt;='Invoerblad heterogene watergang'!$H$12,'Invoerblad heterogene watergang'!$O$12,IF(A294&lt;='Invoerblad heterogene watergang'!$H$13,'Invoerblad heterogene watergang'!$O$13,IF(A294&lt;='Invoerblad heterogene watergang'!$H$14,'Invoerblad heterogene watergang'!$O$14,IF(A294&lt;='Invoerblad heterogene watergang'!$H$15,'Invoerblad heterogene watergang'!$O$15,IF(A294&lt;='Invoerblad heterogene watergang'!$H$16,'Invoerblad heterogene watergang'!$O$16,IF(A294&lt;='Invoerblad heterogene watergang'!$H$17,'Invoerblad heterogene watergang'!$O$17,"")))))))))</f>
        <v>Nee</v>
      </c>
      <c r="K294" s="23">
        <f>(IF(A294&lt;='Invoerblad heterogene watergang'!$H$9,'Invoerblad heterogene watergang'!$L$9,IF(A294&lt;='Invoerblad heterogene watergang'!$H$10,'Invoerblad heterogene watergang'!$L$10,IF(A294&lt;='Invoerblad heterogene watergang'!$H$11,'Invoerblad heterogene watergang'!$L$11,IF(A294&lt;='Invoerblad heterogene watergang'!$H$12,'Invoerblad heterogene watergang'!$L$12,IF(A294&lt;='Invoerblad heterogene watergang'!$H$13,'Invoerblad heterogene watergang'!$L$13,IF(A294&lt;='Invoerblad heterogene watergang'!$H$14,'Invoerblad heterogene watergang'!$L$14,IF(A294&lt;='Invoerblad heterogene watergang'!$H$15,'Invoerblad heterogene watergang'!$L$15,IF(A294&lt;='Invoerblad heterogene watergang'!$H$16,'Invoerblad heterogene watergang'!$L$16,IF(A294&lt;='Invoerblad heterogene watergang'!$H$17,'Invoerblad heterogene watergang'!$L$17,""))))))))))</f>
        <v>50</v>
      </c>
      <c r="L294" s="23" t="str">
        <f>(IF(A294&lt;='Invoerblad heterogene watergang'!$H$9,'Invoerblad heterogene watergang'!$M$9,IF(A294&lt;='Invoerblad heterogene watergang'!$H$10,'Invoerblad heterogene watergang'!$M$10,IF(A294&lt;='Invoerblad heterogene watergang'!$H$11,'Invoerblad heterogene watergang'!$M$11,IF(A294&lt;='Invoerblad heterogene watergang'!$H$12,'Invoerblad heterogene watergang'!$M$12,IF(A294&lt;='Invoerblad heterogene watergang'!$H$13,'Invoerblad heterogene watergang'!$M$13,IF(A294&lt;='Invoerblad heterogene watergang'!$H$14,'Invoerblad heterogene watergang'!$M$14,IF(A294&lt;='Invoerblad heterogene watergang'!$H$15,'Invoerblad heterogene watergang'!$M$15,IF(A294&lt;='Invoerblad heterogene watergang'!$H$16,'Invoerblad heterogene watergang'!$M$16,IF(A294&lt;='Invoerblad heterogene watergang'!$H$17,'Invoerblad heterogene watergang'!$M$17,""))))))))))</f>
        <v>Begroeiing volgt bodemverloop</v>
      </c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67"/>
      <c r="AD294" s="23"/>
      <c r="AE294" s="23"/>
    </row>
    <row r="295" spans="1:31" s="103" customFormat="1" x14ac:dyDescent="0.35">
      <c r="A295" s="24">
        <f>IF(A294="","",IF((A294+1)&gt;MAX('Invoerblad heterogene watergang'!$H$9:$H$17),"",'Uitgebreide invoer'!A294+(MAX('Invoerblad heterogene watergang'!$H$9:$H$17)/1000)))</f>
        <v>203.69999999999914</v>
      </c>
      <c r="B295" s="23">
        <f>IF(A295&lt;='Invoerblad heterogene watergang'!$H$9,'Invoerblad heterogene watergang'!$J$9,IF(A295&lt;='Invoerblad heterogene watergang'!$H$10,'Invoerblad heterogene watergang'!$J$10,IF(A295&lt;='Invoerblad heterogene watergang'!$H$11,'Invoerblad heterogene watergang'!$J$11,IF(A295&lt;='Invoerblad heterogene watergang'!$H$12,'Invoerblad heterogene watergang'!$J$12,IF(A295&lt;='Invoerblad heterogene watergang'!$H$13,'Invoerblad heterogene watergang'!$J$13,IF(A295&lt;='Invoerblad heterogene watergang'!$H$14,'Invoerblad heterogene watergang'!$J$14,IF(A295&lt;='Invoerblad heterogene watergang'!$H$15,'Invoerblad heterogene watergang'!$J$15,IF(A295&lt;='Invoerblad heterogene watergang'!$H$16,'Invoerblad heterogene watergang'!$J$16,IF(A295&lt;='Invoerblad heterogene watergang'!$H$17,'Invoerblad heterogene watergang'!$J$17,"")))))))))</f>
        <v>0.2</v>
      </c>
      <c r="C295" s="23" t="str">
        <f>IF(A295&lt;='Invoerblad heterogene watergang'!$H$9,'Invoerblad heterogene watergang'!$K$9,IF(A295&lt;='Invoerblad heterogene watergang'!$H$10,'Invoerblad heterogene watergang'!$K$10,IF(A295&lt;='Invoerblad heterogene watergang'!$H$11,'Invoerblad heterogene watergang'!$K$11,IF(A295&lt;='Invoerblad heterogene watergang'!$H$12,'Invoerblad heterogene watergang'!$K$12,IF(A295&lt;='Invoerblad heterogene watergang'!$H$13,'Invoerblad heterogene watergang'!$K$13,IF(A295&lt;='Invoerblad heterogene watergang'!$H$14,'Invoerblad heterogene watergang'!$K$14,IF(A295&lt;='Invoerblad heterogene watergang'!$H$15,'Invoerblad heterogene watergang'!$K$15,IF(A295&lt;='Invoerblad heterogene watergang'!$H$16,'Invoerblad heterogene watergang'!$K$16,IF(A295&lt;='Invoerblad heterogene watergang'!$H$17,'Invoerblad heterogene watergang'!$K$17,"")))))))))</f>
        <v>100 - Riet</v>
      </c>
      <c r="D295" s="23">
        <f t="shared" si="4"/>
        <v>100</v>
      </c>
      <c r="E295" s="23">
        <f>'Invoerblad heterogene watergang'!$F$9</f>
        <v>1.5</v>
      </c>
      <c r="F295" s="23">
        <f>'Invoerblad heterogene watergang'!$E$9</f>
        <v>1.2</v>
      </c>
      <c r="G295" s="23">
        <f>'Invoerblad heterogene watergang'!$B$9</f>
        <v>1.2</v>
      </c>
      <c r="H295" s="23">
        <f>'Invoerblad heterogene watergang'!$C$9</f>
        <v>1</v>
      </c>
      <c r="I295" s="23">
        <f>IF(B295="","",IF(A295&lt;='Invoerblad heterogene watergang'!$H$9,'Invoerblad heterogene watergang'!$N$9,IF(A295&lt;='Invoerblad heterogene watergang'!$H$10,'Invoerblad heterogene watergang'!$N$10,IF(A295&lt;='Invoerblad heterogene watergang'!$H$11,'Invoerblad heterogene watergang'!$N$11,IF(A295&lt;='Invoerblad heterogene watergang'!$H$12,'Invoerblad heterogene watergang'!$N$12,IF(A295&lt;='Invoerblad heterogene watergang'!$H$13,'Invoerblad heterogene watergang'!$N$13,IF(A295&lt;='Invoerblad heterogene watergang'!$H$14,'Invoerblad heterogene watergang'!$N$14,IF(A295&lt;='Invoerblad heterogene watergang'!$H$15,'Invoerblad heterogene watergang'!$N$15,IF(A295&lt;='Invoerblad heterogene watergang'!$H$16,'Invoerblad heterogene watergang'!$N$16,IF(A295&lt;='Invoerblad heterogene watergang'!$H$17,'Invoerblad heterogene watergang'!$N$17,""))))))))))</f>
        <v>0</v>
      </c>
      <c r="J295" s="23" t="str">
        <f>IF(A295&lt;='Invoerblad heterogene watergang'!$H$9,'Invoerblad heterogene watergang'!$O$9,IF(A295&lt;='Invoerblad heterogene watergang'!$H$10,'Invoerblad heterogene watergang'!$O$10,IF(A295&lt;='Invoerblad heterogene watergang'!$H$11,'Invoerblad heterogene watergang'!$O$11,IF(A295&lt;='Invoerblad heterogene watergang'!$H$12,'Invoerblad heterogene watergang'!$O$12,IF(A295&lt;='Invoerblad heterogene watergang'!$H$13,'Invoerblad heterogene watergang'!$O$13,IF(A295&lt;='Invoerblad heterogene watergang'!$H$14,'Invoerblad heterogene watergang'!$O$14,IF(A295&lt;='Invoerblad heterogene watergang'!$H$15,'Invoerblad heterogene watergang'!$O$15,IF(A295&lt;='Invoerblad heterogene watergang'!$H$16,'Invoerblad heterogene watergang'!$O$16,IF(A295&lt;='Invoerblad heterogene watergang'!$H$17,'Invoerblad heterogene watergang'!$O$17,"")))))))))</f>
        <v>Nee</v>
      </c>
      <c r="K295" s="23">
        <f>(IF(A295&lt;='Invoerblad heterogene watergang'!$H$9,'Invoerblad heterogene watergang'!$L$9,IF(A295&lt;='Invoerblad heterogene watergang'!$H$10,'Invoerblad heterogene watergang'!$L$10,IF(A295&lt;='Invoerblad heterogene watergang'!$H$11,'Invoerblad heterogene watergang'!$L$11,IF(A295&lt;='Invoerblad heterogene watergang'!$H$12,'Invoerblad heterogene watergang'!$L$12,IF(A295&lt;='Invoerblad heterogene watergang'!$H$13,'Invoerblad heterogene watergang'!$L$13,IF(A295&lt;='Invoerblad heterogene watergang'!$H$14,'Invoerblad heterogene watergang'!$L$14,IF(A295&lt;='Invoerblad heterogene watergang'!$H$15,'Invoerblad heterogene watergang'!$L$15,IF(A295&lt;='Invoerblad heterogene watergang'!$H$16,'Invoerblad heterogene watergang'!$L$16,IF(A295&lt;='Invoerblad heterogene watergang'!$H$17,'Invoerblad heterogene watergang'!$L$17,""))))))))))</f>
        <v>50</v>
      </c>
      <c r="L295" s="23" t="str">
        <f>(IF(A295&lt;='Invoerblad heterogene watergang'!$H$9,'Invoerblad heterogene watergang'!$M$9,IF(A295&lt;='Invoerblad heterogene watergang'!$H$10,'Invoerblad heterogene watergang'!$M$10,IF(A295&lt;='Invoerblad heterogene watergang'!$H$11,'Invoerblad heterogene watergang'!$M$11,IF(A295&lt;='Invoerblad heterogene watergang'!$H$12,'Invoerblad heterogene watergang'!$M$12,IF(A295&lt;='Invoerblad heterogene watergang'!$H$13,'Invoerblad heterogene watergang'!$M$13,IF(A295&lt;='Invoerblad heterogene watergang'!$H$14,'Invoerblad heterogene watergang'!$M$14,IF(A295&lt;='Invoerblad heterogene watergang'!$H$15,'Invoerblad heterogene watergang'!$M$15,IF(A295&lt;='Invoerblad heterogene watergang'!$H$16,'Invoerblad heterogene watergang'!$M$16,IF(A295&lt;='Invoerblad heterogene watergang'!$H$17,'Invoerblad heterogene watergang'!$M$17,""))))))))))</f>
        <v>Begroeiing volgt bodemverloop</v>
      </c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67"/>
      <c r="AD295" s="23"/>
      <c r="AE295" s="23"/>
    </row>
    <row r="296" spans="1:31" s="103" customFormat="1" x14ac:dyDescent="0.35">
      <c r="A296" s="24">
        <f>IF(A295="","",IF((A295+1)&gt;MAX('Invoerblad heterogene watergang'!$H$9:$H$17),"",'Uitgebreide invoer'!A295+(MAX('Invoerblad heterogene watergang'!$H$9:$H$17)/1000)))</f>
        <v>204.39999999999912</v>
      </c>
      <c r="B296" s="23">
        <f>IF(A296&lt;='Invoerblad heterogene watergang'!$H$9,'Invoerblad heterogene watergang'!$J$9,IF(A296&lt;='Invoerblad heterogene watergang'!$H$10,'Invoerblad heterogene watergang'!$J$10,IF(A296&lt;='Invoerblad heterogene watergang'!$H$11,'Invoerblad heterogene watergang'!$J$11,IF(A296&lt;='Invoerblad heterogene watergang'!$H$12,'Invoerblad heterogene watergang'!$J$12,IF(A296&lt;='Invoerblad heterogene watergang'!$H$13,'Invoerblad heterogene watergang'!$J$13,IF(A296&lt;='Invoerblad heterogene watergang'!$H$14,'Invoerblad heterogene watergang'!$J$14,IF(A296&lt;='Invoerblad heterogene watergang'!$H$15,'Invoerblad heterogene watergang'!$J$15,IF(A296&lt;='Invoerblad heterogene watergang'!$H$16,'Invoerblad heterogene watergang'!$J$16,IF(A296&lt;='Invoerblad heterogene watergang'!$H$17,'Invoerblad heterogene watergang'!$J$17,"")))))))))</f>
        <v>0.2</v>
      </c>
      <c r="C296" s="23" t="str">
        <f>IF(A296&lt;='Invoerblad heterogene watergang'!$H$9,'Invoerblad heterogene watergang'!$K$9,IF(A296&lt;='Invoerblad heterogene watergang'!$H$10,'Invoerblad heterogene watergang'!$K$10,IF(A296&lt;='Invoerblad heterogene watergang'!$H$11,'Invoerblad heterogene watergang'!$K$11,IF(A296&lt;='Invoerblad heterogene watergang'!$H$12,'Invoerblad heterogene watergang'!$K$12,IF(A296&lt;='Invoerblad heterogene watergang'!$H$13,'Invoerblad heterogene watergang'!$K$13,IF(A296&lt;='Invoerblad heterogene watergang'!$H$14,'Invoerblad heterogene watergang'!$K$14,IF(A296&lt;='Invoerblad heterogene watergang'!$H$15,'Invoerblad heterogene watergang'!$K$15,IF(A296&lt;='Invoerblad heterogene watergang'!$H$16,'Invoerblad heterogene watergang'!$K$16,IF(A296&lt;='Invoerblad heterogene watergang'!$H$17,'Invoerblad heterogene watergang'!$K$17,"")))))))))</f>
        <v>100 - Riet</v>
      </c>
      <c r="D296" s="23">
        <f t="shared" si="4"/>
        <v>100</v>
      </c>
      <c r="E296" s="23">
        <f>'Invoerblad heterogene watergang'!$F$9</f>
        <v>1.5</v>
      </c>
      <c r="F296" s="23">
        <f>'Invoerblad heterogene watergang'!$E$9</f>
        <v>1.2</v>
      </c>
      <c r="G296" s="23">
        <f>'Invoerblad heterogene watergang'!$B$9</f>
        <v>1.2</v>
      </c>
      <c r="H296" s="23">
        <f>'Invoerblad heterogene watergang'!$C$9</f>
        <v>1</v>
      </c>
      <c r="I296" s="23">
        <f>IF(B296="","",IF(A296&lt;='Invoerblad heterogene watergang'!$H$9,'Invoerblad heterogene watergang'!$N$9,IF(A296&lt;='Invoerblad heterogene watergang'!$H$10,'Invoerblad heterogene watergang'!$N$10,IF(A296&lt;='Invoerblad heterogene watergang'!$H$11,'Invoerblad heterogene watergang'!$N$11,IF(A296&lt;='Invoerblad heterogene watergang'!$H$12,'Invoerblad heterogene watergang'!$N$12,IF(A296&lt;='Invoerblad heterogene watergang'!$H$13,'Invoerblad heterogene watergang'!$N$13,IF(A296&lt;='Invoerblad heterogene watergang'!$H$14,'Invoerblad heterogene watergang'!$N$14,IF(A296&lt;='Invoerblad heterogene watergang'!$H$15,'Invoerblad heterogene watergang'!$N$15,IF(A296&lt;='Invoerblad heterogene watergang'!$H$16,'Invoerblad heterogene watergang'!$N$16,IF(A296&lt;='Invoerblad heterogene watergang'!$H$17,'Invoerblad heterogene watergang'!$N$17,""))))))))))</f>
        <v>0</v>
      </c>
      <c r="J296" s="23" t="str">
        <f>IF(A296&lt;='Invoerblad heterogene watergang'!$H$9,'Invoerblad heterogene watergang'!$O$9,IF(A296&lt;='Invoerblad heterogene watergang'!$H$10,'Invoerblad heterogene watergang'!$O$10,IF(A296&lt;='Invoerblad heterogene watergang'!$H$11,'Invoerblad heterogene watergang'!$O$11,IF(A296&lt;='Invoerblad heterogene watergang'!$H$12,'Invoerblad heterogene watergang'!$O$12,IF(A296&lt;='Invoerblad heterogene watergang'!$H$13,'Invoerblad heterogene watergang'!$O$13,IF(A296&lt;='Invoerblad heterogene watergang'!$H$14,'Invoerblad heterogene watergang'!$O$14,IF(A296&lt;='Invoerblad heterogene watergang'!$H$15,'Invoerblad heterogene watergang'!$O$15,IF(A296&lt;='Invoerblad heterogene watergang'!$H$16,'Invoerblad heterogene watergang'!$O$16,IF(A296&lt;='Invoerblad heterogene watergang'!$H$17,'Invoerblad heterogene watergang'!$O$17,"")))))))))</f>
        <v>Nee</v>
      </c>
      <c r="K296" s="23">
        <f>(IF(A296&lt;='Invoerblad heterogene watergang'!$H$9,'Invoerblad heterogene watergang'!$L$9,IF(A296&lt;='Invoerblad heterogene watergang'!$H$10,'Invoerblad heterogene watergang'!$L$10,IF(A296&lt;='Invoerblad heterogene watergang'!$H$11,'Invoerblad heterogene watergang'!$L$11,IF(A296&lt;='Invoerblad heterogene watergang'!$H$12,'Invoerblad heterogene watergang'!$L$12,IF(A296&lt;='Invoerblad heterogene watergang'!$H$13,'Invoerblad heterogene watergang'!$L$13,IF(A296&lt;='Invoerblad heterogene watergang'!$H$14,'Invoerblad heterogene watergang'!$L$14,IF(A296&lt;='Invoerblad heterogene watergang'!$H$15,'Invoerblad heterogene watergang'!$L$15,IF(A296&lt;='Invoerblad heterogene watergang'!$H$16,'Invoerblad heterogene watergang'!$L$16,IF(A296&lt;='Invoerblad heterogene watergang'!$H$17,'Invoerblad heterogene watergang'!$L$17,""))))))))))</f>
        <v>50</v>
      </c>
      <c r="L296" s="23" t="str">
        <f>(IF(A296&lt;='Invoerblad heterogene watergang'!$H$9,'Invoerblad heterogene watergang'!$M$9,IF(A296&lt;='Invoerblad heterogene watergang'!$H$10,'Invoerblad heterogene watergang'!$M$10,IF(A296&lt;='Invoerblad heterogene watergang'!$H$11,'Invoerblad heterogene watergang'!$M$11,IF(A296&lt;='Invoerblad heterogene watergang'!$H$12,'Invoerblad heterogene watergang'!$M$12,IF(A296&lt;='Invoerblad heterogene watergang'!$H$13,'Invoerblad heterogene watergang'!$M$13,IF(A296&lt;='Invoerblad heterogene watergang'!$H$14,'Invoerblad heterogene watergang'!$M$14,IF(A296&lt;='Invoerblad heterogene watergang'!$H$15,'Invoerblad heterogene watergang'!$M$15,IF(A296&lt;='Invoerblad heterogene watergang'!$H$16,'Invoerblad heterogene watergang'!$M$16,IF(A296&lt;='Invoerblad heterogene watergang'!$H$17,'Invoerblad heterogene watergang'!$M$17,""))))))))))</f>
        <v>Begroeiing volgt bodemverloop</v>
      </c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67"/>
      <c r="AD296" s="23"/>
      <c r="AE296" s="23"/>
    </row>
    <row r="297" spans="1:31" s="103" customFormat="1" x14ac:dyDescent="0.35">
      <c r="A297" s="24">
        <f>IF(A296="","",IF((A296+1)&gt;MAX('Invoerblad heterogene watergang'!$H$9:$H$17),"",'Uitgebreide invoer'!A296+(MAX('Invoerblad heterogene watergang'!$H$9:$H$17)/1000)))</f>
        <v>205.09999999999911</v>
      </c>
      <c r="B297" s="23">
        <f>IF(A297&lt;='Invoerblad heterogene watergang'!$H$9,'Invoerblad heterogene watergang'!$J$9,IF(A297&lt;='Invoerblad heterogene watergang'!$H$10,'Invoerblad heterogene watergang'!$J$10,IF(A297&lt;='Invoerblad heterogene watergang'!$H$11,'Invoerblad heterogene watergang'!$J$11,IF(A297&lt;='Invoerblad heterogene watergang'!$H$12,'Invoerblad heterogene watergang'!$J$12,IF(A297&lt;='Invoerblad heterogene watergang'!$H$13,'Invoerblad heterogene watergang'!$J$13,IF(A297&lt;='Invoerblad heterogene watergang'!$H$14,'Invoerblad heterogene watergang'!$J$14,IF(A297&lt;='Invoerblad heterogene watergang'!$H$15,'Invoerblad heterogene watergang'!$J$15,IF(A297&lt;='Invoerblad heterogene watergang'!$H$16,'Invoerblad heterogene watergang'!$J$16,IF(A297&lt;='Invoerblad heterogene watergang'!$H$17,'Invoerblad heterogene watergang'!$J$17,"")))))))))</f>
        <v>0.2</v>
      </c>
      <c r="C297" s="23" t="str">
        <f>IF(A297&lt;='Invoerblad heterogene watergang'!$H$9,'Invoerblad heterogene watergang'!$K$9,IF(A297&lt;='Invoerblad heterogene watergang'!$H$10,'Invoerblad heterogene watergang'!$K$10,IF(A297&lt;='Invoerblad heterogene watergang'!$H$11,'Invoerblad heterogene watergang'!$K$11,IF(A297&lt;='Invoerblad heterogene watergang'!$H$12,'Invoerblad heterogene watergang'!$K$12,IF(A297&lt;='Invoerblad heterogene watergang'!$H$13,'Invoerblad heterogene watergang'!$K$13,IF(A297&lt;='Invoerblad heterogene watergang'!$H$14,'Invoerblad heterogene watergang'!$K$14,IF(A297&lt;='Invoerblad heterogene watergang'!$H$15,'Invoerblad heterogene watergang'!$K$15,IF(A297&lt;='Invoerblad heterogene watergang'!$H$16,'Invoerblad heterogene watergang'!$K$16,IF(A297&lt;='Invoerblad heterogene watergang'!$H$17,'Invoerblad heterogene watergang'!$K$17,"")))))))))</f>
        <v>100 - Riet</v>
      </c>
      <c r="D297" s="23">
        <f t="shared" si="4"/>
        <v>100</v>
      </c>
      <c r="E297" s="23">
        <f>'Invoerblad heterogene watergang'!$F$9</f>
        <v>1.5</v>
      </c>
      <c r="F297" s="23">
        <f>'Invoerblad heterogene watergang'!$E$9</f>
        <v>1.2</v>
      </c>
      <c r="G297" s="23">
        <f>'Invoerblad heterogene watergang'!$B$9</f>
        <v>1.2</v>
      </c>
      <c r="H297" s="23">
        <f>'Invoerblad heterogene watergang'!$C$9</f>
        <v>1</v>
      </c>
      <c r="I297" s="23">
        <f>IF(B297="","",IF(A297&lt;='Invoerblad heterogene watergang'!$H$9,'Invoerblad heterogene watergang'!$N$9,IF(A297&lt;='Invoerblad heterogene watergang'!$H$10,'Invoerblad heterogene watergang'!$N$10,IF(A297&lt;='Invoerblad heterogene watergang'!$H$11,'Invoerblad heterogene watergang'!$N$11,IF(A297&lt;='Invoerblad heterogene watergang'!$H$12,'Invoerblad heterogene watergang'!$N$12,IF(A297&lt;='Invoerblad heterogene watergang'!$H$13,'Invoerblad heterogene watergang'!$N$13,IF(A297&lt;='Invoerblad heterogene watergang'!$H$14,'Invoerblad heterogene watergang'!$N$14,IF(A297&lt;='Invoerblad heterogene watergang'!$H$15,'Invoerblad heterogene watergang'!$N$15,IF(A297&lt;='Invoerblad heterogene watergang'!$H$16,'Invoerblad heterogene watergang'!$N$16,IF(A297&lt;='Invoerblad heterogene watergang'!$H$17,'Invoerblad heterogene watergang'!$N$17,""))))))))))</f>
        <v>0</v>
      </c>
      <c r="J297" s="23" t="str">
        <f>IF(A297&lt;='Invoerblad heterogene watergang'!$H$9,'Invoerblad heterogene watergang'!$O$9,IF(A297&lt;='Invoerblad heterogene watergang'!$H$10,'Invoerblad heterogene watergang'!$O$10,IF(A297&lt;='Invoerblad heterogene watergang'!$H$11,'Invoerblad heterogene watergang'!$O$11,IF(A297&lt;='Invoerblad heterogene watergang'!$H$12,'Invoerblad heterogene watergang'!$O$12,IF(A297&lt;='Invoerblad heterogene watergang'!$H$13,'Invoerblad heterogene watergang'!$O$13,IF(A297&lt;='Invoerblad heterogene watergang'!$H$14,'Invoerblad heterogene watergang'!$O$14,IF(A297&lt;='Invoerblad heterogene watergang'!$H$15,'Invoerblad heterogene watergang'!$O$15,IF(A297&lt;='Invoerblad heterogene watergang'!$H$16,'Invoerblad heterogene watergang'!$O$16,IF(A297&lt;='Invoerblad heterogene watergang'!$H$17,'Invoerblad heterogene watergang'!$O$17,"")))))))))</f>
        <v>Nee</v>
      </c>
      <c r="K297" s="23">
        <f>(IF(A297&lt;='Invoerblad heterogene watergang'!$H$9,'Invoerblad heterogene watergang'!$L$9,IF(A297&lt;='Invoerblad heterogene watergang'!$H$10,'Invoerblad heterogene watergang'!$L$10,IF(A297&lt;='Invoerblad heterogene watergang'!$H$11,'Invoerblad heterogene watergang'!$L$11,IF(A297&lt;='Invoerblad heterogene watergang'!$H$12,'Invoerblad heterogene watergang'!$L$12,IF(A297&lt;='Invoerblad heterogene watergang'!$H$13,'Invoerblad heterogene watergang'!$L$13,IF(A297&lt;='Invoerblad heterogene watergang'!$H$14,'Invoerblad heterogene watergang'!$L$14,IF(A297&lt;='Invoerblad heterogene watergang'!$H$15,'Invoerblad heterogene watergang'!$L$15,IF(A297&lt;='Invoerblad heterogene watergang'!$H$16,'Invoerblad heterogene watergang'!$L$16,IF(A297&lt;='Invoerblad heterogene watergang'!$H$17,'Invoerblad heterogene watergang'!$L$17,""))))))))))</f>
        <v>50</v>
      </c>
      <c r="L297" s="23" t="str">
        <f>(IF(A297&lt;='Invoerblad heterogene watergang'!$H$9,'Invoerblad heterogene watergang'!$M$9,IF(A297&lt;='Invoerblad heterogene watergang'!$H$10,'Invoerblad heterogene watergang'!$M$10,IF(A297&lt;='Invoerblad heterogene watergang'!$H$11,'Invoerblad heterogene watergang'!$M$11,IF(A297&lt;='Invoerblad heterogene watergang'!$H$12,'Invoerblad heterogene watergang'!$M$12,IF(A297&lt;='Invoerblad heterogene watergang'!$H$13,'Invoerblad heterogene watergang'!$M$13,IF(A297&lt;='Invoerblad heterogene watergang'!$H$14,'Invoerblad heterogene watergang'!$M$14,IF(A297&lt;='Invoerblad heterogene watergang'!$H$15,'Invoerblad heterogene watergang'!$M$15,IF(A297&lt;='Invoerblad heterogene watergang'!$H$16,'Invoerblad heterogene watergang'!$M$16,IF(A297&lt;='Invoerblad heterogene watergang'!$H$17,'Invoerblad heterogene watergang'!$M$17,""))))))))))</f>
        <v>Begroeiing volgt bodemverloop</v>
      </c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67"/>
      <c r="AD297" s="23"/>
      <c r="AE297" s="23"/>
    </row>
    <row r="298" spans="1:31" s="103" customFormat="1" x14ac:dyDescent="0.35">
      <c r="A298" s="24">
        <f>IF(A297="","",IF((A297+1)&gt;MAX('Invoerblad heterogene watergang'!$H$9:$H$17),"",'Uitgebreide invoer'!A297+(MAX('Invoerblad heterogene watergang'!$H$9:$H$17)/1000)))</f>
        <v>205.7999999999991</v>
      </c>
      <c r="B298" s="23">
        <f>IF(A298&lt;='Invoerblad heterogene watergang'!$H$9,'Invoerblad heterogene watergang'!$J$9,IF(A298&lt;='Invoerblad heterogene watergang'!$H$10,'Invoerblad heterogene watergang'!$J$10,IF(A298&lt;='Invoerblad heterogene watergang'!$H$11,'Invoerblad heterogene watergang'!$J$11,IF(A298&lt;='Invoerblad heterogene watergang'!$H$12,'Invoerblad heterogene watergang'!$J$12,IF(A298&lt;='Invoerblad heterogene watergang'!$H$13,'Invoerblad heterogene watergang'!$J$13,IF(A298&lt;='Invoerblad heterogene watergang'!$H$14,'Invoerblad heterogene watergang'!$J$14,IF(A298&lt;='Invoerblad heterogene watergang'!$H$15,'Invoerblad heterogene watergang'!$J$15,IF(A298&lt;='Invoerblad heterogene watergang'!$H$16,'Invoerblad heterogene watergang'!$J$16,IF(A298&lt;='Invoerblad heterogene watergang'!$H$17,'Invoerblad heterogene watergang'!$J$17,"")))))))))</f>
        <v>0.2</v>
      </c>
      <c r="C298" s="23" t="str">
        <f>IF(A298&lt;='Invoerblad heterogene watergang'!$H$9,'Invoerblad heterogene watergang'!$K$9,IF(A298&lt;='Invoerblad heterogene watergang'!$H$10,'Invoerblad heterogene watergang'!$K$10,IF(A298&lt;='Invoerblad heterogene watergang'!$H$11,'Invoerblad heterogene watergang'!$K$11,IF(A298&lt;='Invoerblad heterogene watergang'!$H$12,'Invoerblad heterogene watergang'!$K$12,IF(A298&lt;='Invoerblad heterogene watergang'!$H$13,'Invoerblad heterogene watergang'!$K$13,IF(A298&lt;='Invoerblad heterogene watergang'!$H$14,'Invoerblad heterogene watergang'!$K$14,IF(A298&lt;='Invoerblad heterogene watergang'!$H$15,'Invoerblad heterogene watergang'!$K$15,IF(A298&lt;='Invoerblad heterogene watergang'!$H$16,'Invoerblad heterogene watergang'!$K$16,IF(A298&lt;='Invoerblad heterogene watergang'!$H$17,'Invoerblad heterogene watergang'!$K$17,"")))))))))</f>
        <v>100 - Riet</v>
      </c>
      <c r="D298" s="23">
        <f t="shared" si="4"/>
        <v>100</v>
      </c>
      <c r="E298" s="23">
        <f>'Invoerblad heterogene watergang'!$F$9</f>
        <v>1.5</v>
      </c>
      <c r="F298" s="23">
        <f>'Invoerblad heterogene watergang'!$E$9</f>
        <v>1.2</v>
      </c>
      <c r="G298" s="23">
        <f>'Invoerblad heterogene watergang'!$B$9</f>
        <v>1.2</v>
      </c>
      <c r="H298" s="23">
        <f>'Invoerblad heterogene watergang'!$C$9</f>
        <v>1</v>
      </c>
      <c r="I298" s="23">
        <f>IF(B298="","",IF(A298&lt;='Invoerblad heterogene watergang'!$H$9,'Invoerblad heterogene watergang'!$N$9,IF(A298&lt;='Invoerblad heterogene watergang'!$H$10,'Invoerblad heterogene watergang'!$N$10,IF(A298&lt;='Invoerblad heterogene watergang'!$H$11,'Invoerblad heterogene watergang'!$N$11,IF(A298&lt;='Invoerblad heterogene watergang'!$H$12,'Invoerblad heterogene watergang'!$N$12,IF(A298&lt;='Invoerblad heterogene watergang'!$H$13,'Invoerblad heterogene watergang'!$N$13,IF(A298&lt;='Invoerblad heterogene watergang'!$H$14,'Invoerblad heterogene watergang'!$N$14,IF(A298&lt;='Invoerblad heterogene watergang'!$H$15,'Invoerblad heterogene watergang'!$N$15,IF(A298&lt;='Invoerblad heterogene watergang'!$H$16,'Invoerblad heterogene watergang'!$N$16,IF(A298&lt;='Invoerblad heterogene watergang'!$H$17,'Invoerblad heterogene watergang'!$N$17,""))))))))))</f>
        <v>0</v>
      </c>
      <c r="J298" s="23" t="str">
        <f>IF(A298&lt;='Invoerblad heterogene watergang'!$H$9,'Invoerblad heterogene watergang'!$O$9,IF(A298&lt;='Invoerblad heterogene watergang'!$H$10,'Invoerblad heterogene watergang'!$O$10,IF(A298&lt;='Invoerblad heterogene watergang'!$H$11,'Invoerblad heterogene watergang'!$O$11,IF(A298&lt;='Invoerblad heterogene watergang'!$H$12,'Invoerblad heterogene watergang'!$O$12,IF(A298&lt;='Invoerblad heterogene watergang'!$H$13,'Invoerblad heterogene watergang'!$O$13,IF(A298&lt;='Invoerblad heterogene watergang'!$H$14,'Invoerblad heterogene watergang'!$O$14,IF(A298&lt;='Invoerblad heterogene watergang'!$H$15,'Invoerblad heterogene watergang'!$O$15,IF(A298&lt;='Invoerblad heterogene watergang'!$H$16,'Invoerblad heterogene watergang'!$O$16,IF(A298&lt;='Invoerblad heterogene watergang'!$H$17,'Invoerblad heterogene watergang'!$O$17,"")))))))))</f>
        <v>Nee</v>
      </c>
      <c r="K298" s="23">
        <f>(IF(A298&lt;='Invoerblad heterogene watergang'!$H$9,'Invoerblad heterogene watergang'!$L$9,IF(A298&lt;='Invoerblad heterogene watergang'!$H$10,'Invoerblad heterogene watergang'!$L$10,IF(A298&lt;='Invoerblad heterogene watergang'!$H$11,'Invoerblad heterogene watergang'!$L$11,IF(A298&lt;='Invoerblad heterogene watergang'!$H$12,'Invoerblad heterogene watergang'!$L$12,IF(A298&lt;='Invoerblad heterogene watergang'!$H$13,'Invoerblad heterogene watergang'!$L$13,IF(A298&lt;='Invoerblad heterogene watergang'!$H$14,'Invoerblad heterogene watergang'!$L$14,IF(A298&lt;='Invoerblad heterogene watergang'!$H$15,'Invoerblad heterogene watergang'!$L$15,IF(A298&lt;='Invoerblad heterogene watergang'!$H$16,'Invoerblad heterogene watergang'!$L$16,IF(A298&lt;='Invoerblad heterogene watergang'!$H$17,'Invoerblad heterogene watergang'!$L$17,""))))))))))</f>
        <v>50</v>
      </c>
      <c r="L298" s="23" t="str">
        <f>(IF(A298&lt;='Invoerblad heterogene watergang'!$H$9,'Invoerblad heterogene watergang'!$M$9,IF(A298&lt;='Invoerblad heterogene watergang'!$H$10,'Invoerblad heterogene watergang'!$M$10,IF(A298&lt;='Invoerblad heterogene watergang'!$H$11,'Invoerblad heterogene watergang'!$M$11,IF(A298&lt;='Invoerblad heterogene watergang'!$H$12,'Invoerblad heterogene watergang'!$M$12,IF(A298&lt;='Invoerblad heterogene watergang'!$H$13,'Invoerblad heterogene watergang'!$M$13,IF(A298&lt;='Invoerblad heterogene watergang'!$H$14,'Invoerblad heterogene watergang'!$M$14,IF(A298&lt;='Invoerblad heterogene watergang'!$H$15,'Invoerblad heterogene watergang'!$M$15,IF(A298&lt;='Invoerblad heterogene watergang'!$H$16,'Invoerblad heterogene watergang'!$M$16,IF(A298&lt;='Invoerblad heterogene watergang'!$H$17,'Invoerblad heterogene watergang'!$M$17,""))))))))))</f>
        <v>Begroeiing volgt bodemverloop</v>
      </c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67"/>
      <c r="AD298" s="23"/>
      <c r="AE298" s="23"/>
    </row>
    <row r="299" spans="1:31" s="103" customFormat="1" x14ac:dyDescent="0.35">
      <c r="A299" s="24">
        <f>IF(A298="","",IF((A298+1)&gt;MAX('Invoerblad heterogene watergang'!$H$9:$H$17),"",'Uitgebreide invoer'!A298+(MAX('Invoerblad heterogene watergang'!$H$9:$H$17)/1000)))</f>
        <v>206.49999999999909</v>
      </c>
      <c r="B299" s="23">
        <f>IF(A299&lt;='Invoerblad heterogene watergang'!$H$9,'Invoerblad heterogene watergang'!$J$9,IF(A299&lt;='Invoerblad heterogene watergang'!$H$10,'Invoerblad heterogene watergang'!$J$10,IF(A299&lt;='Invoerblad heterogene watergang'!$H$11,'Invoerblad heterogene watergang'!$J$11,IF(A299&lt;='Invoerblad heterogene watergang'!$H$12,'Invoerblad heterogene watergang'!$J$12,IF(A299&lt;='Invoerblad heterogene watergang'!$H$13,'Invoerblad heterogene watergang'!$J$13,IF(A299&lt;='Invoerblad heterogene watergang'!$H$14,'Invoerblad heterogene watergang'!$J$14,IF(A299&lt;='Invoerblad heterogene watergang'!$H$15,'Invoerblad heterogene watergang'!$J$15,IF(A299&lt;='Invoerblad heterogene watergang'!$H$16,'Invoerblad heterogene watergang'!$J$16,IF(A299&lt;='Invoerblad heterogene watergang'!$H$17,'Invoerblad heterogene watergang'!$J$17,"")))))))))</f>
        <v>0.2</v>
      </c>
      <c r="C299" s="23" t="str">
        <f>IF(A299&lt;='Invoerblad heterogene watergang'!$H$9,'Invoerblad heterogene watergang'!$K$9,IF(A299&lt;='Invoerblad heterogene watergang'!$H$10,'Invoerblad heterogene watergang'!$K$10,IF(A299&lt;='Invoerblad heterogene watergang'!$H$11,'Invoerblad heterogene watergang'!$K$11,IF(A299&lt;='Invoerblad heterogene watergang'!$H$12,'Invoerblad heterogene watergang'!$K$12,IF(A299&lt;='Invoerblad heterogene watergang'!$H$13,'Invoerblad heterogene watergang'!$K$13,IF(A299&lt;='Invoerblad heterogene watergang'!$H$14,'Invoerblad heterogene watergang'!$K$14,IF(A299&lt;='Invoerblad heterogene watergang'!$H$15,'Invoerblad heterogene watergang'!$K$15,IF(A299&lt;='Invoerblad heterogene watergang'!$H$16,'Invoerblad heterogene watergang'!$K$16,IF(A299&lt;='Invoerblad heterogene watergang'!$H$17,'Invoerblad heterogene watergang'!$K$17,"")))))))))</f>
        <v>100 - Riet</v>
      </c>
      <c r="D299" s="23">
        <f t="shared" si="4"/>
        <v>100</v>
      </c>
      <c r="E299" s="23">
        <f>'Invoerblad heterogene watergang'!$F$9</f>
        <v>1.5</v>
      </c>
      <c r="F299" s="23">
        <f>'Invoerblad heterogene watergang'!$E$9</f>
        <v>1.2</v>
      </c>
      <c r="G299" s="23">
        <f>'Invoerblad heterogene watergang'!$B$9</f>
        <v>1.2</v>
      </c>
      <c r="H299" s="23">
        <f>'Invoerblad heterogene watergang'!$C$9</f>
        <v>1</v>
      </c>
      <c r="I299" s="23">
        <f>IF(B299="","",IF(A299&lt;='Invoerblad heterogene watergang'!$H$9,'Invoerblad heterogene watergang'!$N$9,IF(A299&lt;='Invoerblad heterogene watergang'!$H$10,'Invoerblad heterogene watergang'!$N$10,IF(A299&lt;='Invoerblad heterogene watergang'!$H$11,'Invoerblad heterogene watergang'!$N$11,IF(A299&lt;='Invoerblad heterogene watergang'!$H$12,'Invoerblad heterogene watergang'!$N$12,IF(A299&lt;='Invoerblad heterogene watergang'!$H$13,'Invoerblad heterogene watergang'!$N$13,IF(A299&lt;='Invoerblad heterogene watergang'!$H$14,'Invoerblad heterogene watergang'!$N$14,IF(A299&lt;='Invoerblad heterogene watergang'!$H$15,'Invoerblad heterogene watergang'!$N$15,IF(A299&lt;='Invoerblad heterogene watergang'!$H$16,'Invoerblad heterogene watergang'!$N$16,IF(A299&lt;='Invoerblad heterogene watergang'!$H$17,'Invoerblad heterogene watergang'!$N$17,""))))))))))</f>
        <v>0</v>
      </c>
      <c r="J299" s="23" t="str">
        <f>IF(A299&lt;='Invoerblad heterogene watergang'!$H$9,'Invoerblad heterogene watergang'!$O$9,IF(A299&lt;='Invoerblad heterogene watergang'!$H$10,'Invoerblad heterogene watergang'!$O$10,IF(A299&lt;='Invoerblad heterogene watergang'!$H$11,'Invoerblad heterogene watergang'!$O$11,IF(A299&lt;='Invoerblad heterogene watergang'!$H$12,'Invoerblad heterogene watergang'!$O$12,IF(A299&lt;='Invoerblad heterogene watergang'!$H$13,'Invoerblad heterogene watergang'!$O$13,IF(A299&lt;='Invoerblad heterogene watergang'!$H$14,'Invoerblad heterogene watergang'!$O$14,IF(A299&lt;='Invoerblad heterogene watergang'!$H$15,'Invoerblad heterogene watergang'!$O$15,IF(A299&lt;='Invoerblad heterogene watergang'!$H$16,'Invoerblad heterogene watergang'!$O$16,IF(A299&lt;='Invoerblad heterogene watergang'!$H$17,'Invoerblad heterogene watergang'!$O$17,"")))))))))</f>
        <v>Nee</v>
      </c>
      <c r="K299" s="23">
        <f>(IF(A299&lt;='Invoerblad heterogene watergang'!$H$9,'Invoerblad heterogene watergang'!$L$9,IF(A299&lt;='Invoerblad heterogene watergang'!$H$10,'Invoerblad heterogene watergang'!$L$10,IF(A299&lt;='Invoerblad heterogene watergang'!$H$11,'Invoerblad heterogene watergang'!$L$11,IF(A299&lt;='Invoerblad heterogene watergang'!$H$12,'Invoerblad heterogene watergang'!$L$12,IF(A299&lt;='Invoerblad heterogene watergang'!$H$13,'Invoerblad heterogene watergang'!$L$13,IF(A299&lt;='Invoerblad heterogene watergang'!$H$14,'Invoerblad heterogene watergang'!$L$14,IF(A299&lt;='Invoerblad heterogene watergang'!$H$15,'Invoerblad heterogene watergang'!$L$15,IF(A299&lt;='Invoerblad heterogene watergang'!$H$16,'Invoerblad heterogene watergang'!$L$16,IF(A299&lt;='Invoerblad heterogene watergang'!$H$17,'Invoerblad heterogene watergang'!$L$17,""))))))))))</f>
        <v>50</v>
      </c>
      <c r="L299" s="23" t="str">
        <f>(IF(A299&lt;='Invoerblad heterogene watergang'!$H$9,'Invoerblad heterogene watergang'!$M$9,IF(A299&lt;='Invoerblad heterogene watergang'!$H$10,'Invoerblad heterogene watergang'!$M$10,IF(A299&lt;='Invoerblad heterogene watergang'!$H$11,'Invoerblad heterogene watergang'!$M$11,IF(A299&lt;='Invoerblad heterogene watergang'!$H$12,'Invoerblad heterogene watergang'!$M$12,IF(A299&lt;='Invoerblad heterogene watergang'!$H$13,'Invoerblad heterogene watergang'!$M$13,IF(A299&lt;='Invoerblad heterogene watergang'!$H$14,'Invoerblad heterogene watergang'!$M$14,IF(A299&lt;='Invoerblad heterogene watergang'!$H$15,'Invoerblad heterogene watergang'!$M$15,IF(A299&lt;='Invoerblad heterogene watergang'!$H$16,'Invoerblad heterogene watergang'!$M$16,IF(A299&lt;='Invoerblad heterogene watergang'!$H$17,'Invoerblad heterogene watergang'!$M$17,""))))))))))</f>
        <v>Begroeiing volgt bodemverloop</v>
      </c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67"/>
      <c r="AD299" s="23"/>
      <c r="AE299" s="23"/>
    </row>
    <row r="300" spans="1:31" s="103" customFormat="1" x14ac:dyDescent="0.35">
      <c r="A300" s="24">
        <f>IF(A299="","",IF((A299+1)&gt;MAX('Invoerblad heterogene watergang'!$H$9:$H$17),"",'Uitgebreide invoer'!A299+(MAX('Invoerblad heterogene watergang'!$H$9:$H$17)/1000)))</f>
        <v>207.19999999999908</v>
      </c>
      <c r="B300" s="23">
        <f>IF(A300&lt;='Invoerblad heterogene watergang'!$H$9,'Invoerblad heterogene watergang'!$J$9,IF(A300&lt;='Invoerblad heterogene watergang'!$H$10,'Invoerblad heterogene watergang'!$J$10,IF(A300&lt;='Invoerblad heterogene watergang'!$H$11,'Invoerblad heterogene watergang'!$J$11,IF(A300&lt;='Invoerblad heterogene watergang'!$H$12,'Invoerblad heterogene watergang'!$J$12,IF(A300&lt;='Invoerblad heterogene watergang'!$H$13,'Invoerblad heterogene watergang'!$J$13,IF(A300&lt;='Invoerblad heterogene watergang'!$H$14,'Invoerblad heterogene watergang'!$J$14,IF(A300&lt;='Invoerblad heterogene watergang'!$H$15,'Invoerblad heterogene watergang'!$J$15,IF(A300&lt;='Invoerblad heterogene watergang'!$H$16,'Invoerblad heterogene watergang'!$J$16,IF(A300&lt;='Invoerblad heterogene watergang'!$H$17,'Invoerblad heterogene watergang'!$J$17,"")))))))))</f>
        <v>0.2</v>
      </c>
      <c r="C300" s="23" t="str">
        <f>IF(A300&lt;='Invoerblad heterogene watergang'!$H$9,'Invoerblad heterogene watergang'!$K$9,IF(A300&lt;='Invoerblad heterogene watergang'!$H$10,'Invoerblad heterogene watergang'!$K$10,IF(A300&lt;='Invoerblad heterogene watergang'!$H$11,'Invoerblad heterogene watergang'!$K$11,IF(A300&lt;='Invoerblad heterogene watergang'!$H$12,'Invoerblad heterogene watergang'!$K$12,IF(A300&lt;='Invoerblad heterogene watergang'!$H$13,'Invoerblad heterogene watergang'!$K$13,IF(A300&lt;='Invoerblad heterogene watergang'!$H$14,'Invoerblad heterogene watergang'!$K$14,IF(A300&lt;='Invoerblad heterogene watergang'!$H$15,'Invoerblad heterogene watergang'!$K$15,IF(A300&lt;='Invoerblad heterogene watergang'!$H$16,'Invoerblad heterogene watergang'!$K$16,IF(A300&lt;='Invoerblad heterogene watergang'!$H$17,'Invoerblad heterogene watergang'!$K$17,"")))))))))</f>
        <v>100 - Riet</v>
      </c>
      <c r="D300" s="23">
        <f t="shared" si="4"/>
        <v>100</v>
      </c>
      <c r="E300" s="23">
        <f>'Invoerblad heterogene watergang'!$F$9</f>
        <v>1.5</v>
      </c>
      <c r="F300" s="23">
        <f>'Invoerblad heterogene watergang'!$E$9</f>
        <v>1.2</v>
      </c>
      <c r="G300" s="23">
        <f>'Invoerblad heterogene watergang'!$B$9</f>
        <v>1.2</v>
      </c>
      <c r="H300" s="23">
        <f>'Invoerblad heterogene watergang'!$C$9</f>
        <v>1</v>
      </c>
      <c r="I300" s="23">
        <f>IF(B300="","",IF(A300&lt;='Invoerblad heterogene watergang'!$H$9,'Invoerblad heterogene watergang'!$N$9,IF(A300&lt;='Invoerblad heterogene watergang'!$H$10,'Invoerblad heterogene watergang'!$N$10,IF(A300&lt;='Invoerblad heterogene watergang'!$H$11,'Invoerblad heterogene watergang'!$N$11,IF(A300&lt;='Invoerblad heterogene watergang'!$H$12,'Invoerblad heterogene watergang'!$N$12,IF(A300&lt;='Invoerblad heterogene watergang'!$H$13,'Invoerblad heterogene watergang'!$N$13,IF(A300&lt;='Invoerblad heterogene watergang'!$H$14,'Invoerblad heterogene watergang'!$N$14,IF(A300&lt;='Invoerblad heterogene watergang'!$H$15,'Invoerblad heterogene watergang'!$N$15,IF(A300&lt;='Invoerblad heterogene watergang'!$H$16,'Invoerblad heterogene watergang'!$N$16,IF(A300&lt;='Invoerblad heterogene watergang'!$H$17,'Invoerblad heterogene watergang'!$N$17,""))))))))))</f>
        <v>0</v>
      </c>
      <c r="J300" s="23" t="str">
        <f>IF(A300&lt;='Invoerblad heterogene watergang'!$H$9,'Invoerblad heterogene watergang'!$O$9,IF(A300&lt;='Invoerblad heterogene watergang'!$H$10,'Invoerblad heterogene watergang'!$O$10,IF(A300&lt;='Invoerblad heterogene watergang'!$H$11,'Invoerblad heterogene watergang'!$O$11,IF(A300&lt;='Invoerblad heterogene watergang'!$H$12,'Invoerblad heterogene watergang'!$O$12,IF(A300&lt;='Invoerblad heterogene watergang'!$H$13,'Invoerblad heterogene watergang'!$O$13,IF(A300&lt;='Invoerblad heterogene watergang'!$H$14,'Invoerblad heterogene watergang'!$O$14,IF(A300&lt;='Invoerblad heterogene watergang'!$H$15,'Invoerblad heterogene watergang'!$O$15,IF(A300&lt;='Invoerblad heterogene watergang'!$H$16,'Invoerblad heterogene watergang'!$O$16,IF(A300&lt;='Invoerblad heterogene watergang'!$H$17,'Invoerblad heterogene watergang'!$O$17,"")))))))))</f>
        <v>Nee</v>
      </c>
      <c r="K300" s="23">
        <f>(IF(A300&lt;='Invoerblad heterogene watergang'!$H$9,'Invoerblad heterogene watergang'!$L$9,IF(A300&lt;='Invoerblad heterogene watergang'!$H$10,'Invoerblad heterogene watergang'!$L$10,IF(A300&lt;='Invoerblad heterogene watergang'!$H$11,'Invoerblad heterogene watergang'!$L$11,IF(A300&lt;='Invoerblad heterogene watergang'!$H$12,'Invoerblad heterogene watergang'!$L$12,IF(A300&lt;='Invoerblad heterogene watergang'!$H$13,'Invoerblad heterogene watergang'!$L$13,IF(A300&lt;='Invoerblad heterogene watergang'!$H$14,'Invoerblad heterogene watergang'!$L$14,IF(A300&lt;='Invoerblad heterogene watergang'!$H$15,'Invoerblad heterogene watergang'!$L$15,IF(A300&lt;='Invoerblad heterogene watergang'!$H$16,'Invoerblad heterogene watergang'!$L$16,IF(A300&lt;='Invoerblad heterogene watergang'!$H$17,'Invoerblad heterogene watergang'!$L$17,""))))))))))</f>
        <v>50</v>
      </c>
      <c r="L300" s="23" t="str">
        <f>(IF(A300&lt;='Invoerblad heterogene watergang'!$H$9,'Invoerblad heterogene watergang'!$M$9,IF(A300&lt;='Invoerblad heterogene watergang'!$H$10,'Invoerblad heterogene watergang'!$M$10,IF(A300&lt;='Invoerblad heterogene watergang'!$H$11,'Invoerblad heterogene watergang'!$M$11,IF(A300&lt;='Invoerblad heterogene watergang'!$H$12,'Invoerblad heterogene watergang'!$M$12,IF(A300&lt;='Invoerblad heterogene watergang'!$H$13,'Invoerblad heterogene watergang'!$M$13,IF(A300&lt;='Invoerblad heterogene watergang'!$H$14,'Invoerblad heterogene watergang'!$M$14,IF(A300&lt;='Invoerblad heterogene watergang'!$H$15,'Invoerblad heterogene watergang'!$M$15,IF(A300&lt;='Invoerblad heterogene watergang'!$H$16,'Invoerblad heterogene watergang'!$M$16,IF(A300&lt;='Invoerblad heterogene watergang'!$H$17,'Invoerblad heterogene watergang'!$M$17,""))))))))))</f>
        <v>Begroeiing volgt bodemverloop</v>
      </c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67"/>
      <c r="AD300" s="23"/>
      <c r="AE300" s="23"/>
    </row>
    <row r="301" spans="1:31" s="103" customFormat="1" x14ac:dyDescent="0.35">
      <c r="A301" s="24">
        <f>IF(A300="","",IF((A300+1)&gt;MAX('Invoerblad heterogene watergang'!$H$9:$H$17),"",'Uitgebreide invoer'!A300+(MAX('Invoerblad heterogene watergang'!$H$9:$H$17)/1000)))</f>
        <v>207.89999999999907</v>
      </c>
      <c r="B301" s="23">
        <f>IF(A301&lt;='Invoerblad heterogene watergang'!$H$9,'Invoerblad heterogene watergang'!$J$9,IF(A301&lt;='Invoerblad heterogene watergang'!$H$10,'Invoerblad heterogene watergang'!$J$10,IF(A301&lt;='Invoerblad heterogene watergang'!$H$11,'Invoerblad heterogene watergang'!$J$11,IF(A301&lt;='Invoerblad heterogene watergang'!$H$12,'Invoerblad heterogene watergang'!$J$12,IF(A301&lt;='Invoerblad heterogene watergang'!$H$13,'Invoerblad heterogene watergang'!$J$13,IF(A301&lt;='Invoerblad heterogene watergang'!$H$14,'Invoerblad heterogene watergang'!$J$14,IF(A301&lt;='Invoerblad heterogene watergang'!$H$15,'Invoerblad heterogene watergang'!$J$15,IF(A301&lt;='Invoerblad heterogene watergang'!$H$16,'Invoerblad heterogene watergang'!$J$16,IF(A301&lt;='Invoerblad heterogene watergang'!$H$17,'Invoerblad heterogene watergang'!$J$17,"")))))))))</f>
        <v>0.2</v>
      </c>
      <c r="C301" s="23" t="str">
        <f>IF(A301&lt;='Invoerblad heterogene watergang'!$H$9,'Invoerblad heterogene watergang'!$K$9,IF(A301&lt;='Invoerblad heterogene watergang'!$H$10,'Invoerblad heterogene watergang'!$K$10,IF(A301&lt;='Invoerblad heterogene watergang'!$H$11,'Invoerblad heterogene watergang'!$K$11,IF(A301&lt;='Invoerblad heterogene watergang'!$H$12,'Invoerblad heterogene watergang'!$K$12,IF(A301&lt;='Invoerblad heterogene watergang'!$H$13,'Invoerblad heterogene watergang'!$K$13,IF(A301&lt;='Invoerblad heterogene watergang'!$H$14,'Invoerblad heterogene watergang'!$K$14,IF(A301&lt;='Invoerblad heterogene watergang'!$H$15,'Invoerblad heterogene watergang'!$K$15,IF(A301&lt;='Invoerblad heterogene watergang'!$H$16,'Invoerblad heterogene watergang'!$K$16,IF(A301&lt;='Invoerblad heterogene watergang'!$H$17,'Invoerblad heterogene watergang'!$K$17,"")))))))))</f>
        <v>100 - Riet</v>
      </c>
      <c r="D301" s="23">
        <f t="shared" si="4"/>
        <v>100</v>
      </c>
      <c r="E301" s="23">
        <f>'Invoerblad heterogene watergang'!$F$9</f>
        <v>1.5</v>
      </c>
      <c r="F301" s="23">
        <f>'Invoerblad heterogene watergang'!$E$9</f>
        <v>1.2</v>
      </c>
      <c r="G301" s="23">
        <f>'Invoerblad heterogene watergang'!$B$9</f>
        <v>1.2</v>
      </c>
      <c r="H301" s="23">
        <f>'Invoerblad heterogene watergang'!$C$9</f>
        <v>1</v>
      </c>
      <c r="I301" s="23">
        <f>IF(B301="","",IF(A301&lt;='Invoerblad heterogene watergang'!$H$9,'Invoerblad heterogene watergang'!$N$9,IF(A301&lt;='Invoerblad heterogene watergang'!$H$10,'Invoerblad heterogene watergang'!$N$10,IF(A301&lt;='Invoerblad heterogene watergang'!$H$11,'Invoerblad heterogene watergang'!$N$11,IF(A301&lt;='Invoerblad heterogene watergang'!$H$12,'Invoerblad heterogene watergang'!$N$12,IF(A301&lt;='Invoerblad heterogene watergang'!$H$13,'Invoerblad heterogene watergang'!$N$13,IF(A301&lt;='Invoerblad heterogene watergang'!$H$14,'Invoerblad heterogene watergang'!$N$14,IF(A301&lt;='Invoerblad heterogene watergang'!$H$15,'Invoerblad heterogene watergang'!$N$15,IF(A301&lt;='Invoerblad heterogene watergang'!$H$16,'Invoerblad heterogene watergang'!$N$16,IF(A301&lt;='Invoerblad heterogene watergang'!$H$17,'Invoerblad heterogene watergang'!$N$17,""))))))))))</f>
        <v>0</v>
      </c>
      <c r="J301" s="23" t="str">
        <f>IF(A301&lt;='Invoerblad heterogene watergang'!$H$9,'Invoerblad heterogene watergang'!$O$9,IF(A301&lt;='Invoerblad heterogene watergang'!$H$10,'Invoerblad heterogene watergang'!$O$10,IF(A301&lt;='Invoerblad heterogene watergang'!$H$11,'Invoerblad heterogene watergang'!$O$11,IF(A301&lt;='Invoerblad heterogene watergang'!$H$12,'Invoerblad heterogene watergang'!$O$12,IF(A301&lt;='Invoerblad heterogene watergang'!$H$13,'Invoerblad heterogene watergang'!$O$13,IF(A301&lt;='Invoerblad heterogene watergang'!$H$14,'Invoerblad heterogene watergang'!$O$14,IF(A301&lt;='Invoerblad heterogene watergang'!$H$15,'Invoerblad heterogene watergang'!$O$15,IF(A301&lt;='Invoerblad heterogene watergang'!$H$16,'Invoerblad heterogene watergang'!$O$16,IF(A301&lt;='Invoerblad heterogene watergang'!$H$17,'Invoerblad heterogene watergang'!$O$17,"")))))))))</f>
        <v>Nee</v>
      </c>
      <c r="K301" s="23">
        <f>(IF(A301&lt;='Invoerblad heterogene watergang'!$H$9,'Invoerblad heterogene watergang'!$L$9,IF(A301&lt;='Invoerblad heterogene watergang'!$H$10,'Invoerblad heterogene watergang'!$L$10,IF(A301&lt;='Invoerblad heterogene watergang'!$H$11,'Invoerblad heterogene watergang'!$L$11,IF(A301&lt;='Invoerblad heterogene watergang'!$H$12,'Invoerblad heterogene watergang'!$L$12,IF(A301&lt;='Invoerblad heterogene watergang'!$H$13,'Invoerblad heterogene watergang'!$L$13,IF(A301&lt;='Invoerblad heterogene watergang'!$H$14,'Invoerblad heterogene watergang'!$L$14,IF(A301&lt;='Invoerblad heterogene watergang'!$H$15,'Invoerblad heterogene watergang'!$L$15,IF(A301&lt;='Invoerblad heterogene watergang'!$H$16,'Invoerblad heterogene watergang'!$L$16,IF(A301&lt;='Invoerblad heterogene watergang'!$H$17,'Invoerblad heterogene watergang'!$L$17,""))))))))))</f>
        <v>50</v>
      </c>
      <c r="L301" s="23" t="str">
        <f>(IF(A301&lt;='Invoerblad heterogene watergang'!$H$9,'Invoerblad heterogene watergang'!$M$9,IF(A301&lt;='Invoerblad heterogene watergang'!$H$10,'Invoerblad heterogene watergang'!$M$10,IF(A301&lt;='Invoerblad heterogene watergang'!$H$11,'Invoerblad heterogene watergang'!$M$11,IF(A301&lt;='Invoerblad heterogene watergang'!$H$12,'Invoerblad heterogene watergang'!$M$12,IF(A301&lt;='Invoerblad heterogene watergang'!$H$13,'Invoerblad heterogene watergang'!$M$13,IF(A301&lt;='Invoerblad heterogene watergang'!$H$14,'Invoerblad heterogene watergang'!$M$14,IF(A301&lt;='Invoerblad heterogene watergang'!$H$15,'Invoerblad heterogene watergang'!$M$15,IF(A301&lt;='Invoerblad heterogene watergang'!$H$16,'Invoerblad heterogene watergang'!$M$16,IF(A301&lt;='Invoerblad heterogene watergang'!$H$17,'Invoerblad heterogene watergang'!$M$17,""))))))))))</f>
        <v>Begroeiing volgt bodemverloop</v>
      </c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67"/>
      <c r="AD301" s="23"/>
      <c r="AE301" s="23"/>
    </row>
    <row r="302" spans="1:31" s="103" customFormat="1" x14ac:dyDescent="0.35">
      <c r="A302" s="24">
        <f>IF(A301="","",IF((A301+1)&gt;MAX('Invoerblad heterogene watergang'!$H$9:$H$17),"",'Uitgebreide invoer'!A301+(MAX('Invoerblad heterogene watergang'!$H$9:$H$17)/1000)))</f>
        <v>208.59999999999906</v>
      </c>
      <c r="B302" s="23">
        <f>IF(A302&lt;='Invoerblad heterogene watergang'!$H$9,'Invoerblad heterogene watergang'!$J$9,IF(A302&lt;='Invoerblad heterogene watergang'!$H$10,'Invoerblad heterogene watergang'!$J$10,IF(A302&lt;='Invoerblad heterogene watergang'!$H$11,'Invoerblad heterogene watergang'!$J$11,IF(A302&lt;='Invoerblad heterogene watergang'!$H$12,'Invoerblad heterogene watergang'!$J$12,IF(A302&lt;='Invoerblad heterogene watergang'!$H$13,'Invoerblad heterogene watergang'!$J$13,IF(A302&lt;='Invoerblad heterogene watergang'!$H$14,'Invoerblad heterogene watergang'!$J$14,IF(A302&lt;='Invoerblad heterogene watergang'!$H$15,'Invoerblad heterogene watergang'!$J$15,IF(A302&lt;='Invoerblad heterogene watergang'!$H$16,'Invoerblad heterogene watergang'!$J$16,IF(A302&lt;='Invoerblad heterogene watergang'!$H$17,'Invoerblad heterogene watergang'!$J$17,"")))))))))</f>
        <v>0.2</v>
      </c>
      <c r="C302" s="23" t="str">
        <f>IF(A302&lt;='Invoerblad heterogene watergang'!$H$9,'Invoerblad heterogene watergang'!$K$9,IF(A302&lt;='Invoerblad heterogene watergang'!$H$10,'Invoerblad heterogene watergang'!$K$10,IF(A302&lt;='Invoerblad heterogene watergang'!$H$11,'Invoerblad heterogene watergang'!$K$11,IF(A302&lt;='Invoerblad heterogene watergang'!$H$12,'Invoerblad heterogene watergang'!$K$12,IF(A302&lt;='Invoerblad heterogene watergang'!$H$13,'Invoerblad heterogene watergang'!$K$13,IF(A302&lt;='Invoerblad heterogene watergang'!$H$14,'Invoerblad heterogene watergang'!$K$14,IF(A302&lt;='Invoerblad heterogene watergang'!$H$15,'Invoerblad heterogene watergang'!$K$15,IF(A302&lt;='Invoerblad heterogene watergang'!$H$16,'Invoerblad heterogene watergang'!$K$16,IF(A302&lt;='Invoerblad heterogene watergang'!$H$17,'Invoerblad heterogene watergang'!$K$17,"")))))))))</f>
        <v>100 - Riet</v>
      </c>
      <c r="D302" s="23">
        <f t="shared" si="4"/>
        <v>100</v>
      </c>
      <c r="E302" s="23">
        <f>'Invoerblad heterogene watergang'!$F$9</f>
        <v>1.5</v>
      </c>
      <c r="F302" s="23">
        <f>'Invoerblad heterogene watergang'!$E$9</f>
        <v>1.2</v>
      </c>
      <c r="G302" s="23">
        <f>'Invoerblad heterogene watergang'!$B$9</f>
        <v>1.2</v>
      </c>
      <c r="H302" s="23">
        <f>'Invoerblad heterogene watergang'!$C$9</f>
        <v>1</v>
      </c>
      <c r="I302" s="23">
        <f>IF(B302="","",IF(A302&lt;='Invoerblad heterogene watergang'!$H$9,'Invoerblad heterogene watergang'!$N$9,IF(A302&lt;='Invoerblad heterogene watergang'!$H$10,'Invoerblad heterogene watergang'!$N$10,IF(A302&lt;='Invoerblad heterogene watergang'!$H$11,'Invoerblad heterogene watergang'!$N$11,IF(A302&lt;='Invoerblad heterogene watergang'!$H$12,'Invoerblad heterogene watergang'!$N$12,IF(A302&lt;='Invoerblad heterogene watergang'!$H$13,'Invoerblad heterogene watergang'!$N$13,IF(A302&lt;='Invoerblad heterogene watergang'!$H$14,'Invoerblad heterogene watergang'!$N$14,IF(A302&lt;='Invoerblad heterogene watergang'!$H$15,'Invoerblad heterogene watergang'!$N$15,IF(A302&lt;='Invoerblad heterogene watergang'!$H$16,'Invoerblad heterogene watergang'!$N$16,IF(A302&lt;='Invoerblad heterogene watergang'!$H$17,'Invoerblad heterogene watergang'!$N$17,""))))))))))</f>
        <v>0</v>
      </c>
      <c r="J302" s="23" t="str">
        <f>IF(A302&lt;='Invoerblad heterogene watergang'!$H$9,'Invoerblad heterogene watergang'!$O$9,IF(A302&lt;='Invoerblad heterogene watergang'!$H$10,'Invoerblad heterogene watergang'!$O$10,IF(A302&lt;='Invoerblad heterogene watergang'!$H$11,'Invoerblad heterogene watergang'!$O$11,IF(A302&lt;='Invoerblad heterogene watergang'!$H$12,'Invoerblad heterogene watergang'!$O$12,IF(A302&lt;='Invoerblad heterogene watergang'!$H$13,'Invoerblad heterogene watergang'!$O$13,IF(A302&lt;='Invoerblad heterogene watergang'!$H$14,'Invoerblad heterogene watergang'!$O$14,IF(A302&lt;='Invoerblad heterogene watergang'!$H$15,'Invoerblad heterogene watergang'!$O$15,IF(A302&lt;='Invoerblad heterogene watergang'!$H$16,'Invoerblad heterogene watergang'!$O$16,IF(A302&lt;='Invoerblad heterogene watergang'!$H$17,'Invoerblad heterogene watergang'!$O$17,"")))))))))</f>
        <v>Nee</v>
      </c>
      <c r="K302" s="23">
        <f>(IF(A302&lt;='Invoerblad heterogene watergang'!$H$9,'Invoerblad heterogene watergang'!$L$9,IF(A302&lt;='Invoerblad heterogene watergang'!$H$10,'Invoerblad heterogene watergang'!$L$10,IF(A302&lt;='Invoerblad heterogene watergang'!$H$11,'Invoerblad heterogene watergang'!$L$11,IF(A302&lt;='Invoerblad heterogene watergang'!$H$12,'Invoerblad heterogene watergang'!$L$12,IF(A302&lt;='Invoerblad heterogene watergang'!$H$13,'Invoerblad heterogene watergang'!$L$13,IF(A302&lt;='Invoerblad heterogene watergang'!$H$14,'Invoerblad heterogene watergang'!$L$14,IF(A302&lt;='Invoerblad heterogene watergang'!$H$15,'Invoerblad heterogene watergang'!$L$15,IF(A302&lt;='Invoerblad heterogene watergang'!$H$16,'Invoerblad heterogene watergang'!$L$16,IF(A302&lt;='Invoerblad heterogene watergang'!$H$17,'Invoerblad heterogene watergang'!$L$17,""))))))))))</f>
        <v>50</v>
      </c>
      <c r="L302" s="23" t="str">
        <f>(IF(A302&lt;='Invoerblad heterogene watergang'!$H$9,'Invoerblad heterogene watergang'!$M$9,IF(A302&lt;='Invoerblad heterogene watergang'!$H$10,'Invoerblad heterogene watergang'!$M$10,IF(A302&lt;='Invoerblad heterogene watergang'!$H$11,'Invoerblad heterogene watergang'!$M$11,IF(A302&lt;='Invoerblad heterogene watergang'!$H$12,'Invoerblad heterogene watergang'!$M$12,IF(A302&lt;='Invoerblad heterogene watergang'!$H$13,'Invoerblad heterogene watergang'!$M$13,IF(A302&lt;='Invoerblad heterogene watergang'!$H$14,'Invoerblad heterogene watergang'!$M$14,IF(A302&lt;='Invoerblad heterogene watergang'!$H$15,'Invoerblad heterogene watergang'!$M$15,IF(A302&lt;='Invoerblad heterogene watergang'!$H$16,'Invoerblad heterogene watergang'!$M$16,IF(A302&lt;='Invoerblad heterogene watergang'!$H$17,'Invoerblad heterogene watergang'!$M$17,""))))))))))</f>
        <v>Begroeiing volgt bodemverloop</v>
      </c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67"/>
      <c r="AD302" s="23"/>
      <c r="AE302" s="23"/>
    </row>
    <row r="303" spans="1:31" s="103" customFormat="1" x14ac:dyDescent="0.35">
      <c r="A303" s="24">
        <f>IF(A302="","",IF((A302+1)&gt;MAX('Invoerblad heterogene watergang'!$H$9:$H$17),"",'Uitgebreide invoer'!A302+(MAX('Invoerblad heterogene watergang'!$H$9:$H$17)/1000)))</f>
        <v>209.29999999999905</v>
      </c>
      <c r="B303" s="23">
        <f>IF(A303&lt;='Invoerblad heterogene watergang'!$H$9,'Invoerblad heterogene watergang'!$J$9,IF(A303&lt;='Invoerblad heterogene watergang'!$H$10,'Invoerblad heterogene watergang'!$J$10,IF(A303&lt;='Invoerblad heterogene watergang'!$H$11,'Invoerblad heterogene watergang'!$J$11,IF(A303&lt;='Invoerblad heterogene watergang'!$H$12,'Invoerblad heterogene watergang'!$J$12,IF(A303&lt;='Invoerblad heterogene watergang'!$H$13,'Invoerblad heterogene watergang'!$J$13,IF(A303&lt;='Invoerblad heterogene watergang'!$H$14,'Invoerblad heterogene watergang'!$J$14,IF(A303&lt;='Invoerblad heterogene watergang'!$H$15,'Invoerblad heterogene watergang'!$J$15,IF(A303&lt;='Invoerblad heterogene watergang'!$H$16,'Invoerblad heterogene watergang'!$J$16,IF(A303&lt;='Invoerblad heterogene watergang'!$H$17,'Invoerblad heterogene watergang'!$J$17,"")))))))))</f>
        <v>0.2</v>
      </c>
      <c r="C303" s="23" t="str">
        <f>IF(A303&lt;='Invoerblad heterogene watergang'!$H$9,'Invoerblad heterogene watergang'!$K$9,IF(A303&lt;='Invoerblad heterogene watergang'!$H$10,'Invoerblad heterogene watergang'!$K$10,IF(A303&lt;='Invoerblad heterogene watergang'!$H$11,'Invoerblad heterogene watergang'!$K$11,IF(A303&lt;='Invoerblad heterogene watergang'!$H$12,'Invoerblad heterogene watergang'!$K$12,IF(A303&lt;='Invoerblad heterogene watergang'!$H$13,'Invoerblad heterogene watergang'!$K$13,IF(A303&lt;='Invoerblad heterogene watergang'!$H$14,'Invoerblad heterogene watergang'!$K$14,IF(A303&lt;='Invoerblad heterogene watergang'!$H$15,'Invoerblad heterogene watergang'!$K$15,IF(A303&lt;='Invoerblad heterogene watergang'!$H$16,'Invoerblad heterogene watergang'!$K$16,IF(A303&lt;='Invoerblad heterogene watergang'!$H$17,'Invoerblad heterogene watergang'!$K$17,"")))))))))</f>
        <v>100 - Riet</v>
      </c>
      <c r="D303" s="23">
        <f t="shared" si="4"/>
        <v>100</v>
      </c>
      <c r="E303" s="23">
        <f>'Invoerblad heterogene watergang'!$F$9</f>
        <v>1.5</v>
      </c>
      <c r="F303" s="23">
        <f>'Invoerblad heterogene watergang'!$E$9</f>
        <v>1.2</v>
      </c>
      <c r="G303" s="23">
        <f>'Invoerblad heterogene watergang'!$B$9</f>
        <v>1.2</v>
      </c>
      <c r="H303" s="23">
        <f>'Invoerblad heterogene watergang'!$C$9</f>
        <v>1</v>
      </c>
      <c r="I303" s="23">
        <f>IF(B303="","",IF(A303&lt;='Invoerblad heterogene watergang'!$H$9,'Invoerblad heterogene watergang'!$N$9,IF(A303&lt;='Invoerblad heterogene watergang'!$H$10,'Invoerblad heterogene watergang'!$N$10,IF(A303&lt;='Invoerblad heterogene watergang'!$H$11,'Invoerblad heterogene watergang'!$N$11,IF(A303&lt;='Invoerblad heterogene watergang'!$H$12,'Invoerblad heterogene watergang'!$N$12,IF(A303&lt;='Invoerblad heterogene watergang'!$H$13,'Invoerblad heterogene watergang'!$N$13,IF(A303&lt;='Invoerblad heterogene watergang'!$H$14,'Invoerblad heterogene watergang'!$N$14,IF(A303&lt;='Invoerblad heterogene watergang'!$H$15,'Invoerblad heterogene watergang'!$N$15,IF(A303&lt;='Invoerblad heterogene watergang'!$H$16,'Invoerblad heterogene watergang'!$N$16,IF(A303&lt;='Invoerblad heterogene watergang'!$H$17,'Invoerblad heterogene watergang'!$N$17,""))))))))))</f>
        <v>0</v>
      </c>
      <c r="J303" s="23" t="str">
        <f>IF(A303&lt;='Invoerblad heterogene watergang'!$H$9,'Invoerblad heterogene watergang'!$O$9,IF(A303&lt;='Invoerblad heterogene watergang'!$H$10,'Invoerblad heterogene watergang'!$O$10,IF(A303&lt;='Invoerblad heterogene watergang'!$H$11,'Invoerblad heterogene watergang'!$O$11,IF(A303&lt;='Invoerblad heterogene watergang'!$H$12,'Invoerblad heterogene watergang'!$O$12,IF(A303&lt;='Invoerblad heterogene watergang'!$H$13,'Invoerblad heterogene watergang'!$O$13,IF(A303&lt;='Invoerblad heterogene watergang'!$H$14,'Invoerblad heterogene watergang'!$O$14,IF(A303&lt;='Invoerblad heterogene watergang'!$H$15,'Invoerblad heterogene watergang'!$O$15,IF(A303&lt;='Invoerblad heterogene watergang'!$H$16,'Invoerblad heterogene watergang'!$O$16,IF(A303&lt;='Invoerblad heterogene watergang'!$H$17,'Invoerblad heterogene watergang'!$O$17,"")))))))))</f>
        <v>Nee</v>
      </c>
      <c r="K303" s="23">
        <f>(IF(A303&lt;='Invoerblad heterogene watergang'!$H$9,'Invoerblad heterogene watergang'!$L$9,IF(A303&lt;='Invoerblad heterogene watergang'!$H$10,'Invoerblad heterogene watergang'!$L$10,IF(A303&lt;='Invoerblad heterogene watergang'!$H$11,'Invoerblad heterogene watergang'!$L$11,IF(A303&lt;='Invoerblad heterogene watergang'!$H$12,'Invoerblad heterogene watergang'!$L$12,IF(A303&lt;='Invoerblad heterogene watergang'!$H$13,'Invoerblad heterogene watergang'!$L$13,IF(A303&lt;='Invoerblad heterogene watergang'!$H$14,'Invoerblad heterogene watergang'!$L$14,IF(A303&lt;='Invoerblad heterogene watergang'!$H$15,'Invoerblad heterogene watergang'!$L$15,IF(A303&lt;='Invoerblad heterogene watergang'!$H$16,'Invoerblad heterogene watergang'!$L$16,IF(A303&lt;='Invoerblad heterogene watergang'!$H$17,'Invoerblad heterogene watergang'!$L$17,""))))))))))</f>
        <v>50</v>
      </c>
      <c r="L303" s="23" t="str">
        <f>(IF(A303&lt;='Invoerblad heterogene watergang'!$H$9,'Invoerblad heterogene watergang'!$M$9,IF(A303&lt;='Invoerblad heterogene watergang'!$H$10,'Invoerblad heterogene watergang'!$M$10,IF(A303&lt;='Invoerblad heterogene watergang'!$H$11,'Invoerblad heterogene watergang'!$M$11,IF(A303&lt;='Invoerblad heterogene watergang'!$H$12,'Invoerblad heterogene watergang'!$M$12,IF(A303&lt;='Invoerblad heterogene watergang'!$H$13,'Invoerblad heterogene watergang'!$M$13,IF(A303&lt;='Invoerblad heterogene watergang'!$H$14,'Invoerblad heterogene watergang'!$M$14,IF(A303&lt;='Invoerblad heterogene watergang'!$H$15,'Invoerblad heterogene watergang'!$M$15,IF(A303&lt;='Invoerblad heterogene watergang'!$H$16,'Invoerblad heterogene watergang'!$M$16,IF(A303&lt;='Invoerblad heterogene watergang'!$H$17,'Invoerblad heterogene watergang'!$M$17,""))))))))))</f>
        <v>Begroeiing volgt bodemverloop</v>
      </c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67"/>
      <c r="AD303" s="23"/>
      <c r="AE303" s="23"/>
    </row>
    <row r="304" spans="1:31" s="103" customFormat="1" x14ac:dyDescent="0.35">
      <c r="A304" s="24">
        <f>IF(A303="","",IF((A303+1)&gt;MAX('Invoerblad heterogene watergang'!$H$9:$H$17),"",'Uitgebreide invoer'!A303+(MAX('Invoerblad heterogene watergang'!$H$9:$H$17)/1000)))</f>
        <v>209.99999999999903</v>
      </c>
      <c r="B304" s="23">
        <f>IF(A304&lt;='Invoerblad heterogene watergang'!$H$9,'Invoerblad heterogene watergang'!$J$9,IF(A304&lt;='Invoerblad heterogene watergang'!$H$10,'Invoerblad heterogene watergang'!$J$10,IF(A304&lt;='Invoerblad heterogene watergang'!$H$11,'Invoerblad heterogene watergang'!$J$11,IF(A304&lt;='Invoerblad heterogene watergang'!$H$12,'Invoerblad heterogene watergang'!$J$12,IF(A304&lt;='Invoerblad heterogene watergang'!$H$13,'Invoerblad heterogene watergang'!$J$13,IF(A304&lt;='Invoerblad heterogene watergang'!$H$14,'Invoerblad heterogene watergang'!$J$14,IF(A304&lt;='Invoerblad heterogene watergang'!$H$15,'Invoerblad heterogene watergang'!$J$15,IF(A304&lt;='Invoerblad heterogene watergang'!$H$16,'Invoerblad heterogene watergang'!$J$16,IF(A304&lt;='Invoerblad heterogene watergang'!$H$17,'Invoerblad heterogene watergang'!$J$17,"")))))))))</f>
        <v>0.2</v>
      </c>
      <c r="C304" s="23" t="str">
        <f>IF(A304&lt;='Invoerblad heterogene watergang'!$H$9,'Invoerblad heterogene watergang'!$K$9,IF(A304&lt;='Invoerblad heterogene watergang'!$H$10,'Invoerblad heterogene watergang'!$K$10,IF(A304&lt;='Invoerblad heterogene watergang'!$H$11,'Invoerblad heterogene watergang'!$K$11,IF(A304&lt;='Invoerblad heterogene watergang'!$H$12,'Invoerblad heterogene watergang'!$K$12,IF(A304&lt;='Invoerblad heterogene watergang'!$H$13,'Invoerblad heterogene watergang'!$K$13,IF(A304&lt;='Invoerblad heterogene watergang'!$H$14,'Invoerblad heterogene watergang'!$K$14,IF(A304&lt;='Invoerblad heterogene watergang'!$H$15,'Invoerblad heterogene watergang'!$K$15,IF(A304&lt;='Invoerblad heterogene watergang'!$H$16,'Invoerblad heterogene watergang'!$K$16,IF(A304&lt;='Invoerblad heterogene watergang'!$H$17,'Invoerblad heterogene watergang'!$K$17,"")))))))))</f>
        <v>100 - Riet</v>
      </c>
      <c r="D304" s="23">
        <f t="shared" si="4"/>
        <v>100</v>
      </c>
      <c r="E304" s="23">
        <f>'Invoerblad heterogene watergang'!$F$9</f>
        <v>1.5</v>
      </c>
      <c r="F304" s="23">
        <f>'Invoerblad heterogene watergang'!$E$9</f>
        <v>1.2</v>
      </c>
      <c r="G304" s="23">
        <f>'Invoerblad heterogene watergang'!$B$9</f>
        <v>1.2</v>
      </c>
      <c r="H304" s="23">
        <f>'Invoerblad heterogene watergang'!$C$9</f>
        <v>1</v>
      </c>
      <c r="I304" s="23">
        <f>IF(B304="","",IF(A304&lt;='Invoerblad heterogene watergang'!$H$9,'Invoerblad heterogene watergang'!$N$9,IF(A304&lt;='Invoerblad heterogene watergang'!$H$10,'Invoerblad heterogene watergang'!$N$10,IF(A304&lt;='Invoerblad heterogene watergang'!$H$11,'Invoerblad heterogene watergang'!$N$11,IF(A304&lt;='Invoerblad heterogene watergang'!$H$12,'Invoerblad heterogene watergang'!$N$12,IF(A304&lt;='Invoerblad heterogene watergang'!$H$13,'Invoerblad heterogene watergang'!$N$13,IF(A304&lt;='Invoerblad heterogene watergang'!$H$14,'Invoerblad heterogene watergang'!$N$14,IF(A304&lt;='Invoerblad heterogene watergang'!$H$15,'Invoerblad heterogene watergang'!$N$15,IF(A304&lt;='Invoerblad heterogene watergang'!$H$16,'Invoerblad heterogene watergang'!$N$16,IF(A304&lt;='Invoerblad heterogene watergang'!$H$17,'Invoerblad heterogene watergang'!$N$17,""))))))))))</f>
        <v>0</v>
      </c>
      <c r="J304" s="23" t="str">
        <f>IF(A304&lt;='Invoerblad heterogene watergang'!$H$9,'Invoerblad heterogene watergang'!$O$9,IF(A304&lt;='Invoerblad heterogene watergang'!$H$10,'Invoerblad heterogene watergang'!$O$10,IF(A304&lt;='Invoerblad heterogene watergang'!$H$11,'Invoerblad heterogene watergang'!$O$11,IF(A304&lt;='Invoerblad heterogene watergang'!$H$12,'Invoerblad heterogene watergang'!$O$12,IF(A304&lt;='Invoerblad heterogene watergang'!$H$13,'Invoerblad heterogene watergang'!$O$13,IF(A304&lt;='Invoerblad heterogene watergang'!$H$14,'Invoerblad heterogene watergang'!$O$14,IF(A304&lt;='Invoerblad heterogene watergang'!$H$15,'Invoerblad heterogene watergang'!$O$15,IF(A304&lt;='Invoerblad heterogene watergang'!$H$16,'Invoerblad heterogene watergang'!$O$16,IF(A304&lt;='Invoerblad heterogene watergang'!$H$17,'Invoerblad heterogene watergang'!$O$17,"")))))))))</f>
        <v>Nee</v>
      </c>
      <c r="K304" s="23">
        <f>(IF(A304&lt;='Invoerblad heterogene watergang'!$H$9,'Invoerblad heterogene watergang'!$L$9,IF(A304&lt;='Invoerblad heterogene watergang'!$H$10,'Invoerblad heterogene watergang'!$L$10,IF(A304&lt;='Invoerblad heterogene watergang'!$H$11,'Invoerblad heterogene watergang'!$L$11,IF(A304&lt;='Invoerblad heterogene watergang'!$H$12,'Invoerblad heterogene watergang'!$L$12,IF(A304&lt;='Invoerblad heterogene watergang'!$H$13,'Invoerblad heterogene watergang'!$L$13,IF(A304&lt;='Invoerblad heterogene watergang'!$H$14,'Invoerblad heterogene watergang'!$L$14,IF(A304&lt;='Invoerblad heterogene watergang'!$H$15,'Invoerblad heterogene watergang'!$L$15,IF(A304&lt;='Invoerblad heterogene watergang'!$H$16,'Invoerblad heterogene watergang'!$L$16,IF(A304&lt;='Invoerblad heterogene watergang'!$H$17,'Invoerblad heterogene watergang'!$L$17,""))))))))))</f>
        <v>50</v>
      </c>
      <c r="L304" s="23" t="str">
        <f>(IF(A304&lt;='Invoerblad heterogene watergang'!$H$9,'Invoerblad heterogene watergang'!$M$9,IF(A304&lt;='Invoerblad heterogene watergang'!$H$10,'Invoerblad heterogene watergang'!$M$10,IF(A304&lt;='Invoerblad heterogene watergang'!$H$11,'Invoerblad heterogene watergang'!$M$11,IF(A304&lt;='Invoerblad heterogene watergang'!$H$12,'Invoerblad heterogene watergang'!$M$12,IF(A304&lt;='Invoerblad heterogene watergang'!$H$13,'Invoerblad heterogene watergang'!$M$13,IF(A304&lt;='Invoerblad heterogene watergang'!$H$14,'Invoerblad heterogene watergang'!$M$14,IF(A304&lt;='Invoerblad heterogene watergang'!$H$15,'Invoerblad heterogene watergang'!$M$15,IF(A304&lt;='Invoerblad heterogene watergang'!$H$16,'Invoerblad heterogene watergang'!$M$16,IF(A304&lt;='Invoerblad heterogene watergang'!$H$17,'Invoerblad heterogene watergang'!$M$17,""))))))))))</f>
        <v>Begroeiing volgt bodemverloop</v>
      </c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67"/>
      <c r="AD304" s="23"/>
      <c r="AE304" s="23"/>
    </row>
    <row r="305" spans="1:31" s="103" customFormat="1" x14ac:dyDescent="0.35">
      <c r="A305" s="24">
        <f>IF(A304="","",IF((A304+1)&gt;MAX('Invoerblad heterogene watergang'!$H$9:$H$17),"",'Uitgebreide invoer'!A304+(MAX('Invoerblad heterogene watergang'!$H$9:$H$17)/1000)))</f>
        <v>210.69999999999902</v>
      </c>
      <c r="B305" s="23">
        <f>IF(A305&lt;='Invoerblad heterogene watergang'!$H$9,'Invoerblad heterogene watergang'!$J$9,IF(A305&lt;='Invoerblad heterogene watergang'!$H$10,'Invoerblad heterogene watergang'!$J$10,IF(A305&lt;='Invoerblad heterogene watergang'!$H$11,'Invoerblad heterogene watergang'!$J$11,IF(A305&lt;='Invoerblad heterogene watergang'!$H$12,'Invoerblad heterogene watergang'!$J$12,IF(A305&lt;='Invoerblad heterogene watergang'!$H$13,'Invoerblad heterogene watergang'!$J$13,IF(A305&lt;='Invoerblad heterogene watergang'!$H$14,'Invoerblad heterogene watergang'!$J$14,IF(A305&lt;='Invoerblad heterogene watergang'!$H$15,'Invoerblad heterogene watergang'!$J$15,IF(A305&lt;='Invoerblad heterogene watergang'!$H$16,'Invoerblad heterogene watergang'!$J$16,IF(A305&lt;='Invoerblad heterogene watergang'!$H$17,'Invoerblad heterogene watergang'!$J$17,"")))))))))</f>
        <v>0.2</v>
      </c>
      <c r="C305" s="23" t="str">
        <f>IF(A305&lt;='Invoerblad heterogene watergang'!$H$9,'Invoerblad heterogene watergang'!$K$9,IF(A305&lt;='Invoerblad heterogene watergang'!$H$10,'Invoerblad heterogene watergang'!$K$10,IF(A305&lt;='Invoerblad heterogene watergang'!$H$11,'Invoerblad heterogene watergang'!$K$11,IF(A305&lt;='Invoerblad heterogene watergang'!$H$12,'Invoerblad heterogene watergang'!$K$12,IF(A305&lt;='Invoerblad heterogene watergang'!$H$13,'Invoerblad heterogene watergang'!$K$13,IF(A305&lt;='Invoerblad heterogene watergang'!$H$14,'Invoerblad heterogene watergang'!$K$14,IF(A305&lt;='Invoerblad heterogene watergang'!$H$15,'Invoerblad heterogene watergang'!$K$15,IF(A305&lt;='Invoerblad heterogene watergang'!$H$16,'Invoerblad heterogene watergang'!$K$16,IF(A305&lt;='Invoerblad heterogene watergang'!$H$17,'Invoerblad heterogene watergang'!$K$17,"")))))))))</f>
        <v>100 - Riet</v>
      </c>
      <c r="D305" s="23">
        <f t="shared" si="4"/>
        <v>100</v>
      </c>
      <c r="E305" s="23">
        <f>'Invoerblad heterogene watergang'!$F$9</f>
        <v>1.5</v>
      </c>
      <c r="F305" s="23">
        <f>'Invoerblad heterogene watergang'!$E$9</f>
        <v>1.2</v>
      </c>
      <c r="G305" s="23">
        <f>'Invoerblad heterogene watergang'!$B$9</f>
        <v>1.2</v>
      </c>
      <c r="H305" s="23">
        <f>'Invoerblad heterogene watergang'!$C$9</f>
        <v>1</v>
      </c>
      <c r="I305" s="23">
        <f>IF(B305="","",IF(A305&lt;='Invoerblad heterogene watergang'!$H$9,'Invoerblad heterogene watergang'!$N$9,IF(A305&lt;='Invoerblad heterogene watergang'!$H$10,'Invoerblad heterogene watergang'!$N$10,IF(A305&lt;='Invoerblad heterogene watergang'!$H$11,'Invoerblad heterogene watergang'!$N$11,IF(A305&lt;='Invoerblad heterogene watergang'!$H$12,'Invoerblad heterogene watergang'!$N$12,IF(A305&lt;='Invoerblad heterogene watergang'!$H$13,'Invoerblad heterogene watergang'!$N$13,IF(A305&lt;='Invoerblad heterogene watergang'!$H$14,'Invoerblad heterogene watergang'!$N$14,IF(A305&lt;='Invoerblad heterogene watergang'!$H$15,'Invoerblad heterogene watergang'!$N$15,IF(A305&lt;='Invoerblad heterogene watergang'!$H$16,'Invoerblad heterogene watergang'!$N$16,IF(A305&lt;='Invoerblad heterogene watergang'!$H$17,'Invoerblad heterogene watergang'!$N$17,""))))))))))</f>
        <v>0</v>
      </c>
      <c r="J305" s="23" t="str">
        <f>IF(A305&lt;='Invoerblad heterogene watergang'!$H$9,'Invoerblad heterogene watergang'!$O$9,IF(A305&lt;='Invoerblad heterogene watergang'!$H$10,'Invoerblad heterogene watergang'!$O$10,IF(A305&lt;='Invoerblad heterogene watergang'!$H$11,'Invoerblad heterogene watergang'!$O$11,IF(A305&lt;='Invoerblad heterogene watergang'!$H$12,'Invoerblad heterogene watergang'!$O$12,IF(A305&lt;='Invoerblad heterogene watergang'!$H$13,'Invoerblad heterogene watergang'!$O$13,IF(A305&lt;='Invoerblad heterogene watergang'!$H$14,'Invoerblad heterogene watergang'!$O$14,IF(A305&lt;='Invoerblad heterogene watergang'!$H$15,'Invoerblad heterogene watergang'!$O$15,IF(A305&lt;='Invoerblad heterogene watergang'!$H$16,'Invoerblad heterogene watergang'!$O$16,IF(A305&lt;='Invoerblad heterogene watergang'!$H$17,'Invoerblad heterogene watergang'!$O$17,"")))))))))</f>
        <v>Nee</v>
      </c>
      <c r="K305" s="23">
        <f>(IF(A305&lt;='Invoerblad heterogene watergang'!$H$9,'Invoerblad heterogene watergang'!$L$9,IF(A305&lt;='Invoerblad heterogene watergang'!$H$10,'Invoerblad heterogene watergang'!$L$10,IF(A305&lt;='Invoerblad heterogene watergang'!$H$11,'Invoerblad heterogene watergang'!$L$11,IF(A305&lt;='Invoerblad heterogene watergang'!$H$12,'Invoerblad heterogene watergang'!$L$12,IF(A305&lt;='Invoerblad heterogene watergang'!$H$13,'Invoerblad heterogene watergang'!$L$13,IF(A305&lt;='Invoerblad heterogene watergang'!$H$14,'Invoerblad heterogene watergang'!$L$14,IF(A305&lt;='Invoerblad heterogene watergang'!$H$15,'Invoerblad heterogene watergang'!$L$15,IF(A305&lt;='Invoerblad heterogene watergang'!$H$16,'Invoerblad heterogene watergang'!$L$16,IF(A305&lt;='Invoerblad heterogene watergang'!$H$17,'Invoerblad heterogene watergang'!$L$17,""))))))))))</f>
        <v>50</v>
      </c>
      <c r="L305" s="23" t="str">
        <f>(IF(A305&lt;='Invoerblad heterogene watergang'!$H$9,'Invoerblad heterogene watergang'!$M$9,IF(A305&lt;='Invoerblad heterogene watergang'!$H$10,'Invoerblad heterogene watergang'!$M$10,IF(A305&lt;='Invoerblad heterogene watergang'!$H$11,'Invoerblad heterogene watergang'!$M$11,IF(A305&lt;='Invoerblad heterogene watergang'!$H$12,'Invoerblad heterogene watergang'!$M$12,IF(A305&lt;='Invoerblad heterogene watergang'!$H$13,'Invoerblad heterogene watergang'!$M$13,IF(A305&lt;='Invoerblad heterogene watergang'!$H$14,'Invoerblad heterogene watergang'!$M$14,IF(A305&lt;='Invoerblad heterogene watergang'!$H$15,'Invoerblad heterogene watergang'!$M$15,IF(A305&lt;='Invoerblad heterogene watergang'!$H$16,'Invoerblad heterogene watergang'!$M$16,IF(A305&lt;='Invoerblad heterogene watergang'!$H$17,'Invoerblad heterogene watergang'!$M$17,""))))))))))</f>
        <v>Begroeiing volgt bodemverloop</v>
      </c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67"/>
      <c r="AD305" s="23"/>
      <c r="AE305" s="23"/>
    </row>
    <row r="306" spans="1:31" s="103" customFormat="1" x14ac:dyDescent="0.35">
      <c r="A306" s="24">
        <f>IF(A305="","",IF((A305+1)&gt;MAX('Invoerblad heterogene watergang'!$H$9:$H$17),"",'Uitgebreide invoer'!A305+(MAX('Invoerblad heterogene watergang'!$H$9:$H$17)/1000)))</f>
        <v>211.39999999999901</v>
      </c>
      <c r="B306" s="23">
        <f>IF(A306&lt;='Invoerblad heterogene watergang'!$H$9,'Invoerblad heterogene watergang'!$J$9,IF(A306&lt;='Invoerblad heterogene watergang'!$H$10,'Invoerblad heterogene watergang'!$J$10,IF(A306&lt;='Invoerblad heterogene watergang'!$H$11,'Invoerblad heterogene watergang'!$J$11,IF(A306&lt;='Invoerblad heterogene watergang'!$H$12,'Invoerblad heterogene watergang'!$J$12,IF(A306&lt;='Invoerblad heterogene watergang'!$H$13,'Invoerblad heterogene watergang'!$J$13,IF(A306&lt;='Invoerblad heterogene watergang'!$H$14,'Invoerblad heterogene watergang'!$J$14,IF(A306&lt;='Invoerblad heterogene watergang'!$H$15,'Invoerblad heterogene watergang'!$J$15,IF(A306&lt;='Invoerblad heterogene watergang'!$H$16,'Invoerblad heterogene watergang'!$J$16,IF(A306&lt;='Invoerblad heterogene watergang'!$H$17,'Invoerblad heterogene watergang'!$J$17,"")))))))))</f>
        <v>0.2</v>
      </c>
      <c r="C306" s="23" t="str">
        <f>IF(A306&lt;='Invoerblad heterogene watergang'!$H$9,'Invoerblad heterogene watergang'!$K$9,IF(A306&lt;='Invoerblad heterogene watergang'!$H$10,'Invoerblad heterogene watergang'!$K$10,IF(A306&lt;='Invoerblad heterogene watergang'!$H$11,'Invoerblad heterogene watergang'!$K$11,IF(A306&lt;='Invoerblad heterogene watergang'!$H$12,'Invoerblad heterogene watergang'!$K$12,IF(A306&lt;='Invoerblad heterogene watergang'!$H$13,'Invoerblad heterogene watergang'!$K$13,IF(A306&lt;='Invoerblad heterogene watergang'!$H$14,'Invoerblad heterogene watergang'!$K$14,IF(A306&lt;='Invoerblad heterogene watergang'!$H$15,'Invoerblad heterogene watergang'!$K$15,IF(A306&lt;='Invoerblad heterogene watergang'!$H$16,'Invoerblad heterogene watergang'!$K$16,IF(A306&lt;='Invoerblad heterogene watergang'!$H$17,'Invoerblad heterogene watergang'!$K$17,"")))))))))</f>
        <v>100 - Riet</v>
      </c>
      <c r="D306" s="23">
        <f t="shared" si="4"/>
        <v>100</v>
      </c>
      <c r="E306" s="23">
        <f>'Invoerblad heterogene watergang'!$F$9</f>
        <v>1.5</v>
      </c>
      <c r="F306" s="23">
        <f>'Invoerblad heterogene watergang'!$E$9</f>
        <v>1.2</v>
      </c>
      <c r="G306" s="23">
        <f>'Invoerblad heterogene watergang'!$B$9</f>
        <v>1.2</v>
      </c>
      <c r="H306" s="23">
        <f>'Invoerblad heterogene watergang'!$C$9</f>
        <v>1</v>
      </c>
      <c r="I306" s="23">
        <f>IF(B306="","",IF(A306&lt;='Invoerblad heterogene watergang'!$H$9,'Invoerblad heterogene watergang'!$N$9,IF(A306&lt;='Invoerblad heterogene watergang'!$H$10,'Invoerblad heterogene watergang'!$N$10,IF(A306&lt;='Invoerblad heterogene watergang'!$H$11,'Invoerblad heterogene watergang'!$N$11,IF(A306&lt;='Invoerblad heterogene watergang'!$H$12,'Invoerblad heterogene watergang'!$N$12,IF(A306&lt;='Invoerblad heterogene watergang'!$H$13,'Invoerblad heterogene watergang'!$N$13,IF(A306&lt;='Invoerblad heterogene watergang'!$H$14,'Invoerblad heterogene watergang'!$N$14,IF(A306&lt;='Invoerblad heterogene watergang'!$H$15,'Invoerblad heterogene watergang'!$N$15,IF(A306&lt;='Invoerblad heterogene watergang'!$H$16,'Invoerblad heterogene watergang'!$N$16,IF(A306&lt;='Invoerblad heterogene watergang'!$H$17,'Invoerblad heterogene watergang'!$N$17,""))))))))))</f>
        <v>0</v>
      </c>
      <c r="J306" s="23" t="str">
        <f>IF(A306&lt;='Invoerblad heterogene watergang'!$H$9,'Invoerblad heterogene watergang'!$O$9,IF(A306&lt;='Invoerblad heterogene watergang'!$H$10,'Invoerblad heterogene watergang'!$O$10,IF(A306&lt;='Invoerblad heterogene watergang'!$H$11,'Invoerblad heterogene watergang'!$O$11,IF(A306&lt;='Invoerblad heterogene watergang'!$H$12,'Invoerblad heterogene watergang'!$O$12,IF(A306&lt;='Invoerblad heterogene watergang'!$H$13,'Invoerblad heterogene watergang'!$O$13,IF(A306&lt;='Invoerblad heterogene watergang'!$H$14,'Invoerblad heterogene watergang'!$O$14,IF(A306&lt;='Invoerblad heterogene watergang'!$H$15,'Invoerblad heterogene watergang'!$O$15,IF(A306&lt;='Invoerblad heterogene watergang'!$H$16,'Invoerblad heterogene watergang'!$O$16,IF(A306&lt;='Invoerblad heterogene watergang'!$H$17,'Invoerblad heterogene watergang'!$O$17,"")))))))))</f>
        <v>Nee</v>
      </c>
      <c r="K306" s="23">
        <f>(IF(A306&lt;='Invoerblad heterogene watergang'!$H$9,'Invoerblad heterogene watergang'!$L$9,IF(A306&lt;='Invoerblad heterogene watergang'!$H$10,'Invoerblad heterogene watergang'!$L$10,IF(A306&lt;='Invoerblad heterogene watergang'!$H$11,'Invoerblad heterogene watergang'!$L$11,IF(A306&lt;='Invoerblad heterogene watergang'!$H$12,'Invoerblad heterogene watergang'!$L$12,IF(A306&lt;='Invoerblad heterogene watergang'!$H$13,'Invoerblad heterogene watergang'!$L$13,IF(A306&lt;='Invoerblad heterogene watergang'!$H$14,'Invoerblad heterogene watergang'!$L$14,IF(A306&lt;='Invoerblad heterogene watergang'!$H$15,'Invoerblad heterogene watergang'!$L$15,IF(A306&lt;='Invoerblad heterogene watergang'!$H$16,'Invoerblad heterogene watergang'!$L$16,IF(A306&lt;='Invoerblad heterogene watergang'!$H$17,'Invoerblad heterogene watergang'!$L$17,""))))))))))</f>
        <v>50</v>
      </c>
      <c r="L306" s="23" t="str">
        <f>(IF(A306&lt;='Invoerblad heterogene watergang'!$H$9,'Invoerblad heterogene watergang'!$M$9,IF(A306&lt;='Invoerblad heterogene watergang'!$H$10,'Invoerblad heterogene watergang'!$M$10,IF(A306&lt;='Invoerblad heterogene watergang'!$H$11,'Invoerblad heterogene watergang'!$M$11,IF(A306&lt;='Invoerblad heterogene watergang'!$H$12,'Invoerblad heterogene watergang'!$M$12,IF(A306&lt;='Invoerblad heterogene watergang'!$H$13,'Invoerblad heterogene watergang'!$M$13,IF(A306&lt;='Invoerblad heterogene watergang'!$H$14,'Invoerblad heterogene watergang'!$M$14,IF(A306&lt;='Invoerblad heterogene watergang'!$H$15,'Invoerblad heterogene watergang'!$M$15,IF(A306&lt;='Invoerblad heterogene watergang'!$H$16,'Invoerblad heterogene watergang'!$M$16,IF(A306&lt;='Invoerblad heterogene watergang'!$H$17,'Invoerblad heterogene watergang'!$M$17,""))))))))))</f>
        <v>Begroeiing volgt bodemverloop</v>
      </c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67"/>
      <c r="AD306" s="23"/>
      <c r="AE306" s="23"/>
    </row>
    <row r="307" spans="1:31" s="103" customFormat="1" x14ac:dyDescent="0.35">
      <c r="A307" s="24">
        <f>IF(A306="","",IF((A306+1)&gt;MAX('Invoerblad heterogene watergang'!$H$9:$H$17),"",'Uitgebreide invoer'!A306+(MAX('Invoerblad heterogene watergang'!$H$9:$H$17)/1000)))</f>
        <v>212.099999999999</v>
      </c>
      <c r="B307" s="23">
        <f>IF(A307&lt;='Invoerblad heterogene watergang'!$H$9,'Invoerblad heterogene watergang'!$J$9,IF(A307&lt;='Invoerblad heterogene watergang'!$H$10,'Invoerblad heterogene watergang'!$J$10,IF(A307&lt;='Invoerblad heterogene watergang'!$H$11,'Invoerblad heterogene watergang'!$J$11,IF(A307&lt;='Invoerblad heterogene watergang'!$H$12,'Invoerblad heterogene watergang'!$J$12,IF(A307&lt;='Invoerblad heterogene watergang'!$H$13,'Invoerblad heterogene watergang'!$J$13,IF(A307&lt;='Invoerblad heterogene watergang'!$H$14,'Invoerblad heterogene watergang'!$J$14,IF(A307&lt;='Invoerblad heterogene watergang'!$H$15,'Invoerblad heterogene watergang'!$J$15,IF(A307&lt;='Invoerblad heterogene watergang'!$H$16,'Invoerblad heterogene watergang'!$J$16,IF(A307&lt;='Invoerblad heterogene watergang'!$H$17,'Invoerblad heterogene watergang'!$J$17,"")))))))))</f>
        <v>0.2</v>
      </c>
      <c r="C307" s="23" t="str">
        <f>IF(A307&lt;='Invoerblad heterogene watergang'!$H$9,'Invoerblad heterogene watergang'!$K$9,IF(A307&lt;='Invoerblad heterogene watergang'!$H$10,'Invoerblad heterogene watergang'!$K$10,IF(A307&lt;='Invoerblad heterogene watergang'!$H$11,'Invoerblad heterogene watergang'!$K$11,IF(A307&lt;='Invoerblad heterogene watergang'!$H$12,'Invoerblad heterogene watergang'!$K$12,IF(A307&lt;='Invoerblad heterogene watergang'!$H$13,'Invoerblad heterogene watergang'!$K$13,IF(A307&lt;='Invoerblad heterogene watergang'!$H$14,'Invoerblad heterogene watergang'!$K$14,IF(A307&lt;='Invoerblad heterogene watergang'!$H$15,'Invoerblad heterogene watergang'!$K$15,IF(A307&lt;='Invoerblad heterogene watergang'!$H$16,'Invoerblad heterogene watergang'!$K$16,IF(A307&lt;='Invoerblad heterogene watergang'!$H$17,'Invoerblad heterogene watergang'!$K$17,"")))))))))</f>
        <v>100 - Riet</v>
      </c>
      <c r="D307" s="23">
        <f t="shared" si="4"/>
        <v>100</v>
      </c>
      <c r="E307" s="23">
        <f>'Invoerblad heterogene watergang'!$F$9</f>
        <v>1.5</v>
      </c>
      <c r="F307" s="23">
        <f>'Invoerblad heterogene watergang'!$E$9</f>
        <v>1.2</v>
      </c>
      <c r="G307" s="23">
        <f>'Invoerblad heterogene watergang'!$B$9</f>
        <v>1.2</v>
      </c>
      <c r="H307" s="23">
        <f>'Invoerblad heterogene watergang'!$C$9</f>
        <v>1</v>
      </c>
      <c r="I307" s="23">
        <f>IF(B307="","",IF(A307&lt;='Invoerblad heterogene watergang'!$H$9,'Invoerblad heterogene watergang'!$N$9,IF(A307&lt;='Invoerblad heterogene watergang'!$H$10,'Invoerblad heterogene watergang'!$N$10,IF(A307&lt;='Invoerblad heterogene watergang'!$H$11,'Invoerblad heterogene watergang'!$N$11,IF(A307&lt;='Invoerblad heterogene watergang'!$H$12,'Invoerblad heterogene watergang'!$N$12,IF(A307&lt;='Invoerblad heterogene watergang'!$H$13,'Invoerblad heterogene watergang'!$N$13,IF(A307&lt;='Invoerblad heterogene watergang'!$H$14,'Invoerblad heterogene watergang'!$N$14,IF(A307&lt;='Invoerblad heterogene watergang'!$H$15,'Invoerblad heterogene watergang'!$N$15,IF(A307&lt;='Invoerblad heterogene watergang'!$H$16,'Invoerblad heterogene watergang'!$N$16,IF(A307&lt;='Invoerblad heterogene watergang'!$H$17,'Invoerblad heterogene watergang'!$N$17,""))))))))))</f>
        <v>0</v>
      </c>
      <c r="J307" s="23" t="str">
        <f>IF(A307&lt;='Invoerblad heterogene watergang'!$H$9,'Invoerblad heterogene watergang'!$O$9,IF(A307&lt;='Invoerblad heterogene watergang'!$H$10,'Invoerblad heterogene watergang'!$O$10,IF(A307&lt;='Invoerblad heterogene watergang'!$H$11,'Invoerblad heterogene watergang'!$O$11,IF(A307&lt;='Invoerblad heterogene watergang'!$H$12,'Invoerblad heterogene watergang'!$O$12,IF(A307&lt;='Invoerblad heterogene watergang'!$H$13,'Invoerblad heterogene watergang'!$O$13,IF(A307&lt;='Invoerblad heterogene watergang'!$H$14,'Invoerblad heterogene watergang'!$O$14,IF(A307&lt;='Invoerblad heterogene watergang'!$H$15,'Invoerblad heterogene watergang'!$O$15,IF(A307&lt;='Invoerblad heterogene watergang'!$H$16,'Invoerblad heterogene watergang'!$O$16,IF(A307&lt;='Invoerblad heterogene watergang'!$H$17,'Invoerblad heterogene watergang'!$O$17,"")))))))))</f>
        <v>Nee</v>
      </c>
      <c r="K307" s="23">
        <f>(IF(A307&lt;='Invoerblad heterogene watergang'!$H$9,'Invoerblad heterogene watergang'!$L$9,IF(A307&lt;='Invoerblad heterogene watergang'!$H$10,'Invoerblad heterogene watergang'!$L$10,IF(A307&lt;='Invoerblad heterogene watergang'!$H$11,'Invoerblad heterogene watergang'!$L$11,IF(A307&lt;='Invoerblad heterogene watergang'!$H$12,'Invoerblad heterogene watergang'!$L$12,IF(A307&lt;='Invoerblad heterogene watergang'!$H$13,'Invoerblad heterogene watergang'!$L$13,IF(A307&lt;='Invoerblad heterogene watergang'!$H$14,'Invoerblad heterogene watergang'!$L$14,IF(A307&lt;='Invoerblad heterogene watergang'!$H$15,'Invoerblad heterogene watergang'!$L$15,IF(A307&lt;='Invoerblad heterogene watergang'!$H$16,'Invoerblad heterogene watergang'!$L$16,IF(A307&lt;='Invoerblad heterogene watergang'!$H$17,'Invoerblad heterogene watergang'!$L$17,""))))))))))</f>
        <v>50</v>
      </c>
      <c r="L307" s="23" t="str">
        <f>(IF(A307&lt;='Invoerblad heterogene watergang'!$H$9,'Invoerblad heterogene watergang'!$M$9,IF(A307&lt;='Invoerblad heterogene watergang'!$H$10,'Invoerblad heterogene watergang'!$M$10,IF(A307&lt;='Invoerblad heterogene watergang'!$H$11,'Invoerblad heterogene watergang'!$M$11,IF(A307&lt;='Invoerblad heterogene watergang'!$H$12,'Invoerblad heterogene watergang'!$M$12,IF(A307&lt;='Invoerblad heterogene watergang'!$H$13,'Invoerblad heterogene watergang'!$M$13,IF(A307&lt;='Invoerblad heterogene watergang'!$H$14,'Invoerblad heterogene watergang'!$M$14,IF(A307&lt;='Invoerblad heterogene watergang'!$H$15,'Invoerblad heterogene watergang'!$M$15,IF(A307&lt;='Invoerblad heterogene watergang'!$H$16,'Invoerblad heterogene watergang'!$M$16,IF(A307&lt;='Invoerblad heterogene watergang'!$H$17,'Invoerblad heterogene watergang'!$M$17,""))))))))))</f>
        <v>Begroeiing volgt bodemverloop</v>
      </c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67"/>
      <c r="AD307" s="23"/>
      <c r="AE307" s="23"/>
    </row>
    <row r="308" spans="1:31" s="103" customFormat="1" x14ac:dyDescent="0.35">
      <c r="A308" s="24">
        <f>IF(A307="","",IF((A307+1)&gt;MAX('Invoerblad heterogene watergang'!$H$9:$H$17),"",'Uitgebreide invoer'!A307+(MAX('Invoerblad heterogene watergang'!$H$9:$H$17)/1000)))</f>
        <v>212.79999999999899</v>
      </c>
      <c r="B308" s="23">
        <f>IF(A308&lt;='Invoerblad heterogene watergang'!$H$9,'Invoerblad heterogene watergang'!$J$9,IF(A308&lt;='Invoerblad heterogene watergang'!$H$10,'Invoerblad heterogene watergang'!$J$10,IF(A308&lt;='Invoerblad heterogene watergang'!$H$11,'Invoerblad heterogene watergang'!$J$11,IF(A308&lt;='Invoerblad heterogene watergang'!$H$12,'Invoerblad heterogene watergang'!$J$12,IF(A308&lt;='Invoerblad heterogene watergang'!$H$13,'Invoerblad heterogene watergang'!$J$13,IF(A308&lt;='Invoerblad heterogene watergang'!$H$14,'Invoerblad heterogene watergang'!$J$14,IF(A308&lt;='Invoerblad heterogene watergang'!$H$15,'Invoerblad heterogene watergang'!$J$15,IF(A308&lt;='Invoerblad heterogene watergang'!$H$16,'Invoerblad heterogene watergang'!$J$16,IF(A308&lt;='Invoerblad heterogene watergang'!$H$17,'Invoerblad heterogene watergang'!$J$17,"")))))))))</f>
        <v>0.2</v>
      </c>
      <c r="C308" s="23" t="str">
        <f>IF(A308&lt;='Invoerblad heterogene watergang'!$H$9,'Invoerblad heterogene watergang'!$K$9,IF(A308&lt;='Invoerblad heterogene watergang'!$H$10,'Invoerblad heterogene watergang'!$K$10,IF(A308&lt;='Invoerblad heterogene watergang'!$H$11,'Invoerblad heterogene watergang'!$K$11,IF(A308&lt;='Invoerblad heterogene watergang'!$H$12,'Invoerblad heterogene watergang'!$K$12,IF(A308&lt;='Invoerblad heterogene watergang'!$H$13,'Invoerblad heterogene watergang'!$K$13,IF(A308&lt;='Invoerblad heterogene watergang'!$H$14,'Invoerblad heterogene watergang'!$K$14,IF(A308&lt;='Invoerblad heterogene watergang'!$H$15,'Invoerblad heterogene watergang'!$K$15,IF(A308&lt;='Invoerblad heterogene watergang'!$H$16,'Invoerblad heterogene watergang'!$K$16,IF(A308&lt;='Invoerblad heterogene watergang'!$H$17,'Invoerblad heterogene watergang'!$K$17,"")))))))))</f>
        <v>100 - Riet</v>
      </c>
      <c r="D308" s="23">
        <f t="shared" si="4"/>
        <v>100</v>
      </c>
      <c r="E308" s="23">
        <f>'Invoerblad heterogene watergang'!$F$9</f>
        <v>1.5</v>
      </c>
      <c r="F308" s="23">
        <f>'Invoerblad heterogene watergang'!$E$9</f>
        <v>1.2</v>
      </c>
      <c r="G308" s="23">
        <f>'Invoerblad heterogene watergang'!$B$9</f>
        <v>1.2</v>
      </c>
      <c r="H308" s="23">
        <f>'Invoerblad heterogene watergang'!$C$9</f>
        <v>1</v>
      </c>
      <c r="I308" s="23">
        <f>IF(B308="","",IF(A308&lt;='Invoerblad heterogene watergang'!$H$9,'Invoerblad heterogene watergang'!$N$9,IF(A308&lt;='Invoerblad heterogene watergang'!$H$10,'Invoerblad heterogene watergang'!$N$10,IF(A308&lt;='Invoerblad heterogene watergang'!$H$11,'Invoerblad heterogene watergang'!$N$11,IF(A308&lt;='Invoerblad heterogene watergang'!$H$12,'Invoerblad heterogene watergang'!$N$12,IF(A308&lt;='Invoerblad heterogene watergang'!$H$13,'Invoerblad heterogene watergang'!$N$13,IF(A308&lt;='Invoerblad heterogene watergang'!$H$14,'Invoerblad heterogene watergang'!$N$14,IF(A308&lt;='Invoerblad heterogene watergang'!$H$15,'Invoerblad heterogene watergang'!$N$15,IF(A308&lt;='Invoerblad heterogene watergang'!$H$16,'Invoerblad heterogene watergang'!$N$16,IF(A308&lt;='Invoerblad heterogene watergang'!$H$17,'Invoerblad heterogene watergang'!$N$17,""))))))))))</f>
        <v>0</v>
      </c>
      <c r="J308" s="23" t="str">
        <f>IF(A308&lt;='Invoerblad heterogene watergang'!$H$9,'Invoerblad heterogene watergang'!$O$9,IF(A308&lt;='Invoerblad heterogene watergang'!$H$10,'Invoerblad heterogene watergang'!$O$10,IF(A308&lt;='Invoerblad heterogene watergang'!$H$11,'Invoerblad heterogene watergang'!$O$11,IF(A308&lt;='Invoerblad heterogene watergang'!$H$12,'Invoerblad heterogene watergang'!$O$12,IF(A308&lt;='Invoerblad heterogene watergang'!$H$13,'Invoerblad heterogene watergang'!$O$13,IF(A308&lt;='Invoerblad heterogene watergang'!$H$14,'Invoerblad heterogene watergang'!$O$14,IF(A308&lt;='Invoerblad heterogene watergang'!$H$15,'Invoerblad heterogene watergang'!$O$15,IF(A308&lt;='Invoerblad heterogene watergang'!$H$16,'Invoerblad heterogene watergang'!$O$16,IF(A308&lt;='Invoerblad heterogene watergang'!$H$17,'Invoerblad heterogene watergang'!$O$17,"")))))))))</f>
        <v>Nee</v>
      </c>
      <c r="K308" s="23">
        <f>(IF(A308&lt;='Invoerblad heterogene watergang'!$H$9,'Invoerblad heterogene watergang'!$L$9,IF(A308&lt;='Invoerblad heterogene watergang'!$H$10,'Invoerblad heterogene watergang'!$L$10,IF(A308&lt;='Invoerblad heterogene watergang'!$H$11,'Invoerblad heterogene watergang'!$L$11,IF(A308&lt;='Invoerblad heterogene watergang'!$H$12,'Invoerblad heterogene watergang'!$L$12,IF(A308&lt;='Invoerblad heterogene watergang'!$H$13,'Invoerblad heterogene watergang'!$L$13,IF(A308&lt;='Invoerblad heterogene watergang'!$H$14,'Invoerblad heterogene watergang'!$L$14,IF(A308&lt;='Invoerblad heterogene watergang'!$H$15,'Invoerblad heterogene watergang'!$L$15,IF(A308&lt;='Invoerblad heterogene watergang'!$H$16,'Invoerblad heterogene watergang'!$L$16,IF(A308&lt;='Invoerblad heterogene watergang'!$H$17,'Invoerblad heterogene watergang'!$L$17,""))))))))))</f>
        <v>50</v>
      </c>
      <c r="L308" s="23" t="str">
        <f>(IF(A308&lt;='Invoerblad heterogene watergang'!$H$9,'Invoerblad heterogene watergang'!$M$9,IF(A308&lt;='Invoerblad heterogene watergang'!$H$10,'Invoerblad heterogene watergang'!$M$10,IF(A308&lt;='Invoerblad heterogene watergang'!$H$11,'Invoerblad heterogene watergang'!$M$11,IF(A308&lt;='Invoerblad heterogene watergang'!$H$12,'Invoerblad heterogene watergang'!$M$12,IF(A308&lt;='Invoerblad heterogene watergang'!$H$13,'Invoerblad heterogene watergang'!$M$13,IF(A308&lt;='Invoerblad heterogene watergang'!$H$14,'Invoerblad heterogene watergang'!$M$14,IF(A308&lt;='Invoerblad heterogene watergang'!$H$15,'Invoerblad heterogene watergang'!$M$15,IF(A308&lt;='Invoerblad heterogene watergang'!$H$16,'Invoerblad heterogene watergang'!$M$16,IF(A308&lt;='Invoerblad heterogene watergang'!$H$17,'Invoerblad heterogene watergang'!$M$17,""))))))))))</f>
        <v>Begroeiing volgt bodemverloop</v>
      </c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67"/>
      <c r="AD308" s="23"/>
      <c r="AE308" s="23"/>
    </row>
    <row r="309" spans="1:31" s="103" customFormat="1" x14ac:dyDescent="0.35">
      <c r="A309" s="24">
        <f>IF(A308="","",IF((A308+1)&gt;MAX('Invoerblad heterogene watergang'!$H$9:$H$17),"",'Uitgebreide invoer'!A308+(MAX('Invoerblad heterogene watergang'!$H$9:$H$17)/1000)))</f>
        <v>213.49999999999898</v>
      </c>
      <c r="B309" s="23">
        <f>IF(A309&lt;='Invoerblad heterogene watergang'!$H$9,'Invoerblad heterogene watergang'!$J$9,IF(A309&lt;='Invoerblad heterogene watergang'!$H$10,'Invoerblad heterogene watergang'!$J$10,IF(A309&lt;='Invoerblad heterogene watergang'!$H$11,'Invoerblad heterogene watergang'!$J$11,IF(A309&lt;='Invoerblad heterogene watergang'!$H$12,'Invoerblad heterogene watergang'!$J$12,IF(A309&lt;='Invoerblad heterogene watergang'!$H$13,'Invoerblad heterogene watergang'!$J$13,IF(A309&lt;='Invoerblad heterogene watergang'!$H$14,'Invoerblad heterogene watergang'!$J$14,IF(A309&lt;='Invoerblad heterogene watergang'!$H$15,'Invoerblad heterogene watergang'!$J$15,IF(A309&lt;='Invoerblad heterogene watergang'!$H$16,'Invoerblad heterogene watergang'!$J$16,IF(A309&lt;='Invoerblad heterogene watergang'!$H$17,'Invoerblad heterogene watergang'!$J$17,"")))))))))</f>
        <v>0.2</v>
      </c>
      <c r="C309" s="23" t="str">
        <f>IF(A309&lt;='Invoerblad heterogene watergang'!$H$9,'Invoerblad heterogene watergang'!$K$9,IF(A309&lt;='Invoerblad heterogene watergang'!$H$10,'Invoerblad heterogene watergang'!$K$10,IF(A309&lt;='Invoerblad heterogene watergang'!$H$11,'Invoerblad heterogene watergang'!$K$11,IF(A309&lt;='Invoerblad heterogene watergang'!$H$12,'Invoerblad heterogene watergang'!$K$12,IF(A309&lt;='Invoerblad heterogene watergang'!$H$13,'Invoerblad heterogene watergang'!$K$13,IF(A309&lt;='Invoerblad heterogene watergang'!$H$14,'Invoerblad heterogene watergang'!$K$14,IF(A309&lt;='Invoerblad heterogene watergang'!$H$15,'Invoerblad heterogene watergang'!$K$15,IF(A309&lt;='Invoerblad heterogene watergang'!$H$16,'Invoerblad heterogene watergang'!$K$16,IF(A309&lt;='Invoerblad heterogene watergang'!$H$17,'Invoerblad heterogene watergang'!$K$17,"")))))))))</f>
        <v>100 - Riet</v>
      </c>
      <c r="D309" s="23">
        <f t="shared" si="4"/>
        <v>100</v>
      </c>
      <c r="E309" s="23">
        <f>'Invoerblad heterogene watergang'!$F$9</f>
        <v>1.5</v>
      </c>
      <c r="F309" s="23">
        <f>'Invoerblad heterogene watergang'!$E$9</f>
        <v>1.2</v>
      </c>
      <c r="G309" s="23">
        <f>'Invoerblad heterogene watergang'!$B$9</f>
        <v>1.2</v>
      </c>
      <c r="H309" s="23">
        <f>'Invoerblad heterogene watergang'!$C$9</f>
        <v>1</v>
      </c>
      <c r="I309" s="23">
        <f>IF(B309="","",IF(A309&lt;='Invoerblad heterogene watergang'!$H$9,'Invoerblad heterogene watergang'!$N$9,IF(A309&lt;='Invoerblad heterogene watergang'!$H$10,'Invoerblad heterogene watergang'!$N$10,IF(A309&lt;='Invoerblad heterogene watergang'!$H$11,'Invoerblad heterogene watergang'!$N$11,IF(A309&lt;='Invoerblad heterogene watergang'!$H$12,'Invoerblad heterogene watergang'!$N$12,IF(A309&lt;='Invoerblad heterogene watergang'!$H$13,'Invoerblad heterogene watergang'!$N$13,IF(A309&lt;='Invoerblad heterogene watergang'!$H$14,'Invoerblad heterogene watergang'!$N$14,IF(A309&lt;='Invoerblad heterogene watergang'!$H$15,'Invoerblad heterogene watergang'!$N$15,IF(A309&lt;='Invoerblad heterogene watergang'!$H$16,'Invoerblad heterogene watergang'!$N$16,IF(A309&lt;='Invoerblad heterogene watergang'!$H$17,'Invoerblad heterogene watergang'!$N$17,""))))))))))</f>
        <v>0</v>
      </c>
      <c r="J309" s="23" t="str">
        <f>IF(A309&lt;='Invoerblad heterogene watergang'!$H$9,'Invoerblad heterogene watergang'!$O$9,IF(A309&lt;='Invoerblad heterogene watergang'!$H$10,'Invoerblad heterogene watergang'!$O$10,IF(A309&lt;='Invoerblad heterogene watergang'!$H$11,'Invoerblad heterogene watergang'!$O$11,IF(A309&lt;='Invoerblad heterogene watergang'!$H$12,'Invoerblad heterogene watergang'!$O$12,IF(A309&lt;='Invoerblad heterogene watergang'!$H$13,'Invoerblad heterogene watergang'!$O$13,IF(A309&lt;='Invoerblad heterogene watergang'!$H$14,'Invoerblad heterogene watergang'!$O$14,IF(A309&lt;='Invoerblad heterogene watergang'!$H$15,'Invoerblad heterogene watergang'!$O$15,IF(A309&lt;='Invoerblad heterogene watergang'!$H$16,'Invoerblad heterogene watergang'!$O$16,IF(A309&lt;='Invoerblad heterogene watergang'!$H$17,'Invoerblad heterogene watergang'!$O$17,"")))))))))</f>
        <v>Nee</v>
      </c>
      <c r="K309" s="23">
        <f>(IF(A309&lt;='Invoerblad heterogene watergang'!$H$9,'Invoerblad heterogene watergang'!$L$9,IF(A309&lt;='Invoerblad heterogene watergang'!$H$10,'Invoerblad heterogene watergang'!$L$10,IF(A309&lt;='Invoerblad heterogene watergang'!$H$11,'Invoerblad heterogene watergang'!$L$11,IF(A309&lt;='Invoerblad heterogene watergang'!$H$12,'Invoerblad heterogene watergang'!$L$12,IF(A309&lt;='Invoerblad heterogene watergang'!$H$13,'Invoerblad heterogene watergang'!$L$13,IF(A309&lt;='Invoerblad heterogene watergang'!$H$14,'Invoerblad heterogene watergang'!$L$14,IF(A309&lt;='Invoerblad heterogene watergang'!$H$15,'Invoerblad heterogene watergang'!$L$15,IF(A309&lt;='Invoerblad heterogene watergang'!$H$16,'Invoerblad heterogene watergang'!$L$16,IF(A309&lt;='Invoerblad heterogene watergang'!$H$17,'Invoerblad heterogene watergang'!$L$17,""))))))))))</f>
        <v>50</v>
      </c>
      <c r="L309" s="23" t="str">
        <f>(IF(A309&lt;='Invoerblad heterogene watergang'!$H$9,'Invoerblad heterogene watergang'!$M$9,IF(A309&lt;='Invoerblad heterogene watergang'!$H$10,'Invoerblad heterogene watergang'!$M$10,IF(A309&lt;='Invoerblad heterogene watergang'!$H$11,'Invoerblad heterogene watergang'!$M$11,IF(A309&lt;='Invoerblad heterogene watergang'!$H$12,'Invoerblad heterogene watergang'!$M$12,IF(A309&lt;='Invoerblad heterogene watergang'!$H$13,'Invoerblad heterogene watergang'!$M$13,IF(A309&lt;='Invoerblad heterogene watergang'!$H$14,'Invoerblad heterogene watergang'!$M$14,IF(A309&lt;='Invoerblad heterogene watergang'!$H$15,'Invoerblad heterogene watergang'!$M$15,IF(A309&lt;='Invoerblad heterogene watergang'!$H$16,'Invoerblad heterogene watergang'!$M$16,IF(A309&lt;='Invoerblad heterogene watergang'!$H$17,'Invoerblad heterogene watergang'!$M$17,""))))))))))</f>
        <v>Begroeiing volgt bodemverloop</v>
      </c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67"/>
      <c r="AD309" s="23"/>
      <c r="AE309" s="23"/>
    </row>
    <row r="310" spans="1:31" s="103" customFormat="1" x14ac:dyDescent="0.35">
      <c r="A310" s="24">
        <f>IF(A309="","",IF((A309+1)&gt;MAX('Invoerblad heterogene watergang'!$H$9:$H$17),"",'Uitgebreide invoer'!A309+(MAX('Invoerblad heterogene watergang'!$H$9:$H$17)/1000)))</f>
        <v>214.19999999999897</v>
      </c>
      <c r="B310" s="23">
        <f>IF(A310&lt;='Invoerblad heterogene watergang'!$H$9,'Invoerblad heterogene watergang'!$J$9,IF(A310&lt;='Invoerblad heterogene watergang'!$H$10,'Invoerblad heterogene watergang'!$J$10,IF(A310&lt;='Invoerblad heterogene watergang'!$H$11,'Invoerblad heterogene watergang'!$J$11,IF(A310&lt;='Invoerblad heterogene watergang'!$H$12,'Invoerblad heterogene watergang'!$J$12,IF(A310&lt;='Invoerblad heterogene watergang'!$H$13,'Invoerblad heterogene watergang'!$J$13,IF(A310&lt;='Invoerblad heterogene watergang'!$H$14,'Invoerblad heterogene watergang'!$J$14,IF(A310&lt;='Invoerblad heterogene watergang'!$H$15,'Invoerblad heterogene watergang'!$J$15,IF(A310&lt;='Invoerblad heterogene watergang'!$H$16,'Invoerblad heterogene watergang'!$J$16,IF(A310&lt;='Invoerblad heterogene watergang'!$H$17,'Invoerblad heterogene watergang'!$J$17,"")))))))))</f>
        <v>0.2</v>
      </c>
      <c r="C310" s="23" t="str">
        <f>IF(A310&lt;='Invoerblad heterogene watergang'!$H$9,'Invoerblad heterogene watergang'!$K$9,IF(A310&lt;='Invoerblad heterogene watergang'!$H$10,'Invoerblad heterogene watergang'!$K$10,IF(A310&lt;='Invoerblad heterogene watergang'!$H$11,'Invoerblad heterogene watergang'!$K$11,IF(A310&lt;='Invoerblad heterogene watergang'!$H$12,'Invoerblad heterogene watergang'!$K$12,IF(A310&lt;='Invoerblad heterogene watergang'!$H$13,'Invoerblad heterogene watergang'!$K$13,IF(A310&lt;='Invoerblad heterogene watergang'!$H$14,'Invoerblad heterogene watergang'!$K$14,IF(A310&lt;='Invoerblad heterogene watergang'!$H$15,'Invoerblad heterogene watergang'!$K$15,IF(A310&lt;='Invoerblad heterogene watergang'!$H$16,'Invoerblad heterogene watergang'!$K$16,IF(A310&lt;='Invoerblad heterogene watergang'!$H$17,'Invoerblad heterogene watergang'!$K$17,"")))))))))</f>
        <v>100 - Riet</v>
      </c>
      <c r="D310" s="23">
        <f t="shared" si="4"/>
        <v>100</v>
      </c>
      <c r="E310" s="23">
        <f>'Invoerblad heterogene watergang'!$F$9</f>
        <v>1.5</v>
      </c>
      <c r="F310" s="23">
        <f>'Invoerblad heterogene watergang'!$E$9</f>
        <v>1.2</v>
      </c>
      <c r="G310" s="23">
        <f>'Invoerblad heterogene watergang'!$B$9</f>
        <v>1.2</v>
      </c>
      <c r="H310" s="23">
        <f>'Invoerblad heterogene watergang'!$C$9</f>
        <v>1</v>
      </c>
      <c r="I310" s="23">
        <f>IF(B310="","",IF(A310&lt;='Invoerblad heterogene watergang'!$H$9,'Invoerblad heterogene watergang'!$N$9,IF(A310&lt;='Invoerblad heterogene watergang'!$H$10,'Invoerblad heterogene watergang'!$N$10,IF(A310&lt;='Invoerblad heterogene watergang'!$H$11,'Invoerblad heterogene watergang'!$N$11,IF(A310&lt;='Invoerblad heterogene watergang'!$H$12,'Invoerblad heterogene watergang'!$N$12,IF(A310&lt;='Invoerblad heterogene watergang'!$H$13,'Invoerblad heterogene watergang'!$N$13,IF(A310&lt;='Invoerblad heterogene watergang'!$H$14,'Invoerblad heterogene watergang'!$N$14,IF(A310&lt;='Invoerblad heterogene watergang'!$H$15,'Invoerblad heterogene watergang'!$N$15,IF(A310&lt;='Invoerblad heterogene watergang'!$H$16,'Invoerblad heterogene watergang'!$N$16,IF(A310&lt;='Invoerblad heterogene watergang'!$H$17,'Invoerblad heterogene watergang'!$N$17,""))))))))))</f>
        <v>0</v>
      </c>
      <c r="J310" s="23" t="str">
        <f>IF(A310&lt;='Invoerblad heterogene watergang'!$H$9,'Invoerblad heterogene watergang'!$O$9,IF(A310&lt;='Invoerblad heterogene watergang'!$H$10,'Invoerblad heterogene watergang'!$O$10,IF(A310&lt;='Invoerblad heterogene watergang'!$H$11,'Invoerblad heterogene watergang'!$O$11,IF(A310&lt;='Invoerblad heterogene watergang'!$H$12,'Invoerblad heterogene watergang'!$O$12,IF(A310&lt;='Invoerblad heterogene watergang'!$H$13,'Invoerblad heterogene watergang'!$O$13,IF(A310&lt;='Invoerblad heterogene watergang'!$H$14,'Invoerblad heterogene watergang'!$O$14,IF(A310&lt;='Invoerblad heterogene watergang'!$H$15,'Invoerblad heterogene watergang'!$O$15,IF(A310&lt;='Invoerblad heterogene watergang'!$H$16,'Invoerblad heterogene watergang'!$O$16,IF(A310&lt;='Invoerblad heterogene watergang'!$H$17,'Invoerblad heterogene watergang'!$O$17,"")))))))))</f>
        <v>Nee</v>
      </c>
      <c r="K310" s="23">
        <f>(IF(A310&lt;='Invoerblad heterogene watergang'!$H$9,'Invoerblad heterogene watergang'!$L$9,IF(A310&lt;='Invoerblad heterogene watergang'!$H$10,'Invoerblad heterogene watergang'!$L$10,IF(A310&lt;='Invoerblad heterogene watergang'!$H$11,'Invoerblad heterogene watergang'!$L$11,IF(A310&lt;='Invoerblad heterogene watergang'!$H$12,'Invoerblad heterogene watergang'!$L$12,IF(A310&lt;='Invoerblad heterogene watergang'!$H$13,'Invoerblad heterogene watergang'!$L$13,IF(A310&lt;='Invoerblad heterogene watergang'!$H$14,'Invoerblad heterogene watergang'!$L$14,IF(A310&lt;='Invoerblad heterogene watergang'!$H$15,'Invoerblad heterogene watergang'!$L$15,IF(A310&lt;='Invoerblad heterogene watergang'!$H$16,'Invoerblad heterogene watergang'!$L$16,IF(A310&lt;='Invoerblad heterogene watergang'!$H$17,'Invoerblad heterogene watergang'!$L$17,""))))))))))</f>
        <v>50</v>
      </c>
      <c r="L310" s="23" t="str">
        <f>(IF(A310&lt;='Invoerblad heterogene watergang'!$H$9,'Invoerblad heterogene watergang'!$M$9,IF(A310&lt;='Invoerblad heterogene watergang'!$H$10,'Invoerblad heterogene watergang'!$M$10,IF(A310&lt;='Invoerblad heterogene watergang'!$H$11,'Invoerblad heterogene watergang'!$M$11,IF(A310&lt;='Invoerblad heterogene watergang'!$H$12,'Invoerblad heterogene watergang'!$M$12,IF(A310&lt;='Invoerblad heterogene watergang'!$H$13,'Invoerblad heterogene watergang'!$M$13,IF(A310&lt;='Invoerblad heterogene watergang'!$H$14,'Invoerblad heterogene watergang'!$M$14,IF(A310&lt;='Invoerblad heterogene watergang'!$H$15,'Invoerblad heterogene watergang'!$M$15,IF(A310&lt;='Invoerblad heterogene watergang'!$H$16,'Invoerblad heterogene watergang'!$M$16,IF(A310&lt;='Invoerblad heterogene watergang'!$H$17,'Invoerblad heterogene watergang'!$M$17,""))))))))))</f>
        <v>Begroeiing volgt bodemverloop</v>
      </c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67"/>
      <c r="AD310" s="23"/>
      <c r="AE310" s="23"/>
    </row>
    <row r="311" spans="1:31" s="103" customFormat="1" x14ac:dyDescent="0.35">
      <c r="A311" s="24">
        <f>IF(A310="","",IF((A310+1)&gt;MAX('Invoerblad heterogene watergang'!$H$9:$H$17),"",'Uitgebreide invoer'!A310+(MAX('Invoerblad heterogene watergang'!$H$9:$H$17)/1000)))</f>
        <v>214.89999999999895</v>
      </c>
      <c r="B311" s="23">
        <f>IF(A311&lt;='Invoerblad heterogene watergang'!$H$9,'Invoerblad heterogene watergang'!$J$9,IF(A311&lt;='Invoerblad heterogene watergang'!$H$10,'Invoerblad heterogene watergang'!$J$10,IF(A311&lt;='Invoerblad heterogene watergang'!$H$11,'Invoerblad heterogene watergang'!$J$11,IF(A311&lt;='Invoerblad heterogene watergang'!$H$12,'Invoerblad heterogene watergang'!$J$12,IF(A311&lt;='Invoerblad heterogene watergang'!$H$13,'Invoerblad heterogene watergang'!$J$13,IF(A311&lt;='Invoerblad heterogene watergang'!$H$14,'Invoerblad heterogene watergang'!$J$14,IF(A311&lt;='Invoerblad heterogene watergang'!$H$15,'Invoerblad heterogene watergang'!$J$15,IF(A311&lt;='Invoerblad heterogene watergang'!$H$16,'Invoerblad heterogene watergang'!$J$16,IF(A311&lt;='Invoerblad heterogene watergang'!$H$17,'Invoerblad heterogene watergang'!$J$17,"")))))))))</f>
        <v>0.2</v>
      </c>
      <c r="C311" s="23" t="str">
        <f>IF(A311&lt;='Invoerblad heterogene watergang'!$H$9,'Invoerblad heterogene watergang'!$K$9,IF(A311&lt;='Invoerblad heterogene watergang'!$H$10,'Invoerblad heterogene watergang'!$K$10,IF(A311&lt;='Invoerblad heterogene watergang'!$H$11,'Invoerblad heterogene watergang'!$K$11,IF(A311&lt;='Invoerblad heterogene watergang'!$H$12,'Invoerblad heterogene watergang'!$K$12,IF(A311&lt;='Invoerblad heterogene watergang'!$H$13,'Invoerblad heterogene watergang'!$K$13,IF(A311&lt;='Invoerblad heterogene watergang'!$H$14,'Invoerblad heterogene watergang'!$K$14,IF(A311&lt;='Invoerblad heterogene watergang'!$H$15,'Invoerblad heterogene watergang'!$K$15,IF(A311&lt;='Invoerblad heterogene watergang'!$H$16,'Invoerblad heterogene watergang'!$K$16,IF(A311&lt;='Invoerblad heterogene watergang'!$H$17,'Invoerblad heterogene watergang'!$K$17,"")))))))))</f>
        <v>100 - Riet</v>
      </c>
      <c r="D311" s="23">
        <f t="shared" si="4"/>
        <v>100</v>
      </c>
      <c r="E311" s="23">
        <f>'Invoerblad heterogene watergang'!$F$9</f>
        <v>1.5</v>
      </c>
      <c r="F311" s="23">
        <f>'Invoerblad heterogene watergang'!$E$9</f>
        <v>1.2</v>
      </c>
      <c r="G311" s="23">
        <f>'Invoerblad heterogene watergang'!$B$9</f>
        <v>1.2</v>
      </c>
      <c r="H311" s="23">
        <f>'Invoerblad heterogene watergang'!$C$9</f>
        <v>1</v>
      </c>
      <c r="I311" s="23">
        <f>IF(B311="","",IF(A311&lt;='Invoerblad heterogene watergang'!$H$9,'Invoerblad heterogene watergang'!$N$9,IF(A311&lt;='Invoerblad heterogene watergang'!$H$10,'Invoerblad heterogene watergang'!$N$10,IF(A311&lt;='Invoerblad heterogene watergang'!$H$11,'Invoerblad heterogene watergang'!$N$11,IF(A311&lt;='Invoerblad heterogene watergang'!$H$12,'Invoerblad heterogene watergang'!$N$12,IF(A311&lt;='Invoerblad heterogene watergang'!$H$13,'Invoerblad heterogene watergang'!$N$13,IF(A311&lt;='Invoerblad heterogene watergang'!$H$14,'Invoerblad heterogene watergang'!$N$14,IF(A311&lt;='Invoerblad heterogene watergang'!$H$15,'Invoerblad heterogene watergang'!$N$15,IF(A311&lt;='Invoerblad heterogene watergang'!$H$16,'Invoerblad heterogene watergang'!$N$16,IF(A311&lt;='Invoerblad heterogene watergang'!$H$17,'Invoerblad heterogene watergang'!$N$17,""))))))))))</f>
        <v>0</v>
      </c>
      <c r="J311" s="23" t="str">
        <f>IF(A311&lt;='Invoerblad heterogene watergang'!$H$9,'Invoerblad heterogene watergang'!$O$9,IF(A311&lt;='Invoerblad heterogene watergang'!$H$10,'Invoerblad heterogene watergang'!$O$10,IF(A311&lt;='Invoerblad heterogene watergang'!$H$11,'Invoerblad heterogene watergang'!$O$11,IF(A311&lt;='Invoerblad heterogene watergang'!$H$12,'Invoerblad heterogene watergang'!$O$12,IF(A311&lt;='Invoerblad heterogene watergang'!$H$13,'Invoerblad heterogene watergang'!$O$13,IF(A311&lt;='Invoerblad heterogene watergang'!$H$14,'Invoerblad heterogene watergang'!$O$14,IF(A311&lt;='Invoerblad heterogene watergang'!$H$15,'Invoerblad heterogene watergang'!$O$15,IF(A311&lt;='Invoerblad heterogene watergang'!$H$16,'Invoerblad heterogene watergang'!$O$16,IF(A311&lt;='Invoerblad heterogene watergang'!$H$17,'Invoerblad heterogene watergang'!$O$17,"")))))))))</f>
        <v>Nee</v>
      </c>
      <c r="K311" s="23">
        <f>(IF(A311&lt;='Invoerblad heterogene watergang'!$H$9,'Invoerblad heterogene watergang'!$L$9,IF(A311&lt;='Invoerblad heterogene watergang'!$H$10,'Invoerblad heterogene watergang'!$L$10,IF(A311&lt;='Invoerblad heterogene watergang'!$H$11,'Invoerblad heterogene watergang'!$L$11,IF(A311&lt;='Invoerblad heterogene watergang'!$H$12,'Invoerblad heterogene watergang'!$L$12,IF(A311&lt;='Invoerblad heterogene watergang'!$H$13,'Invoerblad heterogene watergang'!$L$13,IF(A311&lt;='Invoerblad heterogene watergang'!$H$14,'Invoerblad heterogene watergang'!$L$14,IF(A311&lt;='Invoerblad heterogene watergang'!$H$15,'Invoerblad heterogene watergang'!$L$15,IF(A311&lt;='Invoerblad heterogene watergang'!$H$16,'Invoerblad heterogene watergang'!$L$16,IF(A311&lt;='Invoerblad heterogene watergang'!$H$17,'Invoerblad heterogene watergang'!$L$17,""))))))))))</f>
        <v>50</v>
      </c>
      <c r="L311" s="23" t="str">
        <f>(IF(A311&lt;='Invoerblad heterogene watergang'!$H$9,'Invoerblad heterogene watergang'!$M$9,IF(A311&lt;='Invoerblad heterogene watergang'!$H$10,'Invoerblad heterogene watergang'!$M$10,IF(A311&lt;='Invoerblad heterogene watergang'!$H$11,'Invoerblad heterogene watergang'!$M$11,IF(A311&lt;='Invoerblad heterogene watergang'!$H$12,'Invoerblad heterogene watergang'!$M$12,IF(A311&lt;='Invoerblad heterogene watergang'!$H$13,'Invoerblad heterogene watergang'!$M$13,IF(A311&lt;='Invoerblad heterogene watergang'!$H$14,'Invoerblad heterogene watergang'!$M$14,IF(A311&lt;='Invoerblad heterogene watergang'!$H$15,'Invoerblad heterogene watergang'!$M$15,IF(A311&lt;='Invoerblad heterogene watergang'!$H$16,'Invoerblad heterogene watergang'!$M$16,IF(A311&lt;='Invoerblad heterogene watergang'!$H$17,'Invoerblad heterogene watergang'!$M$17,""))))))))))</f>
        <v>Begroeiing volgt bodemverloop</v>
      </c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67"/>
      <c r="AD311" s="23"/>
      <c r="AE311" s="23"/>
    </row>
    <row r="312" spans="1:31" s="103" customFormat="1" x14ac:dyDescent="0.35">
      <c r="A312" s="24">
        <f>IF(A311="","",IF((A311+1)&gt;MAX('Invoerblad heterogene watergang'!$H$9:$H$17),"",'Uitgebreide invoer'!A311+(MAX('Invoerblad heterogene watergang'!$H$9:$H$17)/1000)))</f>
        <v>215.59999999999894</v>
      </c>
      <c r="B312" s="23">
        <f>IF(A312&lt;='Invoerblad heterogene watergang'!$H$9,'Invoerblad heterogene watergang'!$J$9,IF(A312&lt;='Invoerblad heterogene watergang'!$H$10,'Invoerblad heterogene watergang'!$J$10,IF(A312&lt;='Invoerblad heterogene watergang'!$H$11,'Invoerblad heterogene watergang'!$J$11,IF(A312&lt;='Invoerblad heterogene watergang'!$H$12,'Invoerblad heterogene watergang'!$J$12,IF(A312&lt;='Invoerblad heterogene watergang'!$H$13,'Invoerblad heterogene watergang'!$J$13,IF(A312&lt;='Invoerblad heterogene watergang'!$H$14,'Invoerblad heterogene watergang'!$J$14,IF(A312&lt;='Invoerblad heterogene watergang'!$H$15,'Invoerblad heterogene watergang'!$J$15,IF(A312&lt;='Invoerblad heterogene watergang'!$H$16,'Invoerblad heterogene watergang'!$J$16,IF(A312&lt;='Invoerblad heterogene watergang'!$H$17,'Invoerblad heterogene watergang'!$J$17,"")))))))))</f>
        <v>0.2</v>
      </c>
      <c r="C312" s="23" t="str">
        <f>IF(A312&lt;='Invoerblad heterogene watergang'!$H$9,'Invoerblad heterogene watergang'!$K$9,IF(A312&lt;='Invoerblad heterogene watergang'!$H$10,'Invoerblad heterogene watergang'!$K$10,IF(A312&lt;='Invoerblad heterogene watergang'!$H$11,'Invoerblad heterogene watergang'!$K$11,IF(A312&lt;='Invoerblad heterogene watergang'!$H$12,'Invoerblad heterogene watergang'!$K$12,IF(A312&lt;='Invoerblad heterogene watergang'!$H$13,'Invoerblad heterogene watergang'!$K$13,IF(A312&lt;='Invoerblad heterogene watergang'!$H$14,'Invoerblad heterogene watergang'!$K$14,IF(A312&lt;='Invoerblad heterogene watergang'!$H$15,'Invoerblad heterogene watergang'!$K$15,IF(A312&lt;='Invoerblad heterogene watergang'!$H$16,'Invoerblad heterogene watergang'!$K$16,IF(A312&lt;='Invoerblad heterogene watergang'!$H$17,'Invoerblad heterogene watergang'!$K$17,"")))))))))</f>
        <v>100 - Riet</v>
      </c>
      <c r="D312" s="23">
        <f t="shared" si="4"/>
        <v>100</v>
      </c>
      <c r="E312" s="23">
        <f>'Invoerblad heterogene watergang'!$F$9</f>
        <v>1.5</v>
      </c>
      <c r="F312" s="23">
        <f>'Invoerblad heterogene watergang'!$E$9</f>
        <v>1.2</v>
      </c>
      <c r="G312" s="23">
        <f>'Invoerblad heterogene watergang'!$B$9</f>
        <v>1.2</v>
      </c>
      <c r="H312" s="23">
        <f>'Invoerblad heterogene watergang'!$C$9</f>
        <v>1</v>
      </c>
      <c r="I312" s="23">
        <f>IF(B312="","",IF(A312&lt;='Invoerblad heterogene watergang'!$H$9,'Invoerblad heterogene watergang'!$N$9,IF(A312&lt;='Invoerblad heterogene watergang'!$H$10,'Invoerblad heterogene watergang'!$N$10,IF(A312&lt;='Invoerblad heterogene watergang'!$H$11,'Invoerblad heterogene watergang'!$N$11,IF(A312&lt;='Invoerblad heterogene watergang'!$H$12,'Invoerblad heterogene watergang'!$N$12,IF(A312&lt;='Invoerblad heterogene watergang'!$H$13,'Invoerblad heterogene watergang'!$N$13,IF(A312&lt;='Invoerblad heterogene watergang'!$H$14,'Invoerblad heterogene watergang'!$N$14,IF(A312&lt;='Invoerblad heterogene watergang'!$H$15,'Invoerblad heterogene watergang'!$N$15,IF(A312&lt;='Invoerblad heterogene watergang'!$H$16,'Invoerblad heterogene watergang'!$N$16,IF(A312&lt;='Invoerblad heterogene watergang'!$H$17,'Invoerblad heterogene watergang'!$N$17,""))))))))))</f>
        <v>0</v>
      </c>
      <c r="J312" s="23" t="str">
        <f>IF(A312&lt;='Invoerblad heterogene watergang'!$H$9,'Invoerblad heterogene watergang'!$O$9,IF(A312&lt;='Invoerblad heterogene watergang'!$H$10,'Invoerblad heterogene watergang'!$O$10,IF(A312&lt;='Invoerblad heterogene watergang'!$H$11,'Invoerblad heterogene watergang'!$O$11,IF(A312&lt;='Invoerblad heterogene watergang'!$H$12,'Invoerblad heterogene watergang'!$O$12,IF(A312&lt;='Invoerblad heterogene watergang'!$H$13,'Invoerblad heterogene watergang'!$O$13,IF(A312&lt;='Invoerblad heterogene watergang'!$H$14,'Invoerblad heterogene watergang'!$O$14,IF(A312&lt;='Invoerblad heterogene watergang'!$H$15,'Invoerblad heterogene watergang'!$O$15,IF(A312&lt;='Invoerblad heterogene watergang'!$H$16,'Invoerblad heterogene watergang'!$O$16,IF(A312&lt;='Invoerblad heterogene watergang'!$H$17,'Invoerblad heterogene watergang'!$O$17,"")))))))))</f>
        <v>Nee</v>
      </c>
      <c r="K312" s="23">
        <f>(IF(A312&lt;='Invoerblad heterogene watergang'!$H$9,'Invoerblad heterogene watergang'!$L$9,IF(A312&lt;='Invoerblad heterogene watergang'!$H$10,'Invoerblad heterogene watergang'!$L$10,IF(A312&lt;='Invoerblad heterogene watergang'!$H$11,'Invoerblad heterogene watergang'!$L$11,IF(A312&lt;='Invoerblad heterogene watergang'!$H$12,'Invoerblad heterogene watergang'!$L$12,IF(A312&lt;='Invoerblad heterogene watergang'!$H$13,'Invoerblad heterogene watergang'!$L$13,IF(A312&lt;='Invoerblad heterogene watergang'!$H$14,'Invoerblad heterogene watergang'!$L$14,IF(A312&lt;='Invoerblad heterogene watergang'!$H$15,'Invoerblad heterogene watergang'!$L$15,IF(A312&lt;='Invoerblad heterogene watergang'!$H$16,'Invoerblad heterogene watergang'!$L$16,IF(A312&lt;='Invoerblad heterogene watergang'!$H$17,'Invoerblad heterogene watergang'!$L$17,""))))))))))</f>
        <v>50</v>
      </c>
      <c r="L312" s="23" t="str">
        <f>(IF(A312&lt;='Invoerblad heterogene watergang'!$H$9,'Invoerblad heterogene watergang'!$M$9,IF(A312&lt;='Invoerblad heterogene watergang'!$H$10,'Invoerblad heterogene watergang'!$M$10,IF(A312&lt;='Invoerblad heterogene watergang'!$H$11,'Invoerblad heterogene watergang'!$M$11,IF(A312&lt;='Invoerblad heterogene watergang'!$H$12,'Invoerblad heterogene watergang'!$M$12,IF(A312&lt;='Invoerblad heterogene watergang'!$H$13,'Invoerblad heterogene watergang'!$M$13,IF(A312&lt;='Invoerblad heterogene watergang'!$H$14,'Invoerblad heterogene watergang'!$M$14,IF(A312&lt;='Invoerblad heterogene watergang'!$H$15,'Invoerblad heterogene watergang'!$M$15,IF(A312&lt;='Invoerblad heterogene watergang'!$H$16,'Invoerblad heterogene watergang'!$M$16,IF(A312&lt;='Invoerblad heterogene watergang'!$H$17,'Invoerblad heterogene watergang'!$M$17,""))))))))))</f>
        <v>Begroeiing volgt bodemverloop</v>
      </c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67"/>
      <c r="AD312" s="23"/>
      <c r="AE312" s="23"/>
    </row>
    <row r="313" spans="1:31" s="103" customFormat="1" x14ac:dyDescent="0.35">
      <c r="A313" s="24">
        <f>IF(A312="","",IF((A312+1)&gt;MAX('Invoerblad heterogene watergang'!$H$9:$H$17),"",'Uitgebreide invoer'!A312+(MAX('Invoerblad heterogene watergang'!$H$9:$H$17)/1000)))</f>
        <v>216.29999999999893</v>
      </c>
      <c r="B313" s="23">
        <f>IF(A313&lt;='Invoerblad heterogene watergang'!$H$9,'Invoerblad heterogene watergang'!$J$9,IF(A313&lt;='Invoerblad heterogene watergang'!$H$10,'Invoerblad heterogene watergang'!$J$10,IF(A313&lt;='Invoerblad heterogene watergang'!$H$11,'Invoerblad heterogene watergang'!$J$11,IF(A313&lt;='Invoerblad heterogene watergang'!$H$12,'Invoerblad heterogene watergang'!$J$12,IF(A313&lt;='Invoerblad heterogene watergang'!$H$13,'Invoerblad heterogene watergang'!$J$13,IF(A313&lt;='Invoerblad heterogene watergang'!$H$14,'Invoerblad heterogene watergang'!$J$14,IF(A313&lt;='Invoerblad heterogene watergang'!$H$15,'Invoerblad heterogene watergang'!$J$15,IF(A313&lt;='Invoerblad heterogene watergang'!$H$16,'Invoerblad heterogene watergang'!$J$16,IF(A313&lt;='Invoerblad heterogene watergang'!$H$17,'Invoerblad heterogene watergang'!$J$17,"")))))))))</f>
        <v>0.2</v>
      </c>
      <c r="C313" s="23" t="str">
        <f>IF(A313&lt;='Invoerblad heterogene watergang'!$H$9,'Invoerblad heterogene watergang'!$K$9,IF(A313&lt;='Invoerblad heterogene watergang'!$H$10,'Invoerblad heterogene watergang'!$K$10,IF(A313&lt;='Invoerblad heterogene watergang'!$H$11,'Invoerblad heterogene watergang'!$K$11,IF(A313&lt;='Invoerblad heterogene watergang'!$H$12,'Invoerblad heterogene watergang'!$K$12,IF(A313&lt;='Invoerblad heterogene watergang'!$H$13,'Invoerblad heterogene watergang'!$K$13,IF(A313&lt;='Invoerblad heterogene watergang'!$H$14,'Invoerblad heterogene watergang'!$K$14,IF(A313&lt;='Invoerblad heterogene watergang'!$H$15,'Invoerblad heterogene watergang'!$K$15,IF(A313&lt;='Invoerblad heterogene watergang'!$H$16,'Invoerblad heterogene watergang'!$K$16,IF(A313&lt;='Invoerblad heterogene watergang'!$H$17,'Invoerblad heterogene watergang'!$K$17,"")))))))))</f>
        <v>100 - Riet</v>
      </c>
      <c r="D313" s="23">
        <f t="shared" si="4"/>
        <v>100</v>
      </c>
      <c r="E313" s="23">
        <f>'Invoerblad heterogene watergang'!$F$9</f>
        <v>1.5</v>
      </c>
      <c r="F313" s="23">
        <f>'Invoerblad heterogene watergang'!$E$9</f>
        <v>1.2</v>
      </c>
      <c r="G313" s="23">
        <f>'Invoerblad heterogene watergang'!$B$9</f>
        <v>1.2</v>
      </c>
      <c r="H313" s="23">
        <f>'Invoerblad heterogene watergang'!$C$9</f>
        <v>1</v>
      </c>
      <c r="I313" s="23">
        <f>IF(B313="","",IF(A313&lt;='Invoerblad heterogene watergang'!$H$9,'Invoerblad heterogene watergang'!$N$9,IF(A313&lt;='Invoerblad heterogene watergang'!$H$10,'Invoerblad heterogene watergang'!$N$10,IF(A313&lt;='Invoerblad heterogene watergang'!$H$11,'Invoerblad heterogene watergang'!$N$11,IF(A313&lt;='Invoerblad heterogene watergang'!$H$12,'Invoerblad heterogene watergang'!$N$12,IF(A313&lt;='Invoerblad heterogene watergang'!$H$13,'Invoerblad heterogene watergang'!$N$13,IF(A313&lt;='Invoerblad heterogene watergang'!$H$14,'Invoerblad heterogene watergang'!$N$14,IF(A313&lt;='Invoerblad heterogene watergang'!$H$15,'Invoerblad heterogene watergang'!$N$15,IF(A313&lt;='Invoerblad heterogene watergang'!$H$16,'Invoerblad heterogene watergang'!$N$16,IF(A313&lt;='Invoerblad heterogene watergang'!$H$17,'Invoerblad heterogene watergang'!$N$17,""))))))))))</f>
        <v>0</v>
      </c>
      <c r="J313" s="23" t="str">
        <f>IF(A313&lt;='Invoerblad heterogene watergang'!$H$9,'Invoerblad heterogene watergang'!$O$9,IF(A313&lt;='Invoerblad heterogene watergang'!$H$10,'Invoerblad heterogene watergang'!$O$10,IF(A313&lt;='Invoerblad heterogene watergang'!$H$11,'Invoerblad heterogene watergang'!$O$11,IF(A313&lt;='Invoerblad heterogene watergang'!$H$12,'Invoerblad heterogene watergang'!$O$12,IF(A313&lt;='Invoerblad heterogene watergang'!$H$13,'Invoerblad heterogene watergang'!$O$13,IF(A313&lt;='Invoerblad heterogene watergang'!$H$14,'Invoerblad heterogene watergang'!$O$14,IF(A313&lt;='Invoerblad heterogene watergang'!$H$15,'Invoerblad heterogene watergang'!$O$15,IF(A313&lt;='Invoerblad heterogene watergang'!$H$16,'Invoerblad heterogene watergang'!$O$16,IF(A313&lt;='Invoerblad heterogene watergang'!$H$17,'Invoerblad heterogene watergang'!$O$17,"")))))))))</f>
        <v>Nee</v>
      </c>
      <c r="K313" s="23">
        <f>(IF(A313&lt;='Invoerblad heterogene watergang'!$H$9,'Invoerblad heterogene watergang'!$L$9,IF(A313&lt;='Invoerblad heterogene watergang'!$H$10,'Invoerblad heterogene watergang'!$L$10,IF(A313&lt;='Invoerblad heterogene watergang'!$H$11,'Invoerblad heterogene watergang'!$L$11,IF(A313&lt;='Invoerblad heterogene watergang'!$H$12,'Invoerblad heterogene watergang'!$L$12,IF(A313&lt;='Invoerblad heterogene watergang'!$H$13,'Invoerblad heterogene watergang'!$L$13,IF(A313&lt;='Invoerblad heterogene watergang'!$H$14,'Invoerblad heterogene watergang'!$L$14,IF(A313&lt;='Invoerblad heterogene watergang'!$H$15,'Invoerblad heterogene watergang'!$L$15,IF(A313&lt;='Invoerblad heterogene watergang'!$H$16,'Invoerblad heterogene watergang'!$L$16,IF(A313&lt;='Invoerblad heterogene watergang'!$H$17,'Invoerblad heterogene watergang'!$L$17,""))))))))))</f>
        <v>50</v>
      </c>
      <c r="L313" s="23" t="str">
        <f>(IF(A313&lt;='Invoerblad heterogene watergang'!$H$9,'Invoerblad heterogene watergang'!$M$9,IF(A313&lt;='Invoerblad heterogene watergang'!$H$10,'Invoerblad heterogene watergang'!$M$10,IF(A313&lt;='Invoerblad heterogene watergang'!$H$11,'Invoerblad heterogene watergang'!$M$11,IF(A313&lt;='Invoerblad heterogene watergang'!$H$12,'Invoerblad heterogene watergang'!$M$12,IF(A313&lt;='Invoerblad heterogene watergang'!$H$13,'Invoerblad heterogene watergang'!$M$13,IF(A313&lt;='Invoerblad heterogene watergang'!$H$14,'Invoerblad heterogene watergang'!$M$14,IF(A313&lt;='Invoerblad heterogene watergang'!$H$15,'Invoerblad heterogene watergang'!$M$15,IF(A313&lt;='Invoerblad heterogene watergang'!$H$16,'Invoerblad heterogene watergang'!$M$16,IF(A313&lt;='Invoerblad heterogene watergang'!$H$17,'Invoerblad heterogene watergang'!$M$17,""))))))))))</f>
        <v>Begroeiing volgt bodemverloop</v>
      </c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67"/>
      <c r="AD313" s="23"/>
      <c r="AE313" s="23"/>
    </row>
    <row r="314" spans="1:31" s="103" customFormat="1" x14ac:dyDescent="0.35">
      <c r="A314" s="24">
        <f>IF(A313="","",IF((A313+1)&gt;MAX('Invoerblad heterogene watergang'!$H$9:$H$17),"",'Uitgebreide invoer'!A313+(MAX('Invoerblad heterogene watergang'!$H$9:$H$17)/1000)))</f>
        <v>216.99999999999892</v>
      </c>
      <c r="B314" s="23">
        <f>IF(A314&lt;='Invoerblad heterogene watergang'!$H$9,'Invoerblad heterogene watergang'!$J$9,IF(A314&lt;='Invoerblad heterogene watergang'!$H$10,'Invoerblad heterogene watergang'!$J$10,IF(A314&lt;='Invoerblad heterogene watergang'!$H$11,'Invoerblad heterogene watergang'!$J$11,IF(A314&lt;='Invoerblad heterogene watergang'!$H$12,'Invoerblad heterogene watergang'!$J$12,IF(A314&lt;='Invoerblad heterogene watergang'!$H$13,'Invoerblad heterogene watergang'!$J$13,IF(A314&lt;='Invoerblad heterogene watergang'!$H$14,'Invoerblad heterogene watergang'!$J$14,IF(A314&lt;='Invoerblad heterogene watergang'!$H$15,'Invoerblad heterogene watergang'!$J$15,IF(A314&lt;='Invoerblad heterogene watergang'!$H$16,'Invoerblad heterogene watergang'!$J$16,IF(A314&lt;='Invoerblad heterogene watergang'!$H$17,'Invoerblad heterogene watergang'!$J$17,"")))))))))</f>
        <v>0.2</v>
      </c>
      <c r="C314" s="23" t="str">
        <f>IF(A314&lt;='Invoerblad heterogene watergang'!$H$9,'Invoerblad heterogene watergang'!$K$9,IF(A314&lt;='Invoerblad heterogene watergang'!$H$10,'Invoerblad heterogene watergang'!$K$10,IF(A314&lt;='Invoerblad heterogene watergang'!$H$11,'Invoerblad heterogene watergang'!$K$11,IF(A314&lt;='Invoerblad heterogene watergang'!$H$12,'Invoerblad heterogene watergang'!$K$12,IF(A314&lt;='Invoerblad heterogene watergang'!$H$13,'Invoerblad heterogene watergang'!$K$13,IF(A314&lt;='Invoerblad heterogene watergang'!$H$14,'Invoerblad heterogene watergang'!$K$14,IF(A314&lt;='Invoerblad heterogene watergang'!$H$15,'Invoerblad heterogene watergang'!$K$15,IF(A314&lt;='Invoerblad heterogene watergang'!$H$16,'Invoerblad heterogene watergang'!$K$16,IF(A314&lt;='Invoerblad heterogene watergang'!$H$17,'Invoerblad heterogene watergang'!$K$17,"")))))))))</f>
        <v>100 - Riet</v>
      </c>
      <c r="D314" s="23">
        <f t="shared" si="4"/>
        <v>100</v>
      </c>
      <c r="E314" s="23">
        <f>'Invoerblad heterogene watergang'!$F$9</f>
        <v>1.5</v>
      </c>
      <c r="F314" s="23">
        <f>'Invoerblad heterogene watergang'!$E$9</f>
        <v>1.2</v>
      </c>
      <c r="G314" s="23">
        <f>'Invoerblad heterogene watergang'!$B$9</f>
        <v>1.2</v>
      </c>
      <c r="H314" s="23">
        <f>'Invoerblad heterogene watergang'!$C$9</f>
        <v>1</v>
      </c>
      <c r="I314" s="23">
        <f>IF(B314="","",IF(A314&lt;='Invoerblad heterogene watergang'!$H$9,'Invoerblad heterogene watergang'!$N$9,IF(A314&lt;='Invoerblad heterogene watergang'!$H$10,'Invoerblad heterogene watergang'!$N$10,IF(A314&lt;='Invoerblad heterogene watergang'!$H$11,'Invoerblad heterogene watergang'!$N$11,IF(A314&lt;='Invoerblad heterogene watergang'!$H$12,'Invoerblad heterogene watergang'!$N$12,IF(A314&lt;='Invoerblad heterogene watergang'!$H$13,'Invoerblad heterogene watergang'!$N$13,IF(A314&lt;='Invoerblad heterogene watergang'!$H$14,'Invoerblad heterogene watergang'!$N$14,IF(A314&lt;='Invoerblad heterogene watergang'!$H$15,'Invoerblad heterogene watergang'!$N$15,IF(A314&lt;='Invoerblad heterogene watergang'!$H$16,'Invoerblad heterogene watergang'!$N$16,IF(A314&lt;='Invoerblad heterogene watergang'!$H$17,'Invoerblad heterogene watergang'!$N$17,""))))))))))</f>
        <v>0</v>
      </c>
      <c r="J314" s="23" t="str">
        <f>IF(A314&lt;='Invoerblad heterogene watergang'!$H$9,'Invoerblad heterogene watergang'!$O$9,IF(A314&lt;='Invoerblad heterogene watergang'!$H$10,'Invoerblad heterogene watergang'!$O$10,IF(A314&lt;='Invoerblad heterogene watergang'!$H$11,'Invoerblad heterogene watergang'!$O$11,IF(A314&lt;='Invoerblad heterogene watergang'!$H$12,'Invoerblad heterogene watergang'!$O$12,IF(A314&lt;='Invoerblad heterogene watergang'!$H$13,'Invoerblad heterogene watergang'!$O$13,IF(A314&lt;='Invoerblad heterogene watergang'!$H$14,'Invoerblad heterogene watergang'!$O$14,IF(A314&lt;='Invoerblad heterogene watergang'!$H$15,'Invoerblad heterogene watergang'!$O$15,IF(A314&lt;='Invoerblad heterogene watergang'!$H$16,'Invoerblad heterogene watergang'!$O$16,IF(A314&lt;='Invoerblad heterogene watergang'!$H$17,'Invoerblad heterogene watergang'!$O$17,"")))))))))</f>
        <v>Nee</v>
      </c>
      <c r="K314" s="23">
        <f>(IF(A314&lt;='Invoerblad heterogene watergang'!$H$9,'Invoerblad heterogene watergang'!$L$9,IF(A314&lt;='Invoerblad heterogene watergang'!$H$10,'Invoerblad heterogene watergang'!$L$10,IF(A314&lt;='Invoerblad heterogene watergang'!$H$11,'Invoerblad heterogene watergang'!$L$11,IF(A314&lt;='Invoerblad heterogene watergang'!$H$12,'Invoerblad heterogene watergang'!$L$12,IF(A314&lt;='Invoerblad heterogene watergang'!$H$13,'Invoerblad heterogene watergang'!$L$13,IF(A314&lt;='Invoerblad heterogene watergang'!$H$14,'Invoerblad heterogene watergang'!$L$14,IF(A314&lt;='Invoerblad heterogene watergang'!$H$15,'Invoerblad heterogene watergang'!$L$15,IF(A314&lt;='Invoerblad heterogene watergang'!$H$16,'Invoerblad heterogene watergang'!$L$16,IF(A314&lt;='Invoerblad heterogene watergang'!$H$17,'Invoerblad heterogene watergang'!$L$17,""))))))))))</f>
        <v>50</v>
      </c>
      <c r="L314" s="23" t="str">
        <f>(IF(A314&lt;='Invoerblad heterogene watergang'!$H$9,'Invoerblad heterogene watergang'!$M$9,IF(A314&lt;='Invoerblad heterogene watergang'!$H$10,'Invoerblad heterogene watergang'!$M$10,IF(A314&lt;='Invoerblad heterogene watergang'!$H$11,'Invoerblad heterogene watergang'!$M$11,IF(A314&lt;='Invoerblad heterogene watergang'!$H$12,'Invoerblad heterogene watergang'!$M$12,IF(A314&lt;='Invoerblad heterogene watergang'!$H$13,'Invoerblad heterogene watergang'!$M$13,IF(A314&lt;='Invoerblad heterogene watergang'!$H$14,'Invoerblad heterogene watergang'!$M$14,IF(A314&lt;='Invoerblad heterogene watergang'!$H$15,'Invoerblad heterogene watergang'!$M$15,IF(A314&lt;='Invoerblad heterogene watergang'!$H$16,'Invoerblad heterogene watergang'!$M$16,IF(A314&lt;='Invoerblad heterogene watergang'!$H$17,'Invoerblad heterogene watergang'!$M$17,""))))))))))</f>
        <v>Begroeiing volgt bodemverloop</v>
      </c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67"/>
      <c r="AD314" s="23"/>
      <c r="AE314" s="23"/>
    </row>
    <row r="315" spans="1:31" s="103" customFormat="1" x14ac:dyDescent="0.35">
      <c r="A315" s="24">
        <f>IF(A314="","",IF((A314+1)&gt;MAX('Invoerblad heterogene watergang'!$H$9:$H$17),"",'Uitgebreide invoer'!A314+(MAX('Invoerblad heterogene watergang'!$H$9:$H$17)/1000)))</f>
        <v>217.69999999999891</v>
      </c>
      <c r="B315" s="23">
        <f>IF(A315&lt;='Invoerblad heterogene watergang'!$H$9,'Invoerblad heterogene watergang'!$J$9,IF(A315&lt;='Invoerblad heterogene watergang'!$H$10,'Invoerblad heterogene watergang'!$J$10,IF(A315&lt;='Invoerblad heterogene watergang'!$H$11,'Invoerblad heterogene watergang'!$J$11,IF(A315&lt;='Invoerblad heterogene watergang'!$H$12,'Invoerblad heterogene watergang'!$J$12,IF(A315&lt;='Invoerblad heterogene watergang'!$H$13,'Invoerblad heterogene watergang'!$J$13,IF(A315&lt;='Invoerblad heterogene watergang'!$H$14,'Invoerblad heterogene watergang'!$J$14,IF(A315&lt;='Invoerblad heterogene watergang'!$H$15,'Invoerblad heterogene watergang'!$J$15,IF(A315&lt;='Invoerblad heterogene watergang'!$H$16,'Invoerblad heterogene watergang'!$J$16,IF(A315&lt;='Invoerblad heterogene watergang'!$H$17,'Invoerblad heterogene watergang'!$J$17,"")))))))))</f>
        <v>0.2</v>
      </c>
      <c r="C315" s="23" t="str">
        <f>IF(A315&lt;='Invoerblad heterogene watergang'!$H$9,'Invoerblad heterogene watergang'!$K$9,IF(A315&lt;='Invoerblad heterogene watergang'!$H$10,'Invoerblad heterogene watergang'!$K$10,IF(A315&lt;='Invoerblad heterogene watergang'!$H$11,'Invoerblad heterogene watergang'!$K$11,IF(A315&lt;='Invoerblad heterogene watergang'!$H$12,'Invoerblad heterogene watergang'!$K$12,IF(A315&lt;='Invoerblad heterogene watergang'!$H$13,'Invoerblad heterogene watergang'!$K$13,IF(A315&lt;='Invoerblad heterogene watergang'!$H$14,'Invoerblad heterogene watergang'!$K$14,IF(A315&lt;='Invoerblad heterogene watergang'!$H$15,'Invoerblad heterogene watergang'!$K$15,IF(A315&lt;='Invoerblad heterogene watergang'!$H$16,'Invoerblad heterogene watergang'!$K$16,IF(A315&lt;='Invoerblad heterogene watergang'!$H$17,'Invoerblad heterogene watergang'!$K$17,"")))))))))</f>
        <v>100 - Riet</v>
      </c>
      <c r="D315" s="23">
        <f t="shared" si="4"/>
        <v>100</v>
      </c>
      <c r="E315" s="23">
        <f>'Invoerblad heterogene watergang'!$F$9</f>
        <v>1.5</v>
      </c>
      <c r="F315" s="23">
        <f>'Invoerblad heterogene watergang'!$E$9</f>
        <v>1.2</v>
      </c>
      <c r="G315" s="23">
        <f>'Invoerblad heterogene watergang'!$B$9</f>
        <v>1.2</v>
      </c>
      <c r="H315" s="23">
        <f>'Invoerblad heterogene watergang'!$C$9</f>
        <v>1</v>
      </c>
      <c r="I315" s="23">
        <f>IF(B315="","",IF(A315&lt;='Invoerblad heterogene watergang'!$H$9,'Invoerblad heterogene watergang'!$N$9,IF(A315&lt;='Invoerblad heterogene watergang'!$H$10,'Invoerblad heterogene watergang'!$N$10,IF(A315&lt;='Invoerblad heterogene watergang'!$H$11,'Invoerblad heterogene watergang'!$N$11,IF(A315&lt;='Invoerblad heterogene watergang'!$H$12,'Invoerblad heterogene watergang'!$N$12,IF(A315&lt;='Invoerblad heterogene watergang'!$H$13,'Invoerblad heterogene watergang'!$N$13,IF(A315&lt;='Invoerblad heterogene watergang'!$H$14,'Invoerblad heterogene watergang'!$N$14,IF(A315&lt;='Invoerblad heterogene watergang'!$H$15,'Invoerblad heterogene watergang'!$N$15,IF(A315&lt;='Invoerblad heterogene watergang'!$H$16,'Invoerblad heterogene watergang'!$N$16,IF(A315&lt;='Invoerblad heterogene watergang'!$H$17,'Invoerblad heterogene watergang'!$N$17,""))))))))))</f>
        <v>0</v>
      </c>
      <c r="J315" s="23" t="str">
        <f>IF(A315&lt;='Invoerblad heterogene watergang'!$H$9,'Invoerblad heterogene watergang'!$O$9,IF(A315&lt;='Invoerblad heterogene watergang'!$H$10,'Invoerblad heterogene watergang'!$O$10,IF(A315&lt;='Invoerblad heterogene watergang'!$H$11,'Invoerblad heterogene watergang'!$O$11,IF(A315&lt;='Invoerblad heterogene watergang'!$H$12,'Invoerblad heterogene watergang'!$O$12,IF(A315&lt;='Invoerblad heterogene watergang'!$H$13,'Invoerblad heterogene watergang'!$O$13,IF(A315&lt;='Invoerblad heterogene watergang'!$H$14,'Invoerblad heterogene watergang'!$O$14,IF(A315&lt;='Invoerblad heterogene watergang'!$H$15,'Invoerblad heterogene watergang'!$O$15,IF(A315&lt;='Invoerblad heterogene watergang'!$H$16,'Invoerblad heterogene watergang'!$O$16,IF(A315&lt;='Invoerblad heterogene watergang'!$H$17,'Invoerblad heterogene watergang'!$O$17,"")))))))))</f>
        <v>Nee</v>
      </c>
      <c r="K315" s="23">
        <f>(IF(A315&lt;='Invoerblad heterogene watergang'!$H$9,'Invoerblad heterogene watergang'!$L$9,IF(A315&lt;='Invoerblad heterogene watergang'!$H$10,'Invoerblad heterogene watergang'!$L$10,IF(A315&lt;='Invoerblad heterogene watergang'!$H$11,'Invoerblad heterogene watergang'!$L$11,IF(A315&lt;='Invoerblad heterogene watergang'!$H$12,'Invoerblad heterogene watergang'!$L$12,IF(A315&lt;='Invoerblad heterogene watergang'!$H$13,'Invoerblad heterogene watergang'!$L$13,IF(A315&lt;='Invoerblad heterogene watergang'!$H$14,'Invoerblad heterogene watergang'!$L$14,IF(A315&lt;='Invoerblad heterogene watergang'!$H$15,'Invoerblad heterogene watergang'!$L$15,IF(A315&lt;='Invoerblad heterogene watergang'!$H$16,'Invoerblad heterogene watergang'!$L$16,IF(A315&lt;='Invoerblad heterogene watergang'!$H$17,'Invoerblad heterogene watergang'!$L$17,""))))))))))</f>
        <v>50</v>
      </c>
      <c r="L315" s="23" t="str">
        <f>(IF(A315&lt;='Invoerblad heterogene watergang'!$H$9,'Invoerblad heterogene watergang'!$M$9,IF(A315&lt;='Invoerblad heterogene watergang'!$H$10,'Invoerblad heterogene watergang'!$M$10,IF(A315&lt;='Invoerblad heterogene watergang'!$H$11,'Invoerblad heterogene watergang'!$M$11,IF(A315&lt;='Invoerblad heterogene watergang'!$H$12,'Invoerblad heterogene watergang'!$M$12,IF(A315&lt;='Invoerblad heterogene watergang'!$H$13,'Invoerblad heterogene watergang'!$M$13,IF(A315&lt;='Invoerblad heterogene watergang'!$H$14,'Invoerblad heterogene watergang'!$M$14,IF(A315&lt;='Invoerblad heterogene watergang'!$H$15,'Invoerblad heterogene watergang'!$M$15,IF(A315&lt;='Invoerblad heterogene watergang'!$H$16,'Invoerblad heterogene watergang'!$M$16,IF(A315&lt;='Invoerblad heterogene watergang'!$H$17,'Invoerblad heterogene watergang'!$M$17,""))))))))))</f>
        <v>Begroeiing volgt bodemverloop</v>
      </c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67"/>
      <c r="AD315" s="23"/>
      <c r="AE315" s="23"/>
    </row>
    <row r="316" spans="1:31" s="103" customFormat="1" x14ac:dyDescent="0.35">
      <c r="A316" s="24">
        <f>IF(A315="","",IF((A315+1)&gt;MAX('Invoerblad heterogene watergang'!$H$9:$H$17),"",'Uitgebreide invoer'!A315+(MAX('Invoerblad heterogene watergang'!$H$9:$H$17)/1000)))</f>
        <v>218.3999999999989</v>
      </c>
      <c r="B316" s="23">
        <f>IF(A316&lt;='Invoerblad heterogene watergang'!$H$9,'Invoerblad heterogene watergang'!$J$9,IF(A316&lt;='Invoerblad heterogene watergang'!$H$10,'Invoerblad heterogene watergang'!$J$10,IF(A316&lt;='Invoerblad heterogene watergang'!$H$11,'Invoerblad heterogene watergang'!$J$11,IF(A316&lt;='Invoerblad heterogene watergang'!$H$12,'Invoerblad heterogene watergang'!$J$12,IF(A316&lt;='Invoerblad heterogene watergang'!$H$13,'Invoerblad heterogene watergang'!$J$13,IF(A316&lt;='Invoerblad heterogene watergang'!$H$14,'Invoerblad heterogene watergang'!$J$14,IF(A316&lt;='Invoerblad heterogene watergang'!$H$15,'Invoerblad heterogene watergang'!$J$15,IF(A316&lt;='Invoerblad heterogene watergang'!$H$16,'Invoerblad heterogene watergang'!$J$16,IF(A316&lt;='Invoerblad heterogene watergang'!$H$17,'Invoerblad heterogene watergang'!$J$17,"")))))))))</f>
        <v>0.2</v>
      </c>
      <c r="C316" s="23" t="str">
        <f>IF(A316&lt;='Invoerblad heterogene watergang'!$H$9,'Invoerblad heterogene watergang'!$K$9,IF(A316&lt;='Invoerblad heterogene watergang'!$H$10,'Invoerblad heterogene watergang'!$K$10,IF(A316&lt;='Invoerblad heterogene watergang'!$H$11,'Invoerblad heterogene watergang'!$K$11,IF(A316&lt;='Invoerblad heterogene watergang'!$H$12,'Invoerblad heterogene watergang'!$K$12,IF(A316&lt;='Invoerblad heterogene watergang'!$H$13,'Invoerblad heterogene watergang'!$K$13,IF(A316&lt;='Invoerblad heterogene watergang'!$H$14,'Invoerblad heterogene watergang'!$K$14,IF(A316&lt;='Invoerblad heterogene watergang'!$H$15,'Invoerblad heterogene watergang'!$K$15,IF(A316&lt;='Invoerblad heterogene watergang'!$H$16,'Invoerblad heterogene watergang'!$K$16,IF(A316&lt;='Invoerblad heterogene watergang'!$H$17,'Invoerblad heterogene watergang'!$K$17,"")))))))))</f>
        <v>100 - Riet</v>
      </c>
      <c r="D316" s="23">
        <f t="shared" si="4"/>
        <v>100</v>
      </c>
      <c r="E316" s="23">
        <f>'Invoerblad heterogene watergang'!$F$9</f>
        <v>1.5</v>
      </c>
      <c r="F316" s="23">
        <f>'Invoerblad heterogene watergang'!$E$9</f>
        <v>1.2</v>
      </c>
      <c r="G316" s="23">
        <f>'Invoerblad heterogene watergang'!$B$9</f>
        <v>1.2</v>
      </c>
      <c r="H316" s="23">
        <f>'Invoerblad heterogene watergang'!$C$9</f>
        <v>1</v>
      </c>
      <c r="I316" s="23">
        <f>IF(B316="","",IF(A316&lt;='Invoerblad heterogene watergang'!$H$9,'Invoerblad heterogene watergang'!$N$9,IF(A316&lt;='Invoerblad heterogene watergang'!$H$10,'Invoerblad heterogene watergang'!$N$10,IF(A316&lt;='Invoerblad heterogene watergang'!$H$11,'Invoerblad heterogene watergang'!$N$11,IF(A316&lt;='Invoerblad heterogene watergang'!$H$12,'Invoerblad heterogene watergang'!$N$12,IF(A316&lt;='Invoerblad heterogene watergang'!$H$13,'Invoerblad heterogene watergang'!$N$13,IF(A316&lt;='Invoerblad heterogene watergang'!$H$14,'Invoerblad heterogene watergang'!$N$14,IF(A316&lt;='Invoerblad heterogene watergang'!$H$15,'Invoerblad heterogene watergang'!$N$15,IF(A316&lt;='Invoerblad heterogene watergang'!$H$16,'Invoerblad heterogene watergang'!$N$16,IF(A316&lt;='Invoerblad heterogene watergang'!$H$17,'Invoerblad heterogene watergang'!$N$17,""))))))))))</f>
        <v>0</v>
      </c>
      <c r="J316" s="23" t="str">
        <f>IF(A316&lt;='Invoerblad heterogene watergang'!$H$9,'Invoerblad heterogene watergang'!$O$9,IF(A316&lt;='Invoerblad heterogene watergang'!$H$10,'Invoerblad heterogene watergang'!$O$10,IF(A316&lt;='Invoerblad heterogene watergang'!$H$11,'Invoerblad heterogene watergang'!$O$11,IF(A316&lt;='Invoerblad heterogene watergang'!$H$12,'Invoerblad heterogene watergang'!$O$12,IF(A316&lt;='Invoerblad heterogene watergang'!$H$13,'Invoerblad heterogene watergang'!$O$13,IF(A316&lt;='Invoerblad heterogene watergang'!$H$14,'Invoerblad heterogene watergang'!$O$14,IF(A316&lt;='Invoerblad heterogene watergang'!$H$15,'Invoerblad heterogene watergang'!$O$15,IF(A316&lt;='Invoerblad heterogene watergang'!$H$16,'Invoerblad heterogene watergang'!$O$16,IF(A316&lt;='Invoerblad heterogene watergang'!$H$17,'Invoerblad heterogene watergang'!$O$17,"")))))))))</f>
        <v>Nee</v>
      </c>
      <c r="K316" s="23">
        <f>(IF(A316&lt;='Invoerblad heterogene watergang'!$H$9,'Invoerblad heterogene watergang'!$L$9,IF(A316&lt;='Invoerblad heterogene watergang'!$H$10,'Invoerblad heterogene watergang'!$L$10,IF(A316&lt;='Invoerblad heterogene watergang'!$H$11,'Invoerblad heterogene watergang'!$L$11,IF(A316&lt;='Invoerblad heterogene watergang'!$H$12,'Invoerblad heterogene watergang'!$L$12,IF(A316&lt;='Invoerblad heterogene watergang'!$H$13,'Invoerblad heterogene watergang'!$L$13,IF(A316&lt;='Invoerblad heterogene watergang'!$H$14,'Invoerblad heterogene watergang'!$L$14,IF(A316&lt;='Invoerblad heterogene watergang'!$H$15,'Invoerblad heterogene watergang'!$L$15,IF(A316&lt;='Invoerblad heterogene watergang'!$H$16,'Invoerblad heterogene watergang'!$L$16,IF(A316&lt;='Invoerblad heterogene watergang'!$H$17,'Invoerblad heterogene watergang'!$L$17,""))))))))))</f>
        <v>50</v>
      </c>
      <c r="L316" s="23" t="str">
        <f>(IF(A316&lt;='Invoerblad heterogene watergang'!$H$9,'Invoerblad heterogene watergang'!$M$9,IF(A316&lt;='Invoerblad heterogene watergang'!$H$10,'Invoerblad heterogene watergang'!$M$10,IF(A316&lt;='Invoerblad heterogene watergang'!$H$11,'Invoerblad heterogene watergang'!$M$11,IF(A316&lt;='Invoerblad heterogene watergang'!$H$12,'Invoerblad heterogene watergang'!$M$12,IF(A316&lt;='Invoerblad heterogene watergang'!$H$13,'Invoerblad heterogene watergang'!$M$13,IF(A316&lt;='Invoerblad heterogene watergang'!$H$14,'Invoerblad heterogene watergang'!$M$14,IF(A316&lt;='Invoerblad heterogene watergang'!$H$15,'Invoerblad heterogene watergang'!$M$15,IF(A316&lt;='Invoerblad heterogene watergang'!$H$16,'Invoerblad heterogene watergang'!$M$16,IF(A316&lt;='Invoerblad heterogene watergang'!$H$17,'Invoerblad heterogene watergang'!$M$17,""))))))))))</f>
        <v>Begroeiing volgt bodemverloop</v>
      </c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67"/>
      <c r="AD316" s="23"/>
      <c r="AE316" s="23"/>
    </row>
    <row r="317" spans="1:31" s="103" customFormat="1" x14ac:dyDescent="0.35">
      <c r="A317" s="24">
        <f>IF(A316="","",IF((A316+1)&gt;MAX('Invoerblad heterogene watergang'!$H$9:$H$17),"",'Uitgebreide invoer'!A316+(MAX('Invoerblad heterogene watergang'!$H$9:$H$17)/1000)))</f>
        <v>219.09999999999889</v>
      </c>
      <c r="B317" s="23">
        <f>IF(A317&lt;='Invoerblad heterogene watergang'!$H$9,'Invoerblad heterogene watergang'!$J$9,IF(A317&lt;='Invoerblad heterogene watergang'!$H$10,'Invoerblad heterogene watergang'!$J$10,IF(A317&lt;='Invoerblad heterogene watergang'!$H$11,'Invoerblad heterogene watergang'!$J$11,IF(A317&lt;='Invoerblad heterogene watergang'!$H$12,'Invoerblad heterogene watergang'!$J$12,IF(A317&lt;='Invoerblad heterogene watergang'!$H$13,'Invoerblad heterogene watergang'!$J$13,IF(A317&lt;='Invoerblad heterogene watergang'!$H$14,'Invoerblad heterogene watergang'!$J$14,IF(A317&lt;='Invoerblad heterogene watergang'!$H$15,'Invoerblad heterogene watergang'!$J$15,IF(A317&lt;='Invoerblad heterogene watergang'!$H$16,'Invoerblad heterogene watergang'!$J$16,IF(A317&lt;='Invoerblad heterogene watergang'!$H$17,'Invoerblad heterogene watergang'!$J$17,"")))))))))</f>
        <v>0.2</v>
      </c>
      <c r="C317" s="23" t="str">
        <f>IF(A317&lt;='Invoerblad heterogene watergang'!$H$9,'Invoerblad heterogene watergang'!$K$9,IF(A317&lt;='Invoerblad heterogene watergang'!$H$10,'Invoerblad heterogene watergang'!$K$10,IF(A317&lt;='Invoerblad heterogene watergang'!$H$11,'Invoerblad heterogene watergang'!$K$11,IF(A317&lt;='Invoerblad heterogene watergang'!$H$12,'Invoerblad heterogene watergang'!$K$12,IF(A317&lt;='Invoerblad heterogene watergang'!$H$13,'Invoerblad heterogene watergang'!$K$13,IF(A317&lt;='Invoerblad heterogene watergang'!$H$14,'Invoerblad heterogene watergang'!$K$14,IF(A317&lt;='Invoerblad heterogene watergang'!$H$15,'Invoerblad heterogene watergang'!$K$15,IF(A317&lt;='Invoerblad heterogene watergang'!$H$16,'Invoerblad heterogene watergang'!$K$16,IF(A317&lt;='Invoerblad heterogene watergang'!$H$17,'Invoerblad heterogene watergang'!$K$17,"")))))))))</f>
        <v>100 - Riet</v>
      </c>
      <c r="D317" s="23">
        <f t="shared" si="4"/>
        <v>100</v>
      </c>
      <c r="E317" s="23">
        <f>'Invoerblad heterogene watergang'!$F$9</f>
        <v>1.5</v>
      </c>
      <c r="F317" s="23">
        <f>'Invoerblad heterogene watergang'!$E$9</f>
        <v>1.2</v>
      </c>
      <c r="G317" s="23">
        <f>'Invoerblad heterogene watergang'!$B$9</f>
        <v>1.2</v>
      </c>
      <c r="H317" s="23">
        <f>'Invoerblad heterogene watergang'!$C$9</f>
        <v>1</v>
      </c>
      <c r="I317" s="23">
        <f>IF(B317="","",IF(A317&lt;='Invoerblad heterogene watergang'!$H$9,'Invoerblad heterogene watergang'!$N$9,IF(A317&lt;='Invoerblad heterogene watergang'!$H$10,'Invoerblad heterogene watergang'!$N$10,IF(A317&lt;='Invoerblad heterogene watergang'!$H$11,'Invoerblad heterogene watergang'!$N$11,IF(A317&lt;='Invoerblad heterogene watergang'!$H$12,'Invoerblad heterogene watergang'!$N$12,IF(A317&lt;='Invoerblad heterogene watergang'!$H$13,'Invoerblad heterogene watergang'!$N$13,IF(A317&lt;='Invoerblad heterogene watergang'!$H$14,'Invoerblad heterogene watergang'!$N$14,IF(A317&lt;='Invoerblad heterogene watergang'!$H$15,'Invoerblad heterogene watergang'!$N$15,IF(A317&lt;='Invoerblad heterogene watergang'!$H$16,'Invoerblad heterogene watergang'!$N$16,IF(A317&lt;='Invoerblad heterogene watergang'!$H$17,'Invoerblad heterogene watergang'!$N$17,""))))))))))</f>
        <v>0</v>
      </c>
      <c r="J317" s="23" t="str">
        <f>IF(A317&lt;='Invoerblad heterogene watergang'!$H$9,'Invoerblad heterogene watergang'!$O$9,IF(A317&lt;='Invoerblad heterogene watergang'!$H$10,'Invoerblad heterogene watergang'!$O$10,IF(A317&lt;='Invoerblad heterogene watergang'!$H$11,'Invoerblad heterogene watergang'!$O$11,IF(A317&lt;='Invoerblad heterogene watergang'!$H$12,'Invoerblad heterogene watergang'!$O$12,IF(A317&lt;='Invoerblad heterogene watergang'!$H$13,'Invoerblad heterogene watergang'!$O$13,IF(A317&lt;='Invoerblad heterogene watergang'!$H$14,'Invoerblad heterogene watergang'!$O$14,IF(A317&lt;='Invoerblad heterogene watergang'!$H$15,'Invoerblad heterogene watergang'!$O$15,IF(A317&lt;='Invoerblad heterogene watergang'!$H$16,'Invoerblad heterogene watergang'!$O$16,IF(A317&lt;='Invoerblad heterogene watergang'!$H$17,'Invoerblad heterogene watergang'!$O$17,"")))))))))</f>
        <v>Nee</v>
      </c>
      <c r="K317" s="23">
        <f>(IF(A317&lt;='Invoerblad heterogene watergang'!$H$9,'Invoerblad heterogene watergang'!$L$9,IF(A317&lt;='Invoerblad heterogene watergang'!$H$10,'Invoerblad heterogene watergang'!$L$10,IF(A317&lt;='Invoerblad heterogene watergang'!$H$11,'Invoerblad heterogene watergang'!$L$11,IF(A317&lt;='Invoerblad heterogene watergang'!$H$12,'Invoerblad heterogene watergang'!$L$12,IF(A317&lt;='Invoerblad heterogene watergang'!$H$13,'Invoerblad heterogene watergang'!$L$13,IF(A317&lt;='Invoerblad heterogene watergang'!$H$14,'Invoerblad heterogene watergang'!$L$14,IF(A317&lt;='Invoerblad heterogene watergang'!$H$15,'Invoerblad heterogene watergang'!$L$15,IF(A317&lt;='Invoerblad heterogene watergang'!$H$16,'Invoerblad heterogene watergang'!$L$16,IF(A317&lt;='Invoerblad heterogene watergang'!$H$17,'Invoerblad heterogene watergang'!$L$17,""))))))))))</f>
        <v>50</v>
      </c>
      <c r="L317" s="23" t="str">
        <f>(IF(A317&lt;='Invoerblad heterogene watergang'!$H$9,'Invoerblad heterogene watergang'!$M$9,IF(A317&lt;='Invoerblad heterogene watergang'!$H$10,'Invoerblad heterogene watergang'!$M$10,IF(A317&lt;='Invoerblad heterogene watergang'!$H$11,'Invoerblad heterogene watergang'!$M$11,IF(A317&lt;='Invoerblad heterogene watergang'!$H$12,'Invoerblad heterogene watergang'!$M$12,IF(A317&lt;='Invoerblad heterogene watergang'!$H$13,'Invoerblad heterogene watergang'!$M$13,IF(A317&lt;='Invoerblad heterogene watergang'!$H$14,'Invoerblad heterogene watergang'!$M$14,IF(A317&lt;='Invoerblad heterogene watergang'!$H$15,'Invoerblad heterogene watergang'!$M$15,IF(A317&lt;='Invoerblad heterogene watergang'!$H$16,'Invoerblad heterogene watergang'!$M$16,IF(A317&lt;='Invoerblad heterogene watergang'!$H$17,'Invoerblad heterogene watergang'!$M$17,""))))))))))</f>
        <v>Begroeiing volgt bodemverloop</v>
      </c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67"/>
      <c r="AD317" s="23"/>
      <c r="AE317" s="23"/>
    </row>
    <row r="318" spans="1:31" s="103" customFormat="1" x14ac:dyDescent="0.35">
      <c r="A318" s="24">
        <f>IF(A317="","",IF((A317+1)&gt;MAX('Invoerblad heterogene watergang'!$H$9:$H$17),"",'Uitgebreide invoer'!A317+(MAX('Invoerblad heterogene watergang'!$H$9:$H$17)/1000)))</f>
        <v>219.79999999999887</v>
      </c>
      <c r="B318" s="23">
        <f>IF(A318&lt;='Invoerblad heterogene watergang'!$H$9,'Invoerblad heterogene watergang'!$J$9,IF(A318&lt;='Invoerblad heterogene watergang'!$H$10,'Invoerblad heterogene watergang'!$J$10,IF(A318&lt;='Invoerblad heterogene watergang'!$H$11,'Invoerblad heterogene watergang'!$J$11,IF(A318&lt;='Invoerblad heterogene watergang'!$H$12,'Invoerblad heterogene watergang'!$J$12,IF(A318&lt;='Invoerblad heterogene watergang'!$H$13,'Invoerblad heterogene watergang'!$J$13,IF(A318&lt;='Invoerblad heterogene watergang'!$H$14,'Invoerblad heterogene watergang'!$J$14,IF(A318&lt;='Invoerblad heterogene watergang'!$H$15,'Invoerblad heterogene watergang'!$J$15,IF(A318&lt;='Invoerblad heterogene watergang'!$H$16,'Invoerblad heterogene watergang'!$J$16,IF(A318&lt;='Invoerblad heterogene watergang'!$H$17,'Invoerblad heterogene watergang'!$J$17,"")))))))))</f>
        <v>0.2</v>
      </c>
      <c r="C318" s="23" t="str">
        <f>IF(A318&lt;='Invoerblad heterogene watergang'!$H$9,'Invoerblad heterogene watergang'!$K$9,IF(A318&lt;='Invoerblad heterogene watergang'!$H$10,'Invoerblad heterogene watergang'!$K$10,IF(A318&lt;='Invoerblad heterogene watergang'!$H$11,'Invoerblad heterogene watergang'!$K$11,IF(A318&lt;='Invoerblad heterogene watergang'!$H$12,'Invoerblad heterogene watergang'!$K$12,IF(A318&lt;='Invoerblad heterogene watergang'!$H$13,'Invoerblad heterogene watergang'!$K$13,IF(A318&lt;='Invoerblad heterogene watergang'!$H$14,'Invoerblad heterogene watergang'!$K$14,IF(A318&lt;='Invoerblad heterogene watergang'!$H$15,'Invoerblad heterogene watergang'!$K$15,IF(A318&lt;='Invoerblad heterogene watergang'!$H$16,'Invoerblad heterogene watergang'!$K$16,IF(A318&lt;='Invoerblad heterogene watergang'!$H$17,'Invoerblad heterogene watergang'!$K$17,"")))))))))</f>
        <v>100 - Riet</v>
      </c>
      <c r="D318" s="23">
        <f t="shared" si="4"/>
        <v>100</v>
      </c>
      <c r="E318" s="23">
        <f>'Invoerblad heterogene watergang'!$F$9</f>
        <v>1.5</v>
      </c>
      <c r="F318" s="23">
        <f>'Invoerblad heterogene watergang'!$E$9</f>
        <v>1.2</v>
      </c>
      <c r="G318" s="23">
        <f>'Invoerblad heterogene watergang'!$B$9</f>
        <v>1.2</v>
      </c>
      <c r="H318" s="23">
        <f>'Invoerblad heterogene watergang'!$C$9</f>
        <v>1</v>
      </c>
      <c r="I318" s="23">
        <f>IF(B318="","",IF(A318&lt;='Invoerblad heterogene watergang'!$H$9,'Invoerblad heterogene watergang'!$N$9,IF(A318&lt;='Invoerblad heterogene watergang'!$H$10,'Invoerblad heterogene watergang'!$N$10,IF(A318&lt;='Invoerblad heterogene watergang'!$H$11,'Invoerblad heterogene watergang'!$N$11,IF(A318&lt;='Invoerblad heterogene watergang'!$H$12,'Invoerblad heterogene watergang'!$N$12,IF(A318&lt;='Invoerblad heterogene watergang'!$H$13,'Invoerblad heterogene watergang'!$N$13,IF(A318&lt;='Invoerblad heterogene watergang'!$H$14,'Invoerblad heterogene watergang'!$N$14,IF(A318&lt;='Invoerblad heterogene watergang'!$H$15,'Invoerblad heterogene watergang'!$N$15,IF(A318&lt;='Invoerblad heterogene watergang'!$H$16,'Invoerblad heterogene watergang'!$N$16,IF(A318&lt;='Invoerblad heterogene watergang'!$H$17,'Invoerblad heterogene watergang'!$N$17,""))))))))))</f>
        <v>0</v>
      </c>
      <c r="J318" s="23" t="str">
        <f>IF(A318&lt;='Invoerblad heterogene watergang'!$H$9,'Invoerblad heterogene watergang'!$O$9,IF(A318&lt;='Invoerblad heterogene watergang'!$H$10,'Invoerblad heterogene watergang'!$O$10,IF(A318&lt;='Invoerblad heterogene watergang'!$H$11,'Invoerblad heterogene watergang'!$O$11,IF(A318&lt;='Invoerblad heterogene watergang'!$H$12,'Invoerblad heterogene watergang'!$O$12,IF(A318&lt;='Invoerblad heterogene watergang'!$H$13,'Invoerblad heterogene watergang'!$O$13,IF(A318&lt;='Invoerblad heterogene watergang'!$H$14,'Invoerblad heterogene watergang'!$O$14,IF(A318&lt;='Invoerblad heterogene watergang'!$H$15,'Invoerblad heterogene watergang'!$O$15,IF(A318&lt;='Invoerblad heterogene watergang'!$H$16,'Invoerblad heterogene watergang'!$O$16,IF(A318&lt;='Invoerblad heterogene watergang'!$H$17,'Invoerblad heterogene watergang'!$O$17,"")))))))))</f>
        <v>Nee</v>
      </c>
      <c r="K318" s="23">
        <f>(IF(A318&lt;='Invoerblad heterogene watergang'!$H$9,'Invoerblad heterogene watergang'!$L$9,IF(A318&lt;='Invoerblad heterogene watergang'!$H$10,'Invoerblad heterogene watergang'!$L$10,IF(A318&lt;='Invoerblad heterogene watergang'!$H$11,'Invoerblad heterogene watergang'!$L$11,IF(A318&lt;='Invoerblad heterogene watergang'!$H$12,'Invoerblad heterogene watergang'!$L$12,IF(A318&lt;='Invoerblad heterogene watergang'!$H$13,'Invoerblad heterogene watergang'!$L$13,IF(A318&lt;='Invoerblad heterogene watergang'!$H$14,'Invoerblad heterogene watergang'!$L$14,IF(A318&lt;='Invoerblad heterogene watergang'!$H$15,'Invoerblad heterogene watergang'!$L$15,IF(A318&lt;='Invoerblad heterogene watergang'!$H$16,'Invoerblad heterogene watergang'!$L$16,IF(A318&lt;='Invoerblad heterogene watergang'!$H$17,'Invoerblad heterogene watergang'!$L$17,""))))))))))</f>
        <v>50</v>
      </c>
      <c r="L318" s="23" t="str">
        <f>(IF(A318&lt;='Invoerblad heterogene watergang'!$H$9,'Invoerblad heterogene watergang'!$M$9,IF(A318&lt;='Invoerblad heterogene watergang'!$H$10,'Invoerblad heterogene watergang'!$M$10,IF(A318&lt;='Invoerblad heterogene watergang'!$H$11,'Invoerblad heterogene watergang'!$M$11,IF(A318&lt;='Invoerblad heterogene watergang'!$H$12,'Invoerblad heterogene watergang'!$M$12,IF(A318&lt;='Invoerblad heterogene watergang'!$H$13,'Invoerblad heterogene watergang'!$M$13,IF(A318&lt;='Invoerblad heterogene watergang'!$H$14,'Invoerblad heterogene watergang'!$M$14,IF(A318&lt;='Invoerblad heterogene watergang'!$H$15,'Invoerblad heterogene watergang'!$M$15,IF(A318&lt;='Invoerblad heterogene watergang'!$H$16,'Invoerblad heterogene watergang'!$M$16,IF(A318&lt;='Invoerblad heterogene watergang'!$H$17,'Invoerblad heterogene watergang'!$M$17,""))))))))))</f>
        <v>Begroeiing volgt bodemverloop</v>
      </c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67"/>
      <c r="AD318" s="23"/>
      <c r="AE318" s="23"/>
    </row>
    <row r="319" spans="1:31" s="103" customFormat="1" x14ac:dyDescent="0.35">
      <c r="A319" s="24">
        <f>IF(A318="","",IF((A318+1)&gt;MAX('Invoerblad heterogene watergang'!$H$9:$H$17),"",'Uitgebreide invoer'!A318+(MAX('Invoerblad heterogene watergang'!$H$9:$H$17)/1000)))</f>
        <v>220.49999999999886</v>
      </c>
      <c r="B319" s="23">
        <f>IF(A319&lt;='Invoerblad heterogene watergang'!$H$9,'Invoerblad heterogene watergang'!$J$9,IF(A319&lt;='Invoerblad heterogene watergang'!$H$10,'Invoerblad heterogene watergang'!$J$10,IF(A319&lt;='Invoerblad heterogene watergang'!$H$11,'Invoerblad heterogene watergang'!$J$11,IF(A319&lt;='Invoerblad heterogene watergang'!$H$12,'Invoerblad heterogene watergang'!$J$12,IF(A319&lt;='Invoerblad heterogene watergang'!$H$13,'Invoerblad heterogene watergang'!$J$13,IF(A319&lt;='Invoerblad heterogene watergang'!$H$14,'Invoerblad heterogene watergang'!$J$14,IF(A319&lt;='Invoerblad heterogene watergang'!$H$15,'Invoerblad heterogene watergang'!$J$15,IF(A319&lt;='Invoerblad heterogene watergang'!$H$16,'Invoerblad heterogene watergang'!$J$16,IF(A319&lt;='Invoerblad heterogene watergang'!$H$17,'Invoerblad heterogene watergang'!$J$17,"")))))))))</f>
        <v>0.2</v>
      </c>
      <c r="C319" s="23" t="str">
        <f>IF(A319&lt;='Invoerblad heterogene watergang'!$H$9,'Invoerblad heterogene watergang'!$K$9,IF(A319&lt;='Invoerblad heterogene watergang'!$H$10,'Invoerblad heterogene watergang'!$K$10,IF(A319&lt;='Invoerblad heterogene watergang'!$H$11,'Invoerblad heterogene watergang'!$K$11,IF(A319&lt;='Invoerblad heterogene watergang'!$H$12,'Invoerblad heterogene watergang'!$K$12,IF(A319&lt;='Invoerblad heterogene watergang'!$H$13,'Invoerblad heterogene watergang'!$K$13,IF(A319&lt;='Invoerblad heterogene watergang'!$H$14,'Invoerblad heterogene watergang'!$K$14,IF(A319&lt;='Invoerblad heterogene watergang'!$H$15,'Invoerblad heterogene watergang'!$K$15,IF(A319&lt;='Invoerblad heterogene watergang'!$H$16,'Invoerblad heterogene watergang'!$K$16,IF(A319&lt;='Invoerblad heterogene watergang'!$H$17,'Invoerblad heterogene watergang'!$K$17,"")))))))))</f>
        <v>100 - Riet</v>
      </c>
      <c r="D319" s="23">
        <f t="shared" si="4"/>
        <v>100</v>
      </c>
      <c r="E319" s="23">
        <f>'Invoerblad heterogene watergang'!$F$9</f>
        <v>1.5</v>
      </c>
      <c r="F319" s="23">
        <f>'Invoerblad heterogene watergang'!$E$9</f>
        <v>1.2</v>
      </c>
      <c r="G319" s="23">
        <f>'Invoerblad heterogene watergang'!$B$9</f>
        <v>1.2</v>
      </c>
      <c r="H319" s="23">
        <f>'Invoerblad heterogene watergang'!$C$9</f>
        <v>1</v>
      </c>
      <c r="I319" s="23">
        <f>IF(B319="","",IF(A319&lt;='Invoerblad heterogene watergang'!$H$9,'Invoerblad heterogene watergang'!$N$9,IF(A319&lt;='Invoerblad heterogene watergang'!$H$10,'Invoerblad heterogene watergang'!$N$10,IF(A319&lt;='Invoerblad heterogene watergang'!$H$11,'Invoerblad heterogene watergang'!$N$11,IF(A319&lt;='Invoerblad heterogene watergang'!$H$12,'Invoerblad heterogene watergang'!$N$12,IF(A319&lt;='Invoerblad heterogene watergang'!$H$13,'Invoerblad heterogene watergang'!$N$13,IF(A319&lt;='Invoerblad heterogene watergang'!$H$14,'Invoerblad heterogene watergang'!$N$14,IF(A319&lt;='Invoerblad heterogene watergang'!$H$15,'Invoerblad heterogene watergang'!$N$15,IF(A319&lt;='Invoerblad heterogene watergang'!$H$16,'Invoerblad heterogene watergang'!$N$16,IF(A319&lt;='Invoerblad heterogene watergang'!$H$17,'Invoerblad heterogene watergang'!$N$17,""))))))))))</f>
        <v>0</v>
      </c>
      <c r="J319" s="23" t="str">
        <f>IF(A319&lt;='Invoerblad heterogene watergang'!$H$9,'Invoerblad heterogene watergang'!$O$9,IF(A319&lt;='Invoerblad heterogene watergang'!$H$10,'Invoerblad heterogene watergang'!$O$10,IF(A319&lt;='Invoerblad heterogene watergang'!$H$11,'Invoerblad heterogene watergang'!$O$11,IF(A319&lt;='Invoerblad heterogene watergang'!$H$12,'Invoerblad heterogene watergang'!$O$12,IF(A319&lt;='Invoerblad heterogene watergang'!$H$13,'Invoerblad heterogene watergang'!$O$13,IF(A319&lt;='Invoerblad heterogene watergang'!$H$14,'Invoerblad heterogene watergang'!$O$14,IF(A319&lt;='Invoerblad heterogene watergang'!$H$15,'Invoerblad heterogene watergang'!$O$15,IF(A319&lt;='Invoerblad heterogene watergang'!$H$16,'Invoerblad heterogene watergang'!$O$16,IF(A319&lt;='Invoerblad heterogene watergang'!$H$17,'Invoerblad heterogene watergang'!$O$17,"")))))))))</f>
        <v>Nee</v>
      </c>
      <c r="K319" s="23">
        <f>(IF(A319&lt;='Invoerblad heterogene watergang'!$H$9,'Invoerblad heterogene watergang'!$L$9,IF(A319&lt;='Invoerblad heterogene watergang'!$H$10,'Invoerblad heterogene watergang'!$L$10,IF(A319&lt;='Invoerblad heterogene watergang'!$H$11,'Invoerblad heterogene watergang'!$L$11,IF(A319&lt;='Invoerblad heterogene watergang'!$H$12,'Invoerblad heterogene watergang'!$L$12,IF(A319&lt;='Invoerblad heterogene watergang'!$H$13,'Invoerblad heterogene watergang'!$L$13,IF(A319&lt;='Invoerblad heterogene watergang'!$H$14,'Invoerblad heterogene watergang'!$L$14,IF(A319&lt;='Invoerblad heterogene watergang'!$H$15,'Invoerblad heterogene watergang'!$L$15,IF(A319&lt;='Invoerblad heterogene watergang'!$H$16,'Invoerblad heterogene watergang'!$L$16,IF(A319&lt;='Invoerblad heterogene watergang'!$H$17,'Invoerblad heterogene watergang'!$L$17,""))))))))))</f>
        <v>50</v>
      </c>
      <c r="L319" s="23" t="str">
        <f>(IF(A319&lt;='Invoerblad heterogene watergang'!$H$9,'Invoerblad heterogene watergang'!$M$9,IF(A319&lt;='Invoerblad heterogene watergang'!$H$10,'Invoerblad heterogene watergang'!$M$10,IF(A319&lt;='Invoerblad heterogene watergang'!$H$11,'Invoerblad heterogene watergang'!$M$11,IF(A319&lt;='Invoerblad heterogene watergang'!$H$12,'Invoerblad heterogene watergang'!$M$12,IF(A319&lt;='Invoerblad heterogene watergang'!$H$13,'Invoerblad heterogene watergang'!$M$13,IF(A319&lt;='Invoerblad heterogene watergang'!$H$14,'Invoerblad heterogene watergang'!$M$14,IF(A319&lt;='Invoerblad heterogene watergang'!$H$15,'Invoerblad heterogene watergang'!$M$15,IF(A319&lt;='Invoerblad heterogene watergang'!$H$16,'Invoerblad heterogene watergang'!$M$16,IF(A319&lt;='Invoerblad heterogene watergang'!$H$17,'Invoerblad heterogene watergang'!$M$17,""))))))))))</f>
        <v>Begroeiing volgt bodemverloop</v>
      </c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67"/>
      <c r="AD319" s="23"/>
      <c r="AE319" s="23"/>
    </row>
    <row r="320" spans="1:31" s="103" customFormat="1" x14ac:dyDescent="0.35">
      <c r="A320" s="24">
        <f>IF(A319="","",IF((A319+1)&gt;MAX('Invoerblad heterogene watergang'!$H$9:$H$17),"",'Uitgebreide invoer'!A319+(MAX('Invoerblad heterogene watergang'!$H$9:$H$17)/1000)))</f>
        <v>221.19999999999885</v>
      </c>
      <c r="B320" s="23">
        <f>IF(A320&lt;='Invoerblad heterogene watergang'!$H$9,'Invoerblad heterogene watergang'!$J$9,IF(A320&lt;='Invoerblad heterogene watergang'!$H$10,'Invoerblad heterogene watergang'!$J$10,IF(A320&lt;='Invoerblad heterogene watergang'!$H$11,'Invoerblad heterogene watergang'!$J$11,IF(A320&lt;='Invoerblad heterogene watergang'!$H$12,'Invoerblad heterogene watergang'!$J$12,IF(A320&lt;='Invoerblad heterogene watergang'!$H$13,'Invoerblad heterogene watergang'!$J$13,IF(A320&lt;='Invoerblad heterogene watergang'!$H$14,'Invoerblad heterogene watergang'!$J$14,IF(A320&lt;='Invoerblad heterogene watergang'!$H$15,'Invoerblad heterogene watergang'!$J$15,IF(A320&lt;='Invoerblad heterogene watergang'!$H$16,'Invoerblad heterogene watergang'!$J$16,IF(A320&lt;='Invoerblad heterogene watergang'!$H$17,'Invoerblad heterogene watergang'!$J$17,"")))))))))</f>
        <v>0.2</v>
      </c>
      <c r="C320" s="23" t="str">
        <f>IF(A320&lt;='Invoerblad heterogene watergang'!$H$9,'Invoerblad heterogene watergang'!$K$9,IF(A320&lt;='Invoerblad heterogene watergang'!$H$10,'Invoerblad heterogene watergang'!$K$10,IF(A320&lt;='Invoerblad heterogene watergang'!$H$11,'Invoerblad heterogene watergang'!$K$11,IF(A320&lt;='Invoerblad heterogene watergang'!$H$12,'Invoerblad heterogene watergang'!$K$12,IF(A320&lt;='Invoerblad heterogene watergang'!$H$13,'Invoerblad heterogene watergang'!$K$13,IF(A320&lt;='Invoerblad heterogene watergang'!$H$14,'Invoerblad heterogene watergang'!$K$14,IF(A320&lt;='Invoerblad heterogene watergang'!$H$15,'Invoerblad heterogene watergang'!$K$15,IF(A320&lt;='Invoerblad heterogene watergang'!$H$16,'Invoerblad heterogene watergang'!$K$16,IF(A320&lt;='Invoerblad heterogene watergang'!$H$17,'Invoerblad heterogene watergang'!$K$17,"")))))))))</f>
        <v>100 - Riet</v>
      </c>
      <c r="D320" s="23">
        <f t="shared" si="4"/>
        <v>100</v>
      </c>
      <c r="E320" s="23">
        <f>'Invoerblad heterogene watergang'!$F$9</f>
        <v>1.5</v>
      </c>
      <c r="F320" s="23">
        <f>'Invoerblad heterogene watergang'!$E$9</f>
        <v>1.2</v>
      </c>
      <c r="G320" s="23">
        <f>'Invoerblad heterogene watergang'!$B$9</f>
        <v>1.2</v>
      </c>
      <c r="H320" s="23">
        <f>'Invoerblad heterogene watergang'!$C$9</f>
        <v>1</v>
      </c>
      <c r="I320" s="23">
        <f>IF(B320="","",IF(A320&lt;='Invoerblad heterogene watergang'!$H$9,'Invoerblad heterogene watergang'!$N$9,IF(A320&lt;='Invoerblad heterogene watergang'!$H$10,'Invoerblad heterogene watergang'!$N$10,IF(A320&lt;='Invoerblad heterogene watergang'!$H$11,'Invoerblad heterogene watergang'!$N$11,IF(A320&lt;='Invoerblad heterogene watergang'!$H$12,'Invoerblad heterogene watergang'!$N$12,IF(A320&lt;='Invoerblad heterogene watergang'!$H$13,'Invoerblad heterogene watergang'!$N$13,IF(A320&lt;='Invoerblad heterogene watergang'!$H$14,'Invoerblad heterogene watergang'!$N$14,IF(A320&lt;='Invoerblad heterogene watergang'!$H$15,'Invoerblad heterogene watergang'!$N$15,IF(A320&lt;='Invoerblad heterogene watergang'!$H$16,'Invoerblad heterogene watergang'!$N$16,IF(A320&lt;='Invoerblad heterogene watergang'!$H$17,'Invoerblad heterogene watergang'!$N$17,""))))))))))</f>
        <v>0</v>
      </c>
      <c r="J320" s="23" t="str">
        <f>IF(A320&lt;='Invoerblad heterogene watergang'!$H$9,'Invoerblad heterogene watergang'!$O$9,IF(A320&lt;='Invoerblad heterogene watergang'!$H$10,'Invoerblad heterogene watergang'!$O$10,IF(A320&lt;='Invoerblad heterogene watergang'!$H$11,'Invoerblad heterogene watergang'!$O$11,IF(A320&lt;='Invoerblad heterogene watergang'!$H$12,'Invoerblad heterogene watergang'!$O$12,IF(A320&lt;='Invoerblad heterogene watergang'!$H$13,'Invoerblad heterogene watergang'!$O$13,IF(A320&lt;='Invoerblad heterogene watergang'!$H$14,'Invoerblad heterogene watergang'!$O$14,IF(A320&lt;='Invoerblad heterogene watergang'!$H$15,'Invoerblad heterogene watergang'!$O$15,IF(A320&lt;='Invoerblad heterogene watergang'!$H$16,'Invoerblad heterogene watergang'!$O$16,IF(A320&lt;='Invoerblad heterogene watergang'!$H$17,'Invoerblad heterogene watergang'!$O$17,"")))))))))</f>
        <v>Nee</v>
      </c>
      <c r="K320" s="23">
        <f>(IF(A320&lt;='Invoerblad heterogene watergang'!$H$9,'Invoerblad heterogene watergang'!$L$9,IF(A320&lt;='Invoerblad heterogene watergang'!$H$10,'Invoerblad heterogene watergang'!$L$10,IF(A320&lt;='Invoerblad heterogene watergang'!$H$11,'Invoerblad heterogene watergang'!$L$11,IF(A320&lt;='Invoerblad heterogene watergang'!$H$12,'Invoerblad heterogene watergang'!$L$12,IF(A320&lt;='Invoerblad heterogene watergang'!$H$13,'Invoerblad heterogene watergang'!$L$13,IF(A320&lt;='Invoerblad heterogene watergang'!$H$14,'Invoerblad heterogene watergang'!$L$14,IF(A320&lt;='Invoerblad heterogene watergang'!$H$15,'Invoerblad heterogene watergang'!$L$15,IF(A320&lt;='Invoerblad heterogene watergang'!$H$16,'Invoerblad heterogene watergang'!$L$16,IF(A320&lt;='Invoerblad heterogene watergang'!$H$17,'Invoerblad heterogene watergang'!$L$17,""))))))))))</f>
        <v>50</v>
      </c>
      <c r="L320" s="23" t="str">
        <f>(IF(A320&lt;='Invoerblad heterogene watergang'!$H$9,'Invoerblad heterogene watergang'!$M$9,IF(A320&lt;='Invoerblad heterogene watergang'!$H$10,'Invoerblad heterogene watergang'!$M$10,IF(A320&lt;='Invoerblad heterogene watergang'!$H$11,'Invoerblad heterogene watergang'!$M$11,IF(A320&lt;='Invoerblad heterogene watergang'!$H$12,'Invoerblad heterogene watergang'!$M$12,IF(A320&lt;='Invoerblad heterogene watergang'!$H$13,'Invoerblad heterogene watergang'!$M$13,IF(A320&lt;='Invoerblad heterogene watergang'!$H$14,'Invoerblad heterogene watergang'!$M$14,IF(A320&lt;='Invoerblad heterogene watergang'!$H$15,'Invoerblad heterogene watergang'!$M$15,IF(A320&lt;='Invoerblad heterogene watergang'!$H$16,'Invoerblad heterogene watergang'!$M$16,IF(A320&lt;='Invoerblad heterogene watergang'!$H$17,'Invoerblad heterogene watergang'!$M$17,""))))))))))</f>
        <v>Begroeiing volgt bodemverloop</v>
      </c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67"/>
      <c r="AD320" s="23"/>
      <c r="AE320" s="23"/>
    </row>
    <row r="321" spans="1:31" s="103" customFormat="1" x14ac:dyDescent="0.35">
      <c r="A321" s="24">
        <f>IF(A320="","",IF((A320+1)&gt;MAX('Invoerblad heterogene watergang'!$H$9:$H$17),"",'Uitgebreide invoer'!A320+(MAX('Invoerblad heterogene watergang'!$H$9:$H$17)/1000)))</f>
        <v>221.89999999999884</v>
      </c>
      <c r="B321" s="23">
        <f>IF(A321&lt;='Invoerblad heterogene watergang'!$H$9,'Invoerblad heterogene watergang'!$J$9,IF(A321&lt;='Invoerblad heterogene watergang'!$H$10,'Invoerblad heterogene watergang'!$J$10,IF(A321&lt;='Invoerblad heterogene watergang'!$H$11,'Invoerblad heterogene watergang'!$J$11,IF(A321&lt;='Invoerblad heterogene watergang'!$H$12,'Invoerblad heterogene watergang'!$J$12,IF(A321&lt;='Invoerblad heterogene watergang'!$H$13,'Invoerblad heterogene watergang'!$J$13,IF(A321&lt;='Invoerblad heterogene watergang'!$H$14,'Invoerblad heterogene watergang'!$J$14,IF(A321&lt;='Invoerblad heterogene watergang'!$H$15,'Invoerblad heterogene watergang'!$J$15,IF(A321&lt;='Invoerblad heterogene watergang'!$H$16,'Invoerblad heterogene watergang'!$J$16,IF(A321&lt;='Invoerblad heterogene watergang'!$H$17,'Invoerblad heterogene watergang'!$J$17,"")))))))))</f>
        <v>0.2</v>
      </c>
      <c r="C321" s="23" t="str">
        <f>IF(A321&lt;='Invoerblad heterogene watergang'!$H$9,'Invoerblad heterogene watergang'!$K$9,IF(A321&lt;='Invoerblad heterogene watergang'!$H$10,'Invoerblad heterogene watergang'!$K$10,IF(A321&lt;='Invoerblad heterogene watergang'!$H$11,'Invoerblad heterogene watergang'!$K$11,IF(A321&lt;='Invoerblad heterogene watergang'!$H$12,'Invoerblad heterogene watergang'!$K$12,IF(A321&lt;='Invoerblad heterogene watergang'!$H$13,'Invoerblad heterogene watergang'!$K$13,IF(A321&lt;='Invoerblad heterogene watergang'!$H$14,'Invoerblad heterogene watergang'!$K$14,IF(A321&lt;='Invoerblad heterogene watergang'!$H$15,'Invoerblad heterogene watergang'!$K$15,IF(A321&lt;='Invoerblad heterogene watergang'!$H$16,'Invoerblad heterogene watergang'!$K$16,IF(A321&lt;='Invoerblad heterogene watergang'!$H$17,'Invoerblad heterogene watergang'!$K$17,"")))))))))</f>
        <v>100 - Riet</v>
      </c>
      <c r="D321" s="23">
        <f t="shared" si="4"/>
        <v>100</v>
      </c>
      <c r="E321" s="23">
        <f>'Invoerblad heterogene watergang'!$F$9</f>
        <v>1.5</v>
      </c>
      <c r="F321" s="23">
        <f>'Invoerblad heterogene watergang'!$E$9</f>
        <v>1.2</v>
      </c>
      <c r="G321" s="23">
        <f>'Invoerblad heterogene watergang'!$B$9</f>
        <v>1.2</v>
      </c>
      <c r="H321" s="23">
        <f>'Invoerblad heterogene watergang'!$C$9</f>
        <v>1</v>
      </c>
      <c r="I321" s="23">
        <f>IF(B321="","",IF(A321&lt;='Invoerblad heterogene watergang'!$H$9,'Invoerblad heterogene watergang'!$N$9,IF(A321&lt;='Invoerblad heterogene watergang'!$H$10,'Invoerblad heterogene watergang'!$N$10,IF(A321&lt;='Invoerblad heterogene watergang'!$H$11,'Invoerblad heterogene watergang'!$N$11,IF(A321&lt;='Invoerblad heterogene watergang'!$H$12,'Invoerblad heterogene watergang'!$N$12,IF(A321&lt;='Invoerblad heterogene watergang'!$H$13,'Invoerblad heterogene watergang'!$N$13,IF(A321&lt;='Invoerblad heterogene watergang'!$H$14,'Invoerblad heterogene watergang'!$N$14,IF(A321&lt;='Invoerblad heterogene watergang'!$H$15,'Invoerblad heterogene watergang'!$N$15,IF(A321&lt;='Invoerblad heterogene watergang'!$H$16,'Invoerblad heterogene watergang'!$N$16,IF(A321&lt;='Invoerblad heterogene watergang'!$H$17,'Invoerblad heterogene watergang'!$N$17,""))))))))))</f>
        <v>0</v>
      </c>
      <c r="J321" s="23" t="str">
        <f>IF(A321&lt;='Invoerblad heterogene watergang'!$H$9,'Invoerblad heterogene watergang'!$O$9,IF(A321&lt;='Invoerblad heterogene watergang'!$H$10,'Invoerblad heterogene watergang'!$O$10,IF(A321&lt;='Invoerblad heterogene watergang'!$H$11,'Invoerblad heterogene watergang'!$O$11,IF(A321&lt;='Invoerblad heterogene watergang'!$H$12,'Invoerblad heterogene watergang'!$O$12,IF(A321&lt;='Invoerblad heterogene watergang'!$H$13,'Invoerblad heterogene watergang'!$O$13,IF(A321&lt;='Invoerblad heterogene watergang'!$H$14,'Invoerblad heterogene watergang'!$O$14,IF(A321&lt;='Invoerblad heterogene watergang'!$H$15,'Invoerblad heterogene watergang'!$O$15,IF(A321&lt;='Invoerblad heterogene watergang'!$H$16,'Invoerblad heterogene watergang'!$O$16,IF(A321&lt;='Invoerblad heterogene watergang'!$H$17,'Invoerblad heterogene watergang'!$O$17,"")))))))))</f>
        <v>Nee</v>
      </c>
      <c r="K321" s="23">
        <f>(IF(A321&lt;='Invoerblad heterogene watergang'!$H$9,'Invoerblad heterogene watergang'!$L$9,IF(A321&lt;='Invoerblad heterogene watergang'!$H$10,'Invoerblad heterogene watergang'!$L$10,IF(A321&lt;='Invoerblad heterogene watergang'!$H$11,'Invoerblad heterogene watergang'!$L$11,IF(A321&lt;='Invoerblad heterogene watergang'!$H$12,'Invoerblad heterogene watergang'!$L$12,IF(A321&lt;='Invoerblad heterogene watergang'!$H$13,'Invoerblad heterogene watergang'!$L$13,IF(A321&lt;='Invoerblad heterogene watergang'!$H$14,'Invoerblad heterogene watergang'!$L$14,IF(A321&lt;='Invoerblad heterogene watergang'!$H$15,'Invoerblad heterogene watergang'!$L$15,IF(A321&lt;='Invoerblad heterogene watergang'!$H$16,'Invoerblad heterogene watergang'!$L$16,IF(A321&lt;='Invoerblad heterogene watergang'!$H$17,'Invoerblad heterogene watergang'!$L$17,""))))))))))</f>
        <v>50</v>
      </c>
      <c r="L321" s="23" t="str">
        <f>(IF(A321&lt;='Invoerblad heterogene watergang'!$H$9,'Invoerblad heterogene watergang'!$M$9,IF(A321&lt;='Invoerblad heterogene watergang'!$H$10,'Invoerblad heterogene watergang'!$M$10,IF(A321&lt;='Invoerblad heterogene watergang'!$H$11,'Invoerblad heterogene watergang'!$M$11,IF(A321&lt;='Invoerblad heterogene watergang'!$H$12,'Invoerblad heterogene watergang'!$M$12,IF(A321&lt;='Invoerblad heterogene watergang'!$H$13,'Invoerblad heterogene watergang'!$M$13,IF(A321&lt;='Invoerblad heterogene watergang'!$H$14,'Invoerblad heterogene watergang'!$M$14,IF(A321&lt;='Invoerblad heterogene watergang'!$H$15,'Invoerblad heterogene watergang'!$M$15,IF(A321&lt;='Invoerblad heterogene watergang'!$H$16,'Invoerblad heterogene watergang'!$M$16,IF(A321&lt;='Invoerblad heterogene watergang'!$H$17,'Invoerblad heterogene watergang'!$M$17,""))))))))))</f>
        <v>Begroeiing volgt bodemverloop</v>
      </c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67"/>
      <c r="AD321" s="23"/>
      <c r="AE321" s="23"/>
    </row>
    <row r="322" spans="1:31" s="103" customFormat="1" x14ac:dyDescent="0.35">
      <c r="A322" s="24">
        <f>IF(A321="","",IF((A321+1)&gt;MAX('Invoerblad heterogene watergang'!$H$9:$H$17),"",'Uitgebreide invoer'!A321+(MAX('Invoerblad heterogene watergang'!$H$9:$H$17)/1000)))</f>
        <v>222.59999999999883</v>
      </c>
      <c r="B322" s="23">
        <f>IF(A322&lt;='Invoerblad heterogene watergang'!$H$9,'Invoerblad heterogene watergang'!$J$9,IF(A322&lt;='Invoerblad heterogene watergang'!$H$10,'Invoerblad heterogene watergang'!$J$10,IF(A322&lt;='Invoerblad heterogene watergang'!$H$11,'Invoerblad heterogene watergang'!$J$11,IF(A322&lt;='Invoerblad heterogene watergang'!$H$12,'Invoerblad heterogene watergang'!$J$12,IF(A322&lt;='Invoerblad heterogene watergang'!$H$13,'Invoerblad heterogene watergang'!$J$13,IF(A322&lt;='Invoerblad heterogene watergang'!$H$14,'Invoerblad heterogene watergang'!$J$14,IF(A322&lt;='Invoerblad heterogene watergang'!$H$15,'Invoerblad heterogene watergang'!$J$15,IF(A322&lt;='Invoerblad heterogene watergang'!$H$16,'Invoerblad heterogene watergang'!$J$16,IF(A322&lt;='Invoerblad heterogene watergang'!$H$17,'Invoerblad heterogene watergang'!$J$17,"")))))))))</f>
        <v>0.2</v>
      </c>
      <c r="C322" s="23" t="str">
        <f>IF(A322&lt;='Invoerblad heterogene watergang'!$H$9,'Invoerblad heterogene watergang'!$K$9,IF(A322&lt;='Invoerblad heterogene watergang'!$H$10,'Invoerblad heterogene watergang'!$K$10,IF(A322&lt;='Invoerblad heterogene watergang'!$H$11,'Invoerblad heterogene watergang'!$K$11,IF(A322&lt;='Invoerblad heterogene watergang'!$H$12,'Invoerblad heterogene watergang'!$K$12,IF(A322&lt;='Invoerblad heterogene watergang'!$H$13,'Invoerblad heterogene watergang'!$K$13,IF(A322&lt;='Invoerblad heterogene watergang'!$H$14,'Invoerblad heterogene watergang'!$K$14,IF(A322&lt;='Invoerblad heterogene watergang'!$H$15,'Invoerblad heterogene watergang'!$K$15,IF(A322&lt;='Invoerblad heterogene watergang'!$H$16,'Invoerblad heterogene watergang'!$K$16,IF(A322&lt;='Invoerblad heterogene watergang'!$H$17,'Invoerblad heterogene watergang'!$K$17,"")))))))))</f>
        <v>100 - Riet</v>
      </c>
      <c r="D322" s="23">
        <f t="shared" si="4"/>
        <v>100</v>
      </c>
      <c r="E322" s="23">
        <f>'Invoerblad heterogene watergang'!$F$9</f>
        <v>1.5</v>
      </c>
      <c r="F322" s="23">
        <f>'Invoerblad heterogene watergang'!$E$9</f>
        <v>1.2</v>
      </c>
      <c r="G322" s="23">
        <f>'Invoerblad heterogene watergang'!$B$9</f>
        <v>1.2</v>
      </c>
      <c r="H322" s="23">
        <f>'Invoerblad heterogene watergang'!$C$9</f>
        <v>1</v>
      </c>
      <c r="I322" s="23">
        <f>IF(B322="","",IF(A322&lt;='Invoerblad heterogene watergang'!$H$9,'Invoerblad heterogene watergang'!$N$9,IF(A322&lt;='Invoerblad heterogene watergang'!$H$10,'Invoerblad heterogene watergang'!$N$10,IF(A322&lt;='Invoerblad heterogene watergang'!$H$11,'Invoerblad heterogene watergang'!$N$11,IF(A322&lt;='Invoerblad heterogene watergang'!$H$12,'Invoerblad heterogene watergang'!$N$12,IF(A322&lt;='Invoerblad heterogene watergang'!$H$13,'Invoerblad heterogene watergang'!$N$13,IF(A322&lt;='Invoerblad heterogene watergang'!$H$14,'Invoerblad heterogene watergang'!$N$14,IF(A322&lt;='Invoerblad heterogene watergang'!$H$15,'Invoerblad heterogene watergang'!$N$15,IF(A322&lt;='Invoerblad heterogene watergang'!$H$16,'Invoerblad heterogene watergang'!$N$16,IF(A322&lt;='Invoerblad heterogene watergang'!$H$17,'Invoerblad heterogene watergang'!$N$17,""))))))))))</f>
        <v>0</v>
      </c>
      <c r="J322" s="23" t="str">
        <f>IF(A322&lt;='Invoerblad heterogene watergang'!$H$9,'Invoerblad heterogene watergang'!$O$9,IF(A322&lt;='Invoerblad heterogene watergang'!$H$10,'Invoerblad heterogene watergang'!$O$10,IF(A322&lt;='Invoerblad heterogene watergang'!$H$11,'Invoerblad heterogene watergang'!$O$11,IF(A322&lt;='Invoerblad heterogene watergang'!$H$12,'Invoerblad heterogene watergang'!$O$12,IF(A322&lt;='Invoerblad heterogene watergang'!$H$13,'Invoerblad heterogene watergang'!$O$13,IF(A322&lt;='Invoerblad heterogene watergang'!$H$14,'Invoerblad heterogene watergang'!$O$14,IF(A322&lt;='Invoerblad heterogene watergang'!$H$15,'Invoerblad heterogene watergang'!$O$15,IF(A322&lt;='Invoerblad heterogene watergang'!$H$16,'Invoerblad heterogene watergang'!$O$16,IF(A322&lt;='Invoerblad heterogene watergang'!$H$17,'Invoerblad heterogene watergang'!$O$17,"")))))))))</f>
        <v>Nee</v>
      </c>
      <c r="K322" s="23">
        <f>(IF(A322&lt;='Invoerblad heterogene watergang'!$H$9,'Invoerblad heterogene watergang'!$L$9,IF(A322&lt;='Invoerblad heterogene watergang'!$H$10,'Invoerblad heterogene watergang'!$L$10,IF(A322&lt;='Invoerblad heterogene watergang'!$H$11,'Invoerblad heterogene watergang'!$L$11,IF(A322&lt;='Invoerblad heterogene watergang'!$H$12,'Invoerblad heterogene watergang'!$L$12,IF(A322&lt;='Invoerblad heterogene watergang'!$H$13,'Invoerblad heterogene watergang'!$L$13,IF(A322&lt;='Invoerblad heterogene watergang'!$H$14,'Invoerblad heterogene watergang'!$L$14,IF(A322&lt;='Invoerblad heterogene watergang'!$H$15,'Invoerblad heterogene watergang'!$L$15,IF(A322&lt;='Invoerblad heterogene watergang'!$H$16,'Invoerblad heterogene watergang'!$L$16,IF(A322&lt;='Invoerblad heterogene watergang'!$H$17,'Invoerblad heterogene watergang'!$L$17,""))))))))))</f>
        <v>50</v>
      </c>
      <c r="L322" s="23" t="str">
        <f>(IF(A322&lt;='Invoerblad heterogene watergang'!$H$9,'Invoerblad heterogene watergang'!$M$9,IF(A322&lt;='Invoerblad heterogene watergang'!$H$10,'Invoerblad heterogene watergang'!$M$10,IF(A322&lt;='Invoerblad heterogene watergang'!$H$11,'Invoerblad heterogene watergang'!$M$11,IF(A322&lt;='Invoerblad heterogene watergang'!$H$12,'Invoerblad heterogene watergang'!$M$12,IF(A322&lt;='Invoerblad heterogene watergang'!$H$13,'Invoerblad heterogene watergang'!$M$13,IF(A322&lt;='Invoerblad heterogene watergang'!$H$14,'Invoerblad heterogene watergang'!$M$14,IF(A322&lt;='Invoerblad heterogene watergang'!$H$15,'Invoerblad heterogene watergang'!$M$15,IF(A322&lt;='Invoerblad heterogene watergang'!$H$16,'Invoerblad heterogene watergang'!$M$16,IF(A322&lt;='Invoerblad heterogene watergang'!$H$17,'Invoerblad heterogene watergang'!$M$17,""))))))))))</f>
        <v>Begroeiing volgt bodemverloop</v>
      </c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67"/>
      <c r="AD322" s="23"/>
      <c r="AE322" s="23"/>
    </row>
    <row r="323" spans="1:31" s="103" customFormat="1" x14ac:dyDescent="0.35">
      <c r="A323" s="24">
        <f>IF(A322="","",IF((A322+1)&gt;MAX('Invoerblad heterogene watergang'!$H$9:$H$17),"",'Uitgebreide invoer'!A322+(MAX('Invoerblad heterogene watergang'!$H$9:$H$17)/1000)))</f>
        <v>223.29999999999882</v>
      </c>
      <c r="B323" s="23">
        <f>IF(A323&lt;='Invoerblad heterogene watergang'!$H$9,'Invoerblad heterogene watergang'!$J$9,IF(A323&lt;='Invoerblad heterogene watergang'!$H$10,'Invoerblad heterogene watergang'!$J$10,IF(A323&lt;='Invoerblad heterogene watergang'!$H$11,'Invoerblad heterogene watergang'!$J$11,IF(A323&lt;='Invoerblad heterogene watergang'!$H$12,'Invoerblad heterogene watergang'!$J$12,IF(A323&lt;='Invoerblad heterogene watergang'!$H$13,'Invoerblad heterogene watergang'!$J$13,IF(A323&lt;='Invoerblad heterogene watergang'!$H$14,'Invoerblad heterogene watergang'!$J$14,IF(A323&lt;='Invoerblad heterogene watergang'!$H$15,'Invoerblad heterogene watergang'!$J$15,IF(A323&lt;='Invoerblad heterogene watergang'!$H$16,'Invoerblad heterogene watergang'!$J$16,IF(A323&lt;='Invoerblad heterogene watergang'!$H$17,'Invoerblad heterogene watergang'!$J$17,"")))))))))</f>
        <v>0.2</v>
      </c>
      <c r="C323" s="23" t="str">
        <f>IF(A323&lt;='Invoerblad heterogene watergang'!$H$9,'Invoerblad heterogene watergang'!$K$9,IF(A323&lt;='Invoerblad heterogene watergang'!$H$10,'Invoerblad heterogene watergang'!$K$10,IF(A323&lt;='Invoerblad heterogene watergang'!$H$11,'Invoerblad heterogene watergang'!$K$11,IF(A323&lt;='Invoerblad heterogene watergang'!$H$12,'Invoerblad heterogene watergang'!$K$12,IF(A323&lt;='Invoerblad heterogene watergang'!$H$13,'Invoerblad heterogene watergang'!$K$13,IF(A323&lt;='Invoerblad heterogene watergang'!$H$14,'Invoerblad heterogene watergang'!$K$14,IF(A323&lt;='Invoerblad heterogene watergang'!$H$15,'Invoerblad heterogene watergang'!$K$15,IF(A323&lt;='Invoerblad heterogene watergang'!$H$16,'Invoerblad heterogene watergang'!$K$16,IF(A323&lt;='Invoerblad heterogene watergang'!$H$17,'Invoerblad heterogene watergang'!$K$17,"")))))))))</f>
        <v>100 - Riet</v>
      </c>
      <c r="D323" s="23">
        <f t="shared" si="4"/>
        <v>100</v>
      </c>
      <c r="E323" s="23">
        <f>'Invoerblad heterogene watergang'!$F$9</f>
        <v>1.5</v>
      </c>
      <c r="F323" s="23">
        <f>'Invoerblad heterogene watergang'!$E$9</f>
        <v>1.2</v>
      </c>
      <c r="G323" s="23">
        <f>'Invoerblad heterogene watergang'!$B$9</f>
        <v>1.2</v>
      </c>
      <c r="H323" s="23">
        <f>'Invoerblad heterogene watergang'!$C$9</f>
        <v>1</v>
      </c>
      <c r="I323" s="23">
        <f>IF(B323="","",IF(A323&lt;='Invoerblad heterogene watergang'!$H$9,'Invoerblad heterogene watergang'!$N$9,IF(A323&lt;='Invoerblad heterogene watergang'!$H$10,'Invoerblad heterogene watergang'!$N$10,IF(A323&lt;='Invoerblad heterogene watergang'!$H$11,'Invoerblad heterogene watergang'!$N$11,IF(A323&lt;='Invoerblad heterogene watergang'!$H$12,'Invoerblad heterogene watergang'!$N$12,IF(A323&lt;='Invoerblad heterogene watergang'!$H$13,'Invoerblad heterogene watergang'!$N$13,IF(A323&lt;='Invoerblad heterogene watergang'!$H$14,'Invoerblad heterogene watergang'!$N$14,IF(A323&lt;='Invoerblad heterogene watergang'!$H$15,'Invoerblad heterogene watergang'!$N$15,IF(A323&lt;='Invoerblad heterogene watergang'!$H$16,'Invoerblad heterogene watergang'!$N$16,IF(A323&lt;='Invoerblad heterogene watergang'!$H$17,'Invoerblad heterogene watergang'!$N$17,""))))))))))</f>
        <v>0</v>
      </c>
      <c r="J323" s="23" t="str">
        <f>IF(A323&lt;='Invoerblad heterogene watergang'!$H$9,'Invoerblad heterogene watergang'!$O$9,IF(A323&lt;='Invoerblad heterogene watergang'!$H$10,'Invoerblad heterogene watergang'!$O$10,IF(A323&lt;='Invoerblad heterogene watergang'!$H$11,'Invoerblad heterogene watergang'!$O$11,IF(A323&lt;='Invoerblad heterogene watergang'!$H$12,'Invoerblad heterogene watergang'!$O$12,IF(A323&lt;='Invoerblad heterogene watergang'!$H$13,'Invoerblad heterogene watergang'!$O$13,IF(A323&lt;='Invoerblad heterogene watergang'!$H$14,'Invoerblad heterogene watergang'!$O$14,IF(A323&lt;='Invoerblad heterogene watergang'!$H$15,'Invoerblad heterogene watergang'!$O$15,IF(A323&lt;='Invoerblad heterogene watergang'!$H$16,'Invoerblad heterogene watergang'!$O$16,IF(A323&lt;='Invoerblad heterogene watergang'!$H$17,'Invoerblad heterogene watergang'!$O$17,"")))))))))</f>
        <v>Nee</v>
      </c>
      <c r="K323" s="23">
        <f>(IF(A323&lt;='Invoerblad heterogene watergang'!$H$9,'Invoerblad heterogene watergang'!$L$9,IF(A323&lt;='Invoerblad heterogene watergang'!$H$10,'Invoerblad heterogene watergang'!$L$10,IF(A323&lt;='Invoerblad heterogene watergang'!$H$11,'Invoerblad heterogene watergang'!$L$11,IF(A323&lt;='Invoerblad heterogene watergang'!$H$12,'Invoerblad heterogene watergang'!$L$12,IF(A323&lt;='Invoerblad heterogene watergang'!$H$13,'Invoerblad heterogene watergang'!$L$13,IF(A323&lt;='Invoerblad heterogene watergang'!$H$14,'Invoerblad heterogene watergang'!$L$14,IF(A323&lt;='Invoerblad heterogene watergang'!$H$15,'Invoerblad heterogene watergang'!$L$15,IF(A323&lt;='Invoerblad heterogene watergang'!$H$16,'Invoerblad heterogene watergang'!$L$16,IF(A323&lt;='Invoerblad heterogene watergang'!$H$17,'Invoerblad heterogene watergang'!$L$17,""))))))))))</f>
        <v>50</v>
      </c>
      <c r="L323" s="23" t="str">
        <f>(IF(A323&lt;='Invoerblad heterogene watergang'!$H$9,'Invoerblad heterogene watergang'!$M$9,IF(A323&lt;='Invoerblad heterogene watergang'!$H$10,'Invoerblad heterogene watergang'!$M$10,IF(A323&lt;='Invoerblad heterogene watergang'!$H$11,'Invoerblad heterogene watergang'!$M$11,IF(A323&lt;='Invoerblad heterogene watergang'!$H$12,'Invoerblad heterogene watergang'!$M$12,IF(A323&lt;='Invoerblad heterogene watergang'!$H$13,'Invoerblad heterogene watergang'!$M$13,IF(A323&lt;='Invoerblad heterogene watergang'!$H$14,'Invoerblad heterogene watergang'!$M$14,IF(A323&lt;='Invoerblad heterogene watergang'!$H$15,'Invoerblad heterogene watergang'!$M$15,IF(A323&lt;='Invoerblad heterogene watergang'!$H$16,'Invoerblad heterogene watergang'!$M$16,IF(A323&lt;='Invoerblad heterogene watergang'!$H$17,'Invoerblad heterogene watergang'!$M$17,""))))))))))</f>
        <v>Begroeiing volgt bodemverloop</v>
      </c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67"/>
      <c r="AD323" s="23"/>
      <c r="AE323" s="23"/>
    </row>
    <row r="324" spans="1:31" s="103" customFormat="1" x14ac:dyDescent="0.35">
      <c r="A324" s="24">
        <f>IF(A323="","",IF((A323+1)&gt;MAX('Invoerblad heterogene watergang'!$H$9:$H$17),"",'Uitgebreide invoer'!A323+(MAX('Invoerblad heterogene watergang'!$H$9:$H$17)/1000)))</f>
        <v>223.99999999999881</v>
      </c>
      <c r="B324" s="23">
        <f>IF(A324&lt;='Invoerblad heterogene watergang'!$H$9,'Invoerblad heterogene watergang'!$J$9,IF(A324&lt;='Invoerblad heterogene watergang'!$H$10,'Invoerblad heterogene watergang'!$J$10,IF(A324&lt;='Invoerblad heterogene watergang'!$H$11,'Invoerblad heterogene watergang'!$J$11,IF(A324&lt;='Invoerblad heterogene watergang'!$H$12,'Invoerblad heterogene watergang'!$J$12,IF(A324&lt;='Invoerblad heterogene watergang'!$H$13,'Invoerblad heterogene watergang'!$J$13,IF(A324&lt;='Invoerblad heterogene watergang'!$H$14,'Invoerblad heterogene watergang'!$J$14,IF(A324&lt;='Invoerblad heterogene watergang'!$H$15,'Invoerblad heterogene watergang'!$J$15,IF(A324&lt;='Invoerblad heterogene watergang'!$H$16,'Invoerblad heterogene watergang'!$J$16,IF(A324&lt;='Invoerblad heterogene watergang'!$H$17,'Invoerblad heterogene watergang'!$J$17,"")))))))))</f>
        <v>0.2</v>
      </c>
      <c r="C324" s="23" t="str">
        <f>IF(A324&lt;='Invoerblad heterogene watergang'!$H$9,'Invoerblad heterogene watergang'!$K$9,IF(A324&lt;='Invoerblad heterogene watergang'!$H$10,'Invoerblad heterogene watergang'!$K$10,IF(A324&lt;='Invoerblad heterogene watergang'!$H$11,'Invoerblad heterogene watergang'!$K$11,IF(A324&lt;='Invoerblad heterogene watergang'!$H$12,'Invoerblad heterogene watergang'!$K$12,IF(A324&lt;='Invoerblad heterogene watergang'!$H$13,'Invoerblad heterogene watergang'!$K$13,IF(A324&lt;='Invoerblad heterogene watergang'!$H$14,'Invoerblad heterogene watergang'!$K$14,IF(A324&lt;='Invoerblad heterogene watergang'!$H$15,'Invoerblad heterogene watergang'!$K$15,IF(A324&lt;='Invoerblad heterogene watergang'!$H$16,'Invoerblad heterogene watergang'!$K$16,IF(A324&lt;='Invoerblad heterogene watergang'!$H$17,'Invoerblad heterogene watergang'!$K$17,"")))))))))</f>
        <v>100 - Riet</v>
      </c>
      <c r="D324" s="23">
        <f t="shared" si="4"/>
        <v>100</v>
      </c>
      <c r="E324" s="23">
        <f>'Invoerblad heterogene watergang'!$F$9</f>
        <v>1.5</v>
      </c>
      <c r="F324" s="23">
        <f>'Invoerblad heterogene watergang'!$E$9</f>
        <v>1.2</v>
      </c>
      <c r="G324" s="23">
        <f>'Invoerblad heterogene watergang'!$B$9</f>
        <v>1.2</v>
      </c>
      <c r="H324" s="23">
        <f>'Invoerblad heterogene watergang'!$C$9</f>
        <v>1</v>
      </c>
      <c r="I324" s="23">
        <f>IF(B324="","",IF(A324&lt;='Invoerblad heterogene watergang'!$H$9,'Invoerblad heterogene watergang'!$N$9,IF(A324&lt;='Invoerblad heterogene watergang'!$H$10,'Invoerblad heterogene watergang'!$N$10,IF(A324&lt;='Invoerblad heterogene watergang'!$H$11,'Invoerblad heterogene watergang'!$N$11,IF(A324&lt;='Invoerblad heterogene watergang'!$H$12,'Invoerblad heterogene watergang'!$N$12,IF(A324&lt;='Invoerblad heterogene watergang'!$H$13,'Invoerblad heterogene watergang'!$N$13,IF(A324&lt;='Invoerblad heterogene watergang'!$H$14,'Invoerblad heterogene watergang'!$N$14,IF(A324&lt;='Invoerblad heterogene watergang'!$H$15,'Invoerblad heterogene watergang'!$N$15,IF(A324&lt;='Invoerblad heterogene watergang'!$H$16,'Invoerblad heterogene watergang'!$N$16,IF(A324&lt;='Invoerblad heterogene watergang'!$H$17,'Invoerblad heterogene watergang'!$N$17,""))))))))))</f>
        <v>0</v>
      </c>
      <c r="J324" s="23" t="str">
        <f>IF(A324&lt;='Invoerblad heterogene watergang'!$H$9,'Invoerblad heterogene watergang'!$O$9,IF(A324&lt;='Invoerblad heterogene watergang'!$H$10,'Invoerblad heterogene watergang'!$O$10,IF(A324&lt;='Invoerblad heterogene watergang'!$H$11,'Invoerblad heterogene watergang'!$O$11,IF(A324&lt;='Invoerblad heterogene watergang'!$H$12,'Invoerblad heterogene watergang'!$O$12,IF(A324&lt;='Invoerblad heterogene watergang'!$H$13,'Invoerblad heterogene watergang'!$O$13,IF(A324&lt;='Invoerblad heterogene watergang'!$H$14,'Invoerblad heterogene watergang'!$O$14,IF(A324&lt;='Invoerblad heterogene watergang'!$H$15,'Invoerblad heterogene watergang'!$O$15,IF(A324&lt;='Invoerblad heterogene watergang'!$H$16,'Invoerblad heterogene watergang'!$O$16,IF(A324&lt;='Invoerblad heterogene watergang'!$H$17,'Invoerblad heterogene watergang'!$O$17,"")))))))))</f>
        <v>Nee</v>
      </c>
      <c r="K324" s="23">
        <f>(IF(A324&lt;='Invoerblad heterogene watergang'!$H$9,'Invoerblad heterogene watergang'!$L$9,IF(A324&lt;='Invoerblad heterogene watergang'!$H$10,'Invoerblad heterogene watergang'!$L$10,IF(A324&lt;='Invoerblad heterogene watergang'!$H$11,'Invoerblad heterogene watergang'!$L$11,IF(A324&lt;='Invoerblad heterogene watergang'!$H$12,'Invoerblad heterogene watergang'!$L$12,IF(A324&lt;='Invoerblad heterogene watergang'!$H$13,'Invoerblad heterogene watergang'!$L$13,IF(A324&lt;='Invoerblad heterogene watergang'!$H$14,'Invoerblad heterogene watergang'!$L$14,IF(A324&lt;='Invoerblad heterogene watergang'!$H$15,'Invoerblad heterogene watergang'!$L$15,IF(A324&lt;='Invoerblad heterogene watergang'!$H$16,'Invoerblad heterogene watergang'!$L$16,IF(A324&lt;='Invoerblad heterogene watergang'!$H$17,'Invoerblad heterogene watergang'!$L$17,""))))))))))</f>
        <v>50</v>
      </c>
      <c r="L324" s="23" t="str">
        <f>(IF(A324&lt;='Invoerblad heterogene watergang'!$H$9,'Invoerblad heterogene watergang'!$M$9,IF(A324&lt;='Invoerblad heterogene watergang'!$H$10,'Invoerblad heterogene watergang'!$M$10,IF(A324&lt;='Invoerblad heterogene watergang'!$H$11,'Invoerblad heterogene watergang'!$M$11,IF(A324&lt;='Invoerblad heterogene watergang'!$H$12,'Invoerblad heterogene watergang'!$M$12,IF(A324&lt;='Invoerblad heterogene watergang'!$H$13,'Invoerblad heterogene watergang'!$M$13,IF(A324&lt;='Invoerblad heterogene watergang'!$H$14,'Invoerblad heterogene watergang'!$M$14,IF(A324&lt;='Invoerblad heterogene watergang'!$H$15,'Invoerblad heterogene watergang'!$M$15,IF(A324&lt;='Invoerblad heterogene watergang'!$H$16,'Invoerblad heterogene watergang'!$M$16,IF(A324&lt;='Invoerblad heterogene watergang'!$H$17,'Invoerblad heterogene watergang'!$M$17,""))))))))))</f>
        <v>Begroeiing volgt bodemverloop</v>
      </c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67"/>
      <c r="AD324" s="23"/>
      <c r="AE324" s="23"/>
    </row>
    <row r="325" spans="1:31" s="103" customFormat="1" x14ac:dyDescent="0.35">
      <c r="A325" s="24">
        <f>IF(A324="","",IF((A324+1)&gt;MAX('Invoerblad heterogene watergang'!$H$9:$H$17),"",'Uitgebreide invoer'!A324+(MAX('Invoerblad heterogene watergang'!$H$9:$H$17)/1000)))</f>
        <v>224.69999999999879</v>
      </c>
      <c r="B325" s="23">
        <f>IF(A325&lt;='Invoerblad heterogene watergang'!$H$9,'Invoerblad heterogene watergang'!$J$9,IF(A325&lt;='Invoerblad heterogene watergang'!$H$10,'Invoerblad heterogene watergang'!$J$10,IF(A325&lt;='Invoerblad heterogene watergang'!$H$11,'Invoerblad heterogene watergang'!$J$11,IF(A325&lt;='Invoerblad heterogene watergang'!$H$12,'Invoerblad heterogene watergang'!$J$12,IF(A325&lt;='Invoerblad heterogene watergang'!$H$13,'Invoerblad heterogene watergang'!$J$13,IF(A325&lt;='Invoerblad heterogene watergang'!$H$14,'Invoerblad heterogene watergang'!$J$14,IF(A325&lt;='Invoerblad heterogene watergang'!$H$15,'Invoerblad heterogene watergang'!$J$15,IF(A325&lt;='Invoerblad heterogene watergang'!$H$16,'Invoerblad heterogene watergang'!$J$16,IF(A325&lt;='Invoerblad heterogene watergang'!$H$17,'Invoerblad heterogene watergang'!$J$17,"")))))))))</f>
        <v>0.2</v>
      </c>
      <c r="C325" s="23" t="str">
        <f>IF(A325&lt;='Invoerblad heterogene watergang'!$H$9,'Invoerblad heterogene watergang'!$K$9,IF(A325&lt;='Invoerblad heterogene watergang'!$H$10,'Invoerblad heterogene watergang'!$K$10,IF(A325&lt;='Invoerblad heterogene watergang'!$H$11,'Invoerblad heterogene watergang'!$K$11,IF(A325&lt;='Invoerblad heterogene watergang'!$H$12,'Invoerblad heterogene watergang'!$K$12,IF(A325&lt;='Invoerblad heterogene watergang'!$H$13,'Invoerblad heterogene watergang'!$K$13,IF(A325&lt;='Invoerblad heterogene watergang'!$H$14,'Invoerblad heterogene watergang'!$K$14,IF(A325&lt;='Invoerblad heterogene watergang'!$H$15,'Invoerblad heterogene watergang'!$K$15,IF(A325&lt;='Invoerblad heterogene watergang'!$H$16,'Invoerblad heterogene watergang'!$K$16,IF(A325&lt;='Invoerblad heterogene watergang'!$H$17,'Invoerblad heterogene watergang'!$K$17,"")))))))))</f>
        <v>100 - Riet</v>
      </c>
      <c r="D325" s="23">
        <f t="shared" ref="D325:D388" si="5">IF(C325="100 - Riet",100,IF(C325="200 - Drijvend fonteinkruid",200,IF(C325="250 - Gele plomp",250,IF(C325="500 - Waterlelie",500,IF(C325="700 - Watergentiaan",700,30)))))</f>
        <v>100</v>
      </c>
      <c r="E325" s="23">
        <f>'Invoerblad heterogene watergang'!$F$9</f>
        <v>1.5</v>
      </c>
      <c r="F325" s="23">
        <f>'Invoerblad heterogene watergang'!$E$9</f>
        <v>1.2</v>
      </c>
      <c r="G325" s="23">
        <f>'Invoerblad heterogene watergang'!$B$9</f>
        <v>1.2</v>
      </c>
      <c r="H325" s="23">
        <f>'Invoerblad heterogene watergang'!$C$9</f>
        <v>1</v>
      </c>
      <c r="I325" s="23">
        <f>IF(B325="","",IF(A325&lt;='Invoerblad heterogene watergang'!$H$9,'Invoerblad heterogene watergang'!$N$9,IF(A325&lt;='Invoerblad heterogene watergang'!$H$10,'Invoerblad heterogene watergang'!$N$10,IF(A325&lt;='Invoerblad heterogene watergang'!$H$11,'Invoerblad heterogene watergang'!$N$11,IF(A325&lt;='Invoerblad heterogene watergang'!$H$12,'Invoerblad heterogene watergang'!$N$12,IF(A325&lt;='Invoerblad heterogene watergang'!$H$13,'Invoerblad heterogene watergang'!$N$13,IF(A325&lt;='Invoerblad heterogene watergang'!$H$14,'Invoerblad heterogene watergang'!$N$14,IF(A325&lt;='Invoerblad heterogene watergang'!$H$15,'Invoerblad heterogene watergang'!$N$15,IF(A325&lt;='Invoerblad heterogene watergang'!$H$16,'Invoerblad heterogene watergang'!$N$16,IF(A325&lt;='Invoerblad heterogene watergang'!$H$17,'Invoerblad heterogene watergang'!$N$17,""))))))))))</f>
        <v>0</v>
      </c>
      <c r="J325" s="23" t="str">
        <f>IF(A325&lt;='Invoerblad heterogene watergang'!$H$9,'Invoerblad heterogene watergang'!$O$9,IF(A325&lt;='Invoerblad heterogene watergang'!$H$10,'Invoerblad heterogene watergang'!$O$10,IF(A325&lt;='Invoerblad heterogene watergang'!$H$11,'Invoerblad heterogene watergang'!$O$11,IF(A325&lt;='Invoerblad heterogene watergang'!$H$12,'Invoerblad heterogene watergang'!$O$12,IF(A325&lt;='Invoerblad heterogene watergang'!$H$13,'Invoerblad heterogene watergang'!$O$13,IF(A325&lt;='Invoerblad heterogene watergang'!$H$14,'Invoerblad heterogene watergang'!$O$14,IF(A325&lt;='Invoerblad heterogene watergang'!$H$15,'Invoerblad heterogene watergang'!$O$15,IF(A325&lt;='Invoerblad heterogene watergang'!$H$16,'Invoerblad heterogene watergang'!$O$16,IF(A325&lt;='Invoerblad heterogene watergang'!$H$17,'Invoerblad heterogene watergang'!$O$17,"")))))))))</f>
        <v>Nee</v>
      </c>
      <c r="K325" s="23">
        <f>(IF(A325&lt;='Invoerblad heterogene watergang'!$H$9,'Invoerblad heterogene watergang'!$L$9,IF(A325&lt;='Invoerblad heterogene watergang'!$H$10,'Invoerblad heterogene watergang'!$L$10,IF(A325&lt;='Invoerblad heterogene watergang'!$H$11,'Invoerblad heterogene watergang'!$L$11,IF(A325&lt;='Invoerblad heterogene watergang'!$H$12,'Invoerblad heterogene watergang'!$L$12,IF(A325&lt;='Invoerblad heterogene watergang'!$H$13,'Invoerblad heterogene watergang'!$L$13,IF(A325&lt;='Invoerblad heterogene watergang'!$H$14,'Invoerblad heterogene watergang'!$L$14,IF(A325&lt;='Invoerblad heterogene watergang'!$H$15,'Invoerblad heterogene watergang'!$L$15,IF(A325&lt;='Invoerblad heterogene watergang'!$H$16,'Invoerblad heterogene watergang'!$L$16,IF(A325&lt;='Invoerblad heterogene watergang'!$H$17,'Invoerblad heterogene watergang'!$L$17,""))))))))))</f>
        <v>50</v>
      </c>
      <c r="L325" s="23" t="str">
        <f>(IF(A325&lt;='Invoerblad heterogene watergang'!$H$9,'Invoerblad heterogene watergang'!$M$9,IF(A325&lt;='Invoerblad heterogene watergang'!$H$10,'Invoerblad heterogene watergang'!$M$10,IF(A325&lt;='Invoerblad heterogene watergang'!$H$11,'Invoerblad heterogene watergang'!$M$11,IF(A325&lt;='Invoerblad heterogene watergang'!$H$12,'Invoerblad heterogene watergang'!$M$12,IF(A325&lt;='Invoerblad heterogene watergang'!$H$13,'Invoerblad heterogene watergang'!$M$13,IF(A325&lt;='Invoerblad heterogene watergang'!$H$14,'Invoerblad heterogene watergang'!$M$14,IF(A325&lt;='Invoerblad heterogene watergang'!$H$15,'Invoerblad heterogene watergang'!$M$15,IF(A325&lt;='Invoerblad heterogene watergang'!$H$16,'Invoerblad heterogene watergang'!$M$16,IF(A325&lt;='Invoerblad heterogene watergang'!$H$17,'Invoerblad heterogene watergang'!$M$17,""))))))))))</f>
        <v>Begroeiing volgt bodemverloop</v>
      </c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67"/>
      <c r="AD325" s="23"/>
      <c r="AE325" s="23"/>
    </row>
    <row r="326" spans="1:31" s="103" customFormat="1" x14ac:dyDescent="0.35">
      <c r="A326" s="24">
        <f>IF(A325="","",IF((A325+1)&gt;MAX('Invoerblad heterogene watergang'!$H$9:$H$17),"",'Uitgebreide invoer'!A325+(MAX('Invoerblad heterogene watergang'!$H$9:$H$17)/1000)))</f>
        <v>225.39999999999878</v>
      </c>
      <c r="B326" s="23">
        <f>IF(A326&lt;='Invoerblad heterogene watergang'!$H$9,'Invoerblad heterogene watergang'!$J$9,IF(A326&lt;='Invoerblad heterogene watergang'!$H$10,'Invoerblad heterogene watergang'!$J$10,IF(A326&lt;='Invoerblad heterogene watergang'!$H$11,'Invoerblad heterogene watergang'!$J$11,IF(A326&lt;='Invoerblad heterogene watergang'!$H$12,'Invoerblad heterogene watergang'!$J$12,IF(A326&lt;='Invoerblad heterogene watergang'!$H$13,'Invoerblad heterogene watergang'!$J$13,IF(A326&lt;='Invoerblad heterogene watergang'!$H$14,'Invoerblad heterogene watergang'!$J$14,IF(A326&lt;='Invoerblad heterogene watergang'!$H$15,'Invoerblad heterogene watergang'!$J$15,IF(A326&lt;='Invoerblad heterogene watergang'!$H$16,'Invoerblad heterogene watergang'!$J$16,IF(A326&lt;='Invoerblad heterogene watergang'!$H$17,'Invoerblad heterogene watergang'!$J$17,"")))))))))</f>
        <v>0.2</v>
      </c>
      <c r="C326" s="23" t="str">
        <f>IF(A326&lt;='Invoerblad heterogene watergang'!$H$9,'Invoerblad heterogene watergang'!$K$9,IF(A326&lt;='Invoerblad heterogene watergang'!$H$10,'Invoerblad heterogene watergang'!$K$10,IF(A326&lt;='Invoerblad heterogene watergang'!$H$11,'Invoerblad heterogene watergang'!$K$11,IF(A326&lt;='Invoerblad heterogene watergang'!$H$12,'Invoerblad heterogene watergang'!$K$12,IF(A326&lt;='Invoerblad heterogene watergang'!$H$13,'Invoerblad heterogene watergang'!$K$13,IF(A326&lt;='Invoerblad heterogene watergang'!$H$14,'Invoerblad heterogene watergang'!$K$14,IF(A326&lt;='Invoerblad heterogene watergang'!$H$15,'Invoerblad heterogene watergang'!$K$15,IF(A326&lt;='Invoerblad heterogene watergang'!$H$16,'Invoerblad heterogene watergang'!$K$16,IF(A326&lt;='Invoerblad heterogene watergang'!$H$17,'Invoerblad heterogene watergang'!$K$17,"")))))))))</f>
        <v>100 - Riet</v>
      </c>
      <c r="D326" s="23">
        <f t="shared" si="5"/>
        <v>100</v>
      </c>
      <c r="E326" s="23">
        <f>'Invoerblad heterogene watergang'!$F$9</f>
        <v>1.5</v>
      </c>
      <c r="F326" s="23">
        <f>'Invoerblad heterogene watergang'!$E$9</f>
        <v>1.2</v>
      </c>
      <c r="G326" s="23">
        <f>'Invoerblad heterogene watergang'!$B$9</f>
        <v>1.2</v>
      </c>
      <c r="H326" s="23">
        <f>'Invoerblad heterogene watergang'!$C$9</f>
        <v>1</v>
      </c>
      <c r="I326" s="23">
        <f>IF(B326="","",IF(A326&lt;='Invoerblad heterogene watergang'!$H$9,'Invoerblad heterogene watergang'!$N$9,IF(A326&lt;='Invoerblad heterogene watergang'!$H$10,'Invoerblad heterogene watergang'!$N$10,IF(A326&lt;='Invoerblad heterogene watergang'!$H$11,'Invoerblad heterogene watergang'!$N$11,IF(A326&lt;='Invoerblad heterogene watergang'!$H$12,'Invoerblad heterogene watergang'!$N$12,IF(A326&lt;='Invoerblad heterogene watergang'!$H$13,'Invoerblad heterogene watergang'!$N$13,IF(A326&lt;='Invoerblad heterogene watergang'!$H$14,'Invoerblad heterogene watergang'!$N$14,IF(A326&lt;='Invoerblad heterogene watergang'!$H$15,'Invoerblad heterogene watergang'!$N$15,IF(A326&lt;='Invoerblad heterogene watergang'!$H$16,'Invoerblad heterogene watergang'!$N$16,IF(A326&lt;='Invoerblad heterogene watergang'!$H$17,'Invoerblad heterogene watergang'!$N$17,""))))))))))</f>
        <v>0</v>
      </c>
      <c r="J326" s="23" t="str">
        <f>IF(A326&lt;='Invoerblad heterogene watergang'!$H$9,'Invoerblad heterogene watergang'!$O$9,IF(A326&lt;='Invoerblad heterogene watergang'!$H$10,'Invoerblad heterogene watergang'!$O$10,IF(A326&lt;='Invoerblad heterogene watergang'!$H$11,'Invoerblad heterogene watergang'!$O$11,IF(A326&lt;='Invoerblad heterogene watergang'!$H$12,'Invoerblad heterogene watergang'!$O$12,IF(A326&lt;='Invoerblad heterogene watergang'!$H$13,'Invoerblad heterogene watergang'!$O$13,IF(A326&lt;='Invoerblad heterogene watergang'!$H$14,'Invoerblad heterogene watergang'!$O$14,IF(A326&lt;='Invoerblad heterogene watergang'!$H$15,'Invoerblad heterogene watergang'!$O$15,IF(A326&lt;='Invoerblad heterogene watergang'!$H$16,'Invoerblad heterogene watergang'!$O$16,IF(A326&lt;='Invoerblad heterogene watergang'!$H$17,'Invoerblad heterogene watergang'!$O$17,"")))))))))</f>
        <v>Nee</v>
      </c>
      <c r="K326" s="23">
        <f>(IF(A326&lt;='Invoerblad heterogene watergang'!$H$9,'Invoerblad heterogene watergang'!$L$9,IF(A326&lt;='Invoerblad heterogene watergang'!$H$10,'Invoerblad heterogene watergang'!$L$10,IF(A326&lt;='Invoerblad heterogene watergang'!$H$11,'Invoerblad heterogene watergang'!$L$11,IF(A326&lt;='Invoerblad heterogene watergang'!$H$12,'Invoerblad heterogene watergang'!$L$12,IF(A326&lt;='Invoerblad heterogene watergang'!$H$13,'Invoerblad heterogene watergang'!$L$13,IF(A326&lt;='Invoerblad heterogene watergang'!$H$14,'Invoerblad heterogene watergang'!$L$14,IF(A326&lt;='Invoerblad heterogene watergang'!$H$15,'Invoerblad heterogene watergang'!$L$15,IF(A326&lt;='Invoerblad heterogene watergang'!$H$16,'Invoerblad heterogene watergang'!$L$16,IF(A326&lt;='Invoerblad heterogene watergang'!$H$17,'Invoerblad heterogene watergang'!$L$17,""))))))))))</f>
        <v>50</v>
      </c>
      <c r="L326" s="23" t="str">
        <f>(IF(A326&lt;='Invoerblad heterogene watergang'!$H$9,'Invoerblad heterogene watergang'!$M$9,IF(A326&lt;='Invoerblad heterogene watergang'!$H$10,'Invoerblad heterogene watergang'!$M$10,IF(A326&lt;='Invoerblad heterogene watergang'!$H$11,'Invoerblad heterogene watergang'!$M$11,IF(A326&lt;='Invoerblad heterogene watergang'!$H$12,'Invoerblad heterogene watergang'!$M$12,IF(A326&lt;='Invoerblad heterogene watergang'!$H$13,'Invoerblad heterogene watergang'!$M$13,IF(A326&lt;='Invoerblad heterogene watergang'!$H$14,'Invoerblad heterogene watergang'!$M$14,IF(A326&lt;='Invoerblad heterogene watergang'!$H$15,'Invoerblad heterogene watergang'!$M$15,IF(A326&lt;='Invoerblad heterogene watergang'!$H$16,'Invoerblad heterogene watergang'!$M$16,IF(A326&lt;='Invoerblad heterogene watergang'!$H$17,'Invoerblad heterogene watergang'!$M$17,""))))))))))</f>
        <v>Begroeiing volgt bodemverloop</v>
      </c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67"/>
      <c r="AD326" s="23"/>
      <c r="AE326" s="23"/>
    </row>
    <row r="327" spans="1:31" s="103" customFormat="1" x14ac:dyDescent="0.35">
      <c r="A327" s="24">
        <f>IF(A326="","",IF((A326+1)&gt;MAX('Invoerblad heterogene watergang'!$H$9:$H$17),"",'Uitgebreide invoer'!A326+(MAX('Invoerblad heterogene watergang'!$H$9:$H$17)/1000)))</f>
        <v>226.09999999999877</v>
      </c>
      <c r="B327" s="23">
        <f>IF(A327&lt;='Invoerblad heterogene watergang'!$H$9,'Invoerblad heterogene watergang'!$J$9,IF(A327&lt;='Invoerblad heterogene watergang'!$H$10,'Invoerblad heterogene watergang'!$J$10,IF(A327&lt;='Invoerblad heterogene watergang'!$H$11,'Invoerblad heterogene watergang'!$J$11,IF(A327&lt;='Invoerblad heterogene watergang'!$H$12,'Invoerblad heterogene watergang'!$J$12,IF(A327&lt;='Invoerblad heterogene watergang'!$H$13,'Invoerblad heterogene watergang'!$J$13,IF(A327&lt;='Invoerblad heterogene watergang'!$H$14,'Invoerblad heterogene watergang'!$J$14,IF(A327&lt;='Invoerblad heterogene watergang'!$H$15,'Invoerblad heterogene watergang'!$J$15,IF(A327&lt;='Invoerblad heterogene watergang'!$H$16,'Invoerblad heterogene watergang'!$J$16,IF(A327&lt;='Invoerblad heterogene watergang'!$H$17,'Invoerblad heterogene watergang'!$J$17,"")))))))))</f>
        <v>0.2</v>
      </c>
      <c r="C327" s="23" t="str">
        <f>IF(A327&lt;='Invoerblad heterogene watergang'!$H$9,'Invoerblad heterogene watergang'!$K$9,IF(A327&lt;='Invoerblad heterogene watergang'!$H$10,'Invoerblad heterogene watergang'!$K$10,IF(A327&lt;='Invoerblad heterogene watergang'!$H$11,'Invoerblad heterogene watergang'!$K$11,IF(A327&lt;='Invoerblad heterogene watergang'!$H$12,'Invoerblad heterogene watergang'!$K$12,IF(A327&lt;='Invoerblad heterogene watergang'!$H$13,'Invoerblad heterogene watergang'!$K$13,IF(A327&lt;='Invoerblad heterogene watergang'!$H$14,'Invoerblad heterogene watergang'!$K$14,IF(A327&lt;='Invoerblad heterogene watergang'!$H$15,'Invoerblad heterogene watergang'!$K$15,IF(A327&lt;='Invoerblad heterogene watergang'!$H$16,'Invoerblad heterogene watergang'!$K$16,IF(A327&lt;='Invoerblad heterogene watergang'!$H$17,'Invoerblad heterogene watergang'!$K$17,"")))))))))</f>
        <v>100 - Riet</v>
      </c>
      <c r="D327" s="23">
        <f t="shared" si="5"/>
        <v>100</v>
      </c>
      <c r="E327" s="23">
        <f>'Invoerblad heterogene watergang'!$F$9</f>
        <v>1.5</v>
      </c>
      <c r="F327" s="23">
        <f>'Invoerblad heterogene watergang'!$E$9</f>
        <v>1.2</v>
      </c>
      <c r="G327" s="23">
        <f>'Invoerblad heterogene watergang'!$B$9</f>
        <v>1.2</v>
      </c>
      <c r="H327" s="23">
        <f>'Invoerblad heterogene watergang'!$C$9</f>
        <v>1</v>
      </c>
      <c r="I327" s="23">
        <f>IF(B327="","",IF(A327&lt;='Invoerblad heterogene watergang'!$H$9,'Invoerblad heterogene watergang'!$N$9,IF(A327&lt;='Invoerblad heterogene watergang'!$H$10,'Invoerblad heterogene watergang'!$N$10,IF(A327&lt;='Invoerblad heterogene watergang'!$H$11,'Invoerblad heterogene watergang'!$N$11,IF(A327&lt;='Invoerblad heterogene watergang'!$H$12,'Invoerblad heterogene watergang'!$N$12,IF(A327&lt;='Invoerblad heterogene watergang'!$H$13,'Invoerblad heterogene watergang'!$N$13,IF(A327&lt;='Invoerblad heterogene watergang'!$H$14,'Invoerblad heterogene watergang'!$N$14,IF(A327&lt;='Invoerblad heterogene watergang'!$H$15,'Invoerblad heterogene watergang'!$N$15,IF(A327&lt;='Invoerblad heterogene watergang'!$H$16,'Invoerblad heterogene watergang'!$N$16,IF(A327&lt;='Invoerblad heterogene watergang'!$H$17,'Invoerblad heterogene watergang'!$N$17,""))))))))))</f>
        <v>0</v>
      </c>
      <c r="J327" s="23" t="str">
        <f>IF(A327&lt;='Invoerblad heterogene watergang'!$H$9,'Invoerblad heterogene watergang'!$O$9,IF(A327&lt;='Invoerblad heterogene watergang'!$H$10,'Invoerblad heterogene watergang'!$O$10,IF(A327&lt;='Invoerblad heterogene watergang'!$H$11,'Invoerblad heterogene watergang'!$O$11,IF(A327&lt;='Invoerblad heterogene watergang'!$H$12,'Invoerblad heterogene watergang'!$O$12,IF(A327&lt;='Invoerblad heterogene watergang'!$H$13,'Invoerblad heterogene watergang'!$O$13,IF(A327&lt;='Invoerblad heterogene watergang'!$H$14,'Invoerblad heterogene watergang'!$O$14,IF(A327&lt;='Invoerblad heterogene watergang'!$H$15,'Invoerblad heterogene watergang'!$O$15,IF(A327&lt;='Invoerblad heterogene watergang'!$H$16,'Invoerblad heterogene watergang'!$O$16,IF(A327&lt;='Invoerblad heterogene watergang'!$H$17,'Invoerblad heterogene watergang'!$O$17,"")))))))))</f>
        <v>Nee</v>
      </c>
      <c r="K327" s="23">
        <f>(IF(A327&lt;='Invoerblad heterogene watergang'!$H$9,'Invoerblad heterogene watergang'!$L$9,IF(A327&lt;='Invoerblad heterogene watergang'!$H$10,'Invoerblad heterogene watergang'!$L$10,IF(A327&lt;='Invoerblad heterogene watergang'!$H$11,'Invoerblad heterogene watergang'!$L$11,IF(A327&lt;='Invoerblad heterogene watergang'!$H$12,'Invoerblad heterogene watergang'!$L$12,IF(A327&lt;='Invoerblad heterogene watergang'!$H$13,'Invoerblad heterogene watergang'!$L$13,IF(A327&lt;='Invoerblad heterogene watergang'!$H$14,'Invoerblad heterogene watergang'!$L$14,IF(A327&lt;='Invoerblad heterogene watergang'!$H$15,'Invoerblad heterogene watergang'!$L$15,IF(A327&lt;='Invoerblad heterogene watergang'!$H$16,'Invoerblad heterogene watergang'!$L$16,IF(A327&lt;='Invoerblad heterogene watergang'!$H$17,'Invoerblad heterogene watergang'!$L$17,""))))))))))</f>
        <v>50</v>
      </c>
      <c r="L327" s="23" t="str">
        <f>(IF(A327&lt;='Invoerblad heterogene watergang'!$H$9,'Invoerblad heterogene watergang'!$M$9,IF(A327&lt;='Invoerblad heterogene watergang'!$H$10,'Invoerblad heterogene watergang'!$M$10,IF(A327&lt;='Invoerblad heterogene watergang'!$H$11,'Invoerblad heterogene watergang'!$M$11,IF(A327&lt;='Invoerblad heterogene watergang'!$H$12,'Invoerblad heterogene watergang'!$M$12,IF(A327&lt;='Invoerblad heterogene watergang'!$H$13,'Invoerblad heterogene watergang'!$M$13,IF(A327&lt;='Invoerblad heterogene watergang'!$H$14,'Invoerblad heterogene watergang'!$M$14,IF(A327&lt;='Invoerblad heterogene watergang'!$H$15,'Invoerblad heterogene watergang'!$M$15,IF(A327&lt;='Invoerblad heterogene watergang'!$H$16,'Invoerblad heterogene watergang'!$M$16,IF(A327&lt;='Invoerblad heterogene watergang'!$H$17,'Invoerblad heterogene watergang'!$M$17,""))))))))))</f>
        <v>Begroeiing volgt bodemverloop</v>
      </c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67"/>
      <c r="AD327" s="23"/>
      <c r="AE327" s="23"/>
    </row>
    <row r="328" spans="1:31" s="103" customFormat="1" x14ac:dyDescent="0.35">
      <c r="A328" s="24">
        <f>IF(A327="","",IF((A327+1)&gt;MAX('Invoerblad heterogene watergang'!$H$9:$H$17),"",'Uitgebreide invoer'!A327+(MAX('Invoerblad heterogene watergang'!$H$9:$H$17)/1000)))</f>
        <v>226.79999999999876</v>
      </c>
      <c r="B328" s="23">
        <f>IF(A328&lt;='Invoerblad heterogene watergang'!$H$9,'Invoerblad heterogene watergang'!$J$9,IF(A328&lt;='Invoerblad heterogene watergang'!$H$10,'Invoerblad heterogene watergang'!$J$10,IF(A328&lt;='Invoerblad heterogene watergang'!$H$11,'Invoerblad heterogene watergang'!$J$11,IF(A328&lt;='Invoerblad heterogene watergang'!$H$12,'Invoerblad heterogene watergang'!$J$12,IF(A328&lt;='Invoerblad heterogene watergang'!$H$13,'Invoerblad heterogene watergang'!$J$13,IF(A328&lt;='Invoerblad heterogene watergang'!$H$14,'Invoerblad heterogene watergang'!$J$14,IF(A328&lt;='Invoerblad heterogene watergang'!$H$15,'Invoerblad heterogene watergang'!$J$15,IF(A328&lt;='Invoerblad heterogene watergang'!$H$16,'Invoerblad heterogene watergang'!$J$16,IF(A328&lt;='Invoerblad heterogene watergang'!$H$17,'Invoerblad heterogene watergang'!$J$17,"")))))))))</f>
        <v>0.2</v>
      </c>
      <c r="C328" s="23" t="str">
        <f>IF(A328&lt;='Invoerblad heterogene watergang'!$H$9,'Invoerblad heterogene watergang'!$K$9,IF(A328&lt;='Invoerblad heterogene watergang'!$H$10,'Invoerblad heterogene watergang'!$K$10,IF(A328&lt;='Invoerblad heterogene watergang'!$H$11,'Invoerblad heterogene watergang'!$K$11,IF(A328&lt;='Invoerblad heterogene watergang'!$H$12,'Invoerblad heterogene watergang'!$K$12,IF(A328&lt;='Invoerblad heterogene watergang'!$H$13,'Invoerblad heterogene watergang'!$K$13,IF(A328&lt;='Invoerblad heterogene watergang'!$H$14,'Invoerblad heterogene watergang'!$K$14,IF(A328&lt;='Invoerblad heterogene watergang'!$H$15,'Invoerblad heterogene watergang'!$K$15,IF(A328&lt;='Invoerblad heterogene watergang'!$H$16,'Invoerblad heterogene watergang'!$K$16,IF(A328&lt;='Invoerblad heterogene watergang'!$H$17,'Invoerblad heterogene watergang'!$K$17,"")))))))))</f>
        <v>100 - Riet</v>
      </c>
      <c r="D328" s="23">
        <f t="shared" si="5"/>
        <v>100</v>
      </c>
      <c r="E328" s="23">
        <f>'Invoerblad heterogene watergang'!$F$9</f>
        <v>1.5</v>
      </c>
      <c r="F328" s="23">
        <f>'Invoerblad heterogene watergang'!$E$9</f>
        <v>1.2</v>
      </c>
      <c r="G328" s="23">
        <f>'Invoerblad heterogene watergang'!$B$9</f>
        <v>1.2</v>
      </c>
      <c r="H328" s="23">
        <f>'Invoerblad heterogene watergang'!$C$9</f>
        <v>1</v>
      </c>
      <c r="I328" s="23">
        <f>IF(B328="","",IF(A328&lt;='Invoerblad heterogene watergang'!$H$9,'Invoerblad heterogene watergang'!$N$9,IF(A328&lt;='Invoerblad heterogene watergang'!$H$10,'Invoerblad heterogene watergang'!$N$10,IF(A328&lt;='Invoerblad heterogene watergang'!$H$11,'Invoerblad heterogene watergang'!$N$11,IF(A328&lt;='Invoerblad heterogene watergang'!$H$12,'Invoerblad heterogene watergang'!$N$12,IF(A328&lt;='Invoerblad heterogene watergang'!$H$13,'Invoerblad heterogene watergang'!$N$13,IF(A328&lt;='Invoerblad heterogene watergang'!$H$14,'Invoerblad heterogene watergang'!$N$14,IF(A328&lt;='Invoerblad heterogene watergang'!$H$15,'Invoerblad heterogene watergang'!$N$15,IF(A328&lt;='Invoerblad heterogene watergang'!$H$16,'Invoerblad heterogene watergang'!$N$16,IF(A328&lt;='Invoerblad heterogene watergang'!$H$17,'Invoerblad heterogene watergang'!$N$17,""))))))))))</f>
        <v>0</v>
      </c>
      <c r="J328" s="23" t="str">
        <f>IF(A328&lt;='Invoerblad heterogene watergang'!$H$9,'Invoerblad heterogene watergang'!$O$9,IF(A328&lt;='Invoerblad heterogene watergang'!$H$10,'Invoerblad heterogene watergang'!$O$10,IF(A328&lt;='Invoerblad heterogene watergang'!$H$11,'Invoerblad heterogene watergang'!$O$11,IF(A328&lt;='Invoerblad heterogene watergang'!$H$12,'Invoerblad heterogene watergang'!$O$12,IF(A328&lt;='Invoerblad heterogene watergang'!$H$13,'Invoerblad heterogene watergang'!$O$13,IF(A328&lt;='Invoerblad heterogene watergang'!$H$14,'Invoerblad heterogene watergang'!$O$14,IF(A328&lt;='Invoerblad heterogene watergang'!$H$15,'Invoerblad heterogene watergang'!$O$15,IF(A328&lt;='Invoerblad heterogene watergang'!$H$16,'Invoerblad heterogene watergang'!$O$16,IF(A328&lt;='Invoerblad heterogene watergang'!$H$17,'Invoerblad heterogene watergang'!$O$17,"")))))))))</f>
        <v>Nee</v>
      </c>
      <c r="K328" s="23">
        <f>(IF(A328&lt;='Invoerblad heterogene watergang'!$H$9,'Invoerblad heterogene watergang'!$L$9,IF(A328&lt;='Invoerblad heterogene watergang'!$H$10,'Invoerblad heterogene watergang'!$L$10,IF(A328&lt;='Invoerblad heterogene watergang'!$H$11,'Invoerblad heterogene watergang'!$L$11,IF(A328&lt;='Invoerblad heterogene watergang'!$H$12,'Invoerblad heterogene watergang'!$L$12,IF(A328&lt;='Invoerblad heterogene watergang'!$H$13,'Invoerblad heterogene watergang'!$L$13,IF(A328&lt;='Invoerblad heterogene watergang'!$H$14,'Invoerblad heterogene watergang'!$L$14,IF(A328&lt;='Invoerblad heterogene watergang'!$H$15,'Invoerblad heterogene watergang'!$L$15,IF(A328&lt;='Invoerblad heterogene watergang'!$H$16,'Invoerblad heterogene watergang'!$L$16,IF(A328&lt;='Invoerblad heterogene watergang'!$H$17,'Invoerblad heterogene watergang'!$L$17,""))))))))))</f>
        <v>50</v>
      </c>
      <c r="L328" s="23" t="str">
        <f>(IF(A328&lt;='Invoerblad heterogene watergang'!$H$9,'Invoerblad heterogene watergang'!$M$9,IF(A328&lt;='Invoerblad heterogene watergang'!$H$10,'Invoerblad heterogene watergang'!$M$10,IF(A328&lt;='Invoerblad heterogene watergang'!$H$11,'Invoerblad heterogene watergang'!$M$11,IF(A328&lt;='Invoerblad heterogene watergang'!$H$12,'Invoerblad heterogene watergang'!$M$12,IF(A328&lt;='Invoerblad heterogene watergang'!$H$13,'Invoerblad heterogene watergang'!$M$13,IF(A328&lt;='Invoerblad heterogene watergang'!$H$14,'Invoerblad heterogene watergang'!$M$14,IF(A328&lt;='Invoerblad heterogene watergang'!$H$15,'Invoerblad heterogene watergang'!$M$15,IF(A328&lt;='Invoerblad heterogene watergang'!$H$16,'Invoerblad heterogene watergang'!$M$16,IF(A328&lt;='Invoerblad heterogene watergang'!$H$17,'Invoerblad heterogene watergang'!$M$17,""))))))))))</f>
        <v>Begroeiing volgt bodemverloop</v>
      </c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67"/>
      <c r="AD328" s="23"/>
      <c r="AE328" s="23"/>
    </row>
    <row r="329" spans="1:31" s="103" customFormat="1" x14ac:dyDescent="0.35">
      <c r="A329" s="24">
        <f>IF(A328="","",IF((A328+1)&gt;MAX('Invoerblad heterogene watergang'!$H$9:$H$17),"",'Uitgebreide invoer'!A328+(MAX('Invoerblad heterogene watergang'!$H$9:$H$17)/1000)))</f>
        <v>227.49999999999875</v>
      </c>
      <c r="B329" s="23">
        <f>IF(A329&lt;='Invoerblad heterogene watergang'!$H$9,'Invoerblad heterogene watergang'!$J$9,IF(A329&lt;='Invoerblad heterogene watergang'!$H$10,'Invoerblad heterogene watergang'!$J$10,IF(A329&lt;='Invoerblad heterogene watergang'!$H$11,'Invoerblad heterogene watergang'!$J$11,IF(A329&lt;='Invoerblad heterogene watergang'!$H$12,'Invoerblad heterogene watergang'!$J$12,IF(A329&lt;='Invoerblad heterogene watergang'!$H$13,'Invoerblad heterogene watergang'!$J$13,IF(A329&lt;='Invoerblad heterogene watergang'!$H$14,'Invoerblad heterogene watergang'!$J$14,IF(A329&lt;='Invoerblad heterogene watergang'!$H$15,'Invoerblad heterogene watergang'!$J$15,IF(A329&lt;='Invoerblad heterogene watergang'!$H$16,'Invoerblad heterogene watergang'!$J$16,IF(A329&lt;='Invoerblad heterogene watergang'!$H$17,'Invoerblad heterogene watergang'!$J$17,"")))))))))</f>
        <v>0.2</v>
      </c>
      <c r="C329" s="23" t="str">
        <f>IF(A329&lt;='Invoerblad heterogene watergang'!$H$9,'Invoerblad heterogene watergang'!$K$9,IF(A329&lt;='Invoerblad heterogene watergang'!$H$10,'Invoerblad heterogene watergang'!$K$10,IF(A329&lt;='Invoerblad heterogene watergang'!$H$11,'Invoerblad heterogene watergang'!$K$11,IF(A329&lt;='Invoerblad heterogene watergang'!$H$12,'Invoerblad heterogene watergang'!$K$12,IF(A329&lt;='Invoerblad heterogene watergang'!$H$13,'Invoerblad heterogene watergang'!$K$13,IF(A329&lt;='Invoerblad heterogene watergang'!$H$14,'Invoerblad heterogene watergang'!$K$14,IF(A329&lt;='Invoerblad heterogene watergang'!$H$15,'Invoerblad heterogene watergang'!$K$15,IF(A329&lt;='Invoerblad heterogene watergang'!$H$16,'Invoerblad heterogene watergang'!$K$16,IF(A329&lt;='Invoerblad heterogene watergang'!$H$17,'Invoerblad heterogene watergang'!$K$17,"")))))))))</f>
        <v>100 - Riet</v>
      </c>
      <c r="D329" s="23">
        <f t="shared" si="5"/>
        <v>100</v>
      </c>
      <c r="E329" s="23">
        <f>'Invoerblad heterogene watergang'!$F$9</f>
        <v>1.5</v>
      </c>
      <c r="F329" s="23">
        <f>'Invoerblad heterogene watergang'!$E$9</f>
        <v>1.2</v>
      </c>
      <c r="G329" s="23">
        <f>'Invoerblad heterogene watergang'!$B$9</f>
        <v>1.2</v>
      </c>
      <c r="H329" s="23">
        <f>'Invoerblad heterogene watergang'!$C$9</f>
        <v>1</v>
      </c>
      <c r="I329" s="23">
        <f>IF(B329="","",IF(A329&lt;='Invoerblad heterogene watergang'!$H$9,'Invoerblad heterogene watergang'!$N$9,IF(A329&lt;='Invoerblad heterogene watergang'!$H$10,'Invoerblad heterogene watergang'!$N$10,IF(A329&lt;='Invoerblad heterogene watergang'!$H$11,'Invoerblad heterogene watergang'!$N$11,IF(A329&lt;='Invoerblad heterogene watergang'!$H$12,'Invoerblad heterogene watergang'!$N$12,IF(A329&lt;='Invoerblad heterogene watergang'!$H$13,'Invoerblad heterogene watergang'!$N$13,IF(A329&lt;='Invoerblad heterogene watergang'!$H$14,'Invoerblad heterogene watergang'!$N$14,IF(A329&lt;='Invoerblad heterogene watergang'!$H$15,'Invoerblad heterogene watergang'!$N$15,IF(A329&lt;='Invoerblad heterogene watergang'!$H$16,'Invoerblad heterogene watergang'!$N$16,IF(A329&lt;='Invoerblad heterogene watergang'!$H$17,'Invoerblad heterogene watergang'!$N$17,""))))))))))</f>
        <v>0</v>
      </c>
      <c r="J329" s="23" t="str">
        <f>IF(A329&lt;='Invoerblad heterogene watergang'!$H$9,'Invoerblad heterogene watergang'!$O$9,IF(A329&lt;='Invoerblad heterogene watergang'!$H$10,'Invoerblad heterogene watergang'!$O$10,IF(A329&lt;='Invoerblad heterogene watergang'!$H$11,'Invoerblad heterogene watergang'!$O$11,IF(A329&lt;='Invoerblad heterogene watergang'!$H$12,'Invoerblad heterogene watergang'!$O$12,IF(A329&lt;='Invoerblad heterogene watergang'!$H$13,'Invoerblad heterogene watergang'!$O$13,IF(A329&lt;='Invoerblad heterogene watergang'!$H$14,'Invoerblad heterogene watergang'!$O$14,IF(A329&lt;='Invoerblad heterogene watergang'!$H$15,'Invoerblad heterogene watergang'!$O$15,IF(A329&lt;='Invoerblad heterogene watergang'!$H$16,'Invoerblad heterogene watergang'!$O$16,IF(A329&lt;='Invoerblad heterogene watergang'!$H$17,'Invoerblad heterogene watergang'!$O$17,"")))))))))</f>
        <v>Nee</v>
      </c>
      <c r="K329" s="23">
        <f>(IF(A329&lt;='Invoerblad heterogene watergang'!$H$9,'Invoerblad heterogene watergang'!$L$9,IF(A329&lt;='Invoerblad heterogene watergang'!$H$10,'Invoerblad heterogene watergang'!$L$10,IF(A329&lt;='Invoerblad heterogene watergang'!$H$11,'Invoerblad heterogene watergang'!$L$11,IF(A329&lt;='Invoerblad heterogene watergang'!$H$12,'Invoerblad heterogene watergang'!$L$12,IF(A329&lt;='Invoerblad heterogene watergang'!$H$13,'Invoerblad heterogene watergang'!$L$13,IF(A329&lt;='Invoerblad heterogene watergang'!$H$14,'Invoerblad heterogene watergang'!$L$14,IF(A329&lt;='Invoerblad heterogene watergang'!$H$15,'Invoerblad heterogene watergang'!$L$15,IF(A329&lt;='Invoerblad heterogene watergang'!$H$16,'Invoerblad heterogene watergang'!$L$16,IF(A329&lt;='Invoerblad heterogene watergang'!$H$17,'Invoerblad heterogene watergang'!$L$17,""))))))))))</f>
        <v>50</v>
      </c>
      <c r="L329" s="23" t="str">
        <f>(IF(A329&lt;='Invoerblad heterogene watergang'!$H$9,'Invoerblad heterogene watergang'!$M$9,IF(A329&lt;='Invoerblad heterogene watergang'!$H$10,'Invoerblad heterogene watergang'!$M$10,IF(A329&lt;='Invoerblad heterogene watergang'!$H$11,'Invoerblad heterogene watergang'!$M$11,IF(A329&lt;='Invoerblad heterogene watergang'!$H$12,'Invoerblad heterogene watergang'!$M$12,IF(A329&lt;='Invoerblad heterogene watergang'!$H$13,'Invoerblad heterogene watergang'!$M$13,IF(A329&lt;='Invoerblad heterogene watergang'!$H$14,'Invoerblad heterogene watergang'!$M$14,IF(A329&lt;='Invoerblad heterogene watergang'!$H$15,'Invoerblad heterogene watergang'!$M$15,IF(A329&lt;='Invoerblad heterogene watergang'!$H$16,'Invoerblad heterogene watergang'!$M$16,IF(A329&lt;='Invoerblad heterogene watergang'!$H$17,'Invoerblad heterogene watergang'!$M$17,""))))))))))</f>
        <v>Begroeiing volgt bodemverloop</v>
      </c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67"/>
      <c r="AD329" s="23"/>
      <c r="AE329" s="23"/>
    </row>
    <row r="330" spans="1:31" s="103" customFormat="1" x14ac:dyDescent="0.35">
      <c r="A330" s="24">
        <f>IF(A329="","",IF((A329+1)&gt;MAX('Invoerblad heterogene watergang'!$H$9:$H$17),"",'Uitgebreide invoer'!A329+(MAX('Invoerblad heterogene watergang'!$H$9:$H$17)/1000)))</f>
        <v>228.19999999999874</v>
      </c>
      <c r="B330" s="23">
        <f>IF(A330&lt;='Invoerblad heterogene watergang'!$H$9,'Invoerblad heterogene watergang'!$J$9,IF(A330&lt;='Invoerblad heterogene watergang'!$H$10,'Invoerblad heterogene watergang'!$J$10,IF(A330&lt;='Invoerblad heterogene watergang'!$H$11,'Invoerblad heterogene watergang'!$J$11,IF(A330&lt;='Invoerblad heterogene watergang'!$H$12,'Invoerblad heterogene watergang'!$J$12,IF(A330&lt;='Invoerblad heterogene watergang'!$H$13,'Invoerblad heterogene watergang'!$J$13,IF(A330&lt;='Invoerblad heterogene watergang'!$H$14,'Invoerblad heterogene watergang'!$J$14,IF(A330&lt;='Invoerblad heterogene watergang'!$H$15,'Invoerblad heterogene watergang'!$J$15,IF(A330&lt;='Invoerblad heterogene watergang'!$H$16,'Invoerblad heterogene watergang'!$J$16,IF(A330&lt;='Invoerblad heterogene watergang'!$H$17,'Invoerblad heterogene watergang'!$J$17,"")))))))))</f>
        <v>0.2</v>
      </c>
      <c r="C330" s="23" t="str">
        <f>IF(A330&lt;='Invoerblad heterogene watergang'!$H$9,'Invoerblad heterogene watergang'!$K$9,IF(A330&lt;='Invoerblad heterogene watergang'!$H$10,'Invoerblad heterogene watergang'!$K$10,IF(A330&lt;='Invoerblad heterogene watergang'!$H$11,'Invoerblad heterogene watergang'!$K$11,IF(A330&lt;='Invoerblad heterogene watergang'!$H$12,'Invoerblad heterogene watergang'!$K$12,IF(A330&lt;='Invoerblad heterogene watergang'!$H$13,'Invoerblad heterogene watergang'!$K$13,IF(A330&lt;='Invoerblad heterogene watergang'!$H$14,'Invoerblad heterogene watergang'!$K$14,IF(A330&lt;='Invoerblad heterogene watergang'!$H$15,'Invoerblad heterogene watergang'!$K$15,IF(A330&lt;='Invoerblad heterogene watergang'!$H$16,'Invoerblad heterogene watergang'!$K$16,IF(A330&lt;='Invoerblad heterogene watergang'!$H$17,'Invoerblad heterogene watergang'!$K$17,"")))))))))</f>
        <v>100 - Riet</v>
      </c>
      <c r="D330" s="23">
        <f t="shared" si="5"/>
        <v>100</v>
      </c>
      <c r="E330" s="23">
        <f>'Invoerblad heterogene watergang'!$F$9</f>
        <v>1.5</v>
      </c>
      <c r="F330" s="23">
        <f>'Invoerblad heterogene watergang'!$E$9</f>
        <v>1.2</v>
      </c>
      <c r="G330" s="23">
        <f>'Invoerblad heterogene watergang'!$B$9</f>
        <v>1.2</v>
      </c>
      <c r="H330" s="23">
        <f>'Invoerblad heterogene watergang'!$C$9</f>
        <v>1</v>
      </c>
      <c r="I330" s="23">
        <f>IF(B330="","",IF(A330&lt;='Invoerblad heterogene watergang'!$H$9,'Invoerblad heterogene watergang'!$N$9,IF(A330&lt;='Invoerblad heterogene watergang'!$H$10,'Invoerblad heterogene watergang'!$N$10,IF(A330&lt;='Invoerblad heterogene watergang'!$H$11,'Invoerblad heterogene watergang'!$N$11,IF(A330&lt;='Invoerblad heterogene watergang'!$H$12,'Invoerblad heterogene watergang'!$N$12,IF(A330&lt;='Invoerblad heterogene watergang'!$H$13,'Invoerblad heterogene watergang'!$N$13,IF(A330&lt;='Invoerblad heterogene watergang'!$H$14,'Invoerblad heterogene watergang'!$N$14,IF(A330&lt;='Invoerblad heterogene watergang'!$H$15,'Invoerblad heterogene watergang'!$N$15,IF(A330&lt;='Invoerblad heterogene watergang'!$H$16,'Invoerblad heterogene watergang'!$N$16,IF(A330&lt;='Invoerblad heterogene watergang'!$H$17,'Invoerblad heterogene watergang'!$N$17,""))))))))))</f>
        <v>0</v>
      </c>
      <c r="J330" s="23" t="str">
        <f>IF(A330&lt;='Invoerblad heterogene watergang'!$H$9,'Invoerblad heterogene watergang'!$O$9,IF(A330&lt;='Invoerblad heterogene watergang'!$H$10,'Invoerblad heterogene watergang'!$O$10,IF(A330&lt;='Invoerblad heterogene watergang'!$H$11,'Invoerblad heterogene watergang'!$O$11,IF(A330&lt;='Invoerblad heterogene watergang'!$H$12,'Invoerblad heterogene watergang'!$O$12,IF(A330&lt;='Invoerblad heterogene watergang'!$H$13,'Invoerblad heterogene watergang'!$O$13,IF(A330&lt;='Invoerblad heterogene watergang'!$H$14,'Invoerblad heterogene watergang'!$O$14,IF(A330&lt;='Invoerblad heterogene watergang'!$H$15,'Invoerblad heterogene watergang'!$O$15,IF(A330&lt;='Invoerblad heterogene watergang'!$H$16,'Invoerblad heterogene watergang'!$O$16,IF(A330&lt;='Invoerblad heterogene watergang'!$H$17,'Invoerblad heterogene watergang'!$O$17,"")))))))))</f>
        <v>Nee</v>
      </c>
      <c r="K330" s="23">
        <f>(IF(A330&lt;='Invoerblad heterogene watergang'!$H$9,'Invoerblad heterogene watergang'!$L$9,IF(A330&lt;='Invoerblad heterogene watergang'!$H$10,'Invoerblad heterogene watergang'!$L$10,IF(A330&lt;='Invoerblad heterogene watergang'!$H$11,'Invoerblad heterogene watergang'!$L$11,IF(A330&lt;='Invoerblad heterogene watergang'!$H$12,'Invoerblad heterogene watergang'!$L$12,IF(A330&lt;='Invoerblad heterogene watergang'!$H$13,'Invoerblad heterogene watergang'!$L$13,IF(A330&lt;='Invoerblad heterogene watergang'!$H$14,'Invoerblad heterogene watergang'!$L$14,IF(A330&lt;='Invoerblad heterogene watergang'!$H$15,'Invoerblad heterogene watergang'!$L$15,IF(A330&lt;='Invoerblad heterogene watergang'!$H$16,'Invoerblad heterogene watergang'!$L$16,IF(A330&lt;='Invoerblad heterogene watergang'!$H$17,'Invoerblad heterogene watergang'!$L$17,""))))))))))</f>
        <v>50</v>
      </c>
      <c r="L330" s="23" t="str">
        <f>(IF(A330&lt;='Invoerblad heterogene watergang'!$H$9,'Invoerblad heterogene watergang'!$M$9,IF(A330&lt;='Invoerblad heterogene watergang'!$H$10,'Invoerblad heterogene watergang'!$M$10,IF(A330&lt;='Invoerblad heterogene watergang'!$H$11,'Invoerblad heterogene watergang'!$M$11,IF(A330&lt;='Invoerblad heterogene watergang'!$H$12,'Invoerblad heterogene watergang'!$M$12,IF(A330&lt;='Invoerblad heterogene watergang'!$H$13,'Invoerblad heterogene watergang'!$M$13,IF(A330&lt;='Invoerblad heterogene watergang'!$H$14,'Invoerblad heterogene watergang'!$M$14,IF(A330&lt;='Invoerblad heterogene watergang'!$H$15,'Invoerblad heterogene watergang'!$M$15,IF(A330&lt;='Invoerblad heterogene watergang'!$H$16,'Invoerblad heterogene watergang'!$M$16,IF(A330&lt;='Invoerblad heterogene watergang'!$H$17,'Invoerblad heterogene watergang'!$M$17,""))))))))))</f>
        <v>Begroeiing volgt bodemverloop</v>
      </c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67"/>
      <c r="AD330" s="23"/>
      <c r="AE330" s="23"/>
    </row>
    <row r="331" spans="1:31" s="103" customFormat="1" x14ac:dyDescent="0.35">
      <c r="A331" s="24">
        <f>IF(A330="","",IF((A330+1)&gt;MAX('Invoerblad heterogene watergang'!$H$9:$H$17),"",'Uitgebreide invoer'!A330+(MAX('Invoerblad heterogene watergang'!$H$9:$H$17)/1000)))</f>
        <v>228.89999999999873</v>
      </c>
      <c r="B331" s="23">
        <f>IF(A331&lt;='Invoerblad heterogene watergang'!$H$9,'Invoerblad heterogene watergang'!$J$9,IF(A331&lt;='Invoerblad heterogene watergang'!$H$10,'Invoerblad heterogene watergang'!$J$10,IF(A331&lt;='Invoerblad heterogene watergang'!$H$11,'Invoerblad heterogene watergang'!$J$11,IF(A331&lt;='Invoerblad heterogene watergang'!$H$12,'Invoerblad heterogene watergang'!$J$12,IF(A331&lt;='Invoerblad heterogene watergang'!$H$13,'Invoerblad heterogene watergang'!$J$13,IF(A331&lt;='Invoerblad heterogene watergang'!$H$14,'Invoerblad heterogene watergang'!$J$14,IF(A331&lt;='Invoerblad heterogene watergang'!$H$15,'Invoerblad heterogene watergang'!$J$15,IF(A331&lt;='Invoerblad heterogene watergang'!$H$16,'Invoerblad heterogene watergang'!$J$16,IF(A331&lt;='Invoerblad heterogene watergang'!$H$17,'Invoerblad heterogene watergang'!$J$17,"")))))))))</f>
        <v>0.2</v>
      </c>
      <c r="C331" s="23" t="str">
        <f>IF(A331&lt;='Invoerblad heterogene watergang'!$H$9,'Invoerblad heterogene watergang'!$K$9,IF(A331&lt;='Invoerblad heterogene watergang'!$H$10,'Invoerblad heterogene watergang'!$K$10,IF(A331&lt;='Invoerblad heterogene watergang'!$H$11,'Invoerblad heterogene watergang'!$K$11,IF(A331&lt;='Invoerblad heterogene watergang'!$H$12,'Invoerblad heterogene watergang'!$K$12,IF(A331&lt;='Invoerblad heterogene watergang'!$H$13,'Invoerblad heterogene watergang'!$K$13,IF(A331&lt;='Invoerblad heterogene watergang'!$H$14,'Invoerblad heterogene watergang'!$K$14,IF(A331&lt;='Invoerblad heterogene watergang'!$H$15,'Invoerblad heterogene watergang'!$K$15,IF(A331&lt;='Invoerblad heterogene watergang'!$H$16,'Invoerblad heterogene watergang'!$K$16,IF(A331&lt;='Invoerblad heterogene watergang'!$H$17,'Invoerblad heterogene watergang'!$K$17,"")))))))))</f>
        <v>100 - Riet</v>
      </c>
      <c r="D331" s="23">
        <f t="shared" si="5"/>
        <v>100</v>
      </c>
      <c r="E331" s="23">
        <f>'Invoerblad heterogene watergang'!$F$9</f>
        <v>1.5</v>
      </c>
      <c r="F331" s="23">
        <f>'Invoerblad heterogene watergang'!$E$9</f>
        <v>1.2</v>
      </c>
      <c r="G331" s="23">
        <f>'Invoerblad heterogene watergang'!$B$9</f>
        <v>1.2</v>
      </c>
      <c r="H331" s="23">
        <f>'Invoerblad heterogene watergang'!$C$9</f>
        <v>1</v>
      </c>
      <c r="I331" s="23">
        <f>IF(B331="","",IF(A331&lt;='Invoerblad heterogene watergang'!$H$9,'Invoerblad heterogene watergang'!$N$9,IF(A331&lt;='Invoerblad heterogene watergang'!$H$10,'Invoerblad heterogene watergang'!$N$10,IF(A331&lt;='Invoerblad heterogene watergang'!$H$11,'Invoerblad heterogene watergang'!$N$11,IF(A331&lt;='Invoerblad heterogene watergang'!$H$12,'Invoerblad heterogene watergang'!$N$12,IF(A331&lt;='Invoerblad heterogene watergang'!$H$13,'Invoerblad heterogene watergang'!$N$13,IF(A331&lt;='Invoerblad heterogene watergang'!$H$14,'Invoerblad heterogene watergang'!$N$14,IF(A331&lt;='Invoerblad heterogene watergang'!$H$15,'Invoerblad heterogene watergang'!$N$15,IF(A331&lt;='Invoerblad heterogene watergang'!$H$16,'Invoerblad heterogene watergang'!$N$16,IF(A331&lt;='Invoerblad heterogene watergang'!$H$17,'Invoerblad heterogene watergang'!$N$17,""))))))))))</f>
        <v>0</v>
      </c>
      <c r="J331" s="23" t="str">
        <f>IF(A331&lt;='Invoerblad heterogene watergang'!$H$9,'Invoerblad heterogene watergang'!$O$9,IF(A331&lt;='Invoerblad heterogene watergang'!$H$10,'Invoerblad heterogene watergang'!$O$10,IF(A331&lt;='Invoerblad heterogene watergang'!$H$11,'Invoerblad heterogene watergang'!$O$11,IF(A331&lt;='Invoerblad heterogene watergang'!$H$12,'Invoerblad heterogene watergang'!$O$12,IF(A331&lt;='Invoerblad heterogene watergang'!$H$13,'Invoerblad heterogene watergang'!$O$13,IF(A331&lt;='Invoerblad heterogene watergang'!$H$14,'Invoerblad heterogene watergang'!$O$14,IF(A331&lt;='Invoerblad heterogene watergang'!$H$15,'Invoerblad heterogene watergang'!$O$15,IF(A331&lt;='Invoerblad heterogene watergang'!$H$16,'Invoerblad heterogene watergang'!$O$16,IF(A331&lt;='Invoerblad heterogene watergang'!$H$17,'Invoerblad heterogene watergang'!$O$17,"")))))))))</f>
        <v>Nee</v>
      </c>
      <c r="K331" s="23">
        <f>(IF(A331&lt;='Invoerblad heterogene watergang'!$H$9,'Invoerblad heterogene watergang'!$L$9,IF(A331&lt;='Invoerblad heterogene watergang'!$H$10,'Invoerblad heterogene watergang'!$L$10,IF(A331&lt;='Invoerblad heterogene watergang'!$H$11,'Invoerblad heterogene watergang'!$L$11,IF(A331&lt;='Invoerblad heterogene watergang'!$H$12,'Invoerblad heterogene watergang'!$L$12,IF(A331&lt;='Invoerblad heterogene watergang'!$H$13,'Invoerblad heterogene watergang'!$L$13,IF(A331&lt;='Invoerblad heterogene watergang'!$H$14,'Invoerblad heterogene watergang'!$L$14,IF(A331&lt;='Invoerblad heterogene watergang'!$H$15,'Invoerblad heterogene watergang'!$L$15,IF(A331&lt;='Invoerblad heterogene watergang'!$H$16,'Invoerblad heterogene watergang'!$L$16,IF(A331&lt;='Invoerblad heterogene watergang'!$H$17,'Invoerblad heterogene watergang'!$L$17,""))))))))))</f>
        <v>50</v>
      </c>
      <c r="L331" s="23" t="str">
        <f>(IF(A331&lt;='Invoerblad heterogene watergang'!$H$9,'Invoerblad heterogene watergang'!$M$9,IF(A331&lt;='Invoerblad heterogene watergang'!$H$10,'Invoerblad heterogene watergang'!$M$10,IF(A331&lt;='Invoerblad heterogene watergang'!$H$11,'Invoerblad heterogene watergang'!$M$11,IF(A331&lt;='Invoerblad heterogene watergang'!$H$12,'Invoerblad heterogene watergang'!$M$12,IF(A331&lt;='Invoerblad heterogene watergang'!$H$13,'Invoerblad heterogene watergang'!$M$13,IF(A331&lt;='Invoerblad heterogene watergang'!$H$14,'Invoerblad heterogene watergang'!$M$14,IF(A331&lt;='Invoerblad heterogene watergang'!$H$15,'Invoerblad heterogene watergang'!$M$15,IF(A331&lt;='Invoerblad heterogene watergang'!$H$16,'Invoerblad heterogene watergang'!$M$16,IF(A331&lt;='Invoerblad heterogene watergang'!$H$17,'Invoerblad heterogene watergang'!$M$17,""))))))))))</f>
        <v>Begroeiing volgt bodemverloop</v>
      </c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67"/>
      <c r="AD331" s="23"/>
      <c r="AE331" s="23"/>
    </row>
    <row r="332" spans="1:31" s="103" customFormat="1" x14ac:dyDescent="0.35">
      <c r="A332" s="24">
        <f>IF(A331="","",IF((A331+1)&gt;MAX('Invoerblad heterogene watergang'!$H$9:$H$17),"",'Uitgebreide invoer'!A331+(MAX('Invoerblad heterogene watergang'!$H$9:$H$17)/1000)))</f>
        <v>229.59999999999872</v>
      </c>
      <c r="B332" s="23">
        <f>IF(A332&lt;='Invoerblad heterogene watergang'!$H$9,'Invoerblad heterogene watergang'!$J$9,IF(A332&lt;='Invoerblad heterogene watergang'!$H$10,'Invoerblad heterogene watergang'!$J$10,IF(A332&lt;='Invoerblad heterogene watergang'!$H$11,'Invoerblad heterogene watergang'!$J$11,IF(A332&lt;='Invoerblad heterogene watergang'!$H$12,'Invoerblad heterogene watergang'!$J$12,IF(A332&lt;='Invoerblad heterogene watergang'!$H$13,'Invoerblad heterogene watergang'!$J$13,IF(A332&lt;='Invoerblad heterogene watergang'!$H$14,'Invoerblad heterogene watergang'!$J$14,IF(A332&lt;='Invoerblad heterogene watergang'!$H$15,'Invoerblad heterogene watergang'!$J$15,IF(A332&lt;='Invoerblad heterogene watergang'!$H$16,'Invoerblad heterogene watergang'!$J$16,IF(A332&lt;='Invoerblad heterogene watergang'!$H$17,'Invoerblad heterogene watergang'!$J$17,"")))))))))</f>
        <v>0.2</v>
      </c>
      <c r="C332" s="23" t="str">
        <f>IF(A332&lt;='Invoerblad heterogene watergang'!$H$9,'Invoerblad heterogene watergang'!$K$9,IF(A332&lt;='Invoerblad heterogene watergang'!$H$10,'Invoerblad heterogene watergang'!$K$10,IF(A332&lt;='Invoerblad heterogene watergang'!$H$11,'Invoerblad heterogene watergang'!$K$11,IF(A332&lt;='Invoerblad heterogene watergang'!$H$12,'Invoerblad heterogene watergang'!$K$12,IF(A332&lt;='Invoerblad heterogene watergang'!$H$13,'Invoerblad heterogene watergang'!$K$13,IF(A332&lt;='Invoerblad heterogene watergang'!$H$14,'Invoerblad heterogene watergang'!$K$14,IF(A332&lt;='Invoerblad heterogene watergang'!$H$15,'Invoerblad heterogene watergang'!$K$15,IF(A332&lt;='Invoerblad heterogene watergang'!$H$16,'Invoerblad heterogene watergang'!$K$16,IF(A332&lt;='Invoerblad heterogene watergang'!$H$17,'Invoerblad heterogene watergang'!$K$17,"")))))))))</f>
        <v>100 - Riet</v>
      </c>
      <c r="D332" s="23">
        <f t="shared" si="5"/>
        <v>100</v>
      </c>
      <c r="E332" s="23">
        <f>'Invoerblad heterogene watergang'!$F$9</f>
        <v>1.5</v>
      </c>
      <c r="F332" s="23">
        <f>'Invoerblad heterogene watergang'!$E$9</f>
        <v>1.2</v>
      </c>
      <c r="G332" s="23">
        <f>'Invoerblad heterogene watergang'!$B$9</f>
        <v>1.2</v>
      </c>
      <c r="H332" s="23">
        <f>'Invoerblad heterogene watergang'!$C$9</f>
        <v>1</v>
      </c>
      <c r="I332" s="23">
        <f>IF(B332="","",IF(A332&lt;='Invoerblad heterogene watergang'!$H$9,'Invoerblad heterogene watergang'!$N$9,IF(A332&lt;='Invoerblad heterogene watergang'!$H$10,'Invoerblad heterogene watergang'!$N$10,IF(A332&lt;='Invoerblad heterogene watergang'!$H$11,'Invoerblad heterogene watergang'!$N$11,IF(A332&lt;='Invoerblad heterogene watergang'!$H$12,'Invoerblad heterogene watergang'!$N$12,IF(A332&lt;='Invoerblad heterogene watergang'!$H$13,'Invoerblad heterogene watergang'!$N$13,IF(A332&lt;='Invoerblad heterogene watergang'!$H$14,'Invoerblad heterogene watergang'!$N$14,IF(A332&lt;='Invoerblad heterogene watergang'!$H$15,'Invoerblad heterogene watergang'!$N$15,IF(A332&lt;='Invoerblad heterogene watergang'!$H$16,'Invoerblad heterogene watergang'!$N$16,IF(A332&lt;='Invoerblad heterogene watergang'!$H$17,'Invoerblad heterogene watergang'!$N$17,""))))))))))</f>
        <v>0</v>
      </c>
      <c r="J332" s="23" t="str">
        <f>IF(A332&lt;='Invoerblad heterogene watergang'!$H$9,'Invoerblad heterogene watergang'!$O$9,IF(A332&lt;='Invoerblad heterogene watergang'!$H$10,'Invoerblad heterogene watergang'!$O$10,IF(A332&lt;='Invoerblad heterogene watergang'!$H$11,'Invoerblad heterogene watergang'!$O$11,IF(A332&lt;='Invoerblad heterogene watergang'!$H$12,'Invoerblad heterogene watergang'!$O$12,IF(A332&lt;='Invoerblad heterogene watergang'!$H$13,'Invoerblad heterogene watergang'!$O$13,IF(A332&lt;='Invoerblad heterogene watergang'!$H$14,'Invoerblad heterogene watergang'!$O$14,IF(A332&lt;='Invoerblad heterogene watergang'!$H$15,'Invoerblad heterogene watergang'!$O$15,IF(A332&lt;='Invoerblad heterogene watergang'!$H$16,'Invoerblad heterogene watergang'!$O$16,IF(A332&lt;='Invoerblad heterogene watergang'!$H$17,'Invoerblad heterogene watergang'!$O$17,"")))))))))</f>
        <v>Nee</v>
      </c>
      <c r="K332" s="23">
        <f>(IF(A332&lt;='Invoerblad heterogene watergang'!$H$9,'Invoerblad heterogene watergang'!$L$9,IF(A332&lt;='Invoerblad heterogene watergang'!$H$10,'Invoerblad heterogene watergang'!$L$10,IF(A332&lt;='Invoerblad heterogene watergang'!$H$11,'Invoerblad heterogene watergang'!$L$11,IF(A332&lt;='Invoerblad heterogene watergang'!$H$12,'Invoerblad heterogene watergang'!$L$12,IF(A332&lt;='Invoerblad heterogene watergang'!$H$13,'Invoerblad heterogene watergang'!$L$13,IF(A332&lt;='Invoerblad heterogene watergang'!$H$14,'Invoerblad heterogene watergang'!$L$14,IF(A332&lt;='Invoerblad heterogene watergang'!$H$15,'Invoerblad heterogene watergang'!$L$15,IF(A332&lt;='Invoerblad heterogene watergang'!$H$16,'Invoerblad heterogene watergang'!$L$16,IF(A332&lt;='Invoerblad heterogene watergang'!$H$17,'Invoerblad heterogene watergang'!$L$17,""))))))))))</f>
        <v>50</v>
      </c>
      <c r="L332" s="23" t="str">
        <f>(IF(A332&lt;='Invoerblad heterogene watergang'!$H$9,'Invoerblad heterogene watergang'!$M$9,IF(A332&lt;='Invoerblad heterogene watergang'!$H$10,'Invoerblad heterogene watergang'!$M$10,IF(A332&lt;='Invoerblad heterogene watergang'!$H$11,'Invoerblad heterogene watergang'!$M$11,IF(A332&lt;='Invoerblad heterogene watergang'!$H$12,'Invoerblad heterogene watergang'!$M$12,IF(A332&lt;='Invoerblad heterogene watergang'!$H$13,'Invoerblad heterogene watergang'!$M$13,IF(A332&lt;='Invoerblad heterogene watergang'!$H$14,'Invoerblad heterogene watergang'!$M$14,IF(A332&lt;='Invoerblad heterogene watergang'!$H$15,'Invoerblad heterogene watergang'!$M$15,IF(A332&lt;='Invoerblad heterogene watergang'!$H$16,'Invoerblad heterogene watergang'!$M$16,IF(A332&lt;='Invoerblad heterogene watergang'!$H$17,'Invoerblad heterogene watergang'!$M$17,""))))))))))</f>
        <v>Begroeiing volgt bodemverloop</v>
      </c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67"/>
      <c r="AD332" s="23"/>
      <c r="AE332" s="23"/>
    </row>
    <row r="333" spans="1:31" s="103" customFormat="1" x14ac:dyDescent="0.35">
      <c r="A333" s="24">
        <f>IF(A332="","",IF((A332+1)&gt;MAX('Invoerblad heterogene watergang'!$H$9:$H$17),"",'Uitgebreide invoer'!A332+(MAX('Invoerblad heterogene watergang'!$H$9:$H$17)/1000)))</f>
        <v>230.2999999999987</v>
      </c>
      <c r="B333" s="23">
        <f>IF(A333&lt;='Invoerblad heterogene watergang'!$H$9,'Invoerblad heterogene watergang'!$J$9,IF(A333&lt;='Invoerblad heterogene watergang'!$H$10,'Invoerblad heterogene watergang'!$J$10,IF(A333&lt;='Invoerblad heterogene watergang'!$H$11,'Invoerblad heterogene watergang'!$J$11,IF(A333&lt;='Invoerblad heterogene watergang'!$H$12,'Invoerblad heterogene watergang'!$J$12,IF(A333&lt;='Invoerblad heterogene watergang'!$H$13,'Invoerblad heterogene watergang'!$J$13,IF(A333&lt;='Invoerblad heterogene watergang'!$H$14,'Invoerblad heterogene watergang'!$J$14,IF(A333&lt;='Invoerblad heterogene watergang'!$H$15,'Invoerblad heterogene watergang'!$J$15,IF(A333&lt;='Invoerblad heterogene watergang'!$H$16,'Invoerblad heterogene watergang'!$J$16,IF(A333&lt;='Invoerblad heterogene watergang'!$H$17,'Invoerblad heterogene watergang'!$J$17,"")))))))))</f>
        <v>0.2</v>
      </c>
      <c r="C333" s="23" t="str">
        <f>IF(A333&lt;='Invoerblad heterogene watergang'!$H$9,'Invoerblad heterogene watergang'!$K$9,IF(A333&lt;='Invoerblad heterogene watergang'!$H$10,'Invoerblad heterogene watergang'!$K$10,IF(A333&lt;='Invoerblad heterogene watergang'!$H$11,'Invoerblad heterogene watergang'!$K$11,IF(A333&lt;='Invoerblad heterogene watergang'!$H$12,'Invoerblad heterogene watergang'!$K$12,IF(A333&lt;='Invoerblad heterogene watergang'!$H$13,'Invoerblad heterogene watergang'!$K$13,IF(A333&lt;='Invoerblad heterogene watergang'!$H$14,'Invoerblad heterogene watergang'!$K$14,IF(A333&lt;='Invoerblad heterogene watergang'!$H$15,'Invoerblad heterogene watergang'!$K$15,IF(A333&lt;='Invoerblad heterogene watergang'!$H$16,'Invoerblad heterogene watergang'!$K$16,IF(A333&lt;='Invoerblad heterogene watergang'!$H$17,'Invoerblad heterogene watergang'!$K$17,"")))))))))</f>
        <v>100 - Riet</v>
      </c>
      <c r="D333" s="23">
        <f t="shared" si="5"/>
        <v>100</v>
      </c>
      <c r="E333" s="23">
        <f>'Invoerblad heterogene watergang'!$F$9</f>
        <v>1.5</v>
      </c>
      <c r="F333" s="23">
        <f>'Invoerblad heterogene watergang'!$E$9</f>
        <v>1.2</v>
      </c>
      <c r="G333" s="23">
        <f>'Invoerblad heterogene watergang'!$B$9</f>
        <v>1.2</v>
      </c>
      <c r="H333" s="23">
        <f>'Invoerblad heterogene watergang'!$C$9</f>
        <v>1</v>
      </c>
      <c r="I333" s="23">
        <f>IF(B333="","",IF(A333&lt;='Invoerblad heterogene watergang'!$H$9,'Invoerblad heterogene watergang'!$N$9,IF(A333&lt;='Invoerblad heterogene watergang'!$H$10,'Invoerblad heterogene watergang'!$N$10,IF(A333&lt;='Invoerblad heterogene watergang'!$H$11,'Invoerblad heterogene watergang'!$N$11,IF(A333&lt;='Invoerblad heterogene watergang'!$H$12,'Invoerblad heterogene watergang'!$N$12,IF(A333&lt;='Invoerblad heterogene watergang'!$H$13,'Invoerblad heterogene watergang'!$N$13,IF(A333&lt;='Invoerblad heterogene watergang'!$H$14,'Invoerblad heterogene watergang'!$N$14,IF(A333&lt;='Invoerblad heterogene watergang'!$H$15,'Invoerblad heterogene watergang'!$N$15,IF(A333&lt;='Invoerblad heterogene watergang'!$H$16,'Invoerblad heterogene watergang'!$N$16,IF(A333&lt;='Invoerblad heterogene watergang'!$H$17,'Invoerblad heterogene watergang'!$N$17,""))))))))))</f>
        <v>0</v>
      </c>
      <c r="J333" s="23" t="str">
        <f>IF(A333&lt;='Invoerblad heterogene watergang'!$H$9,'Invoerblad heterogene watergang'!$O$9,IF(A333&lt;='Invoerblad heterogene watergang'!$H$10,'Invoerblad heterogene watergang'!$O$10,IF(A333&lt;='Invoerblad heterogene watergang'!$H$11,'Invoerblad heterogene watergang'!$O$11,IF(A333&lt;='Invoerblad heterogene watergang'!$H$12,'Invoerblad heterogene watergang'!$O$12,IF(A333&lt;='Invoerblad heterogene watergang'!$H$13,'Invoerblad heterogene watergang'!$O$13,IF(A333&lt;='Invoerblad heterogene watergang'!$H$14,'Invoerblad heterogene watergang'!$O$14,IF(A333&lt;='Invoerblad heterogene watergang'!$H$15,'Invoerblad heterogene watergang'!$O$15,IF(A333&lt;='Invoerblad heterogene watergang'!$H$16,'Invoerblad heterogene watergang'!$O$16,IF(A333&lt;='Invoerblad heterogene watergang'!$H$17,'Invoerblad heterogene watergang'!$O$17,"")))))))))</f>
        <v>Nee</v>
      </c>
      <c r="K333" s="23">
        <f>(IF(A333&lt;='Invoerblad heterogene watergang'!$H$9,'Invoerblad heterogene watergang'!$L$9,IF(A333&lt;='Invoerblad heterogene watergang'!$H$10,'Invoerblad heterogene watergang'!$L$10,IF(A333&lt;='Invoerblad heterogene watergang'!$H$11,'Invoerblad heterogene watergang'!$L$11,IF(A333&lt;='Invoerblad heterogene watergang'!$H$12,'Invoerblad heterogene watergang'!$L$12,IF(A333&lt;='Invoerblad heterogene watergang'!$H$13,'Invoerblad heterogene watergang'!$L$13,IF(A333&lt;='Invoerblad heterogene watergang'!$H$14,'Invoerblad heterogene watergang'!$L$14,IF(A333&lt;='Invoerblad heterogene watergang'!$H$15,'Invoerblad heterogene watergang'!$L$15,IF(A333&lt;='Invoerblad heterogene watergang'!$H$16,'Invoerblad heterogene watergang'!$L$16,IF(A333&lt;='Invoerblad heterogene watergang'!$H$17,'Invoerblad heterogene watergang'!$L$17,""))))))))))</f>
        <v>50</v>
      </c>
      <c r="L333" s="23" t="str">
        <f>(IF(A333&lt;='Invoerblad heterogene watergang'!$H$9,'Invoerblad heterogene watergang'!$M$9,IF(A333&lt;='Invoerblad heterogene watergang'!$H$10,'Invoerblad heterogene watergang'!$M$10,IF(A333&lt;='Invoerblad heterogene watergang'!$H$11,'Invoerblad heterogene watergang'!$M$11,IF(A333&lt;='Invoerblad heterogene watergang'!$H$12,'Invoerblad heterogene watergang'!$M$12,IF(A333&lt;='Invoerblad heterogene watergang'!$H$13,'Invoerblad heterogene watergang'!$M$13,IF(A333&lt;='Invoerblad heterogene watergang'!$H$14,'Invoerblad heterogene watergang'!$M$14,IF(A333&lt;='Invoerblad heterogene watergang'!$H$15,'Invoerblad heterogene watergang'!$M$15,IF(A333&lt;='Invoerblad heterogene watergang'!$H$16,'Invoerblad heterogene watergang'!$M$16,IF(A333&lt;='Invoerblad heterogene watergang'!$H$17,'Invoerblad heterogene watergang'!$M$17,""))))))))))</f>
        <v>Begroeiing volgt bodemverloop</v>
      </c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67"/>
      <c r="AD333" s="23"/>
      <c r="AE333" s="23"/>
    </row>
    <row r="334" spans="1:31" s="103" customFormat="1" x14ac:dyDescent="0.35">
      <c r="A334" s="24">
        <f>IF(A333="","",IF((A333+1)&gt;MAX('Invoerblad heterogene watergang'!$H$9:$H$17),"",'Uitgebreide invoer'!A333+(MAX('Invoerblad heterogene watergang'!$H$9:$H$17)/1000)))</f>
        <v>230.99999999999869</v>
      </c>
      <c r="B334" s="23">
        <f>IF(A334&lt;='Invoerblad heterogene watergang'!$H$9,'Invoerblad heterogene watergang'!$J$9,IF(A334&lt;='Invoerblad heterogene watergang'!$H$10,'Invoerblad heterogene watergang'!$J$10,IF(A334&lt;='Invoerblad heterogene watergang'!$H$11,'Invoerblad heterogene watergang'!$J$11,IF(A334&lt;='Invoerblad heterogene watergang'!$H$12,'Invoerblad heterogene watergang'!$J$12,IF(A334&lt;='Invoerblad heterogene watergang'!$H$13,'Invoerblad heterogene watergang'!$J$13,IF(A334&lt;='Invoerblad heterogene watergang'!$H$14,'Invoerblad heterogene watergang'!$J$14,IF(A334&lt;='Invoerblad heterogene watergang'!$H$15,'Invoerblad heterogene watergang'!$J$15,IF(A334&lt;='Invoerblad heterogene watergang'!$H$16,'Invoerblad heterogene watergang'!$J$16,IF(A334&lt;='Invoerblad heterogene watergang'!$H$17,'Invoerblad heterogene watergang'!$J$17,"")))))))))</f>
        <v>0.2</v>
      </c>
      <c r="C334" s="23" t="str">
        <f>IF(A334&lt;='Invoerblad heterogene watergang'!$H$9,'Invoerblad heterogene watergang'!$K$9,IF(A334&lt;='Invoerblad heterogene watergang'!$H$10,'Invoerblad heterogene watergang'!$K$10,IF(A334&lt;='Invoerblad heterogene watergang'!$H$11,'Invoerblad heterogene watergang'!$K$11,IF(A334&lt;='Invoerblad heterogene watergang'!$H$12,'Invoerblad heterogene watergang'!$K$12,IF(A334&lt;='Invoerblad heterogene watergang'!$H$13,'Invoerblad heterogene watergang'!$K$13,IF(A334&lt;='Invoerblad heterogene watergang'!$H$14,'Invoerblad heterogene watergang'!$K$14,IF(A334&lt;='Invoerblad heterogene watergang'!$H$15,'Invoerblad heterogene watergang'!$K$15,IF(A334&lt;='Invoerblad heterogene watergang'!$H$16,'Invoerblad heterogene watergang'!$K$16,IF(A334&lt;='Invoerblad heterogene watergang'!$H$17,'Invoerblad heterogene watergang'!$K$17,"")))))))))</f>
        <v>100 - Riet</v>
      </c>
      <c r="D334" s="23">
        <f t="shared" si="5"/>
        <v>100</v>
      </c>
      <c r="E334" s="23">
        <f>'Invoerblad heterogene watergang'!$F$9</f>
        <v>1.5</v>
      </c>
      <c r="F334" s="23">
        <f>'Invoerblad heterogene watergang'!$E$9</f>
        <v>1.2</v>
      </c>
      <c r="G334" s="23">
        <f>'Invoerblad heterogene watergang'!$B$9</f>
        <v>1.2</v>
      </c>
      <c r="H334" s="23">
        <f>'Invoerblad heterogene watergang'!$C$9</f>
        <v>1</v>
      </c>
      <c r="I334" s="23">
        <f>IF(B334="","",IF(A334&lt;='Invoerblad heterogene watergang'!$H$9,'Invoerblad heterogene watergang'!$N$9,IF(A334&lt;='Invoerblad heterogene watergang'!$H$10,'Invoerblad heterogene watergang'!$N$10,IF(A334&lt;='Invoerblad heterogene watergang'!$H$11,'Invoerblad heterogene watergang'!$N$11,IF(A334&lt;='Invoerblad heterogene watergang'!$H$12,'Invoerblad heterogene watergang'!$N$12,IF(A334&lt;='Invoerblad heterogene watergang'!$H$13,'Invoerblad heterogene watergang'!$N$13,IF(A334&lt;='Invoerblad heterogene watergang'!$H$14,'Invoerblad heterogene watergang'!$N$14,IF(A334&lt;='Invoerblad heterogene watergang'!$H$15,'Invoerblad heterogene watergang'!$N$15,IF(A334&lt;='Invoerblad heterogene watergang'!$H$16,'Invoerblad heterogene watergang'!$N$16,IF(A334&lt;='Invoerblad heterogene watergang'!$H$17,'Invoerblad heterogene watergang'!$N$17,""))))))))))</f>
        <v>0</v>
      </c>
      <c r="J334" s="23" t="str">
        <f>IF(A334&lt;='Invoerblad heterogene watergang'!$H$9,'Invoerblad heterogene watergang'!$O$9,IF(A334&lt;='Invoerblad heterogene watergang'!$H$10,'Invoerblad heterogene watergang'!$O$10,IF(A334&lt;='Invoerblad heterogene watergang'!$H$11,'Invoerblad heterogene watergang'!$O$11,IF(A334&lt;='Invoerblad heterogene watergang'!$H$12,'Invoerblad heterogene watergang'!$O$12,IF(A334&lt;='Invoerblad heterogene watergang'!$H$13,'Invoerblad heterogene watergang'!$O$13,IF(A334&lt;='Invoerblad heterogene watergang'!$H$14,'Invoerblad heterogene watergang'!$O$14,IF(A334&lt;='Invoerblad heterogene watergang'!$H$15,'Invoerblad heterogene watergang'!$O$15,IF(A334&lt;='Invoerblad heterogene watergang'!$H$16,'Invoerblad heterogene watergang'!$O$16,IF(A334&lt;='Invoerblad heterogene watergang'!$H$17,'Invoerblad heterogene watergang'!$O$17,"")))))))))</f>
        <v>Nee</v>
      </c>
      <c r="K334" s="23">
        <f>(IF(A334&lt;='Invoerblad heterogene watergang'!$H$9,'Invoerblad heterogene watergang'!$L$9,IF(A334&lt;='Invoerblad heterogene watergang'!$H$10,'Invoerblad heterogene watergang'!$L$10,IF(A334&lt;='Invoerblad heterogene watergang'!$H$11,'Invoerblad heterogene watergang'!$L$11,IF(A334&lt;='Invoerblad heterogene watergang'!$H$12,'Invoerblad heterogene watergang'!$L$12,IF(A334&lt;='Invoerblad heterogene watergang'!$H$13,'Invoerblad heterogene watergang'!$L$13,IF(A334&lt;='Invoerblad heterogene watergang'!$H$14,'Invoerblad heterogene watergang'!$L$14,IF(A334&lt;='Invoerblad heterogene watergang'!$H$15,'Invoerblad heterogene watergang'!$L$15,IF(A334&lt;='Invoerblad heterogene watergang'!$H$16,'Invoerblad heterogene watergang'!$L$16,IF(A334&lt;='Invoerblad heterogene watergang'!$H$17,'Invoerblad heterogene watergang'!$L$17,""))))))))))</f>
        <v>50</v>
      </c>
      <c r="L334" s="23" t="str">
        <f>(IF(A334&lt;='Invoerblad heterogene watergang'!$H$9,'Invoerblad heterogene watergang'!$M$9,IF(A334&lt;='Invoerblad heterogene watergang'!$H$10,'Invoerblad heterogene watergang'!$M$10,IF(A334&lt;='Invoerblad heterogene watergang'!$H$11,'Invoerblad heterogene watergang'!$M$11,IF(A334&lt;='Invoerblad heterogene watergang'!$H$12,'Invoerblad heterogene watergang'!$M$12,IF(A334&lt;='Invoerblad heterogene watergang'!$H$13,'Invoerblad heterogene watergang'!$M$13,IF(A334&lt;='Invoerblad heterogene watergang'!$H$14,'Invoerblad heterogene watergang'!$M$14,IF(A334&lt;='Invoerblad heterogene watergang'!$H$15,'Invoerblad heterogene watergang'!$M$15,IF(A334&lt;='Invoerblad heterogene watergang'!$H$16,'Invoerblad heterogene watergang'!$M$16,IF(A334&lt;='Invoerblad heterogene watergang'!$H$17,'Invoerblad heterogene watergang'!$M$17,""))))))))))</f>
        <v>Begroeiing volgt bodemverloop</v>
      </c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67"/>
      <c r="AD334" s="23"/>
      <c r="AE334" s="23"/>
    </row>
    <row r="335" spans="1:31" s="103" customFormat="1" x14ac:dyDescent="0.35">
      <c r="A335" s="24">
        <f>IF(A334="","",IF((A334+1)&gt;MAX('Invoerblad heterogene watergang'!$H$9:$H$17),"",'Uitgebreide invoer'!A334+(MAX('Invoerblad heterogene watergang'!$H$9:$H$17)/1000)))</f>
        <v>231.69999999999868</v>
      </c>
      <c r="B335" s="23">
        <f>IF(A335&lt;='Invoerblad heterogene watergang'!$H$9,'Invoerblad heterogene watergang'!$J$9,IF(A335&lt;='Invoerblad heterogene watergang'!$H$10,'Invoerblad heterogene watergang'!$J$10,IF(A335&lt;='Invoerblad heterogene watergang'!$H$11,'Invoerblad heterogene watergang'!$J$11,IF(A335&lt;='Invoerblad heterogene watergang'!$H$12,'Invoerblad heterogene watergang'!$J$12,IF(A335&lt;='Invoerblad heterogene watergang'!$H$13,'Invoerblad heterogene watergang'!$J$13,IF(A335&lt;='Invoerblad heterogene watergang'!$H$14,'Invoerblad heterogene watergang'!$J$14,IF(A335&lt;='Invoerblad heterogene watergang'!$H$15,'Invoerblad heterogene watergang'!$J$15,IF(A335&lt;='Invoerblad heterogene watergang'!$H$16,'Invoerblad heterogene watergang'!$J$16,IF(A335&lt;='Invoerblad heterogene watergang'!$H$17,'Invoerblad heterogene watergang'!$J$17,"")))))))))</f>
        <v>0.2</v>
      </c>
      <c r="C335" s="23" t="str">
        <f>IF(A335&lt;='Invoerblad heterogene watergang'!$H$9,'Invoerblad heterogene watergang'!$K$9,IF(A335&lt;='Invoerblad heterogene watergang'!$H$10,'Invoerblad heterogene watergang'!$K$10,IF(A335&lt;='Invoerblad heterogene watergang'!$H$11,'Invoerblad heterogene watergang'!$K$11,IF(A335&lt;='Invoerblad heterogene watergang'!$H$12,'Invoerblad heterogene watergang'!$K$12,IF(A335&lt;='Invoerblad heterogene watergang'!$H$13,'Invoerblad heterogene watergang'!$K$13,IF(A335&lt;='Invoerblad heterogene watergang'!$H$14,'Invoerblad heterogene watergang'!$K$14,IF(A335&lt;='Invoerblad heterogene watergang'!$H$15,'Invoerblad heterogene watergang'!$K$15,IF(A335&lt;='Invoerblad heterogene watergang'!$H$16,'Invoerblad heterogene watergang'!$K$16,IF(A335&lt;='Invoerblad heterogene watergang'!$H$17,'Invoerblad heterogene watergang'!$K$17,"")))))))))</f>
        <v>100 - Riet</v>
      </c>
      <c r="D335" s="23">
        <f t="shared" si="5"/>
        <v>100</v>
      </c>
      <c r="E335" s="23">
        <f>'Invoerblad heterogene watergang'!$F$9</f>
        <v>1.5</v>
      </c>
      <c r="F335" s="23">
        <f>'Invoerblad heterogene watergang'!$E$9</f>
        <v>1.2</v>
      </c>
      <c r="G335" s="23">
        <f>'Invoerblad heterogene watergang'!$B$9</f>
        <v>1.2</v>
      </c>
      <c r="H335" s="23">
        <f>'Invoerblad heterogene watergang'!$C$9</f>
        <v>1</v>
      </c>
      <c r="I335" s="23">
        <f>IF(B335="","",IF(A335&lt;='Invoerblad heterogene watergang'!$H$9,'Invoerblad heterogene watergang'!$N$9,IF(A335&lt;='Invoerblad heterogene watergang'!$H$10,'Invoerblad heterogene watergang'!$N$10,IF(A335&lt;='Invoerblad heterogene watergang'!$H$11,'Invoerblad heterogene watergang'!$N$11,IF(A335&lt;='Invoerblad heterogene watergang'!$H$12,'Invoerblad heterogene watergang'!$N$12,IF(A335&lt;='Invoerblad heterogene watergang'!$H$13,'Invoerblad heterogene watergang'!$N$13,IF(A335&lt;='Invoerblad heterogene watergang'!$H$14,'Invoerblad heterogene watergang'!$N$14,IF(A335&lt;='Invoerblad heterogene watergang'!$H$15,'Invoerblad heterogene watergang'!$N$15,IF(A335&lt;='Invoerblad heterogene watergang'!$H$16,'Invoerblad heterogene watergang'!$N$16,IF(A335&lt;='Invoerblad heterogene watergang'!$H$17,'Invoerblad heterogene watergang'!$N$17,""))))))))))</f>
        <v>0</v>
      </c>
      <c r="J335" s="23" t="str">
        <f>IF(A335&lt;='Invoerblad heterogene watergang'!$H$9,'Invoerblad heterogene watergang'!$O$9,IF(A335&lt;='Invoerblad heterogene watergang'!$H$10,'Invoerblad heterogene watergang'!$O$10,IF(A335&lt;='Invoerblad heterogene watergang'!$H$11,'Invoerblad heterogene watergang'!$O$11,IF(A335&lt;='Invoerblad heterogene watergang'!$H$12,'Invoerblad heterogene watergang'!$O$12,IF(A335&lt;='Invoerblad heterogene watergang'!$H$13,'Invoerblad heterogene watergang'!$O$13,IF(A335&lt;='Invoerblad heterogene watergang'!$H$14,'Invoerblad heterogene watergang'!$O$14,IF(A335&lt;='Invoerblad heterogene watergang'!$H$15,'Invoerblad heterogene watergang'!$O$15,IF(A335&lt;='Invoerblad heterogene watergang'!$H$16,'Invoerblad heterogene watergang'!$O$16,IF(A335&lt;='Invoerblad heterogene watergang'!$H$17,'Invoerblad heterogene watergang'!$O$17,"")))))))))</f>
        <v>Nee</v>
      </c>
      <c r="K335" s="23">
        <f>(IF(A335&lt;='Invoerblad heterogene watergang'!$H$9,'Invoerblad heterogene watergang'!$L$9,IF(A335&lt;='Invoerblad heterogene watergang'!$H$10,'Invoerblad heterogene watergang'!$L$10,IF(A335&lt;='Invoerblad heterogene watergang'!$H$11,'Invoerblad heterogene watergang'!$L$11,IF(A335&lt;='Invoerblad heterogene watergang'!$H$12,'Invoerblad heterogene watergang'!$L$12,IF(A335&lt;='Invoerblad heterogene watergang'!$H$13,'Invoerblad heterogene watergang'!$L$13,IF(A335&lt;='Invoerblad heterogene watergang'!$H$14,'Invoerblad heterogene watergang'!$L$14,IF(A335&lt;='Invoerblad heterogene watergang'!$H$15,'Invoerblad heterogene watergang'!$L$15,IF(A335&lt;='Invoerblad heterogene watergang'!$H$16,'Invoerblad heterogene watergang'!$L$16,IF(A335&lt;='Invoerblad heterogene watergang'!$H$17,'Invoerblad heterogene watergang'!$L$17,""))))))))))</f>
        <v>50</v>
      </c>
      <c r="L335" s="23" t="str">
        <f>(IF(A335&lt;='Invoerblad heterogene watergang'!$H$9,'Invoerblad heterogene watergang'!$M$9,IF(A335&lt;='Invoerblad heterogene watergang'!$H$10,'Invoerblad heterogene watergang'!$M$10,IF(A335&lt;='Invoerblad heterogene watergang'!$H$11,'Invoerblad heterogene watergang'!$M$11,IF(A335&lt;='Invoerblad heterogene watergang'!$H$12,'Invoerblad heterogene watergang'!$M$12,IF(A335&lt;='Invoerblad heterogene watergang'!$H$13,'Invoerblad heterogene watergang'!$M$13,IF(A335&lt;='Invoerblad heterogene watergang'!$H$14,'Invoerblad heterogene watergang'!$M$14,IF(A335&lt;='Invoerblad heterogene watergang'!$H$15,'Invoerblad heterogene watergang'!$M$15,IF(A335&lt;='Invoerblad heterogene watergang'!$H$16,'Invoerblad heterogene watergang'!$M$16,IF(A335&lt;='Invoerblad heterogene watergang'!$H$17,'Invoerblad heterogene watergang'!$M$17,""))))))))))</f>
        <v>Begroeiing volgt bodemverloop</v>
      </c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67"/>
      <c r="AD335" s="23"/>
      <c r="AE335" s="23"/>
    </row>
    <row r="336" spans="1:31" s="103" customFormat="1" x14ac:dyDescent="0.35">
      <c r="A336" s="24">
        <f>IF(A335="","",IF((A335+1)&gt;MAX('Invoerblad heterogene watergang'!$H$9:$H$17),"",'Uitgebreide invoer'!A335+(MAX('Invoerblad heterogene watergang'!$H$9:$H$17)/1000)))</f>
        <v>232.39999999999867</v>
      </c>
      <c r="B336" s="23">
        <f>IF(A336&lt;='Invoerblad heterogene watergang'!$H$9,'Invoerblad heterogene watergang'!$J$9,IF(A336&lt;='Invoerblad heterogene watergang'!$H$10,'Invoerblad heterogene watergang'!$J$10,IF(A336&lt;='Invoerblad heterogene watergang'!$H$11,'Invoerblad heterogene watergang'!$J$11,IF(A336&lt;='Invoerblad heterogene watergang'!$H$12,'Invoerblad heterogene watergang'!$J$12,IF(A336&lt;='Invoerblad heterogene watergang'!$H$13,'Invoerblad heterogene watergang'!$J$13,IF(A336&lt;='Invoerblad heterogene watergang'!$H$14,'Invoerblad heterogene watergang'!$J$14,IF(A336&lt;='Invoerblad heterogene watergang'!$H$15,'Invoerblad heterogene watergang'!$J$15,IF(A336&lt;='Invoerblad heterogene watergang'!$H$16,'Invoerblad heterogene watergang'!$J$16,IF(A336&lt;='Invoerblad heterogene watergang'!$H$17,'Invoerblad heterogene watergang'!$J$17,"")))))))))</f>
        <v>0.2</v>
      </c>
      <c r="C336" s="23" t="str">
        <f>IF(A336&lt;='Invoerblad heterogene watergang'!$H$9,'Invoerblad heterogene watergang'!$K$9,IF(A336&lt;='Invoerblad heterogene watergang'!$H$10,'Invoerblad heterogene watergang'!$K$10,IF(A336&lt;='Invoerblad heterogene watergang'!$H$11,'Invoerblad heterogene watergang'!$K$11,IF(A336&lt;='Invoerblad heterogene watergang'!$H$12,'Invoerblad heterogene watergang'!$K$12,IF(A336&lt;='Invoerblad heterogene watergang'!$H$13,'Invoerblad heterogene watergang'!$K$13,IF(A336&lt;='Invoerblad heterogene watergang'!$H$14,'Invoerblad heterogene watergang'!$K$14,IF(A336&lt;='Invoerblad heterogene watergang'!$H$15,'Invoerblad heterogene watergang'!$K$15,IF(A336&lt;='Invoerblad heterogene watergang'!$H$16,'Invoerblad heterogene watergang'!$K$16,IF(A336&lt;='Invoerblad heterogene watergang'!$H$17,'Invoerblad heterogene watergang'!$K$17,"")))))))))</f>
        <v>100 - Riet</v>
      </c>
      <c r="D336" s="23">
        <f t="shared" si="5"/>
        <v>100</v>
      </c>
      <c r="E336" s="23">
        <f>'Invoerblad heterogene watergang'!$F$9</f>
        <v>1.5</v>
      </c>
      <c r="F336" s="23">
        <f>'Invoerblad heterogene watergang'!$E$9</f>
        <v>1.2</v>
      </c>
      <c r="G336" s="23">
        <f>'Invoerblad heterogene watergang'!$B$9</f>
        <v>1.2</v>
      </c>
      <c r="H336" s="23">
        <f>'Invoerblad heterogene watergang'!$C$9</f>
        <v>1</v>
      </c>
      <c r="I336" s="23">
        <f>IF(B336="","",IF(A336&lt;='Invoerblad heterogene watergang'!$H$9,'Invoerblad heterogene watergang'!$N$9,IF(A336&lt;='Invoerblad heterogene watergang'!$H$10,'Invoerblad heterogene watergang'!$N$10,IF(A336&lt;='Invoerblad heterogene watergang'!$H$11,'Invoerblad heterogene watergang'!$N$11,IF(A336&lt;='Invoerblad heterogene watergang'!$H$12,'Invoerblad heterogene watergang'!$N$12,IF(A336&lt;='Invoerblad heterogene watergang'!$H$13,'Invoerblad heterogene watergang'!$N$13,IF(A336&lt;='Invoerblad heterogene watergang'!$H$14,'Invoerblad heterogene watergang'!$N$14,IF(A336&lt;='Invoerblad heterogene watergang'!$H$15,'Invoerblad heterogene watergang'!$N$15,IF(A336&lt;='Invoerblad heterogene watergang'!$H$16,'Invoerblad heterogene watergang'!$N$16,IF(A336&lt;='Invoerblad heterogene watergang'!$H$17,'Invoerblad heterogene watergang'!$N$17,""))))))))))</f>
        <v>0</v>
      </c>
      <c r="J336" s="23" t="str">
        <f>IF(A336&lt;='Invoerblad heterogene watergang'!$H$9,'Invoerblad heterogene watergang'!$O$9,IF(A336&lt;='Invoerblad heterogene watergang'!$H$10,'Invoerblad heterogene watergang'!$O$10,IF(A336&lt;='Invoerblad heterogene watergang'!$H$11,'Invoerblad heterogene watergang'!$O$11,IF(A336&lt;='Invoerblad heterogene watergang'!$H$12,'Invoerblad heterogene watergang'!$O$12,IF(A336&lt;='Invoerblad heterogene watergang'!$H$13,'Invoerblad heterogene watergang'!$O$13,IF(A336&lt;='Invoerblad heterogene watergang'!$H$14,'Invoerblad heterogene watergang'!$O$14,IF(A336&lt;='Invoerblad heterogene watergang'!$H$15,'Invoerblad heterogene watergang'!$O$15,IF(A336&lt;='Invoerblad heterogene watergang'!$H$16,'Invoerblad heterogene watergang'!$O$16,IF(A336&lt;='Invoerblad heterogene watergang'!$H$17,'Invoerblad heterogene watergang'!$O$17,"")))))))))</f>
        <v>Nee</v>
      </c>
      <c r="K336" s="23">
        <f>(IF(A336&lt;='Invoerblad heterogene watergang'!$H$9,'Invoerblad heterogene watergang'!$L$9,IF(A336&lt;='Invoerblad heterogene watergang'!$H$10,'Invoerblad heterogene watergang'!$L$10,IF(A336&lt;='Invoerblad heterogene watergang'!$H$11,'Invoerblad heterogene watergang'!$L$11,IF(A336&lt;='Invoerblad heterogene watergang'!$H$12,'Invoerblad heterogene watergang'!$L$12,IF(A336&lt;='Invoerblad heterogene watergang'!$H$13,'Invoerblad heterogene watergang'!$L$13,IF(A336&lt;='Invoerblad heterogene watergang'!$H$14,'Invoerblad heterogene watergang'!$L$14,IF(A336&lt;='Invoerblad heterogene watergang'!$H$15,'Invoerblad heterogene watergang'!$L$15,IF(A336&lt;='Invoerblad heterogene watergang'!$H$16,'Invoerblad heterogene watergang'!$L$16,IF(A336&lt;='Invoerblad heterogene watergang'!$H$17,'Invoerblad heterogene watergang'!$L$17,""))))))))))</f>
        <v>50</v>
      </c>
      <c r="L336" s="23" t="str">
        <f>(IF(A336&lt;='Invoerblad heterogene watergang'!$H$9,'Invoerblad heterogene watergang'!$M$9,IF(A336&lt;='Invoerblad heterogene watergang'!$H$10,'Invoerblad heterogene watergang'!$M$10,IF(A336&lt;='Invoerblad heterogene watergang'!$H$11,'Invoerblad heterogene watergang'!$M$11,IF(A336&lt;='Invoerblad heterogene watergang'!$H$12,'Invoerblad heterogene watergang'!$M$12,IF(A336&lt;='Invoerblad heterogene watergang'!$H$13,'Invoerblad heterogene watergang'!$M$13,IF(A336&lt;='Invoerblad heterogene watergang'!$H$14,'Invoerblad heterogene watergang'!$M$14,IF(A336&lt;='Invoerblad heterogene watergang'!$H$15,'Invoerblad heterogene watergang'!$M$15,IF(A336&lt;='Invoerblad heterogene watergang'!$H$16,'Invoerblad heterogene watergang'!$M$16,IF(A336&lt;='Invoerblad heterogene watergang'!$H$17,'Invoerblad heterogene watergang'!$M$17,""))))))))))</f>
        <v>Begroeiing volgt bodemverloop</v>
      </c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67"/>
      <c r="AD336" s="23"/>
      <c r="AE336" s="23"/>
    </row>
    <row r="337" spans="1:31" s="103" customFormat="1" x14ac:dyDescent="0.35">
      <c r="A337" s="24">
        <f>IF(A336="","",IF((A336+1)&gt;MAX('Invoerblad heterogene watergang'!$H$9:$H$17),"",'Uitgebreide invoer'!A336+(MAX('Invoerblad heterogene watergang'!$H$9:$H$17)/1000)))</f>
        <v>233.09999999999866</v>
      </c>
      <c r="B337" s="23">
        <f>IF(A337&lt;='Invoerblad heterogene watergang'!$H$9,'Invoerblad heterogene watergang'!$J$9,IF(A337&lt;='Invoerblad heterogene watergang'!$H$10,'Invoerblad heterogene watergang'!$J$10,IF(A337&lt;='Invoerblad heterogene watergang'!$H$11,'Invoerblad heterogene watergang'!$J$11,IF(A337&lt;='Invoerblad heterogene watergang'!$H$12,'Invoerblad heterogene watergang'!$J$12,IF(A337&lt;='Invoerblad heterogene watergang'!$H$13,'Invoerblad heterogene watergang'!$J$13,IF(A337&lt;='Invoerblad heterogene watergang'!$H$14,'Invoerblad heterogene watergang'!$J$14,IF(A337&lt;='Invoerblad heterogene watergang'!$H$15,'Invoerblad heterogene watergang'!$J$15,IF(A337&lt;='Invoerblad heterogene watergang'!$H$16,'Invoerblad heterogene watergang'!$J$16,IF(A337&lt;='Invoerblad heterogene watergang'!$H$17,'Invoerblad heterogene watergang'!$J$17,"")))))))))</f>
        <v>0.2</v>
      </c>
      <c r="C337" s="23" t="str">
        <f>IF(A337&lt;='Invoerblad heterogene watergang'!$H$9,'Invoerblad heterogene watergang'!$K$9,IF(A337&lt;='Invoerblad heterogene watergang'!$H$10,'Invoerblad heterogene watergang'!$K$10,IF(A337&lt;='Invoerblad heterogene watergang'!$H$11,'Invoerblad heterogene watergang'!$K$11,IF(A337&lt;='Invoerblad heterogene watergang'!$H$12,'Invoerblad heterogene watergang'!$K$12,IF(A337&lt;='Invoerblad heterogene watergang'!$H$13,'Invoerblad heterogene watergang'!$K$13,IF(A337&lt;='Invoerblad heterogene watergang'!$H$14,'Invoerblad heterogene watergang'!$K$14,IF(A337&lt;='Invoerblad heterogene watergang'!$H$15,'Invoerblad heterogene watergang'!$K$15,IF(A337&lt;='Invoerblad heterogene watergang'!$H$16,'Invoerblad heterogene watergang'!$K$16,IF(A337&lt;='Invoerblad heterogene watergang'!$H$17,'Invoerblad heterogene watergang'!$K$17,"")))))))))</f>
        <v>100 - Riet</v>
      </c>
      <c r="D337" s="23">
        <f t="shared" si="5"/>
        <v>100</v>
      </c>
      <c r="E337" s="23">
        <f>'Invoerblad heterogene watergang'!$F$9</f>
        <v>1.5</v>
      </c>
      <c r="F337" s="23">
        <f>'Invoerblad heterogene watergang'!$E$9</f>
        <v>1.2</v>
      </c>
      <c r="G337" s="23">
        <f>'Invoerblad heterogene watergang'!$B$9</f>
        <v>1.2</v>
      </c>
      <c r="H337" s="23">
        <f>'Invoerblad heterogene watergang'!$C$9</f>
        <v>1</v>
      </c>
      <c r="I337" s="23">
        <f>IF(B337="","",IF(A337&lt;='Invoerblad heterogene watergang'!$H$9,'Invoerblad heterogene watergang'!$N$9,IF(A337&lt;='Invoerblad heterogene watergang'!$H$10,'Invoerblad heterogene watergang'!$N$10,IF(A337&lt;='Invoerblad heterogene watergang'!$H$11,'Invoerblad heterogene watergang'!$N$11,IF(A337&lt;='Invoerblad heterogene watergang'!$H$12,'Invoerblad heterogene watergang'!$N$12,IF(A337&lt;='Invoerblad heterogene watergang'!$H$13,'Invoerblad heterogene watergang'!$N$13,IF(A337&lt;='Invoerblad heterogene watergang'!$H$14,'Invoerblad heterogene watergang'!$N$14,IF(A337&lt;='Invoerblad heterogene watergang'!$H$15,'Invoerblad heterogene watergang'!$N$15,IF(A337&lt;='Invoerblad heterogene watergang'!$H$16,'Invoerblad heterogene watergang'!$N$16,IF(A337&lt;='Invoerblad heterogene watergang'!$H$17,'Invoerblad heterogene watergang'!$N$17,""))))))))))</f>
        <v>0</v>
      </c>
      <c r="J337" s="23" t="str">
        <f>IF(A337&lt;='Invoerblad heterogene watergang'!$H$9,'Invoerblad heterogene watergang'!$O$9,IF(A337&lt;='Invoerblad heterogene watergang'!$H$10,'Invoerblad heterogene watergang'!$O$10,IF(A337&lt;='Invoerblad heterogene watergang'!$H$11,'Invoerblad heterogene watergang'!$O$11,IF(A337&lt;='Invoerblad heterogene watergang'!$H$12,'Invoerblad heterogene watergang'!$O$12,IF(A337&lt;='Invoerblad heterogene watergang'!$H$13,'Invoerblad heterogene watergang'!$O$13,IF(A337&lt;='Invoerblad heterogene watergang'!$H$14,'Invoerblad heterogene watergang'!$O$14,IF(A337&lt;='Invoerblad heterogene watergang'!$H$15,'Invoerblad heterogene watergang'!$O$15,IF(A337&lt;='Invoerblad heterogene watergang'!$H$16,'Invoerblad heterogene watergang'!$O$16,IF(A337&lt;='Invoerblad heterogene watergang'!$H$17,'Invoerblad heterogene watergang'!$O$17,"")))))))))</f>
        <v>Nee</v>
      </c>
      <c r="K337" s="23">
        <f>(IF(A337&lt;='Invoerblad heterogene watergang'!$H$9,'Invoerblad heterogene watergang'!$L$9,IF(A337&lt;='Invoerblad heterogene watergang'!$H$10,'Invoerblad heterogene watergang'!$L$10,IF(A337&lt;='Invoerblad heterogene watergang'!$H$11,'Invoerblad heterogene watergang'!$L$11,IF(A337&lt;='Invoerblad heterogene watergang'!$H$12,'Invoerblad heterogene watergang'!$L$12,IF(A337&lt;='Invoerblad heterogene watergang'!$H$13,'Invoerblad heterogene watergang'!$L$13,IF(A337&lt;='Invoerblad heterogene watergang'!$H$14,'Invoerblad heterogene watergang'!$L$14,IF(A337&lt;='Invoerblad heterogene watergang'!$H$15,'Invoerblad heterogene watergang'!$L$15,IF(A337&lt;='Invoerblad heterogene watergang'!$H$16,'Invoerblad heterogene watergang'!$L$16,IF(A337&lt;='Invoerblad heterogene watergang'!$H$17,'Invoerblad heterogene watergang'!$L$17,""))))))))))</f>
        <v>50</v>
      </c>
      <c r="L337" s="23" t="str">
        <f>(IF(A337&lt;='Invoerblad heterogene watergang'!$H$9,'Invoerblad heterogene watergang'!$M$9,IF(A337&lt;='Invoerblad heterogene watergang'!$H$10,'Invoerblad heterogene watergang'!$M$10,IF(A337&lt;='Invoerblad heterogene watergang'!$H$11,'Invoerblad heterogene watergang'!$M$11,IF(A337&lt;='Invoerblad heterogene watergang'!$H$12,'Invoerblad heterogene watergang'!$M$12,IF(A337&lt;='Invoerblad heterogene watergang'!$H$13,'Invoerblad heterogene watergang'!$M$13,IF(A337&lt;='Invoerblad heterogene watergang'!$H$14,'Invoerblad heterogene watergang'!$M$14,IF(A337&lt;='Invoerblad heterogene watergang'!$H$15,'Invoerblad heterogene watergang'!$M$15,IF(A337&lt;='Invoerblad heterogene watergang'!$H$16,'Invoerblad heterogene watergang'!$M$16,IF(A337&lt;='Invoerblad heterogene watergang'!$H$17,'Invoerblad heterogene watergang'!$M$17,""))))))))))</f>
        <v>Begroeiing volgt bodemverloop</v>
      </c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67"/>
      <c r="AD337" s="23"/>
      <c r="AE337" s="23"/>
    </row>
    <row r="338" spans="1:31" s="103" customFormat="1" x14ac:dyDescent="0.35">
      <c r="A338" s="24">
        <f>IF(A337="","",IF((A337+1)&gt;MAX('Invoerblad heterogene watergang'!$H$9:$H$17),"",'Uitgebreide invoer'!A337+(MAX('Invoerblad heterogene watergang'!$H$9:$H$17)/1000)))</f>
        <v>233.79999999999865</v>
      </c>
      <c r="B338" s="23">
        <f>IF(A338&lt;='Invoerblad heterogene watergang'!$H$9,'Invoerblad heterogene watergang'!$J$9,IF(A338&lt;='Invoerblad heterogene watergang'!$H$10,'Invoerblad heterogene watergang'!$J$10,IF(A338&lt;='Invoerblad heterogene watergang'!$H$11,'Invoerblad heterogene watergang'!$J$11,IF(A338&lt;='Invoerblad heterogene watergang'!$H$12,'Invoerblad heterogene watergang'!$J$12,IF(A338&lt;='Invoerblad heterogene watergang'!$H$13,'Invoerblad heterogene watergang'!$J$13,IF(A338&lt;='Invoerblad heterogene watergang'!$H$14,'Invoerblad heterogene watergang'!$J$14,IF(A338&lt;='Invoerblad heterogene watergang'!$H$15,'Invoerblad heterogene watergang'!$J$15,IF(A338&lt;='Invoerblad heterogene watergang'!$H$16,'Invoerblad heterogene watergang'!$J$16,IF(A338&lt;='Invoerblad heterogene watergang'!$H$17,'Invoerblad heterogene watergang'!$J$17,"")))))))))</f>
        <v>0.2</v>
      </c>
      <c r="C338" s="23" t="str">
        <f>IF(A338&lt;='Invoerblad heterogene watergang'!$H$9,'Invoerblad heterogene watergang'!$K$9,IF(A338&lt;='Invoerblad heterogene watergang'!$H$10,'Invoerblad heterogene watergang'!$K$10,IF(A338&lt;='Invoerblad heterogene watergang'!$H$11,'Invoerblad heterogene watergang'!$K$11,IF(A338&lt;='Invoerblad heterogene watergang'!$H$12,'Invoerblad heterogene watergang'!$K$12,IF(A338&lt;='Invoerblad heterogene watergang'!$H$13,'Invoerblad heterogene watergang'!$K$13,IF(A338&lt;='Invoerblad heterogene watergang'!$H$14,'Invoerblad heterogene watergang'!$K$14,IF(A338&lt;='Invoerblad heterogene watergang'!$H$15,'Invoerblad heterogene watergang'!$K$15,IF(A338&lt;='Invoerblad heterogene watergang'!$H$16,'Invoerblad heterogene watergang'!$K$16,IF(A338&lt;='Invoerblad heterogene watergang'!$H$17,'Invoerblad heterogene watergang'!$K$17,"")))))))))</f>
        <v>100 - Riet</v>
      </c>
      <c r="D338" s="23">
        <f t="shared" si="5"/>
        <v>100</v>
      </c>
      <c r="E338" s="23">
        <f>'Invoerblad heterogene watergang'!$F$9</f>
        <v>1.5</v>
      </c>
      <c r="F338" s="23">
        <f>'Invoerblad heterogene watergang'!$E$9</f>
        <v>1.2</v>
      </c>
      <c r="G338" s="23">
        <f>'Invoerblad heterogene watergang'!$B$9</f>
        <v>1.2</v>
      </c>
      <c r="H338" s="23">
        <f>'Invoerblad heterogene watergang'!$C$9</f>
        <v>1</v>
      </c>
      <c r="I338" s="23">
        <f>IF(B338="","",IF(A338&lt;='Invoerblad heterogene watergang'!$H$9,'Invoerblad heterogene watergang'!$N$9,IF(A338&lt;='Invoerblad heterogene watergang'!$H$10,'Invoerblad heterogene watergang'!$N$10,IF(A338&lt;='Invoerblad heterogene watergang'!$H$11,'Invoerblad heterogene watergang'!$N$11,IF(A338&lt;='Invoerblad heterogene watergang'!$H$12,'Invoerblad heterogene watergang'!$N$12,IF(A338&lt;='Invoerblad heterogene watergang'!$H$13,'Invoerblad heterogene watergang'!$N$13,IF(A338&lt;='Invoerblad heterogene watergang'!$H$14,'Invoerblad heterogene watergang'!$N$14,IF(A338&lt;='Invoerblad heterogene watergang'!$H$15,'Invoerblad heterogene watergang'!$N$15,IF(A338&lt;='Invoerblad heterogene watergang'!$H$16,'Invoerblad heterogene watergang'!$N$16,IF(A338&lt;='Invoerblad heterogene watergang'!$H$17,'Invoerblad heterogene watergang'!$N$17,""))))))))))</f>
        <v>0</v>
      </c>
      <c r="J338" s="23" t="str">
        <f>IF(A338&lt;='Invoerblad heterogene watergang'!$H$9,'Invoerblad heterogene watergang'!$O$9,IF(A338&lt;='Invoerblad heterogene watergang'!$H$10,'Invoerblad heterogene watergang'!$O$10,IF(A338&lt;='Invoerblad heterogene watergang'!$H$11,'Invoerblad heterogene watergang'!$O$11,IF(A338&lt;='Invoerblad heterogene watergang'!$H$12,'Invoerblad heterogene watergang'!$O$12,IF(A338&lt;='Invoerblad heterogene watergang'!$H$13,'Invoerblad heterogene watergang'!$O$13,IF(A338&lt;='Invoerblad heterogene watergang'!$H$14,'Invoerblad heterogene watergang'!$O$14,IF(A338&lt;='Invoerblad heterogene watergang'!$H$15,'Invoerblad heterogene watergang'!$O$15,IF(A338&lt;='Invoerblad heterogene watergang'!$H$16,'Invoerblad heterogene watergang'!$O$16,IF(A338&lt;='Invoerblad heterogene watergang'!$H$17,'Invoerblad heterogene watergang'!$O$17,"")))))))))</f>
        <v>Nee</v>
      </c>
      <c r="K338" s="23">
        <f>(IF(A338&lt;='Invoerblad heterogene watergang'!$H$9,'Invoerblad heterogene watergang'!$L$9,IF(A338&lt;='Invoerblad heterogene watergang'!$H$10,'Invoerblad heterogene watergang'!$L$10,IF(A338&lt;='Invoerblad heterogene watergang'!$H$11,'Invoerblad heterogene watergang'!$L$11,IF(A338&lt;='Invoerblad heterogene watergang'!$H$12,'Invoerblad heterogene watergang'!$L$12,IF(A338&lt;='Invoerblad heterogene watergang'!$H$13,'Invoerblad heterogene watergang'!$L$13,IF(A338&lt;='Invoerblad heterogene watergang'!$H$14,'Invoerblad heterogene watergang'!$L$14,IF(A338&lt;='Invoerblad heterogene watergang'!$H$15,'Invoerblad heterogene watergang'!$L$15,IF(A338&lt;='Invoerblad heterogene watergang'!$H$16,'Invoerblad heterogene watergang'!$L$16,IF(A338&lt;='Invoerblad heterogene watergang'!$H$17,'Invoerblad heterogene watergang'!$L$17,""))))))))))</f>
        <v>50</v>
      </c>
      <c r="L338" s="23" t="str">
        <f>(IF(A338&lt;='Invoerblad heterogene watergang'!$H$9,'Invoerblad heterogene watergang'!$M$9,IF(A338&lt;='Invoerblad heterogene watergang'!$H$10,'Invoerblad heterogene watergang'!$M$10,IF(A338&lt;='Invoerblad heterogene watergang'!$H$11,'Invoerblad heterogene watergang'!$M$11,IF(A338&lt;='Invoerblad heterogene watergang'!$H$12,'Invoerblad heterogene watergang'!$M$12,IF(A338&lt;='Invoerblad heterogene watergang'!$H$13,'Invoerblad heterogene watergang'!$M$13,IF(A338&lt;='Invoerblad heterogene watergang'!$H$14,'Invoerblad heterogene watergang'!$M$14,IF(A338&lt;='Invoerblad heterogene watergang'!$H$15,'Invoerblad heterogene watergang'!$M$15,IF(A338&lt;='Invoerblad heterogene watergang'!$H$16,'Invoerblad heterogene watergang'!$M$16,IF(A338&lt;='Invoerblad heterogene watergang'!$H$17,'Invoerblad heterogene watergang'!$M$17,""))))))))))</f>
        <v>Begroeiing volgt bodemverloop</v>
      </c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67"/>
      <c r="AD338" s="23"/>
      <c r="AE338" s="23"/>
    </row>
    <row r="339" spans="1:31" s="103" customFormat="1" x14ac:dyDescent="0.35">
      <c r="A339" s="24">
        <f>IF(A338="","",IF((A338+1)&gt;MAX('Invoerblad heterogene watergang'!$H$9:$H$17),"",'Uitgebreide invoer'!A338+(MAX('Invoerblad heterogene watergang'!$H$9:$H$17)/1000)))</f>
        <v>234.49999999999864</v>
      </c>
      <c r="B339" s="23">
        <f>IF(A339&lt;='Invoerblad heterogene watergang'!$H$9,'Invoerblad heterogene watergang'!$J$9,IF(A339&lt;='Invoerblad heterogene watergang'!$H$10,'Invoerblad heterogene watergang'!$J$10,IF(A339&lt;='Invoerblad heterogene watergang'!$H$11,'Invoerblad heterogene watergang'!$J$11,IF(A339&lt;='Invoerblad heterogene watergang'!$H$12,'Invoerblad heterogene watergang'!$J$12,IF(A339&lt;='Invoerblad heterogene watergang'!$H$13,'Invoerblad heterogene watergang'!$J$13,IF(A339&lt;='Invoerblad heterogene watergang'!$H$14,'Invoerblad heterogene watergang'!$J$14,IF(A339&lt;='Invoerblad heterogene watergang'!$H$15,'Invoerblad heterogene watergang'!$J$15,IF(A339&lt;='Invoerblad heterogene watergang'!$H$16,'Invoerblad heterogene watergang'!$J$16,IF(A339&lt;='Invoerblad heterogene watergang'!$H$17,'Invoerblad heterogene watergang'!$J$17,"")))))))))</f>
        <v>0.2</v>
      </c>
      <c r="C339" s="23" t="str">
        <f>IF(A339&lt;='Invoerblad heterogene watergang'!$H$9,'Invoerblad heterogene watergang'!$K$9,IF(A339&lt;='Invoerblad heterogene watergang'!$H$10,'Invoerblad heterogene watergang'!$K$10,IF(A339&lt;='Invoerblad heterogene watergang'!$H$11,'Invoerblad heterogene watergang'!$K$11,IF(A339&lt;='Invoerblad heterogene watergang'!$H$12,'Invoerblad heterogene watergang'!$K$12,IF(A339&lt;='Invoerblad heterogene watergang'!$H$13,'Invoerblad heterogene watergang'!$K$13,IF(A339&lt;='Invoerblad heterogene watergang'!$H$14,'Invoerblad heterogene watergang'!$K$14,IF(A339&lt;='Invoerblad heterogene watergang'!$H$15,'Invoerblad heterogene watergang'!$K$15,IF(A339&lt;='Invoerblad heterogene watergang'!$H$16,'Invoerblad heterogene watergang'!$K$16,IF(A339&lt;='Invoerblad heterogene watergang'!$H$17,'Invoerblad heterogene watergang'!$K$17,"")))))))))</f>
        <v>100 - Riet</v>
      </c>
      <c r="D339" s="23">
        <f t="shared" si="5"/>
        <v>100</v>
      </c>
      <c r="E339" s="23">
        <f>'Invoerblad heterogene watergang'!$F$9</f>
        <v>1.5</v>
      </c>
      <c r="F339" s="23">
        <f>'Invoerblad heterogene watergang'!$E$9</f>
        <v>1.2</v>
      </c>
      <c r="G339" s="23">
        <f>'Invoerblad heterogene watergang'!$B$9</f>
        <v>1.2</v>
      </c>
      <c r="H339" s="23">
        <f>'Invoerblad heterogene watergang'!$C$9</f>
        <v>1</v>
      </c>
      <c r="I339" s="23">
        <f>IF(B339="","",IF(A339&lt;='Invoerblad heterogene watergang'!$H$9,'Invoerblad heterogene watergang'!$N$9,IF(A339&lt;='Invoerblad heterogene watergang'!$H$10,'Invoerblad heterogene watergang'!$N$10,IF(A339&lt;='Invoerblad heterogene watergang'!$H$11,'Invoerblad heterogene watergang'!$N$11,IF(A339&lt;='Invoerblad heterogene watergang'!$H$12,'Invoerblad heterogene watergang'!$N$12,IF(A339&lt;='Invoerblad heterogene watergang'!$H$13,'Invoerblad heterogene watergang'!$N$13,IF(A339&lt;='Invoerblad heterogene watergang'!$H$14,'Invoerblad heterogene watergang'!$N$14,IF(A339&lt;='Invoerblad heterogene watergang'!$H$15,'Invoerblad heterogene watergang'!$N$15,IF(A339&lt;='Invoerblad heterogene watergang'!$H$16,'Invoerblad heterogene watergang'!$N$16,IF(A339&lt;='Invoerblad heterogene watergang'!$H$17,'Invoerblad heterogene watergang'!$N$17,""))))))))))</f>
        <v>0</v>
      </c>
      <c r="J339" s="23" t="str">
        <f>IF(A339&lt;='Invoerblad heterogene watergang'!$H$9,'Invoerblad heterogene watergang'!$O$9,IF(A339&lt;='Invoerblad heterogene watergang'!$H$10,'Invoerblad heterogene watergang'!$O$10,IF(A339&lt;='Invoerblad heterogene watergang'!$H$11,'Invoerblad heterogene watergang'!$O$11,IF(A339&lt;='Invoerblad heterogene watergang'!$H$12,'Invoerblad heterogene watergang'!$O$12,IF(A339&lt;='Invoerblad heterogene watergang'!$H$13,'Invoerblad heterogene watergang'!$O$13,IF(A339&lt;='Invoerblad heterogene watergang'!$H$14,'Invoerblad heterogene watergang'!$O$14,IF(A339&lt;='Invoerblad heterogene watergang'!$H$15,'Invoerblad heterogene watergang'!$O$15,IF(A339&lt;='Invoerblad heterogene watergang'!$H$16,'Invoerblad heterogene watergang'!$O$16,IF(A339&lt;='Invoerblad heterogene watergang'!$H$17,'Invoerblad heterogene watergang'!$O$17,"")))))))))</f>
        <v>Nee</v>
      </c>
      <c r="K339" s="23">
        <f>(IF(A339&lt;='Invoerblad heterogene watergang'!$H$9,'Invoerblad heterogene watergang'!$L$9,IF(A339&lt;='Invoerblad heterogene watergang'!$H$10,'Invoerblad heterogene watergang'!$L$10,IF(A339&lt;='Invoerblad heterogene watergang'!$H$11,'Invoerblad heterogene watergang'!$L$11,IF(A339&lt;='Invoerblad heterogene watergang'!$H$12,'Invoerblad heterogene watergang'!$L$12,IF(A339&lt;='Invoerblad heterogene watergang'!$H$13,'Invoerblad heterogene watergang'!$L$13,IF(A339&lt;='Invoerblad heterogene watergang'!$H$14,'Invoerblad heterogene watergang'!$L$14,IF(A339&lt;='Invoerblad heterogene watergang'!$H$15,'Invoerblad heterogene watergang'!$L$15,IF(A339&lt;='Invoerblad heterogene watergang'!$H$16,'Invoerblad heterogene watergang'!$L$16,IF(A339&lt;='Invoerblad heterogene watergang'!$H$17,'Invoerblad heterogene watergang'!$L$17,""))))))))))</f>
        <v>50</v>
      </c>
      <c r="L339" s="23" t="str">
        <f>(IF(A339&lt;='Invoerblad heterogene watergang'!$H$9,'Invoerblad heterogene watergang'!$M$9,IF(A339&lt;='Invoerblad heterogene watergang'!$H$10,'Invoerblad heterogene watergang'!$M$10,IF(A339&lt;='Invoerblad heterogene watergang'!$H$11,'Invoerblad heterogene watergang'!$M$11,IF(A339&lt;='Invoerblad heterogene watergang'!$H$12,'Invoerblad heterogene watergang'!$M$12,IF(A339&lt;='Invoerblad heterogene watergang'!$H$13,'Invoerblad heterogene watergang'!$M$13,IF(A339&lt;='Invoerblad heterogene watergang'!$H$14,'Invoerblad heterogene watergang'!$M$14,IF(A339&lt;='Invoerblad heterogene watergang'!$H$15,'Invoerblad heterogene watergang'!$M$15,IF(A339&lt;='Invoerblad heterogene watergang'!$H$16,'Invoerblad heterogene watergang'!$M$16,IF(A339&lt;='Invoerblad heterogene watergang'!$H$17,'Invoerblad heterogene watergang'!$M$17,""))))))))))</f>
        <v>Begroeiing volgt bodemverloop</v>
      </c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67"/>
      <c r="AD339" s="23"/>
      <c r="AE339" s="23"/>
    </row>
    <row r="340" spans="1:31" s="103" customFormat="1" x14ac:dyDescent="0.35">
      <c r="A340" s="24">
        <f>IF(A339="","",IF((A339+1)&gt;MAX('Invoerblad heterogene watergang'!$H$9:$H$17),"",'Uitgebreide invoer'!A339+(MAX('Invoerblad heterogene watergang'!$H$9:$H$17)/1000)))</f>
        <v>235.19999999999862</v>
      </c>
      <c r="B340" s="23">
        <f>IF(A340&lt;='Invoerblad heterogene watergang'!$H$9,'Invoerblad heterogene watergang'!$J$9,IF(A340&lt;='Invoerblad heterogene watergang'!$H$10,'Invoerblad heterogene watergang'!$J$10,IF(A340&lt;='Invoerblad heterogene watergang'!$H$11,'Invoerblad heterogene watergang'!$J$11,IF(A340&lt;='Invoerblad heterogene watergang'!$H$12,'Invoerblad heterogene watergang'!$J$12,IF(A340&lt;='Invoerblad heterogene watergang'!$H$13,'Invoerblad heterogene watergang'!$J$13,IF(A340&lt;='Invoerblad heterogene watergang'!$H$14,'Invoerblad heterogene watergang'!$J$14,IF(A340&lt;='Invoerblad heterogene watergang'!$H$15,'Invoerblad heterogene watergang'!$J$15,IF(A340&lt;='Invoerblad heterogene watergang'!$H$16,'Invoerblad heterogene watergang'!$J$16,IF(A340&lt;='Invoerblad heterogene watergang'!$H$17,'Invoerblad heterogene watergang'!$J$17,"")))))))))</f>
        <v>0.2</v>
      </c>
      <c r="C340" s="23" t="str">
        <f>IF(A340&lt;='Invoerblad heterogene watergang'!$H$9,'Invoerblad heterogene watergang'!$K$9,IF(A340&lt;='Invoerblad heterogene watergang'!$H$10,'Invoerblad heterogene watergang'!$K$10,IF(A340&lt;='Invoerblad heterogene watergang'!$H$11,'Invoerblad heterogene watergang'!$K$11,IF(A340&lt;='Invoerblad heterogene watergang'!$H$12,'Invoerblad heterogene watergang'!$K$12,IF(A340&lt;='Invoerblad heterogene watergang'!$H$13,'Invoerblad heterogene watergang'!$K$13,IF(A340&lt;='Invoerblad heterogene watergang'!$H$14,'Invoerblad heterogene watergang'!$K$14,IF(A340&lt;='Invoerblad heterogene watergang'!$H$15,'Invoerblad heterogene watergang'!$K$15,IF(A340&lt;='Invoerblad heterogene watergang'!$H$16,'Invoerblad heterogene watergang'!$K$16,IF(A340&lt;='Invoerblad heterogene watergang'!$H$17,'Invoerblad heterogene watergang'!$K$17,"")))))))))</f>
        <v>100 - Riet</v>
      </c>
      <c r="D340" s="23">
        <f t="shared" si="5"/>
        <v>100</v>
      </c>
      <c r="E340" s="23">
        <f>'Invoerblad heterogene watergang'!$F$9</f>
        <v>1.5</v>
      </c>
      <c r="F340" s="23">
        <f>'Invoerblad heterogene watergang'!$E$9</f>
        <v>1.2</v>
      </c>
      <c r="G340" s="23">
        <f>'Invoerblad heterogene watergang'!$B$9</f>
        <v>1.2</v>
      </c>
      <c r="H340" s="23">
        <f>'Invoerblad heterogene watergang'!$C$9</f>
        <v>1</v>
      </c>
      <c r="I340" s="23">
        <f>IF(B340="","",IF(A340&lt;='Invoerblad heterogene watergang'!$H$9,'Invoerblad heterogene watergang'!$N$9,IF(A340&lt;='Invoerblad heterogene watergang'!$H$10,'Invoerblad heterogene watergang'!$N$10,IF(A340&lt;='Invoerblad heterogene watergang'!$H$11,'Invoerblad heterogene watergang'!$N$11,IF(A340&lt;='Invoerblad heterogene watergang'!$H$12,'Invoerblad heterogene watergang'!$N$12,IF(A340&lt;='Invoerblad heterogene watergang'!$H$13,'Invoerblad heterogene watergang'!$N$13,IF(A340&lt;='Invoerblad heterogene watergang'!$H$14,'Invoerblad heterogene watergang'!$N$14,IF(A340&lt;='Invoerblad heterogene watergang'!$H$15,'Invoerblad heterogene watergang'!$N$15,IF(A340&lt;='Invoerblad heterogene watergang'!$H$16,'Invoerblad heterogene watergang'!$N$16,IF(A340&lt;='Invoerblad heterogene watergang'!$H$17,'Invoerblad heterogene watergang'!$N$17,""))))))))))</f>
        <v>0</v>
      </c>
      <c r="J340" s="23" t="str">
        <f>IF(A340&lt;='Invoerblad heterogene watergang'!$H$9,'Invoerblad heterogene watergang'!$O$9,IF(A340&lt;='Invoerblad heterogene watergang'!$H$10,'Invoerblad heterogene watergang'!$O$10,IF(A340&lt;='Invoerblad heterogene watergang'!$H$11,'Invoerblad heterogene watergang'!$O$11,IF(A340&lt;='Invoerblad heterogene watergang'!$H$12,'Invoerblad heterogene watergang'!$O$12,IF(A340&lt;='Invoerblad heterogene watergang'!$H$13,'Invoerblad heterogene watergang'!$O$13,IF(A340&lt;='Invoerblad heterogene watergang'!$H$14,'Invoerblad heterogene watergang'!$O$14,IF(A340&lt;='Invoerblad heterogene watergang'!$H$15,'Invoerblad heterogene watergang'!$O$15,IF(A340&lt;='Invoerblad heterogene watergang'!$H$16,'Invoerblad heterogene watergang'!$O$16,IF(A340&lt;='Invoerblad heterogene watergang'!$H$17,'Invoerblad heterogene watergang'!$O$17,"")))))))))</f>
        <v>Nee</v>
      </c>
      <c r="K340" s="23">
        <f>(IF(A340&lt;='Invoerblad heterogene watergang'!$H$9,'Invoerblad heterogene watergang'!$L$9,IF(A340&lt;='Invoerblad heterogene watergang'!$H$10,'Invoerblad heterogene watergang'!$L$10,IF(A340&lt;='Invoerblad heterogene watergang'!$H$11,'Invoerblad heterogene watergang'!$L$11,IF(A340&lt;='Invoerblad heterogene watergang'!$H$12,'Invoerblad heterogene watergang'!$L$12,IF(A340&lt;='Invoerblad heterogene watergang'!$H$13,'Invoerblad heterogene watergang'!$L$13,IF(A340&lt;='Invoerblad heterogene watergang'!$H$14,'Invoerblad heterogene watergang'!$L$14,IF(A340&lt;='Invoerblad heterogene watergang'!$H$15,'Invoerblad heterogene watergang'!$L$15,IF(A340&lt;='Invoerblad heterogene watergang'!$H$16,'Invoerblad heterogene watergang'!$L$16,IF(A340&lt;='Invoerblad heterogene watergang'!$H$17,'Invoerblad heterogene watergang'!$L$17,""))))))))))</f>
        <v>50</v>
      </c>
      <c r="L340" s="23" t="str">
        <f>(IF(A340&lt;='Invoerblad heterogene watergang'!$H$9,'Invoerblad heterogene watergang'!$M$9,IF(A340&lt;='Invoerblad heterogene watergang'!$H$10,'Invoerblad heterogene watergang'!$M$10,IF(A340&lt;='Invoerblad heterogene watergang'!$H$11,'Invoerblad heterogene watergang'!$M$11,IF(A340&lt;='Invoerblad heterogene watergang'!$H$12,'Invoerblad heterogene watergang'!$M$12,IF(A340&lt;='Invoerblad heterogene watergang'!$H$13,'Invoerblad heterogene watergang'!$M$13,IF(A340&lt;='Invoerblad heterogene watergang'!$H$14,'Invoerblad heterogene watergang'!$M$14,IF(A340&lt;='Invoerblad heterogene watergang'!$H$15,'Invoerblad heterogene watergang'!$M$15,IF(A340&lt;='Invoerblad heterogene watergang'!$H$16,'Invoerblad heterogene watergang'!$M$16,IF(A340&lt;='Invoerblad heterogene watergang'!$H$17,'Invoerblad heterogene watergang'!$M$17,""))))))))))</f>
        <v>Begroeiing volgt bodemverloop</v>
      </c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67"/>
      <c r="AD340" s="23"/>
      <c r="AE340" s="23"/>
    </row>
    <row r="341" spans="1:31" s="103" customFormat="1" x14ac:dyDescent="0.35">
      <c r="A341" s="24">
        <f>IF(A340="","",IF((A340+1)&gt;MAX('Invoerblad heterogene watergang'!$H$9:$H$17),"",'Uitgebreide invoer'!A340+(MAX('Invoerblad heterogene watergang'!$H$9:$H$17)/1000)))</f>
        <v>235.89999999999861</v>
      </c>
      <c r="B341" s="23">
        <f>IF(A341&lt;='Invoerblad heterogene watergang'!$H$9,'Invoerblad heterogene watergang'!$J$9,IF(A341&lt;='Invoerblad heterogene watergang'!$H$10,'Invoerblad heterogene watergang'!$J$10,IF(A341&lt;='Invoerblad heterogene watergang'!$H$11,'Invoerblad heterogene watergang'!$J$11,IF(A341&lt;='Invoerblad heterogene watergang'!$H$12,'Invoerblad heterogene watergang'!$J$12,IF(A341&lt;='Invoerblad heterogene watergang'!$H$13,'Invoerblad heterogene watergang'!$J$13,IF(A341&lt;='Invoerblad heterogene watergang'!$H$14,'Invoerblad heterogene watergang'!$J$14,IF(A341&lt;='Invoerblad heterogene watergang'!$H$15,'Invoerblad heterogene watergang'!$J$15,IF(A341&lt;='Invoerblad heterogene watergang'!$H$16,'Invoerblad heterogene watergang'!$J$16,IF(A341&lt;='Invoerblad heterogene watergang'!$H$17,'Invoerblad heterogene watergang'!$J$17,"")))))))))</f>
        <v>0.2</v>
      </c>
      <c r="C341" s="23" t="str">
        <f>IF(A341&lt;='Invoerblad heterogene watergang'!$H$9,'Invoerblad heterogene watergang'!$K$9,IF(A341&lt;='Invoerblad heterogene watergang'!$H$10,'Invoerblad heterogene watergang'!$K$10,IF(A341&lt;='Invoerblad heterogene watergang'!$H$11,'Invoerblad heterogene watergang'!$K$11,IF(A341&lt;='Invoerblad heterogene watergang'!$H$12,'Invoerblad heterogene watergang'!$K$12,IF(A341&lt;='Invoerblad heterogene watergang'!$H$13,'Invoerblad heterogene watergang'!$K$13,IF(A341&lt;='Invoerblad heterogene watergang'!$H$14,'Invoerblad heterogene watergang'!$K$14,IF(A341&lt;='Invoerblad heterogene watergang'!$H$15,'Invoerblad heterogene watergang'!$K$15,IF(A341&lt;='Invoerblad heterogene watergang'!$H$16,'Invoerblad heterogene watergang'!$K$16,IF(A341&lt;='Invoerblad heterogene watergang'!$H$17,'Invoerblad heterogene watergang'!$K$17,"")))))))))</f>
        <v>100 - Riet</v>
      </c>
      <c r="D341" s="23">
        <f t="shared" si="5"/>
        <v>100</v>
      </c>
      <c r="E341" s="23">
        <f>'Invoerblad heterogene watergang'!$F$9</f>
        <v>1.5</v>
      </c>
      <c r="F341" s="23">
        <f>'Invoerblad heterogene watergang'!$E$9</f>
        <v>1.2</v>
      </c>
      <c r="G341" s="23">
        <f>'Invoerblad heterogene watergang'!$B$9</f>
        <v>1.2</v>
      </c>
      <c r="H341" s="23">
        <f>'Invoerblad heterogene watergang'!$C$9</f>
        <v>1</v>
      </c>
      <c r="I341" s="23">
        <f>IF(B341="","",IF(A341&lt;='Invoerblad heterogene watergang'!$H$9,'Invoerblad heterogene watergang'!$N$9,IF(A341&lt;='Invoerblad heterogene watergang'!$H$10,'Invoerblad heterogene watergang'!$N$10,IF(A341&lt;='Invoerblad heterogene watergang'!$H$11,'Invoerblad heterogene watergang'!$N$11,IF(A341&lt;='Invoerblad heterogene watergang'!$H$12,'Invoerblad heterogene watergang'!$N$12,IF(A341&lt;='Invoerblad heterogene watergang'!$H$13,'Invoerblad heterogene watergang'!$N$13,IF(A341&lt;='Invoerblad heterogene watergang'!$H$14,'Invoerblad heterogene watergang'!$N$14,IF(A341&lt;='Invoerblad heterogene watergang'!$H$15,'Invoerblad heterogene watergang'!$N$15,IF(A341&lt;='Invoerblad heterogene watergang'!$H$16,'Invoerblad heterogene watergang'!$N$16,IF(A341&lt;='Invoerblad heterogene watergang'!$H$17,'Invoerblad heterogene watergang'!$N$17,""))))))))))</f>
        <v>0</v>
      </c>
      <c r="J341" s="23" t="str">
        <f>IF(A341&lt;='Invoerblad heterogene watergang'!$H$9,'Invoerblad heterogene watergang'!$O$9,IF(A341&lt;='Invoerblad heterogene watergang'!$H$10,'Invoerblad heterogene watergang'!$O$10,IF(A341&lt;='Invoerblad heterogene watergang'!$H$11,'Invoerblad heterogene watergang'!$O$11,IF(A341&lt;='Invoerblad heterogene watergang'!$H$12,'Invoerblad heterogene watergang'!$O$12,IF(A341&lt;='Invoerblad heterogene watergang'!$H$13,'Invoerblad heterogene watergang'!$O$13,IF(A341&lt;='Invoerblad heterogene watergang'!$H$14,'Invoerblad heterogene watergang'!$O$14,IF(A341&lt;='Invoerblad heterogene watergang'!$H$15,'Invoerblad heterogene watergang'!$O$15,IF(A341&lt;='Invoerblad heterogene watergang'!$H$16,'Invoerblad heterogene watergang'!$O$16,IF(A341&lt;='Invoerblad heterogene watergang'!$H$17,'Invoerblad heterogene watergang'!$O$17,"")))))))))</f>
        <v>Nee</v>
      </c>
      <c r="K341" s="23">
        <f>(IF(A341&lt;='Invoerblad heterogene watergang'!$H$9,'Invoerblad heterogene watergang'!$L$9,IF(A341&lt;='Invoerblad heterogene watergang'!$H$10,'Invoerblad heterogene watergang'!$L$10,IF(A341&lt;='Invoerblad heterogene watergang'!$H$11,'Invoerblad heterogene watergang'!$L$11,IF(A341&lt;='Invoerblad heterogene watergang'!$H$12,'Invoerblad heterogene watergang'!$L$12,IF(A341&lt;='Invoerblad heterogene watergang'!$H$13,'Invoerblad heterogene watergang'!$L$13,IF(A341&lt;='Invoerblad heterogene watergang'!$H$14,'Invoerblad heterogene watergang'!$L$14,IF(A341&lt;='Invoerblad heterogene watergang'!$H$15,'Invoerblad heterogene watergang'!$L$15,IF(A341&lt;='Invoerblad heterogene watergang'!$H$16,'Invoerblad heterogene watergang'!$L$16,IF(A341&lt;='Invoerblad heterogene watergang'!$H$17,'Invoerblad heterogene watergang'!$L$17,""))))))))))</f>
        <v>50</v>
      </c>
      <c r="L341" s="23" t="str">
        <f>(IF(A341&lt;='Invoerblad heterogene watergang'!$H$9,'Invoerblad heterogene watergang'!$M$9,IF(A341&lt;='Invoerblad heterogene watergang'!$H$10,'Invoerblad heterogene watergang'!$M$10,IF(A341&lt;='Invoerblad heterogene watergang'!$H$11,'Invoerblad heterogene watergang'!$M$11,IF(A341&lt;='Invoerblad heterogene watergang'!$H$12,'Invoerblad heterogene watergang'!$M$12,IF(A341&lt;='Invoerblad heterogene watergang'!$H$13,'Invoerblad heterogene watergang'!$M$13,IF(A341&lt;='Invoerblad heterogene watergang'!$H$14,'Invoerblad heterogene watergang'!$M$14,IF(A341&lt;='Invoerblad heterogene watergang'!$H$15,'Invoerblad heterogene watergang'!$M$15,IF(A341&lt;='Invoerblad heterogene watergang'!$H$16,'Invoerblad heterogene watergang'!$M$16,IF(A341&lt;='Invoerblad heterogene watergang'!$H$17,'Invoerblad heterogene watergang'!$M$17,""))))))))))</f>
        <v>Begroeiing volgt bodemverloop</v>
      </c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67"/>
      <c r="AD341" s="23"/>
      <c r="AE341" s="23"/>
    </row>
    <row r="342" spans="1:31" s="103" customFormat="1" x14ac:dyDescent="0.35">
      <c r="A342" s="24">
        <f>IF(A341="","",IF((A341+1)&gt;MAX('Invoerblad heterogene watergang'!$H$9:$H$17),"",'Uitgebreide invoer'!A341+(MAX('Invoerblad heterogene watergang'!$H$9:$H$17)/1000)))</f>
        <v>236.5999999999986</v>
      </c>
      <c r="B342" s="23">
        <f>IF(A342&lt;='Invoerblad heterogene watergang'!$H$9,'Invoerblad heterogene watergang'!$J$9,IF(A342&lt;='Invoerblad heterogene watergang'!$H$10,'Invoerblad heterogene watergang'!$J$10,IF(A342&lt;='Invoerblad heterogene watergang'!$H$11,'Invoerblad heterogene watergang'!$J$11,IF(A342&lt;='Invoerblad heterogene watergang'!$H$12,'Invoerblad heterogene watergang'!$J$12,IF(A342&lt;='Invoerblad heterogene watergang'!$H$13,'Invoerblad heterogene watergang'!$J$13,IF(A342&lt;='Invoerblad heterogene watergang'!$H$14,'Invoerblad heterogene watergang'!$J$14,IF(A342&lt;='Invoerblad heterogene watergang'!$H$15,'Invoerblad heterogene watergang'!$J$15,IF(A342&lt;='Invoerblad heterogene watergang'!$H$16,'Invoerblad heterogene watergang'!$J$16,IF(A342&lt;='Invoerblad heterogene watergang'!$H$17,'Invoerblad heterogene watergang'!$J$17,"")))))))))</f>
        <v>0.2</v>
      </c>
      <c r="C342" s="23" t="str">
        <f>IF(A342&lt;='Invoerblad heterogene watergang'!$H$9,'Invoerblad heterogene watergang'!$K$9,IF(A342&lt;='Invoerblad heterogene watergang'!$H$10,'Invoerblad heterogene watergang'!$K$10,IF(A342&lt;='Invoerblad heterogene watergang'!$H$11,'Invoerblad heterogene watergang'!$K$11,IF(A342&lt;='Invoerblad heterogene watergang'!$H$12,'Invoerblad heterogene watergang'!$K$12,IF(A342&lt;='Invoerblad heterogene watergang'!$H$13,'Invoerblad heterogene watergang'!$K$13,IF(A342&lt;='Invoerblad heterogene watergang'!$H$14,'Invoerblad heterogene watergang'!$K$14,IF(A342&lt;='Invoerblad heterogene watergang'!$H$15,'Invoerblad heterogene watergang'!$K$15,IF(A342&lt;='Invoerblad heterogene watergang'!$H$16,'Invoerblad heterogene watergang'!$K$16,IF(A342&lt;='Invoerblad heterogene watergang'!$H$17,'Invoerblad heterogene watergang'!$K$17,"")))))))))</f>
        <v>100 - Riet</v>
      </c>
      <c r="D342" s="23">
        <f t="shared" si="5"/>
        <v>100</v>
      </c>
      <c r="E342" s="23">
        <f>'Invoerblad heterogene watergang'!$F$9</f>
        <v>1.5</v>
      </c>
      <c r="F342" s="23">
        <f>'Invoerblad heterogene watergang'!$E$9</f>
        <v>1.2</v>
      </c>
      <c r="G342" s="23">
        <f>'Invoerblad heterogene watergang'!$B$9</f>
        <v>1.2</v>
      </c>
      <c r="H342" s="23">
        <f>'Invoerblad heterogene watergang'!$C$9</f>
        <v>1</v>
      </c>
      <c r="I342" s="23">
        <f>IF(B342="","",IF(A342&lt;='Invoerblad heterogene watergang'!$H$9,'Invoerblad heterogene watergang'!$N$9,IF(A342&lt;='Invoerblad heterogene watergang'!$H$10,'Invoerblad heterogene watergang'!$N$10,IF(A342&lt;='Invoerblad heterogene watergang'!$H$11,'Invoerblad heterogene watergang'!$N$11,IF(A342&lt;='Invoerblad heterogene watergang'!$H$12,'Invoerblad heterogene watergang'!$N$12,IF(A342&lt;='Invoerblad heterogene watergang'!$H$13,'Invoerblad heterogene watergang'!$N$13,IF(A342&lt;='Invoerblad heterogene watergang'!$H$14,'Invoerblad heterogene watergang'!$N$14,IF(A342&lt;='Invoerblad heterogene watergang'!$H$15,'Invoerblad heterogene watergang'!$N$15,IF(A342&lt;='Invoerblad heterogene watergang'!$H$16,'Invoerblad heterogene watergang'!$N$16,IF(A342&lt;='Invoerblad heterogene watergang'!$H$17,'Invoerblad heterogene watergang'!$N$17,""))))))))))</f>
        <v>0</v>
      </c>
      <c r="J342" s="23" t="str">
        <f>IF(A342&lt;='Invoerblad heterogene watergang'!$H$9,'Invoerblad heterogene watergang'!$O$9,IF(A342&lt;='Invoerblad heterogene watergang'!$H$10,'Invoerblad heterogene watergang'!$O$10,IF(A342&lt;='Invoerblad heterogene watergang'!$H$11,'Invoerblad heterogene watergang'!$O$11,IF(A342&lt;='Invoerblad heterogene watergang'!$H$12,'Invoerblad heterogene watergang'!$O$12,IF(A342&lt;='Invoerblad heterogene watergang'!$H$13,'Invoerblad heterogene watergang'!$O$13,IF(A342&lt;='Invoerblad heterogene watergang'!$H$14,'Invoerblad heterogene watergang'!$O$14,IF(A342&lt;='Invoerblad heterogene watergang'!$H$15,'Invoerblad heterogene watergang'!$O$15,IF(A342&lt;='Invoerblad heterogene watergang'!$H$16,'Invoerblad heterogene watergang'!$O$16,IF(A342&lt;='Invoerblad heterogene watergang'!$H$17,'Invoerblad heterogene watergang'!$O$17,"")))))))))</f>
        <v>Nee</v>
      </c>
      <c r="K342" s="23">
        <f>(IF(A342&lt;='Invoerblad heterogene watergang'!$H$9,'Invoerblad heterogene watergang'!$L$9,IF(A342&lt;='Invoerblad heterogene watergang'!$H$10,'Invoerblad heterogene watergang'!$L$10,IF(A342&lt;='Invoerblad heterogene watergang'!$H$11,'Invoerblad heterogene watergang'!$L$11,IF(A342&lt;='Invoerblad heterogene watergang'!$H$12,'Invoerblad heterogene watergang'!$L$12,IF(A342&lt;='Invoerblad heterogene watergang'!$H$13,'Invoerblad heterogene watergang'!$L$13,IF(A342&lt;='Invoerblad heterogene watergang'!$H$14,'Invoerblad heterogene watergang'!$L$14,IF(A342&lt;='Invoerblad heterogene watergang'!$H$15,'Invoerblad heterogene watergang'!$L$15,IF(A342&lt;='Invoerblad heterogene watergang'!$H$16,'Invoerblad heterogene watergang'!$L$16,IF(A342&lt;='Invoerblad heterogene watergang'!$H$17,'Invoerblad heterogene watergang'!$L$17,""))))))))))</f>
        <v>50</v>
      </c>
      <c r="L342" s="23" t="str">
        <f>(IF(A342&lt;='Invoerblad heterogene watergang'!$H$9,'Invoerblad heterogene watergang'!$M$9,IF(A342&lt;='Invoerblad heterogene watergang'!$H$10,'Invoerblad heterogene watergang'!$M$10,IF(A342&lt;='Invoerblad heterogene watergang'!$H$11,'Invoerblad heterogene watergang'!$M$11,IF(A342&lt;='Invoerblad heterogene watergang'!$H$12,'Invoerblad heterogene watergang'!$M$12,IF(A342&lt;='Invoerblad heterogene watergang'!$H$13,'Invoerblad heterogene watergang'!$M$13,IF(A342&lt;='Invoerblad heterogene watergang'!$H$14,'Invoerblad heterogene watergang'!$M$14,IF(A342&lt;='Invoerblad heterogene watergang'!$H$15,'Invoerblad heterogene watergang'!$M$15,IF(A342&lt;='Invoerblad heterogene watergang'!$H$16,'Invoerblad heterogene watergang'!$M$16,IF(A342&lt;='Invoerblad heterogene watergang'!$H$17,'Invoerblad heterogene watergang'!$M$17,""))))))))))</f>
        <v>Begroeiing volgt bodemverloop</v>
      </c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67"/>
      <c r="AD342" s="23"/>
      <c r="AE342" s="23"/>
    </row>
    <row r="343" spans="1:31" s="103" customFormat="1" x14ac:dyDescent="0.35">
      <c r="A343" s="24">
        <f>IF(A342="","",IF((A342+1)&gt;MAX('Invoerblad heterogene watergang'!$H$9:$H$17),"",'Uitgebreide invoer'!A342+(MAX('Invoerblad heterogene watergang'!$H$9:$H$17)/1000)))</f>
        <v>237.29999999999859</v>
      </c>
      <c r="B343" s="23">
        <f>IF(A343&lt;='Invoerblad heterogene watergang'!$H$9,'Invoerblad heterogene watergang'!$J$9,IF(A343&lt;='Invoerblad heterogene watergang'!$H$10,'Invoerblad heterogene watergang'!$J$10,IF(A343&lt;='Invoerblad heterogene watergang'!$H$11,'Invoerblad heterogene watergang'!$J$11,IF(A343&lt;='Invoerblad heterogene watergang'!$H$12,'Invoerblad heterogene watergang'!$J$12,IF(A343&lt;='Invoerblad heterogene watergang'!$H$13,'Invoerblad heterogene watergang'!$J$13,IF(A343&lt;='Invoerblad heterogene watergang'!$H$14,'Invoerblad heterogene watergang'!$J$14,IF(A343&lt;='Invoerblad heterogene watergang'!$H$15,'Invoerblad heterogene watergang'!$J$15,IF(A343&lt;='Invoerblad heterogene watergang'!$H$16,'Invoerblad heterogene watergang'!$J$16,IF(A343&lt;='Invoerblad heterogene watergang'!$H$17,'Invoerblad heterogene watergang'!$J$17,"")))))))))</f>
        <v>0.2</v>
      </c>
      <c r="C343" s="23" t="str">
        <f>IF(A343&lt;='Invoerblad heterogene watergang'!$H$9,'Invoerblad heterogene watergang'!$K$9,IF(A343&lt;='Invoerblad heterogene watergang'!$H$10,'Invoerblad heterogene watergang'!$K$10,IF(A343&lt;='Invoerblad heterogene watergang'!$H$11,'Invoerblad heterogene watergang'!$K$11,IF(A343&lt;='Invoerblad heterogene watergang'!$H$12,'Invoerblad heterogene watergang'!$K$12,IF(A343&lt;='Invoerblad heterogene watergang'!$H$13,'Invoerblad heterogene watergang'!$K$13,IF(A343&lt;='Invoerblad heterogene watergang'!$H$14,'Invoerblad heterogene watergang'!$K$14,IF(A343&lt;='Invoerblad heterogene watergang'!$H$15,'Invoerblad heterogene watergang'!$K$15,IF(A343&lt;='Invoerblad heterogene watergang'!$H$16,'Invoerblad heterogene watergang'!$K$16,IF(A343&lt;='Invoerblad heterogene watergang'!$H$17,'Invoerblad heterogene watergang'!$K$17,"")))))))))</f>
        <v>100 - Riet</v>
      </c>
      <c r="D343" s="23">
        <f t="shared" si="5"/>
        <v>100</v>
      </c>
      <c r="E343" s="23">
        <f>'Invoerblad heterogene watergang'!$F$9</f>
        <v>1.5</v>
      </c>
      <c r="F343" s="23">
        <f>'Invoerblad heterogene watergang'!$E$9</f>
        <v>1.2</v>
      </c>
      <c r="G343" s="23">
        <f>'Invoerblad heterogene watergang'!$B$9</f>
        <v>1.2</v>
      </c>
      <c r="H343" s="23">
        <f>'Invoerblad heterogene watergang'!$C$9</f>
        <v>1</v>
      </c>
      <c r="I343" s="23">
        <f>IF(B343="","",IF(A343&lt;='Invoerblad heterogene watergang'!$H$9,'Invoerblad heterogene watergang'!$N$9,IF(A343&lt;='Invoerblad heterogene watergang'!$H$10,'Invoerblad heterogene watergang'!$N$10,IF(A343&lt;='Invoerblad heterogene watergang'!$H$11,'Invoerblad heterogene watergang'!$N$11,IF(A343&lt;='Invoerblad heterogene watergang'!$H$12,'Invoerblad heterogene watergang'!$N$12,IF(A343&lt;='Invoerblad heterogene watergang'!$H$13,'Invoerblad heterogene watergang'!$N$13,IF(A343&lt;='Invoerblad heterogene watergang'!$H$14,'Invoerblad heterogene watergang'!$N$14,IF(A343&lt;='Invoerblad heterogene watergang'!$H$15,'Invoerblad heterogene watergang'!$N$15,IF(A343&lt;='Invoerblad heterogene watergang'!$H$16,'Invoerblad heterogene watergang'!$N$16,IF(A343&lt;='Invoerblad heterogene watergang'!$H$17,'Invoerblad heterogene watergang'!$N$17,""))))))))))</f>
        <v>0</v>
      </c>
      <c r="J343" s="23" t="str">
        <f>IF(A343&lt;='Invoerblad heterogene watergang'!$H$9,'Invoerblad heterogene watergang'!$O$9,IF(A343&lt;='Invoerblad heterogene watergang'!$H$10,'Invoerblad heterogene watergang'!$O$10,IF(A343&lt;='Invoerblad heterogene watergang'!$H$11,'Invoerblad heterogene watergang'!$O$11,IF(A343&lt;='Invoerblad heterogene watergang'!$H$12,'Invoerblad heterogene watergang'!$O$12,IF(A343&lt;='Invoerblad heterogene watergang'!$H$13,'Invoerblad heterogene watergang'!$O$13,IF(A343&lt;='Invoerblad heterogene watergang'!$H$14,'Invoerblad heterogene watergang'!$O$14,IF(A343&lt;='Invoerblad heterogene watergang'!$H$15,'Invoerblad heterogene watergang'!$O$15,IF(A343&lt;='Invoerblad heterogene watergang'!$H$16,'Invoerblad heterogene watergang'!$O$16,IF(A343&lt;='Invoerblad heterogene watergang'!$H$17,'Invoerblad heterogene watergang'!$O$17,"")))))))))</f>
        <v>Nee</v>
      </c>
      <c r="K343" s="23">
        <f>(IF(A343&lt;='Invoerblad heterogene watergang'!$H$9,'Invoerblad heterogene watergang'!$L$9,IF(A343&lt;='Invoerblad heterogene watergang'!$H$10,'Invoerblad heterogene watergang'!$L$10,IF(A343&lt;='Invoerblad heterogene watergang'!$H$11,'Invoerblad heterogene watergang'!$L$11,IF(A343&lt;='Invoerblad heterogene watergang'!$H$12,'Invoerblad heterogene watergang'!$L$12,IF(A343&lt;='Invoerblad heterogene watergang'!$H$13,'Invoerblad heterogene watergang'!$L$13,IF(A343&lt;='Invoerblad heterogene watergang'!$H$14,'Invoerblad heterogene watergang'!$L$14,IF(A343&lt;='Invoerblad heterogene watergang'!$H$15,'Invoerblad heterogene watergang'!$L$15,IF(A343&lt;='Invoerblad heterogene watergang'!$H$16,'Invoerblad heterogene watergang'!$L$16,IF(A343&lt;='Invoerblad heterogene watergang'!$H$17,'Invoerblad heterogene watergang'!$L$17,""))))))))))</f>
        <v>50</v>
      </c>
      <c r="L343" s="23" t="str">
        <f>(IF(A343&lt;='Invoerblad heterogene watergang'!$H$9,'Invoerblad heterogene watergang'!$M$9,IF(A343&lt;='Invoerblad heterogene watergang'!$H$10,'Invoerblad heterogene watergang'!$M$10,IF(A343&lt;='Invoerblad heterogene watergang'!$H$11,'Invoerblad heterogene watergang'!$M$11,IF(A343&lt;='Invoerblad heterogene watergang'!$H$12,'Invoerblad heterogene watergang'!$M$12,IF(A343&lt;='Invoerblad heterogene watergang'!$H$13,'Invoerblad heterogene watergang'!$M$13,IF(A343&lt;='Invoerblad heterogene watergang'!$H$14,'Invoerblad heterogene watergang'!$M$14,IF(A343&lt;='Invoerblad heterogene watergang'!$H$15,'Invoerblad heterogene watergang'!$M$15,IF(A343&lt;='Invoerblad heterogene watergang'!$H$16,'Invoerblad heterogene watergang'!$M$16,IF(A343&lt;='Invoerblad heterogene watergang'!$H$17,'Invoerblad heterogene watergang'!$M$17,""))))))))))</f>
        <v>Begroeiing volgt bodemverloop</v>
      </c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67"/>
      <c r="AD343" s="23"/>
      <c r="AE343" s="23"/>
    </row>
    <row r="344" spans="1:31" s="103" customFormat="1" x14ac:dyDescent="0.35">
      <c r="A344" s="24">
        <f>IF(A343="","",IF((A343+1)&gt;MAX('Invoerblad heterogene watergang'!$H$9:$H$17),"",'Uitgebreide invoer'!A343+(MAX('Invoerblad heterogene watergang'!$H$9:$H$17)/1000)))</f>
        <v>237.99999999999858</v>
      </c>
      <c r="B344" s="23">
        <f>IF(A344&lt;='Invoerblad heterogene watergang'!$H$9,'Invoerblad heterogene watergang'!$J$9,IF(A344&lt;='Invoerblad heterogene watergang'!$H$10,'Invoerblad heterogene watergang'!$J$10,IF(A344&lt;='Invoerblad heterogene watergang'!$H$11,'Invoerblad heterogene watergang'!$J$11,IF(A344&lt;='Invoerblad heterogene watergang'!$H$12,'Invoerblad heterogene watergang'!$J$12,IF(A344&lt;='Invoerblad heterogene watergang'!$H$13,'Invoerblad heterogene watergang'!$J$13,IF(A344&lt;='Invoerblad heterogene watergang'!$H$14,'Invoerblad heterogene watergang'!$J$14,IF(A344&lt;='Invoerblad heterogene watergang'!$H$15,'Invoerblad heterogene watergang'!$J$15,IF(A344&lt;='Invoerblad heterogene watergang'!$H$16,'Invoerblad heterogene watergang'!$J$16,IF(A344&lt;='Invoerblad heterogene watergang'!$H$17,'Invoerblad heterogene watergang'!$J$17,"")))))))))</f>
        <v>0.2</v>
      </c>
      <c r="C344" s="23" t="str">
        <f>IF(A344&lt;='Invoerblad heterogene watergang'!$H$9,'Invoerblad heterogene watergang'!$K$9,IF(A344&lt;='Invoerblad heterogene watergang'!$H$10,'Invoerblad heterogene watergang'!$K$10,IF(A344&lt;='Invoerblad heterogene watergang'!$H$11,'Invoerblad heterogene watergang'!$K$11,IF(A344&lt;='Invoerblad heterogene watergang'!$H$12,'Invoerblad heterogene watergang'!$K$12,IF(A344&lt;='Invoerblad heterogene watergang'!$H$13,'Invoerblad heterogene watergang'!$K$13,IF(A344&lt;='Invoerblad heterogene watergang'!$H$14,'Invoerblad heterogene watergang'!$K$14,IF(A344&lt;='Invoerblad heterogene watergang'!$H$15,'Invoerblad heterogene watergang'!$K$15,IF(A344&lt;='Invoerblad heterogene watergang'!$H$16,'Invoerblad heterogene watergang'!$K$16,IF(A344&lt;='Invoerblad heterogene watergang'!$H$17,'Invoerblad heterogene watergang'!$K$17,"")))))))))</f>
        <v>100 - Riet</v>
      </c>
      <c r="D344" s="23">
        <f t="shared" si="5"/>
        <v>100</v>
      </c>
      <c r="E344" s="23">
        <f>'Invoerblad heterogene watergang'!$F$9</f>
        <v>1.5</v>
      </c>
      <c r="F344" s="23">
        <f>'Invoerblad heterogene watergang'!$E$9</f>
        <v>1.2</v>
      </c>
      <c r="G344" s="23">
        <f>'Invoerblad heterogene watergang'!$B$9</f>
        <v>1.2</v>
      </c>
      <c r="H344" s="23">
        <f>'Invoerblad heterogene watergang'!$C$9</f>
        <v>1</v>
      </c>
      <c r="I344" s="23">
        <f>IF(B344="","",IF(A344&lt;='Invoerblad heterogene watergang'!$H$9,'Invoerblad heterogene watergang'!$N$9,IF(A344&lt;='Invoerblad heterogene watergang'!$H$10,'Invoerblad heterogene watergang'!$N$10,IF(A344&lt;='Invoerblad heterogene watergang'!$H$11,'Invoerblad heterogene watergang'!$N$11,IF(A344&lt;='Invoerblad heterogene watergang'!$H$12,'Invoerblad heterogene watergang'!$N$12,IF(A344&lt;='Invoerblad heterogene watergang'!$H$13,'Invoerblad heterogene watergang'!$N$13,IF(A344&lt;='Invoerblad heterogene watergang'!$H$14,'Invoerblad heterogene watergang'!$N$14,IF(A344&lt;='Invoerblad heterogene watergang'!$H$15,'Invoerblad heterogene watergang'!$N$15,IF(A344&lt;='Invoerblad heterogene watergang'!$H$16,'Invoerblad heterogene watergang'!$N$16,IF(A344&lt;='Invoerblad heterogene watergang'!$H$17,'Invoerblad heterogene watergang'!$N$17,""))))))))))</f>
        <v>0</v>
      </c>
      <c r="J344" s="23" t="str">
        <f>IF(A344&lt;='Invoerblad heterogene watergang'!$H$9,'Invoerblad heterogene watergang'!$O$9,IF(A344&lt;='Invoerblad heterogene watergang'!$H$10,'Invoerblad heterogene watergang'!$O$10,IF(A344&lt;='Invoerblad heterogene watergang'!$H$11,'Invoerblad heterogene watergang'!$O$11,IF(A344&lt;='Invoerblad heterogene watergang'!$H$12,'Invoerblad heterogene watergang'!$O$12,IF(A344&lt;='Invoerblad heterogene watergang'!$H$13,'Invoerblad heterogene watergang'!$O$13,IF(A344&lt;='Invoerblad heterogene watergang'!$H$14,'Invoerblad heterogene watergang'!$O$14,IF(A344&lt;='Invoerblad heterogene watergang'!$H$15,'Invoerblad heterogene watergang'!$O$15,IF(A344&lt;='Invoerblad heterogene watergang'!$H$16,'Invoerblad heterogene watergang'!$O$16,IF(A344&lt;='Invoerblad heterogene watergang'!$H$17,'Invoerblad heterogene watergang'!$O$17,"")))))))))</f>
        <v>Nee</v>
      </c>
      <c r="K344" s="23">
        <f>(IF(A344&lt;='Invoerblad heterogene watergang'!$H$9,'Invoerblad heterogene watergang'!$L$9,IF(A344&lt;='Invoerblad heterogene watergang'!$H$10,'Invoerblad heterogene watergang'!$L$10,IF(A344&lt;='Invoerblad heterogene watergang'!$H$11,'Invoerblad heterogene watergang'!$L$11,IF(A344&lt;='Invoerblad heterogene watergang'!$H$12,'Invoerblad heterogene watergang'!$L$12,IF(A344&lt;='Invoerblad heterogene watergang'!$H$13,'Invoerblad heterogene watergang'!$L$13,IF(A344&lt;='Invoerblad heterogene watergang'!$H$14,'Invoerblad heterogene watergang'!$L$14,IF(A344&lt;='Invoerblad heterogene watergang'!$H$15,'Invoerblad heterogene watergang'!$L$15,IF(A344&lt;='Invoerblad heterogene watergang'!$H$16,'Invoerblad heterogene watergang'!$L$16,IF(A344&lt;='Invoerblad heterogene watergang'!$H$17,'Invoerblad heterogene watergang'!$L$17,""))))))))))</f>
        <v>50</v>
      </c>
      <c r="L344" s="23" t="str">
        <f>(IF(A344&lt;='Invoerblad heterogene watergang'!$H$9,'Invoerblad heterogene watergang'!$M$9,IF(A344&lt;='Invoerblad heterogene watergang'!$H$10,'Invoerblad heterogene watergang'!$M$10,IF(A344&lt;='Invoerblad heterogene watergang'!$H$11,'Invoerblad heterogene watergang'!$M$11,IF(A344&lt;='Invoerblad heterogene watergang'!$H$12,'Invoerblad heterogene watergang'!$M$12,IF(A344&lt;='Invoerblad heterogene watergang'!$H$13,'Invoerblad heterogene watergang'!$M$13,IF(A344&lt;='Invoerblad heterogene watergang'!$H$14,'Invoerblad heterogene watergang'!$M$14,IF(A344&lt;='Invoerblad heterogene watergang'!$H$15,'Invoerblad heterogene watergang'!$M$15,IF(A344&lt;='Invoerblad heterogene watergang'!$H$16,'Invoerblad heterogene watergang'!$M$16,IF(A344&lt;='Invoerblad heterogene watergang'!$H$17,'Invoerblad heterogene watergang'!$M$17,""))))))))))</f>
        <v>Begroeiing volgt bodemverloop</v>
      </c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67"/>
      <c r="AD344" s="23"/>
      <c r="AE344" s="23"/>
    </row>
    <row r="345" spans="1:31" s="103" customFormat="1" x14ac:dyDescent="0.35">
      <c r="A345" s="24">
        <f>IF(A344="","",IF((A344+1)&gt;MAX('Invoerblad heterogene watergang'!$H$9:$H$17),"",'Uitgebreide invoer'!A344+(MAX('Invoerblad heterogene watergang'!$H$9:$H$17)/1000)))</f>
        <v>238.69999999999857</v>
      </c>
      <c r="B345" s="23">
        <f>IF(A345&lt;='Invoerblad heterogene watergang'!$H$9,'Invoerblad heterogene watergang'!$J$9,IF(A345&lt;='Invoerblad heterogene watergang'!$H$10,'Invoerblad heterogene watergang'!$J$10,IF(A345&lt;='Invoerblad heterogene watergang'!$H$11,'Invoerblad heterogene watergang'!$J$11,IF(A345&lt;='Invoerblad heterogene watergang'!$H$12,'Invoerblad heterogene watergang'!$J$12,IF(A345&lt;='Invoerblad heterogene watergang'!$H$13,'Invoerblad heterogene watergang'!$J$13,IF(A345&lt;='Invoerblad heterogene watergang'!$H$14,'Invoerblad heterogene watergang'!$J$14,IF(A345&lt;='Invoerblad heterogene watergang'!$H$15,'Invoerblad heterogene watergang'!$J$15,IF(A345&lt;='Invoerblad heterogene watergang'!$H$16,'Invoerblad heterogene watergang'!$J$16,IF(A345&lt;='Invoerblad heterogene watergang'!$H$17,'Invoerblad heterogene watergang'!$J$17,"")))))))))</f>
        <v>0.2</v>
      </c>
      <c r="C345" s="23" t="str">
        <f>IF(A345&lt;='Invoerblad heterogene watergang'!$H$9,'Invoerblad heterogene watergang'!$K$9,IF(A345&lt;='Invoerblad heterogene watergang'!$H$10,'Invoerblad heterogene watergang'!$K$10,IF(A345&lt;='Invoerblad heterogene watergang'!$H$11,'Invoerblad heterogene watergang'!$K$11,IF(A345&lt;='Invoerblad heterogene watergang'!$H$12,'Invoerblad heterogene watergang'!$K$12,IF(A345&lt;='Invoerblad heterogene watergang'!$H$13,'Invoerblad heterogene watergang'!$K$13,IF(A345&lt;='Invoerblad heterogene watergang'!$H$14,'Invoerblad heterogene watergang'!$K$14,IF(A345&lt;='Invoerblad heterogene watergang'!$H$15,'Invoerblad heterogene watergang'!$K$15,IF(A345&lt;='Invoerblad heterogene watergang'!$H$16,'Invoerblad heterogene watergang'!$K$16,IF(A345&lt;='Invoerblad heterogene watergang'!$H$17,'Invoerblad heterogene watergang'!$K$17,"")))))))))</f>
        <v>100 - Riet</v>
      </c>
      <c r="D345" s="23">
        <f t="shared" si="5"/>
        <v>100</v>
      </c>
      <c r="E345" s="23">
        <f>'Invoerblad heterogene watergang'!$F$9</f>
        <v>1.5</v>
      </c>
      <c r="F345" s="23">
        <f>'Invoerblad heterogene watergang'!$E$9</f>
        <v>1.2</v>
      </c>
      <c r="G345" s="23">
        <f>'Invoerblad heterogene watergang'!$B$9</f>
        <v>1.2</v>
      </c>
      <c r="H345" s="23">
        <f>'Invoerblad heterogene watergang'!$C$9</f>
        <v>1</v>
      </c>
      <c r="I345" s="23">
        <f>IF(B345="","",IF(A345&lt;='Invoerblad heterogene watergang'!$H$9,'Invoerblad heterogene watergang'!$N$9,IF(A345&lt;='Invoerblad heterogene watergang'!$H$10,'Invoerblad heterogene watergang'!$N$10,IF(A345&lt;='Invoerblad heterogene watergang'!$H$11,'Invoerblad heterogene watergang'!$N$11,IF(A345&lt;='Invoerblad heterogene watergang'!$H$12,'Invoerblad heterogene watergang'!$N$12,IF(A345&lt;='Invoerblad heterogene watergang'!$H$13,'Invoerblad heterogene watergang'!$N$13,IF(A345&lt;='Invoerblad heterogene watergang'!$H$14,'Invoerblad heterogene watergang'!$N$14,IF(A345&lt;='Invoerblad heterogene watergang'!$H$15,'Invoerblad heterogene watergang'!$N$15,IF(A345&lt;='Invoerblad heterogene watergang'!$H$16,'Invoerblad heterogene watergang'!$N$16,IF(A345&lt;='Invoerblad heterogene watergang'!$H$17,'Invoerblad heterogene watergang'!$N$17,""))))))))))</f>
        <v>0</v>
      </c>
      <c r="J345" s="23" t="str">
        <f>IF(A345&lt;='Invoerblad heterogene watergang'!$H$9,'Invoerblad heterogene watergang'!$O$9,IF(A345&lt;='Invoerblad heterogene watergang'!$H$10,'Invoerblad heterogene watergang'!$O$10,IF(A345&lt;='Invoerblad heterogene watergang'!$H$11,'Invoerblad heterogene watergang'!$O$11,IF(A345&lt;='Invoerblad heterogene watergang'!$H$12,'Invoerblad heterogene watergang'!$O$12,IF(A345&lt;='Invoerblad heterogene watergang'!$H$13,'Invoerblad heterogene watergang'!$O$13,IF(A345&lt;='Invoerblad heterogene watergang'!$H$14,'Invoerblad heterogene watergang'!$O$14,IF(A345&lt;='Invoerblad heterogene watergang'!$H$15,'Invoerblad heterogene watergang'!$O$15,IF(A345&lt;='Invoerblad heterogene watergang'!$H$16,'Invoerblad heterogene watergang'!$O$16,IF(A345&lt;='Invoerblad heterogene watergang'!$H$17,'Invoerblad heterogene watergang'!$O$17,"")))))))))</f>
        <v>Nee</v>
      </c>
      <c r="K345" s="23">
        <f>(IF(A345&lt;='Invoerblad heterogene watergang'!$H$9,'Invoerblad heterogene watergang'!$L$9,IF(A345&lt;='Invoerblad heterogene watergang'!$H$10,'Invoerblad heterogene watergang'!$L$10,IF(A345&lt;='Invoerblad heterogene watergang'!$H$11,'Invoerblad heterogene watergang'!$L$11,IF(A345&lt;='Invoerblad heterogene watergang'!$H$12,'Invoerblad heterogene watergang'!$L$12,IF(A345&lt;='Invoerblad heterogene watergang'!$H$13,'Invoerblad heterogene watergang'!$L$13,IF(A345&lt;='Invoerblad heterogene watergang'!$H$14,'Invoerblad heterogene watergang'!$L$14,IF(A345&lt;='Invoerblad heterogene watergang'!$H$15,'Invoerblad heterogene watergang'!$L$15,IF(A345&lt;='Invoerblad heterogene watergang'!$H$16,'Invoerblad heterogene watergang'!$L$16,IF(A345&lt;='Invoerblad heterogene watergang'!$H$17,'Invoerblad heterogene watergang'!$L$17,""))))))))))</f>
        <v>50</v>
      </c>
      <c r="L345" s="23" t="str">
        <f>(IF(A345&lt;='Invoerblad heterogene watergang'!$H$9,'Invoerblad heterogene watergang'!$M$9,IF(A345&lt;='Invoerblad heterogene watergang'!$H$10,'Invoerblad heterogene watergang'!$M$10,IF(A345&lt;='Invoerblad heterogene watergang'!$H$11,'Invoerblad heterogene watergang'!$M$11,IF(A345&lt;='Invoerblad heterogene watergang'!$H$12,'Invoerblad heterogene watergang'!$M$12,IF(A345&lt;='Invoerblad heterogene watergang'!$H$13,'Invoerblad heterogene watergang'!$M$13,IF(A345&lt;='Invoerblad heterogene watergang'!$H$14,'Invoerblad heterogene watergang'!$M$14,IF(A345&lt;='Invoerblad heterogene watergang'!$H$15,'Invoerblad heterogene watergang'!$M$15,IF(A345&lt;='Invoerblad heterogene watergang'!$H$16,'Invoerblad heterogene watergang'!$M$16,IF(A345&lt;='Invoerblad heterogene watergang'!$H$17,'Invoerblad heterogene watergang'!$M$17,""))))))))))</f>
        <v>Begroeiing volgt bodemverloop</v>
      </c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67"/>
      <c r="AD345" s="23"/>
      <c r="AE345" s="23"/>
    </row>
    <row r="346" spans="1:31" s="103" customFormat="1" x14ac:dyDescent="0.35">
      <c r="A346" s="24">
        <f>IF(A345="","",IF((A345+1)&gt;MAX('Invoerblad heterogene watergang'!$H$9:$H$17),"",'Uitgebreide invoer'!A345+(MAX('Invoerblad heterogene watergang'!$H$9:$H$17)/1000)))</f>
        <v>239.39999999999856</v>
      </c>
      <c r="B346" s="23">
        <f>IF(A346&lt;='Invoerblad heterogene watergang'!$H$9,'Invoerblad heterogene watergang'!$J$9,IF(A346&lt;='Invoerblad heterogene watergang'!$H$10,'Invoerblad heterogene watergang'!$J$10,IF(A346&lt;='Invoerblad heterogene watergang'!$H$11,'Invoerblad heterogene watergang'!$J$11,IF(A346&lt;='Invoerblad heterogene watergang'!$H$12,'Invoerblad heterogene watergang'!$J$12,IF(A346&lt;='Invoerblad heterogene watergang'!$H$13,'Invoerblad heterogene watergang'!$J$13,IF(A346&lt;='Invoerblad heterogene watergang'!$H$14,'Invoerblad heterogene watergang'!$J$14,IF(A346&lt;='Invoerblad heterogene watergang'!$H$15,'Invoerblad heterogene watergang'!$J$15,IF(A346&lt;='Invoerblad heterogene watergang'!$H$16,'Invoerblad heterogene watergang'!$J$16,IF(A346&lt;='Invoerblad heterogene watergang'!$H$17,'Invoerblad heterogene watergang'!$J$17,"")))))))))</f>
        <v>0.2</v>
      </c>
      <c r="C346" s="23" t="str">
        <f>IF(A346&lt;='Invoerblad heterogene watergang'!$H$9,'Invoerblad heterogene watergang'!$K$9,IF(A346&lt;='Invoerblad heterogene watergang'!$H$10,'Invoerblad heterogene watergang'!$K$10,IF(A346&lt;='Invoerblad heterogene watergang'!$H$11,'Invoerblad heterogene watergang'!$K$11,IF(A346&lt;='Invoerblad heterogene watergang'!$H$12,'Invoerblad heterogene watergang'!$K$12,IF(A346&lt;='Invoerblad heterogene watergang'!$H$13,'Invoerblad heterogene watergang'!$K$13,IF(A346&lt;='Invoerblad heterogene watergang'!$H$14,'Invoerblad heterogene watergang'!$K$14,IF(A346&lt;='Invoerblad heterogene watergang'!$H$15,'Invoerblad heterogene watergang'!$K$15,IF(A346&lt;='Invoerblad heterogene watergang'!$H$16,'Invoerblad heterogene watergang'!$K$16,IF(A346&lt;='Invoerblad heterogene watergang'!$H$17,'Invoerblad heterogene watergang'!$K$17,"")))))))))</f>
        <v>100 - Riet</v>
      </c>
      <c r="D346" s="23">
        <f t="shared" si="5"/>
        <v>100</v>
      </c>
      <c r="E346" s="23">
        <f>'Invoerblad heterogene watergang'!$F$9</f>
        <v>1.5</v>
      </c>
      <c r="F346" s="23">
        <f>'Invoerblad heterogene watergang'!$E$9</f>
        <v>1.2</v>
      </c>
      <c r="G346" s="23">
        <f>'Invoerblad heterogene watergang'!$B$9</f>
        <v>1.2</v>
      </c>
      <c r="H346" s="23">
        <f>'Invoerblad heterogene watergang'!$C$9</f>
        <v>1</v>
      </c>
      <c r="I346" s="23">
        <f>IF(B346="","",IF(A346&lt;='Invoerblad heterogene watergang'!$H$9,'Invoerblad heterogene watergang'!$N$9,IF(A346&lt;='Invoerblad heterogene watergang'!$H$10,'Invoerblad heterogene watergang'!$N$10,IF(A346&lt;='Invoerblad heterogene watergang'!$H$11,'Invoerblad heterogene watergang'!$N$11,IF(A346&lt;='Invoerblad heterogene watergang'!$H$12,'Invoerblad heterogene watergang'!$N$12,IF(A346&lt;='Invoerblad heterogene watergang'!$H$13,'Invoerblad heterogene watergang'!$N$13,IF(A346&lt;='Invoerblad heterogene watergang'!$H$14,'Invoerblad heterogene watergang'!$N$14,IF(A346&lt;='Invoerblad heterogene watergang'!$H$15,'Invoerblad heterogene watergang'!$N$15,IF(A346&lt;='Invoerblad heterogene watergang'!$H$16,'Invoerblad heterogene watergang'!$N$16,IF(A346&lt;='Invoerblad heterogene watergang'!$H$17,'Invoerblad heterogene watergang'!$N$17,""))))))))))</f>
        <v>0</v>
      </c>
      <c r="J346" s="23" t="str">
        <f>IF(A346&lt;='Invoerblad heterogene watergang'!$H$9,'Invoerblad heterogene watergang'!$O$9,IF(A346&lt;='Invoerblad heterogene watergang'!$H$10,'Invoerblad heterogene watergang'!$O$10,IF(A346&lt;='Invoerblad heterogene watergang'!$H$11,'Invoerblad heterogene watergang'!$O$11,IF(A346&lt;='Invoerblad heterogene watergang'!$H$12,'Invoerblad heterogene watergang'!$O$12,IF(A346&lt;='Invoerblad heterogene watergang'!$H$13,'Invoerblad heterogene watergang'!$O$13,IF(A346&lt;='Invoerblad heterogene watergang'!$H$14,'Invoerblad heterogene watergang'!$O$14,IF(A346&lt;='Invoerblad heterogene watergang'!$H$15,'Invoerblad heterogene watergang'!$O$15,IF(A346&lt;='Invoerblad heterogene watergang'!$H$16,'Invoerblad heterogene watergang'!$O$16,IF(A346&lt;='Invoerblad heterogene watergang'!$H$17,'Invoerblad heterogene watergang'!$O$17,"")))))))))</f>
        <v>Nee</v>
      </c>
      <c r="K346" s="23">
        <f>(IF(A346&lt;='Invoerblad heterogene watergang'!$H$9,'Invoerblad heterogene watergang'!$L$9,IF(A346&lt;='Invoerblad heterogene watergang'!$H$10,'Invoerblad heterogene watergang'!$L$10,IF(A346&lt;='Invoerblad heterogene watergang'!$H$11,'Invoerblad heterogene watergang'!$L$11,IF(A346&lt;='Invoerblad heterogene watergang'!$H$12,'Invoerblad heterogene watergang'!$L$12,IF(A346&lt;='Invoerblad heterogene watergang'!$H$13,'Invoerblad heterogene watergang'!$L$13,IF(A346&lt;='Invoerblad heterogene watergang'!$H$14,'Invoerblad heterogene watergang'!$L$14,IF(A346&lt;='Invoerblad heterogene watergang'!$H$15,'Invoerblad heterogene watergang'!$L$15,IF(A346&lt;='Invoerblad heterogene watergang'!$H$16,'Invoerblad heterogene watergang'!$L$16,IF(A346&lt;='Invoerblad heterogene watergang'!$H$17,'Invoerblad heterogene watergang'!$L$17,""))))))))))</f>
        <v>50</v>
      </c>
      <c r="L346" s="23" t="str">
        <f>(IF(A346&lt;='Invoerblad heterogene watergang'!$H$9,'Invoerblad heterogene watergang'!$M$9,IF(A346&lt;='Invoerblad heterogene watergang'!$H$10,'Invoerblad heterogene watergang'!$M$10,IF(A346&lt;='Invoerblad heterogene watergang'!$H$11,'Invoerblad heterogene watergang'!$M$11,IF(A346&lt;='Invoerblad heterogene watergang'!$H$12,'Invoerblad heterogene watergang'!$M$12,IF(A346&lt;='Invoerblad heterogene watergang'!$H$13,'Invoerblad heterogene watergang'!$M$13,IF(A346&lt;='Invoerblad heterogene watergang'!$H$14,'Invoerblad heterogene watergang'!$M$14,IF(A346&lt;='Invoerblad heterogene watergang'!$H$15,'Invoerblad heterogene watergang'!$M$15,IF(A346&lt;='Invoerblad heterogene watergang'!$H$16,'Invoerblad heterogene watergang'!$M$16,IF(A346&lt;='Invoerblad heterogene watergang'!$H$17,'Invoerblad heterogene watergang'!$M$17,""))))))))))</f>
        <v>Begroeiing volgt bodemverloop</v>
      </c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67"/>
      <c r="AD346" s="23"/>
      <c r="AE346" s="23"/>
    </row>
    <row r="347" spans="1:31" s="103" customFormat="1" x14ac:dyDescent="0.35">
      <c r="A347" s="24">
        <f>IF(A346="","",IF((A346+1)&gt;MAX('Invoerblad heterogene watergang'!$H$9:$H$17),"",'Uitgebreide invoer'!A346+(MAX('Invoerblad heterogene watergang'!$H$9:$H$17)/1000)))</f>
        <v>240.09999999999854</v>
      </c>
      <c r="B347" s="23">
        <f>IF(A347&lt;='Invoerblad heterogene watergang'!$H$9,'Invoerblad heterogene watergang'!$J$9,IF(A347&lt;='Invoerblad heterogene watergang'!$H$10,'Invoerblad heterogene watergang'!$J$10,IF(A347&lt;='Invoerblad heterogene watergang'!$H$11,'Invoerblad heterogene watergang'!$J$11,IF(A347&lt;='Invoerblad heterogene watergang'!$H$12,'Invoerblad heterogene watergang'!$J$12,IF(A347&lt;='Invoerblad heterogene watergang'!$H$13,'Invoerblad heterogene watergang'!$J$13,IF(A347&lt;='Invoerblad heterogene watergang'!$H$14,'Invoerblad heterogene watergang'!$J$14,IF(A347&lt;='Invoerblad heterogene watergang'!$H$15,'Invoerblad heterogene watergang'!$J$15,IF(A347&lt;='Invoerblad heterogene watergang'!$H$16,'Invoerblad heterogene watergang'!$J$16,IF(A347&lt;='Invoerblad heterogene watergang'!$H$17,'Invoerblad heterogene watergang'!$J$17,"")))))))))</f>
        <v>0.2</v>
      </c>
      <c r="C347" s="23" t="str">
        <f>IF(A347&lt;='Invoerblad heterogene watergang'!$H$9,'Invoerblad heterogene watergang'!$K$9,IF(A347&lt;='Invoerblad heterogene watergang'!$H$10,'Invoerblad heterogene watergang'!$K$10,IF(A347&lt;='Invoerblad heterogene watergang'!$H$11,'Invoerblad heterogene watergang'!$K$11,IF(A347&lt;='Invoerblad heterogene watergang'!$H$12,'Invoerblad heterogene watergang'!$K$12,IF(A347&lt;='Invoerblad heterogene watergang'!$H$13,'Invoerblad heterogene watergang'!$K$13,IF(A347&lt;='Invoerblad heterogene watergang'!$H$14,'Invoerblad heterogene watergang'!$K$14,IF(A347&lt;='Invoerblad heterogene watergang'!$H$15,'Invoerblad heterogene watergang'!$K$15,IF(A347&lt;='Invoerblad heterogene watergang'!$H$16,'Invoerblad heterogene watergang'!$K$16,IF(A347&lt;='Invoerblad heterogene watergang'!$H$17,'Invoerblad heterogene watergang'!$K$17,"")))))))))</f>
        <v>100 - Riet</v>
      </c>
      <c r="D347" s="23">
        <f t="shared" si="5"/>
        <v>100</v>
      </c>
      <c r="E347" s="23">
        <f>'Invoerblad heterogene watergang'!$F$9</f>
        <v>1.5</v>
      </c>
      <c r="F347" s="23">
        <f>'Invoerblad heterogene watergang'!$E$9</f>
        <v>1.2</v>
      </c>
      <c r="G347" s="23">
        <f>'Invoerblad heterogene watergang'!$B$9</f>
        <v>1.2</v>
      </c>
      <c r="H347" s="23">
        <f>'Invoerblad heterogene watergang'!$C$9</f>
        <v>1</v>
      </c>
      <c r="I347" s="23">
        <f>IF(B347="","",IF(A347&lt;='Invoerblad heterogene watergang'!$H$9,'Invoerblad heterogene watergang'!$N$9,IF(A347&lt;='Invoerblad heterogene watergang'!$H$10,'Invoerblad heterogene watergang'!$N$10,IF(A347&lt;='Invoerblad heterogene watergang'!$H$11,'Invoerblad heterogene watergang'!$N$11,IF(A347&lt;='Invoerblad heterogene watergang'!$H$12,'Invoerblad heterogene watergang'!$N$12,IF(A347&lt;='Invoerblad heterogene watergang'!$H$13,'Invoerblad heterogene watergang'!$N$13,IF(A347&lt;='Invoerblad heterogene watergang'!$H$14,'Invoerblad heterogene watergang'!$N$14,IF(A347&lt;='Invoerblad heterogene watergang'!$H$15,'Invoerblad heterogene watergang'!$N$15,IF(A347&lt;='Invoerblad heterogene watergang'!$H$16,'Invoerblad heterogene watergang'!$N$16,IF(A347&lt;='Invoerblad heterogene watergang'!$H$17,'Invoerblad heterogene watergang'!$N$17,""))))))))))</f>
        <v>0</v>
      </c>
      <c r="J347" s="23" t="str">
        <f>IF(A347&lt;='Invoerblad heterogene watergang'!$H$9,'Invoerblad heterogene watergang'!$O$9,IF(A347&lt;='Invoerblad heterogene watergang'!$H$10,'Invoerblad heterogene watergang'!$O$10,IF(A347&lt;='Invoerblad heterogene watergang'!$H$11,'Invoerblad heterogene watergang'!$O$11,IF(A347&lt;='Invoerblad heterogene watergang'!$H$12,'Invoerblad heterogene watergang'!$O$12,IF(A347&lt;='Invoerblad heterogene watergang'!$H$13,'Invoerblad heterogene watergang'!$O$13,IF(A347&lt;='Invoerblad heterogene watergang'!$H$14,'Invoerblad heterogene watergang'!$O$14,IF(A347&lt;='Invoerblad heterogene watergang'!$H$15,'Invoerblad heterogene watergang'!$O$15,IF(A347&lt;='Invoerblad heterogene watergang'!$H$16,'Invoerblad heterogene watergang'!$O$16,IF(A347&lt;='Invoerblad heterogene watergang'!$H$17,'Invoerblad heterogene watergang'!$O$17,"")))))))))</f>
        <v>Nee</v>
      </c>
      <c r="K347" s="23">
        <f>(IF(A347&lt;='Invoerblad heterogene watergang'!$H$9,'Invoerblad heterogene watergang'!$L$9,IF(A347&lt;='Invoerblad heterogene watergang'!$H$10,'Invoerblad heterogene watergang'!$L$10,IF(A347&lt;='Invoerblad heterogene watergang'!$H$11,'Invoerblad heterogene watergang'!$L$11,IF(A347&lt;='Invoerblad heterogene watergang'!$H$12,'Invoerblad heterogene watergang'!$L$12,IF(A347&lt;='Invoerblad heterogene watergang'!$H$13,'Invoerblad heterogene watergang'!$L$13,IF(A347&lt;='Invoerblad heterogene watergang'!$H$14,'Invoerblad heterogene watergang'!$L$14,IF(A347&lt;='Invoerblad heterogene watergang'!$H$15,'Invoerblad heterogene watergang'!$L$15,IF(A347&lt;='Invoerblad heterogene watergang'!$H$16,'Invoerblad heterogene watergang'!$L$16,IF(A347&lt;='Invoerblad heterogene watergang'!$H$17,'Invoerblad heterogene watergang'!$L$17,""))))))))))</f>
        <v>50</v>
      </c>
      <c r="L347" s="23" t="str">
        <f>(IF(A347&lt;='Invoerblad heterogene watergang'!$H$9,'Invoerblad heterogene watergang'!$M$9,IF(A347&lt;='Invoerblad heterogene watergang'!$H$10,'Invoerblad heterogene watergang'!$M$10,IF(A347&lt;='Invoerblad heterogene watergang'!$H$11,'Invoerblad heterogene watergang'!$M$11,IF(A347&lt;='Invoerblad heterogene watergang'!$H$12,'Invoerblad heterogene watergang'!$M$12,IF(A347&lt;='Invoerblad heterogene watergang'!$H$13,'Invoerblad heterogene watergang'!$M$13,IF(A347&lt;='Invoerblad heterogene watergang'!$H$14,'Invoerblad heterogene watergang'!$M$14,IF(A347&lt;='Invoerblad heterogene watergang'!$H$15,'Invoerblad heterogene watergang'!$M$15,IF(A347&lt;='Invoerblad heterogene watergang'!$H$16,'Invoerblad heterogene watergang'!$M$16,IF(A347&lt;='Invoerblad heterogene watergang'!$H$17,'Invoerblad heterogene watergang'!$M$17,""))))))))))</f>
        <v>Begroeiing volgt bodemverloop</v>
      </c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67"/>
      <c r="AD347" s="23"/>
      <c r="AE347" s="23"/>
    </row>
    <row r="348" spans="1:31" s="103" customFormat="1" x14ac:dyDescent="0.35">
      <c r="A348" s="24">
        <f>IF(A347="","",IF((A347+1)&gt;MAX('Invoerblad heterogene watergang'!$H$9:$H$17),"",'Uitgebreide invoer'!A347+(MAX('Invoerblad heterogene watergang'!$H$9:$H$17)/1000)))</f>
        <v>240.79999999999853</v>
      </c>
      <c r="B348" s="23">
        <f>IF(A348&lt;='Invoerblad heterogene watergang'!$H$9,'Invoerblad heterogene watergang'!$J$9,IF(A348&lt;='Invoerblad heterogene watergang'!$H$10,'Invoerblad heterogene watergang'!$J$10,IF(A348&lt;='Invoerblad heterogene watergang'!$H$11,'Invoerblad heterogene watergang'!$J$11,IF(A348&lt;='Invoerblad heterogene watergang'!$H$12,'Invoerblad heterogene watergang'!$J$12,IF(A348&lt;='Invoerblad heterogene watergang'!$H$13,'Invoerblad heterogene watergang'!$J$13,IF(A348&lt;='Invoerblad heterogene watergang'!$H$14,'Invoerblad heterogene watergang'!$J$14,IF(A348&lt;='Invoerblad heterogene watergang'!$H$15,'Invoerblad heterogene watergang'!$J$15,IF(A348&lt;='Invoerblad heterogene watergang'!$H$16,'Invoerblad heterogene watergang'!$J$16,IF(A348&lt;='Invoerblad heterogene watergang'!$H$17,'Invoerblad heterogene watergang'!$J$17,"")))))))))</f>
        <v>0.2</v>
      </c>
      <c r="C348" s="23" t="str">
        <f>IF(A348&lt;='Invoerblad heterogene watergang'!$H$9,'Invoerblad heterogene watergang'!$K$9,IF(A348&lt;='Invoerblad heterogene watergang'!$H$10,'Invoerblad heterogene watergang'!$K$10,IF(A348&lt;='Invoerblad heterogene watergang'!$H$11,'Invoerblad heterogene watergang'!$K$11,IF(A348&lt;='Invoerblad heterogene watergang'!$H$12,'Invoerblad heterogene watergang'!$K$12,IF(A348&lt;='Invoerblad heterogene watergang'!$H$13,'Invoerblad heterogene watergang'!$K$13,IF(A348&lt;='Invoerblad heterogene watergang'!$H$14,'Invoerblad heterogene watergang'!$K$14,IF(A348&lt;='Invoerblad heterogene watergang'!$H$15,'Invoerblad heterogene watergang'!$K$15,IF(A348&lt;='Invoerblad heterogene watergang'!$H$16,'Invoerblad heterogene watergang'!$K$16,IF(A348&lt;='Invoerblad heterogene watergang'!$H$17,'Invoerblad heterogene watergang'!$K$17,"")))))))))</f>
        <v>100 - Riet</v>
      </c>
      <c r="D348" s="23">
        <f t="shared" si="5"/>
        <v>100</v>
      </c>
      <c r="E348" s="23">
        <f>'Invoerblad heterogene watergang'!$F$9</f>
        <v>1.5</v>
      </c>
      <c r="F348" s="23">
        <f>'Invoerblad heterogene watergang'!$E$9</f>
        <v>1.2</v>
      </c>
      <c r="G348" s="23">
        <f>'Invoerblad heterogene watergang'!$B$9</f>
        <v>1.2</v>
      </c>
      <c r="H348" s="23">
        <f>'Invoerblad heterogene watergang'!$C$9</f>
        <v>1</v>
      </c>
      <c r="I348" s="23">
        <f>IF(B348="","",IF(A348&lt;='Invoerblad heterogene watergang'!$H$9,'Invoerblad heterogene watergang'!$N$9,IF(A348&lt;='Invoerblad heterogene watergang'!$H$10,'Invoerblad heterogene watergang'!$N$10,IF(A348&lt;='Invoerblad heterogene watergang'!$H$11,'Invoerblad heterogene watergang'!$N$11,IF(A348&lt;='Invoerblad heterogene watergang'!$H$12,'Invoerblad heterogene watergang'!$N$12,IF(A348&lt;='Invoerblad heterogene watergang'!$H$13,'Invoerblad heterogene watergang'!$N$13,IF(A348&lt;='Invoerblad heterogene watergang'!$H$14,'Invoerblad heterogene watergang'!$N$14,IF(A348&lt;='Invoerblad heterogene watergang'!$H$15,'Invoerblad heterogene watergang'!$N$15,IF(A348&lt;='Invoerblad heterogene watergang'!$H$16,'Invoerblad heterogene watergang'!$N$16,IF(A348&lt;='Invoerblad heterogene watergang'!$H$17,'Invoerblad heterogene watergang'!$N$17,""))))))))))</f>
        <v>0</v>
      </c>
      <c r="J348" s="23" t="str">
        <f>IF(A348&lt;='Invoerblad heterogene watergang'!$H$9,'Invoerblad heterogene watergang'!$O$9,IF(A348&lt;='Invoerblad heterogene watergang'!$H$10,'Invoerblad heterogene watergang'!$O$10,IF(A348&lt;='Invoerblad heterogene watergang'!$H$11,'Invoerblad heterogene watergang'!$O$11,IF(A348&lt;='Invoerblad heterogene watergang'!$H$12,'Invoerblad heterogene watergang'!$O$12,IF(A348&lt;='Invoerblad heterogene watergang'!$H$13,'Invoerblad heterogene watergang'!$O$13,IF(A348&lt;='Invoerblad heterogene watergang'!$H$14,'Invoerblad heterogene watergang'!$O$14,IF(A348&lt;='Invoerblad heterogene watergang'!$H$15,'Invoerblad heterogene watergang'!$O$15,IF(A348&lt;='Invoerblad heterogene watergang'!$H$16,'Invoerblad heterogene watergang'!$O$16,IF(A348&lt;='Invoerblad heterogene watergang'!$H$17,'Invoerblad heterogene watergang'!$O$17,"")))))))))</f>
        <v>Nee</v>
      </c>
      <c r="K348" s="23">
        <f>(IF(A348&lt;='Invoerblad heterogene watergang'!$H$9,'Invoerblad heterogene watergang'!$L$9,IF(A348&lt;='Invoerblad heterogene watergang'!$H$10,'Invoerblad heterogene watergang'!$L$10,IF(A348&lt;='Invoerblad heterogene watergang'!$H$11,'Invoerblad heterogene watergang'!$L$11,IF(A348&lt;='Invoerblad heterogene watergang'!$H$12,'Invoerblad heterogene watergang'!$L$12,IF(A348&lt;='Invoerblad heterogene watergang'!$H$13,'Invoerblad heterogene watergang'!$L$13,IF(A348&lt;='Invoerblad heterogene watergang'!$H$14,'Invoerblad heterogene watergang'!$L$14,IF(A348&lt;='Invoerblad heterogene watergang'!$H$15,'Invoerblad heterogene watergang'!$L$15,IF(A348&lt;='Invoerblad heterogene watergang'!$H$16,'Invoerblad heterogene watergang'!$L$16,IF(A348&lt;='Invoerblad heterogene watergang'!$H$17,'Invoerblad heterogene watergang'!$L$17,""))))))))))</f>
        <v>50</v>
      </c>
      <c r="L348" s="23" t="str">
        <f>(IF(A348&lt;='Invoerblad heterogene watergang'!$H$9,'Invoerblad heterogene watergang'!$M$9,IF(A348&lt;='Invoerblad heterogene watergang'!$H$10,'Invoerblad heterogene watergang'!$M$10,IF(A348&lt;='Invoerblad heterogene watergang'!$H$11,'Invoerblad heterogene watergang'!$M$11,IF(A348&lt;='Invoerblad heterogene watergang'!$H$12,'Invoerblad heterogene watergang'!$M$12,IF(A348&lt;='Invoerblad heterogene watergang'!$H$13,'Invoerblad heterogene watergang'!$M$13,IF(A348&lt;='Invoerblad heterogene watergang'!$H$14,'Invoerblad heterogene watergang'!$M$14,IF(A348&lt;='Invoerblad heterogene watergang'!$H$15,'Invoerblad heterogene watergang'!$M$15,IF(A348&lt;='Invoerblad heterogene watergang'!$H$16,'Invoerblad heterogene watergang'!$M$16,IF(A348&lt;='Invoerblad heterogene watergang'!$H$17,'Invoerblad heterogene watergang'!$M$17,""))))))))))</f>
        <v>Begroeiing volgt bodemverloop</v>
      </c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67"/>
      <c r="AD348" s="23"/>
      <c r="AE348" s="23"/>
    </row>
    <row r="349" spans="1:31" s="103" customFormat="1" x14ac:dyDescent="0.35">
      <c r="A349" s="24">
        <f>IF(A348="","",IF((A348+1)&gt;MAX('Invoerblad heterogene watergang'!$H$9:$H$17),"",'Uitgebreide invoer'!A348+(MAX('Invoerblad heterogene watergang'!$H$9:$H$17)/1000)))</f>
        <v>241.49999999999852</v>
      </c>
      <c r="B349" s="23">
        <f>IF(A349&lt;='Invoerblad heterogene watergang'!$H$9,'Invoerblad heterogene watergang'!$J$9,IF(A349&lt;='Invoerblad heterogene watergang'!$H$10,'Invoerblad heterogene watergang'!$J$10,IF(A349&lt;='Invoerblad heterogene watergang'!$H$11,'Invoerblad heterogene watergang'!$J$11,IF(A349&lt;='Invoerblad heterogene watergang'!$H$12,'Invoerblad heterogene watergang'!$J$12,IF(A349&lt;='Invoerblad heterogene watergang'!$H$13,'Invoerblad heterogene watergang'!$J$13,IF(A349&lt;='Invoerblad heterogene watergang'!$H$14,'Invoerblad heterogene watergang'!$J$14,IF(A349&lt;='Invoerblad heterogene watergang'!$H$15,'Invoerblad heterogene watergang'!$J$15,IF(A349&lt;='Invoerblad heterogene watergang'!$H$16,'Invoerblad heterogene watergang'!$J$16,IF(A349&lt;='Invoerblad heterogene watergang'!$H$17,'Invoerblad heterogene watergang'!$J$17,"")))))))))</f>
        <v>0.2</v>
      </c>
      <c r="C349" s="23" t="str">
        <f>IF(A349&lt;='Invoerblad heterogene watergang'!$H$9,'Invoerblad heterogene watergang'!$K$9,IF(A349&lt;='Invoerblad heterogene watergang'!$H$10,'Invoerblad heterogene watergang'!$K$10,IF(A349&lt;='Invoerblad heterogene watergang'!$H$11,'Invoerblad heterogene watergang'!$K$11,IF(A349&lt;='Invoerblad heterogene watergang'!$H$12,'Invoerblad heterogene watergang'!$K$12,IF(A349&lt;='Invoerblad heterogene watergang'!$H$13,'Invoerblad heterogene watergang'!$K$13,IF(A349&lt;='Invoerblad heterogene watergang'!$H$14,'Invoerblad heterogene watergang'!$K$14,IF(A349&lt;='Invoerblad heterogene watergang'!$H$15,'Invoerblad heterogene watergang'!$K$15,IF(A349&lt;='Invoerblad heterogene watergang'!$H$16,'Invoerblad heterogene watergang'!$K$16,IF(A349&lt;='Invoerblad heterogene watergang'!$H$17,'Invoerblad heterogene watergang'!$K$17,"")))))))))</f>
        <v>100 - Riet</v>
      </c>
      <c r="D349" s="23">
        <f t="shared" si="5"/>
        <v>100</v>
      </c>
      <c r="E349" s="23">
        <f>'Invoerblad heterogene watergang'!$F$9</f>
        <v>1.5</v>
      </c>
      <c r="F349" s="23">
        <f>'Invoerblad heterogene watergang'!$E$9</f>
        <v>1.2</v>
      </c>
      <c r="G349" s="23">
        <f>'Invoerblad heterogene watergang'!$B$9</f>
        <v>1.2</v>
      </c>
      <c r="H349" s="23">
        <f>'Invoerblad heterogene watergang'!$C$9</f>
        <v>1</v>
      </c>
      <c r="I349" s="23">
        <f>IF(B349="","",IF(A349&lt;='Invoerblad heterogene watergang'!$H$9,'Invoerblad heterogene watergang'!$N$9,IF(A349&lt;='Invoerblad heterogene watergang'!$H$10,'Invoerblad heterogene watergang'!$N$10,IF(A349&lt;='Invoerblad heterogene watergang'!$H$11,'Invoerblad heterogene watergang'!$N$11,IF(A349&lt;='Invoerblad heterogene watergang'!$H$12,'Invoerblad heterogene watergang'!$N$12,IF(A349&lt;='Invoerblad heterogene watergang'!$H$13,'Invoerblad heterogene watergang'!$N$13,IF(A349&lt;='Invoerblad heterogene watergang'!$H$14,'Invoerblad heterogene watergang'!$N$14,IF(A349&lt;='Invoerblad heterogene watergang'!$H$15,'Invoerblad heterogene watergang'!$N$15,IF(A349&lt;='Invoerblad heterogene watergang'!$H$16,'Invoerblad heterogene watergang'!$N$16,IF(A349&lt;='Invoerblad heterogene watergang'!$H$17,'Invoerblad heterogene watergang'!$N$17,""))))))))))</f>
        <v>0</v>
      </c>
      <c r="J349" s="23" t="str">
        <f>IF(A349&lt;='Invoerblad heterogene watergang'!$H$9,'Invoerblad heterogene watergang'!$O$9,IF(A349&lt;='Invoerblad heterogene watergang'!$H$10,'Invoerblad heterogene watergang'!$O$10,IF(A349&lt;='Invoerblad heterogene watergang'!$H$11,'Invoerblad heterogene watergang'!$O$11,IF(A349&lt;='Invoerblad heterogene watergang'!$H$12,'Invoerblad heterogene watergang'!$O$12,IF(A349&lt;='Invoerblad heterogene watergang'!$H$13,'Invoerblad heterogene watergang'!$O$13,IF(A349&lt;='Invoerblad heterogene watergang'!$H$14,'Invoerblad heterogene watergang'!$O$14,IF(A349&lt;='Invoerblad heterogene watergang'!$H$15,'Invoerblad heterogene watergang'!$O$15,IF(A349&lt;='Invoerblad heterogene watergang'!$H$16,'Invoerblad heterogene watergang'!$O$16,IF(A349&lt;='Invoerblad heterogene watergang'!$H$17,'Invoerblad heterogene watergang'!$O$17,"")))))))))</f>
        <v>Nee</v>
      </c>
      <c r="K349" s="23">
        <f>(IF(A349&lt;='Invoerblad heterogene watergang'!$H$9,'Invoerblad heterogene watergang'!$L$9,IF(A349&lt;='Invoerblad heterogene watergang'!$H$10,'Invoerblad heterogene watergang'!$L$10,IF(A349&lt;='Invoerblad heterogene watergang'!$H$11,'Invoerblad heterogene watergang'!$L$11,IF(A349&lt;='Invoerblad heterogene watergang'!$H$12,'Invoerblad heterogene watergang'!$L$12,IF(A349&lt;='Invoerblad heterogene watergang'!$H$13,'Invoerblad heterogene watergang'!$L$13,IF(A349&lt;='Invoerblad heterogene watergang'!$H$14,'Invoerblad heterogene watergang'!$L$14,IF(A349&lt;='Invoerblad heterogene watergang'!$H$15,'Invoerblad heterogene watergang'!$L$15,IF(A349&lt;='Invoerblad heterogene watergang'!$H$16,'Invoerblad heterogene watergang'!$L$16,IF(A349&lt;='Invoerblad heterogene watergang'!$H$17,'Invoerblad heterogene watergang'!$L$17,""))))))))))</f>
        <v>50</v>
      </c>
      <c r="L349" s="23" t="str">
        <f>(IF(A349&lt;='Invoerblad heterogene watergang'!$H$9,'Invoerblad heterogene watergang'!$M$9,IF(A349&lt;='Invoerblad heterogene watergang'!$H$10,'Invoerblad heterogene watergang'!$M$10,IF(A349&lt;='Invoerblad heterogene watergang'!$H$11,'Invoerblad heterogene watergang'!$M$11,IF(A349&lt;='Invoerblad heterogene watergang'!$H$12,'Invoerblad heterogene watergang'!$M$12,IF(A349&lt;='Invoerblad heterogene watergang'!$H$13,'Invoerblad heterogene watergang'!$M$13,IF(A349&lt;='Invoerblad heterogene watergang'!$H$14,'Invoerblad heterogene watergang'!$M$14,IF(A349&lt;='Invoerblad heterogene watergang'!$H$15,'Invoerblad heterogene watergang'!$M$15,IF(A349&lt;='Invoerblad heterogene watergang'!$H$16,'Invoerblad heterogene watergang'!$M$16,IF(A349&lt;='Invoerblad heterogene watergang'!$H$17,'Invoerblad heterogene watergang'!$M$17,""))))))))))</f>
        <v>Begroeiing volgt bodemverloop</v>
      </c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67"/>
      <c r="AD349" s="23"/>
      <c r="AE349" s="23"/>
    </row>
    <row r="350" spans="1:31" s="103" customFormat="1" x14ac:dyDescent="0.35">
      <c r="A350" s="24">
        <f>IF(A349="","",IF((A349+1)&gt;MAX('Invoerblad heterogene watergang'!$H$9:$H$17),"",'Uitgebreide invoer'!A349+(MAX('Invoerblad heterogene watergang'!$H$9:$H$17)/1000)))</f>
        <v>242.19999999999851</v>
      </c>
      <c r="B350" s="23">
        <f>IF(A350&lt;='Invoerblad heterogene watergang'!$H$9,'Invoerblad heterogene watergang'!$J$9,IF(A350&lt;='Invoerblad heterogene watergang'!$H$10,'Invoerblad heterogene watergang'!$J$10,IF(A350&lt;='Invoerblad heterogene watergang'!$H$11,'Invoerblad heterogene watergang'!$J$11,IF(A350&lt;='Invoerblad heterogene watergang'!$H$12,'Invoerblad heterogene watergang'!$J$12,IF(A350&lt;='Invoerblad heterogene watergang'!$H$13,'Invoerblad heterogene watergang'!$J$13,IF(A350&lt;='Invoerblad heterogene watergang'!$H$14,'Invoerblad heterogene watergang'!$J$14,IF(A350&lt;='Invoerblad heterogene watergang'!$H$15,'Invoerblad heterogene watergang'!$J$15,IF(A350&lt;='Invoerblad heterogene watergang'!$H$16,'Invoerblad heterogene watergang'!$J$16,IF(A350&lt;='Invoerblad heterogene watergang'!$H$17,'Invoerblad heterogene watergang'!$J$17,"")))))))))</f>
        <v>0.2</v>
      </c>
      <c r="C350" s="23" t="str">
        <f>IF(A350&lt;='Invoerblad heterogene watergang'!$H$9,'Invoerblad heterogene watergang'!$K$9,IF(A350&lt;='Invoerblad heterogene watergang'!$H$10,'Invoerblad heterogene watergang'!$K$10,IF(A350&lt;='Invoerblad heterogene watergang'!$H$11,'Invoerblad heterogene watergang'!$K$11,IF(A350&lt;='Invoerblad heterogene watergang'!$H$12,'Invoerblad heterogene watergang'!$K$12,IF(A350&lt;='Invoerblad heterogene watergang'!$H$13,'Invoerblad heterogene watergang'!$K$13,IF(A350&lt;='Invoerblad heterogene watergang'!$H$14,'Invoerblad heterogene watergang'!$K$14,IF(A350&lt;='Invoerblad heterogene watergang'!$H$15,'Invoerblad heterogene watergang'!$K$15,IF(A350&lt;='Invoerblad heterogene watergang'!$H$16,'Invoerblad heterogene watergang'!$K$16,IF(A350&lt;='Invoerblad heterogene watergang'!$H$17,'Invoerblad heterogene watergang'!$K$17,"")))))))))</f>
        <v>100 - Riet</v>
      </c>
      <c r="D350" s="23">
        <f t="shared" si="5"/>
        <v>100</v>
      </c>
      <c r="E350" s="23">
        <f>'Invoerblad heterogene watergang'!$F$9</f>
        <v>1.5</v>
      </c>
      <c r="F350" s="23">
        <f>'Invoerblad heterogene watergang'!$E$9</f>
        <v>1.2</v>
      </c>
      <c r="G350" s="23">
        <f>'Invoerblad heterogene watergang'!$B$9</f>
        <v>1.2</v>
      </c>
      <c r="H350" s="23">
        <f>'Invoerblad heterogene watergang'!$C$9</f>
        <v>1</v>
      </c>
      <c r="I350" s="23">
        <f>IF(B350="","",IF(A350&lt;='Invoerblad heterogene watergang'!$H$9,'Invoerblad heterogene watergang'!$N$9,IF(A350&lt;='Invoerblad heterogene watergang'!$H$10,'Invoerblad heterogene watergang'!$N$10,IF(A350&lt;='Invoerblad heterogene watergang'!$H$11,'Invoerblad heterogene watergang'!$N$11,IF(A350&lt;='Invoerblad heterogene watergang'!$H$12,'Invoerblad heterogene watergang'!$N$12,IF(A350&lt;='Invoerblad heterogene watergang'!$H$13,'Invoerblad heterogene watergang'!$N$13,IF(A350&lt;='Invoerblad heterogene watergang'!$H$14,'Invoerblad heterogene watergang'!$N$14,IF(A350&lt;='Invoerblad heterogene watergang'!$H$15,'Invoerblad heterogene watergang'!$N$15,IF(A350&lt;='Invoerblad heterogene watergang'!$H$16,'Invoerblad heterogene watergang'!$N$16,IF(A350&lt;='Invoerblad heterogene watergang'!$H$17,'Invoerblad heterogene watergang'!$N$17,""))))))))))</f>
        <v>0</v>
      </c>
      <c r="J350" s="23" t="str">
        <f>IF(A350&lt;='Invoerblad heterogene watergang'!$H$9,'Invoerblad heterogene watergang'!$O$9,IF(A350&lt;='Invoerblad heterogene watergang'!$H$10,'Invoerblad heterogene watergang'!$O$10,IF(A350&lt;='Invoerblad heterogene watergang'!$H$11,'Invoerblad heterogene watergang'!$O$11,IF(A350&lt;='Invoerblad heterogene watergang'!$H$12,'Invoerblad heterogene watergang'!$O$12,IF(A350&lt;='Invoerblad heterogene watergang'!$H$13,'Invoerblad heterogene watergang'!$O$13,IF(A350&lt;='Invoerblad heterogene watergang'!$H$14,'Invoerblad heterogene watergang'!$O$14,IF(A350&lt;='Invoerblad heterogene watergang'!$H$15,'Invoerblad heterogene watergang'!$O$15,IF(A350&lt;='Invoerblad heterogene watergang'!$H$16,'Invoerblad heterogene watergang'!$O$16,IF(A350&lt;='Invoerblad heterogene watergang'!$H$17,'Invoerblad heterogene watergang'!$O$17,"")))))))))</f>
        <v>Nee</v>
      </c>
      <c r="K350" s="23">
        <f>(IF(A350&lt;='Invoerblad heterogene watergang'!$H$9,'Invoerblad heterogene watergang'!$L$9,IF(A350&lt;='Invoerblad heterogene watergang'!$H$10,'Invoerblad heterogene watergang'!$L$10,IF(A350&lt;='Invoerblad heterogene watergang'!$H$11,'Invoerblad heterogene watergang'!$L$11,IF(A350&lt;='Invoerblad heterogene watergang'!$H$12,'Invoerblad heterogene watergang'!$L$12,IF(A350&lt;='Invoerblad heterogene watergang'!$H$13,'Invoerblad heterogene watergang'!$L$13,IF(A350&lt;='Invoerblad heterogene watergang'!$H$14,'Invoerblad heterogene watergang'!$L$14,IF(A350&lt;='Invoerblad heterogene watergang'!$H$15,'Invoerblad heterogene watergang'!$L$15,IF(A350&lt;='Invoerblad heterogene watergang'!$H$16,'Invoerblad heterogene watergang'!$L$16,IF(A350&lt;='Invoerblad heterogene watergang'!$H$17,'Invoerblad heterogene watergang'!$L$17,""))))))))))</f>
        <v>50</v>
      </c>
      <c r="L350" s="23" t="str">
        <f>(IF(A350&lt;='Invoerblad heterogene watergang'!$H$9,'Invoerblad heterogene watergang'!$M$9,IF(A350&lt;='Invoerblad heterogene watergang'!$H$10,'Invoerblad heterogene watergang'!$M$10,IF(A350&lt;='Invoerblad heterogene watergang'!$H$11,'Invoerblad heterogene watergang'!$M$11,IF(A350&lt;='Invoerblad heterogene watergang'!$H$12,'Invoerblad heterogene watergang'!$M$12,IF(A350&lt;='Invoerblad heterogene watergang'!$H$13,'Invoerblad heterogene watergang'!$M$13,IF(A350&lt;='Invoerblad heterogene watergang'!$H$14,'Invoerblad heterogene watergang'!$M$14,IF(A350&lt;='Invoerblad heterogene watergang'!$H$15,'Invoerblad heterogene watergang'!$M$15,IF(A350&lt;='Invoerblad heterogene watergang'!$H$16,'Invoerblad heterogene watergang'!$M$16,IF(A350&lt;='Invoerblad heterogene watergang'!$H$17,'Invoerblad heterogene watergang'!$M$17,""))))))))))</f>
        <v>Begroeiing volgt bodemverloop</v>
      </c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67"/>
      <c r="AD350" s="23"/>
      <c r="AE350" s="23"/>
    </row>
    <row r="351" spans="1:31" s="103" customFormat="1" x14ac:dyDescent="0.35">
      <c r="A351" s="24">
        <f>IF(A350="","",IF((A350+1)&gt;MAX('Invoerblad heterogene watergang'!$H$9:$H$17),"",'Uitgebreide invoer'!A350+(MAX('Invoerblad heterogene watergang'!$H$9:$H$17)/1000)))</f>
        <v>242.8999999999985</v>
      </c>
      <c r="B351" s="23">
        <f>IF(A351&lt;='Invoerblad heterogene watergang'!$H$9,'Invoerblad heterogene watergang'!$J$9,IF(A351&lt;='Invoerblad heterogene watergang'!$H$10,'Invoerblad heterogene watergang'!$J$10,IF(A351&lt;='Invoerblad heterogene watergang'!$H$11,'Invoerblad heterogene watergang'!$J$11,IF(A351&lt;='Invoerblad heterogene watergang'!$H$12,'Invoerblad heterogene watergang'!$J$12,IF(A351&lt;='Invoerblad heterogene watergang'!$H$13,'Invoerblad heterogene watergang'!$J$13,IF(A351&lt;='Invoerblad heterogene watergang'!$H$14,'Invoerblad heterogene watergang'!$J$14,IF(A351&lt;='Invoerblad heterogene watergang'!$H$15,'Invoerblad heterogene watergang'!$J$15,IF(A351&lt;='Invoerblad heterogene watergang'!$H$16,'Invoerblad heterogene watergang'!$J$16,IF(A351&lt;='Invoerblad heterogene watergang'!$H$17,'Invoerblad heterogene watergang'!$J$17,"")))))))))</f>
        <v>0.2</v>
      </c>
      <c r="C351" s="23" t="str">
        <f>IF(A351&lt;='Invoerblad heterogene watergang'!$H$9,'Invoerblad heterogene watergang'!$K$9,IF(A351&lt;='Invoerblad heterogene watergang'!$H$10,'Invoerblad heterogene watergang'!$K$10,IF(A351&lt;='Invoerblad heterogene watergang'!$H$11,'Invoerblad heterogene watergang'!$K$11,IF(A351&lt;='Invoerblad heterogene watergang'!$H$12,'Invoerblad heterogene watergang'!$K$12,IF(A351&lt;='Invoerblad heterogene watergang'!$H$13,'Invoerblad heterogene watergang'!$K$13,IF(A351&lt;='Invoerblad heterogene watergang'!$H$14,'Invoerblad heterogene watergang'!$K$14,IF(A351&lt;='Invoerblad heterogene watergang'!$H$15,'Invoerblad heterogene watergang'!$K$15,IF(A351&lt;='Invoerblad heterogene watergang'!$H$16,'Invoerblad heterogene watergang'!$K$16,IF(A351&lt;='Invoerblad heterogene watergang'!$H$17,'Invoerblad heterogene watergang'!$K$17,"")))))))))</f>
        <v>100 - Riet</v>
      </c>
      <c r="D351" s="23">
        <f t="shared" si="5"/>
        <v>100</v>
      </c>
      <c r="E351" s="23">
        <f>'Invoerblad heterogene watergang'!$F$9</f>
        <v>1.5</v>
      </c>
      <c r="F351" s="23">
        <f>'Invoerblad heterogene watergang'!$E$9</f>
        <v>1.2</v>
      </c>
      <c r="G351" s="23">
        <f>'Invoerblad heterogene watergang'!$B$9</f>
        <v>1.2</v>
      </c>
      <c r="H351" s="23">
        <f>'Invoerblad heterogene watergang'!$C$9</f>
        <v>1</v>
      </c>
      <c r="I351" s="23">
        <f>IF(B351="","",IF(A351&lt;='Invoerblad heterogene watergang'!$H$9,'Invoerblad heterogene watergang'!$N$9,IF(A351&lt;='Invoerblad heterogene watergang'!$H$10,'Invoerblad heterogene watergang'!$N$10,IF(A351&lt;='Invoerblad heterogene watergang'!$H$11,'Invoerblad heterogene watergang'!$N$11,IF(A351&lt;='Invoerblad heterogene watergang'!$H$12,'Invoerblad heterogene watergang'!$N$12,IF(A351&lt;='Invoerblad heterogene watergang'!$H$13,'Invoerblad heterogene watergang'!$N$13,IF(A351&lt;='Invoerblad heterogene watergang'!$H$14,'Invoerblad heterogene watergang'!$N$14,IF(A351&lt;='Invoerblad heterogene watergang'!$H$15,'Invoerblad heterogene watergang'!$N$15,IF(A351&lt;='Invoerblad heterogene watergang'!$H$16,'Invoerblad heterogene watergang'!$N$16,IF(A351&lt;='Invoerblad heterogene watergang'!$H$17,'Invoerblad heterogene watergang'!$N$17,""))))))))))</f>
        <v>0</v>
      </c>
      <c r="J351" s="23" t="str">
        <f>IF(A351&lt;='Invoerblad heterogene watergang'!$H$9,'Invoerblad heterogene watergang'!$O$9,IF(A351&lt;='Invoerblad heterogene watergang'!$H$10,'Invoerblad heterogene watergang'!$O$10,IF(A351&lt;='Invoerblad heterogene watergang'!$H$11,'Invoerblad heterogene watergang'!$O$11,IF(A351&lt;='Invoerblad heterogene watergang'!$H$12,'Invoerblad heterogene watergang'!$O$12,IF(A351&lt;='Invoerblad heterogene watergang'!$H$13,'Invoerblad heterogene watergang'!$O$13,IF(A351&lt;='Invoerblad heterogene watergang'!$H$14,'Invoerblad heterogene watergang'!$O$14,IF(A351&lt;='Invoerblad heterogene watergang'!$H$15,'Invoerblad heterogene watergang'!$O$15,IF(A351&lt;='Invoerblad heterogene watergang'!$H$16,'Invoerblad heterogene watergang'!$O$16,IF(A351&lt;='Invoerblad heterogene watergang'!$H$17,'Invoerblad heterogene watergang'!$O$17,"")))))))))</f>
        <v>Nee</v>
      </c>
      <c r="K351" s="23">
        <f>(IF(A351&lt;='Invoerblad heterogene watergang'!$H$9,'Invoerblad heterogene watergang'!$L$9,IF(A351&lt;='Invoerblad heterogene watergang'!$H$10,'Invoerblad heterogene watergang'!$L$10,IF(A351&lt;='Invoerblad heterogene watergang'!$H$11,'Invoerblad heterogene watergang'!$L$11,IF(A351&lt;='Invoerblad heterogene watergang'!$H$12,'Invoerblad heterogene watergang'!$L$12,IF(A351&lt;='Invoerblad heterogene watergang'!$H$13,'Invoerblad heterogene watergang'!$L$13,IF(A351&lt;='Invoerblad heterogene watergang'!$H$14,'Invoerblad heterogene watergang'!$L$14,IF(A351&lt;='Invoerblad heterogene watergang'!$H$15,'Invoerblad heterogene watergang'!$L$15,IF(A351&lt;='Invoerblad heterogene watergang'!$H$16,'Invoerblad heterogene watergang'!$L$16,IF(A351&lt;='Invoerblad heterogene watergang'!$H$17,'Invoerblad heterogene watergang'!$L$17,""))))))))))</f>
        <v>50</v>
      </c>
      <c r="L351" s="23" t="str">
        <f>(IF(A351&lt;='Invoerblad heterogene watergang'!$H$9,'Invoerblad heterogene watergang'!$M$9,IF(A351&lt;='Invoerblad heterogene watergang'!$H$10,'Invoerblad heterogene watergang'!$M$10,IF(A351&lt;='Invoerblad heterogene watergang'!$H$11,'Invoerblad heterogene watergang'!$M$11,IF(A351&lt;='Invoerblad heterogene watergang'!$H$12,'Invoerblad heterogene watergang'!$M$12,IF(A351&lt;='Invoerblad heterogene watergang'!$H$13,'Invoerblad heterogene watergang'!$M$13,IF(A351&lt;='Invoerblad heterogene watergang'!$H$14,'Invoerblad heterogene watergang'!$M$14,IF(A351&lt;='Invoerblad heterogene watergang'!$H$15,'Invoerblad heterogene watergang'!$M$15,IF(A351&lt;='Invoerblad heterogene watergang'!$H$16,'Invoerblad heterogene watergang'!$M$16,IF(A351&lt;='Invoerblad heterogene watergang'!$H$17,'Invoerblad heterogene watergang'!$M$17,""))))))))))</f>
        <v>Begroeiing volgt bodemverloop</v>
      </c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67"/>
      <c r="AD351" s="23"/>
      <c r="AE351" s="23"/>
    </row>
    <row r="352" spans="1:31" s="103" customFormat="1" x14ac:dyDescent="0.35">
      <c r="A352" s="24">
        <f>IF(A351="","",IF((A351+1)&gt;MAX('Invoerblad heterogene watergang'!$H$9:$H$17),"",'Uitgebreide invoer'!A351+(MAX('Invoerblad heterogene watergang'!$H$9:$H$17)/1000)))</f>
        <v>243.59999999999849</v>
      </c>
      <c r="B352" s="23">
        <f>IF(A352&lt;='Invoerblad heterogene watergang'!$H$9,'Invoerblad heterogene watergang'!$J$9,IF(A352&lt;='Invoerblad heterogene watergang'!$H$10,'Invoerblad heterogene watergang'!$J$10,IF(A352&lt;='Invoerblad heterogene watergang'!$H$11,'Invoerblad heterogene watergang'!$J$11,IF(A352&lt;='Invoerblad heterogene watergang'!$H$12,'Invoerblad heterogene watergang'!$J$12,IF(A352&lt;='Invoerblad heterogene watergang'!$H$13,'Invoerblad heterogene watergang'!$J$13,IF(A352&lt;='Invoerblad heterogene watergang'!$H$14,'Invoerblad heterogene watergang'!$J$14,IF(A352&lt;='Invoerblad heterogene watergang'!$H$15,'Invoerblad heterogene watergang'!$J$15,IF(A352&lt;='Invoerblad heterogene watergang'!$H$16,'Invoerblad heterogene watergang'!$J$16,IF(A352&lt;='Invoerblad heterogene watergang'!$H$17,'Invoerblad heterogene watergang'!$J$17,"")))))))))</f>
        <v>0.2</v>
      </c>
      <c r="C352" s="23" t="str">
        <f>IF(A352&lt;='Invoerblad heterogene watergang'!$H$9,'Invoerblad heterogene watergang'!$K$9,IF(A352&lt;='Invoerblad heterogene watergang'!$H$10,'Invoerblad heterogene watergang'!$K$10,IF(A352&lt;='Invoerblad heterogene watergang'!$H$11,'Invoerblad heterogene watergang'!$K$11,IF(A352&lt;='Invoerblad heterogene watergang'!$H$12,'Invoerblad heterogene watergang'!$K$12,IF(A352&lt;='Invoerblad heterogene watergang'!$H$13,'Invoerblad heterogene watergang'!$K$13,IF(A352&lt;='Invoerblad heterogene watergang'!$H$14,'Invoerblad heterogene watergang'!$K$14,IF(A352&lt;='Invoerblad heterogene watergang'!$H$15,'Invoerblad heterogene watergang'!$K$15,IF(A352&lt;='Invoerblad heterogene watergang'!$H$16,'Invoerblad heterogene watergang'!$K$16,IF(A352&lt;='Invoerblad heterogene watergang'!$H$17,'Invoerblad heterogene watergang'!$K$17,"")))))))))</f>
        <v>100 - Riet</v>
      </c>
      <c r="D352" s="23">
        <f t="shared" si="5"/>
        <v>100</v>
      </c>
      <c r="E352" s="23">
        <f>'Invoerblad heterogene watergang'!$F$9</f>
        <v>1.5</v>
      </c>
      <c r="F352" s="23">
        <f>'Invoerblad heterogene watergang'!$E$9</f>
        <v>1.2</v>
      </c>
      <c r="G352" s="23">
        <f>'Invoerblad heterogene watergang'!$B$9</f>
        <v>1.2</v>
      </c>
      <c r="H352" s="23">
        <f>'Invoerblad heterogene watergang'!$C$9</f>
        <v>1</v>
      </c>
      <c r="I352" s="23">
        <f>IF(B352="","",IF(A352&lt;='Invoerblad heterogene watergang'!$H$9,'Invoerblad heterogene watergang'!$N$9,IF(A352&lt;='Invoerblad heterogene watergang'!$H$10,'Invoerblad heterogene watergang'!$N$10,IF(A352&lt;='Invoerblad heterogene watergang'!$H$11,'Invoerblad heterogene watergang'!$N$11,IF(A352&lt;='Invoerblad heterogene watergang'!$H$12,'Invoerblad heterogene watergang'!$N$12,IF(A352&lt;='Invoerblad heterogene watergang'!$H$13,'Invoerblad heterogene watergang'!$N$13,IF(A352&lt;='Invoerblad heterogene watergang'!$H$14,'Invoerblad heterogene watergang'!$N$14,IF(A352&lt;='Invoerblad heterogene watergang'!$H$15,'Invoerblad heterogene watergang'!$N$15,IF(A352&lt;='Invoerblad heterogene watergang'!$H$16,'Invoerblad heterogene watergang'!$N$16,IF(A352&lt;='Invoerblad heterogene watergang'!$H$17,'Invoerblad heterogene watergang'!$N$17,""))))))))))</f>
        <v>0</v>
      </c>
      <c r="J352" s="23" t="str">
        <f>IF(A352&lt;='Invoerblad heterogene watergang'!$H$9,'Invoerblad heterogene watergang'!$O$9,IF(A352&lt;='Invoerblad heterogene watergang'!$H$10,'Invoerblad heterogene watergang'!$O$10,IF(A352&lt;='Invoerblad heterogene watergang'!$H$11,'Invoerblad heterogene watergang'!$O$11,IF(A352&lt;='Invoerblad heterogene watergang'!$H$12,'Invoerblad heterogene watergang'!$O$12,IF(A352&lt;='Invoerblad heterogene watergang'!$H$13,'Invoerblad heterogene watergang'!$O$13,IF(A352&lt;='Invoerblad heterogene watergang'!$H$14,'Invoerblad heterogene watergang'!$O$14,IF(A352&lt;='Invoerblad heterogene watergang'!$H$15,'Invoerblad heterogene watergang'!$O$15,IF(A352&lt;='Invoerblad heterogene watergang'!$H$16,'Invoerblad heterogene watergang'!$O$16,IF(A352&lt;='Invoerblad heterogene watergang'!$H$17,'Invoerblad heterogene watergang'!$O$17,"")))))))))</f>
        <v>Nee</v>
      </c>
      <c r="K352" s="23">
        <f>(IF(A352&lt;='Invoerblad heterogene watergang'!$H$9,'Invoerblad heterogene watergang'!$L$9,IF(A352&lt;='Invoerblad heterogene watergang'!$H$10,'Invoerblad heterogene watergang'!$L$10,IF(A352&lt;='Invoerblad heterogene watergang'!$H$11,'Invoerblad heterogene watergang'!$L$11,IF(A352&lt;='Invoerblad heterogene watergang'!$H$12,'Invoerblad heterogene watergang'!$L$12,IF(A352&lt;='Invoerblad heterogene watergang'!$H$13,'Invoerblad heterogene watergang'!$L$13,IF(A352&lt;='Invoerblad heterogene watergang'!$H$14,'Invoerblad heterogene watergang'!$L$14,IF(A352&lt;='Invoerblad heterogene watergang'!$H$15,'Invoerblad heterogene watergang'!$L$15,IF(A352&lt;='Invoerblad heterogene watergang'!$H$16,'Invoerblad heterogene watergang'!$L$16,IF(A352&lt;='Invoerblad heterogene watergang'!$H$17,'Invoerblad heterogene watergang'!$L$17,""))))))))))</f>
        <v>50</v>
      </c>
      <c r="L352" s="23" t="str">
        <f>(IF(A352&lt;='Invoerblad heterogene watergang'!$H$9,'Invoerblad heterogene watergang'!$M$9,IF(A352&lt;='Invoerblad heterogene watergang'!$H$10,'Invoerblad heterogene watergang'!$M$10,IF(A352&lt;='Invoerblad heterogene watergang'!$H$11,'Invoerblad heterogene watergang'!$M$11,IF(A352&lt;='Invoerblad heterogene watergang'!$H$12,'Invoerblad heterogene watergang'!$M$12,IF(A352&lt;='Invoerblad heterogene watergang'!$H$13,'Invoerblad heterogene watergang'!$M$13,IF(A352&lt;='Invoerblad heterogene watergang'!$H$14,'Invoerblad heterogene watergang'!$M$14,IF(A352&lt;='Invoerblad heterogene watergang'!$H$15,'Invoerblad heterogene watergang'!$M$15,IF(A352&lt;='Invoerblad heterogene watergang'!$H$16,'Invoerblad heterogene watergang'!$M$16,IF(A352&lt;='Invoerblad heterogene watergang'!$H$17,'Invoerblad heterogene watergang'!$M$17,""))))))))))</f>
        <v>Begroeiing volgt bodemverloop</v>
      </c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67"/>
      <c r="AD352" s="23"/>
      <c r="AE352" s="23"/>
    </row>
    <row r="353" spans="1:31" s="103" customFormat="1" x14ac:dyDescent="0.35">
      <c r="A353" s="24">
        <f>IF(A352="","",IF((A352+1)&gt;MAX('Invoerblad heterogene watergang'!$H$9:$H$17),"",'Uitgebreide invoer'!A352+(MAX('Invoerblad heterogene watergang'!$H$9:$H$17)/1000)))</f>
        <v>244.29999999999848</v>
      </c>
      <c r="B353" s="23">
        <f>IF(A353&lt;='Invoerblad heterogene watergang'!$H$9,'Invoerblad heterogene watergang'!$J$9,IF(A353&lt;='Invoerblad heterogene watergang'!$H$10,'Invoerblad heterogene watergang'!$J$10,IF(A353&lt;='Invoerblad heterogene watergang'!$H$11,'Invoerblad heterogene watergang'!$J$11,IF(A353&lt;='Invoerblad heterogene watergang'!$H$12,'Invoerblad heterogene watergang'!$J$12,IF(A353&lt;='Invoerblad heterogene watergang'!$H$13,'Invoerblad heterogene watergang'!$J$13,IF(A353&lt;='Invoerblad heterogene watergang'!$H$14,'Invoerblad heterogene watergang'!$J$14,IF(A353&lt;='Invoerblad heterogene watergang'!$H$15,'Invoerblad heterogene watergang'!$J$15,IF(A353&lt;='Invoerblad heterogene watergang'!$H$16,'Invoerblad heterogene watergang'!$J$16,IF(A353&lt;='Invoerblad heterogene watergang'!$H$17,'Invoerblad heterogene watergang'!$J$17,"")))))))))</f>
        <v>0.2</v>
      </c>
      <c r="C353" s="23" t="str">
        <f>IF(A353&lt;='Invoerblad heterogene watergang'!$H$9,'Invoerblad heterogene watergang'!$K$9,IF(A353&lt;='Invoerblad heterogene watergang'!$H$10,'Invoerblad heterogene watergang'!$K$10,IF(A353&lt;='Invoerblad heterogene watergang'!$H$11,'Invoerblad heterogene watergang'!$K$11,IF(A353&lt;='Invoerblad heterogene watergang'!$H$12,'Invoerblad heterogene watergang'!$K$12,IF(A353&lt;='Invoerblad heterogene watergang'!$H$13,'Invoerblad heterogene watergang'!$K$13,IF(A353&lt;='Invoerblad heterogene watergang'!$H$14,'Invoerblad heterogene watergang'!$K$14,IF(A353&lt;='Invoerblad heterogene watergang'!$H$15,'Invoerblad heterogene watergang'!$K$15,IF(A353&lt;='Invoerblad heterogene watergang'!$H$16,'Invoerblad heterogene watergang'!$K$16,IF(A353&lt;='Invoerblad heterogene watergang'!$H$17,'Invoerblad heterogene watergang'!$K$17,"")))))))))</f>
        <v>100 - Riet</v>
      </c>
      <c r="D353" s="23">
        <f t="shared" si="5"/>
        <v>100</v>
      </c>
      <c r="E353" s="23">
        <f>'Invoerblad heterogene watergang'!$F$9</f>
        <v>1.5</v>
      </c>
      <c r="F353" s="23">
        <f>'Invoerblad heterogene watergang'!$E$9</f>
        <v>1.2</v>
      </c>
      <c r="G353" s="23">
        <f>'Invoerblad heterogene watergang'!$B$9</f>
        <v>1.2</v>
      </c>
      <c r="H353" s="23">
        <f>'Invoerblad heterogene watergang'!$C$9</f>
        <v>1</v>
      </c>
      <c r="I353" s="23">
        <f>IF(B353="","",IF(A353&lt;='Invoerblad heterogene watergang'!$H$9,'Invoerblad heterogene watergang'!$N$9,IF(A353&lt;='Invoerblad heterogene watergang'!$H$10,'Invoerblad heterogene watergang'!$N$10,IF(A353&lt;='Invoerblad heterogene watergang'!$H$11,'Invoerblad heterogene watergang'!$N$11,IF(A353&lt;='Invoerblad heterogene watergang'!$H$12,'Invoerblad heterogene watergang'!$N$12,IF(A353&lt;='Invoerblad heterogene watergang'!$H$13,'Invoerblad heterogene watergang'!$N$13,IF(A353&lt;='Invoerblad heterogene watergang'!$H$14,'Invoerblad heterogene watergang'!$N$14,IF(A353&lt;='Invoerblad heterogene watergang'!$H$15,'Invoerblad heterogene watergang'!$N$15,IF(A353&lt;='Invoerblad heterogene watergang'!$H$16,'Invoerblad heterogene watergang'!$N$16,IF(A353&lt;='Invoerblad heterogene watergang'!$H$17,'Invoerblad heterogene watergang'!$N$17,""))))))))))</f>
        <v>0</v>
      </c>
      <c r="J353" s="23" t="str">
        <f>IF(A353&lt;='Invoerblad heterogene watergang'!$H$9,'Invoerblad heterogene watergang'!$O$9,IF(A353&lt;='Invoerblad heterogene watergang'!$H$10,'Invoerblad heterogene watergang'!$O$10,IF(A353&lt;='Invoerblad heterogene watergang'!$H$11,'Invoerblad heterogene watergang'!$O$11,IF(A353&lt;='Invoerblad heterogene watergang'!$H$12,'Invoerblad heterogene watergang'!$O$12,IF(A353&lt;='Invoerblad heterogene watergang'!$H$13,'Invoerblad heterogene watergang'!$O$13,IF(A353&lt;='Invoerblad heterogene watergang'!$H$14,'Invoerblad heterogene watergang'!$O$14,IF(A353&lt;='Invoerblad heterogene watergang'!$H$15,'Invoerblad heterogene watergang'!$O$15,IF(A353&lt;='Invoerblad heterogene watergang'!$H$16,'Invoerblad heterogene watergang'!$O$16,IF(A353&lt;='Invoerblad heterogene watergang'!$H$17,'Invoerblad heterogene watergang'!$O$17,"")))))))))</f>
        <v>Nee</v>
      </c>
      <c r="K353" s="23">
        <f>(IF(A353&lt;='Invoerblad heterogene watergang'!$H$9,'Invoerblad heterogene watergang'!$L$9,IF(A353&lt;='Invoerblad heterogene watergang'!$H$10,'Invoerblad heterogene watergang'!$L$10,IF(A353&lt;='Invoerblad heterogene watergang'!$H$11,'Invoerblad heterogene watergang'!$L$11,IF(A353&lt;='Invoerblad heterogene watergang'!$H$12,'Invoerblad heterogene watergang'!$L$12,IF(A353&lt;='Invoerblad heterogene watergang'!$H$13,'Invoerblad heterogene watergang'!$L$13,IF(A353&lt;='Invoerblad heterogene watergang'!$H$14,'Invoerblad heterogene watergang'!$L$14,IF(A353&lt;='Invoerblad heterogene watergang'!$H$15,'Invoerblad heterogene watergang'!$L$15,IF(A353&lt;='Invoerblad heterogene watergang'!$H$16,'Invoerblad heterogene watergang'!$L$16,IF(A353&lt;='Invoerblad heterogene watergang'!$H$17,'Invoerblad heterogene watergang'!$L$17,""))))))))))</f>
        <v>50</v>
      </c>
      <c r="L353" s="23" t="str">
        <f>(IF(A353&lt;='Invoerblad heterogene watergang'!$H$9,'Invoerblad heterogene watergang'!$M$9,IF(A353&lt;='Invoerblad heterogene watergang'!$H$10,'Invoerblad heterogene watergang'!$M$10,IF(A353&lt;='Invoerblad heterogene watergang'!$H$11,'Invoerblad heterogene watergang'!$M$11,IF(A353&lt;='Invoerblad heterogene watergang'!$H$12,'Invoerblad heterogene watergang'!$M$12,IF(A353&lt;='Invoerblad heterogene watergang'!$H$13,'Invoerblad heterogene watergang'!$M$13,IF(A353&lt;='Invoerblad heterogene watergang'!$H$14,'Invoerblad heterogene watergang'!$M$14,IF(A353&lt;='Invoerblad heterogene watergang'!$H$15,'Invoerblad heterogene watergang'!$M$15,IF(A353&lt;='Invoerblad heterogene watergang'!$H$16,'Invoerblad heterogene watergang'!$M$16,IF(A353&lt;='Invoerblad heterogene watergang'!$H$17,'Invoerblad heterogene watergang'!$M$17,""))))))))))</f>
        <v>Begroeiing volgt bodemverloop</v>
      </c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67"/>
      <c r="AD353" s="23"/>
      <c r="AE353" s="23"/>
    </row>
    <row r="354" spans="1:31" s="103" customFormat="1" x14ac:dyDescent="0.35">
      <c r="A354" s="24">
        <f>IF(A353="","",IF((A353+1)&gt;MAX('Invoerblad heterogene watergang'!$H$9:$H$17),"",'Uitgebreide invoer'!A353+(MAX('Invoerblad heterogene watergang'!$H$9:$H$17)/1000)))</f>
        <v>244.99999999999847</v>
      </c>
      <c r="B354" s="23">
        <f>IF(A354&lt;='Invoerblad heterogene watergang'!$H$9,'Invoerblad heterogene watergang'!$J$9,IF(A354&lt;='Invoerblad heterogene watergang'!$H$10,'Invoerblad heterogene watergang'!$J$10,IF(A354&lt;='Invoerblad heterogene watergang'!$H$11,'Invoerblad heterogene watergang'!$J$11,IF(A354&lt;='Invoerblad heterogene watergang'!$H$12,'Invoerblad heterogene watergang'!$J$12,IF(A354&lt;='Invoerblad heterogene watergang'!$H$13,'Invoerblad heterogene watergang'!$J$13,IF(A354&lt;='Invoerblad heterogene watergang'!$H$14,'Invoerblad heterogene watergang'!$J$14,IF(A354&lt;='Invoerblad heterogene watergang'!$H$15,'Invoerblad heterogene watergang'!$J$15,IF(A354&lt;='Invoerblad heterogene watergang'!$H$16,'Invoerblad heterogene watergang'!$J$16,IF(A354&lt;='Invoerblad heterogene watergang'!$H$17,'Invoerblad heterogene watergang'!$J$17,"")))))))))</f>
        <v>0.2</v>
      </c>
      <c r="C354" s="23" t="str">
        <f>IF(A354&lt;='Invoerblad heterogene watergang'!$H$9,'Invoerblad heterogene watergang'!$K$9,IF(A354&lt;='Invoerblad heterogene watergang'!$H$10,'Invoerblad heterogene watergang'!$K$10,IF(A354&lt;='Invoerblad heterogene watergang'!$H$11,'Invoerblad heterogene watergang'!$K$11,IF(A354&lt;='Invoerblad heterogene watergang'!$H$12,'Invoerblad heterogene watergang'!$K$12,IF(A354&lt;='Invoerblad heterogene watergang'!$H$13,'Invoerblad heterogene watergang'!$K$13,IF(A354&lt;='Invoerblad heterogene watergang'!$H$14,'Invoerblad heterogene watergang'!$K$14,IF(A354&lt;='Invoerblad heterogene watergang'!$H$15,'Invoerblad heterogene watergang'!$K$15,IF(A354&lt;='Invoerblad heterogene watergang'!$H$16,'Invoerblad heterogene watergang'!$K$16,IF(A354&lt;='Invoerblad heterogene watergang'!$H$17,'Invoerblad heterogene watergang'!$K$17,"")))))))))</f>
        <v>100 - Riet</v>
      </c>
      <c r="D354" s="23">
        <f t="shared" si="5"/>
        <v>100</v>
      </c>
      <c r="E354" s="23">
        <f>'Invoerblad heterogene watergang'!$F$9</f>
        <v>1.5</v>
      </c>
      <c r="F354" s="23">
        <f>'Invoerblad heterogene watergang'!$E$9</f>
        <v>1.2</v>
      </c>
      <c r="G354" s="23">
        <f>'Invoerblad heterogene watergang'!$B$9</f>
        <v>1.2</v>
      </c>
      <c r="H354" s="23">
        <f>'Invoerblad heterogene watergang'!$C$9</f>
        <v>1</v>
      </c>
      <c r="I354" s="23">
        <f>IF(B354="","",IF(A354&lt;='Invoerblad heterogene watergang'!$H$9,'Invoerblad heterogene watergang'!$N$9,IF(A354&lt;='Invoerblad heterogene watergang'!$H$10,'Invoerblad heterogene watergang'!$N$10,IF(A354&lt;='Invoerblad heterogene watergang'!$H$11,'Invoerblad heterogene watergang'!$N$11,IF(A354&lt;='Invoerblad heterogene watergang'!$H$12,'Invoerblad heterogene watergang'!$N$12,IF(A354&lt;='Invoerblad heterogene watergang'!$H$13,'Invoerblad heterogene watergang'!$N$13,IF(A354&lt;='Invoerblad heterogene watergang'!$H$14,'Invoerblad heterogene watergang'!$N$14,IF(A354&lt;='Invoerblad heterogene watergang'!$H$15,'Invoerblad heterogene watergang'!$N$15,IF(A354&lt;='Invoerblad heterogene watergang'!$H$16,'Invoerblad heterogene watergang'!$N$16,IF(A354&lt;='Invoerblad heterogene watergang'!$H$17,'Invoerblad heterogene watergang'!$N$17,""))))))))))</f>
        <v>0</v>
      </c>
      <c r="J354" s="23" t="str">
        <f>IF(A354&lt;='Invoerblad heterogene watergang'!$H$9,'Invoerblad heterogene watergang'!$O$9,IF(A354&lt;='Invoerblad heterogene watergang'!$H$10,'Invoerblad heterogene watergang'!$O$10,IF(A354&lt;='Invoerblad heterogene watergang'!$H$11,'Invoerblad heterogene watergang'!$O$11,IF(A354&lt;='Invoerblad heterogene watergang'!$H$12,'Invoerblad heterogene watergang'!$O$12,IF(A354&lt;='Invoerblad heterogene watergang'!$H$13,'Invoerblad heterogene watergang'!$O$13,IF(A354&lt;='Invoerblad heterogene watergang'!$H$14,'Invoerblad heterogene watergang'!$O$14,IF(A354&lt;='Invoerblad heterogene watergang'!$H$15,'Invoerblad heterogene watergang'!$O$15,IF(A354&lt;='Invoerblad heterogene watergang'!$H$16,'Invoerblad heterogene watergang'!$O$16,IF(A354&lt;='Invoerblad heterogene watergang'!$H$17,'Invoerblad heterogene watergang'!$O$17,"")))))))))</f>
        <v>Nee</v>
      </c>
      <c r="K354" s="23">
        <f>(IF(A354&lt;='Invoerblad heterogene watergang'!$H$9,'Invoerblad heterogene watergang'!$L$9,IF(A354&lt;='Invoerblad heterogene watergang'!$H$10,'Invoerblad heterogene watergang'!$L$10,IF(A354&lt;='Invoerblad heterogene watergang'!$H$11,'Invoerblad heterogene watergang'!$L$11,IF(A354&lt;='Invoerblad heterogene watergang'!$H$12,'Invoerblad heterogene watergang'!$L$12,IF(A354&lt;='Invoerblad heterogene watergang'!$H$13,'Invoerblad heterogene watergang'!$L$13,IF(A354&lt;='Invoerblad heterogene watergang'!$H$14,'Invoerblad heterogene watergang'!$L$14,IF(A354&lt;='Invoerblad heterogene watergang'!$H$15,'Invoerblad heterogene watergang'!$L$15,IF(A354&lt;='Invoerblad heterogene watergang'!$H$16,'Invoerblad heterogene watergang'!$L$16,IF(A354&lt;='Invoerblad heterogene watergang'!$H$17,'Invoerblad heterogene watergang'!$L$17,""))))))))))</f>
        <v>50</v>
      </c>
      <c r="L354" s="23" t="str">
        <f>(IF(A354&lt;='Invoerblad heterogene watergang'!$H$9,'Invoerblad heterogene watergang'!$M$9,IF(A354&lt;='Invoerblad heterogene watergang'!$H$10,'Invoerblad heterogene watergang'!$M$10,IF(A354&lt;='Invoerblad heterogene watergang'!$H$11,'Invoerblad heterogene watergang'!$M$11,IF(A354&lt;='Invoerblad heterogene watergang'!$H$12,'Invoerblad heterogene watergang'!$M$12,IF(A354&lt;='Invoerblad heterogene watergang'!$H$13,'Invoerblad heterogene watergang'!$M$13,IF(A354&lt;='Invoerblad heterogene watergang'!$H$14,'Invoerblad heterogene watergang'!$M$14,IF(A354&lt;='Invoerblad heterogene watergang'!$H$15,'Invoerblad heterogene watergang'!$M$15,IF(A354&lt;='Invoerblad heterogene watergang'!$H$16,'Invoerblad heterogene watergang'!$M$16,IF(A354&lt;='Invoerblad heterogene watergang'!$H$17,'Invoerblad heterogene watergang'!$M$17,""))))))))))</f>
        <v>Begroeiing volgt bodemverloop</v>
      </c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67"/>
      <c r="AD354" s="23"/>
      <c r="AE354" s="23"/>
    </row>
    <row r="355" spans="1:31" s="103" customFormat="1" x14ac:dyDescent="0.35">
      <c r="A355" s="24">
        <f>IF(A354="","",IF((A354+1)&gt;MAX('Invoerblad heterogene watergang'!$H$9:$H$17),"",'Uitgebreide invoer'!A354+(MAX('Invoerblad heterogene watergang'!$H$9:$H$17)/1000)))</f>
        <v>245.69999999999845</v>
      </c>
      <c r="B355" s="23">
        <f>IF(A355&lt;='Invoerblad heterogene watergang'!$H$9,'Invoerblad heterogene watergang'!$J$9,IF(A355&lt;='Invoerblad heterogene watergang'!$H$10,'Invoerblad heterogene watergang'!$J$10,IF(A355&lt;='Invoerblad heterogene watergang'!$H$11,'Invoerblad heterogene watergang'!$J$11,IF(A355&lt;='Invoerblad heterogene watergang'!$H$12,'Invoerblad heterogene watergang'!$J$12,IF(A355&lt;='Invoerblad heterogene watergang'!$H$13,'Invoerblad heterogene watergang'!$J$13,IF(A355&lt;='Invoerblad heterogene watergang'!$H$14,'Invoerblad heterogene watergang'!$J$14,IF(A355&lt;='Invoerblad heterogene watergang'!$H$15,'Invoerblad heterogene watergang'!$J$15,IF(A355&lt;='Invoerblad heterogene watergang'!$H$16,'Invoerblad heterogene watergang'!$J$16,IF(A355&lt;='Invoerblad heterogene watergang'!$H$17,'Invoerblad heterogene watergang'!$J$17,"")))))))))</f>
        <v>0.2</v>
      </c>
      <c r="C355" s="23" t="str">
        <f>IF(A355&lt;='Invoerblad heterogene watergang'!$H$9,'Invoerblad heterogene watergang'!$K$9,IF(A355&lt;='Invoerblad heterogene watergang'!$H$10,'Invoerblad heterogene watergang'!$K$10,IF(A355&lt;='Invoerblad heterogene watergang'!$H$11,'Invoerblad heterogene watergang'!$K$11,IF(A355&lt;='Invoerblad heterogene watergang'!$H$12,'Invoerblad heterogene watergang'!$K$12,IF(A355&lt;='Invoerblad heterogene watergang'!$H$13,'Invoerblad heterogene watergang'!$K$13,IF(A355&lt;='Invoerblad heterogene watergang'!$H$14,'Invoerblad heterogene watergang'!$K$14,IF(A355&lt;='Invoerblad heterogene watergang'!$H$15,'Invoerblad heterogene watergang'!$K$15,IF(A355&lt;='Invoerblad heterogene watergang'!$H$16,'Invoerblad heterogene watergang'!$K$16,IF(A355&lt;='Invoerblad heterogene watergang'!$H$17,'Invoerblad heterogene watergang'!$K$17,"")))))))))</f>
        <v>100 - Riet</v>
      </c>
      <c r="D355" s="23">
        <f t="shared" si="5"/>
        <v>100</v>
      </c>
      <c r="E355" s="23">
        <f>'Invoerblad heterogene watergang'!$F$9</f>
        <v>1.5</v>
      </c>
      <c r="F355" s="23">
        <f>'Invoerblad heterogene watergang'!$E$9</f>
        <v>1.2</v>
      </c>
      <c r="G355" s="23">
        <f>'Invoerblad heterogene watergang'!$B$9</f>
        <v>1.2</v>
      </c>
      <c r="H355" s="23">
        <f>'Invoerblad heterogene watergang'!$C$9</f>
        <v>1</v>
      </c>
      <c r="I355" s="23">
        <f>IF(B355="","",IF(A355&lt;='Invoerblad heterogene watergang'!$H$9,'Invoerblad heterogene watergang'!$N$9,IF(A355&lt;='Invoerblad heterogene watergang'!$H$10,'Invoerblad heterogene watergang'!$N$10,IF(A355&lt;='Invoerblad heterogene watergang'!$H$11,'Invoerblad heterogene watergang'!$N$11,IF(A355&lt;='Invoerblad heterogene watergang'!$H$12,'Invoerblad heterogene watergang'!$N$12,IF(A355&lt;='Invoerblad heterogene watergang'!$H$13,'Invoerblad heterogene watergang'!$N$13,IF(A355&lt;='Invoerblad heterogene watergang'!$H$14,'Invoerblad heterogene watergang'!$N$14,IF(A355&lt;='Invoerblad heterogene watergang'!$H$15,'Invoerblad heterogene watergang'!$N$15,IF(A355&lt;='Invoerblad heterogene watergang'!$H$16,'Invoerblad heterogene watergang'!$N$16,IF(A355&lt;='Invoerblad heterogene watergang'!$H$17,'Invoerblad heterogene watergang'!$N$17,""))))))))))</f>
        <v>0</v>
      </c>
      <c r="J355" s="23" t="str">
        <f>IF(A355&lt;='Invoerblad heterogene watergang'!$H$9,'Invoerblad heterogene watergang'!$O$9,IF(A355&lt;='Invoerblad heterogene watergang'!$H$10,'Invoerblad heterogene watergang'!$O$10,IF(A355&lt;='Invoerblad heterogene watergang'!$H$11,'Invoerblad heterogene watergang'!$O$11,IF(A355&lt;='Invoerblad heterogene watergang'!$H$12,'Invoerblad heterogene watergang'!$O$12,IF(A355&lt;='Invoerblad heterogene watergang'!$H$13,'Invoerblad heterogene watergang'!$O$13,IF(A355&lt;='Invoerblad heterogene watergang'!$H$14,'Invoerblad heterogene watergang'!$O$14,IF(A355&lt;='Invoerblad heterogene watergang'!$H$15,'Invoerblad heterogene watergang'!$O$15,IF(A355&lt;='Invoerblad heterogene watergang'!$H$16,'Invoerblad heterogene watergang'!$O$16,IF(A355&lt;='Invoerblad heterogene watergang'!$H$17,'Invoerblad heterogene watergang'!$O$17,"")))))))))</f>
        <v>Nee</v>
      </c>
      <c r="K355" s="23">
        <f>(IF(A355&lt;='Invoerblad heterogene watergang'!$H$9,'Invoerblad heterogene watergang'!$L$9,IF(A355&lt;='Invoerblad heterogene watergang'!$H$10,'Invoerblad heterogene watergang'!$L$10,IF(A355&lt;='Invoerblad heterogene watergang'!$H$11,'Invoerblad heterogene watergang'!$L$11,IF(A355&lt;='Invoerblad heterogene watergang'!$H$12,'Invoerblad heterogene watergang'!$L$12,IF(A355&lt;='Invoerblad heterogene watergang'!$H$13,'Invoerblad heterogene watergang'!$L$13,IF(A355&lt;='Invoerblad heterogene watergang'!$H$14,'Invoerblad heterogene watergang'!$L$14,IF(A355&lt;='Invoerblad heterogene watergang'!$H$15,'Invoerblad heterogene watergang'!$L$15,IF(A355&lt;='Invoerblad heterogene watergang'!$H$16,'Invoerblad heterogene watergang'!$L$16,IF(A355&lt;='Invoerblad heterogene watergang'!$H$17,'Invoerblad heterogene watergang'!$L$17,""))))))))))</f>
        <v>50</v>
      </c>
      <c r="L355" s="23" t="str">
        <f>(IF(A355&lt;='Invoerblad heterogene watergang'!$H$9,'Invoerblad heterogene watergang'!$M$9,IF(A355&lt;='Invoerblad heterogene watergang'!$H$10,'Invoerblad heterogene watergang'!$M$10,IF(A355&lt;='Invoerblad heterogene watergang'!$H$11,'Invoerblad heterogene watergang'!$M$11,IF(A355&lt;='Invoerblad heterogene watergang'!$H$12,'Invoerblad heterogene watergang'!$M$12,IF(A355&lt;='Invoerblad heterogene watergang'!$H$13,'Invoerblad heterogene watergang'!$M$13,IF(A355&lt;='Invoerblad heterogene watergang'!$H$14,'Invoerblad heterogene watergang'!$M$14,IF(A355&lt;='Invoerblad heterogene watergang'!$H$15,'Invoerblad heterogene watergang'!$M$15,IF(A355&lt;='Invoerblad heterogene watergang'!$H$16,'Invoerblad heterogene watergang'!$M$16,IF(A355&lt;='Invoerblad heterogene watergang'!$H$17,'Invoerblad heterogene watergang'!$M$17,""))))))))))</f>
        <v>Begroeiing volgt bodemverloop</v>
      </c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67"/>
      <c r="AD355" s="23"/>
      <c r="AE355" s="23"/>
    </row>
    <row r="356" spans="1:31" s="103" customFormat="1" x14ac:dyDescent="0.35">
      <c r="A356" s="24">
        <f>IF(A355="","",IF((A355+1)&gt;MAX('Invoerblad heterogene watergang'!$H$9:$H$17),"",'Uitgebreide invoer'!A355+(MAX('Invoerblad heterogene watergang'!$H$9:$H$17)/1000)))</f>
        <v>246.39999999999844</v>
      </c>
      <c r="B356" s="23">
        <f>IF(A356&lt;='Invoerblad heterogene watergang'!$H$9,'Invoerblad heterogene watergang'!$J$9,IF(A356&lt;='Invoerblad heterogene watergang'!$H$10,'Invoerblad heterogene watergang'!$J$10,IF(A356&lt;='Invoerblad heterogene watergang'!$H$11,'Invoerblad heterogene watergang'!$J$11,IF(A356&lt;='Invoerblad heterogene watergang'!$H$12,'Invoerblad heterogene watergang'!$J$12,IF(A356&lt;='Invoerblad heterogene watergang'!$H$13,'Invoerblad heterogene watergang'!$J$13,IF(A356&lt;='Invoerblad heterogene watergang'!$H$14,'Invoerblad heterogene watergang'!$J$14,IF(A356&lt;='Invoerblad heterogene watergang'!$H$15,'Invoerblad heterogene watergang'!$J$15,IF(A356&lt;='Invoerblad heterogene watergang'!$H$16,'Invoerblad heterogene watergang'!$J$16,IF(A356&lt;='Invoerblad heterogene watergang'!$H$17,'Invoerblad heterogene watergang'!$J$17,"")))))))))</f>
        <v>0.2</v>
      </c>
      <c r="C356" s="23" t="str">
        <f>IF(A356&lt;='Invoerblad heterogene watergang'!$H$9,'Invoerblad heterogene watergang'!$K$9,IF(A356&lt;='Invoerblad heterogene watergang'!$H$10,'Invoerblad heterogene watergang'!$K$10,IF(A356&lt;='Invoerblad heterogene watergang'!$H$11,'Invoerblad heterogene watergang'!$K$11,IF(A356&lt;='Invoerblad heterogene watergang'!$H$12,'Invoerblad heterogene watergang'!$K$12,IF(A356&lt;='Invoerblad heterogene watergang'!$H$13,'Invoerblad heterogene watergang'!$K$13,IF(A356&lt;='Invoerblad heterogene watergang'!$H$14,'Invoerblad heterogene watergang'!$K$14,IF(A356&lt;='Invoerblad heterogene watergang'!$H$15,'Invoerblad heterogene watergang'!$K$15,IF(A356&lt;='Invoerblad heterogene watergang'!$H$16,'Invoerblad heterogene watergang'!$K$16,IF(A356&lt;='Invoerblad heterogene watergang'!$H$17,'Invoerblad heterogene watergang'!$K$17,"")))))))))</f>
        <v>100 - Riet</v>
      </c>
      <c r="D356" s="23">
        <f t="shared" si="5"/>
        <v>100</v>
      </c>
      <c r="E356" s="23">
        <f>'Invoerblad heterogene watergang'!$F$9</f>
        <v>1.5</v>
      </c>
      <c r="F356" s="23">
        <f>'Invoerblad heterogene watergang'!$E$9</f>
        <v>1.2</v>
      </c>
      <c r="G356" s="23">
        <f>'Invoerblad heterogene watergang'!$B$9</f>
        <v>1.2</v>
      </c>
      <c r="H356" s="23">
        <f>'Invoerblad heterogene watergang'!$C$9</f>
        <v>1</v>
      </c>
      <c r="I356" s="23">
        <f>IF(B356="","",IF(A356&lt;='Invoerblad heterogene watergang'!$H$9,'Invoerblad heterogene watergang'!$N$9,IF(A356&lt;='Invoerblad heterogene watergang'!$H$10,'Invoerblad heterogene watergang'!$N$10,IF(A356&lt;='Invoerblad heterogene watergang'!$H$11,'Invoerblad heterogene watergang'!$N$11,IF(A356&lt;='Invoerblad heterogene watergang'!$H$12,'Invoerblad heterogene watergang'!$N$12,IF(A356&lt;='Invoerblad heterogene watergang'!$H$13,'Invoerblad heterogene watergang'!$N$13,IF(A356&lt;='Invoerblad heterogene watergang'!$H$14,'Invoerblad heterogene watergang'!$N$14,IF(A356&lt;='Invoerblad heterogene watergang'!$H$15,'Invoerblad heterogene watergang'!$N$15,IF(A356&lt;='Invoerblad heterogene watergang'!$H$16,'Invoerblad heterogene watergang'!$N$16,IF(A356&lt;='Invoerblad heterogene watergang'!$H$17,'Invoerblad heterogene watergang'!$N$17,""))))))))))</f>
        <v>0</v>
      </c>
      <c r="J356" s="23" t="str">
        <f>IF(A356&lt;='Invoerblad heterogene watergang'!$H$9,'Invoerblad heterogene watergang'!$O$9,IF(A356&lt;='Invoerblad heterogene watergang'!$H$10,'Invoerblad heterogene watergang'!$O$10,IF(A356&lt;='Invoerblad heterogene watergang'!$H$11,'Invoerblad heterogene watergang'!$O$11,IF(A356&lt;='Invoerblad heterogene watergang'!$H$12,'Invoerblad heterogene watergang'!$O$12,IF(A356&lt;='Invoerblad heterogene watergang'!$H$13,'Invoerblad heterogene watergang'!$O$13,IF(A356&lt;='Invoerblad heterogene watergang'!$H$14,'Invoerblad heterogene watergang'!$O$14,IF(A356&lt;='Invoerblad heterogene watergang'!$H$15,'Invoerblad heterogene watergang'!$O$15,IF(A356&lt;='Invoerblad heterogene watergang'!$H$16,'Invoerblad heterogene watergang'!$O$16,IF(A356&lt;='Invoerblad heterogene watergang'!$H$17,'Invoerblad heterogene watergang'!$O$17,"")))))))))</f>
        <v>Nee</v>
      </c>
      <c r="K356" s="23">
        <f>(IF(A356&lt;='Invoerblad heterogene watergang'!$H$9,'Invoerblad heterogene watergang'!$L$9,IF(A356&lt;='Invoerblad heterogene watergang'!$H$10,'Invoerblad heterogene watergang'!$L$10,IF(A356&lt;='Invoerblad heterogene watergang'!$H$11,'Invoerblad heterogene watergang'!$L$11,IF(A356&lt;='Invoerblad heterogene watergang'!$H$12,'Invoerblad heterogene watergang'!$L$12,IF(A356&lt;='Invoerblad heterogene watergang'!$H$13,'Invoerblad heterogene watergang'!$L$13,IF(A356&lt;='Invoerblad heterogene watergang'!$H$14,'Invoerblad heterogene watergang'!$L$14,IF(A356&lt;='Invoerblad heterogene watergang'!$H$15,'Invoerblad heterogene watergang'!$L$15,IF(A356&lt;='Invoerblad heterogene watergang'!$H$16,'Invoerblad heterogene watergang'!$L$16,IF(A356&lt;='Invoerblad heterogene watergang'!$H$17,'Invoerblad heterogene watergang'!$L$17,""))))))))))</f>
        <v>50</v>
      </c>
      <c r="L356" s="23" t="str">
        <f>(IF(A356&lt;='Invoerblad heterogene watergang'!$H$9,'Invoerblad heterogene watergang'!$M$9,IF(A356&lt;='Invoerblad heterogene watergang'!$H$10,'Invoerblad heterogene watergang'!$M$10,IF(A356&lt;='Invoerblad heterogene watergang'!$H$11,'Invoerblad heterogene watergang'!$M$11,IF(A356&lt;='Invoerblad heterogene watergang'!$H$12,'Invoerblad heterogene watergang'!$M$12,IF(A356&lt;='Invoerblad heterogene watergang'!$H$13,'Invoerblad heterogene watergang'!$M$13,IF(A356&lt;='Invoerblad heterogene watergang'!$H$14,'Invoerblad heterogene watergang'!$M$14,IF(A356&lt;='Invoerblad heterogene watergang'!$H$15,'Invoerblad heterogene watergang'!$M$15,IF(A356&lt;='Invoerblad heterogene watergang'!$H$16,'Invoerblad heterogene watergang'!$M$16,IF(A356&lt;='Invoerblad heterogene watergang'!$H$17,'Invoerblad heterogene watergang'!$M$17,""))))))))))</f>
        <v>Begroeiing volgt bodemverloop</v>
      </c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67"/>
      <c r="AD356" s="23"/>
      <c r="AE356" s="23"/>
    </row>
    <row r="357" spans="1:31" s="103" customFormat="1" x14ac:dyDescent="0.35">
      <c r="A357" s="24">
        <f>IF(A356="","",IF((A356+1)&gt;MAX('Invoerblad heterogene watergang'!$H$9:$H$17),"",'Uitgebreide invoer'!A356+(MAX('Invoerblad heterogene watergang'!$H$9:$H$17)/1000)))</f>
        <v>247.09999999999843</v>
      </c>
      <c r="B357" s="23">
        <f>IF(A357&lt;='Invoerblad heterogene watergang'!$H$9,'Invoerblad heterogene watergang'!$J$9,IF(A357&lt;='Invoerblad heterogene watergang'!$H$10,'Invoerblad heterogene watergang'!$J$10,IF(A357&lt;='Invoerblad heterogene watergang'!$H$11,'Invoerblad heterogene watergang'!$J$11,IF(A357&lt;='Invoerblad heterogene watergang'!$H$12,'Invoerblad heterogene watergang'!$J$12,IF(A357&lt;='Invoerblad heterogene watergang'!$H$13,'Invoerblad heterogene watergang'!$J$13,IF(A357&lt;='Invoerblad heterogene watergang'!$H$14,'Invoerblad heterogene watergang'!$J$14,IF(A357&lt;='Invoerblad heterogene watergang'!$H$15,'Invoerblad heterogene watergang'!$J$15,IF(A357&lt;='Invoerblad heterogene watergang'!$H$16,'Invoerblad heterogene watergang'!$J$16,IF(A357&lt;='Invoerblad heterogene watergang'!$H$17,'Invoerblad heterogene watergang'!$J$17,"")))))))))</f>
        <v>0.2</v>
      </c>
      <c r="C357" s="23" t="str">
        <f>IF(A357&lt;='Invoerblad heterogene watergang'!$H$9,'Invoerblad heterogene watergang'!$K$9,IF(A357&lt;='Invoerblad heterogene watergang'!$H$10,'Invoerblad heterogene watergang'!$K$10,IF(A357&lt;='Invoerblad heterogene watergang'!$H$11,'Invoerblad heterogene watergang'!$K$11,IF(A357&lt;='Invoerblad heterogene watergang'!$H$12,'Invoerblad heterogene watergang'!$K$12,IF(A357&lt;='Invoerblad heterogene watergang'!$H$13,'Invoerblad heterogene watergang'!$K$13,IF(A357&lt;='Invoerblad heterogene watergang'!$H$14,'Invoerblad heterogene watergang'!$K$14,IF(A357&lt;='Invoerblad heterogene watergang'!$H$15,'Invoerblad heterogene watergang'!$K$15,IF(A357&lt;='Invoerblad heterogene watergang'!$H$16,'Invoerblad heterogene watergang'!$K$16,IF(A357&lt;='Invoerblad heterogene watergang'!$H$17,'Invoerblad heterogene watergang'!$K$17,"")))))))))</f>
        <v>100 - Riet</v>
      </c>
      <c r="D357" s="23">
        <f t="shared" si="5"/>
        <v>100</v>
      </c>
      <c r="E357" s="23">
        <f>'Invoerblad heterogene watergang'!$F$9</f>
        <v>1.5</v>
      </c>
      <c r="F357" s="23">
        <f>'Invoerblad heterogene watergang'!$E$9</f>
        <v>1.2</v>
      </c>
      <c r="G357" s="23">
        <f>'Invoerblad heterogene watergang'!$B$9</f>
        <v>1.2</v>
      </c>
      <c r="H357" s="23">
        <f>'Invoerblad heterogene watergang'!$C$9</f>
        <v>1</v>
      </c>
      <c r="I357" s="23">
        <f>IF(B357="","",IF(A357&lt;='Invoerblad heterogene watergang'!$H$9,'Invoerblad heterogene watergang'!$N$9,IF(A357&lt;='Invoerblad heterogene watergang'!$H$10,'Invoerblad heterogene watergang'!$N$10,IF(A357&lt;='Invoerblad heterogene watergang'!$H$11,'Invoerblad heterogene watergang'!$N$11,IF(A357&lt;='Invoerblad heterogene watergang'!$H$12,'Invoerblad heterogene watergang'!$N$12,IF(A357&lt;='Invoerblad heterogene watergang'!$H$13,'Invoerblad heterogene watergang'!$N$13,IF(A357&lt;='Invoerblad heterogene watergang'!$H$14,'Invoerblad heterogene watergang'!$N$14,IF(A357&lt;='Invoerblad heterogene watergang'!$H$15,'Invoerblad heterogene watergang'!$N$15,IF(A357&lt;='Invoerblad heterogene watergang'!$H$16,'Invoerblad heterogene watergang'!$N$16,IF(A357&lt;='Invoerblad heterogene watergang'!$H$17,'Invoerblad heterogene watergang'!$N$17,""))))))))))</f>
        <v>0</v>
      </c>
      <c r="J357" s="23" t="str">
        <f>IF(A357&lt;='Invoerblad heterogene watergang'!$H$9,'Invoerblad heterogene watergang'!$O$9,IF(A357&lt;='Invoerblad heterogene watergang'!$H$10,'Invoerblad heterogene watergang'!$O$10,IF(A357&lt;='Invoerblad heterogene watergang'!$H$11,'Invoerblad heterogene watergang'!$O$11,IF(A357&lt;='Invoerblad heterogene watergang'!$H$12,'Invoerblad heterogene watergang'!$O$12,IF(A357&lt;='Invoerblad heterogene watergang'!$H$13,'Invoerblad heterogene watergang'!$O$13,IF(A357&lt;='Invoerblad heterogene watergang'!$H$14,'Invoerblad heterogene watergang'!$O$14,IF(A357&lt;='Invoerblad heterogene watergang'!$H$15,'Invoerblad heterogene watergang'!$O$15,IF(A357&lt;='Invoerblad heterogene watergang'!$H$16,'Invoerblad heterogene watergang'!$O$16,IF(A357&lt;='Invoerblad heterogene watergang'!$H$17,'Invoerblad heterogene watergang'!$O$17,"")))))))))</f>
        <v>Nee</v>
      </c>
      <c r="K357" s="23">
        <f>(IF(A357&lt;='Invoerblad heterogene watergang'!$H$9,'Invoerblad heterogene watergang'!$L$9,IF(A357&lt;='Invoerblad heterogene watergang'!$H$10,'Invoerblad heterogene watergang'!$L$10,IF(A357&lt;='Invoerblad heterogene watergang'!$H$11,'Invoerblad heterogene watergang'!$L$11,IF(A357&lt;='Invoerblad heterogene watergang'!$H$12,'Invoerblad heterogene watergang'!$L$12,IF(A357&lt;='Invoerblad heterogene watergang'!$H$13,'Invoerblad heterogene watergang'!$L$13,IF(A357&lt;='Invoerblad heterogene watergang'!$H$14,'Invoerblad heterogene watergang'!$L$14,IF(A357&lt;='Invoerblad heterogene watergang'!$H$15,'Invoerblad heterogene watergang'!$L$15,IF(A357&lt;='Invoerblad heterogene watergang'!$H$16,'Invoerblad heterogene watergang'!$L$16,IF(A357&lt;='Invoerblad heterogene watergang'!$H$17,'Invoerblad heterogene watergang'!$L$17,""))))))))))</f>
        <v>50</v>
      </c>
      <c r="L357" s="23" t="str">
        <f>(IF(A357&lt;='Invoerblad heterogene watergang'!$H$9,'Invoerblad heterogene watergang'!$M$9,IF(A357&lt;='Invoerblad heterogene watergang'!$H$10,'Invoerblad heterogene watergang'!$M$10,IF(A357&lt;='Invoerblad heterogene watergang'!$H$11,'Invoerblad heterogene watergang'!$M$11,IF(A357&lt;='Invoerblad heterogene watergang'!$H$12,'Invoerblad heterogene watergang'!$M$12,IF(A357&lt;='Invoerblad heterogene watergang'!$H$13,'Invoerblad heterogene watergang'!$M$13,IF(A357&lt;='Invoerblad heterogene watergang'!$H$14,'Invoerblad heterogene watergang'!$M$14,IF(A357&lt;='Invoerblad heterogene watergang'!$H$15,'Invoerblad heterogene watergang'!$M$15,IF(A357&lt;='Invoerblad heterogene watergang'!$H$16,'Invoerblad heterogene watergang'!$M$16,IF(A357&lt;='Invoerblad heterogene watergang'!$H$17,'Invoerblad heterogene watergang'!$M$17,""))))))))))</f>
        <v>Begroeiing volgt bodemverloop</v>
      </c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67"/>
      <c r="AD357" s="23"/>
      <c r="AE357" s="23"/>
    </row>
    <row r="358" spans="1:31" s="103" customFormat="1" x14ac:dyDescent="0.35">
      <c r="A358" s="24">
        <f>IF(A357="","",IF((A357+1)&gt;MAX('Invoerblad heterogene watergang'!$H$9:$H$17),"",'Uitgebreide invoer'!A357+(MAX('Invoerblad heterogene watergang'!$H$9:$H$17)/1000)))</f>
        <v>247.79999999999842</v>
      </c>
      <c r="B358" s="23">
        <f>IF(A358&lt;='Invoerblad heterogene watergang'!$H$9,'Invoerblad heterogene watergang'!$J$9,IF(A358&lt;='Invoerblad heterogene watergang'!$H$10,'Invoerblad heterogene watergang'!$J$10,IF(A358&lt;='Invoerblad heterogene watergang'!$H$11,'Invoerblad heterogene watergang'!$J$11,IF(A358&lt;='Invoerblad heterogene watergang'!$H$12,'Invoerblad heterogene watergang'!$J$12,IF(A358&lt;='Invoerblad heterogene watergang'!$H$13,'Invoerblad heterogene watergang'!$J$13,IF(A358&lt;='Invoerblad heterogene watergang'!$H$14,'Invoerblad heterogene watergang'!$J$14,IF(A358&lt;='Invoerblad heterogene watergang'!$H$15,'Invoerblad heterogene watergang'!$J$15,IF(A358&lt;='Invoerblad heterogene watergang'!$H$16,'Invoerblad heterogene watergang'!$J$16,IF(A358&lt;='Invoerblad heterogene watergang'!$H$17,'Invoerblad heterogene watergang'!$J$17,"")))))))))</f>
        <v>0.2</v>
      </c>
      <c r="C358" s="23" t="str">
        <f>IF(A358&lt;='Invoerblad heterogene watergang'!$H$9,'Invoerblad heterogene watergang'!$K$9,IF(A358&lt;='Invoerblad heterogene watergang'!$H$10,'Invoerblad heterogene watergang'!$K$10,IF(A358&lt;='Invoerblad heterogene watergang'!$H$11,'Invoerblad heterogene watergang'!$K$11,IF(A358&lt;='Invoerblad heterogene watergang'!$H$12,'Invoerblad heterogene watergang'!$K$12,IF(A358&lt;='Invoerblad heterogene watergang'!$H$13,'Invoerblad heterogene watergang'!$K$13,IF(A358&lt;='Invoerblad heterogene watergang'!$H$14,'Invoerblad heterogene watergang'!$K$14,IF(A358&lt;='Invoerblad heterogene watergang'!$H$15,'Invoerblad heterogene watergang'!$K$15,IF(A358&lt;='Invoerblad heterogene watergang'!$H$16,'Invoerblad heterogene watergang'!$K$16,IF(A358&lt;='Invoerblad heterogene watergang'!$H$17,'Invoerblad heterogene watergang'!$K$17,"")))))))))</f>
        <v>100 - Riet</v>
      </c>
      <c r="D358" s="23">
        <f t="shared" si="5"/>
        <v>100</v>
      </c>
      <c r="E358" s="23">
        <f>'Invoerblad heterogene watergang'!$F$9</f>
        <v>1.5</v>
      </c>
      <c r="F358" s="23">
        <f>'Invoerblad heterogene watergang'!$E$9</f>
        <v>1.2</v>
      </c>
      <c r="G358" s="23">
        <f>'Invoerblad heterogene watergang'!$B$9</f>
        <v>1.2</v>
      </c>
      <c r="H358" s="23">
        <f>'Invoerblad heterogene watergang'!$C$9</f>
        <v>1</v>
      </c>
      <c r="I358" s="23">
        <f>IF(B358="","",IF(A358&lt;='Invoerblad heterogene watergang'!$H$9,'Invoerblad heterogene watergang'!$N$9,IF(A358&lt;='Invoerblad heterogene watergang'!$H$10,'Invoerblad heterogene watergang'!$N$10,IF(A358&lt;='Invoerblad heterogene watergang'!$H$11,'Invoerblad heterogene watergang'!$N$11,IF(A358&lt;='Invoerblad heterogene watergang'!$H$12,'Invoerblad heterogene watergang'!$N$12,IF(A358&lt;='Invoerblad heterogene watergang'!$H$13,'Invoerblad heterogene watergang'!$N$13,IF(A358&lt;='Invoerblad heterogene watergang'!$H$14,'Invoerblad heterogene watergang'!$N$14,IF(A358&lt;='Invoerblad heterogene watergang'!$H$15,'Invoerblad heterogene watergang'!$N$15,IF(A358&lt;='Invoerblad heterogene watergang'!$H$16,'Invoerblad heterogene watergang'!$N$16,IF(A358&lt;='Invoerblad heterogene watergang'!$H$17,'Invoerblad heterogene watergang'!$N$17,""))))))))))</f>
        <v>0</v>
      </c>
      <c r="J358" s="23" t="str">
        <f>IF(A358&lt;='Invoerblad heterogene watergang'!$H$9,'Invoerblad heterogene watergang'!$O$9,IF(A358&lt;='Invoerblad heterogene watergang'!$H$10,'Invoerblad heterogene watergang'!$O$10,IF(A358&lt;='Invoerblad heterogene watergang'!$H$11,'Invoerblad heterogene watergang'!$O$11,IF(A358&lt;='Invoerblad heterogene watergang'!$H$12,'Invoerblad heterogene watergang'!$O$12,IF(A358&lt;='Invoerblad heterogene watergang'!$H$13,'Invoerblad heterogene watergang'!$O$13,IF(A358&lt;='Invoerblad heterogene watergang'!$H$14,'Invoerblad heterogene watergang'!$O$14,IF(A358&lt;='Invoerblad heterogene watergang'!$H$15,'Invoerblad heterogene watergang'!$O$15,IF(A358&lt;='Invoerblad heterogene watergang'!$H$16,'Invoerblad heterogene watergang'!$O$16,IF(A358&lt;='Invoerblad heterogene watergang'!$H$17,'Invoerblad heterogene watergang'!$O$17,"")))))))))</f>
        <v>Nee</v>
      </c>
      <c r="K358" s="23">
        <f>(IF(A358&lt;='Invoerblad heterogene watergang'!$H$9,'Invoerblad heterogene watergang'!$L$9,IF(A358&lt;='Invoerblad heterogene watergang'!$H$10,'Invoerblad heterogene watergang'!$L$10,IF(A358&lt;='Invoerblad heterogene watergang'!$H$11,'Invoerblad heterogene watergang'!$L$11,IF(A358&lt;='Invoerblad heterogene watergang'!$H$12,'Invoerblad heterogene watergang'!$L$12,IF(A358&lt;='Invoerblad heterogene watergang'!$H$13,'Invoerblad heterogene watergang'!$L$13,IF(A358&lt;='Invoerblad heterogene watergang'!$H$14,'Invoerblad heterogene watergang'!$L$14,IF(A358&lt;='Invoerblad heterogene watergang'!$H$15,'Invoerblad heterogene watergang'!$L$15,IF(A358&lt;='Invoerblad heterogene watergang'!$H$16,'Invoerblad heterogene watergang'!$L$16,IF(A358&lt;='Invoerblad heterogene watergang'!$H$17,'Invoerblad heterogene watergang'!$L$17,""))))))))))</f>
        <v>50</v>
      </c>
      <c r="L358" s="23" t="str">
        <f>(IF(A358&lt;='Invoerblad heterogene watergang'!$H$9,'Invoerblad heterogene watergang'!$M$9,IF(A358&lt;='Invoerblad heterogene watergang'!$H$10,'Invoerblad heterogene watergang'!$M$10,IF(A358&lt;='Invoerblad heterogene watergang'!$H$11,'Invoerblad heterogene watergang'!$M$11,IF(A358&lt;='Invoerblad heterogene watergang'!$H$12,'Invoerblad heterogene watergang'!$M$12,IF(A358&lt;='Invoerblad heterogene watergang'!$H$13,'Invoerblad heterogene watergang'!$M$13,IF(A358&lt;='Invoerblad heterogene watergang'!$H$14,'Invoerblad heterogene watergang'!$M$14,IF(A358&lt;='Invoerblad heterogene watergang'!$H$15,'Invoerblad heterogene watergang'!$M$15,IF(A358&lt;='Invoerblad heterogene watergang'!$H$16,'Invoerblad heterogene watergang'!$M$16,IF(A358&lt;='Invoerblad heterogene watergang'!$H$17,'Invoerblad heterogene watergang'!$M$17,""))))))))))</f>
        <v>Begroeiing volgt bodemverloop</v>
      </c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67"/>
      <c r="AD358" s="23"/>
      <c r="AE358" s="23"/>
    </row>
    <row r="359" spans="1:31" s="103" customFormat="1" x14ac:dyDescent="0.35">
      <c r="A359" s="24">
        <f>IF(A358="","",IF((A358+1)&gt;MAX('Invoerblad heterogene watergang'!$H$9:$H$17),"",'Uitgebreide invoer'!A358+(MAX('Invoerblad heterogene watergang'!$H$9:$H$17)/1000)))</f>
        <v>248.49999999999841</v>
      </c>
      <c r="B359" s="23">
        <f>IF(A359&lt;='Invoerblad heterogene watergang'!$H$9,'Invoerblad heterogene watergang'!$J$9,IF(A359&lt;='Invoerblad heterogene watergang'!$H$10,'Invoerblad heterogene watergang'!$J$10,IF(A359&lt;='Invoerblad heterogene watergang'!$H$11,'Invoerblad heterogene watergang'!$J$11,IF(A359&lt;='Invoerblad heterogene watergang'!$H$12,'Invoerblad heterogene watergang'!$J$12,IF(A359&lt;='Invoerblad heterogene watergang'!$H$13,'Invoerblad heterogene watergang'!$J$13,IF(A359&lt;='Invoerblad heterogene watergang'!$H$14,'Invoerblad heterogene watergang'!$J$14,IF(A359&lt;='Invoerblad heterogene watergang'!$H$15,'Invoerblad heterogene watergang'!$J$15,IF(A359&lt;='Invoerblad heterogene watergang'!$H$16,'Invoerblad heterogene watergang'!$J$16,IF(A359&lt;='Invoerblad heterogene watergang'!$H$17,'Invoerblad heterogene watergang'!$J$17,"")))))))))</f>
        <v>0.2</v>
      </c>
      <c r="C359" s="23" t="str">
        <f>IF(A359&lt;='Invoerblad heterogene watergang'!$H$9,'Invoerblad heterogene watergang'!$K$9,IF(A359&lt;='Invoerblad heterogene watergang'!$H$10,'Invoerblad heterogene watergang'!$K$10,IF(A359&lt;='Invoerblad heterogene watergang'!$H$11,'Invoerblad heterogene watergang'!$K$11,IF(A359&lt;='Invoerblad heterogene watergang'!$H$12,'Invoerblad heterogene watergang'!$K$12,IF(A359&lt;='Invoerblad heterogene watergang'!$H$13,'Invoerblad heterogene watergang'!$K$13,IF(A359&lt;='Invoerblad heterogene watergang'!$H$14,'Invoerblad heterogene watergang'!$K$14,IF(A359&lt;='Invoerblad heterogene watergang'!$H$15,'Invoerblad heterogene watergang'!$K$15,IF(A359&lt;='Invoerblad heterogene watergang'!$H$16,'Invoerblad heterogene watergang'!$K$16,IF(A359&lt;='Invoerblad heterogene watergang'!$H$17,'Invoerblad heterogene watergang'!$K$17,"")))))))))</f>
        <v>100 - Riet</v>
      </c>
      <c r="D359" s="23">
        <f t="shared" si="5"/>
        <v>100</v>
      </c>
      <c r="E359" s="23">
        <f>'Invoerblad heterogene watergang'!$F$9</f>
        <v>1.5</v>
      </c>
      <c r="F359" s="23">
        <f>'Invoerblad heterogene watergang'!$E$9</f>
        <v>1.2</v>
      </c>
      <c r="G359" s="23">
        <f>'Invoerblad heterogene watergang'!$B$9</f>
        <v>1.2</v>
      </c>
      <c r="H359" s="23">
        <f>'Invoerblad heterogene watergang'!$C$9</f>
        <v>1</v>
      </c>
      <c r="I359" s="23">
        <f>IF(B359="","",IF(A359&lt;='Invoerblad heterogene watergang'!$H$9,'Invoerblad heterogene watergang'!$N$9,IF(A359&lt;='Invoerblad heterogene watergang'!$H$10,'Invoerblad heterogene watergang'!$N$10,IF(A359&lt;='Invoerblad heterogene watergang'!$H$11,'Invoerblad heterogene watergang'!$N$11,IF(A359&lt;='Invoerblad heterogene watergang'!$H$12,'Invoerblad heterogene watergang'!$N$12,IF(A359&lt;='Invoerblad heterogene watergang'!$H$13,'Invoerblad heterogene watergang'!$N$13,IF(A359&lt;='Invoerblad heterogene watergang'!$H$14,'Invoerblad heterogene watergang'!$N$14,IF(A359&lt;='Invoerblad heterogene watergang'!$H$15,'Invoerblad heterogene watergang'!$N$15,IF(A359&lt;='Invoerblad heterogene watergang'!$H$16,'Invoerblad heterogene watergang'!$N$16,IF(A359&lt;='Invoerblad heterogene watergang'!$H$17,'Invoerblad heterogene watergang'!$N$17,""))))))))))</f>
        <v>0</v>
      </c>
      <c r="J359" s="23" t="str">
        <f>IF(A359&lt;='Invoerblad heterogene watergang'!$H$9,'Invoerblad heterogene watergang'!$O$9,IF(A359&lt;='Invoerblad heterogene watergang'!$H$10,'Invoerblad heterogene watergang'!$O$10,IF(A359&lt;='Invoerblad heterogene watergang'!$H$11,'Invoerblad heterogene watergang'!$O$11,IF(A359&lt;='Invoerblad heterogene watergang'!$H$12,'Invoerblad heterogene watergang'!$O$12,IF(A359&lt;='Invoerblad heterogene watergang'!$H$13,'Invoerblad heterogene watergang'!$O$13,IF(A359&lt;='Invoerblad heterogene watergang'!$H$14,'Invoerblad heterogene watergang'!$O$14,IF(A359&lt;='Invoerblad heterogene watergang'!$H$15,'Invoerblad heterogene watergang'!$O$15,IF(A359&lt;='Invoerblad heterogene watergang'!$H$16,'Invoerblad heterogene watergang'!$O$16,IF(A359&lt;='Invoerblad heterogene watergang'!$H$17,'Invoerblad heterogene watergang'!$O$17,"")))))))))</f>
        <v>Nee</v>
      </c>
      <c r="K359" s="23">
        <f>(IF(A359&lt;='Invoerblad heterogene watergang'!$H$9,'Invoerblad heterogene watergang'!$L$9,IF(A359&lt;='Invoerblad heterogene watergang'!$H$10,'Invoerblad heterogene watergang'!$L$10,IF(A359&lt;='Invoerblad heterogene watergang'!$H$11,'Invoerblad heterogene watergang'!$L$11,IF(A359&lt;='Invoerblad heterogene watergang'!$H$12,'Invoerblad heterogene watergang'!$L$12,IF(A359&lt;='Invoerblad heterogene watergang'!$H$13,'Invoerblad heterogene watergang'!$L$13,IF(A359&lt;='Invoerblad heterogene watergang'!$H$14,'Invoerblad heterogene watergang'!$L$14,IF(A359&lt;='Invoerblad heterogene watergang'!$H$15,'Invoerblad heterogene watergang'!$L$15,IF(A359&lt;='Invoerblad heterogene watergang'!$H$16,'Invoerblad heterogene watergang'!$L$16,IF(A359&lt;='Invoerblad heterogene watergang'!$H$17,'Invoerblad heterogene watergang'!$L$17,""))))))))))</f>
        <v>50</v>
      </c>
      <c r="L359" s="23" t="str">
        <f>(IF(A359&lt;='Invoerblad heterogene watergang'!$H$9,'Invoerblad heterogene watergang'!$M$9,IF(A359&lt;='Invoerblad heterogene watergang'!$H$10,'Invoerblad heterogene watergang'!$M$10,IF(A359&lt;='Invoerblad heterogene watergang'!$H$11,'Invoerblad heterogene watergang'!$M$11,IF(A359&lt;='Invoerblad heterogene watergang'!$H$12,'Invoerblad heterogene watergang'!$M$12,IF(A359&lt;='Invoerblad heterogene watergang'!$H$13,'Invoerblad heterogene watergang'!$M$13,IF(A359&lt;='Invoerblad heterogene watergang'!$H$14,'Invoerblad heterogene watergang'!$M$14,IF(A359&lt;='Invoerblad heterogene watergang'!$H$15,'Invoerblad heterogene watergang'!$M$15,IF(A359&lt;='Invoerblad heterogene watergang'!$H$16,'Invoerblad heterogene watergang'!$M$16,IF(A359&lt;='Invoerblad heterogene watergang'!$H$17,'Invoerblad heterogene watergang'!$M$17,""))))))))))</f>
        <v>Begroeiing volgt bodemverloop</v>
      </c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67"/>
      <c r="AD359" s="23"/>
      <c r="AE359" s="23"/>
    </row>
    <row r="360" spans="1:31" s="103" customFormat="1" x14ac:dyDescent="0.35">
      <c r="A360" s="24">
        <f>IF(A359="","",IF((A359+1)&gt;MAX('Invoerblad heterogene watergang'!$H$9:$H$17),"",'Uitgebreide invoer'!A359+(MAX('Invoerblad heterogene watergang'!$H$9:$H$17)/1000)))</f>
        <v>249.1999999999984</v>
      </c>
      <c r="B360" s="23">
        <f>IF(A360&lt;='Invoerblad heterogene watergang'!$H$9,'Invoerblad heterogene watergang'!$J$9,IF(A360&lt;='Invoerblad heterogene watergang'!$H$10,'Invoerblad heterogene watergang'!$J$10,IF(A360&lt;='Invoerblad heterogene watergang'!$H$11,'Invoerblad heterogene watergang'!$J$11,IF(A360&lt;='Invoerblad heterogene watergang'!$H$12,'Invoerblad heterogene watergang'!$J$12,IF(A360&lt;='Invoerblad heterogene watergang'!$H$13,'Invoerblad heterogene watergang'!$J$13,IF(A360&lt;='Invoerblad heterogene watergang'!$H$14,'Invoerblad heterogene watergang'!$J$14,IF(A360&lt;='Invoerblad heterogene watergang'!$H$15,'Invoerblad heterogene watergang'!$J$15,IF(A360&lt;='Invoerblad heterogene watergang'!$H$16,'Invoerblad heterogene watergang'!$J$16,IF(A360&lt;='Invoerblad heterogene watergang'!$H$17,'Invoerblad heterogene watergang'!$J$17,"")))))))))</f>
        <v>0.2</v>
      </c>
      <c r="C360" s="23" t="str">
        <f>IF(A360&lt;='Invoerblad heterogene watergang'!$H$9,'Invoerblad heterogene watergang'!$K$9,IF(A360&lt;='Invoerblad heterogene watergang'!$H$10,'Invoerblad heterogene watergang'!$K$10,IF(A360&lt;='Invoerblad heterogene watergang'!$H$11,'Invoerblad heterogene watergang'!$K$11,IF(A360&lt;='Invoerblad heterogene watergang'!$H$12,'Invoerblad heterogene watergang'!$K$12,IF(A360&lt;='Invoerblad heterogene watergang'!$H$13,'Invoerblad heterogene watergang'!$K$13,IF(A360&lt;='Invoerblad heterogene watergang'!$H$14,'Invoerblad heterogene watergang'!$K$14,IF(A360&lt;='Invoerblad heterogene watergang'!$H$15,'Invoerblad heterogene watergang'!$K$15,IF(A360&lt;='Invoerblad heterogene watergang'!$H$16,'Invoerblad heterogene watergang'!$K$16,IF(A360&lt;='Invoerblad heterogene watergang'!$H$17,'Invoerblad heterogene watergang'!$K$17,"")))))))))</f>
        <v>100 - Riet</v>
      </c>
      <c r="D360" s="23">
        <f t="shared" si="5"/>
        <v>100</v>
      </c>
      <c r="E360" s="23">
        <f>'Invoerblad heterogene watergang'!$F$9</f>
        <v>1.5</v>
      </c>
      <c r="F360" s="23">
        <f>'Invoerblad heterogene watergang'!$E$9</f>
        <v>1.2</v>
      </c>
      <c r="G360" s="23">
        <f>'Invoerblad heterogene watergang'!$B$9</f>
        <v>1.2</v>
      </c>
      <c r="H360" s="23">
        <f>'Invoerblad heterogene watergang'!$C$9</f>
        <v>1</v>
      </c>
      <c r="I360" s="23">
        <f>IF(B360="","",IF(A360&lt;='Invoerblad heterogene watergang'!$H$9,'Invoerblad heterogene watergang'!$N$9,IF(A360&lt;='Invoerblad heterogene watergang'!$H$10,'Invoerblad heterogene watergang'!$N$10,IF(A360&lt;='Invoerblad heterogene watergang'!$H$11,'Invoerblad heterogene watergang'!$N$11,IF(A360&lt;='Invoerblad heterogene watergang'!$H$12,'Invoerblad heterogene watergang'!$N$12,IF(A360&lt;='Invoerblad heterogene watergang'!$H$13,'Invoerblad heterogene watergang'!$N$13,IF(A360&lt;='Invoerblad heterogene watergang'!$H$14,'Invoerblad heterogene watergang'!$N$14,IF(A360&lt;='Invoerblad heterogene watergang'!$H$15,'Invoerblad heterogene watergang'!$N$15,IF(A360&lt;='Invoerblad heterogene watergang'!$H$16,'Invoerblad heterogene watergang'!$N$16,IF(A360&lt;='Invoerblad heterogene watergang'!$H$17,'Invoerblad heterogene watergang'!$N$17,""))))))))))</f>
        <v>0</v>
      </c>
      <c r="J360" s="23" t="str">
        <f>IF(A360&lt;='Invoerblad heterogene watergang'!$H$9,'Invoerblad heterogene watergang'!$O$9,IF(A360&lt;='Invoerblad heterogene watergang'!$H$10,'Invoerblad heterogene watergang'!$O$10,IF(A360&lt;='Invoerblad heterogene watergang'!$H$11,'Invoerblad heterogene watergang'!$O$11,IF(A360&lt;='Invoerblad heterogene watergang'!$H$12,'Invoerblad heterogene watergang'!$O$12,IF(A360&lt;='Invoerblad heterogene watergang'!$H$13,'Invoerblad heterogene watergang'!$O$13,IF(A360&lt;='Invoerblad heterogene watergang'!$H$14,'Invoerblad heterogene watergang'!$O$14,IF(A360&lt;='Invoerblad heterogene watergang'!$H$15,'Invoerblad heterogene watergang'!$O$15,IF(A360&lt;='Invoerblad heterogene watergang'!$H$16,'Invoerblad heterogene watergang'!$O$16,IF(A360&lt;='Invoerblad heterogene watergang'!$H$17,'Invoerblad heterogene watergang'!$O$17,"")))))))))</f>
        <v>Nee</v>
      </c>
      <c r="K360" s="23">
        <f>(IF(A360&lt;='Invoerblad heterogene watergang'!$H$9,'Invoerblad heterogene watergang'!$L$9,IF(A360&lt;='Invoerblad heterogene watergang'!$H$10,'Invoerblad heterogene watergang'!$L$10,IF(A360&lt;='Invoerblad heterogene watergang'!$H$11,'Invoerblad heterogene watergang'!$L$11,IF(A360&lt;='Invoerblad heterogene watergang'!$H$12,'Invoerblad heterogene watergang'!$L$12,IF(A360&lt;='Invoerblad heterogene watergang'!$H$13,'Invoerblad heterogene watergang'!$L$13,IF(A360&lt;='Invoerblad heterogene watergang'!$H$14,'Invoerblad heterogene watergang'!$L$14,IF(A360&lt;='Invoerblad heterogene watergang'!$H$15,'Invoerblad heterogene watergang'!$L$15,IF(A360&lt;='Invoerblad heterogene watergang'!$H$16,'Invoerblad heterogene watergang'!$L$16,IF(A360&lt;='Invoerblad heterogene watergang'!$H$17,'Invoerblad heterogene watergang'!$L$17,""))))))))))</f>
        <v>50</v>
      </c>
      <c r="L360" s="23" t="str">
        <f>(IF(A360&lt;='Invoerblad heterogene watergang'!$H$9,'Invoerblad heterogene watergang'!$M$9,IF(A360&lt;='Invoerblad heterogene watergang'!$H$10,'Invoerblad heterogene watergang'!$M$10,IF(A360&lt;='Invoerblad heterogene watergang'!$H$11,'Invoerblad heterogene watergang'!$M$11,IF(A360&lt;='Invoerblad heterogene watergang'!$H$12,'Invoerblad heterogene watergang'!$M$12,IF(A360&lt;='Invoerblad heterogene watergang'!$H$13,'Invoerblad heterogene watergang'!$M$13,IF(A360&lt;='Invoerblad heterogene watergang'!$H$14,'Invoerblad heterogene watergang'!$M$14,IF(A360&lt;='Invoerblad heterogene watergang'!$H$15,'Invoerblad heterogene watergang'!$M$15,IF(A360&lt;='Invoerblad heterogene watergang'!$H$16,'Invoerblad heterogene watergang'!$M$16,IF(A360&lt;='Invoerblad heterogene watergang'!$H$17,'Invoerblad heterogene watergang'!$M$17,""))))))))))</f>
        <v>Begroeiing volgt bodemverloop</v>
      </c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67"/>
      <c r="AD360" s="23"/>
      <c r="AE360" s="23"/>
    </row>
    <row r="361" spans="1:31" s="103" customFormat="1" x14ac:dyDescent="0.35">
      <c r="A361" s="24">
        <f>IF(A360="","",IF((A360+1)&gt;MAX('Invoerblad heterogene watergang'!$H$9:$H$17),"",'Uitgebreide invoer'!A360+(MAX('Invoerblad heterogene watergang'!$H$9:$H$17)/1000)))</f>
        <v>249.89999999999839</v>
      </c>
      <c r="B361" s="23">
        <f>IF(A361&lt;='Invoerblad heterogene watergang'!$H$9,'Invoerblad heterogene watergang'!$J$9,IF(A361&lt;='Invoerblad heterogene watergang'!$H$10,'Invoerblad heterogene watergang'!$J$10,IF(A361&lt;='Invoerblad heterogene watergang'!$H$11,'Invoerblad heterogene watergang'!$J$11,IF(A361&lt;='Invoerblad heterogene watergang'!$H$12,'Invoerblad heterogene watergang'!$J$12,IF(A361&lt;='Invoerblad heterogene watergang'!$H$13,'Invoerblad heterogene watergang'!$J$13,IF(A361&lt;='Invoerblad heterogene watergang'!$H$14,'Invoerblad heterogene watergang'!$J$14,IF(A361&lt;='Invoerblad heterogene watergang'!$H$15,'Invoerblad heterogene watergang'!$J$15,IF(A361&lt;='Invoerblad heterogene watergang'!$H$16,'Invoerblad heterogene watergang'!$J$16,IF(A361&lt;='Invoerblad heterogene watergang'!$H$17,'Invoerblad heterogene watergang'!$J$17,"")))))))))</f>
        <v>0.2</v>
      </c>
      <c r="C361" s="23" t="str">
        <f>IF(A361&lt;='Invoerblad heterogene watergang'!$H$9,'Invoerblad heterogene watergang'!$K$9,IF(A361&lt;='Invoerblad heterogene watergang'!$H$10,'Invoerblad heterogene watergang'!$K$10,IF(A361&lt;='Invoerblad heterogene watergang'!$H$11,'Invoerblad heterogene watergang'!$K$11,IF(A361&lt;='Invoerblad heterogene watergang'!$H$12,'Invoerblad heterogene watergang'!$K$12,IF(A361&lt;='Invoerblad heterogene watergang'!$H$13,'Invoerblad heterogene watergang'!$K$13,IF(A361&lt;='Invoerblad heterogene watergang'!$H$14,'Invoerblad heterogene watergang'!$K$14,IF(A361&lt;='Invoerblad heterogene watergang'!$H$15,'Invoerblad heterogene watergang'!$K$15,IF(A361&lt;='Invoerblad heterogene watergang'!$H$16,'Invoerblad heterogene watergang'!$K$16,IF(A361&lt;='Invoerblad heterogene watergang'!$H$17,'Invoerblad heterogene watergang'!$K$17,"")))))))))</f>
        <v>100 - Riet</v>
      </c>
      <c r="D361" s="23">
        <f t="shared" si="5"/>
        <v>100</v>
      </c>
      <c r="E361" s="23">
        <f>'Invoerblad heterogene watergang'!$F$9</f>
        <v>1.5</v>
      </c>
      <c r="F361" s="23">
        <f>'Invoerblad heterogene watergang'!$E$9</f>
        <v>1.2</v>
      </c>
      <c r="G361" s="23">
        <f>'Invoerblad heterogene watergang'!$B$9</f>
        <v>1.2</v>
      </c>
      <c r="H361" s="23">
        <f>'Invoerblad heterogene watergang'!$C$9</f>
        <v>1</v>
      </c>
      <c r="I361" s="23">
        <f>IF(B361="","",IF(A361&lt;='Invoerblad heterogene watergang'!$H$9,'Invoerblad heterogene watergang'!$N$9,IF(A361&lt;='Invoerblad heterogene watergang'!$H$10,'Invoerblad heterogene watergang'!$N$10,IF(A361&lt;='Invoerblad heterogene watergang'!$H$11,'Invoerblad heterogene watergang'!$N$11,IF(A361&lt;='Invoerblad heterogene watergang'!$H$12,'Invoerblad heterogene watergang'!$N$12,IF(A361&lt;='Invoerblad heterogene watergang'!$H$13,'Invoerblad heterogene watergang'!$N$13,IF(A361&lt;='Invoerblad heterogene watergang'!$H$14,'Invoerblad heterogene watergang'!$N$14,IF(A361&lt;='Invoerblad heterogene watergang'!$H$15,'Invoerblad heterogene watergang'!$N$15,IF(A361&lt;='Invoerblad heterogene watergang'!$H$16,'Invoerblad heterogene watergang'!$N$16,IF(A361&lt;='Invoerblad heterogene watergang'!$H$17,'Invoerblad heterogene watergang'!$N$17,""))))))))))</f>
        <v>0</v>
      </c>
      <c r="J361" s="23" t="str">
        <f>IF(A361&lt;='Invoerblad heterogene watergang'!$H$9,'Invoerblad heterogene watergang'!$O$9,IF(A361&lt;='Invoerblad heterogene watergang'!$H$10,'Invoerblad heterogene watergang'!$O$10,IF(A361&lt;='Invoerblad heterogene watergang'!$H$11,'Invoerblad heterogene watergang'!$O$11,IF(A361&lt;='Invoerblad heterogene watergang'!$H$12,'Invoerblad heterogene watergang'!$O$12,IF(A361&lt;='Invoerblad heterogene watergang'!$H$13,'Invoerblad heterogene watergang'!$O$13,IF(A361&lt;='Invoerblad heterogene watergang'!$H$14,'Invoerblad heterogene watergang'!$O$14,IF(A361&lt;='Invoerblad heterogene watergang'!$H$15,'Invoerblad heterogene watergang'!$O$15,IF(A361&lt;='Invoerblad heterogene watergang'!$H$16,'Invoerblad heterogene watergang'!$O$16,IF(A361&lt;='Invoerblad heterogene watergang'!$H$17,'Invoerblad heterogene watergang'!$O$17,"")))))))))</f>
        <v>Nee</v>
      </c>
      <c r="K361" s="23">
        <f>(IF(A361&lt;='Invoerblad heterogene watergang'!$H$9,'Invoerblad heterogene watergang'!$L$9,IF(A361&lt;='Invoerblad heterogene watergang'!$H$10,'Invoerblad heterogene watergang'!$L$10,IF(A361&lt;='Invoerblad heterogene watergang'!$H$11,'Invoerblad heterogene watergang'!$L$11,IF(A361&lt;='Invoerblad heterogene watergang'!$H$12,'Invoerblad heterogene watergang'!$L$12,IF(A361&lt;='Invoerblad heterogene watergang'!$H$13,'Invoerblad heterogene watergang'!$L$13,IF(A361&lt;='Invoerblad heterogene watergang'!$H$14,'Invoerblad heterogene watergang'!$L$14,IF(A361&lt;='Invoerblad heterogene watergang'!$H$15,'Invoerblad heterogene watergang'!$L$15,IF(A361&lt;='Invoerblad heterogene watergang'!$H$16,'Invoerblad heterogene watergang'!$L$16,IF(A361&lt;='Invoerblad heterogene watergang'!$H$17,'Invoerblad heterogene watergang'!$L$17,""))))))))))</f>
        <v>50</v>
      </c>
      <c r="L361" s="23" t="str">
        <f>(IF(A361&lt;='Invoerblad heterogene watergang'!$H$9,'Invoerblad heterogene watergang'!$M$9,IF(A361&lt;='Invoerblad heterogene watergang'!$H$10,'Invoerblad heterogene watergang'!$M$10,IF(A361&lt;='Invoerblad heterogene watergang'!$H$11,'Invoerblad heterogene watergang'!$M$11,IF(A361&lt;='Invoerblad heterogene watergang'!$H$12,'Invoerblad heterogene watergang'!$M$12,IF(A361&lt;='Invoerblad heterogene watergang'!$H$13,'Invoerblad heterogene watergang'!$M$13,IF(A361&lt;='Invoerblad heterogene watergang'!$H$14,'Invoerblad heterogene watergang'!$M$14,IF(A361&lt;='Invoerblad heterogene watergang'!$H$15,'Invoerblad heterogene watergang'!$M$15,IF(A361&lt;='Invoerblad heterogene watergang'!$H$16,'Invoerblad heterogene watergang'!$M$16,IF(A361&lt;='Invoerblad heterogene watergang'!$H$17,'Invoerblad heterogene watergang'!$M$17,""))))))))))</f>
        <v>Begroeiing volgt bodemverloop</v>
      </c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67"/>
      <c r="AD361" s="23"/>
      <c r="AE361" s="23"/>
    </row>
    <row r="362" spans="1:31" s="103" customFormat="1" x14ac:dyDescent="0.35">
      <c r="A362" s="24">
        <f>IF(A361="","",IF((A361+1)&gt;MAX('Invoerblad heterogene watergang'!$H$9:$H$17),"",'Uitgebreide invoer'!A361+(MAX('Invoerblad heterogene watergang'!$H$9:$H$17)/1000)))</f>
        <v>250.59999999999837</v>
      </c>
      <c r="B362" s="23">
        <f>IF(A362&lt;='Invoerblad heterogene watergang'!$H$9,'Invoerblad heterogene watergang'!$J$9,IF(A362&lt;='Invoerblad heterogene watergang'!$H$10,'Invoerblad heterogene watergang'!$J$10,IF(A362&lt;='Invoerblad heterogene watergang'!$H$11,'Invoerblad heterogene watergang'!$J$11,IF(A362&lt;='Invoerblad heterogene watergang'!$H$12,'Invoerblad heterogene watergang'!$J$12,IF(A362&lt;='Invoerblad heterogene watergang'!$H$13,'Invoerblad heterogene watergang'!$J$13,IF(A362&lt;='Invoerblad heterogene watergang'!$H$14,'Invoerblad heterogene watergang'!$J$14,IF(A362&lt;='Invoerblad heterogene watergang'!$H$15,'Invoerblad heterogene watergang'!$J$15,IF(A362&lt;='Invoerblad heterogene watergang'!$H$16,'Invoerblad heterogene watergang'!$J$16,IF(A362&lt;='Invoerblad heterogene watergang'!$H$17,'Invoerblad heterogene watergang'!$J$17,"")))))))))</f>
        <v>0.2</v>
      </c>
      <c r="C362" s="23" t="str">
        <f>IF(A362&lt;='Invoerblad heterogene watergang'!$H$9,'Invoerblad heterogene watergang'!$K$9,IF(A362&lt;='Invoerblad heterogene watergang'!$H$10,'Invoerblad heterogene watergang'!$K$10,IF(A362&lt;='Invoerblad heterogene watergang'!$H$11,'Invoerblad heterogene watergang'!$K$11,IF(A362&lt;='Invoerblad heterogene watergang'!$H$12,'Invoerblad heterogene watergang'!$K$12,IF(A362&lt;='Invoerblad heterogene watergang'!$H$13,'Invoerblad heterogene watergang'!$K$13,IF(A362&lt;='Invoerblad heterogene watergang'!$H$14,'Invoerblad heterogene watergang'!$K$14,IF(A362&lt;='Invoerblad heterogene watergang'!$H$15,'Invoerblad heterogene watergang'!$K$15,IF(A362&lt;='Invoerblad heterogene watergang'!$H$16,'Invoerblad heterogene watergang'!$K$16,IF(A362&lt;='Invoerblad heterogene watergang'!$H$17,'Invoerblad heterogene watergang'!$K$17,"")))))))))</f>
        <v>100 - Riet</v>
      </c>
      <c r="D362" s="23">
        <f t="shared" si="5"/>
        <v>100</v>
      </c>
      <c r="E362" s="23">
        <f>'Invoerblad heterogene watergang'!$F$9</f>
        <v>1.5</v>
      </c>
      <c r="F362" s="23">
        <f>'Invoerblad heterogene watergang'!$E$9</f>
        <v>1.2</v>
      </c>
      <c r="G362" s="23">
        <f>'Invoerblad heterogene watergang'!$B$9</f>
        <v>1.2</v>
      </c>
      <c r="H362" s="23">
        <f>'Invoerblad heterogene watergang'!$C$9</f>
        <v>1</v>
      </c>
      <c r="I362" s="23">
        <f>IF(B362="","",IF(A362&lt;='Invoerblad heterogene watergang'!$H$9,'Invoerblad heterogene watergang'!$N$9,IF(A362&lt;='Invoerblad heterogene watergang'!$H$10,'Invoerblad heterogene watergang'!$N$10,IF(A362&lt;='Invoerblad heterogene watergang'!$H$11,'Invoerblad heterogene watergang'!$N$11,IF(A362&lt;='Invoerblad heterogene watergang'!$H$12,'Invoerblad heterogene watergang'!$N$12,IF(A362&lt;='Invoerblad heterogene watergang'!$H$13,'Invoerblad heterogene watergang'!$N$13,IF(A362&lt;='Invoerblad heterogene watergang'!$H$14,'Invoerblad heterogene watergang'!$N$14,IF(A362&lt;='Invoerblad heterogene watergang'!$H$15,'Invoerblad heterogene watergang'!$N$15,IF(A362&lt;='Invoerblad heterogene watergang'!$H$16,'Invoerblad heterogene watergang'!$N$16,IF(A362&lt;='Invoerblad heterogene watergang'!$H$17,'Invoerblad heterogene watergang'!$N$17,""))))))))))</f>
        <v>0</v>
      </c>
      <c r="J362" s="23" t="str">
        <f>IF(A362&lt;='Invoerblad heterogene watergang'!$H$9,'Invoerblad heterogene watergang'!$O$9,IF(A362&lt;='Invoerblad heterogene watergang'!$H$10,'Invoerblad heterogene watergang'!$O$10,IF(A362&lt;='Invoerblad heterogene watergang'!$H$11,'Invoerblad heterogene watergang'!$O$11,IF(A362&lt;='Invoerblad heterogene watergang'!$H$12,'Invoerblad heterogene watergang'!$O$12,IF(A362&lt;='Invoerblad heterogene watergang'!$H$13,'Invoerblad heterogene watergang'!$O$13,IF(A362&lt;='Invoerblad heterogene watergang'!$H$14,'Invoerblad heterogene watergang'!$O$14,IF(A362&lt;='Invoerblad heterogene watergang'!$H$15,'Invoerblad heterogene watergang'!$O$15,IF(A362&lt;='Invoerblad heterogene watergang'!$H$16,'Invoerblad heterogene watergang'!$O$16,IF(A362&lt;='Invoerblad heterogene watergang'!$H$17,'Invoerblad heterogene watergang'!$O$17,"")))))))))</f>
        <v>Nee</v>
      </c>
      <c r="K362" s="23">
        <f>(IF(A362&lt;='Invoerblad heterogene watergang'!$H$9,'Invoerblad heterogene watergang'!$L$9,IF(A362&lt;='Invoerblad heterogene watergang'!$H$10,'Invoerblad heterogene watergang'!$L$10,IF(A362&lt;='Invoerblad heterogene watergang'!$H$11,'Invoerblad heterogene watergang'!$L$11,IF(A362&lt;='Invoerblad heterogene watergang'!$H$12,'Invoerblad heterogene watergang'!$L$12,IF(A362&lt;='Invoerblad heterogene watergang'!$H$13,'Invoerblad heterogene watergang'!$L$13,IF(A362&lt;='Invoerblad heterogene watergang'!$H$14,'Invoerblad heterogene watergang'!$L$14,IF(A362&lt;='Invoerblad heterogene watergang'!$H$15,'Invoerblad heterogene watergang'!$L$15,IF(A362&lt;='Invoerblad heterogene watergang'!$H$16,'Invoerblad heterogene watergang'!$L$16,IF(A362&lt;='Invoerblad heterogene watergang'!$H$17,'Invoerblad heterogene watergang'!$L$17,""))))))))))</f>
        <v>50</v>
      </c>
      <c r="L362" s="23" t="str">
        <f>(IF(A362&lt;='Invoerblad heterogene watergang'!$H$9,'Invoerblad heterogene watergang'!$M$9,IF(A362&lt;='Invoerblad heterogene watergang'!$H$10,'Invoerblad heterogene watergang'!$M$10,IF(A362&lt;='Invoerblad heterogene watergang'!$H$11,'Invoerblad heterogene watergang'!$M$11,IF(A362&lt;='Invoerblad heterogene watergang'!$H$12,'Invoerblad heterogene watergang'!$M$12,IF(A362&lt;='Invoerblad heterogene watergang'!$H$13,'Invoerblad heterogene watergang'!$M$13,IF(A362&lt;='Invoerblad heterogene watergang'!$H$14,'Invoerblad heterogene watergang'!$M$14,IF(A362&lt;='Invoerblad heterogene watergang'!$H$15,'Invoerblad heterogene watergang'!$M$15,IF(A362&lt;='Invoerblad heterogene watergang'!$H$16,'Invoerblad heterogene watergang'!$M$16,IF(A362&lt;='Invoerblad heterogene watergang'!$H$17,'Invoerblad heterogene watergang'!$M$17,""))))))))))</f>
        <v>Begroeiing volgt bodemverloop</v>
      </c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67"/>
      <c r="AD362" s="23"/>
      <c r="AE362" s="23"/>
    </row>
    <row r="363" spans="1:31" s="103" customFormat="1" x14ac:dyDescent="0.35">
      <c r="A363" s="24">
        <f>IF(A362="","",IF((A362+1)&gt;MAX('Invoerblad heterogene watergang'!$H$9:$H$17),"",'Uitgebreide invoer'!A362+(MAX('Invoerblad heterogene watergang'!$H$9:$H$17)/1000)))</f>
        <v>251.29999999999836</v>
      </c>
      <c r="B363" s="23">
        <f>IF(A363&lt;='Invoerblad heterogene watergang'!$H$9,'Invoerblad heterogene watergang'!$J$9,IF(A363&lt;='Invoerblad heterogene watergang'!$H$10,'Invoerblad heterogene watergang'!$J$10,IF(A363&lt;='Invoerblad heterogene watergang'!$H$11,'Invoerblad heterogene watergang'!$J$11,IF(A363&lt;='Invoerblad heterogene watergang'!$H$12,'Invoerblad heterogene watergang'!$J$12,IF(A363&lt;='Invoerblad heterogene watergang'!$H$13,'Invoerblad heterogene watergang'!$J$13,IF(A363&lt;='Invoerblad heterogene watergang'!$H$14,'Invoerblad heterogene watergang'!$J$14,IF(A363&lt;='Invoerblad heterogene watergang'!$H$15,'Invoerblad heterogene watergang'!$J$15,IF(A363&lt;='Invoerblad heterogene watergang'!$H$16,'Invoerblad heterogene watergang'!$J$16,IF(A363&lt;='Invoerblad heterogene watergang'!$H$17,'Invoerblad heterogene watergang'!$J$17,"")))))))))</f>
        <v>0.2</v>
      </c>
      <c r="C363" s="23" t="str">
        <f>IF(A363&lt;='Invoerblad heterogene watergang'!$H$9,'Invoerblad heterogene watergang'!$K$9,IF(A363&lt;='Invoerblad heterogene watergang'!$H$10,'Invoerblad heterogene watergang'!$K$10,IF(A363&lt;='Invoerblad heterogene watergang'!$H$11,'Invoerblad heterogene watergang'!$K$11,IF(A363&lt;='Invoerblad heterogene watergang'!$H$12,'Invoerblad heterogene watergang'!$K$12,IF(A363&lt;='Invoerblad heterogene watergang'!$H$13,'Invoerblad heterogene watergang'!$K$13,IF(A363&lt;='Invoerblad heterogene watergang'!$H$14,'Invoerblad heterogene watergang'!$K$14,IF(A363&lt;='Invoerblad heterogene watergang'!$H$15,'Invoerblad heterogene watergang'!$K$15,IF(A363&lt;='Invoerblad heterogene watergang'!$H$16,'Invoerblad heterogene watergang'!$K$16,IF(A363&lt;='Invoerblad heterogene watergang'!$H$17,'Invoerblad heterogene watergang'!$K$17,"")))))))))</f>
        <v>100 - Riet</v>
      </c>
      <c r="D363" s="23">
        <f t="shared" si="5"/>
        <v>100</v>
      </c>
      <c r="E363" s="23">
        <f>'Invoerblad heterogene watergang'!$F$9</f>
        <v>1.5</v>
      </c>
      <c r="F363" s="23">
        <f>'Invoerblad heterogene watergang'!$E$9</f>
        <v>1.2</v>
      </c>
      <c r="G363" s="23">
        <f>'Invoerblad heterogene watergang'!$B$9</f>
        <v>1.2</v>
      </c>
      <c r="H363" s="23">
        <f>'Invoerblad heterogene watergang'!$C$9</f>
        <v>1</v>
      </c>
      <c r="I363" s="23">
        <f>IF(B363="","",IF(A363&lt;='Invoerblad heterogene watergang'!$H$9,'Invoerblad heterogene watergang'!$N$9,IF(A363&lt;='Invoerblad heterogene watergang'!$H$10,'Invoerblad heterogene watergang'!$N$10,IF(A363&lt;='Invoerblad heterogene watergang'!$H$11,'Invoerblad heterogene watergang'!$N$11,IF(A363&lt;='Invoerblad heterogene watergang'!$H$12,'Invoerblad heterogene watergang'!$N$12,IF(A363&lt;='Invoerblad heterogene watergang'!$H$13,'Invoerblad heterogene watergang'!$N$13,IF(A363&lt;='Invoerblad heterogene watergang'!$H$14,'Invoerblad heterogene watergang'!$N$14,IF(A363&lt;='Invoerblad heterogene watergang'!$H$15,'Invoerblad heterogene watergang'!$N$15,IF(A363&lt;='Invoerblad heterogene watergang'!$H$16,'Invoerblad heterogene watergang'!$N$16,IF(A363&lt;='Invoerblad heterogene watergang'!$H$17,'Invoerblad heterogene watergang'!$N$17,""))))))))))</f>
        <v>0</v>
      </c>
      <c r="J363" s="23" t="str">
        <f>IF(A363&lt;='Invoerblad heterogene watergang'!$H$9,'Invoerblad heterogene watergang'!$O$9,IF(A363&lt;='Invoerblad heterogene watergang'!$H$10,'Invoerblad heterogene watergang'!$O$10,IF(A363&lt;='Invoerblad heterogene watergang'!$H$11,'Invoerblad heterogene watergang'!$O$11,IF(A363&lt;='Invoerblad heterogene watergang'!$H$12,'Invoerblad heterogene watergang'!$O$12,IF(A363&lt;='Invoerblad heterogene watergang'!$H$13,'Invoerblad heterogene watergang'!$O$13,IF(A363&lt;='Invoerblad heterogene watergang'!$H$14,'Invoerblad heterogene watergang'!$O$14,IF(A363&lt;='Invoerblad heterogene watergang'!$H$15,'Invoerblad heterogene watergang'!$O$15,IF(A363&lt;='Invoerblad heterogene watergang'!$H$16,'Invoerblad heterogene watergang'!$O$16,IF(A363&lt;='Invoerblad heterogene watergang'!$H$17,'Invoerblad heterogene watergang'!$O$17,"")))))))))</f>
        <v>Nee</v>
      </c>
      <c r="K363" s="23">
        <f>(IF(A363&lt;='Invoerblad heterogene watergang'!$H$9,'Invoerblad heterogene watergang'!$L$9,IF(A363&lt;='Invoerblad heterogene watergang'!$H$10,'Invoerblad heterogene watergang'!$L$10,IF(A363&lt;='Invoerblad heterogene watergang'!$H$11,'Invoerblad heterogene watergang'!$L$11,IF(A363&lt;='Invoerblad heterogene watergang'!$H$12,'Invoerblad heterogene watergang'!$L$12,IF(A363&lt;='Invoerblad heterogene watergang'!$H$13,'Invoerblad heterogene watergang'!$L$13,IF(A363&lt;='Invoerblad heterogene watergang'!$H$14,'Invoerblad heterogene watergang'!$L$14,IF(A363&lt;='Invoerblad heterogene watergang'!$H$15,'Invoerblad heterogene watergang'!$L$15,IF(A363&lt;='Invoerblad heterogene watergang'!$H$16,'Invoerblad heterogene watergang'!$L$16,IF(A363&lt;='Invoerblad heterogene watergang'!$H$17,'Invoerblad heterogene watergang'!$L$17,""))))))))))</f>
        <v>50</v>
      </c>
      <c r="L363" s="23" t="str">
        <f>(IF(A363&lt;='Invoerblad heterogene watergang'!$H$9,'Invoerblad heterogene watergang'!$M$9,IF(A363&lt;='Invoerblad heterogene watergang'!$H$10,'Invoerblad heterogene watergang'!$M$10,IF(A363&lt;='Invoerblad heterogene watergang'!$H$11,'Invoerblad heterogene watergang'!$M$11,IF(A363&lt;='Invoerblad heterogene watergang'!$H$12,'Invoerblad heterogene watergang'!$M$12,IF(A363&lt;='Invoerblad heterogene watergang'!$H$13,'Invoerblad heterogene watergang'!$M$13,IF(A363&lt;='Invoerblad heterogene watergang'!$H$14,'Invoerblad heterogene watergang'!$M$14,IF(A363&lt;='Invoerblad heterogene watergang'!$H$15,'Invoerblad heterogene watergang'!$M$15,IF(A363&lt;='Invoerblad heterogene watergang'!$H$16,'Invoerblad heterogene watergang'!$M$16,IF(A363&lt;='Invoerblad heterogene watergang'!$H$17,'Invoerblad heterogene watergang'!$M$17,""))))))))))</f>
        <v>Begroeiing volgt bodemverloop</v>
      </c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67"/>
      <c r="AD363" s="23"/>
      <c r="AE363" s="23"/>
    </row>
    <row r="364" spans="1:31" s="103" customFormat="1" x14ac:dyDescent="0.35">
      <c r="A364" s="24">
        <f>IF(A363="","",IF((A363+1)&gt;MAX('Invoerblad heterogene watergang'!$H$9:$H$17),"",'Uitgebreide invoer'!A363+(MAX('Invoerblad heterogene watergang'!$H$9:$H$17)/1000)))</f>
        <v>251.99999999999835</v>
      </c>
      <c r="B364" s="23">
        <f>IF(A364&lt;='Invoerblad heterogene watergang'!$H$9,'Invoerblad heterogene watergang'!$J$9,IF(A364&lt;='Invoerblad heterogene watergang'!$H$10,'Invoerblad heterogene watergang'!$J$10,IF(A364&lt;='Invoerblad heterogene watergang'!$H$11,'Invoerblad heterogene watergang'!$J$11,IF(A364&lt;='Invoerblad heterogene watergang'!$H$12,'Invoerblad heterogene watergang'!$J$12,IF(A364&lt;='Invoerblad heterogene watergang'!$H$13,'Invoerblad heterogene watergang'!$J$13,IF(A364&lt;='Invoerblad heterogene watergang'!$H$14,'Invoerblad heterogene watergang'!$J$14,IF(A364&lt;='Invoerblad heterogene watergang'!$H$15,'Invoerblad heterogene watergang'!$J$15,IF(A364&lt;='Invoerblad heterogene watergang'!$H$16,'Invoerblad heterogene watergang'!$J$16,IF(A364&lt;='Invoerblad heterogene watergang'!$H$17,'Invoerblad heterogene watergang'!$J$17,"")))))))))</f>
        <v>0.2</v>
      </c>
      <c r="C364" s="23" t="str">
        <f>IF(A364&lt;='Invoerblad heterogene watergang'!$H$9,'Invoerblad heterogene watergang'!$K$9,IF(A364&lt;='Invoerblad heterogene watergang'!$H$10,'Invoerblad heterogene watergang'!$K$10,IF(A364&lt;='Invoerblad heterogene watergang'!$H$11,'Invoerblad heterogene watergang'!$K$11,IF(A364&lt;='Invoerblad heterogene watergang'!$H$12,'Invoerblad heterogene watergang'!$K$12,IF(A364&lt;='Invoerblad heterogene watergang'!$H$13,'Invoerblad heterogene watergang'!$K$13,IF(A364&lt;='Invoerblad heterogene watergang'!$H$14,'Invoerblad heterogene watergang'!$K$14,IF(A364&lt;='Invoerblad heterogene watergang'!$H$15,'Invoerblad heterogene watergang'!$K$15,IF(A364&lt;='Invoerblad heterogene watergang'!$H$16,'Invoerblad heterogene watergang'!$K$16,IF(A364&lt;='Invoerblad heterogene watergang'!$H$17,'Invoerblad heterogene watergang'!$K$17,"")))))))))</f>
        <v>100 - Riet</v>
      </c>
      <c r="D364" s="23">
        <f t="shared" si="5"/>
        <v>100</v>
      </c>
      <c r="E364" s="23">
        <f>'Invoerblad heterogene watergang'!$F$9</f>
        <v>1.5</v>
      </c>
      <c r="F364" s="23">
        <f>'Invoerblad heterogene watergang'!$E$9</f>
        <v>1.2</v>
      </c>
      <c r="G364" s="23">
        <f>'Invoerblad heterogene watergang'!$B$9</f>
        <v>1.2</v>
      </c>
      <c r="H364" s="23">
        <f>'Invoerblad heterogene watergang'!$C$9</f>
        <v>1</v>
      </c>
      <c r="I364" s="23">
        <f>IF(B364="","",IF(A364&lt;='Invoerblad heterogene watergang'!$H$9,'Invoerblad heterogene watergang'!$N$9,IF(A364&lt;='Invoerblad heterogene watergang'!$H$10,'Invoerblad heterogene watergang'!$N$10,IF(A364&lt;='Invoerblad heterogene watergang'!$H$11,'Invoerblad heterogene watergang'!$N$11,IF(A364&lt;='Invoerblad heterogene watergang'!$H$12,'Invoerblad heterogene watergang'!$N$12,IF(A364&lt;='Invoerblad heterogene watergang'!$H$13,'Invoerblad heterogene watergang'!$N$13,IF(A364&lt;='Invoerblad heterogene watergang'!$H$14,'Invoerblad heterogene watergang'!$N$14,IF(A364&lt;='Invoerblad heterogene watergang'!$H$15,'Invoerblad heterogene watergang'!$N$15,IF(A364&lt;='Invoerblad heterogene watergang'!$H$16,'Invoerblad heterogene watergang'!$N$16,IF(A364&lt;='Invoerblad heterogene watergang'!$H$17,'Invoerblad heterogene watergang'!$N$17,""))))))))))</f>
        <v>0</v>
      </c>
      <c r="J364" s="23" t="str">
        <f>IF(A364&lt;='Invoerblad heterogene watergang'!$H$9,'Invoerblad heterogene watergang'!$O$9,IF(A364&lt;='Invoerblad heterogene watergang'!$H$10,'Invoerblad heterogene watergang'!$O$10,IF(A364&lt;='Invoerblad heterogene watergang'!$H$11,'Invoerblad heterogene watergang'!$O$11,IF(A364&lt;='Invoerblad heterogene watergang'!$H$12,'Invoerblad heterogene watergang'!$O$12,IF(A364&lt;='Invoerblad heterogene watergang'!$H$13,'Invoerblad heterogene watergang'!$O$13,IF(A364&lt;='Invoerblad heterogene watergang'!$H$14,'Invoerblad heterogene watergang'!$O$14,IF(A364&lt;='Invoerblad heterogene watergang'!$H$15,'Invoerblad heterogene watergang'!$O$15,IF(A364&lt;='Invoerblad heterogene watergang'!$H$16,'Invoerblad heterogene watergang'!$O$16,IF(A364&lt;='Invoerblad heterogene watergang'!$H$17,'Invoerblad heterogene watergang'!$O$17,"")))))))))</f>
        <v>Nee</v>
      </c>
      <c r="K364" s="23">
        <f>(IF(A364&lt;='Invoerblad heterogene watergang'!$H$9,'Invoerblad heterogene watergang'!$L$9,IF(A364&lt;='Invoerblad heterogene watergang'!$H$10,'Invoerblad heterogene watergang'!$L$10,IF(A364&lt;='Invoerblad heterogene watergang'!$H$11,'Invoerblad heterogene watergang'!$L$11,IF(A364&lt;='Invoerblad heterogene watergang'!$H$12,'Invoerblad heterogene watergang'!$L$12,IF(A364&lt;='Invoerblad heterogene watergang'!$H$13,'Invoerblad heterogene watergang'!$L$13,IF(A364&lt;='Invoerblad heterogene watergang'!$H$14,'Invoerblad heterogene watergang'!$L$14,IF(A364&lt;='Invoerblad heterogene watergang'!$H$15,'Invoerblad heterogene watergang'!$L$15,IF(A364&lt;='Invoerblad heterogene watergang'!$H$16,'Invoerblad heterogene watergang'!$L$16,IF(A364&lt;='Invoerblad heterogene watergang'!$H$17,'Invoerblad heterogene watergang'!$L$17,""))))))))))</f>
        <v>50</v>
      </c>
      <c r="L364" s="23" t="str">
        <f>(IF(A364&lt;='Invoerblad heterogene watergang'!$H$9,'Invoerblad heterogene watergang'!$M$9,IF(A364&lt;='Invoerblad heterogene watergang'!$H$10,'Invoerblad heterogene watergang'!$M$10,IF(A364&lt;='Invoerblad heterogene watergang'!$H$11,'Invoerblad heterogene watergang'!$M$11,IF(A364&lt;='Invoerblad heterogene watergang'!$H$12,'Invoerblad heterogene watergang'!$M$12,IF(A364&lt;='Invoerblad heterogene watergang'!$H$13,'Invoerblad heterogene watergang'!$M$13,IF(A364&lt;='Invoerblad heterogene watergang'!$H$14,'Invoerblad heterogene watergang'!$M$14,IF(A364&lt;='Invoerblad heterogene watergang'!$H$15,'Invoerblad heterogene watergang'!$M$15,IF(A364&lt;='Invoerblad heterogene watergang'!$H$16,'Invoerblad heterogene watergang'!$M$16,IF(A364&lt;='Invoerblad heterogene watergang'!$H$17,'Invoerblad heterogene watergang'!$M$17,""))))))))))</f>
        <v>Begroeiing volgt bodemverloop</v>
      </c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67"/>
      <c r="AD364" s="23"/>
      <c r="AE364" s="23"/>
    </row>
    <row r="365" spans="1:31" s="103" customFormat="1" x14ac:dyDescent="0.35">
      <c r="A365" s="24">
        <f>IF(A364="","",IF((A364+1)&gt;MAX('Invoerblad heterogene watergang'!$H$9:$H$17),"",'Uitgebreide invoer'!A364+(MAX('Invoerblad heterogene watergang'!$H$9:$H$17)/1000)))</f>
        <v>252.69999999999834</v>
      </c>
      <c r="B365" s="23">
        <f>IF(A365&lt;='Invoerblad heterogene watergang'!$H$9,'Invoerblad heterogene watergang'!$J$9,IF(A365&lt;='Invoerblad heterogene watergang'!$H$10,'Invoerblad heterogene watergang'!$J$10,IF(A365&lt;='Invoerblad heterogene watergang'!$H$11,'Invoerblad heterogene watergang'!$J$11,IF(A365&lt;='Invoerblad heterogene watergang'!$H$12,'Invoerblad heterogene watergang'!$J$12,IF(A365&lt;='Invoerblad heterogene watergang'!$H$13,'Invoerblad heterogene watergang'!$J$13,IF(A365&lt;='Invoerblad heterogene watergang'!$H$14,'Invoerblad heterogene watergang'!$J$14,IF(A365&lt;='Invoerblad heterogene watergang'!$H$15,'Invoerblad heterogene watergang'!$J$15,IF(A365&lt;='Invoerblad heterogene watergang'!$H$16,'Invoerblad heterogene watergang'!$J$16,IF(A365&lt;='Invoerblad heterogene watergang'!$H$17,'Invoerblad heterogene watergang'!$J$17,"")))))))))</f>
        <v>0.2</v>
      </c>
      <c r="C365" s="23" t="str">
        <f>IF(A365&lt;='Invoerblad heterogene watergang'!$H$9,'Invoerblad heterogene watergang'!$K$9,IF(A365&lt;='Invoerblad heterogene watergang'!$H$10,'Invoerblad heterogene watergang'!$K$10,IF(A365&lt;='Invoerblad heterogene watergang'!$H$11,'Invoerblad heterogene watergang'!$K$11,IF(A365&lt;='Invoerblad heterogene watergang'!$H$12,'Invoerblad heterogene watergang'!$K$12,IF(A365&lt;='Invoerblad heterogene watergang'!$H$13,'Invoerblad heterogene watergang'!$K$13,IF(A365&lt;='Invoerblad heterogene watergang'!$H$14,'Invoerblad heterogene watergang'!$K$14,IF(A365&lt;='Invoerblad heterogene watergang'!$H$15,'Invoerblad heterogene watergang'!$K$15,IF(A365&lt;='Invoerblad heterogene watergang'!$H$16,'Invoerblad heterogene watergang'!$K$16,IF(A365&lt;='Invoerblad heterogene watergang'!$H$17,'Invoerblad heterogene watergang'!$K$17,"")))))))))</f>
        <v>100 - Riet</v>
      </c>
      <c r="D365" s="23">
        <f t="shared" si="5"/>
        <v>100</v>
      </c>
      <c r="E365" s="23">
        <f>'Invoerblad heterogene watergang'!$F$9</f>
        <v>1.5</v>
      </c>
      <c r="F365" s="23">
        <f>'Invoerblad heterogene watergang'!$E$9</f>
        <v>1.2</v>
      </c>
      <c r="G365" s="23">
        <f>'Invoerblad heterogene watergang'!$B$9</f>
        <v>1.2</v>
      </c>
      <c r="H365" s="23">
        <f>'Invoerblad heterogene watergang'!$C$9</f>
        <v>1</v>
      </c>
      <c r="I365" s="23">
        <f>IF(B365="","",IF(A365&lt;='Invoerblad heterogene watergang'!$H$9,'Invoerblad heterogene watergang'!$N$9,IF(A365&lt;='Invoerblad heterogene watergang'!$H$10,'Invoerblad heterogene watergang'!$N$10,IF(A365&lt;='Invoerblad heterogene watergang'!$H$11,'Invoerblad heterogene watergang'!$N$11,IF(A365&lt;='Invoerblad heterogene watergang'!$H$12,'Invoerblad heterogene watergang'!$N$12,IF(A365&lt;='Invoerblad heterogene watergang'!$H$13,'Invoerblad heterogene watergang'!$N$13,IF(A365&lt;='Invoerblad heterogene watergang'!$H$14,'Invoerblad heterogene watergang'!$N$14,IF(A365&lt;='Invoerblad heterogene watergang'!$H$15,'Invoerblad heterogene watergang'!$N$15,IF(A365&lt;='Invoerblad heterogene watergang'!$H$16,'Invoerblad heterogene watergang'!$N$16,IF(A365&lt;='Invoerblad heterogene watergang'!$H$17,'Invoerblad heterogene watergang'!$N$17,""))))))))))</f>
        <v>0</v>
      </c>
      <c r="J365" s="23" t="str">
        <f>IF(A365&lt;='Invoerblad heterogene watergang'!$H$9,'Invoerblad heterogene watergang'!$O$9,IF(A365&lt;='Invoerblad heterogene watergang'!$H$10,'Invoerblad heterogene watergang'!$O$10,IF(A365&lt;='Invoerblad heterogene watergang'!$H$11,'Invoerblad heterogene watergang'!$O$11,IF(A365&lt;='Invoerblad heterogene watergang'!$H$12,'Invoerblad heterogene watergang'!$O$12,IF(A365&lt;='Invoerblad heterogene watergang'!$H$13,'Invoerblad heterogene watergang'!$O$13,IF(A365&lt;='Invoerblad heterogene watergang'!$H$14,'Invoerblad heterogene watergang'!$O$14,IF(A365&lt;='Invoerblad heterogene watergang'!$H$15,'Invoerblad heterogene watergang'!$O$15,IF(A365&lt;='Invoerblad heterogene watergang'!$H$16,'Invoerblad heterogene watergang'!$O$16,IF(A365&lt;='Invoerblad heterogene watergang'!$H$17,'Invoerblad heterogene watergang'!$O$17,"")))))))))</f>
        <v>Nee</v>
      </c>
      <c r="K365" s="23">
        <f>(IF(A365&lt;='Invoerblad heterogene watergang'!$H$9,'Invoerblad heterogene watergang'!$L$9,IF(A365&lt;='Invoerblad heterogene watergang'!$H$10,'Invoerblad heterogene watergang'!$L$10,IF(A365&lt;='Invoerblad heterogene watergang'!$H$11,'Invoerblad heterogene watergang'!$L$11,IF(A365&lt;='Invoerblad heterogene watergang'!$H$12,'Invoerblad heterogene watergang'!$L$12,IF(A365&lt;='Invoerblad heterogene watergang'!$H$13,'Invoerblad heterogene watergang'!$L$13,IF(A365&lt;='Invoerblad heterogene watergang'!$H$14,'Invoerblad heterogene watergang'!$L$14,IF(A365&lt;='Invoerblad heterogene watergang'!$H$15,'Invoerblad heterogene watergang'!$L$15,IF(A365&lt;='Invoerblad heterogene watergang'!$H$16,'Invoerblad heterogene watergang'!$L$16,IF(A365&lt;='Invoerblad heterogene watergang'!$H$17,'Invoerblad heterogene watergang'!$L$17,""))))))))))</f>
        <v>50</v>
      </c>
      <c r="L365" s="23" t="str">
        <f>(IF(A365&lt;='Invoerblad heterogene watergang'!$H$9,'Invoerblad heterogene watergang'!$M$9,IF(A365&lt;='Invoerblad heterogene watergang'!$H$10,'Invoerblad heterogene watergang'!$M$10,IF(A365&lt;='Invoerblad heterogene watergang'!$H$11,'Invoerblad heterogene watergang'!$M$11,IF(A365&lt;='Invoerblad heterogene watergang'!$H$12,'Invoerblad heterogene watergang'!$M$12,IF(A365&lt;='Invoerblad heterogene watergang'!$H$13,'Invoerblad heterogene watergang'!$M$13,IF(A365&lt;='Invoerblad heterogene watergang'!$H$14,'Invoerblad heterogene watergang'!$M$14,IF(A365&lt;='Invoerblad heterogene watergang'!$H$15,'Invoerblad heterogene watergang'!$M$15,IF(A365&lt;='Invoerblad heterogene watergang'!$H$16,'Invoerblad heterogene watergang'!$M$16,IF(A365&lt;='Invoerblad heterogene watergang'!$H$17,'Invoerblad heterogene watergang'!$M$17,""))))))))))</f>
        <v>Begroeiing volgt bodemverloop</v>
      </c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67"/>
      <c r="AD365" s="23"/>
      <c r="AE365" s="23"/>
    </row>
    <row r="366" spans="1:31" s="103" customFormat="1" x14ac:dyDescent="0.35">
      <c r="A366" s="24">
        <f>IF(A365="","",IF((A365+1)&gt;MAX('Invoerblad heterogene watergang'!$H$9:$H$17),"",'Uitgebreide invoer'!A365+(MAX('Invoerblad heterogene watergang'!$H$9:$H$17)/1000)))</f>
        <v>253.39999999999833</v>
      </c>
      <c r="B366" s="23">
        <f>IF(A366&lt;='Invoerblad heterogene watergang'!$H$9,'Invoerblad heterogene watergang'!$J$9,IF(A366&lt;='Invoerblad heterogene watergang'!$H$10,'Invoerblad heterogene watergang'!$J$10,IF(A366&lt;='Invoerblad heterogene watergang'!$H$11,'Invoerblad heterogene watergang'!$J$11,IF(A366&lt;='Invoerblad heterogene watergang'!$H$12,'Invoerblad heterogene watergang'!$J$12,IF(A366&lt;='Invoerblad heterogene watergang'!$H$13,'Invoerblad heterogene watergang'!$J$13,IF(A366&lt;='Invoerblad heterogene watergang'!$H$14,'Invoerblad heterogene watergang'!$J$14,IF(A366&lt;='Invoerblad heterogene watergang'!$H$15,'Invoerblad heterogene watergang'!$J$15,IF(A366&lt;='Invoerblad heterogene watergang'!$H$16,'Invoerblad heterogene watergang'!$J$16,IF(A366&lt;='Invoerblad heterogene watergang'!$H$17,'Invoerblad heterogene watergang'!$J$17,"")))))))))</f>
        <v>0.2</v>
      </c>
      <c r="C366" s="23" t="str">
        <f>IF(A366&lt;='Invoerblad heterogene watergang'!$H$9,'Invoerblad heterogene watergang'!$K$9,IF(A366&lt;='Invoerblad heterogene watergang'!$H$10,'Invoerblad heterogene watergang'!$K$10,IF(A366&lt;='Invoerblad heterogene watergang'!$H$11,'Invoerblad heterogene watergang'!$K$11,IF(A366&lt;='Invoerblad heterogene watergang'!$H$12,'Invoerblad heterogene watergang'!$K$12,IF(A366&lt;='Invoerblad heterogene watergang'!$H$13,'Invoerblad heterogene watergang'!$K$13,IF(A366&lt;='Invoerblad heterogene watergang'!$H$14,'Invoerblad heterogene watergang'!$K$14,IF(A366&lt;='Invoerblad heterogene watergang'!$H$15,'Invoerblad heterogene watergang'!$K$15,IF(A366&lt;='Invoerblad heterogene watergang'!$H$16,'Invoerblad heterogene watergang'!$K$16,IF(A366&lt;='Invoerblad heterogene watergang'!$H$17,'Invoerblad heterogene watergang'!$K$17,"")))))))))</f>
        <v>100 - Riet</v>
      </c>
      <c r="D366" s="23">
        <f t="shared" si="5"/>
        <v>100</v>
      </c>
      <c r="E366" s="23">
        <f>'Invoerblad heterogene watergang'!$F$9</f>
        <v>1.5</v>
      </c>
      <c r="F366" s="23">
        <f>'Invoerblad heterogene watergang'!$E$9</f>
        <v>1.2</v>
      </c>
      <c r="G366" s="23">
        <f>'Invoerblad heterogene watergang'!$B$9</f>
        <v>1.2</v>
      </c>
      <c r="H366" s="23">
        <f>'Invoerblad heterogene watergang'!$C$9</f>
        <v>1</v>
      </c>
      <c r="I366" s="23">
        <f>IF(B366="","",IF(A366&lt;='Invoerblad heterogene watergang'!$H$9,'Invoerblad heterogene watergang'!$N$9,IF(A366&lt;='Invoerblad heterogene watergang'!$H$10,'Invoerblad heterogene watergang'!$N$10,IF(A366&lt;='Invoerblad heterogene watergang'!$H$11,'Invoerblad heterogene watergang'!$N$11,IF(A366&lt;='Invoerblad heterogene watergang'!$H$12,'Invoerblad heterogene watergang'!$N$12,IF(A366&lt;='Invoerblad heterogene watergang'!$H$13,'Invoerblad heterogene watergang'!$N$13,IF(A366&lt;='Invoerblad heterogene watergang'!$H$14,'Invoerblad heterogene watergang'!$N$14,IF(A366&lt;='Invoerblad heterogene watergang'!$H$15,'Invoerblad heterogene watergang'!$N$15,IF(A366&lt;='Invoerblad heterogene watergang'!$H$16,'Invoerblad heterogene watergang'!$N$16,IF(A366&lt;='Invoerblad heterogene watergang'!$H$17,'Invoerblad heterogene watergang'!$N$17,""))))))))))</f>
        <v>0</v>
      </c>
      <c r="J366" s="23" t="str">
        <f>IF(A366&lt;='Invoerblad heterogene watergang'!$H$9,'Invoerblad heterogene watergang'!$O$9,IF(A366&lt;='Invoerblad heterogene watergang'!$H$10,'Invoerblad heterogene watergang'!$O$10,IF(A366&lt;='Invoerblad heterogene watergang'!$H$11,'Invoerblad heterogene watergang'!$O$11,IF(A366&lt;='Invoerblad heterogene watergang'!$H$12,'Invoerblad heterogene watergang'!$O$12,IF(A366&lt;='Invoerblad heterogene watergang'!$H$13,'Invoerblad heterogene watergang'!$O$13,IF(A366&lt;='Invoerblad heterogene watergang'!$H$14,'Invoerblad heterogene watergang'!$O$14,IF(A366&lt;='Invoerblad heterogene watergang'!$H$15,'Invoerblad heterogene watergang'!$O$15,IF(A366&lt;='Invoerblad heterogene watergang'!$H$16,'Invoerblad heterogene watergang'!$O$16,IF(A366&lt;='Invoerblad heterogene watergang'!$H$17,'Invoerblad heterogene watergang'!$O$17,"")))))))))</f>
        <v>Nee</v>
      </c>
      <c r="K366" s="23">
        <f>(IF(A366&lt;='Invoerblad heterogene watergang'!$H$9,'Invoerblad heterogene watergang'!$L$9,IF(A366&lt;='Invoerblad heterogene watergang'!$H$10,'Invoerblad heterogene watergang'!$L$10,IF(A366&lt;='Invoerblad heterogene watergang'!$H$11,'Invoerblad heterogene watergang'!$L$11,IF(A366&lt;='Invoerblad heterogene watergang'!$H$12,'Invoerblad heterogene watergang'!$L$12,IF(A366&lt;='Invoerblad heterogene watergang'!$H$13,'Invoerblad heterogene watergang'!$L$13,IF(A366&lt;='Invoerblad heterogene watergang'!$H$14,'Invoerblad heterogene watergang'!$L$14,IF(A366&lt;='Invoerblad heterogene watergang'!$H$15,'Invoerblad heterogene watergang'!$L$15,IF(A366&lt;='Invoerblad heterogene watergang'!$H$16,'Invoerblad heterogene watergang'!$L$16,IF(A366&lt;='Invoerblad heterogene watergang'!$H$17,'Invoerblad heterogene watergang'!$L$17,""))))))))))</f>
        <v>50</v>
      </c>
      <c r="L366" s="23" t="str">
        <f>(IF(A366&lt;='Invoerblad heterogene watergang'!$H$9,'Invoerblad heterogene watergang'!$M$9,IF(A366&lt;='Invoerblad heterogene watergang'!$H$10,'Invoerblad heterogene watergang'!$M$10,IF(A366&lt;='Invoerblad heterogene watergang'!$H$11,'Invoerblad heterogene watergang'!$M$11,IF(A366&lt;='Invoerblad heterogene watergang'!$H$12,'Invoerblad heterogene watergang'!$M$12,IF(A366&lt;='Invoerblad heterogene watergang'!$H$13,'Invoerblad heterogene watergang'!$M$13,IF(A366&lt;='Invoerblad heterogene watergang'!$H$14,'Invoerblad heterogene watergang'!$M$14,IF(A366&lt;='Invoerblad heterogene watergang'!$H$15,'Invoerblad heterogene watergang'!$M$15,IF(A366&lt;='Invoerblad heterogene watergang'!$H$16,'Invoerblad heterogene watergang'!$M$16,IF(A366&lt;='Invoerblad heterogene watergang'!$H$17,'Invoerblad heterogene watergang'!$M$17,""))))))))))</f>
        <v>Begroeiing volgt bodemverloop</v>
      </c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67"/>
      <c r="AD366" s="23"/>
      <c r="AE366" s="23"/>
    </row>
    <row r="367" spans="1:31" s="103" customFormat="1" x14ac:dyDescent="0.35">
      <c r="A367" s="24">
        <f>IF(A366="","",IF((A366+1)&gt;MAX('Invoerblad heterogene watergang'!$H$9:$H$17),"",'Uitgebreide invoer'!A366+(MAX('Invoerblad heterogene watergang'!$H$9:$H$17)/1000)))</f>
        <v>254.09999999999832</v>
      </c>
      <c r="B367" s="23">
        <f>IF(A367&lt;='Invoerblad heterogene watergang'!$H$9,'Invoerblad heterogene watergang'!$J$9,IF(A367&lt;='Invoerblad heterogene watergang'!$H$10,'Invoerblad heterogene watergang'!$J$10,IF(A367&lt;='Invoerblad heterogene watergang'!$H$11,'Invoerblad heterogene watergang'!$J$11,IF(A367&lt;='Invoerblad heterogene watergang'!$H$12,'Invoerblad heterogene watergang'!$J$12,IF(A367&lt;='Invoerblad heterogene watergang'!$H$13,'Invoerblad heterogene watergang'!$J$13,IF(A367&lt;='Invoerblad heterogene watergang'!$H$14,'Invoerblad heterogene watergang'!$J$14,IF(A367&lt;='Invoerblad heterogene watergang'!$H$15,'Invoerblad heterogene watergang'!$J$15,IF(A367&lt;='Invoerblad heterogene watergang'!$H$16,'Invoerblad heterogene watergang'!$J$16,IF(A367&lt;='Invoerblad heterogene watergang'!$H$17,'Invoerblad heterogene watergang'!$J$17,"")))))))))</f>
        <v>0.2</v>
      </c>
      <c r="C367" s="23" t="str">
        <f>IF(A367&lt;='Invoerblad heterogene watergang'!$H$9,'Invoerblad heterogene watergang'!$K$9,IF(A367&lt;='Invoerblad heterogene watergang'!$H$10,'Invoerblad heterogene watergang'!$K$10,IF(A367&lt;='Invoerblad heterogene watergang'!$H$11,'Invoerblad heterogene watergang'!$K$11,IF(A367&lt;='Invoerblad heterogene watergang'!$H$12,'Invoerblad heterogene watergang'!$K$12,IF(A367&lt;='Invoerblad heterogene watergang'!$H$13,'Invoerblad heterogene watergang'!$K$13,IF(A367&lt;='Invoerblad heterogene watergang'!$H$14,'Invoerblad heterogene watergang'!$K$14,IF(A367&lt;='Invoerblad heterogene watergang'!$H$15,'Invoerblad heterogene watergang'!$K$15,IF(A367&lt;='Invoerblad heterogene watergang'!$H$16,'Invoerblad heterogene watergang'!$K$16,IF(A367&lt;='Invoerblad heterogene watergang'!$H$17,'Invoerblad heterogene watergang'!$K$17,"")))))))))</f>
        <v>100 - Riet</v>
      </c>
      <c r="D367" s="23">
        <f t="shared" si="5"/>
        <v>100</v>
      </c>
      <c r="E367" s="23">
        <f>'Invoerblad heterogene watergang'!$F$9</f>
        <v>1.5</v>
      </c>
      <c r="F367" s="23">
        <f>'Invoerblad heterogene watergang'!$E$9</f>
        <v>1.2</v>
      </c>
      <c r="G367" s="23">
        <f>'Invoerblad heterogene watergang'!$B$9</f>
        <v>1.2</v>
      </c>
      <c r="H367" s="23">
        <f>'Invoerblad heterogene watergang'!$C$9</f>
        <v>1</v>
      </c>
      <c r="I367" s="23">
        <f>IF(B367="","",IF(A367&lt;='Invoerblad heterogene watergang'!$H$9,'Invoerblad heterogene watergang'!$N$9,IF(A367&lt;='Invoerblad heterogene watergang'!$H$10,'Invoerblad heterogene watergang'!$N$10,IF(A367&lt;='Invoerblad heterogene watergang'!$H$11,'Invoerblad heterogene watergang'!$N$11,IF(A367&lt;='Invoerblad heterogene watergang'!$H$12,'Invoerblad heterogene watergang'!$N$12,IF(A367&lt;='Invoerblad heterogene watergang'!$H$13,'Invoerblad heterogene watergang'!$N$13,IF(A367&lt;='Invoerblad heterogene watergang'!$H$14,'Invoerblad heterogene watergang'!$N$14,IF(A367&lt;='Invoerblad heterogene watergang'!$H$15,'Invoerblad heterogene watergang'!$N$15,IF(A367&lt;='Invoerblad heterogene watergang'!$H$16,'Invoerblad heterogene watergang'!$N$16,IF(A367&lt;='Invoerblad heterogene watergang'!$H$17,'Invoerblad heterogene watergang'!$N$17,""))))))))))</f>
        <v>0</v>
      </c>
      <c r="J367" s="23" t="str">
        <f>IF(A367&lt;='Invoerblad heterogene watergang'!$H$9,'Invoerblad heterogene watergang'!$O$9,IF(A367&lt;='Invoerblad heterogene watergang'!$H$10,'Invoerblad heterogene watergang'!$O$10,IF(A367&lt;='Invoerblad heterogene watergang'!$H$11,'Invoerblad heterogene watergang'!$O$11,IF(A367&lt;='Invoerblad heterogene watergang'!$H$12,'Invoerblad heterogene watergang'!$O$12,IF(A367&lt;='Invoerblad heterogene watergang'!$H$13,'Invoerblad heterogene watergang'!$O$13,IF(A367&lt;='Invoerblad heterogene watergang'!$H$14,'Invoerblad heterogene watergang'!$O$14,IF(A367&lt;='Invoerblad heterogene watergang'!$H$15,'Invoerblad heterogene watergang'!$O$15,IF(A367&lt;='Invoerblad heterogene watergang'!$H$16,'Invoerblad heterogene watergang'!$O$16,IF(A367&lt;='Invoerblad heterogene watergang'!$H$17,'Invoerblad heterogene watergang'!$O$17,"")))))))))</f>
        <v>Nee</v>
      </c>
      <c r="K367" s="23">
        <f>(IF(A367&lt;='Invoerblad heterogene watergang'!$H$9,'Invoerblad heterogene watergang'!$L$9,IF(A367&lt;='Invoerblad heterogene watergang'!$H$10,'Invoerblad heterogene watergang'!$L$10,IF(A367&lt;='Invoerblad heterogene watergang'!$H$11,'Invoerblad heterogene watergang'!$L$11,IF(A367&lt;='Invoerblad heterogene watergang'!$H$12,'Invoerblad heterogene watergang'!$L$12,IF(A367&lt;='Invoerblad heterogene watergang'!$H$13,'Invoerblad heterogene watergang'!$L$13,IF(A367&lt;='Invoerblad heterogene watergang'!$H$14,'Invoerblad heterogene watergang'!$L$14,IF(A367&lt;='Invoerblad heterogene watergang'!$H$15,'Invoerblad heterogene watergang'!$L$15,IF(A367&lt;='Invoerblad heterogene watergang'!$H$16,'Invoerblad heterogene watergang'!$L$16,IF(A367&lt;='Invoerblad heterogene watergang'!$H$17,'Invoerblad heterogene watergang'!$L$17,""))))))))))</f>
        <v>50</v>
      </c>
      <c r="L367" s="23" t="str">
        <f>(IF(A367&lt;='Invoerblad heterogene watergang'!$H$9,'Invoerblad heterogene watergang'!$M$9,IF(A367&lt;='Invoerblad heterogene watergang'!$H$10,'Invoerblad heterogene watergang'!$M$10,IF(A367&lt;='Invoerblad heterogene watergang'!$H$11,'Invoerblad heterogene watergang'!$M$11,IF(A367&lt;='Invoerblad heterogene watergang'!$H$12,'Invoerblad heterogene watergang'!$M$12,IF(A367&lt;='Invoerblad heterogene watergang'!$H$13,'Invoerblad heterogene watergang'!$M$13,IF(A367&lt;='Invoerblad heterogene watergang'!$H$14,'Invoerblad heterogene watergang'!$M$14,IF(A367&lt;='Invoerblad heterogene watergang'!$H$15,'Invoerblad heterogene watergang'!$M$15,IF(A367&lt;='Invoerblad heterogene watergang'!$H$16,'Invoerblad heterogene watergang'!$M$16,IF(A367&lt;='Invoerblad heterogene watergang'!$H$17,'Invoerblad heterogene watergang'!$M$17,""))))))))))</f>
        <v>Begroeiing volgt bodemverloop</v>
      </c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67"/>
      <c r="AD367" s="23"/>
      <c r="AE367" s="23"/>
    </row>
    <row r="368" spans="1:31" s="103" customFormat="1" x14ac:dyDescent="0.35">
      <c r="A368" s="24">
        <f>IF(A367="","",IF((A367+1)&gt;MAX('Invoerblad heterogene watergang'!$H$9:$H$17),"",'Uitgebreide invoer'!A367+(MAX('Invoerblad heterogene watergang'!$H$9:$H$17)/1000)))</f>
        <v>254.79999999999831</v>
      </c>
      <c r="B368" s="23">
        <f>IF(A368&lt;='Invoerblad heterogene watergang'!$H$9,'Invoerblad heterogene watergang'!$J$9,IF(A368&lt;='Invoerblad heterogene watergang'!$H$10,'Invoerblad heterogene watergang'!$J$10,IF(A368&lt;='Invoerblad heterogene watergang'!$H$11,'Invoerblad heterogene watergang'!$J$11,IF(A368&lt;='Invoerblad heterogene watergang'!$H$12,'Invoerblad heterogene watergang'!$J$12,IF(A368&lt;='Invoerblad heterogene watergang'!$H$13,'Invoerblad heterogene watergang'!$J$13,IF(A368&lt;='Invoerblad heterogene watergang'!$H$14,'Invoerblad heterogene watergang'!$J$14,IF(A368&lt;='Invoerblad heterogene watergang'!$H$15,'Invoerblad heterogene watergang'!$J$15,IF(A368&lt;='Invoerblad heterogene watergang'!$H$16,'Invoerblad heterogene watergang'!$J$16,IF(A368&lt;='Invoerblad heterogene watergang'!$H$17,'Invoerblad heterogene watergang'!$J$17,"")))))))))</f>
        <v>0.2</v>
      </c>
      <c r="C368" s="23" t="str">
        <f>IF(A368&lt;='Invoerblad heterogene watergang'!$H$9,'Invoerblad heterogene watergang'!$K$9,IF(A368&lt;='Invoerblad heterogene watergang'!$H$10,'Invoerblad heterogene watergang'!$K$10,IF(A368&lt;='Invoerblad heterogene watergang'!$H$11,'Invoerblad heterogene watergang'!$K$11,IF(A368&lt;='Invoerblad heterogene watergang'!$H$12,'Invoerblad heterogene watergang'!$K$12,IF(A368&lt;='Invoerblad heterogene watergang'!$H$13,'Invoerblad heterogene watergang'!$K$13,IF(A368&lt;='Invoerblad heterogene watergang'!$H$14,'Invoerblad heterogene watergang'!$K$14,IF(A368&lt;='Invoerblad heterogene watergang'!$H$15,'Invoerblad heterogene watergang'!$K$15,IF(A368&lt;='Invoerblad heterogene watergang'!$H$16,'Invoerblad heterogene watergang'!$K$16,IF(A368&lt;='Invoerblad heterogene watergang'!$H$17,'Invoerblad heterogene watergang'!$K$17,"")))))))))</f>
        <v>100 - Riet</v>
      </c>
      <c r="D368" s="23">
        <f t="shared" si="5"/>
        <v>100</v>
      </c>
      <c r="E368" s="23">
        <f>'Invoerblad heterogene watergang'!$F$9</f>
        <v>1.5</v>
      </c>
      <c r="F368" s="23">
        <f>'Invoerblad heterogene watergang'!$E$9</f>
        <v>1.2</v>
      </c>
      <c r="G368" s="23">
        <f>'Invoerblad heterogene watergang'!$B$9</f>
        <v>1.2</v>
      </c>
      <c r="H368" s="23">
        <f>'Invoerblad heterogene watergang'!$C$9</f>
        <v>1</v>
      </c>
      <c r="I368" s="23">
        <f>IF(B368="","",IF(A368&lt;='Invoerblad heterogene watergang'!$H$9,'Invoerblad heterogene watergang'!$N$9,IF(A368&lt;='Invoerblad heterogene watergang'!$H$10,'Invoerblad heterogene watergang'!$N$10,IF(A368&lt;='Invoerblad heterogene watergang'!$H$11,'Invoerblad heterogene watergang'!$N$11,IF(A368&lt;='Invoerblad heterogene watergang'!$H$12,'Invoerblad heterogene watergang'!$N$12,IF(A368&lt;='Invoerblad heterogene watergang'!$H$13,'Invoerblad heterogene watergang'!$N$13,IF(A368&lt;='Invoerblad heterogene watergang'!$H$14,'Invoerblad heterogene watergang'!$N$14,IF(A368&lt;='Invoerblad heterogene watergang'!$H$15,'Invoerblad heterogene watergang'!$N$15,IF(A368&lt;='Invoerblad heterogene watergang'!$H$16,'Invoerblad heterogene watergang'!$N$16,IF(A368&lt;='Invoerblad heterogene watergang'!$H$17,'Invoerblad heterogene watergang'!$N$17,""))))))))))</f>
        <v>0</v>
      </c>
      <c r="J368" s="23" t="str">
        <f>IF(A368&lt;='Invoerblad heterogene watergang'!$H$9,'Invoerblad heterogene watergang'!$O$9,IF(A368&lt;='Invoerblad heterogene watergang'!$H$10,'Invoerblad heterogene watergang'!$O$10,IF(A368&lt;='Invoerblad heterogene watergang'!$H$11,'Invoerblad heterogene watergang'!$O$11,IF(A368&lt;='Invoerblad heterogene watergang'!$H$12,'Invoerblad heterogene watergang'!$O$12,IF(A368&lt;='Invoerblad heterogene watergang'!$H$13,'Invoerblad heterogene watergang'!$O$13,IF(A368&lt;='Invoerblad heterogene watergang'!$H$14,'Invoerblad heterogene watergang'!$O$14,IF(A368&lt;='Invoerblad heterogene watergang'!$H$15,'Invoerblad heterogene watergang'!$O$15,IF(A368&lt;='Invoerblad heterogene watergang'!$H$16,'Invoerblad heterogene watergang'!$O$16,IF(A368&lt;='Invoerblad heterogene watergang'!$H$17,'Invoerblad heterogene watergang'!$O$17,"")))))))))</f>
        <v>Nee</v>
      </c>
      <c r="K368" s="23">
        <f>(IF(A368&lt;='Invoerblad heterogene watergang'!$H$9,'Invoerblad heterogene watergang'!$L$9,IF(A368&lt;='Invoerblad heterogene watergang'!$H$10,'Invoerblad heterogene watergang'!$L$10,IF(A368&lt;='Invoerblad heterogene watergang'!$H$11,'Invoerblad heterogene watergang'!$L$11,IF(A368&lt;='Invoerblad heterogene watergang'!$H$12,'Invoerblad heterogene watergang'!$L$12,IF(A368&lt;='Invoerblad heterogene watergang'!$H$13,'Invoerblad heterogene watergang'!$L$13,IF(A368&lt;='Invoerblad heterogene watergang'!$H$14,'Invoerblad heterogene watergang'!$L$14,IF(A368&lt;='Invoerblad heterogene watergang'!$H$15,'Invoerblad heterogene watergang'!$L$15,IF(A368&lt;='Invoerblad heterogene watergang'!$H$16,'Invoerblad heterogene watergang'!$L$16,IF(A368&lt;='Invoerblad heterogene watergang'!$H$17,'Invoerblad heterogene watergang'!$L$17,""))))))))))</f>
        <v>50</v>
      </c>
      <c r="L368" s="23" t="str">
        <f>(IF(A368&lt;='Invoerblad heterogene watergang'!$H$9,'Invoerblad heterogene watergang'!$M$9,IF(A368&lt;='Invoerblad heterogene watergang'!$H$10,'Invoerblad heterogene watergang'!$M$10,IF(A368&lt;='Invoerblad heterogene watergang'!$H$11,'Invoerblad heterogene watergang'!$M$11,IF(A368&lt;='Invoerblad heterogene watergang'!$H$12,'Invoerblad heterogene watergang'!$M$12,IF(A368&lt;='Invoerblad heterogene watergang'!$H$13,'Invoerblad heterogene watergang'!$M$13,IF(A368&lt;='Invoerblad heterogene watergang'!$H$14,'Invoerblad heterogene watergang'!$M$14,IF(A368&lt;='Invoerblad heterogene watergang'!$H$15,'Invoerblad heterogene watergang'!$M$15,IF(A368&lt;='Invoerblad heterogene watergang'!$H$16,'Invoerblad heterogene watergang'!$M$16,IF(A368&lt;='Invoerblad heterogene watergang'!$H$17,'Invoerblad heterogene watergang'!$M$17,""))))))))))</f>
        <v>Begroeiing volgt bodemverloop</v>
      </c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67"/>
      <c r="AD368" s="23"/>
      <c r="AE368" s="23"/>
    </row>
    <row r="369" spans="1:31" s="103" customFormat="1" x14ac:dyDescent="0.35">
      <c r="A369" s="24">
        <f>IF(A368="","",IF((A368+1)&gt;MAX('Invoerblad heterogene watergang'!$H$9:$H$17),"",'Uitgebreide invoer'!A368+(MAX('Invoerblad heterogene watergang'!$H$9:$H$17)/1000)))</f>
        <v>255.49999999999829</v>
      </c>
      <c r="B369" s="23">
        <f>IF(A369&lt;='Invoerblad heterogene watergang'!$H$9,'Invoerblad heterogene watergang'!$J$9,IF(A369&lt;='Invoerblad heterogene watergang'!$H$10,'Invoerblad heterogene watergang'!$J$10,IF(A369&lt;='Invoerblad heterogene watergang'!$H$11,'Invoerblad heterogene watergang'!$J$11,IF(A369&lt;='Invoerblad heterogene watergang'!$H$12,'Invoerblad heterogene watergang'!$J$12,IF(A369&lt;='Invoerblad heterogene watergang'!$H$13,'Invoerblad heterogene watergang'!$J$13,IF(A369&lt;='Invoerblad heterogene watergang'!$H$14,'Invoerblad heterogene watergang'!$J$14,IF(A369&lt;='Invoerblad heterogene watergang'!$H$15,'Invoerblad heterogene watergang'!$J$15,IF(A369&lt;='Invoerblad heterogene watergang'!$H$16,'Invoerblad heterogene watergang'!$J$16,IF(A369&lt;='Invoerblad heterogene watergang'!$H$17,'Invoerblad heterogene watergang'!$J$17,"")))))))))</f>
        <v>0.2</v>
      </c>
      <c r="C369" s="23" t="str">
        <f>IF(A369&lt;='Invoerblad heterogene watergang'!$H$9,'Invoerblad heterogene watergang'!$K$9,IF(A369&lt;='Invoerblad heterogene watergang'!$H$10,'Invoerblad heterogene watergang'!$K$10,IF(A369&lt;='Invoerblad heterogene watergang'!$H$11,'Invoerblad heterogene watergang'!$K$11,IF(A369&lt;='Invoerblad heterogene watergang'!$H$12,'Invoerblad heterogene watergang'!$K$12,IF(A369&lt;='Invoerblad heterogene watergang'!$H$13,'Invoerblad heterogene watergang'!$K$13,IF(A369&lt;='Invoerblad heterogene watergang'!$H$14,'Invoerblad heterogene watergang'!$K$14,IF(A369&lt;='Invoerblad heterogene watergang'!$H$15,'Invoerblad heterogene watergang'!$K$15,IF(A369&lt;='Invoerblad heterogene watergang'!$H$16,'Invoerblad heterogene watergang'!$K$16,IF(A369&lt;='Invoerblad heterogene watergang'!$H$17,'Invoerblad heterogene watergang'!$K$17,"")))))))))</f>
        <v>100 - Riet</v>
      </c>
      <c r="D369" s="23">
        <f t="shared" si="5"/>
        <v>100</v>
      </c>
      <c r="E369" s="23">
        <f>'Invoerblad heterogene watergang'!$F$9</f>
        <v>1.5</v>
      </c>
      <c r="F369" s="23">
        <f>'Invoerblad heterogene watergang'!$E$9</f>
        <v>1.2</v>
      </c>
      <c r="G369" s="23">
        <f>'Invoerblad heterogene watergang'!$B$9</f>
        <v>1.2</v>
      </c>
      <c r="H369" s="23">
        <f>'Invoerblad heterogene watergang'!$C$9</f>
        <v>1</v>
      </c>
      <c r="I369" s="23">
        <f>IF(B369="","",IF(A369&lt;='Invoerblad heterogene watergang'!$H$9,'Invoerblad heterogene watergang'!$N$9,IF(A369&lt;='Invoerblad heterogene watergang'!$H$10,'Invoerblad heterogene watergang'!$N$10,IF(A369&lt;='Invoerblad heterogene watergang'!$H$11,'Invoerblad heterogene watergang'!$N$11,IF(A369&lt;='Invoerblad heterogene watergang'!$H$12,'Invoerblad heterogene watergang'!$N$12,IF(A369&lt;='Invoerblad heterogene watergang'!$H$13,'Invoerblad heterogene watergang'!$N$13,IF(A369&lt;='Invoerblad heterogene watergang'!$H$14,'Invoerblad heterogene watergang'!$N$14,IF(A369&lt;='Invoerblad heterogene watergang'!$H$15,'Invoerblad heterogene watergang'!$N$15,IF(A369&lt;='Invoerblad heterogene watergang'!$H$16,'Invoerblad heterogene watergang'!$N$16,IF(A369&lt;='Invoerblad heterogene watergang'!$H$17,'Invoerblad heterogene watergang'!$N$17,""))))))))))</f>
        <v>0</v>
      </c>
      <c r="J369" s="23" t="str">
        <f>IF(A369&lt;='Invoerblad heterogene watergang'!$H$9,'Invoerblad heterogene watergang'!$O$9,IF(A369&lt;='Invoerblad heterogene watergang'!$H$10,'Invoerblad heterogene watergang'!$O$10,IF(A369&lt;='Invoerblad heterogene watergang'!$H$11,'Invoerblad heterogene watergang'!$O$11,IF(A369&lt;='Invoerblad heterogene watergang'!$H$12,'Invoerblad heterogene watergang'!$O$12,IF(A369&lt;='Invoerblad heterogene watergang'!$H$13,'Invoerblad heterogene watergang'!$O$13,IF(A369&lt;='Invoerblad heterogene watergang'!$H$14,'Invoerblad heterogene watergang'!$O$14,IF(A369&lt;='Invoerblad heterogene watergang'!$H$15,'Invoerblad heterogene watergang'!$O$15,IF(A369&lt;='Invoerblad heterogene watergang'!$H$16,'Invoerblad heterogene watergang'!$O$16,IF(A369&lt;='Invoerblad heterogene watergang'!$H$17,'Invoerblad heterogene watergang'!$O$17,"")))))))))</f>
        <v>Nee</v>
      </c>
      <c r="K369" s="23">
        <f>(IF(A369&lt;='Invoerblad heterogene watergang'!$H$9,'Invoerblad heterogene watergang'!$L$9,IF(A369&lt;='Invoerblad heterogene watergang'!$H$10,'Invoerblad heterogene watergang'!$L$10,IF(A369&lt;='Invoerblad heterogene watergang'!$H$11,'Invoerblad heterogene watergang'!$L$11,IF(A369&lt;='Invoerblad heterogene watergang'!$H$12,'Invoerblad heterogene watergang'!$L$12,IF(A369&lt;='Invoerblad heterogene watergang'!$H$13,'Invoerblad heterogene watergang'!$L$13,IF(A369&lt;='Invoerblad heterogene watergang'!$H$14,'Invoerblad heterogene watergang'!$L$14,IF(A369&lt;='Invoerblad heterogene watergang'!$H$15,'Invoerblad heterogene watergang'!$L$15,IF(A369&lt;='Invoerblad heterogene watergang'!$H$16,'Invoerblad heterogene watergang'!$L$16,IF(A369&lt;='Invoerblad heterogene watergang'!$H$17,'Invoerblad heterogene watergang'!$L$17,""))))))))))</f>
        <v>50</v>
      </c>
      <c r="L369" s="23" t="str">
        <f>(IF(A369&lt;='Invoerblad heterogene watergang'!$H$9,'Invoerblad heterogene watergang'!$M$9,IF(A369&lt;='Invoerblad heterogene watergang'!$H$10,'Invoerblad heterogene watergang'!$M$10,IF(A369&lt;='Invoerblad heterogene watergang'!$H$11,'Invoerblad heterogene watergang'!$M$11,IF(A369&lt;='Invoerblad heterogene watergang'!$H$12,'Invoerblad heterogene watergang'!$M$12,IF(A369&lt;='Invoerblad heterogene watergang'!$H$13,'Invoerblad heterogene watergang'!$M$13,IF(A369&lt;='Invoerblad heterogene watergang'!$H$14,'Invoerblad heterogene watergang'!$M$14,IF(A369&lt;='Invoerblad heterogene watergang'!$H$15,'Invoerblad heterogene watergang'!$M$15,IF(A369&lt;='Invoerblad heterogene watergang'!$H$16,'Invoerblad heterogene watergang'!$M$16,IF(A369&lt;='Invoerblad heterogene watergang'!$H$17,'Invoerblad heterogene watergang'!$M$17,""))))))))))</f>
        <v>Begroeiing volgt bodemverloop</v>
      </c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67"/>
      <c r="AD369" s="23"/>
      <c r="AE369" s="23"/>
    </row>
    <row r="370" spans="1:31" s="103" customFormat="1" x14ac:dyDescent="0.35">
      <c r="A370" s="24">
        <f>IF(A369="","",IF((A369+1)&gt;MAX('Invoerblad heterogene watergang'!$H$9:$H$17),"",'Uitgebreide invoer'!A369+(MAX('Invoerblad heterogene watergang'!$H$9:$H$17)/1000)))</f>
        <v>256.19999999999828</v>
      </c>
      <c r="B370" s="23">
        <f>IF(A370&lt;='Invoerblad heterogene watergang'!$H$9,'Invoerblad heterogene watergang'!$J$9,IF(A370&lt;='Invoerblad heterogene watergang'!$H$10,'Invoerblad heterogene watergang'!$J$10,IF(A370&lt;='Invoerblad heterogene watergang'!$H$11,'Invoerblad heterogene watergang'!$J$11,IF(A370&lt;='Invoerblad heterogene watergang'!$H$12,'Invoerblad heterogene watergang'!$J$12,IF(A370&lt;='Invoerblad heterogene watergang'!$H$13,'Invoerblad heterogene watergang'!$J$13,IF(A370&lt;='Invoerblad heterogene watergang'!$H$14,'Invoerblad heterogene watergang'!$J$14,IF(A370&lt;='Invoerblad heterogene watergang'!$H$15,'Invoerblad heterogene watergang'!$J$15,IF(A370&lt;='Invoerblad heterogene watergang'!$H$16,'Invoerblad heterogene watergang'!$J$16,IF(A370&lt;='Invoerblad heterogene watergang'!$H$17,'Invoerblad heterogene watergang'!$J$17,"")))))))))</f>
        <v>0.2</v>
      </c>
      <c r="C370" s="23" t="str">
        <f>IF(A370&lt;='Invoerblad heterogene watergang'!$H$9,'Invoerblad heterogene watergang'!$K$9,IF(A370&lt;='Invoerblad heterogene watergang'!$H$10,'Invoerblad heterogene watergang'!$K$10,IF(A370&lt;='Invoerblad heterogene watergang'!$H$11,'Invoerblad heterogene watergang'!$K$11,IF(A370&lt;='Invoerblad heterogene watergang'!$H$12,'Invoerblad heterogene watergang'!$K$12,IF(A370&lt;='Invoerblad heterogene watergang'!$H$13,'Invoerblad heterogene watergang'!$K$13,IF(A370&lt;='Invoerblad heterogene watergang'!$H$14,'Invoerblad heterogene watergang'!$K$14,IF(A370&lt;='Invoerblad heterogene watergang'!$H$15,'Invoerblad heterogene watergang'!$K$15,IF(A370&lt;='Invoerblad heterogene watergang'!$H$16,'Invoerblad heterogene watergang'!$K$16,IF(A370&lt;='Invoerblad heterogene watergang'!$H$17,'Invoerblad heterogene watergang'!$K$17,"")))))))))</f>
        <v>100 - Riet</v>
      </c>
      <c r="D370" s="23">
        <f t="shared" si="5"/>
        <v>100</v>
      </c>
      <c r="E370" s="23">
        <f>'Invoerblad heterogene watergang'!$F$9</f>
        <v>1.5</v>
      </c>
      <c r="F370" s="23">
        <f>'Invoerblad heterogene watergang'!$E$9</f>
        <v>1.2</v>
      </c>
      <c r="G370" s="23">
        <f>'Invoerblad heterogene watergang'!$B$9</f>
        <v>1.2</v>
      </c>
      <c r="H370" s="23">
        <f>'Invoerblad heterogene watergang'!$C$9</f>
        <v>1</v>
      </c>
      <c r="I370" s="23">
        <f>IF(B370="","",IF(A370&lt;='Invoerblad heterogene watergang'!$H$9,'Invoerblad heterogene watergang'!$N$9,IF(A370&lt;='Invoerblad heterogene watergang'!$H$10,'Invoerblad heterogene watergang'!$N$10,IF(A370&lt;='Invoerblad heterogene watergang'!$H$11,'Invoerblad heterogene watergang'!$N$11,IF(A370&lt;='Invoerblad heterogene watergang'!$H$12,'Invoerblad heterogene watergang'!$N$12,IF(A370&lt;='Invoerblad heterogene watergang'!$H$13,'Invoerblad heterogene watergang'!$N$13,IF(A370&lt;='Invoerblad heterogene watergang'!$H$14,'Invoerblad heterogene watergang'!$N$14,IF(A370&lt;='Invoerblad heterogene watergang'!$H$15,'Invoerblad heterogene watergang'!$N$15,IF(A370&lt;='Invoerblad heterogene watergang'!$H$16,'Invoerblad heterogene watergang'!$N$16,IF(A370&lt;='Invoerblad heterogene watergang'!$H$17,'Invoerblad heterogene watergang'!$N$17,""))))))))))</f>
        <v>0</v>
      </c>
      <c r="J370" s="23" t="str">
        <f>IF(A370&lt;='Invoerblad heterogene watergang'!$H$9,'Invoerblad heterogene watergang'!$O$9,IF(A370&lt;='Invoerblad heterogene watergang'!$H$10,'Invoerblad heterogene watergang'!$O$10,IF(A370&lt;='Invoerblad heterogene watergang'!$H$11,'Invoerblad heterogene watergang'!$O$11,IF(A370&lt;='Invoerblad heterogene watergang'!$H$12,'Invoerblad heterogene watergang'!$O$12,IF(A370&lt;='Invoerblad heterogene watergang'!$H$13,'Invoerblad heterogene watergang'!$O$13,IF(A370&lt;='Invoerblad heterogene watergang'!$H$14,'Invoerblad heterogene watergang'!$O$14,IF(A370&lt;='Invoerblad heterogene watergang'!$H$15,'Invoerblad heterogene watergang'!$O$15,IF(A370&lt;='Invoerblad heterogene watergang'!$H$16,'Invoerblad heterogene watergang'!$O$16,IF(A370&lt;='Invoerblad heterogene watergang'!$H$17,'Invoerblad heterogene watergang'!$O$17,"")))))))))</f>
        <v>Nee</v>
      </c>
      <c r="K370" s="23">
        <f>(IF(A370&lt;='Invoerblad heterogene watergang'!$H$9,'Invoerblad heterogene watergang'!$L$9,IF(A370&lt;='Invoerblad heterogene watergang'!$H$10,'Invoerblad heterogene watergang'!$L$10,IF(A370&lt;='Invoerblad heterogene watergang'!$H$11,'Invoerblad heterogene watergang'!$L$11,IF(A370&lt;='Invoerblad heterogene watergang'!$H$12,'Invoerblad heterogene watergang'!$L$12,IF(A370&lt;='Invoerblad heterogene watergang'!$H$13,'Invoerblad heterogene watergang'!$L$13,IF(A370&lt;='Invoerblad heterogene watergang'!$H$14,'Invoerblad heterogene watergang'!$L$14,IF(A370&lt;='Invoerblad heterogene watergang'!$H$15,'Invoerblad heterogene watergang'!$L$15,IF(A370&lt;='Invoerblad heterogene watergang'!$H$16,'Invoerblad heterogene watergang'!$L$16,IF(A370&lt;='Invoerblad heterogene watergang'!$H$17,'Invoerblad heterogene watergang'!$L$17,""))))))))))</f>
        <v>50</v>
      </c>
      <c r="L370" s="23" t="str">
        <f>(IF(A370&lt;='Invoerblad heterogene watergang'!$H$9,'Invoerblad heterogene watergang'!$M$9,IF(A370&lt;='Invoerblad heterogene watergang'!$H$10,'Invoerblad heterogene watergang'!$M$10,IF(A370&lt;='Invoerblad heterogene watergang'!$H$11,'Invoerblad heterogene watergang'!$M$11,IF(A370&lt;='Invoerblad heterogene watergang'!$H$12,'Invoerblad heterogene watergang'!$M$12,IF(A370&lt;='Invoerblad heterogene watergang'!$H$13,'Invoerblad heterogene watergang'!$M$13,IF(A370&lt;='Invoerblad heterogene watergang'!$H$14,'Invoerblad heterogene watergang'!$M$14,IF(A370&lt;='Invoerblad heterogene watergang'!$H$15,'Invoerblad heterogene watergang'!$M$15,IF(A370&lt;='Invoerblad heterogene watergang'!$H$16,'Invoerblad heterogene watergang'!$M$16,IF(A370&lt;='Invoerblad heterogene watergang'!$H$17,'Invoerblad heterogene watergang'!$M$17,""))))))))))</f>
        <v>Begroeiing volgt bodemverloop</v>
      </c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67"/>
      <c r="AD370" s="23"/>
      <c r="AE370" s="23"/>
    </row>
    <row r="371" spans="1:31" s="103" customFormat="1" x14ac:dyDescent="0.35">
      <c r="A371" s="24">
        <f>IF(A370="","",IF((A370+1)&gt;MAX('Invoerblad heterogene watergang'!$H$9:$H$17),"",'Uitgebreide invoer'!A370+(MAX('Invoerblad heterogene watergang'!$H$9:$H$17)/1000)))</f>
        <v>256.89999999999827</v>
      </c>
      <c r="B371" s="23">
        <f>IF(A371&lt;='Invoerblad heterogene watergang'!$H$9,'Invoerblad heterogene watergang'!$J$9,IF(A371&lt;='Invoerblad heterogene watergang'!$H$10,'Invoerblad heterogene watergang'!$J$10,IF(A371&lt;='Invoerblad heterogene watergang'!$H$11,'Invoerblad heterogene watergang'!$J$11,IF(A371&lt;='Invoerblad heterogene watergang'!$H$12,'Invoerblad heterogene watergang'!$J$12,IF(A371&lt;='Invoerblad heterogene watergang'!$H$13,'Invoerblad heterogene watergang'!$J$13,IF(A371&lt;='Invoerblad heterogene watergang'!$H$14,'Invoerblad heterogene watergang'!$J$14,IF(A371&lt;='Invoerblad heterogene watergang'!$H$15,'Invoerblad heterogene watergang'!$J$15,IF(A371&lt;='Invoerblad heterogene watergang'!$H$16,'Invoerblad heterogene watergang'!$J$16,IF(A371&lt;='Invoerblad heterogene watergang'!$H$17,'Invoerblad heterogene watergang'!$J$17,"")))))))))</f>
        <v>0.2</v>
      </c>
      <c r="C371" s="23" t="str">
        <f>IF(A371&lt;='Invoerblad heterogene watergang'!$H$9,'Invoerblad heterogene watergang'!$K$9,IF(A371&lt;='Invoerblad heterogene watergang'!$H$10,'Invoerblad heterogene watergang'!$K$10,IF(A371&lt;='Invoerblad heterogene watergang'!$H$11,'Invoerblad heterogene watergang'!$K$11,IF(A371&lt;='Invoerblad heterogene watergang'!$H$12,'Invoerblad heterogene watergang'!$K$12,IF(A371&lt;='Invoerblad heterogene watergang'!$H$13,'Invoerblad heterogene watergang'!$K$13,IF(A371&lt;='Invoerblad heterogene watergang'!$H$14,'Invoerblad heterogene watergang'!$K$14,IF(A371&lt;='Invoerblad heterogene watergang'!$H$15,'Invoerblad heterogene watergang'!$K$15,IF(A371&lt;='Invoerblad heterogene watergang'!$H$16,'Invoerblad heterogene watergang'!$K$16,IF(A371&lt;='Invoerblad heterogene watergang'!$H$17,'Invoerblad heterogene watergang'!$K$17,"")))))))))</f>
        <v>100 - Riet</v>
      </c>
      <c r="D371" s="23">
        <f t="shared" si="5"/>
        <v>100</v>
      </c>
      <c r="E371" s="23">
        <f>'Invoerblad heterogene watergang'!$F$9</f>
        <v>1.5</v>
      </c>
      <c r="F371" s="23">
        <f>'Invoerblad heterogene watergang'!$E$9</f>
        <v>1.2</v>
      </c>
      <c r="G371" s="23">
        <f>'Invoerblad heterogene watergang'!$B$9</f>
        <v>1.2</v>
      </c>
      <c r="H371" s="23">
        <f>'Invoerblad heterogene watergang'!$C$9</f>
        <v>1</v>
      </c>
      <c r="I371" s="23">
        <f>IF(B371="","",IF(A371&lt;='Invoerblad heterogene watergang'!$H$9,'Invoerblad heterogene watergang'!$N$9,IF(A371&lt;='Invoerblad heterogene watergang'!$H$10,'Invoerblad heterogene watergang'!$N$10,IF(A371&lt;='Invoerblad heterogene watergang'!$H$11,'Invoerblad heterogene watergang'!$N$11,IF(A371&lt;='Invoerblad heterogene watergang'!$H$12,'Invoerblad heterogene watergang'!$N$12,IF(A371&lt;='Invoerblad heterogene watergang'!$H$13,'Invoerblad heterogene watergang'!$N$13,IF(A371&lt;='Invoerblad heterogene watergang'!$H$14,'Invoerblad heterogene watergang'!$N$14,IF(A371&lt;='Invoerblad heterogene watergang'!$H$15,'Invoerblad heterogene watergang'!$N$15,IF(A371&lt;='Invoerblad heterogene watergang'!$H$16,'Invoerblad heterogene watergang'!$N$16,IF(A371&lt;='Invoerblad heterogene watergang'!$H$17,'Invoerblad heterogene watergang'!$N$17,""))))))))))</f>
        <v>0</v>
      </c>
      <c r="J371" s="23" t="str">
        <f>IF(A371&lt;='Invoerblad heterogene watergang'!$H$9,'Invoerblad heterogene watergang'!$O$9,IF(A371&lt;='Invoerblad heterogene watergang'!$H$10,'Invoerblad heterogene watergang'!$O$10,IF(A371&lt;='Invoerblad heterogene watergang'!$H$11,'Invoerblad heterogene watergang'!$O$11,IF(A371&lt;='Invoerblad heterogene watergang'!$H$12,'Invoerblad heterogene watergang'!$O$12,IF(A371&lt;='Invoerblad heterogene watergang'!$H$13,'Invoerblad heterogene watergang'!$O$13,IF(A371&lt;='Invoerblad heterogene watergang'!$H$14,'Invoerblad heterogene watergang'!$O$14,IF(A371&lt;='Invoerblad heterogene watergang'!$H$15,'Invoerblad heterogene watergang'!$O$15,IF(A371&lt;='Invoerblad heterogene watergang'!$H$16,'Invoerblad heterogene watergang'!$O$16,IF(A371&lt;='Invoerblad heterogene watergang'!$H$17,'Invoerblad heterogene watergang'!$O$17,"")))))))))</f>
        <v>Nee</v>
      </c>
      <c r="K371" s="23">
        <f>(IF(A371&lt;='Invoerblad heterogene watergang'!$H$9,'Invoerblad heterogene watergang'!$L$9,IF(A371&lt;='Invoerblad heterogene watergang'!$H$10,'Invoerblad heterogene watergang'!$L$10,IF(A371&lt;='Invoerblad heterogene watergang'!$H$11,'Invoerblad heterogene watergang'!$L$11,IF(A371&lt;='Invoerblad heterogene watergang'!$H$12,'Invoerblad heterogene watergang'!$L$12,IF(A371&lt;='Invoerblad heterogene watergang'!$H$13,'Invoerblad heterogene watergang'!$L$13,IF(A371&lt;='Invoerblad heterogene watergang'!$H$14,'Invoerblad heterogene watergang'!$L$14,IF(A371&lt;='Invoerblad heterogene watergang'!$H$15,'Invoerblad heterogene watergang'!$L$15,IF(A371&lt;='Invoerblad heterogene watergang'!$H$16,'Invoerblad heterogene watergang'!$L$16,IF(A371&lt;='Invoerblad heterogene watergang'!$H$17,'Invoerblad heterogene watergang'!$L$17,""))))))))))</f>
        <v>50</v>
      </c>
      <c r="L371" s="23" t="str">
        <f>(IF(A371&lt;='Invoerblad heterogene watergang'!$H$9,'Invoerblad heterogene watergang'!$M$9,IF(A371&lt;='Invoerblad heterogene watergang'!$H$10,'Invoerblad heterogene watergang'!$M$10,IF(A371&lt;='Invoerblad heterogene watergang'!$H$11,'Invoerblad heterogene watergang'!$M$11,IF(A371&lt;='Invoerblad heterogene watergang'!$H$12,'Invoerblad heterogene watergang'!$M$12,IF(A371&lt;='Invoerblad heterogene watergang'!$H$13,'Invoerblad heterogene watergang'!$M$13,IF(A371&lt;='Invoerblad heterogene watergang'!$H$14,'Invoerblad heterogene watergang'!$M$14,IF(A371&lt;='Invoerblad heterogene watergang'!$H$15,'Invoerblad heterogene watergang'!$M$15,IF(A371&lt;='Invoerblad heterogene watergang'!$H$16,'Invoerblad heterogene watergang'!$M$16,IF(A371&lt;='Invoerblad heterogene watergang'!$H$17,'Invoerblad heterogene watergang'!$M$17,""))))))))))</f>
        <v>Begroeiing volgt bodemverloop</v>
      </c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67"/>
      <c r="AD371" s="23"/>
      <c r="AE371" s="23"/>
    </row>
    <row r="372" spans="1:31" s="103" customFormat="1" x14ac:dyDescent="0.35">
      <c r="A372" s="24">
        <f>IF(A371="","",IF((A371+1)&gt;MAX('Invoerblad heterogene watergang'!$H$9:$H$17),"",'Uitgebreide invoer'!A371+(MAX('Invoerblad heterogene watergang'!$H$9:$H$17)/1000)))</f>
        <v>257.59999999999826</v>
      </c>
      <c r="B372" s="23">
        <f>IF(A372&lt;='Invoerblad heterogene watergang'!$H$9,'Invoerblad heterogene watergang'!$J$9,IF(A372&lt;='Invoerblad heterogene watergang'!$H$10,'Invoerblad heterogene watergang'!$J$10,IF(A372&lt;='Invoerblad heterogene watergang'!$H$11,'Invoerblad heterogene watergang'!$J$11,IF(A372&lt;='Invoerblad heterogene watergang'!$H$12,'Invoerblad heterogene watergang'!$J$12,IF(A372&lt;='Invoerblad heterogene watergang'!$H$13,'Invoerblad heterogene watergang'!$J$13,IF(A372&lt;='Invoerblad heterogene watergang'!$H$14,'Invoerblad heterogene watergang'!$J$14,IF(A372&lt;='Invoerblad heterogene watergang'!$H$15,'Invoerblad heterogene watergang'!$J$15,IF(A372&lt;='Invoerblad heterogene watergang'!$H$16,'Invoerblad heterogene watergang'!$J$16,IF(A372&lt;='Invoerblad heterogene watergang'!$H$17,'Invoerblad heterogene watergang'!$J$17,"")))))))))</f>
        <v>0.2</v>
      </c>
      <c r="C372" s="23" t="str">
        <f>IF(A372&lt;='Invoerblad heterogene watergang'!$H$9,'Invoerblad heterogene watergang'!$K$9,IF(A372&lt;='Invoerblad heterogene watergang'!$H$10,'Invoerblad heterogene watergang'!$K$10,IF(A372&lt;='Invoerblad heterogene watergang'!$H$11,'Invoerblad heterogene watergang'!$K$11,IF(A372&lt;='Invoerblad heterogene watergang'!$H$12,'Invoerblad heterogene watergang'!$K$12,IF(A372&lt;='Invoerblad heterogene watergang'!$H$13,'Invoerblad heterogene watergang'!$K$13,IF(A372&lt;='Invoerblad heterogene watergang'!$H$14,'Invoerblad heterogene watergang'!$K$14,IF(A372&lt;='Invoerblad heterogene watergang'!$H$15,'Invoerblad heterogene watergang'!$K$15,IF(A372&lt;='Invoerblad heterogene watergang'!$H$16,'Invoerblad heterogene watergang'!$K$16,IF(A372&lt;='Invoerblad heterogene watergang'!$H$17,'Invoerblad heterogene watergang'!$K$17,"")))))))))</f>
        <v>100 - Riet</v>
      </c>
      <c r="D372" s="23">
        <f t="shared" si="5"/>
        <v>100</v>
      </c>
      <c r="E372" s="23">
        <f>'Invoerblad heterogene watergang'!$F$9</f>
        <v>1.5</v>
      </c>
      <c r="F372" s="23">
        <f>'Invoerblad heterogene watergang'!$E$9</f>
        <v>1.2</v>
      </c>
      <c r="G372" s="23">
        <f>'Invoerblad heterogene watergang'!$B$9</f>
        <v>1.2</v>
      </c>
      <c r="H372" s="23">
        <f>'Invoerblad heterogene watergang'!$C$9</f>
        <v>1</v>
      </c>
      <c r="I372" s="23">
        <f>IF(B372="","",IF(A372&lt;='Invoerblad heterogene watergang'!$H$9,'Invoerblad heterogene watergang'!$N$9,IF(A372&lt;='Invoerblad heterogene watergang'!$H$10,'Invoerblad heterogene watergang'!$N$10,IF(A372&lt;='Invoerblad heterogene watergang'!$H$11,'Invoerblad heterogene watergang'!$N$11,IF(A372&lt;='Invoerblad heterogene watergang'!$H$12,'Invoerblad heterogene watergang'!$N$12,IF(A372&lt;='Invoerblad heterogene watergang'!$H$13,'Invoerblad heterogene watergang'!$N$13,IF(A372&lt;='Invoerblad heterogene watergang'!$H$14,'Invoerblad heterogene watergang'!$N$14,IF(A372&lt;='Invoerblad heterogene watergang'!$H$15,'Invoerblad heterogene watergang'!$N$15,IF(A372&lt;='Invoerblad heterogene watergang'!$H$16,'Invoerblad heterogene watergang'!$N$16,IF(A372&lt;='Invoerblad heterogene watergang'!$H$17,'Invoerblad heterogene watergang'!$N$17,""))))))))))</f>
        <v>0</v>
      </c>
      <c r="J372" s="23" t="str">
        <f>IF(A372&lt;='Invoerblad heterogene watergang'!$H$9,'Invoerblad heterogene watergang'!$O$9,IF(A372&lt;='Invoerblad heterogene watergang'!$H$10,'Invoerblad heterogene watergang'!$O$10,IF(A372&lt;='Invoerblad heterogene watergang'!$H$11,'Invoerblad heterogene watergang'!$O$11,IF(A372&lt;='Invoerblad heterogene watergang'!$H$12,'Invoerblad heterogene watergang'!$O$12,IF(A372&lt;='Invoerblad heterogene watergang'!$H$13,'Invoerblad heterogene watergang'!$O$13,IF(A372&lt;='Invoerblad heterogene watergang'!$H$14,'Invoerblad heterogene watergang'!$O$14,IF(A372&lt;='Invoerblad heterogene watergang'!$H$15,'Invoerblad heterogene watergang'!$O$15,IF(A372&lt;='Invoerblad heterogene watergang'!$H$16,'Invoerblad heterogene watergang'!$O$16,IF(A372&lt;='Invoerblad heterogene watergang'!$H$17,'Invoerblad heterogene watergang'!$O$17,"")))))))))</f>
        <v>Nee</v>
      </c>
      <c r="K372" s="23">
        <f>(IF(A372&lt;='Invoerblad heterogene watergang'!$H$9,'Invoerblad heterogene watergang'!$L$9,IF(A372&lt;='Invoerblad heterogene watergang'!$H$10,'Invoerblad heterogene watergang'!$L$10,IF(A372&lt;='Invoerblad heterogene watergang'!$H$11,'Invoerblad heterogene watergang'!$L$11,IF(A372&lt;='Invoerblad heterogene watergang'!$H$12,'Invoerblad heterogene watergang'!$L$12,IF(A372&lt;='Invoerblad heterogene watergang'!$H$13,'Invoerblad heterogene watergang'!$L$13,IF(A372&lt;='Invoerblad heterogene watergang'!$H$14,'Invoerblad heterogene watergang'!$L$14,IF(A372&lt;='Invoerblad heterogene watergang'!$H$15,'Invoerblad heterogene watergang'!$L$15,IF(A372&lt;='Invoerblad heterogene watergang'!$H$16,'Invoerblad heterogene watergang'!$L$16,IF(A372&lt;='Invoerblad heterogene watergang'!$H$17,'Invoerblad heterogene watergang'!$L$17,""))))))))))</f>
        <v>50</v>
      </c>
      <c r="L372" s="23" t="str">
        <f>(IF(A372&lt;='Invoerblad heterogene watergang'!$H$9,'Invoerblad heterogene watergang'!$M$9,IF(A372&lt;='Invoerblad heterogene watergang'!$H$10,'Invoerblad heterogene watergang'!$M$10,IF(A372&lt;='Invoerblad heterogene watergang'!$H$11,'Invoerblad heterogene watergang'!$M$11,IF(A372&lt;='Invoerblad heterogene watergang'!$H$12,'Invoerblad heterogene watergang'!$M$12,IF(A372&lt;='Invoerblad heterogene watergang'!$H$13,'Invoerblad heterogene watergang'!$M$13,IF(A372&lt;='Invoerblad heterogene watergang'!$H$14,'Invoerblad heterogene watergang'!$M$14,IF(A372&lt;='Invoerblad heterogene watergang'!$H$15,'Invoerblad heterogene watergang'!$M$15,IF(A372&lt;='Invoerblad heterogene watergang'!$H$16,'Invoerblad heterogene watergang'!$M$16,IF(A372&lt;='Invoerblad heterogene watergang'!$H$17,'Invoerblad heterogene watergang'!$M$17,""))))))))))</f>
        <v>Begroeiing volgt bodemverloop</v>
      </c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67"/>
      <c r="AD372" s="23"/>
      <c r="AE372" s="23"/>
    </row>
    <row r="373" spans="1:31" s="103" customFormat="1" x14ac:dyDescent="0.35">
      <c r="A373" s="24">
        <f>IF(A372="","",IF((A372+1)&gt;MAX('Invoerblad heterogene watergang'!$H$9:$H$17),"",'Uitgebreide invoer'!A372+(MAX('Invoerblad heterogene watergang'!$H$9:$H$17)/1000)))</f>
        <v>258.29999999999825</v>
      </c>
      <c r="B373" s="23">
        <f>IF(A373&lt;='Invoerblad heterogene watergang'!$H$9,'Invoerblad heterogene watergang'!$J$9,IF(A373&lt;='Invoerblad heterogene watergang'!$H$10,'Invoerblad heterogene watergang'!$J$10,IF(A373&lt;='Invoerblad heterogene watergang'!$H$11,'Invoerblad heterogene watergang'!$J$11,IF(A373&lt;='Invoerblad heterogene watergang'!$H$12,'Invoerblad heterogene watergang'!$J$12,IF(A373&lt;='Invoerblad heterogene watergang'!$H$13,'Invoerblad heterogene watergang'!$J$13,IF(A373&lt;='Invoerblad heterogene watergang'!$H$14,'Invoerblad heterogene watergang'!$J$14,IF(A373&lt;='Invoerblad heterogene watergang'!$H$15,'Invoerblad heterogene watergang'!$J$15,IF(A373&lt;='Invoerblad heterogene watergang'!$H$16,'Invoerblad heterogene watergang'!$J$16,IF(A373&lt;='Invoerblad heterogene watergang'!$H$17,'Invoerblad heterogene watergang'!$J$17,"")))))))))</f>
        <v>0.2</v>
      </c>
      <c r="C373" s="23" t="str">
        <f>IF(A373&lt;='Invoerblad heterogene watergang'!$H$9,'Invoerblad heterogene watergang'!$K$9,IF(A373&lt;='Invoerblad heterogene watergang'!$H$10,'Invoerblad heterogene watergang'!$K$10,IF(A373&lt;='Invoerblad heterogene watergang'!$H$11,'Invoerblad heterogene watergang'!$K$11,IF(A373&lt;='Invoerblad heterogene watergang'!$H$12,'Invoerblad heterogene watergang'!$K$12,IF(A373&lt;='Invoerblad heterogene watergang'!$H$13,'Invoerblad heterogene watergang'!$K$13,IF(A373&lt;='Invoerblad heterogene watergang'!$H$14,'Invoerblad heterogene watergang'!$K$14,IF(A373&lt;='Invoerblad heterogene watergang'!$H$15,'Invoerblad heterogene watergang'!$K$15,IF(A373&lt;='Invoerblad heterogene watergang'!$H$16,'Invoerblad heterogene watergang'!$K$16,IF(A373&lt;='Invoerblad heterogene watergang'!$H$17,'Invoerblad heterogene watergang'!$K$17,"")))))))))</f>
        <v>100 - Riet</v>
      </c>
      <c r="D373" s="23">
        <f t="shared" si="5"/>
        <v>100</v>
      </c>
      <c r="E373" s="23">
        <f>'Invoerblad heterogene watergang'!$F$9</f>
        <v>1.5</v>
      </c>
      <c r="F373" s="23">
        <f>'Invoerblad heterogene watergang'!$E$9</f>
        <v>1.2</v>
      </c>
      <c r="G373" s="23">
        <f>'Invoerblad heterogene watergang'!$B$9</f>
        <v>1.2</v>
      </c>
      <c r="H373" s="23">
        <f>'Invoerblad heterogene watergang'!$C$9</f>
        <v>1</v>
      </c>
      <c r="I373" s="23">
        <f>IF(B373="","",IF(A373&lt;='Invoerblad heterogene watergang'!$H$9,'Invoerblad heterogene watergang'!$N$9,IF(A373&lt;='Invoerblad heterogene watergang'!$H$10,'Invoerblad heterogene watergang'!$N$10,IF(A373&lt;='Invoerblad heterogene watergang'!$H$11,'Invoerblad heterogene watergang'!$N$11,IF(A373&lt;='Invoerblad heterogene watergang'!$H$12,'Invoerblad heterogene watergang'!$N$12,IF(A373&lt;='Invoerblad heterogene watergang'!$H$13,'Invoerblad heterogene watergang'!$N$13,IF(A373&lt;='Invoerblad heterogene watergang'!$H$14,'Invoerblad heterogene watergang'!$N$14,IF(A373&lt;='Invoerblad heterogene watergang'!$H$15,'Invoerblad heterogene watergang'!$N$15,IF(A373&lt;='Invoerblad heterogene watergang'!$H$16,'Invoerblad heterogene watergang'!$N$16,IF(A373&lt;='Invoerblad heterogene watergang'!$H$17,'Invoerblad heterogene watergang'!$N$17,""))))))))))</f>
        <v>0</v>
      </c>
      <c r="J373" s="23" t="str">
        <f>IF(A373&lt;='Invoerblad heterogene watergang'!$H$9,'Invoerblad heterogene watergang'!$O$9,IF(A373&lt;='Invoerblad heterogene watergang'!$H$10,'Invoerblad heterogene watergang'!$O$10,IF(A373&lt;='Invoerblad heterogene watergang'!$H$11,'Invoerblad heterogene watergang'!$O$11,IF(A373&lt;='Invoerblad heterogene watergang'!$H$12,'Invoerblad heterogene watergang'!$O$12,IF(A373&lt;='Invoerblad heterogene watergang'!$H$13,'Invoerblad heterogene watergang'!$O$13,IF(A373&lt;='Invoerblad heterogene watergang'!$H$14,'Invoerblad heterogene watergang'!$O$14,IF(A373&lt;='Invoerblad heterogene watergang'!$H$15,'Invoerblad heterogene watergang'!$O$15,IF(A373&lt;='Invoerblad heterogene watergang'!$H$16,'Invoerblad heterogene watergang'!$O$16,IF(A373&lt;='Invoerblad heterogene watergang'!$H$17,'Invoerblad heterogene watergang'!$O$17,"")))))))))</f>
        <v>Nee</v>
      </c>
      <c r="K373" s="23">
        <f>(IF(A373&lt;='Invoerblad heterogene watergang'!$H$9,'Invoerblad heterogene watergang'!$L$9,IF(A373&lt;='Invoerblad heterogene watergang'!$H$10,'Invoerblad heterogene watergang'!$L$10,IF(A373&lt;='Invoerblad heterogene watergang'!$H$11,'Invoerblad heterogene watergang'!$L$11,IF(A373&lt;='Invoerblad heterogene watergang'!$H$12,'Invoerblad heterogene watergang'!$L$12,IF(A373&lt;='Invoerblad heterogene watergang'!$H$13,'Invoerblad heterogene watergang'!$L$13,IF(A373&lt;='Invoerblad heterogene watergang'!$H$14,'Invoerblad heterogene watergang'!$L$14,IF(A373&lt;='Invoerblad heterogene watergang'!$H$15,'Invoerblad heterogene watergang'!$L$15,IF(A373&lt;='Invoerblad heterogene watergang'!$H$16,'Invoerblad heterogene watergang'!$L$16,IF(A373&lt;='Invoerblad heterogene watergang'!$H$17,'Invoerblad heterogene watergang'!$L$17,""))))))))))</f>
        <v>50</v>
      </c>
      <c r="L373" s="23" t="str">
        <f>(IF(A373&lt;='Invoerblad heterogene watergang'!$H$9,'Invoerblad heterogene watergang'!$M$9,IF(A373&lt;='Invoerblad heterogene watergang'!$H$10,'Invoerblad heterogene watergang'!$M$10,IF(A373&lt;='Invoerblad heterogene watergang'!$H$11,'Invoerblad heterogene watergang'!$M$11,IF(A373&lt;='Invoerblad heterogene watergang'!$H$12,'Invoerblad heterogene watergang'!$M$12,IF(A373&lt;='Invoerblad heterogene watergang'!$H$13,'Invoerblad heterogene watergang'!$M$13,IF(A373&lt;='Invoerblad heterogene watergang'!$H$14,'Invoerblad heterogene watergang'!$M$14,IF(A373&lt;='Invoerblad heterogene watergang'!$H$15,'Invoerblad heterogene watergang'!$M$15,IF(A373&lt;='Invoerblad heterogene watergang'!$H$16,'Invoerblad heterogene watergang'!$M$16,IF(A373&lt;='Invoerblad heterogene watergang'!$H$17,'Invoerblad heterogene watergang'!$M$17,""))))))))))</f>
        <v>Begroeiing volgt bodemverloop</v>
      </c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67"/>
      <c r="AD373" s="23"/>
      <c r="AE373" s="23"/>
    </row>
    <row r="374" spans="1:31" s="103" customFormat="1" x14ac:dyDescent="0.35">
      <c r="A374" s="24">
        <f>IF(A373="","",IF((A373+1)&gt;MAX('Invoerblad heterogene watergang'!$H$9:$H$17),"",'Uitgebreide invoer'!A373+(MAX('Invoerblad heterogene watergang'!$H$9:$H$17)/1000)))</f>
        <v>258.99999999999824</v>
      </c>
      <c r="B374" s="23">
        <f>IF(A374&lt;='Invoerblad heterogene watergang'!$H$9,'Invoerblad heterogene watergang'!$J$9,IF(A374&lt;='Invoerblad heterogene watergang'!$H$10,'Invoerblad heterogene watergang'!$J$10,IF(A374&lt;='Invoerblad heterogene watergang'!$H$11,'Invoerblad heterogene watergang'!$J$11,IF(A374&lt;='Invoerblad heterogene watergang'!$H$12,'Invoerblad heterogene watergang'!$J$12,IF(A374&lt;='Invoerblad heterogene watergang'!$H$13,'Invoerblad heterogene watergang'!$J$13,IF(A374&lt;='Invoerblad heterogene watergang'!$H$14,'Invoerblad heterogene watergang'!$J$14,IF(A374&lt;='Invoerblad heterogene watergang'!$H$15,'Invoerblad heterogene watergang'!$J$15,IF(A374&lt;='Invoerblad heterogene watergang'!$H$16,'Invoerblad heterogene watergang'!$J$16,IF(A374&lt;='Invoerblad heterogene watergang'!$H$17,'Invoerblad heterogene watergang'!$J$17,"")))))))))</f>
        <v>0.2</v>
      </c>
      <c r="C374" s="23" t="str">
        <f>IF(A374&lt;='Invoerblad heterogene watergang'!$H$9,'Invoerblad heterogene watergang'!$K$9,IF(A374&lt;='Invoerblad heterogene watergang'!$H$10,'Invoerblad heterogene watergang'!$K$10,IF(A374&lt;='Invoerblad heterogene watergang'!$H$11,'Invoerblad heterogene watergang'!$K$11,IF(A374&lt;='Invoerblad heterogene watergang'!$H$12,'Invoerblad heterogene watergang'!$K$12,IF(A374&lt;='Invoerblad heterogene watergang'!$H$13,'Invoerblad heterogene watergang'!$K$13,IF(A374&lt;='Invoerblad heterogene watergang'!$H$14,'Invoerblad heterogene watergang'!$K$14,IF(A374&lt;='Invoerblad heterogene watergang'!$H$15,'Invoerblad heterogene watergang'!$K$15,IF(A374&lt;='Invoerblad heterogene watergang'!$H$16,'Invoerblad heterogene watergang'!$K$16,IF(A374&lt;='Invoerblad heterogene watergang'!$H$17,'Invoerblad heterogene watergang'!$K$17,"")))))))))</f>
        <v>100 - Riet</v>
      </c>
      <c r="D374" s="23">
        <f t="shared" si="5"/>
        <v>100</v>
      </c>
      <c r="E374" s="23">
        <f>'Invoerblad heterogene watergang'!$F$9</f>
        <v>1.5</v>
      </c>
      <c r="F374" s="23">
        <f>'Invoerblad heterogene watergang'!$E$9</f>
        <v>1.2</v>
      </c>
      <c r="G374" s="23">
        <f>'Invoerblad heterogene watergang'!$B$9</f>
        <v>1.2</v>
      </c>
      <c r="H374" s="23">
        <f>'Invoerblad heterogene watergang'!$C$9</f>
        <v>1</v>
      </c>
      <c r="I374" s="23">
        <f>IF(B374="","",IF(A374&lt;='Invoerblad heterogene watergang'!$H$9,'Invoerblad heterogene watergang'!$N$9,IF(A374&lt;='Invoerblad heterogene watergang'!$H$10,'Invoerblad heterogene watergang'!$N$10,IF(A374&lt;='Invoerblad heterogene watergang'!$H$11,'Invoerblad heterogene watergang'!$N$11,IF(A374&lt;='Invoerblad heterogene watergang'!$H$12,'Invoerblad heterogene watergang'!$N$12,IF(A374&lt;='Invoerblad heterogene watergang'!$H$13,'Invoerblad heterogene watergang'!$N$13,IF(A374&lt;='Invoerblad heterogene watergang'!$H$14,'Invoerblad heterogene watergang'!$N$14,IF(A374&lt;='Invoerblad heterogene watergang'!$H$15,'Invoerblad heterogene watergang'!$N$15,IF(A374&lt;='Invoerblad heterogene watergang'!$H$16,'Invoerblad heterogene watergang'!$N$16,IF(A374&lt;='Invoerblad heterogene watergang'!$H$17,'Invoerblad heterogene watergang'!$N$17,""))))))))))</f>
        <v>0</v>
      </c>
      <c r="J374" s="23" t="str">
        <f>IF(A374&lt;='Invoerblad heterogene watergang'!$H$9,'Invoerblad heterogene watergang'!$O$9,IF(A374&lt;='Invoerblad heterogene watergang'!$H$10,'Invoerblad heterogene watergang'!$O$10,IF(A374&lt;='Invoerblad heterogene watergang'!$H$11,'Invoerblad heterogene watergang'!$O$11,IF(A374&lt;='Invoerblad heterogene watergang'!$H$12,'Invoerblad heterogene watergang'!$O$12,IF(A374&lt;='Invoerblad heterogene watergang'!$H$13,'Invoerblad heterogene watergang'!$O$13,IF(A374&lt;='Invoerblad heterogene watergang'!$H$14,'Invoerblad heterogene watergang'!$O$14,IF(A374&lt;='Invoerblad heterogene watergang'!$H$15,'Invoerblad heterogene watergang'!$O$15,IF(A374&lt;='Invoerblad heterogene watergang'!$H$16,'Invoerblad heterogene watergang'!$O$16,IF(A374&lt;='Invoerblad heterogene watergang'!$H$17,'Invoerblad heterogene watergang'!$O$17,"")))))))))</f>
        <v>Nee</v>
      </c>
      <c r="K374" s="23">
        <f>(IF(A374&lt;='Invoerblad heterogene watergang'!$H$9,'Invoerblad heterogene watergang'!$L$9,IF(A374&lt;='Invoerblad heterogene watergang'!$H$10,'Invoerblad heterogene watergang'!$L$10,IF(A374&lt;='Invoerblad heterogene watergang'!$H$11,'Invoerblad heterogene watergang'!$L$11,IF(A374&lt;='Invoerblad heterogene watergang'!$H$12,'Invoerblad heterogene watergang'!$L$12,IF(A374&lt;='Invoerblad heterogene watergang'!$H$13,'Invoerblad heterogene watergang'!$L$13,IF(A374&lt;='Invoerblad heterogene watergang'!$H$14,'Invoerblad heterogene watergang'!$L$14,IF(A374&lt;='Invoerblad heterogene watergang'!$H$15,'Invoerblad heterogene watergang'!$L$15,IF(A374&lt;='Invoerblad heterogene watergang'!$H$16,'Invoerblad heterogene watergang'!$L$16,IF(A374&lt;='Invoerblad heterogene watergang'!$H$17,'Invoerblad heterogene watergang'!$L$17,""))))))))))</f>
        <v>50</v>
      </c>
      <c r="L374" s="23" t="str">
        <f>(IF(A374&lt;='Invoerblad heterogene watergang'!$H$9,'Invoerblad heterogene watergang'!$M$9,IF(A374&lt;='Invoerblad heterogene watergang'!$H$10,'Invoerblad heterogene watergang'!$M$10,IF(A374&lt;='Invoerblad heterogene watergang'!$H$11,'Invoerblad heterogene watergang'!$M$11,IF(A374&lt;='Invoerblad heterogene watergang'!$H$12,'Invoerblad heterogene watergang'!$M$12,IF(A374&lt;='Invoerblad heterogene watergang'!$H$13,'Invoerblad heterogene watergang'!$M$13,IF(A374&lt;='Invoerblad heterogene watergang'!$H$14,'Invoerblad heterogene watergang'!$M$14,IF(A374&lt;='Invoerblad heterogene watergang'!$H$15,'Invoerblad heterogene watergang'!$M$15,IF(A374&lt;='Invoerblad heterogene watergang'!$H$16,'Invoerblad heterogene watergang'!$M$16,IF(A374&lt;='Invoerblad heterogene watergang'!$H$17,'Invoerblad heterogene watergang'!$M$17,""))))))))))</f>
        <v>Begroeiing volgt bodemverloop</v>
      </c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67"/>
      <c r="AD374" s="23"/>
      <c r="AE374" s="23"/>
    </row>
    <row r="375" spans="1:31" s="103" customFormat="1" x14ac:dyDescent="0.35">
      <c r="A375" s="24">
        <f>IF(A374="","",IF((A374+1)&gt;MAX('Invoerblad heterogene watergang'!$H$9:$H$17),"",'Uitgebreide invoer'!A374+(MAX('Invoerblad heterogene watergang'!$H$9:$H$17)/1000)))</f>
        <v>259.69999999999823</v>
      </c>
      <c r="B375" s="23">
        <f>IF(A375&lt;='Invoerblad heterogene watergang'!$H$9,'Invoerblad heterogene watergang'!$J$9,IF(A375&lt;='Invoerblad heterogene watergang'!$H$10,'Invoerblad heterogene watergang'!$J$10,IF(A375&lt;='Invoerblad heterogene watergang'!$H$11,'Invoerblad heterogene watergang'!$J$11,IF(A375&lt;='Invoerblad heterogene watergang'!$H$12,'Invoerblad heterogene watergang'!$J$12,IF(A375&lt;='Invoerblad heterogene watergang'!$H$13,'Invoerblad heterogene watergang'!$J$13,IF(A375&lt;='Invoerblad heterogene watergang'!$H$14,'Invoerblad heterogene watergang'!$J$14,IF(A375&lt;='Invoerblad heterogene watergang'!$H$15,'Invoerblad heterogene watergang'!$J$15,IF(A375&lt;='Invoerblad heterogene watergang'!$H$16,'Invoerblad heterogene watergang'!$J$16,IF(A375&lt;='Invoerblad heterogene watergang'!$H$17,'Invoerblad heterogene watergang'!$J$17,"")))))))))</f>
        <v>0.2</v>
      </c>
      <c r="C375" s="23" t="str">
        <f>IF(A375&lt;='Invoerblad heterogene watergang'!$H$9,'Invoerblad heterogene watergang'!$K$9,IF(A375&lt;='Invoerblad heterogene watergang'!$H$10,'Invoerblad heterogene watergang'!$K$10,IF(A375&lt;='Invoerblad heterogene watergang'!$H$11,'Invoerblad heterogene watergang'!$K$11,IF(A375&lt;='Invoerblad heterogene watergang'!$H$12,'Invoerblad heterogene watergang'!$K$12,IF(A375&lt;='Invoerblad heterogene watergang'!$H$13,'Invoerblad heterogene watergang'!$K$13,IF(A375&lt;='Invoerblad heterogene watergang'!$H$14,'Invoerblad heterogene watergang'!$K$14,IF(A375&lt;='Invoerblad heterogene watergang'!$H$15,'Invoerblad heterogene watergang'!$K$15,IF(A375&lt;='Invoerblad heterogene watergang'!$H$16,'Invoerblad heterogene watergang'!$K$16,IF(A375&lt;='Invoerblad heterogene watergang'!$H$17,'Invoerblad heterogene watergang'!$K$17,"")))))))))</f>
        <v>100 - Riet</v>
      </c>
      <c r="D375" s="23">
        <f t="shared" si="5"/>
        <v>100</v>
      </c>
      <c r="E375" s="23">
        <f>'Invoerblad heterogene watergang'!$F$9</f>
        <v>1.5</v>
      </c>
      <c r="F375" s="23">
        <f>'Invoerblad heterogene watergang'!$E$9</f>
        <v>1.2</v>
      </c>
      <c r="G375" s="23">
        <f>'Invoerblad heterogene watergang'!$B$9</f>
        <v>1.2</v>
      </c>
      <c r="H375" s="23">
        <f>'Invoerblad heterogene watergang'!$C$9</f>
        <v>1</v>
      </c>
      <c r="I375" s="23">
        <f>IF(B375="","",IF(A375&lt;='Invoerblad heterogene watergang'!$H$9,'Invoerblad heterogene watergang'!$N$9,IF(A375&lt;='Invoerblad heterogene watergang'!$H$10,'Invoerblad heterogene watergang'!$N$10,IF(A375&lt;='Invoerblad heterogene watergang'!$H$11,'Invoerblad heterogene watergang'!$N$11,IF(A375&lt;='Invoerblad heterogene watergang'!$H$12,'Invoerblad heterogene watergang'!$N$12,IF(A375&lt;='Invoerblad heterogene watergang'!$H$13,'Invoerblad heterogene watergang'!$N$13,IF(A375&lt;='Invoerblad heterogene watergang'!$H$14,'Invoerblad heterogene watergang'!$N$14,IF(A375&lt;='Invoerblad heterogene watergang'!$H$15,'Invoerblad heterogene watergang'!$N$15,IF(A375&lt;='Invoerblad heterogene watergang'!$H$16,'Invoerblad heterogene watergang'!$N$16,IF(A375&lt;='Invoerblad heterogene watergang'!$H$17,'Invoerblad heterogene watergang'!$N$17,""))))))))))</f>
        <v>0</v>
      </c>
      <c r="J375" s="23" t="str">
        <f>IF(A375&lt;='Invoerblad heterogene watergang'!$H$9,'Invoerblad heterogene watergang'!$O$9,IF(A375&lt;='Invoerblad heterogene watergang'!$H$10,'Invoerblad heterogene watergang'!$O$10,IF(A375&lt;='Invoerblad heterogene watergang'!$H$11,'Invoerblad heterogene watergang'!$O$11,IF(A375&lt;='Invoerblad heterogene watergang'!$H$12,'Invoerblad heterogene watergang'!$O$12,IF(A375&lt;='Invoerblad heterogene watergang'!$H$13,'Invoerblad heterogene watergang'!$O$13,IF(A375&lt;='Invoerblad heterogene watergang'!$H$14,'Invoerblad heterogene watergang'!$O$14,IF(A375&lt;='Invoerblad heterogene watergang'!$H$15,'Invoerblad heterogene watergang'!$O$15,IF(A375&lt;='Invoerblad heterogene watergang'!$H$16,'Invoerblad heterogene watergang'!$O$16,IF(A375&lt;='Invoerblad heterogene watergang'!$H$17,'Invoerblad heterogene watergang'!$O$17,"")))))))))</f>
        <v>Nee</v>
      </c>
      <c r="K375" s="23">
        <f>(IF(A375&lt;='Invoerblad heterogene watergang'!$H$9,'Invoerblad heterogene watergang'!$L$9,IF(A375&lt;='Invoerblad heterogene watergang'!$H$10,'Invoerblad heterogene watergang'!$L$10,IF(A375&lt;='Invoerblad heterogene watergang'!$H$11,'Invoerblad heterogene watergang'!$L$11,IF(A375&lt;='Invoerblad heterogene watergang'!$H$12,'Invoerblad heterogene watergang'!$L$12,IF(A375&lt;='Invoerblad heterogene watergang'!$H$13,'Invoerblad heterogene watergang'!$L$13,IF(A375&lt;='Invoerblad heterogene watergang'!$H$14,'Invoerblad heterogene watergang'!$L$14,IF(A375&lt;='Invoerblad heterogene watergang'!$H$15,'Invoerblad heterogene watergang'!$L$15,IF(A375&lt;='Invoerblad heterogene watergang'!$H$16,'Invoerblad heterogene watergang'!$L$16,IF(A375&lt;='Invoerblad heterogene watergang'!$H$17,'Invoerblad heterogene watergang'!$L$17,""))))))))))</f>
        <v>50</v>
      </c>
      <c r="L375" s="23" t="str">
        <f>(IF(A375&lt;='Invoerblad heterogene watergang'!$H$9,'Invoerblad heterogene watergang'!$M$9,IF(A375&lt;='Invoerblad heterogene watergang'!$H$10,'Invoerblad heterogene watergang'!$M$10,IF(A375&lt;='Invoerblad heterogene watergang'!$H$11,'Invoerblad heterogene watergang'!$M$11,IF(A375&lt;='Invoerblad heterogene watergang'!$H$12,'Invoerblad heterogene watergang'!$M$12,IF(A375&lt;='Invoerblad heterogene watergang'!$H$13,'Invoerblad heterogene watergang'!$M$13,IF(A375&lt;='Invoerblad heterogene watergang'!$H$14,'Invoerblad heterogene watergang'!$M$14,IF(A375&lt;='Invoerblad heterogene watergang'!$H$15,'Invoerblad heterogene watergang'!$M$15,IF(A375&lt;='Invoerblad heterogene watergang'!$H$16,'Invoerblad heterogene watergang'!$M$16,IF(A375&lt;='Invoerblad heterogene watergang'!$H$17,'Invoerblad heterogene watergang'!$M$17,""))))))))))</f>
        <v>Begroeiing volgt bodemverloop</v>
      </c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67"/>
      <c r="AD375" s="23"/>
      <c r="AE375" s="23"/>
    </row>
    <row r="376" spans="1:31" s="103" customFormat="1" x14ac:dyDescent="0.35">
      <c r="A376" s="24">
        <f>IF(A375="","",IF((A375+1)&gt;MAX('Invoerblad heterogene watergang'!$H$9:$H$17),"",'Uitgebreide invoer'!A375+(MAX('Invoerblad heterogene watergang'!$H$9:$H$17)/1000)))</f>
        <v>260.39999999999822</v>
      </c>
      <c r="B376" s="23">
        <f>IF(A376&lt;='Invoerblad heterogene watergang'!$H$9,'Invoerblad heterogene watergang'!$J$9,IF(A376&lt;='Invoerblad heterogene watergang'!$H$10,'Invoerblad heterogene watergang'!$J$10,IF(A376&lt;='Invoerblad heterogene watergang'!$H$11,'Invoerblad heterogene watergang'!$J$11,IF(A376&lt;='Invoerblad heterogene watergang'!$H$12,'Invoerblad heterogene watergang'!$J$12,IF(A376&lt;='Invoerblad heterogene watergang'!$H$13,'Invoerblad heterogene watergang'!$J$13,IF(A376&lt;='Invoerblad heterogene watergang'!$H$14,'Invoerblad heterogene watergang'!$J$14,IF(A376&lt;='Invoerblad heterogene watergang'!$H$15,'Invoerblad heterogene watergang'!$J$15,IF(A376&lt;='Invoerblad heterogene watergang'!$H$16,'Invoerblad heterogene watergang'!$J$16,IF(A376&lt;='Invoerblad heterogene watergang'!$H$17,'Invoerblad heterogene watergang'!$J$17,"")))))))))</f>
        <v>0.2</v>
      </c>
      <c r="C376" s="23" t="str">
        <f>IF(A376&lt;='Invoerblad heterogene watergang'!$H$9,'Invoerblad heterogene watergang'!$K$9,IF(A376&lt;='Invoerblad heterogene watergang'!$H$10,'Invoerblad heterogene watergang'!$K$10,IF(A376&lt;='Invoerblad heterogene watergang'!$H$11,'Invoerblad heterogene watergang'!$K$11,IF(A376&lt;='Invoerblad heterogene watergang'!$H$12,'Invoerblad heterogene watergang'!$K$12,IF(A376&lt;='Invoerblad heterogene watergang'!$H$13,'Invoerblad heterogene watergang'!$K$13,IF(A376&lt;='Invoerblad heterogene watergang'!$H$14,'Invoerblad heterogene watergang'!$K$14,IF(A376&lt;='Invoerblad heterogene watergang'!$H$15,'Invoerblad heterogene watergang'!$K$15,IF(A376&lt;='Invoerblad heterogene watergang'!$H$16,'Invoerblad heterogene watergang'!$K$16,IF(A376&lt;='Invoerblad heterogene watergang'!$H$17,'Invoerblad heterogene watergang'!$K$17,"")))))))))</f>
        <v>100 - Riet</v>
      </c>
      <c r="D376" s="23">
        <f t="shared" si="5"/>
        <v>100</v>
      </c>
      <c r="E376" s="23">
        <f>'Invoerblad heterogene watergang'!$F$9</f>
        <v>1.5</v>
      </c>
      <c r="F376" s="23">
        <f>'Invoerblad heterogene watergang'!$E$9</f>
        <v>1.2</v>
      </c>
      <c r="G376" s="23">
        <f>'Invoerblad heterogene watergang'!$B$9</f>
        <v>1.2</v>
      </c>
      <c r="H376" s="23">
        <f>'Invoerblad heterogene watergang'!$C$9</f>
        <v>1</v>
      </c>
      <c r="I376" s="23">
        <f>IF(B376="","",IF(A376&lt;='Invoerblad heterogene watergang'!$H$9,'Invoerblad heterogene watergang'!$N$9,IF(A376&lt;='Invoerblad heterogene watergang'!$H$10,'Invoerblad heterogene watergang'!$N$10,IF(A376&lt;='Invoerblad heterogene watergang'!$H$11,'Invoerblad heterogene watergang'!$N$11,IF(A376&lt;='Invoerblad heterogene watergang'!$H$12,'Invoerblad heterogene watergang'!$N$12,IF(A376&lt;='Invoerblad heterogene watergang'!$H$13,'Invoerblad heterogene watergang'!$N$13,IF(A376&lt;='Invoerblad heterogene watergang'!$H$14,'Invoerblad heterogene watergang'!$N$14,IF(A376&lt;='Invoerblad heterogene watergang'!$H$15,'Invoerblad heterogene watergang'!$N$15,IF(A376&lt;='Invoerblad heterogene watergang'!$H$16,'Invoerblad heterogene watergang'!$N$16,IF(A376&lt;='Invoerblad heterogene watergang'!$H$17,'Invoerblad heterogene watergang'!$N$17,""))))))))))</f>
        <v>0</v>
      </c>
      <c r="J376" s="23" t="str">
        <f>IF(A376&lt;='Invoerblad heterogene watergang'!$H$9,'Invoerblad heterogene watergang'!$O$9,IF(A376&lt;='Invoerblad heterogene watergang'!$H$10,'Invoerblad heterogene watergang'!$O$10,IF(A376&lt;='Invoerblad heterogene watergang'!$H$11,'Invoerblad heterogene watergang'!$O$11,IF(A376&lt;='Invoerblad heterogene watergang'!$H$12,'Invoerblad heterogene watergang'!$O$12,IF(A376&lt;='Invoerblad heterogene watergang'!$H$13,'Invoerblad heterogene watergang'!$O$13,IF(A376&lt;='Invoerblad heterogene watergang'!$H$14,'Invoerblad heterogene watergang'!$O$14,IF(A376&lt;='Invoerblad heterogene watergang'!$H$15,'Invoerblad heterogene watergang'!$O$15,IF(A376&lt;='Invoerblad heterogene watergang'!$H$16,'Invoerblad heterogene watergang'!$O$16,IF(A376&lt;='Invoerblad heterogene watergang'!$H$17,'Invoerblad heterogene watergang'!$O$17,"")))))))))</f>
        <v>Nee</v>
      </c>
      <c r="K376" s="23">
        <f>(IF(A376&lt;='Invoerblad heterogene watergang'!$H$9,'Invoerblad heterogene watergang'!$L$9,IF(A376&lt;='Invoerblad heterogene watergang'!$H$10,'Invoerblad heterogene watergang'!$L$10,IF(A376&lt;='Invoerblad heterogene watergang'!$H$11,'Invoerblad heterogene watergang'!$L$11,IF(A376&lt;='Invoerblad heterogene watergang'!$H$12,'Invoerblad heterogene watergang'!$L$12,IF(A376&lt;='Invoerblad heterogene watergang'!$H$13,'Invoerblad heterogene watergang'!$L$13,IF(A376&lt;='Invoerblad heterogene watergang'!$H$14,'Invoerblad heterogene watergang'!$L$14,IF(A376&lt;='Invoerblad heterogene watergang'!$H$15,'Invoerblad heterogene watergang'!$L$15,IF(A376&lt;='Invoerblad heterogene watergang'!$H$16,'Invoerblad heterogene watergang'!$L$16,IF(A376&lt;='Invoerblad heterogene watergang'!$H$17,'Invoerblad heterogene watergang'!$L$17,""))))))))))</f>
        <v>50</v>
      </c>
      <c r="L376" s="23" t="str">
        <f>(IF(A376&lt;='Invoerblad heterogene watergang'!$H$9,'Invoerblad heterogene watergang'!$M$9,IF(A376&lt;='Invoerblad heterogene watergang'!$H$10,'Invoerblad heterogene watergang'!$M$10,IF(A376&lt;='Invoerblad heterogene watergang'!$H$11,'Invoerblad heterogene watergang'!$M$11,IF(A376&lt;='Invoerblad heterogene watergang'!$H$12,'Invoerblad heterogene watergang'!$M$12,IF(A376&lt;='Invoerblad heterogene watergang'!$H$13,'Invoerblad heterogene watergang'!$M$13,IF(A376&lt;='Invoerblad heterogene watergang'!$H$14,'Invoerblad heterogene watergang'!$M$14,IF(A376&lt;='Invoerblad heterogene watergang'!$H$15,'Invoerblad heterogene watergang'!$M$15,IF(A376&lt;='Invoerblad heterogene watergang'!$H$16,'Invoerblad heterogene watergang'!$M$16,IF(A376&lt;='Invoerblad heterogene watergang'!$H$17,'Invoerblad heterogene watergang'!$M$17,""))))))))))</f>
        <v>Begroeiing volgt bodemverloop</v>
      </c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67"/>
      <c r="AD376" s="23"/>
      <c r="AE376" s="23"/>
    </row>
    <row r="377" spans="1:31" s="103" customFormat="1" x14ac:dyDescent="0.35">
      <c r="A377" s="24">
        <f>IF(A376="","",IF((A376+1)&gt;MAX('Invoerblad heterogene watergang'!$H$9:$H$17),"",'Uitgebreide invoer'!A376+(MAX('Invoerblad heterogene watergang'!$H$9:$H$17)/1000)))</f>
        <v>261.0999999999982</v>
      </c>
      <c r="B377" s="23">
        <f>IF(A377&lt;='Invoerblad heterogene watergang'!$H$9,'Invoerblad heterogene watergang'!$J$9,IF(A377&lt;='Invoerblad heterogene watergang'!$H$10,'Invoerblad heterogene watergang'!$J$10,IF(A377&lt;='Invoerblad heterogene watergang'!$H$11,'Invoerblad heterogene watergang'!$J$11,IF(A377&lt;='Invoerblad heterogene watergang'!$H$12,'Invoerblad heterogene watergang'!$J$12,IF(A377&lt;='Invoerblad heterogene watergang'!$H$13,'Invoerblad heterogene watergang'!$J$13,IF(A377&lt;='Invoerblad heterogene watergang'!$H$14,'Invoerblad heterogene watergang'!$J$14,IF(A377&lt;='Invoerblad heterogene watergang'!$H$15,'Invoerblad heterogene watergang'!$J$15,IF(A377&lt;='Invoerblad heterogene watergang'!$H$16,'Invoerblad heterogene watergang'!$J$16,IF(A377&lt;='Invoerblad heterogene watergang'!$H$17,'Invoerblad heterogene watergang'!$J$17,"")))))))))</f>
        <v>0.2</v>
      </c>
      <c r="C377" s="23" t="str">
        <f>IF(A377&lt;='Invoerblad heterogene watergang'!$H$9,'Invoerblad heterogene watergang'!$K$9,IF(A377&lt;='Invoerblad heterogene watergang'!$H$10,'Invoerblad heterogene watergang'!$K$10,IF(A377&lt;='Invoerblad heterogene watergang'!$H$11,'Invoerblad heterogene watergang'!$K$11,IF(A377&lt;='Invoerblad heterogene watergang'!$H$12,'Invoerblad heterogene watergang'!$K$12,IF(A377&lt;='Invoerblad heterogene watergang'!$H$13,'Invoerblad heterogene watergang'!$K$13,IF(A377&lt;='Invoerblad heterogene watergang'!$H$14,'Invoerblad heterogene watergang'!$K$14,IF(A377&lt;='Invoerblad heterogene watergang'!$H$15,'Invoerblad heterogene watergang'!$K$15,IF(A377&lt;='Invoerblad heterogene watergang'!$H$16,'Invoerblad heterogene watergang'!$K$16,IF(A377&lt;='Invoerblad heterogene watergang'!$H$17,'Invoerblad heterogene watergang'!$K$17,"")))))))))</f>
        <v>100 - Riet</v>
      </c>
      <c r="D377" s="23">
        <f t="shared" si="5"/>
        <v>100</v>
      </c>
      <c r="E377" s="23">
        <f>'Invoerblad heterogene watergang'!$F$9</f>
        <v>1.5</v>
      </c>
      <c r="F377" s="23">
        <f>'Invoerblad heterogene watergang'!$E$9</f>
        <v>1.2</v>
      </c>
      <c r="G377" s="23">
        <f>'Invoerblad heterogene watergang'!$B$9</f>
        <v>1.2</v>
      </c>
      <c r="H377" s="23">
        <f>'Invoerblad heterogene watergang'!$C$9</f>
        <v>1</v>
      </c>
      <c r="I377" s="23">
        <f>IF(B377="","",IF(A377&lt;='Invoerblad heterogene watergang'!$H$9,'Invoerblad heterogene watergang'!$N$9,IF(A377&lt;='Invoerblad heterogene watergang'!$H$10,'Invoerblad heterogene watergang'!$N$10,IF(A377&lt;='Invoerblad heterogene watergang'!$H$11,'Invoerblad heterogene watergang'!$N$11,IF(A377&lt;='Invoerblad heterogene watergang'!$H$12,'Invoerblad heterogene watergang'!$N$12,IF(A377&lt;='Invoerblad heterogene watergang'!$H$13,'Invoerblad heterogene watergang'!$N$13,IF(A377&lt;='Invoerblad heterogene watergang'!$H$14,'Invoerblad heterogene watergang'!$N$14,IF(A377&lt;='Invoerblad heterogene watergang'!$H$15,'Invoerblad heterogene watergang'!$N$15,IF(A377&lt;='Invoerblad heterogene watergang'!$H$16,'Invoerblad heterogene watergang'!$N$16,IF(A377&lt;='Invoerblad heterogene watergang'!$H$17,'Invoerblad heterogene watergang'!$N$17,""))))))))))</f>
        <v>0</v>
      </c>
      <c r="J377" s="23" t="str">
        <f>IF(A377&lt;='Invoerblad heterogene watergang'!$H$9,'Invoerblad heterogene watergang'!$O$9,IF(A377&lt;='Invoerblad heterogene watergang'!$H$10,'Invoerblad heterogene watergang'!$O$10,IF(A377&lt;='Invoerblad heterogene watergang'!$H$11,'Invoerblad heterogene watergang'!$O$11,IF(A377&lt;='Invoerblad heterogene watergang'!$H$12,'Invoerblad heterogene watergang'!$O$12,IF(A377&lt;='Invoerblad heterogene watergang'!$H$13,'Invoerblad heterogene watergang'!$O$13,IF(A377&lt;='Invoerblad heterogene watergang'!$H$14,'Invoerblad heterogene watergang'!$O$14,IF(A377&lt;='Invoerblad heterogene watergang'!$H$15,'Invoerblad heterogene watergang'!$O$15,IF(A377&lt;='Invoerblad heterogene watergang'!$H$16,'Invoerblad heterogene watergang'!$O$16,IF(A377&lt;='Invoerblad heterogene watergang'!$H$17,'Invoerblad heterogene watergang'!$O$17,"")))))))))</f>
        <v>Nee</v>
      </c>
      <c r="K377" s="23">
        <f>(IF(A377&lt;='Invoerblad heterogene watergang'!$H$9,'Invoerblad heterogene watergang'!$L$9,IF(A377&lt;='Invoerblad heterogene watergang'!$H$10,'Invoerblad heterogene watergang'!$L$10,IF(A377&lt;='Invoerblad heterogene watergang'!$H$11,'Invoerblad heterogene watergang'!$L$11,IF(A377&lt;='Invoerblad heterogene watergang'!$H$12,'Invoerblad heterogene watergang'!$L$12,IF(A377&lt;='Invoerblad heterogene watergang'!$H$13,'Invoerblad heterogene watergang'!$L$13,IF(A377&lt;='Invoerblad heterogene watergang'!$H$14,'Invoerblad heterogene watergang'!$L$14,IF(A377&lt;='Invoerblad heterogene watergang'!$H$15,'Invoerblad heterogene watergang'!$L$15,IF(A377&lt;='Invoerblad heterogene watergang'!$H$16,'Invoerblad heterogene watergang'!$L$16,IF(A377&lt;='Invoerblad heterogene watergang'!$H$17,'Invoerblad heterogene watergang'!$L$17,""))))))))))</f>
        <v>50</v>
      </c>
      <c r="L377" s="23" t="str">
        <f>(IF(A377&lt;='Invoerblad heterogene watergang'!$H$9,'Invoerblad heterogene watergang'!$M$9,IF(A377&lt;='Invoerblad heterogene watergang'!$H$10,'Invoerblad heterogene watergang'!$M$10,IF(A377&lt;='Invoerblad heterogene watergang'!$H$11,'Invoerblad heterogene watergang'!$M$11,IF(A377&lt;='Invoerblad heterogene watergang'!$H$12,'Invoerblad heterogene watergang'!$M$12,IF(A377&lt;='Invoerblad heterogene watergang'!$H$13,'Invoerblad heterogene watergang'!$M$13,IF(A377&lt;='Invoerblad heterogene watergang'!$H$14,'Invoerblad heterogene watergang'!$M$14,IF(A377&lt;='Invoerblad heterogene watergang'!$H$15,'Invoerblad heterogene watergang'!$M$15,IF(A377&lt;='Invoerblad heterogene watergang'!$H$16,'Invoerblad heterogene watergang'!$M$16,IF(A377&lt;='Invoerblad heterogene watergang'!$H$17,'Invoerblad heterogene watergang'!$M$17,""))))))))))</f>
        <v>Begroeiing volgt bodemverloop</v>
      </c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67"/>
      <c r="AD377" s="23"/>
      <c r="AE377" s="23"/>
    </row>
    <row r="378" spans="1:31" s="103" customFormat="1" x14ac:dyDescent="0.35">
      <c r="A378" s="24">
        <f>IF(A377="","",IF((A377+1)&gt;MAX('Invoerblad heterogene watergang'!$H$9:$H$17),"",'Uitgebreide invoer'!A377+(MAX('Invoerblad heterogene watergang'!$H$9:$H$17)/1000)))</f>
        <v>261.79999999999819</v>
      </c>
      <c r="B378" s="23">
        <f>IF(A378&lt;='Invoerblad heterogene watergang'!$H$9,'Invoerblad heterogene watergang'!$J$9,IF(A378&lt;='Invoerblad heterogene watergang'!$H$10,'Invoerblad heterogene watergang'!$J$10,IF(A378&lt;='Invoerblad heterogene watergang'!$H$11,'Invoerblad heterogene watergang'!$J$11,IF(A378&lt;='Invoerblad heterogene watergang'!$H$12,'Invoerblad heterogene watergang'!$J$12,IF(A378&lt;='Invoerblad heterogene watergang'!$H$13,'Invoerblad heterogene watergang'!$J$13,IF(A378&lt;='Invoerblad heterogene watergang'!$H$14,'Invoerblad heterogene watergang'!$J$14,IF(A378&lt;='Invoerblad heterogene watergang'!$H$15,'Invoerblad heterogene watergang'!$J$15,IF(A378&lt;='Invoerblad heterogene watergang'!$H$16,'Invoerblad heterogene watergang'!$J$16,IF(A378&lt;='Invoerblad heterogene watergang'!$H$17,'Invoerblad heterogene watergang'!$J$17,"")))))))))</f>
        <v>0.2</v>
      </c>
      <c r="C378" s="23" t="str">
        <f>IF(A378&lt;='Invoerblad heterogene watergang'!$H$9,'Invoerblad heterogene watergang'!$K$9,IF(A378&lt;='Invoerblad heterogene watergang'!$H$10,'Invoerblad heterogene watergang'!$K$10,IF(A378&lt;='Invoerblad heterogene watergang'!$H$11,'Invoerblad heterogene watergang'!$K$11,IF(A378&lt;='Invoerblad heterogene watergang'!$H$12,'Invoerblad heterogene watergang'!$K$12,IF(A378&lt;='Invoerblad heterogene watergang'!$H$13,'Invoerblad heterogene watergang'!$K$13,IF(A378&lt;='Invoerblad heterogene watergang'!$H$14,'Invoerblad heterogene watergang'!$K$14,IF(A378&lt;='Invoerblad heterogene watergang'!$H$15,'Invoerblad heterogene watergang'!$K$15,IF(A378&lt;='Invoerblad heterogene watergang'!$H$16,'Invoerblad heterogene watergang'!$K$16,IF(A378&lt;='Invoerblad heterogene watergang'!$H$17,'Invoerblad heterogene watergang'!$K$17,"")))))))))</f>
        <v>100 - Riet</v>
      </c>
      <c r="D378" s="23">
        <f t="shared" si="5"/>
        <v>100</v>
      </c>
      <c r="E378" s="23">
        <f>'Invoerblad heterogene watergang'!$F$9</f>
        <v>1.5</v>
      </c>
      <c r="F378" s="23">
        <f>'Invoerblad heterogene watergang'!$E$9</f>
        <v>1.2</v>
      </c>
      <c r="G378" s="23">
        <f>'Invoerblad heterogene watergang'!$B$9</f>
        <v>1.2</v>
      </c>
      <c r="H378" s="23">
        <f>'Invoerblad heterogene watergang'!$C$9</f>
        <v>1</v>
      </c>
      <c r="I378" s="23">
        <f>IF(B378="","",IF(A378&lt;='Invoerblad heterogene watergang'!$H$9,'Invoerblad heterogene watergang'!$N$9,IF(A378&lt;='Invoerblad heterogene watergang'!$H$10,'Invoerblad heterogene watergang'!$N$10,IF(A378&lt;='Invoerblad heterogene watergang'!$H$11,'Invoerblad heterogene watergang'!$N$11,IF(A378&lt;='Invoerblad heterogene watergang'!$H$12,'Invoerblad heterogene watergang'!$N$12,IF(A378&lt;='Invoerblad heterogene watergang'!$H$13,'Invoerblad heterogene watergang'!$N$13,IF(A378&lt;='Invoerblad heterogene watergang'!$H$14,'Invoerblad heterogene watergang'!$N$14,IF(A378&lt;='Invoerblad heterogene watergang'!$H$15,'Invoerblad heterogene watergang'!$N$15,IF(A378&lt;='Invoerblad heterogene watergang'!$H$16,'Invoerblad heterogene watergang'!$N$16,IF(A378&lt;='Invoerblad heterogene watergang'!$H$17,'Invoerblad heterogene watergang'!$N$17,""))))))))))</f>
        <v>0</v>
      </c>
      <c r="J378" s="23" t="str">
        <f>IF(A378&lt;='Invoerblad heterogene watergang'!$H$9,'Invoerblad heterogene watergang'!$O$9,IF(A378&lt;='Invoerblad heterogene watergang'!$H$10,'Invoerblad heterogene watergang'!$O$10,IF(A378&lt;='Invoerblad heterogene watergang'!$H$11,'Invoerblad heterogene watergang'!$O$11,IF(A378&lt;='Invoerblad heterogene watergang'!$H$12,'Invoerblad heterogene watergang'!$O$12,IF(A378&lt;='Invoerblad heterogene watergang'!$H$13,'Invoerblad heterogene watergang'!$O$13,IF(A378&lt;='Invoerblad heterogene watergang'!$H$14,'Invoerblad heterogene watergang'!$O$14,IF(A378&lt;='Invoerblad heterogene watergang'!$H$15,'Invoerblad heterogene watergang'!$O$15,IF(A378&lt;='Invoerblad heterogene watergang'!$H$16,'Invoerblad heterogene watergang'!$O$16,IF(A378&lt;='Invoerblad heterogene watergang'!$H$17,'Invoerblad heterogene watergang'!$O$17,"")))))))))</f>
        <v>Nee</v>
      </c>
      <c r="K378" s="23">
        <f>(IF(A378&lt;='Invoerblad heterogene watergang'!$H$9,'Invoerblad heterogene watergang'!$L$9,IF(A378&lt;='Invoerblad heterogene watergang'!$H$10,'Invoerblad heterogene watergang'!$L$10,IF(A378&lt;='Invoerblad heterogene watergang'!$H$11,'Invoerblad heterogene watergang'!$L$11,IF(A378&lt;='Invoerblad heterogene watergang'!$H$12,'Invoerblad heterogene watergang'!$L$12,IF(A378&lt;='Invoerblad heterogene watergang'!$H$13,'Invoerblad heterogene watergang'!$L$13,IF(A378&lt;='Invoerblad heterogene watergang'!$H$14,'Invoerblad heterogene watergang'!$L$14,IF(A378&lt;='Invoerblad heterogene watergang'!$H$15,'Invoerblad heterogene watergang'!$L$15,IF(A378&lt;='Invoerblad heterogene watergang'!$H$16,'Invoerblad heterogene watergang'!$L$16,IF(A378&lt;='Invoerblad heterogene watergang'!$H$17,'Invoerblad heterogene watergang'!$L$17,""))))))))))</f>
        <v>50</v>
      </c>
      <c r="L378" s="23" t="str">
        <f>(IF(A378&lt;='Invoerblad heterogene watergang'!$H$9,'Invoerblad heterogene watergang'!$M$9,IF(A378&lt;='Invoerblad heterogene watergang'!$H$10,'Invoerblad heterogene watergang'!$M$10,IF(A378&lt;='Invoerblad heterogene watergang'!$H$11,'Invoerblad heterogene watergang'!$M$11,IF(A378&lt;='Invoerblad heterogene watergang'!$H$12,'Invoerblad heterogene watergang'!$M$12,IF(A378&lt;='Invoerblad heterogene watergang'!$H$13,'Invoerblad heterogene watergang'!$M$13,IF(A378&lt;='Invoerblad heterogene watergang'!$H$14,'Invoerblad heterogene watergang'!$M$14,IF(A378&lt;='Invoerblad heterogene watergang'!$H$15,'Invoerblad heterogene watergang'!$M$15,IF(A378&lt;='Invoerblad heterogene watergang'!$H$16,'Invoerblad heterogene watergang'!$M$16,IF(A378&lt;='Invoerblad heterogene watergang'!$H$17,'Invoerblad heterogene watergang'!$M$17,""))))))))))</f>
        <v>Begroeiing volgt bodemverloop</v>
      </c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67"/>
      <c r="AD378" s="23"/>
      <c r="AE378" s="23"/>
    </row>
    <row r="379" spans="1:31" s="103" customFormat="1" x14ac:dyDescent="0.35">
      <c r="A379" s="24">
        <f>IF(A378="","",IF((A378+1)&gt;MAX('Invoerblad heterogene watergang'!$H$9:$H$17),"",'Uitgebreide invoer'!A378+(MAX('Invoerblad heterogene watergang'!$H$9:$H$17)/1000)))</f>
        <v>262.49999999999818</v>
      </c>
      <c r="B379" s="23">
        <f>IF(A379&lt;='Invoerblad heterogene watergang'!$H$9,'Invoerblad heterogene watergang'!$J$9,IF(A379&lt;='Invoerblad heterogene watergang'!$H$10,'Invoerblad heterogene watergang'!$J$10,IF(A379&lt;='Invoerblad heterogene watergang'!$H$11,'Invoerblad heterogene watergang'!$J$11,IF(A379&lt;='Invoerblad heterogene watergang'!$H$12,'Invoerblad heterogene watergang'!$J$12,IF(A379&lt;='Invoerblad heterogene watergang'!$H$13,'Invoerblad heterogene watergang'!$J$13,IF(A379&lt;='Invoerblad heterogene watergang'!$H$14,'Invoerblad heterogene watergang'!$J$14,IF(A379&lt;='Invoerblad heterogene watergang'!$H$15,'Invoerblad heterogene watergang'!$J$15,IF(A379&lt;='Invoerblad heterogene watergang'!$H$16,'Invoerblad heterogene watergang'!$J$16,IF(A379&lt;='Invoerblad heterogene watergang'!$H$17,'Invoerblad heterogene watergang'!$J$17,"")))))))))</f>
        <v>0.2</v>
      </c>
      <c r="C379" s="23" t="str">
        <f>IF(A379&lt;='Invoerblad heterogene watergang'!$H$9,'Invoerblad heterogene watergang'!$K$9,IF(A379&lt;='Invoerblad heterogene watergang'!$H$10,'Invoerblad heterogene watergang'!$K$10,IF(A379&lt;='Invoerblad heterogene watergang'!$H$11,'Invoerblad heterogene watergang'!$K$11,IF(A379&lt;='Invoerblad heterogene watergang'!$H$12,'Invoerblad heterogene watergang'!$K$12,IF(A379&lt;='Invoerblad heterogene watergang'!$H$13,'Invoerblad heterogene watergang'!$K$13,IF(A379&lt;='Invoerblad heterogene watergang'!$H$14,'Invoerblad heterogene watergang'!$K$14,IF(A379&lt;='Invoerblad heterogene watergang'!$H$15,'Invoerblad heterogene watergang'!$K$15,IF(A379&lt;='Invoerblad heterogene watergang'!$H$16,'Invoerblad heterogene watergang'!$K$16,IF(A379&lt;='Invoerblad heterogene watergang'!$H$17,'Invoerblad heterogene watergang'!$K$17,"")))))))))</f>
        <v>100 - Riet</v>
      </c>
      <c r="D379" s="23">
        <f t="shared" si="5"/>
        <v>100</v>
      </c>
      <c r="E379" s="23">
        <f>'Invoerblad heterogene watergang'!$F$9</f>
        <v>1.5</v>
      </c>
      <c r="F379" s="23">
        <f>'Invoerblad heterogene watergang'!$E$9</f>
        <v>1.2</v>
      </c>
      <c r="G379" s="23">
        <f>'Invoerblad heterogene watergang'!$B$9</f>
        <v>1.2</v>
      </c>
      <c r="H379" s="23">
        <f>'Invoerblad heterogene watergang'!$C$9</f>
        <v>1</v>
      </c>
      <c r="I379" s="23">
        <f>IF(B379="","",IF(A379&lt;='Invoerblad heterogene watergang'!$H$9,'Invoerblad heterogene watergang'!$N$9,IF(A379&lt;='Invoerblad heterogene watergang'!$H$10,'Invoerblad heterogene watergang'!$N$10,IF(A379&lt;='Invoerblad heterogene watergang'!$H$11,'Invoerblad heterogene watergang'!$N$11,IF(A379&lt;='Invoerblad heterogene watergang'!$H$12,'Invoerblad heterogene watergang'!$N$12,IF(A379&lt;='Invoerblad heterogene watergang'!$H$13,'Invoerblad heterogene watergang'!$N$13,IF(A379&lt;='Invoerblad heterogene watergang'!$H$14,'Invoerblad heterogene watergang'!$N$14,IF(A379&lt;='Invoerblad heterogene watergang'!$H$15,'Invoerblad heterogene watergang'!$N$15,IF(A379&lt;='Invoerblad heterogene watergang'!$H$16,'Invoerblad heterogene watergang'!$N$16,IF(A379&lt;='Invoerblad heterogene watergang'!$H$17,'Invoerblad heterogene watergang'!$N$17,""))))))))))</f>
        <v>0</v>
      </c>
      <c r="J379" s="23" t="str">
        <f>IF(A379&lt;='Invoerblad heterogene watergang'!$H$9,'Invoerblad heterogene watergang'!$O$9,IF(A379&lt;='Invoerblad heterogene watergang'!$H$10,'Invoerblad heterogene watergang'!$O$10,IF(A379&lt;='Invoerblad heterogene watergang'!$H$11,'Invoerblad heterogene watergang'!$O$11,IF(A379&lt;='Invoerblad heterogene watergang'!$H$12,'Invoerblad heterogene watergang'!$O$12,IF(A379&lt;='Invoerblad heterogene watergang'!$H$13,'Invoerblad heterogene watergang'!$O$13,IF(A379&lt;='Invoerblad heterogene watergang'!$H$14,'Invoerblad heterogene watergang'!$O$14,IF(A379&lt;='Invoerblad heterogene watergang'!$H$15,'Invoerblad heterogene watergang'!$O$15,IF(A379&lt;='Invoerblad heterogene watergang'!$H$16,'Invoerblad heterogene watergang'!$O$16,IF(A379&lt;='Invoerblad heterogene watergang'!$H$17,'Invoerblad heterogene watergang'!$O$17,"")))))))))</f>
        <v>Nee</v>
      </c>
      <c r="K379" s="23">
        <f>(IF(A379&lt;='Invoerblad heterogene watergang'!$H$9,'Invoerblad heterogene watergang'!$L$9,IF(A379&lt;='Invoerblad heterogene watergang'!$H$10,'Invoerblad heterogene watergang'!$L$10,IF(A379&lt;='Invoerblad heterogene watergang'!$H$11,'Invoerblad heterogene watergang'!$L$11,IF(A379&lt;='Invoerblad heterogene watergang'!$H$12,'Invoerblad heterogene watergang'!$L$12,IF(A379&lt;='Invoerblad heterogene watergang'!$H$13,'Invoerblad heterogene watergang'!$L$13,IF(A379&lt;='Invoerblad heterogene watergang'!$H$14,'Invoerblad heterogene watergang'!$L$14,IF(A379&lt;='Invoerblad heterogene watergang'!$H$15,'Invoerblad heterogene watergang'!$L$15,IF(A379&lt;='Invoerblad heterogene watergang'!$H$16,'Invoerblad heterogene watergang'!$L$16,IF(A379&lt;='Invoerblad heterogene watergang'!$H$17,'Invoerblad heterogene watergang'!$L$17,""))))))))))</f>
        <v>50</v>
      </c>
      <c r="L379" s="23" t="str">
        <f>(IF(A379&lt;='Invoerblad heterogene watergang'!$H$9,'Invoerblad heterogene watergang'!$M$9,IF(A379&lt;='Invoerblad heterogene watergang'!$H$10,'Invoerblad heterogene watergang'!$M$10,IF(A379&lt;='Invoerblad heterogene watergang'!$H$11,'Invoerblad heterogene watergang'!$M$11,IF(A379&lt;='Invoerblad heterogene watergang'!$H$12,'Invoerblad heterogene watergang'!$M$12,IF(A379&lt;='Invoerblad heterogene watergang'!$H$13,'Invoerblad heterogene watergang'!$M$13,IF(A379&lt;='Invoerblad heterogene watergang'!$H$14,'Invoerblad heterogene watergang'!$M$14,IF(A379&lt;='Invoerblad heterogene watergang'!$H$15,'Invoerblad heterogene watergang'!$M$15,IF(A379&lt;='Invoerblad heterogene watergang'!$H$16,'Invoerblad heterogene watergang'!$M$16,IF(A379&lt;='Invoerblad heterogene watergang'!$H$17,'Invoerblad heterogene watergang'!$M$17,""))))))))))</f>
        <v>Begroeiing volgt bodemverloop</v>
      </c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67"/>
      <c r="AD379" s="23"/>
      <c r="AE379" s="23"/>
    </row>
    <row r="380" spans="1:31" s="103" customFormat="1" x14ac:dyDescent="0.35">
      <c r="A380" s="24">
        <f>IF(A379="","",IF((A379+1)&gt;MAX('Invoerblad heterogene watergang'!$H$9:$H$17),"",'Uitgebreide invoer'!A379+(MAX('Invoerblad heterogene watergang'!$H$9:$H$17)/1000)))</f>
        <v>263.19999999999817</v>
      </c>
      <c r="B380" s="23">
        <f>IF(A380&lt;='Invoerblad heterogene watergang'!$H$9,'Invoerblad heterogene watergang'!$J$9,IF(A380&lt;='Invoerblad heterogene watergang'!$H$10,'Invoerblad heterogene watergang'!$J$10,IF(A380&lt;='Invoerblad heterogene watergang'!$H$11,'Invoerblad heterogene watergang'!$J$11,IF(A380&lt;='Invoerblad heterogene watergang'!$H$12,'Invoerblad heterogene watergang'!$J$12,IF(A380&lt;='Invoerblad heterogene watergang'!$H$13,'Invoerblad heterogene watergang'!$J$13,IF(A380&lt;='Invoerblad heterogene watergang'!$H$14,'Invoerblad heterogene watergang'!$J$14,IF(A380&lt;='Invoerblad heterogene watergang'!$H$15,'Invoerblad heterogene watergang'!$J$15,IF(A380&lt;='Invoerblad heterogene watergang'!$H$16,'Invoerblad heterogene watergang'!$J$16,IF(A380&lt;='Invoerblad heterogene watergang'!$H$17,'Invoerblad heterogene watergang'!$J$17,"")))))))))</f>
        <v>0.2</v>
      </c>
      <c r="C380" s="23" t="str">
        <f>IF(A380&lt;='Invoerblad heterogene watergang'!$H$9,'Invoerblad heterogene watergang'!$K$9,IF(A380&lt;='Invoerblad heterogene watergang'!$H$10,'Invoerblad heterogene watergang'!$K$10,IF(A380&lt;='Invoerblad heterogene watergang'!$H$11,'Invoerblad heterogene watergang'!$K$11,IF(A380&lt;='Invoerblad heterogene watergang'!$H$12,'Invoerblad heterogene watergang'!$K$12,IF(A380&lt;='Invoerblad heterogene watergang'!$H$13,'Invoerblad heterogene watergang'!$K$13,IF(A380&lt;='Invoerblad heterogene watergang'!$H$14,'Invoerblad heterogene watergang'!$K$14,IF(A380&lt;='Invoerblad heterogene watergang'!$H$15,'Invoerblad heterogene watergang'!$K$15,IF(A380&lt;='Invoerblad heterogene watergang'!$H$16,'Invoerblad heterogene watergang'!$K$16,IF(A380&lt;='Invoerblad heterogene watergang'!$H$17,'Invoerblad heterogene watergang'!$K$17,"")))))))))</f>
        <v>100 - Riet</v>
      </c>
      <c r="D380" s="23">
        <f t="shared" si="5"/>
        <v>100</v>
      </c>
      <c r="E380" s="23">
        <f>'Invoerblad heterogene watergang'!$F$9</f>
        <v>1.5</v>
      </c>
      <c r="F380" s="23">
        <f>'Invoerblad heterogene watergang'!$E$9</f>
        <v>1.2</v>
      </c>
      <c r="G380" s="23">
        <f>'Invoerblad heterogene watergang'!$B$9</f>
        <v>1.2</v>
      </c>
      <c r="H380" s="23">
        <f>'Invoerblad heterogene watergang'!$C$9</f>
        <v>1</v>
      </c>
      <c r="I380" s="23">
        <f>IF(B380="","",IF(A380&lt;='Invoerblad heterogene watergang'!$H$9,'Invoerblad heterogene watergang'!$N$9,IF(A380&lt;='Invoerblad heterogene watergang'!$H$10,'Invoerblad heterogene watergang'!$N$10,IF(A380&lt;='Invoerblad heterogene watergang'!$H$11,'Invoerblad heterogene watergang'!$N$11,IF(A380&lt;='Invoerblad heterogene watergang'!$H$12,'Invoerblad heterogene watergang'!$N$12,IF(A380&lt;='Invoerblad heterogene watergang'!$H$13,'Invoerblad heterogene watergang'!$N$13,IF(A380&lt;='Invoerblad heterogene watergang'!$H$14,'Invoerblad heterogene watergang'!$N$14,IF(A380&lt;='Invoerblad heterogene watergang'!$H$15,'Invoerblad heterogene watergang'!$N$15,IF(A380&lt;='Invoerblad heterogene watergang'!$H$16,'Invoerblad heterogene watergang'!$N$16,IF(A380&lt;='Invoerblad heterogene watergang'!$H$17,'Invoerblad heterogene watergang'!$N$17,""))))))))))</f>
        <v>0</v>
      </c>
      <c r="J380" s="23" t="str">
        <f>IF(A380&lt;='Invoerblad heterogene watergang'!$H$9,'Invoerblad heterogene watergang'!$O$9,IF(A380&lt;='Invoerblad heterogene watergang'!$H$10,'Invoerblad heterogene watergang'!$O$10,IF(A380&lt;='Invoerblad heterogene watergang'!$H$11,'Invoerblad heterogene watergang'!$O$11,IF(A380&lt;='Invoerblad heterogene watergang'!$H$12,'Invoerblad heterogene watergang'!$O$12,IF(A380&lt;='Invoerblad heterogene watergang'!$H$13,'Invoerblad heterogene watergang'!$O$13,IF(A380&lt;='Invoerblad heterogene watergang'!$H$14,'Invoerblad heterogene watergang'!$O$14,IF(A380&lt;='Invoerblad heterogene watergang'!$H$15,'Invoerblad heterogene watergang'!$O$15,IF(A380&lt;='Invoerblad heterogene watergang'!$H$16,'Invoerblad heterogene watergang'!$O$16,IF(A380&lt;='Invoerblad heterogene watergang'!$H$17,'Invoerblad heterogene watergang'!$O$17,"")))))))))</f>
        <v>Nee</v>
      </c>
      <c r="K380" s="23">
        <f>(IF(A380&lt;='Invoerblad heterogene watergang'!$H$9,'Invoerblad heterogene watergang'!$L$9,IF(A380&lt;='Invoerblad heterogene watergang'!$H$10,'Invoerblad heterogene watergang'!$L$10,IF(A380&lt;='Invoerblad heterogene watergang'!$H$11,'Invoerblad heterogene watergang'!$L$11,IF(A380&lt;='Invoerblad heterogene watergang'!$H$12,'Invoerblad heterogene watergang'!$L$12,IF(A380&lt;='Invoerblad heterogene watergang'!$H$13,'Invoerblad heterogene watergang'!$L$13,IF(A380&lt;='Invoerblad heterogene watergang'!$H$14,'Invoerblad heterogene watergang'!$L$14,IF(A380&lt;='Invoerblad heterogene watergang'!$H$15,'Invoerblad heterogene watergang'!$L$15,IF(A380&lt;='Invoerblad heterogene watergang'!$H$16,'Invoerblad heterogene watergang'!$L$16,IF(A380&lt;='Invoerblad heterogene watergang'!$H$17,'Invoerblad heterogene watergang'!$L$17,""))))))))))</f>
        <v>50</v>
      </c>
      <c r="L380" s="23" t="str">
        <f>(IF(A380&lt;='Invoerblad heterogene watergang'!$H$9,'Invoerblad heterogene watergang'!$M$9,IF(A380&lt;='Invoerblad heterogene watergang'!$H$10,'Invoerblad heterogene watergang'!$M$10,IF(A380&lt;='Invoerblad heterogene watergang'!$H$11,'Invoerblad heterogene watergang'!$M$11,IF(A380&lt;='Invoerblad heterogene watergang'!$H$12,'Invoerblad heterogene watergang'!$M$12,IF(A380&lt;='Invoerblad heterogene watergang'!$H$13,'Invoerblad heterogene watergang'!$M$13,IF(A380&lt;='Invoerblad heterogene watergang'!$H$14,'Invoerblad heterogene watergang'!$M$14,IF(A380&lt;='Invoerblad heterogene watergang'!$H$15,'Invoerblad heterogene watergang'!$M$15,IF(A380&lt;='Invoerblad heterogene watergang'!$H$16,'Invoerblad heterogene watergang'!$M$16,IF(A380&lt;='Invoerblad heterogene watergang'!$H$17,'Invoerblad heterogene watergang'!$M$17,""))))))))))</f>
        <v>Begroeiing volgt bodemverloop</v>
      </c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67"/>
      <c r="AD380" s="23"/>
      <c r="AE380" s="23"/>
    </row>
    <row r="381" spans="1:31" s="103" customFormat="1" x14ac:dyDescent="0.35">
      <c r="A381" s="24">
        <f>IF(A380="","",IF((A380+1)&gt;MAX('Invoerblad heterogene watergang'!$H$9:$H$17),"",'Uitgebreide invoer'!A380+(MAX('Invoerblad heterogene watergang'!$H$9:$H$17)/1000)))</f>
        <v>263.89999999999816</v>
      </c>
      <c r="B381" s="23">
        <f>IF(A381&lt;='Invoerblad heterogene watergang'!$H$9,'Invoerblad heterogene watergang'!$J$9,IF(A381&lt;='Invoerblad heterogene watergang'!$H$10,'Invoerblad heterogene watergang'!$J$10,IF(A381&lt;='Invoerblad heterogene watergang'!$H$11,'Invoerblad heterogene watergang'!$J$11,IF(A381&lt;='Invoerblad heterogene watergang'!$H$12,'Invoerblad heterogene watergang'!$J$12,IF(A381&lt;='Invoerblad heterogene watergang'!$H$13,'Invoerblad heterogene watergang'!$J$13,IF(A381&lt;='Invoerblad heterogene watergang'!$H$14,'Invoerblad heterogene watergang'!$J$14,IF(A381&lt;='Invoerblad heterogene watergang'!$H$15,'Invoerblad heterogene watergang'!$J$15,IF(A381&lt;='Invoerblad heterogene watergang'!$H$16,'Invoerblad heterogene watergang'!$J$16,IF(A381&lt;='Invoerblad heterogene watergang'!$H$17,'Invoerblad heterogene watergang'!$J$17,"")))))))))</f>
        <v>0.2</v>
      </c>
      <c r="C381" s="23" t="str">
        <f>IF(A381&lt;='Invoerblad heterogene watergang'!$H$9,'Invoerblad heterogene watergang'!$K$9,IF(A381&lt;='Invoerblad heterogene watergang'!$H$10,'Invoerblad heterogene watergang'!$K$10,IF(A381&lt;='Invoerblad heterogene watergang'!$H$11,'Invoerblad heterogene watergang'!$K$11,IF(A381&lt;='Invoerblad heterogene watergang'!$H$12,'Invoerblad heterogene watergang'!$K$12,IF(A381&lt;='Invoerblad heterogene watergang'!$H$13,'Invoerblad heterogene watergang'!$K$13,IF(A381&lt;='Invoerblad heterogene watergang'!$H$14,'Invoerblad heterogene watergang'!$K$14,IF(A381&lt;='Invoerblad heterogene watergang'!$H$15,'Invoerblad heterogene watergang'!$K$15,IF(A381&lt;='Invoerblad heterogene watergang'!$H$16,'Invoerblad heterogene watergang'!$K$16,IF(A381&lt;='Invoerblad heterogene watergang'!$H$17,'Invoerblad heterogene watergang'!$K$17,"")))))))))</f>
        <v>100 - Riet</v>
      </c>
      <c r="D381" s="23">
        <f t="shared" si="5"/>
        <v>100</v>
      </c>
      <c r="E381" s="23">
        <f>'Invoerblad heterogene watergang'!$F$9</f>
        <v>1.5</v>
      </c>
      <c r="F381" s="23">
        <f>'Invoerblad heterogene watergang'!$E$9</f>
        <v>1.2</v>
      </c>
      <c r="G381" s="23">
        <f>'Invoerblad heterogene watergang'!$B$9</f>
        <v>1.2</v>
      </c>
      <c r="H381" s="23">
        <f>'Invoerblad heterogene watergang'!$C$9</f>
        <v>1</v>
      </c>
      <c r="I381" s="23">
        <f>IF(B381="","",IF(A381&lt;='Invoerblad heterogene watergang'!$H$9,'Invoerblad heterogene watergang'!$N$9,IF(A381&lt;='Invoerblad heterogene watergang'!$H$10,'Invoerblad heterogene watergang'!$N$10,IF(A381&lt;='Invoerblad heterogene watergang'!$H$11,'Invoerblad heterogene watergang'!$N$11,IF(A381&lt;='Invoerblad heterogene watergang'!$H$12,'Invoerblad heterogene watergang'!$N$12,IF(A381&lt;='Invoerblad heterogene watergang'!$H$13,'Invoerblad heterogene watergang'!$N$13,IF(A381&lt;='Invoerblad heterogene watergang'!$H$14,'Invoerblad heterogene watergang'!$N$14,IF(A381&lt;='Invoerblad heterogene watergang'!$H$15,'Invoerblad heterogene watergang'!$N$15,IF(A381&lt;='Invoerblad heterogene watergang'!$H$16,'Invoerblad heterogene watergang'!$N$16,IF(A381&lt;='Invoerblad heterogene watergang'!$H$17,'Invoerblad heterogene watergang'!$N$17,""))))))))))</f>
        <v>0</v>
      </c>
      <c r="J381" s="23" t="str">
        <f>IF(A381&lt;='Invoerblad heterogene watergang'!$H$9,'Invoerblad heterogene watergang'!$O$9,IF(A381&lt;='Invoerblad heterogene watergang'!$H$10,'Invoerblad heterogene watergang'!$O$10,IF(A381&lt;='Invoerblad heterogene watergang'!$H$11,'Invoerblad heterogene watergang'!$O$11,IF(A381&lt;='Invoerblad heterogene watergang'!$H$12,'Invoerblad heterogene watergang'!$O$12,IF(A381&lt;='Invoerblad heterogene watergang'!$H$13,'Invoerblad heterogene watergang'!$O$13,IF(A381&lt;='Invoerblad heterogene watergang'!$H$14,'Invoerblad heterogene watergang'!$O$14,IF(A381&lt;='Invoerblad heterogene watergang'!$H$15,'Invoerblad heterogene watergang'!$O$15,IF(A381&lt;='Invoerblad heterogene watergang'!$H$16,'Invoerblad heterogene watergang'!$O$16,IF(A381&lt;='Invoerblad heterogene watergang'!$H$17,'Invoerblad heterogene watergang'!$O$17,"")))))))))</f>
        <v>Nee</v>
      </c>
      <c r="K381" s="23">
        <f>(IF(A381&lt;='Invoerblad heterogene watergang'!$H$9,'Invoerblad heterogene watergang'!$L$9,IF(A381&lt;='Invoerblad heterogene watergang'!$H$10,'Invoerblad heterogene watergang'!$L$10,IF(A381&lt;='Invoerblad heterogene watergang'!$H$11,'Invoerblad heterogene watergang'!$L$11,IF(A381&lt;='Invoerblad heterogene watergang'!$H$12,'Invoerblad heterogene watergang'!$L$12,IF(A381&lt;='Invoerblad heterogene watergang'!$H$13,'Invoerblad heterogene watergang'!$L$13,IF(A381&lt;='Invoerblad heterogene watergang'!$H$14,'Invoerblad heterogene watergang'!$L$14,IF(A381&lt;='Invoerblad heterogene watergang'!$H$15,'Invoerblad heterogene watergang'!$L$15,IF(A381&lt;='Invoerblad heterogene watergang'!$H$16,'Invoerblad heterogene watergang'!$L$16,IF(A381&lt;='Invoerblad heterogene watergang'!$H$17,'Invoerblad heterogene watergang'!$L$17,""))))))))))</f>
        <v>50</v>
      </c>
      <c r="L381" s="23" t="str">
        <f>(IF(A381&lt;='Invoerblad heterogene watergang'!$H$9,'Invoerblad heterogene watergang'!$M$9,IF(A381&lt;='Invoerblad heterogene watergang'!$H$10,'Invoerblad heterogene watergang'!$M$10,IF(A381&lt;='Invoerblad heterogene watergang'!$H$11,'Invoerblad heterogene watergang'!$M$11,IF(A381&lt;='Invoerblad heterogene watergang'!$H$12,'Invoerblad heterogene watergang'!$M$12,IF(A381&lt;='Invoerblad heterogene watergang'!$H$13,'Invoerblad heterogene watergang'!$M$13,IF(A381&lt;='Invoerblad heterogene watergang'!$H$14,'Invoerblad heterogene watergang'!$M$14,IF(A381&lt;='Invoerblad heterogene watergang'!$H$15,'Invoerblad heterogene watergang'!$M$15,IF(A381&lt;='Invoerblad heterogene watergang'!$H$16,'Invoerblad heterogene watergang'!$M$16,IF(A381&lt;='Invoerblad heterogene watergang'!$H$17,'Invoerblad heterogene watergang'!$M$17,""))))))))))</f>
        <v>Begroeiing volgt bodemverloop</v>
      </c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67"/>
      <c r="AD381" s="23"/>
      <c r="AE381" s="23"/>
    </row>
    <row r="382" spans="1:31" s="103" customFormat="1" x14ac:dyDescent="0.35">
      <c r="A382" s="24">
        <f>IF(A381="","",IF((A381+1)&gt;MAX('Invoerblad heterogene watergang'!$H$9:$H$17),"",'Uitgebreide invoer'!A381+(MAX('Invoerblad heterogene watergang'!$H$9:$H$17)/1000)))</f>
        <v>264.59999999999815</v>
      </c>
      <c r="B382" s="23">
        <f>IF(A382&lt;='Invoerblad heterogene watergang'!$H$9,'Invoerblad heterogene watergang'!$J$9,IF(A382&lt;='Invoerblad heterogene watergang'!$H$10,'Invoerblad heterogene watergang'!$J$10,IF(A382&lt;='Invoerblad heterogene watergang'!$H$11,'Invoerblad heterogene watergang'!$J$11,IF(A382&lt;='Invoerblad heterogene watergang'!$H$12,'Invoerblad heterogene watergang'!$J$12,IF(A382&lt;='Invoerblad heterogene watergang'!$H$13,'Invoerblad heterogene watergang'!$J$13,IF(A382&lt;='Invoerblad heterogene watergang'!$H$14,'Invoerblad heterogene watergang'!$J$14,IF(A382&lt;='Invoerblad heterogene watergang'!$H$15,'Invoerblad heterogene watergang'!$J$15,IF(A382&lt;='Invoerblad heterogene watergang'!$H$16,'Invoerblad heterogene watergang'!$J$16,IF(A382&lt;='Invoerblad heterogene watergang'!$H$17,'Invoerblad heterogene watergang'!$J$17,"")))))))))</f>
        <v>0.2</v>
      </c>
      <c r="C382" s="23" t="str">
        <f>IF(A382&lt;='Invoerblad heterogene watergang'!$H$9,'Invoerblad heterogene watergang'!$K$9,IF(A382&lt;='Invoerblad heterogene watergang'!$H$10,'Invoerblad heterogene watergang'!$K$10,IF(A382&lt;='Invoerblad heterogene watergang'!$H$11,'Invoerblad heterogene watergang'!$K$11,IF(A382&lt;='Invoerblad heterogene watergang'!$H$12,'Invoerblad heterogene watergang'!$K$12,IF(A382&lt;='Invoerblad heterogene watergang'!$H$13,'Invoerblad heterogene watergang'!$K$13,IF(A382&lt;='Invoerblad heterogene watergang'!$H$14,'Invoerblad heterogene watergang'!$K$14,IF(A382&lt;='Invoerblad heterogene watergang'!$H$15,'Invoerblad heterogene watergang'!$K$15,IF(A382&lt;='Invoerblad heterogene watergang'!$H$16,'Invoerblad heterogene watergang'!$K$16,IF(A382&lt;='Invoerblad heterogene watergang'!$H$17,'Invoerblad heterogene watergang'!$K$17,"")))))))))</f>
        <v>100 - Riet</v>
      </c>
      <c r="D382" s="23">
        <f t="shared" si="5"/>
        <v>100</v>
      </c>
      <c r="E382" s="23">
        <f>'Invoerblad heterogene watergang'!$F$9</f>
        <v>1.5</v>
      </c>
      <c r="F382" s="23">
        <f>'Invoerblad heterogene watergang'!$E$9</f>
        <v>1.2</v>
      </c>
      <c r="G382" s="23">
        <f>'Invoerblad heterogene watergang'!$B$9</f>
        <v>1.2</v>
      </c>
      <c r="H382" s="23">
        <f>'Invoerblad heterogene watergang'!$C$9</f>
        <v>1</v>
      </c>
      <c r="I382" s="23">
        <f>IF(B382="","",IF(A382&lt;='Invoerblad heterogene watergang'!$H$9,'Invoerblad heterogene watergang'!$N$9,IF(A382&lt;='Invoerblad heterogene watergang'!$H$10,'Invoerblad heterogene watergang'!$N$10,IF(A382&lt;='Invoerblad heterogene watergang'!$H$11,'Invoerblad heterogene watergang'!$N$11,IF(A382&lt;='Invoerblad heterogene watergang'!$H$12,'Invoerblad heterogene watergang'!$N$12,IF(A382&lt;='Invoerblad heterogene watergang'!$H$13,'Invoerblad heterogene watergang'!$N$13,IF(A382&lt;='Invoerblad heterogene watergang'!$H$14,'Invoerblad heterogene watergang'!$N$14,IF(A382&lt;='Invoerblad heterogene watergang'!$H$15,'Invoerblad heterogene watergang'!$N$15,IF(A382&lt;='Invoerblad heterogene watergang'!$H$16,'Invoerblad heterogene watergang'!$N$16,IF(A382&lt;='Invoerblad heterogene watergang'!$H$17,'Invoerblad heterogene watergang'!$N$17,""))))))))))</f>
        <v>0</v>
      </c>
      <c r="J382" s="23" t="str">
        <f>IF(A382&lt;='Invoerblad heterogene watergang'!$H$9,'Invoerblad heterogene watergang'!$O$9,IF(A382&lt;='Invoerblad heterogene watergang'!$H$10,'Invoerblad heterogene watergang'!$O$10,IF(A382&lt;='Invoerblad heterogene watergang'!$H$11,'Invoerblad heterogene watergang'!$O$11,IF(A382&lt;='Invoerblad heterogene watergang'!$H$12,'Invoerblad heterogene watergang'!$O$12,IF(A382&lt;='Invoerblad heterogene watergang'!$H$13,'Invoerblad heterogene watergang'!$O$13,IF(A382&lt;='Invoerblad heterogene watergang'!$H$14,'Invoerblad heterogene watergang'!$O$14,IF(A382&lt;='Invoerblad heterogene watergang'!$H$15,'Invoerblad heterogene watergang'!$O$15,IF(A382&lt;='Invoerblad heterogene watergang'!$H$16,'Invoerblad heterogene watergang'!$O$16,IF(A382&lt;='Invoerblad heterogene watergang'!$H$17,'Invoerblad heterogene watergang'!$O$17,"")))))))))</f>
        <v>Nee</v>
      </c>
      <c r="K382" s="23">
        <f>(IF(A382&lt;='Invoerblad heterogene watergang'!$H$9,'Invoerblad heterogene watergang'!$L$9,IF(A382&lt;='Invoerblad heterogene watergang'!$H$10,'Invoerblad heterogene watergang'!$L$10,IF(A382&lt;='Invoerblad heterogene watergang'!$H$11,'Invoerblad heterogene watergang'!$L$11,IF(A382&lt;='Invoerblad heterogene watergang'!$H$12,'Invoerblad heterogene watergang'!$L$12,IF(A382&lt;='Invoerblad heterogene watergang'!$H$13,'Invoerblad heterogene watergang'!$L$13,IF(A382&lt;='Invoerblad heterogene watergang'!$H$14,'Invoerblad heterogene watergang'!$L$14,IF(A382&lt;='Invoerblad heterogene watergang'!$H$15,'Invoerblad heterogene watergang'!$L$15,IF(A382&lt;='Invoerblad heterogene watergang'!$H$16,'Invoerblad heterogene watergang'!$L$16,IF(A382&lt;='Invoerblad heterogene watergang'!$H$17,'Invoerblad heterogene watergang'!$L$17,""))))))))))</f>
        <v>50</v>
      </c>
      <c r="L382" s="23" t="str">
        <f>(IF(A382&lt;='Invoerblad heterogene watergang'!$H$9,'Invoerblad heterogene watergang'!$M$9,IF(A382&lt;='Invoerblad heterogene watergang'!$H$10,'Invoerblad heterogene watergang'!$M$10,IF(A382&lt;='Invoerblad heterogene watergang'!$H$11,'Invoerblad heterogene watergang'!$M$11,IF(A382&lt;='Invoerblad heterogene watergang'!$H$12,'Invoerblad heterogene watergang'!$M$12,IF(A382&lt;='Invoerblad heterogene watergang'!$H$13,'Invoerblad heterogene watergang'!$M$13,IF(A382&lt;='Invoerblad heterogene watergang'!$H$14,'Invoerblad heterogene watergang'!$M$14,IF(A382&lt;='Invoerblad heterogene watergang'!$H$15,'Invoerblad heterogene watergang'!$M$15,IF(A382&lt;='Invoerblad heterogene watergang'!$H$16,'Invoerblad heterogene watergang'!$M$16,IF(A382&lt;='Invoerblad heterogene watergang'!$H$17,'Invoerblad heterogene watergang'!$M$17,""))))))))))</f>
        <v>Begroeiing volgt bodemverloop</v>
      </c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67"/>
      <c r="AD382" s="23"/>
      <c r="AE382" s="23"/>
    </row>
    <row r="383" spans="1:31" s="103" customFormat="1" x14ac:dyDescent="0.35">
      <c r="A383" s="24">
        <f>IF(A382="","",IF((A382+1)&gt;MAX('Invoerblad heterogene watergang'!$H$9:$H$17),"",'Uitgebreide invoer'!A382+(MAX('Invoerblad heterogene watergang'!$H$9:$H$17)/1000)))</f>
        <v>265.29999999999814</v>
      </c>
      <c r="B383" s="23">
        <f>IF(A383&lt;='Invoerblad heterogene watergang'!$H$9,'Invoerblad heterogene watergang'!$J$9,IF(A383&lt;='Invoerblad heterogene watergang'!$H$10,'Invoerblad heterogene watergang'!$J$10,IF(A383&lt;='Invoerblad heterogene watergang'!$H$11,'Invoerblad heterogene watergang'!$J$11,IF(A383&lt;='Invoerblad heterogene watergang'!$H$12,'Invoerblad heterogene watergang'!$J$12,IF(A383&lt;='Invoerblad heterogene watergang'!$H$13,'Invoerblad heterogene watergang'!$J$13,IF(A383&lt;='Invoerblad heterogene watergang'!$H$14,'Invoerblad heterogene watergang'!$J$14,IF(A383&lt;='Invoerblad heterogene watergang'!$H$15,'Invoerblad heterogene watergang'!$J$15,IF(A383&lt;='Invoerblad heterogene watergang'!$H$16,'Invoerblad heterogene watergang'!$J$16,IF(A383&lt;='Invoerblad heterogene watergang'!$H$17,'Invoerblad heterogene watergang'!$J$17,"")))))))))</f>
        <v>0.2</v>
      </c>
      <c r="C383" s="23" t="str">
        <f>IF(A383&lt;='Invoerblad heterogene watergang'!$H$9,'Invoerblad heterogene watergang'!$K$9,IF(A383&lt;='Invoerblad heterogene watergang'!$H$10,'Invoerblad heterogene watergang'!$K$10,IF(A383&lt;='Invoerblad heterogene watergang'!$H$11,'Invoerblad heterogene watergang'!$K$11,IF(A383&lt;='Invoerblad heterogene watergang'!$H$12,'Invoerblad heterogene watergang'!$K$12,IF(A383&lt;='Invoerblad heterogene watergang'!$H$13,'Invoerblad heterogene watergang'!$K$13,IF(A383&lt;='Invoerblad heterogene watergang'!$H$14,'Invoerblad heterogene watergang'!$K$14,IF(A383&lt;='Invoerblad heterogene watergang'!$H$15,'Invoerblad heterogene watergang'!$K$15,IF(A383&lt;='Invoerblad heterogene watergang'!$H$16,'Invoerblad heterogene watergang'!$K$16,IF(A383&lt;='Invoerblad heterogene watergang'!$H$17,'Invoerblad heterogene watergang'!$K$17,"")))))))))</f>
        <v>100 - Riet</v>
      </c>
      <c r="D383" s="23">
        <f t="shared" si="5"/>
        <v>100</v>
      </c>
      <c r="E383" s="23">
        <f>'Invoerblad heterogene watergang'!$F$9</f>
        <v>1.5</v>
      </c>
      <c r="F383" s="23">
        <f>'Invoerblad heterogene watergang'!$E$9</f>
        <v>1.2</v>
      </c>
      <c r="G383" s="23">
        <f>'Invoerblad heterogene watergang'!$B$9</f>
        <v>1.2</v>
      </c>
      <c r="H383" s="23">
        <f>'Invoerblad heterogene watergang'!$C$9</f>
        <v>1</v>
      </c>
      <c r="I383" s="23">
        <f>IF(B383="","",IF(A383&lt;='Invoerblad heterogene watergang'!$H$9,'Invoerblad heterogene watergang'!$N$9,IF(A383&lt;='Invoerblad heterogene watergang'!$H$10,'Invoerblad heterogene watergang'!$N$10,IF(A383&lt;='Invoerblad heterogene watergang'!$H$11,'Invoerblad heterogene watergang'!$N$11,IF(A383&lt;='Invoerblad heterogene watergang'!$H$12,'Invoerblad heterogene watergang'!$N$12,IF(A383&lt;='Invoerblad heterogene watergang'!$H$13,'Invoerblad heterogene watergang'!$N$13,IF(A383&lt;='Invoerblad heterogene watergang'!$H$14,'Invoerblad heterogene watergang'!$N$14,IF(A383&lt;='Invoerblad heterogene watergang'!$H$15,'Invoerblad heterogene watergang'!$N$15,IF(A383&lt;='Invoerblad heterogene watergang'!$H$16,'Invoerblad heterogene watergang'!$N$16,IF(A383&lt;='Invoerblad heterogene watergang'!$H$17,'Invoerblad heterogene watergang'!$N$17,""))))))))))</f>
        <v>0</v>
      </c>
      <c r="J383" s="23" t="str">
        <f>IF(A383&lt;='Invoerblad heterogene watergang'!$H$9,'Invoerblad heterogene watergang'!$O$9,IF(A383&lt;='Invoerblad heterogene watergang'!$H$10,'Invoerblad heterogene watergang'!$O$10,IF(A383&lt;='Invoerblad heterogene watergang'!$H$11,'Invoerblad heterogene watergang'!$O$11,IF(A383&lt;='Invoerblad heterogene watergang'!$H$12,'Invoerblad heterogene watergang'!$O$12,IF(A383&lt;='Invoerblad heterogene watergang'!$H$13,'Invoerblad heterogene watergang'!$O$13,IF(A383&lt;='Invoerblad heterogene watergang'!$H$14,'Invoerblad heterogene watergang'!$O$14,IF(A383&lt;='Invoerblad heterogene watergang'!$H$15,'Invoerblad heterogene watergang'!$O$15,IF(A383&lt;='Invoerblad heterogene watergang'!$H$16,'Invoerblad heterogene watergang'!$O$16,IF(A383&lt;='Invoerblad heterogene watergang'!$H$17,'Invoerblad heterogene watergang'!$O$17,"")))))))))</f>
        <v>Nee</v>
      </c>
      <c r="K383" s="23">
        <f>(IF(A383&lt;='Invoerblad heterogene watergang'!$H$9,'Invoerblad heterogene watergang'!$L$9,IF(A383&lt;='Invoerblad heterogene watergang'!$H$10,'Invoerblad heterogene watergang'!$L$10,IF(A383&lt;='Invoerblad heterogene watergang'!$H$11,'Invoerblad heterogene watergang'!$L$11,IF(A383&lt;='Invoerblad heterogene watergang'!$H$12,'Invoerblad heterogene watergang'!$L$12,IF(A383&lt;='Invoerblad heterogene watergang'!$H$13,'Invoerblad heterogene watergang'!$L$13,IF(A383&lt;='Invoerblad heterogene watergang'!$H$14,'Invoerblad heterogene watergang'!$L$14,IF(A383&lt;='Invoerblad heterogene watergang'!$H$15,'Invoerblad heterogene watergang'!$L$15,IF(A383&lt;='Invoerblad heterogene watergang'!$H$16,'Invoerblad heterogene watergang'!$L$16,IF(A383&lt;='Invoerblad heterogene watergang'!$H$17,'Invoerblad heterogene watergang'!$L$17,""))))))))))</f>
        <v>50</v>
      </c>
      <c r="L383" s="23" t="str">
        <f>(IF(A383&lt;='Invoerblad heterogene watergang'!$H$9,'Invoerblad heterogene watergang'!$M$9,IF(A383&lt;='Invoerblad heterogene watergang'!$H$10,'Invoerblad heterogene watergang'!$M$10,IF(A383&lt;='Invoerblad heterogene watergang'!$H$11,'Invoerblad heterogene watergang'!$M$11,IF(A383&lt;='Invoerblad heterogene watergang'!$H$12,'Invoerblad heterogene watergang'!$M$12,IF(A383&lt;='Invoerblad heterogene watergang'!$H$13,'Invoerblad heterogene watergang'!$M$13,IF(A383&lt;='Invoerblad heterogene watergang'!$H$14,'Invoerblad heterogene watergang'!$M$14,IF(A383&lt;='Invoerblad heterogene watergang'!$H$15,'Invoerblad heterogene watergang'!$M$15,IF(A383&lt;='Invoerblad heterogene watergang'!$H$16,'Invoerblad heterogene watergang'!$M$16,IF(A383&lt;='Invoerblad heterogene watergang'!$H$17,'Invoerblad heterogene watergang'!$M$17,""))))))))))</f>
        <v>Begroeiing volgt bodemverloop</v>
      </c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67"/>
      <c r="AD383" s="23"/>
      <c r="AE383" s="23"/>
    </row>
    <row r="384" spans="1:31" s="103" customFormat="1" x14ac:dyDescent="0.35">
      <c r="A384" s="24">
        <f>IF(A383="","",IF((A383+1)&gt;MAX('Invoerblad heterogene watergang'!$H$9:$H$17),"",'Uitgebreide invoer'!A383+(MAX('Invoerblad heterogene watergang'!$H$9:$H$17)/1000)))</f>
        <v>265.99999999999812</v>
      </c>
      <c r="B384" s="23">
        <f>IF(A384&lt;='Invoerblad heterogene watergang'!$H$9,'Invoerblad heterogene watergang'!$J$9,IF(A384&lt;='Invoerblad heterogene watergang'!$H$10,'Invoerblad heterogene watergang'!$J$10,IF(A384&lt;='Invoerblad heterogene watergang'!$H$11,'Invoerblad heterogene watergang'!$J$11,IF(A384&lt;='Invoerblad heterogene watergang'!$H$12,'Invoerblad heterogene watergang'!$J$12,IF(A384&lt;='Invoerblad heterogene watergang'!$H$13,'Invoerblad heterogene watergang'!$J$13,IF(A384&lt;='Invoerblad heterogene watergang'!$H$14,'Invoerblad heterogene watergang'!$J$14,IF(A384&lt;='Invoerblad heterogene watergang'!$H$15,'Invoerblad heterogene watergang'!$J$15,IF(A384&lt;='Invoerblad heterogene watergang'!$H$16,'Invoerblad heterogene watergang'!$J$16,IF(A384&lt;='Invoerblad heterogene watergang'!$H$17,'Invoerblad heterogene watergang'!$J$17,"")))))))))</f>
        <v>0.2</v>
      </c>
      <c r="C384" s="23" t="str">
        <f>IF(A384&lt;='Invoerblad heterogene watergang'!$H$9,'Invoerblad heterogene watergang'!$K$9,IF(A384&lt;='Invoerblad heterogene watergang'!$H$10,'Invoerblad heterogene watergang'!$K$10,IF(A384&lt;='Invoerblad heterogene watergang'!$H$11,'Invoerblad heterogene watergang'!$K$11,IF(A384&lt;='Invoerblad heterogene watergang'!$H$12,'Invoerblad heterogene watergang'!$K$12,IF(A384&lt;='Invoerblad heterogene watergang'!$H$13,'Invoerblad heterogene watergang'!$K$13,IF(A384&lt;='Invoerblad heterogene watergang'!$H$14,'Invoerblad heterogene watergang'!$K$14,IF(A384&lt;='Invoerblad heterogene watergang'!$H$15,'Invoerblad heterogene watergang'!$K$15,IF(A384&lt;='Invoerblad heterogene watergang'!$H$16,'Invoerblad heterogene watergang'!$K$16,IF(A384&lt;='Invoerblad heterogene watergang'!$H$17,'Invoerblad heterogene watergang'!$K$17,"")))))))))</f>
        <v>100 - Riet</v>
      </c>
      <c r="D384" s="23">
        <f t="shared" si="5"/>
        <v>100</v>
      </c>
      <c r="E384" s="23">
        <f>'Invoerblad heterogene watergang'!$F$9</f>
        <v>1.5</v>
      </c>
      <c r="F384" s="23">
        <f>'Invoerblad heterogene watergang'!$E$9</f>
        <v>1.2</v>
      </c>
      <c r="G384" s="23">
        <f>'Invoerblad heterogene watergang'!$B$9</f>
        <v>1.2</v>
      </c>
      <c r="H384" s="23">
        <f>'Invoerblad heterogene watergang'!$C$9</f>
        <v>1</v>
      </c>
      <c r="I384" s="23">
        <f>IF(B384="","",IF(A384&lt;='Invoerblad heterogene watergang'!$H$9,'Invoerblad heterogene watergang'!$N$9,IF(A384&lt;='Invoerblad heterogene watergang'!$H$10,'Invoerblad heterogene watergang'!$N$10,IF(A384&lt;='Invoerblad heterogene watergang'!$H$11,'Invoerblad heterogene watergang'!$N$11,IF(A384&lt;='Invoerblad heterogene watergang'!$H$12,'Invoerblad heterogene watergang'!$N$12,IF(A384&lt;='Invoerblad heterogene watergang'!$H$13,'Invoerblad heterogene watergang'!$N$13,IF(A384&lt;='Invoerblad heterogene watergang'!$H$14,'Invoerblad heterogene watergang'!$N$14,IF(A384&lt;='Invoerblad heterogene watergang'!$H$15,'Invoerblad heterogene watergang'!$N$15,IF(A384&lt;='Invoerblad heterogene watergang'!$H$16,'Invoerblad heterogene watergang'!$N$16,IF(A384&lt;='Invoerblad heterogene watergang'!$H$17,'Invoerblad heterogene watergang'!$N$17,""))))))))))</f>
        <v>0</v>
      </c>
      <c r="J384" s="23" t="str">
        <f>IF(A384&lt;='Invoerblad heterogene watergang'!$H$9,'Invoerblad heterogene watergang'!$O$9,IF(A384&lt;='Invoerblad heterogene watergang'!$H$10,'Invoerblad heterogene watergang'!$O$10,IF(A384&lt;='Invoerblad heterogene watergang'!$H$11,'Invoerblad heterogene watergang'!$O$11,IF(A384&lt;='Invoerblad heterogene watergang'!$H$12,'Invoerblad heterogene watergang'!$O$12,IF(A384&lt;='Invoerblad heterogene watergang'!$H$13,'Invoerblad heterogene watergang'!$O$13,IF(A384&lt;='Invoerblad heterogene watergang'!$H$14,'Invoerblad heterogene watergang'!$O$14,IF(A384&lt;='Invoerblad heterogene watergang'!$H$15,'Invoerblad heterogene watergang'!$O$15,IF(A384&lt;='Invoerblad heterogene watergang'!$H$16,'Invoerblad heterogene watergang'!$O$16,IF(A384&lt;='Invoerblad heterogene watergang'!$H$17,'Invoerblad heterogene watergang'!$O$17,"")))))))))</f>
        <v>Nee</v>
      </c>
      <c r="K384" s="23">
        <f>(IF(A384&lt;='Invoerblad heterogene watergang'!$H$9,'Invoerblad heterogene watergang'!$L$9,IF(A384&lt;='Invoerblad heterogene watergang'!$H$10,'Invoerblad heterogene watergang'!$L$10,IF(A384&lt;='Invoerblad heterogene watergang'!$H$11,'Invoerblad heterogene watergang'!$L$11,IF(A384&lt;='Invoerblad heterogene watergang'!$H$12,'Invoerblad heterogene watergang'!$L$12,IF(A384&lt;='Invoerblad heterogene watergang'!$H$13,'Invoerblad heterogene watergang'!$L$13,IF(A384&lt;='Invoerblad heterogene watergang'!$H$14,'Invoerblad heterogene watergang'!$L$14,IF(A384&lt;='Invoerblad heterogene watergang'!$H$15,'Invoerblad heterogene watergang'!$L$15,IF(A384&lt;='Invoerblad heterogene watergang'!$H$16,'Invoerblad heterogene watergang'!$L$16,IF(A384&lt;='Invoerblad heterogene watergang'!$H$17,'Invoerblad heterogene watergang'!$L$17,""))))))))))</f>
        <v>50</v>
      </c>
      <c r="L384" s="23" t="str">
        <f>(IF(A384&lt;='Invoerblad heterogene watergang'!$H$9,'Invoerblad heterogene watergang'!$M$9,IF(A384&lt;='Invoerblad heterogene watergang'!$H$10,'Invoerblad heterogene watergang'!$M$10,IF(A384&lt;='Invoerblad heterogene watergang'!$H$11,'Invoerblad heterogene watergang'!$M$11,IF(A384&lt;='Invoerblad heterogene watergang'!$H$12,'Invoerblad heterogene watergang'!$M$12,IF(A384&lt;='Invoerblad heterogene watergang'!$H$13,'Invoerblad heterogene watergang'!$M$13,IF(A384&lt;='Invoerblad heterogene watergang'!$H$14,'Invoerblad heterogene watergang'!$M$14,IF(A384&lt;='Invoerblad heterogene watergang'!$H$15,'Invoerblad heterogene watergang'!$M$15,IF(A384&lt;='Invoerblad heterogene watergang'!$H$16,'Invoerblad heterogene watergang'!$M$16,IF(A384&lt;='Invoerblad heterogene watergang'!$H$17,'Invoerblad heterogene watergang'!$M$17,""))))))))))</f>
        <v>Begroeiing volgt bodemverloop</v>
      </c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67"/>
      <c r="AD384" s="23"/>
      <c r="AE384" s="23"/>
    </row>
    <row r="385" spans="1:31" s="103" customFormat="1" x14ac:dyDescent="0.35">
      <c r="A385" s="24">
        <f>IF(A384="","",IF((A384+1)&gt;MAX('Invoerblad heterogene watergang'!$H$9:$H$17),"",'Uitgebreide invoer'!A384+(MAX('Invoerblad heterogene watergang'!$H$9:$H$17)/1000)))</f>
        <v>266.69999999999811</v>
      </c>
      <c r="B385" s="23">
        <f>IF(A385&lt;='Invoerblad heterogene watergang'!$H$9,'Invoerblad heterogene watergang'!$J$9,IF(A385&lt;='Invoerblad heterogene watergang'!$H$10,'Invoerblad heterogene watergang'!$J$10,IF(A385&lt;='Invoerblad heterogene watergang'!$H$11,'Invoerblad heterogene watergang'!$J$11,IF(A385&lt;='Invoerblad heterogene watergang'!$H$12,'Invoerblad heterogene watergang'!$J$12,IF(A385&lt;='Invoerblad heterogene watergang'!$H$13,'Invoerblad heterogene watergang'!$J$13,IF(A385&lt;='Invoerblad heterogene watergang'!$H$14,'Invoerblad heterogene watergang'!$J$14,IF(A385&lt;='Invoerblad heterogene watergang'!$H$15,'Invoerblad heterogene watergang'!$J$15,IF(A385&lt;='Invoerblad heterogene watergang'!$H$16,'Invoerblad heterogene watergang'!$J$16,IF(A385&lt;='Invoerblad heterogene watergang'!$H$17,'Invoerblad heterogene watergang'!$J$17,"")))))))))</f>
        <v>0.2</v>
      </c>
      <c r="C385" s="23" t="str">
        <f>IF(A385&lt;='Invoerblad heterogene watergang'!$H$9,'Invoerblad heterogene watergang'!$K$9,IF(A385&lt;='Invoerblad heterogene watergang'!$H$10,'Invoerblad heterogene watergang'!$K$10,IF(A385&lt;='Invoerblad heterogene watergang'!$H$11,'Invoerblad heterogene watergang'!$K$11,IF(A385&lt;='Invoerblad heterogene watergang'!$H$12,'Invoerblad heterogene watergang'!$K$12,IF(A385&lt;='Invoerblad heterogene watergang'!$H$13,'Invoerblad heterogene watergang'!$K$13,IF(A385&lt;='Invoerblad heterogene watergang'!$H$14,'Invoerblad heterogene watergang'!$K$14,IF(A385&lt;='Invoerblad heterogene watergang'!$H$15,'Invoerblad heterogene watergang'!$K$15,IF(A385&lt;='Invoerblad heterogene watergang'!$H$16,'Invoerblad heterogene watergang'!$K$16,IF(A385&lt;='Invoerblad heterogene watergang'!$H$17,'Invoerblad heterogene watergang'!$K$17,"")))))))))</f>
        <v>100 - Riet</v>
      </c>
      <c r="D385" s="23">
        <f t="shared" si="5"/>
        <v>100</v>
      </c>
      <c r="E385" s="23">
        <f>'Invoerblad heterogene watergang'!$F$9</f>
        <v>1.5</v>
      </c>
      <c r="F385" s="23">
        <f>'Invoerblad heterogene watergang'!$E$9</f>
        <v>1.2</v>
      </c>
      <c r="G385" s="23">
        <f>'Invoerblad heterogene watergang'!$B$9</f>
        <v>1.2</v>
      </c>
      <c r="H385" s="23">
        <f>'Invoerblad heterogene watergang'!$C$9</f>
        <v>1</v>
      </c>
      <c r="I385" s="23">
        <f>IF(B385="","",IF(A385&lt;='Invoerblad heterogene watergang'!$H$9,'Invoerblad heterogene watergang'!$N$9,IF(A385&lt;='Invoerblad heterogene watergang'!$H$10,'Invoerblad heterogene watergang'!$N$10,IF(A385&lt;='Invoerblad heterogene watergang'!$H$11,'Invoerblad heterogene watergang'!$N$11,IF(A385&lt;='Invoerblad heterogene watergang'!$H$12,'Invoerblad heterogene watergang'!$N$12,IF(A385&lt;='Invoerblad heterogene watergang'!$H$13,'Invoerblad heterogene watergang'!$N$13,IF(A385&lt;='Invoerblad heterogene watergang'!$H$14,'Invoerblad heterogene watergang'!$N$14,IF(A385&lt;='Invoerblad heterogene watergang'!$H$15,'Invoerblad heterogene watergang'!$N$15,IF(A385&lt;='Invoerblad heterogene watergang'!$H$16,'Invoerblad heterogene watergang'!$N$16,IF(A385&lt;='Invoerblad heterogene watergang'!$H$17,'Invoerblad heterogene watergang'!$N$17,""))))))))))</f>
        <v>0</v>
      </c>
      <c r="J385" s="23" t="str">
        <f>IF(A385&lt;='Invoerblad heterogene watergang'!$H$9,'Invoerblad heterogene watergang'!$O$9,IF(A385&lt;='Invoerblad heterogene watergang'!$H$10,'Invoerblad heterogene watergang'!$O$10,IF(A385&lt;='Invoerblad heterogene watergang'!$H$11,'Invoerblad heterogene watergang'!$O$11,IF(A385&lt;='Invoerblad heterogene watergang'!$H$12,'Invoerblad heterogene watergang'!$O$12,IF(A385&lt;='Invoerblad heterogene watergang'!$H$13,'Invoerblad heterogene watergang'!$O$13,IF(A385&lt;='Invoerblad heterogene watergang'!$H$14,'Invoerblad heterogene watergang'!$O$14,IF(A385&lt;='Invoerblad heterogene watergang'!$H$15,'Invoerblad heterogene watergang'!$O$15,IF(A385&lt;='Invoerblad heterogene watergang'!$H$16,'Invoerblad heterogene watergang'!$O$16,IF(A385&lt;='Invoerblad heterogene watergang'!$H$17,'Invoerblad heterogene watergang'!$O$17,"")))))))))</f>
        <v>Nee</v>
      </c>
      <c r="K385" s="23">
        <f>(IF(A385&lt;='Invoerblad heterogene watergang'!$H$9,'Invoerblad heterogene watergang'!$L$9,IF(A385&lt;='Invoerblad heterogene watergang'!$H$10,'Invoerblad heterogene watergang'!$L$10,IF(A385&lt;='Invoerblad heterogene watergang'!$H$11,'Invoerblad heterogene watergang'!$L$11,IF(A385&lt;='Invoerblad heterogene watergang'!$H$12,'Invoerblad heterogene watergang'!$L$12,IF(A385&lt;='Invoerblad heterogene watergang'!$H$13,'Invoerblad heterogene watergang'!$L$13,IF(A385&lt;='Invoerblad heterogene watergang'!$H$14,'Invoerblad heterogene watergang'!$L$14,IF(A385&lt;='Invoerblad heterogene watergang'!$H$15,'Invoerblad heterogene watergang'!$L$15,IF(A385&lt;='Invoerblad heterogene watergang'!$H$16,'Invoerblad heterogene watergang'!$L$16,IF(A385&lt;='Invoerblad heterogene watergang'!$H$17,'Invoerblad heterogene watergang'!$L$17,""))))))))))</f>
        <v>50</v>
      </c>
      <c r="L385" s="23" t="str">
        <f>(IF(A385&lt;='Invoerblad heterogene watergang'!$H$9,'Invoerblad heterogene watergang'!$M$9,IF(A385&lt;='Invoerblad heterogene watergang'!$H$10,'Invoerblad heterogene watergang'!$M$10,IF(A385&lt;='Invoerblad heterogene watergang'!$H$11,'Invoerblad heterogene watergang'!$M$11,IF(A385&lt;='Invoerblad heterogene watergang'!$H$12,'Invoerblad heterogene watergang'!$M$12,IF(A385&lt;='Invoerblad heterogene watergang'!$H$13,'Invoerblad heterogene watergang'!$M$13,IF(A385&lt;='Invoerblad heterogene watergang'!$H$14,'Invoerblad heterogene watergang'!$M$14,IF(A385&lt;='Invoerblad heterogene watergang'!$H$15,'Invoerblad heterogene watergang'!$M$15,IF(A385&lt;='Invoerblad heterogene watergang'!$H$16,'Invoerblad heterogene watergang'!$M$16,IF(A385&lt;='Invoerblad heterogene watergang'!$H$17,'Invoerblad heterogene watergang'!$M$17,""))))))))))</f>
        <v>Begroeiing volgt bodemverloop</v>
      </c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67"/>
      <c r="AD385" s="23"/>
      <c r="AE385" s="23"/>
    </row>
    <row r="386" spans="1:31" s="103" customFormat="1" x14ac:dyDescent="0.35">
      <c r="A386" s="24">
        <f>IF(A385="","",IF((A385+1)&gt;MAX('Invoerblad heterogene watergang'!$H$9:$H$17),"",'Uitgebreide invoer'!A385+(MAX('Invoerblad heterogene watergang'!$H$9:$H$17)/1000)))</f>
        <v>267.3999999999981</v>
      </c>
      <c r="B386" s="23">
        <f>IF(A386&lt;='Invoerblad heterogene watergang'!$H$9,'Invoerblad heterogene watergang'!$J$9,IF(A386&lt;='Invoerblad heterogene watergang'!$H$10,'Invoerblad heterogene watergang'!$J$10,IF(A386&lt;='Invoerblad heterogene watergang'!$H$11,'Invoerblad heterogene watergang'!$J$11,IF(A386&lt;='Invoerblad heterogene watergang'!$H$12,'Invoerblad heterogene watergang'!$J$12,IF(A386&lt;='Invoerblad heterogene watergang'!$H$13,'Invoerblad heterogene watergang'!$J$13,IF(A386&lt;='Invoerblad heterogene watergang'!$H$14,'Invoerblad heterogene watergang'!$J$14,IF(A386&lt;='Invoerblad heterogene watergang'!$H$15,'Invoerblad heterogene watergang'!$J$15,IF(A386&lt;='Invoerblad heterogene watergang'!$H$16,'Invoerblad heterogene watergang'!$J$16,IF(A386&lt;='Invoerblad heterogene watergang'!$H$17,'Invoerblad heterogene watergang'!$J$17,"")))))))))</f>
        <v>0.2</v>
      </c>
      <c r="C386" s="23" t="str">
        <f>IF(A386&lt;='Invoerblad heterogene watergang'!$H$9,'Invoerblad heterogene watergang'!$K$9,IF(A386&lt;='Invoerblad heterogene watergang'!$H$10,'Invoerblad heterogene watergang'!$K$10,IF(A386&lt;='Invoerblad heterogene watergang'!$H$11,'Invoerblad heterogene watergang'!$K$11,IF(A386&lt;='Invoerblad heterogene watergang'!$H$12,'Invoerblad heterogene watergang'!$K$12,IF(A386&lt;='Invoerblad heterogene watergang'!$H$13,'Invoerblad heterogene watergang'!$K$13,IF(A386&lt;='Invoerblad heterogene watergang'!$H$14,'Invoerblad heterogene watergang'!$K$14,IF(A386&lt;='Invoerblad heterogene watergang'!$H$15,'Invoerblad heterogene watergang'!$K$15,IF(A386&lt;='Invoerblad heterogene watergang'!$H$16,'Invoerblad heterogene watergang'!$K$16,IF(A386&lt;='Invoerblad heterogene watergang'!$H$17,'Invoerblad heterogene watergang'!$K$17,"")))))))))</f>
        <v>100 - Riet</v>
      </c>
      <c r="D386" s="23">
        <f t="shared" si="5"/>
        <v>100</v>
      </c>
      <c r="E386" s="23">
        <f>'Invoerblad heterogene watergang'!$F$9</f>
        <v>1.5</v>
      </c>
      <c r="F386" s="23">
        <f>'Invoerblad heterogene watergang'!$E$9</f>
        <v>1.2</v>
      </c>
      <c r="G386" s="23">
        <f>'Invoerblad heterogene watergang'!$B$9</f>
        <v>1.2</v>
      </c>
      <c r="H386" s="23">
        <f>'Invoerblad heterogene watergang'!$C$9</f>
        <v>1</v>
      </c>
      <c r="I386" s="23">
        <f>IF(B386="","",IF(A386&lt;='Invoerblad heterogene watergang'!$H$9,'Invoerblad heterogene watergang'!$N$9,IF(A386&lt;='Invoerblad heterogene watergang'!$H$10,'Invoerblad heterogene watergang'!$N$10,IF(A386&lt;='Invoerblad heterogene watergang'!$H$11,'Invoerblad heterogene watergang'!$N$11,IF(A386&lt;='Invoerblad heterogene watergang'!$H$12,'Invoerblad heterogene watergang'!$N$12,IF(A386&lt;='Invoerblad heterogene watergang'!$H$13,'Invoerblad heterogene watergang'!$N$13,IF(A386&lt;='Invoerblad heterogene watergang'!$H$14,'Invoerblad heterogene watergang'!$N$14,IF(A386&lt;='Invoerblad heterogene watergang'!$H$15,'Invoerblad heterogene watergang'!$N$15,IF(A386&lt;='Invoerblad heterogene watergang'!$H$16,'Invoerblad heterogene watergang'!$N$16,IF(A386&lt;='Invoerblad heterogene watergang'!$H$17,'Invoerblad heterogene watergang'!$N$17,""))))))))))</f>
        <v>0</v>
      </c>
      <c r="J386" s="23" t="str">
        <f>IF(A386&lt;='Invoerblad heterogene watergang'!$H$9,'Invoerblad heterogene watergang'!$O$9,IF(A386&lt;='Invoerblad heterogene watergang'!$H$10,'Invoerblad heterogene watergang'!$O$10,IF(A386&lt;='Invoerblad heterogene watergang'!$H$11,'Invoerblad heterogene watergang'!$O$11,IF(A386&lt;='Invoerblad heterogene watergang'!$H$12,'Invoerblad heterogene watergang'!$O$12,IF(A386&lt;='Invoerblad heterogene watergang'!$H$13,'Invoerblad heterogene watergang'!$O$13,IF(A386&lt;='Invoerblad heterogene watergang'!$H$14,'Invoerblad heterogene watergang'!$O$14,IF(A386&lt;='Invoerblad heterogene watergang'!$H$15,'Invoerblad heterogene watergang'!$O$15,IF(A386&lt;='Invoerblad heterogene watergang'!$H$16,'Invoerblad heterogene watergang'!$O$16,IF(A386&lt;='Invoerblad heterogene watergang'!$H$17,'Invoerblad heterogene watergang'!$O$17,"")))))))))</f>
        <v>Nee</v>
      </c>
      <c r="K386" s="23">
        <f>(IF(A386&lt;='Invoerblad heterogene watergang'!$H$9,'Invoerblad heterogene watergang'!$L$9,IF(A386&lt;='Invoerblad heterogene watergang'!$H$10,'Invoerblad heterogene watergang'!$L$10,IF(A386&lt;='Invoerblad heterogene watergang'!$H$11,'Invoerblad heterogene watergang'!$L$11,IF(A386&lt;='Invoerblad heterogene watergang'!$H$12,'Invoerblad heterogene watergang'!$L$12,IF(A386&lt;='Invoerblad heterogene watergang'!$H$13,'Invoerblad heterogene watergang'!$L$13,IF(A386&lt;='Invoerblad heterogene watergang'!$H$14,'Invoerblad heterogene watergang'!$L$14,IF(A386&lt;='Invoerblad heterogene watergang'!$H$15,'Invoerblad heterogene watergang'!$L$15,IF(A386&lt;='Invoerblad heterogene watergang'!$H$16,'Invoerblad heterogene watergang'!$L$16,IF(A386&lt;='Invoerblad heterogene watergang'!$H$17,'Invoerblad heterogene watergang'!$L$17,""))))))))))</f>
        <v>50</v>
      </c>
      <c r="L386" s="23" t="str">
        <f>(IF(A386&lt;='Invoerblad heterogene watergang'!$H$9,'Invoerblad heterogene watergang'!$M$9,IF(A386&lt;='Invoerblad heterogene watergang'!$H$10,'Invoerblad heterogene watergang'!$M$10,IF(A386&lt;='Invoerblad heterogene watergang'!$H$11,'Invoerblad heterogene watergang'!$M$11,IF(A386&lt;='Invoerblad heterogene watergang'!$H$12,'Invoerblad heterogene watergang'!$M$12,IF(A386&lt;='Invoerblad heterogene watergang'!$H$13,'Invoerblad heterogene watergang'!$M$13,IF(A386&lt;='Invoerblad heterogene watergang'!$H$14,'Invoerblad heterogene watergang'!$M$14,IF(A386&lt;='Invoerblad heterogene watergang'!$H$15,'Invoerblad heterogene watergang'!$M$15,IF(A386&lt;='Invoerblad heterogene watergang'!$H$16,'Invoerblad heterogene watergang'!$M$16,IF(A386&lt;='Invoerblad heterogene watergang'!$H$17,'Invoerblad heterogene watergang'!$M$17,""))))))))))</f>
        <v>Begroeiing volgt bodemverloop</v>
      </c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67"/>
      <c r="AD386" s="23"/>
      <c r="AE386" s="23"/>
    </row>
    <row r="387" spans="1:31" s="103" customFormat="1" x14ac:dyDescent="0.35">
      <c r="A387" s="24">
        <f>IF(A386="","",IF((A386+1)&gt;MAX('Invoerblad heterogene watergang'!$H$9:$H$17),"",'Uitgebreide invoer'!A386+(MAX('Invoerblad heterogene watergang'!$H$9:$H$17)/1000)))</f>
        <v>268.09999999999809</v>
      </c>
      <c r="B387" s="23">
        <f>IF(A387&lt;='Invoerblad heterogene watergang'!$H$9,'Invoerblad heterogene watergang'!$J$9,IF(A387&lt;='Invoerblad heterogene watergang'!$H$10,'Invoerblad heterogene watergang'!$J$10,IF(A387&lt;='Invoerblad heterogene watergang'!$H$11,'Invoerblad heterogene watergang'!$J$11,IF(A387&lt;='Invoerblad heterogene watergang'!$H$12,'Invoerblad heterogene watergang'!$J$12,IF(A387&lt;='Invoerblad heterogene watergang'!$H$13,'Invoerblad heterogene watergang'!$J$13,IF(A387&lt;='Invoerblad heterogene watergang'!$H$14,'Invoerblad heterogene watergang'!$J$14,IF(A387&lt;='Invoerblad heterogene watergang'!$H$15,'Invoerblad heterogene watergang'!$J$15,IF(A387&lt;='Invoerblad heterogene watergang'!$H$16,'Invoerblad heterogene watergang'!$J$16,IF(A387&lt;='Invoerblad heterogene watergang'!$H$17,'Invoerblad heterogene watergang'!$J$17,"")))))))))</f>
        <v>0.2</v>
      </c>
      <c r="C387" s="23" t="str">
        <f>IF(A387&lt;='Invoerblad heterogene watergang'!$H$9,'Invoerblad heterogene watergang'!$K$9,IF(A387&lt;='Invoerblad heterogene watergang'!$H$10,'Invoerblad heterogene watergang'!$K$10,IF(A387&lt;='Invoerblad heterogene watergang'!$H$11,'Invoerblad heterogene watergang'!$K$11,IF(A387&lt;='Invoerblad heterogene watergang'!$H$12,'Invoerblad heterogene watergang'!$K$12,IF(A387&lt;='Invoerblad heterogene watergang'!$H$13,'Invoerblad heterogene watergang'!$K$13,IF(A387&lt;='Invoerblad heterogene watergang'!$H$14,'Invoerblad heterogene watergang'!$K$14,IF(A387&lt;='Invoerblad heterogene watergang'!$H$15,'Invoerblad heterogene watergang'!$K$15,IF(A387&lt;='Invoerblad heterogene watergang'!$H$16,'Invoerblad heterogene watergang'!$K$16,IF(A387&lt;='Invoerblad heterogene watergang'!$H$17,'Invoerblad heterogene watergang'!$K$17,"")))))))))</f>
        <v>100 - Riet</v>
      </c>
      <c r="D387" s="23">
        <f t="shared" si="5"/>
        <v>100</v>
      </c>
      <c r="E387" s="23">
        <f>'Invoerblad heterogene watergang'!$F$9</f>
        <v>1.5</v>
      </c>
      <c r="F387" s="23">
        <f>'Invoerblad heterogene watergang'!$E$9</f>
        <v>1.2</v>
      </c>
      <c r="G387" s="23">
        <f>'Invoerblad heterogene watergang'!$B$9</f>
        <v>1.2</v>
      </c>
      <c r="H387" s="23">
        <f>'Invoerblad heterogene watergang'!$C$9</f>
        <v>1</v>
      </c>
      <c r="I387" s="23">
        <f>IF(B387="","",IF(A387&lt;='Invoerblad heterogene watergang'!$H$9,'Invoerblad heterogene watergang'!$N$9,IF(A387&lt;='Invoerblad heterogene watergang'!$H$10,'Invoerblad heterogene watergang'!$N$10,IF(A387&lt;='Invoerblad heterogene watergang'!$H$11,'Invoerblad heterogene watergang'!$N$11,IF(A387&lt;='Invoerblad heterogene watergang'!$H$12,'Invoerblad heterogene watergang'!$N$12,IF(A387&lt;='Invoerblad heterogene watergang'!$H$13,'Invoerblad heterogene watergang'!$N$13,IF(A387&lt;='Invoerblad heterogene watergang'!$H$14,'Invoerblad heterogene watergang'!$N$14,IF(A387&lt;='Invoerblad heterogene watergang'!$H$15,'Invoerblad heterogene watergang'!$N$15,IF(A387&lt;='Invoerblad heterogene watergang'!$H$16,'Invoerblad heterogene watergang'!$N$16,IF(A387&lt;='Invoerblad heterogene watergang'!$H$17,'Invoerblad heterogene watergang'!$N$17,""))))))))))</f>
        <v>0</v>
      </c>
      <c r="J387" s="23" t="str">
        <f>IF(A387&lt;='Invoerblad heterogene watergang'!$H$9,'Invoerblad heterogene watergang'!$O$9,IF(A387&lt;='Invoerblad heterogene watergang'!$H$10,'Invoerblad heterogene watergang'!$O$10,IF(A387&lt;='Invoerblad heterogene watergang'!$H$11,'Invoerblad heterogene watergang'!$O$11,IF(A387&lt;='Invoerblad heterogene watergang'!$H$12,'Invoerblad heterogene watergang'!$O$12,IF(A387&lt;='Invoerblad heterogene watergang'!$H$13,'Invoerblad heterogene watergang'!$O$13,IF(A387&lt;='Invoerblad heterogene watergang'!$H$14,'Invoerblad heterogene watergang'!$O$14,IF(A387&lt;='Invoerblad heterogene watergang'!$H$15,'Invoerblad heterogene watergang'!$O$15,IF(A387&lt;='Invoerblad heterogene watergang'!$H$16,'Invoerblad heterogene watergang'!$O$16,IF(A387&lt;='Invoerblad heterogene watergang'!$H$17,'Invoerblad heterogene watergang'!$O$17,"")))))))))</f>
        <v>Nee</v>
      </c>
      <c r="K387" s="23">
        <f>(IF(A387&lt;='Invoerblad heterogene watergang'!$H$9,'Invoerblad heterogene watergang'!$L$9,IF(A387&lt;='Invoerblad heterogene watergang'!$H$10,'Invoerblad heterogene watergang'!$L$10,IF(A387&lt;='Invoerblad heterogene watergang'!$H$11,'Invoerblad heterogene watergang'!$L$11,IF(A387&lt;='Invoerblad heterogene watergang'!$H$12,'Invoerblad heterogene watergang'!$L$12,IF(A387&lt;='Invoerblad heterogene watergang'!$H$13,'Invoerblad heterogene watergang'!$L$13,IF(A387&lt;='Invoerblad heterogene watergang'!$H$14,'Invoerblad heterogene watergang'!$L$14,IF(A387&lt;='Invoerblad heterogene watergang'!$H$15,'Invoerblad heterogene watergang'!$L$15,IF(A387&lt;='Invoerblad heterogene watergang'!$H$16,'Invoerblad heterogene watergang'!$L$16,IF(A387&lt;='Invoerblad heterogene watergang'!$H$17,'Invoerblad heterogene watergang'!$L$17,""))))))))))</f>
        <v>50</v>
      </c>
      <c r="L387" s="23" t="str">
        <f>(IF(A387&lt;='Invoerblad heterogene watergang'!$H$9,'Invoerblad heterogene watergang'!$M$9,IF(A387&lt;='Invoerblad heterogene watergang'!$H$10,'Invoerblad heterogene watergang'!$M$10,IF(A387&lt;='Invoerblad heterogene watergang'!$H$11,'Invoerblad heterogene watergang'!$M$11,IF(A387&lt;='Invoerblad heterogene watergang'!$H$12,'Invoerblad heterogene watergang'!$M$12,IF(A387&lt;='Invoerblad heterogene watergang'!$H$13,'Invoerblad heterogene watergang'!$M$13,IF(A387&lt;='Invoerblad heterogene watergang'!$H$14,'Invoerblad heterogene watergang'!$M$14,IF(A387&lt;='Invoerblad heterogene watergang'!$H$15,'Invoerblad heterogene watergang'!$M$15,IF(A387&lt;='Invoerblad heterogene watergang'!$H$16,'Invoerblad heterogene watergang'!$M$16,IF(A387&lt;='Invoerblad heterogene watergang'!$H$17,'Invoerblad heterogene watergang'!$M$17,""))))))))))</f>
        <v>Begroeiing volgt bodemverloop</v>
      </c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67"/>
      <c r="AD387" s="23"/>
      <c r="AE387" s="23"/>
    </row>
    <row r="388" spans="1:31" s="103" customFormat="1" x14ac:dyDescent="0.35">
      <c r="A388" s="24">
        <f>IF(A387="","",IF((A387+1)&gt;MAX('Invoerblad heterogene watergang'!$H$9:$H$17),"",'Uitgebreide invoer'!A387+(MAX('Invoerblad heterogene watergang'!$H$9:$H$17)/1000)))</f>
        <v>268.79999999999808</v>
      </c>
      <c r="B388" s="23">
        <f>IF(A388&lt;='Invoerblad heterogene watergang'!$H$9,'Invoerblad heterogene watergang'!$J$9,IF(A388&lt;='Invoerblad heterogene watergang'!$H$10,'Invoerblad heterogene watergang'!$J$10,IF(A388&lt;='Invoerblad heterogene watergang'!$H$11,'Invoerblad heterogene watergang'!$J$11,IF(A388&lt;='Invoerblad heterogene watergang'!$H$12,'Invoerblad heterogene watergang'!$J$12,IF(A388&lt;='Invoerblad heterogene watergang'!$H$13,'Invoerblad heterogene watergang'!$J$13,IF(A388&lt;='Invoerblad heterogene watergang'!$H$14,'Invoerblad heterogene watergang'!$J$14,IF(A388&lt;='Invoerblad heterogene watergang'!$H$15,'Invoerblad heterogene watergang'!$J$15,IF(A388&lt;='Invoerblad heterogene watergang'!$H$16,'Invoerblad heterogene watergang'!$J$16,IF(A388&lt;='Invoerblad heterogene watergang'!$H$17,'Invoerblad heterogene watergang'!$J$17,"")))))))))</f>
        <v>0.2</v>
      </c>
      <c r="C388" s="23" t="str">
        <f>IF(A388&lt;='Invoerblad heterogene watergang'!$H$9,'Invoerblad heterogene watergang'!$K$9,IF(A388&lt;='Invoerblad heterogene watergang'!$H$10,'Invoerblad heterogene watergang'!$K$10,IF(A388&lt;='Invoerblad heterogene watergang'!$H$11,'Invoerblad heterogene watergang'!$K$11,IF(A388&lt;='Invoerblad heterogene watergang'!$H$12,'Invoerblad heterogene watergang'!$K$12,IF(A388&lt;='Invoerblad heterogene watergang'!$H$13,'Invoerblad heterogene watergang'!$K$13,IF(A388&lt;='Invoerblad heterogene watergang'!$H$14,'Invoerblad heterogene watergang'!$K$14,IF(A388&lt;='Invoerblad heterogene watergang'!$H$15,'Invoerblad heterogene watergang'!$K$15,IF(A388&lt;='Invoerblad heterogene watergang'!$H$16,'Invoerblad heterogene watergang'!$K$16,IF(A388&lt;='Invoerblad heterogene watergang'!$H$17,'Invoerblad heterogene watergang'!$K$17,"")))))))))</f>
        <v>100 - Riet</v>
      </c>
      <c r="D388" s="23">
        <f t="shared" si="5"/>
        <v>100</v>
      </c>
      <c r="E388" s="23">
        <f>'Invoerblad heterogene watergang'!$F$9</f>
        <v>1.5</v>
      </c>
      <c r="F388" s="23">
        <f>'Invoerblad heterogene watergang'!$E$9</f>
        <v>1.2</v>
      </c>
      <c r="G388" s="23">
        <f>'Invoerblad heterogene watergang'!$B$9</f>
        <v>1.2</v>
      </c>
      <c r="H388" s="23">
        <f>'Invoerblad heterogene watergang'!$C$9</f>
        <v>1</v>
      </c>
      <c r="I388" s="23">
        <f>IF(B388="","",IF(A388&lt;='Invoerblad heterogene watergang'!$H$9,'Invoerblad heterogene watergang'!$N$9,IF(A388&lt;='Invoerblad heterogene watergang'!$H$10,'Invoerblad heterogene watergang'!$N$10,IF(A388&lt;='Invoerblad heterogene watergang'!$H$11,'Invoerblad heterogene watergang'!$N$11,IF(A388&lt;='Invoerblad heterogene watergang'!$H$12,'Invoerblad heterogene watergang'!$N$12,IF(A388&lt;='Invoerblad heterogene watergang'!$H$13,'Invoerblad heterogene watergang'!$N$13,IF(A388&lt;='Invoerblad heterogene watergang'!$H$14,'Invoerblad heterogene watergang'!$N$14,IF(A388&lt;='Invoerblad heterogene watergang'!$H$15,'Invoerblad heterogene watergang'!$N$15,IF(A388&lt;='Invoerblad heterogene watergang'!$H$16,'Invoerblad heterogene watergang'!$N$16,IF(A388&lt;='Invoerblad heterogene watergang'!$H$17,'Invoerblad heterogene watergang'!$N$17,""))))))))))</f>
        <v>0</v>
      </c>
      <c r="J388" s="23" t="str">
        <f>IF(A388&lt;='Invoerblad heterogene watergang'!$H$9,'Invoerblad heterogene watergang'!$O$9,IF(A388&lt;='Invoerblad heterogene watergang'!$H$10,'Invoerblad heterogene watergang'!$O$10,IF(A388&lt;='Invoerblad heterogene watergang'!$H$11,'Invoerblad heterogene watergang'!$O$11,IF(A388&lt;='Invoerblad heterogene watergang'!$H$12,'Invoerblad heterogene watergang'!$O$12,IF(A388&lt;='Invoerblad heterogene watergang'!$H$13,'Invoerblad heterogene watergang'!$O$13,IF(A388&lt;='Invoerblad heterogene watergang'!$H$14,'Invoerblad heterogene watergang'!$O$14,IF(A388&lt;='Invoerblad heterogene watergang'!$H$15,'Invoerblad heterogene watergang'!$O$15,IF(A388&lt;='Invoerblad heterogene watergang'!$H$16,'Invoerblad heterogene watergang'!$O$16,IF(A388&lt;='Invoerblad heterogene watergang'!$H$17,'Invoerblad heterogene watergang'!$O$17,"")))))))))</f>
        <v>Nee</v>
      </c>
      <c r="K388" s="23">
        <f>(IF(A388&lt;='Invoerblad heterogene watergang'!$H$9,'Invoerblad heterogene watergang'!$L$9,IF(A388&lt;='Invoerblad heterogene watergang'!$H$10,'Invoerblad heterogene watergang'!$L$10,IF(A388&lt;='Invoerblad heterogene watergang'!$H$11,'Invoerblad heterogene watergang'!$L$11,IF(A388&lt;='Invoerblad heterogene watergang'!$H$12,'Invoerblad heterogene watergang'!$L$12,IF(A388&lt;='Invoerblad heterogene watergang'!$H$13,'Invoerblad heterogene watergang'!$L$13,IF(A388&lt;='Invoerblad heterogene watergang'!$H$14,'Invoerblad heterogene watergang'!$L$14,IF(A388&lt;='Invoerblad heterogene watergang'!$H$15,'Invoerblad heterogene watergang'!$L$15,IF(A388&lt;='Invoerblad heterogene watergang'!$H$16,'Invoerblad heterogene watergang'!$L$16,IF(A388&lt;='Invoerblad heterogene watergang'!$H$17,'Invoerblad heterogene watergang'!$L$17,""))))))))))</f>
        <v>50</v>
      </c>
      <c r="L388" s="23" t="str">
        <f>(IF(A388&lt;='Invoerblad heterogene watergang'!$H$9,'Invoerblad heterogene watergang'!$M$9,IF(A388&lt;='Invoerblad heterogene watergang'!$H$10,'Invoerblad heterogene watergang'!$M$10,IF(A388&lt;='Invoerblad heterogene watergang'!$H$11,'Invoerblad heterogene watergang'!$M$11,IF(A388&lt;='Invoerblad heterogene watergang'!$H$12,'Invoerblad heterogene watergang'!$M$12,IF(A388&lt;='Invoerblad heterogene watergang'!$H$13,'Invoerblad heterogene watergang'!$M$13,IF(A388&lt;='Invoerblad heterogene watergang'!$H$14,'Invoerblad heterogene watergang'!$M$14,IF(A388&lt;='Invoerblad heterogene watergang'!$H$15,'Invoerblad heterogene watergang'!$M$15,IF(A388&lt;='Invoerblad heterogene watergang'!$H$16,'Invoerblad heterogene watergang'!$M$16,IF(A388&lt;='Invoerblad heterogene watergang'!$H$17,'Invoerblad heterogene watergang'!$M$17,""))))))))))</f>
        <v>Begroeiing volgt bodemverloop</v>
      </c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67"/>
      <c r="AD388" s="23"/>
      <c r="AE388" s="23"/>
    </row>
    <row r="389" spans="1:31" s="103" customFormat="1" x14ac:dyDescent="0.35">
      <c r="A389" s="24">
        <f>IF(A388="","",IF((A388+1)&gt;MAX('Invoerblad heterogene watergang'!$H$9:$H$17),"",'Uitgebreide invoer'!A388+(MAX('Invoerblad heterogene watergang'!$H$9:$H$17)/1000)))</f>
        <v>269.49999999999807</v>
      </c>
      <c r="B389" s="23">
        <f>IF(A389&lt;='Invoerblad heterogene watergang'!$H$9,'Invoerblad heterogene watergang'!$J$9,IF(A389&lt;='Invoerblad heterogene watergang'!$H$10,'Invoerblad heterogene watergang'!$J$10,IF(A389&lt;='Invoerblad heterogene watergang'!$H$11,'Invoerblad heterogene watergang'!$J$11,IF(A389&lt;='Invoerblad heterogene watergang'!$H$12,'Invoerblad heterogene watergang'!$J$12,IF(A389&lt;='Invoerblad heterogene watergang'!$H$13,'Invoerblad heterogene watergang'!$J$13,IF(A389&lt;='Invoerblad heterogene watergang'!$H$14,'Invoerblad heterogene watergang'!$J$14,IF(A389&lt;='Invoerblad heterogene watergang'!$H$15,'Invoerblad heterogene watergang'!$J$15,IF(A389&lt;='Invoerblad heterogene watergang'!$H$16,'Invoerblad heterogene watergang'!$J$16,IF(A389&lt;='Invoerblad heterogene watergang'!$H$17,'Invoerblad heterogene watergang'!$J$17,"")))))))))</f>
        <v>0.2</v>
      </c>
      <c r="C389" s="23" t="str">
        <f>IF(A389&lt;='Invoerblad heterogene watergang'!$H$9,'Invoerblad heterogene watergang'!$K$9,IF(A389&lt;='Invoerblad heterogene watergang'!$H$10,'Invoerblad heterogene watergang'!$K$10,IF(A389&lt;='Invoerblad heterogene watergang'!$H$11,'Invoerblad heterogene watergang'!$K$11,IF(A389&lt;='Invoerblad heterogene watergang'!$H$12,'Invoerblad heterogene watergang'!$K$12,IF(A389&lt;='Invoerblad heterogene watergang'!$H$13,'Invoerblad heterogene watergang'!$K$13,IF(A389&lt;='Invoerblad heterogene watergang'!$H$14,'Invoerblad heterogene watergang'!$K$14,IF(A389&lt;='Invoerblad heterogene watergang'!$H$15,'Invoerblad heterogene watergang'!$K$15,IF(A389&lt;='Invoerblad heterogene watergang'!$H$16,'Invoerblad heterogene watergang'!$K$16,IF(A389&lt;='Invoerblad heterogene watergang'!$H$17,'Invoerblad heterogene watergang'!$K$17,"")))))))))</f>
        <v>100 - Riet</v>
      </c>
      <c r="D389" s="23">
        <f t="shared" ref="D389:D452" si="6">IF(C389="100 - Riet",100,IF(C389="200 - Drijvend fonteinkruid",200,IF(C389="250 - Gele plomp",250,IF(C389="500 - Waterlelie",500,IF(C389="700 - Watergentiaan",700,30)))))</f>
        <v>100</v>
      </c>
      <c r="E389" s="23">
        <f>'Invoerblad heterogene watergang'!$F$9</f>
        <v>1.5</v>
      </c>
      <c r="F389" s="23">
        <f>'Invoerblad heterogene watergang'!$E$9</f>
        <v>1.2</v>
      </c>
      <c r="G389" s="23">
        <f>'Invoerblad heterogene watergang'!$B$9</f>
        <v>1.2</v>
      </c>
      <c r="H389" s="23">
        <f>'Invoerblad heterogene watergang'!$C$9</f>
        <v>1</v>
      </c>
      <c r="I389" s="23">
        <f>IF(B389="","",IF(A389&lt;='Invoerblad heterogene watergang'!$H$9,'Invoerblad heterogene watergang'!$N$9,IF(A389&lt;='Invoerblad heterogene watergang'!$H$10,'Invoerblad heterogene watergang'!$N$10,IF(A389&lt;='Invoerblad heterogene watergang'!$H$11,'Invoerblad heterogene watergang'!$N$11,IF(A389&lt;='Invoerblad heterogene watergang'!$H$12,'Invoerblad heterogene watergang'!$N$12,IF(A389&lt;='Invoerblad heterogene watergang'!$H$13,'Invoerblad heterogene watergang'!$N$13,IF(A389&lt;='Invoerblad heterogene watergang'!$H$14,'Invoerblad heterogene watergang'!$N$14,IF(A389&lt;='Invoerblad heterogene watergang'!$H$15,'Invoerblad heterogene watergang'!$N$15,IF(A389&lt;='Invoerblad heterogene watergang'!$H$16,'Invoerblad heterogene watergang'!$N$16,IF(A389&lt;='Invoerblad heterogene watergang'!$H$17,'Invoerblad heterogene watergang'!$N$17,""))))))))))</f>
        <v>0</v>
      </c>
      <c r="J389" s="23" t="str">
        <f>IF(A389&lt;='Invoerblad heterogene watergang'!$H$9,'Invoerblad heterogene watergang'!$O$9,IF(A389&lt;='Invoerblad heterogene watergang'!$H$10,'Invoerblad heterogene watergang'!$O$10,IF(A389&lt;='Invoerblad heterogene watergang'!$H$11,'Invoerblad heterogene watergang'!$O$11,IF(A389&lt;='Invoerblad heterogene watergang'!$H$12,'Invoerblad heterogene watergang'!$O$12,IF(A389&lt;='Invoerblad heterogene watergang'!$H$13,'Invoerblad heterogene watergang'!$O$13,IF(A389&lt;='Invoerblad heterogene watergang'!$H$14,'Invoerblad heterogene watergang'!$O$14,IF(A389&lt;='Invoerblad heterogene watergang'!$H$15,'Invoerblad heterogene watergang'!$O$15,IF(A389&lt;='Invoerblad heterogene watergang'!$H$16,'Invoerblad heterogene watergang'!$O$16,IF(A389&lt;='Invoerblad heterogene watergang'!$H$17,'Invoerblad heterogene watergang'!$O$17,"")))))))))</f>
        <v>Nee</v>
      </c>
      <c r="K389" s="23">
        <f>(IF(A389&lt;='Invoerblad heterogene watergang'!$H$9,'Invoerblad heterogene watergang'!$L$9,IF(A389&lt;='Invoerblad heterogene watergang'!$H$10,'Invoerblad heterogene watergang'!$L$10,IF(A389&lt;='Invoerblad heterogene watergang'!$H$11,'Invoerblad heterogene watergang'!$L$11,IF(A389&lt;='Invoerblad heterogene watergang'!$H$12,'Invoerblad heterogene watergang'!$L$12,IF(A389&lt;='Invoerblad heterogene watergang'!$H$13,'Invoerblad heterogene watergang'!$L$13,IF(A389&lt;='Invoerblad heterogene watergang'!$H$14,'Invoerblad heterogene watergang'!$L$14,IF(A389&lt;='Invoerblad heterogene watergang'!$H$15,'Invoerblad heterogene watergang'!$L$15,IF(A389&lt;='Invoerblad heterogene watergang'!$H$16,'Invoerblad heterogene watergang'!$L$16,IF(A389&lt;='Invoerblad heterogene watergang'!$H$17,'Invoerblad heterogene watergang'!$L$17,""))))))))))</f>
        <v>50</v>
      </c>
      <c r="L389" s="23" t="str">
        <f>(IF(A389&lt;='Invoerblad heterogene watergang'!$H$9,'Invoerblad heterogene watergang'!$M$9,IF(A389&lt;='Invoerblad heterogene watergang'!$H$10,'Invoerblad heterogene watergang'!$M$10,IF(A389&lt;='Invoerblad heterogene watergang'!$H$11,'Invoerblad heterogene watergang'!$M$11,IF(A389&lt;='Invoerblad heterogene watergang'!$H$12,'Invoerblad heterogene watergang'!$M$12,IF(A389&lt;='Invoerblad heterogene watergang'!$H$13,'Invoerblad heterogene watergang'!$M$13,IF(A389&lt;='Invoerblad heterogene watergang'!$H$14,'Invoerblad heterogene watergang'!$M$14,IF(A389&lt;='Invoerblad heterogene watergang'!$H$15,'Invoerblad heterogene watergang'!$M$15,IF(A389&lt;='Invoerblad heterogene watergang'!$H$16,'Invoerblad heterogene watergang'!$M$16,IF(A389&lt;='Invoerblad heterogene watergang'!$H$17,'Invoerblad heterogene watergang'!$M$17,""))))))))))</f>
        <v>Begroeiing volgt bodemverloop</v>
      </c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67"/>
      <c r="AD389" s="23"/>
      <c r="AE389" s="23"/>
    </row>
    <row r="390" spans="1:31" s="103" customFormat="1" x14ac:dyDescent="0.35">
      <c r="A390" s="24">
        <f>IF(A389="","",IF((A389+1)&gt;MAX('Invoerblad heterogene watergang'!$H$9:$H$17),"",'Uitgebreide invoer'!A389+(MAX('Invoerblad heterogene watergang'!$H$9:$H$17)/1000)))</f>
        <v>270.19999999999806</v>
      </c>
      <c r="B390" s="23">
        <f>IF(A390&lt;='Invoerblad heterogene watergang'!$H$9,'Invoerblad heterogene watergang'!$J$9,IF(A390&lt;='Invoerblad heterogene watergang'!$H$10,'Invoerblad heterogene watergang'!$J$10,IF(A390&lt;='Invoerblad heterogene watergang'!$H$11,'Invoerblad heterogene watergang'!$J$11,IF(A390&lt;='Invoerblad heterogene watergang'!$H$12,'Invoerblad heterogene watergang'!$J$12,IF(A390&lt;='Invoerblad heterogene watergang'!$H$13,'Invoerblad heterogene watergang'!$J$13,IF(A390&lt;='Invoerblad heterogene watergang'!$H$14,'Invoerblad heterogene watergang'!$J$14,IF(A390&lt;='Invoerblad heterogene watergang'!$H$15,'Invoerblad heterogene watergang'!$J$15,IF(A390&lt;='Invoerblad heterogene watergang'!$H$16,'Invoerblad heterogene watergang'!$J$16,IF(A390&lt;='Invoerblad heterogene watergang'!$H$17,'Invoerblad heterogene watergang'!$J$17,"")))))))))</f>
        <v>0.2</v>
      </c>
      <c r="C390" s="23" t="str">
        <f>IF(A390&lt;='Invoerblad heterogene watergang'!$H$9,'Invoerblad heterogene watergang'!$K$9,IF(A390&lt;='Invoerblad heterogene watergang'!$H$10,'Invoerblad heterogene watergang'!$K$10,IF(A390&lt;='Invoerblad heterogene watergang'!$H$11,'Invoerblad heterogene watergang'!$K$11,IF(A390&lt;='Invoerblad heterogene watergang'!$H$12,'Invoerblad heterogene watergang'!$K$12,IF(A390&lt;='Invoerblad heterogene watergang'!$H$13,'Invoerblad heterogene watergang'!$K$13,IF(A390&lt;='Invoerblad heterogene watergang'!$H$14,'Invoerblad heterogene watergang'!$K$14,IF(A390&lt;='Invoerblad heterogene watergang'!$H$15,'Invoerblad heterogene watergang'!$K$15,IF(A390&lt;='Invoerblad heterogene watergang'!$H$16,'Invoerblad heterogene watergang'!$K$16,IF(A390&lt;='Invoerblad heterogene watergang'!$H$17,'Invoerblad heterogene watergang'!$K$17,"")))))))))</f>
        <v>100 - Riet</v>
      </c>
      <c r="D390" s="23">
        <f t="shared" si="6"/>
        <v>100</v>
      </c>
      <c r="E390" s="23">
        <f>'Invoerblad heterogene watergang'!$F$9</f>
        <v>1.5</v>
      </c>
      <c r="F390" s="23">
        <f>'Invoerblad heterogene watergang'!$E$9</f>
        <v>1.2</v>
      </c>
      <c r="G390" s="23">
        <f>'Invoerblad heterogene watergang'!$B$9</f>
        <v>1.2</v>
      </c>
      <c r="H390" s="23">
        <f>'Invoerblad heterogene watergang'!$C$9</f>
        <v>1</v>
      </c>
      <c r="I390" s="23">
        <f>IF(B390="","",IF(A390&lt;='Invoerblad heterogene watergang'!$H$9,'Invoerblad heterogene watergang'!$N$9,IF(A390&lt;='Invoerblad heterogene watergang'!$H$10,'Invoerblad heterogene watergang'!$N$10,IF(A390&lt;='Invoerblad heterogene watergang'!$H$11,'Invoerblad heterogene watergang'!$N$11,IF(A390&lt;='Invoerblad heterogene watergang'!$H$12,'Invoerblad heterogene watergang'!$N$12,IF(A390&lt;='Invoerblad heterogene watergang'!$H$13,'Invoerblad heterogene watergang'!$N$13,IF(A390&lt;='Invoerblad heterogene watergang'!$H$14,'Invoerblad heterogene watergang'!$N$14,IF(A390&lt;='Invoerblad heterogene watergang'!$H$15,'Invoerblad heterogene watergang'!$N$15,IF(A390&lt;='Invoerblad heterogene watergang'!$H$16,'Invoerblad heterogene watergang'!$N$16,IF(A390&lt;='Invoerblad heterogene watergang'!$H$17,'Invoerblad heterogene watergang'!$N$17,""))))))))))</f>
        <v>0</v>
      </c>
      <c r="J390" s="23" t="str">
        <f>IF(A390&lt;='Invoerblad heterogene watergang'!$H$9,'Invoerblad heterogene watergang'!$O$9,IF(A390&lt;='Invoerblad heterogene watergang'!$H$10,'Invoerblad heterogene watergang'!$O$10,IF(A390&lt;='Invoerblad heterogene watergang'!$H$11,'Invoerblad heterogene watergang'!$O$11,IF(A390&lt;='Invoerblad heterogene watergang'!$H$12,'Invoerblad heterogene watergang'!$O$12,IF(A390&lt;='Invoerblad heterogene watergang'!$H$13,'Invoerblad heterogene watergang'!$O$13,IF(A390&lt;='Invoerblad heterogene watergang'!$H$14,'Invoerblad heterogene watergang'!$O$14,IF(A390&lt;='Invoerblad heterogene watergang'!$H$15,'Invoerblad heterogene watergang'!$O$15,IF(A390&lt;='Invoerblad heterogene watergang'!$H$16,'Invoerblad heterogene watergang'!$O$16,IF(A390&lt;='Invoerblad heterogene watergang'!$H$17,'Invoerblad heterogene watergang'!$O$17,"")))))))))</f>
        <v>Nee</v>
      </c>
      <c r="K390" s="23">
        <f>(IF(A390&lt;='Invoerblad heterogene watergang'!$H$9,'Invoerblad heterogene watergang'!$L$9,IF(A390&lt;='Invoerblad heterogene watergang'!$H$10,'Invoerblad heterogene watergang'!$L$10,IF(A390&lt;='Invoerblad heterogene watergang'!$H$11,'Invoerblad heterogene watergang'!$L$11,IF(A390&lt;='Invoerblad heterogene watergang'!$H$12,'Invoerblad heterogene watergang'!$L$12,IF(A390&lt;='Invoerblad heterogene watergang'!$H$13,'Invoerblad heterogene watergang'!$L$13,IF(A390&lt;='Invoerblad heterogene watergang'!$H$14,'Invoerblad heterogene watergang'!$L$14,IF(A390&lt;='Invoerblad heterogene watergang'!$H$15,'Invoerblad heterogene watergang'!$L$15,IF(A390&lt;='Invoerblad heterogene watergang'!$H$16,'Invoerblad heterogene watergang'!$L$16,IF(A390&lt;='Invoerblad heterogene watergang'!$H$17,'Invoerblad heterogene watergang'!$L$17,""))))))))))</f>
        <v>50</v>
      </c>
      <c r="L390" s="23" t="str">
        <f>(IF(A390&lt;='Invoerblad heterogene watergang'!$H$9,'Invoerblad heterogene watergang'!$M$9,IF(A390&lt;='Invoerblad heterogene watergang'!$H$10,'Invoerblad heterogene watergang'!$M$10,IF(A390&lt;='Invoerblad heterogene watergang'!$H$11,'Invoerblad heterogene watergang'!$M$11,IF(A390&lt;='Invoerblad heterogene watergang'!$H$12,'Invoerblad heterogene watergang'!$M$12,IF(A390&lt;='Invoerblad heterogene watergang'!$H$13,'Invoerblad heterogene watergang'!$M$13,IF(A390&lt;='Invoerblad heterogene watergang'!$H$14,'Invoerblad heterogene watergang'!$M$14,IF(A390&lt;='Invoerblad heterogene watergang'!$H$15,'Invoerblad heterogene watergang'!$M$15,IF(A390&lt;='Invoerblad heterogene watergang'!$H$16,'Invoerblad heterogene watergang'!$M$16,IF(A390&lt;='Invoerblad heterogene watergang'!$H$17,'Invoerblad heterogene watergang'!$M$17,""))))))))))</f>
        <v>Begroeiing volgt bodemverloop</v>
      </c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67"/>
      <c r="AD390" s="23"/>
      <c r="AE390" s="23"/>
    </row>
    <row r="391" spans="1:31" s="103" customFormat="1" x14ac:dyDescent="0.35">
      <c r="A391" s="24">
        <f>IF(A390="","",IF((A390+1)&gt;MAX('Invoerblad heterogene watergang'!$H$9:$H$17),"",'Uitgebreide invoer'!A390+(MAX('Invoerblad heterogene watergang'!$H$9:$H$17)/1000)))</f>
        <v>270.89999999999804</v>
      </c>
      <c r="B391" s="23">
        <f>IF(A391&lt;='Invoerblad heterogene watergang'!$H$9,'Invoerblad heterogene watergang'!$J$9,IF(A391&lt;='Invoerblad heterogene watergang'!$H$10,'Invoerblad heterogene watergang'!$J$10,IF(A391&lt;='Invoerblad heterogene watergang'!$H$11,'Invoerblad heterogene watergang'!$J$11,IF(A391&lt;='Invoerblad heterogene watergang'!$H$12,'Invoerblad heterogene watergang'!$J$12,IF(A391&lt;='Invoerblad heterogene watergang'!$H$13,'Invoerblad heterogene watergang'!$J$13,IF(A391&lt;='Invoerblad heterogene watergang'!$H$14,'Invoerblad heterogene watergang'!$J$14,IF(A391&lt;='Invoerblad heterogene watergang'!$H$15,'Invoerblad heterogene watergang'!$J$15,IF(A391&lt;='Invoerblad heterogene watergang'!$H$16,'Invoerblad heterogene watergang'!$J$16,IF(A391&lt;='Invoerblad heterogene watergang'!$H$17,'Invoerblad heterogene watergang'!$J$17,"")))))))))</f>
        <v>0.2</v>
      </c>
      <c r="C391" s="23" t="str">
        <f>IF(A391&lt;='Invoerblad heterogene watergang'!$H$9,'Invoerblad heterogene watergang'!$K$9,IF(A391&lt;='Invoerblad heterogene watergang'!$H$10,'Invoerblad heterogene watergang'!$K$10,IF(A391&lt;='Invoerblad heterogene watergang'!$H$11,'Invoerblad heterogene watergang'!$K$11,IF(A391&lt;='Invoerblad heterogene watergang'!$H$12,'Invoerblad heterogene watergang'!$K$12,IF(A391&lt;='Invoerblad heterogene watergang'!$H$13,'Invoerblad heterogene watergang'!$K$13,IF(A391&lt;='Invoerblad heterogene watergang'!$H$14,'Invoerblad heterogene watergang'!$K$14,IF(A391&lt;='Invoerblad heterogene watergang'!$H$15,'Invoerblad heterogene watergang'!$K$15,IF(A391&lt;='Invoerblad heterogene watergang'!$H$16,'Invoerblad heterogene watergang'!$K$16,IF(A391&lt;='Invoerblad heterogene watergang'!$H$17,'Invoerblad heterogene watergang'!$K$17,"")))))))))</f>
        <v>100 - Riet</v>
      </c>
      <c r="D391" s="23">
        <f t="shared" si="6"/>
        <v>100</v>
      </c>
      <c r="E391" s="23">
        <f>'Invoerblad heterogene watergang'!$F$9</f>
        <v>1.5</v>
      </c>
      <c r="F391" s="23">
        <f>'Invoerblad heterogene watergang'!$E$9</f>
        <v>1.2</v>
      </c>
      <c r="G391" s="23">
        <f>'Invoerblad heterogene watergang'!$B$9</f>
        <v>1.2</v>
      </c>
      <c r="H391" s="23">
        <f>'Invoerblad heterogene watergang'!$C$9</f>
        <v>1</v>
      </c>
      <c r="I391" s="23">
        <f>IF(B391="","",IF(A391&lt;='Invoerblad heterogene watergang'!$H$9,'Invoerblad heterogene watergang'!$N$9,IF(A391&lt;='Invoerblad heterogene watergang'!$H$10,'Invoerblad heterogene watergang'!$N$10,IF(A391&lt;='Invoerblad heterogene watergang'!$H$11,'Invoerblad heterogene watergang'!$N$11,IF(A391&lt;='Invoerblad heterogene watergang'!$H$12,'Invoerblad heterogene watergang'!$N$12,IF(A391&lt;='Invoerblad heterogene watergang'!$H$13,'Invoerblad heterogene watergang'!$N$13,IF(A391&lt;='Invoerblad heterogene watergang'!$H$14,'Invoerblad heterogene watergang'!$N$14,IF(A391&lt;='Invoerblad heterogene watergang'!$H$15,'Invoerblad heterogene watergang'!$N$15,IF(A391&lt;='Invoerblad heterogene watergang'!$H$16,'Invoerblad heterogene watergang'!$N$16,IF(A391&lt;='Invoerblad heterogene watergang'!$H$17,'Invoerblad heterogene watergang'!$N$17,""))))))))))</f>
        <v>0</v>
      </c>
      <c r="J391" s="23" t="str">
        <f>IF(A391&lt;='Invoerblad heterogene watergang'!$H$9,'Invoerblad heterogene watergang'!$O$9,IF(A391&lt;='Invoerblad heterogene watergang'!$H$10,'Invoerblad heterogene watergang'!$O$10,IF(A391&lt;='Invoerblad heterogene watergang'!$H$11,'Invoerblad heterogene watergang'!$O$11,IF(A391&lt;='Invoerblad heterogene watergang'!$H$12,'Invoerblad heterogene watergang'!$O$12,IF(A391&lt;='Invoerblad heterogene watergang'!$H$13,'Invoerblad heterogene watergang'!$O$13,IF(A391&lt;='Invoerblad heterogene watergang'!$H$14,'Invoerblad heterogene watergang'!$O$14,IF(A391&lt;='Invoerblad heterogene watergang'!$H$15,'Invoerblad heterogene watergang'!$O$15,IF(A391&lt;='Invoerblad heterogene watergang'!$H$16,'Invoerblad heterogene watergang'!$O$16,IF(A391&lt;='Invoerblad heterogene watergang'!$H$17,'Invoerblad heterogene watergang'!$O$17,"")))))))))</f>
        <v>Nee</v>
      </c>
      <c r="K391" s="23">
        <f>(IF(A391&lt;='Invoerblad heterogene watergang'!$H$9,'Invoerblad heterogene watergang'!$L$9,IF(A391&lt;='Invoerblad heterogene watergang'!$H$10,'Invoerblad heterogene watergang'!$L$10,IF(A391&lt;='Invoerblad heterogene watergang'!$H$11,'Invoerblad heterogene watergang'!$L$11,IF(A391&lt;='Invoerblad heterogene watergang'!$H$12,'Invoerblad heterogene watergang'!$L$12,IF(A391&lt;='Invoerblad heterogene watergang'!$H$13,'Invoerblad heterogene watergang'!$L$13,IF(A391&lt;='Invoerblad heterogene watergang'!$H$14,'Invoerblad heterogene watergang'!$L$14,IF(A391&lt;='Invoerblad heterogene watergang'!$H$15,'Invoerblad heterogene watergang'!$L$15,IF(A391&lt;='Invoerblad heterogene watergang'!$H$16,'Invoerblad heterogene watergang'!$L$16,IF(A391&lt;='Invoerblad heterogene watergang'!$H$17,'Invoerblad heterogene watergang'!$L$17,""))))))))))</f>
        <v>50</v>
      </c>
      <c r="L391" s="23" t="str">
        <f>(IF(A391&lt;='Invoerblad heterogene watergang'!$H$9,'Invoerblad heterogene watergang'!$M$9,IF(A391&lt;='Invoerblad heterogene watergang'!$H$10,'Invoerblad heterogene watergang'!$M$10,IF(A391&lt;='Invoerblad heterogene watergang'!$H$11,'Invoerblad heterogene watergang'!$M$11,IF(A391&lt;='Invoerblad heterogene watergang'!$H$12,'Invoerblad heterogene watergang'!$M$12,IF(A391&lt;='Invoerblad heterogene watergang'!$H$13,'Invoerblad heterogene watergang'!$M$13,IF(A391&lt;='Invoerblad heterogene watergang'!$H$14,'Invoerblad heterogene watergang'!$M$14,IF(A391&lt;='Invoerblad heterogene watergang'!$H$15,'Invoerblad heterogene watergang'!$M$15,IF(A391&lt;='Invoerblad heterogene watergang'!$H$16,'Invoerblad heterogene watergang'!$M$16,IF(A391&lt;='Invoerblad heterogene watergang'!$H$17,'Invoerblad heterogene watergang'!$M$17,""))))))))))</f>
        <v>Begroeiing volgt bodemverloop</v>
      </c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67"/>
      <c r="AD391" s="23"/>
      <c r="AE391" s="23"/>
    </row>
    <row r="392" spans="1:31" s="103" customFormat="1" x14ac:dyDescent="0.35">
      <c r="A392" s="24">
        <f>IF(A391="","",IF((A391+1)&gt;MAX('Invoerblad heterogene watergang'!$H$9:$H$17),"",'Uitgebreide invoer'!A391+(MAX('Invoerblad heterogene watergang'!$H$9:$H$17)/1000)))</f>
        <v>271.59999999999803</v>
      </c>
      <c r="B392" s="23">
        <f>IF(A392&lt;='Invoerblad heterogene watergang'!$H$9,'Invoerblad heterogene watergang'!$J$9,IF(A392&lt;='Invoerblad heterogene watergang'!$H$10,'Invoerblad heterogene watergang'!$J$10,IF(A392&lt;='Invoerblad heterogene watergang'!$H$11,'Invoerblad heterogene watergang'!$J$11,IF(A392&lt;='Invoerblad heterogene watergang'!$H$12,'Invoerblad heterogene watergang'!$J$12,IF(A392&lt;='Invoerblad heterogene watergang'!$H$13,'Invoerblad heterogene watergang'!$J$13,IF(A392&lt;='Invoerblad heterogene watergang'!$H$14,'Invoerblad heterogene watergang'!$J$14,IF(A392&lt;='Invoerblad heterogene watergang'!$H$15,'Invoerblad heterogene watergang'!$J$15,IF(A392&lt;='Invoerblad heterogene watergang'!$H$16,'Invoerblad heterogene watergang'!$J$16,IF(A392&lt;='Invoerblad heterogene watergang'!$H$17,'Invoerblad heterogene watergang'!$J$17,"")))))))))</f>
        <v>0.2</v>
      </c>
      <c r="C392" s="23" t="str">
        <f>IF(A392&lt;='Invoerblad heterogene watergang'!$H$9,'Invoerblad heterogene watergang'!$K$9,IF(A392&lt;='Invoerblad heterogene watergang'!$H$10,'Invoerblad heterogene watergang'!$K$10,IF(A392&lt;='Invoerblad heterogene watergang'!$H$11,'Invoerblad heterogene watergang'!$K$11,IF(A392&lt;='Invoerblad heterogene watergang'!$H$12,'Invoerblad heterogene watergang'!$K$12,IF(A392&lt;='Invoerblad heterogene watergang'!$H$13,'Invoerblad heterogene watergang'!$K$13,IF(A392&lt;='Invoerblad heterogene watergang'!$H$14,'Invoerblad heterogene watergang'!$K$14,IF(A392&lt;='Invoerblad heterogene watergang'!$H$15,'Invoerblad heterogene watergang'!$K$15,IF(A392&lt;='Invoerblad heterogene watergang'!$H$16,'Invoerblad heterogene watergang'!$K$16,IF(A392&lt;='Invoerblad heterogene watergang'!$H$17,'Invoerblad heterogene watergang'!$K$17,"")))))))))</f>
        <v>100 - Riet</v>
      </c>
      <c r="D392" s="23">
        <f t="shared" si="6"/>
        <v>100</v>
      </c>
      <c r="E392" s="23">
        <f>'Invoerblad heterogene watergang'!$F$9</f>
        <v>1.5</v>
      </c>
      <c r="F392" s="23">
        <f>'Invoerblad heterogene watergang'!$E$9</f>
        <v>1.2</v>
      </c>
      <c r="G392" s="23">
        <f>'Invoerblad heterogene watergang'!$B$9</f>
        <v>1.2</v>
      </c>
      <c r="H392" s="23">
        <f>'Invoerblad heterogene watergang'!$C$9</f>
        <v>1</v>
      </c>
      <c r="I392" s="23">
        <f>IF(B392="","",IF(A392&lt;='Invoerblad heterogene watergang'!$H$9,'Invoerblad heterogene watergang'!$N$9,IF(A392&lt;='Invoerblad heterogene watergang'!$H$10,'Invoerblad heterogene watergang'!$N$10,IF(A392&lt;='Invoerblad heterogene watergang'!$H$11,'Invoerblad heterogene watergang'!$N$11,IF(A392&lt;='Invoerblad heterogene watergang'!$H$12,'Invoerblad heterogene watergang'!$N$12,IF(A392&lt;='Invoerblad heterogene watergang'!$H$13,'Invoerblad heterogene watergang'!$N$13,IF(A392&lt;='Invoerblad heterogene watergang'!$H$14,'Invoerblad heterogene watergang'!$N$14,IF(A392&lt;='Invoerblad heterogene watergang'!$H$15,'Invoerblad heterogene watergang'!$N$15,IF(A392&lt;='Invoerblad heterogene watergang'!$H$16,'Invoerblad heterogene watergang'!$N$16,IF(A392&lt;='Invoerblad heterogene watergang'!$H$17,'Invoerblad heterogene watergang'!$N$17,""))))))))))</f>
        <v>0</v>
      </c>
      <c r="J392" s="23" t="str">
        <f>IF(A392&lt;='Invoerblad heterogene watergang'!$H$9,'Invoerblad heterogene watergang'!$O$9,IF(A392&lt;='Invoerblad heterogene watergang'!$H$10,'Invoerblad heterogene watergang'!$O$10,IF(A392&lt;='Invoerblad heterogene watergang'!$H$11,'Invoerblad heterogene watergang'!$O$11,IF(A392&lt;='Invoerblad heterogene watergang'!$H$12,'Invoerblad heterogene watergang'!$O$12,IF(A392&lt;='Invoerblad heterogene watergang'!$H$13,'Invoerblad heterogene watergang'!$O$13,IF(A392&lt;='Invoerblad heterogene watergang'!$H$14,'Invoerblad heterogene watergang'!$O$14,IF(A392&lt;='Invoerblad heterogene watergang'!$H$15,'Invoerblad heterogene watergang'!$O$15,IF(A392&lt;='Invoerblad heterogene watergang'!$H$16,'Invoerblad heterogene watergang'!$O$16,IF(A392&lt;='Invoerblad heterogene watergang'!$H$17,'Invoerblad heterogene watergang'!$O$17,"")))))))))</f>
        <v>Nee</v>
      </c>
      <c r="K392" s="23">
        <f>(IF(A392&lt;='Invoerblad heterogene watergang'!$H$9,'Invoerblad heterogene watergang'!$L$9,IF(A392&lt;='Invoerblad heterogene watergang'!$H$10,'Invoerblad heterogene watergang'!$L$10,IF(A392&lt;='Invoerblad heterogene watergang'!$H$11,'Invoerblad heterogene watergang'!$L$11,IF(A392&lt;='Invoerblad heterogene watergang'!$H$12,'Invoerblad heterogene watergang'!$L$12,IF(A392&lt;='Invoerblad heterogene watergang'!$H$13,'Invoerblad heterogene watergang'!$L$13,IF(A392&lt;='Invoerblad heterogene watergang'!$H$14,'Invoerblad heterogene watergang'!$L$14,IF(A392&lt;='Invoerblad heterogene watergang'!$H$15,'Invoerblad heterogene watergang'!$L$15,IF(A392&lt;='Invoerblad heterogene watergang'!$H$16,'Invoerblad heterogene watergang'!$L$16,IF(A392&lt;='Invoerblad heterogene watergang'!$H$17,'Invoerblad heterogene watergang'!$L$17,""))))))))))</f>
        <v>50</v>
      </c>
      <c r="L392" s="23" t="str">
        <f>(IF(A392&lt;='Invoerblad heterogene watergang'!$H$9,'Invoerblad heterogene watergang'!$M$9,IF(A392&lt;='Invoerblad heterogene watergang'!$H$10,'Invoerblad heterogene watergang'!$M$10,IF(A392&lt;='Invoerblad heterogene watergang'!$H$11,'Invoerblad heterogene watergang'!$M$11,IF(A392&lt;='Invoerblad heterogene watergang'!$H$12,'Invoerblad heterogene watergang'!$M$12,IF(A392&lt;='Invoerblad heterogene watergang'!$H$13,'Invoerblad heterogene watergang'!$M$13,IF(A392&lt;='Invoerblad heterogene watergang'!$H$14,'Invoerblad heterogene watergang'!$M$14,IF(A392&lt;='Invoerblad heterogene watergang'!$H$15,'Invoerblad heterogene watergang'!$M$15,IF(A392&lt;='Invoerblad heterogene watergang'!$H$16,'Invoerblad heterogene watergang'!$M$16,IF(A392&lt;='Invoerblad heterogene watergang'!$H$17,'Invoerblad heterogene watergang'!$M$17,""))))))))))</f>
        <v>Begroeiing volgt bodemverloop</v>
      </c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67"/>
      <c r="AD392" s="23"/>
      <c r="AE392" s="23"/>
    </row>
    <row r="393" spans="1:31" s="103" customFormat="1" x14ac:dyDescent="0.35">
      <c r="A393" s="24">
        <f>IF(A392="","",IF((A392+1)&gt;MAX('Invoerblad heterogene watergang'!$H$9:$H$17),"",'Uitgebreide invoer'!A392+(MAX('Invoerblad heterogene watergang'!$H$9:$H$17)/1000)))</f>
        <v>272.29999999999802</v>
      </c>
      <c r="B393" s="23">
        <f>IF(A393&lt;='Invoerblad heterogene watergang'!$H$9,'Invoerblad heterogene watergang'!$J$9,IF(A393&lt;='Invoerblad heterogene watergang'!$H$10,'Invoerblad heterogene watergang'!$J$10,IF(A393&lt;='Invoerblad heterogene watergang'!$H$11,'Invoerblad heterogene watergang'!$J$11,IF(A393&lt;='Invoerblad heterogene watergang'!$H$12,'Invoerblad heterogene watergang'!$J$12,IF(A393&lt;='Invoerblad heterogene watergang'!$H$13,'Invoerblad heterogene watergang'!$J$13,IF(A393&lt;='Invoerblad heterogene watergang'!$H$14,'Invoerblad heterogene watergang'!$J$14,IF(A393&lt;='Invoerblad heterogene watergang'!$H$15,'Invoerblad heterogene watergang'!$J$15,IF(A393&lt;='Invoerblad heterogene watergang'!$H$16,'Invoerblad heterogene watergang'!$J$16,IF(A393&lt;='Invoerblad heterogene watergang'!$H$17,'Invoerblad heterogene watergang'!$J$17,"")))))))))</f>
        <v>0.2</v>
      </c>
      <c r="C393" s="23" t="str">
        <f>IF(A393&lt;='Invoerblad heterogene watergang'!$H$9,'Invoerblad heterogene watergang'!$K$9,IF(A393&lt;='Invoerblad heterogene watergang'!$H$10,'Invoerblad heterogene watergang'!$K$10,IF(A393&lt;='Invoerblad heterogene watergang'!$H$11,'Invoerblad heterogene watergang'!$K$11,IF(A393&lt;='Invoerblad heterogene watergang'!$H$12,'Invoerblad heterogene watergang'!$K$12,IF(A393&lt;='Invoerblad heterogene watergang'!$H$13,'Invoerblad heterogene watergang'!$K$13,IF(A393&lt;='Invoerblad heterogene watergang'!$H$14,'Invoerblad heterogene watergang'!$K$14,IF(A393&lt;='Invoerblad heterogene watergang'!$H$15,'Invoerblad heterogene watergang'!$K$15,IF(A393&lt;='Invoerblad heterogene watergang'!$H$16,'Invoerblad heterogene watergang'!$K$16,IF(A393&lt;='Invoerblad heterogene watergang'!$H$17,'Invoerblad heterogene watergang'!$K$17,"")))))))))</f>
        <v>100 - Riet</v>
      </c>
      <c r="D393" s="23">
        <f t="shared" si="6"/>
        <v>100</v>
      </c>
      <c r="E393" s="23">
        <f>'Invoerblad heterogene watergang'!$F$9</f>
        <v>1.5</v>
      </c>
      <c r="F393" s="23">
        <f>'Invoerblad heterogene watergang'!$E$9</f>
        <v>1.2</v>
      </c>
      <c r="G393" s="23">
        <f>'Invoerblad heterogene watergang'!$B$9</f>
        <v>1.2</v>
      </c>
      <c r="H393" s="23">
        <f>'Invoerblad heterogene watergang'!$C$9</f>
        <v>1</v>
      </c>
      <c r="I393" s="23">
        <f>IF(B393="","",IF(A393&lt;='Invoerblad heterogene watergang'!$H$9,'Invoerblad heterogene watergang'!$N$9,IF(A393&lt;='Invoerblad heterogene watergang'!$H$10,'Invoerblad heterogene watergang'!$N$10,IF(A393&lt;='Invoerblad heterogene watergang'!$H$11,'Invoerblad heterogene watergang'!$N$11,IF(A393&lt;='Invoerblad heterogene watergang'!$H$12,'Invoerblad heterogene watergang'!$N$12,IF(A393&lt;='Invoerblad heterogene watergang'!$H$13,'Invoerblad heterogene watergang'!$N$13,IF(A393&lt;='Invoerblad heterogene watergang'!$H$14,'Invoerblad heterogene watergang'!$N$14,IF(A393&lt;='Invoerblad heterogene watergang'!$H$15,'Invoerblad heterogene watergang'!$N$15,IF(A393&lt;='Invoerblad heterogene watergang'!$H$16,'Invoerblad heterogene watergang'!$N$16,IF(A393&lt;='Invoerblad heterogene watergang'!$H$17,'Invoerblad heterogene watergang'!$N$17,""))))))))))</f>
        <v>0</v>
      </c>
      <c r="J393" s="23" t="str">
        <f>IF(A393&lt;='Invoerblad heterogene watergang'!$H$9,'Invoerblad heterogene watergang'!$O$9,IF(A393&lt;='Invoerblad heterogene watergang'!$H$10,'Invoerblad heterogene watergang'!$O$10,IF(A393&lt;='Invoerblad heterogene watergang'!$H$11,'Invoerblad heterogene watergang'!$O$11,IF(A393&lt;='Invoerblad heterogene watergang'!$H$12,'Invoerblad heterogene watergang'!$O$12,IF(A393&lt;='Invoerblad heterogene watergang'!$H$13,'Invoerblad heterogene watergang'!$O$13,IF(A393&lt;='Invoerblad heterogene watergang'!$H$14,'Invoerblad heterogene watergang'!$O$14,IF(A393&lt;='Invoerblad heterogene watergang'!$H$15,'Invoerblad heterogene watergang'!$O$15,IF(A393&lt;='Invoerblad heterogene watergang'!$H$16,'Invoerblad heterogene watergang'!$O$16,IF(A393&lt;='Invoerblad heterogene watergang'!$H$17,'Invoerblad heterogene watergang'!$O$17,"")))))))))</f>
        <v>Nee</v>
      </c>
      <c r="K393" s="23">
        <f>(IF(A393&lt;='Invoerblad heterogene watergang'!$H$9,'Invoerblad heterogene watergang'!$L$9,IF(A393&lt;='Invoerblad heterogene watergang'!$H$10,'Invoerblad heterogene watergang'!$L$10,IF(A393&lt;='Invoerblad heterogene watergang'!$H$11,'Invoerblad heterogene watergang'!$L$11,IF(A393&lt;='Invoerblad heterogene watergang'!$H$12,'Invoerblad heterogene watergang'!$L$12,IF(A393&lt;='Invoerblad heterogene watergang'!$H$13,'Invoerblad heterogene watergang'!$L$13,IF(A393&lt;='Invoerblad heterogene watergang'!$H$14,'Invoerblad heterogene watergang'!$L$14,IF(A393&lt;='Invoerblad heterogene watergang'!$H$15,'Invoerblad heterogene watergang'!$L$15,IF(A393&lt;='Invoerblad heterogene watergang'!$H$16,'Invoerblad heterogene watergang'!$L$16,IF(A393&lt;='Invoerblad heterogene watergang'!$H$17,'Invoerblad heterogene watergang'!$L$17,""))))))))))</f>
        <v>50</v>
      </c>
      <c r="L393" s="23" t="str">
        <f>(IF(A393&lt;='Invoerblad heterogene watergang'!$H$9,'Invoerblad heterogene watergang'!$M$9,IF(A393&lt;='Invoerblad heterogene watergang'!$H$10,'Invoerblad heterogene watergang'!$M$10,IF(A393&lt;='Invoerblad heterogene watergang'!$H$11,'Invoerblad heterogene watergang'!$M$11,IF(A393&lt;='Invoerblad heterogene watergang'!$H$12,'Invoerblad heterogene watergang'!$M$12,IF(A393&lt;='Invoerblad heterogene watergang'!$H$13,'Invoerblad heterogene watergang'!$M$13,IF(A393&lt;='Invoerblad heterogene watergang'!$H$14,'Invoerblad heterogene watergang'!$M$14,IF(A393&lt;='Invoerblad heterogene watergang'!$H$15,'Invoerblad heterogene watergang'!$M$15,IF(A393&lt;='Invoerblad heterogene watergang'!$H$16,'Invoerblad heterogene watergang'!$M$16,IF(A393&lt;='Invoerblad heterogene watergang'!$H$17,'Invoerblad heterogene watergang'!$M$17,""))))))))))</f>
        <v>Begroeiing volgt bodemverloop</v>
      </c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67"/>
      <c r="AD393" s="23"/>
      <c r="AE393" s="23"/>
    </row>
    <row r="394" spans="1:31" s="103" customFormat="1" x14ac:dyDescent="0.35">
      <c r="A394" s="24">
        <f>IF(A393="","",IF((A393+1)&gt;MAX('Invoerblad heterogene watergang'!$H$9:$H$17),"",'Uitgebreide invoer'!A393+(MAX('Invoerblad heterogene watergang'!$H$9:$H$17)/1000)))</f>
        <v>272.99999999999801</v>
      </c>
      <c r="B394" s="23">
        <f>IF(A394&lt;='Invoerblad heterogene watergang'!$H$9,'Invoerblad heterogene watergang'!$J$9,IF(A394&lt;='Invoerblad heterogene watergang'!$H$10,'Invoerblad heterogene watergang'!$J$10,IF(A394&lt;='Invoerblad heterogene watergang'!$H$11,'Invoerblad heterogene watergang'!$J$11,IF(A394&lt;='Invoerblad heterogene watergang'!$H$12,'Invoerblad heterogene watergang'!$J$12,IF(A394&lt;='Invoerblad heterogene watergang'!$H$13,'Invoerblad heterogene watergang'!$J$13,IF(A394&lt;='Invoerblad heterogene watergang'!$H$14,'Invoerblad heterogene watergang'!$J$14,IF(A394&lt;='Invoerblad heterogene watergang'!$H$15,'Invoerblad heterogene watergang'!$J$15,IF(A394&lt;='Invoerblad heterogene watergang'!$H$16,'Invoerblad heterogene watergang'!$J$16,IF(A394&lt;='Invoerblad heterogene watergang'!$H$17,'Invoerblad heterogene watergang'!$J$17,"")))))))))</f>
        <v>0.2</v>
      </c>
      <c r="C394" s="23" t="str">
        <f>IF(A394&lt;='Invoerblad heterogene watergang'!$H$9,'Invoerblad heterogene watergang'!$K$9,IF(A394&lt;='Invoerblad heterogene watergang'!$H$10,'Invoerblad heterogene watergang'!$K$10,IF(A394&lt;='Invoerblad heterogene watergang'!$H$11,'Invoerblad heterogene watergang'!$K$11,IF(A394&lt;='Invoerblad heterogene watergang'!$H$12,'Invoerblad heterogene watergang'!$K$12,IF(A394&lt;='Invoerblad heterogene watergang'!$H$13,'Invoerblad heterogene watergang'!$K$13,IF(A394&lt;='Invoerblad heterogene watergang'!$H$14,'Invoerblad heterogene watergang'!$K$14,IF(A394&lt;='Invoerblad heterogene watergang'!$H$15,'Invoerblad heterogene watergang'!$K$15,IF(A394&lt;='Invoerblad heterogene watergang'!$H$16,'Invoerblad heterogene watergang'!$K$16,IF(A394&lt;='Invoerblad heterogene watergang'!$H$17,'Invoerblad heterogene watergang'!$K$17,"")))))))))</f>
        <v>100 - Riet</v>
      </c>
      <c r="D394" s="23">
        <f t="shared" si="6"/>
        <v>100</v>
      </c>
      <c r="E394" s="23">
        <f>'Invoerblad heterogene watergang'!$F$9</f>
        <v>1.5</v>
      </c>
      <c r="F394" s="23">
        <f>'Invoerblad heterogene watergang'!$E$9</f>
        <v>1.2</v>
      </c>
      <c r="G394" s="23">
        <f>'Invoerblad heterogene watergang'!$B$9</f>
        <v>1.2</v>
      </c>
      <c r="H394" s="23">
        <f>'Invoerblad heterogene watergang'!$C$9</f>
        <v>1</v>
      </c>
      <c r="I394" s="23">
        <f>IF(B394="","",IF(A394&lt;='Invoerblad heterogene watergang'!$H$9,'Invoerblad heterogene watergang'!$N$9,IF(A394&lt;='Invoerblad heterogene watergang'!$H$10,'Invoerblad heterogene watergang'!$N$10,IF(A394&lt;='Invoerblad heterogene watergang'!$H$11,'Invoerblad heterogene watergang'!$N$11,IF(A394&lt;='Invoerblad heterogene watergang'!$H$12,'Invoerblad heterogene watergang'!$N$12,IF(A394&lt;='Invoerblad heterogene watergang'!$H$13,'Invoerblad heterogene watergang'!$N$13,IF(A394&lt;='Invoerblad heterogene watergang'!$H$14,'Invoerblad heterogene watergang'!$N$14,IF(A394&lt;='Invoerblad heterogene watergang'!$H$15,'Invoerblad heterogene watergang'!$N$15,IF(A394&lt;='Invoerblad heterogene watergang'!$H$16,'Invoerblad heterogene watergang'!$N$16,IF(A394&lt;='Invoerblad heterogene watergang'!$H$17,'Invoerblad heterogene watergang'!$N$17,""))))))))))</f>
        <v>0</v>
      </c>
      <c r="J394" s="23" t="str">
        <f>IF(A394&lt;='Invoerblad heterogene watergang'!$H$9,'Invoerblad heterogene watergang'!$O$9,IF(A394&lt;='Invoerblad heterogene watergang'!$H$10,'Invoerblad heterogene watergang'!$O$10,IF(A394&lt;='Invoerblad heterogene watergang'!$H$11,'Invoerblad heterogene watergang'!$O$11,IF(A394&lt;='Invoerblad heterogene watergang'!$H$12,'Invoerblad heterogene watergang'!$O$12,IF(A394&lt;='Invoerblad heterogene watergang'!$H$13,'Invoerblad heterogene watergang'!$O$13,IF(A394&lt;='Invoerblad heterogene watergang'!$H$14,'Invoerblad heterogene watergang'!$O$14,IF(A394&lt;='Invoerblad heterogene watergang'!$H$15,'Invoerblad heterogene watergang'!$O$15,IF(A394&lt;='Invoerblad heterogene watergang'!$H$16,'Invoerblad heterogene watergang'!$O$16,IF(A394&lt;='Invoerblad heterogene watergang'!$H$17,'Invoerblad heterogene watergang'!$O$17,"")))))))))</f>
        <v>Nee</v>
      </c>
      <c r="K394" s="23">
        <f>(IF(A394&lt;='Invoerblad heterogene watergang'!$H$9,'Invoerblad heterogene watergang'!$L$9,IF(A394&lt;='Invoerblad heterogene watergang'!$H$10,'Invoerblad heterogene watergang'!$L$10,IF(A394&lt;='Invoerblad heterogene watergang'!$H$11,'Invoerblad heterogene watergang'!$L$11,IF(A394&lt;='Invoerblad heterogene watergang'!$H$12,'Invoerblad heterogene watergang'!$L$12,IF(A394&lt;='Invoerblad heterogene watergang'!$H$13,'Invoerblad heterogene watergang'!$L$13,IF(A394&lt;='Invoerblad heterogene watergang'!$H$14,'Invoerblad heterogene watergang'!$L$14,IF(A394&lt;='Invoerblad heterogene watergang'!$H$15,'Invoerblad heterogene watergang'!$L$15,IF(A394&lt;='Invoerblad heterogene watergang'!$H$16,'Invoerblad heterogene watergang'!$L$16,IF(A394&lt;='Invoerblad heterogene watergang'!$H$17,'Invoerblad heterogene watergang'!$L$17,""))))))))))</f>
        <v>50</v>
      </c>
      <c r="L394" s="23" t="str">
        <f>(IF(A394&lt;='Invoerblad heterogene watergang'!$H$9,'Invoerblad heterogene watergang'!$M$9,IF(A394&lt;='Invoerblad heterogene watergang'!$H$10,'Invoerblad heterogene watergang'!$M$10,IF(A394&lt;='Invoerblad heterogene watergang'!$H$11,'Invoerblad heterogene watergang'!$M$11,IF(A394&lt;='Invoerblad heterogene watergang'!$H$12,'Invoerblad heterogene watergang'!$M$12,IF(A394&lt;='Invoerblad heterogene watergang'!$H$13,'Invoerblad heterogene watergang'!$M$13,IF(A394&lt;='Invoerblad heterogene watergang'!$H$14,'Invoerblad heterogene watergang'!$M$14,IF(A394&lt;='Invoerblad heterogene watergang'!$H$15,'Invoerblad heterogene watergang'!$M$15,IF(A394&lt;='Invoerblad heterogene watergang'!$H$16,'Invoerblad heterogene watergang'!$M$16,IF(A394&lt;='Invoerblad heterogene watergang'!$H$17,'Invoerblad heterogene watergang'!$M$17,""))))))))))</f>
        <v>Begroeiing volgt bodemverloop</v>
      </c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67"/>
      <c r="AD394" s="23"/>
      <c r="AE394" s="23"/>
    </row>
    <row r="395" spans="1:31" s="103" customFormat="1" x14ac:dyDescent="0.35">
      <c r="A395" s="24">
        <f>IF(A394="","",IF((A394+1)&gt;MAX('Invoerblad heterogene watergang'!$H$9:$H$17),"",'Uitgebreide invoer'!A394+(MAX('Invoerblad heterogene watergang'!$H$9:$H$17)/1000)))</f>
        <v>273.699999999998</v>
      </c>
      <c r="B395" s="23">
        <f>IF(A395&lt;='Invoerblad heterogene watergang'!$H$9,'Invoerblad heterogene watergang'!$J$9,IF(A395&lt;='Invoerblad heterogene watergang'!$H$10,'Invoerblad heterogene watergang'!$J$10,IF(A395&lt;='Invoerblad heterogene watergang'!$H$11,'Invoerblad heterogene watergang'!$J$11,IF(A395&lt;='Invoerblad heterogene watergang'!$H$12,'Invoerblad heterogene watergang'!$J$12,IF(A395&lt;='Invoerblad heterogene watergang'!$H$13,'Invoerblad heterogene watergang'!$J$13,IF(A395&lt;='Invoerblad heterogene watergang'!$H$14,'Invoerblad heterogene watergang'!$J$14,IF(A395&lt;='Invoerblad heterogene watergang'!$H$15,'Invoerblad heterogene watergang'!$J$15,IF(A395&lt;='Invoerblad heterogene watergang'!$H$16,'Invoerblad heterogene watergang'!$J$16,IF(A395&lt;='Invoerblad heterogene watergang'!$H$17,'Invoerblad heterogene watergang'!$J$17,"")))))))))</f>
        <v>0.2</v>
      </c>
      <c r="C395" s="23" t="str">
        <f>IF(A395&lt;='Invoerblad heterogene watergang'!$H$9,'Invoerblad heterogene watergang'!$K$9,IF(A395&lt;='Invoerblad heterogene watergang'!$H$10,'Invoerblad heterogene watergang'!$K$10,IF(A395&lt;='Invoerblad heterogene watergang'!$H$11,'Invoerblad heterogene watergang'!$K$11,IF(A395&lt;='Invoerblad heterogene watergang'!$H$12,'Invoerblad heterogene watergang'!$K$12,IF(A395&lt;='Invoerblad heterogene watergang'!$H$13,'Invoerblad heterogene watergang'!$K$13,IF(A395&lt;='Invoerblad heterogene watergang'!$H$14,'Invoerblad heterogene watergang'!$K$14,IF(A395&lt;='Invoerblad heterogene watergang'!$H$15,'Invoerblad heterogene watergang'!$K$15,IF(A395&lt;='Invoerblad heterogene watergang'!$H$16,'Invoerblad heterogene watergang'!$K$16,IF(A395&lt;='Invoerblad heterogene watergang'!$H$17,'Invoerblad heterogene watergang'!$K$17,"")))))))))</f>
        <v>100 - Riet</v>
      </c>
      <c r="D395" s="23">
        <f t="shared" si="6"/>
        <v>100</v>
      </c>
      <c r="E395" s="23">
        <f>'Invoerblad heterogene watergang'!$F$9</f>
        <v>1.5</v>
      </c>
      <c r="F395" s="23">
        <f>'Invoerblad heterogene watergang'!$E$9</f>
        <v>1.2</v>
      </c>
      <c r="G395" s="23">
        <f>'Invoerblad heterogene watergang'!$B$9</f>
        <v>1.2</v>
      </c>
      <c r="H395" s="23">
        <f>'Invoerblad heterogene watergang'!$C$9</f>
        <v>1</v>
      </c>
      <c r="I395" s="23">
        <f>IF(B395="","",IF(A395&lt;='Invoerblad heterogene watergang'!$H$9,'Invoerblad heterogene watergang'!$N$9,IF(A395&lt;='Invoerblad heterogene watergang'!$H$10,'Invoerblad heterogene watergang'!$N$10,IF(A395&lt;='Invoerblad heterogene watergang'!$H$11,'Invoerblad heterogene watergang'!$N$11,IF(A395&lt;='Invoerblad heterogene watergang'!$H$12,'Invoerblad heterogene watergang'!$N$12,IF(A395&lt;='Invoerblad heterogene watergang'!$H$13,'Invoerblad heterogene watergang'!$N$13,IF(A395&lt;='Invoerblad heterogene watergang'!$H$14,'Invoerblad heterogene watergang'!$N$14,IF(A395&lt;='Invoerblad heterogene watergang'!$H$15,'Invoerblad heterogene watergang'!$N$15,IF(A395&lt;='Invoerblad heterogene watergang'!$H$16,'Invoerblad heterogene watergang'!$N$16,IF(A395&lt;='Invoerblad heterogene watergang'!$H$17,'Invoerblad heterogene watergang'!$N$17,""))))))))))</f>
        <v>0</v>
      </c>
      <c r="J395" s="23" t="str">
        <f>IF(A395&lt;='Invoerblad heterogene watergang'!$H$9,'Invoerblad heterogene watergang'!$O$9,IF(A395&lt;='Invoerblad heterogene watergang'!$H$10,'Invoerblad heterogene watergang'!$O$10,IF(A395&lt;='Invoerblad heterogene watergang'!$H$11,'Invoerblad heterogene watergang'!$O$11,IF(A395&lt;='Invoerblad heterogene watergang'!$H$12,'Invoerblad heterogene watergang'!$O$12,IF(A395&lt;='Invoerblad heterogene watergang'!$H$13,'Invoerblad heterogene watergang'!$O$13,IF(A395&lt;='Invoerblad heterogene watergang'!$H$14,'Invoerblad heterogene watergang'!$O$14,IF(A395&lt;='Invoerblad heterogene watergang'!$H$15,'Invoerblad heterogene watergang'!$O$15,IF(A395&lt;='Invoerblad heterogene watergang'!$H$16,'Invoerblad heterogene watergang'!$O$16,IF(A395&lt;='Invoerblad heterogene watergang'!$H$17,'Invoerblad heterogene watergang'!$O$17,"")))))))))</f>
        <v>Nee</v>
      </c>
      <c r="K395" s="23">
        <f>(IF(A395&lt;='Invoerblad heterogene watergang'!$H$9,'Invoerblad heterogene watergang'!$L$9,IF(A395&lt;='Invoerblad heterogene watergang'!$H$10,'Invoerblad heterogene watergang'!$L$10,IF(A395&lt;='Invoerblad heterogene watergang'!$H$11,'Invoerblad heterogene watergang'!$L$11,IF(A395&lt;='Invoerblad heterogene watergang'!$H$12,'Invoerblad heterogene watergang'!$L$12,IF(A395&lt;='Invoerblad heterogene watergang'!$H$13,'Invoerblad heterogene watergang'!$L$13,IF(A395&lt;='Invoerblad heterogene watergang'!$H$14,'Invoerblad heterogene watergang'!$L$14,IF(A395&lt;='Invoerblad heterogene watergang'!$H$15,'Invoerblad heterogene watergang'!$L$15,IF(A395&lt;='Invoerblad heterogene watergang'!$H$16,'Invoerblad heterogene watergang'!$L$16,IF(A395&lt;='Invoerblad heterogene watergang'!$H$17,'Invoerblad heterogene watergang'!$L$17,""))))))))))</f>
        <v>50</v>
      </c>
      <c r="L395" s="23" t="str">
        <f>(IF(A395&lt;='Invoerblad heterogene watergang'!$H$9,'Invoerblad heterogene watergang'!$M$9,IF(A395&lt;='Invoerblad heterogene watergang'!$H$10,'Invoerblad heterogene watergang'!$M$10,IF(A395&lt;='Invoerblad heterogene watergang'!$H$11,'Invoerblad heterogene watergang'!$M$11,IF(A395&lt;='Invoerblad heterogene watergang'!$H$12,'Invoerblad heterogene watergang'!$M$12,IF(A395&lt;='Invoerblad heterogene watergang'!$H$13,'Invoerblad heterogene watergang'!$M$13,IF(A395&lt;='Invoerblad heterogene watergang'!$H$14,'Invoerblad heterogene watergang'!$M$14,IF(A395&lt;='Invoerblad heterogene watergang'!$H$15,'Invoerblad heterogene watergang'!$M$15,IF(A395&lt;='Invoerblad heterogene watergang'!$H$16,'Invoerblad heterogene watergang'!$M$16,IF(A395&lt;='Invoerblad heterogene watergang'!$H$17,'Invoerblad heterogene watergang'!$M$17,""))))))))))</f>
        <v>Begroeiing volgt bodemverloop</v>
      </c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67"/>
      <c r="AD395" s="23"/>
      <c r="AE395" s="23"/>
    </row>
    <row r="396" spans="1:31" s="103" customFormat="1" x14ac:dyDescent="0.35">
      <c r="A396" s="24">
        <f>IF(A395="","",IF((A395+1)&gt;MAX('Invoerblad heterogene watergang'!$H$9:$H$17),"",'Uitgebreide invoer'!A395+(MAX('Invoerblad heterogene watergang'!$H$9:$H$17)/1000)))</f>
        <v>274.39999999999799</v>
      </c>
      <c r="B396" s="23">
        <f>IF(A396&lt;='Invoerblad heterogene watergang'!$H$9,'Invoerblad heterogene watergang'!$J$9,IF(A396&lt;='Invoerblad heterogene watergang'!$H$10,'Invoerblad heterogene watergang'!$J$10,IF(A396&lt;='Invoerblad heterogene watergang'!$H$11,'Invoerblad heterogene watergang'!$J$11,IF(A396&lt;='Invoerblad heterogene watergang'!$H$12,'Invoerblad heterogene watergang'!$J$12,IF(A396&lt;='Invoerblad heterogene watergang'!$H$13,'Invoerblad heterogene watergang'!$J$13,IF(A396&lt;='Invoerblad heterogene watergang'!$H$14,'Invoerblad heterogene watergang'!$J$14,IF(A396&lt;='Invoerblad heterogene watergang'!$H$15,'Invoerblad heterogene watergang'!$J$15,IF(A396&lt;='Invoerblad heterogene watergang'!$H$16,'Invoerblad heterogene watergang'!$J$16,IF(A396&lt;='Invoerblad heterogene watergang'!$H$17,'Invoerblad heterogene watergang'!$J$17,"")))))))))</f>
        <v>0.2</v>
      </c>
      <c r="C396" s="23" t="str">
        <f>IF(A396&lt;='Invoerblad heterogene watergang'!$H$9,'Invoerblad heterogene watergang'!$K$9,IF(A396&lt;='Invoerblad heterogene watergang'!$H$10,'Invoerblad heterogene watergang'!$K$10,IF(A396&lt;='Invoerblad heterogene watergang'!$H$11,'Invoerblad heterogene watergang'!$K$11,IF(A396&lt;='Invoerblad heterogene watergang'!$H$12,'Invoerblad heterogene watergang'!$K$12,IF(A396&lt;='Invoerblad heterogene watergang'!$H$13,'Invoerblad heterogene watergang'!$K$13,IF(A396&lt;='Invoerblad heterogene watergang'!$H$14,'Invoerblad heterogene watergang'!$K$14,IF(A396&lt;='Invoerblad heterogene watergang'!$H$15,'Invoerblad heterogene watergang'!$K$15,IF(A396&lt;='Invoerblad heterogene watergang'!$H$16,'Invoerblad heterogene watergang'!$K$16,IF(A396&lt;='Invoerblad heterogene watergang'!$H$17,'Invoerblad heterogene watergang'!$K$17,"")))))))))</f>
        <v>100 - Riet</v>
      </c>
      <c r="D396" s="23">
        <f t="shared" si="6"/>
        <v>100</v>
      </c>
      <c r="E396" s="23">
        <f>'Invoerblad heterogene watergang'!$F$9</f>
        <v>1.5</v>
      </c>
      <c r="F396" s="23">
        <f>'Invoerblad heterogene watergang'!$E$9</f>
        <v>1.2</v>
      </c>
      <c r="G396" s="23">
        <f>'Invoerblad heterogene watergang'!$B$9</f>
        <v>1.2</v>
      </c>
      <c r="H396" s="23">
        <f>'Invoerblad heterogene watergang'!$C$9</f>
        <v>1</v>
      </c>
      <c r="I396" s="23">
        <f>IF(B396="","",IF(A396&lt;='Invoerblad heterogene watergang'!$H$9,'Invoerblad heterogene watergang'!$N$9,IF(A396&lt;='Invoerblad heterogene watergang'!$H$10,'Invoerblad heterogene watergang'!$N$10,IF(A396&lt;='Invoerblad heterogene watergang'!$H$11,'Invoerblad heterogene watergang'!$N$11,IF(A396&lt;='Invoerblad heterogene watergang'!$H$12,'Invoerblad heterogene watergang'!$N$12,IF(A396&lt;='Invoerblad heterogene watergang'!$H$13,'Invoerblad heterogene watergang'!$N$13,IF(A396&lt;='Invoerblad heterogene watergang'!$H$14,'Invoerblad heterogene watergang'!$N$14,IF(A396&lt;='Invoerblad heterogene watergang'!$H$15,'Invoerblad heterogene watergang'!$N$15,IF(A396&lt;='Invoerblad heterogene watergang'!$H$16,'Invoerblad heterogene watergang'!$N$16,IF(A396&lt;='Invoerblad heterogene watergang'!$H$17,'Invoerblad heterogene watergang'!$N$17,""))))))))))</f>
        <v>0</v>
      </c>
      <c r="J396" s="23" t="str">
        <f>IF(A396&lt;='Invoerblad heterogene watergang'!$H$9,'Invoerblad heterogene watergang'!$O$9,IF(A396&lt;='Invoerblad heterogene watergang'!$H$10,'Invoerblad heterogene watergang'!$O$10,IF(A396&lt;='Invoerblad heterogene watergang'!$H$11,'Invoerblad heterogene watergang'!$O$11,IF(A396&lt;='Invoerblad heterogene watergang'!$H$12,'Invoerblad heterogene watergang'!$O$12,IF(A396&lt;='Invoerblad heterogene watergang'!$H$13,'Invoerblad heterogene watergang'!$O$13,IF(A396&lt;='Invoerblad heterogene watergang'!$H$14,'Invoerblad heterogene watergang'!$O$14,IF(A396&lt;='Invoerblad heterogene watergang'!$H$15,'Invoerblad heterogene watergang'!$O$15,IF(A396&lt;='Invoerblad heterogene watergang'!$H$16,'Invoerblad heterogene watergang'!$O$16,IF(A396&lt;='Invoerblad heterogene watergang'!$H$17,'Invoerblad heterogene watergang'!$O$17,"")))))))))</f>
        <v>Nee</v>
      </c>
      <c r="K396" s="23">
        <f>(IF(A396&lt;='Invoerblad heterogene watergang'!$H$9,'Invoerblad heterogene watergang'!$L$9,IF(A396&lt;='Invoerblad heterogene watergang'!$H$10,'Invoerblad heterogene watergang'!$L$10,IF(A396&lt;='Invoerblad heterogene watergang'!$H$11,'Invoerblad heterogene watergang'!$L$11,IF(A396&lt;='Invoerblad heterogene watergang'!$H$12,'Invoerblad heterogene watergang'!$L$12,IF(A396&lt;='Invoerblad heterogene watergang'!$H$13,'Invoerblad heterogene watergang'!$L$13,IF(A396&lt;='Invoerblad heterogene watergang'!$H$14,'Invoerblad heterogene watergang'!$L$14,IF(A396&lt;='Invoerblad heterogene watergang'!$H$15,'Invoerblad heterogene watergang'!$L$15,IF(A396&lt;='Invoerblad heterogene watergang'!$H$16,'Invoerblad heterogene watergang'!$L$16,IF(A396&lt;='Invoerblad heterogene watergang'!$H$17,'Invoerblad heterogene watergang'!$L$17,""))))))))))</f>
        <v>50</v>
      </c>
      <c r="L396" s="23" t="str">
        <f>(IF(A396&lt;='Invoerblad heterogene watergang'!$H$9,'Invoerblad heterogene watergang'!$M$9,IF(A396&lt;='Invoerblad heterogene watergang'!$H$10,'Invoerblad heterogene watergang'!$M$10,IF(A396&lt;='Invoerblad heterogene watergang'!$H$11,'Invoerblad heterogene watergang'!$M$11,IF(A396&lt;='Invoerblad heterogene watergang'!$H$12,'Invoerblad heterogene watergang'!$M$12,IF(A396&lt;='Invoerblad heterogene watergang'!$H$13,'Invoerblad heterogene watergang'!$M$13,IF(A396&lt;='Invoerblad heterogene watergang'!$H$14,'Invoerblad heterogene watergang'!$M$14,IF(A396&lt;='Invoerblad heterogene watergang'!$H$15,'Invoerblad heterogene watergang'!$M$15,IF(A396&lt;='Invoerblad heterogene watergang'!$H$16,'Invoerblad heterogene watergang'!$M$16,IF(A396&lt;='Invoerblad heterogene watergang'!$H$17,'Invoerblad heterogene watergang'!$M$17,""))))))))))</f>
        <v>Begroeiing volgt bodemverloop</v>
      </c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67"/>
      <c r="AD396" s="23"/>
      <c r="AE396" s="23"/>
    </row>
    <row r="397" spans="1:31" s="103" customFormat="1" x14ac:dyDescent="0.35">
      <c r="A397" s="24">
        <f>IF(A396="","",IF((A396+1)&gt;MAX('Invoerblad heterogene watergang'!$H$9:$H$17),"",'Uitgebreide invoer'!A396+(MAX('Invoerblad heterogene watergang'!$H$9:$H$17)/1000)))</f>
        <v>275.09999999999798</v>
      </c>
      <c r="B397" s="23">
        <f>IF(A397&lt;='Invoerblad heterogene watergang'!$H$9,'Invoerblad heterogene watergang'!$J$9,IF(A397&lt;='Invoerblad heterogene watergang'!$H$10,'Invoerblad heterogene watergang'!$J$10,IF(A397&lt;='Invoerblad heterogene watergang'!$H$11,'Invoerblad heterogene watergang'!$J$11,IF(A397&lt;='Invoerblad heterogene watergang'!$H$12,'Invoerblad heterogene watergang'!$J$12,IF(A397&lt;='Invoerblad heterogene watergang'!$H$13,'Invoerblad heterogene watergang'!$J$13,IF(A397&lt;='Invoerblad heterogene watergang'!$H$14,'Invoerblad heterogene watergang'!$J$14,IF(A397&lt;='Invoerblad heterogene watergang'!$H$15,'Invoerblad heterogene watergang'!$J$15,IF(A397&lt;='Invoerblad heterogene watergang'!$H$16,'Invoerblad heterogene watergang'!$J$16,IF(A397&lt;='Invoerblad heterogene watergang'!$H$17,'Invoerblad heterogene watergang'!$J$17,"")))))))))</f>
        <v>0.2</v>
      </c>
      <c r="C397" s="23" t="str">
        <f>IF(A397&lt;='Invoerblad heterogene watergang'!$H$9,'Invoerblad heterogene watergang'!$K$9,IF(A397&lt;='Invoerblad heterogene watergang'!$H$10,'Invoerblad heterogene watergang'!$K$10,IF(A397&lt;='Invoerblad heterogene watergang'!$H$11,'Invoerblad heterogene watergang'!$K$11,IF(A397&lt;='Invoerblad heterogene watergang'!$H$12,'Invoerblad heterogene watergang'!$K$12,IF(A397&lt;='Invoerblad heterogene watergang'!$H$13,'Invoerblad heterogene watergang'!$K$13,IF(A397&lt;='Invoerblad heterogene watergang'!$H$14,'Invoerblad heterogene watergang'!$K$14,IF(A397&lt;='Invoerblad heterogene watergang'!$H$15,'Invoerblad heterogene watergang'!$K$15,IF(A397&lt;='Invoerblad heterogene watergang'!$H$16,'Invoerblad heterogene watergang'!$K$16,IF(A397&lt;='Invoerblad heterogene watergang'!$H$17,'Invoerblad heterogene watergang'!$K$17,"")))))))))</f>
        <v>100 - Riet</v>
      </c>
      <c r="D397" s="23">
        <f t="shared" si="6"/>
        <v>100</v>
      </c>
      <c r="E397" s="23">
        <f>'Invoerblad heterogene watergang'!$F$9</f>
        <v>1.5</v>
      </c>
      <c r="F397" s="23">
        <f>'Invoerblad heterogene watergang'!$E$9</f>
        <v>1.2</v>
      </c>
      <c r="G397" s="23">
        <f>'Invoerblad heterogene watergang'!$B$9</f>
        <v>1.2</v>
      </c>
      <c r="H397" s="23">
        <f>'Invoerblad heterogene watergang'!$C$9</f>
        <v>1</v>
      </c>
      <c r="I397" s="23">
        <f>IF(B397="","",IF(A397&lt;='Invoerblad heterogene watergang'!$H$9,'Invoerblad heterogene watergang'!$N$9,IF(A397&lt;='Invoerblad heterogene watergang'!$H$10,'Invoerblad heterogene watergang'!$N$10,IF(A397&lt;='Invoerblad heterogene watergang'!$H$11,'Invoerblad heterogene watergang'!$N$11,IF(A397&lt;='Invoerblad heterogene watergang'!$H$12,'Invoerblad heterogene watergang'!$N$12,IF(A397&lt;='Invoerblad heterogene watergang'!$H$13,'Invoerblad heterogene watergang'!$N$13,IF(A397&lt;='Invoerblad heterogene watergang'!$H$14,'Invoerblad heterogene watergang'!$N$14,IF(A397&lt;='Invoerblad heterogene watergang'!$H$15,'Invoerblad heterogene watergang'!$N$15,IF(A397&lt;='Invoerblad heterogene watergang'!$H$16,'Invoerblad heterogene watergang'!$N$16,IF(A397&lt;='Invoerblad heterogene watergang'!$H$17,'Invoerblad heterogene watergang'!$N$17,""))))))))))</f>
        <v>0</v>
      </c>
      <c r="J397" s="23" t="str">
        <f>IF(A397&lt;='Invoerblad heterogene watergang'!$H$9,'Invoerblad heterogene watergang'!$O$9,IF(A397&lt;='Invoerblad heterogene watergang'!$H$10,'Invoerblad heterogene watergang'!$O$10,IF(A397&lt;='Invoerblad heterogene watergang'!$H$11,'Invoerblad heterogene watergang'!$O$11,IF(A397&lt;='Invoerblad heterogene watergang'!$H$12,'Invoerblad heterogene watergang'!$O$12,IF(A397&lt;='Invoerblad heterogene watergang'!$H$13,'Invoerblad heterogene watergang'!$O$13,IF(A397&lt;='Invoerblad heterogene watergang'!$H$14,'Invoerblad heterogene watergang'!$O$14,IF(A397&lt;='Invoerblad heterogene watergang'!$H$15,'Invoerblad heterogene watergang'!$O$15,IF(A397&lt;='Invoerblad heterogene watergang'!$H$16,'Invoerblad heterogene watergang'!$O$16,IF(A397&lt;='Invoerblad heterogene watergang'!$H$17,'Invoerblad heterogene watergang'!$O$17,"")))))))))</f>
        <v>Nee</v>
      </c>
      <c r="K397" s="23">
        <f>(IF(A397&lt;='Invoerblad heterogene watergang'!$H$9,'Invoerblad heterogene watergang'!$L$9,IF(A397&lt;='Invoerblad heterogene watergang'!$H$10,'Invoerblad heterogene watergang'!$L$10,IF(A397&lt;='Invoerblad heterogene watergang'!$H$11,'Invoerblad heterogene watergang'!$L$11,IF(A397&lt;='Invoerblad heterogene watergang'!$H$12,'Invoerblad heterogene watergang'!$L$12,IF(A397&lt;='Invoerblad heterogene watergang'!$H$13,'Invoerblad heterogene watergang'!$L$13,IF(A397&lt;='Invoerblad heterogene watergang'!$H$14,'Invoerblad heterogene watergang'!$L$14,IF(A397&lt;='Invoerblad heterogene watergang'!$H$15,'Invoerblad heterogene watergang'!$L$15,IF(A397&lt;='Invoerblad heterogene watergang'!$H$16,'Invoerblad heterogene watergang'!$L$16,IF(A397&lt;='Invoerblad heterogene watergang'!$H$17,'Invoerblad heterogene watergang'!$L$17,""))))))))))</f>
        <v>50</v>
      </c>
      <c r="L397" s="23" t="str">
        <f>(IF(A397&lt;='Invoerblad heterogene watergang'!$H$9,'Invoerblad heterogene watergang'!$M$9,IF(A397&lt;='Invoerblad heterogene watergang'!$H$10,'Invoerblad heterogene watergang'!$M$10,IF(A397&lt;='Invoerblad heterogene watergang'!$H$11,'Invoerblad heterogene watergang'!$M$11,IF(A397&lt;='Invoerblad heterogene watergang'!$H$12,'Invoerblad heterogene watergang'!$M$12,IF(A397&lt;='Invoerblad heterogene watergang'!$H$13,'Invoerblad heterogene watergang'!$M$13,IF(A397&lt;='Invoerblad heterogene watergang'!$H$14,'Invoerblad heterogene watergang'!$M$14,IF(A397&lt;='Invoerblad heterogene watergang'!$H$15,'Invoerblad heterogene watergang'!$M$15,IF(A397&lt;='Invoerblad heterogene watergang'!$H$16,'Invoerblad heterogene watergang'!$M$16,IF(A397&lt;='Invoerblad heterogene watergang'!$H$17,'Invoerblad heterogene watergang'!$M$17,""))))))))))</f>
        <v>Begroeiing volgt bodemverloop</v>
      </c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67"/>
      <c r="AD397" s="23"/>
      <c r="AE397" s="23"/>
    </row>
    <row r="398" spans="1:31" s="103" customFormat="1" x14ac:dyDescent="0.35">
      <c r="A398" s="24">
        <f>IF(A397="","",IF((A397+1)&gt;MAX('Invoerblad heterogene watergang'!$H$9:$H$17),"",'Uitgebreide invoer'!A397+(MAX('Invoerblad heterogene watergang'!$H$9:$H$17)/1000)))</f>
        <v>275.79999999999797</v>
      </c>
      <c r="B398" s="23">
        <f>IF(A398&lt;='Invoerblad heterogene watergang'!$H$9,'Invoerblad heterogene watergang'!$J$9,IF(A398&lt;='Invoerblad heterogene watergang'!$H$10,'Invoerblad heterogene watergang'!$J$10,IF(A398&lt;='Invoerblad heterogene watergang'!$H$11,'Invoerblad heterogene watergang'!$J$11,IF(A398&lt;='Invoerblad heterogene watergang'!$H$12,'Invoerblad heterogene watergang'!$J$12,IF(A398&lt;='Invoerblad heterogene watergang'!$H$13,'Invoerblad heterogene watergang'!$J$13,IF(A398&lt;='Invoerblad heterogene watergang'!$H$14,'Invoerblad heterogene watergang'!$J$14,IF(A398&lt;='Invoerblad heterogene watergang'!$H$15,'Invoerblad heterogene watergang'!$J$15,IF(A398&lt;='Invoerblad heterogene watergang'!$H$16,'Invoerblad heterogene watergang'!$J$16,IF(A398&lt;='Invoerblad heterogene watergang'!$H$17,'Invoerblad heterogene watergang'!$J$17,"")))))))))</f>
        <v>0.2</v>
      </c>
      <c r="C398" s="23" t="str">
        <f>IF(A398&lt;='Invoerblad heterogene watergang'!$H$9,'Invoerblad heterogene watergang'!$K$9,IF(A398&lt;='Invoerblad heterogene watergang'!$H$10,'Invoerblad heterogene watergang'!$K$10,IF(A398&lt;='Invoerblad heterogene watergang'!$H$11,'Invoerblad heterogene watergang'!$K$11,IF(A398&lt;='Invoerblad heterogene watergang'!$H$12,'Invoerblad heterogene watergang'!$K$12,IF(A398&lt;='Invoerblad heterogene watergang'!$H$13,'Invoerblad heterogene watergang'!$K$13,IF(A398&lt;='Invoerblad heterogene watergang'!$H$14,'Invoerblad heterogene watergang'!$K$14,IF(A398&lt;='Invoerblad heterogene watergang'!$H$15,'Invoerblad heterogene watergang'!$K$15,IF(A398&lt;='Invoerblad heterogene watergang'!$H$16,'Invoerblad heterogene watergang'!$K$16,IF(A398&lt;='Invoerblad heterogene watergang'!$H$17,'Invoerblad heterogene watergang'!$K$17,"")))))))))</f>
        <v>100 - Riet</v>
      </c>
      <c r="D398" s="23">
        <f t="shared" si="6"/>
        <v>100</v>
      </c>
      <c r="E398" s="23">
        <f>'Invoerblad heterogene watergang'!$F$9</f>
        <v>1.5</v>
      </c>
      <c r="F398" s="23">
        <f>'Invoerblad heterogene watergang'!$E$9</f>
        <v>1.2</v>
      </c>
      <c r="G398" s="23">
        <f>'Invoerblad heterogene watergang'!$B$9</f>
        <v>1.2</v>
      </c>
      <c r="H398" s="23">
        <f>'Invoerblad heterogene watergang'!$C$9</f>
        <v>1</v>
      </c>
      <c r="I398" s="23">
        <f>IF(B398="","",IF(A398&lt;='Invoerblad heterogene watergang'!$H$9,'Invoerblad heterogene watergang'!$N$9,IF(A398&lt;='Invoerblad heterogene watergang'!$H$10,'Invoerblad heterogene watergang'!$N$10,IF(A398&lt;='Invoerblad heterogene watergang'!$H$11,'Invoerblad heterogene watergang'!$N$11,IF(A398&lt;='Invoerblad heterogene watergang'!$H$12,'Invoerblad heterogene watergang'!$N$12,IF(A398&lt;='Invoerblad heterogene watergang'!$H$13,'Invoerblad heterogene watergang'!$N$13,IF(A398&lt;='Invoerblad heterogene watergang'!$H$14,'Invoerblad heterogene watergang'!$N$14,IF(A398&lt;='Invoerblad heterogene watergang'!$H$15,'Invoerblad heterogene watergang'!$N$15,IF(A398&lt;='Invoerblad heterogene watergang'!$H$16,'Invoerblad heterogene watergang'!$N$16,IF(A398&lt;='Invoerblad heterogene watergang'!$H$17,'Invoerblad heterogene watergang'!$N$17,""))))))))))</f>
        <v>0</v>
      </c>
      <c r="J398" s="23" t="str">
        <f>IF(A398&lt;='Invoerblad heterogene watergang'!$H$9,'Invoerblad heterogene watergang'!$O$9,IF(A398&lt;='Invoerblad heterogene watergang'!$H$10,'Invoerblad heterogene watergang'!$O$10,IF(A398&lt;='Invoerblad heterogene watergang'!$H$11,'Invoerblad heterogene watergang'!$O$11,IF(A398&lt;='Invoerblad heterogene watergang'!$H$12,'Invoerblad heterogene watergang'!$O$12,IF(A398&lt;='Invoerblad heterogene watergang'!$H$13,'Invoerblad heterogene watergang'!$O$13,IF(A398&lt;='Invoerblad heterogene watergang'!$H$14,'Invoerblad heterogene watergang'!$O$14,IF(A398&lt;='Invoerblad heterogene watergang'!$H$15,'Invoerblad heterogene watergang'!$O$15,IF(A398&lt;='Invoerblad heterogene watergang'!$H$16,'Invoerblad heterogene watergang'!$O$16,IF(A398&lt;='Invoerblad heterogene watergang'!$H$17,'Invoerblad heterogene watergang'!$O$17,"")))))))))</f>
        <v>Nee</v>
      </c>
      <c r="K398" s="23">
        <f>(IF(A398&lt;='Invoerblad heterogene watergang'!$H$9,'Invoerblad heterogene watergang'!$L$9,IF(A398&lt;='Invoerblad heterogene watergang'!$H$10,'Invoerblad heterogene watergang'!$L$10,IF(A398&lt;='Invoerblad heterogene watergang'!$H$11,'Invoerblad heterogene watergang'!$L$11,IF(A398&lt;='Invoerblad heterogene watergang'!$H$12,'Invoerblad heterogene watergang'!$L$12,IF(A398&lt;='Invoerblad heterogene watergang'!$H$13,'Invoerblad heterogene watergang'!$L$13,IF(A398&lt;='Invoerblad heterogene watergang'!$H$14,'Invoerblad heterogene watergang'!$L$14,IF(A398&lt;='Invoerblad heterogene watergang'!$H$15,'Invoerblad heterogene watergang'!$L$15,IF(A398&lt;='Invoerblad heterogene watergang'!$H$16,'Invoerblad heterogene watergang'!$L$16,IF(A398&lt;='Invoerblad heterogene watergang'!$H$17,'Invoerblad heterogene watergang'!$L$17,""))))))))))</f>
        <v>50</v>
      </c>
      <c r="L398" s="23" t="str">
        <f>(IF(A398&lt;='Invoerblad heterogene watergang'!$H$9,'Invoerblad heterogene watergang'!$M$9,IF(A398&lt;='Invoerblad heterogene watergang'!$H$10,'Invoerblad heterogene watergang'!$M$10,IF(A398&lt;='Invoerblad heterogene watergang'!$H$11,'Invoerblad heterogene watergang'!$M$11,IF(A398&lt;='Invoerblad heterogene watergang'!$H$12,'Invoerblad heterogene watergang'!$M$12,IF(A398&lt;='Invoerblad heterogene watergang'!$H$13,'Invoerblad heterogene watergang'!$M$13,IF(A398&lt;='Invoerblad heterogene watergang'!$H$14,'Invoerblad heterogene watergang'!$M$14,IF(A398&lt;='Invoerblad heterogene watergang'!$H$15,'Invoerblad heterogene watergang'!$M$15,IF(A398&lt;='Invoerblad heterogene watergang'!$H$16,'Invoerblad heterogene watergang'!$M$16,IF(A398&lt;='Invoerblad heterogene watergang'!$H$17,'Invoerblad heterogene watergang'!$M$17,""))))))))))</f>
        <v>Begroeiing volgt bodemverloop</v>
      </c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67"/>
      <c r="AD398" s="23"/>
      <c r="AE398" s="23"/>
    </row>
    <row r="399" spans="1:31" s="103" customFormat="1" x14ac:dyDescent="0.35">
      <c r="A399" s="24">
        <f>IF(A398="","",IF((A398+1)&gt;MAX('Invoerblad heterogene watergang'!$H$9:$H$17),"",'Uitgebreide invoer'!A398+(MAX('Invoerblad heterogene watergang'!$H$9:$H$17)/1000)))</f>
        <v>276.49999999999795</v>
      </c>
      <c r="B399" s="23">
        <f>IF(A399&lt;='Invoerblad heterogene watergang'!$H$9,'Invoerblad heterogene watergang'!$J$9,IF(A399&lt;='Invoerblad heterogene watergang'!$H$10,'Invoerblad heterogene watergang'!$J$10,IF(A399&lt;='Invoerblad heterogene watergang'!$H$11,'Invoerblad heterogene watergang'!$J$11,IF(A399&lt;='Invoerblad heterogene watergang'!$H$12,'Invoerblad heterogene watergang'!$J$12,IF(A399&lt;='Invoerblad heterogene watergang'!$H$13,'Invoerblad heterogene watergang'!$J$13,IF(A399&lt;='Invoerblad heterogene watergang'!$H$14,'Invoerblad heterogene watergang'!$J$14,IF(A399&lt;='Invoerblad heterogene watergang'!$H$15,'Invoerblad heterogene watergang'!$J$15,IF(A399&lt;='Invoerblad heterogene watergang'!$H$16,'Invoerblad heterogene watergang'!$J$16,IF(A399&lt;='Invoerblad heterogene watergang'!$H$17,'Invoerblad heterogene watergang'!$J$17,"")))))))))</f>
        <v>0.2</v>
      </c>
      <c r="C399" s="23" t="str">
        <f>IF(A399&lt;='Invoerblad heterogene watergang'!$H$9,'Invoerblad heterogene watergang'!$K$9,IF(A399&lt;='Invoerblad heterogene watergang'!$H$10,'Invoerblad heterogene watergang'!$K$10,IF(A399&lt;='Invoerblad heterogene watergang'!$H$11,'Invoerblad heterogene watergang'!$K$11,IF(A399&lt;='Invoerblad heterogene watergang'!$H$12,'Invoerblad heterogene watergang'!$K$12,IF(A399&lt;='Invoerblad heterogene watergang'!$H$13,'Invoerblad heterogene watergang'!$K$13,IF(A399&lt;='Invoerblad heterogene watergang'!$H$14,'Invoerblad heterogene watergang'!$K$14,IF(A399&lt;='Invoerblad heterogene watergang'!$H$15,'Invoerblad heterogene watergang'!$K$15,IF(A399&lt;='Invoerblad heterogene watergang'!$H$16,'Invoerblad heterogene watergang'!$K$16,IF(A399&lt;='Invoerblad heterogene watergang'!$H$17,'Invoerblad heterogene watergang'!$K$17,"")))))))))</f>
        <v>100 - Riet</v>
      </c>
      <c r="D399" s="23">
        <f t="shared" si="6"/>
        <v>100</v>
      </c>
      <c r="E399" s="23">
        <f>'Invoerblad heterogene watergang'!$F$9</f>
        <v>1.5</v>
      </c>
      <c r="F399" s="23">
        <f>'Invoerblad heterogene watergang'!$E$9</f>
        <v>1.2</v>
      </c>
      <c r="G399" s="23">
        <f>'Invoerblad heterogene watergang'!$B$9</f>
        <v>1.2</v>
      </c>
      <c r="H399" s="23">
        <f>'Invoerblad heterogene watergang'!$C$9</f>
        <v>1</v>
      </c>
      <c r="I399" s="23">
        <f>IF(B399="","",IF(A399&lt;='Invoerblad heterogene watergang'!$H$9,'Invoerblad heterogene watergang'!$N$9,IF(A399&lt;='Invoerblad heterogene watergang'!$H$10,'Invoerblad heterogene watergang'!$N$10,IF(A399&lt;='Invoerblad heterogene watergang'!$H$11,'Invoerblad heterogene watergang'!$N$11,IF(A399&lt;='Invoerblad heterogene watergang'!$H$12,'Invoerblad heterogene watergang'!$N$12,IF(A399&lt;='Invoerblad heterogene watergang'!$H$13,'Invoerblad heterogene watergang'!$N$13,IF(A399&lt;='Invoerblad heterogene watergang'!$H$14,'Invoerblad heterogene watergang'!$N$14,IF(A399&lt;='Invoerblad heterogene watergang'!$H$15,'Invoerblad heterogene watergang'!$N$15,IF(A399&lt;='Invoerblad heterogene watergang'!$H$16,'Invoerblad heterogene watergang'!$N$16,IF(A399&lt;='Invoerblad heterogene watergang'!$H$17,'Invoerblad heterogene watergang'!$N$17,""))))))))))</f>
        <v>0</v>
      </c>
      <c r="J399" s="23" t="str">
        <f>IF(A399&lt;='Invoerblad heterogene watergang'!$H$9,'Invoerblad heterogene watergang'!$O$9,IF(A399&lt;='Invoerblad heterogene watergang'!$H$10,'Invoerblad heterogene watergang'!$O$10,IF(A399&lt;='Invoerblad heterogene watergang'!$H$11,'Invoerblad heterogene watergang'!$O$11,IF(A399&lt;='Invoerblad heterogene watergang'!$H$12,'Invoerblad heterogene watergang'!$O$12,IF(A399&lt;='Invoerblad heterogene watergang'!$H$13,'Invoerblad heterogene watergang'!$O$13,IF(A399&lt;='Invoerblad heterogene watergang'!$H$14,'Invoerblad heterogene watergang'!$O$14,IF(A399&lt;='Invoerblad heterogene watergang'!$H$15,'Invoerblad heterogene watergang'!$O$15,IF(A399&lt;='Invoerblad heterogene watergang'!$H$16,'Invoerblad heterogene watergang'!$O$16,IF(A399&lt;='Invoerblad heterogene watergang'!$H$17,'Invoerblad heterogene watergang'!$O$17,"")))))))))</f>
        <v>Nee</v>
      </c>
      <c r="K399" s="23">
        <f>(IF(A399&lt;='Invoerblad heterogene watergang'!$H$9,'Invoerblad heterogene watergang'!$L$9,IF(A399&lt;='Invoerblad heterogene watergang'!$H$10,'Invoerblad heterogene watergang'!$L$10,IF(A399&lt;='Invoerblad heterogene watergang'!$H$11,'Invoerblad heterogene watergang'!$L$11,IF(A399&lt;='Invoerblad heterogene watergang'!$H$12,'Invoerblad heterogene watergang'!$L$12,IF(A399&lt;='Invoerblad heterogene watergang'!$H$13,'Invoerblad heterogene watergang'!$L$13,IF(A399&lt;='Invoerblad heterogene watergang'!$H$14,'Invoerblad heterogene watergang'!$L$14,IF(A399&lt;='Invoerblad heterogene watergang'!$H$15,'Invoerblad heterogene watergang'!$L$15,IF(A399&lt;='Invoerblad heterogene watergang'!$H$16,'Invoerblad heterogene watergang'!$L$16,IF(A399&lt;='Invoerblad heterogene watergang'!$H$17,'Invoerblad heterogene watergang'!$L$17,""))))))))))</f>
        <v>50</v>
      </c>
      <c r="L399" s="23" t="str">
        <f>(IF(A399&lt;='Invoerblad heterogene watergang'!$H$9,'Invoerblad heterogene watergang'!$M$9,IF(A399&lt;='Invoerblad heterogene watergang'!$H$10,'Invoerblad heterogene watergang'!$M$10,IF(A399&lt;='Invoerblad heterogene watergang'!$H$11,'Invoerblad heterogene watergang'!$M$11,IF(A399&lt;='Invoerblad heterogene watergang'!$H$12,'Invoerblad heterogene watergang'!$M$12,IF(A399&lt;='Invoerblad heterogene watergang'!$H$13,'Invoerblad heterogene watergang'!$M$13,IF(A399&lt;='Invoerblad heterogene watergang'!$H$14,'Invoerblad heterogene watergang'!$M$14,IF(A399&lt;='Invoerblad heterogene watergang'!$H$15,'Invoerblad heterogene watergang'!$M$15,IF(A399&lt;='Invoerblad heterogene watergang'!$H$16,'Invoerblad heterogene watergang'!$M$16,IF(A399&lt;='Invoerblad heterogene watergang'!$H$17,'Invoerblad heterogene watergang'!$M$17,""))))))))))</f>
        <v>Begroeiing volgt bodemverloop</v>
      </c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67"/>
      <c r="AD399" s="23"/>
      <c r="AE399" s="23"/>
    </row>
    <row r="400" spans="1:31" s="103" customFormat="1" x14ac:dyDescent="0.35">
      <c r="A400" s="24">
        <f>IF(A399="","",IF((A399+1)&gt;MAX('Invoerblad heterogene watergang'!$H$9:$H$17),"",'Uitgebreide invoer'!A399+(MAX('Invoerblad heterogene watergang'!$H$9:$H$17)/1000)))</f>
        <v>277.19999999999794</v>
      </c>
      <c r="B400" s="23">
        <f>IF(A400&lt;='Invoerblad heterogene watergang'!$H$9,'Invoerblad heterogene watergang'!$J$9,IF(A400&lt;='Invoerblad heterogene watergang'!$H$10,'Invoerblad heterogene watergang'!$J$10,IF(A400&lt;='Invoerblad heterogene watergang'!$H$11,'Invoerblad heterogene watergang'!$J$11,IF(A400&lt;='Invoerblad heterogene watergang'!$H$12,'Invoerblad heterogene watergang'!$J$12,IF(A400&lt;='Invoerblad heterogene watergang'!$H$13,'Invoerblad heterogene watergang'!$J$13,IF(A400&lt;='Invoerblad heterogene watergang'!$H$14,'Invoerblad heterogene watergang'!$J$14,IF(A400&lt;='Invoerblad heterogene watergang'!$H$15,'Invoerblad heterogene watergang'!$J$15,IF(A400&lt;='Invoerblad heterogene watergang'!$H$16,'Invoerblad heterogene watergang'!$J$16,IF(A400&lt;='Invoerblad heterogene watergang'!$H$17,'Invoerblad heterogene watergang'!$J$17,"")))))))))</f>
        <v>0.2</v>
      </c>
      <c r="C400" s="23" t="str">
        <f>IF(A400&lt;='Invoerblad heterogene watergang'!$H$9,'Invoerblad heterogene watergang'!$K$9,IF(A400&lt;='Invoerblad heterogene watergang'!$H$10,'Invoerblad heterogene watergang'!$K$10,IF(A400&lt;='Invoerblad heterogene watergang'!$H$11,'Invoerblad heterogene watergang'!$K$11,IF(A400&lt;='Invoerblad heterogene watergang'!$H$12,'Invoerblad heterogene watergang'!$K$12,IF(A400&lt;='Invoerblad heterogene watergang'!$H$13,'Invoerblad heterogene watergang'!$K$13,IF(A400&lt;='Invoerblad heterogene watergang'!$H$14,'Invoerblad heterogene watergang'!$K$14,IF(A400&lt;='Invoerblad heterogene watergang'!$H$15,'Invoerblad heterogene watergang'!$K$15,IF(A400&lt;='Invoerblad heterogene watergang'!$H$16,'Invoerblad heterogene watergang'!$K$16,IF(A400&lt;='Invoerblad heterogene watergang'!$H$17,'Invoerblad heterogene watergang'!$K$17,"")))))))))</f>
        <v>100 - Riet</v>
      </c>
      <c r="D400" s="23">
        <f t="shared" si="6"/>
        <v>100</v>
      </c>
      <c r="E400" s="23">
        <f>'Invoerblad heterogene watergang'!$F$9</f>
        <v>1.5</v>
      </c>
      <c r="F400" s="23">
        <f>'Invoerblad heterogene watergang'!$E$9</f>
        <v>1.2</v>
      </c>
      <c r="G400" s="23">
        <f>'Invoerblad heterogene watergang'!$B$9</f>
        <v>1.2</v>
      </c>
      <c r="H400" s="23">
        <f>'Invoerblad heterogene watergang'!$C$9</f>
        <v>1</v>
      </c>
      <c r="I400" s="23">
        <f>IF(B400="","",IF(A400&lt;='Invoerblad heterogene watergang'!$H$9,'Invoerblad heterogene watergang'!$N$9,IF(A400&lt;='Invoerblad heterogene watergang'!$H$10,'Invoerblad heterogene watergang'!$N$10,IF(A400&lt;='Invoerblad heterogene watergang'!$H$11,'Invoerblad heterogene watergang'!$N$11,IF(A400&lt;='Invoerblad heterogene watergang'!$H$12,'Invoerblad heterogene watergang'!$N$12,IF(A400&lt;='Invoerblad heterogene watergang'!$H$13,'Invoerblad heterogene watergang'!$N$13,IF(A400&lt;='Invoerblad heterogene watergang'!$H$14,'Invoerblad heterogene watergang'!$N$14,IF(A400&lt;='Invoerblad heterogene watergang'!$H$15,'Invoerblad heterogene watergang'!$N$15,IF(A400&lt;='Invoerblad heterogene watergang'!$H$16,'Invoerblad heterogene watergang'!$N$16,IF(A400&lt;='Invoerblad heterogene watergang'!$H$17,'Invoerblad heterogene watergang'!$N$17,""))))))))))</f>
        <v>0</v>
      </c>
      <c r="J400" s="23" t="str">
        <f>IF(A400&lt;='Invoerblad heterogene watergang'!$H$9,'Invoerblad heterogene watergang'!$O$9,IF(A400&lt;='Invoerblad heterogene watergang'!$H$10,'Invoerblad heterogene watergang'!$O$10,IF(A400&lt;='Invoerblad heterogene watergang'!$H$11,'Invoerblad heterogene watergang'!$O$11,IF(A400&lt;='Invoerblad heterogene watergang'!$H$12,'Invoerblad heterogene watergang'!$O$12,IF(A400&lt;='Invoerblad heterogene watergang'!$H$13,'Invoerblad heterogene watergang'!$O$13,IF(A400&lt;='Invoerblad heterogene watergang'!$H$14,'Invoerblad heterogene watergang'!$O$14,IF(A400&lt;='Invoerblad heterogene watergang'!$H$15,'Invoerblad heterogene watergang'!$O$15,IF(A400&lt;='Invoerblad heterogene watergang'!$H$16,'Invoerblad heterogene watergang'!$O$16,IF(A400&lt;='Invoerblad heterogene watergang'!$H$17,'Invoerblad heterogene watergang'!$O$17,"")))))))))</f>
        <v>Nee</v>
      </c>
      <c r="K400" s="23">
        <f>(IF(A400&lt;='Invoerblad heterogene watergang'!$H$9,'Invoerblad heterogene watergang'!$L$9,IF(A400&lt;='Invoerblad heterogene watergang'!$H$10,'Invoerblad heterogene watergang'!$L$10,IF(A400&lt;='Invoerblad heterogene watergang'!$H$11,'Invoerblad heterogene watergang'!$L$11,IF(A400&lt;='Invoerblad heterogene watergang'!$H$12,'Invoerblad heterogene watergang'!$L$12,IF(A400&lt;='Invoerblad heterogene watergang'!$H$13,'Invoerblad heterogene watergang'!$L$13,IF(A400&lt;='Invoerblad heterogene watergang'!$H$14,'Invoerblad heterogene watergang'!$L$14,IF(A400&lt;='Invoerblad heterogene watergang'!$H$15,'Invoerblad heterogene watergang'!$L$15,IF(A400&lt;='Invoerblad heterogene watergang'!$H$16,'Invoerblad heterogene watergang'!$L$16,IF(A400&lt;='Invoerblad heterogene watergang'!$H$17,'Invoerblad heterogene watergang'!$L$17,""))))))))))</f>
        <v>50</v>
      </c>
      <c r="L400" s="23" t="str">
        <f>(IF(A400&lt;='Invoerblad heterogene watergang'!$H$9,'Invoerblad heterogene watergang'!$M$9,IF(A400&lt;='Invoerblad heterogene watergang'!$H$10,'Invoerblad heterogene watergang'!$M$10,IF(A400&lt;='Invoerblad heterogene watergang'!$H$11,'Invoerblad heterogene watergang'!$M$11,IF(A400&lt;='Invoerblad heterogene watergang'!$H$12,'Invoerblad heterogene watergang'!$M$12,IF(A400&lt;='Invoerblad heterogene watergang'!$H$13,'Invoerblad heterogene watergang'!$M$13,IF(A400&lt;='Invoerblad heterogene watergang'!$H$14,'Invoerblad heterogene watergang'!$M$14,IF(A400&lt;='Invoerblad heterogene watergang'!$H$15,'Invoerblad heterogene watergang'!$M$15,IF(A400&lt;='Invoerblad heterogene watergang'!$H$16,'Invoerblad heterogene watergang'!$M$16,IF(A400&lt;='Invoerblad heterogene watergang'!$H$17,'Invoerblad heterogene watergang'!$M$17,""))))))))))</f>
        <v>Begroeiing volgt bodemverloop</v>
      </c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67"/>
      <c r="AD400" s="23"/>
      <c r="AE400" s="23"/>
    </row>
    <row r="401" spans="1:31" s="103" customFormat="1" x14ac:dyDescent="0.35">
      <c r="A401" s="24">
        <f>IF(A400="","",IF((A400+1)&gt;MAX('Invoerblad heterogene watergang'!$H$9:$H$17),"",'Uitgebreide invoer'!A400+(MAX('Invoerblad heterogene watergang'!$H$9:$H$17)/1000)))</f>
        <v>277.89999999999793</v>
      </c>
      <c r="B401" s="23">
        <f>IF(A401&lt;='Invoerblad heterogene watergang'!$H$9,'Invoerblad heterogene watergang'!$J$9,IF(A401&lt;='Invoerblad heterogene watergang'!$H$10,'Invoerblad heterogene watergang'!$J$10,IF(A401&lt;='Invoerblad heterogene watergang'!$H$11,'Invoerblad heterogene watergang'!$J$11,IF(A401&lt;='Invoerblad heterogene watergang'!$H$12,'Invoerblad heterogene watergang'!$J$12,IF(A401&lt;='Invoerblad heterogene watergang'!$H$13,'Invoerblad heterogene watergang'!$J$13,IF(A401&lt;='Invoerblad heterogene watergang'!$H$14,'Invoerblad heterogene watergang'!$J$14,IF(A401&lt;='Invoerblad heterogene watergang'!$H$15,'Invoerblad heterogene watergang'!$J$15,IF(A401&lt;='Invoerblad heterogene watergang'!$H$16,'Invoerblad heterogene watergang'!$J$16,IF(A401&lt;='Invoerblad heterogene watergang'!$H$17,'Invoerblad heterogene watergang'!$J$17,"")))))))))</f>
        <v>0.2</v>
      </c>
      <c r="C401" s="23" t="str">
        <f>IF(A401&lt;='Invoerblad heterogene watergang'!$H$9,'Invoerblad heterogene watergang'!$K$9,IF(A401&lt;='Invoerblad heterogene watergang'!$H$10,'Invoerblad heterogene watergang'!$K$10,IF(A401&lt;='Invoerblad heterogene watergang'!$H$11,'Invoerblad heterogene watergang'!$K$11,IF(A401&lt;='Invoerblad heterogene watergang'!$H$12,'Invoerblad heterogene watergang'!$K$12,IF(A401&lt;='Invoerblad heterogene watergang'!$H$13,'Invoerblad heterogene watergang'!$K$13,IF(A401&lt;='Invoerblad heterogene watergang'!$H$14,'Invoerblad heterogene watergang'!$K$14,IF(A401&lt;='Invoerblad heterogene watergang'!$H$15,'Invoerblad heterogene watergang'!$K$15,IF(A401&lt;='Invoerblad heterogene watergang'!$H$16,'Invoerblad heterogene watergang'!$K$16,IF(A401&lt;='Invoerblad heterogene watergang'!$H$17,'Invoerblad heterogene watergang'!$K$17,"")))))))))</f>
        <v>100 - Riet</v>
      </c>
      <c r="D401" s="23">
        <f t="shared" si="6"/>
        <v>100</v>
      </c>
      <c r="E401" s="23">
        <f>'Invoerblad heterogene watergang'!$F$9</f>
        <v>1.5</v>
      </c>
      <c r="F401" s="23">
        <f>'Invoerblad heterogene watergang'!$E$9</f>
        <v>1.2</v>
      </c>
      <c r="G401" s="23">
        <f>'Invoerblad heterogene watergang'!$B$9</f>
        <v>1.2</v>
      </c>
      <c r="H401" s="23">
        <f>'Invoerblad heterogene watergang'!$C$9</f>
        <v>1</v>
      </c>
      <c r="I401" s="23">
        <f>IF(B401="","",IF(A401&lt;='Invoerblad heterogene watergang'!$H$9,'Invoerblad heterogene watergang'!$N$9,IF(A401&lt;='Invoerblad heterogene watergang'!$H$10,'Invoerblad heterogene watergang'!$N$10,IF(A401&lt;='Invoerblad heterogene watergang'!$H$11,'Invoerblad heterogene watergang'!$N$11,IF(A401&lt;='Invoerblad heterogene watergang'!$H$12,'Invoerblad heterogene watergang'!$N$12,IF(A401&lt;='Invoerblad heterogene watergang'!$H$13,'Invoerblad heterogene watergang'!$N$13,IF(A401&lt;='Invoerblad heterogene watergang'!$H$14,'Invoerblad heterogene watergang'!$N$14,IF(A401&lt;='Invoerblad heterogene watergang'!$H$15,'Invoerblad heterogene watergang'!$N$15,IF(A401&lt;='Invoerblad heterogene watergang'!$H$16,'Invoerblad heterogene watergang'!$N$16,IF(A401&lt;='Invoerblad heterogene watergang'!$H$17,'Invoerblad heterogene watergang'!$N$17,""))))))))))</f>
        <v>0</v>
      </c>
      <c r="J401" s="23" t="str">
        <f>IF(A401&lt;='Invoerblad heterogene watergang'!$H$9,'Invoerblad heterogene watergang'!$O$9,IF(A401&lt;='Invoerblad heterogene watergang'!$H$10,'Invoerblad heterogene watergang'!$O$10,IF(A401&lt;='Invoerblad heterogene watergang'!$H$11,'Invoerblad heterogene watergang'!$O$11,IF(A401&lt;='Invoerblad heterogene watergang'!$H$12,'Invoerblad heterogene watergang'!$O$12,IF(A401&lt;='Invoerblad heterogene watergang'!$H$13,'Invoerblad heterogene watergang'!$O$13,IF(A401&lt;='Invoerblad heterogene watergang'!$H$14,'Invoerblad heterogene watergang'!$O$14,IF(A401&lt;='Invoerblad heterogene watergang'!$H$15,'Invoerblad heterogene watergang'!$O$15,IF(A401&lt;='Invoerblad heterogene watergang'!$H$16,'Invoerblad heterogene watergang'!$O$16,IF(A401&lt;='Invoerblad heterogene watergang'!$H$17,'Invoerblad heterogene watergang'!$O$17,"")))))))))</f>
        <v>Nee</v>
      </c>
      <c r="K401" s="23">
        <f>(IF(A401&lt;='Invoerblad heterogene watergang'!$H$9,'Invoerblad heterogene watergang'!$L$9,IF(A401&lt;='Invoerblad heterogene watergang'!$H$10,'Invoerblad heterogene watergang'!$L$10,IF(A401&lt;='Invoerblad heterogene watergang'!$H$11,'Invoerblad heterogene watergang'!$L$11,IF(A401&lt;='Invoerblad heterogene watergang'!$H$12,'Invoerblad heterogene watergang'!$L$12,IF(A401&lt;='Invoerblad heterogene watergang'!$H$13,'Invoerblad heterogene watergang'!$L$13,IF(A401&lt;='Invoerblad heterogene watergang'!$H$14,'Invoerblad heterogene watergang'!$L$14,IF(A401&lt;='Invoerblad heterogene watergang'!$H$15,'Invoerblad heterogene watergang'!$L$15,IF(A401&lt;='Invoerblad heterogene watergang'!$H$16,'Invoerblad heterogene watergang'!$L$16,IF(A401&lt;='Invoerblad heterogene watergang'!$H$17,'Invoerblad heterogene watergang'!$L$17,""))))))))))</f>
        <v>50</v>
      </c>
      <c r="L401" s="23" t="str">
        <f>(IF(A401&lt;='Invoerblad heterogene watergang'!$H$9,'Invoerblad heterogene watergang'!$M$9,IF(A401&lt;='Invoerblad heterogene watergang'!$H$10,'Invoerblad heterogene watergang'!$M$10,IF(A401&lt;='Invoerblad heterogene watergang'!$H$11,'Invoerblad heterogene watergang'!$M$11,IF(A401&lt;='Invoerblad heterogene watergang'!$H$12,'Invoerblad heterogene watergang'!$M$12,IF(A401&lt;='Invoerblad heterogene watergang'!$H$13,'Invoerblad heterogene watergang'!$M$13,IF(A401&lt;='Invoerblad heterogene watergang'!$H$14,'Invoerblad heterogene watergang'!$M$14,IF(A401&lt;='Invoerblad heterogene watergang'!$H$15,'Invoerblad heterogene watergang'!$M$15,IF(A401&lt;='Invoerblad heterogene watergang'!$H$16,'Invoerblad heterogene watergang'!$M$16,IF(A401&lt;='Invoerblad heterogene watergang'!$H$17,'Invoerblad heterogene watergang'!$M$17,""))))))))))</f>
        <v>Begroeiing volgt bodemverloop</v>
      </c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67"/>
      <c r="AD401" s="23"/>
      <c r="AE401" s="23"/>
    </row>
    <row r="402" spans="1:31" s="103" customFormat="1" x14ac:dyDescent="0.35">
      <c r="A402" s="24">
        <f>IF(A401="","",IF((A401+1)&gt;MAX('Invoerblad heterogene watergang'!$H$9:$H$17),"",'Uitgebreide invoer'!A401+(MAX('Invoerblad heterogene watergang'!$H$9:$H$17)/1000)))</f>
        <v>278.59999999999792</v>
      </c>
      <c r="B402" s="23">
        <f>IF(A402&lt;='Invoerblad heterogene watergang'!$H$9,'Invoerblad heterogene watergang'!$J$9,IF(A402&lt;='Invoerblad heterogene watergang'!$H$10,'Invoerblad heterogene watergang'!$J$10,IF(A402&lt;='Invoerblad heterogene watergang'!$H$11,'Invoerblad heterogene watergang'!$J$11,IF(A402&lt;='Invoerblad heterogene watergang'!$H$12,'Invoerblad heterogene watergang'!$J$12,IF(A402&lt;='Invoerblad heterogene watergang'!$H$13,'Invoerblad heterogene watergang'!$J$13,IF(A402&lt;='Invoerblad heterogene watergang'!$H$14,'Invoerblad heterogene watergang'!$J$14,IF(A402&lt;='Invoerblad heterogene watergang'!$H$15,'Invoerblad heterogene watergang'!$J$15,IF(A402&lt;='Invoerblad heterogene watergang'!$H$16,'Invoerblad heterogene watergang'!$J$16,IF(A402&lt;='Invoerblad heterogene watergang'!$H$17,'Invoerblad heterogene watergang'!$J$17,"")))))))))</f>
        <v>0.2</v>
      </c>
      <c r="C402" s="23" t="str">
        <f>IF(A402&lt;='Invoerblad heterogene watergang'!$H$9,'Invoerblad heterogene watergang'!$K$9,IF(A402&lt;='Invoerblad heterogene watergang'!$H$10,'Invoerblad heterogene watergang'!$K$10,IF(A402&lt;='Invoerblad heterogene watergang'!$H$11,'Invoerblad heterogene watergang'!$K$11,IF(A402&lt;='Invoerblad heterogene watergang'!$H$12,'Invoerblad heterogene watergang'!$K$12,IF(A402&lt;='Invoerblad heterogene watergang'!$H$13,'Invoerblad heterogene watergang'!$K$13,IF(A402&lt;='Invoerblad heterogene watergang'!$H$14,'Invoerblad heterogene watergang'!$K$14,IF(A402&lt;='Invoerblad heterogene watergang'!$H$15,'Invoerblad heterogene watergang'!$K$15,IF(A402&lt;='Invoerblad heterogene watergang'!$H$16,'Invoerblad heterogene watergang'!$K$16,IF(A402&lt;='Invoerblad heterogene watergang'!$H$17,'Invoerblad heterogene watergang'!$K$17,"")))))))))</f>
        <v>100 - Riet</v>
      </c>
      <c r="D402" s="23">
        <f t="shared" si="6"/>
        <v>100</v>
      </c>
      <c r="E402" s="23">
        <f>'Invoerblad heterogene watergang'!$F$9</f>
        <v>1.5</v>
      </c>
      <c r="F402" s="23">
        <f>'Invoerblad heterogene watergang'!$E$9</f>
        <v>1.2</v>
      </c>
      <c r="G402" s="23">
        <f>'Invoerblad heterogene watergang'!$B$9</f>
        <v>1.2</v>
      </c>
      <c r="H402" s="23">
        <f>'Invoerblad heterogene watergang'!$C$9</f>
        <v>1</v>
      </c>
      <c r="I402" s="23">
        <f>IF(B402="","",IF(A402&lt;='Invoerblad heterogene watergang'!$H$9,'Invoerblad heterogene watergang'!$N$9,IF(A402&lt;='Invoerblad heterogene watergang'!$H$10,'Invoerblad heterogene watergang'!$N$10,IF(A402&lt;='Invoerblad heterogene watergang'!$H$11,'Invoerblad heterogene watergang'!$N$11,IF(A402&lt;='Invoerblad heterogene watergang'!$H$12,'Invoerblad heterogene watergang'!$N$12,IF(A402&lt;='Invoerblad heterogene watergang'!$H$13,'Invoerblad heterogene watergang'!$N$13,IF(A402&lt;='Invoerblad heterogene watergang'!$H$14,'Invoerblad heterogene watergang'!$N$14,IF(A402&lt;='Invoerblad heterogene watergang'!$H$15,'Invoerblad heterogene watergang'!$N$15,IF(A402&lt;='Invoerblad heterogene watergang'!$H$16,'Invoerblad heterogene watergang'!$N$16,IF(A402&lt;='Invoerblad heterogene watergang'!$H$17,'Invoerblad heterogene watergang'!$N$17,""))))))))))</f>
        <v>0</v>
      </c>
      <c r="J402" s="23" t="str">
        <f>IF(A402&lt;='Invoerblad heterogene watergang'!$H$9,'Invoerblad heterogene watergang'!$O$9,IF(A402&lt;='Invoerblad heterogene watergang'!$H$10,'Invoerblad heterogene watergang'!$O$10,IF(A402&lt;='Invoerblad heterogene watergang'!$H$11,'Invoerblad heterogene watergang'!$O$11,IF(A402&lt;='Invoerblad heterogene watergang'!$H$12,'Invoerblad heterogene watergang'!$O$12,IF(A402&lt;='Invoerblad heterogene watergang'!$H$13,'Invoerblad heterogene watergang'!$O$13,IF(A402&lt;='Invoerblad heterogene watergang'!$H$14,'Invoerblad heterogene watergang'!$O$14,IF(A402&lt;='Invoerblad heterogene watergang'!$H$15,'Invoerblad heterogene watergang'!$O$15,IF(A402&lt;='Invoerblad heterogene watergang'!$H$16,'Invoerblad heterogene watergang'!$O$16,IF(A402&lt;='Invoerblad heterogene watergang'!$H$17,'Invoerblad heterogene watergang'!$O$17,"")))))))))</f>
        <v>Nee</v>
      </c>
      <c r="K402" s="23">
        <f>(IF(A402&lt;='Invoerblad heterogene watergang'!$H$9,'Invoerblad heterogene watergang'!$L$9,IF(A402&lt;='Invoerblad heterogene watergang'!$H$10,'Invoerblad heterogene watergang'!$L$10,IF(A402&lt;='Invoerblad heterogene watergang'!$H$11,'Invoerblad heterogene watergang'!$L$11,IF(A402&lt;='Invoerblad heterogene watergang'!$H$12,'Invoerblad heterogene watergang'!$L$12,IF(A402&lt;='Invoerblad heterogene watergang'!$H$13,'Invoerblad heterogene watergang'!$L$13,IF(A402&lt;='Invoerblad heterogene watergang'!$H$14,'Invoerblad heterogene watergang'!$L$14,IF(A402&lt;='Invoerblad heterogene watergang'!$H$15,'Invoerblad heterogene watergang'!$L$15,IF(A402&lt;='Invoerblad heterogene watergang'!$H$16,'Invoerblad heterogene watergang'!$L$16,IF(A402&lt;='Invoerblad heterogene watergang'!$H$17,'Invoerblad heterogene watergang'!$L$17,""))))))))))</f>
        <v>50</v>
      </c>
      <c r="L402" s="23" t="str">
        <f>(IF(A402&lt;='Invoerblad heterogene watergang'!$H$9,'Invoerblad heterogene watergang'!$M$9,IF(A402&lt;='Invoerblad heterogene watergang'!$H$10,'Invoerblad heterogene watergang'!$M$10,IF(A402&lt;='Invoerblad heterogene watergang'!$H$11,'Invoerblad heterogene watergang'!$M$11,IF(A402&lt;='Invoerblad heterogene watergang'!$H$12,'Invoerblad heterogene watergang'!$M$12,IF(A402&lt;='Invoerblad heterogene watergang'!$H$13,'Invoerblad heterogene watergang'!$M$13,IF(A402&lt;='Invoerblad heterogene watergang'!$H$14,'Invoerblad heterogene watergang'!$M$14,IF(A402&lt;='Invoerblad heterogene watergang'!$H$15,'Invoerblad heterogene watergang'!$M$15,IF(A402&lt;='Invoerblad heterogene watergang'!$H$16,'Invoerblad heterogene watergang'!$M$16,IF(A402&lt;='Invoerblad heterogene watergang'!$H$17,'Invoerblad heterogene watergang'!$M$17,""))))))))))</f>
        <v>Begroeiing volgt bodemverloop</v>
      </c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67"/>
      <c r="AD402" s="23"/>
      <c r="AE402" s="23"/>
    </row>
    <row r="403" spans="1:31" s="103" customFormat="1" x14ac:dyDescent="0.35">
      <c r="A403" s="24">
        <f>IF(A402="","",IF((A402+1)&gt;MAX('Invoerblad heterogene watergang'!$H$9:$H$17),"",'Uitgebreide invoer'!A402+(MAX('Invoerblad heterogene watergang'!$H$9:$H$17)/1000)))</f>
        <v>279.29999999999791</v>
      </c>
      <c r="B403" s="23">
        <f>IF(A403&lt;='Invoerblad heterogene watergang'!$H$9,'Invoerblad heterogene watergang'!$J$9,IF(A403&lt;='Invoerblad heterogene watergang'!$H$10,'Invoerblad heterogene watergang'!$J$10,IF(A403&lt;='Invoerblad heterogene watergang'!$H$11,'Invoerblad heterogene watergang'!$J$11,IF(A403&lt;='Invoerblad heterogene watergang'!$H$12,'Invoerblad heterogene watergang'!$J$12,IF(A403&lt;='Invoerblad heterogene watergang'!$H$13,'Invoerblad heterogene watergang'!$J$13,IF(A403&lt;='Invoerblad heterogene watergang'!$H$14,'Invoerblad heterogene watergang'!$J$14,IF(A403&lt;='Invoerblad heterogene watergang'!$H$15,'Invoerblad heterogene watergang'!$J$15,IF(A403&lt;='Invoerblad heterogene watergang'!$H$16,'Invoerblad heterogene watergang'!$J$16,IF(A403&lt;='Invoerblad heterogene watergang'!$H$17,'Invoerblad heterogene watergang'!$J$17,"")))))))))</f>
        <v>0.2</v>
      </c>
      <c r="C403" s="23" t="str">
        <f>IF(A403&lt;='Invoerblad heterogene watergang'!$H$9,'Invoerblad heterogene watergang'!$K$9,IF(A403&lt;='Invoerblad heterogene watergang'!$H$10,'Invoerblad heterogene watergang'!$K$10,IF(A403&lt;='Invoerblad heterogene watergang'!$H$11,'Invoerblad heterogene watergang'!$K$11,IF(A403&lt;='Invoerblad heterogene watergang'!$H$12,'Invoerblad heterogene watergang'!$K$12,IF(A403&lt;='Invoerblad heterogene watergang'!$H$13,'Invoerblad heterogene watergang'!$K$13,IF(A403&lt;='Invoerblad heterogene watergang'!$H$14,'Invoerblad heterogene watergang'!$K$14,IF(A403&lt;='Invoerblad heterogene watergang'!$H$15,'Invoerblad heterogene watergang'!$K$15,IF(A403&lt;='Invoerblad heterogene watergang'!$H$16,'Invoerblad heterogene watergang'!$K$16,IF(A403&lt;='Invoerblad heterogene watergang'!$H$17,'Invoerblad heterogene watergang'!$K$17,"")))))))))</f>
        <v>100 - Riet</v>
      </c>
      <c r="D403" s="23">
        <f t="shared" si="6"/>
        <v>100</v>
      </c>
      <c r="E403" s="23">
        <f>'Invoerblad heterogene watergang'!$F$9</f>
        <v>1.5</v>
      </c>
      <c r="F403" s="23">
        <f>'Invoerblad heterogene watergang'!$E$9</f>
        <v>1.2</v>
      </c>
      <c r="G403" s="23">
        <f>'Invoerblad heterogene watergang'!$B$9</f>
        <v>1.2</v>
      </c>
      <c r="H403" s="23">
        <f>'Invoerblad heterogene watergang'!$C$9</f>
        <v>1</v>
      </c>
      <c r="I403" s="23">
        <f>IF(B403="","",IF(A403&lt;='Invoerblad heterogene watergang'!$H$9,'Invoerblad heterogene watergang'!$N$9,IF(A403&lt;='Invoerblad heterogene watergang'!$H$10,'Invoerblad heterogene watergang'!$N$10,IF(A403&lt;='Invoerblad heterogene watergang'!$H$11,'Invoerblad heterogene watergang'!$N$11,IF(A403&lt;='Invoerblad heterogene watergang'!$H$12,'Invoerblad heterogene watergang'!$N$12,IF(A403&lt;='Invoerblad heterogene watergang'!$H$13,'Invoerblad heterogene watergang'!$N$13,IF(A403&lt;='Invoerblad heterogene watergang'!$H$14,'Invoerblad heterogene watergang'!$N$14,IF(A403&lt;='Invoerblad heterogene watergang'!$H$15,'Invoerblad heterogene watergang'!$N$15,IF(A403&lt;='Invoerblad heterogene watergang'!$H$16,'Invoerblad heterogene watergang'!$N$16,IF(A403&lt;='Invoerblad heterogene watergang'!$H$17,'Invoerblad heterogene watergang'!$N$17,""))))))))))</f>
        <v>0</v>
      </c>
      <c r="J403" s="23" t="str">
        <f>IF(A403&lt;='Invoerblad heterogene watergang'!$H$9,'Invoerblad heterogene watergang'!$O$9,IF(A403&lt;='Invoerblad heterogene watergang'!$H$10,'Invoerblad heterogene watergang'!$O$10,IF(A403&lt;='Invoerblad heterogene watergang'!$H$11,'Invoerblad heterogene watergang'!$O$11,IF(A403&lt;='Invoerblad heterogene watergang'!$H$12,'Invoerblad heterogene watergang'!$O$12,IF(A403&lt;='Invoerblad heterogene watergang'!$H$13,'Invoerblad heterogene watergang'!$O$13,IF(A403&lt;='Invoerblad heterogene watergang'!$H$14,'Invoerblad heterogene watergang'!$O$14,IF(A403&lt;='Invoerblad heterogene watergang'!$H$15,'Invoerblad heterogene watergang'!$O$15,IF(A403&lt;='Invoerblad heterogene watergang'!$H$16,'Invoerblad heterogene watergang'!$O$16,IF(A403&lt;='Invoerblad heterogene watergang'!$H$17,'Invoerblad heterogene watergang'!$O$17,"")))))))))</f>
        <v>Nee</v>
      </c>
      <c r="K403" s="23">
        <f>(IF(A403&lt;='Invoerblad heterogene watergang'!$H$9,'Invoerblad heterogene watergang'!$L$9,IF(A403&lt;='Invoerblad heterogene watergang'!$H$10,'Invoerblad heterogene watergang'!$L$10,IF(A403&lt;='Invoerblad heterogene watergang'!$H$11,'Invoerblad heterogene watergang'!$L$11,IF(A403&lt;='Invoerblad heterogene watergang'!$H$12,'Invoerblad heterogene watergang'!$L$12,IF(A403&lt;='Invoerblad heterogene watergang'!$H$13,'Invoerblad heterogene watergang'!$L$13,IF(A403&lt;='Invoerblad heterogene watergang'!$H$14,'Invoerblad heterogene watergang'!$L$14,IF(A403&lt;='Invoerblad heterogene watergang'!$H$15,'Invoerblad heterogene watergang'!$L$15,IF(A403&lt;='Invoerblad heterogene watergang'!$H$16,'Invoerblad heterogene watergang'!$L$16,IF(A403&lt;='Invoerblad heterogene watergang'!$H$17,'Invoerblad heterogene watergang'!$L$17,""))))))))))</f>
        <v>50</v>
      </c>
      <c r="L403" s="23" t="str">
        <f>(IF(A403&lt;='Invoerblad heterogene watergang'!$H$9,'Invoerblad heterogene watergang'!$M$9,IF(A403&lt;='Invoerblad heterogene watergang'!$H$10,'Invoerblad heterogene watergang'!$M$10,IF(A403&lt;='Invoerblad heterogene watergang'!$H$11,'Invoerblad heterogene watergang'!$M$11,IF(A403&lt;='Invoerblad heterogene watergang'!$H$12,'Invoerblad heterogene watergang'!$M$12,IF(A403&lt;='Invoerblad heterogene watergang'!$H$13,'Invoerblad heterogene watergang'!$M$13,IF(A403&lt;='Invoerblad heterogene watergang'!$H$14,'Invoerblad heterogene watergang'!$M$14,IF(A403&lt;='Invoerblad heterogene watergang'!$H$15,'Invoerblad heterogene watergang'!$M$15,IF(A403&lt;='Invoerblad heterogene watergang'!$H$16,'Invoerblad heterogene watergang'!$M$16,IF(A403&lt;='Invoerblad heterogene watergang'!$H$17,'Invoerblad heterogene watergang'!$M$17,""))))))))))</f>
        <v>Begroeiing volgt bodemverloop</v>
      </c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67"/>
      <c r="AD403" s="23"/>
      <c r="AE403" s="23"/>
    </row>
    <row r="404" spans="1:31" s="103" customFormat="1" x14ac:dyDescent="0.35">
      <c r="A404" s="24">
        <f>IF(A403="","",IF((A403+1)&gt;MAX('Invoerblad heterogene watergang'!$H$9:$H$17),"",'Uitgebreide invoer'!A403+(MAX('Invoerblad heterogene watergang'!$H$9:$H$17)/1000)))</f>
        <v>279.9999999999979</v>
      </c>
      <c r="B404" s="23">
        <f>IF(A404&lt;='Invoerblad heterogene watergang'!$H$9,'Invoerblad heterogene watergang'!$J$9,IF(A404&lt;='Invoerblad heterogene watergang'!$H$10,'Invoerblad heterogene watergang'!$J$10,IF(A404&lt;='Invoerblad heterogene watergang'!$H$11,'Invoerblad heterogene watergang'!$J$11,IF(A404&lt;='Invoerblad heterogene watergang'!$H$12,'Invoerblad heterogene watergang'!$J$12,IF(A404&lt;='Invoerblad heterogene watergang'!$H$13,'Invoerblad heterogene watergang'!$J$13,IF(A404&lt;='Invoerblad heterogene watergang'!$H$14,'Invoerblad heterogene watergang'!$J$14,IF(A404&lt;='Invoerblad heterogene watergang'!$H$15,'Invoerblad heterogene watergang'!$J$15,IF(A404&lt;='Invoerblad heterogene watergang'!$H$16,'Invoerblad heterogene watergang'!$J$16,IF(A404&lt;='Invoerblad heterogene watergang'!$H$17,'Invoerblad heterogene watergang'!$J$17,"")))))))))</f>
        <v>0.2</v>
      </c>
      <c r="C404" s="23" t="str">
        <f>IF(A404&lt;='Invoerblad heterogene watergang'!$H$9,'Invoerblad heterogene watergang'!$K$9,IF(A404&lt;='Invoerblad heterogene watergang'!$H$10,'Invoerblad heterogene watergang'!$K$10,IF(A404&lt;='Invoerblad heterogene watergang'!$H$11,'Invoerblad heterogene watergang'!$K$11,IF(A404&lt;='Invoerblad heterogene watergang'!$H$12,'Invoerblad heterogene watergang'!$K$12,IF(A404&lt;='Invoerblad heterogene watergang'!$H$13,'Invoerblad heterogene watergang'!$K$13,IF(A404&lt;='Invoerblad heterogene watergang'!$H$14,'Invoerblad heterogene watergang'!$K$14,IF(A404&lt;='Invoerblad heterogene watergang'!$H$15,'Invoerblad heterogene watergang'!$K$15,IF(A404&lt;='Invoerblad heterogene watergang'!$H$16,'Invoerblad heterogene watergang'!$K$16,IF(A404&lt;='Invoerblad heterogene watergang'!$H$17,'Invoerblad heterogene watergang'!$K$17,"")))))))))</f>
        <v>100 - Riet</v>
      </c>
      <c r="D404" s="23">
        <f t="shared" si="6"/>
        <v>100</v>
      </c>
      <c r="E404" s="23">
        <f>'Invoerblad heterogene watergang'!$F$9</f>
        <v>1.5</v>
      </c>
      <c r="F404" s="23">
        <f>'Invoerblad heterogene watergang'!$E$9</f>
        <v>1.2</v>
      </c>
      <c r="G404" s="23">
        <f>'Invoerblad heterogene watergang'!$B$9</f>
        <v>1.2</v>
      </c>
      <c r="H404" s="23">
        <f>'Invoerblad heterogene watergang'!$C$9</f>
        <v>1</v>
      </c>
      <c r="I404" s="23">
        <f>IF(B404="","",IF(A404&lt;='Invoerblad heterogene watergang'!$H$9,'Invoerblad heterogene watergang'!$N$9,IF(A404&lt;='Invoerblad heterogene watergang'!$H$10,'Invoerblad heterogene watergang'!$N$10,IF(A404&lt;='Invoerblad heterogene watergang'!$H$11,'Invoerblad heterogene watergang'!$N$11,IF(A404&lt;='Invoerblad heterogene watergang'!$H$12,'Invoerblad heterogene watergang'!$N$12,IF(A404&lt;='Invoerblad heterogene watergang'!$H$13,'Invoerblad heterogene watergang'!$N$13,IF(A404&lt;='Invoerblad heterogene watergang'!$H$14,'Invoerblad heterogene watergang'!$N$14,IF(A404&lt;='Invoerblad heterogene watergang'!$H$15,'Invoerblad heterogene watergang'!$N$15,IF(A404&lt;='Invoerblad heterogene watergang'!$H$16,'Invoerblad heterogene watergang'!$N$16,IF(A404&lt;='Invoerblad heterogene watergang'!$H$17,'Invoerblad heterogene watergang'!$N$17,""))))))))))</f>
        <v>0</v>
      </c>
      <c r="J404" s="23" t="str">
        <f>IF(A404&lt;='Invoerblad heterogene watergang'!$H$9,'Invoerblad heterogene watergang'!$O$9,IF(A404&lt;='Invoerblad heterogene watergang'!$H$10,'Invoerblad heterogene watergang'!$O$10,IF(A404&lt;='Invoerblad heterogene watergang'!$H$11,'Invoerblad heterogene watergang'!$O$11,IF(A404&lt;='Invoerblad heterogene watergang'!$H$12,'Invoerblad heterogene watergang'!$O$12,IF(A404&lt;='Invoerblad heterogene watergang'!$H$13,'Invoerblad heterogene watergang'!$O$13,IF(A404&lt;='Invoerblad heterogene watergang'!$H$14,'Invoerblad heterogene watergang'!$O$14,IF(A404&lt;='Invoerblad heterogene watergang'!$H$15,'Invoerblad heterogene watergang'!$O$15,IF(A404&lt;='Invoerblad heterogene watergang'!$H$16,'Invoerblad heterogene watergang'!$O$16,IF(A404&lt;='Invoerblad heterogene watergang'!$H$17,'Invoerblad heterogene watergang'!$O$17,"")))))))))</f>
        <v>Nee</v>
      </c>
      <c r="K404" s="23">
        <f>(IF(A404&lt;='Invoerblad heterogene watergang'!$H$9,'Invoerblad heterogene watergang'!$L$9,IF(A404&lt;='Invoerblad heterogene watergang'!$H$10,'Invoerblad heterogene watergang'!$L$10,IF(A404&lt;='Invoerblad heterogene watergang'!$H$11,'Invoerblad heterogene watergang'!$L$11,IF(A404&lt;='Invoerblad heterogene watergang'!$H$12,'Invoerblad heterogene watergang'!$L$12,IF(A404&lt;='Invoerblad heterogene watergang'!$H$13,'Invoerblad heterogene watergang'!$L$13,IF(A404&lt;='Invoerblad heterogene watergang'!$H$14,'Invoerblad heterogene watergang'!$L$14,IF(A404&lt;='Invoerblad heterogene watergang'!$H$15,'Invoerblad heterogene watergang'!$L$15,IF(A404&lt;='Invoerblad heterogene watergang'!$H$16,'Invoerblad heterogene watergang'!$L$16,IF(A404&lt;='Invoerblad heterogene watergang'!$H$17,'Invoerblad heterogene watergang'!$L$17,""))))))))))</f>
        <v>50</v>
      </c>
      <c r="L404" s="23" t="str">
        <f>(IF(A404&lt;='Invoerblad heterogene watergang'!$H$9,'Invoerblad heterogene watergang'!$M$9,IF(A404&lt;='Invoerblad heterogene watergang'!$H$10,'Invoerblad heterogene watergang'!$M$10,IF(A404&lt;='Invoerblad heterogene watergang'!$H$11,'Invoerblad heterogene watergang'!$M$11,IF(A404&lt;='Invoerblad heterogene watergang'!$H$12,'Invoerblad heterogene watergang'!$M$12,IF(A404&lt;='Invoerblad heterogene watergang'!$H$13,'Invoerblad heterogene watergang'!$M$13,IF(A404&lt;='Invoerblad heterogene watergang'!$H$14,'Invoerblad heterogene watergang'!$M$14,IF(A404&lt;='Invoerblad heterogene watergang'!$H$15,'Invoerblad heterogene watergang'!$M$15,IF(A404&lt;='Invoerblad heterogene watergang'!$H$16,'Invoerblad heterogene watergang'!$M$16,IF(A404&lt;='Invoerblad heterogene watergang'!$H$17,'Invoerblad heterogene watergang'!$M$17,""))))))))))</f>
        <v>Begroeiing volgt bodemverloop</v>
      </c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67"/>
      <c r="AD404" s="23"/>
      <c r="AE404" s="23"/>
    </row>
    <row r="405" spans="1:31" s="103" customFormat="1" x14ac:dyDescent="0.35">
      <c r="A405" s="24">
        <f>IF(A404="","",IF((A404+1)&gt;MAX('Invoerblad heterogene watergang'!$H$9:$H$17),"",'Uitgebreide invoer'!A404+(MAX('Invoerblad heterogene watergang'!$H$9:$H$17)/1000)))</f>
        <v>280.69999999999789</v>
      </c>
      <c r="B405" s="23">
        <f>IF(A405&lt;='Invoerblad heterogene watergang'!$H$9,'Invoerblad heterogene watergang'!$J$9,IF(A405&lt;='Invoerblad heterogene watergang'!$H$10,'Invoerblad heterogene watergang'!$J$10,IF(A405&lt;='Invoerblad heterogene watergang'!$H$11,'Invoerblad heterogene watergang'!$J$11,IF(A405&lt;='Invoerblad heterogene watergang'!$H$12,'Invoerblad heterogene watergang'!$J$12,IF(A405&lt;='Invoerblad heterogene watergang'!$H$13,'Invoerblad heterogene watergang'!$J$13,IF(A405&lt;='Invoerblad heterogene watergang'!$H$14,'Invoerblad heterogene watergang'!$J$14,IF(A405&lt;='Invoerblad heterogene watergang'!$H$15,'Invoerblad heterogene watergang'!$J$15,IF(A405&lt;='Invoerblad heterogene watergang'!$H$16,'Invoerblad heterogene watergang'!$J$16,IF(A405&lt;='Invoerblad heterogene watergang'!$H$17,'Invoerblad heterogene watergang'!$J$17,"")))))))))</f>
        <v>0.2</v>
      </c>
      <c r="C405" s="23" t="str">
        <f>IF(A405&lt;='Invoerblad heterogene watergang'!$H$9,'Invoerblad heterogene watergang'!$K$9,IF(A405&lt;='Invoerblad heterogene watergang'!$H$10,'Invoerblad heterogene watergang'!$K$10,IF(A405&lt;='Invoerblad heterogene watergang'!$H$11,'Invoerblad heterogene watergang'!$K$11,IF(A405&lt;='Invoerblad heterogene watergang'!$H$12,'Invoerblad heterogene watergang'!$K$12,IF(A405&lt;='Invoerblad heterogene watergang'!$H$13,'Invoerblad heterogene watergang'!$K$13,IF(A405&lt;='Invoerblad heterogene watergang'!$H$14,'Invoerblad heterogene watergang'!$K$14,IF(A405&lt;='Invoerblad heterogene watergang'!$H$15,'Invoerblad heterogene watergang'!$K$15,IF(A405&lt;='Invoerblad heterogene watergang'!$H$16,'Invoerblad heterogene watergang'!$K$16,IF(A405&lt;='Invoerblad heterogene watergang'!$H$17,'Invoerblad heterogene watergang'!$K$17,"")))))))))</f>
        <v>100 - Riet</v>
      </c>
      <c r="D405" s="23">
        <f t="shared" si="6"/>
        <v>100</v>
      </c>
      <c r="E405" s="23">
        <f>'Invoerblad heterogene watergang'!$F$9</f>
        <v>1.5</v>
      </c>
      <c r="F405" s="23">
        <f>'Invoerblad heterogene watergang'!$E$9</f>
        <v>1.2</v>
      </c>
      <c r="G405" s="23">
        <f>'Invoerblad heterogene watergang'!$B$9</f>
        <v>1.2</v>
      </c>
      <c r="H405" s="23">
        <f>'Invoerblad heterogene watergang'!$C$9</f>
        <v>1</v>
      </c>
      <c r="I405" s="23">
        <f>IF(B405="","",IF(A405&lt;='Invoerblad heterogene watergang'!$H$9,'Invoerblad heterogene watergang'!$N$9,IF(A405&lt;='Invoerblad heterogene watergang'!$H$10,'Invoerblad heterogene watergang'!$N$10,IF(A405&lt;='Invoerblad heterogene watergang'!$H$11,'Invoerblad heterogene watergang'!$N$11,IF(A405&lt;='Invoerblad heterogene watergang'!$H$12,'Invoerblad heterogene watergang'!$N$12,IF(A405&lt;='Invoerblad heterogene watergang'!$H$13,'Invoerblad heterogene watergang'!$N$13,IF(A405&lt;='Invoerblad heterogene watergang'!$H$14,'Invoerblad heterogene watergang'!$N$14,IF(A405&lt;='Invoerblad heterogene watergang'!$H$15,'Invoerblad heterogene watergang'!$N$15,IF(A405&lt;='Invoerblad heterogene watergang'!$H$16,'Invoerblad heterogene watergang'!$N$16,IF(A405&lt;='Invoerblad heterogene watergang'!$H$17,'Invoerblad heterogene watergang'!$N$17,""))))))))))</f>
        <v>0</v>
      </c>
      <c r="J405" s="23" t="str">
        <f>IF(A405&lt;='Invoerblad heterogene watergang'!$H$9,'Invoerblad heterogene watergang'!$O$9,IF(A405&lt;='Invoerblad heterogene watergang'!$H$10,'Invoerblad heterogene watergang'!$O$10,IF(A405&lt;='Invoerblad heterogene watergang'!$H$11,'Invoerblad heterogene watergang'!$O$11,IF(A405&lt;='Invoerblad heterogene watergang'!$H$12,'Invoerblad heterogene watergang'!$O$12,IF(A405&lt;='Invoerblad heterogene watergang'!$H$13,'Invoerblad heterogene watergang'!$O$13,IF(A405&lt;='Invoerblad heterogene watergang'!$H$14,'Invoerblad heterogene watergang'!$O$14,IF(A405&lt;='Invoerblad heterogene watergang'!$H$15,'Invoerblad heterogene watergang'!$O$15,IF(A405&lt;='Invoerblad heterogene watergang'!$H$16,'Invoerblad heterogene watergang'!$O$16,IF(A405&lt;='Invoerblad heterogene watergang'!$H$17,'Invoerblad heterogene watergang'!$O$17,"")))))))))</f>
        <v>Nee</v>
      </c>
      <c r="K405" s="23">
        <f>(IF(A405&lt;='Invoerblad heterogene watergang'!$H$9,'Invoerblad heterogene watergang'!$L$9,IF(A405&lt;='Invoerblad heterogene watergang'!$H$10,'Invoerblad heterogene watergang'!$L$10,IF(A405&lt;='Invoerblad heterogene watergang'!$H$11,'Invoerblad heterogene watergang'!$L$11,IF(A405&lt;='Invoerblad heterogene watergang'!$H$12,'Invoerblad heterogene watergang'!$L$12,IF(A405&lt;='Invoerblad heterogene watergang'!$H$13,'Invoerblad heterogene watergang'!$L$13,IF(A405&lt;='Invoerblad heterogene watergang'!$H$14,'Invoerblad heterogene watergang'!$L$14,IF(A405&lt;='Invoerblad heterogene watergang'!$H$15,'Invoerblad heterogene watergang'!$L$15,IF(A405&lt;='Invoerblad heterogene watergang'!$H$16,'Invoerblad heterogene watergang'!$L$16,IF(A405&lt;='Invoerblad heterogene watergang'!$H$17,'Invoerblad heterogene watergang'!$L$17,""))))))))))</f>
        <v>50</v>
      </c>
      <c r="L405" s="23" t="str">
        <f>(IF(A405&lt;='Invoerblad heterogene watergang'!$H$9,'Invoerblad heterogene watergang'!$M$9,IF(A405&lt;='Invoerblad heterogene watergang'!$H$10,'Invoerblad heterogene watergang'!$M$10,IF(A405&lt;='Invoerblad heterogene watergang'!$H$11,'Invoerblad heterogene watergang'!$M$11,IF(A405&lt;='Invoerblad heterogene watergang'!$H$12,'Invoerblad heterogene watergang'!$M$12,IF(A405&lt;='Invoerblad heterogene watergang'!$H$13,'Invoerblad heterogene watergang'!$M$13,IF(A405&lt;='Invoerblad heterogene watergang'!$H$14,'Invoerblad heterogene watergang'!$M$14,IF(A405&lt;='Invoerblad heterogene watergang'!$H$15,'Invoerblad heterogene watergang'!$M$15,IF(A405&lt;='Invoerblad heterogene watergang'!$H$16,'Invoerblad heterogene watergang'!$M$16,IF(A405&lt;='Invoerblad heterogene watergang'!$H$17,'Invoerblad heterogene watergang'!$M$17,""))))))))))</f>
        <v>Begroeiing volgt bodemverloop</v>
      </c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67"/>
      <c r="AD405" s="23"/>
      <c r="AE405" s="23"/>
    </row>
    <row r="406" spans="1:31" s="103" customFormat="1" x14ac:dyDescent="0.35">
      <c r="A406" s="24">
        <f>IF(A405="","",IF((A405+1)&gt;MAX('Invoerblad heterogene watergang'!$H$9:$H$17),"",'Uitgebreide invoer'!A405+(MAX('Invoerblad heterogene watergang'!$H$9:$H$17)/1000)))</f>
        <v>281.39999999999787</v>
      </c>
      <c r="B406" s="23">
        <f>IF(A406&lt;='Invoerblad heterogene watergang'!$H$9,'Invoerblad heterogene watergang'!$J$9,IF(A406&lt;='Invoerblad heterogene watergang'!$H$10,'Invoerblad heterogene watergang'!$J$10,IF(A406&lt;='Invoerblad heterogene watergang'!$H$11,'Invoerblad heterogene watergang'!$J$11,IF(A406&lt;='Invoerblad heterogene watergang'!$H$12,'Invoerblad heterogene watergang'!$J$12,IF(A406&lt;='Invoerblad heterogene watergang'!$H$13,'Invoerblad heterogene watergang'!$J$13,IF(A406&lt;='Invoerblad heterogene watergang'!$H$14,'Invoerblad heterogene watergang'!$J$14,IF(A406&lt;='Invoerblad heterogene watergang'!$H$15,'Invoerblad heterogene watergang'!$J$15,IF(A406&lt;='Invoerblad heterogene watergang'!$H$16,'Invoerblad heterogene watergang'!$J$16,IF(A406&lt;='Invoerblad heterogene watergang'!$H$17,'Invoerblad heterogene watergang'!$J$17,"")))))))))</f>
        <v>0.2</v>
      </c>
      <c r="C406" s="23" t="str">
        <f>IF(A406&lt;='Invoerblad heterogene watergang'!$H$9,'Invoerblad heterogene watergang'!$K$9,IF(A406&lt;='Invoerblad heterogene watergang'!$H$10,'Invoerblad heterogene watergang'!$K$10,IF(A406&lt;='Invoerblad heterogene watergang'!$H$11,'Invoerblad heterogene watergang'!$K$11,IF(A406&lt;='Invoerblad heterogene watergang'!$H$12,'Invoerblad heterogene watergang'!$K$12,IF(A406&lt;='Invoerblad heterogene watergang'!$H$13,'Invoerblad heterogene watergang'!$K$13,IF(A406&lt;='Invoerblad heterogene watergang'!$H$14,'Invoerblad heterogene watergang'!$K$14,IF(A406&lt;='Invoerblad heterogene watergang'!$H$15,'Invoerblad heterogene watergang'!$K$15,IF(A406&lt;='Invoerblad heterogene watergang'!$H$16,'Invoerblad heterogene watergang'!$K$16,IF(A406&lt;='Invoerblad heterogene watergang'!$H$17,'Invoerblad heterogene watergang'!$K$17,"")))))))))</f>
        <v>100 - Riet</v>
      </c>
      <c r="D406" s="23">
        <f t="shared" si="6"/>
        <v>100</v>
      </c>
      <c r="E406" s="23">
        <f>'Invoerblad heterogene watergang'!$F$9</f>
        <v>1.5</v>
      </c>
      <c r="F406" s="23">
        <f>'Invoerblad heterogene watergang'!$E$9</f>
        <v>1.2</v>
      </c>
      <c r="G406" s="23">
        <f>'Invoerblad heterogene watergang'!$B$9</f>
        <v>1.2</v>
      </c>
      <c r="H406" s="23">
        <f>'Invoerblad heterogene watergang'!$C$9</f>
        <v>1</v>
      </c>
      <c r="I406" s="23">
        <f>IF(B406="","",IF(A406&lt;='Invoerblad heterogene watergang'!$H$9,'Invoerblad heterogene watergang'!$N$9,IF(A406&lt;='Invoerblad heterogene watergang'!$H$10,'Invoerblad heterogene watergang'!$N$10,IF(A406&lt;='Invoerblad heterogene watergang'!$H$11,'Invoerblad heterogene watergang'!$N$11,IF(A406&lt;='Invoerblad heterogene watergang'!$H$12,'Invoerblad heterogene watergang'!$N$12,IF(A406&lt;='Invoerblad heterogene watergang'!$H$13,'Invoerblad heterogene watergang'!$N$13,IF(A406&lt;='Invoerblad heterogene watergang'!$H$14,'Invoerblad heterogene watergang'!$N$14,IF(A406&lt;='Invoerblad heterogene watergang'!$H$15,'Invoerblad heterogene watergang'!$N$15,IF(A406&lt;='Invoerblad heterogene watergang'!$H$16,'Invoerblad heterogene watergang'!$N$16,IF(A406&lt;='Invoerblad heterogene watergang'!$H$17,'Invoerblad heterogene watergang'!$N$17,""))))))))))</f>
        <v>0</v>
      </c>
      <c r="J406" s="23" t="str">
        <f>IF(A406&lt;='Invoerblad heterogene watergang'!$H$9,'Invoerblad heterogene watergang'!$O$9,IF(A406&lt;='Invoerblad heterogene watergang'!$H$10,'Invoerblad heterogene watergang'!$O$10,IF(A406&lt;='Invoerblad heterogene watergang'!$H$11,'Invoerblad heterogene watergang'!$O$11,IF(A406&lt;='Invoerblad heterogene watergang'!$H$12,'Invoerblad heterogene watergang'!$O$12,IF(A406&lt;='Invoerblad heterogene watergang'!$H$13,'Invoerblad heterogene watergang'!$O$13,IF(A406&lt;='Invoerblad heterogene watergang'!$H$14,'Invoerblad heterogene watergang'!$O$14,IF(A406&lt;='Invoerblad heterogene watergang'!$H$15,'Invoerblad heterogene watergang'!$O$15,IF(A406&lt;='Invoerblad heterogene watergang'!$H$16,'Invoerblad heterogene watergang'!$O$16,IF(A406&lt;='Invoerblad heterogene watergang'!$H$17,'Invoerblad heterogene watergang'!$O$17,"")))))))))</f>
        <v>Nee</v>
      </c>
      <c r="K406" s="23">
        <f>(IF(A406&lt;='Invoerblad heterogene watergang'!$H$9,'Invoerblad heterogene watergang'!$L$9,IF(A406&lt;='Invoerblad heterogene watergang'!$H$10,'Invoerblad heterogene watergang'!$L$10,IF(A406&lt;='Invoerblad heterogene watergang'!$H$11,'Invoerblad heterogene watergang'!$L$11,IF(A406&lt;='Invoerblad heterogene watergang'!$H$12,'Invoerblad heterogene watergang'!$L$12,IF(A406&lt;='Invoerblad heterogene watergang'!$H$13,'Invoerblad heterogene watergang'!$L$13,IF(A406&lt;='Invoerblad heterogene watergang'!$H$14,'Invoerblad heterogene watergang'!$L$14,IF(A406&lt;='Invoerblad heterogene watergang'!$H$15,'Invoerblad heterogene watergang'!$L$15,IF(A406&lt;='Invoerblad heterogene watergang'!$H$16,'Invoerblad heterogene watergang'!$L$16,IF(A406&lt;='Invoerblad heterogene watergang'!$H$17,'Invoerblad heterogene watergang'!$L$17,""))))))))))</f>
        <v>50</v>
      </c>
      <c r="L406" s="23" t="str">
        <f>(IF(A406&lt;='Invoerblad heterogene watergang'!$H$9,'Invoerblad heterogene watergang'!$M$9,IF(A406&lt;='Invoerblad heterogene watergang'!$H$10,'Invoerblad heterogene watergang'!$M$10,IF(A406&lt;='Invoerblad heterogene watergang'!$H$11,'Invoerblad heterogene watergang'!$M$11,IF(A406&lt;='Invoerblad heterogene watergang'!$H$12,'Invoerblad heterogene watergang'!$M$12,IF(A406&lt;='Invoerblad heterogene watergang'!$H$13,'Invoerblad heterogene watergang'!$M$13,IF(A406&lt;='Invoerblad heterogene watergang'!$H$14,'Invoerblad heterogene watergang'!$M$14,IF(A406&lt;='Invoerblad heterogene watergang'!$H$15,'Invoerblad heterogene watergang'!$M$15,IF(A406&lt;='Invoerblad heterogene watergang'!$H$16,'Invoerblad heterogene watergang'!$M$16,IF(A406&lt;='Invoerblad heterogene watergang'!$H$17,'Invoerblad heterogene watergang'!$M$17,""))))))))))</f>
        <v>Begroeiing volgt bodemverloop</v>
      </c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67"/>
      <c r="AD406" s="23"/>
      <c r="AE406" s="23"/>
    </row>
    <row r="407" spans="1:31" s="103" customFormat="1" x14ac:dyDescent="0.35">
      <c r="A407" s="24">
        <f>IF(A406="","",IF((A406+1)&gt;MAX('Invoerblad heterogene watergang'!$H$9:$H$17),"",'Uitgebreide invoer'!A406+(MAX('Invoerblad heterogene watergang'!$H$9:$H$17)/1000)))</f>
        <v>282.09999999999786</v>
      </c>
      <c r="B407" s="23">
        <f>IF(A407&lt;='Invoerblad heterogene watergang'!$H$9,'Invoerblad heterogene watergang'!$J$9,IF(A407&lt;='Invoerblad heterogene watergang'!$H$10,'Invoerblad heterogene watergang'!$J$10,IF(A407&lt;='Invoerblad heterogene watergang'!$H$11,'Invoerblad heterogene watergang'!$J$11,IF(A407&lt;='Invoerblad heterogene watergang'!$H$12,'Invoerblad heterogene watergang'!$J$12,IF(A407&lt;='Invoerblad heterogene watergang'!$H$13,'Invoerblad heterogene watergang'!$J$13,IF(A407&lt;='Invoerblad heterogene watergang'!$H$14,'Invoerblad heterogene watergang'!$J$14,IF(A407&lt;='Invoerblad heterogene watergang'!$H$15,'Invoerblad heterogene watergang'!$J$15,IF(A407&lt;='Invoerblad heterogene watergang'!$H$16,'Invoerblad heterogene watergang'!$J$16,IF(A407&lt;='Invoerblad heterogene watergang'!$H$17,'Invoerblad heterogene watergang'!$J$17,"")))))))))</f>
        <v>0.2</v>
      </c>
      <c r="C407" s="23" t="str">
        <f>IF(A407&lt;='Invoerblad heterogene watergang'!$H$9,'Invoerblad heterogene watergang'!$K$9,IF(A407&lt;='Invoerblad heterogene watergang'!$H$10,'Invoerblad heterogene watergang'!$K$10,IF(A407&lt;='Invoerblad heterogene watergang'!$H$11,'Invoerblad heterogene watergang'!$K$11,IF(A407&lt;='Invoerblad heterogene watergang'!$H$12,'Invoerblad heterogene watergang'!$K$12,IF(A407&lt;='Invoerblad heterogene watergang'!$H$13,'Invoerblad heterogene watergang'!$K$13,IF(A407&lt;='Invoerblad heterogene watergang'!$H$14,'Invoerblad heterogene watergang'!$K$14,IF(A407&lt;='Invoerblad heterogene watergang'!$H$15,'Invoerblad heterogene watergang'!$K$15,IF(A407&lt;='Invoerblad heterogene watergang'!$H$16,'Invoerblad heterogene watergang'!$K$16,IF(A407&lt;='Invoerblad heterogene watergang'!$H$17,'Invoerblad heterogene watergang'!$K$17,"")))))))))</f>
        <v>100 - Riet</v>
      </c>
      <c r="D407" s="23">
        <f t="shared" si="6"/>
        <v>100</v>
      </c>
      <c r="E407" s="23">
        <f>'Invoerblad heterogene watergang'!$F$9</f>
        <v>1.5</v>
      </c>
      <c r="F407" s="23">
        <f>'Invoerblad heterogene watergang'!$E$9</f>
        <v>1.2</v>
      </c>
      <c r="G407" s="23">
        <f>'Invoerblad heterogene watergang'!$B$9</f>
        <v>1.2</v>
      </c>
      <c r="H407" s="23">
        <f>'Invoerblad heterogene watergang'!$C$9</f>
        <v>1</v>
      </c>
      <c r="I407" s="23">
        <f>IF(B407="","",IF(A407&lt;='Invoerblad heterogene watergang'!$H$9,'Invoerblad heterogene watergang'!$N$9,IF(A407&lt;='Invoerblad heterogene watergang'!$H$10,'Invoerblad heterogene watergang'!$N$10,IF(A407&lt;='Invoerblad heterogene watergang'!$H$11,'Invoerblad heterogene watergang'!$N$11,IF(A407&lt;='Invoerblad heterogene watergang'!$H$12,'Invoerblad heterogene watergang'!$N$12,IF(A407&lt;='Invoerblad heterogene watergang'!$H$13,'Invoerblad heterogene watergang'!$N$13,IF(A407&lt;='Invoerblad heterogene watergang'!$H$14,'Invoerblad heterogene watergang'!$N$14,IF(A407&lt;='Invoerblad heterogene watergang'!$H$15,'Invoerblad heterogene watergang'!$N$15,IF(A407&lt;='Invoerblad heterogene watergang'!$H$16,'Invoerblad heterogene watergang'!$N$16,IF(A407&lt;='Invoerblad heterogene watergang'!$H$17,'Invoerblad heterogene watergang'!$N$17,""))))))))))</f>
        <v>0</v>
      </c>
      <c r="J407" s="23" t="str">
        <f>IF(A407&lt;='Invoerblad heterogene watergang'!$H$9,'Invoerblad heterogene watergang'!$O$9,IF(A407&lt;='Invoerblad heterogene watergang'!$H$10,'Invoerblad heterogene watergang'!$O$10,IF(A407&lt;='Invoerblad heterogene watergang'!$H$11,'Invoerblad heterogene watergang'!$O$11,IF(A407&lt;='Invoerblad heterogene watergang'!$H$12,'Invoerblad heterogene watergang'!$O$12,IF(A407&lt;='Invoerblad heterogene watergang'!$H$13,'Invoerblad heterogene watergang'!$O$13,IF(A407&lt;='Invoerblad heterogene watergang'!$H$14,'Invoerblad heterogene watergang'!$O$14,IF(A407&lt;='Invoerblad heterogene watergang'!$H$15,'Invoerblad heterogene watergang'!$O$15,IF(A407&lt;='Invoerblad heterogene watergang'!$H$16,'Invoerblad heterogene watergang'!$O$16,IF(A407&lt;='Invoerblad heterogene watergang'!$H$17,'Invoerblad heterogene watergang'!$O$17,"")))))))))</f>
        <v>Nee</v>
      </c>
      <c r="K407" s="23">
        <f>(IF(A407&lt;='Invoerblad heterogene watergang'!$H$9,'Invoerblad heterogene watergang'!$L$9,IF(A407&lt;='Invoerblad heterogene watergang'!$H$10,'Invoerblad heterogene watergang'!$L$10,IF(A407&lt;='Invoerblad heterogene watergang'!$H$11,'Invoerblad heterogene watergang'!$L$11,IF(A407&lt;='Invoerblad heterogene watergang'!$H$12,'Invoerblad heterogene watergang'!$L$12,IF(A407&lt;='Invoerblad heterogene watergang'!$H$13,'Invoerblad heterogene watergang'!$L$13,IF(A407&lt;='Invoerblad heterogene watergang'!$H$14,'Invoerblad heterogene watergang'!$L$14,IF(A407&lt;='Invoerblad heterogene watergang'!$H$15,'Invoerblad heterogene watergang'!$L$15,IF(A407&lt;='Invoerblad heterogene watergang'!$H$16,'Invoerblad heterogene watergang'!$L$16,IF(A407&lt;='Invoerblad heterogene watergang'!$H$17,'Invoerblad heterogene watergang'!$L$17,""))))))))))</f>
        <v>50</v>
      </c>
      <c r="L407" s="23" t="str">
        <f>(IF(A407&lt;='Invoerblad heterogene watergang'!$H$9,'Invoerblad heterogene watergang'!$M$9,IF(A407&lt;='Invoerblad heterogene watergang'!$H$10,'Invoerblad heterogene watergang'!$M$10,IF(A407&lt;='Invoerblad heterogene watergang'!$H$11,'Invoerblad heterogene watergang'!$M$11,IF(A407&lt;='Invoerblad heterogene watergang'!$H$12,'Invoerblad heterogene watergang'!$M$12,IF(A407&lt;='Invoerblad heterogene watergang'!$H$13,'Invoerblad heterogene watergang'!$M$13,IF(A407&lt;='Invoerblad heterogene watergang'!$H$14,'Invoerblad heterogene watergang'!$M$14,IF(A407&lt;='Invoerblad heterogene watergang'!$H$15,'Invoerblad heterogene watergang'!$M$15,IF(A407&lt;='Invoerblad heterogene watergang'!$H$16,'Invoerblad heterogene watergang'!$M$16,IF(A407&lt;='Invoerblad heterogene watergang'!$H$17,'Invoerblad heterogene watergang'!$M$17,""))))))))))</f>
        <v>Begroeiing volgt bodemverloop</v>
      </c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67"/>
      <c r="AD407" s="23"/>
      <c r="AE407" s="23"/>
    </row>
    <row r="408" spans="1:31" s="103" customFormat="1" x14ac:dyDescent="0.35">
      <c r="A408" s="24">
        <f>IF(A407="","",IF((A407+1)&gt;MAX('Invoerblad heterogene watergang'!$H$9:$H$17),"",'Uitgebreide invoer'!A407+(MAX('Invoerblad heterogene watergang'!$H$9:$H$17)/1000)))</f>
        <v>282.79999999999785</v>
      </c>
      <c r="B408" s="23">
        <f>IF(A408&lt;='Invoerblad heterogene watergang'!$H$9,'Invoerblad heterogene watergang'!$J$9,IF(A408&lt;='Invoerblad heterogene watergang'!$H$10,'Invoerblad heterogene watergang'!$J$10,IF(A408&lt;='Invoerblad heterogene watergang'!$H$11,'Invoerblad heterogene watergang'!$J$11,IF(A408&lt;='Invoerblad heterogene watergang'!$H$12,'Invoerblad heterogene watergang'!$J$12,IF(A408&lt;='Invoerblad heterogene watergang'!$H$13,'Invoerblad heterogene watergang'!$J$13,IF(A408&lt;='Invoerblad heterogene watergang'!$H$14,'Invoerblad heterogene watergang'!$J$14,IF(A408&lt;='Invoerblad heterogene watergang'!$H$15,'Invoerblad heterogene watergang'!$J$15,IF(A408&lt;='Invoerblad heterogene watergang'!$H$16,'Invoerblad heterogene watergang'!$J$16,IF(A408&lt;='Invoerblad heterogene watergang'!$H$17,'Invoerblad heterogene watergang'!$J$17,"")))))))))</f>
        <v>0.2</v>
      </c>
      <c r="C408" s="23" t="str">
        <f>IF(A408&lt;='Invoerblad heterogene watergang'!$H$9,'Invoerblad heterogene watergang'!$K$9,IF(A408&lt;='Invoerblad heterogene watergang'!$H$10,'Invoerblad heterogene watergang'!$K$10,IF(A408&lt;='Invoerblad heterogene watergang'!$H$11,'Invoerblad heterogene watergang'!$K$11,IF(A408&lt;='Invoerblad heterogene watergang'!$H$12,'Invoerblad heterogene watergang'!$K$12,IF(A408&lt;='Invoerblad heterogene watergang'!$H$13,'Invoerblad heterogene watergang'!$K$13,IF(A408&lt;='Invoerblad heterogene watergang'!$H$14,'Invoerblad heterogene watergang'!$K$14,IF(A408&lt;='Invoerblad heterogene watergang'!$H$15,'Invoerblad heterogene watergang'!$K$15,IF(A408&lt;='Invoerblad heterogene watergang'!$H$16,'Invoerblad heterogene watergang'!$K$16,IF(A408&lt;='Invoerblad heterogene watergang'!$H$17,'Invoerblad heterogene watergang'!$K$17,"")))))))))</f>
        <v>100 - Riet</v>
      </c>
      <c r="D408" s="23">
        <f t="shared" si="6"/>
        <v>100</v>
      </c>
      <c r="E408" s="23">
        <f>'Invoerblad heterogene watergang'!$F$9</f>
        <v>1.5</v>
      </c>
      <c r="F408" s="23">
        <f>'Invoerblad heterogene watergang'!$E$9</f>
        <v>1.2</v>
      </c>
      <c r="G408" s="23">
        <f>'Invoerblad heterogene watergang'!$B$9</f>
        <v>1.2</v>
      </c>
      <c r="H408" s="23">
        <f>'Invoerblad heterogene watergang'!$C$9</f>
        <v>1</v>
      </c>
      <c r="I408" s="23">
        <f>IF(B408="","",IF(A408&lt;='Invoerblad heterogene watergang'!$H$9,'Invoerblad heterogene watergang'!$N$9,IF(A408&lt;='Invoerblad heterogene watergang'!$H$10,'Invoerblad heterogene watergang'!$N$10,IF(A408&lt;='Invoerblad heterogene watergang'!$H$11,'Invoerblad heterogene watergang'!$N$11,IF(A408&lt;='Invoerblad heterogene watergang'!$H$12,'Invoerblad heterogene watergang'!$N$12,IF(A408&lt;='Invoerblad heterogene watergang'!$H$13,'Invoerblad heterogene watergang'!$N$13,IF(A408&lt;='Invoerblad heterogene watergang'!$H$14,'Invoerblad heterogene watergang'!$N$14,IF(A408&lt;='Invoerblad heterogene watergang'!$H$15,'Invoerblad heterogene watergang'!$N$15,IF(A408&lt;='Invoerblad heterogene watergang'!$H$16,'Invoerblad heterogene watergang'!$N$16,IF(A408&lt;='Invoerblad heterogene watergang'!$H$17,'Invoerblad heterogene watergang'!$N$17,""))))))))))</f>
        <v>0</v>
      </c>
      <c r="J408" s="23" t="str">
        <f>IF(A408&lt;='Invoerblad heterogene watergang'!$H$9,'Invoerblad heterogene watergang'!$O$9,IF(A408&lt;='Invoerblad heterogene watergang'!$H$10,'Invoerblad heterogene watergang'!$O$10,IF(A408&lt;='Invoerblad heterogene watergang'!$H$11,'Invoerblad heterogene watergang'!$O$11,IF(A408&lt;='Invoerblad heterogene watergang'!$H$12,'Invoerblad heterogene watergang'!$O$12,IF(A408&lt;='Invoerblad heterogene watergang'!$H$13,'Invoerblad heterogene watergang'!$O$13,IF(A408&lt;='Invoerblad heterogene watergang'!$H$14,'Invoerblad heterogene watergang'!$O$14,IF(A408&lt;='Invoerblad heterogene watergang'!$H$15,'Invoerblad heterogene watergang'!$O$15,IF(A408&lt;='Invoerblad heterogene watergang'!$H$16,'Invoerblad heterogene watergang'!$O$16,IF(A408&lt;='Invoerblad heterogene watergang'!$H$17,'Invoerblad heterogene watergang'!$O$17,"")))))))))</f>
        <v>Nee</v>
      </c>
      <c r="K408" s="23">
        <f>(IF(A408&lt;='Invoerblad heterogene watergang'!$H$9,'Invoerblad heterogene watergang'!$L$9,IF(A408&lt;='Invoerblad heterogene watergang'!$H$10,'Invoerblad heterogene watergang'!$L$10,IF(A408&lt;='Invoerblad heterogene watergang'!$H$11,'Invoerblad heterogene watergang'!$L$11,IF(A408&lt;='Invoerblad heterogene watergang'!$H$12,'Invoerblad heterogene watergang'!$L$12,IF(A408&lt;='Invoerblad heterogene watergang'!$H$13,'Invoerblad heterogene watergang'!$L$13,IF(A408&lt;='Invoerblad heterogene watergang'!$H$14,'Invoerblad heterogene watergang'!$L$14,IF(A408&lt;='Invoerblad heterogene watergang'!$H$15,'Invoerblad heterogene watergang'!$L$15,IF(A408&lt;='Invoerblad heterogene watergang'!$H$16,'Invoerblad heterogene watergang'!$L$16,IF(A408&lt;='Invoerblad heterogene watergang'!$H$17,'Invoerblad heterogene watergang'!$L$17,""))))))))))</f>
        <v>50</v>
      </c>
      <c r="L408" s="23" t="str">
        <f>(IF(A408&lt;='Invoerblad heterogene watergang'!$H$9,'Invoerblad heterogene watergang'!$M$9,IF(A408&lt;='Invoerblad heterogene watergang'!$H$10,'Invoerblad heterogene watergang'!$M$10,IF(A408&lt;='Invoerblad heterogene watergang'!$H$11,'Invoerblad heterogene watergang'!$M$11,IF(A408&lt;='Invoerblad heterogene watergang'!$H$12,'Invoerblad heterogene watergang'!$M$12,IF(A408&lt;='Invoerblad heterogene watergang'!$H$13,'Invoerblad heterogene watergang'!$M$13,IF(A408&lt;='Invoerblad heterogene watergang'!$H$14,'Invoerblad heterogene watergang'!$M$14,IF(A408&lt;='Invoerblad heterogene watergang'!$H$15,'Invoerblad heterogene watergang'!$M$15,IF(A408&lt;='Invoerblad heterogene watergang'!$H$16,'Invoerblad heterogene watergang'!$M$16,IF(A408&lt;='Invoerblad heterogene watergang'!$H$17,'Invoerblad heterogene watergang'!$M$17,""))))))))))</f>
        <v>Begroeiing volgt bodemverloop</v>
      </c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67"/>
      <c r="AD408" s="23"/>
      <c r="AE408" s="23"/>
    </row>
    <row r="409" spans="1:31" s="103" customFormat="1" x14ac:dyDescent="0.35">
      <c r="A409" s="24">
        <f>IF(A408="","",IF((A408+1)&gt;MAX('Invoerblad heterogene watergang'!$H$9:$H$17),"",'Uitgebreide invoer'!A408+(MAX('Invoerblad heterogene watergang'!$H$9:$H$17)/1000)))</f>
        <v>283.49999999999784</v>
      </c>
      <c r="B409" s="23">
        <f>IF(A409&lt;='Invoerblad heterogene watergang'!$H$9,'Invoerblad heterogene watergang'!$J$9,IF(A409&lt;='Invoerblad heterogene watergang'!$H$10,'Invoerblad heterogene watergang'!$J$10,IF(A409&lt;='Invoerblad heterogene watergang'!$H$11,'Invoerblad heterogene watergang'!$J$11,IF(A409&lt;='Invoerblad heterogene watergang'!$H$12,'Invoerblad heterogene watergang'!$J$12,IF(A409&lt;='Invoerblad heterogene watergang'!$H$13,'Invoerblad heterogene watergang'!$J$13,IF(A409&lt;='Invoerblad heterogene watergang'!$H$14,'Invoerblad heterogene watergang'!$J$14,IF(A409&lt;='Invoerblad heterogene watergang'!$H$15,'Invoerblad heterogene watergang'!$J$15,IF(A409&lt;='Invoerblad heterogene watergang'!$H$16,'Invoerblad heterogene watergang'!$J$16,IF(A409&lt;='Invoerblad heterogene watergang'!$H$17,'Invoerblad heterogene watergang'!$J$17,"")))))))))</f>
        <v>0.2</v>
      </c>
      <c r="C409" s="23" t="str">
        <f>IF(A409&lt;='Invoerblad heterogene watergang'!$H$9,'Invoerblad heterogene watergang'!$K$9,IF(A409&lt;='Invoerblad heterogene watergang'!$H$10,'Invoerblad heterogene watergang'!$K$10,IF(A409&lt;='Invoerblad heterogene watergang'!$H$11,'Invoerblad heterogene watergang'!$K$11,IF(A409&lt;='Invoerblad heterogene watergang'!$H$12,'Invoerblad heterogene watergang'!$K$12,IF(A409&lt;='Invoerblad heterogene watergang'!$H$13,'Invoerblad heterogene watergang'!$K$13,IF(A409&lt;='Invoerblad heterogene watergang'!$H$14,'Invoerblad heterogene watergang'!$K$14,IF(A409&lt;='Invoerblad heterogene watergang'!$H$15,'Invoerblad heterogene watergang'!$K$15,IF(A409&lt;='Invoerblad heterogene watergang'!$H$16,'Invoerblad heterogene watergang'!$K$16,IF(A409&lt;='Invoerblad heterogene watergang'!$H$17,'Invoerblad heterogene watergang'!$K$17,"")))))))))</f>
        <v>100 - Riet</v>
      </c>
      <c r="D409" s="23">
        <f t="shared" si="6"/>
        <v>100</v>
      </c>
      <c r="E409" s="23">
        <f>'Invoerblad heterogene watergang'!$F$9</f>
        <v>1.5</v>
      </c>
      <c r="F409" s="23">
        <f>'Invoerblad heterogene watergang'!$E$9</f>
        <v>1.2</v>
      </c>
      <c r="G409" s="23">
        <f>'Invoerblad heterogene watergang'!$B$9</f>
        <v>1.2</v>
      </c>
      <c r="H409" s="23">
        <f>'Invoerblad heterogene watergang'!$C$9</f>
        <v>1</v>
      </c>
      <c r="I409" s="23">
        <f>IF(B409="","",IF(A409&lt;='Invoerblad heterogene watergang'!$H$9,'Invoerblad heterogene watergang'!$N$9,IF(A409&lt;='Invoerblad heterogene watergang'!$H$10,'Invoerblad heterogene watergang'!$N$10,IF(A409&lt;='Invoerblad heterogene watergang'!$H$11,'Invoerblad heterogene watergang'!$N$11,IF(A409&lt;='Invoerblad heterogene watergang'!$H$12,'Invoerblad heterogene watergang'!$N$12,IF(A409&lt;='Invoerblad heterogene watergang'!$H$13,'Invoerblad heterogene watergang'!$N$13,IF(A409&lt;='Invoerblad heterogene watergang'!$H$14,'Invoerblad heterogene watergang'!$N$14,IF(A409&lt;='Invoerblad heterogene watergang'!$H$15,'Invoerblad heterogene watergang'!$N$15,IF(A409&lt;='Invoerblad heterogene watergang'!$H$16,'Invoerblad heterogene watergang'!$N$16,IF(A409&lt;='Invoerblad heterogene watergang'!$H$17,'Invoerblad heterogene watergang'!$N$17,""))))))))))</f>
        <v>0</v>
      </c>
      <c r="J409" s="23" t="str">
        <f>IF(A409&lt;='Invoerblad heterogene watergang'!$H$9,'Invoerblad heterogene watergang'!$O$9,IF(A409&lt;='Invoerblad heterogene watergang'!$H$10,'Invoerblad heterogene watergang'!$O$10,IF(A409&lt;='Invoerblad heterogene watergang'!$H$11,'Invoerblad heterogene watergang'!$O$11,IF(A409&lt;='Invoerblad heterogene watergang'!$H$12,'Invoerblad heterogene watergang'!$O$12,IF(A409&lt;='Invoerblad heterogene watergang'!$H$13,'Invoerblad heterogene watergang'!$O$13,IF(A409&lt;='Invoerblad heterogene watergang'!$H$14,'Invoerblad heterogene watergang'!$O$14,IF(A409&lt;='Invoerblad heterogene watergang'!$H$15,'Invoerblad heterogene watergang'!$O$15,IF(A409&lt;='Invoerblad heterogene watergang'!$H$16,'Invoerblad heterogene watergang'!$O$16,IF(A409&lt;='Invoerblad heterogene watergang'!$H$17,'Invoerblad heterogene watergang'!$O$17,"")))))))))</f>
        <v>Nee</v>
      </c>
      <c r="K409" s="23">
        <f>(IF(A409&lt;='Invoerblad heterogene watergang'!$H$9,'Invoerblad heterogene watergang'!$L$9,IF(A409&lt;='Invoerblad heterogene watergang'!$H$10,'Invoerblad heterogene watergang'!$L$10,IF(A409&lt;='Invoerblad heterogene watergang'!$H$11,'Invoerblad heterogene watergang'!$L$11,IF(A409&lt;='Invoerblad heterogene watergang'!$H$12,'Invoerblad heterogene watergang'!$L$12,IF(A409&lt;='Invoerblad heterogene watergang'!$H$13,'Invoerblad heterogene watergang'!$L$13,IF(A409&lt;='Invoerblad heterogene watergang'!$H$14,'Invoerblad heterogene watergang'!$L$14,IF(A409&lt;='Invoerblad heterogene watergang'!$H$15,'Invoerblad heterogene watergang'!$L$15,IF(A409&lt;='Invoerblad heterogene watergang'!$H$16,'Invoerblad heterogene watergang'!$L$16,IF(A409&lt;='Invoerblad heterogene watergang'!$H$17,'Invoerblad heterogene watergang'!$L$17,""))))))))))</f>
        <v>50</v>
      </c>
      <c r="L409" s="23" t="str">
        <f>(IF(A409&lt;='Invoerblad heterogene watergang'!$H$9,'Invoerblad heterogene watergang'!$M$9,IF(A409&lt;='Invoerblad heterogene watergang'!$H$10,'Invoerblad heterogene watergang'!$M$10,IF(A409&lt;='Invoerblad heterogene watergang'!$H$11,'Invoerblad heterogene watergang'!$M$11,IF(A409&lt;='Invoerblad heterogene watergang'!$H$12,'Invoerblad heterogene watergang'!$M$12,IF(A409&lt;='Invoerblad heterogene watergang'!$H$13,'Invoerblad heterogene watergang'!$M$13,IF(A409&lt;='Invoerblad heterogene watergang'!$H$14,'Invoerblad heterogene watergang'!$M$14,IF(A409&lt;='Invoerblad heterogene watergang'!$H$15,'Invoerblad heterogene watergang'!$M$15,IF(A409&lt;='Invoerblad heterogene watergang'!$H$16,'Invoerblad heterogene watergang'!$M$16,IF(A409&lt;='Invoerblad heterogene watergang'!$H$17,'Invoerblad heterogene watergang'!$M$17,""))))))))))</f>
        <v>Begroeiing volgt bodemverloop</v>
      </c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67"/>
      <c r="AD409" s="23"/>
      <c r="AE409" s="23"/>
    </row>
    <row r="410" spans="1:31" s="103" customFormat="1" x14ac:dyDescent="0.35">
      <c r="A410" s="24">
        <f>IF(A409="","",IF((A409+1)&gt;MAX('Invoerblad heterogene watergang'!$H$9:$H$17),"",'Uitgebreide invoer'!A409+(MAX('Invoerblad heterogene watergang'!$H$9:$H$17)/1000)))</f>
        <v>284.19999999999783</v>
      </c>
      <c r="B410" s="23">
        <f>IF(A410&lt;='Invoerblad heterogene watergang'!$H$9,'Invoerblad heterogene watergang'!$J$9,IF(A410&lt;='Invoerblad heterogene watergang'!$H$10,'Invoerblad heterogene watergang'!$J$10,IF(A410&lt;='Invoerblad heterogene watergang'!$H$11,'Invoerblad heterogene watergang'!$J$11,IF(A410&lt;='Invoerblad heterogene watergang'!$H$12,'Invoerblad heterogene watergang'!$J$12,IF(A410&lt;='Invoerblad heterogene watergang'!$H$13,'Invoerblad heterogene watergang'!$J$13,IF(A410&lt;='Invoerblad heterogene watergang'!$H$14,'Invoerblad heterogene watergang'!$J$14,IF(A410&lt;='Invoerblad heterogene watergang'!$H$15,'Invoerblad heterogene watergang'!$J$15,IF(A410&lt;='Invoerblad heterogene watergang'!$H$16,'Invoerblad heterogene watergang'!$J$16,IF(A410&lt;='Invoerblad heterogene watergang'!$H$17,'Invoerblad heterogene watergang'!$J$17,"")))))))))</f>
        <v>0.2</v>
      </c>
      <c r="C410" s="23" t="str">
        <f>IF(A410&lt;='Invoerblad heterogene watergang'!$H$9,'Invoerblad heterogene watergang'!$K$9,IF(A410&lt;='Invoerblad heterogene watergang'!$H$10,'Invoerblad heterogene watergang'!$K$10,IF(A410&lt;='Invoerblad heterogene watergang'!$H$11,'Invoerblad heterogene watergang'!$K$11,IF(A410&lt;='Invoerblad heterogene watergang'!$H$12,'Invoerblad heterogene watergang'!$K$12,IF(A410&lt;='Invoerblad heterogene watergang'!$H$13,'Invoerblad heterogene watergang'!$K$13,IF(A410&lt;='Invoerblad heterogene watergang'!$H$14,'Invoerblad heterogene watergang'!$K$14,IF(A410&lt;='Invoerblad heterogene watergang'!$H$15,'Invoerblad heterogene watergang'!$K$15,IF(A410&lt;='Invoerblad heterogene watergang'!$H$16,'Invoerblad heterogene watergang'!$K$16,IF(A410&lt;='Invoerblad heterogene watergang'!$H$17,'Invoerblad heterogene watergang'!$K$17,"")))))))))</f>
        <v>100 - Riet</v>
      </c>
      <c r="D410" s="23">
        <f t="shared" si="6"/>
        <v>100</v>
      </c>
      <c r="E410" s="23">
        <f>'Invoerblad heterogene watergang'!$F$9</f>
        <v>1.5</v>
      </c>
      <c r="F410" s="23">
        <f>'Invoerblad heterogene watergang'!$E$9</f>
        <v>1.2</v>
      </c>
      <c r="G410" s="23">
        <f>'Invoerblad heterogene watergang'!$B$9</f>
        <v>1.2</v>
      </c>
      <c r="H410" s="23">
        <f>'Invoerblad heterogene watergang'!$C$9</f>
        <v>1</v>
      </c>
      <c r="I410" s="23">
        <f>IF(B410="","",IF(A410&lt;='Invoerblad heterogene watergang'!$H$9,'Invoerblad heterogene watergang'!$N$9,IF(A410&lt;='Invoerblad heterogene watergang'!$H$10,'Invoerblad heterogene watergang'!$N$10,IF(A410&lt;='Invoerblad heterogene watergang'!$H$11,'Invoerblad heterogene watergang'!$N$11,IF(A410&lt;='Invoerblad heterogene watergang'!$H$12,'Invoerblad heterogene watergang'!$N$12,IF(A410&lt;='Invoerblad heterogene watergang'!$H$13,'Invoerblad heterogene watergang'!$N$13,IF(A410&lt;='Invoerblad heterogene watergang'!$H$14,'Invoerblad heterogene watergang'!$N$14,IF(A410&lt;='Invoerblad heterogene watergang'!$H$15,'Invoerblad heterogene watergang'!$N$15,IF(A410&lt;='Invoerblad heterogene watergang'!$H$16,'Invoerblad heterogene watergang'!$N$16,IF(A410&lt;='Invoerblad heterogene watergang'!$H$17,'Invoerblad heterogene watergang'!$N$17,""))))))))))</f>
        <v>0</v>
      </c>
      <c r="J410" s="23" t="str">
        <f>IF(A410&lt;='Invoerblad heterogene watergang'!$H$9,'Invoerblad heterogene watergang'!$O$9,IF(A410&lt;='Invoerblad heterogene watergang'!$H$10,'Invoerblad heterogene watergang'!$O$10,IF(A410&lt;='Invoerblad heterogene watergang'!$H$11,'Invoerblad heterogene watergang'!$O$11,IF(A410&lt;='Invoerblad heterogene watergang'!$H$12,'Invoerblad heterogene watergang'!$O$12,IF(A410&lt;='Invoerblad heterogene watergang'!$H$13,'Invoerblad heterogene watergang'!$O$13,IF(A410&lt;='Invoerblad heterogene watergang'!$H$14,'Invoerblad heterogene watergang'!$O$14,IF(A410&lt;='Invoerblad heterogene watergang'!$H$15,'Invoerblad heterogene watergang'!$O$15,IF(A410&lt;='Invoerblad heterogene watergang'!$H$16,'Invoerblad heterogene watergang'!$O$16,IF(A410&lt;='Invoerblad heterogene watergang'!$H$17,'Invoerblad heterogene watergang'!$O$17,"")))))))))</f>
        <v>Nee</v>
      </c>
      <c r="K410" s="23">
        <f>(IF(A410&lt;='Invoerblad heterogene watergang'!$H$9,'Invoerblad heterogene watergang'!$L$9,IF(A410&lt;='Invoerblad heterogene watergang'!$H$10,'Invoerblad heterogene watergang'!$L$10,IF(A410&lt;='Invoerblad heterogene watergang'!$H$11,'Invoerblad heterogene watergang'!$L$11,IF(A410&lt;='Invoerblad heterogene watergang'!$H$12,'Invoerblad heterogene watergang'!$L$12,IF(A410&lt;='Invoerblad heterogene watergang'!$H$13,'Invoerblad heterogene watergang'!$L$13,IF(A410&lt;='Invoerblad heterogene watergang'!$H$14,'Invoerblad heterogene watergang'!$L$14,IF(A410&lt;='Invoerblad heterogene watergang'!$H$15,'Invoerblad heterogene watergang'!$L$15,IF(A410&lt;='Invoerblad heterogene watergang'!$H$16,'Invoerblad heterogene watergang'!$L$16,IF(A410&lt;='Invoerblad heterogene watergang'!$H$17,'Invoerblad heterogene watergang'!$L$17,""))))))))))</f>
        <v>50</v>
      </c>
      <c r="L410" s="23" t="str">
        <f>(IF(A410&lt;='Invoerblad heterogene watergang'!$H$9,'Invoerblad heterogene watergang'!$M$9,IF(A410&lt;='Invoerblad heterogene watergang'!$H$10,'Invoerblad heterogene watergang'!$M$10,IF(A410&lt;='Invoerblad heterogene watergang'!$H$11,'Invoerblad heterogene watergang'!$M$11,IF(A410&lt;='Invoerblad heterogene watergang'!$H$12,'Invoerblad heterogene watergang'!$M$12,IF(A410&lt;='Invoerblad heterogene watergang'!$H$13,'Invoerblad heterogene watergang'!$M$13,IF(A410&lt;='Invoerblad heterogene watergang'!$H$14,'Invoerblad heterogene watergang'!$M$14,IF(A410&lt;='Invoerblad heterogene watergang'!$H$15,'Invoerblad heterogene watergang'!$M$15,IF(A410&lt;='Invoerblad heterogene watergang'!$H$16,'Invoerblad heterogene watergang'!$M$16,IF(A410&lt;='Invoerblad heterogene watergang'!$H$17,'Invoerblad heterogene watergang'!$M$17,""))))))))))</f>
        <v>Begroeiing volgt bodemverloop</v>
      </c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67"/>
      <c r="AD410" s="23"/>
      <c r="AE410" s="23"/>
    </row>
    <row r="411" spans="1:31" s="103" customFormat="1" x14ac:dyDescent="0.35">
      <c r="A411" s="24">
        <f>IF(A410="","",IF((A410+1)&gt;MAX('Invoerblad heterogene watergang'!$H$9:$H$17),"",'Uitgebreide invoer'!A410+(MAX('Invoerblad heterogene watergang'!$H$9:$H$17)/1000)))</f>
        <v>284.89999999999782</v>
      </c>
      <c r="B411" s="23">
        <f>IF(A411&lt;='Invoerblad heterogene watergang'!$H$9,'Invoerblad heterogene watergang'!$J$9,IF(A411&lt;='Invoerblad heterogene watergang'!$H$10,'Invoerblad heterogene watergang'!$J$10,IF(A411&lt;='Invoerblad heterogene watergang'!$H$11,'Invoerblad heterogene watergang'!$J$11,IF(A411&lt;='Invoerblad heterogene watergang'!$H$12,'Invoerblad heterogene watergang'!$J$12,IF(A411&lt;='Invoerblad heterogene watergang'!$H$13,'Invoerblad heterogene watergang'!$J$13,IF(A411&lt;='Invoerblad heterogene watergang'!$H$14,'Invoerblad heterogene watergang'!$J$14,IF(A411&lt;='Invoerblad heterogene watergang'!$H$15,'Invoerblad heterogene watergang'!$J$15,IF(A411&lt;='Invoerblad heterogene watergang'!$H$16,'Invoerblad heterogene watergang'!$J$16,IF(A411&lt;='Invoerblad heterogene watergang'!$H$17,'Invoerblad heterogene watergang'!$J$17,"")))))))))</f>
        <v>0.2</v>
      </c>
      <c r="C411" s="23" t="str">
        <f>IF(A411&lt;='Invoerblad heterogene watergang'!$H$9,'Invoerblad heterogene watergang'!$K$9,IF(A411&lt;='Invoerblad heterogene watergang'!$H$10,'Invoerblad heterogene watergang'!$K$10,IF(A411&lt;='Invoerblad heterogene watergang'!$H$11,'Invoerblad heterogene watergang'!$K$11,IF(A411&lt;='Invoerblad heterogene watergang'!$H$12,'Invoerblad heterogene watergang'!$K$12,IF(A411&lt;='Invoerblad heterogene watergang'!$H$13,'Invoerblad heterogene watergang'!$K$13,IF(A411&lt;='Invoerblad heterogene watergang'!$H$14,'Invoerblad heterogene watergang'!$K$14,IF(A411&lt;='Invoerblad heterogene watergang'!$H$15,'Invoerblad heterogene watergang'!$K$15,IF(A411&lt;='Invoerblad heterogene watergang'!$H$16,'Invoerblad heterogene watergang'!$K$16,IF(A411&lt;='Invoerblad heterogene watergang'!$H$17,'Invoerblad heterogene watergang'!$K$17,"")))))))))</f>
        <v>100 - Riet</v>
      </c>
      <c r="D411" s="23">
        <f t="shared" si="6"/>
        <v>100</v>
      </c>
      <c r="E411" s="23">
        <f>'Invoerblad heterogene watergang'!$F$9</f>
        <v>1.5</v>
      </c>
      <c r="F411" s="23">
        <f>'Invoerblad heterogene watergang'!$E$9</f>
        <v>1.2</v>
      </c>
      <c r="G411" s="23">
        <f>'Invoerblad heterogene watergang'!$B$9</f>
        <v>1.2</v>
      </c>
      <c r="H411" s="23">
        <f>'Invoerblad heterogene watergang'!$C$9</f>
        <v>1</v>
      </c>
      <c r="I411" s="23">
        <f>IF(B411="","",IF(A411&lt;='Invoerblad heterogene watergang'!$H$9,'Invoerblad heterogene watergang'!$N$9,IF(A411&lt;='Invoerblad heterogene watergang'!$H$10,'Invoerblad heterogene watergang'!$N$10,IF(A411&lt;='Invoerblad heterogene watergang'!$H$11,'Invoerblad heterogene watergang'!$N$11,IF(A411&lt;='Invoerblad heterogene watergang'!$H$12,'Invoerblad heterogene watergang'!$N$12,IF(A411&lt;='Invoerblad heterogene watergang'!$H$13,'Invoerblad heterogene watergang'!$N$13,IF(A411&lt;='Invoerblad heterogene watergang'!$H$14,'Invoerblad heterogene watergang'!$N$14,IF(A411&lt;='Invoerblad heterogene watergang'!$H$15,'Invoerblad heterogene watergang'!$N$15,IF(A411&lt;='Invoerblad heterogene watergang'!$H$16,'Invoerblad heterogene watergang'!$N$16,IF(A411&lt;='Invoerblad heterogene watergang'!$H$17,'Invoerblad heterogene watergang'!$N$17,""))))))))))</f>
        <v>0</v>
      </c>
      <c r="J411" s="23" t="str">
        <f>IF(A411&lt;='Invoerblad heterogene watergang'!$H$9,'Invoerblad heterogene watergang'!$O$9,IF(A411&lt;='Invoerblad heterogene watergang'!$H$10,'Invoerblad heterogene watergang'!$O$10,IF(A411&lt;='Invoerblad heterogene watergang'!$H$11,'Invoerblad heterogene watergang'!$O$11,IF(A411&lt;='Invoerblad heterogene watergang'!$H$12,'Invoerblad heterogene watergang'!$O$12,IF(A411&lt;='Invoerblad heterogene watergang'!$H$13,'Invoerblad heterogene watergang'!$O$13,IF(A411&lt;='Invoerblad heterogene watergang'!$H$14,'Invoerblad heterogene watergang'!$O$14,IF(A411&lt;='Invoerblad heterogene watergang'!$H$15,'Invoerblad heterogene watergang'!$O$15,IF(A411&lt;='Invoerblad heterogene watergang'!$H$16,'Invoerblad heterogene watergang'!$O$16,IF(A411&lt;='Invoerblad heterogene watergang'!$H$17,'Invoerblad heterogene watergang'!$O$17,"")))))))))</f>
        <v>Nee</v>
      </c>
      <c r="K411" s="23">
        <f>(IF(A411&lt;='Invoerblad heterogene watergang'!$H$9,'Invoerblad heterogene watergang'!$L$9,IF(A411&lt;='Invoerblad heterogene watergang'!$H$10,'Invoerblad heterogene watergang'!$L$10,IF(A411&lt;='Invoerblad heterogene watergang'!$H$11,'Invoerblad heterogene watergang'!$L$11,IF(A411&lt;='Invoerblad heterogene watergang'!$H$12,'Invoerblad heterogene watergang'!$L$12,IF(A411&lt;='Invoerblad heterogene watergang'!$H$13,'Invoerblad heterogene watergang'!$L$13,IF(A411&lt;='Invoerblad heterogene watergang'!$H$14,'Invoerblad heterogene watergang'!$L$14,IF(A411&lt;='Invoerblad heterogene watergang'!$H$15,'Invoerblad heterogene watergang'!$L$15,IF(A411&lt;='Invoerblad heterogene watergang'!$H$16,'Invoerblad heterogene watergang'!$L$16,IF(A411&lt;='Invoerblad heterogene watergang'!$H$17,'Invoerblad heterogene watergang'!$L$17,""))))))))))</f>
        <v>50</v>
      </c>
      <c r="L411" s="23" t="str">
        <f>(IF(A411&lt;='Invoerblad heterogene watergang'!$H$9,'Invoerblad heterogene watergang'!$M$9,IF(A411&lt;='Invoerblad heterogene watergang'!$H$10,'Invoerblad heterogene watergang'!$M$10,IF(A411&lt;='Invoerblad heterogene watergang'!$H$11,'Invoerblad heterogene watergang'!$M$11,IF(A411&lt;='Invoerblad heterogene watergang'!$H$12,'Invoerblad heterogene watergang'!$M$12,IF(A411&lt;='Invoerblad heterogene watergang'!$H$13,'Invoerblad heterogene watergang'!$M$13,IF(A411&lt;='Invoerblad heterogene watergang'!$H$14,'Invoerblad heterogene watergang'!$M$14,IF(A411&lt;='Invoerblad heterogene watergang'!$H$15,'Invoerblad heterogene watergang'!$M$15,IF(A411&lt;='Invoerblad heterogene watergang'!$H$16,'Invoerblad heterogene watergang'!$M$16,IF(A411&lt;='Invoerblad heterogene watergang'!$H$17,'Invoerblad heterogene watergang'!$M$17,""))))))))))</f>
        <v>Begroeiing volgt bodemverloop</v>
      </c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67"/>
      <c r="AD411" s="23"/>
      <c r="AE411" s="23"/>
    </row>
    <row r="412" spans="1:31" s="103" customFormat="1" x14ac:dyDescent="0.35">
      <c r="A412" s="24">
        <f>IF(A411="","",IF((A411+1)&gt;MAX('Invoerblad heterogene watergang'!$H$9:$H$17),"",'Uitgebreide invoer'!A411+(MAX('Invoerblad heterogene watergang'!$H$9:$H$17)/1000)))</f>
        <v>285.59999999999781</v>
      </c>
      <c r="B412" s="23">
        <f>IF(A412&lt;='Invoerblad heterogene watergang'!$H$9,'Invoerblad heterogene watergang'!$J$9,IF(A412&lt;='Invoerblad heterogene watergang'!$H$10,'Invoerblad heterogene watergang'!$J$10,IF(A412&lt;='Invoerblad heterogene watergang'!$H$11,'Invoerblad heterogene watergang'!$J$11,IF(A412&lt;='Invoerblad heterogene watergang'!$H$12,'Invoerblad heterogene watergang'!$J$12,IF(A412&lt;='Invoerblad heterogene watergang'!$H$13,'Invoerblad heterogene watergang'!$J$13,IF(A412&lt;='Invoerblad heterogene watergang'!$H$14,'Invoerblad heterogene watergang'!$J$14,IF(A412&lt;='Invoerblad heterogene watergang'!$H$15,'Invoerblad heterogene watergang'!$J$15,IF(A412&lt;='Invoerblad heterogene watergang'!$H$16,'Invoerblad heterogene watergang'!$J$16,IF(A412&lt;='Invoerblad heterogene watergang'!$H$17,'Invoerblad heterogene watergang'!$J$17,"")))))))))</f>
        <v>0.2</v>
      </c>
      <c r="C412" s="23" t="str">
        <f>IF(A412&lt;='Invoerblad heterogene watergang'!$H$9,'Invoerblad heterogene watergang'!$K$9,IF(A412&lt;='Invoerblad heterogene watergang'!$H$10,'Invoerblad heterogene watergang'!$K$10,IF(A412&lt;='Invoerblad heterogene watergang'!$H$11,'Invoerblad heterogene watergang'!$K$11,IF(A412&lt;='Invoerblad heterogene watergang'!$H$12,'Invoerblad heterogene watergang'!$K$12,IF(A412&lt;='Invoerblad heterogene watergang'!$H$13,'Invoerblad heterogene watergang'!$K$13,IF(A412&lt;='Invoerblad heterogene watergang'!$H$14,'Invoerblad heterogene watergang'!$K$14,IF(A412&lt;='Invoerblad heterogene watergang'!$H$15,'Invoerblad heterogene watergang'!$K$15,IF(A412&lt;='Invoerblad heterogene watergang'!$H$16,'Invoerblad heterogene watergang'!$K$16,IF(A412&lt;='Invoerblad heterogene watergang'!$H$17,'Invoerblad heterogene watergang'!$K$17,"")))))))))</f>
        <v>100 - Riet</v>
      </c>
      <c r="D412" s="23">
        <f t="shared" si="6"/>
        <v>100</v>
      </c>
      <c r="E412" s="23">
        <f>'Invoerblad heterogene watergang'!$F$9</f>
        <v>1.5</v>
      </c>
      <c r="F412" s="23">
        <f>'Invoerblad heterogene watergang'!$E$9</f>
        <v>1.2</v>
      </c>
      <c r="G412" s="23">
        <f>'Invoerblad heterogene watergang'!$B$9</f>
        <v>1.2</v>
      </c>
      <c r="H412" s="23">
        <f>'Invoerblad heterogene watergang'!$C$9</f>
        <v>1</v>
      </c>
      <c r="I412" s="23">
        <f>IF(B412="","",IF(A412&lt;='Invoerblad heterogene watergang'!$H$9,'Invoerblad heterogene watergang'!$N$9,IF(A412&lt;='Invoerblad heterogene watergang'!$H$10,'Invoerblad heterogene watergang'!$N$10,IF(A412&lt;='Invoerblad heterogene watergang'!$H$11,'Invoerblad heterogene watergang'!$N$11,IF(A412&lt;='Invoerblad heterogene watergang'!$H$12,'Invoerblad heterogene watergang'!$N$12,IF(A412&lt;='Invoerblad heterogene watergang'!$H$13,'Invoerblad heterogene watergang'!$N$13,IF(A412&lt;='Invoerblad heterogene watergang'!$H$14,'Invoerblad heterogene watergang'!$N$14,IF(A412&lt;='Invoerblad heterogene watergang'!$H$15,'Invoerblad heterogene watergang'!$N$15,IF(A412&lt;='Invoerblad heterogene watergang'!$H$16,'Invoerblad heterogene watergang'!$N$16,IF(A412&lt;='Invoerblad heterogene watergang'!$H$17,'Invoerblad heterogene watergang'!$N$17,""))))))))))</f>
        <v>0</v>
      </c>
      <c r="J412" s="23" t="str">
        <f>IF(A412&lt;='Invoerblad heterogene watergang'!$H$9,'Invoerblad heterogene watergang'!$O$9,IF(A412&lt;='Invoerblad heterogene watergang'!$H$10,'Invoerblad heterogene watergang'!$O$10,IF(A412&lt;='Invoerblad heterogene watergang'!$H$11,'Invoerblad heterogene watergang'!$O$11,IF(A412&lt;='Invoerblad heterogene watergang'!$H$12,'Invoerblad heterogene watergang'!$O$12,IF(A412&lt;='Invoerblad heterogene watergang'!$H$13,'Invoerblad heterogene watergang'!$O$13,IF(A412&lt;='Invoerblad heterogene watergang'!$H$14,'Invoerblad heterogene watergang'!$O$14,IF(A412&lt;='Invoerblad heterogene watergang'!$H$15,'Invoerblad heterogene watergang'!$O$15,IF(A412&lt;='Invoerblad heterogene watergang'!$H$16,'Invoerblad heterogene watergang'!$O$16,IF(A412&lt;='Invoerblad heterogene watergang'!$H$17,'Invoerblad heterogene watergang'!$O$17,"")))))))))</f>
        <v>Nee</v>
      </c>
      <c r="K412" s="23">
        <f>(IF(A412&lt;='Invoerblad heterogene watergang'!$H$9,'Invoerblad heterogene watergang'!$L$9,IF(A412&lt;='Invoerblad heterogene watergang'!$H$10,'Invoerblad heterogene watergang'!$L$10,IF(A412&lt;='Invoerblad heterogene watergang'!$H$11,'Invoerblad heterogene watergang'!$L$11,IF(A412&lt;='Invoerblad heterogene watergang'!$H$12,'Invoerblad heterogene watergang'!$L$12,IF(A412&lt;='Invoerblad heterogene watergang'!$H$13,'Invoerblad heterogene watergang'!$L$13,IF(A412&lt;='Invoerblad heterogene watergang'!$H$14,'Invoerblad heterogene watergang'!$L$14,IF(A412&lt;='Invoerblad heterogene watergang'!$H$15,'Invoerblad heterogene watergang'!$L$15,IF(A412&lt;='Invoerblad heterogene watergang'!$H$16,'Invoerblad heterogene watergang'!$L$16,IF(A412&lt;='Invoerblad heterogene watergang'!$H$17,'Invoerblad heterogene watergang'!$L$17,""))))))))))</f>
        <v>50</v>
      </c>
      <c r="L412" s="23" t="str">
        <f>(IF(A412&lt;='Invoerblad heterogene watergang'!$H$9,'Invoerblad heterogene watergang'!$M$9,IF(A412&lt;='Invoerblad heterogene watergang'!$H$10,'Invoerblad heterogene watergang'!$M$10,IF(A412&lt;='Invoerblad heterogene watergang'!$H$11,'Invoerblad heterogene watergang'!$M$11,IF(A412&lt;='Invoerblad heterogene watergang'!$H$12,'Invoerblad heterogene watergang'!$M$12,IF(A412&lt;='Invoerblad heterogene watergang'!$H$13,'Invoerblad heterogene watergang'!$M$13,IF(A412&lt;='Invoerblad heterogene watergang'!$H$14,'Invoerblad heterogene watergang'!$M$14,IF(A412&lt;='Invoerblad heterogene watergang'!$H$15,'Invoerblad heterogene watergang'!$M$15,IF(A412&lt;='Invoerblad heterogene watergang'!$H$16,'Invoerblad heterogene watergang'!$M$16,IF(A412&lt;='Invoerblad heterogene watergang'!$H$17,'Invoerblad heterogene watergang'!$M$17,""))))))))))</f>
        <v>Begroeiing volgt bodemverloop</v>
      </c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67"/>
      <c r="AD412" s="23"/>
      <c r="AE412" s="23"/>
    </row>
    <row r="413" spans="1:31" s="103" customFormat="1" x14ac:dyDescent="0.35">
      <c r="A413" s="24">
        <f>IF(A412="","",IF((A412+1)&gt;MAX('Invoerblad heterogene watergang'!$H$9:$H$17),"",'Uitgebreide invoer'!A412+(MAX('Invoerblad heterogene watergang'!$H$9:$H$17)/1000)))</f>
        <v>286.29999999999779</v>
      </c>
      <c r="B413" s="23">
        <f>IF(A413&lt;='Invoerblad heterogene watergang'!$H$9,'Invoerblad heterogene watergang'!$J$9,IF(A413&lt;='Invoerblad heterogene watergang'!$H$10,'Invoerblad heterogene watergang'!$J$10,IF(A413&lt;='Invoerblad heterogene watergang'!$H$11,'Invoerblad heterogene watergang'!$J$11,IF(A413&lt;='Invoerblad heterogene watergang'!$H$12,'Invoerblad heterogene watergang'!$J$12,IF(A413&lt;='Invoerblad heterogene watergang'!$H$13,'Invoerblad heterogene watergang'!$J$13,IF(A413&lt;='Invoerblad heterogene watergang'!$H$14,'Invoerblad heterogene watergang'!$J$14,IF(A413&lt;='Invoerblad heterogene watergang'!$H$15,'Invoerblad heterogene watergang'!$J$15,IF(A413&lt;='Invoerblad heterogene watergang'!$H$16,'Invoerblad heterogene watergang'!$J$16,IF(A413&lt;='Invoerblad heterogene watergang'!$H$17,'Invoerblad heterogene watergang'!$J$17,"")))))))))</f>
        <v>0.2</v>
      </c>
      <c r="C413" s="23" t="str">
        <f>IF(A413&lt;='Invoerblad heterogene watergang'!$H$9,'Invoerblad heterogene watergang'!$K$9,IF(A413&lt;='Invoerblad heterogene watergang'!$H$10,'Invoerblad heterogene watergang'!$K$10,IF(A413&lt;='Invoerblad heterogene watergang'!$H$11,'Invoerblad heterogene watergang'!$K$11,IF(A413&lt;='Invoerblad heterogene watergang'!$H$12,'Invoerblad heterogene watergang'!$K$12,IF(A413&lt;='Invoerblad heterogene watergang'!$H$13,'Invoerblad heterogene watergang'!$K$13,IF(A413&lt;='Invoerblad heterogene watergang'!$H$14,'Invoerblad heterogene watergang'!$K$14,IF(A413&lt;='Invoerblad heterogene watergang'!$H$15,'Invoerblad heterogene watergang'!$K$15,IF(A413&lt;='Invoerblad heterogene watergang'!$H$16,'Invoerblad heterogene watergang'!$K$16,IF(A413&lt;='Invoerblad heterogene watergang'!$H$17,'Invoerblad heterogene watergang'!$K$17,"")))))))))</f>
        <v>100 - Riet</v>
      </c>
      <c r="D413" s="23">
        <f t="shared" si="6"/>
        <v>100</v>
      </c>
      <c r="E413" s="23">
        <f>'Invoerblad heterogene watergang'!$F$9</f>
        <v>1.5</v>
      </c>
      <c r="F413" s="23">
        <f>'Invoerblad heterogene watergang'!$E$9</f>
        <v>1.2</v>
      </c>
      <c r="G413" s="23">
        <f>'Invoerblad heterogene watergang'!$B$9</f>
        <v>1.2</v>
      </c>
      <c r="H413" s="23">
        <f>'Invoerblad heterogene watergang'!$C$9</f>
        <v>1</v>
      </c>
      <c r="I413" s="23">
        <f>IF(B413="","",IF(A413&lt;='Invoerblad heterogene watergang'!$H$9,'Invoerblad heterogene watergang'!$N$9,IF(A413&lt;='Invoerblad heterogene watergang'!$H$10,'Invoerblad heterogene watergang'!$N$10,IF(A413&lt;='Invoerblad heterogene watergang'!$H$11,'Invoerblad heterogene watergang'!$N$11,IF(A413&lt;='Invoerblad heterogene watergang'!$H$12,'Invoerblad heterogene watergang'!$N$12,IF(A413&lt;='Invoerblad heterogene watergang'!$H$13,'Invoerblad heterogene watergang'!$N$13,IF(A413&lt;='Invoerblad heterogene watergang'!$H$14,'Invoerblad heterogene watergang'!$N$14,IF(A413&lt;='Invoerblad heterogene watergang'!$H$15,'Invoerblad heterogene watergang'!$N$15,IF(A413&lt;='Invoerblad heterogene watergang'!$H$16,'Invoerblad heterogene watergang'!$N$16,IF(A413&lt;='Invoerblad heterogene watergang'!$H$17,'Invoerblad heterogene watergang'!$N$17,""))))))))))</f>
        <v>0</v>
      </c>
      <c r="J413" s="23" t="str">
        <f>IF(A413&lt;='Invoerblad heterogene watergang'!$H$9,'Invoerblad heterogene watergang'!$O$9,IF(A413&lt;='Invoerblad heterogene watergang'!$H$10,'Invoerblad heterogene watergang'!$O$10,IF(A413&lt;='Invoerblad heterogene watergang'!$H$11,'Invoerblad heterogene watergang'!$O$11,IF(A413&lt;='Invoerblad heterogene watergang'!$H$12,'Invoerblad heterogene watergang'!$O$12,IF(A413&lt;='Invoerblad heterogene watergang'!$H$13,'Invoerblad heterogene watergang'!$O$13,IF(A413&lt;='Invoerblad heterogene watergang'!$H$14,'Invoerblad heterogene watergang'!$O$14,IF(A413&lt;='Invoerblad heterogene watergang'!$H$15,'Invoerblad heterogene watergang'!$O$15,IF(A413&lt;='Invoerblad heterogene watergang'!$H$16,'Invoerblad heterogene watergang'!$O$16,IF(A413&lt;='Invoerblad heterogene watergang'!$H$17,'Invoerblad heterogene watergang'!$O$17,"")))))))))</f>
        <v>Nee</v>
      </c>
      <c r="K413" s="23">
        <f>(IF(A413&lt;='Invoerblad heterogene watergang'!$H$9,'Invoerblad heterogene watergang'!$L$9,IF(A413&lt;='Invoerblad heterogene watergang'!$H$10,'Invoerblad heterogene watergang'!$L$10,IF(A413&lt;='Invoerblad heterogene watergang'!$H$11,'Invoerblad heterogene watergang'!$L$11,IF(A413&lt;='Invoerblad heterogene watergang'!$H$12,'Invoerblad heterogene watergang'!$L$12,IF(A413&lt;='Invoerblad heterogene watergang'!$H$13,'Invoerblad heterogene watergang'!$L$13,IF(A413&lt;='Invoerblad heterogene watergang'!$H$14,'Invoerblad heterogene watergang'!$L$14,IF(A413&lt;='Invoerblad heterogene watergang'!$H$15,'Invoerblad heterogene watergang'!$L$15,IF(A413&lt;='Invoerblad heterogene watergang'!$H$16,'Invoerblad heterogene watergang'!$L$16,IF(A413&lt;='Invoerblad heterogene watergang'!$H$17,'Invoerblad heterogene watergang'!$L$17,""))))))))))</f>
        <v>50</v>
      </c>
      <c r="L413" s="23" t="str">
        <f>(IF(A413&lt;='Invoerblad heterogene watergang'!$H$9,'Invoerblad heterogene watergang'!$M$9,IF(A413&lt;='Invoerblad heterogene watergang'!$H$10,'Invoerblad heterogene watergang'!$M$10,IF(A413&lt;='Invoerblad heterogene watergang'!$H$11,'Invoerblad heterogene watergang'!$M$11,IF(A413&lt;='Invoerblad heterogene watergang'!$H$12,'Invoerblad heterogene watergang'!$M$12,IF(A413&lt;='Invoerblad heterogene watergang'!$H$13,'Invoerblad heterogene watergang'!$M$13,IF(A413&lt;='Invoerblad heterogene watergang'!$H$14,'Invoerblad heterogene watergang'!$M$14,IF(A413&lt;='Invoerblad heterogene watergang'!$H$15,'Invoerblad heterogene watergang'!$M$15,IF(A413&lt;='Invoerblad heterogene watergang'!$H$16,'Invoerblad heterogene watergang'!$M$16,IF(A413&lt;='Invoerblad heterogene watergang'!$H$17,'Invoerblad heterogene watergang'!$M$17,""))))))))))</f>
        <v>Begroeiing volgt bodemverloop</v>
      </c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67"/>
      <c r="AD413" s="23"/>
      <c r="AE413" s="23"/>
    </row>
    <row r="414" spans="1:31" s="103" customFormat="1" x14ac:dyDescent="0.35">
      <c r="A414" s="24">
        <f>IF(A413="","",IF((A413+1)&gt;MAX('Invoerblad heterogene watergang'!$H$9:$H$17),"",'Uitgebreide invoer'!A413+(MAX('Invoerblad heterogene watergang'!$H$9:$H$17)/1000)))</f>
        <v>286.99999999999778</v>
      </c>
      <c r="B414" s="23">
        <f>IF(A414&lt;='Invoerblad heterogene watergang'!$H$9,'Invoerblad heterogene watergang'!$J$9,IF(A414&lt;='Invoerblad heterogene watergang'!$H$10,'Invoerblad heterogene watergang'!$J$10,IF(A414&lt;='Invoerblad heterogene watergang'!$H$11,'Invoerblad heterogene watergang'!$J$11,IF(A414&lt;='Invoerblad heterogene watergang'!$H$12,'Invoerblad heterogene watergang'!$J$12,IF(A414&lt;='Invoerblad heterogene watergang'!$H$13,'Invoerblad heterogene watergang'!$J$13,IF(A414&lt;='Invoerblad heterogene watergang'!$H$14,'Invoerblad heterogene watergang'!$J$14,IF(A414&lt;='Invoerblad heterogene watergang'!$H$15,'Invoerblad heterogene watergang'!$J$15,IF(A414&lt;='Invoerblad heterogene watergang'!$H$16,'Invoerblad heterogene watergang'!$J$16,IF(A414&lt;='Invoerblad heterogene watergang'!$H$17,'Invoerblad heterogene watergang'!$J$17,"")))))))))</f>
        <v>0.2</v>
      </c>
      <c r="C414" s="23" t="str">
        <f>IF(A414&lt;='Invoerblad heterogene watergang'!$H$9,'Invoerblad heterogene watergang'!$K$9,IF(A414&lt;='Invoerblad heterogene watergang'!$H$10,'Invoerblad heterogene watergang'!$K$10,IF(A414&lt;='Invoerblad heterogene watergang'!$H$11,'Invoerblad heterogene watergang'!$K$11,IF(A414&lt;='Invoerblad heterogene watergang'!$H$12,'Invoerblad heterogene watergang'!$K$12,IF(A414&lt;='Invoerblad heterogene watergang'!$H$13,'Invoerblad heterogene watergang'!$K$13,IF(A414&lt;='Invoerblad heterogene watergang'!$H$14,'Invoerblad heterogene watergang'!$K$14,IF(A414&lt;='Invoerblad heterogene watergang'!$H$15,'Invoerblad heterogene watergang'!$K$15,IF(A414&lt;='Invoerblad heterogene watergang'!$H$16,'Invoerblad heterogene watergang'!$K$16,IF(A414&lt;='Invoerblad heterogene watergang'!$H$17,'Invoerblad heterogene watergang'!$K$17,"")))))))))</f>
        <v>100 - Riet</v>
      </c>
      <c r="D414" s="23">
        <f t="shared" si="6"/>
        <v>100</v>
      </c>
      <c r="E414" s="23">
        <f>'Invoerblad heterogene watergang'!$F$9</f>
        <v>1.5</v>
      </c>
      <c r="F414" s="23">
        <f>'Invoerblad heterogene watergang'!$E$9</f>
        <v>1.2</v>
      </c>
      <c r="G414" s="23">
        <f>'Invoerblad heterogene watergang'!$B$9</f>
        <v>1.2</v>
      </c>
      <c r="H414" s="23">
        <f>'Invoerblad heterogene watergang'!$C$9</f>
        <v>1</v>
      </c>
      <c r="I414" s="23">
        <f>IF(B414="","",IF(A414&lt;='Invoerblad heterogene watergang'!$H$9,'Invoerblad heterogene watergang'!$N$9,IF(A414&lt;='Invoerblad heterogene watergang'!$H$10,'Invoerblad heterogene watergang'!$N$10,IF(A414&lt;='Invoerblad heterogene watergang'!$H$11,'Invoerblad heterogene watergang'!$N$11,IF(A414&lt;='Invoerblad heterogene watergang'!$H$12,'Invoerblad heterogene watergang'!$N$12,IF(A414&lt;='Invoerblad heterogene watergang'!$H$13,'Invoerblad heterogene watergang'!$N$13,IF(A414&lt;='Invoerblad heterogene watergang'!$H$14,'Invoerblad heterogene watergang'!$N$14,IF(A414&lt;='Invoerblad heterogene watergang'!$H$15,'Invoerblad heterogene watergang'!$N$15,IF(A414&lt;='Invoerblad heterogene watergang'!$H$16,'Invoerblad heterogene watergang'!$N$16,IF(A414&lt;='Invoerblad heterogene watergang'!$H$17,'Invoerblad heterogene watergang'!$N$17,""))))))))))</f>
        <v>0</v>
      </c>
      <c r="J414" s="23" t="str">
        <f>IF(A414&lt;='Invoerblad heterogene watergang'!$H$9,'Invoerblad heterogene watergang'!$O$9,IF(A414&lt;='Invoerblad heterogene watergang'!$H$10,'Invoerblad heterogene watergang'!$O$10,IF(A414&lt;='Invoerblad heterogene watergang'!$H$11,'Invoerblad heterogene watergang'!$O$11,IF(A414&lt;='Invoerblad heterogene watergang'!$H$12,'Invoerblad heterogene watergang'!$O$12,IF(A414&lt;='Invoerblad heterogene watergang'!$H$13,'Invoerblad heterogene watergang'!$O$13,IF(A414&lt;='Invoerblad heterogene watergang'!$H$14,'Invoerblad heterogene watergang'!$O$14,IF(A414&lt;='Invoerblad heterogene watergang'!$H$15,'Invoerblad heterogene watergang'!$O$15,IF(A414&lt;='Invoerblad heterogene watergang'!$H$16,'Invoerblad heterogene watergang'!$O$16,IF(A414&lt;='Invoerblad heterogene watergang'!$H$17,'Invoerblad heterogene watergang'!$O$17,"")))))))))</f>
        <v>Nee</v>
      </c>
      <c r="K414" s="23">
        <f>(IF(A414&lt;='Invoerblad heterogene watergang'!$H$9,'Invoerblad heterogene watergang'!$L$9,IF(A414&lt;='Invoerblad heterogene watergang'!$H$10,'Invoerblad heterogene watergang'!$L$10,IF(A414&lt;='Invoerblad heterogene watergang'!$H$11,'Invoerblad heterogene watergang'!$L$11,IF(A414&lt;='Invoerblad heterogene watergang'!$H$12,'Invoerblad heterogene watergang'!$L$12,IF(A414&lt;='Invoerblad heterogene watergang'!$H$13,'Invoerblad heterogene watergang'!$L$13,IF(A414&lt;='Invoerblad heterogene watergang'!$H$14,'Invoerblad heterogene watergang'!$L$14,IF(A414&lt;='Invoerblad heterogene watergang'!$H$15,'Invoerblad heterogene watergang'!$L$15,IF(A414&lt;='Invoerblad heterogene watergang'!$H$16,'Invoerblad heterogene watergang'!$L$16,IF(A414&lt;='Invoerblad heterogene watergang'!$H$17,'Invoerblad heterogene watergang'!$L$17,""))))))))))</f>
        <v>50</v>
      </c>
      <c r="L414" s="23" t="str">
        <f>(IF(A414&lt;='Invoerblad heterogene watergang'!$H$9,'Invoerblad heterogene watergang'!$M$9,IF(A414&lt;='Invoerblad heterogene watergang'!$H$10,'Invoerblad heterogene watergang'!$M$10,IF(A414&lt;='Invoerblad heterogene watergang'!$H$11,'Invoerblad heterogene watergang'!$M$11,IF(A414&lt;='Invoerblad heterogene watergang'!$H$12,'Invoerblad heterogene watergang'!$M$12,IF(A414&lt;='Invoerblad heterogene watergang'!$H$13,'Invoerblad heterogene watergang'!$M$13,IF(A414&lt;='Invoerblad heterogene watergang'!$H$14,'Invoerblad heterogene watergang'!$M$14,IF(A414&lt;='Invoerblad heterogene watergang'!$H$15,'Invoerblad heterogene watergang'!$M$15,IF(A414&lt;='Invoerblad heterogene watergang'!$H$16,'Invoerblad heterogene watergang'!$M$16,IF(A414&lt;='Invoerblad heterogene watergang'!$H$17,'Invoerblad heterogene watergang'!$M$17,""))))))))))</f>
        <v>Begroeiing volgt bodemverloop</v>
      </c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67"/>
      <c r="AD414" s="23"/>
      <c r="AE414" s="23"/>
    </row>
    <row r="415" spans="1:31" s="103" customFormat="1" x14ac:dyDescent="0.35">
      <c r="A415" s="24">
        <f>IF(A414="","",IF((A414+1)&gt;MAX('Invoerblad heterogene watergang'!$H$9:$H$17),"",'Uitgebreide invoer'!A414+(MAX('Invoerblad heterogene watergang'!$H$9:$H$17)/1000)))</f>
        <v>287.69999999999777</v>
      </c>
      <c r="B415" s="23">
        <f>IF(A415&lt;='Invoerblad heterogene watergang'!$H$9,'Invoerblad heterogene watergang'!$J$9,IF(A415&lt;='Invoerblad heterogene watergang'!$H$10,'Invoerblad heterogene watergang'!$J$10,IF(A415&lt;='Invoerblad heterogene watergang'!$H$11,'Invoerblad heterogene watergang'!$J$11,IF(A415&lt;='Invoerblad heterogene watergang'!$H$12,'Invoerblad heterogene watergang'!$J$12,IF(A415&lt;='Invoerblad heterogene watergang'!$H$13,'Invoerblad heterogene watergang'!$J$13,IF(A415&lt;='Invoerblad heterogene watergang'!$H$14,'Invoerblad heterogene watergang'!$J$14,IF(A415&lt;='Invoerblad heterogene watergang'!$H$15,'Invoerblad heterogene watergang'!$J$15,IF(A415&lt;='Invoerblad heterogene watergang'!$H$16,'Invoerblad heterogene watergang'!$J$16,IF(A415&lt;='Invoerblad heterogene watergang'!$H$17,'Invoerblad heterogene watergang'!$J$17,"")))))))))</f>
        <v>0.2</v>
      </c>
      <c r="C415" s="23" t="str">
        <f>IF(A415&lt;='Invoerblad heterogene watergang'!$H$9,'Invoerblad heterogene watergang'!$K$9,IF(A415&lt;='Invoerblad heterogene watergang'!$H$10,'Invoerblad heterogene watergang'!$K$10,IF(A415&lt;='Invoerblad heterogene watergang'!$H$11,'Invoerblad heterogene watergang'!$K$11,IF(A415&lt;='Invoerblad heterogene watergang'!$H$12,'Invoerblad heterogene watergang'!$K$12,IF(A415&lt;='Invoerblad heterogene watergang'!$H$13,'Invoerblad heterogene watergang'!$K$13,IF(A415&lt;='Invoerblad heterogene watergang'!$H$14,'Invoerblad heterogene watergang'!$K$14,IF(A415&lt;='Invoerblad heterogene watergang'!$H$15,'Invoerblad heterogene watergang'!$K$15,IF(A415&lt;='Invoerblad heterogene watergang'!$H$16,'Invoerblad heterogene watergang'!$K$16,IF(A415&lt;='Invoerblad heterogene watergang'!$H$17,'Invoerblad heterogene watergang'!$K$17,"")))))))))</f>
        <v>100 - Riet</v>
      </c>
      <c r="D415" s="23">
        <f t="shared" si="6"/>
        <v>100</v>
      </c>
      <c r="E415" s="23">
        <f>'Invoerblad heterogene watergang'!$F$9</f>
        <v>1.5</v>
      </c>
      <c r="F415" s="23">
        <f>'Invoerblad heterogene watergang'!$E$9</f>
        <v>1.2</v>
      </c>
      <c r="G415" s="23">
        <f>'Invoerblad heterogene watergang'!$B$9</f>
        <v>1.2</v>
      </c>
      <c r="H415" s="23">
        <f>'Invoerblad heterogene watergang'!$C$9</f>
        <v>1</v>
      </c>
      <c r="I415" s="23">
        <f>IF(B415="","",IF(A415&lt;='Invoerblad heterogene watergang'!$H$9,'Invoerblad heterogene watergang'!$N$9,IF(A415&lt;='Invoerblad heterogene watergang'!$H$10,'Invoerblad heterogene watergang'!$N$10,IF(A415&lt;='Invoerblad heterogene watergang'!$H$11,'Invoerblad heterogene watergang'!$N$11,IF(A415&lt;='Invoerblad heterogene watergang'!$H$12,'Invoerblad heterogene watergang'!$N$12,IF(A415&lt;='Invoerblad heterogene watergang'!$H$13,'Invoerblad heterogene watergang'!$N$13,IF(A415&lt;='Invoerblad heterogene watergang'!$H$14,'Invoerblad heterogene watergang'!$N$14,IF(A415&lt;='Invoerblad heterogene watergang'!$H$15,'Invoerblad heterogene watergang'!$N$15,IF(A415&lt;='Invoerblad heterogene watergang'!$H$16,'Invoerblad heterogene watergang'!$N$16,IF(A415&lt;='Invoerblad heterogene watergang'!$H$17,'Invoerblad heterogene watergang'!$N$17,""))))))))))</f>
        <v>0</v>
      </c>
      <c r="J415" s="23" t="str">
        <f>IF(A415&lt;='Invoerblad heterogene watergang'!$H$9,'Invoerblad heterogene watergang'!$O$9,IF(A415&lt;='Invoerblad heterogene watergang'!$H$10,'Invoerblad heterogene watergang'!$O$10,IF(A415&lt;='Invoerblad heterogene watergang'!$H$11,'Invoerblad heterogene watergang'!$O$11,IF(A415&lt;='Invoerblad heterogene watergang'!$H$12,'Invoerblad heterogene watergang'!$O$12,IF(A415&lt;='Invoerblad heterogene watergang'!$H$13,'Invoerblad heterogene watergang'!$O$13,IF(A415&lt;='Invoerblad heterogene watergang'!$H$14,'Invoerblad heterogene watergang'!$O$14,IF(A415&lt;='Invoerblad heterogene watergang'!$H$15,'Invoerblad heterogene watergang'!$O$15,IF(A415&lt;='Invoerblad heterogene watergang'!$H$16,'Invoerblad heterogene watergang'!$O$16,IF(A415&lt;='Invoerblad heterogene watergang'!$H$17,'Invoerblad heterogene watergang'!$O$17,"")))))))))</f>
        <v>Nee</v>
      </c>
      <c r="K415" s="23">
        <f>(IF(A415&lt;='Invoerblad heterogene watergang'!$H$9,'Invoerblad heterogene watergang'!$L$9,IF(A415&lt;='Invoerblad heterogene watergang'!$H$10,'Invoerblad heterogene watergang'!$L$10,IF(A415&lt;='Invoerblad heterogene watergang'!$H$11,'Invoerblad heterogene watergang'!$L$11,IF(A415&lt;='Invoerblad heterogene watergang'!$H$12,'Invoerblad heterogene watergang'!$L$12,IF(A415&lt;='Invoerblad heterogene watergang'!$H$13,'Invoerblad heterogene watergang'!$L$13,IF(A415&lt;='Invoerblad heterogene watergang'!$H$14,'Invoerblad heterogene watergang'!$L$14,IF(A415&lt;='Invoerblad heterogene watergang'!$H$15,'Invoerblad heterogene watergang'!$L$15,IF(A415&lt;='Invoerblad heterogene watergang'!$H$16,'Invoerblad heterogene watergang'!$L$16,IF(A415&lt;='Invoerblad heterogene watergang'!$H$17,'Invoerblad heterogene watergang'!$L$17,""))))))))))</f>
        <v>50</v>
      </c>
      <c r="L415" s="23" t="str">
        <f>(IF(A415&lt;='Invoerblad heterogene watergang'!$H$9,'Invoerblad heterogene watergang'!$M$9,IF(A415&lt;='Invoerblad heterogene watergang'!$H$10,'Invoerblad heterogene watergang'!$M$10,IF(A415&lt;='Invoerblad heterogene watergang'!$H$11,'Invoerblad heterogene watergang'!$M$11,IF(A415&lt;='Invoerblad heterogene watergang'!$H$12,'Invoerblad heterogene watergang'!$M$12,IF(A415&lt;='Invoerblad heterogene watergang'!$H$13,'Invoerblad heterogene watergang'!$M$13,IF(A415&lt;='Invoerblad heterogene watergang'!$H$14,'Invoerblad heterogene watergang'!$M$14,IF(A415&lt;='Invoerblad heterogene watergang'!$H$15,'Invoerblad heterogene watergang'!$M$15,IF(A415&lt;='Invoerblad heterogene watergang'!$H$16,'Invoerblad heterogene watergang'!$M$16,IF(A415&lt;='Invoerblad heterogene watergang'!$H$17,'Invoerblad heterogene watergang'!$M$17,""))))))))))</f>
        <v>Begroeiing volgt bodemverloop</v>
      </c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67"/>
      <c r="AD415" s="23"/>
      <c r="AE415" s="23"/>
    </row>
    <row r="416" spans="1:31" s="103" customFormat="1" x14ac:dyDescent="0.35">
      <c r="A416" s="24">
        <f>IF(A415="","",IF((A415+1)&gt;MAX('Invoerblad heterogene watergang'!$H$9:$H$17),"",'Uitgebreide invoer'!A415+(MAX('Invoerblad heterogene watergang'!$H$9:$H$17)/1000)))</f>
        <v>288.39999999999776</v>
      </c>
      <c r="B416" s="23">
        <f>IF(A416&lt;='Invoerblad heterogene watergang'!$H$9,'Invoerblad heterogene watergang'!$J$9,IF(A416&lt;='Invoerblad heterogene watergang'!$H$10,'Invoerblad heterogene watergang'!$J$10,IF(A416&lt;='Invoerblad heterogene watergang'!$H$11,'Invoerblad heterogene watergang'!$J$11,IF(A416&lt;='Invoerblad heterogene watergang'!$H$12,'Invoerblad heterogene watergang'!$J$12,IF(A416&lt;='Invoerblad heterogene watergang'!$H$13,'Invoerblad heterogene watergang'!$J$13,IF(A416&lt;='Invoerblad heterogene watergang'!$H$14,'Invoerblad heterogene watergang'!$J$14,IF(A416&lt;='Invoerblad heterogene watergang'!$H$15,'Invoerblad heterogene watergang'!$J$15,IF(A416&lt;='Invoerblad heterogene watergang'!$H$16,'Invoerblad heterogene watergang'!$J$16,IF(A416&lt;='Invoerblad heterogene watergang'!$H$17,'Invoerblad heterogene watergang'!$J$17,"")))))))))</f>
        <v>0.2</v>
      </c>
      <c r="C416" s="23" t="str">
        <f>IF(A416&lt;='Invoerblad heterogene watergang'!$H$9,'Invoerblad heterogene watergang'!$K$9,IF(A416&lt;='Invoerblad heterogene watergang'!$H$10,'Invoerblad heterogene watergang'!$K$10,IF(A416&lt;='Invoerblad heterogene watergang'!$H$11,'Invoerblad heterogene watergang'!$K$11,IF(A416&lt;='Invoerblad heterogene watergang'!$H$12,'Invoerblad heterogene watergang'!$K$12,IF(A416&lt;='Invoerblad heterogene watergang'!$H$13,'Invoerblad heterogene watergang'!$K$13,IF(A416&lt;='Invoerblad heterogene watergang'!$H$14,'Invoerblad heterogene watergang'!$K$14,IF(A416&lt;='Invoerblad heterogene watergang'!$H$15,'Invoerblad heterogene watergang'!$K$15,IF(A416&lt;='Invoerblad heterogene watergang'!$H$16,'Invoerblad heterogene watergang'!$K$16,IF(A416&lt;='Invoerblad heterogene watergang'!$H$17,'Invoerblad heterogene watergang'!$K$17,"")))))))))</f>
        <v>100 - Riet</v>
      </c>
      <c r="D416" s="23">
        <f t="shared" si="6"/>
        <v>100</v>
      </c>
      <c r="E416" s="23">
        <f>'Invoerblad heterogene watergang'!$F$9</f>
        <v>1.5</v>
      </c>
      <c r="F416" s="23">
        <f>'Invoerblad heterogene watergang'!$E$9</f>
        <v>1.2</v>
      </c>
      <c r="G416" s="23">
        <f>'Invoerblad heterogene watergang'!$B$9</f>
        <v>1.2</v>
      </c>
      <c r="H416" s="23">
        <f>'Invoerblad heterogene watergang'!$C$9</f>
        <v>1</v>
      </c>
      <c r="I416" s="23">
        <f>IF(B416="","",IF(A416&lt;='Invoerblad heterogene watergang'!$H$9,'Invoerblad heterogene watergang'!$N$9,IF(A416&lt;='Invoerblad heterogene watergang'!$H$10,'Invoerblad heterogene watergang'!$N$10,IF(A416&lt;='Invoerblad heterogene watergang'!$H$11,'Invoerblad heterogene watergang'!$N$11,IF(A416&lt;='Invoerblad heterogene watergang'!$H$12,'Invoerblad heterogene watergang'!$N$12,IF(A416&lt;='Invoerblad heterogene watergang'!$H$13,'Invoerblad heterogene watergang'!$N$13,IF(A416&lt;='Invoerblad heterogene watergang'!$H$14,'Invoerblad heterogene watergang'!$N$14,IF(A416&lt;='Invoerblad heterogene watergang'!$H$15,'Invoerblad heterogene watergang'!$N$15,IF(A416&lt;='Invoerblad heterogene watergang'!$H$16,'Invoerblad heterogene watergang'!$N$16,IF(A416&lt;='Invoerblad heterogene watergang'!$H$17,'Invoerblad heterogene watergang'!$N$17,""))))))))))</f>
        <v>0</v>
      </c>
      <c r="J416" s="23" t="str">
        <f>IF(A416&lt;='Invoerblad heterogene watergang'!$H$9,'Invoerblad heterogene watergang'!$O$9,IF(A416&lt;='Invoerblad heterogene watergang'!$H$10,'Invoerblad heterogene watergang'!$O$10,IF(A416&lt;='Invoerblad heterogene watergang'!$H$11,'Invoerblad heterogene watergang'!$O$11,IF(A416&lt;='Invoerblad heterogene watergang'!$H$12,'Invoerblad heterogene watergang'!$O$12,IF(A416&lt;='Invoerblad heterogene watergang'!$H$13,'Invoerblad heterogene watergang'!$O$13,IF(A416&lt;='Invoerblad heterogene watergang'!$H$14,'Invoerblad heterogene watergang'!$O$14,IF(A416&lt;='Invoerblad heterogene watergang'!$H$15,'Invoerblad heterogene watergang'!$O$15,IF(A416&lt;='Invoerblad heterogene watergang'!$H$16,'Invoerblad heterogene watergang'!$O$16,IF(A416&lt;='Invoerblad heterogene watergang'!$H$17,'Invoerblad heterogene watergang'!$O$17,"")))))))))</f>
        <v>Nee</v>
      </c>
      <c r="K416" s="23">
        <f>(IF(A416&lt;='Invoerblad heterogene watergang'!$H$9,'Invoerblad heterogene watergang'!$L$9,IF(A416&lt;='Invoerblad heterogene watergang'!$H$10,'Invoerblad heterogene watergang'!$L$10,IF(A416&lt;='Invoerblad heterogene watergang'!$H$11,'Invoerblad heterogene watergang'!$L$11,IF(A416&lt;='Invoerblad heterogene watergang'!$H$12,'Invoerblad heterogene watergang'!$L$12,IF(A416&lt;='Invoerblad heterogene watergang'!$H$13,'Invoerblad heterogene watergang'!$L$13,IF(A416&lt;='Invoerblad heterogene watergang'!$H$14,'Invoerblad heterogene watergang'!$L$14,IF(A416&lt;='Invoerblad heterogene watergang'!$H$15,'Invoerblad heterogene watergang'!$L$15,IF(A416&lt;='Invoerblad heterogene watergang'!$H$16,'Invoerblad heterogene watergang'!$L$16,IF(A416&lt;='Invoerblad heterogene watergang'!$H$17,'Invoerblad heterogene watergang'!$L$17,""))))))))))</f>
        <v>50</v>
      </c>
      <c r="L416" s="23" t="str">
        <f>(IF(A416&lt;='Invoerblad heterogene watergang'!$H$9,'Invoerblad heterogene watergang'!$M$9,IF(A416&lt;='Invoerblad heterogene watergang'!$H$10,'Invoerblad heterogene watergang'!$M$10,IF(A416&lt;='Invoerblad heterogene watergang'!$H$11,'Invoerblad heterogene watergang'!$M$11,IF(A416&lt;='Invoerblad heterogene watergang'!$H$12,'Invoerblad heterogene watergang'!$M$12,IF(A416&lt;='Invoerblad heterogene watergang'!$H$13,'Invoerblad heterogene watergang'!$M$13,IF(A416&lt;='Invoerblad heterogene watergang'!$H$14,'Invoerblad heterogene watergang'!$M$14,IF(A416&lt;='Invoerblad heterogene watergang'!$H$15,'Invoerblad heterogene watergang'!$M$15,IF(A416&lt;='Invoerblad heterogene watergang'!$H$16,'Invoerblad heterogene watergang'!$M$16,IF(A416&lt;='Invoerblad heterogene watergang'!$H$17,'Invoerblad heterogene watergang'!$M$17,""))))))))))</f>
        <v>Begroeiing volgt bodemverloop</v>
      </c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67"/>
      <c r="AD416" s="23"/>
      <c r="AE416" s="23"/>
    </row>
    <row r="417" spans="1:31" s="103" customFormat="1" x14ac:dyDescent="0.35">
      <c r="A417" s="24">
        <f>IF(A416="","",IF((A416+1)&gt;MAX('Invoerblad heterogene watergang'!$H$9:$H$17),"",'Uitgebreide invoer'!A416+(MAX('Invoerblad heterogene watergang'!$H$9:$H$17)/1000)))</f>
        <v>289.09999999999775</v>
      </c>
      <c r="B417" s="23">
        <f>IF(A417&lt;='Invoerblad heterogene watergang'!$H$9,'Invoerblad heterogene watergang'!$J$9,IF(A417&lt;='Invoerblad heterogene watergang'!$H$10,'Invoerblad heterogene watergang'!$J$10,IF(A417&lt;='Invoerblad heterogene watergang'!$H$11,'Invoerblad heterogene watergang'!$J$11,IF(A417&lt;='Invoerblad heterogene watergang'!$H$12,'Invoerblad heterogene watergang'!$J$12,IF(A417&lt;='Invoerblad heterogene watergang'!$H$13,'Invoerblad heterogene watergang'!$J$13,IF(A417&lt;='Invoerblad heterogene watergang'!$H$14,'Invoerblad heterogene watergang'!$J$14,IF(A417&lt;='Invoerblad heterogene watergang'!$H$15,'Invoerblad heterogene watergang'!$J$15,IF(A417&lt;='Invoerblad heterogene watergang'!$H$16,'Invoerblad heterogene watergang'!$J$16,IF(A417&lt;='Invoerblad heterogene watergang'!$H$17,'Invoerblad heterogene watergang'!$J$17,"")))))))))</f>
        <v>0.2</v>
      </c>
      <c r="C417" s="23" t="str">
        <f>IF(A417&lt;='Invoerblad heterogene watergang'!$H$9,'Invoerblad heterogene watergang'!$K$9,IF(A417&lt;='Invoerblad heterogene watergang'!$H$10,'Invoerblad heterogene watergang'!$K$10,IF(A417&lt;='Invoerblad heterogene watergang'!$H$11,'Invoerblad heterogene watergang'!$K$11,IF(A417&lt;='Invoerblad heterogene watergang'!$H$12,'Invoerblad heterogene watergang'!$K$12,IF(A417&lt;='Invoerblad heterogene watergang'!$H$13,'Invoerblad heterogene watergang'!$K$13,IF(A417&lt;='Invoerblad heterogene watergang'!$H$14,'Invoerblad heterogene watergang'!$K$14,IF(A417&lt;='Invoerblad heterogene watergang'!$H$15,'Invoerblad heterogene watergang'!$K$15,IF(A417&lt;='Invoerblad heterogene watergang'!$H$16,'Invoerblad heterogene watergang'!$K$16,IF(A417&lt;='Invoerblad heterogene watergang'!$H$17,'Invoerblad heterogene watergang'!$K$17,"")))))))))</f>
        <v>100 - Riet</v>
      </c>
      <c r="D417" s="23">
        <f t="shared" si="6"/>
        <v>100</v>
      </c>
      <c r="E417" s="23">
        <f>'Invoerblad heterogene watergang'!$F$9</f>
        <v>1.5</v>
      </c>
      <c r="F417" s="23">
        <f>'Invoerblad heterogene watergang'!$E$9</f>
        <v>1.2</v>
      </c>
      <c r="G417" s="23">
        <f>'Invoerblad heterogene watergang'!$B$9</f>
        <v>1.2</v>
      </c>
      <c r="H417" s="23">
        <f>'Invoerblad heterogene watergang'!$C$9</f>
        <v>1</v>
      </c>
      <c r="I417" s="23">
        <f>IF(B417="","",IF(A417&lt;='Invoerblad heterogene watergang'!$H$9,'Invoerblad heterogene watergang'!$N$9,IF(A417&lt;='Invoerblad heterogene watergang'!$H$10,'Invoerblad heterogene watergang'!$N$10,IF(A417&lt;='Invoerblad heterogene watergang'!$H$11,'Invoerblad heterogene watergang'!$N$11,IF(A417&lt;='Invoerblad heterogene watergang'!$H$12,'Invoerblad heterogene watergang'!$N$12,IF(A417&lt;='Invoerblad heterogene watergang'!$H$13,'Invoerblad heterogene watergang'!$N$13,IF(A417&lt;='Invoerblad heterogene watergang'!$H$14,'Invoerblad heterogene watergang'!$N$14,IF(A417&lt;='Invoerblad heterogene watergang'!$H$15,'Invoerblad heterogene watergang'!$N$15,IF(A417&lt;='Invoerblad heterogene watergang'!$H$16,'Invoerblad heterogene watergang'!$N$16,IF(A417&lt;='Invoerblad heterogene watergang'!$H$17,'Invoerblad heterogene watergang'!$N$17,""))))))))))</f>
        <v>0</v>
      </c>
      <c r="J417" s="23" t="str">
        <f>IF(A417&lt;='Invoerblad heterogene watergang'!$H$9,'Invoerblad heterogene watergang'!$O$9,IF(A417&lt;='Invoerblad heterogene watergang'!$H$10,'Invoerblad heterogene watergang'!$O$10,IF(A417&lt;='Invoerblad heterogene watergang'!$H$11,'Invoerblad heterogene watergang'!$O$11,IF(A417&lt;='Invoerblad heterogene watergang'!$H$12,'Invoerblad heterogene watergang'!$O$12,IF(A417&lt;='Invoerblad heterogene watergang'!$H$13,'Invoerblad heterogene watergang'!$O$13,IF(A417&lt;='Invoerblad heterogene watergang'!$H$14,'Invoerblad heterogene watergang'!$O$14,IF(A417&lt;='Invoerblad heterogene watergang'!$H$15,'Invoerblad heterogene watergang'!$O$15,IF(A417&lt;='Invoerblad heterogene watergang'!$H$16,'Invoerblad heterogene watergang'!$O$16,IF(A417&lt;='Invoerblad heterogene watergang'!$H$17,'Invoerblad heterogene watergang'!$O$17,"")))))))))</f>
        <v>Nee</v>
      </c>
      <c r="K417" s="23">
        <f>(IF(A417&lt;='Invoerblad heterogene watergang'!$H$9,'Invoerblad heterogene watergang'!$L$9,IF(A417&lt;='Invoerblad heterogene watergang'!$H$10,'Invoerblad heterogene watergang'!$L$10,IF(A417&lt;='Invoerblad heterogene watergang'!$H$11,'Invoerblad heterogene watergang'!$L$11,IF(A417&lt;='Invoerblad heterogene watergang'!$H$12,'Invoerblad heterogene watergang'!$L$12,IF(A417&lt;='Invoerblad heterogene watergang'!$H$13,'Invoerblad heterogene watergang'!$L$13,IF(A417&lt;='Invoerblad heterogene watergang'!$H$14,'Invoerblad heterogene watergang'!$L$14,IF(A417&lt;='Invoerblad heterogene watergang'!$H$15,'Invoerblad heterogene watergang'!$L$15,IF(A417&lt;='Invoerblad heterogene watergang'!$H$16,'Invoerblad heterogene watergang'!$L$16,IF(A417&lt;='Invoerblad heterogene watergang'!$H$17,'Invoerblad heterogene watergang'!$L$17,""))))))))))</f>
        <v>50</v>
      </c>
      <c r="L417" s="23" t="str">
        <f>(IF(A417&lt;='Invoerblad heterogene watergang'!$H$9,'Invoerblad heterogene watergang'!$M$9,IF(A417&lt;='Invoerblad heterogene watergang'!$H$10,'Invoerblad heterogene watergang'!$M$10,IF(A417&lt;='Invoerblad heterogene watergang'!$H$11,'Invoerblad heterogene watergang'!$M$11,IF(A417&lt;='Invoerblad heterogene watergang'!$H$12,'Invoerblad heterogene watergang'!$M$12,IF(A417&lt;='Invoerblad heterogene watergang'!$H$13,'Invoerblad heterogene watergang'!$M$13,IF(A417&lt;='Invoerblad heterogene watergang'!$H$14,'Invoerblad heterogene watergang'!$M$14,IF(A417&lt;='Invoerblad heterogene watergang'!$H$15,'Invoerblad heterogene watergang'!$M$15,IF(A417&lt;='Invoerblad heterogene watergang'!$H$16,'Invoerblad heterogene watergang'!$M$16,IF(A417&lt;='Invoerblad heterogene watergang'!$H$17,'Invoerblad heterogene watergang'!$M$17,""))))))))))</f>
        <v>Begroeiing volgt bodemverloop</v>
      </c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67"/>
      <c r="AD417" s="23"/>
      <c r="AE417" s="23"/>
    </row>
    <row r="418" spans="1:31" s="103" customFormat="1" x14ac:dyDescent="0.35">
      <c r="A418" s="24">
        <f>IF(A417="","",IF((A417+1)&gt;MAX('Invoerblad heterogene watergang'!$H$9:$H$17),"",'Uitgebreide invoer'!A417+(MAX('Invoerblad heterogene watergang'!$H$9:$H$17)/1000)))</f>
        <v>289.79999999999774</v>
      </c>
      <c r="B418" s="23">
        <f>IF(A418&lt;='Invoerblad heterogene watergang'!$H$9,'Invoerblad heterogene watergang'!$J$9,IF(A418&lt;='Invoerblad heterogene watergang'!$H$10,'Invoerblad heterogene watergang'!$J$10,IF(A418&lt;='Invoerblad heterogene watergang'!$H$11,'Invoerblad heterogene watergang'!$J$11,IF(A418&lt;='Invoerblad heterogene watergang'!$H$12,'Invoerblad heterogene watergang'!$J$12,IF(A418&lt;='Invoerblad heterogene watergang'!$H$13,'Invoerblad heterogene watergang'!$J$13,IF(A418&lt;='Invoerblad heterogene watergang'!$H$14,'Invoerblad heterogene watergang'!$J$14,IF(A418&lt;='Invoerblad heterogene watergang'!$H$15,'Invoerblad heterogene watergang'!$J$15,IF(A418&lt;='Invoerblad heterogene watergang'!$H$16,'Invoerblad heterogene watergang'!$J$16,IF(A418&lt;='Invoerblad heterogene watergang'!$H$17,'Invoerblad heterogene watergang'!$J$17,"")))))))))</f>
        <v>0.2</v>
      </c>
      <c r="C418" s="23" t="str">
        <f>IF(A418&lt;='Invoerblad heterogene watergang'!$H$9,'Invoerblad heterogene watergang'!$K$9,IF(A418&lt;='Invoerblad heterogene watergang'!$H$10,'Invoerblad heterogene watergang'!$K$10,IF(A418&lt;='Invoerblad heterogene watergang'!$H$11,'Invoerblad heterogene watergang'!$K$11,IF(A418&lt;='Invoerblad heterogene watergang'!$H$12,'Invoerblad heterogene watergang'!$K$12,IF(A418&lt;='Invoerblad heterogene watergang'!$H$13,'Invoerblad heterogene watergang'!$K$13,IF(A418&lt;='Invoerblad heterogene watergang'!$H$14,'Invoerblad heterogene watergang'!$K$14,IF(A418&lt;='Invoerblad heterogene watergang'!$H$15,'Invoerblad heterogene watergang'!$K$15,IF(A418&lt;='Invoerblad heterogene watergang'!$H$16,'Invoerblad heterogene watergang'!$K$16,IF(A418&lt;='Invoerblad heterogene watergang'!$H$17,'Invoerblad heterogene watergang'!$K$17,"")))))))))</f>
        <v>100 - Riet</v>
      </c>
      <c r="D418" s="23">
        <f t="shared" si="6"/>
        <v>100</v>
      </c>
      <c r="E418" s="23">
        <f>'Invoerblad heterogene watergang'!$F$9</f>
        <v>1.5</v>
      </c>
      <c r="F418" s="23">
        <f>'Invoerblad heterogene watergang'!$E$9</f>
        <v>1.2</v>
      </c>
      <c r="G418" s="23">
        <f>'Invoerblad heterogene watergang'!$B$9</f>
        <v>1.2</v>
      </c>
      <c r="H418" s="23">
        <f>'Invoerblad heterogene watergang'!$C$9</f>
        <v>1</v>
      </c>
      <c r="I418" s="23">
        <f>IF(B418="","",IF(A418&lt;='Invoerblad heterogene watergang'!$H$9,'Invoerblad heterogene watergang'!$N$9,IF(A418&lt;='Invoerblad heterogene watergang'!$H$10,'Invoerblad heterogene watergang'!$N$10,IF(A418&lt;='Invoerblad heterogene watergang'!$H$11,'Invoerblad heterogene watergang'!$N$11,IF(A418&lt;='Invoerblad heterogene watergang'!$H$12,'Invoerblad heterogene watergang'!$N$12,IF(A418&lt;='Invoerblad heterogene watergang'!$H$13,'Invoerblad heterogene watergang'!$N$13,IF(A418&lt;='Invoerblad heterogene watergang'!$H$14,'Invoerblad heterogene watergang'!$N$14,IF(A418&lt;='Invoerblad heterogene watergang'!$H$15,'Invoerblad heterogene watergang'!$N$15,IF(A418&lt;='Invoerblad heterogene watergang'!$H$16,'Invoerblad heterogene watergang'!$N$16,IF(A418&lt;='Invoerblad heterogene watergang'!$H$17,'Invoerblad heterogene watergang'!$N$17,""))))))))))</f>
        <v>0</v>
      </c>
      <c r="J418" s="23" t="str">
        <f>IF(A418&lt;='Invoerblad heterogene watergang'!$H$9,'Invoerblad heterogene watergang'!$O$9,IF(A418&lt;='Invoerblad heterogene watergang'!$H$10,'Invoerblad heterogene watergang'!$O$10,IF(A418&lt;='Invoerblad heterogene watergang'!$H$11,'Invoerblad heterogene watergang'!$O$11,IF(A418&lt;='Invoerblad heterogene watergang'!$H$12,'Invoerblad heterogene watergang'!$O$12,IF(A418&lt;='Invoerblad heterogene watergang'!$H$13,'Invoerblad heterogene watergang'!$O$13,IF(A418&lt;='Invoerblad heterogene watergang'!$H$14,'Invoerblad heterogene watergang'!$O$14,IF(A418&lt;='Invoerblad heterogene watergang'!$H$15,'Invoerblad heterogene watergang'!$O$15,IF(A418&lt;='Invoerblad heterogene watergang'!$H$16,'Invoerblad heterogene watergang'!$O$16,IF(A418&lt;='Invoerblad heterogene watergang'!$H$17,'Invoerblad heterogene watergang'!$O$17,"")))))))))</f>
        <v>Nee</v>
      </c>
      <c r="K418" s="23">
        <f>(IF(A418&lt;='Invoerblad heterogene watergang'!$H$9,'Invoerblad heterogene watergang'!$L$9,IF(A418&lt;='Invoerblad heterogene watergang'!$H$10,'Invoerblad heterogene watergang'!$L$10,IF(A418&lt;='Invoerblad heterogene watergang'!$H$11,'Invoerblad heterogene watergang'!$L$11,IF(A418&lt;='Invoerblad heterogene watergang'!$H$12,'Invoerblad heterogene watergang'!$L$12,IF(A418&lt;='Invoerblad heterogene watergang'!$H$13,'Invoerblad heterogene watergang'!$L$13,IF(A418&lt;='Invoerblad heterogene watergang'!$H$14,'Invoerblad heterogene watergang'!$L$14,IF(A418&lt;='Invoerblad heterogene watergang'!$H$15,'Invoerblad heterogene watergang'!$L$15,IF(A418&lt;='Invoerblad heterogene watergang'!$H$16,'Invoerblad heterogene watergang'!$L$16,IF(A418&lt;='Invoerblad heterogene watergang'!$H$17,'Invoerblad heterogene watergang'!$L$17,""))))))))))</f>
        <v>50</v>
      </c>
      <c r="L418" s="23" t="str">
        <f>(IF(A418&lt;='Invoerblad heterogene watergang'!$H$9,'Invoerblad heterogene watergang'!$M$9,IF(A418&lt;='Invoerblad heterogene watergang'!$H$10,'Invoerblad heterogene watergang'!$M$10,IF(A418&lt;='Invoerblad heterogene watergang'!$H$11,'Invoerblad heterogene watergang'!$M$11,IF(A418&lt;='Invoerblad heterogene watergang'!$H$12,'Invoerblad heterogene watergang'!$M$12,IF(A418&lt;='Invoerblad heterogene watergang'!$H$13,'Invoerblad heterogene watergang'!$M$13,IF(A418&lt;='Invoerblad heterogene watergang'!$H$14,'Invoerblad heterogene watergang'!$M$14,IF(A418&lt;='Invoerblad heterogene watergang'!$H$15,'Invoerblad heterogene watergang'!$M$15,IF(A418&lt;='Invoerblad heterogene watergang'!$H$16,'Invoerblad heterogene watergang'!$M$16,IF(A418&lt;='Invoerblad heterogene watergang'!$H$17,'Invoerblad heterogene watergang'!$M$17,""))))))))))</f>
        <v>Begroeiing volgt bodemverloop</v>
      </c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67"/>
      <c r="AD418" s="23"/>
      <c r="AE418" s="23"/>
    </row>
    <row r="419" spans="1:31" s="103" customFormat="1" x14ac:dyDescent="0.35">
      <c r="A419" s="24">
        <f>IF(A418="","",IF((A418+1)&gt;MAX('Invoerblad heterogene watergang'!$H$9:$H$17),"",'Uitgebreide invoer'!A418+(MAX('Invoerblad heterogene watergang'!$H$9:$H$17)/1000)))</f>
        <v>290.49999999999773</v>
      </c>
      <c r="B419" s="23">
        <f>IF(A419&lt;='Invoerblad heterogene watergang'!$H$9,'Invoerblad heterogene watergang'!$J$9,IF(A419&lt;='Invoerblad heterogene watergang'!$H$10,'Invoerblad heterogene watergang'!$J$10,IF(A419&lt;='Invoerblad heterogene watergang'!$H$11,'Invoerblad heterogene watergang'!$J$11,IF(A419&lt;='Invoerblad heterogene watergang'!$H$12,'Invoerblad heterogene watergang'!$J$12,IF(A419&lt;='Invoerblad heterogene watergang'!$H$13,'Invoerblad heterogene watergang'!$J$13,IF(A419&lt;='Invoerblad heterogene watergang'!$H$14,'Invoerblad heterogene watergang'!$J$14,IF(A419&lt;='Invoerblad heterogene watergang'!$H$15,'Invoerblad heterogene watergang'!$J$15,IF(A419&lt;='Invoerblad heterogene watergang'!$H$16,'Invoerblad heterogene watergang'!$J$16,IF(A419&lt;='Invoerblad heterogene watergang'!$H$17,'Invoerblad heterogene watergang'!$J$17,"")))))))))</f>
        <v>0.2</v>
      </c>
      <c r="C419" s="23" t="str">
        <f>IF(A419&lt;='Invoerblad heterogene watergang'!$H$9,'Invoerblad heterogene watergang'!$K$9,IF(A419&lt;='Invoerblad heterogene watergang'!$H$10,'Invoerblad heterogene watergang'!$K$10,IF(A419&lt;='Invoerblad heterogene watergang'!$H$11,'Invoerblad heterogene watergang'!$K$11,IF(A419&lt;='Invoerblad heterogene watergang'!$H$12,'Invoerblad heterogene watergang'!$K$12,IF(A419&lt;='Invoerblad heterogene watergang'!$H$13,'Invoerblad heterogene watergang'!$K$13,IF(A419&lt;='Invoerblad heterogene watergang'!$H$14,'Invoerblad heterogene watergang'!$K$14,IF(A419&lt;='Invoerblad heterogene watergang'!$H$15,'Invoerblad heterogene watergang'!$K$15,IF(A419&lt;='Invoerblad heterogene watergang'!$H$16,'Invoerblad heterogene watergang'!$K$16,IF(A419&lt;='Invoerblad heterogene watergang'!$H$17,'Invoerblad heterogene watergang'!$K$17,"")))))))))</f>
        <v>100 - Riet</v>
      </c>
      <c r="D419" s="23">
        <f t="shared" si="6"/>
        <v>100</v>
      </c>
      <c r="E419" s="23">
        <f>'Invoerblad heterogene watergang'!$F$9</f>
        <v>1.5</v>
      </c>
      <c r="F419" s="23">
        <f>'Invoerblad heterogene watergang'!$E$9</f>
        <v>1.2</v>
      </c>
      <c r="G419" s="23">
        <f>'Invoerblad heterogene watergang'!$B$9</f>
        <v>1.2</v>
      </c>
      <c r="H419" s="23">
        <f>'Invoerblad heterogene watergang'!$C$9</f>
        <v>1</v>
      </c>
      <c r="I419" s="23">
        <f>IF(B419="","",IF(A419&lt;='Invoerblad heterogene watergang'!$H$9,'Invoerblad heterogene watergang'!$N$9,IF(A419&lt;='Invoerblad heterogene watergang'!$H$10,'Invoerblad heterogene watergang'!$N$10,IF(A419&lt;='Invoerblad heterogene watergang'!$H$11,'Invoerblad heterogene watergang'!$N$11,IF(A419&lt;='Invoerblad heterogene watergang'!$H$12,'Invoerblad heterogene watergang'!$N$12,IF(A419&lt;='Invoerblad heterogene watergang'!$H$13,'Invoerblad heterogene watergang'!$N$13,IF(A419&lt;='Invoerblad heterogene watergang'!$H$14,'Invoerblad heterogene watergang'!$N$14,IF(A419&lt;='Invoerblad heterogene watergang'!$H$15,'Invoerblad heterogene watergang'!$N$15,IF(A419&lt;='Invoerblad heterogene watergang'!$H$16,'Invoerblad heterogene watergang'!$N$16,IF(A419&lt;='Invoerblad heterogene watergang'!$H$17,'Invoerblad heterogene watergang'!$N$17,""))))))))))</f>
        <v>0</v>
      </c>
      <c r="J419" s="23" t="str">
        <f>IF(A419&lt;='Invoerblad heterogene watergang'!$H$9,'Invoerblad heterogene watergang'!$O$9,IF(A419&lt;='Invoerblad heterogene watergang'!$H$10,'Invoerblad heterogene watergang'!$O$10,IF(A419&lt;='Invoerblad heterogene watergang'!$H$11,'Invoerblad heterogene watergang'!$O$11,IF(A419&lt;='Invoerblad heterogene watergang'!$H$12,'Invoerblad heterogene watergang'!$O$12,IF(A419&lt;='Invoerblad heterogene watergang'!$H$13,'Invoerblad heterogene watergang'!$O$13,IF(A419&lt;='Invoerblad heterogene watergang'!$H$14,'Invoerblad heterogene watergang'!$O$14,IF(A419&lt;='Invoerblad heterogene watergang'!$H$15,'Invoerblad heterogene watergang'!$O$15,IF(A419&lt;='Invoerblad heterogene watergang'!$H$16,'Invoerblad heterogene watergang'!$O$16,IF(A419&lt;='Invoerblad heterogene watergang'!$H$17,'Invoerblad heterogene watergang'!$O$17,"")))))))))</f>
        <v>Nee</v>
      </c>
      <c r="K419" s="23">
        <f>(IF(A419&lt;='Invoerblad heterogene watergang'!$H$9,'Invoerblad heterogene watergang'!$L$9,IF(A419&lt;='Invoerblad heterogene watergang'!$H$10,'Invoerblad heterogene watergang'!$L$10,IF(A419&lt;='Invoerblad heterogene watergang'!$H$11,'Invoerblad heterogene watergang'!$L$11,IF(A419&lt;='Invoerblad heterogene watergang'!$H$12,'Invoerblad heterogene watergang'!$L$12,IF(A419&lt;='Invoerblad heterogene watergang'!$H$13,'Invoerblad heterogene watergang'!$L$13,IF(A419&lt;='Invoerblad heterogene watergang'!$H$14,'Invoerblad heterogene watergang'!$L$14,IF(A419&lt;='Invoerblad heterogene watergang'!$H$15,'Invoerblad heterogene watergang'!$L$15,IF(A419&lt;='Invoerblad heterogene watergang'!$H$16,'Invoerblad heterogene watergang'!$L$16,IF(A419&lt;='Invoerblad heterogene watergang'!$H$17,'Invoerblad heterogene watergang'!$L$17,""))))))))))</f>
        <v>50</v>
      </c>
      <c r="L419" s="23" t="str">
        <f>(IF(A419&lt;='Invoerblad heterogene watergang'!$H$9,'Invoerblad heterogene watergang'!$M$9,IF(A419&lt;='Invoerblad heterogene watergang'!$H$10,'Invoerblad heterogene watergang'!$M$10,IF(A419&lt;='Invoerblad heterogene watergang'!$H$11,'Invoerblad heterogene watergang'!$M$11,IF(A419&lt;='Invoerblad heterogene watergang'!$H$12,'Invoerblad heterogene watergang'!$M$12,IF(A419&lt;='Invoerblad heterogene watergang'!$H$13,'Invoerblad heterogene watergang'!$M$13,IF(A419&lt;='Invoerblad heterogene watergang'!$H$14,'Invoerblad heterogene watergang'!$M$14,IF(A419&lt;='Invoerblad heterogene watergang'!$H$15,'Invoerblad heterogene watergang'!$M$15,IF(A419&lt;='Invoerblad heterogene watergang'!$H$16,'Invoerblad heterogene watergang'!$M$16,IF(A419&lt;='Invoerblad heterogene watergang'!$H$17,'Invoerblad heterogene watergang'!$M$17,""))))))))))</f>
        <v>Begroeiing volgt bodemverloop</v>
      </c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67"/>
      <c r="AD419" s="23"/>
      <c r="AE419" s="23"/>
    </row>
    <row r="420" spans="1:31" s="103" customFormat="1" x14ac:dyDescent="0.35">
      <c r="A420" s="24">
        <f>IF(A419="","",IF((A419+1)&gt;MAX('Invoerblad heterogene watergang'!$H$9:$H$17),"",'Uitgebreide invoer'!A419+(MAX('Invoerblad heterogene watergang'!$H$9:$H$17)/1000)))</f>
        <v>291.19999999999771</v>
      </c>
      <c r="B420" s="23">
        <f>IF(A420&lt;='Invoerblad heterogene watergang'!$H$9,'Invoerblad heterogene watergang'!$J$9,IF(A420&lt;='Invoerblad heterogene watergang'!$H$10,'Invoerblad heterogene watergang'!$J$10,IF(A420&lt;='Invoerblad heterogene watergang'!$H$11,'Invoerblad heterogene watergang'!$J$11,IF(A420&lt;='Invoerblad heterogene watergang'!$H$12,'Invoerblad heterogene watergang'!$J$12,IF(A420&lt;='Invoerblad heterogene watergang'!$H$13,'Invoerblad heterogene watergang'!$J$13,IF(A420&lt;='Invoerblad heterogene watergang'!$H$14,'Invoerblad heterogene watergang'!$J$14,IF(A420&lt;='Invoerblad heterogene watergang'!$H$15,'Invoerblad heterogene watergang'!$J$15,IF(A420&lt;='Invoerblad heterogene watergang'!$H$16,'Invoerblad heterogene watergang'!$J$16,IF(A420&lt;='Invoerblad heterogene watergang'!$H$17,'Invoerblad heterogene watergang'!$J$17,"")))))))))</f>
        <v>0.2</v>
      </c>
      <c r="C420" s="23" t="str">
        <f>IF(A420&lt;='Invoerblad heterogene watergang'!$H$9,'Invoerblad heterogene watergang'!$K$9,IF(A420&lt;='Invoerblad heterogene watergang'!$H$10,'Invoerblad heterogene watergang'!$K$10,IF(A420&lt;='Invoerblad heterogene watergang'!$H$11,'Invoerblad heterogene watergang'!$K$11,IF(A420&lt;='Invoerblad heterogene watergang'!$H$12,'Invoerblad heterogene watergang'!$K$12,IF(A420&lt;='Invoerblad heterogene watergang'!$H$13,'Invoerblad heterogene watergang'!$K$13,IF(A420&lt;='Invoerblad heterogene watergang'!$H$14,'Invoerblad heterogene watergang'!$K$14,IF(A420&lt;='Invoerblad heterogene watergang'!$H$15,'Invoerblad heterogene watergang'!$K$15,IF(A420&lt;='Invoerblad heterogene watergang'!$H$16,'Invoerblad heterogene watergang'!$K$16,IF(A420&lt;='Invoerblad heterogene watergang'!$H$17,'Invoerblad heterogene watergang'!$K$17,"")))))))))</f>
        <v>100 - Riet</v>
      </c>
      <c r="D420" s="23">
        <f t="shared" si="6"/>
        <v>100</v>
      </c>
      <c r="E420" s="23">
        <f>'Invoerblad heterogene watergang'!$F$9</f>
        <v>1.5</v>
      </c>
      <c r="F420" s="23">
        <f>'Invoerblad heterogene watergang'!$E$9</f>
        <v>1.2</v>
      </c>
      <c r="G420" s="23">
        <f>'Invoerblad heterogene watergang'!$B$9</f>
        <v>1.2</v>
      </c>
      <c r="H420" s="23">
        <f>'Invoerblad heterogene watergang'!$C$9</f>
        <v>1</v>
      </c>
      <c r="I420" s="23">
        <f>IF(B420="","",IF(A420&lt;='Invoerblad heterogene watergang'!$H$9,'Invoerblad heterogene watergang'!$N$9,IF(A420&lt;='Invoerblad heterogene watergang'!$H$10,'Invoerblad heterogene watergang'!$N$10,IF(A420&lt;='Invoerblad heterogene watergang'!$H$11,'Invoerblad heterogene watergang'!$N$11,IF(A420&lt;='Invoerblad heterogene watergang'!$H$12,'Invoerblad heterogene watergang'!$N$12,IF(A420&lt;='Invoerblad heterogene watergang'!$H$13,'Invoerblad heterogene watergang'!$N$13,IF(A420&lt;='Invoerblad heterogene watergang'!$H$14,'Invoerblad heterogene watergang'!$N$14,IF(A420&lt;='Invoerblad heterogene watergang'!$H$15,'Invoerblad heterogene watergang'!$N$15,IF(A420&lt;='Invoerblad heterogene watergang'!$H$16,'Invoerblad heterogene watergang'!$N$16,IF(A420&lt;='Invoerblad heterogene watergang'!$H$17,'Invoerblad heterogene watergang'!$N$17,""))))))))))</f>
        <v>0</v>
      </c>
      <c r="J420" s="23" t="str">
        <f>IF(A420&lt;='Invoerblad heterogene watergang'!$H$9,'Invoerblad heterogene watergang'!$O$9,IF(A420&lt;='Invoerblad heterogene watergang'!$H$10,'Invoerblad heterogene watergang'!$O$10,IF(A420&lt;='Invoerblad heterogene watergang'!$H$11,'Invoerblad heterogene watergang'!$O$11,IF(A420&lt;='Invoerblad heterogene watergang'!$H$12,'Invoerblad heterogene watergang'!$O$12,IF(A420&lt;='Invoerblad heterogene watergang'!$H$13,'Invoerblad heterogene watergang'!$O$13,IF(A420&lt;='Invoerblad heterogene watergang'!$H$14,'Invoerblad heterogene watergang'!$O$14,IF(A420&lt;='Invoerblad heterogene watergang'!$H$15,'Invoerblad heterogene watergang'!$O$15,IF(A420&lt;='Invoerblad heterogene watergang'!$H$16,'Invoerblad heterogene watergang'!$O$16,IF(A420&lt;='Invoerblad heterogene watergang'!$H$17,'Invoerblad heterogene watergang'!$O$17,"")))))))))</f>
        <v>Nee</v>
      </c>
      <c r="K420" s="23">
        <f>(IF(A420&lt;='Invoerblad heterogene watergang'!$H$9,'Invoerblad heterogene watergang'!$L$9,IF(A420&lt;='Invoerblad heterogene watergang'!$H$10,'Invoerblad heterogene watergang'!$L$10,IF(A420&lt;='Invoerblad heterogene watergang'!$H$11,'Invoerblad heterogene watergang'!$L$11,IF(A420&lt;='Invoerblad heterogene watergang'!$H$12,'Invoerblad heterogene watergang'!$L$12,IF(A420&lt;='Invoerblad heterogene watergang'!$H$13,'Invoerblad heterogene watergang'!$L$13,IF(A420&lt;='Invoerblad heterogene watergang'!$H$14,'Invoerblad heterogene watergang'!$L$14,IF(A420&lt;='Invoerblad heterogene watergang'!$H$15,'Invoerblad heterogene watergang'!$L$15,IF(A420&lt;='Invoerblad heterogene watergang'!$H$16,'Invoerblad heterogene watergang'!$L$16,IF(A420&lt;='Invoerblad heterogene watergang'!$H$17,'Invoerblad heterogene watergang'!$L$17,""))))))))))</f>
        <v>50</v>
      </c>
      <c r="L420" s="23" t="str">
        <f>(IF(A420&lt;='Invoerblad heterogene watergang'!$H$9,'Invoerblad heterogene watergang'!$M$9,IF(A420&lt;='Invoerblad heterogene watergang'!$H$10,'Invoerblad heterogene watergang'!$M$10,IF(A420&lt;='Invoerblad heterogene watergang'!$H$11,'Invoerblad heterogene watergang'!$M$11,IF(A420&lt;='Invoerblad heterogene watergang'!$H$12,'Invoerblad heterogene watergang'!$M$12,IF(A420&lt;='Invoerblad heterogene watergang'!$H$13,'Invoerblad heterogene watergang'!$M$13,IF(A420&lt;='Invoerblad heterogene watergang'!$H$14,'Invoerblad heterogene watergang'!$M$14,IF(A420&lt;='Invoerblad heterogene watergang'!$H$15,'Invoerblad heterogene watergang'!$M$15,IF(A420&lt;='Invoerblad heterogene watergang'!$H$16,'Invoerblad heterogene watergang'!$M$16,IF(A420&lt;='Invoerblad heterogene watergang'!$H$17,'Invoerblad heterogene watergang'!$M$17,""))))))))))</f>
        <v>Begroeiing volgt bodemverloop</v>
      </c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67"/>
      <c r="AD420" s="23"/>
      <c r="AE420" s="23"/>
    </row>
    <row r="421" spans="1:31" s="103" customFormat="1" x14ac:dyDescent="0.35">
      <c r="A421" s="24">
        <f>IF(A420="","",IF((A420+1)&gt;MAX('Invoerblad heterogene watergang'!$H$9:$H$17),"",'Uitgebreide invoer'!A420+(MAX('Invoerblad heterogene watergang'!$H$9:$H$17)/1000)))</f>
        <v>291.8999999999977</v>
      </c>
      <c r="B421" s="23">
        <f>IF(A421&lt;='Invoerblad heterogene watergang'!$H$9,'Invoerblad heterogene watergang'!$J$9,IF(A421&lt;='Invoerblad heterogene watergang'!$H$10,'Invoerblad heterogene watergang'!$J$10,IF(A421&lt;='Invoerblad heterogene watergang'!$H$11,'Invoerblad heterogene watergang'!$J$11,IF(A421&lt;='Invoerblad heterogene watergang'!$H$12,'Invoerblad heterogene watergang'!$J$12,IF(A421&lt;='Invoerblad heterogene watergang'!$H$13,'Invoerblad heterogene watergang'!$J$13,IF(A421&lt;='Invoerblad heterogene watergang'!$H$14,'Invoerblad heterogene watergang'!$J$14,IF(A421&lt;='Invoerblad heterogene watergang'!$H$15,'Invoerblad heterogene watergang'!$J$15,IF(A421&lt;='Invoerblad heterogene watergang'!$H$16,'Invoerblad heterogene watergang'!$J$16,IF(A421&lt;='Invoerblad heterogene watergang'!$H$17,'Invoerblad heterogene watergang'!$J$17,"")))))))))</f>
        <v>0.2</v>
      </c>
      <c r="C421" s="23" t="str">
        <f>IF(A421&lt;='Invoerblad heterogene watergang'!$H$9,'Invoerblad heterogene watergang'!$K$9,IF(A421&lt;='Invoerblad heterogene watergang'!$H$10,'Invoerblad heterogene watergang'!$K$10,IF(A421&lt;='Invoerblad heterogene watergang'!$H$11,'Invoerblad heterogene watergang'!$K$11,IF(A421&lt;='Invoerblad heterogene watergang'!$H$12,'Invoerblad heterogene watergang'!$K$12,IF(A421&lt;='Invoerblad heterogene watergang'!$H$13,'Invoerblad heterogene watergang'!$K$13,IF(A421&lt;='Invoerblad heterogene watergang'!$H$14,'Invoerblad heterogene watergang'!$K$14,IF(A421&lt;='Invoerblad heterogene watergang'!$H$15,'Invoerblad heterogene watergang'!$K$15,IF(A421&lt;='Invoerblad heterogene watergang'!$H$16,'Invoerblad heterogene watergang'!$K$16,IF(A421&lt;='Invoerblad heterogene watergang'!$H$17,'Invoerblad heterogene watergang'!$K$17,"")))))))))</f>
        <v>100 - Riet</v>
      </c>
      <c r="D421" s="23">
        <f t="shared" si="6"/>
        <v>100</v>
      </c>
      <c r="E421" s="23">
        <f>'Invoerblad heterogene watergang'!$F$9</f>
        <v>1.5</v>
      </c>
      <c r="F421" s="23">
        <f>'Invoerblad heterogene watergang'!$E$9</f>
        <v>1.2</v>
      </c>
      <c r="G421" s="23">
        <f>'Invoerblad heterogene watergang'!$B$9</f>
        <v>1.2</v>
      </c>
      <c r="H421" s="23">
        <f>'Invoerblad heterogene watergang'!$C$9</f>
        <v>1</v>
      </c>
      <c r="I421" s="23">
        <f>IF(B421="","",IF(A421&lt;='Invoerblad heterogene watergang'!$H$9,'Invoerblad heterogene watergang'!$N$9,IF(A421&lt;='Invoerblad heterogene watergang'!$H$10,'Invoerblad heterogene watergang'!$N$10,IF(A421&lt;='Invoerblad heterogene watergang'!$H$11,'Invoerblad heterogene watergang'!$N$11,IF(A421&lt;='Invoerblad heterogene watergang'!$H$12,'Invoerblad heterogene watergang'!$N$12,IF(A421&lt;='Invoerblad heterogene watergang'!$H$13,'Invoerblad heterogene watergang'!$N$13,IF(A421&lt;='Invoerblad heterogene watergang'!$H$14,'Invoerblad heterogene watergang'!$N$14,IF(A421&lt;='Invoerblad heterogene watergang'!$H$15,'Invoerblad heterogene watergang'!$N$15,IF(A421&lt;='Invoerblad heterogene watergang'!$H$16,'Invoerblad heterogene watergang'!$N$16,IF(A421&lt;='Invoerblad heterogene watergang'!$H$17,'Invoerblad heterogene watergang'!$N$17,""))))))))))</f>
        <v>0</v>
      </c>
      <c r="J421" s="23" t="str">
        <f>IF(A421&lt;='Invoerblad heterogene watergang'!$H$9,'Invoerblad heterogene watergang'!$O$9,IF(A421&lt;='Invoerblad heterogene watergang'!$H$10,'Invoerblad heterogene watergang'!$O$10,IF(A421&lt;='Invoerblad heterogene watergang'!$H$11,'Invoerblad heterogene watergang'!$O$11,IF(A421&lt;='Invoerblad heterogene watergang'!$H$12,'Invoerblad heterogene watergang'!$O$12,IF(A421&lt;='Invoerblad heterogene watergang'!$H$13,'Invoerblad heterogene watergang'!$O$13,IF(A421&lt;='Invoerblad heterogene watergang'!$H$14,'Invoerblad heterogene watergang'!$O$14,IF(A421&lt;='Invoerblad heterogene watergang'!$H$15,'Invoerblad heterogene watergang'!$O$15,IF(A421&lt;='Invoerblad heterogene watergang'!$H$16,'Invoerblad heterogene watergang'!$O$16,IF(A421&lt;='Invoerblad heterogene watergang'!$H$17,'Invoerblad heterogene watergang'!$O$17,"")))))))))</f>
        <v>Nee</v>
      </c>
      <c r="K421" s="23">
        <f>(IF(A421&lt;='Invoerblad heterogene watergang'!$H$9,'Invoerblad heterogene watergang'!$L$9,IF(A421&lt;='Invoerblad heterogene watergang'!$H$10,'Invoerblad heterogene watergang'!$L$10,IF(A421&lt;='Invoerblad heterogene watergang'!$H$11,'Invoerblad heterogene watergang'!$L$11,IF(A421&lt;='Invoerblad heterogene watergang'!$H$12,'Invoerblad heterogene watergang'!$L$12,IF(A421&lt;='Invoerblad heterogene watergang'!$H$13,'Invoerblad heterogene watergang'!$L$13,IF(A421&lt;='Invoerblad heterogene watergang'!$H$14,'Invoerblad heterogene watergang'!$L$14,IF(A421&lt;='Invoerblad heterogene watergang'!$H$15,'Invoerblad heterogene watergang'!$L$15,IF(A421&lt;='Invoerblad heterogene watergang'!$H$16,'Invoerblad heterogene watergang'!$L$16,IF(A421&lt;='Invoerblad heterogene watergang'!$H$17,'Invoerblad heterogene watergang'!$L$17,""))))))))))</f>
        <v>50</v>
      </c>
      <c r="L421" s="23" t="str">
        <f>(IF(A421&lt;='Invoerblad heterogene watergang'!$H$9,'Invoerblad heterogene watergang'!$M$9,IF(A421&lt;='Invoerblad heterogene watergang'!$H$10,'Invoerblad heterogene watergang'!$M$10,IF(A421&lt;='Invoerblad heterogene watergang'!$H$11,'Invoerblad heterogene watergang'!$M$11,IF(A421&lt;='Invoerblad heterogene watergang'!$H$12,'Invoerblad heterogene watergang'!$M$12,IF(A421&lt;='Invoerblad heterogene watergang'!$H$13,'Invoerblad heterogene watergang'!$M$13,IF(A421&lt;='Invoerblad heterogene watergang'!$H$14,'Invoerblad heterogene watergang'!$M$14,IF(A421&lt;='Invoerblad heterogene watergang'!$H$15,'Invoerblad heterogene watergang'!$M$15,IF(A421&lt;='Invoerblad heterogene watergang'!$H$16,'Invoerblad heterogene watergang'!$M$16,IF(A421&lt;='Invoerblad heterogene watergang'!$H$17,'Invoerblad heterogene watergang'!$M$17,""))))))))))</f>
        <v>Begroeiing volgt bodemverloop</v>
      </c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67"/>
      <c r="AD421" s="23"/>
      <c r="AE421" s="23"/>
    </row>
    <row r="422" spans="1:31" s="103" customFormat="1" x14ac:dyDescent="0.35">
      <c r="A422" s="24">
        <f>IF(A421="","",IF((A421+1)&gt;MAX('Invoerblad heterogene watergang'!$H$9:$H$17),"",'Uitgebreide invoer'!A421+(MAX('Invoerblad heterogene watergang'!$H$9:$H$17)/1000)))</f>
        <v>292.59999999999769</v>
      </c>
      <c r="B422" s="23">
        <f>IF(A422&lt;='Invoerblad heterogene watergang'!$H$9,'Invoerblad heterogene watergang'!$J$9,IF(A422&lt;='Invoerblad heterogene watergang'!$H$10,'Invoerblad heterogene watergang'!$J$10,IF(A422&lt;='Invoerblad heterogene watergang'!$H$11,'Invoerblad heterogene watergang'!$J$11,IF(A422&lt;='Invoerblad heterogene watergang'!$H$12,'Invoerblad heterogene watergang'!$J$12,IF(A422&lt;='Invoerblad heterogene watergang'!$H$13,'Invoerblad heterogene watergang'!$J$13,IF(A422&lt;='Invoerblad heterogene watergang'!$H$14,'Invoerblad heterogene watergang'!$J$14,IF(A422&lt;='Invoerblad heterogene watergang'!$H$15,'Invoerblad heterogene watergang'!$J$15,IF(A422&lt;='Invoerblad heterogene watergang'!$H$16,'Invoerblad heterogene watergang'!$J$16,IF(A422&lt;='Invoerblad heterogene watergang'!$H$17,'Invoerblad heterogene watergang'!$J$17,"")))))))))</f>
        <v>0.2</v>
      </c>
      <c r="C422" s="23" t="str">
        <f>IF(A422&lt;='Invoerblad heterogene watergang'!$H$9,'Invoerblad heterogene watergang'!$K$9,IF(A422&lt;='Invoerblad heterogene watergang'!$H$10,'Invoerblad heterogene watergang'!$K$10,IF(A422&lt;='Invoerblad heterogene watergang'!$H$11,'Invoerblad heterogene watergang'!$K$11,IF(A422&lt;='Invoerblad heterogene watergang'!$H$12,'Invoerblad heterogene watergang'!$K$12,IF(A422&lt;='Invoerblad heterogene watergang'!$H$13,'Invoerblad heterogene watergang'!$K$13,IF(A422&lt;='Invoerblad heterogene watergang'!$H$14,'Invoerblad heterogene watergang'!$K$14,IF(A422&lt;='Invoerblad heterogene watergang'!$H$15,'Invoerblad heterogene watergang'!$K$15,IF(A422&lt;='Invoerblad heterogene watergang'!$H$16,'Invoerblad heterogene watergang'!$K$16,IF(A422&lt;='Invoerblad heterogene watergang'!$H$17,'Invoerblad heterogene watergang'!$K$17,"")))))))))</f>
        <v>100 - Riet</v>
      </c>
      <c r="D422" s="23">
        <f t="shared" si="6"/>
        <v>100</v>
      </c>
      <c r="E422" s="23">
        <f>'Invoerblad heterogene watergang'!$F$9</f>
        <v>1.5</v>
      </c>
      <c r="F422" s="23">
        <f>'Invoerblad heterogene watergang'!$E$9</f>
        <v>1.2</v>
      </c>
      <c r="G422" s="23">
        <f>'Invoerblad heterogene watergang'!$B$9</f>
        <v>1.2</v>
      </c>
      <c r="H422" s="23">
        <f>'Invoerblad heterogene watergang'!$C$9</f>
        <v>1</v>
      </c>
      <c r="I422" s="23">
        <f>IF(B422="","",IF(A422&lt;='Invoerblad heterogene watergang'!$H$9,'Invoerblad heterogene watergang'!$N$9,IF(A422&lt;='Invoerblad heterogene watergang'!$H$10,'Invoerblad heterogene watergang'!$N$10,IF(A422&lt;='Invoerblad heterogene watergang'!$H$11,'Invoerblad heterogene watergang'!$N$11,IF(A422&lt;='Invoerblad heterogene watergang'!$H$12,'Invoerblad heterogene watergang'!$N$12,IF(A422&lt;='Invoerblad heterogene watergang'!$H$13,'Invoerblad heterogene watergang'!$N$13,IF(A422&lt;='Invoerblad heterogene watergang'!$H$14,'Invoerblad heterogene watergang'!$N$14,IF(A422&lt;='Invoerblad heterogene watergang'!$H$15,'Invoerblad heterogene watergang'!$N$15,IF(A422&lt;='Invoerblad heterogene watergang'!$H$16,'Invoerblad heterogene watergang'!$N$16,IF(A422&lt;='Invoerblad heterogene watergang'!$H$17,'Invoerblad heterogene watergang'!$N$17,""))))))))))</f>
        <v>0</v>
      </c>
      <c r="J422" s="23" t="str">
        <f>IF(A422&lt;='Invoerblad heterogene watergang'!$H$9,'Invoerblad heterogene watergang'!$O$9,IF(A422&lt;='Invoerblad heterogene watergang'!$H$10,'Invoerblad heterogene watergang'!$O$10,IF(A422&lt;='Invoerblad heterogene watergang'!$H$11,'Invoerblad heterogene watergang'!$O$11,IF(A422&lt;='Invoerblad heterogene watergang'!$H$12,'Invoerblad heterogene watergang'!$O$12,IF(A422&lt;='Invoerblad heterogene watergang'!$H$13,'Invoerblad heterogene watergang'!$O$13,IF(A422&lt;='Invoerblad heterogene watergang'!$H$14,'Invoerblad heterogene watergang'!$O$14,IF(A422&lt;='Invoerblad heterogene watergang'!$H$15,'Invoerblad heterogene watergang'!$O$15,IF(A422&lt;='Invoerblad heterogene watergang'!$H$16,'Invoerblad heterogene watergang'!$O$16,IF(A422&lt;='Invoerblad heterogene watergang'!$H$17,'Invoerblad heterogene watergang'!$O$17,"")))))))))</f>
        <v>Nee</v>
      </c>
      <c r="K422" s="23">
        <f>(IF(A422&lt;='Invoerblad heterogene watergang'!$H$9,'Invoerblad heterogene watergang'!$L$9,IF(A422&lt;='Invoerblad heterogene watergang'!$H$10,'Invoerblad heterogene watergang'!$L$10,IF(A422&lt;='Invoerblad heterogene watergang'!$H$11,'Invoerblad heterogene watergang'!$L$11,IF(A422&lt;='Invoerblad heterogene watergang'!$H$12,'Invoerblad heterogene watergang'!$L$12,IF(A422&lt;='Invoerblad heterogene watergang'!$H$13,'Invoerblad heterogene watergang'!$L$13,IF(A422&lt;='Invoerblad heterogene watergang'!$H$14,'Invoerblad heterogene watergang'!$L$14,IF(A422&lt;='Invoerblad heterogene watergang'!$H$15,'Invoerblad heterogene watergang'!$L$15,IF(A422&lt;='Invoerblad heterogene watergang'!$H$16,'Invoerblad heterogene watergang'!$L$16,IF(A422&lt;='Invoerblad heterogene watergang'!$H$17,'Invoerblad heterogene watergang'!$L$17,""))))))))))</f>
        <v>50</v>
      </c>
      <c r="L422" s="23" t="str">
        <f>(IF(A422&lt;='Invoerblad heterogene watergang'!$H$9,'Invoerblad heterogene watergang'!$M$9,IF(A422&lt;='Invoerblad heterogene watergang'!$H$10,'Invoerblad heterogene watergang'!$M$10,IF(A422&lt;='Invoerblad heterogene watergang'!$H$11,'Invoerblad heterogene watergang'!$M$11,IF(A422&lt;='Invoerblad heterogene watergang'!$H$12,'Invoerblad heterogene watergang'!$M$12,IF(A422&lt;='Invoerblad heterogene watergang'!$H$13,'Invoerblad heterogene watergang'!$M$13,IF(A422&lt;='Invoerblad heterogene watergang'!$H$14,'Invoerblad heterogene watergang'!$M$14,IF(A422&lt;='Invoerblad heterogene watergang'!$H$15,'Invoerblad heterogene watergang'!$M$15,IF(A422&lt;='Invoerblad heterogene watergang'!$H$16,'Invoerblad heterogene watergang'!$M$16,IF(A422&lt;='Invoerblad heterogene watergang'!$H$17,'Invoerblad heterogene watergang'!$M$17,""))))))))))</f>
        <v>Begroeiing volgt bodemverloop</v>
      </c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67"/>
      <c r="AD422" s="23"/>
      <c r="AE422" s="23"/>
    </row>
    <row r="423" spans="1:31" s="103" customFormat="1" x14ac:dyDescent="0.35">
      <c r="A423" s="24">
        <f>IF(A422="","",IF((A422+1)&gt;MAX('Invoerblad heterogene watergang'!$H$9:$H$17),"",'Uitgebreide invoer'!A422+(MAX('Invoerblad heterogene watergang'!$H$9:$H$17)/1000)))</f>
        <v>293.29999999999768</v>
      </c>
      <c r="B423" s="23">
        <f>IF(A423&lt;='Invoerblad heterogene watergang'!$H$9,'Invoerblad heterogene watergang'!$J$9,IF(A423&lt;='Invoerblad heterogene watergang'!$H$10,'Invoerblad heterogene watergang'!$J$10,IF(A423&lt;='Invoerblad heterogene watergang'!$H$11,'Invoerblad heterogene watergang'!$J$11,IF(A423&lt;='Invoerblad heterogene watergang'!$H$12,'Invoerblad heterogene watergang'!$J$12,IF(A423&lt;='Invoerblad heterogene watergang'!$H$13,'Invoerblad heterogene watergang'!$J$13,IF(A423&lt;='Invoerblad heterogene watergang'!$H$14,'Invoerblad heterogene watergang'!$J$14,IF(A423&lt;='Invoerblad heterogene watergang'!$H$15,'Invoerblad heterogene watergang'!$J$15,IF(A423&lt;='Invoerblad heterogene watergang'!$H$16,'Invoerblad heterogene watergang'!$J$16,IF(A423&lt;='Invoerblad heterogene watergang'!$H$17,'Invoerblad heterogene watergang'!$J$17,"")))))))))</f>
        <v>0.2</v>
      </c>
      <c r="C423" s="23" t="str">
        <f>IF(A423&lt;='Invoerblad heterogene watergang'!$H$9,'Invoerblad heterogene watergang'!$K$9,IF(A423&lt;='Invoerblad heterogene watergang'!$H$10,'Invoerblad heterogene watergang'!$K$10,IF(A423&lt;='Invoerblad heterogene watergang'!$H$11,'Invoerblad heterogene watergang'!$K$11,IF(A423&lt;='Invoerblad heterogene watergang'!$H$12,'Invoerblad heterogene watergang'!$K$12,IF(A423&lt;='Invoerblad heterogene watergang'!$H$13,'Invoerblad heterogene watergang'!$K$13,IF(A423&lt;='Invoerblad heterogene watergang'!$H$14,'Invoerblad heterogene watergang'!$K$14,IF(A423&lt;='Invoerblad heterogene watergang'!$H$15,'Invoerblad heterogene watergang'!$K$15,IF(A423&lt;='Invoerblad heterogene watergang'!$H$16,'Invoerblad heterogene watergang'!$K$16,IF(A423&lt;='Invoerblad heterogene watergang'!$H$17,'Invoerblad heterogene watergang'!$K$17,"")))))))))</f>
        <v>100 - Riet</v>
      </c>
      <c r="D423" s="23">
        <f t="shared" si="6"/>
        <v>100</v>
      </c>
      <c r="E423" s="23">
        <f>'Invoerblad heterogene watergang'!$F$9</f>
        <v>1.5</v>
      </c>
      <c r="F423" s="23">
        <f>'Invoerblad heterogene watergang'!$E$9</f>
        <v>1.2</v>
      </c>
      <c r="G423" s="23">
        <f>'Invoerblad heterogene watergang'!$B$9</f>
        <v>1.2</v>
      </c>
      <c r="H423" s="23">
        <f>'Invoerblad heterogene watergang'!$C$9</f>
        <v>1</v>
      </c>
      <c r="I423" s="23">
        <f>IF(B423="","",IF(A423&lt;='Invoerblad heterogene watergang'!$H$9,'Invoerblad heterogene watergang'!$N$9,IF(A423&lt;='Invoerblad heterogene watergang'!$H$10,'Invoerblad heterogene watergang'!$N$10,IF(A423&lt;='Invoerblad heterogene watergang'!$H$11,'Invoerblad heterogene watergang'!$N$11,IF(A423&lt;='Invoerblad heterogene watergang'!$H$12,'Invoerblad heterogene watergang'!$N$12,IF(A423&lt;='Invoerblad heterogene watergang'!$H$13,'Invoerblad heterogene watergang'!$N$13,IF(A423&lt;='Invoerblad heterogene watergang'!$H$14,'Invoerblad heterogene watergang'!$N$14,IF(A423&lt;='Invoerblad heterogene watergang'!$H$15,'Invoerblad heterogene watergang'!$N$15,IF(A423&lt;='Invoerblad heterogene watergang'!$H$16,'Invoerblad heterogene watergang'!$N$16,IF(A423&lt;='Invoerblad heterogene watergang'!$H$17,'Invoerblad heterogene watergang'!$N$17,""))))))))))</f>
        <v>0</v>
      </c>
      <c r="J423" s="23" t="str">
        <f>IF(A423&lt;='Invoerblad heterogene watergang'!$H$9,'Invoerblad heterogene watergang'!$O$9,IF(A423&lt;='Invoerblad heterogene watergang'!$H$10,'Invoerblad heterogene watergang'!$O$10,IF(A423&lt;='Invoerblad heterogene watergang'!$H$11,'Invoerblad heterogene watergang'!$O$11,IF(A423&lt;='Invoerblad heterogene watergang'!$H$12,'Invoerblad heterogene watergang'!$O$12,IF(A423&lt;='Invoerblad heterogene watergang'!$H$13,'Invoerblad heterogene watergang'!$O$13,IF(A423&lt;='Invoerblad heterogene watergang'!$H$14,'Invoerblad heterogene watergang'!$O$14,IF(A423&lt;='Invoerblad heterogene watergang'!$H$15,'Invoerblad heterogene watergang'!$O$15,IF(A423&lt;='Invoerblad heterogene watergang'!$H$16,'Invoerblad heterogene watergang'!$O$16,IF(A423&lt;='Invoerblad heterogene watergang'!$H$17,'Invoerblad heterogene watergang'!$O$17,"")))))))))</f>
        <v>Nee</v>
      </c>
      <c r="K423" s="23">
        <f>(IF(A423&lt;='Invoerblad heterogene watergang'!$H$9,'Invoerblad heterogene watergang'!$L$9,IF(A423&lt;='Invoerblad heterogene watergang'!$H$10,'Invoerblad heterogene watergang'!$L$10,IF(A423&lt;='Invoerblad heterogene watergang'!$H$11,'Invoerblad heterogene watergang'!$L$11,IF(A423&lt;='Invoerblad heterogene watergang'!$H$12,'Invoerblad heterogene watergang'!$L$12,IF(A423&lt;='Invoerblad heterogene watergang'!$H$13,'Invoerblad heterogene watergang'!$L$13,IF(A423&lt;='Invoerblad heterogene watergang'!$H$14,'Invoerblad heterogene watergang'!$L$14,IF(A423&lt;='Invoerblad heterogene watergang'!$H$15,'Invoerblad heterogene watergang'!$L$15,IF(A423&lt;='Invoerblad heterogene watergang'!$H$16,'Invoerblad heterogene watergang'!$L$16,IF(A423&lt;='Invoerblad heterogene watergang'!$H$17,'Invoerblad heterogene watergang'!$L$17,""))))))))))</f>
        <v>50</v>
      </c>
      <c r="L423" s="23" t="str">
        <f>(IF(A423&lt;='Invoerblad heterogene watergang'!$H$9,'Invoerblad heterogene watergang'!$M$9,IF(A423&lt;='Invoerblad heterogene watergang'!$H$10,'Invoerblad heterogene watergang'!$M$10,IF(A423&lt;='Invoerblad heterogene watergang'!$H$11,'Invoerblad heterogene watergang'!$M$11,IF(A423&lt;='Invoerblad heterogene watergang'!$H$12,'Invoerblad heterogene watergang'!$M$12,IF(A423&lt;='Invoerblad heterogene watergang'!$H$13,'Invoerblad heterogene watergang'!$M$13,IF(A423&lt;='Invoerblad heterogene watergang'!$H$14,'Invoerblad heterogene watergang'!$M$14,IF(A423&lt;='Invoerblad heterogene watergang'!$H$15,'Invoerblad heterogene watergang'!$M$15,IF(A423&lt;='Invoerblad heterogene watergang'!$H$16,'Invoerblad heterogene watergang'!$M$16,IF(A423&lt;='Invoerblad heterogene watergang'!$H$17,'Invoerblad heterogene watergang'!$M$17,""))))))))))</f>
        <v>Begroeiing volgt bodemverloop</v>
      </c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67"/>
      <c r="AD423" s="23"/>
      <c r="AE423" s="23"/>
    </row>
    <row r="424" spans="1:31" s="103" customFormat="1" x14ac:dyDescent="0.35">
      <c r="A424" s="24">
        <f>IF(A423="","",IF((A423+1)&gt;MAX('Invoerblad heterogene watergang'!$H$9:$H$17),"",'Uitgebreide invoer'!A423+(MAX('Invoerblad heterogene watergang'!$H$9:$H$17)/1000)))</f>
        <v>293.99999999999767</v>
      </c>
      <c r="B424" s="23">
        <f>IF(A424&lt;='Invoerblad heterogene watergang'!$H$9,'Invoerblad heterogene watergang'!$J$9,IF(A424&lt;='Invoerblad heterogene watergang'!$H$10,'Invoerblad heterogene watergang'!$J$10,IF(A424&lt;='Invoerblad heterogene watergang'!$H$11,'Invoerblad heterogene watergang'!$J$11,IF(A424&lt;='Invoerblad heterogene watergang'!$H$12,'Invoerblad heterogene watergang'!$J$12,IF(A424&lt;='Invoerblad heterogene watergang'!$H$13,'Invoerblad heterogene watergang'!$J$13,IF(A424&lt;='Invoerblad heterogene watergang'!$H$14,'Invoerblad heterogene watergang'!$J$14,IF(A424&lt;='Invoerblad heterogene watergang'!$H$15,'Invoerblad heterogene watergang'!$J$15,IF(A424&lt;='Invoerblad heterogene watergang'!$H$16,'Invoerblad heterogene watergang'!$J$16,IF(A424&lt;='Invoerblad heterogene watergang'!$H$17,'Invoerblad heterogene watergang'!$J$17,"")))))))))</f>
        <v>0.2</v>
      </c>
      <c r="C424" s="23" t="str">
        <f>IF(A424&lt;='Invoerblad heterogene watergang'!$H$9,'Invoerblad heterogene watergang'!$K$9,IF(A424&lt;='Invoerblad heterogene watergang'!$H$10,'Invoerblad heterogene watergang'!$K$10,IF(A424&lt;='Invoerblad heterogene watergang'!$H$11,'Invoerblad heterogene watergang'!$K$11,IF(A424&lt;='Invoerblad heterogene watergang'!$H$12,'Invoerblad heterogene watergang'!$K$12,IF(A424&lt;='Invoerblad heterogene watergang'!$H$13,'Invoerblad heterogene watergang'!$K$13,IF(A424&lt;='Invoerblad heterogene watergang'!$H$14,'Invoerblad heterogene watergang'!$K$14,IF(A424&lt;='Invoerblad heterogene watergang'!$H$15,'Invoerblad heterogene watergang'!$K$15,IF(A424&lt;='Invoerblad heterogene watergang'!$H$16,'Invoerblad heterogene watergang'!$K$16,IF(A424&lt;='Invoerblad heterogene watergang'!$H$17,'Invoerblad heterogene watergang'!$K$17,"")))))))))</f>
        <v>100 - Riet</v>
      </c>
      <c r="D424" s="23">
        <f t="shared" si="6"/>
        <v>100</v>
      </c>
      <c r="E424" s="23">
        <f>'Invoerblad heterogene watergang'!$F$9</f>
        <v>1.5</v>
      </c>
      <c r="F424" s="23">
        <f>'Invoerblad heterogene watergang'!$E$9</f>
        <v>1.2</v>
      </c>
      <c r="G424" s="23">
        <f>'Invoerblad heterogene watergang'!$B$9</f>
        <v>1.2</v>
      </c>
      <c r="H424" s="23">
        <f>'Invoerblad heterogene watergang'!$C$9</f>
        <v>1</v>
      </c>
      <c r="I424" s="23">
        <f>IF(B424="","",IF(A424&lt;='Invoerblad heterogene watergang'!$H$9,'Invoerblad heterogene watergang'!$N$9,IF(A424&lt;='Invoerblad heterogene watergang'!$H$10,'Invoerblad heterogene watergang'!$N$10,IF(A424&lt;='Invoerblad heterogene watergang'!$H$11,'Invoerblad heterogene watergang'!$N$11,IF(A424&lt;='Invoerblad heterogene watergang'!$H$12,'Invoerblad heterogene watergang'!$N$12,IF(A424&lt;='Invoerblad heterogene watergang'!$H$13,'Invoerblad heterogene watergang'!$N$13,IF(A424&lt;='Invoerblad heterogene watergang'!$H$14,'Invoerblad heterogene watergang'!$N$14,IF(A424&lt;='Invoerblad heterogene watergang'!$H$15,'Invoerblad heterogene watergang'!$N$15,IF(A424&lt;='Invoerblad heterogene watergang'!$H$16,'Invoerblad heterogene watergang'!$N$16,IF(A424&lt;='Invoerblad heterogene watergang'!$H$17,'Invoerblad heterogene watergang'!$N$17,""))))))))))</f>
        <v>0</v>
      </c>
      <c r="J424" s="23" t="str">
        <f>IF(A424&lt;='Invoerblad heterogene watergang'!$H$9,'Invoerblad heterogene watergang'!$O$9,IF(A424&lt;='Invoerblad heterogene watergang'!$H$10,'Invoerblad heterogene watergang'!$O$10,IF(A424&lt;='Invoerblad heterogene watergang'!$H$11,'Invoerblad heterogene watergang'!$O$11,IF(A424&lt;='Invoerblad heterogene watergang'!$H$12,'Invoerblad heterogene watergang'!$O$12,IF(A424&lt;='Invoerblad heterogene watergang'!$H$13,'Invoerblad heterogene watergang'!$O$13,IF(A424&lt;='Invoerblad heterogene watergang'!$H$14,'Invoerblad heterogene watergang'!$O$14,IF(A424&lt;='Invoerblad heterogene watergang'!$H$15,'Invoerblad heterogene watergang'!$O$15,IF(A424&lt;='Invoerblad heterogene watergang'!$H$16,'Invoerblad heterogene watergang'!$O$16,IF(A424&lt;='Invoerblad heterogene watergang'!$H$17,'Invoerblad heterogene watergang'!$O$17,"")))))))))</f>
        <v>Nee</v>
      </c>
      <c r="K424" s="23">
        <f>(IF(A424&lt;='Invoerblad heterogene watergang'!$H$9,'Invoerblad heterogene watergang'!$L$9,IF(A424&lt;='Invoerblad heterogene watergang'!$H$10,'Invoerblad heterogene watergang'!$L$10,IF(A424&lt;='Invoerblad heterogene watergang'!$H$11,'Invoerblad heterogene watergang'!$L$11,IF(A424&lt;='Invoerblad heterogene watergang'!$H$12,'Invoerblad heterogene watergang'!$L$12,IF(A424&lt;='Invoerblad heterogene watergang'!$H$13,'Invoerblad heterogene watergang'!$L$13,IF(A424&lt;='Invoerblad heterogene watergang'!$H$14,'Invoerblad heterogene watergang'!$L$14,IF(A424&lt;='Invoerblad heterogene watergang'!$H$15,'Invoerblad heterogene watergang'!$L$15,IF(A424&lt;='Invoerblad heterogene watergang'!$H$16,'Invoerblad heterogene watergang'!$L$16,IF(A424&lt;='Invoerblad heterogene watergang'!$H$17,'Invoerblad heterogene watergang'!$L$17,""))))))))))</f>
        <v>50</v>
      </c>
      <c r="L424" s="23" t="str">
        <f>(IF(A424&lt;='Invoerblad heterogene watergang'!$H$9,'Invoerblad heterogene watergang'!$M$9,IF(A424&lt;='Invoerblad heterogene watergang'!$H$10,'Invoerblad heterogene watergang'!$M$10,IF(A424&lt;='Invoerblad heterogene watergang'!$H$11,'Invoerblad heterogene watergang'!$M$11,IF(A424&lt;='Invoerblad heterogene watergang'!$H$12,'Invoerblad heterogene watergang'!$M$12,IF(A424&lt;='Invoerblad heterogene watergang'!$H$13,'Invoerblad heterogene watergang'!$M$13,IF(A424&lt;='Invoerblad heterogene watergang'!$H$14,'Invoerblad heterogene watergang'!$M$14,IF(A424&lt;='Invoerblad heterogene watergang'!$H$15,'Invoerblad heterogene watergang'!$M$15,IF(A424&lt;='Invoerblad heterogene watergang'!$H$16,'Invoerblad heterogene watergang'!$M$16,IF(A424&lt;='Invoerblad heterogene watergang'!$H$17,'Invoerblad heterogene watergang'!$M$17,""))))))))))</f>
        <v>Begroeiing volgt bodemverloop</v>
      </c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67"/>
      <c r="AD424" s="23"/>
      <c r="AE424" s="23"/>
    </row>
    <row r="425" spans="1:31" s="103" customFormat="1" x14ac:dyDescent="0.35">
      <c r="A425" s="24">
        <f>IF(A424="","",IF((A424+1)&gt;MAX('Invoerblad heterogene watergang'!$H$9:$H$17),"",'Uitgebreide invoer'!A424+(MAX('Invoerblad heterogene watergang'!$H$9:$H$17)/1000)))</f>
        <v>294.69999999999766</v>
      </c>
      <c r="B425" s="23">
        <f>IF(A425&lt;='Invoerblad heterogene watergang'!$H$9,'Invoerblad heterogene watergang'!$J$9,IF(A425&lt;='Invoerblad heterogene watergang'!$H$10,'Invoerblad heterogene watergang'!$J$10,IF(A425&lt;='Invoerblad heterogene watergang'!$H$11,'Invoerblad heterogene watergang'!$J$11,IF(A425&lt;='Invoerblad heterogene watergang'!$H$12,'Invoerblad heterogene watergang'!$J$12,IF(A425&lt;='Invoerblad heterogene watergang'!$H$13,'Invoerblad heterogene watergang'!$J$13,IF(A425&lt;='Invoerblad heterogene watergang'!$H$14,'Invoerblad heterogene watergang'!$J$14,IF(A425&lt;='Invoerblad heterogene watergang'!$H$15,'Invoerblad heterogene watergang'!$J$15,IF(A425&lt;='Invoerblad heterogene watergang'!$H$16,'Invoerblad heterogene watergang'!$J$16,IF(A425&lt;='Invoerblad heterogene watergang'!$H$17,'Invoerblad heterogene watergang'!$J$17,"")))))))))</f>
        <v>0.2</v>
      </c>
      <c r="C425" s="23" t="str">
        <f>IF(A425&lt;='Invoerblad heterogene watergang'!$H$9,'Invoerblad heterogene watergang'!$K$9,IF(A425&lt;='Invoerblad heterogene watergang'!$H$10,'Invoerblad heterogene watergang'!$K$10,IF(A425&lt;='Invoerblad heterogene watergang'!$H$11,'Invoerblad heterogene watergang'!$K$11,IF(A425&lt;='Invoerblad heterogene watergang'!$H$12,'Invoerblad heterogene watergang'!$K$12,IF(A425&lt;='Invoerblad heterogene watergang'!$H$13,'Invoerblad heterogene watergang'!$K$13,IF(A425&lt;='Invoerblad heterogene watergang'!$H$14,'Invoerblad heterogene watergang'!$K$14,IF(A425&lt;='Invoerblad heterogene watergang'!$H$15,'Invoerblad heterogene watergang'!$K$15,IF(A425&lt;='Invoerblad heterogene watergang'!$H$16,'Invoerblad heterogene watergang'!$K$16,IF(A425&lt;='Invoerblad heterogene watergang'!$H$17,'Invoerblad heterogene watergang'!$K$17,"")))))))))</f>
        <v>100 - Riet</v>
      </c>
      <c r="D425" s="23">
        <f t="shared" si="6"/>
        <v>100</v>
      </c>
      <c r="E425" s="23">
        <f>'Invoerblad heterogene watergang'!$F$9</f>
        <v>1.5</v>
      </c>
      <c r="F425" s="23">
        <f>'Invoerblad heterogene watergang'!$E$9</f>
        <v>1.2</v>
      </c>
      <c r="G425" s="23">
        <f>'Invoerblad heterogene watergang'!$B$9</f>
        <v>1.2</v>
      </c>
      <c r="H425" s="23">
        <f>'Invoerblad heterogene watergang'!$C$9</f>
        <v>1</v>
      </c>
      <c r="I425" s="23">
        <f>IF(B425="","",IF(A425&lt;='Invoerblad heterogene watergang'!$H$9,'Invoerblad heterogene watergang'!$N$9,IF(A425&lt;='Invoerblad heterogene watergang'!$H$10,'Invoerblad heterogene watergang'!$N$10,IF(A425&lt;='Invoerblad heterogene watergang'!$H$11,'Invoerblad heterogene watergang'!$N$11,IF(A425&lt;='Invoerblad heterogene watergang'!$H$12,'Invoerblad heterogene watergang'!$N$12,IF(A425&lt;='Invoerblad heterogene watergang'!$H$13,'Invoerblad heterogene watergang'!$N$13,IF(A425&lt;='Invoerblad heterogene watergang'!$H$14,'Invoerblad heterogene watergang'!$N$14,IF(A425&lt;='Invoerblad heterogene watergang'!$H$15,'Invoerblad heterogene watergang'!$N$15,IF(A425&lt;='Invoerblad heterogene watergang'!$H$16,'Invoerblad heterogene watergang'!$N$16,IF(A425&lt;='Invoerblad heterogene watergang'!$H$17,'Invoerblad heterogene watergang'!$N$17,""))))))))))</f>
        <v>0</v>
      </c>
      <c r="J425" s="23" t="str">
        <f>IF(A425&lt;='Invoerblad heterogene watergang'!$H$9,'Invoerblad heterogene watergang'!$O$9,IF(A425&lt;='Invoerblad heterogene watergang'!$H$10,'Invoerblad heterogene watergang'!$O$10,IF(A425&lt;='Invoerblad heterogene watergang'!$H$11,'Invoerblad heterogene watergang'!$O$11,IF(A425&lt;='Invoerblad heterogene watergang'!$H$12,'Invoerblad heterogene watergang'!$O$12,IF(A425&lt;='Invoerblad heterogene watergang'!$H$13,'Invoerblad heterogene watergang'!$O$13,IF(A425&lt;='Invoerblad heterogene watergang'!$H$14,'Invoerblad heterogene watergang'!$O$14,IF(A425&lt;='Invoerblad heterogene watergang'!$H$15,'Invoerblad heterogene watergang'!$O$15,IF(A425&lt;='Invoerblad heterogene watergang'!$H$16,'Invoerblad heterogene watergang'!$O$16,IF(A425&lt;='Invoerblad heterogene watergang'!$H$17,'Invoerblad heterogene watergang'!$O$17,"")))))))))</f>
        <v>Nee</v>
      </c>
      <c r="K425" s="23">
        <f>(IF(A425&lt;='Invoerblad heterogene watergang'!$H$9,'Invoerblad heterogene watergang'!$L$9,IF(A425&lt;='Invoerblad heterogene watergang'!$H$10,'Invoerblad heterogene watergang'!$L$10,IF(A425&lt;='Invoerblad heterogene watergang'!$H$11,'Invoerblad heterogene watergang'!$L$11,IF(A425&lt;='Invoerblad heterogene watergang'!$H$12,'Invoerblad heterogene watergang'!$L$12,IF(A425&lt;='Invoerblad heterogene watergang'!$H$13,'Invoerblad heterogene watergang'!$L$13,IF(A425&lt;='Invoerblad heterogene watergang'!$H$14,'Invoerblad heterogene watergang'!$L$14,IF(A425&lt;='Invoerblad heterogene watergang'!$H$15,'Invoerblad heterogene watergang'!$L$15,IF(A425&lt;='Invoerblad heterogene watergang'!$H$16,'Invoerblad heterogene watergang'!$L$16,IF(A425&lt;='Invoerblad heterogene watergang'!$H$17,'Invoerblad heterogene watergang'!$L$17,""))))))))))</f>
        <v>50</v>
      </c>
      <c r="L425" s="23" t="str">
        <f>(IF(A425&lt;='Invoerblad heterogene watergang'!$H$9,'Invoerblad heterogene watergang'!$M$9,IF(A425&lt;='Invoerblad heterogene watergang'!$H$10,'Invoerblad heterogene watergang'!$M$10,IF(A425&lt;='Invoerblad heterogene watergang'!$H$11,'Invoerblad heterogene watergang'!$M$11,IF(A425&lt;='Invoerblad heterogene watergang'!$H$12,'Invoerblad heterogene watergang'!$M$12,IF(A425&lt;='Invoerblad heterogene watergang'!$H$13,'Invoerblad heterogene watergang'!$M$13,IF(A425&lt;='Invoerblad heterogene watergang'!$H$14,'Invoerblad heterogene watergang'!$M$14,IF(A425&lt;='Invoerblad heterogene watergang'!$H$15,'Invoerblad heterogene watergang'!$M$15,IF(A425&lt;='Invoerblad heterogene watergang'!$H$16,'Invoerblad heterogene watergang'!$M$16,IF(A425&lt;='Invoerblad heterogene watergang'!$H$17,'Invoerblad heterogene watergang'!$M$17,""))))))))))</f>
        <v>Begroeiing volgt bodemverloop</v>
      </c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67"/>
      <c r="AD425" s="23"/>
      <c r="AE425" s="23"/>
    </row>
    <row r="426" spans="1:31" s="103" customFormat="1" x14ac:dyDescent="0.35">
      <c r="A426" s="24">
        <f>IF(A425="","",IF((A425+1)&gt;MAX('Invoerblad heterogene watergang'!$H$9:$H$17),"",'Uitgebreide invoer'!A425+(MAX('Invoerblad heterogene watergang'!$H$9:$H$17)/1000)))</f>
        <v>295.39999999999765</v>
      </c>
      <c r="B426" s="23">
        <f>IF(A426&lt;='Invoerblad heterogene watergang'!$H$9,'Invoerblad heterogene watergang'!$J$9,IF(A426&lt;='Invoerblad heterogene watergang'!$H$10,'Invoerblad heterogene watergang'!$J$10,IF(A426&lt;='Invoerblad heterogene watergang'!$H$11,'Invoerblad heterogene watergang'!$J$11,IF(A426&lt;='Invoerblad heterogene watergang'!$H$12,'Invoerblad heterogene watergang'!$J$12,IF(A426&lt;='Invoerblad heterogene watergang'!$H$13,'Invoerblad heterogene watergang'!$J$13,IF(A426&lt;='Invoerblad heterogene watergang'!$H$14,'Invoerblad heterogene watergang'!$J$14,IF(A426&lt;='Invoerblad heterogene watergang'!$H$15,'Invoerblad heterogene watergang'!$J$15,IF(A426&lt;='Invoerblad heterogene watergang'!$H$16,'Invoerblad heterogene watergang'!$J$16,IF(A426&lt;='Invoerblad heterogene watergang'!$H$17,'Invoerblad heterogene watergang'!$J$17,"")))))))))</f>
        <v>0.2</v>
      </c>
      <c r="C426" s="23" t="str">
        <f>IF(A426&lt;='Invoerblad heterogene watergang'!$H$9,'Invoerblad heterogene watergang'!$K$9,IF(A426&lt;='Invoerblad heterogene watergang'!$H$10,'Invoerblad heterogene watergang'!$K$10,IF(A426&lt;='Invoerblad heterogene watergang'!$H$11,'Invoerblad heterogene watergang'!$K$11,IF(A426&lt;='Invoerblad heterogene watergang'!$H$12,'Invoerblad heterogene watergang'!$K$12,IF(A426&lt;='Invoerblad heterogene watergang'!$H$13,'Invoerblad heterogene watergang'!$K$13,IF(A426&lt;='Invoerblad heterogene watergang'!$H$14,'Invoerblad heterogene watergang'!$K$14,IF(A426&lt;='Invoerblad heterogene watergang'!$H$15,'Invoerblad heterogene watergang'!$K$15,IF(A426&lt;='Invoerblad heterogene watergang'!$H$16,'Invoerblad heterogene watergang'!$K$16,IF(A426&lt;='Invoerblad heterogene watergang'!$H$17,'Invoerblad heterogene watergang'!$K$17,"")))))))))</f>
        <v>100 - Riet</v>
      </c>
      <c r="D426" s="23">
        <f t="shared" si="6"/>
        <v>100</v>
      </c>
      <c r="E426" s="23">
        <f>'Invoerblad heterogene watergang'!$F$9</f>
        <v>1.5</v>
      </c>
      <c r="F426" s="23">
        <f>'Invoerblad heterogene watergang'!$E$9</f>
        <v>1.2</v>
      </c>
      <c r="G426" s="23">
        <f>'Invoerblad heterogene watergang'!$B$9</f>
        <v>1.2</v>
      </c>
      <c r="H426" s="23">
        <f>'Invoerblad heterogene watergang'!$C$9</f>
        <v>1</v>
      </c>
      <c r="I426" s="23">
        <f>IF(B426="","",IF(A426&lt;='Invoerblad heterogene watergang'!$H$9,'Invoerblad heterogene watergang'!$N$9,IF(A426&lt;='Invoerblad heterogene watergang'!$H$10,'Invoerblad heterogene watergang'!$N$10,IF(A426&lt;='Invoerblad heterogene watergang'!$H$11,'Invoerblad heterogene watergang'!$N$11,IF(A426&lt;='Invoerblad heterogene watergang'!$H$12,'Invoerblad heterogene watergang'!$N$12,IF(A426&lt;='Invoerblad heterogene watergang'!$H$13,'Invoerblad heterogene watergang'!$N$13,IF(A426&lt;='Invoerblad heterogene watergang'!$H$14,'Invoerblad heterogene watergang'!$N$14,IF(A426&lt;='Invoerblad heterogene watergang'!$H$15,'Invoerblad heterogene watergang'!$N$15,IF(A426&lt;='Invoerblad heterogene watergang'!$H$16,'Invoerblad heterogene watergang'!$N$16,IF(A426&lt;='Invoerblad heterogene watergang'!$H$17,'Invoerblad heterogene watergang'!$N$17,""))))))))))</f>
        <v>0</v>
      </c>
      <c r="J426" s="23" t="str">
        <f>IF(A426&lt;='Invoerblad heterogene watergang'!$H$9,'Invoerblad heterogene watergang'!$O$9,IF(A426&lt;='Invoerblad heterogene watergang'!$H$10,'Invoerblad heterogene watergang'!$O$10,IF(A426&lt;='Invoerblad heterogene watergang'!$H$11,'Invoerblad heterogene watergang'!$O$11,IF(A426&lt;='Invoerblad heterogene watergang'!$H$12,'Invoerblad heterogene watergang'!$O$12,IF(A426&lt;='Invoerblad heterogene watergang'!$H$13,'Invoerblad heterogene watergang'!$O$13,IF(A426&lt;='Invoerblad heterogene watergang'!$H$14,'Invoerblad heterogene watergang'!$O$14,IF(A426&lt;='Invoerblad heterogene watergang'!$H$15,'Invoerblad heterogene watergang'!$O$15,IF(A426&lt;='Invoerblad heterogene watergang'!$H$16,'Invoerblad heterogene watergang'!$O$16,IF(A426&lt;='Invoerblad heterogene watergang'!$H$17,'Invoerblad heterogene watergang'!$O$17,"")))))))))</f>
        <v>Nee</v>
      </c>
      <c r="K426" s="23">
        <f>(IF(A426&lt;='Invoerblad heterogene watergang'!$H$9,'Invoerblad heterogene watergang'!$L$9,IF(A426&lt;='Invoerblad heterogene watergang'!$H$10,'Invoerblad heterogene watergang'!$L$10,IF(A426&lt;='Invoerblad heterogene watergang'!$H$11,'Invoerblad heterogene watergang'!$L$11,IF(A426&lt;='Invoerblad heterogene watergang'!$H$12,'Invoerblad heterogene watergang'!$L$12,IF(A426&lt;='Invoerblad heterogene watergang'!$H$13,'Invoerblad heterogene watergang'!$L$13,IF(A426&lt;='Invoerblad heterogene watergang'!$H$14,'Invoerblad heterogene watergang'!$L$14,IF(A426&lt;='Invoerblad heterogene watergang'!$H$15,'Invoerblad heterogene watergang'!$L$15,IF(A426&lt;='Invoerblad heterogene watergang'!$H$16,'Invoerblad heterogene watergang'!$L$16,IF(A426&lt;='Invoerblad heterogene watergang'!$H$17,'Invoerblad heterogene watergang'!$L$17,""))))))))))</f>
        <v>50</v>
      </c>
      <c r="L426" s="23" t="str">
        <f>(IF(A426&lt;='Invoerblad heterogene watergang'!$H$9,'Invoerblad heterogene watergang'!$M$9,IF(A426&lt;='Invoerblad heterogene watergang'!$H$10,'Invoerblad heterogene watergang'!$M$10,IF(A426&lt;='Invoerblad heterogene watergang'!$H$11,'Invoerblad heterogene watergang'!$M$11,IF(A426&lt;='Invoerblad heterogene watergang'!$H$12,'Invoerblad heterogene watergang'!$M$12,IF(A426&lt;='Invoerblad heterogene watergang'!$H$13,'Invoerblad heterogene watergang'!$M$13,IF(A426&lt;='Invoerblad heterogene watergang'!$H$14,'Invoerblad heterogene watergang'!$M$14,IF(A426&lt;='Invoerblad heterogene watergang'!$H$15,'Invoerblad heterogene watergang'!$M$15,IF(A426&lt;='Invoerblad heterogene watergang'!$H$16,'Invoerblad heterogene watergang'!$M$16,IF(A426&lt;='Invoerblad heterogene watergang'!$H$17,'Invoerblad heterogene watergang'!$M$17,""))))))))))</f>
        <v>Begroeiing volgt bodemverloop</v>
      </c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67"/>
      <c r="AD426" s="23"/>
      <c r="AE426" s="23"/>
    </row>
    <row r="427" spans="1:31" s="103" customFormat="1" x14ac:dyDescent="0.35">
      <c r="A427" s="24">
        <f>IF(A426="","",IF((A426+1)&gt;MAX('Invoerblad heterogene watergang'!$H$9:$H$17),"",'Uitgebreide invoer'!A426+(MAX('Invoerblad heterogene watergang'!$H$9:$H$17)/1000)))</f>
        <v>296.09999999999764</v>
      </c>
      <c r="B427" s="23">
        <f>IF(A427&lt;='Invoerblad heterogene watergang'!$H$9,'Invoerblad heterogene watergang'!$J$9,IF(A427&lt;='Invoerblad heterogene watergang'!$H$10,'Invoerblad heterogene watergang'!$J$10,IF(A427&lt;='Invoerblad heterogene watergang'!$H$11,'Invoerblad heterogene watergang'!$J$11,IF(A427&lt;='Invoerblad heterogene watergang'!$H$12,'Invoerblad heterogene watergang'!$J$12,IF(A427&lt;='Invoerblad heterogene watergang'!$H$13,'Invoerblad heterogene watergang'!$J$13,IF(A427&lt;='Invoerblad heterogene watergang'!$H$14,'Invoerblad heterogene watergang'!$J$14,IF(A427&lt;='Invoerblad heterogene watergang'!$H$15,'Invoerblad heterogene watergang'!$J$15,IF(A427&lt;='Invoerblad heterogene watergang'!$H$16,'Invoerblad heterogene watergang'!$J$16,IF(A427&lt;='Invoerblad heterogene watergang'!$H$17,'Invoerblad heterogene watergang'!$J$17,"")))))))))</f>
        <v>0.2</v>
      </c>
      <c r="C427" s="23" t="str">
        <f>IF(A427&lt;='Invoerblad heterogene watergang'!$H$9,'Invoerblad heterogene watergang'!$K$9,IF(A427&lt;='Invoerblad heterogene watergang'!$H$10,'Invoerblad heterogene watergang'!$K$10,IF(A427&lt;='Invoerblad heterogene watergang'!$H$11,'Invoerblad heterogene watergang'!$K$11,IF(A427&lt;='Invoerblad heterogene watergang'!$H$12,'Invoerblad heterogene watergang'!$K$12,IF(A427&lt;='Invoerblad heterogene watergang'!$H$13,'Invoerblad heterogene watergang'!$K$13,IF(A427&lt;='Invoerblad heterogene watergang'!$H$14,'Invoerblad heterogene watergang'!$K$14,IF(A427&lt;='Invoerblad heterogene watergang'!$H$15,'Invoerblad heterogene watergang'!$K$15,IF(A427&lt;='Invoerblad heterogene watergang'!$H$16,'Invoerblad heterogene watergang'!$K$16,IF(A427&lt;='Invoerblad heterogene watergang'!$H$17,'Invoerblad heterogene watergang'!$K$17,"")))))))))</f>
        <v>100 - Riet</v>
      </c>
      <c r="D427" s="23">
        <f t="shared" si="6"/>
        <v>100</v>
      </c>
      <c r="E427" s="23">
        <f>'Invoerblad heterogene watergang'!$F$9</f>
        <v>1.5</v>
      </c>
      <c r="F427" s="23">
        <f>'Invoerblad heterogene watergang'!$E$9</f>
        <v>1.2</v>
      </c>
      <c r="G427" s="23">
        <f>'Invoerblad heterogene watergang'!$B$9</f>
        <v>1.2</v>
      </c>
      <c r="H427" s="23">
        <f>'Invoerblad heterogene watergang'!$C$9</f>
        <v>1</v>
      </c>
      <c r="I427" s="23">
        <f>IF(B427="","",IF(A427&lt;='Invoerblad heterogene watergang'!$H$9,'Invoerblad heterogene watergang'!$N$9,IF(A427&lt;='Invoerblad heterogene watergang'!$H$10,'Invoerblad heterogene watergang'!$N$10,IF(A427&lt;='Invoerblad heterogene watergang'!$H$11,'Invoerblad heterogene watergang'!$N$11,IF(A427&lt;='Invoerblad heterogene watergang'!$H$12,'Invoerblad heterogene watergang'!$N$12,IF(A427&lt;='Invoerblad heterogene watergang'!$H$13,'Invoerblad heterogene watergang'!$N$13,IF(A427&lt;='Invoerblad heterogene watergang'!$H$14,'Invoerblad heterogene watergang'!$N$14,IF(A427&lt;='Invoerblad heterogene watergang'!$H$15,'Invoerblad heterogene watergang'!$N$15,IF(A427&lt;='Invoerblad heterogene watergang'!$H$16,'Invoerblad heterogene watergang'!$N$16,IF(A427&lt;='Invoerblad heterogene watergang'!$H$17,'Invoerblad heterogene watergang'!$N$17,""))))))))))</f>
        <v>0</v>
      </c>
      <c r="J427" s="23" t="str">
        <f>IF(A427&lt;='Invoerblad heterogene watergang'!$H$9,'Invoerblad heterogene watergang'!$O$9,IF(A427&lt;='Invoerblad heterogene watergang'!$H$10,'Invoerblad heterogene watergang'!$O$10,IF(A427&lt;='Invoerblad heterogene watergang'!$H$11,'Invoerblad heterogene watergang'!$O$11,IF(A427&lt;='Invoerblad heterogene watergang'!$H$12,'Invoerblad heterogene watergang'!$O$12,IF(A427&lt;='Invoerblad heterogene watergang'!$H$13,'Invoerblad heterogene watergang'!$O$13,IF(A427&lt;='Invoerblad heterogene watergang'!$H$14,'Invoerblad heterogene watergang'!$O$14,IF(A427&lt;='Invoerblad heterogene watergang'!$H$15,'Invoerblad heterogene watergang'!$O$15,IF(A427&lt;='Invoerblad heterogene watergang'!$H$16,'Invoerblad heterogene watergang'!$O$16,IF(A427&lt;='Invoerblad heterogene watergang'!$H$17,'Invoerblad heterogene watergang'!$O$17,"")))))))))</f>
        <v>Nee</v>
      </c>
      <c r="K427" s="23">
        <f>(IF(A427&lt;='Invoerblad heterogene watergang'!$H$9,'Invoerblad heterogene watergang'!$L$9,IF(A427&lt;='Invoerblad heterogene watergang'!$H$10,'Invoerblad heterogene watergang'!$L$10,IF(A427&lt;='Invoerblad heterogene watergang'!$H$11,'Invoerblad heterogene watergang'!$L$11,IF(A427&lt;='Invoerblad heterogene watergang'!$H$12,'Invoerblad heterogene watergang'!$L$12,IF(A427&lt;='Invoerblad heterogene watergang'!$H$13,'Invoerblad heterogene watergang'!$L$13,IF(A427&lt;='Invoerblad heterogene watergang'!$H$14,'Invoerblad heterogene watergang'!$L$14,IF(A427&lt;='Invoerblad heterogene watergang'!$H$15,'Invoerblad heterogene watergang'!$L$15,IF(A427&lt;='Invoerblad heterogene watergang'!$H$16,'Invoerblad heterogene watergang'!$L$16,IF(A427&lt;='Invoerblad heterogene watergang'!$H$17,'Invoerblad heterogene watergang'!$L$17,""))))))))))</f>
        <v>50</v>
      </c>
      <c r="L427" s="23" t="str">
        <f>(IF(A427&lt;='Invoerblad heterogene watergang'!$H$9,'Invoerblad heterogene watergang'!$M$9,IF(A427&lt;='Invoerblad heterogene watergang'!$H$10,'Invoerblad heterogene watergang'!$M$10,IF(A427&lt;='Invoerblad heterogene watergang'!$H$11,'Invoerblad heterogene watergang'!$M$11,IF(A427&lt;='Invoerblad heterogene watergang'!$H$12,'Invoerblad heterogene watergang'!$M$12,IF(A427&lt;='Invoerblad heterogene watergang'!$H$13,'Invoerblad heterogene watergang'!$M$13,IF(A427&lt;='Invoerblad heterogene watergang'!$H$14,'Invoerblad heterogene watergang'!$M$14,IF(A427&lt;='Invoerblad heterogene watergang'!$H$15,'Invoerblad heterogene watergang'!$M$15,IF(A427&lt;='Invoerblad heterogene watergang'!$H$16,'Invoerblad heterogene watergang'!$M$16,IF(A427&lt;='Invoerblad heterogene watergang'!$H$17,'Invoerblad heterogene watergang'!$M$17,""))))))))))</f>
        <v>Begroeiing volgt bodemverloop</v>
      </c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67"/>
      <c r="AD427" s="23"/>
      <c r="AE427" s="23"/>
    </row>
    <row r="428" spans="1:31" s="103" customFormat="1" x14ac:dyDescent="0.35">
      <c r="A428" s="24">
        <f>IF(A427="","",IF((A427+1)&gt;MAX('Invoerblad heterogene watergang'!$H$9:$H$17),"",'Uitgebreide invoer'!A427+(MAX('Invoerblad heterogene watergang'!$H$9:$H$17)/1000)))</f>
        <v>296.79999999999762</v>
      </c>
      <c r="B428" s="23">
        <f>IF(A428&lt;='Invoerblad heterogene watergang'!$H$9,'Invoerblad heterogene watergang'!$J$9,IF(A428&lt;='Invoerblad heterogene watergang'!$H$10,'Invoerblad heterogene watergang'!$J$10,IF(A428&lt;='Invoerblad heterogene watergang'!$H$11,'Invoerblad heterogene watergang'!$J$11,IF(A428&lt;='Invoerblad heterogene watergang'!$H$12,'Invoerblad heterogene watergang'!$J$12,IF(A428&lt;='Invoerblad heterogene watergang'!$H$13,'Invoerblad heterogene watergang'!$J$13,IF(A428&lt;='Invoerblad heterogene watergang'!$H$14,'Invoerblad heterogene watergang'!$J$14,IF(A428&lt;='Invoerblad heterogene watergang'!$H$15,'Invoerblad heterogene watergang'!$J$15,IF(A428&lt;='Invoerblad heterogene watergang'!$H$16,'Invoerblad heterogene watergang'!$J$16,IF(A428&lt;='Invoerblad heterogene watergang'!$H$17,'Invoerblad heterogene watergang'!$J$17,"")))))))))</f>
        <v>0.2</v>
      </c>
      <c r="C428" s="23" t="str">
        <f>IF(A428&lt;='Invoerblad heterogene watergang'!$H$9,'Invoerblad heterogene watergang'!$K$9,IF(A428&lt;='Invoerblad heterogene watergang'!$H$10,'Invoerblad heterogene watergang'!$K$10,IF(A428&lt;='Invoerblad heterogene watergang'!$H$11,'Invoerblad heterogene watergang'!$K$11,IF(A428&lt;='Invoerblad heterogene watergang'!$H$12,'Invoerblad heterogene watergang'!$K$12,IF(A428&lt;='Invoerblad heterogene watergang'!$H$13,'Invoerblad heterogene watergang'!$K$13,IF(A428&lt;='Invoerblad heterogene watergang'!$H$14,'Invoerblad heterogene watergang'!$K$14,IF(A428&lt;='Invoerblad heterogene watergang'!$H$15,'Invoerblad heterogene watergang'!$K$15,IF(A428&lt;='Invoerblad heterogene watergang'!$H$16,'Invoerblad heterogene watergang'!$K$16,IF(A428&lt;='Invoerblad heterogene watergang'!$H$17,'Invoerblad heterogene watergang'!$K$17,"")))))))))</f>
        <v>100 - Riet</v>
      </c>
      <c r="D428" s="23">
        <f t="shared" si="6"/>
        <v>100</v>
      </c>
      <c r="E428" s="23">
        <f>'Invoerblad heterogene watergang'!$F$9</f>
        <v>1.5</v>
      </c>
      <c r="F428" s="23">
        <f>'Invoerblad heterogene watergang'!$E$9</f>
        <v>1.2</v>
      </c>
      <c r="G428" s="23">
        <f>'Invoerblad heterogene watergang'!$B$9</f>
        <v>1.2</v>
      </c>
      <c r="H428" s="23">
        <f>'Invoerblad heterogene watergang'!$C$9</f>
        <v>1</v>
      </c>
      <c r="I428" s="23">
        <f>IF(B428="","",IF(A428&lt;='Invoerblad heterogene watergang'!$H$9,'Invoerblad heterogene watergang'!$N$9,IF(A428&lt;='Invoerblad heterogene watergang'!$H$10,'Invoerblad heterogene watergang'!$N$10,IF(A428&lt;='Invoerblad heterogene watergang'!$H$11,'Invoerblad heterogene watergang'!$N$11,IF(A428&lt;='Invoerblad heterogene watergang'!$H$12,'Invoerblad heterogene watergang'!$N$12,IF(A428&lt;='Invoerblad heterogene watergang'!$H$13,'Invoerblad heterogene watergang'!$N$13,IF(A428&lt;='Invoerblad heterogene watergang'!$H$14,'Invoerblad heterogene watergang'!$N$14,IF(A428&lt;='Invoerblad heterogene watergang'!$H$15,'Invoerblad heterogene watergang'!$N$15,IF(A428&lt;='Invoerblad heterogene watergang'!$H$16,'Invoerblad heterogene watergang'!$N$16,IF(A428&lt;='Invoerblad heterogene watergang'!$H$17,'Invoerblad heterogene watergang'!$N$17,""))))))))))</f>
        <v>0</v>
      </c>
      <c r="J428" s="23" t="str">
        <f>IF(A428&lt;='Invoerblad heterogene watergang'!$H$9,'Invoerblad heterogene watergang'!$O$9,IF(A428&lt;='Invoerblad heterogene watergang'!$H$10,'Invoerblad heterogene watergang'!$O$10,IF(A428&lt;='Invoerblad heterogene watergang'!$H$11,'Invoerblad heterogene watergang'!$O$11,IF(A428&lt;='Invoerblad heterogene watergang'!$H$12,'Invoerblad heterogene watergang'!$O$12,IF(A428&lt;='Invoerblad heterogene watergang'!$H$13,'Invoerblad heterogene watergang'!$O$13,IF(A428&lt;='Invoerblad heterogene watergang'!$H$14,'Invoerblad heterogene watergang'!$O$14,IF(A428&lt;='Invoerblad heterogene watergang'!$H$15,'Invoerblad heterogene watergang'!$O$15,IF(A428&lt;='Invoerblad heterogene watergang'!$H$16,'Invoerblad heterogene watergang'!$O$16,IF(A428&lt;='Invoerblad heterogene watergang'!$H$17,'Invoerblad heterogene watergang'!$O$17,"")))))))))</f>
        <v>Nee</v>
      </c>
      <c r="K428" s="23">
        <f>(IF(A428&lt;='Invoerblad heterogene watergang'!$H$9,'Invoerblad heterogene watergang'!$L$9,IF(A428&lt;='Invoerblad heterogene watergang'!$H$10,'Invoerblad heterogene watergang'!$L$10,IF(A428&lt;='Invoerblad heterogene watergang'!$H$11,'Invoerblad heterogene watergang'!$L$11,IF(A428&lt;='Invoerblad heterogene watergang'!$H$12,'Invoerblad heterogene watergang'!$L$12,IF(A428&lt;='Invoerblad heterogene watergang'!$H$13,'Invoerblad heterogene watergang'!$L$13,IF(A428&lt;='Invoerblad heterogene watergang'!$H$14,'Invoerblad heterogene watergang'!$L$14,IF(A428&lt;='Invoerblad heterogene watergang'!$H$15,'Invoerblad heterogene watergang'!$L$15,IF(A428&lt;='Invoerblad heterogene watergang'!$H$16,'Invoerblad heterogene watergang'!$L$16,IF(A428&lt;='Invoerblad heterogene watergang'!$H$17,'Invoerblad heterogene watergang'!$L$17,""))))))))))</f>
        <v>50</v>
      </c>
      <c r="L428" s="23" t="str">
        <f>(IF(A428&lt;='Invoerblad heterogene watergang'!$H$9,'Invoerblad heterogene watergang'!$M$9,IF(A428&lt;='Invoerblad heterogene watergang'!$H$10,'Invoerblad heterogene watergang'!$M$10,IF(A428&lt;='Invoerblad heterogene watergang'!$H$11,'Invoerblad heterogene watergang'!$M$11,IF(A428&lt;='Invoerblad heterogene watergang'!$H$12,'Invoerblad heterogene watergang'!$M$12,IF(A428&lt;='Invoerblad heterogene watergang'!$H$13,'Invoerblad heterogene watergang'!$M$13,IF(A428&lt;='Invoerblad heterogene watergang'!$H$14,'Invoerblad heterogene watergang'!$M$14,IF(A428&lt;='Invoerblad heterogene watergang'!$H$15,'Invoerblad heterogene watergang'!$M$15,IF(A428&lt;='Invoerblad heterogene watergang'!$H$16,'Invoerblad heterogene watergang'!$M$16,IF(A428&lt;='Invoerblad heterogene watergang'!$H$17,'Invoerblad heterogene watergang'!$M$17,""))))))))))</f>
        <v>Begroeiing volgt bodemverloop</v>
      </c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67"/>
      <c r="AD428" s="23"/>
      <c r="AE428" s="23"/>
    </row>
    <row r="429" spans="1:31" s="103" customFormat="1" x14ac:dyDescent="0.35">
      <c r="A429" s="24">
        <f>IF(A428="","",IF((A428+1)&gt;MAX('Invoerblad heterogene watergang'!$H$9:$H$17),"",'Uitgebreide invoer'!A428+(MAX('Invoerblad heterogene watergang'!$H$9:$H$17)/1000)))</f>
        <v>297.49999999999761</v>
      </c>
      <c r="B429" s="23">
        <f>IF(A429&lt;='Invoerblad heterogene watergang'!$H$9,'Invoerblad heterogene watergang'!$J$9,IF(A429&lt;='Invoerblad heterogene watergang'!$H$10,'Invoerblad heterogene watergang'!$J$10,IF(A429&lt;='Invoerblad heterogene watergang'!$H$11,'Invoerblad heterogene watergang'!$J$11,IF(A429&lt;='Invoerblad heterogene watergang'!$H$12,'Invoerblad heterogene watergang'!$J$12,IF(A429&lt;='Invoerblad heterogene watergang'!$H$13,'Invoerblad heterogene watergang'!$J$13,IF(A429&lt;='Invoerblad heterogene watergang'!$H$14,'Invoerblad heterogene watergang'!$J$14,IF(A429&lt;='Invoerblad heterogene watergang'!$H$15,'Invoerblad heterogene watergang'!$J$15,IF(A429&lt;='Invoerblad heterogene watergang'!$H$16,'Invoerblad heterogene watergang'!$J$16,IF(A429&lt;='Invoerblad heterogene watergang'!$H$17,'Invoerblad heterogene watergang'!$J$17,"")))))))))</f>
        <v>0.2</v>
      </c>
      <c r="C429" s="23" t="str">
        <f>IF(A429&lt;='Invoerblad heterogene watergang'!$H$9,'Invoerblad heterogene watergang'!$K$9,IF(A429&lt;='Invoerblad heterogene watergang'!$H$10,'Invoerblad heterogene watergang'!$K$10,IF(A429&lt;='Invoerblad heterogene watergang'!$H$11,'Invoerblad heterogene watergang'!$K$11,IF(A429&lt;='Invoerblad heterogene watergang'!$H$12,'Invoerblad heterogene watergang'!$K$12,IF(A429&lt;='Invoerblad heterogene watergang'!$H$13,'Invoerblad heterogene watergang'!$K$13,IF(A429&lt;='Invoerblad heterogene watergang'!$H$14,'Invoerblad heterogene watergang'!$K$14,IF(A429&lt;='Invoerblad heterogene watergang'!$H$15,'Invoerblad heterogene watergang'!$K$15,IF(A429&lt;='Invoerblad heterogene watergang'!$H$16,'Invoerblad heterogene watergang'!$K$16,IF(A429&lt;='Invoerblad heterogene watergang'!$H$17,'Invoerblad heterogene watergang'!$K$17,"")))))))))</f>
        <v>100 - Riet</v>
      </c>
      <c r="D429" s="23">
        <f t="shared" si="6"/>
        <v>100</v>
      </c>
      <c r="E429" s="23">
        <f>'Invoerblad heterogene watergang'!$F$9</f>
        <v>1.5</v>
      </c>
      <c r="F429" s="23">
        <f>'Invoerblad heterogene watergang'!$E$9</f>
        <v>1.2</v>
      </c>
      <c r="G429" s="23">
        <f>'Invoerblad heterogene watergang'!$B$9</f>
        <v>1.2</v>
      </c>
      <c r="H429" s="23">
        <f>'Invoerblad heterogene watergang'!$C$9</f>
        <v>1</v>
      </c>
      <c r="I429" s="23">
        <f>IF(B429="","",IF(A429&lt;='Invoerblad heterogene watergang'!$H$9,'Invoerblad heterogene watergang'!$N$9,IF(A429&lt;='Invoerblad heterogene watergang'!$H$10,'Invoerblad heterogene watergang'!$N$10,IF(A429&lt;='Invoerblad heterogene watergang'!$H$11,'Invoerblad heterogene watergang'!$N$11,IF(A429&lt;='Invoerblad heterogene watergang'!$H$12,'Invoerblad heterogene watergang'!$N$12,IF(A429&lt;='Invoerblad heterogene watergang'!$H$13,'Invoerblad heterogene watergang'!$N$13,IF(A429&lt;='Invoerblad heterogene watergang'!$H$14,'Invoerblad heterogene watergang'!$N$14,IF(A429&lt;='Invoerblad heterogene watergang'!$H$15,'Invoerblad heterogene watergang'!$N$15,IF(A429&lt;='Invoerblad heterogene watergang'!$H$16,'Invoerblad heterogene watergang'!$N$16,IF(A429&lt;='Invoerblad heterogene watergang'!$H$17,'Invoerblad heterogene watergang'!$N$17,""))))))))))</f>
        <v>0</v>
      </c>
      <c r="J429" s="23" t="str">
        <f>IF(A429&lt;='Invoerblad heterogene watergang'!$H$9,'Invoerblad heterogene watergang'!$O$9,IF(A429&lt;='Invoerblad heterogene watergang'!$H$10,'Invoerblad heterogene watergang'!$O$10,IF(A429&lt;='Invoerblad heterogene watergang'!$H$11,'Invoerblad heterogene watergang'!$O$11,IF(A429&lt;='Invoerblad heterogene watergang'!$H$12,'Invoerblad heterogene watergang'!$O$12,IF(A429&lt;='Invoerblad heterogene watergang'!$H$13,'Invoerblad heterogene watergang'!$O$13,IF(A429&lt;='Invoerblad heterogene watergang'!$H$14,'Invoerblad heterogene watergang'!$O$14,IF(A429&lt;='Invoerblad heterogene watergang'!$H$15,'Invoerblad heterogene watergang'!$O$15,IF(A429&lt;='Invoerblad heterogene watergang'!$H$16,'Invoerblad heterogene watergang'!$O$16,IF(A429&lt;='Invoerblad heterogene watergang'!$H$17,'Invoerblad heterogene watergang'!$O$17,"")))))))))</f>
        <v>Nee</v>
      </c>
      <c r="K429" s="23">
        <f>(IF(A429&lt;='Invoerblad heterogene watergang'!$H$9,'Invoerblad heterogene watergang'!$L$9,IF(A429&lt;='Invoerblad heterogene watergang'!$H$10,'Invoerblad heterogene watergang'!$L$10,IF(A429&lt;='Invoerblad heterogene watergang'!$H$11,'Invoerblad heterogene watergang'!$L$11,IF(A429&lt;='Invoerblad heterogene watergang'!$H$12,'Invoerblad heterogene watergang'!$L$12,IF(A429&lt;='Invoerblad heterogene watergang'!$H$13,'Invoerblad heterogene watergang'!$L$13,IF(A429&lt;='Invoerblad heterogene watergang'!$H$14,'Invoerblad heterogene watergang'!$L$14,IF(A429&lt;='Invoerblad heterogene watergang'!$H$15,'Invoerblad heterogene watergang'!$L$15,IF(A429&lt;='Invoerblad heterogene watergang'!$H$16,'Invoerblad heterogene watergang'!$L$16,IF(A429&lt;='Invoerblad heterogene watergang'!$H$17,'Invoerblad heterogene watergang'!$L$17,""))))))))))</f>
        <v>50</v>
      </c>
      <c r="L429" s="23" t="str">
        <f>(IF(A429&lt;='Invoerblad heterogene watergang'!$H$9,'Invoerblad heterogene watergang'!$M$9,IF(A429&lt;='Invoerblad heterogene watergang'!$H$10,'Invoerblad heterogene watergang'!$M$10,IF(A429&lt;='Invoerblad heterogene watergang'!$H$11,'Invoerblad heterogene watergang'!$M$11,IF(A429&lt;='Invoerblad heterogene watergang'!$H$12,'Invoerblad heterogene watergang'!$M$12,IF(A429&lt;='Invoerblad heterogene watergang'!$H$13,'Invoerblad heterogene watergang'!$M$13,IF(A429&lt;='Invoerblad heterogene watergang'!$H$14,'Invoerblad heterogene watergang'!$M$14,IF(A429&lt;='Invoerblad heterogene watergang'!$H$15,'Invoerblad heterogene watergang'!$M$15,IF(A429&lt;='Invoerblad heterogene watergang'!$H$16,'Invoerblad heterogene watergang'!$M$16,IF(A429&lt;='Invoerblad heterogene watergang'!$H$17,'Invoerblad heterogene watergang'!$M$17,""))))))))))</f>
        <v>Begroeiing volgt bodemverloop</v>
      </c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67"/>
      <c r="AD429" s="23"/>
      <c r="AE429" s="23"/>
    </row>
    <row r="430" spans="1:31" s="103" customFormat="1" x14ac:dyDescent="0.35">
      <c r="A430" s="24">
        <f>IF(A429="","",IF((A429+1)&gt;MAX('Invoerblad heterogene watergang'!$H$9:$H$17),"",'Uitgebreide invoer'!A429+(MAX('Invoerblad heterogene watergang'!$H$9:$H$17)/1000)))</f>
        <v>298.1999999999976</v>
      </c>
      <c r="B430" s="23">
        <f>IF(A430&lt;='Invoerblad heterogene watergang'!$H$9,'Invoerblad heterogene watergang'!$J$9,IF(A430&lt;='Invoerblad heterogene watergang'!$H$10,'Invoerblad heterogene watergang'!$J$10,IF(A430&lt;='Invoerblad heterogene watergang'!$H$11,'Invoerblad heterogene watergang'!$J$11,IF(A430&lt;='Invoerblad heterogene watergang'!$H$12,'Invoerblad heterogene watergang'!$J$12,IF(A430&lt;='Invoerblad heterogene watergang'!$H$13,'Invoerblad heterogene watergang'!$J$13,IF(A430&lt;='Invoerblad heterogene watergang'!$H$14,'Invoerblad heterogene watergang'!$J$14,IF(A430&lt;='Invoerblad heterogene watergang'!$H$15,'Invoerblad heterogene watergang'!$J$15,IF(A430&lt;='Invoerblad heterogene watergang'!$H$16,'Invoerblad heterogene watergang'!$J$16,IF(A430&lt;='Invoerblad heterogene watergang'!$H$17,'Invoerblad heterogene watergang'!$J$17,"")))))))))</f>
        <v>0.2</v>
      </c>
      <c r="C430" s="23" t="str">
        <f>IF(A430&lt;='Invoerblad heterogene watergang'!$H$9,'Invoerblad heterogene watergang'!$K$9,IF(A430&lt;='Invoerblad heterogene watergang'!$H$10,'Invoerblad heterogene watergang'!$K$10,IF(A430&lt;='Invoerblad heterogene watergang'!$H$11,'Invoerblad heterogene watergang'!$K$11,IF(A430&lt;='Invoerblad heterogene watergang'!$H$12,'Invoerblad heterogene watergang'!$K$12,IF(A430&lt;='Invoerblad heterogene watergang'!$H$13,'Invoerblad heterogene watergang'!$K$13,IF(A430&lt;='Invoerblad heterogene watergang'!$H$14,'Invoerblad heterogene watergang'!$K$14,IF(A430&lt;='Invoerblad heterogene watergang'!$H$15,'Invoerblad heterogene watergang'!$K$15,IF(A430&lt;='Invoerblad heterogene watergang'!$H$16,'Invoerblad heterogene watergang'!$K$16,IF(A430&lt;='Invoerblad heterogene watergang'!$H$17,'Invoerblad heterogene watergang'!$K$17,"")))))))))</f>
        <v>100 - Riet</v>
      </c>
      <c r="D430" s="23">
        <f t="shared" si="6"/>
        <v>100</v>
      </c>
      <c r="E430" s="23">
        <f>'Invoerblad heterogene watergang'!$F$9</f>
        <v>1.5</v>
      </c>
      <c r="F430" s="23">
        <f>'Invoerblad heterogene watergang'!$E$9</f>
        <v>1.2</v>
      </c>
      <c r="G430" s="23">
        <f>'Invoerblad heterogene watergang'!$B$9</f>
        <v>1.2</v>
      </c>
      <c r="H430" s="23">
        <f>'Invoerblad heterogene watergang'!$C$9</f>
        <v>1</v>
      </c>
      <c r="I430" s="23">
        <f>IF(B430="","",IF(A430&lt;='Invoerblad heterogene watergang'!$H$9,'Invoerblad heterogene watergang'!$N$9,IF(A430&lt;='Invoerblad heterogene watergang'!$H$10,'Invoerblad heterogene watergang'!$N$10,IF(A430&lt;='Invoerblad heterogene watergang'!$H$11,'Invoerblad heterogene watergang'!$N$11,IF(A430&lt;='Invoerblad heterogene watergang'!$H$12,'Invoerblad heterogene watergang'!$N$12,IF(A430&lt;='Invoerblad heterogene watergang'!$H$13,'Invoerblad heterogene watergang'!$N$13,IF(A430&lt;='Invoerblad heterogene watergang'!$H$14,'Invoerblad heterogene watergang'!$N$14,IF(A430&lt;='Invoerblad heterogene watergang'!$H$15,'Invoerblad heterogene watergang'!$N$15,IF(A430&lt;='Invoerblad heterogene watergang'!$H$16,'Invoerblad heterogene watergang'!$N$16,IF(A430&lt;='Invoerblad heterogene watergang'!$H$17,'Invoerblad heterogene watergang'!$N$17,""))))))))))</f>
        <v>0</v>
      </c>
      <c r="J430" s="23" t="str">
        <f>IF(A430&lt;='Invoerblad heterogene watergang'!$H$9,'Invoerblad heterogene watergang'!$O$9,IF(A430&lt;='Invoerblad heterogene watergang'!$H$10,'Invoerblad heterogene watergang'!$O$10,IF(A430&lt;='Invoerblad heterogene watergang'!$H$11,'Invoerblad heterogene watergang'!$O$11,IF(A430&lt;='Invoerblad heterogene watergang'!$H$12,'Invoerblad heterogene watergang'!$O$12,IF(A430&lt;='Invoerblad heterogene watergang'!$H$13,'Invoerblad heterogene watergang'!$O$13,IF(A430&lt;='Invoerblad heterogene watergang'!$H$14,'Invoerblad heterogene watergang'!$O$14,IF(A430&lt;='Invoerblad heterogene watergang'!$H$15,'Invoerblad heterogene watergang'!$O$15,IF(A430&lt;='Invoerblad heterogene watergang'!$H$16,'Invoerblad heterogene watergang'!$O$16,IF(A430&lt;='Invoerblad heterogene watergang'!$H$17,'Invoerblad heterogene watergang'!$O$17,"")))))))))</f>
        <v>Nee</v>
      </c>
      <c r="K430" s="23">
        <f>(IF(A430&lt;='Invoerblad heterogene watergang'!$H$9,'Invoerblad heterogene watergang'!$L$9,IF(A430&lt;='Invoerblad heterogene watergang'!$H$10,'Invoerblad heterogene watergang'!$L$10,IF(A430&lt;='Invoerblad heterogene watergang'!$H$11,'Invoerblad heterogene watergang'!$L$11,IF(A430&lt;='Invoerblad heterogene watergang'!$H$12,'Invoerblad heterogene watergang'!$L$12,IF(A430&lt;='Invoerblad heterogene watergang'!$H$13,'Invoerblad heterogene watergang'!$L$13,IF(A430&lt;='Invoerblad heterogene watergang'!$H$14,'Invoerblad heterogene watergang'!$L$14,IF(A430&lt;='Invoerblad heterogene watergang'!$H$15,'Invoerblad heterogene watergang'!$L$15,IF(A430&lt;='Invoerblad heterogene watergang'!$H$16,'Invoerblad heterogene watergang'!$L$16,IF(A430&lt;='Invoerblad heterogene watergang'!$H$17,'Invoerblad heterogene watergang'!$L$17,""))))))))))</f>
        <v>50</v>
      </c>
      <c r="L430" s="23" t="str">
        <f>(IF(A430&lt;='Invoerblad heterogene watergang'!$H$9,'Invoerblad heterogene watergang'!$M$9,IF(A430&lt;='Invoerblad heterogene watergang'!$H$10,'Invoerblad heterogene watergang'!$M$10,IF(A430&lt;='Invoerblad heterogene watergang'!$H$11,'Invoerblad heterogene watergang'!$M$11,IF(A430&lt;='Invoerblad heterogene watergang'!$H$12,'Invoerblad heterogene watergang'!$M$12,IF(A430&lt;='Invoerblad heterogene watergang'!$H$13,'Invoerblad heterogene watergang'!$M$13,IF(A430&lt;='Invoerblad heterogene watergang'!$H$14,'Invoerblad heterogene watergang'!$M$14,IF(A430&lt;='Invoerblad heterogene watergang'!$H$15,'Invoerblad heterogene watergang'!$M$15,IF(A430&lt;='Invoerblad heterogene watergang'!$H$16,'Invoerblad heterogene watergang'!$M$16,IF(A430&lt;='Invoerblad heterogene watergang'!$H$17,'Invoerblad heterogene watergang'!$M$17,""))))))))))</f>
        <v>Begroeiing volgt bodemverloop</v>
      </c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67"/>
      <c r="AD430" s="23"/>
      <c r="AE430" s="23"/>
    </row>
    <row r="431" spans="1:31" s="103" customFormat="1" x14ac:dyDescent="0.35">
      <c r="A431" s="24">
        <f>IF(A430="","",IF((A430+1)&gt;MAX('Invoerblad heterogene watergang'!$H$9:$H$17),"",'Uitgebreide invoer'!A430+(MAX('Invoerblad heterogene watergang'!$H$9:$H$17)/1000)))</f>
        <v>298.89999999999759</v>
      </c>
      <c r="B431" s="23">
        <f>IF(A431&lt;='Invoerblad heterogene watergang'!$H$9,'Invoerblad heterogene watergang'!$J$9,IF(A431&lt;='Invoerblad heterogene watergang'!$H$10,'Invoerblad heterogene watergang'!$J$10,IF(A431&lt;='Invoerblad heterogene watergang'!$H$11,'Invoerblad heterogene watergang'!$J$11,IF(A431&lt;='Invoerblad heterogene watergang'!$H$12,'Invoerblad heterogene watergang'!$J$12,IF(A431&lt;='Invoerblad heterogene watergang'!$H$13,'Invoerblad heterogene watergang'!$J$13,IF(A431&lt;='Invoerblad heterogene watergang'!$H$14,'Invoerblad heterogene watergang'!$J$14,IF(A431&lt;='Invoerblad heterogene watergang'!$H$15,'Invoerblad heterogene watergang'!$J$15,IF(A431&lt;='Invoerblad heterogene watergang'!$H$16,'Invoerblad heterogene watergang'!$J$16,IF(A431&lt;='Invoerblad heterogene watergang'!$H$17,'Invoerblad heterogene watergang'!$J$17,"")))))))))</f>
        <v>0.2</v>
      </c>
      <c r="C431" s="23" t="str">
        <f>IF(A431&lt;='Invoerblad heterogene watergang'!$H$9,'Invoerblad heterogene watergang'!$K$9,IF(A431&lt;='Invoerblad heterogene watergang'!$H$10,'Invoerblad heterogene watergang'!$K$10,IF(A431&lt;='Invoerblad heterogene watergang'!$H$11,'Invoerblad heterogene watergang'!$K$11,IF(A431&lt;='Invoerblad heterogene watergang'!$H$12,'Invoerblad heterogene watergang'!$K$12,IF(A431&lt;='Invoerblad heterogene watergang'!$H$13,'Invoerblad heterogene watergang'!$K$13,IF(A431&lt;='Invoerblad heterogene watergang'!$H$14,'Invoerblad heterogene watergang'!$K$14,IF(A431&lt;='Invoerblad heterogene watergang'!$H$15,'Invoerblad heterogene watergang'!$K$15,IF(A431&lt;='Invoerblad heterogene watergang'!$H$16,'Invoerblad heterogene watergang'!$K$16,IF(A431&lt;='Invoerblad heterogene watergang'!$H$17,'Invoerblad heterogene watergang'!$K$17,"")))))))))</f>
        <v>100 - Riet</v>
      </c>
      <c r="D431" s="23">
        <f t="shared" si="6"/>
        <v>100</v>
      </c>
      <c r="E431" s="23">
        <f>'Invoerblad heterogene watergang'!$F$9</f>
        <v>1.5</v>
      </c>
      <c r="F431" s="23">
        <f>'Invoerblad heterogene watergang'!$E$9</f>
        <v>1.2</v>
      </c>
      <c r="G431" s="23">
        <f>'Invoerblad heterogene watergang'!$B$9</f>
        <v>1.2</v>
      </c>
      <c r="H431" s="23">
        <f>'Invoerblad heterogene watergang'!$C$9</f>
        <v>1</v>
      </c>
      <c r="I431" s="23">
        <f>IF(B431="","",IF(A431&lt;='Invoerblad heterogene watergang'!$H$9,'Invoerblad heterogene watergang'!$N$9,IF(A431&lt;='Invoerblad heterogene watergang'!$H$10,'Invoerblad heterogene watergang'!$N$10,IF(A431&lt;='Invoerblad heterogene watergang'!$H$11,'Invoerblad heterogene watergang'!$N$11,IF(A431&lt;='Invoerblad heterogene watergang'!$H$12,'Invoerblad heterogene watergang'!$N$12,IF(A431&lt;='Invoerblad heterogene watergang'!$H$13,'Invoerblad heterogene watergang'!$N$13,IF(A431&lt;='Invoerblad heterogene watergang'!$H$14,'Invoerblad heterogene watergang'!$N$14,IF(A431&lt;='Invoerblad heterogene watergang'!$H$15,'Invoerblad heterogene watergang'!$N$15,IF(A431&lt;='Invoerblad heterogene watergang'!$H$16,'Invoerblad heterogene watergang'!$N$16,IF(A431&lt;='Invoerblad heterogene watergang'!$H$17,'Invoerblad heterogene watergang'!$N$17,""))))))))))</f>
        <v>0</v>
      </c>
      <c r="J431" s="23" t="str">
        <f>IF(A431&lt;='Invoerblad heterogene watergang'!$H$9,'Invoerblad heterogene watergang'!$O$9,IF(A431&lt;='Invoerblad heterogene watergang'!$H$10,'Invoerblad heterogene watergang'!$O$10,IF(A431&lt;='Invoerblad heterogene watergang'!$H$11,'Invoerblad heterogene watergang'!$O$11,IF(A431&lt;='Invoerblad heterogene watergang'!$H$12,'Invoerblad heterogene watergang'!$O$12,IF(A431&lt;='Invoerblad heterogene watergang'!$H$13,'Invoerblad heterogene watergang'!$O$13,IF(A431&lt;='Invoerblad heterogene watergang'!$H$14,'Invoerblad heterogene watergang'!$O$14,IF(A431&lt;='Invoerblad heterogene watergang'!$H$15,'Invoerblad heterogene watergang'!$O$15,IF(A431&lt;='Invoerblad heterogene watergang'!$H$16,'Invoerblad heterogene watergang'!$O$16,IF(A431&lt;='Invoerblad heterogene watergang'!$H$17,'Invoerblad heterogene watergang'!$O$17,"")))))))))</f>
        <v>Nee</v>
      </c>
      <c r="K431" s="23">
        <f>(IF(A431&lt;='Invoerblad heterogene watergang'!$H$9,'Invoerblad heterogene watergang'!$L$9,IF(A431&lt;='Invoerblad heterogene watergang'!$H$10,'Invoerblad heterogene watergang'!$L$10,IF(A431&lt;='Invoerblad heterogene watergang'!$H$11,'Invoerblad heterogene watergang'!$L$11,IF(A431&lt;='Invoerblad heterogene watergang'!$H$12,'Invoerblad heterogene watergang'!$L$12,IF(A431&lt;='Invoerblad heterogene watergang'!$H$13,'Invoerblad heterogene watergang'!$L$13,IF(A431&lt;='Invoerblad heterogene watergang'!$H$14,'Invoerblad heterogene watergang'!$L$14,IF(A431&lt;='Invoerblad heterogene watergang'!$H$15,'Invoerblad heterogene watergang'!$L$15,IF(A431&lt;='Invoerblad heterogene watergang'!$H$16,'Invoerblad heterogene watergang'!$L$16,IF(A431&lt;='Invoerblad heterogene watergang'!$H$17,'Invoerblad heterogene watergang'!$L$17,""))))))))))</f>
        <v>50</v>
      </c>
      <c r="L431" s="23" t="str">
        <f>(IF(A431&lt;='Invoerblad heterogene watergang'!$H$9,'Invoerblad heterogene watergang'!$M$9,IF(A431&lt;='Invoerblad heterogene watergang'!$H$10,'Invoerblad heterogene watergang'!$M$10,IF(A431&lt;='Invoerblad heterogene watergang'!$H$11,'Invoerblad heterogene watergang'!$M$11,IF(A431&lt;='Invoerblad heterogene watergang'!$H$12,'Invoerblad heterogene watergang'!$M$12,IF(A431&lt;='Invoerblad heterogene watergang'!$H$13,'Invoerblad heterogene watergang'!$M$13,IF(A431&lt;='Invoerblad heterogene watergang'!$H$14,'Invoerblad heterogene watergang'!$M$14,IF(A431&lt;='Invoerblad heterogene watergang'!$H$15,'Invoerblad heterogene watergang'!$M$15,IF(A431&lt;='Invoerblad heterogene watergang'!$H$16,'Invoerblad heterogene watergang'!$M$16,IF(A431&lt;='Invoerblad heterogene watergang'!$H$17,'Invoerblad heterogene watergang'!$M$17,""))))))))))</f>
        <v>Begroeiing volgt bodemverloop</v>
      </c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67"/>
      <c r="AD431" s="23"/>
      <c r="AE431" s="23"/>
    </row>
    <row r="432" spans="1:31" s="103" customFormat="1" x14ac:dyDescent="0.35">
      <c r="A432" s="24">
        <f>IF(A431="","",IF((A431+1)&gt;MAX('Invoerblad heterogene watergang'!$H$9:$H$17),"",'Uitgebreide invoer'!A431+(MAX('Invoerblad heterogene watergang'!$H$9:$H$17)/1000)))</f>
        <v>299.59999999999758</v>
      </c>
      <c r="B432" s="23">
        <f>IF(A432&lt;='Invoerblad heterogene watergang'!$H$9,'Invoerblad heterogene watergang'!$J$9,IF(A432&lt;='Invoerblad heterogene watergang'!$H$10,'Invoerblad heterogene watergang'!$J$10,IF(A432&lt;='Invoerblad heterogene watergang'!$H$11,'Invoerblad heterogene watergang'!$J$11,IF(A432&lt;='Invoerblad heterogene watergang'!$H$12,'Invoerblad heterogene watergang'!$J$12,IF(A432&lt;='Invoerblad heterogene watergang'!$H$13,'Invoerblad heterogene watergang'!$J$13,IF(A432&lt;='Invoerblad heterogene watergang'!$H$14,'Invoerblad heterogene watergang'!$J$14,IF(A432&lt;='Invoerblad heterogene watergang'!$H$15,'Invoerblad heterogene watergang'!$J$15,IF(A432&lt;='Invoerblad heterogene watergang'!$H$16,'Invoerblad heterogene watergang'!$J$16,IF(A432&lt;='Invoerblad heterogene watergang'!$H$17,'Invoerblad heterogene watergang'!$J$17,"")))))))))</f>
        <v>0.2</v>
      </c>
      <c r="C432" s="23" t="str">
        <f>IF(A432&lt;='Invoerblad heterogene watergang'!$H$9,'Invoerblad heterogene watergang'!$K$9,IF(A432&lt;='Invoerblad heterogene watergang'!$H$10,'Invoerblad heterogene watergang'!$K$10,IF(A432&lt;='Invoerblad heterogene watergang'!$H$11,'Invoerblad heterogene watergang'!$K$11,IF(A432&lt;='Invoerblad heterogene watergang'!$H$12,'Invoerblad heterogene watergang'!$K$12,IF(A432&lt;='Invoerblad heterogene watergang'!$H$13,'Invoerblad heterogene watergang'!$K$13,IF(A432&lt;='Invoerblad heterogene watergang'!$H$14,'Invoerblad heterogene watergang'!$K$14,IF(A432&lt;='Invoerblad heterogene watergang'!$H$15,'Invoerblad heterogene watergang'!$K$15,IF(A432&lt;='Invoerblad heterogene watergang'!$H$16,'Invoerblad heterogene watergang'!$K$16,IF(A432&lt;='Invoerblad heterogene watergang'!$H$17,'Invoerblad heterogene watergang'!$K$17,"")))))))))</f>
        <v>100 - Riet</v>
      </c>
      <c r="D432" s="23">
        <f t="shared" si="6"/>
        <v>100</v>
      </c>
      <c r="E432" s="23">
        <f>'Invoerblad heterogene watergang'!$F$9</f>
        <v>1.5</v>
      </c>
      <c r="F432" s="23">
        <f>'Invoerblad heterogene watergang'!$E$9</f>
        <v>1.2</v>
      </c>
      <c r="G432" s="23">
        <f>'Invoerblad heterogene watergang'!$B$9</f>
        <v>1.2</v>
      </c>
      <c r="H432" s="23">
        <f>'Invoerblad heterogene watergang'!$C$9</f>
        <v>1</v>
      </c>
      <c r="I432" s="23">
        <f>IF(B432="","",IF(A432&lt;='Invoerblad heterogene watergang'!$H$9,'Invoerblad heterogene watergang'!$N$9,IF(A432&lt;='Invoerblad heterogene watergang'!$H$10,'Invoerblad heterogene watergang'!$N$10,IF(A432&lt;='Invoerblad heterogene watergang'!$H$11,'Invoerblad heterogene watergang'!$N$11,IF(A432&lt;='Invoerblad heterogene watergang'!$H$12,'Invoerblad heterogene watergang'!$N$12,IF(A432&lt;='Invoerblad heterogene watergang'!$H$13,'Invoerblad heterogene watergang'!$N$13,IF(A432&lt;='Invoerblad heterogene watergang'!$H$14,'Invoerblad heterogene watergang'!$N$14,IF(A432&lt;='Invoerblad heterogene watergang'!$H$15,'Invoerblad heterogene watergang'!$N$15,IF(A432&lt;='Invoerblad heterogene watergang'!$H$16,'Invoerblad heterogene watergang'!$N$16,IF(A432&lt;='Invoerblad heterogene watergang'!$H$17,'Invoerblad heterogene watergang'!$N$17,""))))))))))</f>
        <v>0</v>
      </c>
      <c r="J432" s="23" t="str">
        <f>IF(A432&lt;='Invoerblad heterogene watergang'!$H$9,'Invoerblad heterogene watergang'!$O$9,IF(A432&lt;='Invoerblad heterogene watergang'!$H$10,'Invoerblad heterogene watergang'!$O$10,IF(A432&lt;='Invoerblad heterogene watergang'!$H$11,'Invoerblad heterogene watergang'!$O$11,IF(A432&lt;='Invoerblad heterogene watergang'!$H$12,'Invoerblad heterogene watergang'!$O$12,IF(A432&lt;='Invoerblad heterogene watergang'!$H$13,'Invoerblad heterogene watergang'!$O$13,IF(A432&lt;='Invoerblad heterogene watergang'!$H$14,'Invoerblad heterogene watergang'!$O$14,IF(A432&lt;='Invoerblad heterogene watergang'!$H$15,'Invoerblad heterogene watergang'!$O$15,IF(A432&lt;='Invoerblad heterogene watergang'!$H$16,'Invoerblad heterogene watergang'!$O$16,IF(A432&lt;='Invoerblad heterogene watergang'!$H$17,'Invoerblad heterogene watergang'!$O$17,"")))))))))</f>
        <v>Nee</v>
      </c>
      <c r="K432" s="23">
        <f>(IF(A432&lt;='Invoerblad heterogene watergang'!$H$9,'Invoerblad heterogene watergang'!$L$9,IF(A432&lt;='Invoerblad heterogene watergang'!$H$10,'Invoerblad heterogene watergang'!$L$10,IF(A432&lt;='Invoerblad heterogene watergang'!$H$11,'Invoerblad heterogene watergang'!$L$11,IF(A432&lt;='Invoerblad heterogene watergang'!$H$12,'Invoerblad heterogene watergang'!$L$12,IF(A432&lt;='Invoerblad heterogene watergang'!$H$13,'Invoerblad heterogene watergang'!$L$13,IF(A432&lt;='Invoerblad heterogene watergang'!$H$14,'Invoerblad heterogene watergang'!$L$14,IF(A432&lt;='Invoerblad heterogene watergang'!$H$15,'Invoerblad heterogene watergang'!$L$15,IF(A432&lt;='Invoerblad heterogene watergang'!$H$16,'Invoerblad heterogene watergang'!$L$16,IF(A432&lt;='Invoerblad heterogene watergang'!$H$17,'Invoerblad heterogene watergang'!$L$17,""))))))))))</f>
        <v>50</v>
      </c>
      <c r="L432" s="23" t="str">
        <f>(IF(A432&lt;='Invoerblad heterogene watergang'!$H$9,'Invoerblad heterogene watergang'!$M$9,IF(A432&lt;='Invoerblad heterogene watergang'!$H$10,'Invoerblad heterogene watergang'!$M$10,IF(A432&lt;='Invoerblad heterogene watergang'!$H$11,'Invoerblad heterogene watergang'!$M$11,IF(A432&lt;='Invoerblad heterogene watergang'!$H$12,'Invoerblad heterogene watergang'!$M$12,IF(A432&lt;='Invoerblad heterogene watergang'!$H$13,'Invoerblad heterogene watergang'!$M$13,IF(A432&lt;='Invoerblad heterogene watergang'!$H$14,'Invoerblad heterogene watergang'!$M$14,IF(A432&lt;='Invoerblad heterogene watergang'!$H$15,'Invoerblad heterogene watergang'!$M$15,IF(A432&lt;='Invoerblad heterogene watergang'!$H$16,'Invoerblad heterogene watergang'!$M$16,IF(A432&lt;='Invoerblad heterogene watergang'!$H$17,'Invoerblad heterogene watergang'!$M$17,""))))))))))</f>
        <v>Begroeiing volgt bodemverloop</v>
      </c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67"/>
      <c r="AD432" s="23"/>
      <c r="AE432" s="23"/>
    </row>
    <row r="433" spans="1:31" s="103" customFormat="1" x14ac:dyDescent="0.35">
      <c r="A433" s="24">
        <f>IF(A432="","",IF((A432+1)&gt;MAX('Invoerblad heterogene watergang'!$H$9:$H$17),"",'Uitgebreide invoer'!A432+(MAX('Invoerblad heterogene watergang'!$H$9:$H$17)/1000)))</f>
        <v>300.29999999999757</v>
      </c>
      <c r="B433" s="23">
        <f>IF(A433&lt;='Invoerblad heterogene watergang'!$H$9,'Invoerblad heterogene watergang'!$J$9,IF(A433&lt;='Invoerblad heterogene watergang'!$H$10,'Invoerblad heterogene watergang'!$J$10,IF(A433&lt;='Invoerblad heterogene watergang'!$H$11,'Invoerblad heterogene watergang'!$J$11,IF(A433&lt;='Invoerblad heterogene watergang'!$H$12,'Invoerblad heterogene watergang'!$J$12,IF(A433&lt;='Invoerblad heterogene watergang'!$H$13,'Invoerblad heterogene watergang'!$J$13,IF(A433&lt;='Invoerblad heterogene watergang'!$H$14,'Invoerblad heterogene watergang'!$J$14,IF(A433&lt;='Invoerblad heterogene watergang'!$H$15,'Invoerblad heterogene watergang'!$J$15,IF(A433&lt;='Invoerblad heterogene watergang'!$H$16,'Invoerblad heterogene watergang'!$J$16,IF(A433&lt;='Invoerblad heterogene watergang'!$H$17,'Invoerblad heterogene watergang'!$J$17,"")))))))))</f>
        <v>0.2</v>
      </c>
      <c r="C433" s="23" t="str">
        <f>IF(A433&lt;='Invoerblad heterogene watergang'!$H$9,'Invoerblad heterogene watergang'!$K$9,IF(A433&lt;='Invoerblad heterogene watergang'!$H$10,'Invoerblad heterogene watergang'!$K$10,IF(A433&lt;='Invoerblad heterogene watergang'!$H$11,'Invoerblad heterogene watergang'!$K$11,IF(A433&lt;='Invoerblad heterogene watergang'!$H$12,'Invoerblad heterogene watergang'!$K$12,IF(A433&lt;='Invoerblad heterogene watergang'!$H$13,'Invoerblad heterogene watergang'!$K$13,IF(A433&lt;='Invoerblad heterogene watergang'!$H$14,'Invoerblad heterogene watergang'!$K$14,IF(A433&lt;='Invoerblad heterogene watergang'!$H$15,'Invoerblad heterogene watergang'!$K$15,IF(A433&lt;='Invoerblad heterogene watergang'!$H$16,'Invoerblad heterogene watergang'!$K$16,IF(A433&lt;='Invoerblad heterogene watergang'!$H$17,'Invoerblad heterogene watergang'!$K$17,"")))))))))</f>
        <v>100 - Riet</v>
      </c>
      <c r="D433" s="23">
        <f t="shared" si="6"/>
        <v>100</v>
      </c>
      <c r="E433" s="23">
        <f>'Invoerblad heterogene watergang'!$F$9</f>
        <v>1.5</v>
      </c>
      <c r="F433" s="23">
        <f>'Invoerblad heterogene watergang'!$E$9</f>
        <v>1.2</v>
      </c>
      <c r="G433" s="23">
        <f>'Invoerblad heterogene watergang'!$B$9</f>
        <v>1.2</v>
      </c>
      <c r="H433" s="23">
        <f>'Invoerblad heterogene watergang'!$C$9</f>
        <v>1</v>
      </c>
      <c r="I433" s="23">
        <f>IF(B433="","",IF(A433&lt;='Invoerblad heterogene watergang'!$H$9,'Invoerblad heterogene watergang'!$N$9,IF(A433&lt;='Invoerblad heterogene watergang'!$H$10,'Invoerblad heterogene watergang'!$N$10,IF(A433&lt;='Invoerblad heterogene watergang'!$H$11,'Invoerblad heterogene watergang'!$N$11,IF(A433&lt;='Invoerblad heterogene watergang'!$H$12,'Invoerblad heterogene watergang'!$N$12,IF(A433&lt;='Invoerblad heterogene watergang'!$H$13,'Invoerblad heterogene watergang'!$N$13,IF(A433&lt;='Invoerblad heterogene watergang'!$H$14,'Invoerblad heterogene watergang'!$N$14,IF(A433&lt;='Invoerblad heterogene watergang'!$H$15,'Invoerblad heterogene watergang'!$N$15,IF(A433&lt;='Invoerblad heterogene watergang'!$H$16,'Invoerblad heterogene watergang'!$N$16,IF(A433&lt;='Invoerblad heterogene watergang'!$H$17,'Invoerblad heterogene watergang'!$N$17,""))))))))))</f>
        <v>0</v>
      </c>
      <c r="J433" s="23" t="str">
        <f>IF(A433&lt;='Invoerblad heterogene watergang'!$H$9,'Invoerblad heterogene watergang'!$O$9,IF(A433&lt;='Invoerblad heterogene watergang'!$H$10,'Invoerblad heterogene watergang'!$O$10,IF(A433&lt;='Invoerblad heterogene watergang'!$H$11,'Invoerblad heterogene watergang'!$O$11,IF(A433&lt;='Invoerblad heterogene watergang'!$H$12,'Invoerblad heterogene watergang'!$O$12,IF(A433&lt;='Invoerblad heterogene watergang'!$H$13,'Invoerblad heterogene watergang'!$O$13,IF(A433&lt;='Invoerblad heterogene watergang'!$H$14,'Invoerblad heterogene watergang'!$O$14,IF(A433&lt;='Invoerblad heterogene watergang'!$H$15,'Invoerblad heterogene watergang'!$O$15,IF(A433&lt;='Invoerblad heterogene watergang'!$H$16,'Invoerblad heterogene watergang'!$O$16,IF(A433&lt;='Invoerblad heterogene watergang'!$H$17,'Invoerblad heterogene watergang'!$O$17,"")))))))))</f>
        <v>Nee</v>
      </c>
      <c r="K433" s="23">
        <f>(IF(A433&lt;='Invoerblad heterogene watergang'!$H$9,'Invoerblad heterogene watergang'!$L$9,IF(A433&lt;='Invoerblad heterogene watergang'!$H$10,'Invoerblad heterogene watergang'!$L$10,IF(A433&lt;='Invoerblad heterogene watergang'!$H$11,'Invoerblad heterogene watergang'!$L$11,IF(A433&lt;='Invoerblad heterogene watergang'!$H$12,'Invoerblad heterogene watergang'!$L$12,IF(A433&lt;='Invoerblad heterogene watergang'!$H$13,'Invoerblad heterogene watergang'!$L$13,IF(A433&lt;='Invoerblad heterogene watergang'!$H$14,'Invoerblad heterogene watergang'!$L$14,IF(A433&lt;='Invoerblad heterogene watergang'!$H$15,'Invoerblad heterogene watergang'!$L$15,IF(A433&lt;='Invoerblad heterogene watergang'!$H$16,'Invoerblad heterogene watergang'!$L$16,IF(A433&lt;='Invoerblad heterogene watergang'!$H$17,'Invoerblad heterogene watergang'!$L$17,""))))))))))</f>
        <v>50</v>
      </c>
      <c r="L433" s="23" t="str">
        <f>(IF(A433&lt;='Invoerblad heterogene watergang'!$H$9,'Invoerblad heterogene watergang'!$M$9,IF(A433&lt;='Invoerblad heterogene watergang'!$H$10,'Invoerblad heterogene watergang'!$M$10,IF(A433&lt;='Invoerblad heterogene watergang'!$H$11,'Invoerblad heterogene watergang'!$M$11,IF(A433&lt;='Invoerblad heterogene watergang'!$H$12,'Invoerblad heterogene watergang'!$M$12,IF(A433&lt;='Invoerblad heterogene watergang'!$H$13,'Invoerblad heterogene watergang'!$M$13,IF(A433&lt;='Invoerblad heterogene watergang'!$H$14,'Invoerblad heterogene watergang'!$M$14,IF(A433&lt;='Invoerblad heterogene watergang'!$H$15,'Invoerblad heterogene watergang'!$M$15,IF(A433&lt;='Invoerblad heterogene watergang'!$H$16,'Invoerblad heterogene watergang'!$M$16,IF(A433&lt;='Invoerblad heterogene watergang'!$H$17,'Invoerblad heterogene watergang'!$M$17,""))))))))))</f>
        <v>Begroeiing volgt bodemverloop</v>
      </c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67"/>
      <c r="AD433" s="23"/>
      <c r="AE433" s="23"/>
    </row>
    <row r="434" spans="1:31" s="103" customFormat="1" x14ac:dyDescent="0.35">
      <c r="A434" s="24">
        <f>IF(A433="","",IF((A433+1)&gt;MAX('Invoerblad heterogene watergang'!$H$9:$H$17),"",'Uitgebreide invoer'!A433+(MAX('Invoerblad heterogene watergang'!$H$9:$H$17)/1000)))</f>
        <v>300.99999999999756</v>
      </c>
      <c r="B434" s="23">
        <f>IF(A434&lt;='Invoerblad heterogene watergang'!$H$9,'Invoerblad heterogene watergang'!$J$9,IF(A434&lt;='Invoerblad heterogene watergang'!$H$10,'Invoerblad heterogene watergang'!$J$10,IF(A434&lt;='Invoerblad heterogene watergang'!$H$11,'Invoerblad heterogene watergang'!$J$11,IF(A434&lt;='Invoerblad heterogene watergang'!$H$12,'Invoerblad heterogene watergang'!$J$12,IF(A434&lt;='Invoerblad heterogene watergang'!$H$13,'Invoerblad heterogene watergang'!$J$13,IF(A434&lt;='Invoerblad heterogene watergang'!$H$14,'Invoerblad heterogene watergang'!$J$14,IF(A434&lt;='Invoerblad heterogene watergang'!$H$15,'Invoerblad heterogene watergang'!$J$15,IF(A434&lt;='Invoerblad heterogene watergang'!$H$16,'Invoerblad heterogene watergang'!$J$16,IF(A434&lt;='Invoerblad heterogene watergang'!$H$17,'Invoerblad heterogene watergang'!$J$17,"")))))))))</f>
        <v>0.2</v>
      </c>
      <c r="C434" s="23" t="str">
        <f>IF(A434&lt;='Invoerblad heterogene watergang'!$H$9,'Invoerblad heterogene watergang'!$K$9,IF(A434&lt;='Invoerblad heterogene watergang'!$H$10,'Invoerblad heterogene watergang'!$K$10,IF(A434&lt;='Invoerblad heterogene watergang'!$H$11,'Invoerblad heterogene watergang'!$K$11,IF(A434&lt;='Invoerblad heterogene watergang'!$H$12,'Invoerblad heterogene watergang'!$K$12,IF(A434&lt;='Invoerblad heterogene watergang'!$H$13,'Invoerblad heterogene watergang'!$K$13,IF(A434&lt;='Invoerblad heterogene watergang'!$H$14,'Invoerblad heterogene watergang'!$K$14,IF(A434&lt;='Invoerblad heterogene watergang'!$H$15,'Invoerblad heterogene watergang'!$K$15,IF(A434&lt;='Invoerblad heterogene watergang'!$H$16,'Invoerblad heterogene watergang'!$K$16,IF(A434&lt;='Invoerblad heterogene watergang'!$H$17,'Invoerblad heterogene watergang'!$K$17,"")))))))))</f>
        <v>100 - Riet</v>
      </c>
      <c r="D434" s="23">
        <f t="shared" si="6"/>
        <v>100</v>
      </c>
      <c r="E434" s="23">
        <f>'Invoerblad heterogene watergang'!$F$9</f>
        <v>1.5</v>
      </c>
      <c r="F434" s="23">
        <f>'Invoerblad heterogene watergang'!$E$9</f>
        <v>1.2</v>
      </c>
      <c r="G434" s="23">
        <f>'Invoerblad heterogene watergang'!$B$9</f>
        <v>1.2</v>
      </c>
      <c r="H434" s="23">
        <f>'Invoerblad heterogene watergang'!$C$9</f>
        <v>1</v>
      </c>
      <c r="I434" s="23">
        <f>IF(B434="","",IF(A434&lt;='Invoerblad heterogene watergang'!$H$9,'Invoerblad heterogene watergang'!$N$9,IF(A434&lt;='Invoerblad heterogene watergang'!$H$10,'Invoerblad heterogene watergang'!$N$10,IF(A434&lt;='Invoerblad heterogene watergang'!$H$11,'Invoerblad heterogene watergang'!$N$11,IF(A434&lt;='Invoerblad heterogene watergang'!$H$12,'Invoerblad heterogene watergang'!$N$12,IF(A434&lt;='Invoerblad heterogene watergang'!$H$13,'Invoerblad heterogene watergang'!$N$13,IF(A434&lt;='Invoerblad heterogene watergang'!$H$14,'Invoerblad heterogene watergang'!$N$14,IF(A434&lt;='Invoerblad heterogene watergang'!$H$15,'Invoerblad heterogene watergang'!$N$15,IF(A434&lt;='Invoerblad heterogene watergang'!$H$16,'Invoerblad heterogene watergang'!$N$16,IF(A434&lt;='Invoerblad heterogene watergang'!$H$17,'Invoerblad heterogene watergang'!$N$17,""))))))))))</f>
        <v>0</v>
      </c>
      <c r="J434" s="23" t="str">
        <f>IF(A434&lt;='Invoerblad heterogene watergang'!$H$9,'Invoerblad heterogene watergang'!$O$9,IF(A434&lt;='Invoerblad heterogene watergang'!$H$10,'Invoerblad heterogene watergang'!$O$10,IF(A434&lt;='Invoerblad heterogene watergang'!$H$11,'Invoerblad heterogene watergang'!$O$11,IF(A434&lt;='Invoerblad heterogene watergang'!$H$12,'Invoerblad heterogene watergang'!$O$12,IF(A434&lt;='Invoerblad heterogene watergang'!$H$13,'Invoerblad heterogene watergang'!$O$13,IF(A434&lt;='Invoerblad heterogene watergang'!$H$14,'Invoerblad heterogene watergang'!$O$14,IF(A434&lt;='Invoerblad heterogene watergang'!$H$15,'Invoerblad heterogene watergang'!$O$15,IF(A434&lt;='Invoerblad heterogene watergang'!$H$16,'Invoerblad heterogene watergang'!$O$16,IF(A434&lt;='Invoerblad heterogene watergang'!$H$17,'Invoerblad heterogene watergang'!$O$17,"")))))))))</f>
        <v>Nee</v>
      </c>
      <c r="K434" s="23">
        <f>(IF(A434&lt;='Invoerblad heterogene watergang'!$H$9,'Invoerblad heterogene watergang'!$L$9,IF(A434&lt;='Invoerblad heterogene watergang'!$H$10,'Invoerblad heterogene watergang'!$L$10,IF(A434&lt;='Invoerblad heterogene watergang'!$H$11,'Invoerblad heterogene watergang'!$L$11,IF(A434&lt;='Invoerblad heterogene watergang'!$H$12,'Invoerblad heterogene watergang'!$L$12,IF(A434&lt;='Invoerblad heterogene watergang'!$H$13,'Invoerblad heterogene watergang'!$L$13,IF(A434&lt;='Invoerblad heterogene watergang'!$H$14,'Invoerblad heterogene watergang'!$L$14,IF(A434&lt;='Invoerblad heterogene watergang'!$H$15,'Invoerblad heterogene watergang'!$L$15,IF(A434&lt;='Invoerblad heterogene watergang'!$H$16,'Invoerblad heterogene watergang'!$L$16,IF(A434&lt;='Invoerblad heterogene watergang'!$H$17,'Invoerblad heterogene watergang'!$L$17,""))))))))))</f>
        <v>50</v>
      </c>
      <c r="L434" s="23" t="str">
        <f>(IF(A434&lt;='Invoerblad heterogene watergang'!$H$9,'Invoerblad heterogene watergang'!$M$9,IF(A434&lt;='Invoerblad heterogene watergang'!$H$10,'Invoerblad heterogene watergang'!$M$10,IF(A434&lt;='Invoerblad heterogene watergang'!$H$11,'Invoerblad heterogene watergang'!$M$11,IF(A434&lt;='Invoerblad heterogene watergang'!$H$12,'Invoerblad heterogene watergang'!$M$12,IF(A434&lt;='Invoerblad heterogene watergang'!$H$13,'Invoerblad heterogene watergang'!$M$13,IF(A434&lt;='Invoerblad heterogene watergang'!$H$14,'Invoerblad heterogene watergang'!$M$14,IF(A434&lt;='Invoerblad heterogene watergang'!$H$15,'Invoerblad heterogene watergang'!$M$15,IF(A434&lt;='Invoerblad heterogene watergang'!$H$16,'Invoerblad heterogene watergang'!$M$16,IF(A434&lt;='Invoerblad heterogene watergang'!$H$17,'Invoerblad heterogene watergang'!$M$17,""))))))))))</f>
        <v>Begroeiing volgt bodemverloop</v>
      </c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67"/>
      <c r="AD434" s="23"/>
      <c r="AE434" s="23"/>
    </row>
    <row r="435" spans="1:31" s="103" customFormat="1" x14ac:dyDescent="0.35">
      <c r="A435" s="24">
        <f>IF(A434="","",IF((A434+1)&gt;MAX('Invoerblad heterogene watergang'!$H$9:$H$17),"",'Uitgebreide invoer'!A434+(MAX('Invoerblad heterogene watergang'!$H$9:$H$17)/1000)))</f>
        <v>301.69999999999754</v>
      </c>
      <c r="B435" s="23">
        <f>IF(A435&lt;='Invoerblad heterogene watergang'!$H$9,'Invoerblad heterogene watergang'!$J$9,IF(A435&lt;='Invoerblad heterogene watergang'!$H$10,'Invoerblad heterogene watergang'!$J$10,IF(A435&lt;='Invoerblad heterogene watergang'!$H$11,'Invoerblad heterogene watergang'!$J$11,IF(A435&lt;='Invoerblad heterogene watergang'!$H$12,'Invoerblad heterogene watergang'!$J$12,IF(A435&lt;='Invoerblad heterogene watergang'!$H$13,'Invoerblad heterogene watergang'!$J$13,IF(A435&lt;='Invoerblad heterogene watergang'!$H$14,'Invoerblad heterogene watergang'!$J$14,IF(A435&lt;='Invoerblad heterogene watergang'!$H$15,'Invoerblad heterogene watergang'!$J$15,IF(A435&lt;='Invoerblad heterogene watergang'!$H$16,'Invoerblad heterogene watergang'!$J$16,IF(A435&lt;='Invoerblad heterogene watergang'!$H$17,'Invoerblad heterogene watergang'!$J$17,"")))))))))</f>
        <v>0.2</v>
      </c>
      <c r="C435" s="23" t="str">
        <f>IF(A435&lt;='Invoerblad heterogene watergang'!$H$9,'Invoerblad heterogene watergang'!$K$9,IF(A435&lt;='Invoerblad heterogene watergang'!$H$10,'Invoerblad heterogene watergang'!$K$10,IF(A435&lt;='Invoerblad heterogene watergang'!$H$11,'Invoerblad heterogene watergang'!$K$11,IF(A435&lt;='Invoerblad heterogene watergang'!$H$12,'Invoerblad heterogene watergang'!$K$12,IF(A435&lt;='Invoerblad heterogene watergang'!$H$13,'Invoerblad heterogene watergang'!$K$13,IF(A435&lt;='Invoerblad heterogene watergang'!$H$14,'Invoerblad heterogene watergang'!$K$14,IF(A435&lt;='Invoerblad heterogene watergang'!$H$15,'Invoerblad heterogene watergang'!$K$15,IF(A435&lt;='Invoerblad heterogene watergang'!$H$16,'Invoerblad heterogene watergang'!$K$16,IF(A435&lt;='Invoerblad heterogene watergang'!$H$17,'Invoerblad heterogene watergang'!$K$17,"")))))))))</f>
        <v>100 - Riet</v>
      </c>
      <c r="D435" s="23">
        <f t="shared" si="6"/>
        <v>100</v>
      </c>
      <c r="E435" s="23">
        <f>'Invoerblad heterogene watergang'!$F$9</f>
        <v>1.5</v>
      </c>
      <c r="F435" s="23">
        <f>'Invoerblad heterogene watergang'!$E$9</f>
        <v>1.2</v>
      </c>
      <c r="G435" s="23">
        <f>'Invoerblad heterogene watergang'!$B$9</f>
        <v>1.2</v>
      </c>
      <c r="H435" s="23">
        <f>'Invoerblad heterogene watergang'!$C$9</f>
        <v>1</v>
      </c>
      <c r="I435" s="23">
        <f>IF(B435="","",IF(A435&lt;='Invoerblad heterogene watergang'!$H$9,'Invoerblad heterogene watergang'!$N$9,IF(A435&lt;='Invoerblad heterogene watergang'!$H$10,'Invoerblad heterogene watergang'!$N$10,IF(A435&lt;='Invoerblad heterogene watergang'!$H$11,'Invoerblad heterogene watergang'!$N$11,IF(A435&lt;='Invoerblad heterogene watergang'!$H$12,'Invoerblad heterogene watergang'!$N$12,IF(A435&lt;='Invoerblad heterogene watergang'!$H$13,'Invoerblad heterogene watergang'!$N$13,IF(A435&lt;='Invoerblad heterogene watergang'!$H$14,'Invoerblad heterogene watergang'!$N$14,IF(A435&lt;='Invoerblad heterogene watergang'!$H$15,'Invoerblad heterogene watergang'!$N$15,IF(A435&lt;='Invoerblad heterogene watergang'!$H$16,'Invoerblad heterogene watergang'!$N$16,IF(A435&lt;='Invoerblad heterogene watergang'!$H$17,'Invoerblad heterogene watergang'!$N$17,""))))))))))</f>
        <v>0</v>
      </c>
      <c r="J435" s="23" t="str">
        <f>IF(A435&lt;='Invoerblad heterogene watergang'!$H$9,'Invoerblad heterogene watergang'!$O$9,IF(A435&lt;='Invoerblad heterogene watergang'!$H$10,'Invoerblad heterogene watergang'!$O$10,IF(A435&lt;='Invoerblad heterogene watergang'!$H$11,'Invoerblad heterogene watergang'!$O$11,IF(A435&lt;='Invoerblad heterogene watergang'!$H$12,'Invoerblad heterogene watergang'!$O$12,IF(A435&lt;='Invoerblad heterogene watergang'!$H$13,'Invoerblad heterogene watergang'!$O$13,IF(A435&lt;='Invoerblad heterogene watergang'!$H$14,'Invoerblad heterogene watergang'!$O$14,IF(A435&lt;='Invoerblad heterogene watergang'!$H$15,'Invoerblad heterogene watergang'!$O$15,IF(A435&lt;='Invoerblad heterogene watergang'!$H$16,'Invoerblad heterogene watergang'!$O$16,IF(A435&lt;='Invoerblad heterogene watergang'!$H$17,'Invoerblad heterogene watergang'!$O$17,"")))))))))</f>
        <v>Nee</v>
      </c>
      <c r="K435" s="23">
        <f>(IF(A435&lt;='Invoerblad heterogene watergang'!$H$9,'Invoerblad heterogene watergang'!$L$9,IF(A435&lt;='Invoerblad heterogene watergang'!$H$10,'Invoerblad heterogene watergang'!$L$10,IF(A435&lt;='Invoerblad heterogene watergang'!$H$11,'Invoerblad heterogene watergang'!$L$11,IF(A435&lt;='Invoerblad heterogene watergang'!$H$12,'Invoerblad heterogene watergang'!$L$12,IF(A435&lt;='Invoerblad heterogene watergang'!$H$13,'Invoerblad heterogene watergang'!$L$13,IF(A435&lt;='Invoerblad heterogene watergang'!$H$14,'Invoerblad heterogene watergang'!$L$14,IF(A435&lt;='Invoerblad heterogene watergang'!$H$15,'Invoerblad heterogene watergang'!$L$15,IF(A435&lt;='Invoerblad heterogene watergang'!$H$16,'Invoerblad heterogene watergang'!$L$16,IF(A435&lt;='Invoerblad heterogene watergang'!$H$17,'Invoerblad heterogene watergang'!$L$17,""))))))))))</f>
        <v>50</v>
      </c>
      <c r="L435" s="23" t="str">
        <f>(IF(A435&lt;='Invoerblad heterogene watergang'!$H$9,'Invoerblad heterogene watergang'!$M$9,IF(A435&lt;='Invoerblad heterogene watergang'!$H$10,'Invoerblad heterogene watergang'!$M$10,IF(A435&lt;='Invoerblad heterogene watergang'!$H$11,'Invoerblad heterogene watergang'!$M$11,IF(A435&lt;='Invoerblad heterogene watergang'!$H$12,'Invoerblad heterogene watergang'!$M$12,IF(A435&lt;='Invoerblad heterogene watergang'!$H$13,'Invoerblad heterogene watergang'!$M$13,IF(A435&lt;='Invoerblad heterogene watergang'!$H$14,'Invoerblad heterogene watergang'!$M$14,IF(A435&lt;='Invoerblad heterogene watergang'!$H$15,'Invoerblad heterogene watergang'!$M$15,IF(A435&lt;='Invoerblad heterogene watergang'!$H$16,'Invoerblad heterogene watergang'!$M$16,IF(A435&lt;='Invoerblad heterogene watergang'!$H$17,'Invoerblad heterogene watergang'!$M$17,""))))))))))</f>
        <v>Begroeiing volgt bodemverloop</v>
      </c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67"/>
      <c r="AD435" s="23"/>
      <c r="AE435" s="23"/>
    </row>
    <row r="436" spans="1:31" s="103" customFormat="1" x14ac:dyDescent="0.35">
      <c r="A436" s="24">
        <f>IF(A435="","",IF((A435+1)&gt;MAX('Invoerblad heterogene watergang'!$H$9:$H$17),"",'Uitgebreide invoer'!A435+(MAX('Invoerblad heterogene watergang'!$H$9:$H$17)/1000)))</f>
        <v>302.39999999999753</v>
      </c>
      <c r="B436" s="23">
        <f>IF(A436&lt;='Invoerblad heterogene watergang'!$H$9,'Invoerblad heterogene watergang'!$J$9,IF(A436&lt;='Invoerblad heterogene watergang'!$H$10,'Invoerblad heterogene watergang'!$J$10,IF(A436&lt;='Invoerblad heterogene watergang'!$H$11,'Invoerblad heterogene watergang'!$J$11,IF(A436&lt;='Invoerblad heterogene watergang'!$H$12,'Invoerblad heterogene watergang'!$J$12,IF(A436&lt;='Invoerblad heterogene watergang'!$H$13,'Invoerblad heterogene watergang'!$J$13,IF(A436&lt;='Invoerblad heterogene watergang'!$H$14,'Invoerblad heterogene watergang'!$J$14,IF(A436&lt;='Invoerblad heterogene watergang'!$H$15,'Invoerblad heterogene watergang'!$J$15,IF(A436&lt;='Invoerblad heterogene watergang'!$H$16,'Invoerblad heterogene watergang'!$J$16,IF(A436&lt;='Invoerblad heterogene watergang'!$H$17,'Invoerblad heterogene watergang'!$J$17,"")))))))))</f>
        <v>0.2</v>
      </c>
      <c r="C436" s="23" t="str">
        <f>IF(A436&lt;='Invoerblad heterogene watergang'!$H$9,'Invoerblad heterogene watergang'!$K$9,IF(A436&lt;='Invoerblad heterogene watergang'!$H$10,'Invoerblad heterogene watergang'!$K$10,IF(A436&lt;='Invoerblad heterogene watergang'!$H$11,'Invoerblad heterogene watergang'!$K$11,IF(A436&lt;='Invoerblad heterogene watergang'!$H$12,'Invoerblad heterogene watergang'!$K$12,IF(A436&lt;='Invoerblad heterogene watergang'!$H$13,'Invoerblad heterogene watergang'!$K$13,IF(A436&lt;='Invoerblad heterogene watergang'!$H$14,'Invoerblad heterogene watergang'!$K$14,IF(A436&lt;='Invoerblad heterogene watergang'!$H$15,'Invoerblad heterogene watergang'!$K$15,IF(A436&lt;='Invoerblad heterogene watergang'!$H$16,'Invoerblad heterogene watergang'!$K$16,IF(A436&lt;='Invoerblad heterogene watergang'!$H$17,'Invoerblad heterogene watergang'!$K$17,"")))))))))</f>
        <v>100 - Riet</v>
      </c>
      <c r="D436" s="23">
        <f t="shared" si="6"/>
        <v>100</v>
      </c>
      <c r="E436" s="23">
        <f>'Invoerblad heterogene watergang'!$F$9</f>
        <v>1.5</v>
      </c>
      <c r="F436" s="23">
        <f>'Invoerblad heterogene watergang'!$E$9</f>
        <v>1.2</v>
      </c>
      <c r="G436" s="23">
        <f>'Invoerblad heterogene watergang'!$B$9</f>
        <v>1.2</v>
      </c>
      <c r="H436" s="23">
        <f>'Invoerblad heterogene watergang'!$C$9</f>
        <v>1</v>
      </c>
      <c r="I436" s="23">
        <f>IF(B436="","",IF(A436&lt;='Invoerblad heterogene watergang'!$H$9,'Invoerblad heterogene watergang'!$N$9,IF(A436&lt;='Invoerblad heterogene watergang'!$H$10,'Invoerblad heterogene watergang'!$N$10,IF(A436&lt;='Invoerblad heterogene watergang'!$H$11,'Invoerblad heterogene watergang'!$N$11,IF(A436&lt;='Invoerblad heterogene watergang'!$H$12,'Invoerblad heterogene watergang'!$N$12,IF(A436&lt;='Invoerblad heterogene watergang'!$H$13,'Invoerblad heterogene watergang'!$N$13,IF(A436&lt;='Invoerblad heterogene watergang'!$H$14,'Invoerblad heterogene watergang'!$N$14,IF(A436&lt;='Invoerblad heterogene watergang'!$H$15,'Invoerblad heterogene watergang'!$N$15,IF(A436&lt;='Invoerblad heterogene watergang'!$H$16,'Invoerblad heterogene watergang'!$N$16,IF(A436&lt;='Invoerblad heterogene watergang'!$H$17,'Invoerblad heterogene watergang'!$N$17,""))))))))))</f>
        <v>0</v>
      </c>
      <c r="J436" s="23" t="str">
        <f>IF(A436&lt;='Invoerblad heterogene watergang'!$H$9,'Invoerblad heterogene watergang'!$O$9,IF(A436&lt;='Invoerblad heterogene watergang'!$H$10,'Invoerblad heterogene watergang'!$O$10,IF(A436&lt;='Invoerblad heterogene watergang'!$H$11,'Invoerblad heterogene watergang'!$O$11,IF(A436&lt;='Invoerblad heterogene watergang'!$H$12,'Invoerblad heterogene watergang'!$O$12,IF(A436&lt;='Invoerblad heterogene watergang'!$H$13,'Invoerblad heterogene watergang'!$O$13,IF(A436&lt;='Invoerblad heterogene watergang'!$H$14,'Invoerblad heterogene watergang'!$O$14,IF(A436&lt;='Invoerblad heterogene watergang'!$H$15,'Invoerblad heterogene watergang'!$O$15,IF(A436&lt;='Invoerblad heterogene watergang'!$H$16,'Invoerblad heterogene watergang'!$O$16,IF(A436&lt;='Invoerblad heterogene watergang'!$H$17,'Invoerblad heterogene watergang'!$O$17,"")))))))))</f>
        <v>Nee</v>
      </c>
      <c r="K436" s="23">
        <f>(IF(A436&lt;='Invoerblad heterogene watergang'!$H$9,'Invoerblad heterogene watergang'!$L$9,IF(A436&lt;='Invoerblad heterogene watergang'!$H$10,'Invoerblad heterogene watergang'!$L$10,IF(A436&lt;='Invoerblad heterogene watergang'!$H$11,'Invoerblad heterogene watergang'!$L$11,IF(A436&lt;='Invoerblad heterogene watergang'!$H$12,'Invoerblad heterogene watergang'!$L$12,IF(A436&lt;='Invoerblad heterogene watergang'!$H$13,'Invoerblad heterogene watergang'!$L$13,IF(A436&lt;='Invoerblad heterogene watergang'!$H$14,'Invoerblad heterogene watergang'!$L$14,IF(A436&lt;='Invoerblad heterogene watergang'!$H$15,'Invoerblad heterogene watergang'!$L$15,IF(A436&lt;='Invoerblad heterogene watergang'!$H$16,'Invoerblad heterogene watergang'!$L$16,IF(A436&lt;='Invoerblad heterogene watergang'!$H$17,'Invoerblad heterogene watergang'!$L$17,""))))))))))</f>
        <v>50</v>
      </c>
      <c r="L436" s="23" t="str">
        <f>(IF(A436&lt;='Invoerblad heterogene watergang'!$H$9,'Invoerblad heterogene watergang'!$M$9,IF(A436&lt;='Invoerblad heterogene watergang'!$H$10,'Invoerblad heterogene watergang'!$M$10,IF(A436&lt;='Invoerblad heterogene watergang'!$H$11,'Invoerblad heterogene watergang'!$M$11,IF(A436&lt;='Invoerblad heterogene watergang'!$H$12,'Invoerblad heterogene watergang'!$M$12,IF(A436&lt;='Invoerblad heterogene watergang'!$H$13,'Invoerblad heterogene watergang'!$M$13,IF(A436&lt;='Invoerblad heterogene watergang'!$H$14,'Invoerblad heterogene watergang'!$M$14,IF(A436&lt;='Invoerblad heterogene watergang'!$H$15,'Invoerblad heterogene watergang'!$M$15,IF(A436&lt;='Invoerblad heterogene watergang'!$H$16,'Invoerblad heterogene watergang'!$M$16,IF(A436&lt;='Invoerblad heterogene watergang'!$H$17,'Invoerblad heterogene watergang'!$M$17,""))))))))))</f>
        <v>Begroeiing volgt bodemverloop</v>
      </c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67"/>
      <c r="AD436" s="23"/>
      <c r="AE436" s="23"/>
    </row>
    <row r="437" spans="1:31" s="103" customFormat="1" x14ac:dyDescent="0.35">
      <c r="A437" s="24">
        <f>IF(A436="","",IF((A436+1)&gt;MAX('Invoerblad heterogene watergang'!$H$9:$H$17),"",'Uitgebreide invoer'!A436+(MAX('Invoerblad heterogene watergang'!$H$9:$H$17)/1000)))</f>
        <v>303.09999999999752</v>
      </c>
      <c r="B437" s="23">
        <f>IF(A437&lt;='Invoerblad heterogene watergang'!$H$9,'Invoerblad heterogene watergang'!$J$9,IF(A437&lt;='Invoerblad heterogene watergang'!$H$10,'Invoerblad heterogene watergang'!$J$10,IF(A437&lt;='Invoerblad heterogene watergang'!$H$11,'Invoerblad heterogene watergang'!$J$11,IF(A437&lt;='Invoerblad heterogene watergang'!$H$12,'Invoerblad heterogene watergang'!$J$12,IF(A437&lt;='Invoerblad heterogene watergang'!$H$13,'Invoerblad heterogene watergang'!$J$13,IF(A437&lt;='Invoerblad heterogene watergang'!$H$14,'Invoerblad heterogene watergang'!$J$14,IF(A437&lt;='Invoerblad heterogene watergang'!$H$15,'Invoerblad heterogene watergang'!$J$15,IF(A437&lt;='Invoerblad heterogene watergang'!$H$16,'Invoerblad heterogene watergang'!$J$16,IF(A437&lt;='Invoerblad heterogene watergang'!$H$17,'Invoerblad heterogene watergang'!$J$17,"")))))))))</f>
        <v>0.2</v>
      </c>
      <c r="C437" s="23" t="str">
        <f>IF(A437&lt;='Invoerblad heterogene watergang'!$H$9,'Invoerblad heterogene watergang'!$K$9,IF(A437&lt;='Invoerblad heterogene watergang'!$H$10,'Invoerblad heterogene watergang'!$K$10,IF(A437&lt;='Invoerblad heterogene watergang'!$H$11,'Invoerblad heterogene watergang'!$K$11,IF(A437&lt;='Invoerblad heterogene watergang'!$H$12,'Invoerblad heterogene watergang'!$K$12,IF(A437&lt;='Invoerblad heterogene watergang'!$H$13,'Invoerblad heterogene watergang'!$K$13,IF(A437&lt;='Invoerblad heterogene watergang'!$H$14,'Invoerblad heterogene watergang'!$K$14,IF(A437&lt;='Invoerblad heterogene watergang'!$H$15,'Invoerblad heterogene watergang'!$K$15,IF(A437&lt;='Invoerblad heterogene watergang'!$H$16,'Invoerblad heterogene watergang'!$K$16,IF(A437&lt;='Invoerblad heterogene watergang'!$H$17,'Invoerblad heterogene watergang'!$K$17,"")))))))))</f>
        <v>100 - Riet</v>
      </c>
      <c r="D437" s="23">
        <f t="shared" si="6"/>
        <v>100</v>
      </c>
      <c r="E437" s="23">
        <f>'Invoerblad heterogene watergang'!$F$9</f>
        <v>1.5</v>
      </c>
      <c r="F437" s="23">
        <f>'Invoerblad heterogene watergang'!$E$9</f>
        <v>1.2</v>
      </c>
      <c r="G437" s="23">
        <f>'Invoerblad heterogene watergang'!$B$9</f>
        <v>1.2</v>
      </c>
      <c r="H437" s="23">
        <f>'Invoerblad heterogene watergang'!$C$9</f>
        <v>1</v>
      </c>
      <c r="I437" s="23">
        <f>IF(B437="","",IF(A437&lt;='Invoerblad heterogene watergang'!$H$9,'Invoerblad heterogene watergang'!$N$9,IF(A437&lt;='Invoerblad heterogene watergang'!$H$10,'Invoerblad heterogene watergang'!$N$10,IF(A437&lt;='Invoerblad heterogene watergang'!$H$11,'Invoerblad heterogene watergang'!$N$11,IF(A437&lt;='Invoerblad heterogene watergang'!$H$12,'Invoerblad heterogene watergang'!$N$12,IF(A437&lt;='Invoerblad heterogene watergang'!$H$13,'Invoerblad heterogene watergang'!$N$13,IF(A437&lt;='Invoerblad heterogene watergang'!$H$14,'Invoerblad heterogene watergang'!$N$14,IF(A437&lt;='Invoerblad heterogene watergang'!$H$15,'Invoerblad heterogene watergang'!$N$15,IF(A437&lt;='Invoerblad heterogene watergang'!$H$16,'Invoerblad heterogene watergang'!$N$16,IF(A437&lt;='Invoerblad heterogene watergang'!$H$17,'Invoerblad heterogene watergang'!$N$17,""))))))))))</f>
        <v>0</v>
      </c>
      <c r="J437" s="23" t="str">
        <f>IF(A437&lt;='Invoerblad heterogene watergang'!$H$9,'Invoerblad heterogene watergang'!$O$9,IF(A437&lt;='Invoerblad heterogene watergang'!$H$10,'Invoerblad heterogene watergang'!$O$10,IF(A437&lt;='Invoerblad heterogene watergang'!$H$11,'Invoerblad heterogene watergang'!$O$11,IF(A437&lt;='Invoerblad heterogene watergang'!$H$12,'Invoerblad heterogene watergang'!$O$12,IF(A437&lt;='Invoerblad heterogene watergang'!$H$13,'Invoerblad heterogene watergang'!$O$13,IF(A437&lt;='Invoerblad heterogene watergang'!$H$14,'Invoerblad heterogene watergang'!$O$14,IF(A437&lt;='Invoerblad heterogene watergang'!$H$15,'Invoerblad heterogene watergang'!$O$15,IF(A437&lt;='Invoerblad heterogene watergang'!$H$16,'Invoerblad heterogene watergang'!$O$16,IF(A437&lt;='Invoerblad heterogene watergang'!$H$17,'Invoerblad heterogene watergang'!$O$17,"")))))))))</f>
        <v>Nee</v>
      </c>
      <c r="K437" s="23">
        <f>(IF(A437&lt;='Invoerblad heterogene watergang'!$H$9,'Invoerblad heterogene watergang'!$L$9,IF(A437&lt;='Invoerblad heterogene watergang'!$H$10,'Invoerblad heterogene watergang'!$L$10,IF(A437&lt;='Invoerblad heterogene watergang'!$H$11,'Invoerblad heterogene watergang'!$L$11,IF(A437&lt;='Invoerblad heterogene watergang'!$H$12,'Invoerblad heterogene watergang'!$L$12,IF(A437&lt;='Invoerblad heterogene watergang'!$H$13,'Invoerblad heterogene watergang'!$L$13,IF(A437&lt;='Invoerblad heterogene watergang'!$H$14,'Invoerblad heterogene watergang'!$L$14,IF(A437&lt;='Invoerblad heterogene watergang'!$H$15,'Invoerblad heterogene watergang'!$L$15,IF(A437&lt;='Invoerblad heterogene watergang'!$H$16,'Invoerblad heterogene watergang'!$L$16,IF(A437&lt;='Invoerblad heterogene watergang'!$H$17,'Invoerblad heterogene watergang'!$L$17,""))))))))))</f>
        <v>50</v>
      </c>
      <c r="L437" s="23" t="str">
        <f>(IF(A437&lt;='Invoerblad heterogene watergang'!$H$9,'Invoerblad heterogene watergang'!$M$9,IF(A437&lt;='Invoerblad heterogene watergang'!$H$10,'Invoerblad heterogene watergang'!$M$10,IF(A437&lt;='Invoerblad heterogene watergang'!$H$11,'Invoerblad heterogene watergang'!$M$11,IF(A437&lt;='Invoerblad heterogene watergang'!$H$12,'Invoerblad heterogene watergang'!$M$12,IF(A437&lt;='Invoerblad heterogene watergang'!$H$13,'Invoerblad heterogene watergang'!$M$13,IF(A437&lt;='Invoerblad heterogene watergang'!$H$14,'Invoerblad heterogene watergang'!$M$14,IF(A437&lt;='Invoerblad heterogene watergang'!$H$15,'Invoerblad heterogene watergang'!$M$15,IF(A437&lt;='Invoerblad heterogene watergang'!$H$16,'Invoerblad heterogene watergang'!$M$16,IF(A437&lt;='Invoerblad heterogene watergang'!$H$17,'Invoerblad heterogene watergang'!$M$17,""))))))))))</f>
        <v>Begroeiing volgt bodemverloop</v>
      </c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67"/>
      <c r="AD437" s="23"/>
      <c r="AE437" s="23"/>
    </row>
    <row r="438" spans="1:31" s="103" customFormat="1" x14ac:dyDescent="0.35">
      <c r="A438" s="24">
        <f>IF(A437="","",IF((A437+1)&gt;MAX('Invoerblad heterogene watergang'!$H$9:$H$17),"",'Uitgebreide invoer'!A437+(MAX('Invoerblad heterogene watergang'!$H$9:$H$17)/1000)))</f>
        <v>303.79999999999751</v>
      </c>
      <c r="B438" s="23">
        <f>IF(A438&lt;='Invoerblad heterogene watergang'!$H$9,'Invoerblad heterogene watergang'!$J$9,IF(A438&lt;='Invoerblad heterogene watergang'!$H$10,'Invoerblad heterogene watergang'!$J$10,IF(A438&lt;='Invoerblad heterogene watergang'!$H$11,'Invoerblad heterogene watergang'!$J$11,IF(A438&lt;='Invoerblad heterogene watergang'!$H$12,'Invoerblad heterogene watergang'!$J$12,IF(A438&lt;='Invoerblad heterogene watergang'!$H$13,'Invoerblad heterogene watergang'!$J$13,IF(A438&lt;='Invoerblad heterogene watergang'!$H$14,'Invoerblad heterogene watergang'!$J$14,IF(A438&lt;='Invoerblad heterogene watergang'!$H$15,'Invoerblad heterogene watergang'!$J$15,IF(A438&lt;='Invoerblad heterogene watergang'!$H$16,'Invoerblad heterogene watergang'!$J$16,IF(A438&lt;='Invoerblad heterogene watergang'!$H$17,'Invoerblad heterogene watergang'!$J$17,"")))))))))</f>
        <v>0.2</v>
      </c>
      <c r="C438" s="23" t="str">
        <f>IF(A438&lt;='Invoerblad heterogene watergang'!$H$9,'Invoerblad heterogene watergang'!$K$9,IF(A438&lt;='Invoerblad heterogene watergang'!$H$10,'Invoerblad heterogene watergang'!$K$10,IF(A438&lt;='Invoerblad heterogene watergang'!$H$11,'Invoerblad heterogene watergang'!$K$11,IF(A438&lt;='Invoerblad heterogene watergang'!$H$12,'Invoerblad heterogene watergang'!$K$12,IF(A438&lt;='Invoerblad heterogene watergang'!$H$13,'Invoerblad heterogene watergang'!$K$13,IF(A438&lt;='Invoerblad heterogene watergang'!$H$14,'Invoerblad heterogene watergang'!$K$14,IF(A438&lt;='Invoerblad heterogene watergang'!$H$15,'Invoerblad heterogene watergang'!$K$15,IF(A438&lt;='Invoerblad heterogene watergang'!$H$16,'Invoerblad heterogene watergang'!$K$16,IF(A438&lt;='Invoerblad heterogene watergang'!$H$17,'Invoerblad heterogene watergang'!$K$17,"")))))))))</f>
        <v>100 - Riet</v>
      </c>
      <c r="D438" s="23">
        <f t="shared" si="6"/>
        <v>100</v>
      </c>
      <c r="E438" s="23">
        <f>'Invoerblad heterogene watergang'!$F$9</f>
        <v>1.5</v>
      </c>
      <c r="F438" s="23">
        <f>'Invoerblad heterogene watergang'!$E$9</f>
        <v>1.2</v>
      </c>
      <c r="G438" s="23">
        <f>'Invoerblad heterogene watergang'!$B$9</f>
        <v>1.2</v>
      </c>
      <c r="H438" s="23">
        <f>'Invoerblad heterogene watergang'!$C$9</f>
        <v>1</v>
      </c>
      <c r="I438" s="23">
        <f>IF(B438="","",IF(A438&lt;='Invoerblad heterogene watergang'!$H$9,'Invoerblad heterogene watergang'!$N$9,IF(A438&lt;='Invoerblad heterogene watergang'!$H$10,'Invoerblad heterogene watergang'!$N$10,IF(A438&lt;='Invoerblad heterogene watergang'!$H$11,'Invoerblad heterogene watergang'!$N$11,IF(A438&lt;='Invoerblad heterogene watergang'!$H$12,'Invoerblad heterogene watergang'!$N$12,IF(A438&lt;='Invoerblad heterogene watergang'!$H$13,'Invoerblad heterogene watergang'!$N$13,IF(A438&lt;='Invoerblad heterogene watergang'!$H$14,'Invoerblad heterogene watergang'!$N$14,IF(A438&lt;='Invoerblad heterogene watergang'!$H$15,'Invoerblad heterogene watergang'!$N$15,IF(A438&lt;='Invoerblad heterogene watergang'!$H$16,'Invoerblad heterogene watergang'!$N$16,IF(A438&lt;='Invoerblad heterogene watergang'!$H$17,'Invoerblad heterogene watergang'!$N$17,""))))))))))</f>
        <v>0</v>
      </c>
      <c r="J438" s="23" t="str">
        <f>IF(A438&lt;='Invoerblad heterogene watergang'!$H$9,'Invoerblad heterogene watergang'!$O$9,IF(A438&lt;='Invoerblad heterogene watergang'!$H$10,'Invoerblad heterogene watergang'!$O$10,IF(A438&lt;='Invoerblad heterogene watergang'!$H$11,'Invoerblad heterogene watergang'!$O$11,IF(A438&lt;='Invoerblad heterogene watergang'!$H$12,'Invoerblad heterogene watergang'!$O$12,IF(A438&lt;='Invoerblad heterogene watergang'!$H$13,'Invoerblad heterogene watergang'!$O$13,IF(A438&lt;='Invoerblad heterogene watergang'!$H$14,'Invoerblad heterogene watergang'!$O$14,IF(A438&lt;='Invoerblad heterogene watergang'!$H$15,'Invoerblad heterogene watergang'!$O$15,IF(A438&lt;='Invoerblad heterogene watergang'!$H$16,'Invoerblad heterogene watergang'!$O$16,IF(A438&lt;='Invoerblad heterogene watergang'!$H$17,'Invoerblad heterogene watergang'!$O$17,"")))))))))</f>
        <v>Nee</v>
      </c>
      <c r="K438" s="23">
        <f>(IF(A438&lt;='Invoerblad heterogene watergang'!$H$9,'Invoerblad heterogene watergang'!$L$9,IF(A438&lt;='Invoerblad heterogene watergang'!$H$10,'Invoerblad heterogene watergang'!$L$10,IF(A438&lt;='Invoerblad heterogene watergang'!$H$11,'Invoerblad heterogene watergang'!$L$11,IF(A438&lt;='Invoerblad heterogene watergang'!$H$12,'Invoerblad heterogene watergang'!$L$12,IF(A438&lt;='Invoerblad heterogene watergang'!$H$13,'Invoerblad heterogene watergang'!$L$13,IF(A438&lt;='Invoerblad heterogene watergang'!$H$14,'Invoerblad heterogene watergang'!$L$14,IF(A438&lt;='Invoerblad heterogene watergang'!$H$15,'Invoerblad heterogene watergang'!$L$15,IF(A438&lt;='Invoerblad heterogene watergang'!$H$16,'Invoerblad heterogene watergang'!$L$16,IF(A438&lt;='Invoerblad heterogene watergang'!$H$17,'Invoerblad heterogene watergang'!$L$17,""))))))))))</f>
        <v>50</v>
      </c>
      <c r="L438" s="23" t="str">
        <f>(IF(A438&lt;='Invoerblad heterogene watergang'!$H$9,'Invoerblad heterogene watergang'!$M$9,IF(A438&lt;='Invoerblad heterogene watergang'!$H$10,'Invoerblad heterogene watergang'!$M$10,IF(A438&lt;='Invoerblad heterogene watergang'!$H$11,'Invoerblad heterogene watergang'!$M$11,IF(A438&lt;='Invoerblad heterogene watergang'!$H$12,'Invoerblad heterogene watergang'!$M$12,IF(A438&lt;='Invoerblad heterogene watergang'!$H$13,'Invoerblad heterogene watergang'!$M$13,IF(A438&lt;='Invoerblad heterogene watergang'!$H$14,'Invoerblad heterogene watergang'!$M$14,IF(A438&lt;='Invoerblad heterogene watergang'!$H$15,'Invoerblad heterogene watergang'!$M$15,IF(A438&lt;='Invoerblad heterogene watergang'!$H$16,'Invoerblad heterogene watergang'!$M$16,IF(A438&lt;='Invoerblad heterogene watergang'!$H$17,'Invoerblad heterogene watergang'!$M$17,""))))))))))</f>
        <v>Begroeiing volgt bodemverloop</v>
      </c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67"/>
      <c r="AD438" s="23"/>
      <c r="AE438" s="23"/>
    </row>
    <row r="439" spans="1:31" s="103" customFormat="1" x14ac:dyDescent="0.35">
      <c r="A439" s="24">
        <f>IF(A438="","",IF((A438+1)&gt;MAX('Invoerblad heterogene watergang'!$H$9:$H$17),"",'Uitgebreide invoer'!A438+(MAX('Invoerblad heterogene watergang'!$H$9:$H$17)/1000)))</f>
        <v>304.4999999999975</v>
      </c>
      <c r="B439" s="23">
        <f>IF(A439&lt;='Invoerblad heterogene watergang'!$H$9,'Invoerblad heterogene watergang'!$J$9,IF(A439&lt;='Invoerblad heterogene watergang'!$H$10,'Invoerblad heterogene watergang'!$J$10,IF(A439&lt;='Invoerblad heterogene watergang'!$H$11,'Invoerblad heterogene watergang'!$J$11,IF(A439&lt;='Invoerblad heterogene watergang'!$H$12,'Invoerblad heterogene watergang'!$J$12,IF(A439&lt;='Invoerblad heterogene watergang'!$H$13,'Invoerblad heterogene watergang'!$J$13,IF(A439&lt;='Invoerblad heterogene watergang'!$H$14,'Invoerblad heterogene watergang'!$J$14,IF(A439&lt;='Invoerblad heterogene watergang'!$H$15,'Invoerblad heterogene watergang'!$J$15,IF(A439&lt;='Invoerblad heterogene watergang'!$H$16,'Invoerblad heterogene watergang'!$J$16,IF(A439&lt;='Invoerblad heterogene watergang'!$H$17,'Invoerblad heterogene watergang'!$J$17,"")))))))))</f>
        <v>0.2</v>
      </c>
      <c r="C439" s="23" t="str">
        <f>IF(A439&lt;='Invoerblad heterogene watergang'!$H$9,'Invoerblad heterogene watergang'!$K$9,IF(A439&lt;='Invoerblad heterogene watergang'!$H$10,'Invoerblad heterogene watergang'!$K$10,IF(A439&lt;='Invoerblad heterogene watergang'!$H$11,'Invoerblad heterogene watergang'!$K$11,IF(A439&lt;='Invoerblad heterogene watergang'!$H$12,'Invoerblad heterogene watergang'!$K$12,IF(A439&lt;='Invoerblad heterogene watergang'!$H$13,'Invoerblad heterogene watergang'!$K$13,IF(A439&lt;='Invoerblad heterogene watergang'!$H$14,'Invoerblad heterogene watergang'!$K$14,IF(A439&lt;='Invoerblad heterogene watergang'!$H$15,'Invoerblad heterogene watergang'!$K$15,IF(A439&lt;='Invoerblad heterogene watergang'!$H$16,'Invoerblad heterogene watergang'!$K$16,IF(A439&lt;='Invoerblad heterogene watergang'!$H$17,'Invoerblad heterogene watergang'!$K$17,"")))))))))</f>
        <v>100 - Riet</v>
      </c>
      <c r="D439" s="23">
        <f t="shared" si="6"/>
        <v>100</v>
      </c>
      <c r="E439" s="23">
        <f>'Invoerblad heterogene watergang'!$F$9</f>
        <v>1.5</v>
      </c>
      <c r="F439" s="23">
        <f>'Invoerblad heterogene watergang'!$E$9</f>
        <v>1.2</v>
      </c>
      <c r="G439" s="23">
        <f>'Invoerblad heterogene watergang'!$B$9</f>
        <v>1.2</v>
      </c>
      <c r="H439" s="23">
        <f>'Invoerblad heterogene watergang'!$C$9</f>
        <v>1</v>
      </c>
      <c r="I439" s="23">
        <f>IF(B439="","",IF(A439&lt;='Invoerblad heterogene watergang'!$H$9,'Invoerblad heterogene watergang'!$N$9,IF(A439&lt;='Invoerblad heterogene watergang'!$H$10,'Invoerblad heterogene watergang'!$N$10,IF(A439&lt;='Invoerblad heterogene watergang'!$H$11,'Invoerblad heterogene watergang'!$N$11,IF(A439&lt;='Invoerblad heterogene watergang'!$H$12,'Invoerblad heterogene watergang'!$N$12,IF(A439&lt;='Invoerblad heterogene watergang'!$H$13,'Invoerblad heterogene watergang'!$N$13,IF(A439&lt;='Invoerblad heterogene watergang'!$H$14,'Invoerblad heterogene watergang'!$N$14,IF(A439&lt;='Invoerblad heterogene watergang'!$H$15,'Invoerblad heterogene watergang'!$N$15,IF(A439&lt;='Invoerblad heterogene watergang'!$H$16,'Invoerblad heterogene watergang'!$N$16,IF(A439&lt;='Invoerblad heterogene watergang'!$H$17,'Invoerblad heterogene watergang'!$N$17,""))))))))))</f>
        <v>0</v>
      </c>
      <c r="J439" s="23" t="str">
        <f>IF(A439&lt;='Invoerblad heterogene watergang'!$H$9,'Invoerblad heterogene watergang'!$O$9,IF(A439&lt;='Invoerblad heterogene watergang'!$H$10,'Invoerblad heterogene watergang'!$O$10,IF(A439&lt;='Invoerblad heterogene watergang'!$H$11,'Invoerblad heterogene watergang'!$O$11,IF(A439&lt;='Invoerblad heterogene watergang'!$H$12,'Invoerblad heterogene watergang'!$O$12,IF(A439&lt;='Invoerblad heterogene watergang'!$H$13,'Invoerblad heterogene watergang'!$O$13,IF(A439&lt;='Invoerblad heterogene watergang'!$H$14,'Invoerblad heterogene watergang'!$O$14,IF(A439&lt;='Invoerblad heterogene watergang'!$H$15,'Invoerblad heterogene watergang'!$O$15,IF(A439&lt;='Invoerblad heterogene watergang'!$H$16,'Invoerblad heterogene watergang'!$O$16,IF(A439&lt;='Invoerblad heterogene watergang'!$H$17,'Invoerblad heterogene watergang'!$O$17,"")))))))))</f>
        <v>Nee</v>
      </c>
      <c r="K439" s="23">
        <f>(IF(A439&lt;='Invoerblad heterogene watergang'!$H$9,'Invoerblad heterogene watergang'!$L$9,IF(A439&lt;='Invoerblad heterogene watergang'!$H$10,'Invoerblad heterogene watergang'!$L$10,IF(A439&lt;='Invoerblad heterogene watergang'!$H$11,'Invoerblad heterogene watergang'!$L$11,IF(A439&lt;='Invoerblad heterogene watergang'!$H$12,'Invoerblad heterogene watergang'!$L$12,IF(A439&lt;='Invoerblad heterogene watergang'!$H$13,'Invoerblad heterogene watergang'!$L$13,IF(A439&lt;='Invoerblad heterogene watergang'!$H$14,'Invoerblad heterogene watergang'!$L$14,IF(A439&lt;='Invoerblad heterogene watergang'!$H$15,'Invoerblad heterogene watergang'!$L$15,IF(A439&lt;='Invoerblad heterogene watergang'!$H$16,'Invoerblad heterogene watergang'!$L$16,IF(A439&lt;='Invoerblad heterogene watergang'!$H$17,'Invoerblad heterogene watergang'!$L$17,""))))))))))</f>
        <v>50</v>
      </c>
      <c r="L439" s="23" t="str">
        <f>(IF(A439&lt;='Invoerblad heterogene watergang'!$H$9,'Invoerblad heterogene watergang'!$M$9,IF(A439&lt;='Invoerblad heterogene watergang'!$H$10,'Invoerblad heterogene watergang'!$M$10,IF(A439&lt;='Invoerblad heterogene watergang'!$H$11,'Invoerblad heterogene watergang'!$M$11,IF(A439&lt;='Invoerblad heterogene watergang'!$H$12,'Invoerblad heterogene watergang'!$M$12,IF(A439&lt;='Invoerblad heterogene watergang'!$H$13,'Invoerblad heterogene watergang'!$M$13,IF(A439&lt;='Invoerblad heterogene watergang'!$H$14,'Invoerblad heterogene watergang'!$M$14,IF(A439&lt;='Invoerblad heterogene watergang'!$H$15,'Invoerblad heterogene watergang'!$M$15,IF(A439&lt;='Invoerblad heterogene watergang'!$H$16,'Invoerblad heterogene watergang'!$M$16,IF(A439&lt;='Invoerblad heterogene watergang'!$H$17,'Invoerblad heterogene watergang'!$M$17,""))))))))))</f>
        <v>Begroeiing volgt bodemverloop</v>
      </c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67"/>
      <c r="AD439" s="23"/>
      <c r="AE439" s="23"/>
    </row>
    <row r="440" spans="1:31" s="103" customFormat="1" x14ac:dyDescent="0.35">
      <c r="A440" s="24">
        <f>IF(A439="","",IF((A439+1)&gt;MAX('Invoerblad heterogene watergang'!$H$9:$H$17),"",'Uitgebreide invoer'!A439+(MAX('Invoerblad heterogene watergang'!$H$9:$H$17)/1000)))</f>
        <v>305.19999999999749</v>
      </c>
      <c r="B440" s="23">
        <f>IF(A440&lt;='Invoerblad heterogene watergang'!$H$9,'Invoerblad heterogene watergang'!$J$9,IF(A440&lt;='Invoerblad heterogene watergang'!$H$10,'Invoerblad heterogene watergang'!$J$10,IF(A440&lt;='Invoerblad heterogene watergang'!$H$11,'Invoerblad heterogene watergang'!$J$11,IF(A440&lt;='Invoerblad heterogene watergang'!$H$12,'Invoerblad heterogene watergang'!$J$12,IF(A440&lt;='Invoerblad heterogene watergang'!$H$13,'Invoerblad heterogene watergang'!$J$13,IF(A440&lt;='Invoerblad heterogene watergang'!$H$14,'Invoerblad heterogene watergang'!$J$14,IF(A440&lt;='Invoerblad heterogene watergang'!$H$15,'Invoerblad heterogene watergang'!$J$15,IF(A440&lt;='Invoerblad heterogene watergang'!$H$16,'Invoerblad heterogene watergang'!$J$16,IF(A440&lt;='Invoerblad heterogene watergang'!$H$17,'Invoerblad heterogene watergang'!$J$17,"")))))))))</f>
        <v>0.2</v>
      </c>
      <c r="C440" s="23" t="str">
        <f>IF(A440&lt;='Invoerblad heterogene watergang'!$H$9,'Invoerblad heterogene watergang'!$K$9,IF(A440&lt;='Invoerblad heterogene watergang'!$H$10,'Invoerblad heterogene watergang'!$K$10,IF(A440&lt;='Invoerblad heterogene watergang'!$H$11,'Invoerblad heterogene watergang'!$K$11,IF(A440&lt;='Invoerblad heterogene watergang'!$H$12,'Invoerblad heterogene watergang'!$K$12,IF(A440&lt;='Invoerblad heterogene watergang'!$H$13,'Invoerblad heterogene watergang'!$K$13,IF(A440&lt;='Invoerblad heterogene watergang'!$H$14,'Invoerblad heterogene watergang'!$K$14,IF(A440&lt;='Invoerblad heterogene watergang'!$H$15,'Invoerblad heterogene watergang'!$K$15,IF(A440&lt;='Invoerblad heterogene watergang'!$H$16,'Invoerblad heterogene watergang'!$K$16,IF(A440&lt;='Invoerblad heterogene watergang'!$H$17,'Invoerblad heterogene watergang'!$K$17,"")))))))))</f>
        <v>100 - Riet</v>
      </c>
      <c r="D440" s="23">
        <f t="shared" si="6"/>
        <v>100</v>
      </c>
      <c r="E440" s="23">
        <f>'Invoerblad heterogene watergang'!$F$9</f>
        <v>1.5</v>
      </c>
      <c r="F440" s="23">
        <f>'Invoerblad heterogene watergang'!$E$9</f>
        <v>1.2</v>
      </c>
      <c r="G440" s="23">
        <f>'Invoerblad heterogene watergang'!$B$9</f>
        <v>1.2</v>
      </c>
      <c r="H440" s="23">
        <f>'Invoerblad heterogene watergang'!$C$9</f>
        <v>1</v>
      </c>
      <c r="I440" s="23">
        <f>IF(B440="","",IF(A440&lt;='Invoerblad heterogene watergang'!$H$9,'Invoerblad heterogene watergang'!$N$9,IF(A440&lt;='Invoerblad heterogene watergang'!$H$10,'Invoerblad heterogene watergang'!$N$10,IF(A440&lt;='Invoerblad heterogene watergang'!$H$11,'Invoerblad heterogene watergang'!$N$11,IF(A440&lt;='Invoerblad heterogene watergang'!$H$12,'Invoerblad heterogene watergang'!$N$12,IF(A440&lt;='Invoerblad heterogene watergang'!$H$13,'Invoerblad heterogene watergang'!$N$13,IF(A440&lt;='Invoerblad heterogene watergang'!$H$14,'Invoerblad heterogene watergang'!$N$14,IF(A440&lt;='Invoerblad heterogene watergang'!$H$15,'Invoerblad heterogene watergang'!$N$15,IF(A440&lt;='Invoerblad heterogene watergang'!$H$16,'Invoerblad heterogene watergang'!$N$16,IF(A440&lt;='Invoerblad heterogene watergang'!$H$17,'Invoerblad heterogene watergang'!$N$17,""))))))))))</f>
        <v>0</v>
      </c>
      <c r="J440" s="23" t="str">
        <f>IF(A440&lt;='Invoerblad heterogene watergang'!$H$9,'Invoerblad heterogene watergang'!$O$9,IF(A440&lt;='Invoerblad heterogene watergang'!$H$10,'Invoerblad heterogene watergang'!$O$10,IF(A440&lt;='Invoerblad heterogene watergang'!$H$11,'Invoerblad heterogene watergang'!$O$11,IF(A440&lt;='Invoerblad heterogene watergang'!$H$12,'Invoerblad heterogene watergang'!$O$12,IF(A440&lt;='Invoerblad heterogene watergang'!$H$13,'Invoerblad heterogene watergang'!$O$13,IF(A440&lt;='Invoerblad heterogene watergang'!$H$14,'Invoerblad heterogene watergang'!$O$14,IF(A440&lt;='Invoerblad heterogene watergang'!$H$15,'Invoerblad heterogene watergang'!$O$15,IF(A440&lt;='Invoerblad heterogene watergang'!$H$16,'Invoerblad heterogene watergang'!$O$16,IF(A440&lt;='Invoerblad heterogene watergang'!$H$17,'Invoerblad heterogene watergang'!$O$17,"")))))))))</f>
        <v>Nee</v>
      </c>
      <c r="K440" s="23">
        <f>(IF(A440&lt;='Invoerblad heterogene watergang'!$H$9,'Invoerblad heterogene watergang'!$L$9,IF(A440&lt;='Invoerblad heterogene watergang'!$H$10,'Invoerblad heterogene watergang'!$L$10,IF(A440&lt;='Invoerblad heterogene watergang'!$H$11,'Invoerblad heterogene watergang'!$L$11,IF(A440&lt;='Invoerblad heterogene watergang'!$H$12,'Invoerblad heterogene watergang'!$L$12,IF(A440&lt;='Invoerblad heterogene watergang'!$H$13,'Invoerblad heterogene watergang'!$L$13,IF(A440&lt;='Invoerblad heterogene watergang'!$H$14,'Invoerblad heterogene watergang'!$L$14,IF(A440&lt;='Invoerblad heterogene watergang'!$H$15,'Invoerblad heterogene watergang'!$L$15,IF(A440&lt;='Invoerblad heterogene watergang'!$H$16,'Invoerblad heterogene watergang'!$L$16,IF(A440&lt;='Invoerblad heterogene watergang'!$H$17,'Invoerblad heterogene watergang'!$L$17,""))))))))))</f>
        <v>50</v>
      </c>
      <c r="L440" s="23" t="str">
        <f>(IF(A440&lt;='Invoerblad heterogene watergang'!$H$9,'Invoerblad heterogene watergang'!$M$9,IF(A440&lt;='Invoerblad heterogene watergang'!$H$10,'Invoerblad heterogene watergang'!$M$10,IF(A440&lt;='Invoerblad heterogene watergang'!$H$11,'Invoerblad heterogene watergang'!$M$11,IF(A440&lt;='Invoerblad heterogene watergang'!$H$12,'Invoerblad heterogene watergang'!$M$12,IF(A440&lt;='Invoerblad heterogene watergang'!$H$13,'Invoerblad heterogene watergang'!$M$13,IF(A440&lt;='Invoerblad heterogene watergang'!$H$14,'Invoerblad heterogene watergang'!$M$14,IF(A440&lt;='Invoerblad heterogene watergang'!$H$15,'Invoerblad heterogene watergang'!$M$15,IF(A440&lt;='Invoerblad heterogene watergang'!$H$16,'Invoerblad heterogene watergang'!$M$16,IF(A440&lt;='Invoerblad heterogene watergang'!$H$17,'Invoerblad heterogene watergang'!$M$17,""))))))))))</f>
        <v>Begroeiing volgt bodemverloop</v>
      </c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67"/>
      <c r="AD440" s="23"/>
      <c r="AE440" s="23"/>
    </row>
    <row r="441" spans="1:31" s="103" customFormat="1" x14ac:dyDescent="0.35">
      <c r="A441" s="24">
        <f>IF(A440="","",IF((A440+1)&gt;MAX('Invoerblad heterogene watergang'!$H$9:$H$17),"",'Uitgebreide invoer'!A440+(MAX('Invoerblad heterogene watergang'!$H$9:$H$17)/1000)))</f>
        <v>305.89999999999748</v>
      </c>
      <c r="B441" s="23">
        <f>IF(A441&lt;='Invoerblad heterogene watergang'!$H$9,'Invoerblad heterogene watergang'!$J$9,IF(A441&lt;='Invoerblad heterogene watergang'!$H$10,'Invoerblad heterogene watergang'!$J$10,IF(A441&lt;='Invoerblad heterogene watergang'!$H$11,'Invoerblad heterogene watergang'!$J$11,IF(A441&lt;='Invoerblad heterogene watergang'!$H$12,'Invoerblad heterogene watergang'!$J$12,IF(A441&lt;='Invoerblad heterogene watergang'!$H$13,'Invoerblad heterogene watergang'!$J$13,IF(A441&lt;='Invoerblad heterogene watergang'!$H$14,'Invoerblad heterogene watergang'!$J$14,IF(A441&lt;='Invoerblad heterogene watergang'!$H$15,'Invoerblad heterogene watergang'!$J$15,IF(A441&lt;='Invoerblad heterogene watergang'!$H$16,'Invoerblad heterogene watergang'!$J$16,IF(A441&lt;='Invoerblad heterogene watergang'!$H$17,'Invoerblad heterogene watergang'!$J$17,"")))))))))</f>
        <v>0.2</v>
      </c>
      <c r="C441" s="23" t="str">
        <f>IF(A441&lt;='Invoerblad heterogene watergang'!$H$9,'Invoerblad heterogene watergang'!$K$9,IF(A441&lt;='Invoerblad heterogene watergang'!$H$10,'Invoerblad heterogene watergang'!$K$10,IF(A441&lt;='Invoerblad heterogene watergang'!$H$11,'Invoerblad heterogene watergang'!$K$11,IF(A441&lt;='Invoerblad heterogene watergang'!$H$12,'Invoerblad heterogene watergang'!$K$12,IF(A441&lt;='Invoerblad heterogene watergang'!$H$13,'Invoerblad heterogene watergang'!$K$13,IF(A441&lt;='Invoerblad heterogene watergang'!$H$14,'Invoerblad heterogene watergang'!$K$14,IF(A441&lt;='Invoerblad heterogene watergang'!$H$15,'Invoerblad heterogene watergang'!$K$15,IF(A441&lt;='Invoerblad heterogene watergang'!$H$16,'Invoerblad heterogene watergang'!$K$16,IF(A441&lt;='Invoerblad heterogene watergang'!$H$17,'Invoerblad heterogene watergang'!$K$17,"")))))))))</f>
        <v>100 - Riet</v>
      </c>
      <c r="D441" s="23">
        <f t="shared" si="6"/>
        <v>100</v>
      </c>
      <c r="E441" s="23">
        <f>'Invoerblad heterogene watergang'!$F$9</f>
        <v>1.5</v>
      </c>
      <c r="F441" s="23">
        <f>'Invoerblad heterogene watergang'!$E$9</f>
        <v>1.2</v>
      </c>
      <c r="G441" s="23">
        <f>'Invoerblad heterogene watergang'!$B$9</f>
        <v>1.2</v>
      </c>
      <c r="H441" s="23">
        <f>'Invoerblad heterogene watergang'!$C$9</f>
        <v>1</v>
      </c>
      <c r="I441" s="23">
        <f>IF(B441="","",IF(A441&lt;='Invoerblad heterogene watergang'!$H$9,'Invoerblad heterogene watergang'!$N$9,IF(A441&lt;='Invoerblad heterogene watergang'!$H$10,'Invoerblad heterogene watergang'!$N$10,IF(A441&lt;='Invoerblad heterogene watergang'!$H$11,'Invoerblad heterogene watergang'!$N$11,IF(A441&lt;='Invoerblad heterogene watergang'!$H$12,'Invoerblad heterogene watergang'!$N$12,IF(A441&lt;='Invoerblad heterogene watergang'!$H$13,'Invoerblad heterogene watergang'!$N$13,IF(A441&lt;='Invoerblad heterogene watergang'!$H$14,'Invoerblad heterogene watergang'!$N$14,IF(A441&lt;='Invoerblad heterogene watergang'!$H$15,'Invoerblad heterogene watergang'!$N$15,IF(A441&lt;='Invoerblad heterogene watergang'!$H$16,'Invoerblad heterogene watergang'!$N$16,IF(A441&lt;='Invoerblad heterogene watergang'!$H$17,'Invoerblad heterogene watergang'!$N$17,""))))))))))</f>
        <v>0</v>
      </c>
      <c r="J441" s="23" t="str">
        <f>IF(A441&lt;='Invoerblad heterogene watergang'!$H$9,'Invoerblad heterogene watergang'!$O$9,IF(A441&lt;='Invoerblad heterogene watergang'!$H$10,'Invoerblad heterogene watergang'!$O$10,IF(A441&lt;='Invoerblad heterogene watergang'!$H$11,'Invoerblad heterogene watergang'!$O$11,IF(A441&lt;='Invoerblad heterogene watergang'!$H$12,'Invoerblad heterogene watergang'!$O$12,IF(A441&lt;='Invoerblad heterogene watergang'!$H$13,'Invoerblad heterogene watergang'!$O$13,IF(A441&lt;='Invoerblad heterogene watergang'!$H$14,'Invoerblad heterogene watergang'!$O$14,IF(A441&lt;='Invoerblad heterogene watergang'!$H$15,'Invoerblad heterogene watergang'!$O$15,IF(A441&lt;='Invoerblad heterogene watergang'!$H$16,'Invoerblad heterogene watergang'!$O$16,IF(A441&lt;='Invoerblad heterogene watergang'!$H$17,'Invoerblad heterogene watergang'!$O$17,"")))))))))</f>
        <v>Nee</v>
      </c>
      <c r="K441" s="23">
        <f>(IF(A441&lt;='Invoerblad heterogene watergang'!$H$9,'Invoerblad heterogene watergang'!$L$9,IF(A441&lt;='Invoerblad heterogene watergang'!$H$10,'Invoerblad heterogene watergang'!$L$10,IF(A441&lt;='Invoerblad heterogene watergang'!$H$11,'Invoerblad heterogene watergang'!$L$11,IF(A441&lt;='Invoerblad heterogene watergang'!$H$12,'Invoerblad heterogene watergang'!$L$12,IF(A441&lt;='Invoerblad heterogene watergang'!$H$13,'Invoerblad heterogene watergang'!$L$13,IF(A441&lt;='Invoerblad heterogene watergang'!$H$14,'Invoerblad heterogene watergang'!$L$14,IF(A441&lt;='Invoerblad heterogene watergang'!$H$15,'Invoerblad heterogene watergang'!$L$15,IF(A441&lt;='Invoerblad heterogene watergang'!$H$16,'Invoerblad heterogene watergang'!$L$16,IF(A441&lt;='Invoerblad heterogene watergang'!$H$17,'Invoerblad heterogene watergang'!$L$17,""))))))))))</f>
        <v>50</v>
      </c>
      <c r="L441" s="23" t="str">
        <f>(IF(A441&lt;='Invoerblad heterogene watergang'!$H$9,'Invoerblad heterogene watergang'!$M$9,IF(A441&lt;='Invoerblad heterogene watergang'!$H$10,'Invoerblad heterogene watergang'!$M$10,IF(A441&lt;='Invoerblad heterogene watergang'!$H$11,'Invoerblad heterogene watergang'!$M$11,IF(A441&lt;='Invoerblad heterogene watergang'!$H$12,'Invoerblad heterogene watergang'!$M$12,IF(A441&lt;='Invoerblad heterogene watergang'!$H$13,'Invoerblad heterogene watergang'!$M$13,IF(A441&lt;='Invoerblad heterogene watergang'!$H$14,'Invoerblad heterogene watergang'!$M$14,IF(A441&lt;='Invoerblad heterogene watergang'!$H$15,'Invoerblad heterogene watergang'!$M$15,IF(A441&lt;='Invoerblad heterogene watergang'!$H$16,'Invoerblad heterogene watergang'!$M$16,IF(A441&lt;='Invoerblad heterogene watergang'!$H$17,'Invoerblad heterogene watergang'!$M$17,""))))))))))</f>
        <v>Begroeiing volgt bodemverloop</v>
      </c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67"/>
      <c r="AD441" s="23"/>
      <c r="AE441" s="23"/>
    </row>
    <row r="442" spans="1:31" s="103" customFormat="1" x14ac:dyDescent="0.35">
      <c r="A442" s="24">
        <f>IF(A441="","",IF((A441+1)&gt;MAX('Invoerblad heterogene watergang'!$H$9:$H$17),"",'Uitgebreide invoer'!A441+(MAX('Invoerblad heterogene watergang'!$H$9:$H$17)/1000)))</f>
        <v>306.59999999999746</v>
      </c>
      <c r="B442" s="23">
        <f>IF(A442&lt;='Invoerblad heterogene watergang'!$H$9,'Invoerblad heterogene watergang'!$J$9,IF(A442&lt;='Invoerblad heterogene watergang'!$H$10,'Invoerblad heterogene watergang'!$J$10,IF(A442&lt;='Invoerblad heterogene watergang'!$H$11,'Invoerblad heterogene watergang'!$J$11,IF(A442&lt;='Invoerblad heterogene watergang'!$H$12,'Invoerblad heterogene watergang'!$J$12,IF(A442&lt;='Invoerblad heterogene watergang'!$H$13,'Invoerblad heterogene watergang'!$J$13,IF(A442&lt;='Invoerblad heterogene watergang'!$H$14,'Invoerblad heterogene watergang'!$J$14,IF(A442&lt;='Invoerblad heterogene watergang'!$H$15,'Invoerblad heterogene watergang'!$J$15,IF(A442&lt;='Invoerblad heterogene watergang'!$H$16,'Invoerblad heterogene watergang'!$J$16,IF(A442&lt;='Invoerblad heterogene watergang'!$H$17,'Invoerblad heterogene watergang'!$J$17,"")))))))))</f>
        <v>0.2</v>
      </c>
      <c r="C442" s="23" t="str">
        <f>IF(A442&lt;='Invoerblad heterogene watergang'!$H$9,'Invoerblad heterogene watergang'!$K$9,IF(A442&lt;='Invoerblad heterogene watergang'!$H$10,'Invoerblad heterogene watergang'!$K$10,IF(A442&lt;='Invoerblad heterogene watergang'!$H$11,'Invoerblad heterogene watergang'!$K$11,IF(A442&lt;='Invoerblad heterogene watergang'!$H$12,'Invoerblad heterogene watergang'!$K$12,IF(A442&lt;='Invoerblad heterogene watergang'!$H$13,'Invoerblad heterogene watergang'!$K$13,IF(A442&lt;='Invoerblad heterogene watergang'!$H$14,'Invoerblad heterogene watergang'!$K$14,IF(A442&lt;='Invoerblad heterogene watergang'!$H$15,'Invoerblad heterogene watergang'!$K$15,IF(A442&lt;='Invoerblad heterogene watergang'!$H$16,'Invoerblad heterogene watergang'!$K$16,IF(A442&lt;='Invoerblad heterogene watergang'!$H$17,'Invoerblad heterogene watergang'!$K$17,"")))))))))</f>
        <v>100 - Riet</v>
      </c>
      <c r="D442" s="23">
        <f t="shared" si="6"/>
        <v>100</v>
      </c>
      <c r="E442" s="23">
        <f>'Invoerblad heterogene watergang'!$F$9</f>
        <v>1.5</v>
      </c>
      <c r="F442" s="23">
        <f>'Invoerblad heterogene watergang'!$E$9</f>
        <v>1.2</v>
      </c>
      <c r="G442" s="23">
        <f>'Invoerblad heterogene watergang'!$B$9</f>
        <v>1.2</v>
      </c>
      <c r="H442" s="23">
        <f>'Invoerblad heterogene watergang'!$C$9</f>
        <v>1</v>
      </c>
      <c r="I442" s="23">
        <f>IF(B442="","",IF(A442&lt;='Invoerblad heterogene watergang'!$H$9,'Invoerblad heterogene watergang'!$N$9,IF(A442&lt;='Invoerblad heterogene watergang'!$H$10,'Invoerblad heterogene watergang'!$N$10,IF(A442&lt;='Invoerblad heterogene watergang'!$H$11,'Invoerblad heterogene watergang'!$N$11,IF(A442&lt;='Invoerblad heterogene watergang'!$H$12,'Invoerblad heterogene watergang'!$N$12,IF(A442&lt;='Invoerblad heterogene watergang'!$H$13,'Invoerblad heterogene watergang'!$N$13,IF(A442&lt;='Invoerblad heterogene watergang'!$H$14,'Invoerblad heterogene watergang'!$N$14,IF(A442&lt;='Invoerblad heterogene watergang'!$H$15,'Invoerblad heterogene watergang'!$N$15,IF(A442&lt;='Invoerblad heterogene watergang'!$H$16,'Invoerblad heterogene watergang'!$N$16,IF(A442&lt;='Invoerblad heterogene watergang'!$H$17,'Invoerblad heterogene watergang'!$N$17,""))))))))))</f>
        <v>0</v>
      </c>
      <c r="J442" s="23" t="str">
        <f>IF(A442&lt;='Invoerblad heterogene watergang'!$H$9,'Invoerblad heterogene watergang'!$O$9,IF(A442&lt;='Invoerblad heterogene watergang'!$H$10,'Invoerblad heterogene watergang'!$O$10,IF(A442&lt;='Invoerblad heterogene watergang'!$H$11,'Invoerblad heterogene watergang'!$O$11,IF(A442&lt;='Invoerblad heterogene watergang'!$H$12,'Invoerblad heterogene watergang'!$O$12,IF(A442&lt;='Invoerblad heterogene watergang'!$H$13,'Invoerblad heterogene watergang'!$O$13,IF(A442&lt;='Invoerblad heterogene watergang'!$H$14,'Invoerblad heterogene watergang'!$O$14,IF(A442&lt;='Invoerblad heterogene watergang'!$H$15,'Invoerblad heterogene watergang'!$O$15,IF(A442&lt;='Invoerblad heterogene watergang'!$H$16,'Invoerblad heterogene watergang'!$O$16,IF(A442&lt;='Invoerblad heterogene watergang'!$H$17,'Invoerblad heterogene watergang'!$O$17,"")))))))))</f>
        <v>Nee</v>
      </c>
      <c r="K442" s="23">
        <f>(IF(A442&lt;='Invoerblad heterogene watergang'!$H$9,'Invoerblad heterogene watergang'!$L$9,IF(A442&lt;='Invoerblad heterogene watergang'!$H$10,'Invoerblad heterogene watergang'!$L$10,IF(A442&lt;='Invoerblad heterogene watergang'!$H$11,'Invoerblad heterogene watergang'!$L$11,IF(A442&lt;='Invoerblad heterogene watergang'!$H$12,'Invoerblad heterogene watergang'!$L$12,IF(A442&lt;='Invoerblad heterogene watergang'!$H$13,'Invoerblad heterogene watergang'!$L$13,IF(A442&lt;='Invoerblad heterogene watergang'!$H$14,'Invoerblad heterogene watergang'!$L$14,IF(A442&lt;='Invoerblad heterogene watergang'!$H$15,'Invoerblad heterogene watergang'!$L$15,IF(A442&lt;='Invoerblad heterogene watergang'!$H$16,'Invoerblad heterogene watergang'!$L$16,IF(A442&lt;='Invoerblad heterogene watergang'!$H$17,'Invoerblad heterogene watergang'!$L$17,""))))))))))</f>
        <v>50</v>
      </c>
      <c r="L442" s="23" t="str">
        <f>(IF(A442&lt;='Invoerblad heterogene watergang'!$H$9,'Invoerblad heterogene watergang'!$M$9,IF(A442&lt;='Invoerblad heterogene watergang'!$H$10,'Invoerblad heterogene watergang'!$M$10,IF(A442&lt;='Invoerblad heterogene watergang'!$H$11,'Invoerblad heterogene watergang'!$M$11,IF(A442&lt;='Invoerblad heterogene watergang'!$H$12,'Invoerblad heterogene watergang'!$M$12,IF(A442&lt;='Invoerblad heterogene watergang'!$H$13,'Invoerblad heterogene watergang'!$M$13,IF(A442&lt;='Invoerblad heterogene watergang'!$H$14,'Invoerblad heterogene watergang'!$M$14,IF(A442&lt;='Invoerblad heterogene watergang'!$H$15,'Invoerblad heterogene watergang'!$M$15,IF(A442&lt;='Invoerblad heterogene watergang'!$H$16,'Invoerblad heterogene watergang'!$M$16,IF(A442&lt;='Invoerblad heterogene watergang'!$H$17,'Invoerblad heterogene watergang'!$M$17,""))))))))))</f>
        <v>Begroeiing volgt bodemverloop</v>
      </c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67"/>
      <c r="AD442" s="23"/>
      <c r="AE442" s="23"/>
    </row>
    <row r="443" spans="1:31" s="103" customFormat="1" x14ac:dyDescent="0.35">
      <c r="A443" s="24">
        <f>IF(A442="","",IF((A442+1)&gt;MAX('Invoerblad heterogene watergang'!$H$9:$H$17),"",'Uitgebreide invoer'!A442+(MAX('Invoerblad heterogene watergang'!$H$9:$H$17)/1000)))</f>
        <v>307.29999999999745</v>
      </c>
      <c r="B443" s="23">
        <f>IF(A443&lt;='Invoerblad heterogene watergang'!$H$9,'Invoerblad heterogene watergang'!$J$9,IF(A443&lt;='Invoerblad heterogene watergang'!$H$10,'Invoerblad heterogene watergang'!$J$10,IF(A443&lt;='Invoerblad heterogene watergang'!$H$11,'Invoerblad heterogene watergang'!$J$11,IF(A443&lt;='Invoerblad heterogene watergang'!$H$12,'Invoerblad heterogene watergang'!$J$12,IF(A443&lt;='Invoerblad heterogene watergang'!$H$13,'Invoerblad heterogene watergang'!$J$13,IF(A443&lt;='Invoerblad heterogene watergang'!$H$14,'Invoerblad heterogene watergang'!$J$14,IF(A443&lt;='Invoerblad heterogene watergang'!$H$15,'Invoerblad heterogene watergang'!$J$15,IF(A443&lt;='Invoerblad heterogene watergang'!$H$16,'Invoerblad heterogene watergang'!$J$16,IF(A443&lt;='Invoerblad heterogene watergang'!$H$17,'Invoerblad heterogene watergang'!$J$17,"")))))))))</f>
        <v>0.2</v>
      </c>
      <c r="C443" s="23" t="str">
        <f>IF(A443&lt;='Invoerblad heterogene watergang'!$H$9,'Invoerblad heterogene watergang'!$K$9,IF(A443&lt;='Invoerblad heterogene watergang'!$H$10,'Invoerblad heterogene watergang'!$K$10,IF(A443&lt;='Invoerblad heterogene watergang'!$H$11,'Invoerblad heterogene watergang'!$K$11,IF(A443&lt;='Invoerblad heterogene watergang'!$H$12,'Invoerblad heterogene watergang'!$K$12,IF(A443&lt;='Invoerblad heterogene watergang'!$H$13,'Invoerblad heterogene watergang'!$K$13,IF(A443&lt;='Invoerblad heterogene watergang'!$H$14,'Invoerblad heterogene watergang'!$K$14,IF(A443&lt;='Invoerblad heterogene watergang'!$H$15,'Invoerblad heterogene watergang'!$K$15,IF(A443&lt;='Invoerblad heterogene watergang'!$H$16,'Invoerblad heterogene watergang'!$K$16,IF(A443&lt;='Invoerblad heterogene watergang'!$H$17,'Invoerblad heterogene watergang'!$K$17,"")))))))))</f>
        <v>100 - Riet</v>
      </c>
      <c r="D443" s="23">
        <f t="shared" si="6"/>
        <v>100</v>
      </c>
      <c r="E443" s="23">
        <f>'Invoerblad heterogene watergang'!$F$9</f>
        <v>1.5</v>
      </c>
      <c r="F443" s="23">
        <f>'Invoerblad heterogene watergang'!$E$9</f>
        <v>1.2</v>
      </c>
      <c r="G443" s="23">
        <f>'Invoerblad heterogene watergang'!$B$9</f>
        <v>1.2</v>
      </c>
      <c r="H443" s="23">
        <f>'Invoerblad heterogene watergang'!$C$9</f>
        <v>1</v>
      </c>
      <c r="I443" s="23">
        <f>IF(B443="","",IF(A443&lt;='Invoerblad heterogene watergang'!$H$9,'Invoerblad heterogene watergang'!$N$9,IF(A443&lt;='Invoerblad heterogene watergang'!$H$10,'Invoerblad heterogene watergang'!$N$10,IF(A443&lt;='Invoerblad heterogene watergang'!$H$11,'Invoerblad heterogene watergang'!$N$11,IF(A443&lt;='Invoerblad heterogene watergang'!$H$12,'Invoerblad heterogene watergang'!$N$12,IF(A443&lt;='Invoerblad heterogene watergang'!$H$13,'Invoerblad heterogene watergang'!$N$13,IF(A443&lt;='Invoerblad heterogene watergang'!$H$14,'Invoerblad heterogene watergang'!$N$14,IF(A443&lt;='Invoerblad heterogene watergang'!$H$15,'Invoerblad heterogene watergang'!$N$15,IF(A443&lt;='Invoerblad heterogene watergang'!$H$16,'Invoerblad heterogene watergang'!$N$16,IF(A443&lt;='Invoerblad heterogene watergang'!$H$17,'Invoerblad heterogene watergang'!$N$17,""))))))))))</f>
        <v>0</v>
      </c>
      <c r="J443" s="23" t="str">
        <f>IF(A443&lt;='Invoerblad heterogene watergang'!$H$9,'Invoerblad heterogene watergang'!$O$9,IF(A443&lt;='Invoerblad heterogene watergang'!$H$10,'Invoerblad heterogene watergang'!$O$10,IF(A443&lt;='Invoerblad heterogene watergang'!$H$11,'Invoerblad heterogene watergang'!$O$11,IF(A443&lt;='Invoerblad heterogene watergang'!$H$12,'Invoerblad heterogene watergang'!$O$12,IF(A443&lt;='Invoerblad heterogene watergang'!$H$13,'Invoerblad heterogene watergang'!$O$13,IF(A443&lt;='Invoerblad heterogene watergang'!$H$14,'Invoerblad heterogene watergang'!$O$14,IF(A443&lt;='Invoerblad heterogene watergang'!$H$15,'Invoerblad heterogene watergang'!$O$15,IF(A443&lt;='Invoerblad heterogene watergang'!$H$16,'Invoerblad heterogene watergang'!$O$16,IF(A443&lt;='Invoerblad heterogene watergang'!$H$17,'Invoerblad heterogene watergang'!$O$17,"")))))))))</f>
        <v>Nee</v>
      </c>
      <c r="K443" s="23">
        <f>(IF(A443&lt;='Invoerblad heterogene watergang'!$H$9,'Invoerblad heterogene watergang'!$L$9,IF(A443&lt;='Invoerblad heterogene watergang'!$H$10,'Invoerblad heterogene watergang'!$L$10,IF(A443&lt;='Invoerblad heterogene watergang'!$H$11,'Invoerblad heterogene watergang'!$L$11,IF(A443&lt;='Invoerblad heterogene watergang'!$H$12,'Invoerblad heterogene watergang'!$L$12,IF(A443&lt;='Invoerblad heterogene watergang'!$H$13,'Invoerblad heterogene watergang'!$L$13,IF(A443&lt;='Invoerblad heterogene watergang'!$H$14,'Invoerblad heterogene watergang'!$L$14,IF(A443&lt;='Invoerblad heterogene watergang'!$H$15,'Invoerblad heterogene watergang'!$L$15,IF(A443&lt;='Invoerblad heterogene watergang'!$H$16,'Invoerblad heterogene watergang'!$L$16,IF(A443&lt;='Invoerblad heterogene watergang'!$H$17,'Invoerblad heterogene watergang'!$L$17,""))))))))))</f>
        <v>50</v>
      </c>
      <c r="L443" s="23" t="str">
        <f>(IF(A443&lt;='Invoerblad heterogene watergang'!$H$9,'Invoerblad heterogene watergang'!$M$9,IF(A443&lt;='Invoerblad heterogene watergang'!$H$10,'Invoerblad heterogene watergang'!$M$10,IF(A443&lt;='Invoerblad heterogene watergang'!$H$11,'Invoerblad heterogene watergang'!$M$11,IF(A443&lt;='Invoerblad heterogene watergang'!$H$12,'Invoerblad heterogene watergang'!$M$12,IF(A443&lt;='Invoerblad heterogene watergang'!$H$13,'Invoerblad heterogene watergang'!$M$13,IF(A443&lt;='Invoerblad heterogene watergang'!$H$14,'Invoerblad heterogene watergang'!$M$14,IF(A443&lt;='Invoerblad heterogene watergang'!$H$15,'Invoerblad heterogene watergang'!$M$15,IF(A443&lt;='Invoerblad heterogene watergang'!$H$16,'Invoerblad heterogene watergang'!$M$16,IF(A443&lt;='Invoerblad heterogene watergang'!$H$17,'Invoerblad heterogene watergang'!$M$17,""))))))))))</f>
        <v>Begroeiing volgt bodemverloop</v>
      </c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67"/>
      <c r="AD443" s="23"/>
      <c r="AE443" s="23"/>
    </row>
    <row r="444" spans="1:31" s="103" customFormat="1" x14ac:dyDescent="0.35">
      <c r="A444" s="24">
        <f>IF(A443="","",IF((A443+1)&gt;MAX('Invoerblad heterogene watergang'!$H$9:$H$17),"",'Uitgebreide invoer'!A443+(MAX('Invoerblad heterogene watergang'!$H$9:$H$17)/1000)))</f>
        <v>307.99999999999744</v>
      </c>
      <c r="B444" s="23">
        <f>IF(A444&lt;='Invoerblad heterogene watergang'!$H$9,'Invoerblad heterogene watergang'!$J$9,IF(A444&lt;='Invoerblad heterogene watergang'!$H$10,'Invoerblad heterogene watergang'!$J$10,IF(A444&lt;='Invoerblad heterogene watergang'!$H$11,'Invoerblad heterogene watergang'!$J$11,IF(A444&lt;='Invoerblad heterogene watergang'!$H$12,'Invoerblad heterogene watergang'!$J$12,IF(A444&lt;='Invoerblad heterogene watergang'!$H$13,'Invoerblad heterogene watergang'!$J$13,IF(A444&lt;='Invoerblad heterogene watergang'!$H$14,'Invoerblad heterogene watergang'!$J$14,IF(A444&lt;='Invoerblad heterogene watergang'!$H$15,'Invoerblad heterogene watergang'!$J$15,IF(A444&lt;='Invoerblad heterogene watergang'!$H$16,'Invoerblad heterogene watergang'!$J$16,IF(A444&lt;='Invoerblad heterogene watergang'!$H$17,'Invoerblad heterogene watergang'!$J$17,"")))))))))</f>
        <v>0.2</v>
      </c>
      <c r="C444" s="23" t="str">
        <f>IF(A444&lt;='Invoerblad heterogene watergang'!$H$9,'Invoerblad heterogene watergang'!$K$9,IF(A444&lt;='Invoerblad heterogene watergang'!$H$10,'Invoerblad heterogene watergang'!$K$10,IF(A444&lt;='Invoerblad heterogene watergang'!$H$11,'Invoerblad heterogene watergang'!$K$11,IF(A444&lt;='Invoerblad heterogene watergang'!$H$12,'Invoerblad heterogene watergang'!$K$12,IF(A444&lt;='Invoerblad heterogene watergang'!$H$13,'Invoerblad heterogene watergang'!$K$13,IF(A444&lt;='Invoerblad heterogene watergang'!$H$14,'Invoerblad heterogene watergang'!$K$14,IF(A444&lt;='Invoerblad heterogene watergang'!$H$15,'Invoerblad heterogene watergang'!$K$15,IF(A444&lt;='Invoerblad heterogene watergang'!$H$16,'Invoerblad heterogene watergang'!$K$16,IF(A444&lt;='Invoerblad heterogene watergang'!$H$17,'Invoerblad heterogene watergang'!$K$17,"")))))))))</f>
        <v>100 - Riet</v>
      </c>
      <c r="D444" s="23">
        <f t="shared" si="6"/>
        <v>100</v>
      </c>
      <c r="E444" s="23">
        <f>'Invoerblad heterogene watergang'!$F$9</f>
        <v>1.5</v>
      </c>
      <c r="F444" s="23">
        <f>'Invoerblad heterogene watergang'!$E$9</f>
        <v>1.2</v>
      </c>
      <c r="G444" s="23">
        <f>'Invoerblad heterogene watergang'!$B$9</f>
        <v>1.2</v>
      </c>
      <c r="H444" s="23">
        <f>'Invoerblad heterogene watergang'!$C$9</f>
        <v>1</v>
      </c>
      <c r="I444" s="23">
        <f>IF(B444="","",IF(A444&lt;='Invoerblad heterogene watergang'!$H$9,'Invoerblad heterogene watergang'!$N$9,IF(A444&lt;='Invoerblad heterogene watergang'!$H$10,'Invoerblad heterogene watergang'!$N$10,IF(A444&lt;='Invoerblad heterogene watergang'!$H$11,'Invoerblad heterogene watergang'!$N$11,IF(A444&lt;='Invoerblad heterogene watergang'!$H$12,'Invoerblad heterogene watergang'!$N$12,IF(A444&lt;='Invoerblad heterogene watergang'!$H$13,'Invoerblad heterogene watergang'!$N$13,IF(A444&lt;='Invoerblad heterogene watergang'!$H$14,'Invoerblad heterogene watergang'!$N$14,IF(A444&lt;='Invoerblad heterogene watergang'!$H$15,'Invoerblad heterogene watergang'!$N$15,IF(A444&lt;='Invoerblad heterogene watergang'!$H$16,'Invoerblad heterogene watergang'!$N$16,IF(A444&lt;='Invoerblad heterogene watergang'!$H$17,'Invoerblad heterogene watergang'!$N$17,""))))))))))</f>
        <v>0</v>
      </c>
      <c r="J444" s="23" t="str">
        <f>IF(A444&lt;='Invoerblad heterogene watergang'!$H$9,'Invoerblad heterogene watergang'!$O$9,IF(A444&lt;='Invoerblad heterogene watergang'!$H$10,'Invoerblad heterogene watergang'!$O$10,IF(A444&lt;='Invoerblad heterogene watergang'!$H$11,'Invoerblad heterogene watergang'!$O$11,IF(A444&lt;='Invoerblad heterogene watergang'!$H$12,'Invoerblad heterogene watergang'!$O$12,IF(A444&lt;='Invoerblad heterogene watergang'!$H$13,'Invoerblad heterogene watergang'!$O$13,IF(A444&lt;='Invoerblad heterogene watergang'!$H$14,'Invoerblad heterogene watergang'!$O$14,IF(A444&lt;='Invoerblad heterogene watergang'!$H$15,'Invoerblad heterogene watergang'!$O$15,IF(A444&lt;='Invoerblad heterogene watergang'!$H$16,'Invoerblad heterogene watergang'!$O$16,IF(A444&lt;='Invoerblad heterogene watergang'!$H$17,'Invoerblad heterogene watergang'!$O$17,"")))))))))</f>
        <v>Nee</v>
      </c>
      <c r="K444" s="23">
        <f>(IF(A444&lt;='Invoerblad heterogene watergang'!$H$9,'Invoerblad heterogene watergang'!$L$9,IF(A444&lt;='Invoerblad heterogene watergang'!$H$10,'Invoerblad heterogene watergang'!$L$10,IF(A444&lt;='Invoerblad heterogene watergang'!$H$11,'Invoerblad heterogene watergang'!$L$11,IF(A444&lt;='Invoerblad heterogene watergang'!$H$12,'Invoerblad heterogene watergang'!$L$12,IF(A444&lt;='Invoerblad heterogene watergang'!$H$13,'Invoerblad heterogene watergang'!$L$13,IF(A444&lt;='Invoerblad heterogene watergang'!$H$14,'Invoerblad heterogene watergang'!$L$14,IF(A444&lt;='Invoerblad heterogene watergang'!$H$15,'Invoerblad heterogene watergang'!$L$15,IF(A444&lt;='Invoerblad heterogene watergang'!$H$16,'Invoerblad heterogene watergang'!$L$16,IF(A444&lt;='Invoerblad heterogene watergang'!$H$17,'Invoerblad heterogene watergang'!$L$17,""))))))))))</f>
        <v>50</v>
      </c>
      <c r="L444" s="23" t="str">
        <f>(IF(A444&lt;='Invoerblad heterogene watergang'!$H$9,'Invoerblad heterogene watergang'!$M$9,IF(A444&lt;='Invoerblad heterogene watergang'!$H$10,'Invoerblad heterogene watergang'!$M$10,IF(A444&lt;='Invoerblad heterogene watergang'!$H$11,'Invoerblad heterogene watergang'!$M$11,IF(A444&lt;='Invoerblad heterogene watergang'!$H$12,'Invoerblad heterogene watergang'!$M$12,IF(A444&lt;='Invoerblad heterogene watergang'!$H$13,'Invoerblad heterogene watergang'!$M$13,IF(A444&lt;='Invoerblad heterogene watergang'!$H$14,'Invoerblad heterogene watergang'!$M$14,IF(A444&lt;='Invoerblad heterogene watergang'!$H$15,'Invoerblad heterogene watergang'!$M$15,IF(A444&lt;='Invoerblad heterogene watergang'!$H$16,'Invoerblad heterogene watergang'!$M$16,IF(A444&lt;='Invoerblad heterogene watergang'!$H$17,'Invoerblad heterogene watergang'!$M$17,""))))))))))</f>
        <v>Begroeiing volgt bodemverloop</v>
      </c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67"/>
      <c r="AD444" s="23"/>
      <c r="AE444" s="23"/>
    </row>
    <row r="445" spans="1:31" s="103" customFormat="1" x14ac:dyDescent="0.35">
      <c r="A445" s="24">
        <f>IF(A444="","",IF((A444+1)&gt;MAX('Invoerblad heterogene watergang'!$H$9:$H$17),"",'Uitgebreide invoer'!A444+(MAX('Invoerblad heterogene watergang'!$H$9:$H$17)/1000)))</f>
        <v>308.69999999999743</v>
      </c>
      <c r="B445" s="23">
        <f>IF(A445&lt;='Invoerblad heterogene watergang'!$H$9,'Invoerblad heterogene watergang'!$J$9,IF(A445&lt;='Invoerblad heterogene watergang'!$H$10,'Invoerblad heterogene watergang'!$J$10,IF(A445&lt;='Invoerblad heterogene watergang'!$H$11,'Invoerblad heterogene watergang'!$J$11,IF(A445&lt;='Invoerblad heterogene watergang'!$H$12,'Invoerblad heterogene watergang'!$J$12,IF(A445&lt;='Invoerblad heterogene watergang'!$H$13,'Invoerblad heterogene watergang'!$J$13,IF(A445&lt;='Invoerblad heterogene watergang'!$H$14,'Invoerblad heterogene watergang'!$J$14,IF(A445&lt;='Invoerblad heterogene watergang'!$H$15,'Invoerblad heterogene watergang'!$J$15,IF(A445&lt;='Invoerblad heterogene watergang'!$H$16,'Invoerblad heterogene watergang'!$J$16,IF(A445&lt;='Invoerblad heterogene watergang'!$H$17,'Invoerblad heterogene watergang'!$J$17,"")))))))))</f>
        <v>0.2</v>
      </c>
      <c r="C445" s="23" t="str">
        <f>IF(A445&lt;='Invoerblad heterogene watergang'!$H$9,'Invoerblad heterogene watergang'!$K$9,IF(A445&lt;='Invoerblad heterogene watergang'!$H$10,'Invoerblad heterogene watergang'!$K$10,IF(A445&lt;='Invoerblad heterogene watergang'!$H$11,'Invoerblad heterogene watergang'!$K$11,IF(A445&lt;='Invoerblad heterogene watergang'!$H$12,'Invoerblad heterogene watergang'!$K$12,IF(A445&lt;='Invoerblad heterogene watergang'!$H$13,'Invoerblad heterogene watergang'!$K$13,IF(A445&lt;='Invoerblad heterogene watergang'!$H$14,'Invoerblad heterogene watergang'!$K$14,IF(A445&lt;='Invoerblad heterogene watergang'!$H$15,'Invoerblad heterogene watergang'!$K$15,IF(A445&lt;='Invoerblad heterogene watergang'!$H$16,'Invoerblad heterogene watergang'!$K$16,IF(A445&lt;='Invoerblad heterogene watergang'!$H$17,'Invoerblad heterogene watergang'!$K$17,"")))))))))</f>
        <v>100 - Riet</v>
      </c>
      <c r="D445" s="23">
        <f t="shared" si="6"/>
        <v>100</v>
      </c>
      <c r="E445" s="23">
        <f>'Invoerblad heterogene watergang'!$F$9</f>
        <v>1.5</v>
      </c>
      <c r="F445" s="23">
        <f>'Invoerblad heterogene watergang'!$E$9</f>
        <v>1.2</v>
      </c>
      <c r="G445" s="23">
        <f>'Invoerblad heterogene watergang'!$B$9</f>
        <v>1.2</v>
      </c>
      <c r="H445" s="23">
        <f>'Invoerblad heterogene watergang'!$C$9</f>
        <v>1</v>
      </c>
      <c r="I445" s="23">
        <f>IF(B445="","",IF(A445&lt;='Invoerblad heterogene watergang'!$H$9,'Invoerblad heterogene watergang'!$N$9,IF(A445&lt;='Invoerblad heterogene watergang'!$H$10,'Invoerblad heterogene watergang'!$N$10,IF(A445&lt;='Invoerblad heterogene watergang'!$H$11,'Invoerblad heterogene watergang'!$N$11,IF(A445&lt;='Invoerblad heterogene watergang'!$H$12,'Invoerblad heterogene watergang'!$N$12,IF(A445&lt;='Invoerblad heterogene watergang'!$H$13,'Invoerblad heterogene watergang'!$N$13,IF(A445&lt;='Invoerblad heterogene watergang'!$H$14,'Invoerblad heterogene watergang'!$N$14,IF(A445&lt;='Invoerblad heterogene watergang'!$H$15,'Invoerblad heterogene watergang'!$N$15,IF(A445&lt;='Invoerblad heterogene watergang'!$H$16,'Invoerblad heterogene watergang'!$N$16,IF(A445&lt;='Invoerblad heterogene watergang'!$H$17,'Invoerblad heterogene watergang'!$N$17,""))))))))))</f>
        <v>0</v>
      </c>
      <c r="J445" s="23" t="str">
        <f>IF(A445&lt;='Invoerblad heterogene watergang'!$H$9,'Invoerblad heterogene watergang'!$O$9,IF(A445&lt;='Invoerblad heterogene watergang'!$H$10,'Invoerblad heterogene watergang'!$O$10,IF(A445&lt;='Invoerblad heterogene watergang'!$H$11,'Invoerblad heterogene watergang'!$O$11,IF(A445&lt;='Invoerblad heterogene watergang'!$H$12,'Invoerblad heterogene watergang'!$O$12,IF(A445&lt;='Invoerblad heterogene watergang'!$H$13,'Invoerblad heterogene watergang'!$O$13,IF(A445&lt;='Invoerblad heterogene watergang'!$H$14,'Invoerblad heterogene watergang'!$O$14,IF(A445&lt;='Invoerblad heterogene watergang'!$H$15,'Invoerblad heterogene watergang'!$O$15,IF(A445&lt;='Invoerblad heterogene watergang'!$H$16,'Invoerblad heterogene watergang'!$O$16,IF(A445&lt;='Invoerblad heterogene watergang'!$H$17,'Invoerblad heterogene watergang'!$O$17,"")))))))))</f>
        <v>Nee</v>
      </c>
      <c r="K445" s="23">
        <f>(IF(A445&lt;='Invoerblad heterogene watergang'!$H$9,'Invoerblad heterogene watergang'!$L$9,IF(A445&lt;='Invoerblad heterogene watergang'!$H$10,'Invoerblad heterogene watergang'!$L$10,IF(A445&lt;='Invoerblad heterogene watergang'!$H$11,'Invoerblad heterogene watergang'!$L$11,IF(A445&lt;='Invoerblad heterogene watergang'!$H$12,'Invoerblad heterogene watergang'!$L$12,IF(A445&lt;='Invoerblad heterogene watergang'!$H$13,'Invoerblad heterogene watergang'!$L$13,IF(A445&lt;='Invoerblad heterogene watergang'!$H$14,'Invoerblad heterogene watergang'!$L$14,IF(A445&lt;='Invoerblad heterogene watergang'!$H$15,'Invoerblad heterogene watergang'!$L$15,IF(A445&lt;='Invoerblad heterogene watergang'!$H$16,'Invoerblad heterogene watergang'!$L$16,IF(A445&lt;='Invoerblad heterogene watergang'!$H$17,'Invoerblad heterogene watergang'!$L$17,""))))))))))</f>
        <v>50</v>
      </c>
      <c r="L445" s="23" t="str">
        <f>(IF(A445&lt;='Invoerblad heterogene watergang'!$H$9,'Invoerblad heterogene watergang'!$M$9,IF(A445&lt;='Invoerblad heterogene watergang'!$H$10,'Invoerblad heterogene watergang'!$M$10,IF(A445&lt;='Invoerblad heterogene watergang'!$H$11,'Invoerblad heterogene watergang'!$M$11,IF(A445&lt;='Invoerblad heterogene watergang'!$H$12,'Invoerblad heterogene watergang'!$M$12,IF(A445&lt;='Invoerblad heterogene watergang'!$H$13,'Invoerblad heterogene watergang'!$M$13,IF(A445&lt;='Invoerblad heterogene watergang'!$H$14,'Invoerblad heterogene watergang'!$M$14,IF(A445&lt;='Invoerblad heterogene watergang'!$H$15,'Invoerblad heterogene watergang'!$M$15,IF(A445&lt;='Invoerblad heterogene watergang'!$H$16,'Invoerblad heterogene watergang'!$M$16,IF(A445&lt;='Invoerblad heterogene watergang'!$H$17,'Invoerblad heterogene watergang'!$M$17,""))))))))))</f>
        <v>Begroeiing volgt bodemverloop</v>
      </c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67"/>
      <c r="AD445" s="23"/>
      <c r="AE445" s="23"/>
    </row>
    <row r="446" spans="1:31" s="103" customFormat="1" x14ac:dyDescent="0.35">
      <c r="A446" s="24">
        <f>IF(A445="","",IF((A445+1)&gt;MAX('Invoerblad heterogene watergang'!$H$9:$H$17),"",'Uitgebreide invoer'!A445+(MAX('Invoerblad heterogene watergang'!$H$9:$H$17)/1000)))</f>
        <v>309.39999999999742</v>
      </c>
      <c r="B446" s="23">
        <f>IF(A446&lt;='Invoerblad heterogene watergang'!$H$9,'Invoerblad heterogene watergang'!$J$9,IF(A446&lt;='Invoerblad heterogene watergang'!$H$10,'Invoerblad heterogene watergang'!$J$10,IF(A446&lt;='Invoerblad heterogene watergang'!$H$11,'Invoerblad heterogene watergang'!$J$11,IF(A446&lt;='Invoerblad heterogene watergang'!$H$12,'Invoerblad heterogene watergang'!$J$12,IF(A446&lt;='Invoerblad heterogene watergang'!$H$13,'Invoerblad heterogene watergang'!$J$13,IF(A446&lt;='Invoerblad heterogene watergang'!$H$14,'Invoerblad heterogene watergang'!$J$14,IF(A446&lt;='Invoerblad heterogene watergang'!$H$15,'Invoerblad heterogene watergang'!$J$15,IF(A446&lt;='Invoerblad heterogene watergang'!$H$16,'Invoerblad heterogene watergang'!$J$16,IF(A446&lt;='Invoerblad heterogene watergang'!$H$17,'Invoerblad heterogene watergang'!$J$17,"")))))))))</f>
        <v>0.2</v>
      </c>
      <c r="C446" s="23" t="str">
        <f>IF(A446&lt;='Invoerblad heterogene watergang'!$H$9,'Invoerblad heterogene watergang'!$K$9,IF(A446&lt;='Invoerblad heterogene watergang'!$H$10,'Invoerblad heterogene watergang'!$K$10,IF(A446&lt;='Invoerblad heterogene watergang'!$H$11,'Invoerblad heterogene watergang'!$K$11,IF(A446&lt;='Invoerblad heterogene watergang'!$H$12,'Invoerblad heterogene watergang'!$K$12,IF(A446&lt;='Invoerblad heterogene watergang'!$H$13,'Invoerblad heterogene watergang'!$K$13,IF(A446&lt;='Invoerblad heterogene watergang'!$H$14,'Invoerblad heterogene watergang'!$K$14,IF(A446&lt;='Invoerblad heterogene watergang'!$H$15,'Invoerblad heterogene watergang'!$K$15,IF(A446&lt;='Invoerblad heterogene watergang'!$H$16,'Invoerblad heterogene watergang'!$K$16,IF(A446&lt;='Invoerblad heterogene watergang'!$H$17,'Invoerblad heterogene watergang'!$K$17,"")))))))))</f>
        <v>100 - Riet</v>
      </c>
      <c r="D446" s="23">
        <f t="shared" si="6"/>
        <v>100</v>
      </c>
      <c r="E446" s="23">
        <f>'Invoerblad heterogene watergang'!$F$9</f>
        <v>1.5</v>
      </c>
      <c r="F446" s="23">
        <f>'Invoerblad heterogene watergang'!$E$9</f>
        <v>1.2</v>
      </c>
      <c r="G446" s="23">
        <f>'Invoerblad heterogene watergang'!$B$9</f>
        <v>1.2</v>
      </c>
      <c r="H446" s="23">
        <f>'Invoerblad heterogene watergang'!$C$9</f>
        <v>1</v>
      </c>
      <c r="I446" s="23">
        <f>IF(B446="","",IF(A446&lt;='Invoerblad heterogene watergang'!$H$9,'Invoerblad heterogene watergang'!$N$9,IF(A446&lt;='Invoerblad heterogene watergang'!$H$10,'Invoerblad heterogene watergang'!$N$10,IF(A446&lt;='Invoerblad heterogene watergang'!$H$11,'Invoerblad heterogene watergang'!$N$11,IF(A446&lt;='Invoerblad heterogene watergang'!$H$12,'Invoerblad heterogene watergang'!$N$12,IF(A446&lt;='Invoerblad heterogene watergang'!$H$13,'Invoerblad heterogene watergang'!$N$13,IF(A446&lt;='Invoerblad heterogene watergang'!$H$14,'Invoerblad heterogene watergang'!$N$14,IF(A446&lt;='Invoerblad heterogene watergang'!$H$15,'Invoerblad heterogene watergang'!$N$15,IF(A446&lt;='Invoerblad heterogene watergang'!$H$16,'Invoerblad heterogene watergang'!$N$16,IF(A446&lt;='Invoerblad heterogene watergang'!$H$17,'Invoerblad heterogene watergang'!$N$17,""))))))))))</f>
        <v>0</v>
      </c>
      <c r="J446" s="23" t="str">
        <f>IF(A446&lt;='Invoerblad heterogene watergang'!$H$9,'Invoerblad heterogene watergang'!$O$9,IF(A446&lt;='Invoerblad heterogene watergang'!$H$10,'Invoerblad heterogene watergang'!$O$10,IF(A446&lt;='Invoerblad heterogene watergang'!$H$11,'Invoerblad heterogene watergang'!$O$11,IF(A446&lt;='Invoerblad heterogene watergang'!$H$12,'Invoerblad heterogene watergang'!$O$12,IF(A446&lt;='Invoerblad heterogene watergang'!$H$13,'Invoerblad heterogene watergang'!$O$13,IF(A446&lt;='Invoerblad heterogene watergang'!$H$14,'Invoerblad heterogene watergang'!$O$14,IF(A446&lt;='Invoerblad heterogene watergang'!$H$15,'Invoerblad heterogene watergang'!$O$15,IF(A446&lt;='Invoerblad heterogene watergang'!$H$16,'Invoerblad heterogene watergang'!$O$16,IF(A446&lt;='Invoerblad heterogene watergang'!$H$17,'Invoerblad heterogene watergang'!$O$17,"")))))))))</f>
        <v>Nee</v>
      </c>
      <c r="K446" s="23">
        <f>(IF(A446&lt;='Invoerblad heterogene watergang'!$H$9,'Invoerblad heterogene watergang'!$L$9,IF(A446&lt;='Invoerblad heterogene watergang'!$H$10,'Invoerblad heterogene watergang'!$L$10,IF(A446&lt;='Invoerblad heterogene watergang'!$H$11,'Invoerblad heterogene watergang'!$L$11,IF(A446&lt;='Invoerblad heterogene watergang'!$H$12,'Invoerblad heterogene watergang'!$L$12,IF(A446&lt;='Invoerblad heterogene watergang'!$H$13,'Invoerblad heterogene watergang'!$L$13,IF(A446&lt;='Invoerblad heterogene watergang'!$H$14,'Invoerblad heterogene watergang'!$L$14,IF(A446&lt;='Invoerblad heterogene watergang'!$H$15,'Invoerblad heterogene watergang'!$L$15,IF(A446&lt;='Invoerblad heterogene watergang'!$H$16,'Invoerblad heterogene watergang'!$L$16,IF(A446&lt;='Invoerblad heterogene watergang'!$H$17,'Invoerblad heterogene watergang'!$L$17,""))))))))))</f>
        <v>50</v>
      </c>
      <c r="L446" s="23" t="str">
        <f>(IF(A446&lt;='Invoerblad heterogene watergang'!$H$9,'Invoerblad heterogene watergang'!$M$9,IF(A446&lt;='Invoerblad heterogene watergang'!$H$10,'Invoerblad heterogene watergang'!$M$10,IF(A446&lt;='Invoerblad heterogene watergang'!$H$11,'Invoerblad heterogene watergang'!$M$11,IF(A446&lt;='Invoerblad heterogene watergang'!$H$12,'Invoerblad heterogene watergang'!$M$12,IF(A446&lt;='Invoerblad heterogene watergang'!$H$13,'Invoerblad heterogene watergang'!$M$13,IF(A446&lt;='Invoerblad heterogene watergang'!$H$14,'Invoerblad heterogene watergang'!$M$14,IF(A446&lt;='Invoerblad heterogene watergang'!$H$15,'Invoerblad heterogene watergang'!$M$15,IF(A446&lt;='Invoerblad heterogene watergang'!$H$16,'Invoerblad heterogene watergang'!$M$16,IF(A446&lt;='Invoerblad heterogene watergang'!$H$17,'Invoerblad heterogene watergang'!$M$17,""))))))))))</f>
        <v>Begroeiing volgt bodemverloop</v>
      </c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67"/>
      <c r="AD446" s="23"/>
      <c r="AE446" s="23"/>
    </row>
    <row r="447" spans="1:31" s="103" customFormat="1" x14ac:dyDescent="0.35">
      <c r="A447" s="24">
        <f>IF(A446="","",IF((A446+1)&gt;MAX('Invoerblad heterogene watergang'!$H$9:$H$17),"",'Uitgebreide invoer'!A446+(MAX('Invoerblad heterogene watergang'!$H$9:$H$17)/1000)))</f>
        <v>310.09999999999741</v>
      </c>
      <c r="B447" s="23">
        <f>IF(A447&lt;='Invoerblad heterogene watergang'!$H$9,'Invoerblad heterogene watergang'!$J$9,IF(A447&lt;='Invoerblad heterogene watergang'!$H$10,'Invoerblad heterogene watergang'!$J$10,IF(A447&lt;='Invoerblad heterogene watergang'!$H$11,'Invoerblad heterogene watergang'!$J$11,IF(A447&lt;='Invoerblad heterogene watergang'!$H$12,'Invoerblad heterogene watergang'!$J$12,IF(A447&lt;='Invoerblad heterogene watergang'!$H$13,'Invoerblad heterogene watergang'!$J$13,IF(A447&lt;='Invoerblad heterogene watergang'!$H$14,'Invoerblad heterogene watergang'!$J$14,IF(A447&lt;='Invoerblad heterogene watergang'!$H$15,'Invoerblad heterogene watergang'!$J$15,IF(A447&lt;='Invoerblad heterogene watergang'!$H$16,'Invoerblad heterogene watergang'!$J$16,IF(A447&lt;='Invoerblad heterogene watergang'!$H$17,'Invoerblad heterogene watergang'!$J$17,"")))))))))</f>
        <v>0.2</v>
      </c>
      <c r="C447" s="23" t="str">
        <f>IF(A447&lt;='Invoerblad heterogene watergang'!$H$9,'Invoerblad heterogene watergang'!$K$9,IF(A447&lt;='Invoerblad heterogene watergang'!$H$10,'Invoerblad heterogene watergang'!$K$10,IF(A447&lt;='Invoerblad heterogene watergang'!$H$11,'Invoerblad heterogene watergang'!$K$11,IF(A447&lt;='Invoerblad heterogene watergang'!$H$12,'Invoerblad heterogene watergang'!$K$12,IF(A447&lt;='Invoerblad heterogene watergang'!$H$13,'Invoerblad heterogene watergang'!$K$13,IF(A447&lt;='Invoerblad heterogene watergang'!$H$14,'Invoerblad heterogene watergang'!$K$14,IF(A447&lt;='Invoerblad heterogene watergang'!$H$15,'Invoerblad heterogene watergang'!$K$15,IF(A447&lt;='Invoerblad heterogene watergang'!$H$16,'Invoerblad heterogene watergang'!$K$16,IF(A447&lt;='Invoerblad heterogene watergang'!$H$17,'Invoerblad heterogene watergang'!$K$17,"")))))))))</f>
        <v>100 - Riet</v>
      </c>
      <c r="D447" s="23">
        <f t="shared" si="6"/>
        <v>100</v>
      </c>
      <c r="E447" s="23">
        <f>'Invoerblad heterogene watergang'!$F$9</f>
        <v>1.5</v>
      </c>
      <c r="F447" s="23">
        <f>'Invoerblad heterogene watergang'!$E$9</f>
        <v>1.2</v>
      </c>
      <c r="G447" s="23">
        <f>'Invoerblad heterogene watergang'!$B$9</f>
        <v>1.2</v>
      </c>
      <c r="H447" s="23">
        <f>'Invoerblad heterogene watergang'!$C$9</f>
        <v>1</v>
      </c>
      <c r="I447" s="23">
        <f>IF(B447="","",IF(A447&lt;='Invoerblad heterogene watergang'!$H$9,'Invoerblad heterogene watergang'!$N$9,IF(A447&lt;='Invoerblad heterogene watergang'!$H$10,'Invoerblad heterogene watergang'!$N$10,IF(A447&lt;='Invoerblad heterogene watergang'!$H$11,'Invoerblad heterogene watergang'!$N$11,IF(A447&lt;='Invoerblad heterogene watergang'!$H$12,'Invoerblad heterogene watergang'!$N$12,IF(A447&lt;='Invoerblad heterogene watergang'!$H$13,'Invoerblad heterogene watergang'!$N$13,IF(A447&lt;='Invoerblad heterogene watergang'!$H$14,'Invoerblad heterogene watergang'!$N$14,IF(A447&lt;='Invoerblad heterogene watergang'!$H$15,'Invoerblad heterogene watergang'!$N$15,IF(A447&lt;='Invoerblad heterogene watergang'!$H$16,'Invoerblad heterogene watergang'!$N$16,IF(A447&lt;='Invoerblad heterogene watergang'!$H$17,'Invoerblad heterogene watergang'!$N$17,""))))))))))</f>
        <v>0</v>
      </c>
      <c r="J447" s="23" t="str">
        <f>IF(A447&lt;='Invoerblad heterogene watergang'!$H$9,'Invoerblad heterogene watergang'!$O$9,IF(A447&lt;='Invoerblad heterogene watergang'!$H$10,'Invoerblad heterogene watergang'!$O$10,IF(A447&lt;='Invoerblad heterogene watergang'!$H$11,'Invoerblad heterogene watergang'!$O$11,IF(A447&lt;='Invoerblad heterogene watergang'!$H$12,'Invoerblad heterogene watergang'!$O$12,IF(A447&lt;='Invoerblad heterogene watergang'!$H$13,'Invoerblad heterogene watergang'!$O$13,IF(A447&lt;='Invoerblad heterogene watergang'!$H$14,'Invoerblad heterogene watergang'!$O$14,IF(A447&lt;='Invoerblad heterogene watergang'!$H$15,'Invoerblad heterogene watergang'!$O$15,IF(A447&lt;='Invoerblad heterogene watergang'!$H$16,'Invoerblad heterogene watergang'!$O$16,IF(A447&lt;='Invoerblad heterogene watergang'!$H$17,'Invoerblad heterogene watergang'!$O$17,"")))))))))</f>
        <v>Nee</v>
      </c>
      <c r="K447" s="23">
        <f>(IF(A447&lt;='Invoerblad heterogene watergang'!$H$9,'Invoerblad heterogene watergang'!$L$9,IF(A447&lt;='Invoerblad heterogene watergang'!$H$10,'Invoerblad heterogene watergang'!$L$10,IF(A447&lt;='Invoerblad heterogene watergang'!$H$11,'Invoerblad heterogene watergang'!$L$11,IF(A447&lt;='Invoerblad heterogene watergang'!$H$12,'Invoerblad heterogene watergang'!$L$12,IF(A447&lt;='Invoerblad heterogene watergang'!$H$13,'Invoerblad heterogene watergang'!$L$13,IF(A447&lt;='Invoerblad heterogene watergang'!$H$14,'Invoerblad heterogene watergang'!$L$14,IF(A447&lt;='Invoerblad heterogene watergang'!$H$15,'Invoerblad heterogene watergang'!$L$15,IF(A447&lt;='Invoerblad heterogene watergang'!$H$16,'Invoerblad heterogene watergang'!$L$16,IF(A447&lt;='Invoerblad heterogene watergang'!$H$17,'Invoerblad heterogene watergang'!$L$17,""))))))))))</f>
        <v>50</v>
      </c>
      <c r="L447" s="23" t="str">
        <f>(IF(A447&lt;='Invoerblad heterogene watergang'!$H$9,'Invoerblad heterogene watergang'!$M$9,IF(A447&lt;='Invoerblad heterogene watergang'!$H$10,'Invoerblad heterogene watergang'!$M$10,IF(A447&lt;='Invoerblad heterogene watergang'!$H$11,'Invoerblad heterogene watergang'!$M$11,IF(A447&lt;='Invoerblad heterogene watergang'!$H$12,'Invoerblad heterogene watergang'!$M$12,IF(A447&lt;='Invoerblad heterogene watergang'!$H$13,'Invoerblad heterogene watergang'!$M$13,IF(A447&lt;='Invoerblad heterogene watergang'!$H$14,'Invoerblad heterogene watergang'!$M$14,IF(A447&lt;='Invoerblad heterogene watergang'!$H$15,'Invoerblad heterogene watergang'!$M$15,IF(A447&lt;='Invoerblad heterogene watergang'!$H$16,'Invoerblad heterogene watergang'!$M$16,IF(A447&lt;='Invoerblad heterogene watergang'!$H$17,'Invoerblad heterogene watergang'!$M$17,""))))))))))</f>
        <v>Begroeiing volgt bodemverloop</v>
      </c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67"/>
      <c r="AD447" s="23"/>
      <c r="AE447" s="23"/>
    </row>
    <row r="448" spans="1:31" s="103" customFormat="1" x14ac:dyDescent="0.35">
      <c r="A448" s="24">
        <f>IF(A447="","",IF((A447+1)&gt;MAX('Invoerblad heterogene watergang'!$H$9:$H$17),"",'Uitgebreide invoer'!A447+(MAX('Invoerblad heterogene watergang'!$H$9:$H$17)/1000)))</f>
        <v>310.7999999999974</v>
      </c>
      <c r="B448" s="23">
        <f>IF(A448&lt;='Invoerblad heterogene watergang'!$H$9,'Invoerblad heterogene watergang'!$J$9,IF(A448&lt;='Invoerblad heterogene watergang'!$H$10,'Invoerblad heterogene watergang'!$J$10,IF(A448&lt;='Invoerblad heterogene watergang'!$H$11,'Invoerblad heterogene watergang'!$J$11,IF(A448&lt;='Invoerblad heterogene watergang'!$H$12,'Invoerblad heterogene watergang'!$J$12,IF(A448&lt;='Invoerblad heterogene watergang'!$H$13,'Invoerblad heterogene watergang'!$J$13,IF(A448&lt;='Invoerblad heterogene watergang'!$H$14,'Invoerblad heterogene watergang'!$J$14,IF(A448&lt;='Invoerblad heterogene watergang'!$H$15,'Invoerblad heterogene watergang'!$J$15,IF(A448&lt;='Invoerblad heterogene watergang'!$H$16,'Invoerblad heterogene watergang'!$J$16,IF(A448&lt;='Invoerblad heterogene watergang'!$H$17,'Invoerblad heterogene watergang'!$J$17,"")))))))))</f>
        <v>0.2</v>
      </c>
      <c r="C448" s="23" t="str">
        <f>IF(A448&lt;='Invoerblad heterogene watergang'!$H$9,'Invoerblad heterogene watergang'!$K$9,IF(A448&lt;='Invoerblad heterogene watergang'!$H$10,'Invoerblad heterogene watergang'!$K$10,IF(A448&lt;='Invoerblad heterogene watergang'!$H$11,'Invoerblad heterogene watergang'!$K$11,IF(A448&lt;='Invoerblad heterogene watergang'!$H$12,'Invoerblad heterogene watergang'!$K$12,IF(A448&lt;='Invoerblad heterogene watergang'!$H$13,'Invoerblad heterogene watergang'!$K$13,IF(A448&lt;='Invoerblad heterogene watergang'!$H$14,'Invoerblad heterogene watergang'!$K$14,IF(A448&lt;='Invoerblad heterogene watergang'!$H$15,'Invoerblad heterogene watergang'!$K$15,IF(A448&lt;='Invoerblad heterogene watergang'!$H$16,'Invoerblad heterogene watergang'!$K$16,IF(A448&lt;='Invoerblad heterogene watergang'!$H$17,'Invoerblad heterogene watergang'!$K$17,"")))))))))</f>
        <v>100 - Riet</v>
      </c>
      <c r="D448" s="23">
        <f t="shared" si="6"/>
        <v>100</v>
      </c>
      <c r="E448" s="23">
        <f>'Invoerblad heterogene watergang'!$F$9</f>
        <v>1.5</v>
      </c>
      <c r="F448" s="23">
        <f>'Invoerblad heterogene watergang'!$E$9</f>
        <v>1.2</v>
      </c>
      <c r="G448" s="23">
        <f>'Invoerblad heterogene watergang'!$B$9</f>
        <v>1.2</v>
      </c>
      <c r="H448" s="23">
        <f>'Invoerblad heterogene watergang'!$C$9</f>
        <v>1</v>
      </c>
      <c r="I448" s="23">
        <f>IF(B448="","",IF(A448&lt;='Invoerblad heterogene watergang'!$H$9,'Invoerblad heterogene watergang'!$N$9,IF(A448&lt;='Invoerblad heterogene watergang'!$H$10,'Invoerblad heterogene watergang'!$N$10,IF(A448&lt;='Invoerblad heterogene watergang'!$H$11,'Invoerblad heterogene watergang'!$N$11,IF(A448&lt;='Invoerblad heterogene watergang'!$H$12,'Invoerblad heterogene watergang'!$N$12,IF(A448&lt;='Invoerblad heterogene watergang'!$H$13,'Invoerblad heterogene watergang'!$N$13,IF(A448&lt;='Invoerblad heterogene watergang'!$H$14,'Invoerblad heterogene watergang'!$N$14,IF(A448&lt;='Invoerblad heterogene watergang'!$H$15,'Invoerblad heterogene watergang'!$N$15,IF(A448&lt;='Invoerblad heterogene watergang'!$H$16,'Invoerblad heterogene watergang'!$N$16,IF(A448&lt;='Invoerblad heterogene watergang'!$H$17,'Invoerblad heterogene watergang'!$N$17,""))))))))))</f>
        <v>0</v>
      </c>
      <c r="J448" s="23" t="str">
        <f>IF(A448&lt;='Invoerblad heterogene watergang'!$H$9,'Invoerblad heterogene watergang'!$O$9,IF(A448&lt;='Invoerblad heterogene watergang'!$H$10,'Invoerblad heterogene watergang'!$O$10,IF(A448&lt;='Invoerblad heterogene watergang'!$H$11,'Invoerblad heterogene watergang'!$O$11,IF(A448&lt;='Invoerblad heterogene watergang'!$H$12,'Invoerblad heterogene watergang'!$O$12,IF(A448&lt;='Invoerblad heterogene watergang'!$H$13,'Invoerblad heterogene watergang'!$O$13,IF(A448&lt;='Invoerblad heterogene watergang'!$H$14,'Invoerblad heterogene watergang'!$O$14,IF(A448&lt;='Invoerblad heterogene watergang'!$H$15,'Invoerblad heterogene watergang'!$O$15,IF(A448&lt;='Invoerblad heterogene watergang'!$H$16,'Invoerblad heterogene watergang'!$O$16,IF(A448&lt;='Invoerblad heterogene watergang'!$H$17,'Invoerblad heterogene watergang'!$O$17,"")))))))))</f>
        <v>Nee</v>
      </c>
      <c r="K448" s="23">
        <f>(IF(A448&lt;='Invoerblad heterogene watergang'!$H$9,'Invoerblad heterogene watergang'!$L$9,IF(A448&lt;='Invoerblad heterogene watergang'!$H$10,'Invoerblad heterogene watergang'!$L$10,IF(A448&lt;='Invoerblad heterogene watergang'!$H$11,'Invoerblad heterogene watergang'!$L$11,IF(A448&lt;='Invoerblad heterogene watergang'!$H$12,'Invoerblad heterogene watergang'!$L$12,IF(A448&lt;='Invoerblad heterogene watergang'!$H$13,'Invoerblad heterogene watergang'!$L$13,IF(A448&lt;='Invoerblad heterogene watergang'!$H$14,'Invoerblad heterogene watergang'!$L$14,IF(A448&lt;='Invoerblad heterogene watergang'!$H$15,'Invoerblad heterogene watergang'!$L$15,IF(A448&lt;='Invoerblad heterogene watergang'!$H$16,'Invoerblad heterogene watergang'!$L$16,IF(A448&lt;='Invoerblad heterogene watergang'!$H$17,'Invoerblad heterogene watergang'!$L$17,""))))))))))</f>
        <v>50</v>
      </c>
      <c r="L448" s="23" t="str">
        <f>(IF(A448&lt;='Invoerblad heterogene watergang'!$H$9,'Invoerblad heterogene watergang'!$M$9,IF(A448&lt;='Invoerblad heterogene watergang'!$H$10,'Invoerblad heterogene watergang'!$M$10,IF(A448&lt;='Invoerblad heterogene watergang'!$H$11,'Invoerblad heterogene watergang'!$M$11,IF(A448&lt;='Invoerblad heterogene watergang'!$H$12,'Invoerblad heterogene watergang'!$M$12,IF(A448&lt;='Invoerblad heterogene watergang'!$H$13,'Invoerblad heterogene watergang'!$M$13,IF(A448&lt;='Invoerblad heterogene watergang'!$H$14,'Invoerblad heterogene watergang'!$M$14,IF(A448&lt;='Invoerblad heterogene watergang'!$H$15,'Invoerblad heterogene watergang'!$M$15,IF(A448&lt;='Invoerblad heterogene watergang'!$H$16,'Invoerblad heterogene watergang'!$M$16,IF(A448&lt;='Invoerblad heterogene watergang'!$H$17,'Invoerblad heterogene watergang'!$M$17,""))))))))))</f>
        <v>Begroeiing volgt bodemverloop</v>
      </c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67"/>
      <c r="AD448" s="23"/>
      <c r="AE448" s="23"/>
    </row>
    <row r="449" spans="1:31" s="103" customFormat="1" x14ac:dyDescent="0.35">
      <c r="A449" s="24">
        <f>IF(A448="","",IF((A448+1)&gt;MAX('Invoerblad heterogene watergang'!$H$9:$H$17),"",'Uitgebreide invoer'!A448+(MAX('Invoerblad heterogene watergang'!$H$9:$H$17)/1000)))</f>
        <v>311.49999999999739</v>
      </c>
      <c r="B449" s="23">
        <f>IF(A449&lt;='Invoerblad heterogene watergang'!$H$9,'Invoerblad heterogene watergang'!$J$9,IF(A449&lt;='Invoerblad heterogene watergang'!$H$10,'Invoerblad heterogene watergang'!$J$10,IF(A449&lt;='Invoerblad heterogene watergang'!$H$11,'Invoerblad heterogene watergang'!$J$11,IF(A449&lt;='Invoerblad heterogene watergang'!$H$12,'Invoerblad heterogene watergang'!$J$12,IF(A449&lt;='Invoerblad heterogene watergang'!$H$13,'Invoerblad heterogene watergang'!$J$13,IF(A449&lt;='Invoerblad heterogene watergang'!$H$14,'Invoerblad heterogene watergang'!$J$14,IF(A449&lt;='Invoerblad heterogene watergang'!$H$15,'Invoerblad heterogene watergang'!$J$15,IF(A449&lt;='Invoerblad heterogene watergang'!$H$16,'Invoerblad heterogene watergang'!$J$16,IF(A449&lt;='Invoerblad heterogene watergang'!$H$17,'Invoerblad heterogene watergang'!$J$17,"")))))))))</f>
        <v>0.2</v>
      </c>
      <c r="C449" s="23" t="str">
        <f>IF(A449&lt;='Invoerblad heterogene watergang'!$H$9,'Invoerblad heterogene watergang'!$K$9,IF(A449&lt;='Invoerblad heterogene watergang'!$H$10,'Invoerblad heterogene watergang'!$K$10,IF(A449&lt;='Invoerblad heterogene watergang'!$H$11,'Invoerblad heterogene watergang'!$K$11,IF(A449&lt;='Invoerblad heterogene watergang'!$H$12,'Invoerblad heterogene watergang'!$K$12,IF(A449&lt;='Invoerblad heterogene watergang'!$H$13,'Invoerblad heterogene watergang'!$K$13,IF(A449&lt;='Invoerblad heterogene watergang'!$H$14,'Invoerblad heterogene watergang'!$K$14,IF(A449&lt;='Invoerblad heterogene watergang'!$H$15,'Invoerblad heterogene watergang'!$K$15,IF(A449&lt;='Invoerblad heterogene watergang'!$H$16,'Invoerblad heterogene watergang'!$K$16,IF(A449&lt;='Invoerblad heterogene watergang'!$H$17,'Invoerblad heterogene watergang'!$K$17,"")))))))))</f>
        <v>100 - Riet</v>
      </c>
      <c r="D449" s="23">
        <f t="shared" si="6"/>
        <v>100</v>
      </c>
      <c r="E449" s="23">
        <f>'Invoerblad heterogene watergang'!$F$9</f>
        <v>1.5</v>
      </c>
      <c r="F449" s="23">
        <f>'Invoerblad heterogene watergang'!$E$9</f>
        <v>1.2</v>
      </c>
      <c r="G449" s="23">
        <f>'Invoerblad heterogene watergang'!$B$9</f>
        <v>1.2</v>
      </c>
      <c r="H449" s="23">
        <f>'Invoerblad heterogene watergang'!$C$9</f>
        <v>1</v>
      </c>
      <c r="I449" s="23">
        <f>IF(B449="","",IF(A449&lt;='Invoerblad heterogene watergang'!$H$9,'Invoerblad heterogene watergang'!$N$9,IF(A449&lt;='Invoerblad heterogene watergang'!$H$10,'Invoerblad heterogene watergang'!$N$10,IF(A449&lt;='Invoerblad heterogene watergang'!$H$11,'Invoerblad heterogene watergang'!$N$11,IF(A449&lt;='Invoerblad heterogene watergang'!$H$12,'Invoerblad heterogene watergang'!$N$12,IF(A449&lt;='Invoerblad heterogene watergang'!$H$13,'Invoerblad heterogene watergang'!$N$13,IF(A449&lt;='Invoerblad heterogene watergang'!$H$14,'Invoerblad heterogene watergang'!$N$14,IF(A449&lt;='Invoerblad heterogene watergang'!$H$15,'Invoerblad heterogene watergang'!$N$15,IF(A449&lt;='Invoerblad heterogene watergang'!$H$16,'Invoerblad heterogene watergang'!$N$16,IF(A449&lt;='Invoerblad heterogene watergang'!$H$17,'Invoerblad heterogene watergang'!$N$17,""))))))))))</f>
        <v>0</v>
      </c>
      <c r="J449" s="23" t="str">
        <f>IF(A449&lt;='Invoerblad heterogene watergang'!$H$9,'Invoerblad heterogene watergang'!$O$9,IF(A449&lt;='Invoerblad heterogene watergang'!$H$10,'Invoerblad heterogene watergang'!$O$10,IF(A449&lt;='Invoerblad heterogene watergang'!$H$11,'Invoerblad heterogene watergang'!$O$11,IF(A449&lt;='Invoerblad heterogene watergang'!$H$12,'Invoerblad heterogene watergang'!$O$12,IF(A449&lt;='Invoerblad heterogene watergang'!$H$13,'Invoerblad heterogene watergang'!$O$13,IF(A449&lt;='Invoerblad heterogene watergang'!$H$14,'Invoerblad heterogene watergang'!$O$14,IF(A449&lt;='Invoerblad heterogene watergang'!$H$15,'Invoerblad heterogene watergang'!$O$15,IF(A449&lt;='Invoerblad heterogene watergang'!$H$16,'Invoerblad heterogene watergang'!$O$16,IF(A449&lt;='Invoerblad heterogene watergang'!$H$17,'Invoerblad heterogene watergang'!$O$17,"")))))))))</f>
        <v>Nee</v>
      </c>
      <c r="K449" s="23">
        <f>(IF(A449&lt;='Invoerblad heterogene watergang'!$H$9,'Invoerblad heterogene watergang'!$L$9,IF(A449&lt;='Invoerblad heterogene watergang'!$H$10,'Invoerblad heterogene watergang'!$L$10,IF(A449&lt;='Invoerblad heterogene watergang'!$H$11,'Invoerblad heterogene watergang'!$L$11,IF(A449&lt;='Invoerblad heterogene watergang'!$H$12,'Invoerblad heterogene watergang'!$L$12,IF(A449&lt;='Invoerblad heterogene watergang'!$H$13,'Invoerblad heterogene watergang'!$L$13,IF(A449&lt;='Invoerblad heterogene watergang'!$H$14,'Invoerblad heterogene watergang'!$L$14,IF(A449&lt;='Invoerblad heterogene watergang'!$H$15,'Invoerblad heterogene watergang'!$L$15,IF(A449&lt;='Invoerblad heterogene watergang'!$H$16,'Invoerblad heterogene watergang'!$L$16,IF(A449&lt;='Invoerblad heterogene watergang'!$H$17,'Invoerblad heterogene watergang'!$L$17,""))))))))))</f>
        <v>50</v>
      </c>
      <c r="L449" s="23" t="str">
        <f>(IF(A449&lt;='Invoerblad heterogene watergang'!$H$9,'Invoerblad heterogene watergang'!$M$9,IF(A449&lt;='Invoerblad heterogene watergang'!$H$10,'Invoerblad heterogene watergang'!$M$10,IF(A449&lt;='Invoerblad heterogene watergang'!$H$11,'Invoerblad heterogene watergang'!$M$11,IF(A449&lt;='Invoerblad heterogene watergang'!$H$12,'Invoerblad heterogene watergang'!$M$12,IF(A449&lt;='Invoerblad heterogene watergang'!$H$13,'Invoerblad heterogene watergang'!$M$13,IF(A449&lt;='Invoerblad heterogene watergang'!$H$14,'Invoerblad heterogene watergang'!$M$14,IF(A449&lt;='Invoerblad heterogene watergang'!$H$15,'Invoerblad heterogene watergang'!$M$15,IF(A449&lt;='Invoerblad heterogene watergang'!$H$16,'Invoerblad heterogene watergang'!$M$16,IF(A449&lt;='Invoerblad heterogene watergang'!$H$17,'Invoerblad heterogene watergang'!$M$17,""))))))))))</f>
        <v>Begroeiing volgt bodemverloop</v>
      </c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67"/>
      <c r="AD449" s="23"/>
      <c r="AE449" s="23"/>
    </row>
    <row r="450" spans="1:31" s="103" customFormat="1" x14ac:dyDescent="0.35">
      <c r="A450" s="24">
        <f>IF(A449="","",IF((A449+1)&gt;MAX('Invoerblad heterogene watergang'!$H$9:$H$17),"",'Uitgebreide invoer'!A449+(MAX('Invoerblad heterogene watergang'!$H$9:$H$17)/1000)))</f>
        <v>312.19999999999737</v>
      </c>
      <c r="B450" s="23">
        <f>IF(A450&lt;='Invoerblad heterogene watergang'!$H$9,'Invoerblad heterogene watergang'!$J$9,IF(A450&lt;='Invoerblad heterogene watergang'!$H$10,'Invoerblad heterogene watergang'!$J$10,IF(A450&lt;='Invoerblad heterogene watergang'!$H$11,'Invoerblad heterogene watergang'!$J$11,IF(A450&lt;='Invoerblad heterogene watergang'!$H$12,'Invoerblad heterogene watergang'!$J$12,IF(A450&lt;='Invoerblad heterogene watergang'!$H$13,'Invoerblad heterogene watergang'!$J$13,IF(A450&lt;='Invoerblad heterogene watergang'!$H$14,'Invoerblad heterogene watergang'!$J$14,IF(A450&lt;='Invoerblad heterogene watergang'!$H$15,'Invoerblad heterogene watergang'!$J$15,IF(A450&lt;='Invoerblad heterogene watergang'!$H$16,'Invoerblad heterogene watergang'!$J$16,IF(A450&lt;='Invoerblad heterogene watergang'!$H$17,'Invoerblad heterogene watergang'!$J$17,"")))))))))</f>
        <v>0.2</v>
      </c>
      <c r="C450" s="23" t="str">
        <f>IF(A450&lt;='Invoerblad heterogene watergang'!$H$9,'Invoerblad heterogene watergang'!$K$9,IF(A450&lt;='Invoerblad heterogene watergang'!$H$10,'Invoerblad heterogene watergang'!$K$10,IF(A450&lt;='Invoerblad heterogene watergang'!$H$11,'Invoerblad heterogene watergang'!$K$11,IF(A450&lt;='Invoerblad heterogene watergang'!$H$12,'Invoerblad heterogene watergang'!$K$12,IF(A450&lt;='Invoerblad heterogene watergang'!$H$13,'Invoerblad heterogene watergang'!$K$13,IF(A450&lt;='Invoerblad heterogene watergang'!$H$14,'Invoerblad heterogene watergang'!$K$14,IF(A450&lt;='Invoerblad heterogene watergang'!$H$15,'Invoerblad heterogene watergang'!$K$15,IF(A450&lt;='Invoerblad heterogene watergang'!$H$16,'Invoerblad heterogene watergang'!$K$16,IF(A450&lt;='Invoerblad heterogene watergang'!$H$17,'Invoerblad heterogene watergang'!$K$17,"")))))))))</f>
        <v>100 - Riet</v>
      </c>
      <c r="D450" s="23">
        <f t="shared" si="6"/>
        <v>100</v>
      </c>
      <c r="E450" s="23">
        <f>'Invoerblad heterogene watergang'!$F$9</f>
        <v>1.5</v>
      </c>
      <c r="F450" s="23">
        <f>'Invoerblad heterogene watergang'!$E$9</f>
        <v>1.2</v>
      </c>
      <c r="G450" s="23">
        <f>'Invoerblad heterogene watergang'!$B$9</f>
        <v>1.2</v>
      </c>
      <c r="H450" s="23">
        <f>'Invoerblad heterogene watergang'!$C$9</f>
        <v>1</v>
      </c>
      <c r="I450" s="23">
        <f>IF(B450="","",IF(A450&lt;='Invoerblad heterogene watergang'!$H$9,'Invoerblad heterogene watergang'!$N$9,IF(A450&lt;='Invoerblad heterogene watergang'!$H$10,'Invoerblad heterogene watergang'!$N$10,IF(A450&lt;='Invoerblad heterogene watergang'!$H$11,'Invoerblad heterogene watergang'!$N$11,IF(A450&lt;='Invoerblad heterogene watergang'!$H$12,'Invoerblad heterogene watergang'!$N$12,IF(A450&lt;='Invoerblad heterogene watergang'!$H$13,'Invoerblad heterogene watergang'!$N$13,IF(A450&lt;='Invoerblad heterogene watergang'!$H$14,'Invoerblad heterogene watergang'!$N$14,IF(A450&lt;='Invoerblad heterogene watergang'!$H$15,'Invoerblad heterogene watergang'!$N$15,IF(A450&lt;='Invoerblad heterogene watergang'!$H$16,'Invoerblad heterogene watergang'!$N$16,IF(A450&lt;='Invoerblad heterogene watergang'!$H$17,'Invoerblad heterogene watergang'!$N$17,""))))))))))</f>
        <v>0</v>
      </c>
      <c r="J450" s="23" t="str">
        <f>IF(A450&lt;='Invoerblad heterogene watergang'!$H$9,'Invoerblad heterogene watergang'!$O$9,IF(A450&lt;='Invoerblad heterogene watergang'!$H$10,'Invoerblad heterogene watergang'!$O$10,IF(A450&lt;='Invoerblad heterogene watergang'!$H$11,'Invoerblad heterogene watergang'!$O$11,IF(A450&lt;='Invoerblad heterogene watergang'!$H$12,'Invoerblad heterogene watergang'!$O$12,IF(A450&lt;='Invoerblad heterogene watergang'!$H$13,'Invoerblad heterogene watergang'!$O$13,IF(A450&lt;='Invoerblad heterogene watergang'!$H$14,'Invoerblad heterogene watergang'!$O$14,IF(A450&lt;='Invoerblad heterogene watergang'!$H$15,'Invoerblad heterogene watergang'!$O$15,IF(A450&lt;='Invoerblad heterogene watergang'!$H$16,'Invoerblad heterogene watergang'!$O$16,IF(A450&lt;='Invoerblad heterogene watergang'!$H$17,'Invoerblad heterogene watergang'!$O$17,"")))))))))</f>
        <v>Nee</v>
      </c>
      <c r="K450" s="23">
        <f>(IF(A450&lt;='Invoerblad heterogene watergang'!$H$9,'Invoerblad heterogene watergang'!$L$9,IF(A450&lt;='Invoerblad heterogene watergang'!$H$10,'Invoerblad heterogene watergang'!$L$10,IF(A450&lt;='Invoerblad heterogene watergang'!$H$11,'Invoerblad heterogene watergang'!$L$11,IF(A450&lt;='Invoerblad heterogene watergang'!$H$12,'Invoerblad heterogene watergang'!$L$12,IF(A450&lt;='Invoerblad heterogene watergang'!$H$13,'Invoerblad heterogene watergang'!$L$13,IF(A450&lt;='Invoerblad heterogene watergang'!$H$14,'Invoerblad heterogene watergang'!$L$14,IF(A450&lt;='Invoerblad heterogene watergang'!$H$15,'Invoerblad heterogene watergang'!$L$15,IF(A450&lt;='Invoerblad heterogene watergang'!$H$16,'Invoerblad heterogene watergang'!$L$16,IF(A450&lt;='Invoerblad heterogene watergang'!$H$17,'Invoerblad heterogene watergang'!$L$17,""))))))))))</f>
        <v>50</v>
      </c>
      <c r="L450" s="23" t="str">
        <f>(IF(A450&lt;='Invoerblad heterogene watergang'!$H$9,'Invoerblad heterogene watergang'!$M$9,IF(A450&lt;='Invoerblad heterogene watergang'!$H$10,'Invoerblad heterogene watergang'!$M$10,IF(A450&lt;='Invoerblad heterogene watergang'!$H$11,'Invoerblad heterogene watergang'!$M$11,IF(A450&lt;='Invoerblad heterogene watergang'!$H$12,'Invoerblad heterogene watergang'!$M$12,IF(A450&lt;='Invoerblad heterogene watergang'!$H$13,'Invoerblad heterogene watergang'!$M$13,IF(A450&lt;='Invoerblad heterogene watergang'!$H$14,'Invoerblad heterogene watergang'!$M$14,IF(A450&lt;='Invoerblad heterogene watergang'!$H$15,'Invoerblad heterogene watergang'!$M$15,IF(A450&lt;='Invoerblad heterogene watergang'!$H$16,'Invoerblad heterogene watergang'!$M$16,IF(A450&lt;='Invoerblad heterogene watergang'!$H$17,'Invoerblad heterogene watergang'!$M$17,""))))))))))</f>
        <v>Begroeiing volgt bodemverloop</v>
      </c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67"/>
      <c r="AD450" s="23"/>
      <c r="AE450" s="23"/>
    </row>
    <row r="451" spans="1:31" s="103" customFormat="1" x14ac:dyDescent="0.35">
      <c r="A451" s="24">
        <f>IF(A450="","",IF((A450+1)&gt;MAX('Invoerblad heterogene watergang'!$H$9:$H$17),"",'Uitgebreide invoer'!A450+(MAX('Invoerblad heterogene watergang'!$H$9:$H$17)/1000)))</f>
        <v>312.89999999999736</v>
      </c>
      <c r="B451" s="23">
        <f>IF(A451&lt;='Invoerblad heterogene watergang'!$H$9,'Invoerblad heterogene watergang'!$J$9,IF(A451&lt;='Invoerblad heterogene watergang'!$H$10,'Invoerblad heterogene watergang'!$J$10,IF(A451&lt;='Invoerblad heterogene watergang'!$H$11,'Invoerblad heterogene watergang'!$J$11,IF(A451&lt;='Invoerblad heterogene watergang'!$H$12,'Invoerblad heterogene watergang'!$J$12,IF(A451&lt;='Invoerblad heterogene watergang'!$H$13,'Invoerblad heterogene watergang'!$J$13,IF(A451&lt;='Invoerblad heterogene watergang'!$H$14,'Invoerblad heterogene watergang'!$J$14,IF(A451&lt;='Invoerblad heterogene watergang'!$H$15,'Invoerblad heterogene watergang'!$J$15,IF(A451&lt;='Invoerblad heterogene watergang'!$H$16,'Invoerblad heterogene watergang'!$J$16,IF(A451&lt;='Invoerblad heterogene watergang'!$H$17,'Invoerblad heterogene watergang'!$J$17,"")))))))))</f>
        <v>0.2</v>
      </c>
      <c r="C451" s="23" t="str">
        <f>IF(A451&lt;='Invoerblad heterogene watergang'!$H$9,'Invoerblad heterogene watergang'!$K$9,IF(A451&lt;='Invoerblad heterogene watergang'!$H$10,'Invoerblad heterogene watergang'!$K$10,IF(A451&lt;='Invoerblad heterogene watergang'!$H$11,'Invoerblad heterogene watergang'!$K$11,IF(A451&lt;='Invoerblad heterogene watergang'!$H$12,'Invoerblad heterogene watergang'!$K$12,IF(A451&lt;='Invoerblad heterogene watergang'!$H$13,'Invoerblad heterogene watergang'!$K$13,IF(A451&lt;='Invoerblad heterogene watergang'!$H$14,'Invoerblad heterogene watergang'!$K$14,IF(A451&lt;='Invoerblad heterogene watergang'!$H$15,'Invoerblad heterogene watergang'!$K$15,IF(A451&lt;='Invoerblad heterogene watergang'!$H$16,'Invoerblad heterogene watergang'!$K$16,IF(A451&lt;='Invoerblad heterogene watergang'!$H$17,'Invoerblad heterogene watergang'!$K$17,"")))))))))</f>
        <v>100 - Riet</v>
      </c>
      <c r="D451" s="23">
        <f t="shared" si="6"/>
        <v>100</v>
      </c>
      <c r="E451" s="23">
        <f>'Invoerblad heterogene watergang'!$F$9</f>
        <v>1.5</v>
      </c>
      <c r="F451" s="23">
        <f>'Invoerblad heterogene watergang'!$E$9</f>
        <v>1.2</v>
      </c>
      <c r="G451" s="23">
        <f>'Invoerblad heterogene watergang'!$B$9</f>
        <v>1.2</v>
      </c>
      <c r="H451" s="23">
        <f>'Invoerblad heterogene watergang'!$C$9</f>
        <v>1</v>
      </c>
      <c r="I451" s="23">
        <f>IF(B451="","",IF(A451&lt;='Invoerblad heterogene watergang'!$H$9,'Invoerblad heterogene watergang'!$N$9,IF(A451&lt;='Invoerblad heterogene watergang'!$H$10,'Invoerblad heterogene watergang'!$N$10,IF(A451&lt;='Invoerblad heterogene watergang'!$H$11,'Invoerblad heterogene watergang'!$N$11,IF(A451&lt;='Invoerblad heterogene watergang'!$H$12,'Invoerblad heterogene watergang'!$N$12,IF(A451&lt;='Invoerblad heterogene watergang'!$H$13,'Invoerblad heterogene watergang'!$N$13,IF(A451&lt;='Invoerblad heterogene watergang'!$H$14,'Invoerblad heterogene watergang'!$N$14,IF(A451&lt;='Invoerblad heterogene watergang'!$H$15,'Invoerblad heterogene watergang'!$N$15,IF(A451&lt;='Invoerblad heterogene watergang'!$H$16,'Invoerblad heterogene watergang'!$N$16,IF(A451&lt;='Invoerblad heterogene watergang'!$H$17,'Invoerblad heterogene watergang'!$N$17,""))))))))))</f>
        <v>0</v>
      </c>
      <c r="J451" s="23" t="str">
        <f>IF(A451&lt;='Invoerblad heterogene watergang'!$H$9,'Invoerblad heterogene watergang'!$O$9,IF(A451&lt;='Invoerblad heterogene watergang'!$H$10,'Invoerblad heterogene watergang'!$O$10,IF(A451&lt;='Invoerblad heterogene watergang'!$H$11,'Invoerblad heterogene watergang'!$O$11,IF(A451&lt;='Invoerblad heterogene watergang'!$H$12,'Invoerblad heterogene watergang'!$O$12,IF(A451&lt;='Invoerblad heterogene watergang'!$H$13,'Invoerblad heterogene watergang'!$O$13,IF(A451&lt;='Invoerblad heterogene watergang'!$H$14,'Invoerblad heterogene watergang'!$O$14,IF(A451&lt;='Invoerblad heterogene watergang'!$H$15,'Invoerblad heterogene watergang'!$O$15,IF(A451&lt;='Invoerblad heterogene watergang'!$H$16,'Invoerblad heterogene watergang'!$O$16,IF(A451&lt;='Invoerblad heterogene watergang'!$H$17,'Invoerblad heterogene watergang'!$O$17,"")))))))))</f>
        <v>Nee</v>
      </c>
      <c r="K451" s="23">
        <f>(IF(A451&lt;='Invoerblad heterogene watergang'!$H$9,'Invoerblad heterogene watergang'!$L$9,IF(A451&lt;='Invoerblad heterogene watergang'!$H$10,'Invoerblad heterogene watergang'!$L$10,IF(A451&lt;='Invoerblad heterogene watergang'!$H$11,'Invoerblad heterogene watergang'!$L$11,IF(A451&lt;='Invoerblad heterogene watergang'!$H$12,'Invoerblad heterogene watergang'!$L$12,IF(A451&lt;='Invoerblad heterogene watergang'!$H$13,'Invoerblad heterogene watergang'!$L$13,IF(A451&lt;='Invoerblad heterogene watergang'!$H$14,'Invoerblad heterogene watergang'!$L$14,IF(A451&lt;='Invoerblad heterogene watergang'!$H$15,'Invoerblad heterogene watergang'!$L$15,IF(A451&lt;='Invoerblad heterogene watergang'!$H$16,'Invoerblad heterogene watergang'!$L$16,IF(A451&lt;='Invoerblad heterogene watergang'!$H$17,'Invoerblad heterogene watergang'!$L$17,""))))))))))</f>
        <v>50</v>
      </c>
      <c r="L451" s="23" t="str">
        <f>(IF(A451&lt;='Invoerblad heterogene watergang'!$H$9,'Invoerblad heterogene watergang'!$M$9,IF(A451&lt;='Invoerblad heterogene watergang'!$H$10,'Invoerblad heterogene watergang'!$M$10,IF(A451&lt;='Invoerblad heterogene watergang'!$H$11,'Invoerblad heterogene watergang'!$M$11,IF(A451&lt;='Invoerblad heterogene watergang'!$H$12,'Invoerblad heterogene watergang'!$M$12,IF(A451&lt;='Invoerblad heterogene watergang'!$H$13,'Invoerblad heterogene watergang'!$M$13,IF(A451&lt;='Invoerblad heterogene watergang'!$H$14,'Invoerblad heterogene watergang'!$M$14,IF(A451&lt;='Invoerblad heterogene watergang'!$H$15,'Invoerblad heterogene watergang'!$M$15,IF(A451&lt;='Invoerblad heterogene watergang'!$H$16,'Invoerblad heterogene watergang'!$M$16,IF(A451&lt;='Invoerblad heterogene watergang'!$H$17,'Invoerblad heterogene watergang'!$M$17,""))))))))))</f>
        <v>Begroeiing volgt bodemverloop</v>
      </c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67"/>
      <c r="AD451" s="23"/>
      <c r="AE451" s="23"/>
    </row>
    <row r="452" spans="1:31" s="103" customFormat="1" x14ac:dyDescent="0.35">
      <c r="A452" s="24">
        <f>IF(A451="","",IF((A451+1)&gt;MAX('Invoerblad heterogene watergang'!$H$9:$H$17),"",'Uitgebreide invoer'!A451+(MAX('Invoerblad heterogene watergang'!$H$9:$H$17)/1000)))</f>
        <v>313.59999999999735</v>
      </c>
      <c r="B452" s="23">
        <f>IF(A452&lt;='Invoerblad heterogene watergang'!$H$9,'Invoerblad heterogene watergang'!$J$9,IF(A452&lt;='Invoerblad heterogene watergang'!$H$10,'Invoerblad heterogene watergang'!$J$10,IF(A452&lt;='Invoerblad heterogene watergang'!$H$11,'Invoerblad heterogene watergang'!$J$11,IF(A452&lt;='Invoerblad heterogene watergang'!$H$12,'Invoerblad heterogene watergang'!$J$12,IF(A452&lt;='Invoerblad heterogene watergang'!$H$13,'Invoerblad heterogene watergang'!$J$13,IF(A452&lt;='Invoerblad heterogene watergang'!$H$14,'Invoerblad heterogene watergang'!$J$14,IF(A452&lt;='Invoerblad heterogene watergang'!$H$15,'Invoerblad heterogene watergang'!$J$15,IF(A452&lt;='Invoerblad heterogene watergang'!$H$16,'Invoerblad heterogene watergang'!$J$16,IF(A452&lt;='Invoerblad heterogene watergang'!$H$17,'Invoerblad heterogene watergang'!$J$17,"")))))))))</f>
        <v>0.2</v>
      </c>
      <c r="C452" s="23" t="str">
        <f>IF(A452&lt;='Invoerblad heterogene watergang'!$H$9,'Invoerblad heterogene watergang'!$K$9,IF(A452&lt;='Invoerblad heterogene watergang'!$H$10,'Invoerblad heterogene watergang'!$K$10,IF(A452&lt;='Invoerblad heterogene watergang'!$H$11,'Invoerblad heterogene watergang'!$K$11,IF(A452&lt;='Invoerblad heterogene watergang'!$H$12,'Invoerblad heterogene watergang'!$K$12,IF(A452&lt;='Invoerblad heterogene watergang'!$H$13,'Invoerblad heterogene watergang'!$K$13,IF(A452&lt;='Invoerblad heterogene watergang'!$H$14,'Invoerblad heterogene watergang'!$K$14,IF(A452&lt;='Invoerblad heterogene watergang'!$H$15,'Invoerblad heterogene watergang'!$K$15,IF(A452&lt;='Invoerblad heterogene watergang'!$H$16,'Invoerblad heterogene watergang'!$K$16,IF(A452&lt;='Invoerblad heterogene watergang'!$H$17,'Invoerblad heterogene watergang'!$K$17,"")))))))))</f>
        <v>100 - Riet</v>
      </c>
      <c r="D452" s="23">
        <f t="shared" si="6"/>
        <v>100</v>
      </c>
      <c r="E452" s="23">
        <f>'Invoerblad heterogene watergang'!$F$9</f>
        <v>1.5</v>
      </c>
      <c r="F452" s="23">
        <f>'Invoerblad heterogene watergang'!$E$9</f>
        <v>1.2</v>
      </c>
      <c r="G452" s="23">
        <f>'Invoerblad heterogene watergang'!$B$9</f>
        <v>1.2</v>
      </c>
      <c r="H452" s="23">
        <f>'Invoerblad heterogene watergang'!$C$9</f>
        <v>1</v>
      </c>
      <c r="I452" s="23">
        <f>IF(B452="","",IF(A452&lt;='Invoerblad heterogene watergang'!$H$9,'Invoerblad heterogene watergang'!$N$9,IF(A452&lt;='Invoerblad heterogene watergang'!$H$10,'Invoerblad heterogene watergang'!$N$10,IF(A452&lt;='Invoerblad heterogene watergang'!$H$11,'Invoerblad heterogene watergang'!$N$11,IF(A452&lt;='Invoerblad heterogene watergang'!$H$12,'Invoerblad heterogene watergang'!$N$12,IF(A452&lt;='Invoerblad heterogene watergang'!$H$13,'Invoerblad heterogene watergang'!$N$13,IF(A452&lt;='Invoerblad heterogene watergang'!$H$14,'Invoerblad heterogene watergang'!$N$14,IF(A452&lt;='Invoerblad heterogene watergang'!$H$15,'Invoerblad heterogene watergang'!$N$15,IF(A452&lt;='Invoerblad heterogene watergang'!$H$16,'Invoerblad heterogene watergang'!$N$16,IF(A452&lt;='Invoerblad heterogene watergang'!$H$17,'Invoerblad heterogene watergang'!$N$17,""))))))))))</f>
        <v>0</v>
      </c>
      <c r="J452" s="23" t="str">
        <f>IF(A452&lt;='Invoerblad heterogene watergang'!$H$9,'Invoerblad heterogene watergang'!$O$9,IF(A452&lt;='Invoerblad heterogene watergang'!$H$10,'Invoerblad heterogene watergang'!$O$10,IF(A452&lt;='Invoerblad heterogene watergang'!$H$11,'Invoerblad heterogene watergang'!$O$11,IF(A452&lt;='Invoerblad heterogene watergang'!$H$12,'Invoerblad heterogene watergang'!$O$12,IF(A452&lt;='Invoerblad heterogene watergang'!$H$13,'Invoerblad heterogene watergang'!$O$13,IF(A452&lt;='Invoerblad heterogene watergang'!$H$14,'Invoerblad heterogene watergang'!$O$14,IF(A452&lt;='Invoerblad heterogene watergang'!$H$15,'Invoerblad heterogene watergang'!$O$15,IF(A452&lt;='Invoerblad heterogene watergang'!$H$16,'Invoerblad heterogene watergang'!$O$16,IF(A452&lt;='Invoerblad heterogene watergang'!$H$17,'Invoerblad heterogene watergang'!$O$17,"")))))))))</f>
        <v>Nee</v>
      </c>
      <c r="K452" s="23">
        <f>(IF(A452&lt;='Invoerblad heterogene watergang'!$H$9,'Invoerblad heterogene watergang'!$L$9,IF(A452&lt;='Invoerblad heterogene watergang'!$H$10,'Invoerblad heterogene watergang'!$L$10,IF(A452&lt;='Invoerblad heterogene watergang'!$H$11,'Invoerblad heterogene watergang'!$L$11,IF(A452&lt;='Invoerblad heterogene watergang'!$H$12,'Invoerblad heterogene watergang'!$L$12,IF(A452&lt;='Invoerblad heterogene watergang'!$H$13,'Invoerblad heterogene watergang'!$L$13,IF(A452&lt;='Invoerblad heterogene watergang'!$H$14,'Invoerblad heterogene watergang'!$L$14,IF(A452&lt;='Invoerblad heterogene watergang'!$H$15,'Invoerblad heterogene watergang'!$L$15,IF(A452&lt;='Invoerblad heterogene watergang'!$H$16,'Invoerblad heterogene watergang'!$L$16,IF(A452&lt;='Invoerblad heterogene watergang'!$H$17,'Invoerblad heterogene watergang'!$L$17,""))))))))))</f>
        <v>50</v>
      </c>
      <c r="L452" s="23" t="str">
        <f>(IF(A452&lt;='Invoerblad heterogene watergang'!$H$9,'Invoerblad heterogene watergang'!$M$9,IF(A452&lt;='Invoerblad heterogene watergang'!$H$10,'Invoerblad heterogene watergang'!$M$10,IF(A452&lt;='Invoerblad heterogene watergang'!$H$11,'Invoerblad heterogene watergang'!$M$11,IF(A452&lt;='Invoerblad heterogene watergang'!$H$12,'Invoerblad heterogene watergang'!$M$12,IF(A452&lt;='Invoerblad heterogene watergang'!$H$13,'Invoerblad heterogene watergang'!$M$13,IF(A452&lt;='Invoerblad heterogene watergang'!$H$14,'Invoerblad heterogene watergang'!$M$14,IF(A452&lt;='Invoerblad heterogene watergang'!$H$15,'Invoerblad heterogene watergang'!$M$15,IF(A452&lt;='Invoerblad heterogene watergang'!$H$16,'Invoerblad heterogene watergang'!$M$16,IF(A452&lt;='Invoerblad heterogene watergang'!$H$17,'Invoerblad heterogene watergang'!$M$17,""))))))))))</f>
        <v>Begroeiing volgt bodemverloop</v>
      </c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67"/>
      <c r="AD452" s="23"/>
      <c r="AE452" s="23"/>
    </row>
    <row r="453" spans="1:31" s="103" customFormat="1" x14ac:dyDescent="0.35">
      <c r="A453" s="24">
        <f>IF(A452="","",IF((A452+1)&gt;MAX('Invoerblad heterogene watergang'!$H$9:$H$17),"",'Uitgebreide invoer'!A452+(MAX('Invoerblad heterogene watergang'!$H$9:$H$17)/1000)))</f>
        <v>314.29999999999734</v>
      </c>
      <c r="B453" s="23">
        <f>IF(A453&lt;='Invoerblad heterogene watergang'!$H$9,'Invoerblad heterogene watergang'!$J$9,IF(A453&lt;='Invoerblad heterogene watergang'!$H$10,'Invoerblad heterogene watergang'!$J$10,IF(A453&lt;='Invoerblad heterogene watergang'!$H$11,'Invoerblad heterogene watergang'!$J$11,IF(A453&lt;='Invoerblad heterogene watergang'!$H$12,'Invoerblad heterogene watergang'!$J$12,IF(A453&lt;='Invoerblad heterogene watergang'!$H$13,'Invoerblad heterogene watergang'!$J$13,IF(A453&lt;='Invoerblad heterogene watergang'!$H$14,'Invoerblad heterogene watergang'!$J$14,IF(A453&lt;='Invoerblad heterogene watergang'!$H$15,'Invoerblad heterogene watergang'!$J$15,IF(A453&lt;='Invoerblad heterogene watergang'!$H$16,'Invoerblad heterogene watergang'!$J$16,IF(A453&lt;='Invoerblad heterogene watergang'!$H$17,'Invoerblad heterogene watergang'!$J$17,"")))))))))</f>
        <v>0.2</v>
      </c>
      <c r="C453" s="23" t="str">
        <f>IF(A453&lt;='Invoerblad heterogene watergang'!$H$9,'Invoerblad heterogene watergang'!$K$9,IF(A453&lt;='Invoerblad heterogene watergang'!$H$10,'Invoerblad heterogene watergang'!$K$10,IF(A453&lt;='Invoerblad heterogene watergang'!$H$11,'Invoerblad heterogene watergang'!$K$11,IF(A453&lt;='Invoerblad heterogene watergang'!$H$12,'Invoerblad heterogene watergang'!$K$12,IF(A453&lt;='Invoerblad heterogene watergang'!$H$13,'Invoerblad heterogene watergang'!$K$13,IF(A453&lt;='Invoerblad heterogene watergang'!$H$14,'Invoerblad heterogene watergang'!$K$14,IF(A453&lt;='Invoerblad heterogene watergang'!$H$15,'Invoerblad heterogene watergang'!$K$15,IF(A453&lt;='Invoerblad heterogene watergang'!$H$16,'Invoerblad heterogene watergang'!$K$16,IF(A453&lt;='Invoerblad heterogene watergang'!$H$17,'Invoerblad heterogene watergang'!$K$17,"")))))))))</f>
        <v>100 - Riet</v>
      </c>
      <c r="D453" s="23">
        <f t="shared" ref="D453:D516" si="7">IF(C453="100 - Riet",100,IF(C453="200 - Drijvend fonteinkruid",200,IF(C453="250 - Gele plomp",250,IF(C453="500 - Waterlelie",500,IF(C453="700 - Watergentiaan",700,30)))))</f>
        <v>100</v>
      </c>
      <c r="E453" s="23">
        <f>'Invoerblad heterogene watergang'!$F$9</f>
        <v>1.5</v>
      </c>
      <c r="F453" s="23">
        <f>'Invoerblad heterogene watergang'!$E$9</f>
        <v>1.2</v>
      </c>
      <c r="G453" s="23">
        <f>'Invoerblad heterogene watergang'!$B$9</f>
        <v>1.2</v>
      </c>
      <c r="H453" s="23">
        <f>'Invoerblad heterogene watergang'!$C$9</f>
        <v>1</v>
      </c>
      <c r="I453" s="23">
        <f>IF(B453="","",IF(A453&lt;='Invoerblad heterogene watergang'!$H$9,'Invoerblad heterogene watergang'!$N$9,IF(A453&lt;='Invoerblad heterogene watergang'!$H$10,'Invoerblad heterogene watergang'!$N$10,IF(A453&lt;='Invoerblad heterogene watergang'!$H$11,'Invoerblad heterogene watergang'!$N$11,IF(A453&lt;='Invoerblad heterogene watergang'!$H$12,'Invoerblad heterogene watergang'!$N$12,IF(A453&lt;='Invoerblad heterogene watergang'!$H$13,'Invoerblad heterogene watergang'!$N$13,IF(A453&lt;='Invoerblad heterogene watergang'!$H$14,'Invoerblad heterogene watergang'!$N$14,IF(A453&lt;='Invoerblad heterogene watergang'!$H$15,'Invoerblad heterogene watergang'!$N$15,IF(A453&lt;='Invoerblad heterogene watergang'!$H$16,'Invoerblad heterogene watergang'!$N$16,IF(A453&lt;='Invoerblad heterogene watergang'!$H$17,'Invoerblad heterogene watergang'!$N$17,""))))))))))</f>
        <v>0</v>
      </c>
      <c r="J453" s="23" t="str">
        <f>IF(A453&lt;='Invoerblad heterogene watergang'!$H$9,'Invoerblad heterogene watergang'!$O$9,IF(A453&lt;='Invoerblad heterogene watergang'!$H$10,'Invoerblad heterogene watergang'!$O$10,IF(A453&lt;='Invoerblad heterogene watergang'!$H$11,'Invoerblad heterogene watergang'!$O$11,IF(A453&lt;='Invoerblad heterogene watergang'!$H$12,'Invoerblad heterogene watergang'!$O$12,IF(A453&lt;='Invoerblad heterogene watergang'!$H$13,'Invoerblad heterogene watergang'!$O$13,IF(A453&lt;='Invoerblad heterogene watergang'!$H$14,'Invoerblad heterogene watergang'!$O$14,IF(A453&lt;='Invoerblad heterogene watergang'!$H$15,'Invoerblad heterogene watergang'!$O$15,IF(A453&lt;='Invoerblad heterogene watergang'!$H$16,'Invoerblad heterogene watergang'!$O$16,IF(A453&lt;='Invoerblad heterogene watergang'!$H$17,'Invoerblad heterogene watergang'!$O$17,"")))))))))</f>
        <v>Nee</v>
      </c>
      <c r="K453" s="23">
        <f>(IF(A453&lt;='Invoerblad heterogene watergang'!$H$9,'Invoerblad heterogene watergang'!$L$9,IF(A453&lt;='Invoerblad heterogene watergang'!$H$10,'Invoerblad heterogene watergang'!$L$10,IF(A453&lt;='Invoerblad heterogene watergang'!$H$11,'Invoerblad heterogene watergang'!$L$11,IF(A453&lt;='Invoerblad heterogene watergang'!$H$12,'Invoerblad heterogene watergang'!$L$12,IF(A453&lt;='Invoerblad heterogene watergang'!$H$13,'Invoerblad heterogene watergang'!$L$13,IF(A453&lt;='Invoerblad heterogene watergang'!$H$14,'Invoerblad heterogene watergang'!$L$14,IF(A453&lt;='Invoerblad heterogene watergang'!$H$15,'Invoerblad heterogene watergang'!$L$15,IF(A453&lt;='Invoerblad heterogene watergang'!$H$16,'Invoerblad heterogene watergang'!$L$16,IF(A453&lt;='Invoerblad heterogene watergang'!$H$17,'Invoerblad heterogene watergang'!$L$17,""))))))))))</f>
        <v>50</v>
      </c>
      <c r="L453" s="23" t="str">
        <f>(IF(A453&lt;='Invoerblad heterogene watergang'!$H$9,'Invoerblad heterogene watergang'!$M$9,IF(A453&lt;='Invoerblad heterogene watergang'!$H$10,'Invoerblad heterogene watergang'!$M$10,IF(A453&lt;='Invoerblad heterogene watergang'!$H$11,'Invoerblad heterogene watergang'!$M$11,IF(A453&lt;='Invoerblad heterogene watergang'!$H$12,'Invoerblad heterogene watergang'!$M$12,IF(A453&lt;='Invoerblad heterogene watergang'!$H$13,'Invoerblad heterogene watergang'!$M$13,IF(A453&lt;='Invoerblad heterogene watergang'!$H$14,'Invoerblad heterogene watergang'!$M$14,IF(A453&lt;='Invoerblad heterogene watergang'!$H$15,'Invoerblad heterogene watergang'!$M$15,IF(A453&lt;='Invoerblad heterogene watergang'!$H$16,'Invoerblad heterogene watergang'!$M$16,IF(A453&lt;='Invoerblad heterogene watergang'!$H$17,'Invoerblad heterogene watergang'!$M$17,""))))))))))</f>
        <v>Begroeiing volgt bodemverloop</v>
      </c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67"/>
      <c r="AD453" s="23"/>
      <c r="AE453" s="23"/>
    </row>
    <row r="454" spans="1:31" s="103" customFormat="1" x14ac:dyDescent="0.35">
      <c r="A454" s="24">
        <f>IF(A453="","",IF((A453+1)&gt;MAX('Invoerblad heterogene watergang'!$H$9:$H$17),"",'Uitgebreide invoer'!A453+(MAX('Invoerblad heterogene watergang'!$H$9:$H$17)/1000)))</f>
        <v>314.99999999999733</v>
      </c>
      <c r="B454" s="23">
        <f>IF(A454&lt;='Invoerblad heterogene watergang'!$H$9,'Invoerblad heterogene watergang'!$J$9,IF(A454&lt;='Invoerblad heterogene watergang'!$H$10,'Invoerblad heterogene watergang'!$J$10,IF(A454&lt;='Invoerblad heterogene watergang'!$H$11,'Invoerblad heterogene watergang'!$J$11,IF(A454&lt;='Invoerblad heterogene watergang'!$H$12,'Invoerblad heterogene watergang'!$J$12,IF(A454&lt;='Invoerblad heterogene watergang'!$H$13,'Invoerblad heterogene watergang'!$J$13,IF(A454&lt;='Invoerblad heterogene watergang'!$H$14,'Invoerblad heterogene watergang'!$J$14,IF(A454&lt;='Invoerblad heterogene watergang'!$H$15,'Invoerblad heterogene watergang'!$J$15,IF(A454&lt;='Invoerblad heterogene watergang'!$H$16,'Invoerblad heterogene watergang'!$J$16,IF(A454&lt;='Invoerblad heterogene watergang'!$H$17,'Invoerblad heterogene watergang'!$J$17,"")))))))))</f>
        <v>0.2</v>
      </c>
      <c r="C454" s="23" t="str">
        <f>IF(A454&lt;='Invoerblad heterogene watergang'!$H$9,'Invoerblad heterogene watergang'!$K$9,IF(A454&lt;='Invoerblad heterogene watergang'!$H$10,'Invoerblad heterogene watergang'!$K$10,IF(A454&lt;='Invoerblad heterogene watergang'!$H$11,'Invoerblad heterogene watergang'!$K$11,IF(A454&lt;='Invoerblad heterogene watergang'!$H$12,'Invoerblad heterogene watergang'!$K$12,IF(A454&lt;='Invoerblad heterogene watergang'!$H$13,'Invoerblad heterogene watergang'!$K$13,IF(A454&lt;='Invoerblad heterogene watergang'!$H$14,'Invoerblad heterogene watergang'!$K$14,IF(A454&lt;='Invoerblad heterogene watergang'!$H$15,'Invoerblad heterogene watergang'!$K$15,IF(A454&lt;='Invoerblad heterogene watergang'!$H$16,'Invoerblad heterogene watergang'!$K$16,IF(A454&lt;='Invoerblad heterogene watergang'!$H$17,'Invoerblad heterogene watergang'!$K$17,"")))))))))</f>
        <v>100 - Riet</v>
      </c>
      <c r="D454" s="23">
        <f t="shared" si="7"/>
        <v>100</v>
      </c>
      <c r="E454" s="23">
        <f>'Invoerblad heterogene watergang'!$F$9</f>
        <v>1.5</v>
      </c>
      <c r="F454" s="23">
        <f>'Invoerblad heterogene watergang'!$E$9</f>
        <v>1.2</v>
      </c>
      <c r="G454" s="23">
        <f>'Invoerblad heterogene watergang'!$B$9</f>
        <v>1.2</v>
      </c>
      <c r="H454" s="23">
        <f>'Invoerblad heterogene watergang'!$C$9</f>
        <v>1</v>
      </c>
      <c r="I454" s="23">
        <f>IF(B454="","",IF(A454&lt;='Invoerblad heterogene watergang'!$H$9,'Invoerblad heterogene watergang'!$N$9,IF(A454&lt;='Invoerblad heterogene watergang'!$H$10,'Invoerblad heterogene watergang'!$N$10,IF(A454&lt;='Invoerblad heterogene watergang'!$H$11,'Invoerblad heterogene watergang'!$N$11,IF(A454&lt;='Invoerblad heterogene watergang'!$H$12,'Invoerblad heterogene watergang'!$N$12,IF(A454&lt;='Invoerblad heterogene watergang'!$H$13,'Invoerblad heterogene watergang'!$N$13,IF(A454&lt;='Invoerblad heterogene watergang'!$H$14,'Invoerblad heterogene watergang'!$N$14,IF(A454&lt;='Invoerblad heterogene watergang'!$H$15,'Invoerblad heterogene watergang'!$N$15,IF(A454&lt;='Invoerblad heterogene watergang'!$H$16,'Invoerblad heterogene watergang'!$N$16,IF(A454&lt;='Invoerblad heterogene watergang'!$H$17,'Invoerblad heterogene watergang'!$N$17,""))))))))))</f>
        <v>0</v>
      </c>
      <c r="J454" s="23" t="str">
        <f>IF(A454&lt;='Invoerblad heterogene watergang'!$H$9,'Invoerblad heterogene watergang'!$O$9,IF(A454&lt;='Invoerblad heterogene watergang'!$H$10,'Invoerblad heterogene watergang'!$O$10,IF(A454&lt;='Invoerblad heterogene watergang'!$H$11,'Invoerblad heterogene watergang'!$O$11,IF(A454&lt;='Invoerblad heterogene watergang'!$H$12,'Invoerblad heterogene watergang'!$O$12,IF(A454&lt;='Invoerblad heterogene watergang'!$H$13,'Invoerblad heterogene watergang'!$O$13,IF(A454&lt;='Invoerblad heterogene watergang'!$H$14,'Invoerblad heterogene watergang'!$O$14,IF(A454&lt;='Invoerblad heterogene watergang'!$H$15,'Invoerblad heterogene watergang'!$O$15,IF(A454&lt;='Invoerblad heterogene watergang'!$H$16,'Invoerblad heterogene watergang'!$O$16,IF(A454&lt;='Invoerblad heterogene watergang'!$H$17,'Invoerblad heterogene watergang'!$O$17,"")))))))))</f>
        <v>Nee</v>
      </c>
      <c r="K454" s="23">
        <f>(IF(A454&lt;='Invoerblad heterogene watergang'!$H$9,'Invoerblad heterogene watergang'!$L$9,IF(A454&lt;='Invoerblad heterogene watergang'!$H$10,'Invoerblad heterogene watergang'!$L$10,IF(A454&lt;='Invoerblad heterogene watergang'!$H$11,'Invoerblad heterogene watergang'!$L$11,IF(A454&lt;='Invoerblad heterogene watergang'!$H$12,'Invoerblad heterogene watergang'!$L$12,IF(A454&lt;='Invoerblad heterogene watergang'!$H$13,'Invoerblad heterogene watergang'!$L$13,IF(A454&lt;='Invoerblad heterogene watergang'!$H$14,'Invoerblad heterogene watergang'!$L$14,IF(A454&lt;='Invoerblad heterogene watergang'!$H$15,'Invoerblad heterogene watergang'!$L$15,IF(A454&lt;='Invoerblad heterogene watergang'!$H$16,'Invoerblad heterogene watergang'!$L$16,IF(A454&lt;='Invoerblad heterogene watergang'!$H$17,'Invoerblad heterogene watergang'!$L$17,""))))))))))</f>
        <v>50</v>
      </c>
      <c r="L454" s="23" t="str">
        <f>(IF(A454&lt;='Invoerblad heterogene watergang'!$H$9,'Invoerblad heterogene watergang'!$M$9,IF(A454&lt;='Invoerblad heterogene watergang'!$H$10,'Invoerblad heterogene watergang'!$M$10,IF(A454&lt;='Invoerblad heterogene watergang'!$H$11,'Invoerblad heterogene watergang'!$M$11,IF(A454&lt;='Invoerblad heterogene watergang'!$H$12,'Invoerblad heterogene watergang'!$M$12,IF(A454&lt;='Invoerblad heterogene watergang'!$H$13,'Invoerblad heterogene watergang'!$M$13,IF(A454&lt;='Invoerblad heterogene watergang'!$H$14,'Invoerblad heterogene watergang'!$M$14,IF(A454&lt;='Invoerblad heterogene watergang'!$H$15,'Invoerblad heterogene watergang'!$M$15,IF(A454&lt;='Invoerblad heterogene watergang'!$H$16,'Invoerblad heterogene watergang'!$M$16,IF(A454&lt;='Invoerblad heterogene watergang'!$H$17,'Invoerblad heterogene watergang'!$M$17,""))))))))))</f>
        <v>Begroeiing volgt bodemverloop</v>
      </c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67"/>
      <c r="AD454" s="23"/>
      <c r="AE454" s="23"/>
    </row>
    <row r="455" spans="1:31" s="103" customFormat="1" x14ac:dyDescent="0.35">
      <c r="A455" s="24">
        <f>IF(A454="","",IF((A454+1)&gt;MAX('Invoerblad heterogene watergang'!$H$9:$H$17),"",'Uitgebreide invoer'!A454+(MAX('Invoerblad heterogene watergang'!$H$9:$H$17)/1000)))</f>
        <v>315.69999999999732</v>
      </c>
      <c r="B455" s="23">
        <f>IF(A455&lt;='Invoerblad heterogene watergang'!$H$9,'Invoerblad heterogene watergang'!$J$9,IF(A455&lt;='Invoerblad heterogene watergang'!$H$10,'Invoerblad heterogene watergang'!$J$10,IF(A455&lt;='Invoerblad heterogene watergang'!$H$11,'Invoerblad heterogene watergang'!$J$11,IF(A455&lt;='Invoerblad heterogene watergang'!$H$12,'Invoerblad heterogene watergang'!$J$12,IF(A455&lt;='Invoerblad heterogene watergang'!$H$13,'Invoerblad heterogene watergang'!$J$13,IF(A455&lt;='Invoerblad heterogene watergang'!$H$14,'Invoerblad heterogene watergang'!$J$14,IF(A455&lt;='Invoerblad heterogene watergang'!$H$15,'Invoerblad heterogene watergang'!$J$15,IF(A455&lt;='Invoerblad heterogene watergang'!$H$16,'Invoerblad heterogene watergang'!$J$16,IF(A455&lt;='Invoerblad heterogene watergang'!$H$17,'Invoerblad heterogene watergang'!$J$17,"")))))))))</f>
        <v>0.2</v>
      </c>
      <c r="C455" s="23" t="str">
        <f>IF(A455&lt;='Invoerblad heterogene watergang'!$H$9,'Invoerblad heterogene watergang'!$K$9,IF(A455&lt;='Invoerblad heterogene watergang'!$H$10,'Invoerblad heterogene watergang'!$K$10,IF(A455&lt;='Invoerblad heterogene watergang'!$H$11,'Invoerblad heterogene watergang'!$K$11,IF(A455&lt;='Invoerblad heterogene watergang'!$H$12,'Invoerblad heterogene watergang'!$K$12,IF(A455&lt;='Invoerblad heterogene watergang'!$H$13,'Invoerblad heterogene watergang'!$K$13,IF(A455&lt;='Invoerblad heterogene watergang'!$H$14,'Invoerblad heterogene watergang'!$K$14,IF(A455&lt;='Invoerblad heterogene watergang'!$H$15,'Invoerblad heterogene watergang'!$K$15,IF(A455&lt;='Invoerblad heterogene watergang'!$H$16,'Invoerblad heterogene watergang'!$K$16,IF(A455&lt;='Invoerblad heterogene watergang'!$H$17,'Invoerblad heterogene watergang'!$K$17,"")))))))))</f>
        <v>100 - Riet</v>
      </c>
      <c r="D455" s="23">
        <f t="shared" si="7"/>
        <v>100</v>
      </c>
      <c r="E455" s="23">
        <f>'Invoerblad heterogene watergang'!$F$9</f>
        <v>1.5</v>
      </c>
      <c r="F455" s="23">
        <f>'Invoerblad heterogene watergang'!$E$9</f>
        <v>1.2</v>
      </c>
      <c r="G455" s="23">
        <f>'Invoerblad heterogene watergang'!$B$9</f>
        <v>1.2</v>
      </c>
      <c r="H455" s="23">
        <f>'Invoerblad heterogene watergang'!$C$9</f>
        <v>1</v>
      </c>
      <c r="I455" s="23">
        <f>IF(B455="","",IF(A455&lt;='Invoerblad heterogene watergang'!$H$9,'Invoerblad heterogene watergang'!$N$9,IF(A455&lt;='Invoerblad heterogene watergang'!$H$10,'Invoerblad heterogene watergang'!$N$10,IF(A455&lt;='Invoerblad heterogene watergang'!$H$11,'Invoerblad heterogene watergang'!$N$11,IF(A455&lt;='Invoerblad heterogene watergang'!$H$12,'Invoerblad heterogene watergang'!$N$12,IF(A455&lt;='Invoerblad heterogene watergang'!$H$13,'Invoerblad heterogene watergang'!$N$13,IF(A455&lt;='Invoerblad heterogene watergang'!$H$14,'Invoerblad heterogene watergang'!$N$14,IF(A455&lt;='Invoerblad heterogene watergang'!$H$15,'Invoerblad heterogene watergang'!$N$15,IF(A455&lt;='Invoerblad heterogene watergang'!$H$16,'Invoerblad heterogene watergang'!$N$16,IF(A455&lt;='Invoerblad heterogene watergang'!$H$17,'Invoerblad heterogene watergang'!$N$17,""))))))))))</f>
        <v>0</v>
      </c>
      <c r="J455" s="23" t="str">
        <f>IF(A455&lt;='Invoerblad heterogene watergang'!$H$9,'Invoerblad heterogene watergang'!$O$9,IF(A455&lt;='Invoerblad heterogene watergang'!$H$10,'Invoerblad heterogene watergang'!$O$10,IF(A455&lt;='Invoerblad heterogene watergang'!$H$11,'Invoerblad heterogene watergang'!$O$11,IF(A455&lt;='Invoerblad heterogene watergang'!$H$12,'Invoerblad heterogene watergang'!$O$12,IF(A455&lt;='Invoerblad heterogene watergang'!$H$13,'Invoerblad heterogene watergang'!$O$13,IF(A455&lt;='Invoerblad heterogene watergang'!$H$14,'Invoerblad heterogene watergang'!$O$14,IF(A455&lt;='Invoerblad heterogene watergang'!$H$15,'Invoerblad heterogene watergang'!$O$15,IF(A455&lt;='Invoerblad heterogene watergang'!$H$16,'Invoerblad heterogene watergang'!$O$16,IF(A455&lt;='Invoerblad heterogene watergang'!$H$17,'Invoerblad heterogene watergang'!$O$17,"")))))))))</f>
        <v>Nee</v>
      </c>
      <c r="K455" s="23">
        <f>(IF(A455&lt;='Invoerblad heterogene watergang'!$H$9,'Invoerblad heterogene watergang'!$L$9,IF(A455&lt;='Invoerblad heterogene watergang'!$H$10,'Invoerblad heterogene watergang'!$L$10,IF(A455&lt;='Invoerblad heterogene watergang'!$H$11,'Invoerblad heterogene watergang'!$L$11,IF(A455&lt;='Invoerblad heterogene watergang'!$H$12,'Invoerblad heterogene watergang'!$L$12,IF(A455&lt;='Invoerblad heterogene watergang'!$H$13,'Invoerblad heterogene watergang'!$L$13,IF(A455&lt;='Invoerblad heterogene watergang'!$H$14,'Invoerblad heterogene watergang'!$L$14,IF(A455&lt;='Invoerblad heterogene watergang'!$H$15,'Invoerblad heterogene watergang'!$L$15,IF(A455&lt;='Invoerblad heterogene watergang'!$H$16,'Invoerblad heterogene watergang'!$L$16,IF(A455&lt;='Invoerblad heterogene watergang'!$H$17,'Invoerblad heterogene watergang'!$L$17,""))))))))))</f>
        <v>50</v>
      </c>
      <c r="L455" s="23" t="str">
        <f>(IF(A455&lt;='Invoerblad heterogene watergang'!$H$9,'Invoerblad heterogene watergang'!$M$9,IF(A455&lt;='Invoerblad heterogene watergang'!$H$10,'Invoerblad heterogene watergang'!$M$10,IF(A455&lt;='Invoerblad heterogene watergang'!$H$11,'Invoerblad heterogene watergang'!$M$11,IF(A455&lt;='Invoerblad heterogene watergang'!$H$12,'Invoerblad heterogene watergang'!$M$12,IF(A455&lt;='Invoerblad heterogene watergang'!$H$13,'Invoerblad heterogene watergang'!$M$13,IF(A455&lt;='Invoerblad heterogene watergang'!$H$14,'Invoerblad heterogene watergang'!$M$14,IF(A455&lt;='Invoerblad heterogene watergang'!$H$15,'Invoerblad heterogene watergang'!$M$15,IF(A455&lt;='Invoerblad heterogene watergang'!$H$16,'Invoerblad heterogene watergang'!$M$16,IF(A455&lt;='Invoerblad heterogene watergang'!$H$17,'Invoerblad heterogene watergang'!$M$17,""))))))))))</f>
        <v>Begroeiing volgt bodemverloop</v>
      </c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67"/>
      <c r="AD455" s="23"/>
      <c r="AE455" s="23"/>
    </row>
    <row r="456" spans="1:31" s="103" customFormat="1" x14ac:dyDescent="0.35">
      <c r="A456" s="24">
        <f>IF(A455="","",IF((A455+1)&gt;MAX('Invoerblad heterogene watergang'!$H$9:$H$17),"",'Uitgebreide invoer'!A455+(MAX('Invoerblad heterogene watergang'!$H$9:$H$17)/1000)))</f>
        <v>316.39999999999731</v>
      </c>
      <c r="B456" s="23">
        <f>IF(A456&lt;='Invoerblad heterogene watergang'!$H$9,'Invoerblad heterogene watergang'!$J$9,IF(A456&lt;='Invoerblad heterogene watergang'!$H$10,'Invoerblad heterogene watergang'!$J$10,IF(A456&lt;='Invoerblad heterogene watergang'!$H$11,'Invoerblad heterogene watergang'!$J$11,IF(A456&lt;='Invoerblad heterogene watergang'!$H$12,'Invoerblad heterogene watergang'!$J$12,IF(A456&lt;='Invoerblad heterogene watergang'!$H$13,'Invoerblad heterogene watergang'!$J$13,IF(A456&lt;='Invoerblad heterogene watergang'!$H$14,'Invoerblad heterogene watergang'!$J$14,IF(A456&lt;='Invoerblad heterogene watergang'!$H$15,'Invoerblad heterogene watergang'!$J$15,IF(A456&lt;='Invoerblad heterogene watergang'!$H$16,'Invoerblad heterogene watergang'!$J$16,IF(A456&lt;='Invoerblad heterogene watergang'!$H$17,'Invoerblad heterogene watergang'!$J$17,"")))))))))</f>
        <v>0.2</v>
      </c>
      <c r="C456" s="23" t="str">
        <f>IF(A456&lt;='Invoerblad heterogene watergang'!$H$9,'Invoerblad heterogene watergang'!$K$9,IF(A456&lt;='Invoerblad heterogene watergang'!$H$10,'Invoerblad heterogene watergang'!$K$10,IF(A456&lt;='Invoerblad heterogene watergang'!$H$11,'Invoerblad heterogene watergang'!$K$11,IF(A456&lt;='Invoerblad heterogene watergang'!$H$12,'Invoerblad heterogene watergang'!$K$12,IF(A456&lt;='Invoerblad heterogene watergang'!$H$13,'Invoerblad heterogene watergang'!$K$13,IF(A456&lt;='Invoerblad heterogene watergang'!$H$14,'Invoerblad heterogene watergang'!$K$14,IF(A456&lt;='Invoerblad heterogene watergang'!$H$15,'Invoerblad heterogene watergang'!$K$15,IF(A456&lt;='Invoerblad heterogene watergang'!$H$16,'Invoerblad heterogene watergang'!$K$16,IF(A456&lt;='Invoerblad heterogene watergang'!$H$17,'Invoerblad heterogene watergang'!$K$17,"")))))))))</f>
        <v>100 - Riet</v>
      </c>
      <c r="D456" s="23">
        <f t="shared" si="7"/>
        <v>100</v>
      </c>
      <c r="E456" s="23">
        <f>'Invoerblad heterogene watergang'!$F$9</f>
        <v>1.5</v>
      </c>
      <c r="F456" s="23">
        <f>'Invoerblad heterogene watergang'!$E$9</f>
        <v>1.2</v>
      </c>
      <c r="G456" s="23">
        <f>'Invoerblad heterogene watergang'!$B$9</f>
        <v>1.2</v>
      </c>
      <c r="H456" s="23">
        <f>'Invoerblad heterogene watergang'!$C$9</f>
        <v>1</v>
      </c>
      <c r="I456" s="23">
        <f>IF(B456="","",IF(A456&lt;='Invoerblad heterogene watergang'!$H$9,'Invoerblad heterogene watergang'!$N$9,IF(A456&lt;='Invoerblad heterogene watergang'!$H$10,'Invoerblad heterogene watergang'!$N$10,IF(A456&lt;='Invoerblad heterogene watergang'!$H$11,'Invoerblad heterogene watergang'!$N$11,IF(A456&lt;='Invoerblad heterogene watergang'!$H$12,'Invoerblad heterogene watergang'!$N$12,IF(A456&lt;='Invoerblad heterogene watergang'!$H$13,'Invoerblad heterogene watergang'!$N$13,IF(A456&lt;='Invoerblad heterogene watergang'!$H$14,'Invoerblad heterogene watergang'!$N$14,IF(A456&lt;='Invoerblad heterogene watergang'!$H$15,'Invoerblad heterogene watergang'!$N$15,IF(A456&lt;='Invoerblad heterogene watergang'!$H$16,'Invoerblad heterogene watergang'!$N$16,IF(A456&lt;='Invoerblad heterogene watergang'!$H$17,'Invoerblad heterogene watergang'!$N$17,""))))))))))</f>
        <v>0</v>
      </c>
      <c r="J456" s="23" t="str">
        <f>IF(A456&lt;='Invoerblad heterogene watergang'!$H$9,'Invoerblad heterogene watergang'!$O$9,IF(A456&lt;='Invoerblad heterogene watergang'!$H$10,'Invoerblad heterogene watergang'!$O$10,IF(A456&lt;='Invoerblad heterogene watergang'!$H$11,'Invoerblad heterogene watergang'!$O$11,IF(A456&lt;='Invoerblad heterogene watergang'!$H$12,'Invoerblad heterogene watergang'!$O$12,IF(A456&lt;='Invoerblad heterogene watergang'!$H$13,'Invoerblad heterogene watergang'!$O$13,IF(A456&lt;='Invoerblad heterogene watergang'!$H$14,'Invoerblad heterogene watergang'!$O$14,IF(A456&lt;='Invoerblad heterogene watergang'!$H$15,'Invoerblad heterogene watergang'!$O$15,IF(A456&lt;='Invoerblad heterogene watergang'!$H$16,'Invoerblad heterogene watergang'!$O$16,IF(A456&lt;='Invoerblad heterogene watergang'!$H$17,'Invoerblad heterogene watergang'!$O$17,"")))))))))</f>
        <v>Nee</v>
      </c>
      <c r="K456" s="23">
        <f>(IF(A456&lt;='Invoerblad heterogene watergang'!$H$9,'Invoerblad heterogene watergang'!$L$9,IF(A456&lt;='Invoerblad heterogene watergang'!$H$10,'Invoerblad heterogene watergang'!$L$10,IF(A456&lt;='Invoerblad heterogene watergang'!$H$11,'Invoerblad heterogene watergang'!$L$11,IF(A456&lt;='Invoerblad heterogene watergang'!$H$12,'Invoerblad heterogene watergang'!$L$12,IF(A456&lt;='Invoerblad heterogene watergang'!$H$13,'Invoerblad heterogene watergang'!$L$13,IF(A456&lt;='Invoerblad heterogene watergang'!$H$14,'Invoerblad heterogene watergang'!$L$14,IF(A456&lt;='Invoerblad heterogene watergang'!$H$15,'Invoerblad heterogene watergang'!$L$15,IF(A456&lt;='Invoerblad heterogene watergang'!$H$16,'Invoerblad heterogene watergang'!$L$16,IF(A456&lt;='Invoerblad heterogene watergang'!$H$17,'Invoerblad heterogene watergang'!$L$17,""))))))))))</f>
        <v>50</v>
      </c>
      <c r="L456" s="23" t="str">
        <f>(IF(A456&lt;='Invoerblad heterogene watergang'!$H$9,'Invoerblad heterogene watergang'!$M$9,IF(A456&lt;='Invoerblad heterogene watergang'!$H$10,'Invoerblad heterogene watergang'!$M$10,IF(A456&lt;='Invoerblad heterogene watergang'!$H$11,'Invoerblad heterogene watergang'!$M$11,IF(A456&lt;='Invoerblad heterogene watergang'!$H$12,'Invoerblad heterogene watergang'!$M$12,IF(A456&lt;='Invoerblad heterogene watergang'!$H$13,'Invoerblad heterogene watergang'!$M$13,IF(A456&lt;='Invoerblad heterogene watergang'!$H$14,'Invoerblad heterogene watergang'!$M$14,IF(A456&lt;='Invoerblad heterogene watergang'!$H$15,'Invoerblad heterogene watergang'!$M$15,IF(A456&lt;='Invoerblad heterogene watergang'!$H$16,'Invoerblad heterogene watergang'!$M$16,IF(A456&lt;='Invoerblad heterogene watergang'!$H$17,'Invoerblad heterogene watergang'!$M$17,""))))))))))</f>
        <v>Begroeiing volgt bodemverloop</v>
      </c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67"/>
      <c r="AD456" s="23"/>
      <c r="AE456" s="23"/>
    </row>
    <row r="457" spans="1:31" s="103" customFormat="1" x14ac:dyDescent="0.35">
      <c r="A457" s="24">
        <f>IF(A456="","",IF((A456+1)&gt;MAX('Invoerblad heterogene watergang'!$H$9:$H$17),"",'Uitgebreide invoer'!A456+(MAX('Invoerblad heterogene watergang'!$H$9:$H$17)/1000)))</f>
        <v>317.09999999999729</v>
      </c>
      <c r="B457" s="23">
        <f>IF(A457&lt;='Invoerblad heterogene watergang'!$H$9,'Invoerblad heterogene watergang'!$J$9,IF(A457&lt;='Invoerblad heterogene watergang'!$H$10,'Invoerblad heterogene watergang'!$J$10,IF(A457&lt;='Invoerblad heterogene watergang'!$H$11,'Invoerblad heterogene watergang'!$J$11,IF(A457&lt;='Invoerblad heterogene watergang'!$H$12,'Invoerblad heterogene watergang'!$J$12,IF(A457&lt;='Invoerblad heterogene watergang'!$H$13,'Invoerblad heterogene watergang'!$J$13,IF(A457&lt;='Invoerblad heterogene watergang'!$H$14,'Invoerblad heterogene watergang'!$J$14,IF(A457&lt;='Invoerblad heterogene watergang'!$H$15,'Invoerblad heterogene watergang'!$J$15,IF(A457&lt;='Invoerblad heterogene watergang'!$H$16,'Invoerblad heterogene watergang'!$J$16,IF(A457&lt;='Invoerblad heterogene watergang'!$H$17,'Invoerblad heterogene watergang'!$J$17,"")))))))))</f>
        <v>0.2</v>
      </c>
      <c r="C457" s="23" t="str">
        <f>IF(A457&lt;='Invoerblad heterogene watergang'!$H$9,'Invoerblad heterogene watergang'!$K$9,IF(A457&lt;='Invoerblad heterogene watergang'!$H$10,'Invoerblad heterogene watergang'!$K$10,IF(A457&lt;='Invoerblad heterogene watergang'!$H$11,'Invoerblad heterogene watergang'!$K$11,IF(A457&lt;='Invoerblad heterogene watergang'!$H$12,'Invoerblad heterogene watergang'!$K$12,IF(A457&lt;='Invoerblad heterogene watergang'!$H$13,'Invoerblad heterogene watergang'!$K$13,IF(A457&lt;='Invoerblad heterogene watergang'!$H$14,'Invoerblad heterogene watergang'!$K$14,IF(A457&lt;='Invoerblad heterogene watergang'!$H$15,'Invoerblad heterogene watergang'!$K$15,IF(A457&lt;='Invoerblad heterogene watergang'!$H$16,'Invoerblad heterogene watergang'!$K$16,IF(A457&lt;='Invoerblad heterogene watergang'!$H$17,'Invoerblad heterogene watergang'!$K$17,"")))))))))</f>
        <v>100 - Riet</v>
      </c>
      <c r="D457" s="23">
        <f t="shared" si="7"/>
        <v>100</v>
      </c>
      <c r="E457" s="23">
        <f>'Invoerblad heterogene watergang'!$F$9</f>
        <v>1.5</v>
      </c>
      <c r="F457" s="23">
        <f>'Invoerblad heterogene watergang'!$E$9</f>
        <v>1.2</v>
      </c>
      <c r="G457" s="23">
        <f>'Invoerblad heterogene watergang'!$B$9</f>
        <v>1.2</v>
      </c>
      <c r="H457" s="23">
        <f>'Invoerblad heterogene watergang'!$C$9</f>
        <v>1</v>
      </c>
      <c r="I457" s="23">
        <f>IF(B457="","",IF(A457&lt;='Invoerblad heterogene watergang'!$H$9,'Invoerblad heterogene watergang'!$N$9,IF(A457&lt;='Invoerblad heterogene watergang'!$H$10,'Invoerblad heterogene watergang'!$N$10,IF(A457&lt;='Invoerblad heterogene watergang'!$H$11,'Invoerblad heterogene watergang'!$N$11,IF(A457&lt;='Invoerblad heterogene watergang'!$H$12,'Invoerblad heterogene watergang'!$N$12,IF(A457&lt;='Invoerblad heterogene watergang'!$H$13,'Invoerblad heterogene watergang'!$N$13,IF(A457&lt;='Invoerblad heterogene watergang'!$H$14,'Invoerblad heterogene watergang'!$N$14,IF(A457&lt;='Invoerblad heterogene watergang'!$H$15,'Invoerblad heterogene watergang'!$N$15,IF(A457&lt;='Invoerblad heterogene watergang'!$H$16,'Invoerblad heterogene watergang'!$N$16,IF(A457&lt;='Invoerblad heterogene watergang'!$H$17,'Invoerblad heterogene watergang'!$N$17,""))))))))))</f>
        <v>0</v>
      </c>
      <c r="J457" s="23" t="str">
        <f>IF(A457&lt;='Invoerblad heterogene watergang'!$H$9,'Invoerblad heterogene watergang'!$O$9,IF(A457&lt;='Invoerblad heterogene watergang'!$H$10,'Invoerblad heterogene watergang'!$O$10,IF(A457&lt;='Invoerblad heterogene watergang'!$H$11,'Invoerblad heterogene watergang'!$O$11,IF(A457&lt;='Invoerblad heterogene watergang'!$H$12,'Invoerblad heterogene watergang'!$O$12,IF(A457&lt;='Invoerblad heterogene watergang'!$H$13,'Invoerblad heterogene watergang'!$O$13,IF(A457&lt;='Invoerblad heterogene watergang'!$H$14,'Invoerblad heterogene watergang'!$O$14,IF(A457&lt;='Invoerblad heterogene watergang'!$H$15,'Invoerblad heterogene watergang'!$O$15,IF(A457&lt;='Invoerblad heterogene watergang'!$H$16,'Invoerblad heterogene watergang'!$O$16,IF(A457&lt;='Invoerblad heterogene watergang'!$H$17,'Invoerblad heterogene watergang'!$O$17,"")))))))))</f>
        <v>Nee</v>
      </c>
      <c r="K457" s="23">
        <f>(IF(A457&lt;='Invoerblad heterogene watergang'!$H$9,'Invoerblad heterogene watergang'!$L$9,IF(A457&lt;='Invoerblad heterogene watergang'!$H$10,'Invoerblad heterogene watergang'!$L$10,IF(A457&lt;='Invoerblad heterogene watergang'!$H$11,'Invoerblad heterogene watergang'!$L$11,IF(A457&lt;='Invoerblad heterogene watergang'!$H$12,'Invoerblad heterogene watergang'!$L$12,IF(A457&lt;='Invoerblad heterogene watergang'!$H$13,'Invoerblad heterogene watergang'!$L$13,IF(A457&lt;='Invoerblad heterogene watergang'!$H$14,'Invoerblad heterogene watergang'!$L$14,IF(A457&lt;='Invoerblad heterogene watergang'!$H$15,'Invoerblad heterogene watergang'!$L$15,IF(A457&lt;='Invoerblad heterogene watergang'!$H$16,'Invoerblad heterogene watergang'!$L$16,IF(A457&lt;='Invoerblad heterogene watergang'!$H$17,'Invoerblad heterogene watergang'!$L$17,""))))))))))</f>
        <v>50</v>
      </c>
      <c r="L457" s="23" t="str">
        <f>(IF(A457&lt;='Invoerblad heterogene watergang'!$H$9,'Invoerblad heterogene watergang'!$M$9,IF(A457&lt;='Invoerblad heterogene watergang'!$H$10,'Invoerblad heterogene watergang'!$M$10,IF(A457&lt;='Invoerblad heterogene watergang'!$H$11,'Invoerblad heterogene watergang'!$M$11,IF(A457&lt;='Invoerblad heterogene watergang'!$H$12,'Invoerblad heterogene watergang'!$M$12,IF(A457&lt;='Invoerblad heterogene watergang'!$H$13,'Invoerblad heterogene watergang'!$M$13,IF(A457&lt;='Invoerblad heterogene watergang'!$H$14,'Invoerblad heterogene watergang'!$M$14,IF(A457&lt;='Invoerblad heterogene watergang'!$H$15,'Invoerblad heterogene watergang'!$M$15,IF(A457&lt;='Invoerblad heterogene watergang'!$H$16,'Invoerblad heterogene watergang'!$M$16,IF(A457&lt;='Invoerblad heterogene watergang'!$H$17,'Invoerblad heterogene watergang'!$M$17,""))))))))))</f>
        <v>Begroeiing volgt bodemverloop</v>
      </c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67"/>
      <c r="AD457" s="23"/>
      <c r="AE457" s="23"/>
    </row>
    <row r="458" spans="1:31" s="103" customFormat="1" x14ac:dyDescent="0.35">
      <c r="A458" s="24">
        <f>IF(A457="","",IF((A457+1)&gt;MAX('Invoerblad heterogene watergang'!$H$9:$H$17),"",'Uitgebreide invoer'!A457+(MAX('Invoerblad heterogene watergang'!$H$9:$H$17)/1000)))</f>
        <v>317.79999999999728</v>
      </c>
      <c r="B458" s="23">
        <f>IF(A458&lt;='Invoerblad heterogene watergang'!$H$9,'Invoerblad heterogene watergang'!$J$9,IF(A458&lt;='Invoerblad heterogene watergang'!$H$10,'Invoerblad heterogene watergang'!$J$10,IF(A458&lt;='Invoerblad heterogene watergang'!$H$11,'Invoerblad heterogene watergang'!$J$11,IF(A458&lt;='Invoerblad heterogene watergang'!$H$12,'Invoerblad heterogene watergang'!$J$12,IF(A458&lt;='Invoerblad heterogene watergang'!$H$13,'Invoerblad heterogene watergang'!$J$13,IF(A458&lt;='Invoerblad heterogene watergang'!$H$14,'Invoerblad heterogene watergang'!$J$14,IF(A458&lt;='Invoerblad heterogene watergang'!$H$15,'Invoerblad heterogene watergang'!$J$15,IF(A458&lt;='Invoerblad heterogene watergang'!$H$16,'Invoerblad heterogene watergang'!$J$16,IF(A458&lt;='Invoerblad heterogene watergang'!$H$17,'Invoerblad heterogene watergang'!$J$17,"")))))))))</f>
        <v>0.2</v>
      </c>
      <c r="C458" s="23" t="str">
        <f>IF(A458&lt;='Invoerblad heterogene watergang'!$H$9,'Invoerblad heterogene watergang'!$K$9,IF(A458&lt;='Invoerblad heterogene watergang'!$H$10,'Invoerblad heterogene watergang'!$K$10,IF(A458&lt;='Invoerblad heterogene watergang'!$H$11,'Invoerblad heterogene watergang'!$K$11,IF(A458&lt;='Invoerblad heterogene watergang'!$H$12,'Invoerblad heterogene watergang'!$K$12,IF(A458&lt;='Invoerblad heterogene watergang'!$H$13,'Invoerblad heterogene watergang'!$K$13,IF(A458&lt;='Invoerblad heterogene watergang'!$H$14,'Invoerblad heterogene watergang'!$K$14,IF(A458&lt;='Invoerblad heterogene watergang'!$H$15,'Invoerblad heterogene watergang'!$K$15,IF(A458&lt;='Invoerblad heterogene watergang'!$H$16,'Invoerblad heterogene watergang'!$K$16,IF(A458&lt;='Invoerblad heterogene watergang'!$H$17,'Invoerblad heterogene watergang'!$K$17,"")))))))))</f>
        <v>100 - Riet</v>
      </c>
      <c r="D458" s="23">
        <f t="shared" si="7"/>
        <v>100</v>
      </c>
      <c r="E458" s="23">
        <f>'Invoerblad heterogene watergang'!$F$9</f>
        <v>1.5</v>
      </c>
      <c r="F458" s="23">
        <f>'Invoerblad heterogene watergang'!$E$9</f>
        <v>1.2</v>
      </c>
      <c r="G458" s="23">
        <f>'Invoerblad heterogene watergang'!$B$9</f>
        <v>1.2</v>
      </c>
      <c r="H458" s="23">
        <f>'Invoerblad heterogene watergang'!$C$9</f>
        <v>1</v>
      </c>
      <c r="I458" s="23">
        <f>IF(B458="","",IF(A458&lt;='Invoerblad heterogene watergang'!$H$9,'Invoerblad heterogene watergang'!$N$9,IF(A458&lt;='Invoerblad heterogene watergang'!$H$10,'Invoerblad heterogene watergang'!$N$10,IF(A458&lt;='Invoerblad heterogene watergang'!$H$11,'Invoerblad heterogene watergang'!$N$11,IF(A458&lt;='Invoerblad heterogene watergang'!$H$12,'Invoerblad heterogene watergang'!$N$12,IF(A458&lt;='Invoerblad heterogene watergang'!$H$13,'Invoerblad heterogene watergang'!$N$13,IF(A458&lt;='Invoerblad heterogene watergang'!$H$14,'Invoerblad heterogene watergang'!$N$14,IF(A458&lt;='Invoerblad heterogene watergang'!$H$15,'Invoerblad heterogene watergang'!$N$15,IF(A458&lt;='Invoerblad heterogene watergang'!$H$16,'Invoerblad heterogene watergang'!$N$16,IF(A458&lt;='Invoerblad heterogene watergang'!$H$17,'Invoerblad heterogene watergang'!$N$17,""))))))))))</f>
        <v>0</v>
      </c>
      <c r="J458" s="23" t="str">
        <f>IF(A458&lt;='Invoerblad heterogene watergang'!$H$9,'Invoerblad heterogene watergang'!$O$9,IF(A458&lt;='Invoerblad heterogene watergang'!$H$10,'Invoerblad heterogene watergang'!$O$10,IF(A458&lt;='Invoerblad heterogene watergang'!$H$11,'Invoerblad heterogene watergang'!$O$11,IF(A458&lt;='Invoerblad heterogene watergang'!$H$12,'Invoerblad heterogene watergang'!$O$12,IF(A458&lt;='Invoerblad heterogene watergang'!$H$13,'Invoerblad heterogene watergang'!$O$13,IF(A458&lt;='Invoerblad heterogene watergang'!$H$14,'Invoerblad heterogene watergang'!$O$14,IF(A458&lt;='Invoerblad heterogene watergang'!$H$15,'Invoerblad heterogene watergang'!$O$15,IF(A458&lt;='Invoerblad heterogene watergang'!$H$16,'Invoerblad heterogene watergang'!$O$16,IF(A458&lt;='Invoerblad heterogene watergang'!$H$17,'Invoerblad heterogene watergang'!$O$17,"")))))))))</f>
        <v>Nee</v>
      </c>
      <c r="K458" s="23">
        <f>(IF(A458&lt;='Invoerblad heterogene watergang'!$H$9,'Invoerblad heterogene watergang'!$L$9,IF(A458&lt;='Invoerblad heterogene watergang'!$H$10,'Invoerblad heterogene watergang'!$L$10,IF(A458&lt;='Invoerblad heterogene watergang'!$H$11,'Invoerblad heterogene watergang'!$L$11,IF(A458&lt;='Invoerblad heterogene watergang'!$H$12,'Invoerblad heterogene watergang'!$L$12,IF(A458&lt;='Invoerblad heterogene watergang'!$H$13,'Invoerblad heterogene watergang'!$L$13,IF(A458&lt;='Invoerblad heterogene watergang'!$H$14,'Invoerblad heterogene watergang'!$L$14,IF(A458&lt;='Invoerblad heterogene watergang'!$H$15,'Invoerblad heterogene watergang'!$L$15,IF(A458&lt;='Invoerblad heterogene watergang'!$H$16,'Invoerblad heterogene watergang'!$L$16,IF(A458&lt;='Invoerblad heterogene watergang'!$H$17,'Invoerblad heterogene watergang'!$L$17,""))))))))))</f>
        <v>50</v>
      </c>
      <c r="L458" s="23" t="str">
        <f>(IF(A458&lt;='Invoerblad heterogene watergang'!$H$9,'Invoerblad heterogene watergang'!$M$9,IF(A458&lt;='Invoerblad heterogene watergang'!$H$10,'Invoerblad heterogene watergang'!$M$10,IF(A458&lt;='Invoerblad heterogene watergang'!$H$11,'Invoerblad heterogene watergang'!$M$11,IF(A458&lt;='Invoerblad heterogene watergang'!$H$12,'Invoerblad heterogene watergang'!$M$12,IF(A458&lt;='Invoerblad heterogene watergang'!$H$13,'Invoerblad heterogene watergang'!$M$13,IF(A458&lt;='Invoerblad heterogene watergang'!$H$14,'Invoerblad heterogene watergang'!$M$14,IF(A458&lt;='Invoerblad heterogene watergang'!$H$15,'Invoerblad heterogene watergang'!$M$15,IF(A458&lt;='Invoerblad heterogene watergang'!$H$16,'Invoerblad heterogene watergang'!$M$16,IF(A458&lt;='Invoerblad heterogene watergang'!$H$17,'Invoerblad heterogene watergang'!$M$17,""))))))))))</f>
        <v>Begroeiing volgt bodemverloop</v>
      </c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67"/>
      <c r="AD458" s="23"/>
      <c r="AE458" s="23"/>
    </row>
    <row r="459" spans="1:31" s="103" customFormat="1" x14ac:dyDescent="0.35">
      <c r="A459" s="24">
        <f>IF(A458="","",IF((A458+1)&gt;MAX('Invoerblad heterogene watergang'!$H$9:$H$17),"",'Uitgebreide invoer'!A458+(MAX('Invoerblad heterogene watergang'!$H$9:$H$17)/1000)))</f>
        <v>318.49999999999727</v>
      </c>
      <c r="B459" s="23">
        <f>IF(A459&lt;='Invoerblad heterogene watergang'!$H$9,'Invoerblad heterogene watergang'!$J$9,IF(A459&lt;='Invoerblad heterogene watergang'!$H$10,'Invoerblad heterogene watergang'!$J$10,IF(A459&lt;='Invoerblad heterogene watergang'!$H$11,'Invoerblad heterogene watergang'!$J$11,IF(A459&lt;='Invoerblad heterogene watergang'!$H$12,'Invoerblad heterogene watergang'!$J$12,IF(A459&lt;='Invoerblad heterogene watergang'!$H$13,'Invoerblad heterogene watergang'!$J$13,IF(A459&lt;='Invoerblad heterogene watergang'!$H$14,'Invoerblad heterogene watergang'!$J$14,IF(A459&lt;='Invoerblad heterogene watergang'!$H$15,'Invoerblad heterogene watergang'!$J$15,IF(A459&lt;='Invoerblad heterogene watergang'!$H$16,'Invoerblad heterogene watergang'!$J$16,IF(A459&lt;='Invoerblad heterogene watergang'!$H$17,'Invoerblad heterogene watergang'!$J$17,"")))))))))</f>
        <v>0.2</v>
      </c>
      <c r="C459" s="23" t="str">
        <f>IF(A459&lt;='Invoerblad heterogene watergang'!$H$9,'Invoerblad heterogene watergang'!$K$9,IF(A459&lt;='Invoerblad heterogene watergang'!$H$10,'Invoerblad heterogene watergang'!$K$10,IF(A459&lt;='Invoerblad heterogene watergang'!$H$11,'Invoerblad heterogene watergang'!$K$11,IF(A459&lt;='Invoerblad heterogene watergang'!$H$12,'Invoerblad heterogene watergang'!$K$12,IF(A459&lt;='Invoerblad heterogene watergang'!$H$13,'Invoerblad heterogene watergang'!$K$13,IF(A459&lt;='Invoerblad heterogene watergang'!$H$14,'Invoerblad heterogene watergang'!$K$14,IF(A459&lt;='Invoerblad heterogene watergang'!$H$15,'Invoerblad heterogene watergang'!$K$15,IF(A459&lt;='Invoerblad heterogene watergang'!$H$16,'Invoerblad heterogene watergang'!$K$16,IF(A459&lt;='Invoerblad heterogene watergang'!$H$17,'Invoerblad heterogene watergang'!$K$17,"")))))))))</f>
        <v>100 - Riet</v>
      </c>
      <c r="D459" s="23">
        <f t="shared" si="7"/>
        <v>100</v>
      </c>
      <c r="E459" s="23">
        <f>'Invoerblad heterogene watergang'!$F$9</f>
        <v>1.5</v>
      </c>
      <c r="F459" s="23">
        <f>'Invoerblad heterogene watergang'!$E$9</f>
        <v>1.2</v>
      </c>
      <c r="G459" s="23">
        <f>'Invoerblad heterogene watergang'!$B$9</f>
        <v>1.2</v>
      </c>
      <c r="H459" s="23">
        <f>'Invoerblad heterogene watergang'!$C$9</f>
        <v>1</v>
      </c>
      <c r="I459" s="23">
        <f>IF(B459="","",IF(A459&lt;='Invoerblad heterogene watergang'!$H$9,'Invoerblad heterogene watergang'!$N$9,IF(A459&lt;='Invoerblad heterogene watergang'!$H$10,'Invoerblad heterogene watergang'!$N$10,IF(A459&lt;='Invoerblad heterogene watergang'!$H$11,'Invoerblad heterogene watergang'!$N$11,IF(A459&lt;='Invoerblad heterogene watergang'!$H$12,'Invoerblad heterogene watergang'!$N$12,IF(A459&lt;='Invoerblad heterogene watergang'!$H$13,'Invoerblad heterogene watergang'!$N$13,IF(A459&lt;='Invoerblad heterogene watergang'!$H$14,'Invoerblad heterogene watergang'!$N$14,IF(A459&lt;='Invoerblad heterogene watergang'!$H$15,'Invoerblad heterogene watergang'!$N$15,IF(A459&lt;='Invoerblad heterogene watergang'!$H$16,'Invoerblad heterogene watergang'!$N$16,IF(A459&lt;='Invoerblad heterogene watergang'!$H$17,'Invoerblad heterogene watergang'!$N$17,""))))))))))</f>
        <v>0</v>
      </c>
      <c r="J459" s="23" t="str">
        <f>IF(A459&lt;='Invoerblad heterogene watergang'!$H$9,'Invoerblad heterogene watergang'!$O$9,IF(A459&lt;='Invoerblad heterogene watergang'!$H$10,'Invoerblad heterogene watergang'!$O$10,IF(A459&lt;='Invoerblad heterogene watergang'!$H$11,'Invoerblad heterogene watergang'!$O$11,IF(A459&lt;='Invoerblad heterogene watergang'!$H$12,'Invoerblad heterogene watergang'!$O$12,IF(A459&lt;='Invoerblad heterogene watergang'!$H$13,'Invoerblad heterogene watergang'!$O$13,IF(A459&lt;='Invoerblad heterogene watergang'!$H$14,'Invoerblad heterogene watergang'!$O$14,IF(A459&lt;='Invoerblad heterogene watergang'!$H$15,'Invoerblad heterogene watergang'!$O$15,IF(A459&lt;='Invoerblad heterogene watergang'!$H$16,'Invoerblad heterogene watergang'!$O$16,IF(A459&lt;='Invoerblad heterogene watergang'!$H$17,'Invoerblad heterogene watergang'!$O$17,"")))))))))</f>
        <v>Nee</v>
      </c>
      <c r="K459" s="23">
        <f>(IF(A459&lt;='Invoerblad heterogene watergang'!$H$9,'Invoerblad heterogene watergang'!$L$9,IF(A459&lt;='Invoerblad heterogene watergang'!$H$10,'Invoerblad heterogene watergang'!$L$10,IF(A459&lt;='Invoerblad heterogene watergang'!$H$11,'Invoerblad heterogene watergang'!$L$11,IF(A459&lt;='Invoerblad heterogene watergang'!$H$12,'Invoerblad heterogene watergang'!$L$12,IF(A459&lt;='Invoerblad heterogene watergang'!$H$13,'Invoerblad heterogene watergang'!$L$13,IF(A459&lt;='Invoerblad heterogene watergang'!$H$14,'Invoerblad heterogene watergang'!$L$14,IF(A459&lt;='Invoerblad heterogene watergang'!$H$15,'Invoerblad heterogene watergang'!$L$15,IF(A459&lt;='Invoerblad heterogene watergang'!$H$16,'Invoerblad heterogene watergang'!$L$16,IF(A459&lt;='Invoerblad heterogene watergang'!$H$17,'Invoerblad heterogene watergang'!$L$17,""))))))))))</f>
        <v>50</v>
      </c>
      <c r="L459" s="23" t="str">
        <f>(IF(A459&lt;='Invoerblad heterogene watergang'!$H$9,'Invoerblad heterogene watergang'!$M$9,IF(A459&lt;='Invoerblad heterogene watergang'!$H$10,'Invoerblad heterogene watergang'!$M$10,IF(A459&lt;='Invoerblad heterogene watergang'!$H$11,'Invoerblad heterogene watergang'!$M$11,IF(A459&lt;='Invoerblad heterogene watergang'!$H$12,'Invoerblad heterogene watergang'!$M$12,IF(A459&lt;='Invoerblad heterogene watergang'!$H$13,'Invoerblad heterogene watergang'!$M$13,IF(A459&lt;='Invoerblad heterogene watergang'!$H$14,'Invoerblad heterogene watergang'!$M$14,IF(A459&lt;='Invoerblad heterogene watergang'!$H$15,'Invoerblad heterogene watergang'!$M$15,IF(A459&lt;='Invoerblad heterogene watergang'!$H$16,'Invoerblad heterogene watergang'!$M$16,IF(A459&lt;='Invoerblad heterogene watergang'!$H$17,'Invoerblad heterogene watergang'!$M$17,""))))))))))</f>
        <v>Begroeiing volgt bodemverloop</v>
      </c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67"/>
      <c r="AD459" s="23"/>
      <c r="AE459" s="23"/>
    </row>
    <row r="460" spans="1:31" s="103" customFormat="1" x14ac:dyDescent="0.35">
      <c r="A460" s="24">
        <f>IF(A459="","",IF((A459+1)&gt;MAX('Invoerblad heterogene watergang'!$H$9:$H$17),"",'Uitgebreide invoer'!A459+(MAX('Invoerblad heterogene watergang'!$H$9:$H$17)/1000)))</f>
        <v>319.19999999999726</v>
      </c>
      <c r="B460" s="23">
        <f>IF(A460&lt;='Invoerblad heterogene watergang'!$H$9,'Invoerblad heterogene watergang'!$J$9,IF(A460&lt;='Invoerblad heterogene watergang'!$H$10,'Invoerblad heterogene watergang'!$J$10,IF(A460&lt;='Invoerblad heterogene watergang'!$H$11,'Invoerblad heterogene watergang'!$J$11,IF(A460&lt;='Invoerblad heterogene watergang'!$H$12,'Invoerblad heterogene watergang'!$J$12,IF(A460&lt;='Invoerblad heterogene watergang'!$H$13,'Invoerblad heterogene watergang'!$J$13,IF(A460&lt;='Invoerblad heterogene watergang'!$H$14,'Invoerblad heterogene watergang'!$J$14,IF(A460&lt;='Invoerblad heterogene watergang'!$H$15,'Invoerblad heterogene watergang'!$J$15,IF(A460&lt;='Invoerblad heterogene watergang'!$H$16,'Invoerblad heterogene watergang'!$J$16,IF(A460&lt;='Invoerblad heterogene watergang'!$H$17,'Invoerblad heterogene watergang'!$J$17,"")))))))))</f>
        <v>0.2</v>
      </c>
      <c r="C460" s="23" t="str">
        <f>IF(A460&lt;='Invoerblad heterogene watergang'!$H$9,'Invoerblad heterogene watergang'!$K$9,IF(A460&lt;='Invoerblad heterogene watergang'!$H$10,'Invoerblad heterogene watergang'!$K$10,IF(A460&lt;='Invoerblad heterogene watergang'!$H$11,'Invoerblad heterogene watergang'!$K$11,IF(A460&lt;='Invoerblad heterogene watergang'!$H$12,'Invoerblad heterogene watergang'!$K$12,IF(A460&lt;='Invoerblad heterogene watergang'!$H$13,'Invoerblad heterogene watergang'!$K$13,IF(A460&lt;='Invoerblad heterogene watergang'!$H$14,'Invoerblad heterogene watergang'!$K$14,IF(A460&lt;='Invoerblad heterogene watergang'!$H$15,'Invoerblad heterogene watergang'!$K$15,IF(A460&lt;='Invoerblad heterogene watergang'!$H$16,'Invoerblad heterogene watergang'!$K$16,IF(A460&lt;='Invoerblad heterogene watergang'!$H$17,'Invoerblad heterogene watergang'!$K$17,"")))))))))</f>
        <v>100 - Riet</v>
      </c>
      <c r="D460" s="23">
        <f t="shared" si="7"/>
        <v>100</v>
      </c>
      <c r="E460" s="23">
        <f>'Invoerblad heterogene watergang'!$F$9</f>
        <v>1.5</v>
      </c>
      <c r="F460" s="23">
        <f>'Invoerblad heterogene watergang'!$E$9</f>
        <v>1.2</v>
      </c>
      <c r="G460" s="23">
        <f>'Invoerblad heterogene watergang'!$B$9</f>
        <v>1.2</v>
      </c>
      <c r="H460" s="23">
        <f>'Invoerblad heterogene watergang'!$C$9</f>
        <v>1</v>
      </c>
      <c r="I460" s="23">
        <f>IF(B460="","",IF(A460&lt;='Invoerblad heterogene watergang'!$H$9,'Invoerblad heterogene watergang'!$N$9,IF(A460&lt;='Invoerblad heterogene watergang'!$H$10,'Invoerblad heterogene watergang'!$N$10,IF(A460&lt;='Invoerblad heterogene watergang'!$H$11,'Invoerblad heterogene watergang'!$N$11,IF(A460&lt;='Invoerblad heterogene watergang'!$H$12,'Invoerblad heterogene watergang'!$N$12,IF(A460&lt;='Invoerblad heterogene watergang'!$H$13,'Invoerblad heterogene watergang'!$N$13,IF(A460&lt;='Invoerblad heterogene watergang'!$H$14,'Invoerblad heterogene watergang'!$N$14,IF(A460&lt;='Invoerblad heterogene watergang'!$H$15,'Invoerblad heterogene watergang'!$N$15,IF(A460&lt;='Invoerblad heterogene watergang'!$H$16,'Invoerblad heterogene watergang'!$N$16,IF(A460&lt;='Invoerblad heterogene watergang'!$H$17,'Invoerblad heterogene watergang'!$N$17,""))))))))))</f>
        <v>0</v>
      </c>
      <c r="J460" s="23" t="str">
        <f>IF(A460&lt;='Invoerblad heterogene watergang'!$H$9,'Invoerblad heterogene watergang'!$O$9,IF(A460&lt;='Invoerblad heterogene watergang'!$H$10,'Invoerblad heterogene watergang'!$O$10,IF(A460&lt;='Invoerblad heterogene watergang'!$H$11,'Invoerblad heterogene watergang'!$O$11,IF(A460&lt;='Invoerblad heterogene watergang'!$H$12,'Invoerblad heterogene watergang'!$O$12,IF(A460&lt;='Invoerblad heterogene watergang'!$H$13,'Invoerblad heterogene watergang'!$O$13,IF(A460&lt;='Invoerblad heterogene watergang'!$H$14,'Invoerblad heterogene watergang'!$O$14,IF(A460&lt;='Invoerblad heterogene watergang'!$H$15,'Invoerblad heterogene watergang'!$O$15,IF(A460&lt;='Invoerblad heterogene watergang'!$H$16,'Invoerblad heterogene watergang'!$O$16,IF(A460&lt;='Invoerblad heterogene watergang'!$H$17,'Invoerblad heterogene watergang'!$O$17,"")))))))))</f>
        <v>Nee</v>
      </c>
      <c r="K460" s="23">
        <f>(IF(A460&lt;='Invoerblad heterogene watergang'!$H$9,'Invoerblad heterogene watergang'!$L$9,IF(A460&lt;='Invoerblad heterogene watergang'!$H$10,'Invoerblad heterogene watergang'!$L$10,IF(A460&lt;='Invoerblad heterogene watergang'!$H$11,'Invoerblad heterogene watergang'!$L$11,IF(A460&lt;='Invoerblad heterogene watergang'!$H$12,'Invoerblad heterogene watergang'!$L$12,IF(A460&lt;='Invoerblad heterogene watergang'!$H$13,'Invoerblad heterogene watergang'!$L$13,IF(A460&lt;='Invoerblad heterogene watergang'!$H$14,'Invoerblad heterogene watergang'!$L$14,IF(A460&lt;='Invoerblad heterogene watergang'!$H$15,'Invoerblad heterogene watergang'!$L$15,IF(A460&lt;='Invoerblad heterogene watergang'!$H$16,'Invoerblad heterogene watergang'!$L$16,IF(A460&lt;='Invoerblad heterogene watergang'!$H$17,'Invoerblad heterogene watergang'!$L$17,""))))))))))</f>
        <v>50</v>
      </c>
      <c r="L460" s="23" t="str">
        <f>(IF(A460&lt;='Invoerblad heterogene watergang'!$H$9,'Invoerblad heterogene watergang'!$M$9,IF(A460&lt;='Invoerblad heterogene watergang'!$H$10,'Invoerblad heterogene watergang'!$M$10,IF(A460&lt;='Invoerblad heterogene watergang'!$H$11,'Invoerblad heterogene watergang'!$M$11,IF(A460&lt;='Invoerblad heterogene watergang'!$H$12,'Invoerblad heterogene watergang'!$M$12,IF(A460&lt;='Invoerblad heterogene watergang'!$H$13,'Invoerblad heterogene watergang'!$M$13,IF(A460&lt;='Invoerblad heterogene watergang'!$H$14,'Invoerblad heterogene watergang'!$M$14,IF(A460&lt;='Invoerblad heterogene watergang'!$H$15,'Invoerblad heterogene watergang'!$M$15,IF(A460&lt;='Invoerblad heterogene watergang'!$H$16,'Invoerblad heterogene watergang'!$M$16,IF(A460&lt;='Invoerblad heterogene watergang'!$H$17,'Invoerblad heterogene watergang'!$M$17,""))))))))))</f>
        <v>Begroeiing volgt bodemverloop</v>
      </c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67"/>
      <c r="AD460" s="23"/>
      <c r="AE460" s="23"/>
    </row>
    <row r="461" spans="1:31" s="103" customFormat="1" x14ac:dyDescent="0.35">
      <c r="A461" s="24">
        <f>IF(A460="","",IF((A460+1)&gt;MAX('Invoerblad heterogene watergang'!$H$9:$H$17),"",'Uitgebreide invoer'!A460+(MAX('Invoerblad heterogene watergang'!$H$9:$H$17)/1000)))</f>
        <v>319.89999999999725</v>
      </c>
      <c r="B461" s="23">
        <f>IF(A461&lt;='Invoerblad heterogene watergang'!$H$9,'Invoerblad heterogene watergang'!$J$9,IF(A461&lt;='Invoerblad heterogene watergang'!$H$10,'Invoerblad heterogene watergang'!$J$10,IF(A461&lt;='Invoerblad heterogene watergang'!$H$11,'Invoerblad heterogene watergang'!$J$11,IF(A461&lt;='Invoerblad heterogene watergang'!$H$12,'Invoerblad heterogene watergang'!$J$12,IF(A461&lt;='Invoerblad heterogene watergang'!$H$13,'Invoerblad heterogene watergang'!$J$13,IF(A461&lt;='Invoerblad heterogene watergang'!$H$14,'Invoerblad heterogene watergang'!$J$14,IF(A461&lt;='Invoerblad heterogene watergang'!$H$15,'Invoerblad heterogene watergang'!$J$15,IF(A461&lt;='Invoerblad heterogene watergang'!$H$16,'Invoerblad heterogene watergang'!$J$16,IF(A461&lt;='Invoerblad heterogene watergang'!$H$17,'Invoerblad heterogene watergang'!$J$17,"")))))))))</f>
        <v>0.2</v>
      </c>
      <c r="C461" s="23" t="str">
        <f>IF(A461&lt;='Invoerblad heterogene watergang'!$H$9,'Invoerblad heterogene watergang'!$K$9,IF(A461&lt;='Invoerblad heterogene watergang'!$H$10,'Invoerblad heterogene watergang'!$K$10,IF(A461&lt;='Invoerblad heterogene watergang'!$H$11,'Invoerblad heterogene watergang'!$K$11,IF(A461&lt;='Invoerblad heterogene watergang'!$H$12,'Invoerblad heterogene watergang'!$K$12,IF(A461&lt;='Invoerblad heterogene watergang'!$H$13,'Invoerblad heterogene watergang'!$K$13,IF(A461&lt;='Invoerblad heterogene watergang'!$H$14,'Invoerblad heterogene watergang'!$K$14,IF(A461&lt;='Invoerblad heterogene watergang'!$H$15,'Invoerblad heterogene watergang'!$K$15,IF(A461&lt;='Invoerblad heterogene watergang'!$H$16,'Invoerblad heterogene watergang'!$K$16,IF(A461&lt;='Invoerblad heterogene watergang'!$H$17,'Invoerblad heterogene watergang'!$K$17,"")))))))))</f>
        <v>100 - Riet</v>
      </c>
      <c r="D461" s="23">
        <f t="shared" si="7"/>
        <v>100</v>
      </c>
      <c r="E461" s="23">
        <f>'Invoerblad heterogene watergang'!$F$9</f>
        <v>1.5</v>
      </c>
      <c r="F461" s="23">
        <f>'Invoerblad heterogene watergang'!$E$9</f>
        <v>1.2</v>
      </c>
      <c r="G461" s="23">
        <f>'Invoerblad heterogene watergang'!$B$9</f>
        <v>1.2</v>
      </c>
      <c r="H461" s="23">
        <f>'Invoerblad heterogene watergang'!$C$9</f>
        <v>1</v>
      </c>
      <c r="I461" s="23">
        <f>IF(B461="","",IF(A461&lt;='Invoerblad heterogene watergang'!$H$9,'Invoerblad heterogene watergang'!$N$9,IF(A461&lt;='Invoerblad heterogene watergang'!$H$10,'Invoerblad heterogene watergang'!$N$10,IF(A461&lt;='Invoerblad heterogene watergang'!$H$11,'Invoerblad heterogene watergang'!$N$11,IF(A461&lt;='Invoerblad heterogene watergang'!$H$12,'Invoerblad heterogene watergang'!$N$12,IF(A461&lt;='Invoerblad heterogene watergang'!$H$13,'Invoerblad heterogene watergang'!$N$13,IF(A461&lt;='Invoerblad heterogene watergang'!$H$14,'Invoerblad heterogene watergang'!$N$14,IF(A461&lt;='Invoerblad heterogene watergang'!$H$15,'Invoerblad heterogene watergang'!$N$15,IF(A461&lt;='Invoerblad heterogene watergang'!$H$16,'Invoerblad heterogene watergang'!$N$16,IF(A461&lt;='Invoerblad heterogene watergang'!$H$17,'Invoerblad heterogene watergang'!$N$17,""))))))))))</f>
        <v>0</v>
      </c>
      <c r="J461" s="23" t="str">
        <f>IF(A461&lt;='Invoerblad heterogene watergang'!$H$9,'Invoerblad heterogene watergang'!$O$9,IF(A461&lt;='Invoerblad heterogene watergang'!$H$10,'Invoerblad heterogene watergang'!$O$10,IF(A461&lt;='Invoerblad heterogene watergang'!$H$11,'Invoerblad heterogene watergang'!$O$11,IF(A461&lt;='Invoerblad heterogene watergang'!$H$12,'Invoerblad heterogene watergang'!$O$12,IF(A461&lt;='Invoerblad heterogene watergang'!$H$13,'Invoerblad heterogene watergang'!$O$13,IF(A461&lt;='Invoerblad heterogene watergang'!$H$14,'Invoerblad heterogene watergang'!$O$14,IF(A461&lt;='Invoerblad heterogene watergang'!$H$15,'Invoerblad heterogene watergang'!$O$15,IF(A461&lt;='Invoerblad heterogene watergang'!$H$16,'Invoerblad heterogene watergang'!$O$16,IF(A461&lt;='Invoerblad heterogene watergang'!$H$17,'Invoerblad heterogene watergang'!$O$17,"")))))))))</f>
        <v>Nee</v>
      </c>
      <c r="K461" s="23">
        <f>(IF(A461&lt;='Invoerblad heterogene watergang'!$H$9,'Invoerblad heterogene watergang'!$L$9,IF(A461&lt;='Invoerblad heterogene watergang'!$H$10,'Invoerblad heterogene watergang'!$L$10,IF(A461&lt;='Invoerblad heterogene watergang'!$H$11,'Invoerblad heterogene watergang'!$L$11,IF(A461&lt;='Invoerblad heterogene watergang'!$H$12,'Invoerblad heterogene watergang'!$L$12,IF(A461&lt;='Invoerblad heterogene watergang'!$H$13,'Invoerblad heterogene watergang'!$L$13,IF(A461&lt;='Invoerblad heterogene watergang'!$H$14,'Invoerblad heterogene watergang'!$L$14,IF(A461&lt;='Invoerblad heterogene watergang'!$H$15,'Invoerblad heterogene watergang'!$L$15,IF(A461&lt;='Invoerblad heterogene watergang'!$H$16,'Invoerblad heterogene watergang'!$L$16,IF(A461&lt;='Invoerblad heterogene watergang'!$H$17,'Invoerblad heterogene watergang'!$L$17,""))))))))))</f>
        <v>50</v>
      </c>
      <c r="L461" s="23" t="str">
        <f>(IF(A461&lt;='Invoerblad heterogene watergang'!$H$9,'Invoerblad heterogene watergang'!$M$9,IF(A461&lt;='Invoerblad heterogene watergang'!$H$10,'Invoerblad heterogene watergang'!$M$10,IF(A461&lt;='Invoerblad heterogene watergang'!$H$11,'Invoerblad heterogene watergang'!$M$11,IF(A461&lt;='Invoerblad heterogene watergang'!$H$12,'Invoerblad heterogene watergang'!$M$12,IF(A461&lt;='Invoerblad heterogene watergang'!$H$13,'Invoerblad heterogene watergang'!$M$13,IF(A461&lt;='Invoerblad heterogene watergang'!$H$14,'Invoerblad heterogene watergang'!$M$14,IF(A461&lt;='Invoerblad heterogene watergang'!$H$15,'Invoerblad heterogene watergang'!$M$15,IF(A461&lt;='Invoerblad heterogene watergang'!$H$16,'Invoerblad heterogene watergang'!$M$16,IF(A461&lt;='Invoerblad heterogene watergang'!$H$17,'Invoerblad heterogene watergang'!$M$17,""))))))))))</f>
        <v>Begroeiing volgt bodemverloop</v>
      </c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67"/>
      <c r="AD461" s="23"/>
      <c r="AE461" s="23"/>
    </row>
    <row r="462" spans="1:31" s="103" customFormat="1" x14ac:dyDescent="0.35">
      <c r="A462" s="24">
        <f>IF(A461="","",IF((A461+1)&gt;MAX('Invoerblad heterogene watergang'!$H$9:$H$17),"",'Uitgebreide invoer'!A461+(MAX('Invoerblad heterogene watergang'!$H$9:$H$17)/1000)))</f>
        <v>320.59999999999724</v>
      </c>
      <c r="B462" s="23">
        <f>IF(A462&lt;='Invoerblad heterogene watergang'!$H$9,'Invoerblad heterogene watergang'!$J$9,IF(A462&lt;='Invoerblad heterogene watergang'!$H$10,'Invoerblad heterogene watergang'!$J$10,IF(A462&lt;='Invoerblad heterogene watergang'!$H$11,'Invoerblad heterogene watergang'!$J$11,IF(A462&lt;='Invoerblad heterogene watergang'!$H$12,'Invoerblad heterogene watergang'!$J$12,IF(A462&lt;='Invoerblad heterogene watergang'!$H$13,'Invoerblad heterogene watergang'!$J$13,IF(A462&lt;='Invoerblad heterogene watergang'!$H$14,'Invoerblad heterogene watergang'!$J$14,IF(A462&lt;='Invoerblad heterogene watergang'!$H$15,'Invoerblad heterogene watergang'!$J$15,IF(A462&lt;='Invoerblad heterogene watergang'!$H$16,'Invoerblad heterogene watergang'!$J$16,IF(A462&lt;='Invoerblad heterogene watergang'!$H$17,'Invoerblad heterogene watergang'!$J$17,"")))))))))</f>
        <v>0.2</v>
      </c>
      <c r="C462" s="23" t="str">
        <f>IF(A462&lt;='Invoerblad heterogene watergang'!$H$9,'Invoerblad heterogene watergang'!$K$9,IF(A462&lt;='Invoerblad heterogene watergang'!$H$10,'Invoerblad heterogene watergang'!$K$10,IF(A462&lt;='Invoerblad heterogene watergang'!$H$11,'Invoerblad heterogene watergang'!$K$11,IF(A462&lt;='Invoerblad heterogene watergang'!$H$12,'Invoerblad heterogene watergang'!$K$12,IF(A462&lt;='Invoerblad heterogene watergang'!$H$13,'Invoerblad heterogene watergang'!$K$13,IF(A462&lt;='Invoerblad heterogene watergang'!$H$14,'Invoerblad heterogene watergang'!$K$14,IF(A462&lt;='Invoerblad heterogene watergang'!$H$15,'Invoerblad heterogene watergang'!$K$15,IF(A462&lt;='Invoerblad heterogene watergang'!$H$16,'Invoerblad heterogene watergang'!$K$16,IF(A462&lt;='Invoerblad heterogene watergang'!$H$17,'Invoerblad heterogene watergang'!$K$17,"")))))))))</f>
        <v>100 - Riet</v>
      </c>
      <c r="D462" s="23">
        <f t="shared" si="7"/>
        <v>100</v>
      </c>
      <c r="E462" s="23">
        <f>'Invoerblad heterogene watergang'!$F$9</f>
        <v>1.5</v>
      </c>
      <c r="F462" s="23">
        <f>'Invoerblad heterogene watergang'!$E$9</f>
        <v>1.2</v>
      </c>
      <c r="G462" s="23">
        <f>'Invoerblad heterogene watergang'!$B$9</f>
        <v>1.2</v>
      </c>
      <c r="H462" s="23">
        <f>'Invoerblad heterogene watergang'!$C$9</f>
        <v>1</v>
      </c>
      <c r="I462" s="23">
        <f>IF(B462="","",IF(A462&lt;='Invoerblad heterogene watergang'!$H$9,'Invoerblad heterogene watergang'!$N$9,IF(A462&lt;='Invoerblad heterogene watergang'!$H$10,'Invoerblad heterogene watergang'!$N$10,IF(A462&lt;='Invoerblad heterogene watergang'!$H$11,'Invoerblad heterogene watergang'!$N$11,IF(A462&lt;='Invoerblad heterogene watergang'!$H$12,'Invoerblad heterogene watergang'!$N$12,IF(A462&lt;='Invoerblad heterogene watergang'!$H$13,'Invoerblad heterogene watergang'!$N$13,IF(A462&lt;='Invoerblad heterogene watergang'!$H$14,'Invoerblad heterogene watergang'!$N$14,IF(A462&lt;='Invoerblad heterogene watergang'!$H$15,'Invoerblad heterogene watergang'!$N$15,IF(A462&lt;='Invoerblad heterogene watergang'!$H$16,'Invoerblad heterogene watergang'!$N$16,IF(A462&lt;='Invoerblad heterogene watergang'!$H$17,'Invoerblad heterogene watergang'!$N$17,""))))))))))</f>
        <v>0</v>
      </c>
      <c r="J462" s="23" t="str">
        <f>IF(A462&lt;='Invoerblad heterogene watergang'!$H$9,'Invoerblad heterogene watergang'!$O$9,IF(A462&lt;='Invoerblad heterogene watergang'!$H$10,'Invoerblad heterogene watergang'!$O$10,IF(A462&lt;='Invoerblad heterogene watergang'!$H$11,'Invoerblad heterogene watergang'!$O$11,IF(A462&lt;='Invoerblad heterogene watergang'!$H$12,'Invoerblad heterogene watergang'!$O$12,IF(A462&lt;='Invoerblad heterogene watergang'!$H$13,'Invoerblad heterogene watergang'!$O$13,IF(A462&lt;='Invoerblad heterogene watergang'!$H$14,'Invoerblad heterogene watergang'!$O$14,IF(A462&lt;='Invoerblad heterogene watergang'!$H$15,'Invoerblad heterogene watergang'!$O$15,IF(A462&lt;='Invoerblad heterogene watergang'!$H$16,'Invoerblad heterogene watergang'!$O$16,IF(A462&lt;='Invoerblad heterogene watergang'!$H$17,'Invoerblad heterogene watergang'!$O$17,"")))))))))</f>
        <v>Nee</v>
      </c>
      <c r="K462" s="23">
        <f>(IF(A462&lt;='Invoerblad heterogene watergang'!$H$9,'Invoerblad heterogene watergang'!$L$9,IF(A462&lt;='Invoerblad heterogene watergang'!$H$10,'Invoerblad heterogene watergang'!$L$10,IF(A462&lt;='Invoerblad heterogene watergang'!$H$11,'Invoerblad heterogene watergang'!$L$11,IF(A462&lt;='Invoerblad heterogene watergang'!$H$12,'Invoerblad heterogene watergang'!$L$12,IF(A462&lt;='Invoerblad heterogene watergang'!$H$13,'Invoerblad heterogene watergang'!$L$13,IF(A462&lt;='Invoerblad heterogene watergang'!$H$14,'Invoerblad heterogene watergang'!$L$14,IF(A462&lt;='Invoerblad heterogene watergang'!$H$15,'Invoerblad heterogene watergang'!$L$15,IF(A462&lt;='Invoerblad heterogene watergang'!$H$16,'Invoerblad heterogene watergang'!$L$16,IF(A462&lt;='Invoerblad heterogene watergang'!$H$17,'Invoerblad heterogene watergang'!$L$17,""))))))))))</f>
        <v>50</v>
      </c>
      <c r="L462" s="23" t="str">
        <f>(IF(A462&lt;='Invoerblad heterogene watergang'!$H$9,'Invoerblad heterogene watergang'!$M$9,IF(A462&lt;='Invoerblad heterogene watergang'!$H$10,'Invoerblad heterogene watergang'!$M$10,IF(A462&lt;='Invoerblad heterogene watergang'!$H$11,'Invoerblad heterogene watergang'!$M$11,IF(A462&lt;='Invoerblad heterogene watergang'!$H$12,'Invoerblad heterogene watergang'!$M$12,IF(A462&lt;='Invoerblad heterogene watergang'!$H$13,'Invoerblad heterogene watergang'!$M$13,IF(A462&lt;='Invoerblad heterogene watergang'!$H$14,'Invoerblad heterogene watergang'!$M$14,IF(A462&lt;='Invoerblad heterogene watergang'!$H$15,'Invoerblad heterogene watergang'!$M$15,IF(A462&lt;='Invoerblad heterogene watergang'!$H$16,'Invoerblad heterogene watergang'!$M$16,IF(A462&lt;='Invoerblad heterogene watergang'!$H$17,'Invoerblad heterogene watergang'!$M$17,""))))))))))</f>
        <v>Begroeiing volgt bodemverloop</v>
      </c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67"/>
      <c r="AD462" s="23"/>
      <c r="AE462" s="23"/>
    </row>
    <row r="463" spans="1:31" s="103" customFormat="1" x14ac:dyDescent="0.35">
      <c r="A463" s="24">
        <f>IF(A462="","",IF((A462+1)&gt;MAX('Invoerblad heterogene watergang'!$H$9:$H$17),"",'Uitgebreide invoer'!A462+(MAX('Invoerblad heterogene watergang'!$H$9:$H$17)/1000)))</f>
        <v>321.29999999999723</v>
      </c>
      <c r="B463" s="23">
        <f>IF(A463&lt;='Invoerblad heterogene watergang'!$H$9,'Invoerblad heterogene watergang'!$J$9,IF(A463&lt;='Invoerblad heterogene watergang'!$H$10,'Invoerblad heterogene watergang'!$J$10,IF(A463&lt;='Invoerblad heterogene watergang'!$H$11,'Invoerblad heterogene watergang'!$J$11,IF(A463&lt;='Invoerblad heterogene watergang'!$H$12,'Invoerblad heterogene watergang'!$J$12,IF(A463&lt;='Invoerblad heterogene watergang'!$H$13,'Invoerblad heterogene watergang'!$J$13,IF(A463&lt;='Invoerblad heterogene watergang'!$H$14,'Invoerblad heterogene watergang'!$J$14,IF(A463&lt;='Invoerblad heterogene watergang'!$H$15,'Invoerblad heterogene watergang'!$J$15,IF(A463&lt;='Invoerblad heterogene watergang'!$H$16,'Invoerblad heterogene watergang'!$J$16,IF(A463&lt;='Invoerblad heterogene watergang'!$H$17,'Invoerblad heterogene watergang'!$J$17,"")))))))))</f>
        <v>0.2</v>
      </c>
      <c r="C463" s="23" t="str">
        <f>IF(A463&lt;='Invoerblad heterogene watergang'!$H$9,'Invoerblad heterogene watergang'!$K$9,IF(A463&lt;='Invoerblad heterogene watergang'!$H$10,'Invoerblad heterogene watergang'!$K$10,IF(A463&lt;='Invoerblad heterogene watergang'!$H$11,'Invoerblad heterogene watergang'!$K$11,IF(A463&lt;='Invoerblad heterogene watergang'!$H$12,'Invoerblad heterogene watergang'!$K$12,IF(A463&lt;='Invoerblad heterogene watergang'!$H$13,'Invoerblad heterogene watergang'!$K$13,IF(A463&lt;='Invoerblad heterogene watergang'!$H$14,'Invoerblad heterogene watergang'!$K$14,IF(A463&lt;='Invoerblad heterogene watergang'!$H$15,'Invoerblad heterogene watergang'!$K$15,IF(A463&lt;='Invoerblad heterogene watergang'!$H$16,'Invoerblad heterogene watergang'!$K$16,IF(A463&lt;='Invoerblad heterogene watergang'!$H$17,'Invoerblad heterogene watergang'!$K$17,"")))))))))</f>
        <v>100 - Riet</v>
      </c>
      <c r="D463" s="23">
        <f t="shared" si="7"/>
        <v>100</v>
      </c>
      <c r="E463" s="23">
        <f>'Invoerblad heterogene watergang'!$F$9</f>
        <v>1.5</v>
      </c>
      <c r="F463" s="23">
        <f>'Invoerblad heterogene watergang'!$E$9</f>
        <v>1.2</v>
      </c>
      <c r="G463" s="23">
        <f>'Invoerblad heterogene watergang'!$B$9</f>
        <v>1.2</v>
      </c>
      <c r="H463" s="23">
        <f>'Invoerblad heterogene watergang'!$C$9</f>
        <v>1</v>
      </c>
      <c r="I463" s="23">
        <f>IF(B463="","",IF(A463&lt;='Invoerblad heterogene watergang'!$H$9,'Invoerblad heterogene watergang'!$N$9,IF(A463&lt;='Invoerblad heterogene watergang'!$H$10,'Invoerblad heterogene watergang'!$N$10,IF(A463&lt;='Invoerblad heterogene watergang'!$H$11,'Invoerblad heterogene watergang'!$N$11,IF(A463&lt;='Invoerblad heterogene watergang'!$H$12,'Invoerblad heterogene watergang'!$N$12,IF(A463&lt;='Invoerblad heterogene watergang'!$H$13,'Invoerblad heterogene watergang'!$N$13,IF(A463&lt;='Invoerblad heterogene watergang'!$H$14,'Invoerblad heterogene watergang'!$N$14,IF(A463&lt;='Invoerblad heterogene watergang'!$H$15,'Invoerblad heterogene watergang'!$N$15,IF(A463&lt;='Invoerblad heterogene watergang'!$H$16,'Invoerblad heterogene watergang'!$N$16,IF(A463&lt;='Invoerblad heterogene watergang'!$H$17,'Invoerblad heterogene watergang'!$N$17,""))))))))))</f>
        <v>0</v>
      </c>
      <c r="J463" s="23" t="str">
        <f>IF(A463&lt;='Invoerblad heterogene watergang'!$H$9,'Invoerblad heterogene watergang'!$O$9,IF(A463&lt;='Invoerblad heterogene watergang'!$H$10,'Invoerblad heterogene watergang'!$O$10,IF(A463&lt;='Invoerblad heterogene watergang'!$H$11,'Invoerblad heterogene watergang'!$O$11,IF(A463&lt;='Invoerblad heterogene watergang'!$H$12,'Invoerblad heterogene watergang'!$O$12,IF(A463&lt;='Invoerblad heterogene watergang'!$H$13,'Invoerblad heterogene watergang'!$O$13,IF(A463&lt;='Invoerblad heterogene watergang'!$H$14,'Invoerblad heterogene watergang'!$O$14,IF(A463&lt;='Invoerblad heterogene watergang'!$H$15,'Invoerblad heterogene watergang'!$O$15,IF(A463&lt;='Invoerblad heterogene watergang'!$H$16,'Invoerblad heterogene watergang'!$O$16,IF(A463&lt;='Invoerblad heterogene watergang'!$H$17,'Invoerblad heterogene watergang'!$O$17,"")))))))))</f>
        <v>Nee</v>
      </c>
      <c r="K463" s="23">
        <f>(IF(A463&lt;='Invoerblad heterogene watergang'!$H$9,'Invoerblad heterogene watergang'!$L$9,IF(A463&lt;='Invoerblad heterogene watergang'!$H$10,'Invoerblad heterogene watergang'!$L$10,IF(A463&lt;='Invoerblad heterogene watergang'!$H$11,'Invoerblad heterogene watergang'!$L$11,IF(A463&lt;='Invoerblad heterogene watergang'!$H$12,'Invoerblad heterogene watergang'!$L$12,IF(A463&lt;='Invoerblad heterogene watergang'!$H$13,'Invoerblad heterogene watergang'!$L$13,IF(A463&lt;='Invoerblad heterogene watergang'!$H$14,'Invoerblad heterogene watergang'!$L$14,IF(A463&lt;='Invoerblad heterogene watergang'!$H$15,'Invoerblad heterogene watergang'!$L$15,IF(A463&lt;='Invoerblad heterogene watergang'!$H$16,'Invoerblad heterogene watergang'!$L$16,IF(A463&lt;='Invoerblad heterogene watergang'!$H$17,'Invoerblad heterogene watergang'!$L$17,""))))))))))</f>
        <v>50</v>
      </c>
      <c r="L463" s="23" t="str">
        <f>(IF(A463&lt;='Invoerblad heterogene watergang'!$H$9,'Invoerblad heterogene watergang'!$M$9,IF(A463&lt;='Invoerblad heterogene watergang'!$H$10,'Invoerblad heterogene watergang'!$M$10,IF(A463&lt;='Invoerblad heterogene watergang'!$H$11,'Invoerblad heterogene watergang'!$M$11,IF(A463&lt;='Invoerblad heterogene watergang'!$H$12,'Invoerblad heterogene watergang'!$M$12,IF(A463&lt;='Invoerblad heterogene watergang'!$H$13,'Invoerblad heterogene watergang'!$M$13,IF(A463&lt;='Invoerblad heterogene watergang'!$H$14,'Invoerblad heterogene watergang'!$M$14,IF(A463&lt;='Invoerblad heterogene watergang'!$H$15,'Invoerblad heterogene watergang'!$M$15,IF(A463&lt;='Invoerblad heterogene watergang'!$H$16,'Invoerblad heterogene watergang'!$M$16,IF(A463&lt;='Invoerblad heterogene watergang'!$H$17,'Invoerblad heterogene watergang'!$M$17,""))))))))))</f>
        <v>Begroeiing volgt bodemverloop</v>
      </c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67"/>
      <c r="AD463" s="23"/>
      <c r="AE463" s="23"/>
    </row>
    <row r="464" spans="1:31" s="103" customFormat="1" x14ac:dyDescent="0.35">
      <c r="A464" s="24">
        <f>IF(A463="","",IF((A463+1)&gt;MAX('Invoerblad heterogene watergang'!$H$9:$H$17),"",'Uitgebreide invoer'!A463+(MAX('Invoerblad heterogene watergang'!$H$9:$H$17)/1000)))</f>
        <v>321.99999999999721</v>
      </c>
      <c r="B464" s="23">
        <f>IF(A464&lt;='Invoerblad heterogene watergang'!$H$9,'Invoerblad heterogene watergang'!$J$9,IF(A464&lt;='Invoerblad heterogene watergang'!$H$10,'Invoerblad heterogene watergang'!$J$10,IF(A464&lt;='Invoerblad heterogene watergang'!$H$11,'Invoerblad heterogene watergang'!$J$11,IF(A464&lt;='Invoerblad heterogene watergang'!$H$12,'Invoerblad heterogene watergang'!$J$12,IF(A464&lt;='Invoerblad heterogene watergang'!$H$13,'Invoerblad heterogene watergang'!$J$13,IF(A464&lt;='Invoerblad heterogene watergang'!$H$14,'Invoerblad heterogene watergang'!$J$14,IF(A464&lt;='Invoerblad heterogene watergang'!$H$15,'Invoerblad heterogene watergang'!$J$15,IF(A464&lt;='Invoerblad heterogene watergang'!$H$16,'Invoerblad heterogene watergang'!$J$16,IF(A464&lt;='Invoerblad heterogene watergang'!$H$17,'Invoerblad heterogene watergang'!$J$17,"")))))))))</f>
        <v>0.2</v>
      </c>
      <c r="C464" s="23" t="str">
        <f>IF(A464&lt;='Invoerblad heterogene watergang'!$H$9,'Invoerblad heterogene watergang'!$K$9,IF(A464&lt;='Invoerblad heterogene watergang'!$H$10,'Invoerblad heterogene watergang'!$K$10,IF(A464&lt;='Invoerblad heterogene watergang'!$H$11,'Invoerblad heterogene watergang'!$K$11,IF(A464&lt;='Invoerblad heterogene watergang'!$H$12,'Invoerblad heterogene watergang'!$K$12,IF(A464&lt;='Invoerblad heterogene watergang'!$H$13,'Invoerblad heterogene watergang'!$K$13,IF(A464&lt;='Invoerblad heterogene watergang'!$H$14,'Invoerblad heterogene watergang'!$K$14,IF(A464&lt;='Invoerblad heterogene watergang'!$H$15,'Invoerblad heterogene watergang'!$K$15,IF(A464&lt;='Invoerblad heterogene watergang'!$H$16,'Invoerblad heterogene watergang'!$K$16,IF(A464&lt;='Invoerblad heterogene watergang'!$H$17,'Invoerblad heterogene watergang'!$K$17,"")))))))))</f>
        <v>100 - Riet</v>
      </c>
      <c r="D464" s="23">
        <f t="shared" si="7"/>
        <v>100</v>
      </c>
      <c r="E464" s="23">
        <f>'Invoerblad heterogene watergang'!$F$9</f>
        <v>1.5</v>
      </c>
      <c r="F464" s="23">
        <f>'Invoerblad heterogene watergang'!$E$9</f>
        <v>1.2</v>
      </c>
      <c r="G464" s="23">
        <f>'Invoerblad heterogene watergang'!$B$9</f>
        <v>1.2</v>
      </c>
      <c r="H464" s="23">
        <f>'Invoerblad heterogene watergang'!$C$9</f>
        <v>1</v>
      </c>
      <c r="I464" s="23">
        <f>IF(B464="","",IF(A464&lt;='Invoerblad heterogene watergang'!$H$9,'Invoerblad heterogene watergang'!$N$9,IF(A464&lt;='Invoerblad heterogene watergang'!$H$10,'Invoerblad heterogene watergang'!$N$10,IF(A464&lt;='Invoerblad heterogene watergang'!$H$11,'Invoerblad heterogene watergang'!$N$11,IF(A464&lt;='Invoerblad heterogene watergang'!$H$12,'Invoerblad heterogene watergang'!$N$12,IF(A464&lt;='Invoerblad heterogene watergang'!$H$13,'Invoerblad heterogene watergang'!$N$13,IF(A464&lt;='Invoerblad heterogene watergang'!$H$14,'Invoerblad heterogene watergang'!$N$14,IF(A464&lt;='Invoerblad heterogene watergang'!$H$15,'Invoerblad heterogene watergang'!$N$15,IF(A464&lt;='Invoerblad heterogene watergang'!$H$16,'Invoerblad heterogene watergang'!$N$16,IF(A464&lt;='Invoerblad heterogene watergang'!$H$17,'Invoerblad heterogene watergang'!$N$17,""))))))))))</f>
        <v>0</v>
      </c>
      <c r="J464" s="23" t="str">
        <f>IF(A464&lt;='Invoerblad heterogene watergang'!$H$9,'Invoerblad heterogene watergang'!$O$9,IF(A464&lt;='Invoerblad heterogene watergang'!$H$10,'Invoerblad heterogene watergang'!$O$10,IF(A464&lt;='Invoerblad heterogene watergang'!$H$11,'Invoerblad heterogene watergang'!$O$11,IF(A464&lt;='Invoerblad heterogene watergang'!$H$12,'Invoerblad heterogene watergang'!$O$12,IF(A464&lt;='Invoerblad heterogene watergang'!$H$13,'Invoerblad heterogene watergang'!$O$13,IF(A464&lt;='Invoerblad heterogene watergang'!$H$14,'Invoerblad heterogene watergang'!$O$14,IF(A464&lt;='Invoerblad heterogene watergang'!$H$15,'Invoerblad heterogene watergang'!$O$15,IF(A464&lt;='Invoerblad heterogene watergang'!$H$16,'Invoerblad heterogene watergang'!$O$16,IF(A464&lt;='Invoerblad heterogene watergang'!$H$17,'Invoerblad heterogene watergang'!$O$17,"")))))))))</f>
        <v>Nee</v>
      </c>
      <c r="K464" s="23">
        <f>(IF(A464&lt;='Invoerblad heterogene watergang'!$H$9,'Invoerblad heterogene watergang'!$L$9,IF(A464&lt;='Invoerblad heterogene watergang'!$H$10,'Invoerblad heterogene watergang'!$L$10,IF(A464&lt;='Invoerblad heterogene watergang'!$H$11,'Invoerblad heterogene watergang'!$L$11,IF(A464&lt;='Invoerblad heterogene watergang'!$H$12,'Invoerblad heterogene watergang'!$L$12,IF(A464&lt;='Invoerblad heterogene watergang'!$H$13,'Invoerblad heterogene watergang'!$L$13,IF(A464&lt;='Invoerblad heterogene watergang'!$H$14,'Invoerblad heterogene watergang'!$L$14,IF(A464&lt;='Invoerblad heterogene watergang'!$H$15,'Invoerblad heterogene watergang'!$L$15,IF(A464&lt;='Invoerblad heterogene watergang'!$H$16,'Invoerblad heterogene watergang'!$L$16,IF(A464&lt;='Invoerblad heterogene watergang'!$H$17,'Invoerblad heterogene watergang'!$L$17,""))))))))))</f>
        <v>50</v>
      </c>
      <c r="L464" s="23" t="str">
        <f>(IF(A464&lt;='Invoerblad heterogene watergang'!$H$9,'Invoerblad heterogene watergang'!$M$9,IF(A464&lt;='Invoerblad heterogene watergang'!$H$10,'Invoerblad heterogene watergang'!$M$10,IF(A464&lt;='Invoerblad heterogene watergang'!$H$11,'Invoerblad heterogene watergang'!$M$11,IF(A464&lt;='Invoerblad heterogene watergang'!$H$12,'Invoerblad heterogene watergang'!$M$12,IF(A464&lt;='Invoerblad heterogene watergang'!$H$13,'Invoerblad heterogene watergang'!$M$13,IF(A464&lt;='Invoerblad heterogene watergang'!$H$14,'Invoerblad heterogene watergang'!$M$14,IF(A464&lt;='Invoerblad heterogene watergang'!$H$15,'Invoerblad heterogene watergang'!$M$15,IF(A464&lt;='Invoerblad heterogene watergang'!$H$16,'Invoerblad heterogene watergang'!$M$16,IF(A464&lt;='Invoerblad heterogene watergang'!$H$17,'Invoerblad heterogene watergang'!$M$17,""))))))))))</f>
        <v>Begroeiing volgt bodemverloop</v>
      </c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67"/>
      <c r="AD464" s="23"/>
      <c r="AE464" s="23"/>
    </row>
    <row r="465" spans="1:31" s="103" customFormat="1" x14ac:dyDescent="0.35">
      <c r="A465" s="24">
        <f>IF(A464="","",IF((A464+1)&gt;MAX('Invoerblad heterogene watergang'!$H$9:$H$17),"",'Uitgebreide invoer'!A464+(MAX('Invoerblad heterogene watergang'!$H$9:$H$17)/1000)))</f>
        <v>322.6999999999972</v>
      </c>
      <c r="B465" s="23">
        <f>IF(A465&lt;='Invoerblad heterogene watergang'!$H$9,'Invoerblad heterogene watergang'!$J$9,IF(A465&lt;='Invoerblad heterogene watergang'!$H$10,'Invoerblad heterogene watergang'!$J$10,IF(A465&lt;='Invoerblad heterogene watergang'!$H$11,'Invoerblad heterogene watergang'!$J$11,IF(A465&lt;='Invoerblad heterogene watergang'!$H$12,'Invoerblad heterogene watergang'!$J$12,IF(A465&lt;='Invoerblad heterogene watergang'!$H$13,'Invoerblad heterogene watergang'!$J$13,IF(A465&lt;='Invoerblad heterogene watergang'!$H$14,'Invoerblad heterogene watergang'!$J$14,IF(A465&lt;='Invoerblad heterogene watergang'!$H$15,'Invoerblad heterogene watergang'!$J$15,IF(A465&lt;='Invoerblad heterogene watergang'!$H$16,'Invoerblad heterogene watergang'!$J$16,IF(A465&lt;='Invoerblad heterogene watergang'!$H$17,'Invoerblad heterogene watergang'!$J$17,"")))))))))</f>
        <v>0.2</v>
      </c>
      <c r="C465" s="23" t="str">
        <f>IF(A465&lt;='Invoerblad heterogene watergang'!$H$9,'Invoerblad heterogene watergang'!$K$9,IF(A465&lt;='Invoerblad heterogene watergang'!$H$10,'Invoerblad heterogene watergang'!$K$10,IF(A465&lt;='Invoerblad heterogene watergang'!$H$11,'Invoerblad heterogene watergang'!$K$11,IF(A465&lt;='Invoerblad heterogene watergang'!$H$12,'Invoerblad heterogene watergang'!$K$12,IF(A465&lt;='Invoerblad heterogene watergang'!$H$13,'Invoerblad heterogene watergang'!$K$13,IF(A465&lt;='Invoerblad heterogene watergang'!$H$14,'Invoerblad heterogene watergang'!$K$14,IF(A465&lt;='Invoerblad heterogene watergang'!$H$15,'Invoerblad heterogene watergang'!$K$15,IF(A465&lt;='Invoerblad heterogene watergang'!$H$16,'Invoerblad heterogene watergang'!$K$16,IF(A465&lt;='Invoerblad heterogene watergang'!$H$17,'Invoerblad heterogene watergang'!$K$17,"")))))))))</f>
        <v>100 - Riet</v>
      </c>
      <c r="D465" s="23">
        <f t="shared" si="7"/>
        <v>100</v>
      </c>
      <c r="E465" s="23">
        <f>'Invoerblad heterogene watergang'!$F$9</f>
        <v>1.5</v>
      </c>
      <c r="F465" s="23">
        <f>'Invoerblad heterogene watergang'!$E$9</f>
        <v>1.2</v>
      </c>
      <c r="G465" s="23">
        <f>'Invoerblad heterogene watergang'!$B$9</f>
        <v>1.2</v>
      </c>
      <c r="H465" s="23">
        <f>'Invoerblad heterogene watergang'!$C$9</f>
        <v>1</v>
      </c>
      <c r="I465" s="23">
        <f>IF(B465="","",IF(A465&lt;='Invoerblad heterogene watergang'!$H$9,'Invoerblad heterogene watergang'!$N$9,IF(A465&lt;='Invoerblad heterogene watergang'!$H$10,'Invoerblad heterogene watergang'!$N$10,IF(A465&lt;='Invoerblad heterogene watergang'!$H$11,'Invoerblad heterogene watergang'!$N$11,IF(A465&lt;='Invoerblad heterogene watergang'!$H$12,'Invoerblad heterogene watergang'!$N$12,IF(A465&lt;='Invoerblad heterogene watergang'!$H$13,'Invoerblad heterogene watergang'!$N$13,IF(A465&lt;='Invoerblad heterogene watergang'!$H$14,'Invoerblad heterogene watergang'!$N$14,IF(A465&lt;='Invoerblad heterogene watergang'!$H$15,'Invoerblad heterogene watergang'!$N$15,IF(A465&lt;='Invoerblad heterogene watergang'!$H$16,'Invoerblad heterogene watergang'!$N$16,IF(A465&lt;='Invoerblad heterogene watergang'!$H$17,'Invoerblad heterogene watergang'!$N$17,""))))))))))</f>
        <v>0</v>
      </c>
      <c r="J465" s="23" t="str">
        <f>IF(A465&lt;='Invoerblad heterogene watergang'!$H$9,'Invoerblad heterogene watergang'!$O$9,IF(A465&lt;='Invoerblad heterogene watergang'!$H$10,'Invoerblad heterogene watergang'!$O$10,IF(A465&lt;='Invoerblad heterogene watergang'!$H$11,'Invoerblad heterogene watergang'!$O$11,IF(A465&lt;='Invoerblad heterogene watergang'!$H$12,'Invoerblad heterogene watergang'!$O$12,IF(A465&lt;='Invoerblad heterogene watergang'!$H$13,'Invoerblad heterogene watergang'!$O$13,IF(A465&lt;='Invoerblad heterogene watergang'!$H$14,'Invoerblad heterogene watergang'!$O$14,IF(A465&lt;='Invoerblad heterogene watergang'!$H$15,'Invoerblad heterogene watergang'!$O$15,IF(A465&lt;='Invoerblad heterogene watergang'!$H$16,'Invoerblad heterogene watergang'!$O$16,IF(A465&lt;='Invoerblad heterogene watergang'!$H$17,'Invoerblad heterogene watergang'!$O$17,"")))))))))</f>
        <v>Nee</v>
      </c>
      <c r="K465" s="23">
        <f>(IF(A465&lt;='Invoerblad heterogene watergang'!$H$9,'Invoerblad heterogene watergang'!$L$9,IF(A465&lt;='Invoerblad heterogene watergang'!$H$10,'Invoerblad heterogene watergang'!$L$10,IF(A465&lt;='Invoerblad heterogene watergang'!$H$11,'Invoerblad heterogene watergang'!$L$11,IF(A465&lt;='Invoerblad heterogene watergang'!$H$12,'Invoerblad heterogene watergang'!$L$12,IF(A465&lt;='Invoerblad heterogene watergang'!$H$13,'Invoerblad heterogene watergang'!$L$13,IF(A465&lt;='Invoerblad heterogene watergang'!$H$14,'Invoerblad heterogene watergang'!$L$14,IF(A465&lt;='Invoerblad heterogene watergang'!$H$15,'Invoerblad heterogene watergang'!$L$15,IF(A465&lt;='Invoerblad heterogene watergang'!$H$16,'Invoerblad heterogene watergang'!$L$16,IF(A465&lt;='Invoerblad heterogene watergang'!$H$17,'Invoerblad heterogene watergang'!$L$17,""))))))))))</f>
        <v>50</v>
      </c>
      <c r="L465" s="23" t="str">
        <f>(IF(A465&lt;='Invoerblad heterogene watergang'!$H$9,'Invoerblad heterogene watergang'!$M$9,IF(A465&lt;='Invoerblad heterogene watergang'!$H$10,'Invoerblad heterogene watergang'!$M$10,IF(A465&lt;='Invoerblad heterogene watergang'!$H$11,'Invoerblad heterogene watergang'!$M$11,IF(A465&lt;='Invoerblad heterogene watergang'!$H$12,'Invoerblad heterogene watergang'!$M$12,IF(A465&lt;='Invoerblad heterogene watergang'!$H$13,'Invoerblad heterogene watergang'!$M$13,IF(A465&lt;='Invoerblad heterogene watergang'!$H$14,'Invoerblad heterogene watergang'!$M$14,IF(A465&lt;='Invoerblad heterogene watergang'!$H$15,'Invoerblad heterogene watergang'!$M$15,IF(A465&lt;='Invoerblad heterogene watergang'!$H$16,'Invoerblad heterogene watergang'!$M$16,IF(A465&lt;='Invoerblad heterogene watergang'!$H$17,'Invoerblad heterogene watergang'!$M$17,""))))))))))</f>
        <v>Begroeiing volgt bodemverloop</v>
      </c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67"/>
      <c r="AD465" s="23"/>
      <c r="AE465" s="23"/>
    </row>
    <row r="466" spans="1:31" s="103" customFormat="1" x14ac:dyDescent="0.35">
      <c r="A466" s="24">
        <f>IF(A465="","",IF((A465+1)&gt;MAX('Invoerblad heterogene watergang'!$H$9:$H$17),"",'Uitgebreide invoer'!A465+(MAX('Invoerblad heterogene watergang'!$H$9:$H$17)/1000)))</f>
        <v>323.39999999999719</v>
      </c>
      <c r="B466" s="23">
        <f>IF(A466&lt;='Invoerblad heterogene watergang'!$H$9,'Invoerblad heterogene watergang'!$J$9,IF(A466&lt;='Invoerblad heterogene watergang'!$H$10,'Invoerblad heterogene watergang'!$J$10,IF(A466&lt;='Invoerblad heterogene watergang'!$H$11,'Invoerblad heterogene watergang'!$J$11,IF(A466&lt;='Invoerblad heterogene watergang'!$H$12,'Invoerblad heterogene watergang'!$J$12,IF(A466&lt;='Invoerblad heterogene watergang'!$H$13,'Invoerblad heterogene watergang'!$J$13,IF(A466&lt;='Invoerblad heterogene watergang'!$H$14,'Invoerblad heterogene watergang'!$J$14,IF(A466&lt;='Invoerblad heterogene watergang'!$H$15,'Invoerblad heterogene watergang'!$J$15,IF(A466&lt;='Invoerblad heterogene watergang'!$H$16,'Invoerblad heterogene watergang'!$J$16,IF(A466&lt;='Invoerblad heterogene watergang'!$H$17,'Invoerblad heterogene watergang'!$J$17,"")))))))))</f>
        <v>0.2</v>
      </c>
      <c r="C466" s="23" t="str">
        <f>IF(A466&lt;='Invoerblad heterogene watergang'!$H$9,'Invoerblad heterogene watergang'!$K$9,IF(A466&lt;='Invoerblad heterogene watergang'!$H$10,'Invoerblad heterogene watergang'!$K$10,IF(A466&lt;='Invoerblad heterogene watergang'!$H$11,'Invoerblad heterogene watergang'!$K$11,IF(A466&lt;='Invoerblad heterogene watergang'!$H$12,'Invoerblad heterogene watergang'!$K$12,IF(A466&lt;='Invoerblad heterogene watergang'!$H$13,'Invoerblad heterogene watergang'!$K$13,IF(A466&lt;='Invoerblad heterogene watergang'!$H$14,'Invoerblad heterogene watergang'!$K$14,IF(A466&lt;='Invoerblad heterogene watergang'!$H$15,'Invoerblad heterogene watergang'!$K$15,IF(A466&lt;='Invoerblad heterogene watergang'!$H$16,'Invoerblad heterogene watergang'!$K$16,IF(A466&lt;='Invoerblad heterogene watergang'!$H$17,'Invoerblad heterogene watergang'!$K$17,"")))))))))</f>
        <v>100 - Riet</v>
      </c>
      <c r="D466" s="23">
        <f t="shared" si="7"/>
        <v>100</v>
      </c>
      <c r="E466" s="23">
        <f>'Invoerblad heterogene watergang'!$F$9</f>
        <v>1.5</v>
      </c>
      <c r="F466" s="23">
        <f>'Invoerblad heterogene watergang'!$E$9</f>
        <v>1.2</v>
      </c>
      <c r="G466" s="23">
        <f>'Invoerblad heterogene watergang'!$B$9</f>
        <v>1.2</v>
      </c>
      <c r="H466" s="23">
        <f>'Invoerblad heterogene watergang'!$C$9</f>
        <v>1</v>
      </c>
      <c r="I466" s="23">
        <f>IF(B466="","",IF(A466&lt;='Invoerblad heterogene watergang'!$H$9,'Invoerblad heterogene watergang'!$N$9,IF(A466&lt;='Invoerblad heterogene watergang'!$H$10,'Invoerblad heterogene watergang'!$N$10,IF(A466&lt;='Invoerblad heterogene watergang'!$H$11,'Invoerblad heterogene watergang'!$N$11,IF(A466&lt;='Invoerblad heterogene watergang'!$H$12,'Invoerblad heterogene watergang'!$N$12,IF(A466&lt;='Invoerblad heterogene watergang'!$H$13,'Invoerblad heterogene watergang'!$N$13,IF(A466&lt;='Invoerblad heterogene watergang'!$H$14,'Invoerblad heterogene watergang'!$N$14,IF(A466&lt;='Invoerblad heterogene watergang'!$H$15,'Invoerblad heterogene watergang'!$N$15,IF(A466&lt;='Invoerblad heterogene watergang'!$H$16,'Invoerblad heterogene watergang'!$N$16,IF(A466&lt;='Invoerblad heterogene watergang'!$H$17,'Invoerblad heterogene watergang'!$N$17,""))))))))))</f>
        <v>0</v>
      </c>
      <c r="J466" s="23" t="str">
        <f>IF(A466&lt;='Invoerblad heterogene watergang'!$H$9,'Invoerblad heterogene watergang'!$O$9,IF(A466&lt;='Invoerblad heterogene watergang'!$H$10,'Invoerblad heterogene watergang'!$O$10,IF(A466&lt;='Invoerblad heterogene watergang'!$H$11,'Invoerblad heterogene watergang'!$O$11,IF(A466&lt;='Invoerblad heterogene watergang'!$H$12,'Invoerblad heterogene watergang'!$O$12,IF(A466&lt;='Invoerblad heterogene watergang'!$H$13,'Invoerblad heterogene watergang'!$O$13,IF(A466&lt;='Invoerblad heterogene watergang'!$H$14,'Invoerblad heterogene watergang'!$O$14,IF(A466&lt;='Invoerblad heterogene watergang'!$H$15,'Invoerblad heterogene watergang'!$O$15,IF(A466&lt;='Invoerblad heterogene watergang'!$H$16,'Invoerblad heterogene watergang'!$O$16,IF(A466&lt;='Invoerblad heterogene watergang'!$H$17,'Invoerblad heterogene watergang'!$O$17,"")))))))))</f>
        <v>Nee</v>
      </c>
      <c r="K466" s="23">
        <f>(IF(A466&lt;='Invoerblad heterogene watergang'!$H$9,'Invoerblad heterogene watergang'!$L$9,IF(A466&lt;='Invoerblad heterogene watergang'!$H$10,'Invoerblad heterogene watergang'!$L$10,IF(A466&lt;='Invoerblad heterogene watergang'!$H$11,'Invoerblad heterogene watergang'!$L$11,IF(A466&lt;='Invoerblad heterogene watergang'!$H$12,'Invoerblad heterogene watergang'!$L$12,IF(A466&lt;='Invoerblad heterogene watergang'!$H$13,'Invoerblad heterogene watergang'!$L$13,IF(A466&lt;='Invoerblad heterogene watergang'!$H$14,'Invoerblad heterogene watergang'!$L$14,IF(A466&lt;='Invoerblad heterogene watergang'!$H$15,'Invoerblad heterogene watergang'!$L$15,IF(A466&lt;='Invoerblad heterogene watergang'!$H$16,'Invoerblad heterogene watergang'!$L$16,IF(A466&lt;='Invoerblad heterogene watergang'!$H$17,'Invoerblad heterogene watergang'!$L$17,""))))))))))</f>
        <v>50</v>
      </c>
      <c r="L466" s="23" t="str">
        <f>(IF(A466&lt;='Invoerblad heterogene watergang'!$H$9,'Invoerblad heterogene watergang'!$M$9,IF(A466&lt;='Invoerblad heterogene watergang'!$H$10,'Invoerblad heterogene watergang'!$M$10,IF(A466&lt;='Invoerblad heterogene watergang'!$H$11,'Invoerblad heterogene watergang'!$M$11,IF(A466&lt;='Invoerblad heterogene watergang'!$H$12,'Invoerblad heterogene watergang'!$M$12,IF(A466&lt;='Invoerblad heterogene watergang'!$H$13,'Invoerblad heterogene watergang'!$M$13,IF(A466&lt;='Invoerblad heterogene watergang'!$H$14,'Invoerblad heterogene watergang'!$M$14,IF(A466&lt;='Invoerblad heterogene watergang'!$H$15,'Invoerblad heterogene watergang'!$M$15,IF(A466&lt;='Invoerblad heterogene watergang'!$H$16,'Invoerblad heterogene watergang'!$M$16,IF(A466&lt;='Invoerblad heterogene watergang'!$H$17,'Invoerblad heterogene watergang'!$M$17,""))))))))))</f>
        <v>Begroeiing volgt bodemverloop</v>
      </c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67"/>
      <c r="AD466" s="23"/>
      <c r="AE466" s="23"/>
    </row>
    <row r="467" spans="1:31" s="103" customFormat="1" x14ac:dyDescent="0.35">
      <c r="A467" s="24">
        <f>IF(A466="","",IF((A466+1)&gt;MAX('Invoerblad heterogene watergang'!$H$9:$H$17),"",'Uitgebreide invoer'!A466+(MAX('Invoerblad heterogene watergang'!$H$9:$H$17)/1000)))</f>
        <v>324.09999999999718</v>
      </c>
      <c r="B467" s="23">
        <f>IF(A467&lt;='Invoerblad heterogene watergang'!$H$9,'Invoerblad heterogene watergang'!$J$9,IF(A467&lt;='Invoerblad heterogene watergang'!$H$10,'Invoerblad heterogene watergang'!$J$10,IF(A467&lt;='Invoerblad heterogene watergang'!$H$11,'Invoerblad heterogene watergang'!$J$11,IF(A467&lt;='Invoerblad heterogene watergang'!$H$12,'Invoerblad heterogene watergang'!$J$12,IF(A467&lt;='Invoerblad heterogene watergang'!$H$13,'Invoerblad heterogene watergang'!$J$13,IF(A467&lt;='Invoerblad heterogene watergang'!$H$14,'Invoerblad heterogene watergang'!$J$14,IF(A467&lt;='Invoerblad heterogene watergang'!$H$15,'Invoerblad heterogene watergang'!$J$15,IF(A467&lt;='Invoerblad heterogene watergang'!$H$16,'Invoerblad heterogene watergang'!$J$16,IF(A467&lt;='Invoerblad heterogene watergang'!$H$17,'Invoerblad heterogene watergang'!$J$17,"")))))))))</f>
        <v>0.2</v>
      </c>
      <c r="C467" s="23" t="str">
        <f>IF(A467&lt;='Invoerblad heterogene watergang'!$H$9,'Invoerblad heterogene watergang'!$K$9,IF(A467&lt;='Invoerblad heterogene watergang'!$H$10,'Invoerblad heterogene watergang'!$K$10,IF(A467&lt;='Invoerblad heterogene watergang'!$H$11,'Invoerblad heterogene watergang'!$K$11,IF(A467&lt;='Invoerblad heterogene watergang'!$H$12,'Invoerblad heterogene watergang'!$K$12,IF(A467&lt;='Invoerblad heterogene watergang'!$H$13,'Invoerblad heterogene watergang'!$K$13,IF(A467&lt;='Invoerblad heterogene watergang'!$H$14,'Invoerblad heterogene watergang'!$K$14,IF(A467&lt;='Invoerblad heterogene watergang'!$H$15,'Invoerblad heterogene watergang'!$K$15,IF(A467&lt;='Invoerblad heterogene watergang'!$H$16,'Invoerblad heterogene watergang'!$K$16,IF(A467&lt;='Invoerblad heterogene watergang'!$H$17,'Invoerblad heterogene watergang'!$K$17,"")))))))))</f>
        <v>100 - Riet</v>
      </c>
      <c r="D467" s="23">
        <f t="shared" si="7"/>
        <v>100</v>
      </c>
      <c r="E467" s="23">
        <f>'Invoerblad heterogene watergang'!$F$9</f>
        <v>1.5</v>
      </c>
      <c r="F467" s="23">
        <f>'Invoerblad heterogene watergang'!$E$9</f>
        <v>1.2</v>
      </c>
      <c r="G467" s="23">
        <f>'Invoerblad heterogene watergang'!$B$9</f>
        <v>1.2</v>
      </c>
      <c r="H467" s="23">
        <f>'Invoerblad heterogene watergang'!$C$9</f>
        <v>1</v>
      </c>
      <c r="I467" s="23">
        <f>IF(B467="","",IF(A467&lt;='Invoerblad heterogene watergang'!$H$9,'Invoerblad heterogene watergang'!$N$9,IF(A467&lt;='Invoerblad heterogene watergang'!$H$10,'Invoerblad heterogene watergang'!$N$10,IF(A467&lt;='Invoerblad heterogene watergang'!$H$11,'Invoerblad heterogene watergang'!$N$11,IF(A467&lt;='Invoerblad heterogene watergang'!$H$12,'Invoerblad heterogene watergang'!$N$12,IF(A467&lt;='Invoerblad heterogene watergang'!$H$13,'Invoerblad heterogene watergang'!$N$13,IF(A467&lt;='Invoerblad heterogene watergang'!$H$14,'Invoerblad heterogene watergang'!$N$14,IF(A467&lt;='Invoerblad heterogene watergang'!$H$15,'Invoerblad heterogene watergang'!$N$15,IF(A467&lt;='Invoerblad heterogene watergang'!$H$16,'Invoerblad heterogene watergang'!$N$16,IF(A467&lt;='Invoerblad heterogene watergang'!$H$17,'Invoerblad heterogene watergang'!$N$17,""))))))))))</f>
        <v>0</v>
      </c>
      <c r="J467" s="23" t="str">
        <f>IF(A467&lt;='Invoerblad heterogene watergang'!$H$9,'Invoerblad heterogene watergang'!$O$9,IF(A467&lt;='Invoerblad heterogene watergang'!$H$10,'Invoerblad heterogene watergang'!$O$10,IF(A467&lt;='Invoerblad heterogene watergang'!$H$11,'Invoerblad heterogene watergang'!$O$11,IF(A467&lt;='Invoerblad heterogene watergang'!$H$12,'Invoerblad heterogene watergang'!$O$12,IF(A467&lt;='Invoerblad heterogene watergang'!$H$13,'Invoerblad heterogene watergang'!$O$13,IF(A467&lt;='Invoerblad heterogene watergang'!$H$14,'Invoerblad heterogene watergang'!$O$14,IF(A467&lt;='Invoerblad heterogene watergang'!$H$15,'Invoerblad heterogene watergang'!$O$15,IF(A467&lt;='Invoerblad heterogene watergang'!$H$16,'Invoerblad heterogene watergang'!$O$16,IF(A467&lt;='Invoerblad heterogene watergang'!$H$17,'Invoerblad heterogene watergang'!$O$17,"")))))))))</f>
        <v>Nee</v>
      </c>
      <c r="K467" s="23">
        <f>(IF(A467&lt;='Invoerblad heterogene watergang'!$H$9,'Invoerblad heterogene watergang'!$L$9,IF(A467&lt;='Invoerblad heterogene watergang'!$H$10,'Invoerblad heterogene watergang'!$L$10,IF(A467&lt;='Invoerblad heterogene watergang'!$H$11,'Invoerblad heterogene watergang'!$L$11,IF(A467&lt;='Invoerblad heterogene watergang'!$H$12,'Invoerblad heterogene watergang'!$L$12,IF(A467&lt;='Invoerblad heterogene watergang'!$H$13,'Invoerblad heterogene watergang'!$L$13,IF(A467&lt;='Invoerblad heterogene watergang'!$H$14,'Invoerblad heterogene watergang'!$L$14,IF(A467&lt;='Invoerblad heterogene watergang'!$H$15,'Invoerblad heterogene watergang'!$L$15,IF(A467&lt;='Invoerblad heterogene watergang'!$H$16,'Invoerblad heterogene watergang'!$L$16,IF(A467&lt;='Invoerblad heterogene watergang'!$H$17,'Invoerblad heterogene watergang'!$L$17,""))))))))))</f>
        <v>50</v>
      </c>
      <c r="L467" s="23" t="str">
        <f>(IF(A467&lt;='Invoerblad heterogene watergang'!$H$9,'Invoerblad heterogene watergang'!$M$9,IF(A467&lt;='Invoerblad heterogene watergang'!$H$10,'Invoerblad heterogene watergang'!$M$10,IF(A467&lt;='Invoerblad heterogene watergang'!$H$11,'Invoerblad heterogene watergang'!$M$11,IF(A467&lt;='Invoerblad heterogene watergang'!$H$12,'Invoerblad heterogene watergang'!$M$12,IF(A467&lt;='Invoerblad heterogene watergang'!$H$13,'Invoerblad heterogene watergang'!$M$13,IF(A467&lt;='Invoerblad heterogene watergang'!$H$14,'Invoerblad heterogene watergang'!$M$14,IF(A467&lt;='Invoerblad heterogene watergang'!$H$15,'Invoerblad heterogene watergang'!$M$15,IF(A467&lt;='Invoerblad heterogene watergang'!$H$16,'Invoerblad heterogene watergang'!$M$16,IF(A467&lt;='Invoerblad heterogene watergang'!$H$17,'Invoerblad heterogene watergang'!$M$17,""))))))))))</f>
        <v>Begroeiing volgt bodemverloop</v>
      </c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67"/>
      <c r="AD467" s="23"/>
      <c r="AE467" s="23"/>
    </row>
    <row r="468" spans="1:31" s="103" customFormat="1" x14ac:dyDescent="0.35">
      <c r="A468" s="24">
        <f>IF(A467="","",IF((A467+1)&gt;MAX('Invoerblad heterogene watergang'!$H$9:$H$17),"",'Uitgebreide invoer'!A467+(MAX('Invoerblad heterogene watergang'!$H$9:$H$17)/1000)))</f>
        <v>324.79999999999717</v>
      </c>
      <c r="B468" s="23">
        <f>IF(A468&lt;='Invoerblad heterogene watergang'!$H$9,'Invoerblad heterogene watergang'!$J$9,IF(A468&lt;='Invoerblad heterogene watergang'!$H$10,'Invoerblad heterogene watergang'!$J$10,IF(A468&lt;='Invoerblad heterogene watergang'!$H$11,'Invoerblad heterogene watergang'!$J$11,IF(A468&lt;='Invoerblad heterogene watergang'!$H$12,'Invoerblad heterogene watergang'!$J$12,IF(A468&lt;='Invoerblad heterogene watergang'!$H$13,'Invoerblad heterogene watergang'!$J$13,IF(A468&lt;='Invoerblad heterogene watergang'!$H$14,'Invoerblad heterogene watergang'!$J$14,IF(A468&lt;='Invoerblad heterogene watergang'!$H$15,'Invoerblad heterogene watergang'!$J$15,IF(A468&lt;='Invoerblad heterogene watergang'!$H$16,'Invoerblad heterogene watergang'!$J$16,IF(A468&lt;='Invoerblad heterogene watergang'!$H$17,'Invoerblad heterogene watergang'!$J$17,"")))))))))</f>
        <v>0.2</v>
      </c>
      <c r="C468" s="23" t="str">
        <f>IF(A468&lt;='Invoerblad heterogene watergang'!$H$9,'Invoerblad heterogene watergang'!$K$9,IF(A468&lt;='Invoerblad heterogene watergang'!$H$10,'Invoerblad heterogene watergang'!$K$10,IF(A468&lt;='Invoerblad heterogene watergang'!$H$11,'Invoerblad heterogene watergang'!$K$11,IF(A468&lt;='Invoerblad heterogene watergang'!$H$12,'Invoerblad heterogene watergang'!$K$12,IF(A468&lt;='Invoerblad heterogene watergang'!$H$13,'Invoerblad heterogene watergang'!$K$13,IF(A468&lt;='Invoerblad heterogene watergang'!$H$14,'Invoerblad heterogene watergang'!$K$14,IF(A468&lt;='Invoerblad heterogene watergang'!$H$15,'Invoerblad heterogene watergang'!$K$15,IF(A468&lt;='Invoerblad heterogene watergang'!$H$16,'Invoerblad heterogene watergang'!$K$16,IF(A468&lt;='Invoerblad heterogene watergang'!$H$17,'Invoerblad heterogene watergang'!$K$17,"")))))))))</f>
        <v>100 - Riet</v>
      </c>
      <c r="D468" s="23">
        <f t="shared" si="7"/>
        <v>100</v>
      </c>
      <c r="E468" s="23">
        <f>'Invoerblad heterogene watergang'!$F$9</f>
        <v>1.5</v>
      </c>
      <c r="F468" s="23">
        <f>'Invoerblad heterogene watergang'!$E$9</f>
        <v>1.2</v>
      </c>
      <c r="G468" s="23">
        <f>'Invoerblad heterogene watergang'!$B$9</f>
        <v>1.2</v>
      </c>
      <c r="H468" s="23">
        <f>'Invoerblad heterogene watergang'!$C$9</f>
        <v>1</v>
      </c>
      <c r="I468" s="23">
        <f>IF(B468="","",IF(A468&lt;='Invoerblad heterogene watergang'!$H$9,'Invoerblad heterogene watergang'!$N$9,IF(A468&lt;='Invoerblad heterogene watergang'!$H$10,'Invoerblad heterogene watergang'!$N$10,IF(A468&lt;='Invoerblad heterogene watergang'!$H$11,'Invoerblad heterogene watergang'!$N$11,IF(A468&lt;='Invoerblad heterogene watergang'!$H$12,'Invoerblad heterogene watergang'!$N$12,IF(A468&lt;='Invoerblad heterogene watergang'!$H$13,'Invoerblad heterogene watergang'!$N$13,IF(A468&lt;='Invoerblad heterogene watergang'!$H$14,'Invoerblad heterogene watergang'!$N$14,IF(A468&lt;='Invoerblad heterogene watergang'!$H$15,'Invoerblad heterogene watergang'!$N$15,IF(A468&lt;='Invoerblad heterogene watergang'!$H$16,'Invoerblad heterogene watergang'!$N$16,IF(A468&lt;='Invoerblad heterogene watergang'!$H$17,'Invoerblad heterogene watergang'!$N$17,""))))))))))</f>
        <v>0</v>
      </c>
      <c r="J468" s="23" t="str">
        <f>IF(A468&lt;='Invoerblad heterogene watergang'!$H$9,'Invoerblad heterogene watergang'!$O$9,IF(A468&lt;='Invoerblad heterogene watergang'!$H$10,'Invoerblad heterogene watergang'!$O$10,IF(A468&lt;='Invoerblad heterogene watergang'!$H$11,'Invoerblad heterogene watergang'!$O$11,IF(A468&lt;='Invoerblad heterogene watergang'!$H$12,'Invoerblad heterogene watergang'!$O$12,IF(A468&lt;='Invoerblad heterogene watergang'!$H$13,'Invoerblad heterogene watergang'!$O$13,IF(A468&lt;='Invoerblad heterogene watergang'!$H$14,'Invoerblad heterogene watergang'!$O$14,IF(A468&lt;='Invoerblad heterogene watergang'!$H$15,'Invoerblad heterogene watergang'!$O$15,IF(A468&lt;='Invoerblad heterogene watergang'!$H$16,'Invoerblad heterogene watergang'!$O$16,IF(A468&lt;='Invoerblad heterogene watergang'!$H$17,'Invoerblad heterogene watergang'!$O$17,"")))))))))</f>
        <v>Nee</v>
      </c>
      <c r="K468" s="23">
        <f>(IF(A468&lt;='Invoerblad heterogene watergang'!$H$9,'Invoerblad heterogene watergang'!$L$9,IF(A468&lt;='Invoerblad heterogene watergang'!$H$10,'Invoerblad heterogene watergang'!$L$10,IF(A468&lt;='Invoerblad heterogene watergang'!$H$11,'Invoerblad heterogene watergang'!$L$11,IF(A468&lt;='Invoerblad heterogene watergang'!$H$12,'Invoerblad heterogene watergang'!$L$12,IF(A468&lt;='Invoerblad heterogene watergang'!$H$13,'Invoerblad heterogene watergang'!$L$13,IF(A468&lt;='Invoerblad heterogene watergang'!$H$14,'Invoerblad heterogene watergang'!$L$14,IF(A468&lt;='Invoerblad heterogene watergang'!$H$15,'Invoerblad heterogene watergang'!$L$15,IF(A468&lt;='Invoerblad heterogene watergang'!$H$16,'Invoerblad heterogene watergang'!$L$16,IF(A468&lt;='Invoerblad heterogene watergang'!$H$17,'Invoerblad heterogene watergang'!$L$17,""))))))))))</f>
        <v>50</v>
      </c>
      <c r="L468" s="23" t="str">
        <f>(IF(A468&lt;='Invoerblad heterogene watergang'!$H$9,'Invoerblad heterogene watergang'!$M$9,IF(A468&lt;='Invoerblad heterogene watergang'!$H$10,'Invoerblad heterogene watergang'!$M$10,IF(A468&lt;='Invoerblad heterogene watergang'!$H$11,'Invoerblad heterogene watergang'!$M$11,IF(A468&lt;='Invoerblad heterogene watergang'!$H$12,'Invoerblad heterogene watergang'!$M$12,IF(A468&lt;='Invoerblad heterogene watergang'!$H$13,'Invoerblad heterogene watergang'!$M$13,IF(A468&lt;='Invoerblad heterogene watergang'!$H$14,'Invoerblad heterogene watergang'!$M$14,IF(A468&lt;='Invoerblad heterogene watergang'!$H$15,'Invoerblad heterogene watergang'!$M$15,IF(A468&lt;='Invoerblad heterogene watergang'!$H$16,'Invoerblad heterogene watergang'!$M$16,IF(A468&lt;='Invoerblad heterogene watergang'!$H$17,'Invoerblad heterogene watergang'!$M$17,""))))))))))</f>
        <v>Begroeiing volgt bodemverloop</v>
      </c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67"/>
      <c r="AD468" s="23"/>
      <c r="AE468" s="23"/>
    </row>
    <row r="469" spans="1:31" s="103" customFormat="1" x14ac:dyDescent="0.35">
      <c r="A469" s="24">
        <f>IF(A468="","",IF((A468+1)&gt;MAX('Invoerblad heterogene watergang'!$H$9:$H$17),"",'Uitgebreide invoer'!A468+(MAX('Invoerblad heterogene watergang'!$H$9:$H$17)/1000)))</f>
        <v>325.49999999999716</v>
      </c>
      <c r="B469" s="23">
        <f>IF(A469&lt;='Invoerblad heterogene watergang'!$H$9,'Invoerblad heterogene watergang'!$J$9,IF(A469&lt;='Invoerblad heterogene watergang'!$H$10,'Invoerblad heterogene watergang'!$J$10,IF(A469&lt;='Invoerblad heterogene watergang'!$H$11,'Invoerblad heterogene watergang'!$J$11,IF(A469&lt;='Invoerblad heterogene watergang'!$H$12,'Invoerblad heterogene watergang'!$J$12,IF(A469&lt;='Invoerblad heterogene watergang'!$H$13,'Invoerblad heterogene watergang'!$J$13,IF(A469&lt;='Invoerblad heterogene watergang'!$H$14,'Invoerblad heterogene watergang'!$J$14,IF(A469&lt;='Invoerblad heterogene watergang'!$H$15,'Invoerblad heterogene watergang'!$J$15,IF(A469&lt;='Invoerblad heterogene watergang'!$H$16,'Invoerblad heterogene watergang'!$J$16,IF(A469&lt;='Invoerblad heterogene watergang'!$H$17,'Invoerblad heterogene watergang'!$J$17,"")))))))))</f>
        <v>0.2</v>
      </c>
      <c r="C469" s="23" t="str">
        <f>IF(A469&lt;='Invoerblad heterogene watergang'!$H$9,'Invoerblad heterogene watergang'!$K$9,IF(A469&lt;='Invoerblad heterogene watergang'!$H$10,'Invoerblad heterogene watergang'!$K$10,IF(A469&lt;='Invoerblad heterogene watergang'!$H$11,'Invoerblad heterogene watergang'!$K$11,IF(A469&lt;='Invoerblad heterogene watergang'!$H$12,'Invoerblad heterogene watergang'!$K$12,IF(A469&lt;='Invoerblad heterogene watergang'!$H$13,'Invoerblad heterogene watergang'!$K$13,IF(A469&lt;='Invoerblad heterogene watergang'!$H$14,'Invoerblad heterogene watergang'!$K$14,IF(A469&lt;='Invoerblad heterogene watergang'!$H$15,'Invoerblad heterogene watergang'!$K$15,IF(A469&lt;='Invoerblad heterogene watergang'!$H$16,'Invoerblad heterogene watergang'!$K$16,IF(A469&lt;='Invoerblad heterogene watergang'!$H$17,'Invoerblad heterogene watergang'!$K$17,"")))))))))</f>
        <v>100 - Riet</v>
      </c>
      <c r="D469" s="23">
        <f t="shared" si="7"/>
        <v>100</v>
      </c>
      <c r="E469" s="23">
        <f>'Invoerblad heterogene watergang'!$F$9</f>
        <v>1.5</v>
      </c>
      <c r="F469" s="23">
        <f>'Invoerblad heterogene watergang'!$E$9</f>
        <v>1.2</v>
      </c>
      <c r="G469" s="23">
        <f>'Invoerblad heterogene watergang'!$B$9</f>
        <v>1.2</v>
      </c>
      <c r="H469" s="23">
        <f>'Invoerblad heterogene watergang'!$C$9</f>
        <v>1</v>
      </c>
      <c r="I469" s="23">
        <f>IF(B469="","",IF(A469&lt;='Invoerblad heterogene watergang'!$H$9,'Invoerblad heterogene watergang'!$N$9,IF(A469&lt;='Invoerblad heterogene watergang'!$H$10,'Invoerblad heterogene watergang'!$N$10,IF(A469&lt;='Invoerblad heterogene watergang'!$H$11,'Invoerblad heterogene watergang'!$N$11,IF(A469&lt;='Invoerblad heterogene watergang'!$H$12,'Invoerblad heterogene watergang'!$N$12,IF(A469&lt;='Invoerblad heterogene watergang'!$H$13,'Invoerblad heterogene watergang'!$N$13,IF(A469&lt;='Invoerblad heterogene watergang'!$H$14,'Invoerblad heterogene watergang'!$N$14,IF(A469&lt;='Invoerblad heterogene watergang'!$H$15,'Invoerblad heterogene watergang'!$N$15,IF(A469&lt;='Invoerblad heterogene watergang'!$H$16,'Invoerblad heterogene watergang'!$N$16,IF(A469&lt;='Invoerblad heterogene watergang'!$H$17,'Invoerblad heterogene watergang'!$N$17,""))))))))))</f>
        <v>0</v>
      </c>
      <c r="J469" s="23" t="str">
        <f>IF(A469&lt;='Invoerblad heterogene watergang'!$H$9,'Invoerblad heterogene watergang'!$O$9,IF(A469&lt;='Invoerblad heterogene watergang'!$H$10,'Invoerblad heterogene watergang'!$O$10,IF(A469&lt;='Invoerblad heterogene watergang'!$H$11,'Invoerblad heterogene watergang'!$O$11,IF(A469&lt;='Invoerblad heterogene watergang'!$H$12,'Invoerblad heterogene watergang'!$O$12,IF(A469&lt;='Invoerblad heterogene watergang'!$H$13,'Invoerblad heterogene watergang'!$O$13,IF(A469&lt;='Invoerblad heterogene watergang'!$H$14,'Invoerblad heterogene watergang'!$O$14,IF(A469&lt;='Invoerblad heterogene watergang'!$H$15,'Invoerblad heterogene watergang'!$O$15,IF(A469&lt;='Invoerblad heterogene watergang'!$H$16,'Invoerblad heterogene watergang'!$O$16,IF(A469&lt;='Invoerblad heterogene watergang'!$H$17,'Invoerblad heterogene watergang'!$O$17,"")))))))))</f>
        <v>Nee</v>
      </c>
      <c r="K469" s="23">
        <f>(IF(A469&lt;='Invoerblad heterogene watergang'!$H$9,'Invoerblad heterogene watergang'!$L$9,IF(A469&lt;='Invoerblad heterogene watergang'!$H$10,'Invoerblad heterogene watergang'!$L$10,IF(A469&lt;='Invoerblad heterogene watergang'!$H$11,'Invoerblad heterogene watergang'!$L$11,IF(A469&lt;='Invoerblad heterogene watergang'!$H$12,'Invoerblad heterogene watergang'!$L$12,IF(A469&lt;='Invoerblad heterogene watergang'!$H$13,'Invoerblad heterogene watergang'!$L$13,IF(A469&lt;='Invoerblad heterogene watergang'!$H$14,'Invoerblad heterogene watergang'!$L$14,IF(A469&lt;='Invoerblad heterogene watergang'!$H$15,'Invoerblad heterogene watergang'!$L$15,IF(A469&lt;='Invoerblad heterogene watergang'!$H$16,'Invoerblad heterogene watergang'!$L$16,IF(A469&lt;='Invoerblad heterogene watergang'!$H$17,'Invoerblad heterogene watergang'!$L$17,""))))))))))</f>
        <v>50</v>
      </c>
      <c r="L469" s="23" t="str">
        <f>(IF(A469&lt;='Invoerblad heterogene watergang'!$H$9,'Invoerblad heterogene watergang'!$M$9,IF(A469&lt;='Invoerblad heterogene watergang'!$H$10,'Invoerblad heterogene watergang'!$M$10,IF(A469&lt;='Invoerblad heterogene watergang'!$H$11,'Invoerblad heterogene watergang'!$M$11,IF(A469&lt;='Invoerblad heterogene watergang'!$H$12,'Invoerblad heterogene watergang'!$M$12,IF(A469&lt;='Invoerblad heterogene watergang'!$H$13,'Invoerblad heterogene watergang'!$M$13,IF(A469&lt;='Invoerblad heterogene watergang'!$H$14,'Invoerblad heterogene watergang'!$M$14,IF(A469&lt;='Invoerblad heterogene watergang'!$H$15,'Invoerblad heterogene watergang'!$M$15,IF(A469&lt;='Invoerblad heterogene watergang'!$H$16,'Invoerblad heterogene watergang'!$M$16,IF(A469&lt;='Invoerblad heterogene watergang'!$H$17,'Invoerblad heterogene watergang'!$M$17,""))))))))))</f>
        <v>Begroeiing volgt bodemverloop</v>
      </c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67"/>
      <c r="AD469" s="23"/>
      <c r="AE469" s="23"/>
    </row>
    <row r="470" spans="1:31" s="103" customFormat="1" x14ac:dyDescent="0.35">
      <c r="A470" s="24">
        <f>IF(A469="","",IF((A469+1)&gt;MAX('Invoerblad heterogene watergang'!$H$9:$H$17),"",'Uitgebreide invoer'!A469+(MAX('Invoerblad heterogene watergang'!$H$9:$H$17)/1000)))</f>
        <v>326.19999999999715</v>
      </c>
      <c r="B470" s="23">
        <f>IF(A470&lt;='Invoerblad heterogene watergang'!$H$9,'Invoerblad heterogene watergang'!$J$9,IF(A470&lt;='Invoerblad heterogene watergang'!$H$10,'Invoerblad heterogene watergang'!$J$10,IF(A470&lt;='Invoerblad heterogene watergang'!$H$11,'Invoerblad heterogene watergang'!$J$11,IF(A470&lt;='Invoerblad heterogene watergang'!$H$12,'Invoerblad heterogene watergang'!$J$12,IF(A470&lt;='Invoerblad heterogene watergang'!$H$13,'Invoerblad heterogene watergang'!$J$13,IF(A470&lt;='Invoerblad heterogene watergang'!$H$14,'Invoerblad heterogene watergang'!$J$14,IF(A470&lt;='Invoerblad heterogene watergang'!$H$15,'Invoerblad heterogene watergang'!$J$15,IF(A470&lt;='Invoerblad heterogene watergang'!$H$16,'Invoerblad heterogene watergang'!$J$16,IF(A470&lt;='Invoerblad heterogene watergang'!$H$17,'Invoerblad heterogene watergang'!$J$17,"")))))))))</f>
        <v>0.2</v>
      </c>
      <c r="C470" s="23" t="str">
        <f>IF(A470&lt;='Invoerblad heterogene watergang'!$H$9,'Invoerblad heterogene watergang'!$K$9,IF(A470&lt;='Invoerblad heterogene watergang'!$H$10,'Invoerblad heterogene watergang'!$K$10,IF(A470&lt;='Invoerblad heterogene watergang'!$H$11,'Invoerblad heterogene watergang'!$K$11,IF(A470&lt;='Invoerblad heterogene watergang'!$H$12,'Invoerblad heterogene watergang'!$K$12,IF(A470&lt;='Invoerblad heterogene watergang'!$H$13,'Invoerblad heterogene watergang'!$K$13,IF(A470&lt;='Invoerblad heterogene watergang'!$H$14,'Invoerblad heterogene watergang'!$K$14,IF(A470&lt;='Invoerblad heterogene watergang'!$H$15,'Invoerblad heterogene watergang'!$K$15,IF(A470&lt;='Invoerblad heterogene watergang'!$H$16,'Invoerblad heterogene watergang'!$K$16,IF(A470&lt;='Invoerblad heterogene watergang'!$H$17,'Invoerblad heterogene watergang'!$K$17,"")))))))))</f>
        <v>100 - Riet</v>
      </c>
      <c r="D470" s="23">
        <f t="shared" si="7"/>
        <v>100</v>
      </c>
      <c r="E470" s="23">
        <f>'Invoerblad heterogene watergang'!$F$9</f>
        <v>1.5</v>
      </c>
      <c r="F470" s="23">
        <f>'Invoerblad heterogene watergang'!$E$9</f>
        <v>1.2</v>
      </c>
      <c r="G470" s="23">
        <f>'Invoerblad heterogene watergang'!$B$9</f>
        <v>1.2</v>
      </c>
      <c r="H470" s="23">
        <f>'Invoerblad heterogene watergang'!$C$9</f>
        <v>1</v>
      </c>
      <c r="I470" s="23">
        <f>IF(B470="","",IF(A470&lt;='Invoerblad heterogene watergang'!$H$9,'Invoerblad heterogene watergang'!$N$9,IF(A470&lt;='Invoerblad heterogene watergang'!$H$10,'Invoerblad heterogene watergang'!$N$10,IF(A470&lt;='Invoerblad heterogene watergang'!$H$11,'Invoerblad heterogene watergang'!$N$11,IF(A470&lt;='Invoerblad heterogene watergang'!$H$12,'Invoerblad heterogene watergang'!$N$12,IF(A470&lt;='Invoerblad heterogene watergang'!$H$13,'Invoerblad heterogene watergang'!$N$13,IF(A470&lt;='Invoerblad heterogene watergang'!$H$14,'Invoerblad heterogene watergang'!$N$14,IF(A470&lt;='Invoerblad heterogene watergang'!$H$15,'Invoerblad heterogene watergang'!$N$15,IF(A470&lt;='Invoerblad heterogene watergang'!$H$16,'Invoerblad heterogene watergang'!$N$16,IF(A470&lt;='Invoerblad heterogene watergang'!$H$17,'Invoerblad heterogene watergang'!$N$17,""))))))))))</f>
        <v>0</v>
      </c>
      <c r="J470" s="23" t="str">
        <f>IF(A470&lt;='Invoerblad heterogene watergang'!$H$9,'Invoerblad heterogene watergang'!$O$9,IF(A470&lt;='Invoerblad heterogene watergang'!$H$10,'Invoerblad heterogene watergang'!$O$10,IF(A470&lt;='Invoerblad heterogene watergang'!$H$11,'Invoerblad heterogene watergang'!$O$11,IF(A470&lt;='Invoerblad heterogene watergang'!$H$12,'Invoerblad heterogene watergang'!$O$12,IF(A470&lt;='Invoerblad heterogene watergang'!$H$13,'Invoerblad heterogene watergang'!$O$13,IF(A470&lt;='Invoerblad heterogene watergang'!$H$14,'Invoerblad heterogene watergang'!$O$14,IF(A470&lt;='Invoerblad heterogene watergang'!$H$15,'Invoerblad heterogene watergang'!$O$15,IF(A470&lt;='Invoerblad heterogene watergang'!$H$16,'Invoerblad heterogene watergang'!$O$16,IF(A470&lt;='Invoerblad heterogene watergang'!$H$17,'Invoerblad heterogene watergang'!$O$17,"")))))))))</f>
        <v>Nee</v>
      </c>
      <c r="K470" s="23">
        <f>(IF(A470&lt;='Invoerblad heterogene watergang'!$H$9,'Invoerblad heterogene watergang'!$L$9,IF(A470&lt;='Invoerblad heterogene watergang'!$H$10,'Invoerblad heterogene watergang'!$L$10,IF(A470&lt;='Invoerblad heterogene watergang'!$H$11,'Invoerblad heterogene watergang'!$L$11,IF(A470&lt;='Invoerblad heterogene watergang'!$H$12,'Invoerblad heterogene watergang'!$L$12,IF(A470&lt;='Invoerblad heterogene watergang'!$H$13,'Invoerblad heterogene watergang'!$L$13,IF(A470&lt;='Invoerblad heterogene watergang'!$H$14,'Invoerblad heterogene watergang'!$L$14,IF(A470&lt;='Invoerblad heterogene watergang'!$H$15,'Invoerblad heterogene watergang'!$L$15,IF(A470&lt;='Invoerblad heterogene watergang'!$H$16,'Invoerblad heterogene watergang'!$L$16,IF(A470&lt;='Invoerblad heterogene watergang'!$H$17,'Invoerblad heterogene watergang'!$L$17,""))))))))))</f>
        <v>50</v>
      </c>
      <c r="L470" s="23" t="str">
        <f>(IF(A470&lt;='Invoerblad heterogene watergang'!$H$9,'Invoerblad heterogene watergang'!$M$9,IF(A470&lt;='Invoerblad heterogene watergang'!$H$10,'Invoerblad heterogene watergang'!$M$10,IF(A470&lt;='Invoerblad heterogene watergang'!$H$11,'Invoerblad heterogene watergang'!$M$11,IF(A470&lt;='Invoerblad heterogene watergang'!$H$12,'Invoerblad heterogene watergang'!$M$12,IF(A470&lt;='Invoerblad heterogene watergang'!$H$13,'Invoerblad heterogene watergang'!$M$13,IF(A470&lt;='Invoerblad heterogene watergang'!$H$14,'Invoerblad heterogene watergang'!$M$14,IF(A470&lt;='Invoerblad heterogene watergang'!$H$15,'Invoerblad heterogene watergang'!$M$15,IF(A470&lt;='Invoerblad heterogene watergang'!$H$16,'Invoerblad heterogene watergang'!$M$16,IF(A470&lt;='Invoerblad heterogene watergang'!$H$17,'Invoerblad heterogene watergang'!$M$17,""))))))))))</f>
        <v>Begroeiing volgt bodemverloop</v>
      </c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67"/>
      <c r="AD470" s="23"/>
      <c r="AE470" s="23"/>
    </row>
    <row r="471" spans="1:31" s="103" customFormat="1" x14ac:dyDescent="0.35">
      <c r="A471" s="24">
        <f>IF(A470="","",IF((A470+1)&gt;MAX('Invoerblad heterogene watergang'!$H$9:$H$17),"",'Uitgebreide invoer'!A470+(MAX('Invoerblad heterogene watergang'!$H$9:$H$17)/1000)))</f>
        <v>326.89999999999714</v>
      </c>
      <c r="B471" s="23">
        <f>IF(A471&lt;='Invoerblad heterogene watergang'!$H$9,'Invoerblad heterogene watergang'!$J$9,IF(A471&lt;='Invoerblad heterogene watergang'!$H$10,'Invoerblad heterogene watergang'!$J$10,IF(A471&lt;='Invoerblad heterogene watergang'!$H$11,'Invoerblad heterogene watergang'!$J$11,IF(A471&lt;='Invoerblad heterogene watergang'!$H$12,'Invoerblad heterogene watergang'!$J$12,IF(A471&lt;='Invoerblad heterogene watergang'!$H$13,'Invoerblad heterogene watergang'!$J$13,IF(A471&lt;='Invoerblad heterogene watergang'!$H$14,'Invoerblad heterogene watergang'!$J$14,IF(A471&lt;='Invoerblad heterogene watergang'!$H$15,'Invoerblad heterogene watergang'!$J$15,IF(A471&lt;='Invoerblad heterogene watergang'!$H$16,'Invoerblad heterogene watergang'!$J$16,IF(A471&lt;='Invoerblad heterogene watergang'!$H$17,'Invoerblad heterogene watergang'!$J$17,"")))))))))</f>
        <v>0.2</v>
      </c>
      <c r="C471" s="23" t="str">
        <f>IF(A471&lt;='Invoerblad heterogene watergang'!$H$9,'Invoerblad heterogene watergang'!$K$9,IF(A471&lt;='Invoerblad heterogene watergang'!$H$10,'Invoerblad heterogene watergang'!$K$10,IF(A471&lt;='Invoerblad heterogene watergang'!$H$11,'Invoerblad heterogene watergang'!$K$11,IF(A471&lt;='Invoerblad heterogene watergang'!$H$12,'Invoerblad heterogene watergang'!$K$12,IF(A471&lt;='Invoerblad heterogene watergang'!$H$13,'Invoerblad heterogene watergang'!$K$13,IF(A471&lt;='Invoerblad heterogene watergang'!$H$14,'Invoerblad heterogene watergang'!$K$14,IF(A471&lt;='Invoerblad heterogene watergang'!$H$15,'Invoerblad heterogene watergang'!$K$15,IF(A471&lt;='Invoerblad heterogene watergang'!$H$16,'Invoerblad heterogene watergang'!$K$16,IF(A471&lt;='Invoerblad heterogene watergang'!$H$17,'Invoerblad heterogene watergang'!$K$17,"")))))))))</f>
        <v>100 - Riet</v>
      </c>
      <c r="D471" s="23">
        <f t="shared" si="7"/>
        <v>100</v>
      </c>
      <c r="E471" s="23">
        <f>'Invoerblad heterogene watergang'!$F$9</f>
        <v>1.5</v>
      </c>
      <c r="F471" s="23">
        <f>'Invoerblad heterogene watergang'!$E$9</f>
        <v>1.2</v>
      </c>
      <c r="G471" s="23">
        <f>'Invoerblad heterogene watergang'!$B$9</f>
        <v>1.2</v>
      </c>
      <c r="H471" s="23">
        <f>'Invoerblad heterogene watergang'!$C$9</f>
        <v>1</v>
      </c>
      <c r="I471" s="23">
        <f>IF(B471="","",IF(A471&lt;='Invoerblad heterogene watergang'!$H$9,'Invoerblad heterogene watergang'!$N$9,IF(A471&lt;='Invoerblad heterogene watergang'!$H$10,'Invoerblad heterogene watergang'!$N$10,IF(A471&lt;='Invoerblad heterogene watergang'!$H$11,'Invoerblad heterogene watergang'!$N$11,IF(A471&lt;='Invoerblad heterogene watergang'!$H$12,'Invoerblad heterogene watergang'!$N$12,IF(A471&lt;='Invoerblad heterogene watergang'!$H$13,'Invoerblad heterogene watergang'!$N$13,IF(A471&lt;='Invoerblad heterogene watergang'!$H$14,'Invoerblad heterogene watergang'!$N$14,IF(A471&lt;='Invoerblad heterogene watergang'!$H$15,'Invoerblad heterogene watergang'!$N$15,IF(A471&lt;='Invoerblad heterogene watergang'!$H$16,'Invoerblad heterogene watergang'!$N$16,IF(A471&lt;='Invoerblad heterogene watergang'!$H$17,'Invoerblad heterogene watergang'!$N$17,""))))))))))</f>
        <v>0</v>
      </c>
      <c r="J471" s="23" t="str">
        <f>IF(A471&lt;='Invoerblad heterogene watergang'!$H$9,'Invoerblad heterogene watergang'!$O$9,IF(A471&lt;='Invoerblad heterogene watergang'!$H$10,'Invoerblad heterogene watergang'!$O$10,IF(A471&lt;='Invoerblad heterogene watergang'!$H$11,'Invoerblad heterogene watergang'!$O$11,IF(A471&lt;='Invoerblad heterogene watergang'!$H$12,'Invoerblad heterogene watergang'!$O$12,IF(A471&lt;='Invoerblad heterogene watergang'!$H$13,'Invoerblad heterogene watergang'!$O$13,IF(A471&lt;='Invoerblad heterogene watergang'!$H$14,'Invoerblad heterogene watergang'!$O$14,IF(A471&lt;='Invoerblad heterogene watergang'!$H$15,'Invoerblad heterogene watergang'!$O$15,IF(A471&lt;='Invoerblad heterogene watergang'!$H$16,'Invoerblad heterogene watergang'!$O$16,IF(A471&lt;='Invoerblad heterogene watergang'!$H$17,'Invoerblad heterogene watergang'!$O$17,"")))))))))</f>
        <v>Nee</v>
      </c>
      <c r="K471" s="23">
        <f>(IF(A471&lt;='Invoerblad heterogene watergang'!$H$9,'Invoerblad heterogene watergang'!$L$9,IF(A471&lt;='Invoerblad heterogene watergang'!$H$10,'Invoerblad heterogene watergang'!$L$10,IF(A471&lt;='Invoerblad heterogene watergang'!$H$11,'Invoerblad heterogene watergang'!$L$11,IF(A471&lt;='Invoerblad heterogene watergang'!$H$12,'Invoerblad heterogene watergang'!$L$12,IF(A471&lt;='Invoerblad heterogene watergang'!$H$13,'Invoerblad heterogene watergang'!$L$13,IF(A471&lt;='Invoerblad heterogene watergang'!$H$14,'Invoerblad heterogene watergang'!$L$14,IF(A471&lt;='Invoerblad heterogene watergang'!$H$15,'Invoerblad heterogene watergang'!$L$15,IF(A471&lt;='Invoerblad heterogene watergang'!$H$16,'Invoerblad heterogene watergang'!$L$16,IF(A471&lt;='Invoerblad heterogene watergang'!$H$17,'Invoerblad heterogene watergang'!$L$17,""))))))))))</f>
        <v>50</v>
      </c>
      <c r="L471" s="23" t="str">
        <f>(IF(A471&lt;='Invoerblad heterogene watergang'!$H$9,'Invoerblad heterogene watergang'!$M$9,IF(A471&lt;='Invoerblad heterogene watergang'!$H$10,'Invoerblad heterogene watergang'!$M$10,IF(A471&lt;='Invoerblad heterogene watergang'!$H$11,'Invoerblad heterogene watergang'!$M$11,IF(A471&lt;='Invoerblad heterogene watergang'!$H$12,'Invoerblad heterogene watergang'!$M$12,IF(A471&lt;='Invoerblad heterogene watergang'!$H$13,'Invoerblad heterogene watergang'!$M$13,IF(A471&lt;='Invoerblad heterogene watergang'!$H$14,'Invoerblad heterogene watergang'!$M$14,IF(A471&lt;='Invoerblad heterogene watergang'!$H$15,'Invoerblad heterogene watergang'!$M$15,IF(A471&lt;='Invoerblad heterogene watergang'!$H$16,'Invoerblad heterogene watergang'!$M$16,IF(A471&lt;='Invoerblad heterogene watergang'!$H$17,'Invoerblad heterogene watergang'!$M$17,""))))))))))</f>
        <v>Begroeiing volgt bodemverloop</v>
      </c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67"/>
      <c r="AD471" s="23"/>
      <c r="AE471" s="23"/>
    </row>
    <row r="472" spans="1:31" s="103" customFormat="1" x14ac:dyDescent="0.35">
      <c r="A472" s="24">
        <f>IF(A471="","",IF((A471+1)&gt;MAX('Invoerblad heterogene watergang'!$H$9:$H$17),"",'Uitgebreide invoer'!A471+(MAX('Invoerblad heterogene watergang'!$H$9:$H$17)/1000)))</f>
        <v>327.59999999999712</v>
      </c>
      <c r="B472" s="23">
        <f>IF(A472&lt;='Invoerblad heterogene watergang'!$H$9,'Invoerblad heterogene watergang'!$J$9,IF(A472&lt;='Invoerblad heterogene watergang'!$H$10,'Invoerblad heterogene watergang'!$J$10,IF(A472&lt;='Invoerblad heterogene watergang'!$H$11,'Invoerblad heterogene watergang'!$J$11,IF(A472&lt;='Invoerblad heterogene watergang'!$H$12,'Invoerblad heterogene watergang'!$J$12,IF(A472&lt;='Invoerblad heterogene watergang'!$H$13,'Invoerblad heterogene watergang'!$J$13,IF(A472&lt;='Invoerblad heterogene watergang'!$H$14,'Invoerblad heterogene watergang'!$J$14,IF(A472&lt;='Invoerblad heterogene watergang'!$H$15,'Invoerblad heterogene watergang'!$J$15,IF(A472&lt;='Invoerblad heterogene watergang'!$H$16,'Invoerblad heterogene watergang'!$J$16,IF(A472&lt;='Invoerblad heterogene watergang'!$H$17,'Invoerblad heterogene watergang'!$J$17,"")))))))))</f>
        <v>0.2</v>
      </c>
      <c r="C472" s="23" t="str">
        <f>IF(A472&lt;='Invoerblad heterogene watergang'!$H$9,'Invoerblad heterogene watergang'!$K$9,IF(A472&lt;='Invoerblad heterogene watergang'!$H$10,'Invoerblad heterogene watergang'!$K$10,IF(A472&lt;='Invoerblad heterogene watergang'!$H$11,'Invoerblad heterogene watergang'!$K$11,IF(A472&lt;='Invoerblad heterogene watergang'!$H$12,'Invoerblad heterogene watergang'!$K$12,IF(A472&lt;='Invoerblad heterogene watergang'!$H$13,'Invoerblad heterogene watergang'!$K$13,IF(A472&lt;='Invoerblad heterogene watergang'!$H$14,'Invoerblad heterogene watergang'!$K$14,IF(A472&lt;='Invoerblad heterogene watergang'!$H$15,'Invoerblad heterogene watergang'!$K$15,IF(A472&lt;='Invoerblad heterogene watergang'!$H$16,'Invoerblad heterogene watergang'!$K$16,IF(A472&lt;='Invoerblad heterogene watergang'!$H$17,'Invoerblad heterogene watergang'!$K$17,"")))))))))</f>
        <v>100 - Riet</v>
      </c>
      <c r="D472" s="23">
        <f t="shared" si="7"/>
        <v>100</v>
      </c>
      <c r="E472" s="23">
        <f>'Invoerblad heterogene watergang'!$F$9</f>
        <v>1.5</v>
      </c>
      <c r="F472" s="23">
        <f>'Invoerblad heterogene watergang'!$E$9</f>
        <v>1.2</v>
      </c>
      <c r="G472" s="23">
        <f>'Invoerblad heterogene watergang'!$B$9</f>
        <v>1.2</v>
      </c>
      <c r="H472" s="23">
        <f>'Invoerblad heterogene watergang'!$C$9</f>
        <v>1</v>
      </c>
      <c r="I472" s="23">
        <f>IF(B472="","",IF(A472&lt;='Invoerblad heterogene watergang'!$H$9,'Invoerblad heterogene watergang'!$N$9,IF(A472&lt;='Invoerblad heterogene watergang'!$H$10,'Invoerblad heterogene watergang'!$N$10,IF(A472&lt;='Invoerblad heterogene watergang'!$H$11,'Invoerblad heterogene watergang'!$N$11,IF(A472&lt;='Invoerblad heterogene watergang'!$H$12,'Invoerblad heterogene watergang'!$N$12,IF(A472&lt;='Invoerblad heterogene watergang'!$H$13,'Invoerblad heterogene watergang'!$N$13,IF(A472&lt;='Invoerblad heterogene watergang'!$H$14,'Invoerblad heterogene watergang'!$N$14,IF(A472&lt;='Invoerblad heterogene watergang'!$H$15,'Invoerblad heterogene watergang'!$N$15,IF(A472&lt;='Invoerblad heterogene watergang'!$H$16,'Invoerblad heterogene watergang'!$N$16,IF(A472&lt;='Invoerblad heterogene watergang'!$H$17,'Invoerblad heterogene watergang'!$N$17,""))))))))))</f>
        <v>0</v>
      </c>
      <c r="J472" s="23" t="str">
        <f>IF(A472&lt;='Invoerblad heterogene watergang'!$H$9,'Invoerblad heterogene watergang'!$O$9,IF(A472&lt;='Invoerblad heterogene watergang'!$H$10,'Invoerblad heterogene watergang'!$O$10,IF(A472&lt;='Invoerblad heterogene watergang'!$H$11,'Invoerblad heterogene watergang'!$O$11,IF(A472&lt;='Invoerblad heterogene watergang'!$H$12,'Invoerblad heterogene watergang'!$O$12,IF(A472&lt;='Invoerblad heterogene watergang'!$H$13,'Invoerblad heterogene watergang'!$O$13,IF(A472&lt;='Invoerblad heterogene watergang'!$H$14,'Invoerblad heterogene watergang'!$O$14,IF(A472&lt;='Invoerblad heterogene watergang'!$H$15,'Invoerblad heterogene watergang'!$O$15,IF(A472&lt;='Invoerblad heterogene watergang'!$H$16,'Invoerblad heterogene watergang'!$O$16,IF(A472&lt;='Invoerblad heterogene watergang'!$H$17,'Invoerblad heterogene watergang'!$O$17,"")))))))))</f>
        <v>Nee</v>
      </c>
      <c r="K472" s="23">
        <f>(IF(A472&lt;='Invoerblad heterogene watergang'!$H$9,'Invoerblad heterogene watergang'!$L$9,IF(A472&lt;='Invoerblad heterogene watergang'!$H$10,'Invoerblad heterogene watergang'!$L$10,IF(A472&lt;='Invoerblad heterogene watergang'!$H$11,'Invoerblad heterogene watergang'!$L$11,IF(A472&lt;='Invoerblad heterogene watergang'!$H$12,'Invoerblad heterogene watergang'!$L$12,IF(A472&lt;='Invoerblad heterogene watergang'!$H$13,'Invoerblad heterogene watergang'!$L$13,IF(A472&lt;='Invoerblad heterogene watergang'!$H$14,'Invoerblad heterogene watergang'!$L$14,IF(A472&lt;='Invoerblad heterogene watergang'!$H$15,'Invoerblad heterogene watergang'!$L$15,IF(A472&lt;='Invoerblad heterogene watergang'!$H$16,'Invoerblad heterogene watergang'!$L$16,IF(A472&lt;='Invoerblad heterogene watergang'!$H$17,'Invoerblad heterogene watergang'!$L$17,""))))))))))</f>
        <v>50</v>
      </c>
      <c r="L472" s="23" t="str">
        <f>(IF(A472&lt;='Invoerblad heterogene watergang'!$H$9,'Invoerblad heterogene watergang'!$M$9,IF(A472&lt;='Invoerblad heterogene watergang'!$H$10,'Invoerblad heterogene watergang'!$M$10,IF(A472&lt;='Invoerblad heterogene watergang'!$H$11,'Invoerblad heterogene watergang'!$M$11,IF(A472&lt;='Invoerblad heterogene watergang'!$H$12,'Invoerblad heterogene watergang'!$M$12,IF(A472&lt;='Invoerblad heterogene watergang'!$H$13,'Invoerblad heterogene watergang'!$M$13,IF(A472&lt;='Invoerblad heterogene watergang'!$H$14,'Invoerblad heterogene watergang'!$M$14,IF(A472&lt;='Invoerblad heterogene watergang'!$H$15,'Invoerblad heterogene watergang'!$M$15,IF(A472&lt;='Invoerblad heterogene watergang'!$H$16,'Invoerblad heterogene watergang'!$M$16,IF(A472&lt;='Invoerblad heterogene watergang'!$H$17,'Invoerblad heterogene watergang'!$M$17,""))))))))))</f>
        <v>Begroeiing volgt bodemverloop</v>
      </c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67"/>
      <c r="AD472" s="23"/>
      <c r="AE472" s="23"/>
    </row>
    <row r="473" spans="1:31" s="103" customFormat="1" x14ac:dyDescent="0.35">
      <c r="A473" s="24">
        <f>IF(A472="","",IF((A472+1)&gt;MAX('Invoerblad heterogene watergang'!$H$9:$H$17),"",'Uitgebreide invoer'!A472+(MAX('Invoerblad heterogene watergang'!$H$9:$H$17)/1000)))</f>
        <v>328.29999999999711</v>
      </c>
      <c r="B473" s="23">
        <f>IF(A473&lt;='Invoerblad heterogene watergang'!$H$9,'Invoerblad heterogene watergang'!$J$9,IF(A473&lt;='Invoerblad heterogene watergang'!$H$10,'Invoerblad heterogene watergang'!$J$10,IF(A473&lt;='Invoerblad heterogene watergang'!$H$11,'Invoerblad heterogene watergang'!$J$11,IF(A473&lt;='Invoerblad heterogene watergang'!$H$12,'Invoerblad heterogene watergang'!$J$12,IF(A473&lt;='Invoerblad heterogene watergang'!$H$13,'Invoerblad heterogene watergang'!$J$13,IF(A473&lt;='Invoerblad heterogene watergang'!$H$14,'Invoerblad heterogene watergang'!$J$14,IF(A473&lt;='Invoerblad heterogene watergang'!$H$15,'Invoerblad heterogene watergang'!$J$15,IF(A473&lt;='Invoerblad heterogene watergang'!$H$16,'Invoerblad heterogene watergang'!$J$16,IF(A473&lt;='Invoerblad heterogene watergang'!$H$17,'Invoerblad heterogene watergang'!$J$17,"")))))))))</f>
        <v>0.2</v>
      </c>
      <c r="C473" s="23" t="str">
        <f>IF(A473&lt;='Invoerblad heterogene watergang'!$H$9,'Invoerblad heterogene watergang'!$K$9,IF(A473&lt;='Invoerblad heterogene watergang'!$H$10,'Invoerblad heterogene watergang'!$K$10,IF(A473&lt;='Invoerblad heterogene watergang'!$H$11,'Invoerblad heterogene watergang'!$K$11,IF(A473&lt;='Invoerblad heterogene watergang'!$H$12,'Invoerblad heterogene watergang'!$K$12,IF(A473&lt;='Invoerblad heterogene watergang'!$H$13,'Invoerblad heterogene watergang'!$K$13,IF(A473&lt;='Invoerblad heterogene watergang'!$H$14,'Invoerblad heterogene watergang'!$K$14,IF(A473&lt;='Invoerblad heterogene watergang'!$H$15,'Invoerblad heterogene watergang'!$K$15,IF(A473&lt;='Invoerblad heterogene watergang'!$H$16,'Invoerblad heterogene watergang'!$K$16,IF(A473&lt;='Invoerblad heterogene watergang'!$H$17,'Invoerblad heterogene watergang'!$K$17,"")))))))))</f>
        <v>100 - Riet</v>
      </c>
      <c r="D473" s="23">
        <f t="shared" si="7"/>
        <v>100</v>
      </c>
      <c r="E473" s="23">
        <f>'Invoerblad heterogene watergang'!$F$9</f>
        <v>1.5</v>
      </c>
      <c r="F473" s="23">
        <f>'Invoerblad heterogene watergang'!$E$9</f>
        <v>1.2</v>
      </c>
      <c r="G473" s="23">
        <f>'Invoerblad heterogene watergang'!$B$9</f>
        <v>1.2</v>
      </c>
      <c r="H473" s="23">
        <f>'Invoerblad heterogene watergang'!$C$9</f>
        <v>1</v>
      </c>
      <c r="I473" s="23">
        <f>IF(B473="","",IF(A473&lt;='Invoerblad heterogene watergang'!$H$9,'Invoerblad heterogene watergang'!$N$9,IF(A473&lt;='Invoerblad heterogene watergang'!$H$10,'Invoerblad heterogene watergang'!$N$10,IF(A473&lt;='Invoerblad heterogene watergang'!$H$11,'Invoerblad heterogene watergang'!$N$11,IF(A473&lt;='Invoerblad heterogene watergang'!$H$12,'Invoerblad heterogene watergang'!$N$12,IF(A473&lt;='Invoerblad heterogene watergang'!$H$13,'Invoerblad heterogene watergang'!$N$13,IF(A473&lt;='Invoerblad heterogene watergang'!$H$14,'Invoerblad heterogene watergang'!$N$14,IF(A473&lt;='Invoerblad heterogene watergang'!$H$15,'Invoerblad heterogene watergang'!$N$15,IF(A473&lt;='Invoerblad heterogene watergang'!$H$16,'Invoerblad heterogene watergang'!$N$16,IF(A473&lt;='Invoerblad heterogene watergang'!$H$17,'Invoerblad heterogene watergang'!$N$17,""))))))))))</f>
        <v>0</v>
      </c>
      <c r="J473" s="23" t="str">
        <f>IF(A473&lt;='Invoerblad heterogene watergang'!$H$9,'Invoerblad heterogene watergang'!$O$9,IF(A473&lt;='Invoerblad heterogene watergang'!$H$10,'Invoerblad heterogene watergang'!$O$10,IF(A473&lt;='Invoerblad heterogene watergang'!$H$11,'Invoerblad heterogene watergang'!$O$11,IF(A473&lt;='Invoerblad heterogene watergang'!$H$12,'Invoerblad heterogene watergang'!$O$12,IF(A473&lt;='Invoerblad heterogene watergang'!$H$13,'Invoerblad heterogene watergang'!$O$13,IF(A473&lt;='Invoerblad heterogene watergang'!$H$14,'Invoerblad heterogene watergang'!$O$14,IF(A473&lt;='Invoerblad heterogene watergang'!$H$15,'Invoerblad heterogene watergang'!$O$15,IF(A473&lt;='Invoerblad heterogene watergang'!$H$16,'Invoerblad heterogene watergang'!$O$16,IF(A473&lt;='Invoerblad heterogene watergang'!$H$17,'Invoerblad heterogene watergang'!$O$17,"")))))))))</f>
        <v>Nee</v>
      </c>
      <c r="K473" s="23">
        <f>(IF(A473&lt;='Invoerblad heterogene watergang'!$H$9,'Invoerblad heterogene watergang'!$L$9,IF(A473&lt;='Invoerblad heterogene watergang'!$H$10,'Invoerblad heterogene watergang'!$L$10,IF(A473&lt;='Invoerblad heterogene watergang'!$H$11,'Invoerblad heterogene watergang'!$L$11,IF(A473&lt;='Invoerblad heterogene watergang'!$H$12,'Invoerblad heterogene watergang'!$L$12,IF(A473&lt;='Invoerblad heterogene watergang'!$H$13,'Invoerblad heterogene watergang'!$L$13,IF(A473&lt;='Invoerblad heterogene watergang'!$H$14,'Invoerblad heterogene watergang'!$L$14,IF(A473&lt;='Invoerblad heterogene watergang'!$H$15,'Invoerblad heterogene watergang'!$L$15,IF(A473&lt;='Invoerblad heterogene watergang'!$H$16,'Invoerblad heterogene watergang'!$L$16,IF(A473&lt;='Invoerblad heterogene watergang'!$H$17,'Invoerblad heterogene watergang'!$L$17,""))))))))))</f>
        <v>50</v>
      </c>
      <c r="L473" s="23" t="str">
        <f>(IF(A473&lt;='Invoerblad heterogene watergang'!$H$9,'Invoerblad heterogene watergang'!$M$9,IF(A473&lt;='Invoerblad heterogene watergang'!$H$10,'Invoerblad heterogene watergang'!$M$10,IF(A473&lt;='Invoerblad heterogene watergang'!$H$11,'Invoerblad heterogene watergang'!$M$11,IF(A473&lt;='Invoerblad heterogene watergang'!$H$12,'Invoerblad heterogene watergang'!$M$12,IF(A473&lt;='Invoerblad heterogene watergang'!$H$13,'Invoerblad heterogene watergang'!$M$13,IF(A473&lt;='Invoerblad heterogene watergang'!$H$14,'Invoerblad heterogene watergang'!$M$14,IF(A473&lt;='Invoerblad heterogene watergang'!$H$15,'Invoerblad heterogene watergang'!$M$15,IF(A473&lt;='Invoerblad heterogene watergang'!$H$16,'Invoerblad heterogene watergang'!$M$16,IF(A473&lt;='Invoerblad heterogene watergang'!$H$17,'Invoerblad heterogene watergang'!$M$17,""))))))))))</f>
        <v>Begroeiing volgt bodemverloop</v>
      </c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67"/>
      <c r="AD473" s="23"/>
      <c r="AE473" s="23"/>
    </row>
    <row r="474" spans="1:31" s="103" customFormat="1" x14ac:dyDescent="0.35">
      <c r="A474" s="24">
        <f>IF(A473="","",IF((A473+1)&gt;MAX('Invoerblad heterogene watergang'!$H$9:$H$17),"",'Uitgebreide invoer'!A473+(MAX('Invoerblad heterogene watergang'!$H$9:$H$17)/1000)))</f>
        <v>328.9999999999971</v>
      </c>
      <c r="B474" s="23">
        <f>IF(A474&lt;='Invoerblad heterogene watergang'!$H$9,'Invoerblad heterogene watergang'!$J$9,IF(A474&lt;='Invoerblad heterogene watergang'!$H$10,'Invoerblad heterogene watergang'!$J$10,IF(A474&lt;='Invoerblad heterogene watergang'!$H$11,'Invoerblad heterogene watergang'!$J$11,IF(A474&lt;='Invoerblad heterogene watergang'!$H$12,'Invoerblad heterogene watergang'!$J$12,IF(A474&lt;='Invoerblad heterogene watergang'!$H$13,'Invoerblad heterogene watergang'!$J$13,IF(A474&lt;='Invoerblad heterogene watergang'!$H$14,'Invoerblad heterogene watergang'!$J$14,IF(A474&lt;='Invoerblad heterogene watergang'!$H$15,'Invoerblad heterogene watergang'!$J$15,IF(A474&lt;='Invoerblad heterogene watergang'!$H$16,'Invoerblad heterogene watergang'!$J$16,IF(A474&lt;='Invoerblad heterogene watergang'!$H$17,'Invoerblad heterogene watergang'!$J$17,"")))))))))</f>
        <v>0.2</v>
      </c>
      <c r="C474" s="23" t="str">
        <f>IF(A474&lt;='Invoerblad heterogene watergang'!$H$9,'Invoerblad heterogene watergang'!$K$9,IF(A474&lt;='Invoerblad heterogene watergang'!$H$10,'Invoerblad heterogene watergang'!$K$10,IF(A474&lt;='Invoerblad heterogene watergang'!$H$11,'Invoerblad heterogene watergang'!$K$11,IF(A474&lt;='Invoerblad heterogene watergang'!$H$12,'Invoerblad heterogene watergang'!$K$12,IF(A474&lt;='Invoerblad heterogene watergang'!$H$13,'Invoerblad heterogene watergang'!$K$13,IF(A474&lt;='Invoerblad heterogene watergang'!$H$14,'Invoerblad heterogene watergang'!$K$14,IF(A474&lt;='Invoerblad heterogene watergang'!$H$15,'Invoerblad heterogene watergang'!$K$15,IF(A474&lt;='Invoerblad heterogene watergang'!$H$16,'Invoerblad heterogene watergang'!$K$16,IF(A474&lt;='Invoerblad heterogene watergang'!$H$17,'Invoerblad heterogene watergang'!$K$17,"")))))))))</f>
        <v>100 - Riet</v>
      </c>
      <c r="D474" s="23">
        <f t="shared" si="7"/>
        <v>100</v>
      </c>
      <c r="E474" s="23">
        <f>'Invoerblad heterogene watergang'!$F$9</f>
        <v>1.5</v>
      </c>
      <c r="F474" s="23">
        <f>'Invoerblad heterogene watergang'!$E$9</f>
        <v>1.2</v>
      </c>
      <c r="G474" s="23">
        <f>'Invoerblad heterogene watergang'!$B$9</f>
        <v>1.2</v>
      </c>
      <c r="H474" s="23">
        <f>'Invoerblad heterogene watergang'!$C$9</f>
        <v>1</v>
      </c>
      <c r="I474" s="23">
        <f>IF(B474="","",IF(A474&lt;='Invoerblad heterogene watergang'!$H$9,'Invoerblad heterogene watergang'!$N$9,IF(A474&lt;='Invoerblad heterogene watergang'!$H$10,'Invoerblad heterogene watergang'!$N$10,IF(A474&lt;='Invoerblad heterogene watergang'!$H$11,'Invoerblad heterogene watergang'!$N$11,IF(A474&lt;='Invoerblad heterogene watergang'!$H$12,'Invoerblad heterogene watergang'!$N$12,IF(A474&lt;='Invoerblad heterogene watergang'!$H$13,'Invoerblad heterogene watergang'!$N$13,IF(A474&lt;='Invoerblad heterogene watergang'!$H$14,'Invoerblad heterogene watergang'!$N$14,IF(A474&lt;='Invoerblad heterogene watergang'!$H$15,'Invoerblad heterogene watergang'!$N$15,IF(A474&lt;='Invoerblad heterogene watergang'!$H$16,'Invoerblad heterogene watergang'!$N$16,IF(A474&lt;='Invoerblad heterogene watergang'!$H$17,'Invoerblad heterogene watergang'!$N$17,""))))))))))</f>
        <v>0</v>
      </c>
      <c r="J474" s="23" t="str">
        <f>IF(A474&lt;='Invoerblad heterogene watergang'!$H$9,'Invoerblad heterogene watergang'!$O$9,IF(A474&lt;='Invoerblad heterogene watergang'!$H$10,'Invoerblad heterogene watergang'!$O$10,IF(A474&lt;='Invoerblad heterogene watergang'!$H$11,'Invoerblad heterogene watergang'!$O$11,IF(A474&lt;='Invoerblad heterogene watergang'!$H$12,'Invoerblad heterogene watergang'!$O$12,IF(A474&lt;='Invoerblad heterogene watergang'!$H$13,'Invoerblad heterogene watergang'!$O$13,IF(A474&lt;='Invoerblad heterogene watergang'!$H$14,'Invoerblad heterogene watergang'!$O$14,IF(A474&lt;='Invoerblad heterogene watergang'!$H$15,'Invoerblad heterogene watergang'!$O$15,IF(A474&lt;='Invoerblad heterogene watergang'!$H$16,'Invoerblad heterogene watergang'!$O$16,IF(A474&lt;='Invoerblad heterogene watergang'!$H$17,'Invoerblad heterogene watergang'!$O$17,"")))))))))</f>
        <v>Nee</v>
      </c>
      <c r="K474" s="23">
        <f>(IF(A474&lt;='Invoerblad heterogene watergang'!$H$9,'Invoerblad heterogene watergang'!$L$9,IF(A474&lt;='Invoerblad heterogene watergang'!$H$10,'Invoerblad heterogene watergang'!$L$10,IF(A474&lt;='Invoerblad heterogene watergang'!$H$11,'Invoerblad heterogene watergang'!$L$11,IF(A474&lt;='Invoerblad heterogene watergang'!$H$12,'Invoerblad heterogene watergang'!$L$12,IF(A474&lt;='Invoerblad heterogene watergang'!$H$13,'Invoerblad heterogene watergang'!$L$13,IF(A474&lt;='Invoerblad heterogene watergang'!$H$14,'Invoerblad heterogene watergang'!$L$14,IF(A474&lt;='Invoerblad heterogene watergang'!$H$15,'Invoerblad heterogene watergang'!$L$15,IF(A474&lt;='Invoerblad heterogene watergang'!$H$16,'Invoerblad heterogene watergang'!$L$16,IF(A474&lt;='Invoerblad heterogene watergang'!$H$17,'Invoerblad heterogene watergang'!$L$17,""))))))))))</f>
        <v>50</v>
      </c>
      <c r="L474" s="23" t="str">
        <f>(IF(A474&lt;='Invoerblad heterogene watergang'!$H$9,'Invoerblad heterogene watergang'!$M$9,IF(A474&lt;='Invoerblad heterogene watergang'!$H$10,'Invoerblad heterogene watergang'!$M$10,IF(A474&lt;='Invoerblad heterogene watergang'!$H$11,'Invoerblad heterogene watergang'!$M$11,IF(A474&lt;='Invoerblad heterogene watergang'!$H$12,'Invoerblad heterogene watergang'!$M$12,IF(A474&lt;='Invoerblad heterogene watergang'!$H$13,'Invoerblad heterogene watergang'!$M$13,IF(A474&lt;='Invoerblad heterogene watergang'!$H$14,'Invoerblad heterogene watergang'!$M$14,IF(A474&lt;='Invoerblad heterogene watergang'!$H$15,'Invoerblad heterogene watergang'!$M$15,IF(A474&lt;='Invoerblad heterogene watergang'!$H$16,'Invoerblad heterogene watergang'!$M$16,IF(A474&lt;='Invoerblad heterogene watergang'!$H$17,'Invoerblad heterogene watergang'!$M$17,""))))))))))</f>
        <v>Begroeiing volgt bodemverloop</v>
      </c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67"/>
      <c r="AD474" s="23"/>
      <c r="AE474" s="23"/>
    </row>
    <row r="475" spans="1:31" s="103" customFormat="1" x14ac:dyDescent="0.35">
      <c r="A475" s="24">
        <f>IF(A474="","",IF((A474+1)&gt;MAX('Invoerblad heterogene watergang'!$H$9:$H$17),"",'Uitgebreide invoer'!A474+(MAX('Invoerblad heterogene watergang'!$H$9:$H$17)/1000)))</f>
        <v>329.69999999999709</v>
      </c>
      <c r="B475" s="23">
        <f>IF(A475&lt;='Invoerblad heterogene watergang'!$H$9,'Invoerblad heterogene watergang'!$J$9,IF(A475&lt;='Invoerblad heterogene watergang'!$H$10,'Invoerblad heterogene watergang'!$J$10,IF(A475&lt;='Invoerblad heterogene watergang'!$H$11,'Invoerblad heterogene watergang'!$J$11,IF(A475&lt;='Invoerblad heterogene watergang'!$H$12,'Invoerblad heterogene watergang'!$J$12,IF(A475&lt;='Invoerblad heterogene watergang'!$H$13,'Invoerblad heterogene watergang'!$J$13,IF(A475&lt;='Invoerblad heterogene watergang'!$H$14,'Invoerblad heterogene watergang'!$J$14,IF(A475&lt;='Invoerblad heterogene watergang'!$H$15,'Invoerblad heterogene watergang'!$J$15,IF(A475&lt;='Invoerblad heterogene watergang'!$H$16,'Invoerblad heterogene watergang'!$J$16,IF(A475&lt;='Invoerblad heterogene watergang'!$H$17,'Invoerblad heterogene watergang'!$J$17,"")))))))))</f>
        <v>0.2</v>
      </c>
      <c r="C475" s="23" t="str">
        <f>IF(A475&lt;='Invoerblad heterogene watergang'!$H$9,'Invoerblad heterogene watergang'!$K$9,IF(A475&lt;='Invoerblad heterogene watergang'!$H$10,'Invoerblad heterogene watergang'!$K$10,IF(A475&lt;='Invoerblad heterogene watergang'!$H$11,'Invoerblad heterogene watergang'!$K$11,IF(A475&lt;='Invoerblad heterogene watergang'!$H$12,'Invoerblad heterogene watergang'!$K$12,IF(A475&lt;='Invoerblad heterogene watergang'!$H$13,'Invoerblad heterogene watergang'!$K$13,IF(A475&lt;='Invoerblad heterogene watergang'!$H$14,'Invoerblad heterogene watergang'!$K$14,IF(A475&lt;='Invoerblad heterogene watergang'!$H$15,'Invoerblad heterogene watergang'!$K$15,IF(A475&lt;='Invoerblad heterogene watergang'!$H$16,'Invoerblad heterogene watergang'!$K$16,IF(A475&lt;='Invoerblad heterogene watergang'!$H$17,'Invoerblad heterogene watergang'!$K$17,"")))))))))</f>
        <v>100 - Riet</v>
      </c>
      <c r="D475" s="23">
        <f t="shared" si="7"/>
        <v>100</v>
      </c>
      <c r="E475" s="23">
        <f>'Invoerblad heterogene watergang'!$F$9</f>
        <v>1.5</v>
      </c>
      <c r="F475" s="23">
        <f>'Invoerblad heterogene watergang'!$E$9</f>
        <v>1.2</v>
      </c>
      <c r="G475" s="23">
        <f>'Invoerblad heterogene watergang'!$B$9</f>
        <v>1.2</v>
      </c>
      <c r="H475" s="23">
        <f>'Invoerblad heterogene watergang'!$C$9</f>
        <v>1</v>
      </c>
      <c r="I475" s="23">
        <f>IF(B475="","",IF(A475&lt;='Invoerblad heterogene watergang'!$H$9,'Invoerblad heterogene watergang'!$N$9,IF(A475&lt;='Invoerblad heterogene watergang'!$H$10,'Invoerblad heterogene watergang'!$N$10,IF(A475&lt;='Invoerblad heterogene watergang'!$H$11,'Invoerblad heterogene watergang'!$N$11,IF(A475&lt;='Invoerblad heterogene watergang'!$H$12,'Invoerblad heterogene watergang'!$N$12,IF(A475&lt;='Invoerblad heterogene watergang'!$H$13,'Invoerblad heterogene watergang'!$N$13,IF(A475&lt;='Invoerblad heterogene watergang'!$H$14,'Invoerblad heterogene watergang'!$N$14,IF(A475&lt;='Invoerblad heterogene watergang'!$H$15,'Invoerblad heterogene watergang'!$N$15,IF(A475&lt;='Invoerblad heterogene watergang'!$H$16,'Invoerblad heterogene watergang'!$N$16,IF(A475&lt;='Invoerblad heterogene watergang'!$H$17,'Invoerblad heterogene watergang'!$N$17,""))))))))))</f>
        <v>0</v>
      </c>
      <c r="J475" s="23" t="str">
        <f>IF(A475&lt;='Invoerblad heterogene watergang'!$H$9,'Invoerblad heterogene watergang'!$O$9,IF(A475&lt;='Invoerblad heterogene watergang'!$H$10,'Invoerblad heterogene watergang'!$O$10,IF(A475&lt;='Invoerblad heterogene watergang'!$H$11,'Invoerblad heterogene watergang'!$O$11,IF(A475&lt;='Invoerblad heterogene watergang'!$H$12,'Invoerblad heterogene watergang'!$O$12,IF(A475&lt;='Invoerblad heterogene watergang'!$H$13,'Invoerblad heterogene watergang'!$O$13,IF(A475&lt;='Invoerblad heterogene watergang'!$H$14,'Invoerblad heterogene watergang'!$O$14,IF(A475&lt;='Invoerblad heterogene watergang'!$H$15,'Invoerblad heterogene watergang'!$O$15,IF(A475&lt;='Invoerblad heterogene watergang'!$H$16,'Invoerblad heterogene watergang'!$O$16,IF(A475&lt;='Invoerblad heterogene watergang'!$H$17,'Invoerblad heterogene watergang'!$O$17,"")))))))))</f>
        <v>Nee</v>
      </c>
      <c r="K475" s="23">
        <f>(IF(A475&lt;='Invoerblad heterogene watergang'!$H$9,'Invoerblad heterogene watergang'!$L$9,IF(A475&lt;='Invoerblad heterogene watergang'!$H$10,'Invoerblad heterogene watergang'!$L$10,IF(A475&lt;='Invoerblad heterogene watergang'!$H$11,'Invoerblad heterogene watergang'!$L$11,IF(A475&lt;='Invoerblad heterogene watergang'!$H$12,'Invoerblad heterogene watergang'!$L$12,IF(A475&lt;='Invoerblad heterogene watergang'!$H$13,'Invoerblad heterogene watergang'!$L$13,IF(A475&lt;='Invoerblad heterogene watergang'!$H$14,'Invoerblad heterogene watergang'!$L$14,IF(A475&lt;='Invoerblad heterogene watergang'!$H$15,'Invoerblad heterogene watergang'!$L$15,IF(A475&lt;='Invoerblad heterogene watergang'!$H$16,'Invoerblad heterogene watergang'!$L$16,IF(A475&lt;='Invoerblad heterogene watergang'!$H$17,'Invoerblad heterogene watergang'!$L$17,""))))))))))</f>
        <v>50</v>
      </c>
      <c r="L475" s="23" t="str">
        <f>(IF(A475&lt;='Invoerblad heterogene watergang'!$H$9,'Invoerblad heterogene watergang'!$M$9,IF(A475&lt;='Invoerblad heterogene watergang'!$H$10,'Invoerblad heterogene watergang'!$M$10,IF(A475&lt;='Invoerblad heterogene watergang'!$H$11,'Invoerblad heterogene watergang'!$M$11,IF(A475&lt;='Invoerblad heterogene watergang'!$H$12,'Invoerblad heterogene watergang'!$M$12,IF(A475&lt;='Invoerblad heterogene watergang'!$H$13,'Invoerblad heterogene watergang'!$M$13,IF(A475&lt;='Invoerblad heterogene watergang'!$H$14,'Invoerblad heterogene watergang'!$M$14,IF(A475&lt;='Invoerblad heterogene watergang'!$H$15,'Invoerblad heterogene watergang'!$M$15,IF(A475&lt;='Invoerblad heterogene watergang'!$H$16,'Invoerblad heterogene watergang'!$M$16,IF(A475&lt;='Invoerblad heterogene watergang'!$H$17,'Invoerblad heterogene watergang'!$M$17,""))))))))))</f>
        <v>Begroeiing volgt bodemverloop</v>
      </c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67"/>
      <c r="AD475" s="23"/>
      <c r="AE475" s="23"/>
    </row>
    <row r="476" spans="1:31" s="103" customFormat="1" x14ac:dyDescent="0.35">
      <c r="A476" s="24">
        <f>IF(A475="","",IF((A475+1)&gt;MAX('Invoerblad heterogene watergang'!$H$9:$H$17),"",'Uitgebreide invoer'!A475+(MAX('Invoerblad heterogene watergang'!$H$9:$H$17)/1000)))</f>
        <v>330.39999999999708</v>
      </c>
      <c r="B476" s="23">
        <f>IF(A476&lt;='Invoerblad heterogene watergang'!$H$9,'Invoerblad heterogene watergang'!$J$9,IF(A476&lt;='Invoerblad heterogene watergang'!$H$10,'Invoerblad heterogene watergang'!$J$10,IF(A476&lt;='Invoerblad heterogene watergang'!$H$11,'Invoerblad heterogene watergang'!$J$11,IF(A476&lt;='Invoerblad heterogene watergang'!$H$12,'Invoerblad heterogene watergang'!$J$12,IF(A476&lt;='Invoerblad heterogene watergang'!$H$13,'Invoerblad heterogene watergang'!$J$13,IF(A476&lt;='Invoerblad heterogene watergang'!$H$14,'Invoerblad heterogene watergang'!$J$14,IF(A476&lt;='Invoerblad heterogene watergang'!$H$15,'Invoerblad heterogene watergang'!$J$15,IF(A476&lt;='Invoerblad heterogene watergang'!$H$16,'Invoerblad heterogene watergang'!$J$16,IF(A476&lt;='Invoerblad heterogene watergang'!$H$17,'Invoerblad heterogene watergang'!$J$17,"")))))))))</f>
        <v>0.2</v>
      </c>
      <c r="C476" s="23" t="str">
        <f>IF(A476&lt;='Invoerblad heterogene watergang'!$H$9,'Invoerblad heterogene watergang'!$K$9,IF(A476&lt;='Invoerblad heterogene watergang'!$H$10,'Invoerblad heterogene watergang'!$K$10,IF(A476&lt;='Invoerblad heterogene watergang'!$H$11,'Invoerblad heterogene watergang'!$K$11,IF(A476&lt;='Invoerblad heterogene watergang'!$H$12,'Invoerblad heterogene watergang'!$K$12,IF(A476&lt;='Invoerblad heterogene watergang'!$H$13,'Invoerblad heterogene watergang'!$K$13,IF(A476&lt;='Invoerblad heterogene watergang'!$H$14,'Invoerblad heterogene watergang'!$K$14,IF(A476&lt;='Invoerblad heterogene watergang'!$H$15,'Invoerblad heterogene watergang'!$K$15,IF(A476&lt;='Invoerblad heterogene watergang'!$H$16,'Invoerblad heterogene watergang'!$K$16,IF(A476&lt;='Invoerblad heterogene watergang'!$H$17,'Invoerblad heterogene watergang'!$K$17,"")))))))))</f>
        <v>100 - Riet</v>
      </c>
      <c r="D476" s="23">
        <f t="shared" si="7"/>
        <v>100</v>
      </c>
      <c r="E476" s="23">
        <f>'Invoerblad heterogene watergang'!$F$9</f>
        <v>1.5</v>
      </c>
      <c r="F476" s="23">
        <f>'Invoerblad heterogene watergang'!$E$9</f>
        <v>1.2</v>
      </c>
      <c r="G476" s="23">
        <f>'Invoerblad heterogene watergang'!$B$9</f>
        <v>1.2</v>
      </c>
      <c r="H476" s="23">
        <f>'Invoerblad heterogene watergang'!$C$9</f>
        <v>1</v>
      </c>
      <c r="I476" s="23">
        <f>IF(B476="","",IF(A476&lt;='Invoerblad heterogene watergang'!$H$9,'Invoerblad heterogene watergang'!$N$9,IF(A476&lt;='Invoerblad heterogene watergang'!$H$10,'Invoerblad heterogene watergang'!$N$10,IF(A476&lt;='Invoerblad heterogene watergang'!$H$11,'Invoerblad heterogene watergang'!$N$11,IF(A476&lt;='Invoerblad heterogene watergang'!$H$12,'Invoerblad heterogene watergang'!$N$12,IF(A476&lt;='Invoerblad heterogene watergang'!$H$13,'Invoerblad heterogene watergang'!$N$13,IF(A476&lt;='Invoerblad heterogene watergang'!$H$14,'Invoerblad heterogene watergang'!$N$14,IF(A476&lt;='Invoerblad heterogene watergang'!$H$15,'Invoerblad heterogene watergang'!$N$15,IF(A476&lt;='Invoerblad heterogene watergang'!$H$16,'Invoerblad heterogene watergang'!$N$16,IF(A476&lt;='Invoerblad heterogene watergang'!$H$17,'Invoerblad heterogene watergang'!$N$17,""))))))))))</f>
        <v>0</v>
      </c>
      <c r="J476" s="23" t="str">
        <f>IF(A476&lt;='Invoerblad heterogene watergang'!$H$9,'Invoerblad heterogene watergang'!$O$9,IF(A476&lt;='Invoerblad heterogene watergang'!$H$10,'Invoerblad heterogene watergang'!$O$10,IF(A476&lt;='Invoerblad heterogene watergang'!$H$11,'Invoerblad heterogene watergang'!$O$11,IF(A476&lt;='Invoerblad heterogene watergang'!$H$12,'Invoerblad heterogene watergang'!$O$12,IF(A476&lt;='Invoerblad heterogene watergang'!$H$13,'Invoerblad heterogene watergang'!$O$13,IF(A476&lt;='Invoerblad heterogene watergang'!$H$14,'Invoerblad heterogene watergang'!$O$14,IF(A476&lt;='Invoerblad heterogene watergang'!$H$15,'Invoerblad heterogene watergang'!$O$15,IF(A476&lt;='Invoerblad heterogene watergang'!$H$16,'Invoerblad heterogene watergang'!$O$16,IF(A476&lt;='Invoerblad heterogene watergang'!$H$17,'Invoerblad heterogene watergang'!$O$17,"")))))))))</f>
        <v>Nee</v>
      </c>
      <c r="K476" s="23">
        <f>(IF(A476&lt;='Invoerblad heterogene watergang'!$H$9,'Invoerblad heterogene watergang'!$L$9,IF(A476&lt;='Invoerblad heterogene watergang'!$H$10,'Invoerblad heterogene watergang'!$L$10,IF(A476&lt;='Invoerblad heterogene watergang'!$H$11,'Invoerblad heterogene watergang'!$L$11,IF(A476&lt;='Invoerblad heterogene watergang'!$H$12,'Invoerblad heterogene watergang'!$L$12,IF(A476&lt;='Invoerblad heterogene watergang'!$H$13,'Invoerblad heterogene watergang'!$L$13,IF(A476&lt;='Invoerblad heterogene watergang'!$H$14,'Invoerblad heterogene watergang'!$L$14,IF(A476&lt;='Invoerblad heterogene watergang'!$H$15,'Invoerblad heterogene watergang'!$L$15,IF(A476&lt;='Invoerblad heterogene watergang'!$H$16,'Invoerblad heterogene watergang'!$L$16,IF(A476&lt;='Invoerblad heterogene watergang'!$H$17,'Invoerblad heterogene watergang'!$L$17,""))))))))))</f>
        <v>50</v>
      </c>
      <c r="L476" s="23" t="str">
        <f>(IF(A476&lt;='Invoerblad heterogene watergang'!$H$9,'Invoerblad heterogene watergang'!$M$9,IF(A476&lt;='Invoerblad heterogene watergang'!$H$10,'Invoerblad heterogene watergang'!$M$10,IF(A476&lt;='Invoerblad heterogene watergang'!$H$11,'Invoerblad heterogene watergang'!$M$11,IF(A476&lt;='Invoerblad heterogene watergang'!$H$12,'Invoerblad heterogene watergang'!$M$12,IF(A476&lt;='Invoerblad heterogene watergang'!$H$13,'Invoerblad heterogene watergang'!$M$13,IF(A476&lt;='Invoerblad heterogene watergang'!$H$14,'Invoerblad heterogene watergang'!$M$14,IF(A476&lt;='Invoerblad heterogene watergang'!$H$15,'Invoerblad heterogene watergang'!$M$15,IF(A476&lt;='Invoerblad heterogene watergang'!$H$16,'Invoerblad heterogene watergang'!$M$16,IF(A476&lt;='Invoerblad heterogene watergang'!$H$17,'Invoerblad heterogene watergang'!$M$17,""))))))))))</f>
        <v>Begroeiing volgt bodemverloop</v>
      </c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67"/>
      <c r="AD476" s="23"/>
      <c r="AE476" s="23"/>
    </row>
    <row r="477" spans="1:31" s="103" customFormat="1" x14ac:dyDescent="0.35">
      <c r="A477" s="24">
        <f>IF(A476="","",IF((A476+1)&gt;MAX('Invoerblad heterogene watergang'!$H$9:$H$17),"",'Uitgebreide invoer'!A476+(MAX('Invoerblad heterogene watergang'!$H$9:$H$17)/1000)))</f>
        <v>331.09999999999707</v>
      </c>
      <c r="B477" s="23">
        <f>IF(A477&lt;='Invoerblad heterogene watergang'!$H$9,'Invoerblad heterogene watergang'!$J$9,IF(A477&lt;='Invoerblad heterogene watergang'!$H$10,'Invoerblad heterogene watergang'!$J$10,IF(A477&lt;='Invoerblad heterogene watergang'!$H$11,'Invoerblad heterogene watergang'!$J$11,IF(A477&lt;='Invoerblad heterogene watergang'!$H$12,'Invoerblad heterogene watergang'!$J$12,IF(A477&lt;='Invoerblad heterogene watergang'!$H$13,'Invoerblad heterogene watergang'!$J$13,IF(A477&lt;='Invoerblad heterogene watergang'!$H$14,'Invoerblad heterogene watergang'!$J$14,IF(A477&lt;='Invoerblad heterogene watergang'!$H$15,'Invoerblad heterogene watergang'!$J$15,IF(A477&lt;='Invoerblad heterogene watergang'!$H$16,'Invoerblad heterogene watergang'!$J$16,IF(A477&lt;='Invoerblad heterogene watergang'!$H$17,'Invoerblad heterogene watergang'!$J$17,"")))))))))</f>
        <v>0.2</v>
      </c>
      <c r="C477" s="23" t="str">
        <f>IF(A477&lt;='Invoerblad heterogene watergang'!$H$9,'Invoerblad heterogene watergang'!$K$9,IF(A477&lt;='Invoerblad heterogene watergang'!$H$10,'Invoerblad heterogene watergang'!$K$10,IF(A477&lt;='Invoerblad heterogene watergang'!$H$11,'Invoerblad heterogene watergang'!$K$11,IF(A477&lt;='Invoerblad heterogene watergang'!$H$12,'Invoerblad heterogene watergang'!$K$12,IF(A477&lt;='Invoerblad heterogene watergang'!$H$13,'Invoerblad heterogene watergang'!$K$13,IF(A477&lt;='Invoerblad heterogene watergang'!$H$14,'Invoerblad heterogene watergang'!$K$14,IF(A477&lt;='Invoerblad heterogene watergang'!$H$15,'Invoerblad heterogene watergang'!$K$15,IF(A477&lt;='Invoerblad heterogene watergang'!$H$16,'Invoerblad heterogene watergang'!$K$16,IF(A477&lt;='Invoerblad heterogene watergang'!$H$17,'Invoerblad heterogene watergang'!$K$17,"")))))))))</f>
        <v>100 - Riet</v>
      </c>
      <c r="D477" s="23">
        <f t="shared" si="7"/>
        <v>100</v>
      </c>
      <c r="E477" s="23">
        <f>'Invoerblad heterogene watergang'!$F$9</f>
        <v>1.5</v>
      </c>
      <c r="F477" s="23">
        <f>'Invoerblad heterogene watergang'!$E$9</f>
        <v>1.2</v>
      </c>
      <c r="G477" s="23">
        <f>'Invoerblad heterogene watergang'!$B$9</f>
        <v>1.2</v>
      </c>
      <c r="H477" s="23">
        <f>'Invoerblad heterogene watergang'!$C$9</f>
        <v>1</v>
      </c>
      <c r="I477" s="23">
        <f>IF(B477="","",IF(A477&lt;='Invoerblad heterogene watergang'!$H$9,'Invoerblad heterogene watergang'!$N$9,IF(A477&lt;='Invoerblad heterogene watergang'!$H$10,'Invoerblad heterogene watergang'!$N$10,IF(A477&lt;='Invoerblad heterogene watergang'!$H$11,'Invoerblad heterogene watergang'!$N$11,IF(A477&lt;='Invoerblad heterogene watergang'!$H$12,'Invoerblad heterogene watergang'!$N$12,IF(A477&lt;='Invoerblad heterogene watergang'!$H$13,'Invoerblad heterogene watergang'!$N$13,IF(A477&lt;='Invoerblad heterogene watergang'!$H$14,'Invoerblad heterogene watergang'!$N$14,IF(A477&lt;='Invoerblad heterogene watergang'!$H$15,'Invoerblad heterogene watergang'!$N$15,IF(A477&lt;='Invoerblad heterogene watergang'!$H$16,'Invoerblad heterogene watergang'!$N$16,IF(A477&lt;='Invoerblad heterogene watergang'!$H$17,'Invoerblad heterogene watergang'!$N$17,""))))))))))</f>
        <v>0</v>
      </c>
      <c r="J477" s="23" t="str">
        <f>IF(A477&lt;='Invoerblad heterogene watergang'!$H$9,'Invoerblad heterogene watergang'!$O$9,IF(A477&lt;='Invoerblad heterogene watergang'!$H$10,'Invoerblad heterogene watergang'!$O$10,IF(A477&lt;='Invoerblad heterogene watergang'!$H$11,'Invoerblad heterogene watergang'!$O$11,IF(A477&lt;='Invoerblad heterogene watergang'!$H$12,'Invoerblad heterogene watergang'!$O$12,IF(A477&lt;='Invoerblad heterogene watergang'!$H$13,'Invoerblad heterogene watergang'!$O$13,IF(A477&lt;='Invoerblad heterogene watergang'!$H$14,'Invoerblad heterogene watergang'!$O$14,IF(A477&lt;='Invoerblad heterogene watergang'!$H$15,'Invoerblad heterogene watergang'!$O$15,IF(A477&lt;='Invoerblad heterogene watergang'!$H$16,'Invoerblad heterogene watergang'!$O$16,IF(A477&lt;='Invoerblad heterogene watergang'!$H$17,'Invoerblad heterogene watergang'!$O$17,"")))))))))</f>
        <v>Nee</v>
      </c>
      <c r="K477" s="23">
        <f>(IF(A477&lt;='Invoerblad heterogene watergang'!$H$9,'Invoerblad heterogene watergang'!$L$9,IF(A477&lt;='Invoerblad heterogene watergang'!$H$10,'Invoerblad heterogene watergang'!$L$10,IF(A477&lt;='Invoerblad heterogene watergang'!$H$11,'Invoerblad heterogene watergang'!$L$11,IF(A477&lt;='Invoerblad heterogene watergang'!$H$12,'Invoerblad heterogene watergang'!$L$12,IF(A477&lt;='Invoerblad heterogene watergang'!$H$13,'Invoerblad heterogene watergang'!$L$13,IF(A477&lt;='Invoerblad heterogene watergang'!$H$14,'Invoerblad heterogene watergang'!$L$14,IF(A477&lt;='Invoerblad heterogene watergang'!$H$15,'Invoerblad heterogene watergang'!$L$15,IF(A477&lt;='Invoerblad heterogene watergang'!$H$16,'Invoerblad heterogene watergang'!$L$16,IF(A477&lt;='Invoerblad heterogene watergang'!$H$17,'Invoerblad heterogene watergang'!$L$17,""))))))))))</f>
        <v>50</v>
      </c>
      <c r="L477" s="23" t="str">
        <f>(IF(A477&lt;='Invoerblad heterogene watergang'!$H$9,'Invoerblad heterogene watergang'!$M$9,IF(A477&lt;='Invoerblad heterogene watergang'!$H$10,'Invoerblad heterogene watergang'!$M$10,IF(A477&lt;='Invoerblad heterogene watergang'!$H$11,'Invoerblad heterogene watergang'!$M$11,IF(A477&lt;='Invoerblad heterogene watergang'!$H$12,'Invoerblad heterogene watergang'!$M$12,IF(A477&lt;='Invoerblad heterogene watergang'!$H$13,'Invoerblad heterogene watergang'!$M$13,IF(A477&lt;='Invoerblad heterogene watergang'!$H$14,'Invoerblad heterogene watergang'!$M$14,IF(A477&lt;='Invoerblad heterogene watergang'!$H$15,'Invoerblad heterogene watergang'!$M$15,IF(A477&lt;='Invoerblad heterogene watergang'!$H$16,'Invoerblad heterogene watergang'!$M$16,IF(A477&lt;='Invoerblad heterogene watergang'!$H$17,'Invoerblad heterogene watergang'!$M$17,""))))))))))</f>
        <v>Begroeiing volgt bodemverloop</v>
      </c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67"/>
      <c r="AD477" s="23"/>
      <c r="AE477" s="23"/>
    </row>
    <row r="478" spans="1:31" s="103" customFormat="1" x14ac:dyDescent="0.35">
      <c r="A478" s="24">
        <f>IF(A477="","",IF((A477+1)&gt;MAX('Invoerblad heterogene watergang'!$H$9:$H$17),"",'Uitgebreide invoer'!A477+(MAX('Invoerblad heterogene watergang'!$H$9:$H$17)/1000)))</f>
        <v>331.79999999999706</v>
      </c>
      <c r="B478" s="23">
        <f>IF(A478&lt;='Invoerblad heterogene watergang'!$H$9,'Invoerblad heterogene watergang'!$J$9,IF(A478&lt;='Invoerblad heterogene watergang'!$H$10,'Invoerblad heterogene watergang'!$J$10,IF(A478&lt;='Invoerblad heterogene watergang'!$H$11,'Invoerblad heterogene watergang'!$J$11,IF(A478&lt;='Invoerblad heterogene watergang'!$H$12,'Invoerblad heterogene watergang'!$J$12,IF(A478&lt;='Invoerblad heterogene watergang'!$H$13,'Invoerblad heterogene watergang'!$J$13,IF(A478&lt;='Invoerblad heterogene watergang'!$H$14,'Invoerblad heterogene watergang'!$J$14,IF(A478&lt;='Invoerblad heterogene watergang'!$H$15,'Invoerblad heterogene watergang'!$J$15,IF(A478&lt;='Invoerblad heterogene watergang'!$H$16,'Invoerblad heterogene watergang'!$J$16,IF(A478&lt;='Invoerblad heterogene watergang'!$H$17,'Invoerblad heterogene watergang'!$J$17,"")))))))))</f>
        <v>0.2</v>
      </c>
      <c r="C478" s="23" t="str">
        <f>IF(A478&lt;='Invoerblad heterogene watergang'!$H$9,'Invoerblad heterogene watergang'!$K$9,IF(A478&lt;='Invoerblad heterogene watergang'!$H$10,'Invoerblad heterogene watergang'!$K$10,IF(A478&lt;='Invoerblad heterogene watergang'!$H$11,'Invoerblad heterogene watergang'!$K$11,IF(A478&lt;='Invoerblad heterogene watergang'!$H$12,'Invoerblad heterogene watergang'!$K$12,IF(A478&lt;='Invoerblad heterogene watergang'!$H$13,'Invoerblad heterogene watergang'!$K$13,IF(A478&lt;='Invoerblad heterogene watergang'!$H$14,'Invoerblad heterogene watergang'!$K$14,IF(A478&lt;='Invoerblad heterogene watergang'!$H$15,'Invoerblad heterogene watergang'!$K$15,IF(A478&lt;='Invoerblad heterogene watergang'!$H$16,'Invoerblad heterogene watergang'!$K$16,IF(A478&lt;='Invoerblad heterogene watergang'!$H$17,'Invoerblad heterogene watergang'!$K$17,"")))))))))</f>
        <v>100 - Riet</v>
      </c>
      <c r="D478" s="23">
        <f t="shared" si="7"/>
        <v>100</v>
      </c>
      <c r="E478" s="23">
        <f>'Invoerblad heterogene watergang'!$F$9</f>
        <v>1.5</v>
      </c>
      <c r="F478" s="23">
        <f>'Invoerblad heterogene watergang'!$E$9</f>
        <v>1.2</v>
      </c>
      <c r="G478" s="23">
        <f>'Invoerblad heterogene watergang'!$B$9</f>
        <v>1.2</v>
      </c>
      <c r="H478" s="23">
        <f>'Invoerblad heterogene watergang'!$C$9</f>
        <v>1</v>
      </c>
      <c r="I478" s="23">
        <f>IF(B478="","",IF(A478&lt;='Invoerblad heterogene watergang'!$H$9,'Invoerblad heterogene watergang'!$N$9,IF(A478&lt;='Invoerblad heterogene watergang'!$H$10,'Invoerblad heterogene watergang'!$N$10,IF(A478&lt;='Invoerblad heterogene watergang'!$H$11,'Invoerblad heterogene watergang'!$N$11,IF(A478&lt;='Invoerblad heterogene watergang'!$H$12,'Invoerblad heterogene watergang'!$N$12,IF(A478&lt;='Invoerblad heterogene watergang'!$H$13,'Invoerblad heterogene watergang'!$N$13,IF(A478&lt;='Invoerblad heterogene watergang'!$H$14,'Invoerblad heterogene watergang'!$N$14,IF(A478&lt;='Invoerblad heterogene watergang'!$H$15,'Invoerblad heterogene watergang'!$N$15,IF(A478&lt;='Invoerblad heterogene watergang'!$H$16,'Invoerblad heterogene watergang'!$N$16,IF(A478&lt;='Invoerblad heterogene watergang'!$H$17,'Invoerblad heterogene watergang'!$N$17,""))))))))))</f>
        <v>0</v>
      </c>
      <c r="J478" s="23" t="str">
        <f>IF(A478&lt;='Invoerblad heterogene watergang'!$H$9,'Invoerblad heterogene watergang'!$O$9,IF(A478&lt;='Invoerblad heterogene watergang'!$H$10,'Invoerblad heterogene watergang'!$O$10,IF(A478&lt;='Invoerblad heterogene watergang'!$H$11,'Invoerblad heterogene watergang'!$O$11,IF(A478&lt;='Invoerblad heterogene watergang'!$H$12,'Invoerblad heterogene watergang'!$O$12,IF(A478&lt;='Invoerblad heterogene watergang'!$H$13,'Invoerblad heterogene watergang'!$O$13,IF(A478&lt;='Invoerblad heterogene watergang'!$H$14,'Invoerblad heterogene watergang'!$O$14,IF(A478&lt;='Invoerblad heterogene watergang'!$H$15,'Invoerblad heterogene watergang'!$O$15,IF(A478&lt;='Invoerblad heterogene watergang'!$H$16,'Invoerblad heterogene watergang'!$O$16,IF(A478&lt;='Invoerblad heterogene watergang'!$H$17,'Invoerblad heterogene watergang'!$O$17,"")))))))))</f>
        <v>Nee</v>
      </c>
      <c r="K478" s="23">
        <f>(IF(A478&lt;='Invoerblad heterogene watergang'!$H$9,'Invoerblad heterogene watergang'!$L$9,IF(A478&lt;='Invoerblad heterogene watergang'!$H$10,'Invoerblad heterogene watergang'!$L$10,IF(A478&lt;='Invoerblad heterogene watergang'!$H$11,'Invoerblad heterogene watergang'!$L$11,IF(A478&lt;='Invoerblad heterogene watergang'!$H$12,'Invoerblad heterogene watergang'!$L$12,IF(A478&lt;='Invoerblad heterogene watergang'!$H$13,'Invoerblad heterogene watergang'!$L$13,IF(A478&lt;='Invoerblad heterogene watergang'!$H$14,'Invoerblad heterogene watergang'!$L$14,IF(A478&lt;='Invoerblad heterogene watergang'!$H$15,'Invoerblad heterogene watergang'!$L$15,IF(A478&lt;='Invoerblad heterogene watergang'!$H$16,'Invoerblad heterogene watergang'!$L$16,IF(A478&lt;='Invoerblad heterogene watergang'!$H$17,'Invoerblad heterogene watergang'!$L$17,""))))))))))</f>
        <v>50</v>
      </c>
      <c r="L478" s="23" t="str">
        <f>(IF(A478&lt;='Invoerblad heterogene watergang'!$H$9,'Invoerblad heterogene watergang'!$M$9,IF(A478&lt;='Invoerblad heterogene watergang'!$H$10,'Invoerblad heterogene watergang'!$M$10,IF(A478&lt;='Invoerblad heterogene watergang'!$H$11,'Invoerblad heterogene watergang'!$M$11,IF(A478&lt;='Invoerblad heterogene watergang'!$H$12,'Invoerblad heterogene watergang'!$M$12,IF(A478&lt;='Invoerblad heterogene watergang'!$H$13,'Invoerblad heterogene watergang'!$M$13,IF(A478&lt;='Invoerblad heterogene watergang'!$H$14,'Invoerblad heterogene watergang'!$M$14,IF(A478&lt;='Invoerblad heterogene watergang'!$H$15,'Invoerblad heterogene watergang'!$M$15,IF(A478&lt;='Invoerblad heterogene watergang'!$H$16,'Invoerblad heterogene watergang'!$M$16,IF(A478&lt;='Invoerblad heterogene watergang'!$H$17,'Invoerblad heterogene watergang'!$M$17,""))))))))))</f>
        <v>Begroeiing volgt bodemverloop</v>
      </c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67"/>
      <c r="AD478" s="23"/>
      <c r="AE478" s="23"/>
    </row>
    <row r="479" spans="1:31" s="103" customFormat="1" x14ac:dyDescent="0.35">
      <c r="A479" s="24">
        <f>IF(A478="","",IF((A478+1)&gt;MAX('Invoerblad heterogene watergang'!$H$9:$H$17),"",'Uitgebreide invoer'!A478+(MAX('Invoerblad heterogene watergang'!$H$9:$H$17)/1000)))</f>
        <v>332.49999999999704</v>
      </c>
      <c r="B479" s="23">
        <f>IF(A479&lt;='Invoerblad heterogene watergang'!$H$9,'Invoerblad heterogene watergang'!$J$9,IF(A479&lt;='Invoerblad heterogene watergang'!$H$10,'Invoerblad heterogene watergang'!$J$10,IF(A479&lt;='Invoerblad heterogene watergang'!$H$11,'Invoerblad heterogene watergang'!$J$11,IF(A479&lt;='Invoerblad heterogene watergang'!$H$12,'Invoerblad heterogene watergang'!$J$12,IF(A479&lt;='Invoerblad heterogene watergang'!$H$13,'Invoerblad heterogene watergang'!$J$13,IF(A479&lt;='Invoerblad heterogene watergang'!$H$14,'Invoerblad heterogene watergang'!$J$14,IF(A479&lt;='Invoerblad heterogene watergang'!$H$15,'Invoerblad heterogene watergang'!$J$15,IF(A479&lt;='Invoerblad heterogene watergang'!$H$16,'Invoerblad heterogene watergang'!$J$16,IF(A479&lt;='Invoerblad heterogene watergang'!$H$17,'Invoerblad heterogene watergang'!$J$17,"")))))))))</f>
        <v>0.2</v>
      </c>
      <c r="C479" s="23" t="str">
        <f>IF(A479&lt;='Invoerblad heterogene watergang'!$H$9,'Invoerblad heterogene watergang'!$K$9,IF(A479&lt;='Invoerblad heterogene watergang'!$H$10,'Invoerblad heterogene watergang'!$K$10,IF(A479&lt;='Invoerblad heterogene watergang'!$H$11,'Invoerblad heterogene watergang'!$K$11,IF(A479&lt;='Invoerblad heterogene watergang'!$H$12,'Invoerblad heterogene watergang'!$K$12,IF(A479&lt;='Invoerblad heterogene watergang'!$H$13,'Invoerblad heterogene watergang'!$K$13,IF(A479&lt;='Invoerblad heterogene watergang'!$H$14,'Invoerblad heterogene watergang'!$K$14,IF(A479&lt;='Invoerblad heterogene watergang'!$H$15,'Invoerblad heterogene watergang'!$K$15,IF(A479&lt;='Invoerblad heterogene watergang'!$H$16,'Invoerblad heterogene watergang'!$K$16,IF(A479&lt;='Invoerblad heterogene watergang'!$H$17,'Invoerblad heterogene watergang'!$K$17,"")))))))))</f>
        <v>100 - Riet</v>
      </c>
      <c r="D479" s="23">
        <f t="shared" si="7"/>
        <v>100</v>
      </c>
      <c r="E479" s="23">
        <f>'Invoerblad heterogene watergang'!$F$9</f>
        <v>1.5</v>
      </c>
      <c r="F479" s="23">
        <f>'Invoerblad heterogene watergang'!$E$9</f>
        <v>1.2</v>
      </c>
      <c r="G479" s="23">
        <f>'Invoerblad heterogene watergang'!$B$9</f>
        <v>1.2</v>
      </c>
      <c r="H479" s="23">
        <f>'Invoerblad heterogene watergang'!$C$9</f>
        <v>1</v>
      </c>
      <c r="I479" s="23">
        <f>IF(B479="","",IF(A479&lt;='Invoerblad heterogene watergang'!$H$9,'Invoerblad heterogene watergang'!$N$9,IF(A479&lt;='Invoerblad heterogene watergang'!$H$10,'Invoerblad heterogene watergang'!$N$10,IF(A479&lt;='Invoerblad heterogene watergang'!$H$11,'Invoerblad heterogene watergang'!$N$11,IF(A479&lt;='Invoerblad heterogene watergang'!$H$12,'Invoerblad heterogene watergang'!$N$12,IF(A479&lt;='Invoerblad heterogene watergang'!$H$13,'Invoerblad heterogene watergang'!$N$13,IF(A479&lt;='Invoerblad heterogene watergang'!$H$14,'Invoerblad heterogene watergang'!$N$14,IF(A479&lt;='Invoerblad heterogene watergang'!$H$15,'Invoerblad heterogene watergang'!$N$15,IF(A479&lt;='Invoerblad heterogene watergang'!$H$16,'Invoerblad heterogene watergang'!$N$16,IF(A479&lt;='Invoerblad heterogene watergang'!$H$17,'Invoerblad heterogene watergang'!$N$17,""))))))))))</f>
        <v>0</v>
      </c>
      <c r="J479" s="23" t="str">
        <f>IF(A479&lt;='Invoerblad heterogene watergang'!$H$9,'Invoerblad heterogene watergang'!$O$9,IF(A479&lt;='Invoerblad heterogene watergang'!$H$10,'Invoerblad heterogene watergang'!$O$10,IF(A479&lt;='Invoerblad heterogene watergang'!$H$11,'Invoerblad heterogene watergang'!$O$11,IF(A479&lt;='Invoerblad heterogene watergang'!$H$12,'Invoerblad heterogene watergang'!$O$12,IF(A479&lt;='Invoerblad heterogene watergang'!$H$13,'Invoerblad heterogene watergang'!$O$13,IF(A479&lt;='Invoerblad heterogene watergang'!$H$14,'Invoerblad heterogene watergang'!$O$14,IF(A479&lt;='Invoerblad heterogene watergang'!$H$15,'Invoerblad heterogene watergang'!$O$15,IF(A479&lt;='Invoerblad heterogene watergang'!$H$16,'Invoerblad heterogene watergang'!$O$16,IF(A479&lt;='Invoerblad heterogene watergang'!$H$17,'Invoerblad heterogene watergang'!$O$17,"")))))))))</f>
        <v>Nee</v>
      </c>
      <c r="K479" s="23">
        <f>(IF(A479&lt;='Invoerblad heterogene watergang'!$H$9,'Invoerblad heterogene watergang'!$L$9,IF(A479&lt;='Invoerblad heterogene watergang'!$H$10,'Invoerblad heterogene watergang'!$L$10,IF(A479&lt;='Invoerblad heterogene watergang'!$H$11,'Invoerblad heterogene watergang'!$L$11,IF(A479&lt;='Invoerblad heterogene watergang'!$H$12,'Invoerblad heterogene watergang'!$L$12,IF(A479&lt;='Invoerblad heterogene watergang'!$H$13,'Invoerblad heterogene watergang'!$L$13,IF(A479&lt;='Invoerblad heterogene watergang'!$H$14,'Invoerblad heterogene watergang'!$L$14,IF(A479&lt;='Invoerblad heterogene watergang'!$H$15,'Invoerblad heterogene watergang'!$L$15,IF(A479&lt;='Invoerblad heterogene watergang'!$H$16,'Invoerblad heterogene watergang'!$L$16,IF(A479&lt;='Invoerblad heterogene watergang'!$H$17,'Invoerblad heterogene watergang'!$L$17,""))))))))))</f>
        <v>50</v>
      </c>
      <c r="L479" s="23" t="str">
        <f>(IF(A479&lt;='Invoerblad heterogene watergang'!$H$9,'Invoerblad heterogene watergang'!$M$9,IF(A479&lt;='Invoerblad heterogene watergang'!$H$10,'Invoerblad heterogene watergang'!$M$10,IF(A479&lt;='Invoerblad heterogene watergang'!$H$11,'Invoerblad heterogene watergang'!$M$11,IF(A479&lt;='Invoerblad heterogene watergang'!$H$12,'Invoerblad heterogene watergang'!$M$12,IF(A479&lt;='Invoerblad heterogene watergang'!$H$13,'Invoerblad heterogene watergang'!$M$13,IF(A479&lt;='Invoerblad heterogene watergang'!$H$14,'Invoerblad heterogene watergang'!$M$14,IF(A479&lt;='Invoerblad heterogene watergang'!$H$15,'Invoerblad heterogene watergang'!$M$15,IF(A479&lt;='Invoerblad heterogene watergang'!$H$16,'Invoerblad heterogene watergang'!$M$16,IF(A479&lt;='Invoerblad heterogene watergang'!$H$17,'Invoerblad heterogene watergang'!$M$17,""))))))))))</f>
        <v>Begroeiing volgt bodemverloop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67"/>
      <c r="AD479" s="23"/>
      <c r="AE479" s="23"/>
    </row>
    <row r="480" spans="1:31" s="103" customFormat="1" x14ac:dyDescent="0.35">
      <c r="A480" s="24">
        <f>IF(A479="","",IF((A479+1)&gt;MAX('Invoerblad heterogene watergang'!$H$9:$H$17),"",'Uitgebreide invoer'!A479+(MAX('Invoerblad heterogene watergang'!$H$9:$H$17)/1000)))</f>
        <v>333.19999999999703</v>
      </c>
      <c r="B480" s="23">
        <f>IF(A480&lt;='Invoerblad heterogene watergang'!$H$9,'Invoerblad heterogene watergang'!$J$9,IF(A480&lt;='Invoerblad heterogene watergang'!$H$10,'Invoerblad heterogene watergang'!$J$10,IF(A480&lt;='Invoerblad heterogene watergang'!$H$11,'Invoerblad heterogene watergang'!$J$11,IF(A480&lt;='Invoerblad heterogene watergang'!$H$12,'Invoerblad heterogene watergang'!$J$12,IF(A480&lt;='Invoerblad heterogene watergang'!$H$13,'Invoerblad heterogene watergang'!$J$13,IF(A480&lt;='Invoerblad heterogene watergang'!$H$14,'Invoerblad heterogene watergang'!$J$14,IF(A480&lt;='Invoerblad heterogene watergang'!$H$15,'Invoerblad heterogene watergang'!$J$15,IF(A480&lt;='Invoerblad heterogene watergang'!$H$16,'Invoerblad heterogene watergang'!$J$16,IF(A480&lt;='Invoerblad heterogene watergang'!$H$17,'Invoerblad heterogene watergang'!$J$17,"")))))))))</f>
        <v>0.2</v>
      </c>
      <c r="C480" s="23" t="str">
        <f>IF(A480&lt;='Invoerblad heterogene watergang'!$H$9,'Invoerblad heterogene watergang'!$K$9,IF(A480&lt;='Invoerblad heterogene watergang'!$H$10,'Invoerblad heterogene watergang'!$K$10,IF(A480&lt;='Invoerblad heterogene watergang'!$H$11,'Invoerblad heterogene watergang'!$K$11,IF(A480&lt;='Invoerblad heterogene watergang'!$H$12,'Invoerblad heterogene watergang'!$K$12,IF(A480&lt;='Invoerblad heterogene watergang'!$H$13,'Invoerblad heterogene watergang'!$K$13,IF(A480&lt;='Invoerblad heterogene watergang'!$H$14,'Invoerblad heterogene watergang'!$K$14,IF(A480&lt;='Invoerblad heterogene watergang'!$H$15,'Invoerblad heterogene watergang'!$K$15,IF(A480&lt;='Invoerblad heterogene watergang'!$H$16,'Invoerblad heterogene watergang'!$K$16,IF(A480&lt;='Invoerblad heterogene watergang'!$H$17,'Invoerblad heterogene watergang'!$K$17,"")))))))))</f>
        <v>100 - Riet</v>
      </c>
      <c r="D480" s="23">
        <f t="shared" si="7"/>
        <v>100</v>
      </c>
      <c r="E480" s="23">
        <f>'Invoerblad heterogene watergang'!$F$9</f>
        <v>1.5</v>
      </c>
      <c r="F480" s="23">
        <f>'Invoerblad heterogene watergang'!$E$9</f>
        <v>1.2</v>
      </c>
      <c r="G480" s="23">
        <f>'Invoerblad heterogene watergang'!$B$9</f>
        <v>1.2</v>
      </c>
      <c r="H480" s="23">
        <f>'Invoerblad heterogene watergang'!$C$9</f>
        <v>1</v>
      </c>
      <c r="I480" s="23">
        <f>IF(B480="","",IF(A480&lt;='Invoerblad heterogene watergang'!$H$9,'Invoerblad heterogene watergang'!$N$9,IF(A480&lt;='Invoerblad heterogene watergang'!$H$10,'Invoerblad heterogene watergang'!$N$10,IF(A480&lt;='Invoerblad heterogene watergang'!$H$11,'Invoerblad heterogene watergang'!$N$11,IF(A480&lt;='Invoerblad heterogene watergang'!$H$12,'Invoerblad heterogene watergang'!$N$12,IF(A480&lt;='Invoerblad heterogene watergang'!$H$13,'Invoerblad heterogene watergang'!$N$13,IF(A480&lt;='Invoerblad heterogene watergang'!$H$14,'Invoerblad heterogene watergang'!$N$14,IF(A480&lt;='Invoerblad heterogene watergang'!$H$15,'Invoerblad heterogene watergang'!$N$15,IF(A480&lt;='Invoerblad heterogene watergang'!$H$16,'Invoerblad heterogene watergang'!$N$16,IF(A480&lt;='Invoerblad heterogene watergang'!$H$17,'Invoerblad heterogene watergang'!$N$17,""))))))))))</f>
        <v>0</v>
      </c>
      <c r="J480" s="23" t="str">
        <f>IF(A480&lt;='Invoerblad heterogene watergang'!$H$9,'Invoerblad heterogene watergang'!$O$9,IF(A480&lt;='Invoerblad heterogene watergang'!$H$10,'Invoerblad heterogene watergang'!$O$10,IF(A480&lt;='Invoerblad heterogene watergang'!$H$11,'Invoerblad heterogene watergang'!$O$11,IF(A480&lt;='Invoerblad heterogene watergang'!$H$12,'Invoerblad heterogene watergang'!$O$12,IF(A480&lt;='Invoerblad heterogene watergang'!$H$13,'Invoerblad heterogene watergang'!$O$13,IF(A480&lt;='Invoerblad heterogene watergang'!$H$14,'Invoerblad heterogene watergang'!$O$14,IF(A480&lt;='Invoerblad heterogene watergang'!$H$15,'Invoerblad heterogene watergang'!$O$15,IF(A480&lt;='Invoerblad heterogene watergang'!$H$16,'Invoerblad heterogene watergang'!$O$16,IF(A480&lt;='Invoerblad heterogene watergang'!$H$17,'Invoerblad heterogene watergang'!$O$17,"")))))))))</f>
        <v>Nee</v>
      </c>
      <c r="K480" s="23">
        <f>(IF(A480&lt;='Invoerblad heterogene watergang'!$H$9,'Invoerblad heterogene watergang'!$L$9,IF(A480&lt;='Invoerblad heterogene watergang'!$H$10,'Invoerblad heterogene watergang'!$L$10,IF(A480&lt;='Invoerblad heterogene watergang'!$H$11,'Invoerblad heterogene watergang'!$L$11,IF(A480&lt;='Invoerblad heterogene watergang'!$H$12,'Invoerblad heterogene watergang'!$L$12,IF(A480&lt;='Invoerblad heterogene watergang'!$H$13,'Invoerblad heterogene watergang'!$L$13,IF(A480&lt;='Invoerblad heterogene watergang'!$H$14,'Invoerblad heterogene watergang'!$L$14,IF(A480&lt;='Invoerblad heterogene watergang'!$H$15,'Invoerblad heterogene watergang'!$L$15,IF(A480&lt;='Invoerblad heterogene watergang'!$H$16,'Invoerblad heterogene watergang'!$L$16,IF(A480&lt;='Invoerblad heterogene watergang'!$H$17,'Invoerblad heterogene watergang'!$L$17,""))))))))))</f>
        <v>50</v>
      </c>
      <c r="L480" s="23" t="str">
        <f>(IF(A480&lt;='Invoerblad heterogene watergang'!$H$9,'Invoerblad heterogene watergang'!$M$9,IF(A480&lt;='Invoerblad heterogene watergang'!$H$10,'Invoerblad heterogene watergang'!$M$10,IF(A480&lt;='Invoerblad heterogene watergang'!$H$11,'Invoerblad heterogene watergang'!$M$11,IF(A480&lt;='Invoerblad heterogene watergang'!$H$12,'Invoerblad heterogene watergang'!$M$12,IF(A480&lt;='Invoerblad heterogene watergang'!$H$13,'Invoerblad heterogene watergang'!$M$13,IF(A480&lt;='Invoerblad heterogene watergang'!$H$14,'Invoerblad heterogene watergang'!$M$14,IF(A480&lt;='Invoerblad heterogene watergang'!$H$15,'Invoerblad heterogene watergang'!$M$15,IF(A480&lt;='Invoerblad heterogene watergang'!$H$16,'Invoerblad heterogene watergang'!$M$16,IF(A480&lt;='Invoerblad heterogene watergang'!$H$17,'Invoerblad heterogene watergang'!$M$17,""))))))))))</f>
        <v>Begroeiing volgt bodemverloop</v>
      </c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67"/>
      <c r="AD480" s="23"/>
      <c r="AE480" s="23"/>
    </row>
    <row r="481" spans="1:31" s="103" customFormat="1" x14ac:dyDescent="0.35">
      <c r="A481" s="24">
        <f>IF(A480="","",IF((A480+1)&gt;MAX('Invoerblad heterogene watergang'!$H$9:$H$17),"",'Uitgebreide invoer'!A480+(MAX('Invoerblad heterogene watergang'!$H$9:$H$17)/1000)))</f>
        <v>333.89999999999702</v>
      </c>
      <c r="B481" s="23">
        <f>IF(A481&lt;='Invoerblad heterogene watergang'!$H$9,'Invoerblad heterogene watergang'!$J$9,IF(A481&lt;='Invoerblad heterogene watergang'!$H$10,'Invoerblad heterogene watergang'!$J$10,IF(A481&lt;='Invoerblad heterogene watergang'!$H$11,'Invoerblad heterogene watergang'!$J$11,IF(A481&lt;='Invoerblad heterogene watergang'!$H$12,'Invoerblad heterogene watergang'!$J$12,IF(A481&lt;='Invoerblad heterogene watergang'!$H$13,'Invoerblad heterogene watergang'!$J$13,IF(A481&lt;='Invoerblad heterogene watergang'!$H$14,'Invoerblad heterogene watergang'!$J$14,IF(A481&lt;='Invoerblad heterogene watergang'!$H$15,'Invoerblad heterogene watergang'!$J$15,IF(A481&lt;='Invoerblad heterogene watergang'!$H$16,'Invoerblad heterogene watergang'!$J$16,IF(A481&lt;='Invoerblad heterogene watergang'!$H$17,'Invoerblad heterogene watergang'!$J$17,"")))))))))</f>
        <v>0.2</v>
      </c>
      <c r="C481" s="23" t="str">
        <f>IF(A481&lt;='Invoerblad heterogene watergang'!$H$9,'Invoerblad heterogene watergang'!$K$9,IF(A481&lt;='Invoerblad heterogene watergang'!$H$10,'Invoerblad heterogene watergang'!$K$10,IF(A481&lt;='Invoerblad heterogene watergang'!$H$11,'Invoerblad heterogene watergang'!$K$11,IF(A481&lt;='Invoerblad heterogene watergang'!$H$12,'Invoerblad heterogene watergang'!$K$12,IF(A481&lt;='Invoerblad heterogene watergang'!$H$13,'Invoerblad heterogene watergang'!$K$13,IF(A481&lt;='Invoerblad heterogene watergang'!$H$14,'Invoerblad heterogene watergang'!$K$14,IF(A481&lt;='Invoerblad heterogene watergang'!$H$15,'Invoerblad heterogene watergang'!$K$15,IF(A481&lt;='Invoerblad heterogene watergang'!$H$16,'Invoerblad heterogene watergang'!$K$16,IF(A481&lt;='Invoerblad heterogene watergang'!$H$17,'Invoerblad heterogene watergang'!$K$17,"")))))))))</f>
        <v>100 - Riet</v>
      </c>
      <c r="D481" s="23">
        <f t="shared" si="7"/>
        <v>100</v>
      </c>
      <c r="E481" s="23">
        <f>'Invoerblad heterogene watergang'!$F$9</f>
        <v>1.5</v>
      </c>
      <c r="F481" s="23">
        <f>'Invoerblad heterogene watergang'!$E$9</f>
        <v>1.2</v>
      </c>
      <c r="G481" s="23">
        <f>'Invoerblad heterogene watergang'!$B$9</f>
        <v>1.2</v>
      </c>
      <c r="H481" s="23">
        <f>'Invoerblad heterogene watergang'!$C$9</f>
        <v>1</v>
      </c>
      <c r="I481" s="23">
        <f>IF(B481="","",IF(A481&lt;='Invoerblad heterogene watergang'!$H$9,'Invoerblad heterogene watergang'!$N$9,IF(A481&lt;='Invoerblad heterogene watergang'!$H$10,'Invoerblad heterogene watergang'!$N$10,IF(A481&lt;='Invoerblad heterogene watergang'!$H$11,'Invoerblad heterogene watergang'!$N$11,IF(A481&lt;='Invoerblad heterogene watergang'!$H$12,'Invoerblad heterogene watergang'!$N$12,IF(A481&lt;='Invoerblad heterogene watergang'!$H$13,'Invoerblad heterogene watergang'!$N$13,IF(A481&lt;='Invoerblad heterogene watergang'!$H$14,'Invoerblad heterogene watergang'!$N$14,IF(A481&lt;='Invoerblad heterogene watergang'!$H$15,'Invoerblad heterogene watergang'!$N$15,IF(A481&lt;='Invoerblad heterogene watergang'!$H$16,'Invoerblad heterogene watergang'!$N$16,IF(A481&lt;='Invoerblad heterogene watergang'!$H$17,'Invoerblad heterogene watergang'!$N$17,""))))))))))</f>
        <v>0</v>
      </c>
      <c r="J481" s="23" t="str">
        <f>IF(A481&lt;='Invoerblad heterogene watergang'!$H$9,'Invoerblad heterogene watergang'!$O$9,IF(A481&lt;='Invoerblad heterogene watergang'!$H$10,'Invoerblad heterogene watergang'!$O$10,IF(A481&lt;='Invoerblad heterogene watergang'!$H$11,'Invoerblad heterogene watergang'!$O$11,IF(A481&lt;='Invoerblad heterogene watergang'!$H$12,'Invoerblad heterogene watergang'!$O$12,IF(A481&lt;='Invoerblad heterogene watergang'!$H$13,'Invoerblad heterogene watergang'!$O$13,IF(A481&lt;='Invoerblad heterogene watergang'!$H$14,'Invoerblad heterogene watergang'!$O$14,IF(A481&lt;='Invoerblad heterogene watergang'!$H$15,'Invoerblad heterogene watergang'!$O$15,IF(A481&lt;='Invoerblad heterogene watergang'!$H$16,'Invoerblad heterogene watergang'!$O$16,IF(A481&lt;='Invoerblad heterogene watergang'!$H$17,'Invoerblad heterogene watergang'!$O$17,"")))))))))</f>
        <v>Nee</v>
      </c>
      <c r="K481" s="23">
        <f>(IF(A481&lt;='Invoerblad heterogene watergang'!$H$9,'Invoerblad heterogene watergang'!$L$9,IF(A481&lt;='Invoerblad heterogene watergang'!$H$10,'Invoerblad heterogene watergang'!$L$10,IF(A481&lt;='Invoerblad heterogene watergang'!$H$11,'Invoerblad heterogene watergang'!$L$11,IF(A481&lt;='Invoerblad heterogene watergang'!$H$12,'Invoerblad heterogene watergang'!$L$12,IF(A481&lt;='Invoerblad heterogene watergang'!$H$13,'Invoerblad heterogene watergang'!$L$13,IF(A481&lt;='Invoerblad heterogene watergang'!$H$14,'Invoerblad heterogene watergang'!$L$14,IF(A481&lt;='Invoerblad heterogene watergang'!$H$15,'Invoerblad heterogene watergang'!$L$15,IF(A481&lt;='Invoerblad heterogene watergang'!$H$16,'Invoerblad heterogene watergang'!$L$16,IF(A481&lt;='Invoerblad heterogene watergang'!$H$17,'Invoerblad heterogene watergang'!$L$17,""))))))))))</f>
        <v>50</v>
      </c>
      <c r="L481" s="23" t="str">
        <f>(IF(A481&lt;='Invoerblad heterogene watergang'!$H$9,'Invoerblad heterogene watergang'!$M$9,IF(A481&lt;='Invoerblad heterogene watergang'!$H$10,'Invoerblad heterogene watergang'!$M$10,IF(A481&lt;='Invoerblad heterogene watergang'!$H$11,'Invoerblad heterogene watergang'!$M$11,IF(A481&lt;='Invoerblad heterogene watergang'!$H$12,'Invoerblad heterogene watergang'!$M$12,IF(A481&lt;='Invoerblad heterogene watergang'!$H$13,'Invoerblad heterogene watergang'!$M$13,IF(A481&lt;='Invoerblad heterogene watergang'!$H$14,'Invoerblad heterogene watergang'!$M$14,IF(A481&lt;='Invoerblad heterogene watergang'!$H$15,'Invoerblad heterogene watergang'!$M$15,IF(A481&lt;='Invoerblad heterogene watergang'!$H$16,'Invoerblad heterogene watergang'!$M$16,IF(A481&lt;='Invoerblad heterogene watergang'!$H$17,'Invoerblad heterogene watergang'!$M$17,""))))))))))</f>
        <v>Begroeiing volgt bodemverloop</v>
      </c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67"/>
      <c r="AD481" s="23"/>
      <c r="AE481" s="23"/>
    </row>
    <row r="482" spans="1:31" s="103" customFormat="1" x14ac:dyDescent="0.35">
      <c r="A482" s="24">
        <f>IF(A481="","",IF((A481+1)&gt;MAX('Invoerblad heterogene watergang'!$H$9:$H$17),"",'Uitgebreide invoer'!A481+(MAX('Invoerblad heterogene watergang'!$H$9:$H$17)/1000)))</f>
        <v>334.59999999999701</v>
      </c>
      <c r="B482" s="23">
        <f>IF(A482&lt;='Invoerblad heterogene watergang'!$H$9,'Invoerblad heterogene watergang'!$J$9,IF(A482&lt;='Invoerblad heterogene watergang'!$H$10,'Invoerblad heterogene watergang'!$J$10,IF(A482&lt;='Invoerblad heterogene watergang'!$H$11,'Invoerblad heterogene watergang'!$J$11,IF(A482&lt;='Invoerblad heterogene watergang'!$H$12,'Invoerblad heterogene watergang'!$J$12,IF(A482&lt;='Invoerblad heterogene watergang'!$H$13,'Invoerblad heterogene watergang'!$J$13,IF(A482&lt;='Invoerblad heterogene watergang'!$H$14,'Invoerblad heterogene watergang'!$J$14,IF(A482&lt;='Invoerblad heterogene watergang'!$H$15,'Invoerblad heterogene watergang'!$J$15,IF(A482&lt;='Invoerblad heterogene watergang'!$H$16,'Invoerblad heterogene watergang'!$J$16,IF(A482&lt;='Invoerblad heterogene watergang'!$H$17,'Invoerblad heterogene watergang'!$J$17,"")))))))))</f>
        <v>0.2</v>
      </c>
      <c r="C482" s="23" t="str">
        <f>IF(A482&lt;='Invoerblad heterogene watergang'!$H$9,'Invoerblad heterogene watergang'!$K$9,IF(A482&lt;='Invoerblad heterogene watergang'!$H$10,'Invoerblad heterogene watergang'!$K$10,IF(A482&lt;='Invoerblad heterogene watergang'!$H$11,'Invoerblad heterogene watergang'!$K$11,IF(A482&lt;='Invoerblad heterogene watergang'!$H$12,'Invoerblad heterogene watergang'!$K$12,IF(A482&lt;='Invoerblad heterogene watergang'!$H$13,'Invoerblad heterogene watergang'!$K$13,IF(A482&lt;='Invoerblad heterogene watergang'!$H$14,'Invoerblad heterogene watergang'!$K$14,IF(A482&lt;='Invoerblad heterogene watergang'!$H$15,'Invoerblad heterogene watergang'!$K$15,IF(A482&lt;='Invoerblad heterogene watergang'!$H$16,'Invoerblad heterogene watergang'!$K$16,IF(A482&lt;='Invoerblad heterogene watergang'!$H$17,'Invoerblad heterogene watergang'!$K$17,"")))))))))</f>
        <v>100 - Riet</v>
      </c>
      <c r="D482" s="23">
        <f t="shared" si="7"/>
        <v>100</v>
      </c>
      <c r="E482" s="23">
        <f>'Invoerblad heterogene watergang'!$F$9</f>
        <v>1.5</v>
      </c>
      <c r="F482" s="23">
        <f>'Invoerblad heterogene watergang'!$E$9</f>
        <v>1.2</v>
      </c>
      <c r="G482" s="23">
        <f>'Invoerblad heterogene watergang'!$B$9</f>
        <v>1.2</v>
      </c>
      <c r="H482" s="23">
        <f>'Invoerblad heterogene watergang'!$C$9</f>
        <v>1</v>
      </c>
      <c r="I482" s="23">
        <f>IF(B482="","",IF(A482&lt;='Invoerblad heterogene watergang'!$H$9,'Invoerblad heterogene watergang'!$N$9,IF(A482&lt;='Invoerblad heterogene watergang'!$H$10,'Invoerblad heterogene watergang'!$N$10,IF(A482&lt;='Invoerblad heterogene watergang'!$H$11,'Invoerblad heterogene watergang'!$N$11,IF(A482&lt;='Invoerblad heterogene watergang'!$H$12,'Invoerblad heterogene watergang'!$N$12,IF(A482&lt;='Invoerblad heterogene watergang'!$H$13,'Invoerblad heterogene watergang'!$N$13,IF(A482&lt;='Invoerblad heterogene watergang'!$H$14,'Invoerblad heterogene watergang'!$N$14,IF(A482&lt;='Invoerblad heterogene watergang'!$H$15,'Invoerblad heterogene watergang'!$N$15,IF(A482&lt;='Invoerblad heterogene watergang'!$H$16,'Invoerblad heterogene watergang'!$N$16,IF(A482&lt;='Invoerblad heterogene watergang'!$H$17,'Invoerblad heterogene watergang'!$N$17,""))))))))))</f>
        <v>0</v>
      </c>
      <c r="J482" s="23" t="str">
        <f>IF(A482&lt;='Invoerblad heterogene watergang'!$H$9,'Invoerblad heterogene watergang'!$O$9,IF(A482&lt;='Invoerblad heterogene watergang'!$H$10,'Invoerblad heterogene watergang'!$O$10,IF(A482&lt;='Invoerblad heterogene watergang'!$H$11,'Invoerblad heterogene watergang'!$O$11,IF(A482&lt;='Invoerblad heterogene watergang'!$H$12,'Invoerblad heterogene watergang'!$O$12,IF(A482&lt;='Invoerblad heterogene watergang'!$H$13,'Invoerblad heterogene watergang'!$O$13,IF(A482&lt;='Invoerblad heterogene watergang'!$H$14,'Invoerblad heterogene watergang'!$O$14,IF(A482&lt;='Invoerblad heterogene watergang'!$H$15,'Invoerblad heterogene watergang'!$O$15,IF(A482&lt;='Invoerblad heterogene watergang'!$H$16,'Invoerblad heterogene watergang'!$O$16,IF(A482&lt;='Invoerblad heterogene watergang'!$H$17,'Invoerblad heterogene watergang'!$O$17,"")))))))))</f>
        <v>Nee</v>
      </c>
      <c r="K482" s="23">
        <f>(IF(A482&lt;='Invoerblad heterogene watergang'!$H$9,'Invoerblad heterogene watergang'!$L$9,IF(A482&lt;='Invoerblad heterogene watergang'!$H$10,'Invoerblad heterogene watergang'!$L$10,IF(A482&lt;='Invoerblad heterogene watergang'!$H$11,'Invoerblad heterogene watergang'!$L$11,IF(A482&lt;='Invoerblad heterogene watergang'!$H$12,'Invoerblad heterogene watergang'!$L$12,IF(A482&lt;='Invoerblad heterogene watergang'!$H$13,'Invoerblad heterogene watergang'!$L$13,IF(A482&lt;='Invoerblad heterogene watergang'!$H$14,'Invoerblad heterogene watergang'!$L$14,IF(A482&lt;='Invoerblad heterogene watergang'!$H$15,'Invoerblad heterogene watergang'!$L$15,IF(A482&lt;='Invoerblad heterogene watergang'!$H$16,'Invoerblad heterogene watergang'!$L$16,IF(A482&lt;='Invoerblad heterogene watergang'!$H$17,'Invoerblad heterogene watergang'!$L$17,""))))))))))</f>
        <v>50</v>
      </c>
      <c r="L482" s="23" t="str">
        <f>(IF(A482&lt;='Invoerblad heterogene watergang'!$H$9,'Invoerblad heterogene watergang'!$M$9,IF(A482&lt;='Invoerblad heterogene watergang'!$H$10,'Invoerblad heterogene watergang'!$M$10,IF(A482&lt;='Invoerblad heterogene watergang'!$H$11,'Invoerblad heterogene watergang'!$M$11,IF(A482&lt;='Invoerblad heterogene watergang'!$H$12,'Invoerblad heterogene watergang'!$M$12,IF(A482&lt;='Invoerblad heterogene watergang'!$H$13,'Invoerblad heterogene watergang'!$M$13,IF(A482&lt;='Invoerblad heterogene watergang'!$H$14,'Invoerblad heterogene watergang'!$M$14,IF(A482&lt;='Invoerblad heterogene watergang'!$H$15,'Invoerblad heterogene watergang'!$M$15,IF(A482&lt;='Invoerblad heterogene watergang'!$H$16,'Invoerblad heterogene watergang'!$M$16,IF(A482&lt;='Invoerblad heterogene watergang'!$H$17,'Invoerblad heterogene watergang'!$M$17,""))))))))))</f>
        <v>Begroeiing volgt bodemverloop</v>
      </c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67"/>
      <c r="AD482" s="23"/>
      <c r="AE482" s="23"/>
    </row>
    <row r="483" spans="1:31" s="103" customFormat="1" x14ac:dyDescent="0.35">
      <c r="A483" s="24">
        <f>IF(A482="","",IF((A482+1)&gt;MAX('Invoerblad heterogene watergang'!$H$9:$H$17),"",'Uitgebreide invoer'!A482+(MAX('Invoerblad heterogene watergang'!$H$9:$H$17)/1000)))</f>
        <v>335.299999999997</v>
      </c>
      <c r="B483" s="23">
        <f>IF(A483&lt;='Invoerblad heterogene watergang'!$H$9,'Invoerblad heterogene watergang'!$J$9,IF(A483&lt;='Invoerblad heterogene watergang'!$H$10,'Invoerblad heterogene watergang'!$J$10,IF(A483&lt;='Invoerblad heterogene watergang'!$H$11,'Invoerblad heterogene watergang'!$J$11,IF(A483&lt;='Invoerblad heterogene watergang'!$H$12,'Invoerblad heterogene watergang'!$J$12,IF(A483&lt;='Invoerblad heterogene watergang'!$H$13,'Invoerblad heterogene watergang'!$J$13,IF(A483&lt;='Invoerblad heterogene watergang'!$H$14,'Invoerblad heterogene watergang'!$J$14,IF(A483&lt;='Invoerblad heterogene watergang'!$H$15,'Invoerblad heterogene watergang'!$J$15,IF(A483&lt;='Invoerblad heterogene watergang'!$H$16,'Invoerblad heterogene watergang'!$J$16,IF(A483&lt;='Invoerblad heterogene watergang'!$H$17,'Invoerblad heterogene watergang'!$J$17,"")))))))))</f>
        <v>0.2</v>
      </c>
      <c r="C483" s="23" t="str">
        <f>IF(A483&lt;='Invoerblad heterogene watergang'!$H$9,'Invoerblad heterogene watergang'!$K$9,IF(A483&lt;='Invoerblad heterogene watergang'!$H$10,'Invoerblad heterogene watergang'!$K$10,IF(A483&lt;='Invoerblad heterogene watergang'!$H$11,'Invoerblad heterogene watergang'!$K$11,IF(A483&lt;='Invoerblad heterogene watergang'!$H$12,'Invoerblad heterogene watergang'!$K$12,IF(A483&lt;='Invoerblad heterogene watergang'!$H$13,'Invoerblad heterogene watergang'!$K$13,IF(A483&lt;='Invoerblad heterogene watergang'!$H$14,'Invoerblad heterogene watergang'!$K$14,IF(A483&lt;='Invoerblad heterogene watergang'!$H$15,'Invoerblad heterogene watergang'!$K$15,IF(A483&lt;='Invoerblad heterogene watergang'!$H$16,'Invoerblad heterogene watergang'!$K$16,IF(A483&lt;='Invoerblad heterogene watergang'!$H$17,'Invoerblad heterogene watergang'!$K$17,"")))))))))</f>
        <v>100 - Riet</v>
      </c>
      <c r="D483" s="23">
        <f t="shared" si="7"/>
        <v>100</v>
      </c>
      <c r="E483" s="23">
        <f>'Invoerblad heterogene watergang'!$F$9</f>
        <v>1.5</v>
      </c>
      <c r="F483" s="23">
        <f>'Invoerblad heterogene watergang'!$E$9</f>
        <v>1.2</v>
      </c>
      <c r="G483" s="23">
        <f>'Invoerblad heterogene watergang'!$B$9</f>
        <v>1.2</v>
      </c>
      <c r="H483" s="23">
        <f>'Invoerblad heterogene watergang'!$C$9</f>
        <v>1</v>
      </c>
      <c r="I483" s="23">
        <f>IF(B483="","",IF(A483&lt;='Invoerblad heterogene watergang'!$H$9,'Invoerblad heterogene watergang'!$N$9,IF(A483&lt;='Invoerblad heterogene watergang'!$H$10,'Invoerblad heterogene watergang'!$N$10,IF(A483&lt;='Invoerblad heterogene watergang'!$H$11,'Invoerblad heterogene watergang'!$N$11,IF(A483&lt;='Invoerblad heterogene watergang'!$H$12,'Invoerblad heterogene watergang'!$N$12,IF(A483&lt;='Invoerblad heterogene watergang'!$H$13,'Invoerblad heterogene watergang'!$N$13,IF(A483&lt;='Invoerblad heterogene watergang'!$H$14,'Invoerblad heterogene watergang'!$N$14,IF(A483&lt;='Invoerblad heterogene watergang'!$H$15,'Invoerblad heterogene watergang'!$N$15,IF(A483&lt;='Invoerblad heterogene watergang'!$H$16,'Invoerblad heterogene watergang'!$N$16,IF(A483&lt;='Invoerblad heterogene watergang'!$H$17,'Invoerblad heterogene watergang'!$N$17,""))))))))))</f>
        <v>0</v>
      </c>
      <c r="J483" s="23" t="str">
        <f>IF(A483&lt;='Invoerblad heterogene watergang'!$H$9,'Invoerblad heterogene watergang'!$O$9,IF(A483&lt;='Invoerblad heterogene watergang'!$H$10,'Invoerblad heterogene watergang'!$O$10,IF(A483&lt;='Invoerblad heterogene watergang'!$H$11,'Invoerblad heterogene watergang'!$O$11,IF(A483&lt;='Invoerblad heterogene watergang'!$H$12,'Invoerblad heterogene watergang'!$O$12,IF(A483&lt;='Invoerblad heterogene watergang'!$H$13,'Invoerblad heterogene watergang'!$O$13,IF(A483&lt;='Invoerblad heterogene watergang'!$H$14,'Invoerblad heterogene watergang'!$O$14,IF(A483&lt;='Invoerblad heterogene watergang'!$H$15,'Invoerblad heterogene watergang'!$O$15,IF(A483&lt;='Invoerblad heterogene watergang'!$H$16,'Invoerblad heterogene watergang'!$O$16,IF(A483&lt;='Invoerblad heterogene watergang'!$H$17,'Invoerblad heterogene watergang'!$O$17,"")))))))))</f>
        <v>Nee</v>
      </c>
      <c r="K483" s="23">
        <f>(IF(A483&lt;='Invoerblad heterogene watergang'!$H$9,'Invoerblad heterogene watergang'!$L$9,IF(A483&lt;='Invoerblad heterogene watergang'!$H$10,'Invoerblad heterogene watergang'!$L$10,IF(A483&lt;='Invoerblad heterogene watergang'!$H$11,'Invoerblad heterogene watergang'!$L$11,IF(A483&lt;='Invoerblad heterogene watergang'!$H$12,'Invoerblad heterogene watergang'!$L$12,IF(A483&lt;='Invoerblad heterogene watergang'!$H$13,'Invoerblad heterogene watergang'!$L$13,IF(A483&lt;='Invoerblad heterogene watergang'!$H$14,'Invoerblad heterogene watergang'!$L$14,IF(A483&lt;='Invoerblad heterogene watergang'!$H$15,'Invoerblad heterogene watergang'!$L$15,IF(A483&lt;='Invoerblad heterogene watergang'!$H$16,'Invoerblad heterogene watergang'!$L$16,IF(A483&lt;='Invoerblad heterogene watergang'!$H$17,'Invoerblad heterogene watergang'!$L$17,""))))))))))</f>
        <v>50</v>
      </c>
      <c r="L483" s="23" t="str">
        <f>(IF(A483&lt;='Invoerblad heterogene watergang'!$H$9,'Invoerblad heterogene watergang'!$M$9,IF(A483&lt;='Invoerblad heterogene watergang'!$H$10,'Invoerblad heterogene watergang'!$M$10,IF(A483&lt;='Invoerblad heterogene watergang'!$H$11,'Invoerblad heterogene watergang'!$M$11,IF(A483&lt;='Invoerblad heterogene watergang'!$H$12,'Invoerblad heterogene watergang'!$M$12,IF(A483&lt;='Invoerblad heterogene watergang'!$H$13,'Invoerblad heterogene watergang'!$M$13,IF(A483&lt;='Invoerblad heterogene watergang'!$H$14,'Invoerblad heterogene watergang'!$M$14,IF(A483&lt;='Invoerblad heterogene watergang'!$H$15,'Invoerblad heterogene watergang'!$M$15,IF(A483&lt;='Invoerblad heterogene watergang'!$H$16,'Invoerblad heterogene watergang'!$M$16,IF(A483&lt;='Invoerblad heterogene watergang'!$H$17,'Invoerblad heterogene watergang'!$M$17,""))))))))))</f>
        <v>Begroeiing volgt bodemverloop</v>
      </c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67"/>
      <c r="AD483" s="23"/>
      <c r="AE483" s="23"/>
    </row>
    <row r="484" spans="1:31" s="103" customFormat="1" x14ac:dyDescent="0.35">
      <c r="A484" s="24">
        <f>IF(A483="","",IF((A483+1)&gt;MAX('Invoerblad heterogene watergang'!$H$9:$H$17),"",'Uitgebreide invoer'!A483+(MAX('Invoerblad heterogene watergang'!$H$9:$H$17)/1000)))</f>
        <v>335.99999999999699</v>
      </c>
      <c r="B484" s="23">
        <f>IF(A484&lt;='Invoerblad heterogene watergang'!$H$9,'Invoerblad heterogene watergang'!$J$9,IF(A484&lt;='Invoerblad heterogene watergang'!$H$10,'Invoerblad heterogene watergang'!$J$10,IF(A484&lt;='Invoerblad heterogene watergang'!$H$11,'Invoerblad heterogene watergang'!$J$11,IF(A484&lt;='Invoerblad heterogene watergang'!$H$12,'Invoerblad heterogene watergang'!$J$12,IF(A484&lt;='Invoerblad heterogene watergang'!$H$13,'Invoerblad heterogene watergang'!$J$13,IF(A484&lt;='Invoerblad heterogene watergang'!$H$14,'Invoerblad heterogene watergang'!$J$14,IF(A484&lt;='Invoerblad heterogene watergang'!$H$15,'Invoerblad heterogene watergang'!$J$15,IF(A484&lt;='Invoerblad heterogene watergang'!$H$16,'Invoerblad heterogene watergang'!$J$16,IF(A484&lt;='Invoerblad heterogene watergang'!$H$17,'Invoerblad heterogene watergang'!$J$17,"")))))))))</f>
        <v>0.2</v>
      </c>
      <c r="C484" s="23" t="str">
        <f>IF(A484&lt;='Invoerblad heterogene watergang'!$H$9,'Invoerblad heterogene watergang'!$K$9,IF(A484&lt;='Invoerblad heterogene watergang'!$H$10,'Invoerblad heterogene watergang'!$K$10,IF(A484&lt;='Invoerblad heterogene watergang'!$H$11,'Invoerblad heterogene watergang'!$K$11,IF(A484&lt;='Invoerblad heterogene watergang'!$H$12,'Invoerblad heterogene watergang'!$K$12,IF(A484&lt;='Invoerblad heterogene watergang'!$H$13,'Invoerblad heterogene watergang'!$K$13,IF(A484&lt;='Invoerblad heterogene watergang'!$H$14,'Invoerblad heterogene watergang'!$K$14,IF(A484&lt;='Invoerblad heterogene watergang'!$H$15,'Invoerblad heterogene watergang'!$K$15,IF(A484&lt;='Invoerblad heterogene watergang'!$H$16,'Invoerblad heterogene watergang'!$K$16,IF(A484&lt;='Invoerblad heterogene watergang'!$H$17,'Invoerblad heterogene watergang'!$K$17,"")))))))))</f>
        <v>100 - Riet</v>
      </c>
      <c r="D484" s="23">
        <f t="shared" si="7"/>
        <v>100</v>
      </c>
      <c r="E484" s="23">
        <f>'Invoerblad heterogene watergang'!$F$9</f>
        <v>1.5</v>
      </c>
      <c r="F484" s="23">
        <f>'Invoerblad heterogene watergang'!$E$9</f>
        <v>1.2</v>
      </c>
      <c r="G484" s="23">
        <f>'Invoerblad heterogene watergang'!$B$9</f>
        <v>1.2</v>
      </c>
      <c r="H484" s="23">
        <f>'Invoerblad heterogene watergang'!$C$9</f>
        <v>1</v>
      </c>
      <c r="I484" s="23">
        <f>IF(B484="","",IF(A484&lt;='Invoerblad heterogene watergang'!$H$9,'Invoerblad heterogene watergang'!$N$9,IF(A484&lt;='Invoerblad heterogene watergang'!$H$10,'Invoerblad heterogene watergang'!$N$10,IF(A484&lt;='Invoerblad heterogene watergang'!$H$11,'Invoerblad heterogene watergang'!$N$11,IF(A484&lt;='Invoerblad heterogene watergang'!$H$12,'Invoerblad heterogene watergang'!$N$12,IF(A484&lt;='Invoerblad heterogene watergang'!$H$13,'Invoerblad heterogene watergang'!$N$13,IF(A484&lt;='Invoerblad heterogene watergang'!$H$14,'Invoerblad heterogene watergang'!$N$14,IF(A484&lt;='Invoerblad heterogene watergang'!$H$15,'Invoerblad heterogene watergang'!$N$15,IF(A484&lt;='Invoerblad heterogene watergang'!$H$16,'Invoerblad heterogene watergang'!$N$16,IF(A484&lt;='Invoerblad heterogene watergang'!$H$17,'Invoerblad heterogene watergang'!$N$17,""))))))))))</f>
        <v>0</v>
      </c>
      <c r="J484" s="23" t="str">
        <f>IF(A484&lt;='Invoerblad heterogene watergang'!$H$9,'Invoerblad heterogene watergang'!$O$9,IF(A484&lt;='Invoerblad heterogene watergang'!$H$10,'Invoerblad heterogene watergang'!$O$10,IF(A484&lt;='Invoerblad heterogene watergang'!$H$11,'Invoerblad heterogene watergang'!$O$11,IF(A484&lt;='Invoerblad heterogene watergang'!$H$12,'Invoerblad heterogene watergang'!$O$12,IF(A484&lt;='Invoerblad heterogene watergang'!$H$13,'Invoerblad heterogene watergang'!$O$13,IF(A484&lt;='Invoerblad heterogene watergang'!$H$14,'Invoerblad heterogene watergang'!$O$14,IF(A484&lt;='Invoerblad heterogene watergang'!$H$15,'Invoerblad heterogene watergang'!$O$15,IF(A484&lt;='Invoerblad heterogene watergang'!$H$16,'Invoerblad heterogene watergang'!$O$16,IF(A484&lt;='Invoerblad heterogene watergang'!$H$17,'Invoerblad heterogene watergang'!$O$17,"")))))))))</f>
        <v>Nee</v>
      </c>
      <c r="K484" s="23">
        <f>(IF(A484&lt;='Invoerblad heterogene watergang'!$H$9,'Invoerblad heterogene watergang'!$L$9,IF(A484&lt;='Invoerblad heterogene watergang'!$H$10,'Invoerblad heterogene watergang'!$L$10,IF(A484&lt;='Invoerblad heterogene watergang'!$H$11,'Invoerblad heterogene watergang'!$L$11,IF(A484&lt;='Invoerblad heterogene watergang'!$H$12,'Invoerblad heterogene watergang'!$L$12,IF(A484&lt;='Invoerblad heterogene watergang'!$H$13,'Invoerblad heterogene watergang'!$L$13,IF(A484&lt;='Invoerblad heterogene watergang'!$H$14,'Invoerblad heterogene watergang'!$L$14,IF(A484&lt;='Invoerblad heterogene watergang'!$H$15,'Invoerblad heterogene watergang'!$L$15,IF(A484&lt;='Invoerblad heterogene watergang'!$H$16,'Invoerblad heterogene watergang'!$L$16,IF(A484&lt;='Invoerblad heterogene watergang'!$H$17,'Invoerblad heterogene watergang'!$L$17,""))))))))))</f>
        <v>50</v>
      </c>
      <c r="L484" s="23" t="str">
        <f>(IF(A484&lt;='Invoerblad heterogene watergang'!$H$9,'Invoerblad heterogene watergang'!$M$9,IF(A484&lt;='Invoerblad heterogene watergang'!$H$10,'Invoerblad heterogene watergang'!$M$10,IF(A484&lt;='Invoerblad heterogene watergang'!$H$11,'Invoerblad heterogene watergang'!$M$11,IF(A484&lt;='Invoerblad heterogene watergang'!$H$12,'Invoerblad heterogene watergang'!$M$12,IF(A484&lt;='Invoerblad heterogene watergang'!$H$13,'Invoerblad heterogene watergang'!$M$13,IF(A484&lt;='Invoerblad heterogene watergang'!$H$14,'Invoerblad heterogene watergang'!$M$14,IF(A484&lt;='Invoerblad heterogene watergang'!$H$15,'Invoerblad heterogene watergang'!$M$15,IF(A484&lt;='Invoerblad heterogene watergang'!$H$16,'Invoerblad heterogene watergang'!$M$16,IF(A484&lt;='Invoerblad heterogene watergang'!$H$17,'Invoerblad heterogene watergang'!$M$17,""))))))))))</f>
        <v>Begroeiing volgt bodemverloop</v>
      </c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67"/>
      <c r="AD484" s="23"/>
      <c r="AE484" s="23"/>
    </row>
    <row r="485" spans="1:31" s="103" customFormat="1" x14ac:dyDescent="0.35">
      <c r="A485" s="24">
        <f>IF(A484="","",IF((A484+1)&gt;MAX('Invoerblad heterogene watergang'!$H$9:$H$17),"",'Uitgebreide invoer'!A484+(MAX('Invoerblad heterogene watergang'!$H$9:$H$17)/1000)))</f>
        <v>336.69999999999698</v>
      </c>
      <c r="B485" s="23">
        <f>IF(A485&lt;='Invoerblad heterogene watergang'!$H$9,'Invoerblad heterogene watergang'!$J$9,IF(A485&lt;='Invoerblad heterogene watergang'!$H$10,'Invoerblad heterogene watergang'!$J$10,IF(A485&lt;='Invoerblad heterogene watergang'!$H$11,'Invoerblad heterogene watergang'!$J$11,IF(A485&lt;='Invoerblad heterogene watergang'!$H$12,'Invoerblad heterogene watergang'!$J$12,IF(A485&lt;='Invoerblad heterogene watergang'!$H$13,'Invoerblad heterogene watergang'!$J$13,IF(A485&lt;='Invoerblad heterogene watergang'!$H$14,'Invoerblad heterogene watergang'!$J$14,IF(A485&lt;='Invoerblad heterogene watergang'!$H$15,'Invoerblad heterogene watergang'!$J$15,IF(A485&lt;='Invoerblad heterogene watergang'!$H$16,'Invoerblad heterogene watergang'!$J$16,IF(A485&lt;='Invoerblad heterogene watergang'!$H$17,'Invoerblad heterogene watergang'!$J$17,"")))))))))</f>
        <v>0.2</v>
      </c>
      <c r="C485" s="23" t="str">
        <f>IF(A485&lt;='Invoerblad heterogene watergang'!$H$9,'Invoerblad heterogene watergang'!$K$9,IF(A485&lt;='Invoerblad heterogene watergang'!$H$10,'Invoerblad heterogene watergang'!$K$10,IF(A485&lt;='Invoerblad heterogene watergang'!$H$11,'Invoerblad heterogene watergang'!$K$11,IF(A485&lt;='Invoerblad heterogene watergang'!$H$12,'Invoerblad heterogene watergang'!$K$12,IF(A485&lt;='Invoerblad heterogene watergang'!$H$13,'Invoerblad heterogene watergang'!$K$13,IF(A485&lt;='Invoerblad heterogene watergang'!$H$14,'Invoerblad heterogene watergang'!$K$14,IF(A485&lt;='Invoerblad heterogene watergang'!$H$15,'Invoerblad heterogene watergang'!$K$15,IF(A485&lt;='Invoerblad heterogene watergang'!$H$16,'Invoerblad heterogene watergang'!$K$16,IF(A485&lt;='Invoerblad heterogene watergang'!$H$17,'Invoerblad heterogene watergang'!$K$17,"")))))))))</f>
        <v>100 - Riet</v>
      </c>
      <c r="D485" s="23">
        <f t="shared" si="7"/>
        <v>100</v>
      </c>
      <c r="E485" s="23">
        <f>'Invoerblad heterogene watergang'!$F$9</f>
        <v>1.5</v>
      </c>
      <c r="F485" s="23">
        <f>'Invoerblad heterogene watergang'!$E$9</f>
        <v>1.2</v>
      </c>
      <c r="G485" s="23">
        <f>'Invoerblad heterogene watergang'!$B$9</f>
        <v>1.2</v>
      </c>
      <c r="H485" s="23">
        <f>'Invoerblad heterogene watergang'!$C$9</f>
        <v>1</v>
      </c>
      <c r="I485" s="23">
        <f>IF(B485="","",IF(A485&lt;='Invoerblad heterogene watergang'!$H$9,'Invoerblad heterogene watergang'!$N$9,IF(A485&lt;='Invoerblad heterogene watergang'!$H$10,'Invoerblad heterogene watergang'!$N$10,IF(A485&lt;='Invoerblad heterogene watergang'!$H$11,'Invoerblad heterogene watergang'!$N$11,IF(A485&lt;='Invoerblad heterogene watergang'!$H$12,'Invoerblad heterogene watergang'!$N$12,IF(A485&lt;='Invoerblad heterogene watergang'!$H$13,'Invoerblad heterogene watergang'!$N$13,IF(A485&lt;='Invoerblad heterogene watergang'!$H$14,'Invoerblad heterogene watergang'!$N$14,IF(A485&lt;='Invoerblad heterogene watergang'!$H$15,'Invoerblad heterogene watergang'!$N$15,IF(A485&lt;='Invoerblad heterogene watergang'!$H$16,'Invoerblad heterogene watergang'!$N$16,IF(A485&lt;='Invoerblad heterogene watergang'!$H$17,'Invoerblad heterogene watergang'!$N$17,""))))))))))</f>
        <v>0</v>
      </c>
      <c r="J485" s="23" t="str">
        <f>IF(A485&lt;='Invoerblad heterogene watergang'!$H$9,'Invoerblad heterogene watergang'!$O$9,IF(A485&lt;='Invoerblad heterogene watergang'!$H$10,'Invoerblad heterogene watergang'!$O$10,IF(A485&lt;='Invoerblad heterogene watergang'!$H$11,'Invoerblad heterogene watergang'!$O$11,IF(A485&lt;='Invoerblad heterogene watergang'!$H$12,'Invoerblad heterogene watergang'!$O$12,IF(A485&lt;='Invoerblad heterogene watergang'!$H$13,'Invoerblad heterogene watergang'!$O$13,IF(A485&lt;='Invoerblad heterogene watergang'!$H$14,'Invoerblad heterogene watergang'!$O$14,IF(A485&lt;='Invoerblad heterogene watergang'!$H$15,'Invoerblad heterogene watergang'!$O$15,IF(A485&lt;='Invoerblad heterogene watergang'!$H$16,'Invoerblad heterogene watergang'!$O$16,IF(A485&lt;='Invoerblad heterogene watergang'!$H$17,'Invoerblad heterogene watergang'!$O$17,"")))))))))</f>
        <v>Nee</v>
      </c>
      <c r="K485" s="23">
        <f>(IF(A485&lt;='Invoerblad heterogene watergang'!$H$9,'Invoerblad heterogene watergang'!$L$9,IF(A485&lt;='Invoerblad heterogene watergang'!$H$10,'Invoerblad heterogene watergang'!$L$10,IF(A485&lt;='Invoerblad heterogene watergang'!$H$11,'Invoerblad heterogene watergang'!$L$11,IF(A485&lt;='Invoerblad heterogene watergang'!$H$12,'Invoerblad heterogene watergang'!$L$12,IF(A485&lt;='Invoerblad heterogene watergang'!$H$13,'Invoerblad heterogene watergang'!$L$13,IF(A485&lt;='Invoerblad heterogene watergang'!$H$14,'Invoerblad heterogene watergang'!$L$14,IF(A485&lt;='Invoerblad heterogene watergang'!$H$15,'Invoerblad heterogene watergang'!$L$15,IF(A485&lt;='Invoerblad heterogene watergang'!$H$16,'Invoerblad heterogene watergang'!$L$16,IF(A485&lt;='Invoerblad heterogene watergang'!$H$17,'Invoerblad heterogene watergang'!$L$17,""))))))))))</f>
        <v>50</v>
      </c>
      <c r="L485" s="23" t="str">
        <f>(IF(A485&lt;='Invoerblad heterogene watergang'!$H$9,'Invoerblad heterogene watergang'!$M$9,IF(A485&lt;='Invoerblad heterogene watergang'!$H$10,'Invoerblad heterogene watergang'!$M$10,IF(A485&lt;='Invoerblad heterogene watergang'!$H$11,'Invoerblad heterogene watergang'!$M$11,IF(A485&lt;='Invoerblad heterogene watergang'!$H$12,'Invoerblad heterogene watergang'!$M$12,IF(A485&lt;='Invoerblad heterogene watergang'!$H$13,'Invoerblad heterogene watergang'!$M$13,IF(A485&lt;='Invoerblad heterogene watergang'!$H$14,'Invoerblad heterogene watergang'!$M$14,IF(A485&lt;='Invoerblad heterogene watergang'!$H$15,'Invoerblad heterogene watergang'!$M$15,IF(A485&lt;='Invoerblad heterogene watergang'!$H$16,'Invoerblad heterogene watergang'!$M$16,IF(A485&lt;='Invoerblad heterogene watergang'!$H$17,'Invoerblad heterogene watergang'!$M$17,""))))))))))</f>
        <v>Begroeiing volgt bodemverloop</v>
      </c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67"/>
      <c r="AD485" s="23"/>
      <c r="AE485" s="23"/>
    </row>
    <row r="486" spans="1:31" s="103" customFormat="1" x14ac:dyDescent="0.35">
      <c r="A486" s="24">
        <f>IF(A485="","",IF((A485+1)&gt;MAX('Invoerblad heterogene watergang'!$H$9:$H$17),"",'Uitgebreide invoer'!A485+(MAX('Invoerblad heterogene watergang'!$H$9:$H$17)/1000)))</f>
        <v>337.39999999999696</v>
      </c>
      <c r="B486" s="23">
        <f>IF(A486&lt;='Invoerblad heterogene watergang'!$H$9,'Invoerblad heterogene watergang'!$J$9,IF(A486&lt;='Invoerblad heterogene watergang'!$H$10,'Invoerblad heterogene watergang'!$J$10,IF(A486&lt;='Invoerblad heterogene watergang'!$H$11,'Invoerblad heterogene watergang'!$J$11,IF(A486&lt;='Invoerblad heterogene watergang'!$H$12,'Invoerblad heterogene watergang'!$J$12,IF(A486&lt;='Invoerblad heterogene watergang'!$H$13,'Invoerblad heterogene watergang'!$J$13,IF(A486&lt;='Invoerblad heterogene watergang'!$H$14,'Invoerblad heterogene watergang'!$J$14,IF(A486&lt;='Invoerblad heterogene watergang'!$H$15,'Invoerblad heterogene watergang'!$J$15,IF(A486&lt;='Invoerblad heterogene watergang'!$H$16,'Invoerblad heterogene watergang'!$J$16,IF(A486&lt;='Invoerblad heterogene watergang'!$H$17,'Invoerblad heterogene watergang'!$J$17,"")))))))))</f>
        <v>0.2</v>
      </c>
      <c r="C486" s="23" t="str">
        <f>IF(A486&lt;='Invoerblad heterogene watergang'!$H$9,'Invoerblad heterogene watergang'!$K$9,IF(A486&lt;='Invoerblad heterogene watergang'!$H$10,'Invoerblad heterogene watergang'!$K$10,IF(A486&lt;='Invoerblad heterogene watergang'!$H$11,'Invoerblad heterogene watergang'!$K$11,IF(A486&lt;='Invoerblad heterogene watergang'!$H$12,'Invoerblad heterogene watergang'!$K$12,IF(A486&lt;='Invoerblad heterogene watergang'!$H$13,'Invoerblad heterogene watergang'!$K$13,IF(A486&lt;='Invoerblad heterogene watergang'!$H$14,'Invoerblad heterogene watergang'!$K$14,IF(A486&lt;='Invoerblad heterogene watergang'!$H$15,'Invoerblad heterogene watergang'!$K$15,IF(A486&lt;='Invoerblad heterogene watergang'!$H$16,'Invoerblad heterogene watergang'!$K$16,IF(A486&lt;='Invoerblad heterogene watergang'!$H$17,'Invoerblad heterogene watergang'!$K$17,"")))))))))</f>
        <v>100 - Riet</v>
      </c>
      <c r="D486" s="23">
        <f t="shared" si="7"/>
        <v>100</v>
      </c>
      <c r="E486" s="23">
        <f>'Invoerblad heterogene watergang'!$F$9</f>
        <v>1.5</v>
      </c>
      <c r="F486" s="23">
        <f>'Invoerblad heterogene watergang'!$E$9</f>
        <v>1.2</v>
      </c>
      <c r="G486" s="23">
        <f>'Invoerblad heterogene watergang'!$B$9</f>
        <v>1.2</v>
      </c>
      <c r="H486" s="23">
        <f>'Invoerblad heterogene watergang'!$C$9</f>
        <v>1</v>
      </c>
      <c r="I486" s="23">
        <f>IF(B486="","",IF(A486&lt;='Invoerblad heterogene watergang'!$H$9,'Invoerblad heterogene watergang'!$N$9,IF(A486&lt;='Invoerblad heterogene watergang'!$H$10,'Invoerblad heterogene watergang'!$N$10,IF(A486&lt;='Invoerblad heterogene watergang'!$H$11,'Invoerblad heterogene watergang'!$N$11,IF(A486&lt;='Invoerblad heterogene watergang'!$H$12,'Invoerblad heterogene watergang'!$N$12,IF(A486&lt;='Invoerblad heterogene watergang'!$H$13,'Invoerblad heterogene watergang'!$N$13,IF(A486&lt;='Invoerblad heterogene watergang'!$H$14,'Invoerblad heterogene watergang'!$N$14,IF(A486&lt;='Invoerblad heterogene watergang'!$H$15,'Invoerblad heterogene watergang'!$N$15,IF(A486&lt;='Invoerblad heterogene watergang'!$H$16,'Invoerblad heterogene watergang'!$N$16,IF(A486&lt;='Invoerblad heterogene watergang'!$H$17,'Invoerblad heterogene watergang'!$N$17,""))))))))))</f>
        <v>0</v>
      </c>
      <c r="J486" s="23" t="str">
        <f>IF(A486&lt;='Invoerblad heterogene watergang'!$H$9,'Invoerblad heterogene watergang'!$O$9,IF(A486&lt;='Invoerblad heterogene watergang'!$H$10,'Invoerblad heterogene watergang'!$O$10,IF(A486&lt;='Invoerblad heterogene watergang'!$H$11,'Invoerblad heterogene watergang'!$O$11,IF(A486&lt;='Invoerblad heterogene watergang'!$H$12,'Invoerblad heterogene watergang'!$O$12,IF(A486&lt;='Invoerblad heterogene watergang'!$H$13,'Invoerblad heterogene watergang'!$O$13,IF(A486&lt;='Invoerblad heterogene watergang'!$H$14,'Invoerblad heterogene watergang'!$O$14,IF(A486&lt;='Invoerblad heterogene watergang'!$H$15,'Invoerblad heterogene watergang'!$O$15,IF(A486&lt;='Invoerblad heterogene watergang'!$H$16,'Invoerblad heterogene watergang'!$O$16,IF(A486&lt;='Invoerblad heterogene watergang'!$H$17,'Invoerblad heterogene watergang'!$O$17,"")))))))))</f>
        <v>Nee</v>
      </c>
      <c r="K486" s="23">
        <f>(IF(A486&lt;='Invoerblad heterogene watergang'!$H$9,'Invoerblad heterogene watergang'!$L$9,IF(A486&lt;='Invoerblad heterogene watergang'!$H$10,'Invoerblad heterogene watergang'!$L$10,IF(A486&lt;='Invoerblad heterogene watergang'!$H$11,'Invoerblad heterogene watergang'!$L$11,IF(A486&lt;='Invoerblad heterogene watergang'!$H$12,'Invoerblad heterogene watergang'!$L$12,IF(A486&lt;='Invoerblad heterogene watergang'!$H$13,'Invoerblad heterogene watergang'!$L$13,IF(A486&lt;='Invoerblad heterogene watergang'!$H$14,'Invoerblad heterogene watergang'!$L$14,IF(A486&lt;='Invoerblad heterogene watergang'!$H$15,'Invoerblad heterogene watergang'!$L$15,IF(A486&lt;='Invoerblad heterogene watergang'!$H$16,'Invoerblad heterogene watergang'!$L$16,IF(A486&lt;='Invoerblad heterogene watergang'!$H$17,'Invoerblad heterogene watergang'!$L$17,""))))))))))</f>
        <v>50</v>
      </c>
      <c r="L486" s="23" t="str">
        <f>(IF(A486&lt;='Invoerblad heterogene watergang'!$H$9,'Invoerblad heterogene watergang'!$M$9,IF(A486&lt;='Invoerblad heterogene watergang'!$H$10,'Invoerblad heterogene watergang'!$M$10,IF(A486&lt;='Invoerblad heterogene watergang'!$H$11,'Invoerblad heterogene watergang'!$M$11,IF(A486&lt;='Invoerblad heterogene watergang'!$H$12,'Invoerblad heterogene watergang'!$M$12,IF(A486&lt;='Invoerblad heterogene watergang'!$H$13,'Invoerblad heterogene watergang'!$M$13,IF(A486&lt;='Invoerblad heterogene watergang'!$H$14,'Invoerblad heterogene watergang'!$M$14,IF(A486&lt;='Invoerblad heterogene watergang'!$H$15,'Invoerblad heterogene watergang'!$M$15,IF(A486&lt;='Invoerblad heterogene watergang'!$H$16,'Invoerblad heterogene watergang'!$M$16,IF(A486&lt;='Invoerblad heterogene watergang'!$H$17,'Invoerblad heterogene watergang'!$M$17,""))))))))))</f>
        <v>Begroeiing volgt bodemverloop</v>
      </c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67"/>
      <c r="AD486" s="23"/>
      <c r="AE486" s="23"/>
    </row>
    <row r="487" spans="1:31" s="103" customFormat="1" x14ac:dyDescent="0.35">
      <c r="A487" s="24">
        <f>IF(A486="","",IF((A486+1)&gt;MAX('Invoerblad heterogene watergang'!$H$9:$H$17),"",'Uitgebreide invoer'!A486+(MAX('Invoerblad heterogene watergang'!$H$9:$H$17)/1000)))</f>
        <v>338.09999999999695</v>
      </c>
      <c r="B487" s="23">
        <f>IF(A487&lt;='Invoerblad heterogene watergang'!$H$9,'Invoerblad heterogene watergang'!$J$9,IF(A487&lt;='Invoerblad heterogene watergang'!$H$10,'Invoerblad heterogene watergang'!$J$10,IF(A487&lt;='Invoerblad heterogene watergang'!$H$11,'Invoerblad heterogene watergang'!$J$11,IF(A487&lt;='Invoerblad heterogene watergang'!$H$12,'Invoerblad heterogene watergang'!$J$12,IF(A487&lt;='Invoerblad heterogene watergang'!$H$13,'Invoerblad heterogene watergang'!$J$13,IF(A487&lt;='Invoerblad heterogene watergang'!$H$14,'Invoerblad heterogene watergang'!$J$14,IF(A487&lt;='Invoerblad heterogene watergang'!$H$15,'Invoerblad heterogene watergang'!$J$15,IF(A487&lt;='Invoerblad heterogene watergang'!$H$16,'Invoerblad heterogene watergang'!$J$16,IF(A487&lt;='Invoerblad heterogene watergang'!$H$17,'Invoerblad heterogene watergang'!$J$17,"")))))))))</f>
        <v>0.2</v>
      </c>
      <c r="C487" s="23" t="str">
        <f>IF(A487&lt;='Invoerblad heterogene watergang'!$H$9,'Invoerblad heterogene watergang'!$K$9,IF(A487&lt;='Invoerblad heterogene watergang'!$H$10,'Invoerblad heterogene watergang'!$K$10,IF(A487&lt;='Invoerblad heterogene watergang'!$H$11,'Invoerblad heterogene watergang'!$K$11,IF(A487&lt;='Invoerblad heterogene watergang'!$H$12,'Invoerblad heterogene watergang'!$K$12,IF(A487&lt;='Invoerblad heterogene watergang'!$H$13,'Invoerblad heterogene watergang'!$K$13,IF(A487&lt;='Invoerblad heterogene watergang'!$H$14,'Invoerblad heterogene watergang'!$K$14,IF(A487&lt;='Invoerblad heterogene watergang'!$H$15,'Invoerblad heterogene watergang'!$K$15,IF(A487&lt;='Invoerblad heterogene watergang'!$H$16,'Invoerblad heterogene watergang'!$K$16,IF(A487&lt;='Invoerblad heterogene watergang'!$H$17,'Invoerblad heterogene watergang'!$K$17,"")))))))))</f>
        <v>100 - Riet</v>
      </c>
      <c r="D487" s="23">
        <f t="shared" si="7"/>
        <v>100</v>
      </c>
      <c r="E487" s="23">
        <f>'Invoerblad heterogene watergang'!$F$9</f>
        <v>1.5</v>
      </c>
      <c r="F487" s="23">
        <f>'Invoerblad heterogene watergang'!$E$9</f>
        <v>1.2</v>
      </c>
      <c r="G487" s="23">
        <f>'Invoerblad heterogene watergang'!$B$9</f>
        <v>1.2</v>
      </c>
      <c r="H487" s="23">
        <f>'Invoerblad heterogene watergang'!$C$9</f>
        <v>1</v>
      </c>
      <c r="I487" s="23">
        <f>IF(B487="","",IF(A487&lt;='Invoerblad heterogene watergang'!$H$9,'Invoerblad heterogene watergang'!$N$9,IF(A487&lt;='Invoerblad heterogene watergang'!$H$10,'Invoerblad heterogene watergang'!$N$10,IF(A487&lt;='Invoerblad heterogene watergang'!$H$11,'Invoerblad heterogene watergang'!$N$11,IF(A487&lt;='Invoerblad heterogene watergang'!$H$12,'Invoerblad heterogene watergang'!$N$12,IF(A487&lt;='Invoerblad heterogene watergang'!$H$13,'Invoerblad heterogene watergang'!$N$13,IF(A487&lt;='Invoerblad heterogene watergang'!$H$14,'Invoerblad heterogene watergang'!$N$14,IF(A487&lt;='Invoerblad heterogene watergang'!$H$15,'Invoerblad heterogene watergang'!$N$15,IF(A487&lt;='Invoerblad heterogene watergang'!$H$16,'Invoerblad heterogene watergang'!$N$16,IF(A487&lt;='Invoerblad heterogene watergang'!$H$17,'Invoerblad heterogene watergang'!$N$17,""))))))))))</f>
        <v>0</v>
      </c>
      <c r="J487" s="23" t="str">
        <f>IF(A487&lt;='Invoerblad heterogene watergang'!$H$9,'Invoerblad heterogene watergang'!$O$9,IF(A487&lt;='Invoerblad heterogene watergang'!$H$10,'Invoerblad heterogene watergang'!$O$10,IF(A487&lt;='Invoerblad heterogene watergang'!$H$11,'Invoerblad heterogene watergang'!$O$11,IF(A487&lt;='Invoerblad heterogene watergang'!$H$12,'Invoerblad heterogene watergang'!$O$12,IF(A487&lt;='Invoerblad heterogene watergang'!$H$13,'Invoerblad heterogene watergang'!$O$13,IF(A487&lt;='Invoerblad heterogene watergang'!$H$14,'Invoerblad heterogene watergang'!$O$14,IF(A487&lt;='Invoerblad heterogene watergang'!$H$15,'Invoerblad heterogene watergang'!$O$15,IF(A487&lt;='Invoerblad heterogene watergang'!$H$16,'Invoerblad heterogene watergang'!$O$16,IF(A487&lt;='Invoerblad heterogene watergang'!$H$17,'Invoerblad heterogene watergang'!$O$17,"")))))))))</f>
        <v>Nee</v>
      </c>
      <c r="K487" s="23">
        <f>(IF(A487&lt;='Invoerblad heterogene watergang'!$H$9,'Invoerblad heterogene watergang'!$L$9,IF(A487&lt;='Invoerblad heterogene watergang'!$H$10,'Invoerblad heterogene watergang'!$L$10,IF(A487&lt;='Invoerblad heterogene watergang'!$H$11,'Invoerblad heterogene watergang'!$L$11,IF(A487&lt;='Invoerblad heterogene watergang'!$H$12,'Invoerblad heterogene watergang'!$L$12,IF(A487&lt;='Invoerblad heterogene watergang'!$H$13,'Invoerblad heterogene watergang'!$L$13,IF(A487&lt;='Invoerblad heterogene watergang'!$H$14,'Invoerblad heterogene watergang'!$L$14,IF(A487&lt;='Invoerblad heterogene watergang'!$H$15,'Invoerblad heterogene watergang'!$L$15,IF(A487&lt;='Invoerblad heterogene watergang'!$H$16,'Invoerblad heterogene watergang'!$L$16,IF(A487&lt;='Invoerblad heterogene watergang'!$H$17,'Invoerblad heterogene watergang'!$L$17,""))))))))))</f>
        <v>50</v>
      </c>
      <c r="L487" s="23" t="str">
        <f>(IF(A487&lt;='Invoerblad heterogene watergang'!$H$9,'Invoerblad heterogene watergang'!$M$9,IF(A487&lt;='Invoerblad heterogene watergang'!$H$10,'Invoerblad heterogene watergang'!$M$10,IF(A487&lt;='Invoerblad heterogene watergang'!$H$11,'Invoerblad heterogene watergang'!$M$11,IF(A487&lt;='Invoerblad heterogene watergang'!$H$12,'Invoerblad heterogene watergang'!$M$12,IF(A487&lt;='Invoerblad heterogene watergang'!$H$13,'Invoerblad heterogene watergang'!$M$13,IF(A487&lt;='Invoerblad heterogene watergang'!$H$14,'Invoerblad heterogene watergang'!$M$14,IF(A487&lt;='Invoerblad heterogene watergang'!$H$15,'Invoerblad heterogene watergang'!$M$15,IF(A487&lt;='Invoerblad heterogene watergang'!$H$16,'Invoerblad heterogene watergang'!$M$16,IF(A487&lt;='Invoerblad heterogene watergang'!$H$17,'Invoerblad heterogene watergang'!$M$17,""))))))))))</f>
        <v>Begroeiing volgt bodemverloop</v>
      </c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67"/>
      <c r="AD487" s="23"/>
      <c r="AE487" s="23"/>
    </row>
    <row r="488" spans="1:31" s="103" customFormat="1" x14ac:dyDescent="0.35">
      <c r="A488" s="24">
        <f>IF(A487="","",IF((A487+1)&gt;MAX('Invoerblad heterogene watergang'!$H$9:$H$17),"",'Uitgebreide invoer'!A487+(MAX('Invoerblad heterogene watergang'!$H$9:$H$17)/1000)))</f>
        <v>338.79999999999694</v>
      </c>
      <c r="B488" s="23">
        <f>IF(A488&lt;='Invoerblad heterogene watergang'!$H$9,'Invoerblad heterogene watergang'!$J$9,IF(A488&lt;='Invoerblad heterogene watergang'!$H$10,'Invoerblad heterogene watergang'!$J$10,IF(A488&lt;='Invoerblad heterogene watergang'!$H$11,'Invoerblad heterogene watergang'!$J$11,IF(A488&lt;='Invoerblad heterogene watergang'!$H$12,'Invoerblad heterogene watergang'!$J$12,IF(A488&lt;='Invoerblad heterogene watergang'!$H$13,'Invoerblad heterogene watergang'!$J$13,IF(A488&lt;='Invoerblad heterogene watergang'!$H$14,'Invoerblad heterogene watergang'!$J$14,IF(A488&lt;='Invoerblad heterogene watergang'!$H$15,'Invoerblad heterogene watergang'!$J$15,IF(A488&lt;='Invoerblad heterogene watergang'!$H$16,'Invoerblad heterogene watergang'!$J$16,IF(A488&lt;='Invoerblad heterogene watergang'!$H$17,'Invoerblad heterogene watergang'!$J$17,"")))))))))</f>
        <v>0.2</v>
      </c>
      <c r="C488" s="23" t="str">
        <f>IF(A488&lt;='Invoerblad heterogene watergang'!$H$9,'Invoerblad heterogene watergang'!$K$9,IF(A488&lt;='Invoerblad heterogene watergang'!$H$10,'Invoerblad heterogene watergang'!$K$10,IF(A488&lt;='Invoerblad heterogene watergang'!$H$11,'Invoerblad heterogene watergang'!$K$11,IF(A488&lt;='Invoerblad heterogene watergang'!$H$12,'Invoerblad heterogene watergang'!$K$12,IF(A488&lt;='Invoerblad heterogene watergang'!$H$13,'Invoerblad heterogene watergang'!$K$13,IF(A488&lt;='Invoerblad heterogene watergang'!$H$14,'Invoerblad heterogene watergang'!$K$14,IF(A488&lt;='Invoerblad heterogene watergang'!$H$15,'Invoerblad heterogene watergang'!$K$15,IF(A488&lt;='Invoerblad heterogene watergang'!$H$16,'Invoerblad heterogene watergang'!$K$16,IF(A488&lt;='Invoerblad heterogene watergang'!$H$17,'Invoerblad heterogene watergang'!$K$17,"")))))))))</f>
        <v>100 - Riet</v>
      </c>
      <c r="D488" s="23">
        <f t="shared" si="7"/>
        <v>100</v>
      </c>
      <c r="E488" s="23">
        <f>'Invoerblad heterogene watergang'!$F$9</f>
        <v>1.5</v>
      </c>
      <c r="F488" s="23">
        <f>'Invoerblad heterogene watergang'!$E$9</f>
        <v>1.2</v>
      </c>
      <c r="G488" s="23">
        <f>'Invoerblad heterogene watergang'!$B$9</f>
        <v>1.2</v>
      </c>
      <c r="H488" s="23">
        <f>'Invoerblad heterogene watergang'!$C$9</f>
        <v>1</v>
      </c>
      <c r="I488" s="23">
        <f>IF(B488="","",IF(A488&lt;='Invoerblad heterogene watergang'!$H$9,'Invoerblad heterogene watergang'!$N$9,IF(A488&lt;='Invoerblad heterogene watergang'!$H$10,'Invoerblad heterogene watergang'!$N$10,IF(A488&lt;='Invoerblad heterogene watergang'!$H$11,'Invoerblad heterogene watergang'!$N$11,IF(A488&lt;='Invoerblad heterogene watergang'!$H$12,'Invoerblad heterogene watergang'!$N$12,IF(A488&lt;='Invoerblad heterogene watergang'!$H$13,'Invoerblad heterogene watergang'!$N$13,IF(A488&lt;='Invoerblad heterogene watergang'!$H$14,'Invoerblad heterogene watergang'!$N$14,IF(A488&lt;='Invoerblad heterogene watergang'!$H$15,'Invoerblad heterogene watergang'!$N$15,IF(A488&lt;='Invoerblad heterogene watergang'!$H$16,'Invoerblad heterogene watergang'!$N$16,IF(A488&lt;='Invoerblad heterogene watergang'!$H$17,'Invoerblad heterogene watergang'!$N$17,""))))))))))</f>
        <v>0</v>
      </c>
      <c r="J488" s="23" t="str">
        <f>IF(A488&lt;='Invoerblad heterogene watergang'!$H$9,'Invoerblad heterogene watergang'!$O$9,IF(A488&lt;='Invoerblad heterogene watergang'!$H$10,'Invoerblad heterogene watergang'!$O$10,IF(A488&lt;='Invoerblad heterogene watergang'!$H$11,'Invoerblad heterogene watergang'!$O$11,IF(A488&lt;='Invoerblad heterogene watergang'!$H$12,'Invoerblad heterogene watergang'!$O$12,IF(A488&lt;='Invoerblad heterogene watergang'!$H$13,'Invoerblad heterogene watergang'!$O$13,IF(A488&lt;='Invoerblad heterogene watergang'!$H$14,'Invoerblad heterogene watergang'!$O$14,IF(A488&lt;='Invoerblad heterogene watergang'!$H$15,'Invoerblad heterogene watergang'!$O$15,IF(A488&lt;='Invoerblad heterogene watergang'!$H$16,'Invoerblad heterogene watergang'!$O$16,IF(A488&lt;='Invoerblad heterogene watergang'!$H$17,'Invoerblad heterogene watergang'!$O$17,"")))))))))</f>
        <v>Nee</v>
      </c>
      <c r="K488" s="23">
        <f>(IF(A488&lt;='Invoerblad heterogene watergang'!$H$9,'Invoerblad heterogene watergang'!$L$9,IF(A488&lt;='Invoerblad heterogene watergang'!$H$10,'Invoerblad heterogene watergang'!$L$10,IF(A488&lt;='Invoerblad heterogene watergang'!$H$11,'Invoerblad heterogene watergang'!$L$11,IF(A488&lt;='Invoerblad heterogene watergang'!$H$12,'Invoerblad heterogene watergang'!$L$12,IF(A488&lt;='Invoerblad heterogene watergang'!$H$13,'Invoerblad heterogene watergang'!$L$13,IF(A488&lt;='Invoerblad heterogene watergang'!$H$14,'Invoerblad heterogene watergang'!$L$14,IF(A488&lt;='Invoerblad heterogene watergang'!$H$15,'Invoerblad heterogene watergang'!$L$15,IF(A488&lt;='Invoerblad heterogene watergang'!$H$16,'Invoerblad heterogene watergang'!$L$16,IF(A488&lt;='Invoerblad heterogene watergang'!$H$17,'Invoerblad heterogene watergang'!$L$17,""))))))))))</f>
        <v>50</v>
      </c>
      <c r="L488" s="23" t="str">
        <f>(IF(A488&lt;='Invoerblad heterogene watergang'!$H$9,'Invoerblad heterogene watergang'!$M$9,IF(A488&lt;='Invoerblad heterogene watergang'!$H$10,'Invoerblad heterogene watergang'!$M$10,IF(A488&lt;='Invoerblad heterogene watergang'!$H$11,'Invoerblad heterogene watergang'!$M$11,IF(A488&lt;='Invoerblad heterogene watergang'!$H$12,'Invoerblad heterogene watergang'!$M$12,IF(A488&lt;='Invoerblad heterogene watergang'!$H$13,'Invoerblad heterogene watergang'!$M$13,IF(A488&lt;='Invoerblad heterogene watergang'!$H$14,'Invoerblad heterogene watergang'!$M$14,IF(A488&lt;='Invoerblad heterogene watergang'!$H$15,'Invoerblad heterogene watergang'!$M$15,IF(A488&lt;='Invoerblad heterogene watergang'!$H$16,'Invoerblad heterogene watergang'!$M$16,IF(A488&lt;='Invoerblad heterogene watergang'!$H$17,'Invoerblad heterogene watergang'!$M$17,""))))))))))</f>
        <v>Begroeiing volgt bodemverloop</v>
      </c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67"/>
      <c r="AD488" s="23"/>
      <c r="AE488" s="23"/>
    </row>
    <row r="489" spans="1:31" s="103" customFormat="1" x14ac:dyDescent="0.35">
      <c r="A489" s="24">
        <f>IF(A488="","",IF((A488+1)&gt;MAX('Invoerblad heterogene watergang'!$H$9:$H$17),"",'Uitgebreide invoer'!A488+(MAX('Invoerblad heterogene watergang'!$H$9:$H$17)/1000)))</f>
        <v>339.49999999999693</v>
      </c>
      <c r="B489" s="23">
        <f>IF(A489&lt;='Invoerblad heterogene watergang'!$H$9,'Invoerblad heterogene watergang'!$J$9,IF(A489&lt;='Invoerblad heterogene watergang'!$H$10,'Invoerblad heterogene watergang'!$J$10,IF(A489&lt;='Invoerblad heterogene watergang'!$H$11,'Invoerblad heterogene watergang'!$J$11,IF(A489&lt;='Invoerblad heterogene watergang'!$H$12,'Invoerblad heterogene watergang'!$J$12,IF(A489&lt;='Invoerblad heterogene watergang'!$H$13,'Invoerblad heterogene watergang'!$J$13,IF(A489&lt;='Invoerblad heterogene watergang'!$H$14,'Invoerblad heterogene watergang'!$J$14,IF(A489&lt;='Invoerblad heterogene watergang'!$H$15,'Invoerblad heterogene watergang'!$J$15,IF(A489&lt;='Invoerblad heterogene watergang'!$H$16,'Invoerblad heterogene watergang'!$J$16,IF(A489&lt;='Invoerblad heterogene watergang'!$H$17,'Invoerblad heterogene watergang'!$J$17,"")))))))))</f>
        <v>0.2</v>
      </c>
      <c r="C489" s="23" t="str">
        <f>IF(A489&lt;='Invoerblad heterogene watergang'!$H$9,'Invoerblad heterogene watergang'!$K$9,IF(A489&lt;='Invoerblad heterogene watergang'!$H$10,'Invoerblad heterogene watergang'!$K$10,IF(A489&lt;='Invoerblad heterogene watergang'!$H$11,'Invoerblad heterogene watergang'!$K$11,IF(A489&lt;='Invoerblad heterogene watergang'!$H$12,'Invoerblad heterogene watergang'!$K$12,IF(A489&lt;='Invoerblad heterogene watergang'!$H$13,'Invoerblad heterogene watergang'!$K$13,IF(A489&lt;='Invoerblad heterogene watergang'!$H$14,'Invoerblad heterogene watergang'!$K$14,IF(A489&lt;='Invoerblad heterogene watergang'!$H$15,'Invoerblad heterogene watergang'!$K$15,IF(A489&lt;='Invoerblad heterogene watergang'!$H$16,'Invoerblad heterogene watergang'!$K$16,IF(A489&lt;='Invoerblad heterogene watergang'!$H$17,'Invoerblad heterogene watergang'!$K$17,"")))))))))</f>
        <v>100 - Riet</v>
      </c>
      <c r="D489" s="23">
        <f t="shared" si="7"/>
        <v>100</v>
      </c>
      <c r="E489" s="23">
        <f>'Invoerblad heterogene watergang'!$F$9</f>
        <v>1.5</v>
      </c>
      <c r="F489" s="23">
        <f>'Invoerblad heterogene watergang'!$E$9</f>
        <v>1.2</v>
      </c>
      <c r="G489" s="23">
        <f>'Invoerblad heterogene watergang'!$B$9</f>
        <v>1.2</v>
      </c>
      <c r="H489" s="23">
        <f>'Invoerblad heterogene watergang'!$C$9</f>
        <v>1</v>
      </c>
      <c r="I489" s="23">
        <f>IF(B489="","",IF(A489&lt;='Invoerblad heterogene watergang'!$H$9,'Invoerblad heterogene watergang'!$N$9,IF(A489&lt;='Invoerblad heterogene watergang'!$H$10,'Invoerblad heterogene watergang'!$N$10,IF(A489&lt;='Invoerblad heterogene watergang'!$H$11,'Invoerblad heterogene watergang'!$N$11,IF(A489&lt;='Invoerblad heterogene watergang'!$H$12,'Invoerblad heterogene watergang'!$N$12,IF(A489&lt;='Invoerblad heterogene watergang'!$H$13,'Invoerblad heterogene watergang'!$N$13,IF(A489&lt;='Invoerblad heterogene watergang'!$H$14,'Invoerblad heterogene watergang'!$N$14,IF(A489&lt;='Invoerblad heterogene watergang'!$H$15,'Invoerblad heterogene watergang'!$N$15,IF(A489&lt;='Invoerblad heterogene watergang'!$H$16,'Invoerblad heterogene watergang'!$N$16,IF(A489&lt;='Invoerblad heterogene watergang'!$H$17,'Invoerblad heterogene watergang'!$N$17,""))))))))))</f>
        <v>0</v>
      </c>
      <c r="J489" s="23" t="str">
        <f>IF(A489&lt;='Invoerblad heterogene watergang'!$H$9,'Invoerblad heterogene watergang'!$O$9,IF(A489&lt;='Invoerblad heterogene watergang'!$H$10,'Invoerblad heterogene watergang'!$O$10,IF(A489&lt;='Invoerblad heterogene watergang'!$H$11,'Invoerblad heterogene watergang'!$O$11,IF(A489&lt;='Invoerblad heterogene watergang'!$H$12,'Invoerblad heterogene watergang'!$O$12,IF(A489&lt;='Invoerblad heterogene watergang'!$H$13,'Invoerblad heterogene watergang'!$O$13,IF(A489&lt;='Invoerblad heterogene watergang'!$H$14,'Invoerblad heterogene watergang'!$O$14,IF(A489&lt;='Invoerblad heterogene watergang'!$H$15,'Invoerblad heterogene watergang'!$O$15,IF(A489&lt;='Invoerblad heterogene watergang'!$H$16,'Invoerblad heterogene watergang'!$O$16,IF(A489&lt;='Invoerblad heterogene watergang'!$H$17,'Invoerblad heterogene watergang'!$O$17,"")))))))))</f>
        <v>Nee</v>
      </c>
      <c r="K489" s="23">
        <f>(IF(A489&lt;='Invoerblad heterogene watergang'!$H$9,'Invoerblad heterogene watergang'!$L$9,IF(A489&lt;='Invoerblad heterogene watergang'!$H$10,'Invoerblad heterogene watergang'!$L$10,IF(A489&lt;='Invoerblad heterogene watergang'!$H$11,'Invoerblad heterogene watergang'!$L$11,IF(A489&lt;='Invoerblad heterogene watergang'!$H$12,'Invoerblad heterogene watergang'!$L$12,IF(A489&lt;='Invoerblad heterogene watergang'!$H$13,'Invoerblad heterogene watergang'!$L$13,IF(A489&lt;='Invoerblad heterogene watergang'!$H$14,'Invoerblad heterogene watergang'!$L$14,IF(A489&lt;='Invoerblad heterogene watergang'!$H$15,'Invoerblad heterogene watergang'!$L$15,IF(A489&lt;='Invoerblad heterogene watergang'!$H$16,'Invoerblad heterogene watergang'!$L$16,IF(A489&lt;='Invoerblad heterogene watergang'!$H$17,'Invoerblad heterogene watergang'!$L$17,""))))))))))</f>
        <v>50</v>
      </c>
      <c r="L489" s="23" t="str">
        <f>(IF(A489&lt;='Invoerblad heterogene watergang'!$H$9,'Invoerblad heterogene watergang'!$M$9,IF(A489&lt;='Invoerblad heterogene watergang'!$H$10,'Invoerblad heterogene watergang'!$M$10,IF(A489&lt;='Invoerblad heterogene watergang'!$H$11,'Invoerblad heterogene watergang'!$M$11,IF(A489&lt;='Invoerblad heterogene watergang'!$H$12,'Invoerblad heterogene watergang'!$M$12,IF(A489&lt;='Invoerblad heterogene watergang'!$H$13,'Invoerblad heterogene watergang'!$M$13,IF(A489&lt;='Invoerblad heterogene watergang'!$H$14,'Invoerblad heterogene watergang'!$M$14,IF(A489&lt;='Invoerblad heterogene watergang'!$H$15,'Invoerblad heterogene watergang'!$M$15,IF(A489&lt;='Invoerblad heterogene watergang'!$H$16,'Invoerblad heterogene watergang'!$M$16,IF(A489&lt;='Invoerblad heterogene watergang'!$H$17,'Invoerblad heterogene watergang'!$M$17,""))))))))))</f>
        <v>Begroeiing volgt bodemverloop</v>
      </c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67"/>
      <c r="AD489" s="23"/>
      <c r="AE489" s="23"/>
    </row>
    <row r="490" spans="1:31" s="103" customFormat="1" x14ac:dyDescent="0.35">
      <c r="A490" s="24">
        <f>IF(A489="","",IF((A489+1)&gt;MAX('Invoerblad heterogene watergang'!$H$9:$H$17),"",'Uitgebreide invoer'!A489+(MAX('Invoerblad heterogene watergang'!$H$9:$H$17)/1000)))</f>
        <v>340.19999999999692</v>
      </c>
      <c r="B490" s="23">
        <f>IF(A490&lt;='Invoerblad heterogene watergang'!$H$9,'Invoerblad heterogene watergang'!$J$9,IF(A490&lt;='Invoerblad heterogene watergang'!$H$10,'Invoerblad heterogene watergang'!$J$10,IF(A490&lt;='Invoerblad heterogene watergang'!$H$11,'Invoerblad heterogene watergang'!$J$11,IF(A490&lt;='Invoerblad heterogene watergang'!$H$12,'Invoerblad heterogene watergang'!$J$12,IF(A490&lt;='Invoerblad heterogene watergang'!$H$13,'Invoerblad heterogene watergang'!$J$13,IF(A490&lt;='Invoerblad heterogene watergang'!$H$14,'Invoerblad heterogene watergang'!$J$14,IF(A490&lt;='Invoerblad heterogene watergang'!$H$15,'Invoerblad heterogene watergang'!$J$15,IF(A490&lt;='Invoerblad heterogene watergang'!$H$16,'Invoerblad heterogene watergang'!$J$16,IF(A490&lt;='Invoerblad heterogene watergang'!$H$17,'Invoerblad heterogene watergang'!$J$17,"")))))))))</f>
        <v>0.2</v>
      </c>
      <c r="C490" s="23" t="str">
        <f>IF(A490&lt;='Invoerblad heterogene watergang'!$H$9,'Invoerblad heterogene watergang'!$K$9,IF(A490&lt;='Invoerblad heterogene watergang'!$H$10,'Invoerblad heterogene watergang'!$K$10,IF(A490&lt;='Invoerblad heterogene watergang'!$H$11,'Invoerblad heterogene watergang'!$K$11,IF(A490&lt;='Invoerblad heterogene watergang'!$H$12,'Invoerblad heterogene watergang'!$K$12,IF(A490&lt;='Invoerblad heterogene watergang'!$H$13,'Invoerblad heterogene watergang'!$K$13,IF(A490&lt;='Invoerblad heterogene watergang'!$H$14,'Invoerblad heterogene watergang'!$K$14,IF(A490&lt;='Invoerblad heterogene watergang'!$H$15,'Invoerblad heterogene watergang'!$K$15,IF(A490&lt;='Invoerblad heterogene watergang'!$H$16,'Invoerblad heterogene watergang'!$K$16,IF(A490&lt;='Invoerblad heterogene watergang'!$H$17,'Invoerblad heterogene watergang'!$K$17,"")))))))))</f>
        <v>100 - Riet</v>
      </c>
      <c r="D490" s="23">
        <f t="shared" si="7"/>
        <v>100</v>
      </c>
      <c r="E490" s="23">
        <f>'Invoerblad heterogene watergang'!$F$9</f>
        <v>1.5</v>
      </c>
      <c r="F490" s="23">
        <f>'Invoerblad heterogene watergang'!$E$9</f>
        <v>1.2</v>
      </c>
      <c r="G490" s="23">
        <f>'Invoerblad heterogene watergang'!$B$9</f>
        <v>1.2</v>
      </c>
      <c r="H490" s="23">
        <f>'Invoerblad heterogene watergang'!$C$9</f>
        <v>1</v>
      </c>
      <c r="I490" s="23">
        <f>IF(B490="","",IF(A490&lt;='Invoerblad heterogene watergang'!$H$9,'Invoerblad heterogene watergang'!$N$9,IF(A490&lt;='Invoerblad heterogene watergang'!$H$10,'Invoerblad heterogene watergang'!$N$10,IF(A490&lt;='Invoerblad heterogene watergang'!$H$11,'Invoerblad heterogene watergang'!$N$11,IF(A490&lt;='Invoerblad heterogene watergang'!$H$12,'Invoerblad heterogene watergang'!$N$12,IF(A490&lt;='Invoerblad heterogene watergang'!$H$13,'Invoerblad heterogene watergang'!$N$13,IF(A490&lt;='Invoerblad heterogene watergang'!$H$14,'Invoerblad heterogene watergang'!$N$14,IF(A490&lt;='Invoerblad heterogene watergang'!$H$15,'Invoerblad heterogene watergang'!$N$15,IF(A490&lt;='Invoerblad heterogene watergang'!$H$16,'Invoerblad heterogene watergang'!$N$16,IF(A490&lt;='Invoerblad heterogene watergang'!$H$17,'Invoerblad heterogene watergang'!$N$17,""))))))))))</f>
        <v>0</v>
      </c>
      <c r="J490" s="23" t="str">
        <f>IF(A490&lt;='Invoerblad heterogene watergang'!$H$9,'Invoerblad heterogene watergang'!$O$9,IF(A490&lt;='Invoerblad heterogene watergang'!$H$10,'Invoerblad heterogene watergang'!$O$10,IF(A490&lt;='Invoerblad heterogene watergang'!$H$11,'Invoerblad heterogene watergang'!$O$11,IF(A490&lt;='Invoerblad heterogene watergang'!$H$12,'Invoerblad heterogene watergang'!$O$12,IF(A490&lt;='Invoerblad heterogene watergang'!$H$13,'Invoerblad heterogene watergang'!$O$13,IF(A490&lt;='Invoerblad heterogene watergang'!$H$14,'Invoerblad heterogene watergang'!$O$14,IF(A490&lt;='Invoerblad heterogene watergang'!$H$15,'Invoerblad heterogene watergang'!$O$15,IF(A490&lt;='Invoerblad heterogene watergang'!$H$16,'Invoerblad heterogene watergang'!$O$16,IF(A490&lt;='Invoerblad heterogene watergang'!$H$17,'Invoerblad heterogene watergang'!$O$17,"")))))))))</f>
        <v>Nee</v>
      </c>
      <c r="K490" s="23">
        <f>(IF(A490&lt;='Invoerblad heterogene watergang'!$H$9,'Invoerblad heterogene watergang'!$L$9,IF(A490&lt;='Invoerblad heterogene watergang'!$H$10,'Invoerblad heterogene watergang'!$L$10,IF(A490&lt;='Invoerblad heterogene watergang'!$H$11,'Invoerblad heterogene watergang'!$L$11,IF(A490&lt;='Invoerblad heterogene watergang'!$H$12,'Invoerblad heterogene watergang'!$L$12,IF(A490&lt;='Invoerblad heterogene watergang'!$H$13,'Invoerblad heterogene watergang'!$L$13,IF(A490&lt;='Invoerblad heterogene watergang'!$H$14,'Invoerblad heterogene watergang'!$L$14,IF(A490&lt;='Invoerblad heterogene watergang'!$H$15,'Invoerblad heterogene watergang'!$L$15,IF(A490&lt;='Invoerblad heterogene watergang'!$H$16,'Invoerblad heterogene watergang'!$L$16,IF(A490&lt;='Invoerblad heterogene watergang'!$H$17,'Invoerblad heterogene watergang'!$L$17,""))))))))))</f>
        <v>50</v>
      </c>
      <c r="L490" s="23" t="str">
        <f>(IF(A490&lt;='Invoerblad heterogene watergang'!$H$9,'Invoerblad heterogene watergang'!$M$9,IF(A490&lt;='Invoerblad heterogene watergang'!$H$10,'Invoerblad heterogene watergang'!$M$10,IF(A490&lt;='Invoerblad heterogene watergang'!$H$11,'Invoerblad heterogene watergang'!$M$11,IF(A490&lt;='Invoerblad heterogene watergang'!$H$12,'Invoerblad heterogene watergang'!$M$12,IF(A490&lt;='Invoerblad heterogene watergang'!$H$13,'Invoerblad heterogene watergang'!$M$13,IF(A490&lt;='Invoerblad heterogene watergang'!$H$14,'Invoerblad heterogene watergang'!$M$14,IF(A490&lt;='Invoerblad heterogene watergang'!$H$15,'Invoerblad heterogene watergang'!$M$15,IF(A490&lt;='Invoerblad heterogene watergang'!$H$16,'Invoerblad heterogene watergang'!$M$16,IF(A490&lt;='Invoerblad heterogene watergang'!$H$17,'Invoerblad heterogene watergang'!$M$17,""))))))))))</f>
        <v>Begroeiing volgt bodemverloop</v>
      </c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67"/>
      <c r="AD490" s="23"/>
      <c r="AE490" s="23"/>
    </row>
    <row r="491" spans="1:31" s="103" customFormat="1" x14ac:dyDescent="0.35">
      <c r="A491" s="24">
        <f>IF(A490="","",IF((A490+1)&gt;MAX('Invoerblad heterogene watergang'!$H$9:$H$17),"",'Uitgebreide invoer'!A490+(MAX('Invoerblad heterogene watergang'!$H$9:$H$17)/1000)))</f>
        <v>340.89999999999691</v>
      </c>
      <c r="B491" s="23">
        <f>IF(A491&lt;='Invoerblad heterogene watergang'!$H$9,'Invoerblad heterogene watergang'!$J$9,IF(A491&lt;='Invoerblad heterogene watergang'!$H$10,'Invoerblad heterogene watergang'!$J$10,IF(A491&lt;='Invoerblad heterogene watergang'!$H$11,'Invoerblad heterogene watergang'!$J$11,IF(A491&lt;='Invoerblad heterogene watergang'!$H$12,'Invoerblad heterogene watergang'!$J$12,IF(A491&lt;='Invoerblad heterogene watergang'!$H$13,'Invoerblad heterogene watergang'!$J$13,IF(A491&lt;='Invoerblad heterogene watergang'!$H$14,'Invoerblad heterogene watergang'!$J$14,IF(A491&lt;='Invoerblad heterogene watergang'!$H$15,'Invoerblad heterogene watergang'!$J$15,IF(A491&lt;='Invoerblad heterogene watergang'!$H$16,'Invoerblad heterogene watergang'!$J$16,IF(A491&lt;='Invoerblad heterogene watergang'!$H$17,'Invoerblad heterogene watergang'!$J$17,"")))))))))</f>
        <v>0.2</v>
      </c>
      <c r="C491" s="23" t="str">
        <f>IF(A491&lt;='Invoerblad heterogene watergang'!$H$9,'Invoerblad heterogene watergang'!$K$9,IF(A491&lt;='Invoerblad heterogene watergang'!$H$10,'Invoerblad heterogene watergang'!$K$10,IF(A491&lt;='Invoerblad heterogene watergang'!$H$11,'Invoerblad heterogene watergang'!$K$11,IF(A491&lt;='Invoerblad heterogene watergang'!$H$12,'Invoerblad heterogene watergang'!$K$12,IF(A491&lt;='Invoerblad heterogene watergang'!$H$13,'Invoerblad heterogene watergang'!$K$13,IF(A491&lt;='Invoerblad heterogene watergang'!$H$14,'Invoerblad heterogene watergang'!$K$14,IF(A491&lt;='Invoerblad heterogene watergang'!$H$15,'Invoerblad heterogene watergang'!$K$15,IF(A491&lt;='Invoerblad heterogene watergang'!$H$16,'Invoerblad heterogene watergang'!$K$16,IF(A491&lt;='Invoerblad heterogene watergang'!$H$17,'Invoerblad heterogene watergang'!$K$17,"")))))))))</f>
        <v>100 - Riet</v>
      </c>
      <c r="D491" s="23">
        <f t="shared" si="7"/>
        <v>100</v>
      </c>
      <c r="E491" s="23">
        <f>'Invoerblad heterogene watergang'!$F$9</f>
        <v>1.5</v>
      </c>
      <c r="F491" s="23">
        <f>'Invoerblad heterogene watergang'!$E$9</f>
        <v>1.2</v>
      </c>
      <c r="G491" s="23">
        <f>'Invoerblad heterogene watergang'!$B$9</f>
        <v>1.2</v>
      </c>
      <c r="H491" s="23">
        <f>'Invoerblad heterogene watergang'!$C$9</f>
        <v>1</v>
      </c>
      <c r="I491" s="23">
        <f>IF(B491="","",IF(A491&lt;='Invoerblad heterogene watergang'!$H$9,'Invoerblad heterogene watergang'!$N$9,IF(A491&lt;='Invoerblad heterogene watergang'!$H$10,'Invoerblad heterogene watergang'!$N$10,IF(A491&lt;='Invoerblad heterogene watergang'!$H$11,'Invoerblad heterogene watergang'!$N$11,IF(A491&lt;='Invoerblad heterogene watergang'!$H$12,'Invoerblad heterogene watergang'!$N$12,IF(A491&lt;='Invoerblad heterogene watergang'!$H$13,'Invoerblad heterogene watergang'!$N$13,IF(A491&lt;='Invoerblad heterogene watergang'!$H$14,'Invoerblad heterogene watergang'!$N$14,IF(A491&lt;='Invoerblad heterogene watergang'!$H$15,'Invoerblad heterogene watergang'!$N$15,IF(A491&lt;='Invoerblad heterogene watergang'!$H$16,'Invoerblad heterogene watergang'!$N$16,IF(A491&lt;='Invoerblad heterogene watergang'!$H$17,'Invoerblad heterogene watergang'!$N$17,""))))))))))</f>
        <v>0</v>
      </c>
      <c r="J491" s="23" t="str">
        <f>IF(A491&lt;='Invoerblad heterogene watergang'!$H$9,'Invoerblad heterogene watergang'!$O$9,IF(A491&lt;='Invoerblad heterogene watergang'!$H$10,'Invoerblad heterogene watergang'!$O$10,IF(A491&lt;='Invoerblad heterogene watergang'!$H$11,'Invoerblad heterogene watergang'!$O$11,IF(A491&lt;='Invoerblad heterogene watergang'!$H$12,'Invoerblad heterogene watergang'!$O$12,IF(A491&lt;='Invoerblad heterogene watergang'!$H$13,'Invoerblad heterogene watergang'!$O$13,IF(A491&lt;='Invoerblad heterogene watergang'!$H$14,'Invoerblad heterogene watergang'!$O$14,IF(A491&lt;='Invoerblad heterogene watergang'!$H$15,'Invoerblad heterogene watergang'!$O$15,IF(A491&lt;='Invoerblad heterogene watergang'!$H$16,'Invoerblad heterogene watergang'!$O$16,IF(A491&lt;='Invoerblad heterogene watergang'!$H$17,'Invoerblad heterogene watergang'!$O$17,"")))))))))</f>
        <v>Nee</v>
      </c>
      <c r="K491" s="23">
        <f>(IF(A491&lt;='Invoerblad heterogene watergang'!$H$9,'Invoerblad heterogene watergang'!$L$9,IF(A491&lt;='Invoerblad heterogene watergang'!$H$10,'Invoerblad heterogene watergang'!$L$10,IF(A491&lt;='Invoerblad heterogene watergang'!$H$11,'Invoerblad heterogene watergang'!$L$11,IF(A491&lt;='Invoerblad heterogene watergang'!$H$12,'Invoerblad heterogene watergang'!$L$12,IF(A491&lt;='Invoerblad heterogene watergang'!$H$13,'Invoerblad heterogene watergang'!$L$13,IF(A491&lt;='Invoerblad heterogene watergang'!$H$14,'Invoerblad heterogene watergang'!$L$14,IF(A491&lt;='Invoerblad heterogene watergang'!$H$15,'Invoerblad heterogene watergang'!$L$15,IF(A491&lt;='Invoerblad heterogene watergang'!$H$16,'Invoerblad heterogene watergang'!$L$16,IF(A491&lt;='Invoerblad heterogene watergang'!$H$17,'Invoerblad heterogene watergang'!$L$17,""))))))))))</f>
        <v>50</v>
      </c>
      <c r="L491" s="23" t="str">
        <f>(IF(A491&lt;='Invoerblad heterogene watergang'!$H$9,'Invoerblad heterogene watergang'!$M$9,IF(A491&lt;='Invoerblad heterogene watergang'!$H$10,'Invoerblad heterogene watergang'!$M$10,IF(A491&lt;='Invoerblad heterogene watergang'!$H$11,'Invoerblad heterogene watergang'!$M$11,IF(A491&lt;='Invoerblad heterogene watergang'!$H$12,'Invoerblad heterogene watergang'!$M$12,IF(A491&lt;='Invoerblad heterogene watergang'!$H$13,'Invoerblad heterogene watergang'!$M$13,IF(A491&lt;='Invoerblad heterogene watergang'!$H$14,'Invoerblad heterogene watergang'!$M$14,IF(A491&lt;='Invoerblad heterogene watergang'!$H$15,'Invoerblad heterogene watergang'!$M$15,IF(A491&lt;='Invoerblad heterogene watergang'!$H$16,'Invoerblad heterogene watergang'!$M$16,IF(A491&lt;='Invoerblad heterogene watergang'!$H$17,'Invoerblad heterogene watergang'!$M$17,""))))))))))</f>
        <v>Begroeiing volgt bodemverloop</v>
      </c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67"/>
      <c r="AD491" s="23"/>
      <c r="AE491" s="23"/>
    </row>
    <row r="492" spans="1:31" s="103" customFormat="1" x14ac:dyDescent="0.35">
      <c r="A492" s="24">
        <f>IF(A491="","",IF((A491+1)&gt;MAX('Invoerblad heterogene watergang'!$H$9:$H$17),"",'Uitgebreide invoer'!A491+(MAX('Invoerblad heterogene watergang'!$H$9:$H$17)/1000)))</f>
        <v>341.5999999999969</v>
      </c>
      <c r="B492" s="23">
        <f>IF(A492&lt;='Invoerblad heterogene watergang'!$H$9,'Invoerblad heterogene watergang'!$J$9,IF(A492&lt;='Invoerblad heterogene watergang'!$H$10,'Invoerblad heterogene watergang'!$J$10,IF(A492&lt;='Invoerblad heterogene watergang'!$H$11,'Invoerblad heterogene watergang'!$J$11,IF(A492&lt;='Invoerblad heterogene watergang'!$H$12,'Invoerblad heterogene watergang'!$J$12,IF(A492&lt;='Invoerblad heterogene watergang'!$H$13,'Invoerblad heterogene watergang'!$J$13,IF(A492&lt;='Invoerblad heterogene watergang'!$H$14,'Invoerblad heterogene watergang'!$J$14,IF(A492&lt;='Invoerblad heterogene watergang'!$H$15,'Invoerblad heterogene watergang'!$J$15,IF(A492&lt;='Invoerblad heterogene watergang'!$H$16,'Invoerblad heterogene watergang'!$J$16,IF(A492&lt;='Invoerblad heterogene watergang'!$H$17,'Invoerblad heterogene watergang'!$J$17,"")))))))))</f>
        <v>0.2</v>
      </c>
      <c r="C492" s="23" t="str">
        <f>IF(A492&lt;='Invoerblad heterogene watergang'!$H$9,'Invoerblad heterogene watergang'!$K$9,IF(A492&lt;='Invoerblad heterogene watergang'!$H$10,'Invoerblad heterogene watergang'!$K$10,IF(A492&lt;='Invoerblad heterogene watergang'!$H$11,'Invoerblad heterogene watergang'!$K$11,IF(A492&lt;='Invoerblad heterogene watergang'!$H$12,'Invoerblad heterogene watergang'!$K$12,IF(A492&lt;='Invoerblad heterogene watergang'!$H$13,'Invoerblad heterogene watergang'!$K$13,IF(A492&lt;='Invoerblad heterogene watergang'!$H$14,'Invoerblad heterogene watergang'!$K$14,IF(A492&lt;='Invoerblad heterogene watergang'!$H$15,'Invoerblad heterogene watergang'!$K$15,IF(A492&lt;='Invoerblad heterogene watergang'!$H$16,'Invoerblad heterogene watergang'!$K$16,IF(A492&lt;='Invoerblad heterogene watergang'!$H$17,'Invoerblad heterogene watergang'!$K$17,"")))))))))</f>
        <v>100 - Riet</v>
      </c>
      <c r="D492" s="23">
        <f t="shared" si="7"/>
        <v>100</v>
      </c>
      <c r="E492" s="23">
        <f>'Invoerblad heterogene watergang'!$F$9</f>
        <v>1.5</v>
      </c>
      <c r="F492" s="23">
        <f>'Invoerblad heterogene watergang'!$E$9</f>
        <v>1.2</v>
      </c>
      <c r="G492" s="23">
        <f>'Invoerblad heterogene watergang'!$B$9</f>
        <v>1.2</v>
      </c>
      <c r="H492" s="23">
        <f>'Invoerblad heterogene watergang'!$C$9</f>
        <v>1</v>
      </c>
      <c r="I492" s="23">
        <f>IF(B492="","",IF(A492&lt;='Invoerblad heterogene watergang'!$H$9,'Invoerblad heterogene watergang'!$N$9,IF(A492&lt;='Invoerblad heterogene watergang'!$H$10,'Invoerblad heterogene watergang'!$N$10,IF(A492&lt;='Invoerblad heterogene watergang'!$H$11,'Invoerblad heterogene watergang'!$N$11,IF(A492&lt;='Invoerblad heterogene watergang'!$H$12,'Invoerblad heterogene watergang'!$N$12,IF(A492&lt;='Invoerblad heterogene watergang'!$H$13,'Invoerblad heterogene watergang'!$N$13,IF(A492&lt;='Invoerblad heterogene watergang'!$H$14,'Invoerblad heterogene watergang'!$N$14,IF(A492&lt;='Invoerblad heterogene watergang'!$H$15,'Invoerblad heterogene watergang'!$N$15,IF(A492&lt;='Invoerblad heterogene watergang'!$H$16,'Invoerblad heterogene watergang'!$N$16,IF(A492&lt;='Invoerblad heterogene watergang'!$H$17,'Invoerblad heterogene watergang'!$N$17,""))))))))))</f>
        <v>0</v>
      </c>
      <c r="J492" s="23" t="str">
        <f>IF(A492&lt;='Invoerblad heterogene watergang'!$H$9,'Invoerblad heterogene watergang'!$O$9,IF(A492&lt;='Invoerblad heterogene watergang'!$H$10,'Invoerblad heterogene watergang'!$O$10,IF(A492&lt;='Invoerblad heterogene watergang'!$H$11,'Invoerblad heterogene watergang'!$O$11,IF(A492&lt;='Invoerblad heterogene watergang'!$H$12,'Invoerblad heterogene watergang'!$O$12,IF(A492&lt;='Invoerblad heterogene watergang'!$H$13,'Invoerblad heterogene watergang'!$O$13,IF(A492&lt;='Invoerblad heterogene watergang'!$H$14,'Invoerblad heterogene watergang'!$O$14,IF(A492&lt;='Invoerblad heterogene watergang'!$H$15,'Invoerblad heterogene watergang'!$O$15,IF(A492&lt;='Invoerblad heterogene watergang'!$H$16,'Invoerblad heterogene watergang'!$O$16,IF(A492&lt;='Invoerblad heterogene watergang'!$H$17,'Invoerblad heterogene watergang'!$O$17,"")))))))))</f>
        <v>Nee</v>
      </c>
      <c r="K492" s="23">
        <f>(IF(A492&lt;='Invoerblad heterogene watergang'!$H$9,'Invoerblad heterogene watergang'!$L$9,IF(A492&lt;='Invoerblad heterogene watergang'!$H$10,'Invoerblad heterogene watergang'!$L$10,IF(A492&lt;='Invoerblad heterogene watergang'!$H$11,'Invoerblad heterogene watergang'!$L$11,IF(A492&lt;='Invoerblad heterogene watergang'!$H$12,'Invoerblad heterogene watergang'!$L$12,IF(A492&lt;='Invoerblad heterogene watergang'!$H$13,'Invoerblad heterogene watergang'!$L$13,IF(A492&lt;='Invoerblad heterogene watergang'!$H$14,'Invoerblad heterogene watergang'!$L$14,IF(A492&lt;='Invoerblad heterogene watergang'!$H$15,'Invoerblad heterogene watergang'!$L$15,IF(A492&lt;='Invoerblad heterogene watergang'!$H$16,'Invoerblad heterogene watergang'!$L$16,IF(A492&lt;='Invoerblad heterogene watergang'!$H$17,'Invoerblad heterogene watergang'!$L$17,""))))))))))</f>
        <v>50</v>
      </c>
      <c r="L492" s="23" t="str">
        <f>(IF(A492&lt;='Invoerblad heterogene watergang'!$H$9,'Invoerblad heterogene watergang'!$M$9,IF(A492&lt;='Invoerblad heterogene watergang'!$H$10,'Invoerblad heterogene watergang'!$M$10,IF(A492&lt;='Invoerblad heterogene watergang'!$H$11,'Invoerblad heterogene watergang'!$M$11,IF(A492&lt;='Invoerblad heterogene watergang'!$H$12,'Invoerblad heterogene watergang'!$M$12,IF(A492&lt;='Invoerblad heterogene watergang'!$H$13,'Invoerblad heterogene watergang'!$M$13,IF(A492&lt;='Invoerblad heterogene watergang'!$H$14,'Invoerblad heterogene watergang'!$M$14,IF(A492&lt;='Invoerblad heterogene watergang'!$H$15,'Invoerblad heterogene watergang'!$M$15,IF(A492&lt;='Invoerblad heterogene watergang'!$H$16,'Invoerblad heterogene watergang'!$M$16,IF(A492&lt;='Invoerblad heterogene watergang'!$H$17,'Invoerblad heterogene watergang'!$M$17,""))))))))))</f>
        <v>Begroeiing volgt bodemverloop</v>
      </c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67"/>
      <c r="AD492" s="23"/>
      <c r="AE492" s="23"/>
    </row>
    <row r="493" spans="1:31" s="103" customFormat="1" x14ac:dyDescent="0.35">
      <c r="A493" s="24">
        <f>IF(A492="","",IF((A492+1)&gt;MAX('Invoerblad heterogene watergang'!$H$9:$H$17),"",'Uitgebreide invoer'!A492+(MAX('Invoerblad heterogene watergang'!$H$9:$H$17)/1000)))</f>
        <v>342.29999999999688</v>
      </c>
      <c r="B493" s="23">
        <f>IF(A493&lt;='Invoerblad heterogene watergang'!$H$9,'Invoerblad heterogene watergang'!$J$9,IF(A493&lt;='Invoerblad heterogene watergang'!$H$10,'Invoerblad heterogene watergang'!$J$10,IF(A493&lt;='Invoerblad heterogene watergang'!$H$11,'Invoerblad heterogene watergang'!$J$11,IF(A493&lt;='Invoerblad heterogene watergang'!$H$12,'Invoerblad heterogene watergang'!$J$12,IF(A493&lt;='Invoerblad heterogene watergang'!$H$13,'Invoerblad heterogene watergang'!$J$13,IF(A493&lt;='Invoerblad heterogene watergang'!$H$14,'Invoerblad heterogene watergang'!$J$14,IF(A493&lt;='Invoerblad heterogene watergang'!$H$15,'Invoerblad heterogene watergang'!$J$15,IF(A493&lt;='Invoerblad heterogene watergang'!$H$16,'Invoerblad heterogene watergang'!$J$16,IF(A493&lt;='Invoerblad heterogene watergang'!$H$17,'Invoerblad heterogene watergang'!$J$17,"")))))))))</f>
        <v>0.2</v>
      </c>
      <c r="C493" s="23" t="str">
        <f>IF(A493&lt;='Invoerblad heterogene watergang'!$H$9,'Invoerblad heterogene watergang'!$K$9,IF(A493&lt;='Invoerblad heterogene watergang'!$H$10,'Invoerblad heterogene watergang'!$K$10,IF(A493&lt;='Invoerblad heterogene watergang'!$H$11,'Invoerblad heterogene watergang'!$K$11,IF(A493&lt;='Invoerblad heterogene watergang'!$H$12,'Invoerblad heterogene watergang'!$K$12,IF(A493&lt;='Invoerblad heterogene watergang'!$H$13,'Invoerblad heterogene watergang'!$K$13,IF(A493&lt;='Invoerblad heterogene watergang'!$H$14,'Invoerblad heterogene watergang'!$K$14,IF(A493&lt;='Invoerblad heterogene watergang'!$H$15,'Invoerblad heterogene watergang'!$K$15,IF(A493&lt;='Invoerblad heterogene watergang'!$H$16,'Invoerblad heterogene watergang'!$K$16,IF(A493&lt;='Invoerblad heterogene watergang'!$H$17,'Invoerblad heterogene watergang'!$K$17,"")))))))))</f>
        <v>100 - Riet</v>
      </c>
      <c r="D493" s="23">
        <f t="shared" si="7"/>
        <v>100</v>
      </c>
      <c r="E493" s="23">
        <f>'Invoerblad heterogene watergang'!$F$9</f>
        <v>1.5</v>
      </c>
      <c r="F493" s="23">
        <f>'Invoerblad heterogene watergang'!$E$9</f>
        <v>1.2</v>
      </c>
      <c r="G493" s="23">
        <f>'Invoerblad heterogene watergang'!$B$9</f>
        <v>1.2</v>
      </c>
      <c r="H493" s="23">
        <f>'Invoerblad heterogene watergang'!$C$9</f>
        <v>1</v>
      </c>
      <c r="I493" s="23">
        <f>IF(B493="","",IF(A493&lt;='Invoerblad heterogene watergang'!$H$9,'Invoerblad heterogene watergang'!$N$9,IF(A493&lt;='Invoerblad heterogene watergang'!$H$10,'Invoerblad heterogene watergang'!$N$10,IF(A493&lt;='Invoerblad heterogene watergang'!$H$11,'Invoerblad heterogene watergang'!$N$11,IF(A493&lt;='Invoerblad heterogene watergang'!$H$12,'Invoerblad heterogene watergang'!$N$12,IF(A493&lt;='Invoerblad heterogene watergang'!$H$13,'Invoerblad heterogene watergang'!$N$13,IF(A493&lt;='Invoerblad heterogene watergang'!$H$14,'Invoerblad heterogene watergang'!$N$14,IF(A493&lt;='Invoerblad heterogene watergang'!$H$15,'Invoerblad heterogene watergang'!$N$15,IF(A493&lt;='Invoerblad heterogene watergang'!$H$16,'Invoerblad heterogene watergang'!$N$16,IF(A493&lt;='Invoerblad heterogene watergang'!$H$17,'Invoerblad heterogene watergang'!$N$17,""))))))))))</f>
        <v>0</v>
      </c>
      <c r="J493" s="23" t="str">
        <f>IF(A493&lt;='Invoerblad heterogene watergang'!$H$9,'Invoerblad heterogene watergang'!$O$9,IF(A493&lt;='Invoerblad heterogene watergang'!$H$10,'Invoerblad heterogene watergang'!$O$10,IF(A493&lt;='Invoerblad heterogene watergang'!$H$11,'Invoerblad heterogene watergang'!$O$11,IF(A493&lt;='Invoerblad heterogene watergang'!$H$12,'Invoerblad heterogene watergang'!$O$12,IF(A493&lt;='Invoerblad heterogene watergang'!$H$13,'Invoerblad heterogene watergang'!$O$13,IF(A493&lt;='Invoerblad heterogene watergang'!$H$14,'Invoerblad heterogene watergang'!$O$14,IF(A493&lt;='Invoerblad heterogene watergang'!$H$15,'Invoerblad heterogene watergang'!$O$15,IF(A493&lt;='Invoerblad heterogene watergang'!$H$16,'Invoerblad heterogene watergang'!$O$16,IF(A493&lt;='Invoerblad heterogene watergang'!$H$17,'Invoerblad heterogene watergang'!$O$17,"")))))))))</f>
        <v>Nee</v>
      </c>
      <c r="K493" s="23">
        <f>(IF(A493&lt;='Invoerblad heterogene watergang'!$H$9,'Invoerblad heterogene watergang'!$L$9,IF(A493&lt;='Invoerblad heterogene watergang'!$H$10,'Invoerblad heterogene watergang'!$L$10,IF(A493&lt;='Invoerblad heterogene watergang'!$H$11,'Invoerblad heterogene watergang'!$L$11,IF(A493&lt;='Invoerblad heterogene watergang'!$H$12,'Invoerblad heterogene watergang'!$L$12,IF(A493&lt;='Invoerblad heterogene watergang'!$H$13,'Invoerblad heterogene watergang'!$L$13,IF(A493&lt;='Invoerblad heterogene watergang'!$H$14,'Invoerblad heterogene watergang'!$L$14,IF(A493&lt;='Invoerblad heterogene watergang'!$H$15,'Invoerblad heterogene watergang'!$L$15,IF(A493&lt;='Invoerblad heterogene watergang'!$H$16,'Invoerblad heterogene watergang'!$L$16,IF(A493&lt;='Invoerblad heterogene watergang'!$H$17,'Invoerblad heterogene watergang'!$L$17,""))))))))))</f>
        <v>50</v>
      </c>
      <c r="L493" s="23" t="str">
        <f>(IF(A493&lt;='Invoerblad heterogene watergang'!$H$9,'Invoerblad heterogene watergang'!$M$9,IF(A493&lt;='Invoerblad heterogene watergang'!$H$10,'Invoerblad heterogene watergang'!$M$10,IF(A493&lt;='Invoerblad heterogene watergang'!$H$11,'Invoerblad heterogene watergang'!$M$11,IF(A493&lt;='Invoerblad heterogene watergang'!$H$12,'Invoerblad heterogene watergang'!$M$12,IF(A493&lt;='Invoerblad heterogene watergang'!$H$13,'Invoerblad heterogene watergang'!$M$13,IF(A493&lt;='Invoerblad heterogene watergang'!$H$14,'Invoerblad heterogene watergang'!$M$14,IF(A493&lt;='Invoerblad heterogene watergang'!$H$15,'Invoerblad heterogene watergang'!$M$15,IF(A493&lt;='Invoerblad heterogene watergang'!$H$16,'Invoerblad heterogene watergang'!$M$16,IF(A493&lt;='Invoerblad heterogene watergang'!$H$17,'Invoerblad heterogene watergang'!$M$17,""))))))))))</f>
        <v>Begroeiing volgt bodemverloop</v>
      </c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67"/>
      <c r="AD493" s="23"/>
      <c r="AE493" s="23"/>
    </row>
    <row r="494" spans="1:31" s="103" customFormat="1" x14ac:dyDescent="0.35">
      <c r="A494" s="24">
        <f>IF(A493="","",IF((A493+1)&gt;MAX('Invoerblad heterogene watergang'!$H$9:$H$17),"",'Uitgebreide invoer'!A493+(MAX('Invoerblad heterogene watergang'!$H$9:$H$17)/1000)))</f>
        <v>342.99999999999687</v>
      </c>
      <c r="B494" s="23">
        <f>IF(A494&lt;='Invoerblad heterogene watergang'!$H$9,'Invoerblad heterogene watergang'!$J$9,IF(A494&lt;='Invoerblad heterogene watergang'!$H$10,'Invoerblad heterogene watergang'!$J$10,IF(A494&lt;='Invoerblad heterogene watergang'!$H$11,'Invoerblad heterogene watergang'!$J$11,IF(A494&lt;='Invoerblad heterogene watergang'!$H$12,'Invoerblad heterogene watergang'!$J$12,IF(A494&lt;='Invoerblad heterogene watergang'!$H$13,'Invoerblad heterogene watergang'!$J$13,IF(A494&lt;='Invoerblad heterogene watergang'!$H$14,'Invoerblad heterogene watergang'!$J$14,IF(A494&lt;='Invoerblad heterogene watergang'!$H$15,'Invoerblad heterogene watergang'!$J$15,IF(A494&lt;='Invoerblad heterogene watergang'!$H$16,'Invoerblad heterogene watergang'!$J$16,IF(A494&lt;='Invoerblad heterogene watergang'!$H$17,'Invoerblad heterogene watergang'!$J$17,"")))))))))</f>
        <v>0.2</v>
      </c>
      <c r="C494" s="23" t="str">
        <f>IF(A494&lt;='Invoerblad heterogene watergang'!$H$9,'Invoerblad heterogene watergang'!$K$9,IF(A494&lt;='Invoerblad heterogene watergang'!$H$10,'Invoerblad heterogene watergang'!$K$10,IF(A494&lt;='Invoerblad heterogene watergang'!$H$11,'Invoerblad heterogene watergang'!$K$11,IF(A494&lt;='Invoerblad heterogene watergang'!$H$12,'Invoerblad heterogene watergang'!$K$12,IF(A494&lt;='Invoerblad heterogene watergang'!$H$13,'Invoerblad heterogene watergang'!$K$13,IF(A494&lt;='Invoerblad heterogene watergang'!$H$14,'Invoerblad heterogene watergang'!$K$14,IF(A494&lt;='Invoerblad heterogene watergang'!$H$15,'Invoerblad heterogene watergang'!$K$15,IF(A494&lt;='Invoerblad heterogene watergang'!$H$16,'Invoerblad heterogene watergang'!$K$16,IF(A494&lt;='Invoerblad heterogene watergang'!$H$17,'Invoerblad heterogene watergang'!$K$17,"")))))))))</f>
        <v>100 - Riet</v>
      </c>
      <c r="D494" s="23">
        <f t="shared" si="7"/>
        <v>100</v>
      </c>
      <c r="E494" s="23">
        <f>'Invoerblad heterogene watergang'!$F$9</f>
        <v>1.5</v>
      </c>
      <c r="F494" s="23">
        <f>'Invoerblad heterogene watergang'!$E$9</f>
        <v>1.2</v>
      </c>
      <c r="G494" s="23">
        <f>'Invoerblad heterogene watergang'!$B$9</f>
        <v>1.2</v>
      </c>
      <c r="H494" s="23">
        <f>'Invoerblad heterogene watergang'!$C$9</f>
        <v>1</v>
      </c>
      <c r="I494" s="23">
        <f>IF(B494="","",IF(A494&lt;='Invoerblad heterogene watergang'!$H$9,'Invoerblad heterogene watergang'!$N$9,IF(A494&lt;='Invoerblad heterogene watergang'!$H$10,'Invoerblad heterogene watergang'!$N$10,IF(A494&lt;='Invoerblad heterogene watergang'!$H$11,'Invoerblad heterogene watergang'!$N$11,IF(A494&lt;='Invoerblad heterogene watergang'!$H$12,'Invoerblad heterogene watergang'!$N$12,IF(A494&lt;='Invoerblad heterogene watergang'!$H$13,'Invoerblad heterogene watergang'!$N$13,IF(A494&lt;='Invoerblad heterogene watergang'!$H$14,'Invoerblad heterogene watergang'!$N$14,IF(A494&lt;='Invoerblad heterogene watergang'!$H$15,'Invoerblad heterogene watergang'!$N$15,IF(A494&lt;='Invoerblad heterogene watergang'!$H$16,'Invoerblad heterogene watergang'!$N$16,IF(A494&lt;='Invoerblad heterogene watergang'!$H$17,'Invoerblad heterogene watergang'!$N$17,""))))))))))</f>
        <v>0</v>
      </c>
      <c r="J494" s="23" t="str">
        <f>IF(A494&lt;='Invoerblad heterogene watergang'!$H$9,'Invoerblad heterogene watergang'!$O$9,IF(A494&lt;='Invoerblad heterogene watergang'!$H$10,'Invoerblad heterogene watergang'!$O$10,IF(A494&lt;='Invoerblad heterogene watergang'!$H$11,'Invoerblad heterogene watergang'!$O$11,IF(A494&lt;='Invoerblad heterogene watergang'!$H$12,'Invoerblad heterogene watergang'!$O$12,IF(A494&lt;='Invoerblad heterogene watergang'!$H$13,'Invoerblad heterogene watergang'!$O$13,IF(A494&lt;='Invoerblad heterogene watergang'!$H$14,'Invoerblad heterogene watergang'!$O$14,IF(A494&lt;='Invoerblad heterogene watergang'!$H$15,'Invoerblad heterogene watergang'!$O$15,IF(A494&lt;='Invoerblad heterogene watergang'!$H$16,'Invoerblad heterogene watergang'!$O$16,IF(A494&lt;='Invoerblad heterogene watergang'!$H$17,'Invoerblad heterogene watergang'!$O$17,"")))))))))</f>
        <v>Nee</v>
      </c>
      <c r="K494" s="23">
        <f>(IF(A494&lt;='Invoerblad heterogene watergang'!$H$9,'Invoerblad heterogene watergang'!$L$9,IF(A494&lt;='Invoerblad heterogene watergang'!$H$10,'Invoerblad heterogene watergang'!$L$10,IF(A494&lt;='Invoerblad heterogene watergang'!$H$11,'Invoerblad heterogene watergang'!$L$11,IF(A494&lt;='Invoerblad heterogene watergang'!$H$12,'Invoerblad heterogene watergang'!$L$12,IF(A494&lt;='Invoerblad heterogene watergang'!$H$13,'Invoerblad heterogene watergang'!$L$13,IF(A494&lt;='Invoerblad heterogene watergang'!$H$14,'Invoerblad heterogene watergang'!$L$14,IF(A494&lt;='Invoerblad heterogene watergang'!$H$15,'Invoerblad heterogene watergang'!$L$15,IF(A494&lt;='Invoerblad heterogene watergang'!$H$16,'Invoerblad heterogene watergang'!$L$16,IF(A494&lt;='Invoerblad heterogene watergang'!$H$17,'Invoerblad heterogene watergang'!$L$17,""))))))))))</f>
        <v>50</v>
      </c>
      <c r="L494" s="23" t="str">
        <f>(IF(A494&lt;='Invoerblad heterogene watergang'!$H$9,'Invoerblad heterogene watergang'!$M$9,IF(A494&lt;='Invoerblad heterogene watergang'!$H$10,'Invoerblad heterogene watergang'!$M$10,IF(A494&lt;='Invoerblad heterogene watergang'!$H$11,'Invoerblad heterogene watergang'!$M$11,IF(A494&lt;='Invoerblad heterogene watergang'!$H$12,'Invoerblad heterogene watergang'!$M$12,IF(A494&lt;='Invoerblad heterogene watergang'!$H$13,'Invoerblad heterogene watergang'!$M$13,IF(A494&lt;='Invoerblad heterogene watergang'!$H$14,'Invoerblad heterogene watergang'!$M$14,IF(A494&lt;='Invoerblad heterogene watergang'!$H$15,'Invoerblad heterogene watergang'!$M$15,IF(A494&lt;='Invoerblad heterogene watergang'!$H$16,'Invoerblad heterogene watergang'!$M$16,IF(A494&lt;='Invoerblad heterogene watergang'!$H$17,'Invoerblad heterogene watergang'!$M$17,""))))))))))</f>
        <v>Begroeiing volgt bodemverloop</v>
      </c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67"/>
      <c r="AD494" s="23"/>
      <c r="AE494" s="23"/>
    </row>
    <row r="495" spans="1:31" s="103" customFormat="1" x14ac:dyDescent="0.35">
      <c r="A495" s="24">
        <f>IF(A494="","",IF((A494+1)&gt;MAX('Invoerblad heterogene watergang'!$H$9:$H$17),"",'Uitgebreide invoer'!A494+(MAX('Invoerblad heterogene watergang'!$H$9:$H$17)/1000)))</f>
        <v>343.69999999999686</v>
      </c>
      <c r="B495" s="23">
        <f>IF(A495&lt;='Invoerblad heterogene watergang'!$H$9,'Invoerblad heterogene watergang'!$J$9,IF(A495&lt;='Invoerblad heterogene watergang'!$H$10,'Invoerblad heterogene watergang'!$J$10,IF(A495&lt;='Invoerblad heterogene watergang'!$H$11,'Invoerblad heterogene watergang'!$J$11,IF(A495&lt;='Invoerblad heterogene watergang'!$H$12,'Invoerblad heterogene watergang'!$J$12,IF(A495&lt;='Invoerblad heterogene watergang'!$H$13,'Invoerblad heterogene watergang'!$J$13,IF(A495&lt;='Invoerblad heterogene watergang'!$H$14,'Invoerblad heterogene watergang'!$J$14,IF(A495&lt;='Invoerblad heterogene watergang'!$H$15,'Invoerblad heterogene watergang'!$J$15,IF(A495&lt;='Invoerblad heterogene watergang'!$H$16,'Invoerblad heterogene watergang'!$J$16,IF(A495&lt;='Invoerblad heterogene watergang'!$H$17,'Invoerblad heterogene watergang'!$J$17,"")))))))))</f>
        <v>0.2</v>
      </c>
      <c r="C495" s="23" t="str">
        <f>IF(A495&lt;='Invoerblad heterogene watergang'!$H$9,'Invoerblad heterogene watergang'!$K$9,IF(A495&lt;='Invoerblad heterogene watergang'!$H$10,'Invoerblad heterogene watergang'!$K$10,IF(A495&lt;='Invoerblad heterogene watergang'!$H$11,'Invoerblad heterogene watergang'!$K$11,IF(A495&lt;='Invoerblad heterogene watergang'!$H$12,'Invoerblad heterogene watergang'!$K$12,IF(A495&lt;='Invoerblad heterogene watergang'!$H$13,'Invoerblad heterogene watergang'!$K$13,IF(A495&lt;='Invoerblad heterogene watergang'!$H$14,'Invoerblad heterogene watergang'!$K$14,IF(A495&lt;='Invoerblad heterogene watergang'!$H$15,'Invoerblad heterogene watergang'!$K$15,IF(A495&lt;='Invoerblad heterogene watergang'!$H$16,'Invoerblad heterogene watergang'!$K$16,IF(A495&lt;='Invoerblad heterogene watergang'!$H$17,'Invoerblad heterogene watergang'!$K$17,"")))))))))</f>
        <v>100 - Riet</v>
      </c>
      <c r="D495" s="23">
        <f t="shared" si="7"/>
        <v>100</v>
      </c>
      <c r="E495" s="23">
        <f>'Invoerblad heterogene watergang'!$F$9</f>
        <v>1.5</v>
      </c>
      <c r="F495" s="23">
        <f>'Invoerblad heterogene watergang'!$E$9</f>
        <v>1.2</v>
      </c>
      <c r="G495" s="23">
        <f>'Invoerblad heterogene watergang'!$B$9</f>
        <v>1.2</v>
      </c>
      <c r="H495" s="23">
        <f>'Invoerblad heterogene watergang'!$C$9</f>
        <v>1</v>
      </c>
      <c r="I495" s="23">
        <f>IF(B495="","",IF(A495&lt;='Invoerblad heterogene watergang'!$H$9,'Invoerblad heterogene watergang'!$N$9,IF(A495&lt;='Invoerblad heterogene watergang'!$H$10,'Invoerblad heterogene watergang'!$N$10,IF(A495&lt;='Invoerblad heterogene watergang'!$H$11,'Invoerblad heterogene watergang'!$N$11,IF(A495&lt;='Invoerblad heterogene watergang'!$H$12,'Invoerblad heterogene watergang'!$N$12,IF(A495&lt;='Invoerblad heterogene watergang'!$H$13,'Invoerblad heterogene watergang'!$N$13,IF(A495&lt;='Invoerblad heterogene watergang'!$H$14,'Invoerblad heterogene watergang'!$N$14,IF(A495&lt;='Invoerblad heterogene watergang'!$H$15,'Invoerblad heterogene watergang'!$N$15,IF(A495&lt;='Invoerblad heterogene watergang'!$H$16,'Invoerblad heterogene watergang'!$N$16,IF(A495&lt;='Invoerblad heterogene watergang'!$H$17,'Invoerblad heterogene watergang'!$N$17,""))))))))))</f>
        <v>0</v>
      </c>
      <c r="J495" s="23" t="str">
        <f>IF(A495&lt;='Invoerblad heterogene watergang'!$H$9,'Invoerblad heterogene watergang'!$O$9,IF(A495&lt;='Invoerblad heterogene watergang'!$H$10,'Invoerblad heterogene watergang'!$O$10,IF(A495&lt;='Invoerblad heterogene watergang'!$H$11,'Invoerblad heterogene watergang'!$O$11,IF(A495&lt;='Invoerblad heterogene watergang'!$H$12,'Invoerblad heterogene watergang'!$O$12,IF(A495&lt;='Invoerblad heterogene watergang'!$H$13,'Invoerblad heterogene watergang'!$O$13,IF(A495&lt;='Invoerblad heterogene watergang'!$H$14,'Invoerblad heterogene watergang'!$O$14,IF(A495&lt;='Invoerblad heterogene watergang'!$H$15,'Invoerblad heterogene watergang'!$O$15,IF(A495&lt;='Invoerblad heterogene watergang'!$H$16,'Invoerblad heterogene watergang'!$O$16,IF(A495&lt;='Invoerblad heterogene watergang'!$H$17,'Invoerblad heterogene watergang'!$O$17,"")))))))))</f>
        <v>Nee</v>
      </c>
      <c r="K495" s="23">
        <f>(IF(A495&lt;='Invoerblad heterogene watergang'!$H$9,'Invoerblad heterogene watergang'!$L$9,IF(A495&lt;='Invoerblad heterogene watergang'!$H$10,'Invoerblad heterogene watergang'!$L$10,IF(A495&lt;='Invoerblad heterogene watergang'!$H$11,'Invoerblad heterogene watergang'!$L$11,IF(A495&lt;='Invoerblad heterogene watergang'!$H$12,'Invoerblad heterogene watergang'!$L$12,IF(A495&lt;='Invoerblad heterogene watergang'!$H$13,'Invoerblad heterogene watergang'!$L$13,IF(A495&lt;='Invoerblad heterogene watergang'!$H$14,'Invoerblad heterogene watergang'!$L$14,IF(A495&lt;='Invoerblad heterogene watergang'!$H$15,'Invoerblad heterogene watergang'!$L$15,IF(A495&lt;='Invoerblad heterogene watergang'!$H$16,'Invoerblad heterogene watergang'!$L$16,IF(A495&lt;='Invoerblad heterogene watergang'!$H$17,'Invoerblad heterogene watergang'!$L$17,""))))))))))</f>
        <v>50</v>
      </c>
      <c r="L495" s="23" t="str">
        <f>(IF(A495&lt;='Invoerblad heterogene watergang'!$H$9,'Invoerblad heterogene watergang'!$M$9,IF(A495&lt;='Invoerblad heterogene watergang'!$H$10,'Invoerblad heterogene watergang'!$M$10,IF(A495&lt;='Invoerblad heterogene watergang'!$H$11,'Invoerblad heterogene watergang'!$M$11,IF(A495&lt;='Invoerblad heterogene watergang'!$H$12,'Invoerblad heterogene watergang'!$M$12,IF(A495&lt;='Invoerblad heterogene watergang'!$H$13,'Invoerblad heterogene watergang'!$M$13,IF(A495&lt;='Invoerblad heterogene watergang'!$H$14,'Invoerblad heterogene watergang'!$M$14,IF(A495&lt;='Invoerblad heterogene watergang'!$H$15,'Invoerblad heterogene watergang'!$M$15,IF(A495&lt;='Invoerblad heterogene watergang'!$H$16,'Invoerblad heterogene watergang'!$M$16,IF(A495&lt;='Invoerblad heterogene watergang'!$H$17,'Invoerblad heterogene watergang'!$M$17,""))))))))))</f>
        <v>Begroeiing volgt bodemverloop</v>
      </c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67"/>
      <c r="AD495" s="23"/>
      <c r="AE495" s="23"/>
    </row>
    <row r="496" spans="1:31" s="103" customFormat="1" x14ac:dyDescent="0.35">
      <c r="A496" s="24">
        <f>IF(A495="","",IF((A495+1)&gt;MAX('Invoerblad heterogene watergang'!$H$9:$H$17),"",'Uitgebreide invoer'!A495+(MAX('Invoerblad heterogene watergang'!$H$9:$H$17)/1000)))</f>
        <v>344.39999999999685</v>
      </c>
      <c r="B496" s="23">
        <f>IF(A496&lt;='Invoerblad heterogene watergang'!$H$9,'Invoerblad heterogene watergang'!$J$9,IF(A496&lt;='Invoerblad heterogene watergang'!$H$10,'Invoerblad heterogene watergang'!$J$10,IF(A496&lt;='Invoerblad heterogene watergang'!$H$11,'Invoerblad heterogene watergang'!$J$11,IF(A496&lt;='Invoerblad heterogene watergang'!$H$12,'Invoerblad heterogene watergang'!$J$12,IF(A496&lt;='Invoerblad heterogene watergang'!$H$13,'Invoerblad heterogene watergang'!$J$13,IF(A496&lt;='Invoerblad heterogene watergang'!$H$14,'Invoerblad heterogene watergang'!$J$14,IF(A496&lt;='Invoerblad heterogene watergang'!$H$15,'Invoerblad heterogene watergang'!$J$15,IF(A496&lt;='Invoerblad heterogene watergang'!$H$16,'Invoerblad heterogene watergang'!$J$16,IF(A496&lt;='Invoerblad heterogene watergang'!$H$17,'Invoerblad heterogene watergang'!$J$17,"")))))))))</f>
        <v>0.2</v>
      </c>
      <c r="C496" s="23" t="str">
        <f>IF(A496&lt;='Invoerblad heterogene watergang'!$H$9,'Invoerblad heterogene watergang'!$K$9,IF(A496&lt;='Invoerblad heterogene watergang'!$H$10,'Invoerblad heterogene watergang'!$K$10,IF(A496&lt;='Invoerblad heterogene watergang'!$H$11,'Invoerblad heterogene watergang'!$K$11,IF(A496&lt;='Invoerblad heterogene watergang'!$H$12,'Invoerblad heterogene watergang'!$K$12,IF(A496&lt;='Invoerblad heterogene watergang'!$H$13,'Invoerblad heterogene watergang'!$K$13,IF(A496&lt;='Invoerblad heterogene watergang'!$H$14,'Invoerblad heterogene watergang'!$K$14,IF(A496&lt;='Invoerblad heterogene watergang'!$H$15,'Invoerblad heterogene watergang'!$K$15,IF(A496&lt;='Invoerblad heterogene watergang'!$H$16,'Invoerblad heterogene watergang'!$K$16,IF(A496&lt;='Invoerblad heterogene watergang'!$H$17,'Invoerblad heterogene watergang'!$K$17,"")))))))))</f>
        <v>100 - Riet</v>
      </c>
      <c r="D496" s="23">
        <f t="shared" si="7"/>
        <v>100</v>
      </c>
      <c r="E496" s="23">
        <f>'Invoerblad heterogene watergang'!$F$9</f>
        <v>1.5</v>
      </c>
      <c r="F496" s="23">
        <f>'Invoerblad heterogene watergang'!$E$9</f>
        <v>1.2</v>
      </c>
      <c r="G496" s="23">
        <f>'Invoerblad heterogene watergang'!$B$9</f>
        <v>1.2</v>
      </c>
      <c r="H496" s="23">
        <f>'Invoerblad heterogene watergang'!$C$9</f>
        <v>1</v>
      </c>
      <c r="I496" s="23">
        <f>IF(B496="","",IF(A496&lt;='Invoerblad heterogene watergang'!$H$9,'Invoerblad heterogene watergang'!$N$9,IF(A496&lt;='Invoerblad heterogene watergang'!$H$10,'Invoerblad heterogene watergang'!$N$10,IF(A496&lt;='Invoerblad heterogene watergang'!$H$11,'Invoerblad heterogene watergang'!$N$11,IF(A496&lt;='Invoerblad heterogene watergang'!$H$12,'Invoerblad heterogene watergang'!$N$12,IF(A496&lt;='Invoerblad heterogene watergang'!$H$13,'Invoerblad heterogene watergang'!$N$13,IF(A496&lt;='Invoerblad heterogene watergang'!$H$14,'Invoerblad heterogene watergang'!$N$14,IF(A496&lt;='Invoerblad heterogene watergang'!$H$15,'Invoerblad heterogene watergang'!$N$15,IF(A496&lt;='Invoerblad heterogene watergang'!$H$16,'Invoerblad heterogene watergang'!$N$16,IF(A496&lt;='Invoerblad heterogene watergang'!$H$17,'Invoerblad heterogene watergang'!$N$17,""))))))))))</f>
        <v>0</v>
      </c>
      <c r="J496" s="23" t="str">
        <f>IF(A496&lt;='Invoerblad heterogene watergang'!$H$9,'Invoerblad heterogene watergang'!$O$9,IF(A496&lt;='Invoerblad heterogene watergang'!$H$10,'Invoerblad heterogene watergang'!$O$10,IF(A496&lt;='Invoerblad heterogene watergang'!$H$11,'Invoerblad heterogene watergang'!$O$11,IF(A496&lt;='Invoerblad heterogene watergang'!$H$12,'Invoerblad heterogene watergang'!$O$12,IF(A496&lt;='Invoerblad heterogene watergang'!$H$13,'Invoerblad heterogene watergang'!$O$13,IF(A496&lt;='Invoerblad heterogene watergang'!$H$14,'Invoerblad heterogene watergang'!$O$14,IF(A496&lt;='Invoerblad heterogene watergang'!$H$15,'Invoerblad heterogene watergang'!$O$15,IF(A496&lt;='Invoerblad heterogene watergang'!$H$16,'Invoerblad heterogene watergang'!$O$16,IF(A496&lt;='Invoerblad heterogene watergang'!$H$17,'Invoerblad heterogene watergang'!$O$17,"")))))))))</f>
        <v>Nee</v>
      </c>
      <c r="K496" s="23">
        <f>(IF(A496&lt;='Invoerblad heterogene watergang'!$H$9,'Invoerblad heterogene watergang'!$L$9,IF(A496&lt;='Invoerblad heterogene watergang'!$H$10,'Invoerblad heterogene watergang'!$L$10,IF(A496&lt;='Invoerblad heterogene watergang'!$H$11,'Invoerblad heterogene watergang'!$L$11,IF(A496&lt;='Invoerblad heterogene watergang'!$H$12,'Invoerblad heterogene watergang'!$L$12,IF(A496&lt;='Invoerblad heterogene watergang'!$H$13,'Invoerblad heterogene watergang'!$L$13,IF(A496&lt;='Invoerblad heterogene watergang'!$H$14,'Invoerblad heterogene watergang'!$L$14,IF(A496&lt;='Invoerblad heterogene watergang'!$H$15,'Invoerblad heterogene watergang'!$L$15,IF(A496&lt;='Invoerblad heterogene watergang'!$H$16,'Invoerblad heterogene watergang'!$L$16,IF(A496&lt;='Invoerblad heterogene watergang'!$H$17,'Invoerblad heterogene watergang'!$L$17,""))))))))))</f>
        <v>50</v>
      </c>
      <c r="L496" s="23" t="str">
        <f>(IF(A496&lt;='Invoerblad heterogene watergang'!$H$9,'Invoerblad heterogene watergang'!$M$9,IF(A496&lt;='Invoerblad heterogene watergang'!$H$10,'Invoerblad heterogene watergang'!$M$10,IF(A496&lt;='Invoerblad heterogene watergang'!$H$11,'Invoerblad heterogene watergang'!$M$11,IF(A496&lt;='Invoerblad heterogene watergang'!$H$12,'Invoerblad heterogene watergang'!$M$12,IF(A496&lt;='Invoerblad heterogene watergang'!$H$13,'Invoerblad heterogene watergang'!$M$13,IF(A496&lt;='Invoerblad heterogene watergang'!$H$14,'Invoerblad heterogene watergang'!$M$14,IF(A496&lt;='Invoerblad heterogene watergang'!$H$15,'Invoerblad heterogene watergang'!$M$15,IF(A496&lt;='Invoerblad heterogene watergang'!$H$16,'Invoerblad heterogene watergang'!$M$16,IF(A496&lt;='Invoerblad heterogene watergang'!$H$17,'Invoerblad heterogene watergang'!$M$17,""))))))))))</f>
        <v>Begroeiing volgt bodemverloop</v>
      </c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67"/>
      <c r="AD496" s="23"/>
      <c r="AE496" s="23"/>
    </row>
    <row r="497" spans="1:31" s="103" customFormat="1" x14ac:dyDescent="0.35">
      <c r="A497" s="24">
        <f>IF(A496="","",IF((A496+1)&gt;MAX('Invoerblad heterogene watergang'!$H$9:$H$17),"",'Uitgebreide invoer'!A496+(MAX('Invoerblad heterogene watergang'!$H$9:$H$17)/1000)))</f>
        <v>345.09999999999684</v>
      </c>
      <c r="B497" s="23">
        <f>IF(A497&lt;='Invoerblad heterogene watergang'!$H$9,'Invoerblad heterogene watergang'!$J$9,IF(A497&lt;='Invoerblad heterogene watergang'!$H$10,'Invoerblad heterogene watergang'!$J$10,IF(A497&lt;='Invoerblad heterogene watergang'!$H$11,'Invoerblad heterogene watergang'!$J$11,IF(A497&lt;='Invoerblad heterogene watergang'!$H$12,'Invoerblad heterogene watergang'!$J$12,IF(A497&lt;='Invoerblad heterogene watergang'!$H$13,'Invoerblad heterogene watergang'!$J$13,IF(A497&lt;='Invoerblad heterogene watergang'!$H$14,'Invoerblad heterogene watergang'!$J$14,IF(A497&lt;='Invoerblad heterogene watergang'!$H$15,'Invoerblad heterogene watergang'!$J$15,IF(A497&lt;='Invoerblad heterogene watergang'!$H$16,'Invoerblad heterogene watergang'!$J$16,IF(A497&lt;='Invoerblad heterogene watergang'!$H$17,'Invoerblad heterogene watergang'!$J$17,"")))))))))</f>
        <v>0.2</v>
      </c>
      <c r="C497" s="23" t="str">
        <f>IF(A497&lt;='Invoerblad heterogene watergang'!$H$9,'Invoerblad heterogene watergang'!$K$9,IF(A497&lt;='Invoerblad heterogene watergang'!$H$10,'Invoerblad heterogene watergang'!$K$10,IF(A497&lt;='Invoerblad heterogene watergang'!$H$11,'Invoerblad heterogene watergang'!$K$11,IF(A497&lt;='Invoerblad heterogene watergang'!$H$12,'Invoerblad heterogene watergang'!$K$12,IF(A497&lt;='Invoerblad heterogene watergang'!$H$13,'Invoerblad heterogene watergang'!$K$13,IF(A497&lt;='Invoerblad heterogene watergang'!$H$14,'Invoerblad heterogene watergang'!$K$14,IF(A497&lt;='Invoerblad heterogene watergang'!$H$15,'Invoerblad heterogene watergang'!$K$15,IF(A497&lt;='Invoerblad heterogene watergang'!$H$16,'Invoerblad heterogene watergang'!$K$16,IF(A497&lt;='Invoerblad heterogene watergang'!$H$17,'Invoerblad heterogene watergang'!$K$17,"")))))))))</f>
        <v>100 - Riet</v>
      </c>
      <c r="D497" s="23">
        <f t="shared" si="7"/>
        <v>100</v>
      </c>
      <c r="E497" s="23">
        <f>'Invoerblad heterogene watergang'!$F$9</f>
        <v>1.5</v>
      </c>
      <c r="F497" s="23">
        <f>'Invoerblad heterogene watergang'!$E$9</f>
        <v>1.2</v>
      </c>
      <c r="G497" s="23">
        <f>'Invoerblad heterogene watergang'!$B$9</f>
        <v>1.2</v>
      </c>
      <c r="H497" s="23">
        <f>'Invoerblad heterogene watergang'!$C$9</f>
        <v>1</v>
      </c>
      <c r="I497" s="23">
        <f>IF(B497="","",IF(A497&lt;='Invoerblad heterogene watergang'!$H$9,'Invoerblad heterogene watergang'!$N$9,IF(A497&lt;='Invoerblad heterogene watergang'!$H$10,'Invoerblad heterogene watergang'!$N$10,IF(A497&lt;='Invoerblad heterogene watergang'!$H$11,'Invoerblad heterogene watergang'!$N$11,IF(A497&lt;='Invoerblad heterogene watergang'!$H$12,'Invoerblad heterogene watergang'!$N$12,IF(A497&lt;='Invoerblad heterogene watergang'!$H$13,'Invoerblad heterogene watergang'!$N$13,IF(A497&lt;='Invoerblad heterogene watergang'!$H$14,'Invoerblad heterogene watergang'!$N$14,IF(A497&lt;='Invoerblad heterogene watergang'!$H$15,'Invoerblad heterogene watergang'!$N$15,IF(A497&lt;='Invoerblad heterogene watergang'!$H$16,'Invoerblad heterogene watergang'!$N$16,IF(A497&lt;='Invoerblad heterogene watergang'!$H$17,'Invoerblad heterogene watergang'!$N$17,""))))))))))</f>
        <v>0</v>
      </c>
      <c r="J497" s="23" t="str">
        <f>IF(A497&lt;='Invoerblad heterogene watergang'!$H$9,'Invoerblad heterogene watergang'!$O$9,IF(A497&lt;='Invoerblad heterogene watergang'!$H$10,'Invoerblad heterogene watergang'!$O$10,IF(A497&lt;='Invoerblad heterogene watergang'!$H$11,'Invoerblad heterogene watergang'!$O$11,IF(A497&lt;='Invoerblad heterogene watergang'!$H$12,'Invoerblad heterogene watergang'!$O$12,IF(A497&lt;='Invoerblad heterogene watergang'!$H$13,'Invoerblad heterogene watergang'!$O$13,IF(A497&lt;='Invoerblad heterogene watergang'!$H$14,'Invoerblad heterogene watergang'!$O$14,IF(A497&lt;='Invoerblad heterogene watergang'!$H$15,'Invoerblad heterogene watergang'!$O$15,IF(A497&lt;='Invoerblad heterogene watergang'!$H$16,'Invoerblad heterogene watergang'!$O$16,IF(A497&lt;='Invoerblad heterogene watergang'!$H$17,'Invoerblad heterogene watergang'!$O$17,"")))))))))</f>
        <v>Nee</v>
      </c>
      <c r="K497" s="23">
        <f>(IF(A497&lt;='Invoerblad heterogene watergang'!$H$9,'Invoerblad heterogene watergang'!$L$9,IF(A497&lt;='Invoerblad heterogene watergang'!$H$10,'Invoerblad heterogene watergang'!$L$10,IF(A497&lt;='Invoerblad heterogene watergang'!$H$11,'Invoerblad heterogene watergang'!$L$11,IF(A497&lt;='Invoerblad heterogene watergang'!$H$12,'Invoerblad heterogene watergang'!$L$12,IF(A497&lt;='Invoerblad heterogene watergang'!$H$13,'Invoerblad heterogene watergang'!$L$13,IF(A497&lt;='Invoerblad heterogene watergang'!$H$14,'Invoerblad heterogene watergang'!$L$14,IF(A497&lt;='Invoerblad heterogene watergang'!$H$15,'Invoerblad heterogene watergang'!$L$15,IF(A497&lt;='Invoerblad heterogene watergang'!$H$16,'Invoerblad heterogene watergang'!$L$16,IF(A497&lt;='Invoerblad heterogene watergang'!$H$17,'Invoerblad heterogene watergang'!$L$17,""))))))))))</f>
        <v>50</v>
      </c>
      <c r="L497" s="23" t="str">
        <f>(IF(A497&lt;='Invoerblad heterogene watergang'!$H$9,'Invoerblad heterogene watergang'!$M$9,IF(A497&lt;='Invoerblad heterogene watergang'!$H$10,'Invoerblad heterogene watergang'!$M$10,IF(A497&lt;='Invoerblad heterogene watergang'!$H$11,'Invoerblad heterogene watergang'!$M$11,IF(A497&lt;='Invoerblad heterogene watergang'!$H$12,'Invoerblad heterogene watergang'!$M$12,IF(A497&lt;='Invoerblad heterogene watergang'!$H$13,'Invoerblad heterogene watergang'!$M$13,IF(A497&lt;='Invoerblad heterogene watergang'!$H$14,'Invoerblad heterogene watergang'!$M$14,IF(A497&lt;='Invoerblad heterogene watergang'!$H$15,'Invoerblad heterogene watergang'!$M$15,IF(A497&lt;='Invoerblad heterogene watergang'!$H$16,'Invoerblad heterogene watergang'!$M$16,IF(A497&lt;='Invoerblad heterogene watergang'!$H$17,'Invoerblad heterogene watergang'!$M$17,""))))))))))</f>
        <v>Begroeiing volgt bodemverloop</v>
      </c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67"/>
      <c r="AD497" s="23"/>
      <c r="AE497" s="23"/>
    </row>
    <row r="498" spans="1:31" s="103" customFormat="1" x14ac:dyDescent="0.35">
      <c r="A498" s="24">
        <f>IF(A497="","",IF((A497+1)&gt;MAX('Invoerblad heterogene watergang'!$H$9:$H$17),"",'Uitgebreide invoer'!A497+(MAX('Invoerblad heterogene watergang'!$H$9:$H$17)/1000)))</f>
        <v>345.79999999999683</v>
      </c>
      <c r="B498" s="23">
        <f>IF(A498&lt;='Invoerblad heterogene watergang'!$H$9,'Invoerblad heterogene watergang'!$J$9,IF(A498&lt;='Invoerblad heterogene watergang'!$H$10,'Invoerblad heterogene watergang'!$J$10,IF(A498&lt;='Invoerblad heterogene watergang'!$H$11,'Invoerblad heterogene watergang'!$J$11,IF(A498&lt;='Invoerblad heterogene watergang'!$H$12,'Invoerblad heterogene watergang'!$J$12,IF(A498&lt;='Invoerblad heterogene watergang'!$H$13,'Invoerblad heterogene watergang'!$J$13,IF(A498&lt;='Invoerblad heterogene watergang'!$H$14,'Invoerblad heterogene watergang'!$J$14,IF(A498&lt;='Invoerblad heterogene watergang'!$H$15,'Invoerblad heterogene watergang'!$J$15,IF(A498&lt;='Invoerblad heterogene watergang'!$H$16,'Invoerblad heterogene watergang'!$J$16,IF(A498&lt;='Invoerblad heterogene watergang'!$H$17,'Invoerblad heterogene watergang'!$J$17,"")))))))))</f>
        <v>0.2</v>
      </c>
      <c r="C498" s="23" t="str">
        <f>IF(A498&lt;='Invoerblad heterogene watergang'!$H$9,'Invoerblad heterogene watergang'!$K$9,IF(A498&lt;='Invoerblad heterogene watergang'!$H$10,'Invoerblad heterogene watergang'!$K$10,IF(A498&lt;='Invoerblad heterogene watergang'!$H$11,'Invoerblad heterogene watergang'!$K$11,IF(A498&lt;='Invoerblad heterogene watergang'!$H$12,'Invoerblad heterogene watergang'!$K$12,IF(A498&lt;='Invoerblad heterogene watergang'!$H$13,'Invoerblad heterogene watergang'!$K$13,IF(A498&lt;='Invoerblad heterogene watergang'!$H$14,'Invoerblad heterogene watergang'!$K$14,IF(A498&lt;='Invoerblad heterogene watergang'!$H$15,'Invoerblad heterogene watergang'!$K$15,IF(A498&lt;='Invoerblad heterogene watergang'!$H$16,'Invoerblad heterogene watergang'!$K$16,IF(A498&lt;='Invoerblad heterogene watergang'!$H$17,'Invoerblad heterogene watergang'!$K$17,"")))))))))</f>
        <v>100 - Riet</v>
      </c>
      <c r="D498" s="23">
        <f t="shared" si="7"/>
        <v>100</v>
      </c>
      <c r="E498" s="23">
        <f>'Invoerblad heterogene watergang'!$F$9</f>
        <v>1.5</v>
      </c>
      <c r="F498" s="23">
        <f>'Invoerblad heterogene watergang'!$E$9</f>
        <v>1.2</v>
      </c>
      <c r="G498" s="23">
        <f>'Invoerblad heterogene watergang'!$B$9</f>
        <v>1.2</v>
      </c>
      <c r="H498" s="23">
        <f>'Invoerblad heterogene watergang'!$C$9</f>
        <v>1</v>
      </c>
      <c r="I498" s="23">
        <f>IF(B498="","",IF(A498&lt;='Invoerblad heterogene watergang'!$H$9,'Invoerblad heterogene watergang'!$N$9,IF(A498&lt;='Invoerblad heterogene watergang'!$H$10,'Invoerblad heterogene watergang'!$N$10,IF(A498&lt;='Invoerblad heterogene watergang'!$H$11,'Invoerblad heterogene watergang'!$N$11,IF(A498&lt;='Invoerblad heterogene watergang'!$H$12,'Invoerblad heterogene watergang'!$N$12,IF(A498&lt;='Invoerblad heterogene watergang'!$H$13,'Invoerblad heterogene watergang'!$N$13,IF(A498&lt;='Invoerblad heterogene watergang'!$H$14,'Invoerblad heterogene watergang'!$N$14,IF(A498&lt;='Invoerblad heterogene watergang'!$H$15,'Invoerblad heterogene watergang'!$N$15,IF(A498&lt;='Invoerblad heterogene watergang'!$H$16,'Invoerblad heterogene watergang'!$N$16,IF(A498&lt;='Invoerblad heterogene watergang'!$H$17,'Invoerblad heterogene watergang'!$N$17,""))))))))))</f>
        <v>0</v>
      </c>
      <c r="J498" s="23" t="str">
        <f>IF(A498&lt;='Invoerblad heterogene watergang'!$H$9,'Invoerblad heterogene watergang'!$O$9,IF(A498&lt;='Invoerblad heterogene watergang'!$H$10,'Invoerblad heterogene watergang'!$O$10,IF(A498&lt;='Invoerblad heterogene watergang'!$H$11,'Invoerblad heterogene watergang'!$O$11,IF(A498&lt;='Invoerblad heterogene watergang'!$H$12,'Invoerblad heterogene watergang'!$O$12,IF(A498&lt;='Invoerblad heterogene watergang'!$H$13,'Invoerblad heterogene watergang'!$O$13,IF(A498&lt;='Invoerblad heterogene watergang'!$H$14,'Invoerblad heterogene watergang'!$O$14,IF(A498&lt;='Invoerblad heterogene watergang'!$H$15,'Invoerblad heterogene watergang'!$O$15,IF(A498&lt;='Invoerblad heterogene watergang'!$H$16,'Invoerblad heterogene watergang'!$O$16,IF(A498&lt;='Invoerblad heterogene watergang'!$H$17,'Invoerblad heterogene watergang'!$O$17,"")))))))))</f>
        <v>Nee</v>
      </c>
      <c r="K498" s="23">
        <f>(IF(A498&lt;='Invoerblad heterogene watergang'!$H$9,'Invoerblad heterogene watergang'!$L$9,IF(A498&lt;='Invoerblad heterogene watergang'!$H$10,'Invoerblad heterogene watergang'!$L$10,IF(A498&lt;='Invoerblad heterogene watergang'!$H$11,'Invoerblad heterogene watergang'!$L$11,IF(A498&lt;='Invoerblad heterogene watergang'!$H$12,'Invoerblad heterogene watergang'!$L$12,IF(A498&lt;='Invoerblad heterogene watergang'!$H$13,'Invoerblad heterogene watergang'!$L$13,IF(A498&lt;='Invoerblad heterogene watergang'!$H$14,'Invoerblad heterogene watergang'!$L$14,IF(A498&lt;='Invoerblad heterogene watergang'!$H$15,'Invoerblad heterogene watergang'!$L$15,IF(A498&lt;='Invoerblad heterogene watergang'!$H$16,'Invoerblad heterogene watergang'!$L$16,IF(A498&lt;='Invoerblad heterogene watergang'!$H$17,'Invoerblad heterogene watergang'!$L$17,""))))))))))</f>
        <v>50</v>
      </c>
      <c r="L498" s="23" t="str">
        <f>(IF(A498&lt;='Invoerblad heterogene watergang'!$H$9,'Invoerblad heterogene watergang'!$M$9,IF(A498&lt;='Invoerblad heterogene watergang'!$H$10,'Invoerblad heterogene watergang'!$M$10,IF(A498&lt;='Invoerblad heterogene watergang'!$H$11,'Invoerblad heterogene watergang'!$M$11,IF(A498&lt;='Invoerblad heterogene watergang'!$H$12,'Invoerblad heterogene watergang'!$M$12,IF(A498&lt;='Invoerblad heterogene watergang'!$H$13,'Invoerblad heterogene watergang'!$M$13,IF(A498&lt;='Invoerblad heterogene watergang'!$H$14,'Invoerblad heterogene watergang'!$M$14,IF(A498&lt;='Invoerblad heterogene watergang'!$H$15,'Invoerblad heterogene watergang'!$M$15,IF(A498&lt;='Invoerblad heterogene watergang'!$H$16,'Invoerblad heterogene watergang'!$M$16,IF(A498&lt;='Invoerblad heterogene watergang'!$H$17,'Invoerblad heterogene watergang'!$M$17,""))))))))))</f>
        <v>Begroeiing volgt bodemverloop</v>
      </c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67"/>
      <c r="AD498" s="23"/>
      <c r="AE498" s="23"/>
    </row>
    <row r="499" spans="1:31" s="103" customFormat="1" x14ac:dyDescent="0.35">
      <c r="A499" s="24">
        <f>IF(A498="","",IF((A498+1)&gt;MAX('Invoerblad heterogene watergang'!$H$9:$H$17),"",'Uitgebreide invoer'!A498+(MAX('Invoerblad heterogene watergang'!$H$9:$H$17)/1000)))</f>
        <v>346.49999999999682</v>
      </c>
      <c r="B499" s="23">
        <f>IF(A499&lt;='Invoerblad heterogene watergang'!$H$9,'Invoerblad heterogene watergang'!$J$9,IF(A499&lt;='Invoerblad heterogene watergang'!$H$10,'Invoerblad heterogene watergang'!$J$10,IF(A499&lt;='Invoerblad heterogene watergang'!$H$11,'Invoerblad heterogene watergang'!$J$11,IF(A499&lt;='Invoerblad heterogene watergang'!$H$12,'Invoerblad heterogene watergang'!$J$12,IF(A499&lt;='Invoerblad heterogene watergang'!$H$13,'Invoerblad heterogene watergang'!$J$13,IF(A499&lt;='Invoerblad heterogene watergang'!$H$14,'Invoerblad heterogene watergang'!$J$14,IF(A499&lt;='Invoerblad heterogene watergang'!$H$15,'Invoerblad heterogene watergang'!$J$15,IF(A499&lt;='Invoerblad heterogene watergang'!$H$16,'Invoerblad heterogene watergang'!$J$16,IF(A499&lt;='Invoerblad heterogene watergang'!$H$17,'Invoerblad heterogene watergang'!$J$17,"")))))))))</f>
        <v>0.2</v>
      </c>
      <c r="C499" s="23" t="str">
        <f>IF(A499&lt;='Invoerblad heterogene watergang'!$H$9,'Invoerblad heterogene watergang'!$K$9,IF(A499&lt;='Invoerblad heterogene watergang'!$H$10,'Invoerblad heterogene watergang'!$K$10,IF(A499&lt;='Invoerblad heterogene watergang'!$H$11,'Invoerblad heterogene watergang'!$K$11,IF(A499&lt;='Invoerblad heterogene watergang'!$H$12,'Invoerblad heterogene watergang'!$K$12,IF(A499&lt;='Invoerblad heterogene watergang'!$H$13,'Invoerblad heterogene watergang'!$K$13,IF(A499&lt;='Invoerblad heterogene watergang'!$H$14,'Invoerblad heterogene watergang'!$K$14,IF(A499&lt;='Invoerblad heterogene watergang'!$H$15,'Invoerblad heterogene watergang'!$K$15,IF(A499&lt;='Invoerblad heterogene watergang'!$H$16,'Invoerblad heterogene watergang'!$K$16,IF(A499&lt;='Invoerblad heterogene watergang'!$H$17,'Invoerblad heterogene watergang'!$K$17,"")))))))))</f>
        <v>100 - Riet</v>
      </c>
      <c r="D499" s="23">
        <f t="shared" si="7"/>
        <v>100</v>
      </c>
      <c r="E499" s="23">
        <f>'Invoerblad heterogene watergang'!$F$9</f>
        <v>1.5</v>
      </c>
      <c r="F499" s="23">
        <f>'Invoerblad heterogene watergang'!$E$9</f>
        <v>1.2</v>
      </c>
      <c r="G499" s="23">
        <f>'Invoerblad heterogene watergang'!$B$9</f>
        <v>1.2</v>
      </c>
      <c r="H499" s="23">
        <f>'Invoerblad heterogene watergang'!$C$9</f>
        <v>1</v>
      </c>
      <c r="I499" s="23">
        <f>IF(B499="","",IF(A499&lt;='Invoerblad heterogene watergang'!$H$9,'Invoerblad heterogene watergang'!$N$9,IF(A499&lt;='Invoerblad heterogene watergang'!$H$10,'Invoerblad heterogene watergang'!$N$10,IF(A499&lt;='Invoerblad heterogene watergang'!$H$11,'Invoerblad heterogene watergang'!$N$11,IF(A499&lt;='Invoerblad heterogene watergang'!$H$12,'Invoerblad heterogene watergang'!$N$12,IF(A499&lt;='Invoerblad heterogene watergang'!$H$13,'Invoerblad heterogene watergang'!$N$13,IF(A499&lt;='Invoerblad heterogene watergang'!$H$14,'Invoerblad heterogene watergang'!$N$14,IF(A499&lt;='Invoerblad heterogene watergang'!$H$15,'Invoerblad heterogene watergang'!$N$15,IF(A499&lt;='Invoerblad heterogene watergang'!$H$16,'Invoerblad heterogene watergang'!$N$16,IF(A499&lt;='Invoerblad heterogene watergang'!$H$17,'Invoerblad heterogene watergang'!$N$17,""))))))))))</f>
        <v>0</v>
      </c>
      <c r="J499" s="23" t="str">
        <f>IF(A499&lt;='Invoerblad heterogene watergang'!$H$9,'Invoerblad heterogene watergang'!$O$9,IF(A499&lt;='Invoerblad heterogene watergang'!$H$10,'Invoerblad heterogene watergang'!$O$10,IF(A499&lt;='Invoerblad heterogene watergang'!$H$11,'Invoerblad heterogene watergang'!$O$11,IF(A499&lt;='Invoerblad heterogene watergang'!$H$12,'Invoerblad heterogene watergang'!$O$12,IF(A499&lt;='Invoerblad heterogene watergang'!$H$13,'Invoerblad heterogene watergang'!$O$13,IF(A499&lt;='Invoerblad heterogene watergang'!$H$14,'Invoerblad heterogene watergang'!$O$14,IF(A499&lt;='Invoerblad heterogene watergang'!$H$15,'Invoerblad heterogene watergang'!$O$15,IF(A499&lt;='Invoerblad heterogene watergang'!$H$16,'Invoerblad heterogene watergang'!$O$16,IF(A499&lt;='Invoerblad heterogene watergang'!$H$17,'Invoerblad heterogene watergang'!$O$17,"")))))))))</f>
        <v>Nee</v>
      </c>
      <c r="K499" s="23">
        <f>(IF(A499&lt;='Invoerblad heterogene watergang'!$H$9,'Invoerblad heterogene watergang'!$L$9,IF(A499&lt;='Invoerblad heterogene watergang'!$H$10,'Invoerblad heterogene watergang'!$L$10,IF(A499&lt;='Invoerblad heterogene watergang'!$H$11,'Invoerblad heterogene watergang'!$L$11,IF(A499&lt;='Invoerblad heterogene watergang'!$H$12,'Invoerblad heterogene watergang'!$L$12,IF(A499&lt;='Invoerblad heterogene watergang'!$H$13,'Invoerblad heterogene watergang'!$L$13,IF(A499&lt;='Invoerblad heterogene watergang'!$H$14,'Invoerblad heterogene watergang'!$L$14,IF(A499&lt;='Invoerblad heterogene watergang'!$H$15,'Invoerblad heterogene watergang'!$L$15,IF(A499&lt;='Invoerblad heterogene watergang'!$H$16,'Invoerblad heterogene watergang'!$L$16,IF(A499&lt;='Invoerblad heterogene watergang'!$H$17,'Invoerblad heterogene watergang'!$L$17,""))))))))))</f>
        <v>50</v>
      </c>
      <c r="L499" s="23" t="str">
        <f>(IF(A499&lt;='Invoerblad heterogene watergang'!$H$9,'Invoerblad heterogene watergang'!$M$9,IF(A499&lt;='Invoerblad heterogene watergang'!$H$10,'Invoerblad heterogene watergang'!$M$10,IF(A499&lt;='Invoerblad heterogene watergang'!$H$11,'Invoerblad heterogene watergang'!$M$11,IF(A499&lt;='Invoerblad heterogene watergang'!$H$12,'Invoerblad heterogene watergang'!$M$12,IF(A499&lt;='Invoerblad heterogene watergang'!$H$13,'Invoerblad heterogene watergang'!$M$13,IF(A499&lt;='Invoerblad heterogene watergang'!$H$14,'Invoerblad heterogene watergang'!$M$14,IF(A499&lt;='Invoerblad heterogene watergang'!$H$15,'Invoerblad heterogene watergang'!$M$15,IF(A499&lt;='Invoerblad heterogene watergang'!$H$16,'Invoerblad heterogene watergang'!$M$16,IF(A499&lt;='Invoerblad heterogene watergang'!$H$17,'Invoerblad heterogene watergang'!$M$17,""))))))))))</f>
        <v>Begroeiing volgt bodemverloop</v>
      </c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67"/>
      <c r="AD499" s="23"/>
      <c r="AE499" s="23"/>
    </row>
    <row r="500" spans="1:31" s="103" customFormat="1" x14ac:dyDescent="0.35">
      <c r="A500" s="24">
        <f>IF(A499="","",IF((A499+1)&gt;MAX('Invoerblad heterogene watergang'!$H$9:$H$17),"",'Uitgebreide invoer'!A499+(MAX('Invoerblad heterogene watergang'!$H$9:$H$17)/1000)))</f>
        <v>347.19999999999681</v>
      </c>
      <c r="B500" s="23">
        <f>IF(A500&lt;='Invoerblad heterogene watergang'!$H$9,'Invoerblad heterogene watergang'!$J$9,IF(A500&lt;='Invoerblad heterogene watergang'!$H$10,'Invoerblad heterogene watergang'!$J$10,IF(A500&lt;='Invoerblad heterogene watergang'!$H$11,'Invoerblad heterogene watergang'!$J$11,IF(A500&lt;='Invoerblad heterogene watergang'!$H$12,'Invoerblad heterogene watergang'!$J$12,IF(A500&lt;='Invoerblad heterogene watergang'!$H$13,'Invoerblad heterogene watergang'!$J$13,IF(A500&lt;='Invoerblad heterogene watergang'!$H$14,'Invoerblad heterogene watergang'!$J$14,IF(A500&lt;='Invoerblad heterogene watergang'!$H$15,'Invoerblad heterogene watergang'!$J$15,IF(A500&lt;='Invoerblad heterogene watergang'!$H$16,'Invoerblad heterogene watergang'!$J$16,IF(A500&lt;='Invoerblad heterogene watergang'!$H$17,'Invoerblad heterogene watergang'!$J$17,"")))))))))</f>
        <v>0.2</v>
      </c>
      <c r="C500" s="23" t="str">
        <f>IF(A500&lt;='Invoerblad heterogene watergang'!$H$9,'Invoerblad heterogene watergang'!$K$9,IF(A500&lt;='Invoerblad heterogene watergang'!$H$10,'Invoerblad heterogene watergang'!$K$10,IF(A500&lt;='Invoerblad heterogene watergang'!$H$11,'Invoerblad heterogene watergang'!$K$11,IF(A500&lt;='Invoerblad heterogene watergang'!$H$12,'Invoerblad heterogene watergang'!$K$12,IF(A500&lt;='Invoerblad heterogene watergang'!$H$13,'Invoerblad heterogene watergang'!$K$13,IF(A500&lt;='Invoerblad heterogene watergang'!$H$14,'Invoerblad heterogene watergang'!$K$14,IF(A500&lt;='Invoerblad heterogene watergang'!$H$15,'Invoerblad heterogene watergang'!$K$15,IF(A500&lt;='Invoerblad heterogene watergang'!$H$16,'Invoerblad heterogene watergang'!$K$16,IF(A500&lt;='Invoerblad heterogene watergang'!$H$17,'Invoerblad heterogene watergang'!$K$17,"")))))))))</f>
        <v>100 - Riet</v>
      </c>
      <c r="D500" s="23">
        <f t="shared" si="7"/>
        <v>100</v>
      </c>
      <c r="E500" s="23">
        <f>'Invoerblad heterogene watergang'!$F$9</f>
        <v>1.5</v>
      </c>
      <c r="F500" s="23">
        <f>'Invoerblad heterogene watergang'!$E$9</f>
        <v>1.2</v>
      </c>
      <c r="G500" s="23">
        <f>'Invoerblad heterogene watergang'!$B$9</f>
        <v>1.2</v>
      </c>
      <c r="H500" s="23">
        <f>'Invoerblad heterogene watergang'!$C$9</f>
        <v>1</v>
      </c>
      <c r="I500" s="23">
        <f>IF(B500="","",IF(A500&lt;='Invoerblad heterogene watergang'!$H$9,'Invoerblad heterogene watergang'!$N$9,IF(A500&lt;='Invoerblad heterogene watergang'!$H$10,'Invoerblad heterogene watergang'!$N$10,IF(A500&lt;='Invoerblad heterogene watergang'!$H$11,'Invoerblad heterogene watergang'!$N$11,IF(A500&lt;='Invoerblad heterogene watergang'!$H$12,'Invoerblad heterogene watergang'!$N$12,IF(A500&lt;='Invoerblad heterogene watergang'!$H$13,'Invoerblad heterogene watergang'!$N$13,IF(A500&lt;='Invoerblad heterogene watergang'!$H$14,'Invoerblad heterogene watergang'!$N$14,IF(A500&lt;='Invoerblad heterogene watergang'!$H$15,'Invoerblad heterogene watergang'!$N$15,IF(A500&lt;='Invoerblad heterogene watergang'!$H$16,'Invoerblad heterogene watergang'!$N$16,IF(A500&lt;='Invoerblad heterogene watergang'!$H$17,'Invoerblad heterogene watergang'!$N$17,""))))))))))</f>
        <v>0</v>
      </c>
      <c r="J500" s="23" t="str">
        <f>IF(A500&lt;='Invoerblad heterogene watergang'!$H$9,'Invoerblad heterogene watergang'!$O$9,IF(A500&lt;='Invoerblad heterogene watergang'!$H$10,'Invoerblad heterogene watergang'!$O$10,IF(A500&lt;='Invoerblad heterogene watergang'!$H$11,'Invoerblad heterogene watergang'!$O$11,IF(A500&lt;='Invoerblad heterogene watergang'!$H$12,'Invoerblad heterogene watergang'!$O$12,IF(A500&lt;='Invoerblad heterogene watergang'!$H$13,'Invoerblad heterogene watergang'!$O$13,IF(A500&lt;='Invoerblad heterogene watergang'!$H$14,'Invoerblad heterogene watergang'!$O$14,IF(A500&lt;='Invoerblad heterogene watergang'!$H$15,'Invoerblad heterogene watergang'!$O$15,IF(A500&lt;='Invoerblad heterogene watergang'!$H$16,'Invoerblad heterogene watergang'!$O$16,IF(A500&lt;='Invoerblad heterogene watergang'!$H$17,'Invoerblad heterogene watergang'!$O$17,"")))))))))</f>
        <v>Nee</v>
      </c>
      <c r="K500" s="23">
        <f>(IF(A500&lt;='Invoerblad heterogene watergang'!$H$9,'Invoerblad heterogene watergang'!$L$9,IF(A500&lt;='Invoerblad heterogene watergang'!$H$10,'Invoerblad heterogene watergang'!$L$10,IF(A500&lt;='Invoerblad heterogene watergang'!$H$11,'Invoerblad heterogene watergang'!$L$11,IF(A500&lt;='Invoerblad heterogene watergang'!$H$12,'Invoerblad heterogene watergang'!$L$12,IF(A500&lt;='Invoerblad heterogene watergang'!$H$13,'Invoerblad heterogene watergang'!$L$13,IF(A500&lt;='Invoerblad heterogene watergang'!$H$14,'Invoerblad heterogene watergang'!$L$14,IF(A500&lt;='Invoerblad heterogene watergang'!$H$15,'Invoerblad heterogene watergang'!$L$15,IF(A500&lt;='Invoerblad heterogene watergang'!$H$16,'Invoerblad heterogene watergang'!$L$16,IF(A500&lt;='Invoerblad heterogene watergang'!$H$17,'Invoerblad heterogene watergang'!$L$17,""))))))))))</f>
        <v>50</v>
      </c>
      <c r="L500" s="23" t="str">
        <f>(IF(A500&lt;='Invoerblad heterogene watergang'!$H$9,'Invoerblad heterogene watergang'!$M$9,IF(A500&lt;='Invoerblad heterogene watergang'!$H$10,'Invoerblad heterogene watergang'!$M$10,IF(A500&lt;='Invoerblad heterogene watergang'!$H$11,'Invoerblad heterogene watergang'!$M$11,IF(A500&lt;='Invoerblad heterogene watergang'!$H$12,'Invoerblad heterogene watergang'!$M$12,IF(A500&lt;='Invoerblad heterogene watergang'!$H$13,'Invoerblad heterogene watergang'!$M$13,IF(A500&lt;='Invoerblad heterogene watergang'!$H$14,'Invoerblad heterogene watergang'!$M$14,IF(A500&lt;='Invoerblad heterogene watergang'!$H$15,'Invoerblad heterogene watergang'!$M$15,IF(A500&lt;='Invoerblad heterogene watergang'!$H$16,'Invoerblad heterogene watergang'!$M$16,IF(A500&lt;='Invoerblad heterogene watergang'!$H$17,'Invoerblad heterogene watergang'!$M$17,""))))))))))</f>
        <v>Begroeiing volgt bodemverloop</v>
      </c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67"/>
      <c r="AD500" s="23"/>
      <c r="AE500" s="23"/>
    </row>
    <row r="501" spans="1:31" s="103" customFormat="1" x14ac:dyDescent="0.35">
      <c r="A501" s="24">
        <f>IF(A500="","",IF((A500+1)&gt;MAX('Invoerblad heterogene watergang'!$H$9:$H$17),"",'Uitgebreide invoer'!A500+(MAX('Invoerblad heterogene watergang'!$H$9:$H$17)/1000)))</f>
        <v>347.89999999999679</v>
      </c>
      <c r="B501" s="23">
        <f>IF(A501&lt;='Invoerblad heterogene watergang'!$H$9,'Invoerblad heterogene watergang'!$J$9,IF(A501&lt;='Invoerblad heterogene watergang'!$H$10,'Invoerblad heterogene watergang'!$J$10,IF(A501&lt;='Invoerblad heterogene watergang'!$H$11,'Invoerblad heterogene watergang'!$J$11,IF(A501&lt;='Invoerblad heterogene watergang'!$H$12,'Invoerblad heterogene watergang'!$J$12,IF(A501&lt;='Invoerblad heterogene watergang'!$H$13,'Invoerblad heterogene watergang'!$J$13,IF(A501&lt;='Invoerblad heterogene watergang'!$H$14,'Invoerblad heterogene watergang'!$J$14,IF(A501&lt;='Invoerblad heterogene watergang'!$H$15,'Invoerblad heterogene watergang'!$J$15,IF(A501&lt;='Invoerblad heterogene watergang'!$H$16,'Invoerblad heterogene watergang'!$J$16,IF(A501&lt;='Invoerblad heterogene watergang'!$H$17,'Invoerblad heterogene watergang'!$J$17,"")))))))))</f>
        <v>0.2</v>
      </c>
      <c r="C501" s="23" t="str">
        <f>IF(A501&lt;='Invoerblad heterogene watergang'!$H$9,'Invoerblad heterogene watergang'!$K$9,IF(A501&lt;='Invoerblad heterogene watergang'!$H$10,'Invoerblad heterogene watergang'!$K$10,IF(A501&lt;='Invoerblad heterogene watergang'!$H$11,'Invoerblad heterogene watergang'!$K$11,IF(A501&lt;='Invoerblad heterogene watergang'!$H$12,'Invoerblad heterogene watergang'!$K$12,IF(A501&lt;='Invoerblad heterogene watergang'!$H$13,'Invoerblad heterogene watergang'!$K$13,IF(A501&lt;='Invoerblad heterogene watergang'!$H$14,'Invoerblad heterogene watergang'!$K$14,IF(A501&lt;='Invoerblad heterogene watergang'!$H$15,'Invoerblad heterogene watergang'!$K$15,IF(A501&lt;='Invoerblad heterogene watergang'!$H$16,'Invoerblad heterogene watergang'!$K$16,IF(A501&lt;='Invoerblad heterogene watergang'!$H$17,'Invoerblad heterogene watergang'!$K$17,"")))))))))</f>
        <v>100 - Riet</v>
      </c>
      <c r="D501" s="23">
        <f t="shared" si="7"/>
        <v>100</v>
      </c>
      <c r="E501" s="23">
        <f>'Invoerblad heterogene watergang'!$F$9</f>
        <v>1.5</v>
      </c>
      <c r="F501" s="23">
        <f>'Invoerblad heterogene watergang'!$E$9</f>
        <v>1.2</v>
      </c>
      <c r="G501" s="23">
        <f>'Invoerblad heterogene watergang'!$B$9</f>
        <v>1.2</v>
      </c>
      <c r="H501" s="23">
        <f>'Invoerblad heterogene watergang'!$C$9</f>
        <v>1</v>
      </c>
      <c r="I501" s="23">
        <f>IF(B501="","",IF(A501&lt;='Invoerblad heterogene watergang'!$H$9,'Invoerblad heterogene watergang'!$N$9,IF(A501&lt;='Invoerblad heterogene watergang'!$H$10,'Invoerblad heterogene watergang'!$N$10,IF(A501&lt;='Invoerblad heterogene watergang'!$H$11,'Invoerblad heterogene watergang'!$N$11,IF(A501&lt;='Invoerblad heterogene watergang'!$H$12,'Invoerblad heterogene watergang'!$N$12,IF(A501&lt;='Invoerblad heterogene watergang'!$H$13,'Invoerblad heterogene watergang'!$N$13,IF(A501&lt;='Invoerblad heterogene watergang'!$H$14,'Invoerblad heterogene watergang'!$N$14,IF(A501&lt;='Invoerblad heterogene watergang'!$H$15,'Invoerblad heterogene watergang'!$N$15,IF(A501&lt;='Invoerblad heterogene watergang'!$H$16,'Invoerblad heterogene watergang'!$N$16,IF(A501&lt;='Invoerblad heterogene watergang'!$H$17,'Invoerblad heterogene watergang'!$N$17,""))))))))))</f>
        <v>0</v>
      </c>
      <c r="J501" s="23" t="str">
        <f>IF(A501&lt;='Invoerblad heterogene watergang'!$H$9,'Invoerblad heterogene watergang'!$O$9,IF(A501&lt;='Invoerblad heterogene watergang'!$H$10,'Invoerblad heterogene watergang'!$O$10,IF(A501&lt;='Invoerblad heterogene watergang'!$H$11,'Invoerblad heterogene watergang'!$O$11,IF(A501&lt;='Invoerblad heterogene watergang'!$H$12,'Invoerblad heterogene watergang'!$O$12,IF(A501&lt;='Invoerblad heterogene watergang'!$H$13,'Invoerblad heterogene watergang'!$O$13,IF(A501&lt;='Invoerblad heterogene watergang'!$H$14,'Invoerblad heterogene watergang'!$O$14,IF(A501&lt;='Invoerblad heterogene watergang'!$H$15,'Invoerblad heterogene watergang'!$O$15,IF(A501&lt;='Invoerblad heterogene watergang'!$H$16,'Invoerblad heterogene watergang'!$O$16,IF(A501&lt;='Invoerblad heterogene watergang'!$H$17,'Invoerblad heterogene watergang'!$O$17,"")))))))))</f>
        <v>Nee</v>
      </c>
      <c r="K501" s="23">
        <f>(IF(A501&lt;='Invoerblad heterogene watergang'!$H$9,'Invoerblad heterogene watergang'!$L$9,IF(A501&lt;='Invoerblad heterogene watergang'!$H$10,'Invoerblad heterogene watergang'!$L$10,IF(A501&lt;='Invoerblad heterogene watergang'!$H$11,'Invoerblad heterogene watergang'!$L$11,IF(A501&lt;='Invoerblad heterogene watergang'!$H$12,'Invoerblad heterogene watergang'!$L$12,IF(A501&lt;='Invoerblad heterogene watergang'!$H$13,'Invoerblad heterogene watergang'!$L$13,IF(A501&lt;='Invoerblad heterogene watergang'!$H$14,'Invoerblad heterogene watergang'!$L$14,IF(A501&lt;='Invoerblad heterogene watergang'!$H$15,'Invoerblad heterogene watergang'!$L$15,IF(A501&lt;='Invoerblad heterogene watergang'!$H$16,'Invoerblad heterogene watergang'!$L$16,IF(A501&lt;='Invoerblad heterogene watergang'!$H$17,'Invoerblad heterogene watergang'!$L$17,""))))))))))</f>
        <v>50</v>
      </c>
      <c r="L501" s="23" t="str">
        <f>(IF(A501&lt;='Invoerblad heterogene watergang'!$H$9,'Invoerblad heterogene watergang'!$M$9,IF(A501&lt;='Invoerblad heterogene watergang'!$H$10,'Invoerblad heterogene watergang'!$M$10,IF(A501&lt;='Invoerblad heterogene watergang'!$H$11,'Invoerblad heterogene watergang'!$M$11,IF(A501&lt;='Invoerblad heterogene watergang'!$H$12,'Invoerblad heterogene watergang'!$M$12,IF(A501&lt;='Invoerblad heterogene watergang'!$H$13,'Invoerblad heterogene watergang'!$M$13,IF(A501&lt;='Invoerblad heterogene watergang'!$H$14,'Invoerblad heterogene watergang'!$M$14,IF(A501&lt;='Invoerblad heterogene watergang'!$H$15,'Invoerblad heterogene watergang'!$M$15,IF(A501&lt;='Invoerblad heterogene watergang'!$H$16,'Invoerblad heterogene watergang'!$M$16,IF(A501&lt;='Invoerblad heterogene watergang'!$H$17,'Invoerblad heterogene watergang'!$M$17,""))))))))))</f>
        <v>Begroeiing volgt bodemverloop</v>
      </c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67"/>
      <c r="AD501" s="23"/>
      <c r="AE501" s="23"/>
    </row>
    <row r="502" spans="1:31" s="103" customFormat="1" x14ac:dyDescent="0.35">
      <c r="A502" s="24">
        <f>IF(A501="","",IF((A501+1)&gt;MAX('Invoerblad heterogene watergang'!$H$9:$H$17),"",'Uitgebreide invoer'!A501+(MAX('Invoerblad heterogene watergang'!$H$9:$H$17)/1000)))</f>
        <v>348.59999999999678</v>
      </c>
      <c r="B502" s="23">
        <f>IF(A502&lt;='Invoerblad heterogene watergang'!$H$9,'Invoerblad heterogene watergang'!$J$9,IF(A502&lt;='Invoerblad heterogene watergang'!$H$10,'Invoerblad heterogene watergang'!$J$10,IF(A502&lt;='Invoerblad heterogene watergang'!$H$11,'Invoerblad heterogene watergang'!$J$11,IF(A502&lt;='Invoerblad heterogene watergang'!$H$12,'Invoerblad heterogene watergang'!$J$12,IF(A502&lt;='Invoerblad heterogene watergang'!$H$13,'Invoerblad heterogene watergang'!$J$13,IF(A502&lt;='Invoerblad heterogene watergang'!$H$14,'Invoerblad heterogene watergang'!$J$14,IF(A502&lt;='Invoerblad heterogene watergang'!$H$15,'Invoerblad heterogene watergang'!$J$15,IF(A502&lt;='Invoerblad heterogene watergang'!$H$16,'Invoerblad heterogene watergang'!$J$16,IF(A502&lt;='Invoerblad heterogene watergang'!$H$17,'Invoerblad heterogene watergang'!$J$17,"")))))))))</f>
        <v>0.2</v>
      </c>
      <c r="C502" s="23" t="str">
        <f>IF(A502&lt;='Invoerblad heterogene watergang'!$H$9,'Invoerblad heterogene watergang'!$K$9,IF(A502&lt;='Invoerblad heterogene watergang'!$H$10,'Invoerblad heterogene watergang'!$K$10,IF(A502&lt;='Invoerblad heterogene watergang'!$H$11,'Invoerblad heterogene watergang'!$K$11,IF(A502&lt;='Invoerblad heterogene watergang'!$H$12,'Invoerblad heterogene watergang'!$K$12,IF(A502&lt;='Invoerblad heterogene watergang'!$H$13,'Invoerblad heterogene watergang'!$K$13,IF(A502&lt;='Invoerblad heterogene watergang'!$H$14,'Invoerblad heterogene watergang'!$K$14,IF(A502&lt;='Invoerblad heterogene watergang'!$H$15,'Invoerblad heterogene watergang'!$K$15,IF(A502&lt;='Invoerblad heterogene watergang'!$H$16,'Invoerblad heterogene watergang'!$K$16,IF(A502&lt;='Invoerblad heterogene watergang'!$H$17,'Invoerblad heterogene watergang'!$K$17,"")))))))))</f>
        <v>100 - Riet</v>
      </c>
      <c r="D502" s="23">
        <f t="shared" si="7"/>
        <v>100</v>
      </c>
      <c r="E502" s="23">
        <f>'Invoerblad heterogene watergang'!$F$9</f>
        <v>1.5</v>
      </c>
      <c r="F502" s="23">
        <f>'Invoerblad heterogene watergang'!$E$9</f>
        <v>1.2</v>
      </c>
      <c r="G502" s="23">
        <f>'Invoerblad heterogene watergang'!$B$9</f>
        <v>1.2</v>
      </c>
      <c r="H502" s="23">
        <f>'Invoerblad heterogene watergang'!$C$9</f>
        <v>1</v>
      </c>
      <c r="I502" s="23">
        <f>IF(B502="","",IF(A502&lt;='Invoerblad heterogene watergang'!$H$9,'Invoerblad heterogene watergang'!$N$9,IF(A502&lt;='Invoerblad heterogene watergang'!$H$10,'Invoerblad heterogene watergang'!$N$10,IF(A502&lt;='Invoerblad heterogene watergang'!$H$11,'Invoerblad heterogene watergang'!$N$11,IF(A502&lt;='Invoerblad heterogene watergang'!$H$12,'Invoerblad heterogene watergang'!$N$12,IF(A502&lt;='Invoerblad heterogene watergang'!$H$13,'Invoerblad heterogene watergang'!$N$13,IF(A502&lt;='Invoerblad heterogene watergang'!$H$14,'Invoerblad heterogene watergang'!$N$14,IF(A502&lt;='Invoerblad heterogene watergang'!$H$15,'Invoerblad heterogene watergang'!$N$15,IF(A502&lt;='Invoerblad heterogene watergang'!$H$16,'Invoerblad heterogene watergang'!$N$16,IF(A502&lt;='Invoerblad heterogene watergang'!$H$17,'Invoerblad heterogene watergang'!$N$17,""))))))))))</f>
        <v>0</v>
      </c>
      <c r="J502" s="23" t="str">
        <f>IF(A502&lt;='Invoerblad heterogene watergang'!$H$9,'Invoerblad heterogene watergang'!$O$9,IF(A502&lt;='Invoerblad heterogene watergang'!$H$10,'Invoerblad heterogene watergang'!$O$10,IF(A502&lt;='Invoerblad heterogene watergang'!$H$11,'Invoerblad heterogene watergang'!$O$11,IF(A502&lt;='Invoerblad heterogene watergang'!$H$12,'Invoerblad heterogene watergang'!$O$12,IF(A502&lt;='Invoerblad heterogene watergang'!$H$13,'Invoerblad heterogene watergang'!$O$13,IF(A502&lt;='Invoerblad heterogene watergang'!$H$14,'Invoerblad heterogene watergang'!$O$14,IF(A502&lt;='Invoerblad heterogene watergang'!$H$15,'Invoerblad heterogene watergang'!$O$15,IF(A502&lt;='Invoerblad heterogene watergang'!$H$16,'Invoerblad heterogene watergang'!$O$16,IF(A502&lt;='Invoerblad heterogene watergang'!$H$17,'Invoerblad heterogene watergang'!$O$17,"")))))))))</f>
        <v>Nee</v>
      </c>
      <c r="K502" s="23">
        <f>(IF(A502&lt;='Invoerblad heterogene watergang'!$H$9,'Invoerblad heterogene watergang'!$L$9,IF(A502&lt;='Invoerblad heterogene watergang'!$H$10,'Invoerblad heterogene watergang'!$L$10,IF(A502&lt;='Invoerblad heterogene watergang'!$H$11,'Invoerblad heterogene watergang'!$L$11,IF(A502&lt;='Invoerblad heterogene watergang'!$H$12,'Invoerblad heterogene watergang'!$L$12,IF(A502&lt;='Invoerblad heterogene watergang'!$H$13,'Invoerblad heterogene watergang'!$L$13,IF(A502&lt;='Invoerblad heterogene watergang'!$H$14,'Invoerblad heterogene watergang'!$L$14,IF(A502&lt;='Invoerblad heterogene watergang'!$H$15,'Invoerblad heterogene watergang'!$L$15,IF(A502&lt;='Invoerblad heterogene watergang'!$H$16,'Invoerblad heterogene watergang'!$L$16,IF(A502&lt;='Invoerblad heterogene watergang'!$H$17,'Invoerblad heterogene watergang'!$L$17,""))))))))))</f>
        <v>50</v>
      </c>
      <c r="L502" s="23" t="str">
        <f>(IF(A502&lt;='Invoerblad heterogene watergang'!$H$9,'Invoerblad heterogene watergang'!$M$9,IF(A502&lt;='Invoerblad heterogene watergang'!$H$10,'Invoerblad heterogene watergang'!$M$10,IF(A502&lt;='Invoerblad heterogene watergang'!$H$11,'Invoerblad heterogene watergang'!$M$11,IF(A502&lt;='Invoerblad heterogene watergang'!$H$12,'Invoerblad heterogene watergang'!$M$12,IF(A502&lt;='Invoerblad heterogene watergang'!$H$13,'Invoerblad heterogene watergang'!$M$13,IF(A502&lt;='Invoerblad heterogene watergang'!$H$14,'Invoerblad heterogene watergang'!$M$14,IF(A502&lt;='Invoerblad heterogene watergang'!$H$15,'Invoerblad heterogene watergang'!$M$15,IF(A502&lt;='Invoerblad heterogene watergang'!$H$16,'Invoerblad heterogene watergang'!$M$16,IF(A502&lt;='Invoerblad heterogene watergang'!$H$17,'Invoerblad heterogene watergang'!$M$17,""))))))))))</f>
        <v>Begroeiing volgt bodemverloop</v>
      </c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67"/>
      <c r="AD502" s="23"/>
      <c r="AE502" s="23"/>
    </row>
    <row r="503" spans="1:31" s="103" customFormat="1" x14ac:dyDescent="0.35">
      <c r="A503" s="24">
        <f>IF(A502="","",IF((A502+1)&gt;MAX('Invoerblad heterogene watergang'!$H$9:$H$17),"",'Uitgebreide invoer'!A502+(MAX('Invoerblad heterogene watergang'!$H$9:$H$17)/1000)))</f>
        <v>349.29999999999677</v>
      </c>
      <c r="B503" s="23">
        <f>IF(A503&lt;='Invoerblad heterogene watergang'!$H$9,'Invoerblad heterogene watergang'!$J$9,IF(A503&lt;='Invoerblad heterogene watergang'!$H$10,'Invoerblad heterogene watergang'!$J$10,IF(A503&lt;='Invoerblad heterogene watergang'!$H$11,'Invoerblad heterogene watergang'!$J$11,IF(A503&lt;='Invoerblad heterogene watergang'!$H$12,'Invoerblad heterogene watergang'!$J$12,IF(A503&lt;='Invoerblad heterogene watergang'!$H$13,'Invoerblad heterogene watergang'!$J$13,IF(A503&lt;='Invoerblad heterogene watergang'!$H$14,'Invoerblad heterogene watergang'!$J$14,IF(A503&lt;='Invoerblad heterogene watergang'!$H$15,'Invoerblad heterogene watergang'!$J$15,IF(A503&lt;='Invoerblad heterogene watergang'!$H$16,'Invoerblad heterogene watergang'!$J$16,IF(A503&lt;='Invoerblad heterogene watergang'!$H$17,'Invoerblad heterogene watergang'!$J$17,"")))))))))</f>
        <v>0.2</v>
      </c>
      <c r="C503" s="23" t="str">
        <f>IF(A503&lt;='Invoerblad heterogene watergang'!$H$9,'Invoerblad heterogene watergang'!$K$9,IF(A503&lt;='Invoerblad heterogene watergang'!$H$10,'Invoerblad heterogene watergang'!$K$10,IF(A503&lt;='Invoerblad heterogene watergang'!$H$11,'Invoerblad heterogene watergang'!$K$11,IF(A503&lt;='Invoerblad heterogene watergang'!$H$12,'Invoerblad heterogene watergang'!$K$12,IF(A503&lt;='Invoerblad heterogene watergang'!$H$13,'Invoerblad heterogene watergang'!$K$13,IF(A503&lt;='Invoerblad heterogene watergang'!$H$14,'Invoerblad heterogene watergang'!$K$14,IF(A503&lt;='Invoerblad heterogene watergang'!$H$15,'Invoerblad heterogene watergang'!$K$15,IF(A503&lt;='Invoerblad heterogene watergang'!$H$16,'Invoerblad heterogene watergang'!$K$16,IF(A503&lt;='Invoerblad heterogene watergang'!$H$17,'Invoerblad heterogene watergang'!$K$17,"")))))))))</f>
        <v>100 - Riet</v>
      </c>
      <c r="D503" s="23">
        <f t="shared" si="7"/>
        <v>100</v>
      </c>
      <c r="E503" s="23">
        <f>'Invoerblad heterogene watergang'!$F$9</f>
        <v>1.5</v>
      </c>
      <c r="F503" s="23">
        <f>'Invoerblad heterogene watergang'!$E$9</f>
        <v>1.2</v>
      </c>
      <c r="G503" s="23">
        <f>'Invoerblad heterogene watergang'!$B$9</f>
        <v>1.2</v>
      </c>
      <c r="H503" s="23">
        <f>'Invoerblad heterogene watergang'!$C$9</f>
        <v>1</v>
      </c>
      <c r="I503" s="23">
        <f>IF(B503="","",IF(A503&lt;='Invoerblad heterogene watergang'!$H$9,'Invoerblad heterogene watergang'!$N$9,IF(A503&lt;='Invoerblad heterogene watergang'!$H$10,'Invoerblad heterogene watergang'!$N$10,IF(A503&lt;='Invoerblad heterogene watergang'!$H$11,'Invoerblad heterogene watergang'!$N$11,IF(A503&lt;='Invoerblad heterogene watergang'!$H$12,'Invoerblad heterogene watergang'!$N$12,IF(A503&lt;='Invoerblad heterogene watergang'!$H$13,'Invoerblad heterogene watergang'!$N$13,IF(A503&lt;='Invoerblad heterogene watergang'!$H$14,'Invoerblad heterogene watergang'!$N$14,IF(A503&lt;='Invoerblad heterogene watergang'!$H$15,'Invoerblad heterogene watergang'!$N$15,IF(A503&lt;='Invoerblad heterogene watergang'!$H$16,'Invoerblad heterogene watergang'!$N$16,IF(A503&lt;='Invoerblad heterogene watergang'!$H$17,'Invoerblad heterogene watergang'!$N$17,""))))))))))</f>
        <v>0</v>
      </c>
      <c r="J503" s="23" t="str">
        <f>IF(A503&lt;='Invoerblad heterogene watergang'!$H$9,'Invoerblad heterogene watergang'!$O$9,IF(A503&lt;='Invoerblad heterogene watergang'!$H$10,'Invoerblad heterogene watergang'!$O$10,IF(A503&lt;='Invoerblad heterogene watergang'!$H$11,'Invoerblad heterogene watergang'!$O$11,IF(A503&lt;='Invoerblad heterogene watergang'!$H$12,'Invoerblad heterogene watergang'!$O$12,IF(A503&lt;='Invoerblad heterogene watergang'!$H$13,'Invoerblad heterogene watergang'!$O$13,IF(A503&lt;='Invoerblad heterogene watergang'!$H$14,'Invoerblad heterogene watergang'!$O$14,IF(A503&lt;='Invoerblad heterogene watergang'!$H$15,'Invoerblad heterogene watergang'!$O$15,IF(A503&lt;='Invoerblad heterogene watergang'!$H$16,'Invoerblad heterogene watergang'!$O$16,IF(A503&lt;='Invoerblad heterogene watergang'!$H$17,'Invoerblad heterogene watergang'!$O$17,"")))))))))</f>
        <v>Nee</v>
      </c>
      <c r="K503" s="23">
        <f>(IF(A503&lt;='Invoerblad heterogene watergang'!$H$9,'Invoerblad heterogene watergang'!$L$9,IF(A503&lt;='Invoerblad heterogene watergang'!$H$10,'Invoerblad heterogene watergang'!$L$10,IF(A503&lt;='Invoerblad heterogene watergang'!$H$11,'Invoerblad heterogene watergang'!$L$11,IF(A503&lt;='Invoerblad heterogene watergang'!$H$12,'Invoerblad heterogene watergang'!$L$12,IF(A503&lt;='Invoerblad heterogene watergang'!$H$13,'Invoerblad heterogene watergang'!$L$13,IF(A503&lt;='Invoerblad heterogene watergang'!$H$14,'Invoerblad heterogene watergang'!$L$14,IF(A503&lt;='Invoerblad heterogene watergang'!$H$15,'Invoerblad heterogene watergang'!$L$15,IF(A503&lt;='Invoerblad heterogene watergang'!$H$16,'Invoerblad heterogene watergang'!$L$16,IF(A503&lt;='Invoerblad heterogene watergang'!$H$17,'Invoerblad heterogene watergang'!$L$17,""))))))))))</f>
        <v>50</v>
      </c>
      <c r="L503" s="23" t="str">
        <f>(IF(A503&lt;='Invoerblad heterogene watergang'!$H$9,'Invoerblad heterogene watergang'!$M$9,IF(A503&lt;='Invoerblad heterogene watergang'!$H$10,'Invoerblad heterogene watergang'!$M$10,IF(A503&lt;='Invoerblad heterogene watergang'!$H$11,'Invoerblad heterogene watergang'!$M$11,IF(A503&lt;='Invoerblad heterogene watergang'!$H$12,'Invoerblad heterogene watergang'!$M$12,IF(A503&lt;='Invoerblad heterogene watergang'!$H$13,'Invoerblad heterogene watergang'!$M$13,IF(A503&lt;='Invoerblad heterogene watergang'!$H$14,'Invoerblad heterogene watergang'!$M$14,IF(A503&lt;='Invoerblad heterogene watergang'!$H$15,'Invoerblad heterogene watergang'!$M$15,IF(A503&lt;='Invoerblad heterogene watergang'!$H$16,'Invoerblad heterogene watergang'!$M$16,IF(A503&lt;='Invoerblad heterogene watergang'!$H$17,'Invoerblad heterogene watergang'!$M$17,""))))))))))</f>
        <v>Begroeiing volgt bodemverloop</v>
      </c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67"/>
      <c r="AD503" s="23"/>
      <c r="AE503" s="23"/>
    </row>
    <row r="504" spans="1:31" s="103" customFormat="1" x14ac:dyDescent="0.35">
      <c r="A504" s="24">
        <f>IF(A503="","",IF((A503+1)&gt;MAX('Invoerblad heterogene watergang'!$H$9:$H$17),"",'Uitgebreide invoer'!A503+(MAX('Invoerblad heterogene watergang'!$H$9:$H$17)/1000)))</f>
        <v>349.99999999999676</v>
      </c>
      <c r="B504" s="23">
        <f>IF(A504&lt;='Invoerblad heterogene watergang'!$H$9,'Invoerblad heterogene watergang'!$J$9,IF(A504&lt;='Invoerblad heterogene watergang'!$H$10,'Invoerblad heterogene watergang'!$J$10,IF(A504&lt;='Invoerblad heterogene watergang'!$H$11,'Invoerblad heterogene watergang'!$J$11,IF(A504&lt;='Invoerblad heterogene watergang'!$H$12,'Invoerblad heterogene watergang'!$J$12,IF(A504&lt;='Invoerblad heterogene watergang'!$H$13,'Invoerblad heterogene watergang'!$J$13,IF(A504&lt;='Invoerblad heterogene watergang'!$H$14,'Invoerblad heterogene watergang'!$J$14,IF(A504&lt;='Invoerblad heterogene watergang'!$H$15,'Invoerblad heterogene watergang'!$J$15,IF(A504&lt;='Invoerblad heterogene watergang'!$H$16,'Invoerblad heterogene watergang'!$J$16,IF(A504&lt;='Invoerblad heterogene watergang'!$H$17,'Invoerblad heterogene watergang'!$J$17,"")))))))))</f>
        <v>0.2</v>
      </c>
      <c r="C504" s="23" t="str">
        <f>IF(A504&lt;='Invoerblad heterogene watergang'!$H$9,'Invoerblad heterogene watergang'!$K$9,IF(A504&lt;='Invoerblad heterogene watergang'!$H$10,'Invoerblad heterogene watergang'!$K$10,IF(A504&lt;='Invoerblad heterogene watergang'!$H$11,'Invoerblad heterogene watergang'!$K$11,IF(A504&lt;='Invoerblad heterogene watergang'!$H$12,'Invoerblad heterogene watergang'!$K$12,IF(A504&lt;='Invoerblad heterogene watergang'!$H$13,'Invoerblad heterogene watergang'!$K$13,IF(A504&lt;='Invoerblad heterogene watergang'!$H$14,'Invoerblad heterogene watergang'!$K$14,IF(A504&lt;='Invoerblad heterogene watergang'!$H$15,'Invoerblad heterogene watergang'!$K$15,IF(A504&lt;='Invoerblad heterogene watergang'!$H$16,'Invoerblad heterogene watergang'!$K$16,IF(A504&lt;='Invoerblad heterogene watergang'!$H$17,'Invoerblad heterogene watergang'!$K$17,"")))))))))</f>
        <v>100 - Riet</v>
      </c>
      <c r="D504" s="23">
        <f t="shared" si="7"/>
        <v>100</v>
      </c>
      <c r="E504" s="23">
        <f>'Invoerblad heterogene watergang'!$F$9</f>
        <v>1.5</v>
      </c>
      <c r="F504" s="23">
        <f>'Invoerblad heterogene watergang'!$E$9</f>
        <v>1.2</v>
      </c>
      <c r="G504" s="23">
        <f>'Invoerblad heterogene watergang'!$B$9</f>
        <v>1.2</v>
      </c>
      <c r="H504" s="23">
        <f>'Invoerblad heterogene watergang'!$C$9</f>
        <v>1</v>
      </c>
      <c r="I504" s="23">
        <f>IF(B504="","",IF(A504&lt;='Invoerblad heterogene watergang'!$H$9,'Invoerblad heterogene watergang'!$N$9,IF(A504&lt;='Invoerblad heterogene watergang'!$H$10,'Invoerblad heterogene watergang'!$N$10,IF(A504&lt;='Invoerblad heterogene watergang'!$H$11,'Invoerblad heterogene watergang'!$N$11,IF(A504&lt;='Invoerblad heterogene watergang'!$H$12,'Invoerblad heterogene watergang'!$N$12,IF(A504&lt;='Invoerblad heterogene watergang'!$H$13,'Invoerblad heterogene watergang'!$N$13,IF(A504&lt;='Invoerblad heterogene watergang'!$H$14,'Invoerblad heterogene watergang'!$N$14,IF(A504&lt;='Invoerblad heterogene watergang'!$H$15,'Invoerblad heterogene watergang'!$N$15,IF(A504&lt;='Invoerblad heterogene watergang'!$H$16,'Invoerblad heterogene watergang'!$N$16,IF(A504&lt;='Invoerblad heterogene watergang'!$H$17,'Invoerblad heterogene watergang'!$N$17,""))))))))))</f>
        <v>0</v>
      </c>
      <c r="J504" s="23" t="str">
        <f>IF(A504&lt;='Invoerblad heterogene watergang'!$H$9,'Invoerblad heterogene watergang'!$O$9,IF(A504&lt;='Invoerblad heterogene watergang'!$H$10,'Invoerblad heterogene watergang'!$O$10,IF(A504&lt;='Invoerblad heterogene watergang'!$H$11,'Invoerblad heterogene watergang'!$O$11,IF(A504&lt;='Invoerblad heterogene watergang'!$H$12,'Invoerblad heterogene watergang'!$O$12,IF(A504&lt;='Invoerblad heterogene watergang'!$H$13,'Invoerblad heterogene watergang'!$O$13,IF(A504&lt;='Invoerblad heterogene watergang'!$H$14,'Invoerblad heterogene watergang'!$O$14,IF(A504&lt;='Invoerblad heterogene watergang'!$H$15,'Invoerblad heterogene watergang'!$O$15,IF(A504&lt;='Invoerblad heterogene watergang'!$H$16,'Invoerblad heterogene watergang'!$O$16,IF(A504&lt;='Invoerblad heterogene watergang'!$H$17,'Invoerblad heterogene watergang'!$O$17,"")))))))))</f>
        <v>Nee</v>
      </c>
      <c r="K504" s="23">
        <f>(IF(A504&lt;='Invoerblad heterogene watergang'!$H$9,'Invoerblad heterogene watergang'!$L$9,IF(A504&lt;='Invoerblad heterogene watergang'!$H$10,'Invoerblad heterogene watergang'!$L$10,IF(A504&lt;='Invoerblad heterogene watergang'!$H$11,'Invoerblad heterogene watergang'!$L$11,IF(A504&lt;='Invoerblad heterogene watergang'!$H$12,'Invoerblad heterogene watergang'!$L$12,IF(A504&lt;='Invoerblad heterogene watergang'!$H$13,'Invoerblad heterogene watergang'!$L$13,IF(A504&lt;='Invoerblad heterogene watergang'!$H$14,'Invoerblad heterogene watergang'!$L$14,IF(A504&lt;='Invoerblad heterogene watergang'!$H$15,'Invoerblad heterogene watergang'!$L$15,IF(A504&lt;='Invoerblad heterogene watergang'!$H$16,'Invoerblad heterogene watergang'!$L$16,IF(A504&lt;='Invoerblad heterogene watergang'!$H$17,'Invoerblad heterogene watergang'!$L$17,""))))))))))</f>
        <v>50</v>
      </c>
      <c r="L504" s="23" t="str">
        <f>(IF(A504&lt;='Invoerblad heterogene watergang'!$H$9,'Invoerblad heterogene watergang'!$M$9,IF(A504&lt;='Invoerblad heterogene watergang'!$H$10,'Invoerblad heterogene watergang'!$M$10,IF(A504&lt;='Invoerblad heterogene watergang'!$H$11,'Invoerblad heterogene watergang'!$M$11,IF(A504&lt;='Invoerblad heterogene watergang'!$H$12,'Invoerblad heterogene watergang'!$M$12,IF(A504&lt;='Invoerblad heterogene watergang'!$H$13,'Invoerblad heterogene watergang'!$M$13,IF(A504&lt;='Invoerblad heterogene watergang'!$H$14,'Invoerblad heterogene watergang'!$M$14,IF(A504&lt;='Invoerblad heterogene watergang'!$H$15,'Invoerblad heterogene watergang'!$M$15,IF(A504&lt;='Invoerblad heterogene watergang'!$H$16,'Invoerblad heterogene watergang'!$M$16,IF(A504&lt;='Invoerblad heterogene watergang'!$H$17,'Invoerblad heterogene watergang'!$M$17,""))))))))))</f>
        <v>Begroeiing volgt bodemverloop</v>
      </c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67"/>
      <c r="AD504" s="23"/>
      <c r="AE504" s="23"/>
    </row>
    <row r="505" spans="1:31" s="103" customFormat="1" x14ac:dyDescent="0.35">
      <c r="A505" s="24">
        <f>IF(A504="","",IF((A504+1)&gt;MAX('Invoerblad heterogene watergang'!$H$9:$H$17),"",'Uitgebreide invoer'!A504+(MAX('Invoerblad heterogene watergang'!$H$9:$H$17)/1000)))</f>
        <v>350.69999999999675</v>
      </c>
      <c r="B505" s="23">
        <f>IF(A505&lt;='Invoerblad heterogene watergang'!$H$9,'Invoerblad heterogene watergang'!$J$9,IF(A505&lt;='Invoerblad heterogene watergang'!$H$10,'Invoerblad heterogene watergang'!$J$10,IF(A505&lt;='Invoerblad heterogene watergang'!$H$11,'Invoerblad heterogene watergang'!$J$11,IF(A505&lt;='Invoerblad heterogene watergang'!$H$12,'Invoerblad heterogene watergang'!$J$12,IF(A505&lt;='Invoerblad heterogene watergang'!$H$13,'Invoerblad heterogene watergang'!$J$13,IF(A505&lt;='Invoerblad heterogene watergang'!$H$14,'Invoerblad heterogene watergang'!$J$14,IF(A505&lt;='Invoerblad heterogene watergang'!$H$15,'Invoerblad heterogene watergang'!$J$15,IF(A505&lt;='Invoerblad heterogene watergang'!$H$16,'Invoerblad heterogene watergang'!$J$16,IF(A505&lt;='Invoerblad heterogene watergang'!$H$17,'Invoerblad heterogene watergang'!$J$17,"")))))))))</f>
        <v>0.2</v>
      </c>
      <c r="C505" s="23" t="str">
        <f>IF(A505&lt;='Invoerblad heterogene watergang'!$H$9,'Invoerblad heterogene watergang'!$K$9,IF(A505&lt;='Invoerblad heterogene watergang'!$H$10,'Invoerblad heterogene watergang'!$K$10,IF(A505&lt;='Invoerblad heterogene watergang'!$H$11,'Invoerblad heterogene watergang'!$K$11,IF(A505&lt;='Invoerblad heterogene watergang'!$H$12,'Invoerblad heterogene watergang'!$K$12,IF(A505&lt;='Invoerblad heterogene watergang'!$H$13,'Invoerblad heterogene watergang'!$K$13,IF(A505&lt;='Invoerblad heterogene watergang'!$H$14,'Invoerblad heterogene watergang'!$K$14,IF(A505&lt;='Invoerblad heterogene watergang'!$H$15,'Invoerblad heterogene watergang'!$K$15,IF(A505&lt;='Invoerblad heterogene watergang'!$H$16,'Invoerblad heterogene watergang'!$K$16,IF(A505&lt;='Invoerblad heterogene watergang'!$H$17,'Invoerblad heterogene watergang'!$K$17,"")))))))))</f>
        <v>100 - Riet</v>
      </c>
      <c r="D505" s="23">
        <f t="shared" si="7"/>
        <v>100</v>
      </c>
      <c r="E505" s="23">
        <f>'Invoerblad heterogene watergang'!$F$9</f>
        <v>1.5</v>
      </c>
      <c r="F505" s="23">
        <f>'Invoerblad heterogene watergang'!$E$9</f>
        <v>1.2</v>
      </c>
      <c r="G505" s="23">
        <f>'Invoerblad heterogene watergang'!$B$9</f>
        <v>1.2</v>
      </c>
      <c r="H505" s="23">
        <f>'Invoerblad heterogene watergang'!$C$9</f>
        <v>1</v>
      </c>
      <c r="I505" s="23">
        <f>IF(B505="","",IF(A505&lt;='Invoerblad heterogene watergang'!$H$9,'Invoerblad heterogene watergang'!$N$9,IF(A505&lt;='Invoerblad heterogene watergang'!$H$10,'Invoerblad heterogene watergang'!$N$10,IF(A505&lt;='Invoerblad heterogene watergang'!$H$11,'Invoerblad heterogene watergang'!$N$11,IF(A505&lt;='Invoerblad heterogene watergang'!$H$12,'Invoerblad heterogene watergang'!$N$12,IF(A505&lt;='Invoerblad heterogene watergang'!$H$13,'Invoerblad heterogene watergang'!$N$13,IF(A505&lt;='Invoerblad heterogene watergang'!$H$14,'Invoerblad heterogene watergang'!$N$14,IF(A505&lt;='Invoerblad heterogene watergang'!$H$15,'Invoerblad heterogene watergang'!$N$15,IF(A505&lt;='Invoerblad heterogene watergang'!$H$16,'Invoerblad heterogene watergang'!$N$16,IF(A505&lt;='Invoerblad heterogene watergang'!$H$17,'Invoerblad heterogene watergang'!$N$17,""))))))))))</f>
        <v>0</v>
      </c>
      <c r="J505" s="23" t="str">
        <f>IF(A505&lt;='Invoerblad heterogene watergang'!$H$9,'Invoerblad heterogene watergang'!$O$9,IF(A505&lt;='Invoerblad heterogene watergang'!$H$10,'Invoerblad heterogene watergang'!$O$10,IF(A505&lt;='Invoerblad heterogene watergang'!$H$11,'Invoerblad heterogene watergang'!$O$11,IF(A505&lt;='Invoerblad heterogene watergang'!$H$12,'Invoerblad heterogene watergang'!$O$12,IF(A505&lt;='Invoerblad heterogene watergang'!$H$13,'Invoerblad heterogene watergang'!$O$13,IF(A505&lt;='Invoerblad heterogene watergang'!$H$14,'Invoerblad heterogene watergang'!$O$14,IF(A505&lt;='Invoerblad heterogene watergang'!$H$15,'Invoerblad heterogene watergang'!$O$15,IF(A505&lt;='Invoerblad heterogene watergang'!$H$16,'Invoerblad heterogene watergang'!$O$16,IF(A505&lt;='Invoerblad heterogene watergang'!$H$17,'Invoerblad heterogene watergang'!$O$17,"")))))))))</f>
        <v>Nee</v>
      </c>
      <c r="K505" s="23">
        <f>(IF(A505&lt;='Invoerblad heterogene watergang'!$H$9,'Invoerblad heterogene watergang'!$L$9,IF(A505&lt;='Invoerblad heterogene watergang'!$H$10,'Invoerblad heterogene watergang'!$L$10,IF(A505&lt;='Invoerblad heterogene watergang'!$H$11,'Invoerblad heterogene watergang'!$L$11,IF(A505&lt;='Invoerblad heterogene watergang'!$H$12,'Invoerblad heterogene watergang'!$L$12,IF(A505&lt;='Invoerblad heterogene watergang'!$H$13,'Invoerblad heterogene watergang'!$L$13,IF(A505&lt;='Invoerblad heterogene watergang'!$H$14,'Invoerblad heterogene watergang'!$L$14,IF(A505&lt;='Invoerblad heterogene watergang'!$H$15,'Invoerblad heterogene watergang'!$L$15,IF(A505&lt;='Invoerblad heterogene watergang'!$H$16,'Invoerblad heterogene watergang'!$L$16,IF(A505&lt;='Invoerblad heterogene watergang'!$H$17,'Invoerblad heterogene watergang'!$L$17,""))))))))))</f>
        <v>50</v>
      </c>
      <c r="L505" s="23" t="str">
        <f>(IF(A505&lt;='Invoerblad heterogene watergang'!$H$9,'Invoerblad heterogene watergang'!$M$9,IF(A505&lt;='Invoerblad heterogene watergang'!$H$10,'Invoerblad heterogene watergang'!$M$10,IF(A505&lt;='Invoerblad heterogene watergang'!$H$11,'Invoerblad heterogene watergang'!$M$11,IF(A505&lt;='Invoerblad heterogene watergang'!$H$12,'Invoerblad heterogene watergang'!$M$12,IF(A505&lt;='Invoerblad heterogene watergang'!$H$13,'Invoerblad heterogene watergang'!$M$13,IF(A505&lt;='Invoerblad heterogene watergang'!$H$14,'Invoerblad heterogene watergang'!$M$14,IF(A505&lt;='Invoerblad heterogene watergang'!$H$15,'Invoerblad heterogene watergang'!$M$15,IF(A505&lt;='Invoerblad heterogene watergang'!$H$16,'Invoerblad heterogene watergang'!$M$16,IF(A505&lt;='Invoerblad heterogene watergang'!$H$17,'Invoerblad heterogene watergang'!$M$17,""))))))))))</f>
        <v>Begroeiing volgt bodemverloop</v>
      </c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67"/>
      <c r="AD505" s="23"/>
      <c r="AE505" s="23"/>
    </row>
    <row r="506" spans="1:31" s="103" customFormat="1" x14ac:dyDescent="0.35">
      <c r="A506" s="24">
        <f>IF(A505="","",IF((A505+1)&gt;MAX('Invoerblad heterogene watergang'!$H$9:$H$17),"",'Uitgebreide invoer'!A505+(MAX('Invoerblad heterogene watergang'!$H$9:$H$17)/1000)))</f>
        <v>351.39999999999674</v>
      </c>
      <c r="B506" s="23">
        <f>IF(A506&lt;='Invoerblad heterogene watergang'!$H$9,'Invoerblad heterogene watergang'!$J$9,IF(A506&lt;='Invoerblad heterogene watergang'!$H$10,'Invoerblad heterogene watergang'!$J$10,IF(A506&lt;='Invoerblad heterogene watergang'!$H$11,'Invoerblad heterogene watergang'!$J$11,IF(A506&lt;='Invoerblad heterogene watergang'!$H$12,'Invoerblad heterogene watergang'!$J$12,IF(A506&lt;='Invoerblad heterogene watergang'!$H$13,'Invoerblad heterogene watergang'!$J$13,IF(A506&lt;='Invoerblad heterogene watergang'!$H$14,'Invoerblad heterogene watergang'!$J$14,IF(A506&lt;='Invoerblad heterogene watergang'!$H$15,'Invoerblad heterogene watergang'!$J$15,IF(A506&lt;='Invoerblad heterogene watergang'!$H$16,'Invoerblad heterogene watergang'!$J$16,IF(A506&lt;='Invoerblad heterogene watergang'!$H$17,'Invoerblad heterogene watergang'!$J$17,"")))))))))</f>
        <v>0.2</v>
      </c>
      <c r="C506" s="23" t="str">
        <f>IF(A506&lt;='Invoerblad heterogene watergang'!$H$9,'Invoerblad heterogene watergang'!$K$9,IF(A506&lt;='Invoerblad heterogene watergang'!$H$10,'Invoerblad heterogene watergang'!$K$10,IF(A506&lt;='Invoerblad heterogene watergang'!$H$11,'Invoerblad heterogene watergang'!$K$11,IF(A506&lt;='Invoerblad heterogene watergang'!$H$12,'Invoerblad heterogene watergang'!$K$12,IF(A506&lt;='Invoerblad heterogene watergang'!$H$13,'Invoerblad heterogene watergang'!$K$13,IF(A506&lt;='Invoerblad heterogene watergang'!$H$14,'Invoerblad heterogene watergang'!$K$14,IF(A506&lt;='Invoerblad heterogene watergang'!$H$15,'Invoerblad heterogene watergang'!$K$15,IF(A506&lt;='Invoerblad heterogene watergang'!$H$16,'Invoerblad heterogene watergang'!$K$16,IF(A506&lt;='Invoerblad heterogene watergang'!$H$17,'Invoerblad heterogene watergang'!$K$17,"")))))))))</f>
        <v>100 - Riet</v>
      </c>
      <c r="D506" s="23">
        <f t="shared" si="7"/>
        <v>100</v>
      </c>
      <c r="E506" s="23">
        <f>'Invoerblad heterogene watergang'!$F$9</f>
        <v>1.5</v>
      </c>
      <c r="F506" s="23">
        <f>'Invoerblad heterogene watergang'!$E$9</f>
        <v>1.2</v>
      </c>
      <c r="G506" s="23">
        <f>'Invoerblad heterogene watergang'!$B$9</f>
        <v>1.2</v>
      </c>
      <c r="H506" s="23">
        <f>'Invoerblad heterogene watergang'!$C$9</f>
        <v>1</v>
      </c>
      <c r="I506" s="23">
        <f>IF(B506="","",IF(A506&lt;='Invoerblad heterogene watergang'!$H$9,'Invoerblad heterogene watergang'!$N$9,IF(A506&lt;='Invoerblad heterogene watergang'!$H$10,'Invoerblad heterogene watergang'!$N$10,IF(A506&lt;='Invoerblad heterogene watergang'!$H$11,'Invoerblad heterogene watergang'!$N$11,IF(A506&lt;='Invoerblad heterogene watergang'!$H$12,'Invoerblad heterogene watergang'!$N$12,IF(A506&lt;='Invoerblad heterogene watergang'!$H$13,'Invoerblad heterogene watergang'!$N$13,IF(A506&lt;='Invoerblad heterogene watergang'!$H$14,'Invoerblad heterogene watergang'!$N$14,IF(A506&lt;='Invoerblad heterogene watergang'!$H$15,'Invoerblad heterogene watergang'!$N$15,IF(A506&lt;='Invoerblad heterogene watergang'!$H$16,'Invoerblad heterogene watergang'!$N$16,IF(A506&lt;='Invoerblad heterogene watergang'!$H$17,'Invoerblad heterogene watergang'!$N$17,""))))))))))</f>
        <v>0</v>
      </c>
      <c r="J506" s="23" t="str">
        <f>IF(A506&lt;='Invoerblad heterogene watergang'!$H$9,'Invoerblad heterogene watergang'!$O$9,IF(A506&lt;='Invoerblad heterogene watergang'!$H$10,'Invoerblad heterogene watergang'!$O$10,IF(A506&lt;='Invoerblad heterogene watergang'!$H$11,'Invoerblad heterogene watergang'!$O$11,IF(A506&lt;='Invoerblad heterogene watergang'!$H$12,'Invoerblad heterogene watergang'!$O$12,IF(A506&lt;='Invoerblad heterogene watergang'!$H$13,'Invoerblad heterogene watergang'!$O$13,IF(A506&lt;='Invoerblad heterogene watergang'!$H$14,'Invoerblad heterogene watergang'!$O$14,IF(A506&lt;='Invoerblad heterogene watergang'!$H$15,'Invoerblad heterogene watergang'!$O$15,IF(A506&lt;='Invoerblad heterogene watergang'!$H$16,'Invoerblad heterogene watergang'!$O$16,IF(A506&lt;='Invoerblad heterogene watergang'!$H$17,'Invoerblad heterogene watergang'!$O$17,"")))))))))</f>
        <v>Nee</v>
      </c>
      <c r="K506" s="23">
        <f>(IF(A506&lt;='Invoerblad heterogene watergang'!$H$9,'Invoerblad heterogene watergang'!$L$9,IF(A506&lt;='Invoerblad heterogene watergang'!$H$10,'Invoerblad heterogene watergang'!$L$10,IF(A506&lt;='Invoerblad heterogene watergang'!$H$11,'Invoerblad heterogene watergang'!$L$11,IF(A506&lt;='Invoerblad heterogene watergang'!$H$12,'Invoerblad heterogene watergang'!$L$12,IF(A506&lt;='Invoerblad heterogene watergang'!$H$13,'Invoerblad heterogene watergang'!$L$13,IF(A506&lt;='Invoerblad heterogene watergang'!$H$14,'Invoerblad heterogene watergang'!$L$14,IF(A506&lt;='Invoerblad heterogene watergang'!$H$15,'Invoerblad heterogene watergang'!$L$15,IF(A506&lt;='Invoerblad heterogene watergang'!$H$16,'Invoerblad heterogene watergang'!$L$16,IF(A506&lt;='Invoerblad heterogene watergang'!$H$17,'Invoerblad heterogene watergang'!$L$17,""))))))))))</f>
        <v>50</v>
      </c>
      <c r="L506" s="23" t="str">
        <f>(IF(A506&lt;='Invoerblad heterogene watergang'!$H$9,'Invoerblad heterogene watergang'!$M$9,IF(A506&lt;='Invoerblad heterogene watergang'!$H$10,'Invoerblad heterogene watergang'!$M$10,IF(A506&lt;='Invoerblad heterogene watergang'!$H$11,'Invoerblad heterogene watergang'!$M$11,IF(A506&lt;='Invoerblad heterogene watergang'!$H$12,'Invoerblad heterogene watergang'!$M$12,IF(A506&lt;='Invoerblad heterogene watergang'!$H$13,'Invoerblad heterogene watergang'!$M$13,IF(A506&lt;='Invoerblad heterogene watergang'!$H$14,'Invoerblad heterogene watergang'!$M$14,IF(A506&lt;='Invoerblad heterogene watergang'!$H$15,'Invoerblad heterogene watergang'!$M$15,IF(A506&lt;='Invoerblad heterogene watergang'!$H$16,'Invoerblad heterogene watergang'!$M$16,IF(A506&lt;='Invoerblad heterogene watergang'!$H$17,'Invoerblad heterogene watergang'!$M$17,""))))))))))</f>
        <v>Begroeiing volgt bodemverloop</v>
      </c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67"/>
      <c r="AD506" s="23"/>
      <c r="AE506" s="23"/>
    </row>
    <row r="507" spans="1:31" s="103" customFormat="1" x14ac:dyDescent="0.35">
      <c r="A507" s="24">
        <f>IF(A506="","",IF((A506+1)&gt;MAX('Invoerblad heterogene watergang'!$H$9:$H$17),"",'Uitgebreide invoer'!A506+(MAX('Invoerblad heterogene watergang'!$H$9:$H$17)/1000)))</f>
        <v>352.09999999999673</v>
      </c>
      <c r="B507" s="23">
        <f>IF(A507&lt;='Invoerblad heterogene watergang'!$H$9,'Invoerblad heterogene watergang'!$J$9,IF(A507&lt;='Invoerblad heterogene watergang'!$H$10,'Invoerblad heterogene watergang'!$J$10,IF(A507&lt;='Invoerblad heterogene watergang'!$H$11,'Invoerblad heterogene watergang'!$J$11,IF(A507&lt;='Invoerblad heterogene watergang'!$H$12,'Invoerblad heterogene watergang'!$J$12,IF(A507&lt;='Invoerblad heterogene watergang'!$H$13,'Invoerblad heterogene watergang'!$J$13,IF(A507&lt;='Invoerblad heterogene watergang'!$H$14,'Invoerblad heterogene watergang'!$J$14,IF(A507&lt;='Invoerblad heterogene watergang'!$H$15,'Invoerblad heterogene watergang'!$J$15,IF(A507&lt;='Invoerblad heterogene watergang'!$H$16,'Invoerblad heterogene watergang'!$J$16,IF(A507&lt;='Invoerblad heterogene watergang'!$H$17,'Invoerblad heterogene watergang'!$J$17,"")))))))))</f>
        <v>0.2</v>
      </c>
      <c r="C507" s="23" t="str">
        <f>IF(A507&lt;='Invoerblad heterogene watergang'!$H$9,'Invoerblad heterogene watergang'!$K$9,IF(A507&lt;='Invoerblad heterogene watergang'!$H$10,'Invoerblad heterogene watergang'!$K$10,IF(A507&lt;='Invoerblad heterogene watergang'!$H$11,'Invoerblad heterogene watergang'!$K$11,IF(A507&lt;='Invoerblad heterogene watergang'!$H$12,'Invoerblad heterogene watergang'!$K$12,IF(A507&lt;='Invoerblad heterogene watergang'!$H$13,'Invoerblad heterogene watergang'!$K$13,IF(A507&lt;='Invoerblad heterogene watergang'!$H$14,'Invoerblad heterogene watergang'!$K$14,IF(A507&lt;='Invoerblad heterogene watergang'!$H$15,'Invoerblad heterogene watergang'!$K$15,IF(A507&lt;='Invoerblad heterogene watergang'!$H$16,'Invoerblad heterogene watergang'!$K$16,IF(A507&lt;='Invoerblad heterogene watergang'!$H$17,'Invoerblad heterogene watergang'!$K$17,"")))))))))</f>
        <v>100 - Riet</v>
      </c>
      <c r="D507" s="23">
        <f t="shared" si="7"/>
        <v>100</v>
      </c>
      <c r="E507" s="23">
        <f>'Invoerblad heterogene watergang'!$F$9</f>
        <v>1.5</v>
      </c>
      <c r="F507" s="23">
        <f>'Invoerblad heterogene watergang'!$E$9</f>
        <v>1.2</v>
      </c>
      <c r="G507" s="23">
        <f>'Invoerblad heterogene watergang'!$B$9</f>
        <v>1.2</v>
      </c>
      <c r="H507" s="23">
        <f>'Invoerblad heterogene watergang'!$C$9</f>
        <v>1</v>
      </c>
      <c r="I507" s="23">
        <f>IF(B507="","",IF(A507&lt;='Invoerblad heterogene watergang'!$H$9,'Invoerblad heterogene watergang'!$N$9,IF(A507&lt;='Invoerblad heterogene watergang'!$H$10,'Invoerblad heterogene watergang'!$N$10,IF(A507&lt;='Invoerblad heterogene watergang'!$H$11,'Invoerblad heterogene watergang'!$N$11,IF(A507&lt;='Invoerblad heterogene watergang'!$H$12,'Invoerblad heterogene watergang'!$N$12,IF(A507&lt;='Invoerblad heterogene watergang'!$H$13,'Invoerblad heterogene watergang'!$N$13,IF(A507&lt;='Invoerblad heterogene watergang'!$H$14,'Invoerblad heterogene watergang'!$N$14,IF(A507&lt;='Invoerblad heterogene watergang'!$H$15,'Invoerblad heterogene watergang'!$N$15,IF(A507&lt;='Invoerblad heterogene watergang'!$H$16,'Invoerblad heterogene watergang'!$N$16,IF(A507&lt;='Invoerblad heterogene watergang'!$H$17,'Invoerblad heterogene watergang'!$N$17,""))))))))))</f>
        <v>0</v>
      </c>
      <c r="J507" s="23" t="str">
        <f>IF(A507&lt;='Invoerblad heterogene watergang'!$H$9,'Invoerblad heterogene watergang'!$O$9,IF(A507&lt;='Invoerblad heterogene watergang'!$H$10,'Invoerblad heterogene watergang'!$O$10,IF(A507&lt;='Invoerblad heterogene watergang'!$H$11,'Invoerblad heterogene watergang'!$O$11,IF(A507&lt;='Invoerblad heterogene watergang'!$H$12,'Invoerblad heterogene watergang'!$O$12,IF(A507&lt;='Invoerblad heterogene watergang'!$H$13,'Invoerblad heterogene watergang'!$O$13,IF(A507&lt;='Invoerblad heterogene watergang'!$H$14,'Invoerblad heterogene watergang'!$O$14,IF(A507&lt;='Invoerblad heterogene watergang'!$H$15,'Invoerblad heterogene watergang'!$O$15,IF(A507&lt;='Invoerblad heterogene watergang'!$H$16,'Invoerblad heterogene watergang'!$O$16,IF(A507&lt;='Invoerblad heterogene watergang'!$H$17,'Invoerblad heterogene watergang'!$O$17,"")))))))))</f>
        <v>Nee</v>
      </c>
      <c r="K507" s="23">
        <f>(IF(A507&lt;='Invoerblad heterogene watergang'!$H$9,'Invoerblad heterogene watergang'!$L$9,IF(A507&lt;='Invoerblad heterogene watergang'!$H$10,'Invoerblad heterogene watergang'!$L$10,IF(A507&lt;='Invoerblad heterogene watergang'!$H$11,'Invoerblad heterogene watergang'!$L$11,IF(A507&lt;='Invoerblad heterogene watergang'!$H$12,'Invoerblad heterogene watergang'!$L$12,IF(A507&lt;='Invoerblad heterogene watergang'!$H$13,'Invoerblad heterogene watergang'!$L$13,IF(A507&lt;='Invoerblad heterogene watergang'!$H$14,'Invoerblad heterogene watergang'!$L$14,IF(A507&lt;='Invoerblad heterogene watergang'!$H$15,'Invoerblad heterogene watergang'!$L$15,IF(A507&lt;='Invoerblad heterogene watergang'!$H$16,'Invoerblad heterogene watergang'!$L$16,IF(A507&lt;='Invoerblad heterogene watergang'!$H$17,'Invoerblad heterogene watergang'!$L$17,""))))))))))</f>
        <v>50</v>
      </c>
      <c r="L507" s="23" t="str">
        <f>(IF(A507&lt;='Invoerblad heterogene watergang'!$H$9,'Invoerblad heterogene watergang'!$M$9,IF(A507&lt;='Invoerblad heterogene watergang'!$H$10,'Invoerblad heterogene watergang'!$M$10,IF(A507&lt;='Invoerblad heterogene watergang'!$H$11,'Invoerblad heterogene watergang'!$M$11,IF(A507&lt;='Invoerblad heterogene watergang'!$H$12,'Invoerblad heterogene watergang'!$M$12,IF(A507&lt;='Invoerblad heterogene watergang'!$H$13,'Invoerblad heterogene watergang'!$M$13,IF(A507&lt;='Invoerblad heterogene watergang'!$H$14,'Invoerblad heterogene watergang'!$M$14,IF(A507&lt;='Invoerblad heterogene watergang'!$H$15,'Invoerblad heterogene watergang'!$M$15,IF(A507&lt;='Invoerblad heterogene watergang'!$H$16,'Invoerblad heterogene watergang'!$M$16,IF(A507&lt;='Invoerblad heterogene watergang'!$H$17,'Invoerblad heterogene watergang'!$M$17,""))))))))))</f>
        <v>Begroeiing volgt bodemverloop</v>
      </c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67"/>
      <c r="AD507" s="23"/>
      <c r="AE507" s="23"/>
    </row>
    <row r="508" spans="1:31" s="103" customFormat="1" x14ac:dyDescent="0.35">
      <c r="A508" s="24">
        <f>IF(A507="","",IF((A507+1)&gt;MAX('Invoerblad heterogene watergang'!$H$9:$H$17),"",'Uitgebreide invoer'!A507+(MAX('Invoerblad heterogene watergang'!$H$9:$H$17)/1000)))</f>
        <v>352.79999999999671</v>
      </c>
      <c r="B508" s="23">
        <f>IF(A508&lt;='Invoerblad heterogene watergang'!$H$9,'Invoerblad heterogene watergang'!$J$9,IF(A508&lt;='Invoerblad heterogene watergang'!$H$10,'Invoerblad heterogene watergang'!$J$10,IF(A508&lt;='Invoerblad heterogene watergang'!$H$11,'Invoerblad heterogene watergang'!$J$11,IF(A508&lt;='Invoerblad heterogene watergang'!$H$12,'Invoerblad heterogene watergang'!$J$12,IF(A508&lt;='Invoerblad heterogene watergang'!$H$13,'Invoerblad heterogene watergang'!$J$13,IF(A508&lt;='Invoerblad heterogene watergang'!$H$14,'Invoerblad heterogene watergang'!$J$14,IF(A508&lt;='Invoerblad heterogene watergang'!$H$15,'Invoerblad heterogene watergang'!$J$15,IF(A508&lt;='Invoerblad heterogene watergang'!$H$16,'Invoerblad heterogene watergang'!$J$16,IF(A508&lt;='Invoerblad heterogene watergang'!$H$17,'Invoerblad heterogene watergang'!$J$17,"")))))))))</f>
        <v>0.2</v>
      </c>
      <c r="C508" s="23" t="str">
        <f>IF(A508&lt;='Invoerblad heterogene watergang'!$H$9,'Invoerblad heterogene watergang'!$K$9,IF(A508&lt;='Invoerblad heterogene watergang'!$H$10,'Invoerblad heterogene watergang'!$K$10,IF(A508&lt;='Invoerblad heterogene watergang'!$H$11,'Invoerblad heterogene watergang'!$K$11,IF(A508&lt;='Invoerblad heterogene watergang'!$H$12,'Invoerblad heterogene watergang'!$K$12,IF(A508&lt;='Invoerblad heterogene watergang'!$H$13,'Invoerblad heterogene watergang'!$K$13,IF(A508&lt;='Invoerblad heterogene watergang'!$H$14,'Invoerblad heterogene watergang'!$K$14,IF(A508&lt;='Invoerblad heterogene watergang'!$H$15,'Invoerblad heterogene watergang'!$K$15,IF(A508&lt;='Invoerblad heterogene watergang'!$H$16,'Invoerblad heterogene watergang'!$K$16,IF(A508&lt;='Invoerblad heterogene watergang'!$H$17,'Invoerblad heterogene watergang'!$K$17,"")))))))))</f>
        <v>100 - Riet</v>
      </c>
      <c r="D508" s="23">
        <f t="shared" si="7"/>
        <v>100</v>
      </c>
      <c r="E508" s="23">
        <f>'Invoerblad heterogene watergang'!$F$9</f>
        <v>1.5</v>
      </c>
      <c r="F508" s="23">
        <f>'Invoerblad heterogene watergang'!$E$9</f>
        <v>1.2</v>
      </c>
      <c r="G508" s="23">
        <f>'Invoerblad heterogene watergang'!$B$9</f>
        <v>1.2</v>
      </c>
      <c r="H508" s="23">
        <f>'Invoerblad heterogene watergang'!$C$9</f>
        <v>1</v>
      </c>
      <c r="I508" s="23">
        <f>IF(B508="","",IF(A508&lt;='Invoerblad heterogene watergang'!$H$9,'Invoerblad heterogene watergang'!$N$9,IF(A508&lt;='Invoerblad heterogene watergang'!$H$10,'Invoerblad heterogene watergang'!$N$10,IF(A508&lt;='Invoerblad heterogene watergang'!$H$11,'Invoerblad heterogene watergang'!$N$11,IF(A508&lt;='Invoerblad heterogene watergang'!$H$12,'Invoerblad heterogene watergang'!$N$12,IF(A508&lt;='Invoerblad heterogene watergang'!$H$13,'Invoerblad heterogene watergang'!$N$13,IF(A508&lt;='Invoerblad heterogene watergang'!$H$14,'Invoerblad heterogene watergang'!$N$14,IF(A508&lt;='Invoerblad heterogene watergang'!$H$15,'Invoerblad heterogene watergang'!$N$15,IF(A508&lt;='Invoerblad heterogene watergang'!$H$16,'Invoerblad heterogene watergang'!$N$16,IF(A508&lt;='Invoerblad heterogene watergang'!$H$17,'Invoerblad heterogene watergang'!$N$17,""))))))))))</f>
        <v>0</v>
      </c>
      <c r="J508" s="23" t="str">
        <f>IF(A508&lt;='Invoerblad heterogene watergang'!$H$9,'Invoerblad heterogene watergang'!$O$9,IF(A508&lt;='Invoerblad heterogene watergang'!$H$10,'Invoerblad heterogene watergang'!$O$10,IF(A508&lt;='Invoerblad heterogene watergang'!$H$11,'Invoerblad heterogene watergang'!$O$11,IF(A508&lt;='Invoerblad heterogene watergang'!$H$12,'Invoerblad heterogene watergang'!$O$12,IF(A508&lt;='Invoerblad heterogene watergang'!$H$13,'Invoerblad heterogene watergang'!$O$13,IF(A508&lt;='Invoerblad heterogene watergang'!$H$14,'Invoerblad heterogene watergang'!$O$14,IF(A508&lt;='Invoerblad heterogene watergang'!$H$15,'Invoerblad heterogene watergang'!$O$15,IF(A508&lt;='Invoerblad heterogene watergang'!$H$16,'Invoerblad heterogene watergang'!$O$16,IF(A508&lt;='Invoerblad heterogene watergang'!$H$17,'Invoerblad heterogene watergang'!$O$17,"")))))))))</f>
        <v>Nee</v>
      </c>
      <c r="K508" s="23">
        <f>(IF(A508&lt;='Invoerblad heterogene watergang'!$H$9,'Invoerblad heterogene watergang'!$L$9,IF(A508&lt;='Invoerblad heterogene watergang'!$H$10,'Invoerblad heterogene watergang'!$L$10,IF(A508&lt;='Invoerblad heterogene watergang'!$H$11,'Invoerblad heterogene watergang'!$L$11,IF(A508&lt;='Invoerblad heterogene watergang'!$H$12,'Invoerblad heterogene watergang'!$L$12,IF(A508&lt;='Invoerblad heterogene watergang'!$H$13,'Invoerblad heterogene watergang'!$L$13,IF(A508&lt;='Invoerblad heterogene watergang'!$H$14,'Invoerblad heterogene watergang'!$L$14,IF(A508&lt;='Invoerblad heterogene watergang'!$H$15,'Invoerblad heterogene watergang'!$L$15,IF(A508&lt;='Invoerblad heterogene watergang'!$H$16,'Invoerblad heterogene watergang'!$L$16,IF(A508&lt;='Invoerblad heterogene watergang'!$H$17,'Invoerblad heterogene watergang'!$L$17,""))))))))))</f>
        <v>50</v>
      </c>
      <c r="L508" s="23" t="str">
        <f>(IF(A508&lt;='Invoerblad heterogene watergang'!$H$9,'Invoerblad heterogene watergang'!$M$9,IF(A508&lt;='Invoerblad heterogene watergang'!$H$10,'Invoerblad heterogene watergang'!$M$10,IF(A508&lt;='Invoerblad heterogene watergang'!$H$11,'Invoerblad heterogene watergang'!$M$11,IF(A508&lt;='Invoerblad heterogene watergang'!$H$12,'Invoerblad heterogene watergang'!$M$12,IF(A508&lt;='Invoerblad heterogene watergang'!$H$13,'Invoerblad heterogene watergang'!$M$13,IF(A508&lt;='Invoerblad heterogene watergang'!$H$14,'Invoerblad heterogene watergang'!$M$14,IF(A508&lt;='Invoerblad heterogene watergang'!$H$15,'Invoerblad heterogene watergang'!$M$15,IF(A508&lt;='Invoerblad heterogene watergang'!$H$16,'Invoerblad heterogene watergang'!$M$16,IF(A508&lt;='Invoerblad heterogene watergang'!$H$17,'Invoerblad heterogene watergang'!$M$17,""))))))))))</f>
        <v>Begroeiing volgt bodemverloop</v>
      </c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67"/>
      <c r="AD508" s="23"/>
      <c r="AE508" s="23"/>
    </row>
    <row r="509" spans="1:31" s="103" customFormat="1" x14ac:dyDescent="0.35">
      <c r="A509" s="24">
        <f>IF(A508="","",IF((A508+1)&gt;MAX('Invoerblad heterogene watergang'!$H$9:$H$17),"",'Uitgebreide invoer'!A508+(MAX('Invoerblad heterogene watergang'!$H$9:$H$17)/1000)))</f>
        <v>353.4999999999967</v>
      </c>
      <c r="B509" s="23">
        <f>IF(A509&lt;='Invoerblad heterogene watergang'!$H$9,'Invoerblad heterogene watergang'!$J$9,IF(A509&lt;='Invoerblad heterogene watergang'!$H$10,'Invoerblad heterogene watergang'!$J$10,IF(A509&lt;='Invoerblad heterogene watergang'!$H$11,'Invoerblad heterogene watergang'!$J$11,IF(A509&lt;='Invoerblad heterogene watergang'!$H$12,'Invoerblad heterogene watergang'!$J$12,IF(A509&lt;='Invoerblad heterogene watergang'!$H$13,'Invoerblad heterogene watergang'!$J$13,IF(A509&lt;='Invoerblad heterogene watergang'!$H$14,'Invoerblad heterogene watergang'!$J$14,IF(A509&lt;='Invoerblad heterogene watergang'!$H$15,'Invoerblad heterogene watergang'!$J$15,IF(A509&lt;='Invoerblad heterogene watergang'!$H$16,'Invoerblad heterogene watergang'!$J$16,IF(A509&lt;='Invoerblad heterogene watergang'!$H$17,'Invoerblad heterogene watergang'!$J$17,"")))))))))</f>
        <v>0.2</v>
      </c>
      <c r="C509" s="23" t="str">
        <f>IF(A509&lt;='Invoerblad heterogene watergang'!$H$9,'Invoerblad heterogene watergang'!$K$9,IF(A509&lt;='Invoerblad heterogene watergang'!$H$10,'Invoerblad heterogene watergang'!$K$10,IF(A509&lt;='Invoerblad heterogene watergang'!$H$11,'Invoerblad heterogene watergang'!$K$11,IF(A509&lt;='Invoerblad heterogene watergang'!$H$12,'Invoerblad heterogene watergang'!$K$12,IF(A509&lt;='Invoerblad heterogene watergang'!$H$13,'Invoerblad heterogene watergang'!$K$13,IF(A509&lt;='Invoerblad heterogene watergang'!$H$14,'Invoerblad heterogene watergang'!$K$14,IF(A509&lt;='Invoerblad heterogene watergang'!$H$15,'Invoerblad heterogene watergang'!$K$15,IF(A509&lt;='Invoerblad heterogene watergang'!$H$16,'Invoerblad heterogene watergang'!$K$16,IF(A509&lt;='Invoerblad heterogene watergang'!$H$17,'Invoerblad heterogene watergang'!$K$17,"")))))))))</f>
        <v>100 - Riet</v>
      </c>
      <c r="D509" s="23">
        <f t="shared" si="7"/>
        <v>100</v>
      </c>
      <c r="E509" s="23">
        <f>'Invoerblad heterogene watergang'!$F$9</f>
        <v>1.5</v>
      </c>
      <c r="F509" s="23">
        <f>'Invoerblad heterogene watergang'!$E$9</f>
        <v>1.2</v>
      </c>
      <c r="G509" s="23">
        <f>'Invoerblad heterogene watergang'!$B$9</f>
        <v>1.2</v>
      </c>
      <c r="H509" s="23">
        <f>'Invoerblad heterogene watergang'!$C$9</f>
        <v>1</v>
      </c>
      <c r="I509" s="23">
        <f>IF(B509="","",IF(A509&lt;='Invoerblad heterogene watergang'!$H$9,'Invoerblad heterogene watergang'!$N$9,IF(A509&lt;='Invoerblad heterogene watergang'!$H$10,'Invoerblad heterogene watergang'!$N$10,IF(A509&lt;='Invoerblad heterogene watergang'!$H$11,'Invoerblad heterogene watergang'!$N$11,IF(A509&lt;='Invoerblad heterogene watergang'!$H$12,'Invoerblad heterogene watergang'!$N$12,IF(A509&lt;='Invoerblad heterogene watergang'!$H$13,'Invoerblad heterogene watergang'!$N$13,IF(A509&lt;='Invoerblad heterogene watergang'!$H$14,'Invoerblad heterogene watergang'!$N$14,IF(A509&lt;='Invoerblad heterogene watergang'!$H$15,'Invoerblad heterogene watergang'!$N$15,IF(A509&lt;='Invoerblad heterogene watergang'!$H$16,'Invoerblad heterogene watergang'!$N$16,IF(A509&lt;='Invoerblad heterogene watergang'!$H$17,'Invoerblad heterogene watergang'!$N$17,""))))))))))</f>
        <v>0</v>
      </c>
      <c r="J509" s="23" t="str">
        <f>IF(A509&lt;='Invoerblad heterogene watergang'!$H$9,'Invoerblad heterogene watergang'!$O$9,IF(A509&lt;='Invoerblad heterogene watergang'!$H$10,'Invoerblad heterogene watergang'!$O$10,IF(A509&lt;='Invoerblad heterogene watergang'!$H$11,'Invoerblad heterogene watergang'!$O$11,IF(A509&lt;='Invoerblad heterogene watergang'!$H$12,'Invoerblad heterogene watergang'!$O$12,IF(A509&lt;='Invoerblad heterogene watergang'!$H$13,'Invoerblad heterogene watergang'!$O$13,IF(A509&lt;='Invoerblad heterogene watergang'!$H$14,'Invoerblad heterogene watergang'!$O$14,IF(A509&lt;='Invoerblad heterogene watergang'!$H$15,'Invoerblad heterogene watergang'!$O$15,IF(A509&lt;='Invoerblad heterogene watergang'!$H$16,'Invoerblad heterogene watergang'!$O$16,IF(A509&lt;='Invoerblad heterogene watergang'!$H$17,'Invoerblad heterogene watergang'!$O$17,"")))))))))</f>
        <v>Nee</v>
      </c>
      <c r="K509" s="23">
        <f>(IF(A509&lt;='Invoerblad heterogene watergang'!$H$9,'Invoerblad heterogene watergang'!$L$9,IF(A509&lt;='Invoerblad heterogene watergang'!$H$10,'Invoerblad heterogene watergang'!$L$10,IF(A509&lt;='Invoerblad heterogene watergang'!$H$11,'Invoerblad heterogene watergang'!$L$11,IF(A509&lt;='Invoerblad heterogene watergang'!$H$12,'Invoerblad heterogene watergang'!$L$12,IF(A509&lt;='Invoerblad heterogene watergang'!$H$13,'Invoerblad heterogene watergang'!$L$13,IF(A509&lt;='Invoerblad heterogene watergang'!$H$14,'Invoerblad heterogene watergang'!$L$14,IF(A509&lt;='Invoerblad heterogene watergang'!$H$15,'Invoerblad heterogene watergang'!$L$15,IF(A509&lt;='Invoerblad heterogene watergang'!$H$16,'Invoerblad heterogene watergang'!$L$16,IF(A509&lt;='Invoerblad heterogene watergang'!$H$17,'Invoerblad heterogene watergang'!$L$17,""))))))))))</f>
        <v>50</v>
      </c>
      <c r="L509" s="23" t="str">
        <f>(IF(A509&lt;='Invoerblad heterogene watergang'!$H$9,'Invoerblad heterogene watergang'!$M$9,IF(A509&lt;='Invoerblad heterogene watergang'!$H$10,'Invoerblad heterogene watergang'!$M$10,IF(A509&lt;='Invoerblad heterogene watergang'!$H$11,'Invoerblad heterogene watergang'!$M$11,IF(A509&lt;='Invoerblad heterogene watergang'!$H$12,'Invoerblad heterogene watergang'!$M$12,IF(A509&lt;='Invoerblad heterogene watergang'!$H$13,'Invoerblad heterogene watergang'!$M$13,IF(A509&lt;='Invoerblad heterogene watergang'!$H$14,'Invoerblad heterogene watergang'!$M$14,IF(A509&lt;='Invoerblad heterogene watergang'!$H$15,'Invoerblad heterogene watergang'!$M$15,IF(A509&lt;='Invoerblad heterogene watergang'!$H$16,'Invoerblad heterogene watergang'!$M$16,IF(A509&lt;='Invoerblad heterogene watergang'!$H$17,'Invoerblad heterogene watergang'!$M$17,""))))))))))</f>
        <v>Begroeiing volgt bodemverloop</v>
      </c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67"/>
      <c r="AD509" s="23"/>
      <c r="AE509" s="23"/>
    </row>
    <row r="510" spans="1:31" s="103" customFormat="1" x14ac:dyDescent="0.35">
      <c r="A510" s="24">
        <f>IF(A509="","",IF((A509+1)&gt;MAX('Invoerblad heterogene watergang'!$H$9:$H$17),"",'Uitgebreide invoer'!A509+(MAX('Invoerblad heterogene watergang'!$H$9:$H$17)/1000)))</f>
        <v>354.19999999999669</v>
      </c>
      <c r="B510" s="23">
        <f>IF(A510&lt;='Invoerblad heterogene watergang'!$H$9,'Invoerblad heterogene watergang'!$J$9,IF(A510&lt;='Invoerblad heterogene watergang'!$H$10,'Invoerblad heterogene watergang'!$J$10,IF(A510&lt;='Invoerblad heterogene watergang'!$H$11,'Invoerblad heterogene watergang'!$J$11,IF(A510&lt;='Invoerblad heterogene watergang'!$H$12,'Invoerblad heterogene watergang'!$J$12,IF(A510&lt;='Invoerblad heterogene watergang'!$H$13,'Invoerblad heterogene watergang'!$J$13,IF(A510&lt;='Invoerblad heterogene watergang'!$H$14,'Invoerblad heterogene watergang'!$J$14,IF(A510&lt;='Invoerblad heterogene watergang'!$H$15,'Invoerblad heterogene watergang'!$J$15,IF(A510&lt;='Invoerblad heterogene watergang'!$H$16,'Invoerblad heterogene watergang'!$J$16,IF(A510&lt;='Invoerblad heterogene watergang'!$H$17,'Invoerblad heterogene watergang'!$J$17,"")))))))))</f>
        <v>0.2</v>
      </c>
      <c r="C510" s="23" t="str">
        <f>IF(A510&lt;='Invoerblad heterogene watergang'!$H$9,'Invoerblad heterogene watergang'!$K$9,IF(A510&lt;='Invoerblad heterogene watergang'!$H$10,'Invoerblad heterogene watergang'!$K$10,IF(A510&lt;='Invoerblad heterogene watergang'!$H$11,'Invoerblad heterogene watergang'!$K$11,IF(A510&lt;='Invoerblad heterogene watergang'!$H$12,'Invoerblad heterogene watergang'!$K$12,IF(A510&lt;='Invoerblad heterogene watergang'!$H$13,'Invoerblad heterogene watergang'!$K$13,IF(A510&lt;='Invoerblad heterogene watergang'!$H$14,'Invoerblad heterogene watergang'!$K$14,IF(A510&lt;='Invoerblad heterogene watergang'!$H$15,'Invoerblad heterogene watergang'!$K$15,IF(A510&lt;='Invoerblad heterogene watergang'!$H$16,'Invoerblad heterogene watergang'!$K$16,IF(A510&lt;='Invoerblad heterogene watergang'!$H$17,'Invoerblad heterogene watergang'!$K$17,"")))))))))</f>
        <v>100 - Riet</v>
      </c>
      <c r="D510" s="23">
        <f t="shared" si="7"/>
        <v>100</v>
      </c>
      <c r="E510" s="23">
        <f>'Invoerblad heterogene watergang'!$F$9</f>
        <v>1.5</v>
      </c>
      <c r="F510" s="23">
        <f>'Invoerblad heterogene watergang'!$E$9</f>
        <v>1.2</v>
      </c>
      <c r="G510" s="23">
        <f>'Invoerblad heterogene watergang'!$B$9</f>
        <v>1.2</v>
      </c>
      <c r="H510" s="23">
        <f>'Invoerblad heterogene watergang'!$C$9</f>
        <v>1</v>
      </c>
      <c r="I510" s="23">
        <f>IF(B510="","",IF(A510&lt;='Invoerblad heterogene watergang'!$H$9,'Invoerblad heterogene watergang'!$N$9,IF(A510&lt;='Invoerblad heterogene watergang'!$H$10,'Invoerblad heterogene watergang'!$N$10,IF(A510&lt;='Invoerblad heterogene watergang'!$H$11,'Invoerblad heterogene watergang'!$N$11,IF(A510&lt;='Invoerblad heterogene watergang'!$H$12,'Invoerblad heterogene watergang'!$N$12,IF(A510&lt;='Invoerblad heterogene watergang'!$H$13,'Invoerblad heterogene watergang'!$N$13,IF(A510&lt;='Invoerblad heterogene watergang'!$H$14,'Invoerblad heterogene watergang'!$N$14,IF(A510&lt;='Invoerblad heterogene watergang'!$H$15,'Invoerblad heterogene watergang'!$N$15,IF(A510&lt;='Invoerblad heterogene watergang'!$H$16,'Invoerblad heterogene watergang'!$N$16,IF(A510&lt;='Invoerblad heterogene watergang'!$H$17,'Invoerblad heterogene watergang'!$N$17,""))))))))))</f>
        <v>0</v>
      </c>
      <c r="J510" s="23" t="str">
        <f>IF(A510&lt;='Invoerblad heterogene watergang'!$H$9,'Invoerblad heterogene watergang'!$O$9,IF(A510&lt;='Invoerblad heterogene watergang'!$H$10,'Invoerblad heterogene watergang'!$O$10,IF(A510&lt;='Invoerblad heterogene watergang'!$H$11,'Invoerblad heterogene watergang'!$O$11,IF(A510&lt;='Invoerblad heterogene watergang'!$H$12,'Invoerblad heterogene watergang'!$O$12,IF(A510&lt;='Invoerblad heterogene watergang'!$H$13,'Invoerblad heterogene watergang'!$O$13,IF(A510&lt;='Invoerblad heterogene watergang'!$H$14,'Invoerblad heterogene watergang'!$O$14,IF(A510&lt;='Invoerblad heterogene watergang'!$H$15,'Invoerblad heterogene watergang'!$O$15,IF(A510&lt;='Invoerblad heterogene watergang'!$H$16,'Invoerblad heterogene watergang'!$O$16,IF(A510&lt;='Invoerblad heterogene watergang'!$H$17,'Invoerblad heterogene watergang'!$O$17,"")))))))))</f>
        <v>Nee</v>
      </c>
      <c r="K510" s="23">
        <f>(IF(A510&lt;='Invoerblad heterogene watergang'!$H$9,'Invoerblad heterogene watergang'!$L$9,IF(A510&lt;='Invoerblad heterogene watergang'!$H$10,'Invoerblad heterogene watergang'!$L$10,IF(A510&lt;='Invoerblad heterogene watergang'!$H$11,'Invoerblad heterogene watergang'!$L$11,IF(A510&lt;='Invoerblad heterogene watergang'!$H$12,'Invoerblad heterogene watergang'!$L$12,IF(A510&lt;='Invoerblad heterogene watergang'!$H$13,'Invoerblad heterogene watergang'!$L$13,IF(A510&lt;='Invoerblad heterogene watergang'!$H$14,'Invoerblad heterogene watergang'!$L$14,IF(A510&lt;='Invoerblad heterogene watergang'!$H$15,'Invoerblad heterogene watergang'!$L$15,IF(A510&lt;='Invoerblad heterogene watergang'!$H$16,'Invoerblad heterogene watergang'!$L$16,IF(A510&lt;='Invoerblad heterogene watergang'!$H$17,'Invoerblad heterogene watergang'!$L$17,""))))))))))</f>
        <v>50</v>
      </c>
      <c r="L510" s="23" t="str">
        <f>(IF(A510&lt;='Invoerblad heterogene watergang'!$H$9,'Invoerblad heterogene watergang'!$M$9,IF(A510&lt;='Invoerblad heterogene watergang'!$H$10,'Invoerblad heterogene watergang'!$M$10,IF(A510&lt;='Invoerblad heterogene watergang'!$H$11,'Invoerblad heterogene watergang'!$M$11,IF(A510&lt;='Invoerblad heterogene watergang'!$H$12,'Invoerblad heterogene watergang'!$M$12,IF(A510&lt;='Invoerblad heterogene watergang'!$H$13,'Invoerblad heterogene watergang'!$M$13,IF(A510&lt;='Invoerblad heterogene watergang'!$H$14,'Invoerblad heterogene watergang'!$M$14,IF(A510&lt;='Invoerblad heterogene watergang'!$H$15,'Invoerblad heterogene watergang'!$M$15,IF(A510&lt;='Invoerblad heterogene watergang'!$H$16,'Invoerblad heterogene watergang'!$M$16,IF(A510&lt;='Invoerblad heterogene watergang'!$H$17,'Invoerblad heterogene watergang'!$M$17,""))))))))))</f>
        <v>Begroeiing volgt bodemverloop</v>
      </c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67"/>
      <c r="AD510" s="23"/>
      <c r="AE510" s="23"/>
    </row>
    <row r="511" spans="1:31" s="103" customFormat="1" x14ac:dyDescent="0.35">
      <c r="A511" s="24">
        <f>IF(A510="","",IF((A510+1)&gt;MAX('Invoerblad heterogene watergang'!$H$9:$H$17),"",'Uitgebreide invoer'!A510+(MAX('Invoerblad heterogene watergang'!$H$9:$H$17)/1000)))</f>
        <v>354.89999999999668</v>
      </c>
      <c r="B511" s="23">
        <f>IF(A511&lt;='Invoerblad heterogene watergang'!$H$9,'Invoerblad heterogene watergang'!$J$9,IF(A511&lt;='Invoerblad heterogene watergang'!$H$10,'Invoerblad heterogene watergang'!$J$10,IF(A511&lt;='Invoerblad heterogene watergang'!$H$11,'Invoerblad heterogene watergang'!$J$11,IF(A511&lt;='Invoerblad heterogene watergang'!$H$12,'Invoerblad heterogene watergang'!$J$12,IF(A511&lt;='Invoerblad heterogene watergang'!$H$13,'Invoerblad heterogene watergang'!$J$13,IF(A511&lt;='Invoerblad heterogene watergang'!$H$14,'Invoerblad heterogene watergang'!$J$14,IF(A511&lt;='Invoerblad heterogene watergang'!$H$15,'Invoerblad heterogene watergang'!$J$15,IF(A511&lt;='Invoerblad heterogene watergang'!$H$16,'Invoerblad heterogene watergang'!$J$16,IF(A511&lt;='Invoerblad heterogene watergang'!$H$17,'Invoerblad heterogene watergang'!$J$17,"")))))))))</f>
        <v>0.2</v>
      </c>
      <c r="C511" s="23" t="str">
        <f>IF(A511&lt;='Invoerblad heterogene watergang'!$H$9,'Invoerblad heterogene watergang'!$K$9,IF(A511&lt;='Invoerblad heterogene watergang'!$H$10,'Invoerblad heterogene watergang'!$K$10,IF(A511&lt;='Invoerblad heterogene watergang'!$H$11,'Invoerblad heterogene watergang'!$K$11,IF(A511&lt;='Invoerblad heterogene watergang'!$H$12,'Invoerblad heterogene watergang'!$K$12,IF(A511&lt;='Invoerblad heterogene watergang'!$H$13,'Invoerblad heterogene watergang'!$K$13,IF(A511&lt;='Invoerblad heterogene watergang'!$H$14,'Invoerblad heterogene watergang'!$K$14,IF(A511&lt;='Invoerblad heterogene watergang'!$H$15,'Invoerblad heterogene watergang'!$K$15,IF(A511&lt;='Invoerblad heterogene watergang'!$H$16,'Invoerblad heterogene watergang'!$K$16,IF(A511&lt;='Invoerblad heterogene watergang'!$H$17,'Invoerblad heterogene watergang'!$K$17,"")))))))))</f>
        <v>100 - Riet</v>
      </c>
      <c r="D511" s="23">
        <f t="shared" si="7"/>
        <v>100</v>
      </c>
      <c r="E511" s="23">
        <f>'Invoerblad heterogene watergang'!$F$9</f>
        <v>1.5</v>
      </c>
      <c r="F511" s="23">
        <f>'Invoerblad heterogene watergang'!$E$9</f>
        <v>1.2</v>
      </c>
      <c r="G511" s="23">
        <f>'Invoerblad heterogene watergang'!$B$9</f>
        <v>1.2</v>
      </c>
      <c r="H511" s="23">
        <f>'Invoerblad heterogene watergang'!$C$9</f>
        <v>1</v>
      </c>
      <c r="I511" s="23">
        <f>IF(B511="","",IF(A511&lt;='Invoerblad heterogene watergang'!$H$9,'Invoerblad heterogene watergang'!$N$9,IF(A511&lt;='Invoerblad heterogene watergang'!$H$10,'Invoerblad heterogene watergang'!$N$10,IF(A511&lt;='Invoerblad heterogene watergang'!$H$11,'Invoerblad heterogene watergang'!$N$11,IF(A511&lt;='Invoerblad heterogene watergang'!$H$12,'Invoerblad heterogene watergang'!$N$12,IF(A511&lt;='Invoerblad heterogene watergang'!$H$13,'Invoerblad heterogene watergang'!$N$13,IF(A511&lt;='Invoerblad heterogene watergang'!$H$14,'Invoerblad heterogene watergang'!$N$14,IF(A511&lt;='Invoerblad heterogene watergang'!$H$15,'Invoerblad heterogene watergang'!$N$15,IF(A511&lt;='Invoerblad heterogene watergang'!$H$16,'Invoerblad heterogene watergang'!$N$16,IF(A511&lt;='Invoerblad heterogene watergang'!$H$17,'Invoerblad heterogene watergang'!$N$17,""))))))))))</f>
        <v>0</v>
      </c>
      <c r="J511" s="23" t="str">
        <f>IF(A511&lt;='Invoerblad heterogene watergang'!$H$9,'Invoerblad heterogene watergang'!$O$9,IF(A511&lt;='Invoerblad heterogene watergang'!$H$10,'Invoerblad heterogene watergang'!$O$10,IF(A511&lt;='Invoerblad heterogene watergang'!$H$11,'Invoerblad heterogene watergang'!$O$11,IF(A511&lt;='Invoerblad heterogene watergang'!$H$12,'Invoerblad heterogene watergang'!$O$12,IF(A511&lt;='Invoerblad heterogene watergang'!$H$13,'Invoerblad heterogene watergang'!$O$13,IF(A511&lt;='Invoerblad heterogene watergang'!$H$14,'Invoerblad heterogene watergang'!$O$14,IF(A511&lt;='Invoerblad heterogene watergang'!$H$15,'Invoerblad heterogene watergang'!$O$15,IF(A511&lt;='Invoerblad heterogene watergang'!$H$16,'Invoerblad heterogene watergang'!$O$16,IF(A511&lt;='Invoerblad heterogene watergang'!$H$17,'Invoerblad heterogene watergang'!$O$17,"")))))))))</f>
        <v>Nee</v>
      </c>
      <c r="K511" s="23">
        <f>(IF(A511&lt;='Invoerblad heterogene watergang'!$H$9,'Invoerblad heterogene watergang'!$L$9,IF(A511&lt;='Invoerblad heterogene watergang'!$H$10,'Invoerblad heterogene watergang'!$L$10,IF(A511&lt;='Invoerblad heterogene watergang'!$H$11,'Invoerblad heterogene watergang'!$L$11,IF(A511&lt;='Invoerblad heterogene watergang'!$H$12,'Invoerblad heterogene watergang'!$L$12,IF(A511&lt;='Invoerblad heterogene watergang'!$H$13,'Invoerblad heterogene watergang'!$L$13,IF(A511&lt;='Invoerblad heterogene watergang'!$H$14,'Invoerblad heterogene watergang'!$L$14,IF(A511&lt;='Invoerblad heterogene watergang'!$H$15,'Invoerblad heterogene watergang'!$L$15,IF(A511&lt;='Invoerblad heterogene watergang'!$H$16,'Invoerblad heterogene watergang'!$L$16,IF(A511&lt;='Invoerblad heterogene watergang'!$H$17,'Invoerblad heterogene watergang'!$L$17,""))))))))))</f>
        <v>50</v>
      </c>
      <c r="L511" s="23" t="str">
        <f>(IF(A511&lt;='Invoerblad heterogene watergang'!$H$9,'Invoerblad heterogene watergang'!$M$9,IF(A511&lt;='Invoerblad heterogene watergang'!$H$10,'Invoerblad heterogene watergang'!$M$10,IF(A511&lt;='Invoerblad heterogene watergang'!$H$11,'Invoerblad heterogene watergang'!$M$11,IF(A511&lt;='Invoerblad heterogene watergang'!$H$12,'Invoerblad heterogene watergang'!$M$12,IF(A511&lt;='Invoerblad heterogene watergang'!$H$13,'Invoerblad heterogene watergang'!$M$13,IF(A511&lt;='Invoerblad heterogene watergang'!$H$14,'Invoerblad heterogene watergang'!$M$14,IF(A511&lt;='Invoerblad heterogene watergang'!$H$15,'Invoerblad heterogene watergang'!$M$15,IF(A511&lt;='Invoerblad heterogene watergang'!$H$16,'Invoerblad heterogene watergang'!$M$16,IF(A511&lt;='Invoerblad heterogene watergang'!$H$17,'Invoerblad heterogene watergang'!$M$17,""))))))))))</f>
        <v>Begroeiing volgt bodemverloop</v>
      </c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67"/>
      <c r="AD511" s="23"/>
      <c r="AE511" s="23"/>
    </row>
    <row r="512" spans="1:31" s="103" customFormat="1" x14ac:dyDescent="0.35">
      <c r="A512" s="24">
        <f>IF(A511="","",IF((A511+1)&gt;MAX('Invoerblad heterogene watergang'!$H$9:$H$17),"",'Uitgebreide invoer'!A511+(MAX('Invoerblad heterogene watergang'!$H$9:$H$17)/1000)))</f>
        <v>355.59999999999667</v>
      </c>
      <c r="B512" s="23">
        <f>IF(A512&lt;='Invoerblad heterogene watergang'!$H$9,'Invoerblad heterogene watergang'!$J$9,IF(A512&lt;='Invoerblad heterogene watergang'!$H$10,'Invoerblad heterogene watergang'!$J$10,IF(A512&lt;='Invoerblad heterogene watergang'!$H$11,'Invoerblad heterogene watergang'!$J$11,IF(A512&lt;='Invoerblad heterogene watergang'!$H$12,'Invoerblad heterogene watergang'!$J$12,IF(A512&lt;='Invoerblad heterogene watergang'!$H$13,'Invoerblad heterogene watergang'!$J$13,IF(A512&lt;='Invoerblad heterogene watergang'!$H$14,'Invoerblad heterogene watergang'!$J$14,IF(A512&lt;='Invoerblad heterogene watergang'!$H$15,'Invoerblad heterogene watergang'!$J$15,IF(A512&lt;='Invoerblad heterogene watergang'!$H$16,'Invoerblad heterogene watergang'!$J$16,IF(A512&lt;='Invoerblad heterogene watergang'!$H$17,'Invoerblad heterogene watergang'!$J$17,"")))))))))</f>
        <v>0.2</v>
      </c>
      <c r="C512" s="23" t="str">
        <f>IF(A512&lt;='Invoerblad heterogene watergang'!$H$9,'Invoerblad heterogene watergang'!$K$9,IF(A512&lt;='Invoerblad heterogene watergang'!$H$10,'Invoerblad heterogene watergang'!$K$10,IF(A512&lt;='Invoerblad heterogene watergang'!$H$11,'Invoerblad heterogene watergang'!$K$11,IF(A512&lt;='Invoerblad heterogene watergang'!$H$12,'Invoerblad heterogene watergang'!$K$12,IF(A512&lt;='Invoerblad heterogene watergang'!$H$13,'Invoerblad heterogene watergang'!$K$13,IF(A512&lt;='Invoerblad heterogene watergang'!$H$14,'Invoerblad heterogene watergang'!$K$14,IF(A512&lt;='Invoerblad heterogene watergang'!$H$15,'Invoerblad heterogene watergang'!$K$15,IF(A512&lt;='Invoerblad heterogene watergang'!$H$16,'Invoerblad heterogene watergang'!$K$16,IF(A512&lt;='Invoerblad heterogene watergang'!$H$17,'Invoerblad heterogene watergang'!$K$17,"")))))))))</f>
        <v>100 - Riet</v>
      </c>
      <c r="D512" s="23">
        <f t="shared" si="7"/>
        <v>100</v>
      </c>
      <c r="E512" s="23">
        <f>'Invoerblad heterogene watergang'!$F$9</f>
        <v>1.5</v>
      </c>
      <c r="F512" s="23">
        <f>'Invoerblad heterogene watergang'!$E$9</f>
        <v>1.2</v>
      </c>
      <c r="G512" s="23">
        <f>'Invoerblad heterogene watergang'!$B$9</f>
        <v>1.2</v>
      </c>
      <c r="H512" s="23">
        <f>'Invoerblad heterogene watergang'!$C$9</f>
        <v>1</v>
      </c>
      <c r="I512" s="23">
        <f>IF(B512="","",IF(A512&lt;='Invoerblad heterogene watergang'!$H$9,'Invoerblad heterogene watergang'!$N$9,IF(A512&lt;='Invoerblad heterogene watergang'!$H$10,'Invoerblad heterogene watergang'!$N$10,IF(A512&lt;='Invoerblad heterogene watergang'!$H$11,'Invoerblad heterogene watergang'!$N$11,IF(A512&lt;='Invoerblad heterogene watergang'!$H$12,'Invoerblad heterogene watergang'!$N$12,IF(A512&lt;='Invoerblad heterogene watergang'!$H$13,'Invoerblad heterogene watergang'!$N$13,IF(A512&lt;='Invoerblad heterogene watergang'!$H$14,'Invoerblad heterogene watergang'!$N$14,IF(A512&lt;='Invoerblad heterogene watergang'!$H$15,'Invoerblad heterogene watergang'!$N$15,IF(A512&lt;='Invoerblad heterogene watergang'!$H$16,'Invoerblad heterogene watergang'!$N$16,IF(A512&lt;='Invoerblad heterogene watergang'!$H$17,'Invoerblad heterogene watergang'!$N$17,""))))))))))</f>
        <v>0</v>
      </c>
      <c r="J512" s="23" t="str">
        <f>IF(A512&lt;='Invoerblad heterogene watergang'!$H$9,'Invoerblad heterogene watergang'!$O$9,IF(A512&lt;='Invoerblad heterogene watergang'!$H$10,'Invoerblad heterogene watergang'!$O$10,IF(A512&lt;='Invoerblad heterogene watergang'!$H$11,'Invoerblad heterogene watergang'!$O$11,IF(A512&lt;='Invoerblad heterogene watergang'!$H$12,'Invoerblad heterogene watergang'!$O$12,IF(A512&lt;='Invoerblad heterogene watergang'!$H$13,'Invoerblad heterogene watergang'!$O$13,IF(A512&lt;='Invoerblad heterogene watergang'!$H$14,'Invoerblad heterogene watergang'!$O$14,IF(A512&lt;='Invoerblad heterogene watergang'!$H$15,'Invoerblad heterogene watergang'!$O$15,IF(A512&lt;='Invoerblad heterogene watergang'!$H$16,'Invoerblad heterogene watergang'!$O$16,IF(A512&lt;='Invoerblad heterogene watergang'!$H$17,'Invoerblad heterogene watergang'!$O$17,"")))))))))</f>
        <v>Nee</v>
      </c>
      <c r="K512" s="23">
        <f>(IF(A512&lt;='Invoerblad heterogene watergang'!$H$9,'Invoerblad heterogene watergang'!$L$9,IF(A512&lt;='Invoerblad heterogene watergang'!$H$10,'Invoerblad heterogene watergang'!$L$10,IF(A512&lt;='Invoerblad heterogene watergang'!$H$11,'Invoerblad heterogene watergang'!$L$11,IF(A512&lt;='Invoerblad heterogene watergang'!$H$12,'Invoerblad heterogene watergang'!$L$12,IF(A512&lt;='Invoerblad heterogene watergang'!$H$13,'Invoerblad heterogene watergang'!$L$13,IF(A512&lt;='Invoerblad heterogene watergang'!$H$14,'Invoerblad heterogene watergang'!$L$14,IF(A512&lt;='Invoerblad heterogene watergang'!$H$15,'Invoerblad heterogene watergang'!$L$15,IF(A512&lt;='Invoerblad heterogene watergang'!$H$16,'Invoerblad heterogene watergang'!$L$16,IF(A512&lt;='Invoerblad heterogene watergang'!$H$17,'Invoerblad heterogene watergang'!$L$17,""))))))))))</f>
        <v>50</v>
      </c>
      <c r="L512" s="23" t="str">
        <f>(IF(A512&lt;='Invoerblad heterogene watergang'!$H$9,'Invoerblad heterogene watergang'!$M$9,IF(A512&lt;='Invoerblad heterogene watergang'!$H$10,'Invoerblad heterogene watergang'!$M$10,IF(A512&lt;='Invoerblad heterogene watergang'!$H$11,'Invoerblad heterogene watergang'!$M$11,IF(A512&lt;='Invoerblad heterogene watergang'!$H$12,'Invoerblad heterogene watergang'!$M$12,IF(A512&lt;='Invoerblad heterogene watergang'!$H$13,'Invoerblad heterogene watergang'!$M$13,IF(A512&lt;='Invoerblad heterogene watergang'!$H$14,'Invoerblad heterogene watergang'!$M$14,IF(A512&lt;='Invoerblad heterogene watergang'!$H$15,'Invoerblad heterogene watergang'!$M$15,IF(A512&lt;='Invoerblad heterogene watergang'!$H$16,'Invoerblad heterogene watergang'!$M$16,IF(A512&lt;='Invoerblad heterogene watergang'!$H$17,'Invoerblad heterogene watergang'!$M$17,""))))))))))</f>
        <v>Begroeiing volgt bodemverloop</v>
      </c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67"/>
      <c r="AD512" s="23"/>
      <c r="AE512" s="23"/>
    </row>
    <row r="513" spans="1:31" s="103" customFormat="1" x14ac:dyDescent="0.35">
      <c r="A513" s="24">
        <f>IF(A512="","",IF((A512+1)&gt;MAX('Invoerblad heterogene watergang'!$H$9:$H$17),"",'Uitgebreide invoer'!A512+(MAX('Invoerblad heterogene watergang'!$H$9:$H$17)/1000)))</f>
        <v>356.29999999999666</v>
      </c>
      <c r="B513" s="23">
        <f>IF(A513&lt;='Invoerblad heterogene watergang'!$H$9,'Invoerblad heterogene watergang'!$J$9,IF(A513&lt;='Invoerblad heterogene watergang'!$H$10,'Invoerblad heterogene watergang'!$J$10,IF(A513&lt;='Invoerblad heterogene watergang'!$H$11,'Invoerblad heterogene watergang'!$J$11,IF(A513&lt;='Invoerblad heterogene watergang'!$H$12,'Invoerblad heterogene watergang'!$J$12,IF(A513&lt;='Invoerblad heterogene watergang'!$H$13,'Invoerblad heterogene watergang'!$J$13,IF(A513&lt;='Invoerblad heterogene watergang'!$H$14,'Invoerblad heterogene watergang'!$J$14,IF(A513&lt;='Invoerblad heterogene watergang'!$H$15,'Invoerblad heterogene watergang'!$J$15,IF(A513&lt;='Invoerblad heterogene watergang'!$H$16,'Invoerblad heterogene watergang'!$J$16,IF(A513&lt;='Invoerblad heterogene watergang'!$H$17,'Invoerblad heterogene watergang'!$J$17,"")))))))))</f>
        <v>0.2</v>
      </c>
      <c r="C513" s="23" t="str">
        <f>IF(A513&lt;='Invoerblad heterogene watergang'!$H$9,'Invoerblad heterogene watergang'!$K$9,IF(A513&lt;='Invoerblad heterogene watergang'!$H$10,'Invoerblad heterogene watergang'!$K$10,IF(A513&lt;='Invoerblad heterogene watergang'!$H$11,'Invoerblad heterogene watergang'!$K$11,IF(A513&lt;='Invoerblad heterogene watergang'!$H$12,'Invoerblad heterogene watergang'!$K$12,IF(A513&lt;='Invoerblad heterogene watergang'!$H$13,'Invoerblad heterogene watergang'!$K$13,IF(A513&lt;='Invoerblad heterogene watergang'!$H$14,'Invoerblad heterogene watergang'!$K$14,IF(A513&lt;='Invoerblad heterogene watergang'!$H$15,'Invoerblad heterogene watergang'!$K$15,IF(A513&lt;='Invoerblad heterogene watergang'!$H$16,'Invoerblad heterogene watergang'!$K$16,IF(A513&lt;='Invoerblad heterogene watergang'!$H$17,'Invoerblad heterogene watergang'!$K$17,"")))))))))</f>
        <v>100 - Riet</v>
      </c>
      <c r="D513" s="23">
        <f t="shared" si="7"/>
        <v>100</v>
      </c>
      <c r="E513" s="23">
        <f>'Invoerblad heterogene watergang'!$F$9</f>
        <v>1.5</v>
      </c>
      <c r="F513" s="23">
        <f>'Invoerblad heterogene watergang'!$E$9</f>
        <v>1.2</v>
      </c>
      <c r="G513" s="23">
        <f>'Invoerblad heterogene watergang'!$B$9</f>
        <v>1.2</v>
      </c>
      <c r="H513" s="23">
        <f>'Invoerblad heterogene watergang'!$C$9</f>
        <v>1</v>
      </c>
      <c r="I513" s="23">
        <f>IF(B513="","",IF(A513&lt;='Invoerblad heterogene watergang'!$H$9,'Invoerblad heterogene watergang'!$N$9,IF(A513&lt;='Invoerblad heterogene watergang'!$H$10,'Invoerblad heterogene watergang'!$N$10,IF(A513&lt;='Invoerblad heterogene watergang'!$H$11,'Invoerblad heterogene watergang'!$N$11,IF(A513&lt;='Invoerblad heterogene watergang'!$H$12,'Invoerblad heterogene watergang'!$N$12,IF(A513&lt;='Invoerblad heterogene watergang'!$H$13,'Invoerblad heterogene watergang'!$N$13,IF(A513&lt;='Invoerblad heterogene watergang'!$H$14,'Invoerblad heterogene watergang'!$N$14,IF(A513&lt;='Invoerblad heterogene watergang'!$H$15,'Invoerblad heterogene watergang'!$N$15,IF(A513&lt;='Invoerblad heterogene watergang'!$H$16,'Invoerblad heterogene watergang'!$N$16,IF(A513&lt;='Invoerblad heterogene watergang'!$H$17,'Invoerblad heterogene watergang'!$N$17,""))))))))))</f>
        <v>0</v>
      </c>
      <c r="J513" s="23" t="str">
        <f>IF(A513&lt;='Invoerblad heterogene watergang'!$H$9,'Invoerblad heterogene watergang'!$O$9,IF(A513&lt;='Invoerblad heterogene watergang'!$H$10,'Invoerblad heterogene watergang'!$O$10,IF(A513&lt;='Invoerblad heterogene watergang'!$H$11,'Invoerblad heterogene watergang'!$O$11,IF(A513&lt;='Invoerblad heterogene watergang'!$H$12,'Invoerblad heterogene watergang'!$O$12,IF(A513&lt;='Invoerblad heterogene watergang'!$H$13,'Invoerblad heterogene watergang'!$O$13,IF(A513&lt;='Invoerblad heterogene watergang'!$H$14,'Invoerblad heterogene watergang'!$O$14,IF(A513&lt;='Invoerblad heterogene watergang'!$H$15,'Invoerblad heterogene watergang'!$O$15,IF(A513&lt;='Invoerblad heterogene watergang'!$H$16,'Invoerblad heterogene watergang'!$O$16,IF(A513&lt;='Invoerblad heterogene watergang'!$H$17,'Invoerblad heterogene watergang'!$O$17,"")))))))))</f>
        <v>Nee</v>
      </c>
      <c r="K513" s="23">
        <f>(IF(A513&lt;='Invoerblad heterogene watergang'!$H$9,'Invoerblad heterogene watergang'!$L$9,IF(A513&lt;='Invoerblad heterogene watergang'!$H$10,'Invoerblad heterogene watergang'!$L$10,IF(A513&lt;='Invoerblad heterogene watergang'!$H$11,'Invoerblad heterogene watergang'!$L$11,IF(A513&lt;='Invoerblad heterogene watergang'!$H$12,'Invoerblad heterogene watergang'!$L$12,IF(A513&lt;='Invoerblad heterogene watergang'!$H$13,'Invoerblad heterogene watergang'!$L$13,IF(A513&lt;='Invoerblad heterogene watergang'!$H$14,'Invoerblad heterogene watergang'!$L$14,IF(A513&lt;='Invoerblad heterogene watergang'!$H$15,'Invoerblad heterogene watergang'!$L$15,IF(A513&lt;='Invoerblad heterogene watergang'!$H$16,'Invoerblad heterogene watergang'!$L$16,IF(A513&lt;='Invoerblad heterogene watergang'!$H$17,'Invoerblad heterogene watergang'!$L$17,""))))))))))</f>
        <v>50</v>
      </c>
      <c r="L513" s="23" t="str">
        <f>(IF(A513&lt;='Invoerblad heterogene watergang'!$H$9,'Invoerblad heterogene watergang'!$M$9,IF(A513&lt;='Invoerblad heterogene watergang'!$H$10,'Invoerblad heterogene watergang'!$M$10,IF(A513&lt;='Invoerblad heterogene watergang'!$H$11,'Invoerblad heterogene watergang'!$M$11,IF(A513&lt;='Invoerblad heterogene watergang'!$H$12,'Invoerblad heterogene watergang'!$M$12,IF(A513&lt;='Invoerblad heterogene watergang'!$H$13,'Invoerblad heterogene watergang'!$M$13,IF(A513&lt;='Invoerblad heterogene watergang'!$H$14,'Invoerblad heterogene watergang'!$M$14,IF(A513&lt;='Invoerblad heterogene watergang'!$H$15,'Invoerblad heterogene watergang'!$M$15,IF(A513&lt;='Invoerblad heterogene watergang'!$H$16,'Invoerblad heterogene watergang'!$M$16,IF(A513&lt;='Invoerblad heterogene watergang'!$H$17,'Invoerblad heterogene watergang'!$M$17,""))))))))))</f>
        <v>Begroeiing volgt bodemverloop</v>
      </c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67"/>
      <c r="AD513" s="23"/>
      <c r="AE513" s="23"/>
    </row>
    <row r="514" spans="1:31" s="103" customFormat="1" x14ac:dyDescent="0.35">
      <c r="A514" s="24">
        <f>IF(A513="","",IF((A513+1)&gt;MAX('Invoerblad heterogene watergang'!$H$9:$H$17),"",'Uitgebreide invoer'!A513+(MAX('Invoerblad heterogene watergang'!$H$9:$H$17)/1000)))</f>
        <v>356.99999999999665</v>
      </c>
      <c r="B514" s="23">
        <f>IF(A514&lt;='Invoerblad heterogene watergang'!$H$9,'Invoerblad heterogene watergang'!$J$9,IF(A514&lt;='Invoerblad heterogene watergang'!$H$10,'Invoerblad heterogene watergang'!$J$10,IF(A514&lt;='Invoerblad heterogene watergang'!$H$11,'Invoerblad heterogene watergang'!$J$11,IF(A514&lt;='Invoerblad heterogene watergang'!$H$12,'Invoerblad heterogene watergang'!$J$12,IF(A514&lt;='Invoerblad heterogene watergang'!$H$13,'Invoerblad heterogene watergang'!$J$13,IF(A514&lt;='Invoerblad heterogene watergang'!$H$14,'Invoerblad heterogene watergang'!$J$14,IF(A514&lt;='Invoerblad heterogene watergang'!$H$15,'Invoerblad heterogene watergang'!$J$15,IF(A514&lt;='Invoerblad heterogene watergang'!$H$16,'Invoerblad heterogene watergang'!$J$16,IF(A514&lt;='Invoerblad heterogene watergang'!$H$17,'Invoerblad heterogene watergang'!$J$17,"")))))))))</f>
        <v>0.2</v>
      </c>
      <c r="C514" s="23" t="str">
        <f>IF(A514&lt;='Invoerblad heterogene watergang'!$H$9,'Invoerblad heterogene watergang'!$K$9,IF(A514&lt;='Invoerblad heterogene watergang'!$H$10,'Invoerblad heterogene watergang'!$K$10,IF(A514&lt;='Invoerblad heterogene watergang'!$H$11,'Invoerblad heterogene watergang'!$K$11,IF(A514&lt;='Invoerblad heterogene watergang'!$H$12,'Invoerblad heterogene watergang'!$K$12,IF(A514&lt;='Invoerblad heterogene watergang'!$H$13,'Invoerblad heterogene watergang'!$K$13,IF(A514&lt;='Invoerblad heterogene watergang'!$H$14,'Invoerblad heterogene watergang'!$K$14,IF(A514&lt;='Invoerblad heterogene watergang'!$H$15,'Invoerblad heterogene watergang'!$K$15,IF(A514&lt;='Invoerblad heterogene watergang'!$H$16,'Invoerblad heterogene watergang'!$K$16,IF(A514&lt;='Invoerblad heterogene watergang'!$H$17,'Invoerblad heterogene watergang'!$K$17,"")))))))))</f>
        <v>100 - Riet</v>
      </c>
      <c r="D514" s="23">
        <f t="shared" si="7"/>
        <v>100</v>
      </c>
      <c r="E514" s="23">
        <f>'Invoerblad heterogene watergang'!$F$9</f>
        <v>1.5</v>
      </c>
      <c r="F514" s="23">
        <f>'Invoerblad heterogene watergang'!$E$9</f>
        <v>1.2</v>
      </c>
      <c r="G514" s="23">
        <f>'Invoerblad heterogene watergang'!$B$9</f>
        <v>1.2</v>
      </c>
      <c r="H514" s="23">
        <f>'Invoerblad heterogene watergang'!$C$9</f>
        <v>1</v>
      </c>
      <c r="I514" s="23">
        <f>IF(B514="","",IF(A514&lt;='Invoerblad heterogene watergang'!$H$9,'Invoerblad heterogene watergang'!$N$9,IF(A514&lt;='Invoerblad heterogene watergang'!$H$10,'Invoerblad heterogene watergang'!$N$10,IF(A514&lt;='Invoerblad heterogene watergang'!$H$11,'Invoerblad heterogene watergang'!$N$11,IF(A514&lt;='Invoerblad heterogene watergang'!$H$12,'Invoerblad heterogene watergang'!$N$12,IF(A514&lt;='Invoerblad heterogene watergang'!$H$13,'Invoerblad heterogene watergang'!$N$13,IF(A514&lt;='Invoerblad heterogene watergang'!$H$14,'Invoerblad heterogene watergang'!$N$14,IF(A514&lt;='Invoerblad heterogene watergang'!$H$15,'Invoerblad heterogene watergang'!$N$15,IF(A514&lt;='Invoerblad heterogene watergang'!$H$16,'Invoerblad heterogene watergang'!$N$16,IF(A514&lt;='Invoerblad heterogene watergang'!$H$17,'Invoerblad heterogene watergang'!$N$17,""))))))))))</f>
        <v>0</v>
      </c>
      <c r="J514" s="23" t="str">
        <f>IF(A514&lt;='Invoerblad heterogene watergang'!$H$9,'Invoerblad heterogene watergang'!$O$9,IF(A514&lt;='Invoerblad heterogene watergang'!$H$10,'Invoerblad heterogene watergang'!$O$10,IF(A514&lt;='Invoerblad heterogene watergang'!$H$11,'Invoerblad heterogene watergang'!$O$11,IF(A514&lt;='Invoerblad heterogene watergang'!$H$12,'Invoerblad heterogene watergang'!$O$12,IF(A514&lt;='Invoerblad heterogene watergang'!$H$13,'Invoerblad heterogene watergang'!$O$13,IF(A514&lt;='Invoerblad heterogene watergang'!$H$14,'Invoerblad heterogene watergang'!$O$14,IF(A514&lt;='Invoerblad heterogene watergang'!$H$15,'Invoerblad heterogene watergang'!$O$15,IF(A514&lt;='Invoerblad heterogene watergang'!$H$16,'Invoerblad heterogene watergang'!$O$16,IF(A514&lt;='Invoerblad heterogene watergang'!$H$17,'Invoerblad heterogene watergang'!$O$17,"")))))))))</f>
        <v>Nee</v>
      </c>
      <c r="K514" s="23">
        <f>(IF(A514&lt;='Invoerblad heterogene watergang'!$H$9,'Invoerblad heterogene watergang'!$L$9,IF(A514&lt;='Invoerblad heterogene watergang'!$H$10,'Invoerblad heterogene watergang'!$L$10,IF(A514&lt;='Invoerblad heterogene watergang'!$H$11,'Invoerblad heterogene watergang'!$L$11,IF(A514&lt;='Invoerblad heterogene watergang'!$H$12,'Invoerblad heterogene watergang'!$L$12,IF(A514&lt;='Invoerblad heterogene watergang'!$H$13,'Invoerblad heterogene watergang'!$L$13,IF(A514&lt;='Invoerblad heterogene watergang'!$H$14,'Invoerblad heterogene watergang'!$L$14,IF(A514&lt;='Invoerblad heterogene watergang'!$H$15,'Invoerblad heterogene watergang'!$L$15,IF(A514&lt;='Invoerblad heterogene watergang'!$H$16,'Invoerblad heterogene watergang'!$L$16,IF(A514&lt;='Invoerblad heterogene watergang'!$H$17,'Invoerblad heterogene watergang'!$L$17,""))))))))))</f>
        <v>50</v>
      </c>
      <c r="L514" s="23" t="str">
        <f>(IF(A514&lt;='Invoerblad heterogene watergang'!$H$9,'Invoerblad heterogene watergang'!$M$9,IF(A514&lt;='Invoerblad heterogene watergang'!$H$10,'Invoerblad heterogene watergang'!$M$10,IF(A514&lt;='Invoerblad heterogene watergang'!$H$11,'Invoerblad heterogene watergang'!$M$11,IF(A514&lt;='Invoerblad heterogene watergang'!$H$12,'Invoerblad heterogene watergang'!$M$12,IF(A514&lt;='Invoerblad heterogene watergang'!$H$13,'Invoerblad heterogene watergang'!$M$13,IF(A514&lt;='Invoerblad heterogene watergang'!$H$14,'Invoerblad heterogene watergang'!$M$14,IF(A514&lt;='Invoerblad heterogene watergang'!$H$15,'Invoerblad heterogene watergang'!$M$15,IF(A514&lt;='Invoerblad heterogene watergang'!$H$16,'Invoerblad heterogene watergang'!$M$16,IF(A514&lt;='Invoerblad heterogene watergang'!$H$17,'Invoerblad heterogene watergang'!$M$17,""))))))))))</f>
        <v>Begroeiing volgt bodemverloop</v>
      </c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67"/>
      <c r="AD514" s="23"/>
      <c r="AE514" s="23"/>
    </row>
    <row r="515" spans="1:31" s="103" customFormat="1" x14ac:dyDescent="0.35">
      <c r="A515" s="24">
        <f>IF(A514="","",IF((A514+1)&gt;MAX('Invoerblad heterogene watergang'!$H$9:$H$17),"",'Uitgebreide invoer'!A514+(MAX('Invoerblad heterogene watergang'!$H$9:$H$17)/1000)))</f>
        <v>357.69999999999663</v>
      </c>
      <c r="B515" s="23">
        <f>IF(A515&lt;='Invoerblad heterogene watergang'!$H$9,'Invoerblad heterogene watergang'!$J$9,IF(A515&lt;='Invoerblad heterogene watergang'!$H$10,'Invoerblad heterogene watergang'!$J$10,IF(A515&lt;='Invoerblad heterogene watergang'!$H$11,'Invoerblad heterogene watergang'!$J$11,IF(A515&lt;='Invoerblad heterogene watergang'!$H$12,'Invoerblad heterogene watergang'!$J$12,IF(A515&lt;='Invoerblad heterogene watergang'!$H$13,'Invoerblad heterogene watergang'!$J$13,IF(A515&lt;='Invoerblad heterogene watergang'!$H$14,'Invoerblad heterogene watergang'!$J$14,IF(A515&lt;='Invoerblad heterogene watergang'!$H$15,'Invoerblad heterogene watergang'!$J$15,IF(A515&lt;='Invoerblad heterogene watergang'!$H$16,'Invoerblad heterogene watergang'!$J$16,IF(A515&lt;='Invoerblad heterogene watergang'!$H$17,'Invoerblad heterogene watergang'!$J$17,"")))))))))</f>
        <v>0.2</v>
      </c>
      <c r="C515" s="23" t="str">
        <f>IF(A515&lt;='Invoerblad heterogene watergang'!$H$9,'Invoerblad heterogene watergang'!$K$9,IF(A515&lt;='Invoerblad heterogene watergang'!$H$10,'Invoerblad heterogene watergang'!$K$10,IF(A515&lt;='Invoerblad heterogene watergang'!$H$11,'Invoerblad heterogene watergang'!$K$11,IF(A515&lt;='Invoerblad heterogene watergang'!$H$12,'Invoerblad heterogene watergang'!$K$12,IF(A515&lt;='Invoerblad heterogene watergang'!$H$13,'Invoerblad heterogene watergang'!$K$13,IF(A515&lt;='Invoerblad heterogene watergang'!$H$14,'Invoerblad heterogene watergang'!$K$14,IF(A515&lt;='Invoerblad heterogene watergang'!$H$15,'Invoerblad heterogene watergang'!$K$15,IF(A515&lt;='Invoerblad heterogene watergang'!$H$16,'Invoerblad heterogene watergang'!$K$16,IF(A515&lt;='Invoerblad heterogene watergang'!$H$17,'Invoerblad heterogene watergang'!$K$17,"")))))))))</f>
        <v>100 - Riet</v>
      </c>
      <c r="D515" s="23">
        <f t="shared" si="7"/>
        <v>100</v>
      </c>
      <c r="E515" s="23">
        <f>'Invoerblad heterogene watergang'!$F$9</f>
        <v>1.5</v>
      </c>
      <c r="F515" s="23">
        <f>'Invoerblad heterogene watergang'!$E$9</f>
        <v>1.2</v>
      </c>
      <c r="G515" s="23">
        <f>'Invoerblad heterogene watergang'!$B$9</f>
        <v>1.2</v>
      </c>
      <c r="H515" s="23">
        <f>'Invoerblad heterogene watergang'!$C$9</f>
        <v>1</v>
      </c>
      <c r="I515" s="23">
        <f>IF(B515="","",IF(A515&lt;='Invoerblad heterogene watergang'!$H$9,'Invoerblad heterogene watergang'!$N$9,IF(A515&lt;='Invoerblad heterogene watergang'!$H$10,'Invoerblad heterogene watergang'!$N$10,IF(A515&lt;='Invoerblad heterogene watergang'!$H$11,'Invoerblad heterogene watergang'!$N$11,IF(A515&lt;='Invoerblad heterogene watergang'!$H$12,'Invoerblad heterogene watergang'!$N$12,IF(A515&lt;='Invoerblad heterogene watergang'!$H$13,'Invoerblad heterogene watergang'!$N$13,IF(A515&lt;='Invoerblad heterogene watergang'!$H$14,'Invoerblad heterogene watergang'!$N$14,IF(A515&lt;='Invoerblad heterogene watergang'!$H$15,'Invoerblad heterogene watergang'!$N$15,IF(A515&lt;='Invoerblad heterogene watergang'!$H$16,'Invoerblad heterogene watergang'!$N$16,IF(A515&lt;='Invoerblad heterogene watergang'!$H$17,'Invoerblad heterogene watergang'!$N$17,""))))))))))</f>
        <v>0</v>
      </c>
      <c r="J515" s="23" t="str">
        <f>IF(A515&lt;='Invoerblad heterogene watergang'!$H$9,'Invoerblad heterogene watergang'!$O$9,IF(A515&lt;='Invoerblad heterogene watergang'!$H$10,'Invoerblad heterogene watergang'!$O$10,IF(A515&lt;='Invoerblad heterogene watergang'!$H$11,'Invoerblad heterogene watergang'!$O$11,IF(A515&lt;='Invoerblad heterogene watergang'!$H$12,'Invoerblad heterogene watergang'!$O$12,IF(A515&lt;='Invoerblad heterogene watergang'!$H$13,'Invoerblad heterogene watergang'!$O$13,IF(A515&lt;='Invoerblad heterogene watergang'!$H$14,'Invoerblad heterogene watergang'!$O$14,IF(A515&lt;='Invoerblad heterogene watergang'!$H$15,'Invoerblad heterogene watergang'!$O$15,IF(A515&lt;='Invoerblad heterogene watergang'!$H$16,'Invoerblad heterogene watergang'!$O$16,IF(A515&lt;='Invoerblad heterogene watergang'!$H$17,'Invoerblad heterogene watergang'!$O$17,"")))))))))</f>
        <v>Nee</v>
      </c>
      <c r="K515" s="23">
        <f>(IF(A515&lt;='Invoerblad heterogene watergang'!$H$9,'Invoerblad heterogene watergang'!$L$9,IF(A515&lt;='Invoerblad heterogene watergang'!$H$10,'Invoerblad heterogene watergang'!$L$10,IF(A515&lt;='Invoerblad heterogene watergang'!$H$11,'Invoerblad heterogene watergang'!$L$11,IF(A515&lt;='Invoerblad heterogene watergang'!$H$12,'Invoerblad heterogene watergang'!$L$12,IF(A515&lt;='Invoerblad heterogene watergang'!$H$13,'Invoerblad heterogene watergang'!$L$13,IF(A515&lt;='Invoerblad heterogene watergang'!$H$14,'Invoerblad heterogene watergang'!$L$14,IF(A515&lt;='Invoerblad heterogene watergang'!$H$15,'Invoerblad heterogene watergang'!$L$15,IF(A515&lt;='Invoerblad heterogene watergang'!$H$16,'Invoerblad heterogene watergang'!$L$16,IF(A515&lt;='Invoerblad heterogene watergang'!$H$17,'Invoerblad heterogene watergang'!$L$17,""))))))))))</f>
        <v>50</v>
      </c>
      <c r="L515" s="23" t="str">
        <f>(IF(A515&lt;='Invoerblad heterogene watergang'!$H$9,'Invoerblad heterogene watergang'!$M$9,IF(A515&lt;='Invoerblad heterogene watergang'!$H$10,'Invoerblad heterogene watergang'!$M$10,IF(A515&lt;='Invoerblad heterogene watergang'!$H$11,'Invoerblad heterogene watergang'!$M$11,IF(A515&lt;='Invoerblad heterogene watergang'!$H$12,'Invoerblad heterogene watergang'!$M$12,IF(A515&lt;='Invoerblad heterogene watergang'!$H$13,'Invoerblad heterogene watergang'!$M$13,IF(A515&lt;='Invoerblad heterogene watergang'!$H$14,'Invoerblad heterogene watergang'!$M$14,IF(A515&lt;='Invoerblad heterogene watergang'!$H$15,'Invoerblad heterogene watergang'!$M$15,IF(A515&lt;='Invoerblad heterogene watergang'!$H$16,'Invoerblad heterogene watergang'!$M$16,IF(A515&lt;='Invoerblad heterogene watergang'!$H$17,'Invoerblad heterogene watergang'!$M$17,""))))))))))</f>
        <v>Begroeiing volgt bodemverloop</v>
      </c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67"/>
      <c r="AD515" s="23"/>
      <c r="AE515" s="23"/>
    </row>
    <row r="516" spans="1:31" s="103" customFormat="1" x14ac:dyDescent="0.35">
      <c r="A516" s="24">
        <f>IF(A515="","",IF((A515+1)&gt;MAX('Invoerblad heterogene watergang'!$H$9:$H$17),"",'Uitgebreide invoer'!A515+(MAX('Invoerblad heterogene watergang'!$H$9:$H$17)/1000)))</f>
        <v>358.39999999999662</v>
      </c>
      <c r="B516" s="23">
        <f>IF(A516&lt;='Invoerblad heterogene watergang'!$H$9,'Invoerblad heterogene watergang'!$J$9,IF(A516&lt;='Invoerblad heterogene watergang'!$H$10,'Invoerblad heterogene watergang'!$J$10,IF(A516&lt;='Invoerblad heterogene watergang'!$H$11,'Invoerblad heterogene watergang'!$J$11,IF(A516&lt;='Invoerblad heterogene watergang'!$H$12,'Invoerblad heterogene watergang'!$J$12,IF(A516&lt;='Invoerblad heterogene watergang'!$H$13,'Invoerblad heterogene watergang'!$J$13,IF(A516&lt;='Invoerblad heterogene watergang'!$H$14,'Invoerblad heterogene watergang'!$J$14,IF(A516&lt;='Invoerblad heterogene watergang'!$H$15,'Invoerblad heterogene watergang'!$J$15,IF(A516&lt;='Invoerblad heterogene watergang'!$H$16,'Invoerblad heterogene watergang'!$J$16,IF(A516&lt;='Invoerblad heterogene watergang'!$H$17,'Invoerblad heterogene watergang'!$J$17,"")))))))))</f>
        <v>0.2</v>
      </c>
      <c r="C516" s="23" t="str">
        <f>IF(A516&lt;='Invoerblad heterogene watergang'!$H$9,'Invoerblad heterogene watergang'!$K$9,IF(A516&lt;='Invoerblad heterogene watergang'!$H$10,'Invoerblad heterogene watergang'!$K$10,IF(A516&lt;='Invoerblad heterogene watergang'!$H$11,'Invoerblad heterogene watergang'!$K$11,IF(A516&lt;='Invoerblad heterogene watergang'!$H$12,'Invoerblad heterogene watergang'!$K$12,IF(A516&lt;='Invoerblad heterogene watergang'!$H$13,'Invoerblad heterogene watergang'!$K$13,IF(A516&lt;='Invoerblad heterogene watergang'!$H$14,'Invoerblad heterogene watergang'!$K$14,IF(A516&lt;='Invoerblad heterogene watergang'!$H$15,'Invoerblad heterogene watergang'!$K$15,IF(A516&lt;='Invoerblad heterogene watergang'!$H$16,'Invoerblad heterogene watergang'!$K$16,IF(A516&lt;='Invoerblad heterogene watergang'!$H$17,'Invoerblad heterogene watergang'!$K$17,"")))))))))</f>
        <v>100 - Riet</v>
      </c>
      <c r="D516" s="23">
        <f t="shared" si="7"/>
        <v>100</v>
      </c>
      <c r="E516" s="23">
        <f>'Invoerblad heterogene watergang'!$F$9</f>
        <v>1.5</v>
      </c>
      <c r="F516" s="23">
        <f>'Invoerblad heterogene watergang'!$E$9</f>
        <v>1.2</v>
      </c>
      <c r="G516" s="23">
        <f>'Invoerblad heterogene watergang'!$B$9</f>
        <v>1.2</v>
      </c>
      <c r="H516" s="23">
        <f>'Invoerblad heterogene watergang'!$C$9</f>
        <v>1</v>
      </c>
      <c r="I516" s="23">
        <f>IF(B516="","",IF(A516&lt;='Invoerblad heterogene watergang'!$H$9,'Invoerblad heterogene watergang'!$N$9,IF(A516&lt;='Invoerblad heterogene watergang'!$H$10,'Invoerblad heterogene watergang'!$N$10,IF(A516&lt;='Invoerblad heterogene watergang'!$H$11,'Invoerblad heterogene watergang'!$N$11,IF(A516&lt;='Invoerblad heterogene watergang'!$H$12,'Invoerblad heterogene watergang'!$N$12,IF(A516&lt;='Invoerblad heterogene watergang'!$H$13,'Invoerblad heterogene watergang'!$N$13,IF(A516&lt;='Invoerblad heterogene watergang'!$H$14,'Invoerblad heterogene watergang'!$N$14,IF(A516&lt;='Invoerblad heterogene watergang'!$H$15,'Invoerblad heterogene watergang'!$N$15,IF(A516&lt;='Invoerblad heterogene watergang'!$H$16,'Invoerblad heterogene watergang'!$N$16,IF(A516&lt;='Invoerblad heterogene watergang'!$H$17,'Invoerblad heterogene watergang'!$N$17,""))))))))))</f>
        <v>0</v>
      </c>
      <c r="J516" s="23" t="str">
        <f>IF(A516&lt;='Invoerblad heterogene watergang'!$H$9,'Invoerblad heterogene watergang'!$O$9,IF(A516&lt;='Invoerblad heterogene watergang'!$H$10,'Invoerblad heterogene watergang'!$O$10,IF(A516&lt;='Invoerblad heterogene watergang'!$H$11,'Invoerblad heterogene watergang'!$O$11,IF(A516&lt;='Invoerblad heterogene watergang'!$H$12,'Invoerblad heterogene watergang'!$O$12,IF(A516&lt;='Invoerblad heterogene watergang'!$H$13,'Invoerblad heterogene watergang'!$O$13,IF(A516&lt;='Invoerblad heterogene watergang'!$H$14,'Invoerblad heterogene watergang'!$O$14,IF(A516&lt;='Invoerblad heterogene watergang'!$H$15,'Invoerblad heterogene watergang'!$O$15,IF(A516&lt;='Invoerblad heterogene watergang'!$H$16,'Invoerblad heterogene watergang'!$O$16,IF(A516&lt;='Invoerblad heterogene watergang'!$H$17,'Invoerblad heterogene watergang'!$O$17,"")))))))))</f>
        <v>Nee</v>
      </c>
      <c r="K516" s="23">
        <f>(IF(A516&lt;='Invoerblad heterogene watergang'!$H$9,'Invoerblad heterogene watergang'!$L$9,IF(A516&lt;='Invoerblad heterogene watergang'!$H$10,'Invoerblad heterogene watergang'!$L$10,IF(A516&lt;='Invoerblad heterogene watergang'!$H$11,'Invoerblad heterogene watergang'!$L$11,IF(A516&lt;='Invoerblad heterogene watergang'!$H$12,'Invoerblad heterogene watergang'!$L$12,IF(A516&lt;='Invoerblad heterogene watergang'!$H$13,'Invoerblad heterogene watergang'!$L$13,IF(A516&lt;='Invoerblad heterogene watergang'!$H$14,'Invoerblad heterogene watergang'!$L$14,IF(A516&lt;='Invoerblad heterogene watergang'!$H$15,'Invoerblad heterogene watergang'!$L$15,IF(A516&lt;='Invoerblad heterogene watergang'!$H$16,'Invoerblad heterogene watergang'!$L$16,IF(A516&lt;='Invoerblad heterogene watergang'!$H$17,'Invoerblad heterogene watergang'!$L$17,""))))))))))</f>
        <v>50</v>
      </c>
      <c r="L516" s="23" t="str">
        <f>(IF(A516&lt;='Invoerblad heterogene watergang'!$H$9,'Invoerblad heterogene watergang'!$M$9,IF(A516&lt;='Invoerblad heterogene watergang'!$H$10,'Invoerblad heterogene watergang'!$M$10,IF(A516&lt;='Invoerblad heterogene watergang'!$H$11,'Invoerblad heterogene watergang'!$M$11,IF(A516&lt;='Invoerblad heterogene watergang'!$H$12,'Invoerblad heterogene watergang'!$M$12,IF(A516&lt;='Invoerblad heterogene watergang'!$H$13,'Invoerblad heterogene watergang'!$M$13,IF(A516&lt;='Invoerblad heterogene watergang'!$H$14,'Invoerblad heterogene watergang'!$M$14,IF(A516&lt;='Invoerblad heterogene watergang'!$H$15,'Invoerblad heterogene watergang'!$M$15,IF(A516&lt;='Invoerblad heterogene watergang'!$H$16,'Invoerblad heterogene watergang'!$M$16,IF(A516&lt;='Invoerblad heterogene watergang'!$H$17,'Invoerblad heterogene watergang'!$M$17,""))))))))))</f>
        <v>Begroeiing volgt bodemverloop</v>
      </c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67"/>
      <c r="AD516" s="23"/>
      <c r="AE516" s="23"/>
    </row>
    <row r="517" spans="1:31" s="103" customFormat="1" x14ac:dyDescent="0.35">
      <c r="A517" s="24">
        <f>IF(A516="","",IF((A516+1)&gt;MAX('Invoerblad heterogene watergang'!$H$9:$H$17),"",'Uitgebreide invoer'!A516+(MAX('Invoerblad heterogene watergang'!$H$9:$H$17)/1000)))</f>
        <v>359.09999999999661</v>
      </c>
      <c r="B517" s="23">
        <f>IF(A517&lt;='Invoerblad heterogene watergang'!$H$9,'Invoerblad heterogene watergang'!$J$9,IF(A517&lt;='Invoerblad heterogene watergang'!$H$10,'Invoerblad heterogene watergang'!$J$10,IF(A517&lt;='Invoerblad heterogene watergang'!$H$11,'Invoerblad heterogene watergang'!$J$11,IF(A517&lt;='Invoerblad heterogene watergang'!$H$12,'Invoerblad heterogene watergang'!$J$12,IF(A517&lt;='Invoerblad heterogene watergang'!$H$13,'Invoerblad heterogene watergang'!$J$13,IF(A517&lt;='Invoerblad heterogene watergang'!$H$14,'Invoerblad heterogene watergang'!$J$14,IF(A517&lt;='Invoerblad heterogene watergang'!$H$15,'Invoerblad heterogene watergang'!$J$15,IF(A517&lt;='Invoerblad heterogene watergang'!$H$16,'Invoerblad heterogene watergang'!$J$16,IF(A517&lt;='Invoerblad heterogene watergang'!$H$17,'Invoerblad heterogene watergang'!$J$17,"")))))))))</f>
        <v>0.2</v>
      </c>
      <c r="C517" s="23" t="str">
        <f>IF(A517&lt;='Invoerblad heterogene watergang'!$H$9,'Invoerblad heterogene watergang'!$K$9,IF(A517&lt;='Invoerblad heterogene watergang'!$H$10,'Invoerblad heterogene watergang'!$K$10,IF(A517&lt;='Invoerblad heterogene watergang'!$H$11,'Invoerblad heterogene watergang'!$K$11,IF(A517&lt;='Invoerblad heterogene watergang'!$H$12,'Invoerblad heterogene watergang'!$K$12,IF(A517&lt;='Invoerblad heterogene watergang'!$H$13,'Invoerblad heterogene watergang'!$K$13,IF(A517&lt;='Invoerblad heterogene watergang'!$H$14,'Invoerblad heterogene watergang'!$K$14,IF(A517&lt;='Invoerblad heterogene watergang'!$H$15,'Invoerblad heterogene watergang'!$K$15,IF(A517&lt;='Invoerblad heterogene watergang'!$H$16,'Invoerblad heterogene watergang'!$K$16,IF(A517&lt;='Invoerblad heterogene watergang'!$H$17,'Invoerblad heterogene watergang'!$K$17,"")))))))))</f>
        <v>100 - Riet</v>
      </c>
      <c r="D517" s="23">
        <f t="shared" ref="D517:D580" si="8">IF(C517="100 - Riet",100,IF(C517="200 - Drijvend fonteinkruid",200,IF(C517="250 - Gele plomp",250,IF(C517="500 - Waterlelie",500,IF(C517="700 - Watergentiaan",700,30)))))</f>
        <v>100</v>
      </c>
      <c r="E517" s="23">
        <f>'Invoerblad heterogene watergang'!$F$9</f>
        <v>1.5</v>
      </c>
      <c r="F517" s="23">
        <f>'Invoerblad heterogene watergang'!$E$9</f>
        <v>1.2</v>
      </c>
      <c r="G517" s="23">
        <f>'Invoerblad heterogene watergang'!$B$9</f>
        <v>1.2</v>
      </c>
      <c r="H517" s="23">
        <f>'Invoerblad heterogene watergang'!$C$9</f>
        <v>1</v>
      </c>
      <c r="I517" s="23">
        <f>IF(B517="","",IF(A517&lt;='Invoerblad heterogene watergang'!$H$9,'Invoerblad heterogene watergang'!$N$9,IF(A517&lt;='Invoerblad heterogene watergang'!$H$10,'Invoerblad heterogene watergang'!$N$10,IF(A517&lt;='Invoerblad heterogene watergang'!$H$11,'Invoerblad heterogene watergang'!$N$11,IF(A517&lt;='Invoerblad heterogene watergang'!$H$12,'Invoerblad heterogene watergang'!$N$12,IF(A517&lt;='Invoerblad heterogene watergang'!$H$13,'Invoerblad heterogene watergang'!$N$13,IF(A517&lt;='Invoerblad heterogene watergang'!$H$14,'Invoerblad heterogene watergang'!$N$14,IF(A517&lt;='Invoerblad heterogene watergang'!$H$15,'Invoerblad heterogene watergang'!$N$15,IF(A517&lt;='Invoerblad heterogene watergang'!$H$16,'Invoerblad heterogene watergang'!$N$16,IF(A517&lt;='Invoerblad heterogene watergang'!$H$17,'Invoerblad heterogene watergang'!$N$17,""))))))))))</f>
        <v>0</v>
      </c>
      <c r="J517" s="23" t="str">
        <f>IF(A517&lt;='Invoerblad heterogene watergang'!$H$9,'Invoerblad heterogene watergang'!$O$9,IF(A517&lt;='Invoerblad heterogene watergang'!$H$10,'Invoerblad heterogene watergang'!$O$10,IF(A517&lt;='Invoerblad heterogene watergang'!$H$11,'Invoerblad heterogene watergang'!$O$11,IF(A517&lt;='Invoerblad heterogene watergang'!$H$12,'Invoerblad heterogene watergang'!$O$12,IF(A517&lt;='Invoerblad heterogene watergang'!$H$13,'Invoerblad heterogene watergang'!$O$13,IF(A517&lt;='Invoerblad heterogene watergang'!$H$14,'Invoerblad heterogene watergang'!$O$14,IF(A517&lt;='Invoerblad heterogene watergang'!$H$15,'Invoerblad heterogene watergang'!$O$15,IF(A517&lt;='Invoerblad heterogene watergang'!$H$16,'Invoerblad heterogene watergang'!$O$16,IF(A517&lt;='Invoerblad heterogene watergang'!$H$17,'Invoerblad heterogene watergang'!$O$17,"")))))))))</f>
        <v>Nee</v>
      </c>
      <c r="K517" s="23">
        <f>(IF(A517&lt;='Invoerblad heterogene watergang'!$H$9,'Invoerblad heterogene watergang'!$L$9,IF(A517&lt;='Invoerblad heterogene watergang'!$H$10,'Invoerblad heterogene watergang'!$L$10,IF(A517&lt;='Invoerblad heterogene watergang'!$H$11,'Invoerblad heterogene watergang'!$L$11,IF(A517&lt;='Invoerblad heterogene watergang'!$H$12,'Invoerblad heterogene watergang'!$L$12,IF(A517&lt;='Invoerblad heterogene watergang'!$H$13,'Invoerblad heterogene watergang'!$L$13,IF(A517&lt;='Invoerblad heterogene watergang'!$H$14,'Invoerblad heterogene watergang'!$L$14,IF(A517&lt;='Invoerblad heterogene watergang'!$H$15,'Invoerblad heterogene watergang'!$L$15,IF(A517&lt;='Invoerblad heterogene watergang'!$H$16,'Invoerblad heterogene watergang'!$L$16,IF(A517&lt;='Invoerblad heterogene watergang'!$H$17,'Invoerblad heterogene watergang'!$L$17,""))))))))))</f>
        <v>50</v>
      </c>
      <c r="L517" s="23" t="str">
        <f>(IF(A517&lt;='Invoerblad heterogene watergang'!$H$9,'Invoerblad heterogene watergang'!$M$9,IF(A517&lt;='Invoerblad heterogene watergang'!$H$10,'Invoerblad heterogene watergang'!$M$10,IF(A517&lt;='Invoerblad heterogene watergang'!$H$11,'Invoerblad heterogene watergang'!$M$11,IF(A517&lt;='Invoerblad heterogene watergang'!$H$12,'Invoerblad heterogene watergang'!$M$12,IF(A517&lt;='Invoerblad heterogene watergang'!$H$13,'Invoerblad heterogene watergang'!$M$13,IF(A517&lt;='Invoerblad heterogene watergang'!$H$14,'Invoerblad heterogene watergang'!$M$14,IF(A517&lt;='Invoerblad heterogene watergang'!$H$15,'Invoerblad heterogene watergang'!$M$15,IF(A517&lt;='Invoerblad heterogene watergang'!$H$16,'Invoerblad heterogene watergang'!$M$16,IF(A517&lt;='Invoerblad heterogene watergang'!$H$17,'Invoerblad heterogene watergang'!$M$17,""))))))))))</f>
        <v>Begroeiing volgt bodemverloop</v>
      </c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67"/>
      <c r="AD517" s="23"/>
      <c r="AE517" s="23"/>
    </row>
    <row r="518" spans="1:31" s="103" customFormat="1" x14ac:dyDescent="0.35">
      <c r="A518" s="24">
        <f>IF(A517="","",IF((A517+1)&gt;MAX('Invoerblad heterogene watergang'!$H$9:$H$17),"",'Uitgebreide invoer'!A517+(MAX('Invoerblad heterogene watergang'!$H$9:$H$17)/1000)))</f>
        <v>359.7999999999966</v>
      </c>
      <c r="B518" s="23">
        <f>IF(A518&lt;='Invoerblad heterogene watergang'!$H$9,'Invoerblad heterogene watergang'!$J$9,IF(A518&lt;='Invoerblad heterogene watergang'!$H$10,'Invoerblad heterogene watergang'!$J$10,IF(A518&lt;='Invoerblad heterogene watergang'!$H$11,'Invoerblad heterogene watergang'!$J$11,IF(A518&lt;='Invoerblad heterogene watergang'!$H$12,'Invoerblad heterogene watergang'!$J$12,IF(A518&lt;='Invoerblad heterogene watergang'!$H$13,'Invoerblad heterogene watergang'!$J$13,IF(A518&lt;='Invoerblad heterogene watergang'!$H$14,'Invoerblad heterogene watergang'!$J$14,IF(A518&lt;='Invoerblad heterogene watergang'!$H$15,'Invoerblad heterogene watergang'!$J$15,IF(A518&lt;='Invoerblad heterogene watergang'!$H$16,'Invoerblad heterogene watergang'!$J$16,IF(A518&lt;='Invoerblad heterogene watergang'!$H$17,'Invoerblad heterogene watergang'!$J$17,"")))))))))</f>
        <v>0.2</v>
      </c>
      <c r="C518" s="23" t="str">
        <f>IF(A518&lt;='Invoerblad heterogene watergang'!$H$9,'Invoerblad heterogene watergang'!$K$9,IF(A518&lt;='Invoerblad heterogene watergang'!$H$10,'Invoerblad heterogene watergang'!$K$10,IF(A518&lt;='Invoerblad heterogene watergang'!$H$11,'Invoerblad heterogene watergang'!$K$11,IF(A518&lt;='Invoerblad heterogene watergang'!$H$12,'Invoerblad heterogene watergang'!$K$12,IF(A518&lt;='Invoerblad heterogene watergang'!$H$13,'Invoerblad heterogene watergang'!$K$13,IF(A518&lt;='Invoerblad heterogene watergang'!$H$14,'Invoerblad heterogene watergang'!$K$14,IF(A518&lt;='Invoerblad heterogene watergang'!$H$15,'Invoerblad heterogene watergang'!$K$15,IF(A518&lt;='Invoerblad heterogene watergang'!$H$16,'Invoerblad heterogene watergang'!$K$16,IF(A518&lt;='Invoerblad heterogene watergang'!$H$17,'Invoerblad heterogene watergang'!$K$17,"")))))))))</f>
        <v>100 - Riet</v>
      </c>
      <c r="D518" s="23">
        <f t="shared" si="8"/>
        <v>100</v>
      </c>
      <c r="E518" s="23">
        <f>'Invoerblad heterogene watergang'!$F$9</f>
        <v>1.5</v>
      </c>
      <c r="F518" s="23">
        <f>'Invoerblad heterogene watergang'!$E$9</f>
        <v>1.2</v>
      </c>
      <c r="G518" s="23">
        <f>'Invoerblad heterogene watergang'!$B$9</f>
        <v>1.2</v>
      </c>
      <c r="H518" s="23">
        <f>'Invoerblad heterogene watergang'!$C$9</f>
        <v>1</v>
      </c>
      <c r="I518" s="23">
        <f>IF(B518="","",IF(A518&lt;='Invoerblad heterogene watergang'!$H$9,'Invoerblad heterogene watergang'!$N$9,IF(A518&lt;='Invoerblad heterogene watergang'!$H$10,'Invoerblad heterogene watergang'!$N$10,IF(A518&lt;='Invoerblad heterogene watergang'!$H$11,'Invoerblad heterogene watergang'!$N$11,IF(A518&lt;='Invoerblad heterogene watergang'!$H$12,'Invoerblad heterogene watergang'!$N$12,IF(A518&lt;='Invoerblad heterogene watergang'!$H$13,'Invoerblad heterogene watergang'!$N$13,IF(A518&lt;='Invoerblad heterogene watergang'!$H$14,'Invoerblad heterogene watergang'!$N$14,IF(A518&lt;='Invoerblad heterogene watergang'!$H$15,'Invoerblad heterogene watergang'!$N$15,IF(A518&lt;='Invoerblad heterogene watergang'!$H$16,'Invoerblad heterogene watergang'!$N$16,IF(A518&lt;='Invoerblad heterogene watergang'!$H$17,'Invoerblad heterogene watergang'!$N$17,""))))))))))</f>
        <v>0</v>
      </c>
      <c r="J518" s="23" t="str">
        <f>IF(A518&lt;='Invoerblad heterogene watergang'!$H$9,'Invoerblad heterogene watergang'!$O$9,IF(A518&lt;='Invoerblad heterogene watergang'!$H$10,'Invoerblad heterogene watergang'!$O$10,IF(A518&lt;='Invoerblad heterogene watergang'!$H$11,'Invoerblad heterogene watergang'!$O$11,IF(A518&lt;='Invoerblad heterogene watergang'!$H$12,'Invoerblad heterogene watergang'!$O$12,IF(A518&lt;='Invoerblad heterogene watergang'!$H$13,'Invoerblad heterogene watergang'!$O$13,IF(A518&lt;='Invoerblad heterogene watergang'!$H$14,'Invoerblad heterogene watergang'!$O$14,IF(A518&lt;='Invoerblad heterogene watergang'!$H$15,'Invoerblad heterogene watergang'!$O$15,IF(A518&lt;='Invoerblad heterogene watergang'!$H$16,'Invoerblad heterogene watergang'!$O$16,IF(A518&lt;='Invoerblad heterogene watergang'!$H$17,'Invoerblad heterogene watergang'!$O$17,"")))))))))</f>
        <v>Nee</v>
      </c>
      <c r="K518" s="23">
        <f>(IF(A518&lt;='Invoerblad heterogene watergang'!$H$9,'Invoerblad heterogene watergang'!$L$9,IF(A518&lt;='Invoerblad heterogene watergang'!$H$10,'Invoerblad heterogene watergang'!$L$10,IF(A518&lt;='Invoerblad heterogene watergang'!$H$11,'Invoerblad heterogene watergang'!$L$11,IF(A518&lt;='Invoerblad heterogene watergang'!$H$12,'Invoerblad heterogene watergang'!$L$12,IF(A518&lt;='Invoerblad heterogene watergang'!$H$13,'Invoerblad heterogene watergang'!$L$13,IF(A518&lt;='Invoerblad heterogene watergang'!$H$14,'Invoerblad heterogene watergang'!$L$14,IF(A518&lt;='Invoerblad heterogene watergang'!$H$15,'Invoerblad heterogene watergang'!$L$15,IF(A518&lt;='Invoerblad heterogene watergang'!$H$16,'Invoerblad heterogene watergang'!$L$16,IF(A518&lt;='Invoerblad heterogene watergang'!$H$17,'Invoerblad heterogene watergang'!$L$17,""))))))))))</f>
        <v>50</v>
      </c>
      <c r="L518" s="23" t="str">
        <f>(IF(A518&lt;='Invoerblad heterogene watergang'!$H$9,'Invoerblad heterogene watergang'!$M$9,IF(A518&lt;='Invoerblad heterogene watergang'!$H$10,'Invoerblad heterogene watergang'!$M$10,IF(A518&lt;='Invoerblad heterogene watergang'!$H$11,'Invoerblad heterogene watergang'!$M$11,IF(A518&lt;='Invoerblad heterogene watergang'!$H$12,'Invoerblad heterogene watergang'!$M$12,IF(A518&lt;='Invoerblad heterogene watergang'!$H$13,'Invoerblad heterogene watergang'!$M$13,IF(A518&lt;='Invoerblad heterogene watergang'!$H$14,'Invoerblad heterogene watergang'!$M$14,IF(A518&lt;='Invoerblad heterogene watergang'!$H$15,'Invoerblad heterogene watergang'!$M$15,IF(A518&lt;='Invoerblad heterogene watergang'!$H$16,'Invoerblad heterogene watergang'!$M$16,IF(A518&lt;='Invoerblad heterogene watergang'!$H$17,'Invoerblad heterogene watergang'!$M$17,""))))))))))</f>
        <v>Begroeiing volgt bodemverloop</v>
      </c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67"/>
      <c r="AD518" s="23"/>
      <c r="AE518" s="23"/>
    </row>
    <row r="519" spans="1:31" s="103" customFormat="1" x14ac:dyDescent="0.35">
      <c r="A519" s="24">
        <f>IF(A518="","",IF((A518+1)&gt;MAX('Invoerblad heterogene watergang'!$H$9:$H$17),"",'Uitgebreide invoer'!A518+(MAX('Invoerblad heterogene watergang'!$H$9:$H$17)/1000)))</f>
        <v>360.49999999999659</v>
      </c>
      <c r="B519" s="23">
        <f>IF(A519&lt;='Invoerblad heterogene watergang'!$H$9,'Invoerblad heterogene watergang'!$J$9,IF(A519&lt;='Invoerblad heterogene watergang'!$H$10,'Invoerblad heterogene watergang'!$J$10,IF(A519&lt;='Invoerblad heterogene watergang'!$H$11,'Invoerblad heterogene watergang'!$J$11,IF(A519&lt;='Invoerblad heterogene watergang'!$H$12,'Invoerblad heterogene watergang'!$J$12,IF(A519&lt;='Invoerblad heterogene watergang'!$H$13,'Invoerblad heterogene watergang'!$J$13,IF(A519&lt;='Invoerblad heterogene watergang'!$H$14,'Invoerblad heterogene watergang'!$J$14,IF(A519&lt;='Invoerblad heterogene watergang'!$H$15,'Invoerblad heterogene watergang'!$J$15,IF(A519&lt;='Invoerblad heterogene watergang'!$H$16,'Invoerblad heterogene watergang'!$J$16,IF(A519&lt;='Invoerblad heterogene watergang'!$H$17,'Invoerblad heterogene watergang'!$J$17,"")))))))))</f>
        <v>0.2</v>
      </c>
      <c r="C519" s="23" t="str">
        <f>IF(A519&lt;='Invoerblad heterogene watergang'!$H$9,'Invoerblad heterogene watergang'!$K$9,IF(A519&lt;='Invoerblad heterogene watergang'!$H$10,'Invoerblad heterogene watergang'!$K$10,IF(A519&lt;='Invoerblad heterogene watergang'!$H$11,'Invoerblad heterogene watergang'!$K$11,IF(A519&lt;='Invoerblad heterogene watergang'!$H$12,'Invoerblad heterogene watergang'!$K$12,IF(A519&lt;='Invoerblad heterogene watergang'!$H$13,'Invoerblad heterogene watergang'!$K$13,IF(A519&lt;='Invoerblad heterogene watergang'!$H$14,'Invoerblad heterogene watergang'!$K$14,IF(A519&lt;='Invoerblad heterogene watergang'!$H$15,'Invoerblad heterogene watergang'!$K$15,IF(A519&lt;='Invoerblad heterogene watergang'!$H$16,'Invoerblad heterogene watergang'!$K$16,IF(A519&lt;='Invoerblad heterogene watergang'!$H$17,'Invoerblad heterogene watergang'!$K$17,"")))))))))</f>
        <v>100 - Riet</v>
      </c>
      <c r="D519" s="23">
        <f t="shared" si="8"/>
        <v>100</v>
      </c>
      <c r="E519" s="23">
        <f>'Invoerblad heterogene watergang'!$F$9</f>
        <v>1.5</v>
      </c>
      <c r="F519" s="23">
        <f>'Invoerblad heterogene watergang'!$E$9</f>
        <v>1.2</v>
      </c>
      <c r="G519" s="23">
        <f>'Invoerblad heterogene watergang'!$B$9</f>
        <v>1.2</v>
      </c>
      <c r="H519" s="23">
        <f>'Invoerblad heterogene watergang'!$C$9</f>
        <v>1</v>
      </c>
      <c r="I519" s="23">
        <f>IF(B519="","",IF(A519&lt;='Invoerblad heterogene watergang'!$H$9,'Invoerblad heterogene watergang'!$N$9,IF(A519&lt;='Invoerblad heterogene watergang'!$H$10,'Invoerblad heterogene watergang'!$N$10,IF(A519&lt;='Invoerblad heterogene watergang'!$H$11,'Invoerblad heterogene watergang'!$N$11,IF(A519&lt;='Invoerblad heterogene watergang'!$H$12,'Invoerblad heterogene watergang'!$N$12,IF(A519&lt;='Invoerblad heterogene watergang'!$H$13,'Invoerblad heterogene watergang'!$N$13,IF(A519&lt;='Invoerblad heterogene watergang'!$H$14,'Invoerblad heterogene watergang'!$N$14,IF(A519&lt;='Invoerblad heterogene watergang'!$H$15,'Invoerblad heterogene watergang'!$N$15,IF(A519&lt;='Invoerblad heterogene watergang'!$H$16,'Invoerblad heterogene watergang'!$N$16,IF(A519&lt;='Invoerblad heterogene watergang'!$H$17,'Invoerblad heterogene watergang'!$N$17,""))))))))))</f>
        <v>0</v>
      </c>
      <c r="J519" s="23" t="str">
        <f>IF(A519&lt;='Invoerblad heterogene watergang'!$H$9,'Invoerblad heterogene watergang'!$O$9,IF(A519&lt;='Invoerblad heterogene watergang'!$H$10,'Invoerblad heterogene watergang'!$O$10,IF(A519&lt;='Invoerblad heterogene watergang'!$H$11,'Invoerblad heterogene watergang'!$O$11,IF(A519&lt;='Invoerblad heterogene watergang'!$H$12,'Invoerblad heterogene watergang'!$O$12,IF(A519&lt;='Invoerblad heterogene watergang'!$H$13,'Invoerblad heterogene watergang'!$O$13,IF(A519&lt;='Invoerblad heterogene watergang'!$H$14,'Invoerblad heterogene watergang'!$O$14,IF(A519&lt;='Invoerblad heterogene watergang'!$H$15,'Invoerblad heterogene watergang'!$O$15,IF(A519&lt;='Invoerblad heterogene watergang'!$H$16,'Invoerblad heterogene watergang'!$O$16,IF(A519&lt;='Invoerblad heterogene watergang'!$H$17,'Invoerblad heterogene watergang'!$O$17,"")))))))))</f>
        <v>Nee</v>
      </c>
      <c r="K519" s="23">
        <f>(IF(A519&lt;='Invoerblad heterogene watergang'!$H$9,'Invoerblad heterogene watergang'!$L$9,IF(A519&lt;='Invoerblad heterogene watergang'!$H$10,'Invoerblad heterogene watergang'!$L$10,IF(A519&lt;='Invoerblad heterogene watergang'!$H$11,'Invoerblad heterogene watergang'!$L$11,IF(A519&lt;='Invoerblad heterogene watergang'!$H$12,'Invoerblad heterogene watergang'!$L$12,IF(A519&lt;='Invoerblad heterogene watergang'!$H$13,'Invoerblad heterogene watergang'!$L$13,IF(A519&lt;='Invoerblad heterogene watergang'!$H$14,'Invoerblad heterogene watergang'!$L$14,IF(A519&lt;='Invoerblad heterogene watergang'!$H$15,'Invoerblad heterogene watergang'!$L$15,IF(A519&lt;='Invoerblad heterogene watergang'!$H$16,'Invoerblad heterogene watergang'!$L$16,IF(A519&lt;='Invoerblad heterogene watergang'!$H$17,'Invoerblad heterogene watergang'!$L$17,""))))))))))</f>
        <v>50</v>
      </c>
      <c r="L519" s="23" t="str">
        <f>(IF(A519&lt;='Invoerblad heterogene watergang'!$H$9,'Invoerblad heterogene watergang'!$M$9,IF(A519&lt;='Invoerblad heterogene watergang'!$H$10,'Invoerblad heterogene watergang'!$M$10,IF(A519&lt;='Invoerblad heterogene watergang'!$H$11,'Invoerblad heterogene watergang'!$M$11,IF(A519&lt;='Invoerblad heterogene watergang'!$H$12,'Invoerblad heterogene watergang'!$M$12,IF(A519&lt;='Invoerblad heterogene watergang'!$H$13,'Invoerblad heterogene watergang'!$M$13,IF(A519&lt;='Invoerblad heterogene watergang'!$H$14,'Invoerblad heterogene watergang'!$M$14,IF(A519&lt;='Invoerblad heterogene watergang'!$H$15,'Invoerblad heterogene watergang'!$M$15,IF(A519&lt;='Invoerblad heterogene watergang'!$H$16,'Invoerblad heterogene watergang'!$M$16,IF(A519&lt;='Invoerblad heterogene watergang'!$H$17,'Invoerblad heterogene watergang'!$M$17,""))))))))))</f>
        <v>Begroeiing volgt bodemverloop</v>
      </c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67"/>
      <c r="AD519" s="23"/>
      <c r="AE519" s="23"/>
    </row>
    <row r="520" spans="1:31" s="103" customFormat="1" x14ac:dyDescent="0.35">
      <c r="A520" s="24">
        <f>IF(A519="","",IF((A519+1)&gt;MAX('Invoerblad heterogene watergang'!$H$9:$H$17),"",'Uitgebreide invoer'!A519+(MAX('Invoerblad heterogene watergang'!$H$9:$H$17)/1000)))</f>
        <v>361.19999999999658</v>
      </c>
      <c r="B520" s="23">
        <f>IF(A520&lt;='Invoerblad heterogene watergang'!$H$9,'Invoerblad heterogene watergang'!$J$9,IF(A520&lt;='Invoerblad heterogene watergang'!$H$10,'Invoerblad heterogene watergang'!$J$10,IF(A520&lt;='Invoerblad heterogene watergang'!$H$11,'Invoerblad heterogene watergang'!$J$11,IF(A520&lt;='Invoerblad heterogene watergang'!$H$12,'Invoerblad heterogene watergang'!$J$12,IF(A520&lt;='Invoerblad heterogene watergang'!$H$13,'Invoerblad heterogene watergang'!$J$13,IF(A520&lt;='Invoerblad heterogene watergang'!$H$14,'Invoerblad heterogene watergang'!$J$14,IF(A520&lt;='Invoerblad heterogene watergang'!$H$15,'Invoerblad heterogene watergang'!$J$15,IF(A520&lt;='Invoerblad heterogene watergang'!$H$16,'Invoerblad heterogene watergang'!$J$16,IF(A520&lt;='Invoerblad heterogene watergang'!$H$17,'Invoerblad heterogene watergang'!$J$17,"")))))))))</f>
        <v>0.2</v>
      </c>
      <c r="C520" s="23" t="str">
        <f>IF(A520&lt;='Invoerblad heterogene watergang'!$H$9,'Invoerblad heterogene watergang'!$K$9,IF(A520&lt;='Invoerblad heterogene watergang'!$H$10,'Invoerblad heterogene watergang'!$K$10,IF(A520&lt;='Invoerblad heterogene watergang'!$H$11,'Invoerblad heterogene watergang'!$K$11,IF(A520&lt;='Invoerblad heterogene watergang'!$H$12,'Invoerblad heterogene watergang'!$K$12,IF(A520&lt;='Invoerblad heterogene watergang'!$H$13,'Invoerblad heterogene watergang'!$K$13,IF(A520&lt;='Invoerblad heterogene watergang'!$H$14,'Invoerblad heterogene watergang'!$K$14,IF(A520&lt;='Invoerblad heterogene watergang'!$H$15,'Invoerblad heterogene watergang'!$K$15,IF(A520&lt;='Invoerblad heterogene watergang'!$H$16,'Invoerblad heterogene watergang'!$K$16,IF(A520&lt;='Invoerblad heterogene watergang'!$H$17,'Invoerblad heterogene watergang'!$K$17,"")))))))))</f>
        <v>100 - Riet</v>
      </c>
      <c r="D520" s="23">
        <f t="shared" si="8"/>
        <v>100</v>
      </c>
      <c r="E520" s="23">
        <f>'Invoerblad heterogene watergang'!$F$9</f>
        <v>1.5</v>
      </c>
      <c r="F520" s="23">
        <f>'Invoerblad heterogene watergang'!$E$9</f>
        <v>1.2</v>
      </c>
      <c r="G520" s="23">
        <f>'Invoerblad heterogene watergang'!$B$9</f>
        <v>1.2</v>
      </c>
      <c r="H520" s="23">
        <f>'Invoerblad heterogene watergang'!$C$9</f>
        <v>1</v>
      </c>
      <c r="I520" s="23">
        <f>IF(B520="","",IF(A520&lt;='Invoerblad heterogene watergang'!$H$9,'Invoerblad heterogene watergang'!$N$9,IF(A520&lt;='Invoerblad heterogene watergang'!$H$10,'Invoerblad heterogene watergang'!$N$10,IF(A520&lt;='Invoerblad heterogene watergang'!$H$11,'Invoerblad heterogene watergang'!$N$11,IF(A520&lt;='Invoerblad heterogene watergang'!$H$12,'Invoerblad heterogene watergang'!$N$12,IF(A520&lt;='Invoerblad heterogene watergang'!$H$13,'Invoerblad heterogene watergang'!$N$13,IF(A520&lt;='Invoerblad heterogene watergang'!$H$14,'Invoerblad heterogene watergang'!$N$14,IF(A520&lt;='Invoerblad heterogene watergang'!$H$15,'Invoerblad heterogene watergang'!$N$15,IF(A520&lt;='Invoerblad heterogene watergang'!$H$16,'Invoerblad heterogene watergang'!$N$16,IF(A520&lt;='Invoerblad heterogene watergang'!$H$17,'Invoerblad heterogene watergang'!$N$17,""))))))))))</f>
        <v>0</v>
      </c>
      <c r="J520" s="23" t="str">
        <f>IF(A520&lt;='Invoerblad heterogene watergang'!$H$9,'Invoerblad heterogene watergang'!$O$9,IF(A520&lt;='Invoerblad heterogene watergang'!$H$10,'Invoerblad heterogene watergang'!$O$10,IF(A520&lt;='Invoerblad heterogene watergang'!$H$11,'Invoerblad heterogene watergang'!$O$11,IF(A520&lt;='Invoerblad heterogene watergang'!$H$12,'Invoerblad heterogene watergang'!$O$12,IF(A520&lt;='Invoerblad heterogene watergang'!$H$13,'Invoerblad heterogene watergang'!$O$13,IF(A520&lt;='Invoerblad heterogene watergang'!$H$14,'Invoerblad heterogene watergang'!$O$14,IF(A520&lt;='Invoerblad heterogene watergang'!$H$15,'Invoerblad heterogene watergang'!$O$15,IF(A520&lt;='Invoerblad heterogene watergang'!$H$16,'Invoerblad heterogene watergang'!$O$16,IF(A520&lt;='Invoerblad heterogene watergang'!$H$17,'Invoerblad heterogene watergang'!$O$17,"")))))))))</f>
        <v>Nee</v>
      </c>
      <c r="K520" s="23">
        <f>(IF(A520&lt;='Invoerblad heterogene watergang'!$H$9,'Invoerblad heterogene watergang'!$L$9,IF(A520&lt;='Invoerblad heterogene watergang'!$H$10,'Invoerblad heterogene watergang'!$L$10,IF(A520&lt;='Invoerblad heterogene watergang'!$H$11,'Invoerblad heterogene watergang'!$L$11,IF(A520&lt;='Invoerblad heterogene watergang'!$H$12,'Invoerblad heterogene watergang'!$L$12,IF(A520&lt;='Invoerblad heterogene watergang'!$H$13,'Invoerblad heterogene watergang'!$L$13,IF(A520&lt;='Invoerblad heterogene watergang'!$H$14,'Invoerblad heterogene watergang'!$L$14,IF(A520&lt;='Invoerblad heterogene watergang'!$H$15,'Invoerblad heterogene watergang'!$L$15,IF(A520&lt;='Invoerblad heterogene watergang'!$H$16,'Invoerblad heterogene watergang'!$L$16,IF(A520&lt;='Invoerblad heterogene watergang'!$H$17,'Invoerblad heterogene watergang'!$L$17,""))))))))))</f>
        <v>50</v>
      </c>
      <c r="L520" s="23" t="str">
        <f>(IF(A520&lt;='Invoerblad heterogene watergang'!$H$9,'Invoerblad heterogene watergang'!$M$9,IF(A520&lt;='Invoerblad heterogene watergang'!$H$10,'Invoerblad heterogene watergang'!$M$10,IF(A520&lt;='Invoerblad heterogene watergang'!$H$11,'Invoerblad heterogene watergang'!$M$11,IF(A520&lt;='Invoerblad heterogene watergang'!$H$12,'Invoerblad heterogene watergang'!$M$12,IF(A520&lt;='Invoerblad heterogene watergang'!$H$13,'Invoerblad heterogene watergang'!$M$13,IF(A520&lt;='Invoerblad heterogene watergang'!$H$14,'Invoerblad heterogene watergang'!$M$14,IF(A520&lt;='Invoerblad heterogene watergang'!$H$15,'Invoerblad heterogene watergang'!$M$15,IF(A520&lt;='Invoerblad heterogene watergang'!$H$16,'Invoerblad heterogene watergang'!$M$16,IF(A520&lt;='Invoerblad heterogene watergang'!$H$17,'Invoerblad heterogene watergang'!$M$17,""))))))))))</f>
        <v>Begroeiing volgt bodemverloop</v>
      </c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67"/>
      <c r="AD520" s="23"/>
      <c r="AE520" s="23"/>
    </row>
    <row r="521" spans="1:31" s="103" customFormat="1" x14ac:dyDescent="0.35">
      <c r="A521" s="24">
        <f>IF(A520="","",IF((A520+1)&gt;MAX('Invoerblad heterogene watergang'!$H$9:$H$17),"",'Uitgebreide invoer'!A520+(MAX('Invoerblad heterogene watergang'!$H$9:$H$17)/1000)))</f>
        <v>361.89999999999657</v>
      </c>
      <c r="B521" s="23">
        <f>IF(A521&lt;='Invoerblad heterogene watergang'!$H$9,'Invoerblad heterogene watergang'!$J$9,IF(A521&lt;='Invoerblad heterogene watergang'!$H$10,'Invoerblad heterogene watergang'!$J$10,IF(A521&lt;='Invoerblad heterogene watergang'!$H$11,'Invoerblad heterogene watergang'!$J$11,IF(A521&lt;='Invoerblad heterogene watergang'!$H$12,'Invoerblad heterogene watergang'!$J$12,IF(A521&lt;='Invoerblad heterogene watergang'!$H$13,'Invoerblad heterogene watergang'!$J$13,IF(A521&lt;='Invoerblad heterogene watergang'!$H$14,'Invoerblad heterogene watergang'!$J$14,IF(A521&lt;='Invoerblad heterogene watergang'!$H$15,'Invoerblad heterogene watergang'!$J$15,IF(A521&lt;='Invoerblad heterogene watergang'!$H$16,'Invoerblad heterogene watergang'!$J$16,IF(A521&lt;='Invoerblad heterogene watergang'!$H$17,'Invoerblad heterogene watergang'!$J$17,"")))))))))</f>
        <v>0.2</v>
      </c>
      <c r="C521" s="23" t="str">
        <f>IF(A521&lt;='Invoerblad heterogene watergang'!$H$9,'Invoerblad heterogene watergang'!$K$9,IF(A521&lt;='Invoerblad heterogene watergang'!$H$10,'Invoerblad heterogene watergang'!$K$10,IF(A521&lt;='Invoerblad heterogene watergang'!$H$11,'Invoerblad heterogene watergang'!$K$11,IF(A521&lt;='Invoerblad heterogene watergang'!$H$12,'Invoerblad heterogene watergang'!$K$12,IF(A521&lt;='Invoerblad heterogene watergang'!$H$13,'Invoerblad heterogene watergang'!$K$13,IF(A521&lt;='Invoerblad heterogene watergang'!$H$14,'Invoerblad heterogene watergang'!$K$14,IF(A521&lt;='Invoerblad heterogene watergang'!$H$15,'Invoerblad heterogene watergang'!$K$15,IF(A521&lt;='Invoerblad heterogene watergang'!$H$16,'Invoerblad heterogene watergang'!$K$16,IF(A521&lt;='Invoerblad heterogene watergang'!$H$17,'Invoerblad heterogene watergang'!$K$17,"")))))))))</f>
        <v>100 - Riet</v>
      </c>
      <c r="D521" s="23">
        <f t="shared" si="8"/>
        <v>100</v>
      </c>
      <c r="E521" s="23">
        <f>'Invoerblad heterogene watergang'!$F$9</f>
        <v>1.5</v>
      </c>
      <c r="F521" s="23">
        <f>'Invoerblad heterogene watergang'!$E$9</f>
        <v>1.2</v>
      </c>
      <c r="G521" s="23">
        <f>'Invoerblad heterogene watergang'!$B$9</f>
        <v>1.2</v>
      </c>
      <c r="H521" s="23">
        <f>'Invoerblad heterogene watergang'!$C$9</f>
        <v>1</v>
      </c>
      <c r="I521" s="23">
        <f>IF(B521="","",IF(A521&lt;='Invoerblad heterogene watergang'!$H$9,'Invoerblad heterogene watergang'!$N$9,IF(A521&lt;='Invoerblad heterogene watergang'!$H$10,'Invoerblad heterogene watergang'!$N$10,IF(A521&lt;='Invoerblad heterogene watergang'!$H$11,'Invoerblad heterogene watergang'!$N$11,IF(A521&lt;='Invoerblad heterogene watergang'!$H$12,'Invoerblad heterogene watergang'!$N$12,IF(A521&lt;='Invoerblad heterogene watergang'!$H$13,'Invoerblad heterogene watergang'!$N$13,IF(A521&lt;='Invoerblad heterogene watergang'!$H$14,'Invoerblad heterogene watergang'!$N$14,IF(A521&lt;='Invoerblad heterogene watergang'!$H$15,'Invoerblad heterogene watergang'!$N$15,IF(A521&lt;='Invoerblad heterogene watergang'!$H$16,'Invoerblad heterogene watergang'!$N$16,IF(A521&lt;='Invoerblad heterogene watergang'!$H$17,'Invoerblad heterogene watergang'!$N$17,""))))))))))</f>
        <v>0</v>
      </c>
      <c r="J521" s="23" t="str">
        <f>IF(A521&lt;='Invoerblad heterogene watergang'!$H$9,'Invoerblad heterogene watergang'!$O$9,IF(A521&lt;='Invoerblad heterogene watergang'!$H$10,'Invoerblad heterogene watergang'!$O$10,IF(A521&lt;='Invoerblad heterogene watergang'!$H$11,'Invoerblad heterogene watergang'!$O$11,IF(A521&lt;='Invoerblad heterogene watergang'!$H$12,'Invoerblad heterogene watergang'!$O$12,IF(A521&lt;='Invoerblad heterogene watergang'!$H$13,'Invoerblad heterogene watergang'!$O$13,IF(A521&lt;='Invoerblad heterogene watergang'!$H$14,'Invoerblad heterogene watergang'!$O$14,IF(A521&lt;='Invoerblad heterogene watergang'!$H$15,'Invoerblad heterogene watergang'!$O$15,IF(A521&lt;='Invoerblad heterogene watergang'!$H$16,'Invoerblad heterogene watergang'!$O$16,IF(A521&lt;='Invoerblad heterogene watergang'!$H$17,'Invoerblad heterogene watergang'!$O$17,"")))))))))</f>
        <v>Nee</v>
      </c>
      <c r="K521" s="23">
        <f>(IF(A521&lt;='Invoerblad heterogene watergang'!$H$9,'Invoerblad heterogene watergang'!$L$9,IF(A521&lt;='Invoerblad heterogene watergang'!$H$10,'Invoerblad heterogene watergang'!$L$10,IF(A521&lt;='Invoerblad heterogene watergang'!$H$11,'Invoerblad heterogene watergang'!$L$11,IF(A521&lt;='Invoerblad heterogene watergang'!$H$12,'Invoerblad heterogene watergang'!$L$12,IF(A521&lt;='Invoerblad heterogene watergang'!$H$13,'Invoerblad heterogene watergang'!$L$13,IF(A521&lt;='Invoerblad heterogene watergang'!$H$14,'Invoerblad heterogene watergang'!$L$14,IF(A521&lt;='Invoerblad heterogene watergang'!$H$15,'Invoerblad heterogene watergang'!$L$15,IF(A521&lt;='Invoerblad heterogene watergang'!$H$16,'Invoerblad heterogene watergang'!$L$16,IF(A521&lt;='Invoerblad heterogene watergang'!$H$17,'Invoerblad heterogene watergang'!$L$17,""))))))))))</f>
        <v>50</v>
      </c>
      <c r="L521" s="23" t="str">
        <f>(IF(A521&lt;='Invoerblad heterogene watergang'!$H$9,'Invoerblad heterogene watergang'!$M$9,IF(A521&lt;='Invoerblad heterogene watergang'!$H$10,'Invoerblad heterogene watergang'!$M$10,IF(A521&lt;='Invoerblad heterogene watergang'!$H$11,'Invoerblad heterogene watergang'!$M$11,IF(A521&lt;='Invoerblad heterogene watergang'!$H$12,'Invoerblad heterogene watergang'!$M$12,IF(A521&lt;='Invoerblad heterogene watergang'!$H$13,'Invoerblad heterogene watergang'!$M$13,IF(A521&lt;='Invoerblad heterogene watergang'!$H$14,'Invoerblad heterogene watergang'!$M$14,IF(A521&lt;='Invoerblad heterogene watergang'!$H$15,'Invoerblad heterogene watergang'!$M$15,IF(A521&lt;='Invoerblad heterogene watergang'!$H$16,'Invoerblad heterogene watergang'!$M$16,IF(A521&lt;='Invoerblad heterogene watergang'!$H$17,'Invoerblad heterogene watergang'!$M$17,""))))))))))</f>
        <v>Begroeiing volgt bodemverloop</v>
      </c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67"/>
      <c r="AD521" s="23"/>
      <c r="AE521" s="23"/>
    </row>
    <row r="522" spans="1:31" s="103" customFormat="1" x14ac:dyDescent="0.35">
      <c r="A522" s="24">
        <f>IF(A521="","",IF((A521+1)&gt;MAX('Invoerblad heterogene watergang'!$H$9:$H$17),"",'Uitgebreide invoer'!A521+(MAX('Invoerblad heterogene watergang'!$H$9:$H$17)/1000)))</f>
        <v>362.59999999999656</v>
      </c>
      <c r="B522" s="23">
        <f>IF(A522&lt;='Invoerblad heterogene watergang'!$H$9,'Invoerblad heterogene watergang'!$J$9,IF(A522&lt;='Invoerblad heterogene watergang'!$H$10,'Invoerblad heterogene watergang'!$J$10,IF(A522&lt;='Invoerblad heterogene watergang'!$H$11,'Invoerblad heterogene watergang'!$J$11,IF(A522&lt;='Invoerblad heterogene watergang'!$H$12,'Invoerblad heterogene watergang'!$J$12,IF(A522&lt;='Invoerblad heterogene watergang'!$H$13,'Invoerblad heterogene watergang'!$J$13,IF(A522&lt;='Invoerblad heterogene watergang'!$H$14,'Invoerblad heterogene watergang'!$J$14,IF(A522&lt;='Invoerblad heterogene watergang'!$H$15,'Invoerblad heterogene watergang'!$J$15,IF(A522&lt;='Invoerblad heterogene watergang'!$H$16,'Invoerblad heterogene watergang'!$J$16,IF(A522&lt;='Invoerblad heterogene watergang'!$H$17,'Invoerblad heterogene watergang'!$J$17,"")))))))))</f>
        <v>0.2</v>
      </c>
      <c r="C522" s="23" t="str">
        <f>IF(A522&lt;='Invoerblad heterogene watergang'!$H$9,'Invoerblad heterogene watergang'!$K$9,IF(A522&lt;='Invoerblad heterogene watergang'!$H$10,'Invoerblad heterogene watergang'!$K$10,IF(A522&lt;='Invoerblad heterogene watergang'!$H$11,'Invoerblad heterogene watergang'!$K$11,IF(A522&lt;='Invoerblad heterogene watergang'!$H$12,'Invoerblad heterogene watergang'!$K$12,IF(A522&lt;='Invoerblad heterogene watergang'!$H$13,'Invoerblad heterogene watergang'!$K$13,IF(A522&lt;='Invoerblad heterogene watergang'!$H$14,'Invoerblad heterogene watergang'!$K$14,IF(A522&lt;='Invoerblad heterogene watergang'!$H$15,'Invoerblad heterogene watergang'!$K$15,IF(A522&lt;='Invoerblad heterogene watergang'!$H$16,'Invoerblad heterogene watergang'!$K$16,IF(A522&lt;='Invoerblad heterogene watergang'!$H$17,'Invoerblad heterogene watergang'!$K$17,"")))))))))</f>
        <v>100 - Riet</v>
      </c>
      <c r="D522" s="23">
        <f t="shared" si="8"/>
        <v>100</v>
      </c>
      <c r="E522" s="23">
        <f>'Invoerblad heterogene watergang'!$F$9</f>
        <v>1.5</v>
      </c>
      <c r="F522" s="23">
        <f>'Invoerblad heterogene watergang'!$E$9</f>
        <v>1.2</v>
      </c>
      <c r="G522" s="23">
        <f>'Invoerblad heterogene watergang'!$B$9</f>
        <v>1.2</v>
      </c>
      <c r="H522" s="23">
        <f>'Invoerblad heterogene watergang'!$C$9</f>
        <v>1</v>
      </c>
      <c r="I522" s="23">
        <f>IF(B522="","",IF(A522&lt;='Invoerblad heterogene watergang'!$H$9,'Invoerblad heterogene watergang'!$N$9,IF(A522&lt;='Invoerblad heterogene watergang'!$H$10,'Invoerblad heterogene watergang'!$N$10,IF(A522&lt;='Invoerblad heterogene watergang'!$H$11,'Invoerblad heterogene watergang'!$N$11,IF(A522&lt;='Invoerblad heterogene watergang'!$H$12,'Invoerblad heterogene watergang'!$N$12,IF(A522&lt;='Invoerblad heterogene watergang'!$H$13,'Invoerblad heterogene watergang'!$N$13,IF(A522&lt;='Invoerblad heterogene watergang'!$H$14,'Invoerblad heterogene watergang'!$N$14,IF(A522&lt;='Invoerblad heterogene watergang'!$H$15,'Invoerblad heterogene watergang'!$N$15,IF(A522&lt;='Invoerblad heterogene watergang'!$H$16,'Invoerblad heterogene watergang'!$N$16,IF(A522&lt;='Invoerblad heterogene watergang'!$H$17,'Invoerblad heterogene watergang'!$N$17,""))))))))))</f>
        <v>0</v>
      </c>
      <c r="J522" s="23" t="str">
        <f>IF(A522&lt;='Invoerblad heterogene watergang'!$H$9,'Invoerblad heterogene watergang'!$O$9,IF(A522&lt;='Invoerblad heterogene watergang'!$H$10,'Invoerblad heterogene watergang'!$O$10,IF(A522&lt;='Invoerblad heterogene watergang'!$H$11,'Invoerblad heterogene watergang'!$O$11,IF(A522&lt;='Invoerblad heterogene watergang'!$H$12,'Invoerblad heterogene watergang'!$O$12,IF(A522&lt;='Invoerblad heterogene watergang'!$H$13,'Invoerblad heterogene watergang'!$O$13,IF(A522&lt;='Invoerblad heterogene watergang'!$H$14,'Invoerblad heterogene watergang'!$O$14,IF(A522&lt;='Invoerblad heterogene watergang'!$H$15,'Invoerblad heterogene watergang'!$O$15,IF(A522&lt;='Invoerblad heterogene watergang'!$H$16,'Invoerblad heterogene watergang'!$O$16,IF(A522&lt;='Invoerblad heterogene watergang'!$H$17,'Invoerblad heterogene watergang'!$O$17,"")))))))))</f>
        <v>Nee</v>
      </c>
      <c r="K522" s="23">
        <f>(IF(A522&lt;='Invoerblad heterogene watergang'!$H$9,'Invoerblad heterogene watergang'!$L$9,IF(A522&lt;='Invoerblad heterogene watergang'!$H$10,'Invoerblad heterogene watergang'!$L$10,IF(A522&lt;='Invoerblad heterogene watergang'!$H$11,'Invoerblad heterogene watergang'!$L$11,IF(A522&lt;='Invoerblad heterogene watergang'!$H$12,'Invoerblad heterogene watergang'!$L$12,IF(A522&lt;='Invoerblad heterogene watergang'!$H$13,'Invoerblad heterogene watergang'!$L$13,IF(A522&lt;='Invoerblad heterogene watergang'!$H$14,'Invoerblad heterogene watergang'!$L$14,IF(A522&lt;='Invoerblad heterogene watergang'!$H$15,'Invoerblad heterogene watergang'!$L$15,IF(A522&lt;='Invoerblad heterogene watergang'!$H$16,'Invoerblad heterogene watergang'!$L$16,IF(A522&lt;='Invoerblad heterogene watergang'!$H$17,'Invoerblad heterogene watergang'!$L$17,""))))))))))</f>
        <v>50</v>
      </c>
      <c r="L522" s="23" t="str">
        <f>(IF(A522&lt;='Invoerblad heterogene watergang'!$H$9,'Invoerblad heterogene watergang'!$M$9,IF(A522&lt;='Invoerblad heterogene watergang'!$H$10,'Invoerblad heterogene watergang'!$M$10,IF(A522&lt;='Invoerblad heterogene watergang'!$H$11,'Invoerblad heterogene watergang'!$M$11,IF(A522&lt;='Invoerblad heterogene watergang'!$H$12,'Invoerblad heterogene watergang'!$M$12,IF(A522&lt;='Invoerblad heterogene watergang'!$H$13,'Invoerblad heterogene watergang'!$M$13,IF(A522&lt;='Invoerblad heterogene watergang'!$H$14,'Invoerblad heterogene watergang'!$M$14,IF(A522&lt;='Invoerblad heterogene watergang'!$H$15,'Invoerblad heterogene watergang'!$M$15,IF(A522&lt;='Invoerblad heterogene watergang'!$H$16,'Invoerblad heterogene watergang'!$M$16,IF(A522&lt;='Invoerblad heterogene watergang'!$H$17,'Invoerblad heterogene watergang'!$M$17,""))))))))))</f>
        <v>Begroeiing volgt bodemverloop</v>
      </c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67"/>
      <c r="AD522" s="23"/>
      <c r="AE522" s="23"/>
    </row>
    <row r="523" spans="1:31" s="103" customFormat="1" x14ac:dyDescent="0.35">
      <c r="A523" s="24">
        <f>IF(A522="","",IF((A522+1)&gt;MAX('Invoerblad heterogene watergang'!$H$9:$H$17),"",'Uitgebreide invoer'!A522+(MAX('Invoerblad heterogene watergang'!$H$9:$H$17)/1000)))</f>
        <v>363.29999999999654</v>
      </c>
      <c r="B523" s="23">
        <f>IF(A523&lt;='Invoerblad heterogene watergang'!$H$9,'Invoerblad heterogene watergang'!$J$9,IF(A523&lt;='Invoerblad heterogene watergang'!$H$10,'Invoerblad heterogene watergang'!$J$10,IF(A523&lt;='Invoerblad heterogene watergang'!$H$11,'Invoerblad heterogene watergang'!$J$11,IF(A523&lt;='Invoerblad heterogene watergang'!$H$12,'Invoerblad heterogene watergang'!$J$12,IF(A523&lt;='Invoerblad heterogene watergang'!$H$13,'Invoerblad heterogene watergang'!$J$13,IF(A523&lt;='Invoerblad heterogene watergang'!$H$14,'Invoerblad heterogene watergang'!$J$14,IF(A523&lt;='Invoerblad heterogene watergang'!$H$15,'Invoerblad heterogene watergang'!$J$15,IF(A523&lt;='Invoerblad heterogene watergang'!$H$16,'Invoerblad heterogene watergang'!$J$16,IF(A523&lt;='Invoerblad heterogene watergang'!$H$17,'Invoerblad heterogene watergang'!$J$17,"")))))))))</f>
        <v>0.2</v>
      </c>
      <c r="C523" s="23" t="str">
        <f>IF(A523&lt;='Invoerblad heterogene watergang'!$H$9,'Invoerblad heterogene watergang'!$K$9,IF(A523&lt;='Invoerblad heterogene watergang'!$H$10,'Invoerblad heterogene watergang'!$K$10,IF(A523&lt;='Invoerblad heterogene watergang'!$H$11,'Invoerblad heterogene watergang'!$K$11,IF(A523&lt;='Invoerblad heterogene watergang'!$H$12,'Invoerblad heterogene watergang'!$K$12,IF(A523&lt;='Invoerblad heterogene watergang'!$H$13,'Invoerblad heterogene watergang'!$K$13,IF(A523&lt;='Invoerblad heterogene watergang'!$H$14,'Invoerblad heterogene watergang'!$K$14,IF(A523&lt;='Invoerblad heterogene watergang'!$H$15,'Invoerblad heterogene watergang'!$K$15,IF(A523&lt;='Invoerblad heterogene watergang'!$H$16,'Invoerblad heterogene watergang'!$K$16,IF(A523&lt;='Invoerblad heterogene watergang'!$H$17,'Invoerblad heterogene watergang'!$K$17,"")))))))))</f>
        <v>100 - Riet</v>
      </c>
      <c r="D523" s="23">
        <f t="shared" si="8"/>
        <v>100</v>
      </c>
      <c r="E523" s="23">
        <f>'Invoerblad heterogene watergang'!$F$9</f>
        <v>1.5</v>
      </c>
      <c r="F523" s="23">
        <f>'Invoerblad heterogene watergang'!$E$9</f>
        <v>1.2</v>
      </c>
      <c r="G523" s="23">
        <f>'Invoerblad heterogene watergang'!$B$9</f>
        <v>1.2</v>
      </c>
      <c r="H523" s="23">
        <f>'Invoerblad heterogene watergang'!$C$9</f>
        <v>1</v>
      </c>
      <c r="I523" s="23">
        <f>IF(B523="","",IF(A523&lt;='Invoerblad heterogene watergang'!$H$9,'Invoerblad heterogene watergang'!$N$9,IF(A523&lt;='Invoerblad heterogene watergang'!$H$10,'Invoerblad heterogene watergang'!$N$10,IF(A523&lt;='Invoerblad heterogene watergang'!$H$11,'Invoerblad heterogene watergang'!$N$11,IF(A523&lt;='Invoerblad heterogene watergang'!$H$12,'Invoerblad heterogene watergang'!$N$12,IF(A523&lt;='Invoerblad heterogene watergang'!$H$13,'Invoerblad heterogene watergang'!$N$13,IF(A523&lt;='Invoerblad heterogene watergang'!$H$14,'Invoerblad heterogene watergang'!$N$14,IF(A523&lt;='Invoerblad heterogene watergang'!$H$15,'Invoerblad heterogene watergang'!$N$15,IF(A523&lt;='Invoerblad heterogene watergang'!$H$16,'Invoerblad heterogene watergang'!$N$16,IF(A523&lt;='Invoerblad heterogene watergang'!$H$17,'Invoerblad heterogene watergang'!$N$17,""))))))))))</f>
        <v>0</v>
      </c>
      <c r="J523" s="23" t="str">
        <f>IF(A523&lt;='Invoerblad heterogene watergang'!$H$9,'Invoerblad heterogene watergang'!$O$9,IF(A523&lt;='Invoerblad heterogene watergang'!$H$10,'Invoerblad heterogene watergang'!$O$10,IF(A523&lt;='Invoerblad heterogene watergang'!$H$11,'Invoerblad heterogene watergang'!$O$11,IF(A523&lt;='Invoerblad heterogene watergang'!$H$12,'Invoerblad heterogene watergang'!$O$12,IF(A523&lt;='Invoerblad heterogene watergang'!$H$13,'Invoerblad heterogene watergang'!$O$13,IF(A523&lt;='Invoerblad heterogene watergang'!$H$14,'Invoerblad heterogene watergang'!$O$14,IF(A523&lt;='Invoerblad heterogene watergang'!$H$15,'Invoerblad heterogene watergang'!$O$15,IF(A523&lt;='Invoerblad heterogene watergang'!$H$16,'Invoerblad heterogene watergang'!$O$16,IF(A523&lt;='Invoerblad heterogene watergang'!$H$17,'Invoerblad heterogene watergang'!$O$17,"")))))))))</f>
        <v>Nee</v>
      </c>
      <c r="K523" s="23">
        <f>(IF(A523&lt;='Invoerblad heterogene watergang'!$H$9,'Invoerblad heterogene watergang'!$L$9,IF(A523&lt;='Invoerblad heterogene watergang'!$H$10,'Invoerblad heterogene watergang'!$L$10,IF(A523&lt;='Invoerblad heterogene watergang'!$H$11,'Invoerblad heterogene watergang'!$L$11,IF(A523&lt;='Invoerblad heterogene watergang'!$H$12,'Invoerblad heterogene watergang'!$L$12,IF(A523&lt;='Invoerblad heterogene watergang'!$H$13,'Invoerblad heterogene watergang'!$L$13,IF(A523&lt;='Invoerblad heterogene watergang'!$H$14,'Invoerblad heterogene watergang'!$L$14,IF(A523&lt;='Invoerblad heterogene watergang'!$H$15,'Invoerblad heterogene watergang'!$L$15,IF(A523&lt;='Invoerblad heterogene watergang'!$H$16,'Invoerblad heterogene watergang'!$L$16,IF(A523&lt;='Invoerblad heterogene watergang'!$H$17,'Invoerblad heterogene watergang'!$L$17,""))))))))))</f>
        <v>50</v>
      </c>
      <c r="L523" s="23" t="str">
        <f>(IF(A523&lt;='Invoerblad heterogene watergang'!$H$9,'Invoerblad heterogene watergang'!$M$9,IF(A523&lt;='Invoerblad heterogene watergang'!$H$10,'Invoerblad heterogene watergang'!$M$10,IF(A523&lt;='Invoerblad heterogene watergang'!$H$11,'Invoerblad heterogene watergang'!$M$11,IF(A523&lt;='Invoerblad heterogene watergang'!$H$12,'Invoerblad heterogene watergang'!$M$12,IF(A523&lt;='Invoerblad heterogene watergang'!$H$13,'Invoerblad heterogene watergang'!$M$13,IF(A523&lt;='Invoerblad heterogene watergang'!$H$14,'Invoerblad heterogene watergang'!$M$14,IF(A523&lt;='Invoerblad heterogene watergang'!$H$15,'Invoerblad heterogene watergang'!$M$15,IF(A523&lt;='Invoerblad heterogene watergang'!$H$16,'Invoerblad heterogene watergang'!$M$16,IF(A523&lt;='Invoerblad heterogene watergang'!$H$17,'Invoerblad heterogene watergang'!$M$17,""))))))))))</f>
        <v>Begroeiing volgt bodemverloop</v>
      </c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67"/>
      <c r="AD523" s="23"/>
      <c r="AE523" s="23"/>
    </row>
    <row r="524" spans="1:31" s="103" customFormat="1" x14ac:dyDescent="0.35">
      <c r="A524" s="24">
        <f>IF(A523="","",IF((A523+1)&gt;MAX('Invoerblad heterogene watergang'!$H$9:$H$17),"",'Uitgebreide invoer'!A523+(MAX('Invoerblad heterogene watergang'!$H$9:$H$17)/1000)))</f>
        <v>363.99999999999653</v>
      </c>
      <c r="B524" s="23">
        <f>IF(A524&lt;='Invoerblad heterogene watergang'!$H$9,'Invoerblad heterogene watergang'!$J$9,IF(A524&lt;='Invoerblad heterogene watergang'!$H$10,'Invoerblad heterogene watergang'!$J$10,IF(A524&lt;='Invoerblad heterogene watergang'!$H$11,'Invoerblad heterogene watergang'!$J$11,IF(A524&lt;='Invoerblad heterogene watergang'!$H$12,'Invoerblad heterogene watergang'!$J$12,IF(A524&lt;='Invoerblad heterogene watergang'!$H$13,'Invoerblad heterogene watergang'!$J$13,IF(A524&lt;='Invoerblad heterogene watergang'!$H$14,'Invoerblad heterogene watergang'!$J$14,IF(A524&lt;='Invoerblad heterogene watergang'!$H$15,'Invoerblad heterogene watergang'!$J$15,IF(A524&lt;='Invoerblad heterogene watergang'!$H$16,'Invoerblad heterogene watergang'!$J$16,IF(A524&lt;='Invoerblad heterogene watergang'!$H$17,'Invoerblad heterogene watergang'!$J$17,"")))))))))</f>
        <v>0.2</v>
      </c>
      <c r="C524" s="23" t="str">
        <f>IF(A524&lt;='Invoerblad heterogene watergang'!$H$9,'Invoerblad heterogene watergang'!$K$9,IF(A524&lt;='Invoerblad heterogene watergang'!$H$10,'Invoerblad heterogene watergang'!$K$10,IF(A524&lt;='Invoerblad heterogene watergang'!$H$11,'Invoerblad heterogene watergang'!$K$11,IF(A524&lt;='Invoerblad heterogene watergang'!$H$12,'Invoerblad heterogene watergang'!$K$12,IF(A524&lt;='Invoerblad heterogene watergang'!$H$13,'Invoerblad heterogene watergang'!$K$13,IF(A524&lt;='Invoerblad heterogene watergang'!$H$14,'Invoerblad heterogene watergang'!$K$14,IF(A524&lt;='Invoerblad heterogene watergang'!$H$15,'Invoerblad heterogene watergang'!$K$15,IF(A524&lt;='Invoerblad heterogene watergang'!$H$16,'Invoerblad heterogene watergang'!$K$16,IF(A524&lt;='Invoerblad heterogene watergang'!$H$17,'Invoerblad heterogene watergang'!$K$17,"")))))))))</f>
        <v>100 - Riet</v>
      </c>
      <c r="D524" s="23">
        <f t="shared" si="8"/>
        <v>100</v>
      </c>
      <c r="E524" s="23">
        <f>'Invoerblad heterogene watergang'!$F$9</f>
        <v>1.5</v>
      </c>
      <c r="F524" s="23">
        <f>'Invoerblad heterogene watergang'!$E$9</f>
        <v>1.2</v>
      </c>
      <c r="G524" s="23">
        <f>'Invoerblad heterogene watergang'!$B$9</f>
        <v>1.2</v>
      </c>
      <c r="H524" s="23">
        <f>'Invoerblad heterogene watergang'!$C$9</f>
        <v>1</v>
      </c>
      <c r="I524" s="23">
        <f>IF(B524="","",IF(A524&lt;='Invoerblad heterogene watergang'!$H$9,'Invoerblad heterogene watergang'!$N$9,IF(A524&lt;='Invoerblad heterogene watergang'!$H$10,'Invoerblad heterogene watergang'!$N$10,IF(A524&lt;='Invoerblad heterogene watergang'!$H$11,'Invoerblad heterogene watergang'!$N$11,IF(A524&lt;='Invoerblad heterogene watergang'!$H$12,'Invoerblad heterogene watergang'!$N$12,IF(A524&lt;='Invoerblad heterogene watergang'!$H$13,'Invoerblad heterogene watergang'!$N$13,IF(A524&lt;='Invoerblad heterogene watergang'!$H$14,'Invoerblad heterogene watergang'!$N$14,IF(A524&lt;='Invoerblad heterogene watergang'!$H$15,'Invoerblad heterogene watergang'!$N$15,IF(A524&lt;='Invoerblad heterogene watergang'!$H$16,'Invoerblad heterogene watergang'!$N$16,IF(A524&lt;='Invoerblad heterogene watergang'!$H$17,'Invoerblad heterogene watergang'!$N$17,""))))))))))</f>
        <v>0</v>
      </c>
      <c r="J524" s="23" t="str">
        <f>IF(A524&lt;='Invoerblad heterogene watergang'!$H$9,'Invoerblad heterogene watergang'!$O$9,IF(A524&lt;='Invoerblad heterogene watergang'!$H$10,'Invoerblad heterogene watergang'!$O$10,IF(A524&lt;='Invoerblad heterogene watergang'!$H$11,'Invoerblad heterogene watergang'!$O$11,IF(A524&lt;='Invoerblad heterogene watergang'!$H$12,'Invoerblad heterogene watergang'!$O$12,IF(A524&lt;='Invoerblad heterogene watergang'!$H$13,'Invoerblad heterogene watergang'!$O$13,IF(A524&lt;='Invoerblad heterogene watergang'!$H$14,'Invoerblad heterogene watergang'!$O$14,IF(A524&lt;='Invoerblad heterogene watergang'!$H$15,'Invoerblad heterogene watergang'!$O$15,IF(A524&lt;='Invoerblad heterogene watergang'!$H$16,'Invoerblad heterogene watergang'!$O$16,IF(A524&lt;='Invoerblad heterogene watergang'!$H$17,'Invoerblad heterogene watergang'!$O$17,"")))))))))</f>
        <v>Nee</v>
      </c>
      <c r="K524" s="23">
        <f>(IF(A524&lt;='Invoerblad heterogene watergang'!$H$9,'Invoerblad heterogene watergang'!$L$9,IF(A524&lt;='Invoerblad heterogene watergang'!$H$10,'Invoerblad heterogene watergang'!$L$10,IF(A524&lt;='Invoerblad heterogene watergang'!$H$11,'Invoerblad heterogene watergang'!$L$11,IF(A524&lt;='Invoerblad heterogene watergang'!$H$12,'Invoerblad heterogene watergang'!$L$12,IF(A524&lt;='Invoerblad heterogene watergang'!$H$13,'Invoerblad heterogene watergang'!$L$13,IF(A524&lt;='Invoerblad heterogene watergang'!$H$14,'Invoerblad heterogene watergang'!$L$14,IF(A524&lt;='Invoerblad heterogene watergang'!$H$15,'Invoerblad heterogene watergang'!$L$15,IF(A524&lt;='Invoerblad heterogene watergang'!$H$16,'Invoerblad heterogene watergang'!$L$16,IF(A524&lt;='Invoerblad heterogene watergang'!$H$17,'Invoerblad heterogene watergang'!$L$17,""))))))))))</f>
        <v>50</v>
      </c>
      <c r="L524" s="23" t="str">
        <f>(IF(A524&lt;='Invoerblad heterogene watergang'!$H$9,'Invoerblad heterogene watergang'!$M$9,IF(A524&lt;='Invoerblad heterogene watergang'!$H$10,'Invoerblad heterogene watergang'!$M$10,IF(A524&lt;='Invoerblad heterogene watergang'!$H$11,'Invoerblad heterogene watergang'!$M$11,IF(A524&lt;='Invoerblad heterogene watergang'!$H$12,'Invoerblad heterogene watergang'!$M$12,IF(A524&lt;='Invoerblad heterogene watergang'!$H$13,'Invoerblad heterogene watergang'!$M$13,IF(A524&lt;='Invoerblad heterogene watergang'!$H$14,'Invoerblad heterogene watergang'!$M$14,IF(A524&lt;='Invoerblad heterogene watergang'!$H$15,'Invoerblad heterogene watergang'!$M$15,IF(A524&lt;='Invoerblad heterogene watergang'!$H$16,'Invoerblad heterogene watergang'!$M$16,IF(A524&lt;='Invoerblad heterogene watergang'!$H$17,'Invoerblad heterogene watergang'!$M$17,""))))))))))</f>
        <v>Begroeiing volgt bodemverloop</v>
      </c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67"/>
      <c r="AD524" s="23"/>
      <c r="AE524" s="23"/>
    </row>
    <row r="525" spans="1:31" s="103" customFormat="1" x14ac:dyDescent="0.35">
      <c r="A525" s="24">
        <f>IF(A524="","",IF((A524+1)&gt;MAX('Invoerblad heterogene watergang'!$H$9:$H$17),"",'Uitgebreide invoer'!A524+(MAX('Invoerblad heterogene watergang'!$H$9:$H$17)/1000)))</f>
        <v>364.69999999999652</v>
      </c>
      <c r="B525" s="23">
        <f>IF(A525&lt;='Invoerblad heterogene watergang'!$H$9,'Invoerblad heterogene watergang'!$J$9,IF(A525&lt;='Invoerblad heterogene watergang'!$H$10,'Invoerblad heterogene watergang'!$J$10,IF(A525&lt;='Invoerblad heterogene watergang'!$H$11,'Invoerblad heterogene watergang'!$J$11,IF(A525&lt;='Invoerblad heterogene watergang'!$H$12,'Invoerblad heterogene watergang'!$J$12,IF(A525&lt;='Invoerblad heterogene watergang'!$H$13,'Invoerblad heterogene watergang'!$J$13,IF(A525&lt;='Invoerblad heterogene watergang'!$H$14,'Invoerblad heterogene watergang'!$J$14,IF(A525&lt;='Invoerblad heterogene watergang'!$H$15,'Invoerblad heterogene watergang'!$J$15,IF(A525&lt;='Invoerblad heterogene watergang'!$H$16,'Invoerblad heterogene watergang'!$J$16,IF(A525&lt;='Invoerblad heterogene watergang'!$H$17,'Invoerblad heterogene watergang'!$J$17,"")))))))))</f>
        <v>0.2</v>
      </c>
      <c r="C525" s="23" t="str">
        <f>IF(A525&lt;='Invoerblad heterogene watergang'!$H$9,'Invoerblad heterogene watergang'!$K$9,IF(A525&lt;='Invoerblad heterogene watergang'!$H$10,'Invoerblad heterogene watergang'!$K$10,IF(A525&lt;='Invoerblad heterogene watergang'!$H$11,'Invoerblad heterogene watergang'!$K$11,IF(A525&lt;='Invoerblad heterogene watergang'!$H$12,'Invoerblad heterogene watergang'!$K$12,IF(A525&lt;='Invoerblad heterogene watergang'!$H$13,'Invoerblad heterogene watergang'!$K$13,IF(A525&lt;='Invoerblad heterogene watergang'!$H$14,'Invoerblad heterogene watergang'!$K$14,IF(A525&lt;='Invoerblad heterogene watergang'!$H$15,'Invoerblad heterogene watergang'!$K$15,IF(A525&lt;='Invoerblad heterogene watergang'!$H$16,'Invoerblad heterogene watergang'!$K$16,IF(A525&lt;='Invoerblad heterogene watergang'!$H$17,'Invoerblad heterogene watergang'!$K$17,"")))))))))</f>
        <v>100 - Riet</v>
      </c>
      <c r="D525" s="23">
        <f t="shared" si="8"/>
        <v>100</v>
      </c>
      <c r="E525" s="23">
        <f>'Invoerblad heterogene watergang'!$F$9</f>
        <v>1.5</v>
      </c>
      <c r="F525" s="23">
        <f>'Invoerblad heterogene watergang'!$E$9</f>
        <v>1.2</v>
      </c>
      <c r="G525" s="23">
        <f>'Invoerblad heterogene watergang'!$B$9</f>
        <v>1.2</v>
      </c>
      <c r="H525" s="23">
        <f>'Invoerblad heterogene watergang'!$C$9</f>
        <v>1</v>
      </c>
      <c r="I525" s="23">
        <f>IF(B525="","",IF(A525&lt;='Invoerblad heterogene watergang'!$H$9,'Invoerblad heterogene watergang'!$N$9,IF(A525&lt;='Invoerblad heterogene watergang'!$H$10,'Invoerblad heterogene watergang'!$N$10,IF(A525&lt;='Invoerblad heterogene watergang'!$H$11,'Invoerblad heterogene watergang'!$N$11,IF(A525&lt;='Invoerblad heterogene watergang'!$H$12,'Invoerblad heterogene watergang'!$N$12,IF(A525&lt;='Invoerblad heterogene watergang'!$H$13,'Invoerblad heterogene watergang'!$N$13,IF(A525&lt;='Invoerblad heterogene watergang'!$H$14,'Invoerblad heterogene watergang'!$N$14,IF(A525&lt;='Invoerblad heterogene watergang'!$H$15,'Invoerblad heterogene watergang'!$N$15,IF(A525&lt;='Invoerblad heterogene watergang'!$H$16,'Invoerblad heterogene watergang'!$N$16,IF(A525&lt;='Invoerblad heterogene watergang'!$H$17,'Invoerblad heterogene watergang'!$N$17,""))))))))))</f>
        <v>0</v>
      </c>
      <c r="J525" s="23" t="str">
        <f>IF(A525&lt;='Invoerblad heterogene watergang'!$H$9,'Invoerblad heterogene watergang'!$O$9,IF(A525&lt;='Invoerblad heterogene watergang'!$H$10,'Invoerblad heterogene watergang'!$O$10,IF(A525&lt;='Invoerblad heterogene watergang'!$H$11,'Invoerblad heterogene watergang'!$O$11,IF(A525&lt;='Invoerblad heterogene watergang'!$H$12,'Invoerblad heterogene watergang'!$O$12,IF(A525&lt;='Invoerblad heterogene watergang'!$H$13,'Invoerblad heterogene watergang'!$O$13,IF(A525&lt;='Invoerblad heterogene watergang'!$H$14,'Invoerblad heterogene watergang'!$O$14,IF(A525&lt;='Invoerblad heterogene watergang'!$H$15,'Invoerblad heterogene watergang'!$O$15,IF(A525&lt;='Invoerblad heterogene watergang'!$H$16,'Invoerblad heterogene watergang'!$O$16,IF(A525&lt;='Invoerblad heterogene watergang'!$H$17,'Invoerblad heterogene watergang'!$O$17,"")))))))))</f>
        <v>Nee</v>
      </c>
      <c r="K525" s="23">
        <f>(IF(A525&lt;='Invoerblad heterogene watergang'!$H$9,'Invoerblad heterogene watergang'!$L$9,IF(A525&lt;='Invoerblad heterogene watergang'!$H$10,'Invoerblad heterogene watergang'!$L$10,IF(A525&lt;='Invoerblad heterogene watergang'!$H$11,'Invoerblad heterogene watergang'!$L$11,IF(A525&lt;='Invoerblad heterogene watergang'!$H$12,'Invoerblad heterogene watergang'!$L$12,IF(A525&lt;='Invoerblad heterogene watergang'!$H$13,'Invoerblad heterogene watergang'!$L$13,IF(A525&lt;='Invoerblad heterogene watergang'!$H$14,'Invoerblad heterogene watergang'!$L$14,IF(A525&lt;='Invoerblad heterogene watergang'!$H$15,'Invoerblad heterogene watergang'!$L$15,IF(A525&lt;='Invoerblad heterogene watergang'!$H$16,'Invoerblad heterogene watergang'!$L$16,IF(A525&lt;='Invoerblad heterogene watergang'!$H$17,'Invoerblad heterogene watergang'!$L$17,""))))))))))</f>
        <v>50</v>
      </c>
      <c r="L525" s="23" t="str">
        <f>(IF(A525&lt;='Invoerblad heterogene watergang'!$H$9,'Invoerblad heterogene watergang'!$M$9,IF(A525&lt;='Invoerblad heterogene watergang'!$H$10,'Invoerblad heterogene watergang'!$M$10,IF(A525&lt;='Invoerblad heterogene watergang'!$H$11,'Invoerblad heterogene watergang'!$M$11,IF(A525&lt;='Invoerblad heterogene watergang'!$H$12,'Invoerblad heterogene watergang'!$M$12,IF(A525&lt;='Invoerblad heterogene watergang'!$H$13,'Invoerblad heterogene watergang'!$M$13,IF(A525&lt;='Invoerblad heterogene watergang'!$H$14,'Invoerblad heterogene watergang'!$M$14,IF(A525&lt;='Invoerblad heterogene watergang'!$H$15,'Invoerblad heterogene watergang'!$M$15,IF(A525&lt;='Invoerblad heterogene watergang'!$H$16,'Invoerblad heterogene watergang'!$M$16,IF(A525&lt;='Invoerblad heterogene watergang'!$H$17,'Invoerblad heterogene watergang'!$M$17,""))))))))))</f>
        <v>Begroeiing volgt bodemverloop</v>
      </c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67"/>
      <c r="AD525" s="23"/>
      <c r="AE525" s="23"/>
    </row>
    <row r="526" spans="1:31" s="103" customFormat="1" x14ac:dyDescent="0.35">
      <c r="A526" s="24">
        <f>IF(A525="","",IF((A525+1)&gt;MAX('Invoerblad heterogene watergang'!$H$9:$H$17),"",'Uitgebreide invoer'!A525+(MAX('Invoerblad heterogene watergang'!$H$9:$H$17)/1000)))</f>
        <v>365.39999999999651</v>
      </c>
      <c r="B526" s="23">
        <f>IF(A526&lt;='Invoerblad heterogene watergang'!$H$9,'Invoerblad heterogene watergang'!$J$9,IF(A526&lt;='Invoerblad heterogene watergang'!$H$10,'Invoerblad heterogene watergang'!$J$10,IF(A526&lt;='Invoerblad heterogene watergang'!$H$11,'Invoerblad heterogene watergang'!$J$11,IF(A526&lt;='Invoerblad heterogene watergang'!$H$12,'Invoerblad heterogene watergang'!$J$12,IF(A526&lt;='Invoerblad heterogene watergang'!$H$13,'Invoerblad heterogene watergang'!$J$13,IF(A526&lt;='Invoerblad heterogene watergang'!$H$14,'Invoerblad heterogene watergang'!$J$14,IF(A526&lt;='Invoerblad heterogene watergang'!$H$15,'Invoerblad heterogene watergang'!$J$15,IF(A526&lt;='Invoerblad heterogene watergang'!$H$16,'Invoerblad heterogene watergang'!$J$16,IF(A526&lt;='Invoerblad heterogene watergang'!$H$17,'Invoerblad heterogene watergang'!$J$17,"")))))))))</f>
        <v>0.2</v>
      </c>
      <c r="C526" s="23" t="str">
        <f>IF(A526&lt;='Invoerblad heterogene watergang'!$H$9,'Invoerblad heterogene watergang'!$K$9,IF(A526&lt;='Invoerblad heterogene watergang'!$H$10,'Invoerblad heterogene watergang'!$K$10,IF(A526&lt;='Invoerblad heterogene watergang'!$H$11,'Invoerblad heterogene watergang'!$K$11,IF(A526&lt;='Invoerblad heterogene watergang'!$H$12,'Invoerblad heterogene watergang'!$K$12,IF(A526&lt;='Invoerblad heterogene watergang'!$H$13,'Invoerblad heterogene watergang'!$K$13,IF(A526&lt;='Invoerblad heterogene watergang'!$H$14,'Invoerblad heterogene watergang'!$K$14,IF(A526&lt;='Invoerblad heterogene watergang'!$H$15,'Invoerblad heterogene watergang'!$K$15,IF(A526&lt;='Invoerblad heterogene watergang'!$H$16,'Invoerblad heterogene watergang'!$K$16,IF(A526&lt;='Invoerblad heterogene watergang'!$H$17,'Invoerblad heterogene watergang'!$K$17,"")))))))))</f>
        <v>100 - Riet</v>
      </c>
      <c r="D526" s="23">
        <f t="shared" si="8"/>
        <v>100</v>
      </c>
      <c r="E526" s="23">
        <f>'Invoerblad heterogene watergang'!$F$9</f>
        <v>1.5</v>
      </c>
      <c r="F526" s="23">
        <f>'Invoerblad heterogene watergang'!$E$9</f>
        <v>1.2</v>
      </c>
      <c r="G526" s="23">
        <f>'Invoerblad heterogene watergang'!$B$9</f>
        <v>1.2</v>
      </c>
      <c r="H526" s="23">
        <f>'Invoerblad heterogene watergang'!$C$9</f>
        <v>1</v>
      </c>
      <c r="I526" s="23">
        <f>IF(B526="","",IF(A526&lt;='Invoerblad heterogene watergang'!$H$9,'Invoerblad heterogene watergang'!$N$9,IF(A526&lt;='Invoerblad heterogene watergang'!$H$10,'Invoerblad heterogene watergang'!$N$10,IF(A526&lt;='Invoerblad heterogene watergang'!$H$11,'Invoerblad heterogene watergang'!$N$11,IF(A526&lt;='Invoerblad heterogene watergang'!$H$12,'Invoerblad heterogene watergang'!$N$12,IF(A526&lt;='Invoerblad heterogene watergang'!$H$13,'Invoerblad heterogene watergang'!$N$13,IF(A526&lt;='Invoerblad heterogene watergang'!$H$14,'Invoerblad heterogene watergang'!$N$14,IF(A526&lt;='Invoerblad heterogene watergang'!$H$15,'Invoerblad heterogene watergang'!$N$15,IF(A526&lt;='Invoerblad heterogene watergang'!$H$16,'Invoerblad heterogene watergang'!$N$16,IF(A526&lt;='Invoerblad heterogene watergang'!$H$17,'Invoerblad heterogene watergang'!$N$17,""))))))))))</f>
        <v>0</v>
      </c>
      <c r="J526" s="23" t="str">
        <f>IF(A526&lt;='Invoerblad heterogene watergang'!$H$9,'Invoerblad heterogene watergang'!$O$9,IF(A526&lt;='Invoerblad heterogene watergang'!$H$10,'Invoerblad heterogene watergang'!$O$10,IF(A526&lt;='Invoerblad heterogene watergang'!$H$11,'Invoerblad heterogene watergang'!$O$11,IF(A526&lt;='Invoerblad heterogene watergang'!$H$12,'Invoerblad heterogene watergang'!$O$12,IF(A526&lt;='Invoerblad heterogene watergang'!$H$13,'Invoerblad heterogene watergang'!$O$13,IF(A526&lt;='Invoerblad heterogene watergang'!$H$14,'Invoerblad heterogene watergang'!$O$14,IF(A526&lt;='Invoerblad heterogene watergang'!$H$15,'Invoerblad heterogene watergang'!$O$15,IF(A526&lt;='Invoerblad heterogene watergang'!$H$16,'Invoerblad heterogene watergang'!$O$16,IF(A526&lt;='Invoerblad heterogene watergang'!$H$17,'Invoerblad heterogene watergang'!$O$17,"")))))))))</f>
        <v>Nee</v>
      </c>
      <c r="K526" s="23">
        <f>(IF(A526&lt;='Invoerblad heterogene watergang'!$H$9,'Invoerblad heterogene watergang'!$L$9,IF(A526&lt;='Invoerblad heterogene watergang'!$H$10,'Invoerblad heterogene watergang'!$L$10,IF(A526&lt;='Invoerblad heterogene watergang'!$H$11,'Invoerblad heterogene watergang'!$L$11,IF(A526&lt;='Invoerblad heterogene watergang'!$H$12,'Invoerblad heterogene watergang'!$L$12,IF(A526&lt;='Invoerblad heterogene watergang'!$H$13,'Invoerblad heterogene watergang'!$L$13,IF(A526&lt;='Invoerblad heterogene watergang'!$H$14,'Invoerblad heterogene watergang'!$L$14,IF(A526&lt;='Invoerblad heterogene watergang'!$H$15,'Invoerblad heterogene watergang'!$L$15,IF(A526&lt;='Invoerblad heterogene watergang'!$H$16,'Invoerblad heterogene watergang'!$L$16,IF(A526&lt;='Invoerblad heterogene watergang'!$H$17,'Invoerblad heterogene watergang'!$L$17,""))))))))))</f>
        <v>50</v>
      </c>
      <c r="L526" s="23" t="str">
        <f>(IF(A526&lt;='Invoerblad heterogene watergang'!$H$9,'Invoerblad heterogene watergang'!$M$9,IF(A526&lt;='Invoerblad heterogene watergang'!$H$10,'Invoerblad heterogene watergang'!$M$10,IF(A526&lt;='Invoerblad heterogene watergang'!$H$11,'Invoerblad heterogene watergang'!$M$11,IF(A526&lt;='Invoerblad heterogene watergang'!$H$12,'Invoerblad heterogene watergang'!$M$12,IF(A526&lt;='Invoerblad heterogene watergang'!$H$13,'Invoerblad heterogene watergang'!$M$13,IF(A526&lt;='Invoerblad heterogene watergang'!$H$14,'Invoerblad heterogene watergang'!$M$14,IF(A526&lt;='Invoerblad heterogene watergang'!$H$15,'Invoerblad heterogene watergang'!$M$15,IF(A526&lt;='Invoerblad heterogene watergang'!$H$16,'Invoerblad heterogene watergang'!$M$16,IF(A526&lt;='Invoerblad heterogene watergang'!$H$17,'Invoerblad heterogene watergang'!$M$17,""))))))))))</f>
        <v>Begroeiing volgt bodemverloop</v>
      </c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67"/>
      <c r="AD526" s="23"/>
      <c r="AE526" s="23"/>
    </row>
    <row r="527" spans="1:31" s="103" customFormat="1" x14ac:dyDescent="0.35">
      <c r="A527" s="24">
        <f>IF(A526="","",IF((A526+1)&gt;MAX('Invoerblad heterogene watergang'!$H$9:$H$17),"",'Uitgebreide invoer'!A526+(MAX('Invoerblad heterogene watergang'!$H$9:$H$17)/1000)))</f>
        <v>366.0999999999965</v>
      </c>
      <c r="B527" s="23">
        <f>IF(A527&lt;='Invoerblad heterogene watergang'!$H$9,'Invoerblad heterogene watergang'!$J$9,IF(A527&lt;='Invoerblad heterogene watergang'!$H$10,'Invoerblad heterogene watergang'!$J$10,IF(A527&lt;='Invoerblad heterogene watergang'!$H$11,'Invoerblad heterogene watergang'!$J$11,IF(A527&lt;='Invoerblad heterogene watergang'!$H$12,'Invoerblad heterogene watergang'!$J$12,IF(A527&lt;='Invoerblad heterogene watergang'!$H$13,'Invoerblad heterogene watergang'!$J$13,IF(A527&lt;='Invoerblad heterogene watergang'!$H$14,'Invoerblad heterogene watergang'!$J$14,IF(A527&lt;='Invoerblad heterogene watergang'!$H$15,'Invoerblad heterogene watergang'!$J$15,IF(A527&lt;='Invoerblad heterogene watergang'!$H$16,'Invoerblad heterogene watergang'!$J$16,IF(A527&lt;='Invoerblad heterogene watergang'!$H$17,'Invoerblad heterogene watergang'!$J$17,"")))))))))</f>
        <v>0.2</v>
      </c>
      <c r="C527" s="23" t="str">
        <f>IF(A527&lt;='Invoerblad heterogene watergang'!$H$9,'Invoerblad heterogene watergang'!$K$9,IF(A527&lt;='Invoerblad heterogene watergang'!$H$10,'Invoerblad heterogene watergang'!$K$10,IF(A527&lt;='Invoerblad heterogene watergang'!$H$11,'Invoerblad heterogene watergang'!$K$11,IF(A527&lt;='Invoerblad heterogene watergang'!$H$12,'Invoerblad heterogene watergang'!$K$12,IF(A527&lt;='Invoerblad heterogene watergang'!$H$13,'Invoerblad heterogene watergang'!$K$13,IF(A527&lt;='Invoerblad heterogene watergang'!$H$14,'Invoerblad heterogene watergang'!$K$14,IF(A527&lt;='Invoerblad heterogene watergang'!$H$15,'Invoerblad heterogene watergang'!$K$15,IF(A527&lt;='Invoerblad heterogene watergang'!$H$16,'Invoerblad heterogene watergang'!$K$16,IF(A527&lt;='Invoerblad heterogene watergang'!$H$17,'Invoerblad heterogene watergang'!$K$17,"")))))))))</f>
        <v>100 - Riet</v>
      </c>
      <c r="D527" s="23">
        <f t="shared" si="8"/>
        <v>100</v>
      </c>
      <c r="E527" s="23">
        <f>'Invoerblad heterogene watergang'!$F$9</f>
        <v>1.5</v>
      </c>
      <c r="F527" s="23">
        <f>'Invoerblad heterogene watergang'!$E$9</f>
        <v>1.2</v>
      </c>
      <c r="G527" s="23">
        <f>'Invoerblad heterogene watergang'!$B$9</f>
        <v>1.2</v>
      </c>
      <c r="H527" s="23">
        <f>'Invoerblad heterogene watergang'!$C$9</f>
        <v>1</v>
      </c>
      <c r="I527" s="23">
        <f>IF(B527="","",IF(A527&lt;='Invoerblad heterogene watergang'!$H$9,'Invoerblad heterogene watergang'!$N$9,IF(A527&lt;='Invoerblad heterogene watergang'!$H$10,'Invoerblad heterogene watergang'!$N$10,IF(A527&lt;='Invoerblad heterogene watergang'!$H$11,'Invoerblad heterogene watergang'!$N$11,IF(A527&lt;='Invoerblad heterogene watergang'!$H$12,'Invoerblad heterogene watergang'!$N$12,IF(A527&lt;='Invoerblad heterogene watergang'!$H$13,'Invoerblad heterogene watergang'!$N$13,IF(A527&lt;='Invoerblad heterogene watergang'!$H$14,'Invoerblad heterogene watergang'!$N$14,IF(A527&lt;='Invoerblad heterogene watergang'!$H$15,'Invoerblad heterogene watergang'!$N$15,IF(A527&lt;='Invoerblad heterogene watergang'!$H$16,'Invoerblad heterogene watergang'!$N$16,IF(A527&lt;='Invoerblad heterogene watergang'!$H$17,'Invoerblad heterogene watergang'!$N$17,""))))))))))</f>
        <v>0</v>
      </c>
      <c r="J527" s="23" t="str">
        <f>IF(A527&lt;='Invoerblad heterogene watergang'!$H$9,'Invoerblad heterogene watergang'!$O$9,IF(A527&lt;='Invoerblad heterogene watergang'!$H$10,'Invoerblad heterogene watergang'!$O$10,IF(A527&lt;='Invoerblad heterogene watergang'!$H$11,'Invoerblad heterogene watergang'!$O$11,IF(A527&lt;='Invoerblad heterogene watergang'!$H$12,'Invoerblad heterogene watergang'!$O$12,IF(A527&lt;='Invoerblad heterogene watergang'!$H$13,'Invoerblad heterogene watergang'!$O$13,IF(A527&lt;='Invoerblad heterogene watergang'!$H$14,'Invoerblad heterogene watergang'!$O$14,IF(A527&lt;='Invoerblad heterogene watergang'!$H$15,'Invoerblad heterogene watergang'!$O$15,IF(A527&lt;='Invoerblad heterogene watergang'!$H$16,'Invoerblad heterogene watergang'!$O$16,IF(A527&lt;='Invoerblad heterogene watergang'!$H$17,'Invoerblad heterogene watergang'!$O$17,"")))))))))</f>
        <v>Nee</v>
      </c>
      <c r="K527" s="23">
        <f>(IF(A527&lt;='Invoerblad heterogene watergang'!$H$9,'Invoerblad heterogene watergang'!$L$9,IF(A527&lt;='Invoerblad heterogene watergang'!$H$10,'Invoerblad heterogene watergang'!$L$10,IF(A527&lt;='Invoerblad heterogene watergang'!$H$11,'Invoerblad heterogene watergang'!$L$11,IF(A527&lt;='Invoerblad heterogene watergang'!$H$12,'Invoerblad heterogene watergang'!$L$12,IF(A527&lt;='Invoerblad heterogene watergang'!$H$13,'Invoerblad heterogene watergang'!$L$13,IF(A527&lt;='Invoerblad heterogene watergang'!$H$14,'Invoerblad heterogene watergang'!$L$14,IF(A527&lt;='Invoerblad heterogene watergang'!$H$15,'Invoerblad heterogene watergang'!$L$15,IF(A527&lt;='Invoerblad heterogene watergang'!$H$16,'Invoerblad heterogene watergang'!$L$16,IF(A527&lt;='Invoerblad heterogene watergang'!$H$17,'Invoerblad heterogene watergang'!$L$17,""))))))))))</f>
        <v>50</v>
      </c>
      <c r="L527" s="23" t="str">
        <f>(IF(A527&lt;='Invoerblad heterogene watergang'!$H$9,'Invoerblad heterogene watergang'!$M$9,IF(A527&lt;='Invoerblad heterogene watergang'!$H$10,'Invoerblad heterogene watergang'!$M$10,IF(A527&lt;='Invoerblad heterogene watergang'!$H$11,'Invoerblad heterogene watergang'!$M$11,IF(A527&lt;='Invoerblad heterogene watergang'!$H$12,'Invoerblad heterogene watergang'!$M$12,IF(A527&lt;='Invoerblad heterogene watergang'!$H$13,'Invoerblad heterogene watergang'!$M$13,IF(A527&lt;='Invoerblad heterogene watergang'!$H$14,'Invoerblad heterogene watergang'!$M$14,IF(A527&lt;='Invoerblad heterogene watergang'!$H$15,'Invoerblad heterogene watergang'!$M$15,IF(A527&lt;='Invoerblad heterogene watergang'!$H$16,'Invoerblad heterogene watergang'!$M$16,IF(A527&lt;='Invoerblad heterogene watergang'!$H$17,'Invoerblad heterogene watergang'!$M$17,""))))))))))</f>
        <v>Begroeiing volgt bodemverloop</v>
      </c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67"/>
      <c r="AD527" s="23"/>
      <c r="AE527" s="23"/>
    </row>
    <row r="528" spans="1:31" s="103" customFormat="1" x14ac:dyDescent="0.35">
      <c r="A528" s="24">
        <f>IF(A527="","",IF((A527+1)&gt;MAX('Invoerblad heterogene watergang'!$H$9:$H$17),"",'Uitgebreide invoer'!A527+(MAX('Invoerblad heterogene watergang'!$H$9:$H$17)/1000)))</f>
        <v>366.79999999999649</v>
      </c>
      <c r="B528" s="23">
        <f>IF(A528&lt;='Invoerblad heterogene watergang'!$H$9,'Invoerblad heterogene watergang'!$J$9,IF(A528&lt;='Invoerblad heterogene watergang'!$H$10,'Invoerblad heterogene watergang'!$J$10,IF(A528&lt;='Invoerblad heterogene watergang'!$H$11,'Invoerblad heterogene watergang'!$J$11,IF(A528&lt;='Invoerblad heterogene watergang'!$H$12,'Invoerblad heterogene watergang'!$J$12,IF(A528&lt;='Invoerblad heterogene watergang'!$H$13,'Invoerblad heterogene watergang'!$J$13,IF(A528&lt;='Invoerblad heterogene watergang'!$H$14,'Invoerblad heterogene watergang'!$J$14,IF(A528&lt;='Invoerblad heterogene watergang'!$H$15,'Invoerblad heterogene watergang'!$J$15,IF(A528&lt;='Invoerblad heterogene watergang'!$H$16,'Invoerblad heterogene watergang'!$J$16,IF(A528&lt;='Invoerblad heterogene watergang'!$H$17,'Invoerblad heterogene watergang'!$J$17,"")))))))))</f>
        <v>0.2</v>
      </c>
      <c r="C528" s="23" t="str">
        <f>IF(A528&lt;='Invoerblad heterogene watergang'!$H$9,'Invoerblad heterogene watergang'!$K$9,IF(A528&lt;='Invoerblad heterogene watergang'!$H$10,'Invoerblad heterogene watergang'!$K$10,IF(A528&lt;='Invoerblad heterogene watergang'!$H$11,'Invoerblad heterogene watergang'!$K$11,IF(A528&lt;='Invoerblad heterogene watergang'!$H$12,'Invoerblad heterogene watergang'!$K$12,IF(A528&lt;='Invoerblad heterogene watergang'!$H$13,'Invoerblad heterogene watergang'!$K$13,IF(A528&lt;='Invoerblad heterogene watergang'!$H$14,'Invoerblad heterogene watergang'!$K$14,IF(A528&lt;='Invoerblad heterogene watergang'!$H$15,'Invoerblad heterogene watergang'!$K$15,IF(A528&lt;='Invoerblad heterogene watergang'!$H$16,'Invoerblad heterogene watergang'!$K$16,IF(A528&lt;='Invoerblad heterogene watergang'!$H$17,'Invoerblad heterogene watergang'!$K$17,"")))))))))</f>
        <v>100 - Riet</v>
      </c>
      <c r="D528" s="23">
        <f t="shared" si="8"/>
        <v>100</v>
      </c>
      <c r="E528" s="23">
        <f>'Invoerblad heterogene watergang'!$F$9</f>
        <v>1.5</v>
      </c>
      <c r="F528" s="23">
        <f>'Invoerblad heterogene watergang'!$E$9</f>
        <v>1.2</v>
      </c>
      <c r="G528" s="23">
        <f>'Invoerblad heterogene watergang'!$B$9</f>
        <v>1.2</v>
      </c>
      <c r="H528" s="23">
        <f>'Invoerblad heterogene watergang'!$C$9</f>
        <v>1</v>
      </c>
      <c r="I528" s="23">
        <f>IF(B528="","",IF(A528&lt;='Invoerblad heterogene watergang'!$H$9,'Invoerblad heterogene watergang'!$N$9,IF(A528&lt;='Invoerblad heterogene watergang'!$H$10,'Invoerblad heterogene watergang'!$N$10,IF(A528&lt;='Invoerblad heterogene watergang'!$H$11,'Invoerblad heterogene watergang'!$N$11,IF(A528&lt;='Invoerblad heterogene watergang'!$H$12,'Invoerblad heterogene watergang'!$N$12,IF(A528&lt;='Invoerblad heterogene watergang'!$H$13,'Invoerblad heterogene watergang'!$N$13,IF(A528&lt;='Invoerblad heterogene watergang'!$H$14,'Invoerblad heterogene watergang'!$N$14,IF(A528&lt;='Invoerblad heterogene watergang'!$H$15,'Invoerblad heterogene watergang'!$N$15,IF(A528&lt;='Invoerblad heterogene watergang'!$H$16,'Invoerblad heterogene watergang'!$N$16,IF(A528&lt;='Invoerblad heterogene watergang'!$H$17,'Invoerblad heterogene watergang'!$N$17,""))))))))))</f>
        <v>0</v>
      </c>
      <c r="J528" s="23" t="str">
        <f>IF(A528&lt;='Invoerblad heterogene watergang'!$H$9,'Invoerblad heterogene watergang'!$O$9,IF(A528&lt;='Invoerblad heterogene watergang'!$H$10,'Invoerblad heterogene watergang'!$O$10,IF(A528&lt;='Invoerblad heterogene watergang'!$H$11,'Invoerblad heterogene watergang'!$O$11,IF(A528&lt;='Invoerblad heterogene watergang'!$H$12,'Invoerblad heterogene watergang'!$O$12,IF(A528&lt;='Invoerblad heterogene watergang'!$H$13,'Invoerblad heterogene watergang'!$O$13,IF(A528&lt;='Invoerblad heterogene watergang'!$H$14,'Invoerblad heterogene watergang'!$O$14,IF(A528&lt;='Invoerblad heterogene watergang'!$H$15,'Invoerblad heterogene watergang'!$O$15,IF(A528&lt;='Invoerblad heterogene watergang'!$H$16,'Invoerblad heterogene watergang'!$O$16,IF(A528&lt;='Invoerblad heterogene watergang'!$H$17,'Invoerblad heterogene watergang'!$O$17,"")))))))))</f>
        <v>Nee</v>
      </c>
      <c r="K528" s="23">
        <f>(IF(A528&lt;='Invoerblad heterogene watergang'!$H$9,'Invoerblad heterogene watergang'!$L$9,IF(A528&lt;='Invoerblad heterogene watergang'!$H$10,'Invoerblad heterogene watergang'!$L$10,IF(A528&lt;='Invoerblad heterogene watergang'!$H$11,'Invoerblad heterogene watergang'!$L$11,IF(A528&lt;='Invoerblad heterogene watergang'!$H$12,'Invoerblad heterogene watergang'!$L$12,IF(A528&lt;='Invoerblad heterogene watergang'!$H$13,'Invoerblad heterogene watergang'!$L$13,IF(A528&lt;='Invoerblad heterogene watergang'!$H$14,'Invoerblad heterogene watergang'!$L$14,IF(A528&lt;='Invoerblad heterogene watergang'!$H$15,'Invoerblad heterogene watergang'!$L$15,IF(A528&lt;='Invoerblad heterogene watergang'!$H$16,'Invoerblad heterogene watergang'!$L$16,IF(A528&lt;='Invoerblad heterogene watergang'!$H$17,'Invoerblad heterogene watergang'!$L$17,""))))))))))</f>
        <v>50</v>
      </c>
      <c r="L528" s="23" t="str">
        <f>(IF(A528&lt;='Invoerblad heterogene watergang'!$H$9,'Invoerblad heterogene watergang'!$M$9,IF(A528&lt;='Invoerblad heterogene watergang'!$H$10,'Invoerblad heterogene watergang'!$M$10,IF(A528&lt;='Invoerblad heterogene watergang'!$H$11,'Invoerblad heterogene watergang'!$M$11,IF(A528&lt;='Invoerblad heterogene watergang'!$H$12,'Invoerblad heterogene watergang'!$M$12,IF(A528&lt;='Invoerblad heterogene watergang'!$H$13,'Invoerblad heterogene watergang'!$M$13,IF(A528&lt;='Invoerblad heterogene watergang'!$H$14,'Invoerblad heterogene watergang'!$M$14,IF(A528&lt;='Invoerblad heterogene watergang'!$H$15,'Invoerblad heterogene watergang'!$M$15,IF(A528&lt;='Invoerblad heterogene watergang'!$H$16,'Invoerblad heterogene watergang'!$M$16,IF(A528&lt;='Invoerblad heterogene watergang'!$H$17,'Invoerblad heterogene watergang'!$M$17,""))))))))))</f>
        <v>Begroeiing volgt bodemverloop</v>
      </c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67"/>
      <c r="AD528" s="23"/>
      <c r="AE528" s="23"/>
    </row>
    <row r="529" spans="1:31" s="103" customFormat="1" x14ac:dyDescent="0.35">
      <c r="A529" s="24">
        <f>IF(A528="","",IF((A528+1)&gt;MAX('Invoerblad heterogene watergang'!$H$9:$H$17),"",'Uitgebreide invoer'!A528+(MAX('Invoerblad heterogene watergang'!$H$9:$H$17)/1000)))</f>
        <v>367.49999999999648</v>
      </c>
      <c r="B529" s="23">
        <f>IF(A529&lt;='Invoerblad heterogene watergang'!$H$9,'Invoerblad heterogene watergang'!$J$9,IF(A529&lt;='Invoerblad heterogene watergang'!$H$10,'Invoerblad heterogene watergang'!$J$10,IF(A529&lt;='Invoerblad heterogene watergang'!$H$11,'Invoerblad heterogene watergang'!$J$11,IF(A529&lt;='Invoerblad heterogene watergang'!$H$12,'Invoerblad heterogene watergang'!$J$12,IF(A529&lt;='Invoerblad heterogene watergang'!$H$13,'Invoerblad heterogene watergang'!$J$13,IF(A529&lt;='Invoerblad heterogene watergang'!$H$14,'Invoerblad heterogene watergang'!$J$14,IF(A529&lt;='Invoerblad heterogene watergang'!$H$15,'Invoerblad heterogene watergang'!$J$15,IF(A529&lt;='Invoerblad heterogene watergang'!$H$16,'Invoerblad heterogene watergang'!$J$16,IF(A529&lt;='Invoerblad heterogene watergang'!$H$17,'Invoerblad heterogene watergang'!$J$17,"")))))))))</f>
        <v>0.2</v>
      </c>
      <c r="C529" s="23" t="str">
        <f>IF(A529&lt;='Invoerblad heterogene watergang'!$H$9,'Invoerblad heterogene watergang'!$K$9,IF(A529&lt;='Invoerblad heterogene watergang'!$H$10,'Invoerblad heterogene watergang'!$K$10,IF(A529&lt;='Invoerblad heterogene watergang'!$H$11,'Invoerblad heterogene watergang'!$K$11,IF(A529&lt;='Invoerblad heterogene watergang'!$H$12,'Invoerblad heterogene watergang'!$K$12,IF(A529&lt;='Invoerblad heterogene watergang'!$H$13,'Invoerblad heterogene watergang'!$K$13,IF(A529&lt;='Invoerblad heterogene watergang'!$H$14,'Invoerblad heterogene watergang'!$K$14,IF(A529&lt;='Invoerblad heterogene watergang'!$H$15,'Invoerblad heterogene watergang'!$K$15,IF(A529&lt;='Invoerblad heterogene watergang'!$H$16,'Invoerblad heterogene watergang'!$K$16,IF(A529&lt;='Invoerblad heterogene watergang'!$H$17,'Invoerblad heterogene watergang'!$K$17,"")))))))))</f>
        <v>100 - Riet</v>
      </c>
      <c r="D529" s="23">
        <f t="shared" si="8"/>
        <v>100</v>
      </c>
      <c r="E529" s="23">
        <f>'Invoerblad heterogene watergang'!$F$9</f>
        <v>1.5</v>
      </c>
      <c r="F529" s="23">
        <f>'Invoerblad heterogene watergang'!$E$9</f>
        <v>1.2</v>
      </c>
      <c r="G529" s="23">
        <f>'Invoerblad heterogene watergang'!$B$9</f>
        <v>1.2</v>
      </c>
      <c r="H529" s="23">
        <f>'Invoerblad heterogene watergang'!$C$9</f>
        <v>1</v>
      </c>
      <c r="I529" s="23">
        <f>IF(B529="","",IF(A529&lt;='Invoerblad heterogene watergang'!$H$9,'Invoerblad heterogene watergang'!$N$9,IF(A529&lt;='Invoerblad heterogene watergang'!$H$10,'Invoerblad heterogene watergang'!$N$10,IF(A529&lt;='Invoerblad heterogene watergang'!$H$11,'Invoerblad heterogene watergang'!$N$11,IF(A529&lt;='Invoerblad heterogene watergang'!$H$12,'Invoerblad heterogene watergang'!$N$12,IF(A529&lt;='Invoerblad heterogene watergang'!$H$13,'Invoerblad heterogene watergang'!$N$13,IF(A529&lt;='Invoerblad heterogene watergang'!$H$14,'Invoerblad heterogene watergang'!$N$14,IF(A529&lt;='Invoerblad heterogene watergang'!$H$15,'Invoerblad heterogene watergang'!$N$15,IF(A529&lt;='Invoerblad heterogene watergang'!$H$16,'Invoerblad heterogene watergang'!$N$16,IF(A529&lt;='Invoerblad heterogene watergang'!$H$17,'Invoerblad heterogene watergang'!$N$17,""))))))))))</f>
        <v>0</v>
      </c>
      <c r="J529" s="23" t="str">
        <f>IF(A529&lt;='Invoerblad heterogene watergang'!$H$9,'Invoerblad heterogene watergang'!$O$9,IF(A529&lt;='Invoerblad heterogene watergang'!$H$10,'Invoerblad heterogene watergang'!$O$10,IF(A529&lt;='Invoerblad heterogene watergang'!$H$11,'Invoerblad heterogene watergang'!$O$11,IF(A529&lt;='Invoerblad heterogene watergang'!$H$12,'Invoerblad heterogene watergang'!$O$12,IF(A529&lt;='Invoerblad heterogene watergang'!$H$13,'Invoerblad heterogene watergang'!$O$13,IF(A529&lt;='Invoerblad heterogene watergang'!$H$14,'Invoerblad heterogene watergang'!$O$14,IF(A529&lt;='Invoerblad heterogene watergang'!$H$15,'Invoerblad heterogene watergang'!$O$15,IF(A529&lt;='Invoerblad heterogene watergang'!$H$16,'Invoerblad heterogene watergang'!$O$16,IF(A529&lt;='Invoerblad heterogene watergang'!$H$17,'Invoerblad heterogene watergang'!$O$17,"")))))))))</f>
        <v>Nee</v>
      </c>
      <c r="K529" s="23">
        <f>(IF(A529&lt;='Invoerblad heterogene watergang'!$H$9,'Invoerblad heterogene watergang'!$L$9,IF(A529&lt;='Invoerblad heterogene watergang'!$H$10,'Invoerblad heterogene watergang'!$L$10,IF(A529&lt;='Invoerblad heterogene watergang'!$H$11,'Invoerblad heterogene watergang'!$L$11,IF(A529&lt;='Invoerblad heterogene watergang'!$H$12,'Invoerblad heterogene watergang'!$L$12,IF(A529&lt;='Invoerblad heterogene watergang'!$H$13,'Invoerblad heterogene watergang'!$L$13,IF(A529&lt;='Invoerblad heterogene watergang'!$H$14,'Invoerblad heterogene watergang'!$L$14,IF(A529&lt;='Invoerblad heterogene watergang'!$H$15,'Invoerblad heterogene watergang'!$L$15,IF(A529&lt;='Invoerblad heterogene watergang'!$H$16,'Invoerblad heterogene watergang'!$L$16,IF(A529&lt;='Invoerblad heterogene watergang'!$H$17,'Invoerblad heterogene watergang'!$L$17,""))))))))))</f>
        <v>50</v>
      </c>
      <c r="L529" s="23" t="str">
        <f>(IF(A529&lt;='Invoerblad heterogene watergang'!$H$9,'Invoerblad heterogene watergang'!$M$9,IF(A529&lt;='Invoerblad heterogene watergang'!$H$10,'Invoerblad heterogene watergang'!$M$10,IF(A529&lt;='Invoerblad heterogene watergang'!$H$11,'Invoerblad heterogene watergang'!$M$11,IF(A529&lt;='Invoerblad heterogene watergang'!$H$12,'Invoerblad heterogene watergang'!$M$12,IF(A529&lt;='Invoerblad heterogene watergang'!$H$13,'Invoerblad heterogene watergang'!$M$13,IF(A529&lt;='Invoerblad heterogene watergang'!$H$14,'Invoerblad heterogene watergang'!$M$14,IF(A529&lt;='Invoerblad heterogene watergang'!$H$15,'Invoerblad heterogene watergang'!$M$15,IF(A529&lt;='Invoerblad heterogene watergang'!$H$16,'Invoerblad heterogene watergang'!$M$16,IF(A529&lt;='Invoerblad heterogene watergang'!$H$17,'Invoerblad heterogene watergang'!$M$17,""))))))))))</f>
        <v>Begroeiing volgt bodemverloop</v>
      </c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67"/>
      <c r="AD529" s="23"/>
      <c r="AE529" s="23"/>
    </row>
    <row r="530" spans="1:31" s="103" customFormat="1" x14ac:dyDescent="0.35">
      <c r="A530" s="24">
        <f>IF(A529="","",IF((A529+1)&gt;MAX('Invoerblad heterogene watergang'!$H$9:$H$17),"",'Uitgebreide invoer'!A529+(MAX('Invoerblad heterogene watergang'!$H$9:$H$17)/1000)))</f>
        <v>368.19999999999646</v>
      </c>
      <c r="B530" s="23">
        <f>IF(A530&lt;='Invoerblad heterogene watergang'!$H$9,'Invoerblad heterogene watergang'!$J$9,IF(A530&lt;='Invoerblad heterogene watergang'!$H$10,'Invoerblad heterogene watergang'!$J$10,IF(A530&lt;='Invoerblad heterogene watergang'!$H$11,'Invoerblad heterogene watergang'!$J$11,IF(A530&lt;='Invoerblad heterogene watergang'!$H$12,'Invoerblad heterogene watergang'!$J$12,IF(A530&lt;='Invoerblad heterogene watergang'!$H$13,'Invoerblad heterogene watergang'!$J$13,IF(A530&lt;='Invoerblad heterogene watergang'!$H$14,'Invoerblad heterogene watergang'!$J$14,IF(A530&lt;='Invoerblad heterogene watergang'!$H$15,'Invoerblad heterogene watergang'!$J$15,IF(A530&lt;='Invoerblad heterogene watergang'!$H$16,'Invoerblad heterogene watergang'!$J$16,IF(A530&lt;='Invoerblad heterogene watergang'!$H$17,'Invoerblad heterogene watergang'!$J$17,"")))))))))</f>
        <v>0.2</v>
      </c>
      <c r="C530" s="23" t="str">
        <f>IF(A530&lt;='Invoerblad heterogene watergang'!$H$9,'Invoerblad heterogene watergang'!$K$9,IF(A530&lt;='Invoerblad heterogene watergang'!$H$10,'Invoerblad heterogene watergang'!$K$10,IF(A530&lt;='Invoerblad heterogene watergang'!$H$11,'Invoerblad heterogene watergang'!$K$11,IF(A530&lt;='Invoerblad heterogene watergang'!$H$12,'Invoerblad heterogene watergang'!$K$12,IF(A530&lt;='Invoerblad heterogene watergang'!$H$13,'Invoerblad heterogene watergang'!$K$13,IF(A530&lt;='Invoerblad heterogene watergang'!$H$14,'Invoerblad heterogene watergang'!$K$14,IF(A530&lt;='Invoerblad heterogene watergang'!$H$15,'Invoerblad heterogene watergang'!$K$15,IF(A530&lt;='Invoerblad heterogene watergang'!$H$16,'Invoerblad heterogene watergang'!$K$16,IF(A530&lt;='Invoerblad heterogene watergang'!$H$17,'Invoerblad heterogene watergang'!$K$17,"")))))))))</f>
        <v>100 - Riet</v>
      </c>
      <c r="D530" s="23">
        <f t="shared" si="8"/>
        <v>100</v>
      </c>
      <c r="E530" s="23">
        <f>'Invoerblad heterogene watergang'!$F$9</f>
        <v>1.5</v>
      </c>
      <c r="F530" s="23">
        <f>'Invoerblad heterogene watergang'!$E$9</f>
        <v>1.2</v>
      </c>
      <c r="G530" s="23">
        <f>'Invoerblad heterogene watergang'!$B$9</f>
        <v>1.2</v>
      </c>
      <c r="H530" s="23">
        <f>'Invoerblad heterogene watergang'!$C$9</f>
        <v>1</v>
      </c>
      <c r="I530" s="23">
        <f>IF(B530="","",IF(A530&lt;='Invoerblad heterogene watergang'!$H$9,'Invoerblad heterogene watergang'!$N$9,IF(A530&lt;='Invoerblad heterogene watergang'!$H$10,'Invoerblad heterogene watergang'!$N$10,IF(A530&lt;='Invoerblad heterogene watergang'!$H$11,'Invoerblad heterogene watergang'!$N$11,IF(A530&lt;='Invoerblad heterogene watergang'!$H$12,'Invoerblad heterogene watergang'!$N$12,IF(A530&lt;='Invoerblad heterogene watergang'!$H$13,'Invoerblad heterogene watergang'!$N$13,IF(A530&lt;='Invoerblad heterogene watergang'!$H$14,'Invoerblad heterogene watergang'!$N$14,IF(A530&lt;='Invoerblad heterogene watergang'!$H$15,'Invoerblad heterogene watergang'!$N$15,IF(A530&lt;='Invoerblad heterogene watergang'!$H$16,'Invoerblad heterogene watergang'!$N$16,IF(A530&lt;='Invoerblad heterogene watergang'!$H$17,'Invoerblad heterogene watergang'!$N$17,""))))))))))</f>
        <v>0</v>
      </c>
      <c r="J530" s="23" t="str">
        <f>IF(A530&lt;='Invoerblad heterogene watergang'!$H$9,'Invoerblad heterogene watergang'!$O$9,IF(A530&lt;='Invoerblad heterogene watergang'!$H$10,'Invoerblad heterogene watergang'!$O$10,IF(A530&lt;='Invoerblad heterogene watergang'!$H$11,'Invoerblad heterogene watergang'!$O$11,IF(A530&lt;='Invoerblad heterogene watergang'!$H$12,'Invoerblad heterogene watergang'!$O$12,IF(A530&lt;='Invoerblad heterogene watergang'!$H$13,'Invoerblad heterogene watergang'!$O$13,IF(A530&lt;='Invoerblad heterogene watergang'!$H$14,'Invoerblad heterogene watergang'!$O$14,IF(A530&lt;='Invoerblad heterogene watergang'!$H$15,'Invoerblad heterogene watergang'!$O$15,IF(A530&lt;='Invoerblad heterogene watergang'!$H$16,'Invoerblad heterogene watergang'!$O$16,IF(A530&lt;='Invoerblad heterogene watergang'!$H$17,'Invoerblad heterogene watergang'!$O$17,"")))))))))</f>
        <v>Nee</v>
      </c>
      <c r="K530" s="23">
        <f>(IF(A530&lt;='Invoerblad heterogene watergang'!$H$9,'Invoerblad heterogene watergang'!$L$9,IF(A530&lt;='Invoerblad heterogene watergang'!$H$10,'Invoerblad heterogene watergang'!$L$10,IF(A530&lt;='Invoerblad heterogene watergang'!$H$11,'Invoerblad heterogene watergang'!$L$11,IF(A530&lt;='Invoerblad heterogene watergang'!$H$12,'Invoerblad heterogene watergang'!$L$12,IF(A530&lt;='Invoerblad heterogene watergang'!$H$13,'Invoerblad heterogene watergang'!$L$13,IF(A530&lt;='Invoerblad heterogene watergang'!$H$14,'Invoerblad heterogene watergang'!$L$14,IF(A530&lt;='Invoerblad heterogene watergang'!$H$15,'Invoerblad heterogene watergang'!$L$15,IF(A530&lt;='Invoerblad heterogene watergang'!$H$16,'Invoerblad heterogene watergang'!$L$16,IF(A530&lt;='Invoerblad heterogene watergang'!$H$17,'Invoerblad heterogene watergang'!$L$17,""))))))))))</f>
        <v>50</v>
      </c>
      <c r="L530" s="23" t="str">
        <f>(IF(A530&lt;='Invoerblad heterogene watergang'!$H$9,'Invoerblad heterogene watergang'!$M$9,IF(A530&lt;='Invoerblad heterogene watergang'!$H$10,'Invoerblad heterogene watergang'!$M$10,IF(A530&lt;='Invoerblad heterogene watergang'!$H$11,'Invoerblad heterogene watergang'!$M$11,IF(A530&lt;='Invoerblad heterogene watergang'!$H$12,'Invoerblad heterogene watergang'!$M$12,IF(A530&lt;='Invoerblad heterogene watergang'!$H$13,'Invoerblad heterogene watergang'!$M$13,IF(A530&lt;='Invoerblad heterogene watergang'!$H$14,'Invoerblad heterogene watergang'!$M$14,IF(A530&lt;='Invoerblad heterogene watergang'!$H$15,'Invoerblad heterogene watergang'!$M$15,IF(A530&lt;='Invoerblad heterogene watergang'!$H$16,'Invoerblad heterogene watergang'!$M$16,IF(A530&lt;='Invoerblad heterogene watergang'!$H$17,'Invoerblad heterogene watergang'!$M$17,""))))))))))</f>
        <v>Begroeiing volgt bodemverloop</v>
      </c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67"/>
      <c r="AD530" s="23"/>
      <c r="AE530" s="23"/>
    </row>
    <row r="531" spans="1:31" s="103" customFormat="1" x14ac:dyDescent="0.35">
      <c r="A531" s="24">
        <f>IF(A530="","",IF((A530+1)&gt;MAX('Invoerblad heterogene watergang'!$H$9:$H$17),"",'Uitgebreide invoer'!A530+(MAX('Invoerblad heterogene watergang'!$H$9:$H$17)/1000)))</f>
        <v>368.89999999999645</v>
      </c>
      <c r="B531" s="23">
        <f>IF(A531&lt;='Invoerblad heterogene watergang'!$H$9,'Invoerblad heterogene watergang'!$J$9,IF(A531&lt;='Invoerblad heterogene watergang'!$H$10,'Invoerblad heterogene watergang'!$J$10,IF(A531&lt;='Invoerblad heterogene watergang'!$H$11,'Invoerblad heterogene watergang'!$J$11,IF(A531&lt;='Invoerblad heterogene watergang'!$H$12,'Invoerblad heterogene watergang'!$J$12,IF(A531&lt;='Invoerblad heterogene watergang'!$H$13,'Invoerblad heterogene watergang'!$J$13,IF(A531&lt;='Invoerblad heterogene watergang'!$H$14,'Invoerblad heterogene watergang'!$J$14,IF(A531&lt;='Invoerblad heterogene watergang'!$H$15,'Invoerblad heterogene watergang'!$J$15,IF(A531&lt;='Invoerblad heterogene watergang'!$H$16,'Invoerblad heterogene watergang'!$J$16,IF(A531&lt;='Invoerblad heterogene watergang'!$H$17,'Invoerblad heterogene watergang'!$J$17,"")))))))))</f>
        <v>0.2</v>
      </c>
      <c r="C531" s="23" t="str">
        <f>IF(A531&lt;='Invoerblad heterogene watergang'!$H$9,'Invoerblad heterogene watergang'!$K$9,IF(A531&lt;='Invoerblad heterogene watergang'!$H$10,'Invoerblad heterogene watergang'!$K$10,IF(A531&lt;='Invoerblad heterogene watergang'!$H$11,'Invoerblad heterogene watergang'!$K$11,IF(A531&lt;='Invoerblad heterogene watergang'!$H$12,'Invoerblad heterogene watergang'!$K$12,IF(A531&lt;='Invoerblad heterogene watergang'!$H$13,'Invoerblad heterogene watergang'!$K$13,IF(A531&lt;='Invoerblad heterogene watergang'!$H$14,'Invoerblad heterogene watergang'!$K$14,IF(A531&lt;='Invoerblad heterogene watergang'!$H$15,'Invoerblad heterogene watergang'!$K$15,IF(A531&lt;='Invoerblad heterogene watergang'!$H$16,'Invoerblad heterogene watergang'!$K$16,IF(A531&lt;='Invoerblad heterogene watergang'!$H$17,'Invoerblad heterogene watergang'!$K$17,"")))))))))</f>
        <v>100 - Riet</v>
      </c>
      <c r="D531" s="23">
        <f t="shared" si="8"/>
        <v>100</v>
      </c>
      <c r="E531" s="23">
        <f>'Invoerblad heterogene watergang'!$F$9</f>
        <v>1.5</v>
      </c>
      <c r="F531" s="23">
        <f>'Invoerblad heterogene watergang'!$E$9</f>
        <v>1.2</v>
      </c>
      <c r="G531" s="23">
        <f>'Invoerblad heterogene watergang'!$B$9</f>
        <v>1.2</v>
      </c>
      <c r="H531" s="23">
        <f>'Invoerblad heterogene watergang'!$C$9</f>
        <v>1</v>
      </c>
      <c r="I531" s="23">
        <f>IF(B531="","",IF(A531&lt;='Invoerblad heterogene watergang'!$H$9,'Invoerblad heterogene watergang'!$N$9,IF(A531&lt;='Invoerblad heterogene watergang'!$H$10,'Invoerblad heterogene watergang'!$N$10,IF(A531&lt;='Invoerblad heterogene watergang'!$H$11,'Invoerblad heterogene watergang'!$N$11,IF(A531&lt;='Invoerblad heterogene watergang'!$H$12,'Invoerblad heterogene watergang'!$N$12,IF(A531&lt;='Invoerblad heterogene watergang'!$H$13,'Invoerblad heterogene watergang'!$N$13,IF(A531&lt;='Invoerblad heterogene watergang'!$H$14,'Invoerblad heterogene watergang'!$N$14,IF(A531&lt;='Invoerblad heterogene watergang'!$H$15,'Invoerblad heterogene watergang'!$N$15,IF(A531&lt;='Invoerblad heterogene watergang'!$H$16,'Invoerblad heterogene watergang'!$N$16,IF(A531&lt;='Invoerblad heterogene watergang'!$H$17,'Invoerblad heterogene watergang'!$N$17,""))))))))))</f>
        <v>0</v>
      </c>
      <c r="J531" s="23" t="str">
        <f>IF(A531&lt;='Invoerblad heterogene watergang'!$H$9,'Invoerblad heterogene watergang'!$O$9,IF(A531&lt;='Invoerblad heterogene watergang'!$H$10,'Invoerblad heterogene watergang'!$O$10,IF(A531&lt;='Invoerblad heterogene watergang'!$H$11,'Invoerblad heterogene watergang'!$O$11,IF(A531&lt;='Invoerblad heterogene watergang'!$H$12,'Invoerblad heterogene watergang'!$O$12,IF(A531&lt;='Invoerblad heterogene watergang'!$H$13,'Invoerblad heterogene watergang'!$O$13,IF(A531&lt;='Invoerblad heterogene watergang'!$H$14,'Invoerblad heterogene watergang'!$O$14,IF(A531&lt;='Invoerblad heterogene watergang'!$H$15,'Invoerblad heterogene watergang'!$O$15,IF(A531&lt;='Invoerblad heterogene watergang'!$H$16,'Invoerblad heterogene watergang'!$O$16,IF(A531&lt;='Invoerblad heterogene watergang'!$H$17,'Invoerblad heterogene watergang'!$O$17,"")))))))))</f>
        <v>Nee</v>
      </c>
      <c r="K531" s="23">
        <f>(IF(A531&lt;='Invoerblad heterogene watergang'!$H$9,'Invoerblad heterogene watergang'!$L$9,IF(A531&lt;='Invoerblad heterogene watergang'!$H$10,'Invoerblad heterogene watergang'!$L$10,IF(A531&lt;='Invoerblad heterogene watergang'!$H$11,'Invoerblad heterogene watergang'!$L$11,IF(A531&lt;='Invoerblad heterogene watergang'!$H$12,'Invoerblad heterogene watergang'!$L$12,IF(A531&lt;='Invoerblad heterogene watergang'!$H$13,'Invoerblad heterogene watergang'!$L$13,IF(A531&lt;='Invoerblad heterogene watergang'!$H$14,'Invoerblad heterogene watergang'!$L$14,IF(A531&lt;='Invoerblad heterogene watergang'!$H$15,'Invoerblad heterogene watergang'!$L$15,IF(A531&lt;='Invoerblad heterogene watergang'!$H$16,'Invoerblad heterogene watergang'!$L$16,IF(A531&lt;='Invoerblad heterogene watergang'!$H$17,'Invoerblad heterogene watergang'!$L$17,""))))))))))</f>
        <v>50</v>
      </c>
      <c r="L531" s="23" t="str">
        <f>(IF(A531&lt;='Invoerblad heterogene watergang'!$H$9,'Invoerblad heterogene watergang'!$M$9,IF(A531&lt;='Invoerblad heterogene watergang'!$H$10,'Invoerblad heterogene watergang'!$M$10,IF(A531&lt;='Invoerblad heterogene watergang'!$H$11,'Invoerblad heterogene watergang'!$M$11,IF(A531&lt;='Invoerblad heterogene watergang'!$H$12,'Invoerblad heterogene watergang'!$M$12,IF(A531&lt;='Invoerblad heterogene watergang'!$H$13,'Invoerblad heterogene watergang'!$M$13,IF(A531&lt;='Invoerblad heterogene watergang'!$H$14,'Invoerblad heterogene watergang'!$M$14,IF(A531&lt;='Invoerblad heterogene watergang'!$H$15,'Invoerblad heterogene watergang'!$M$15,IF(A531&lt;='Invoerblad heterogene watergang'!$H$16,'Invoerblad heterogene watergang'!$M$16,IF(A531&lt;='Invoerblad heterogene watergang'!$H$17,'Invoerblad heterogene watergang'!$M$17,""))))))))))</f>
        <v>Begroeiing volgt bodemverloop</v>
      </c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67"/>
      <c r="AD531" s="23"/>
      <c r="AE531" s="23"/>
    </row>
    <row r="532" spans="1:31" s="103" customFormat="1" x14ac:dyDescent="0.35">
      <c r="A532" s="24">
        <f>IF(A531="","",IF((A531+1)&gt;MAX('Invoerblad heterogene watergang'!$H$9:$H$17),"",'Uitgebreide invoer'!A531+(MAX('Invoerblad heterogene watergang'!$H$9:$H$17)/1000)))</f>
        <v>369.59999999999644</v>
      </c>
      <c r="B532" s="23">
        <f>IF(A532&lt;='Invoerblad heterogene watergang'!$H$9,'Invoerblad heterogene watergang'!$J$9,IF(A532&lt;='Invoerblad heterogene watergang'!$H$10,'Invoerblad heterogene watergang'!$J$10,IF(A532&lt;='Invoerblad heterogene watergang'!$H$11,'Invoerblad heterogene watergang'!$J$11,IF(A532&lt;='Invoerblad heterogene watergang'!$H$12,'Invoerblad heterogene watergang'!$J$12,IF(A532&lt;='Invoerblad heterogene watergang'!$H$13,'Invoerblad heterogene watergang'!$J$13,IF(A532&lt;='Invoerblad heterogene watergang'!$H$14,'Invoerblad heterogene watergang'!$J$14,IF(A532&lt;='Invoerblad heterogene watergang'!$H$15,'Invoerblad heterogene watergang'!$J$15,IF(A532&lt;='Invoerblad heterogene watergang'!$H$16,'Invoerblad heterogene watergang'!$J$16,IF(A532&lt;='Invoerblad heterogene watergang'!$H$17,'Invoerblad heterogene watergang'!$J$17,"")))))))))</f>
        <v>0.2</v>
      </c>
      <c r="C532" s="23" t="str">
        <f>IF(A532&lt;='Invoerblad heterogene watergang'!$H$9,'Invoerblad heterogene watergang'!$K$9,IF(A532&lt;='Invoerblad heterogene watergang'!$H$10,'Invoerblad heterogene watergang'!$K$10,IF(A532&lt;='Invoerblad heterogene watergang'!$H$11,'Invoerblad heterogene watergang'!$K$11,IF(A532&lt;='Invoerblad heterogene watergang'!$H$12,'Invoerblad heterogene watergang'!$K$12,IF(A532&lt;='Invoerblad heterogene watergang'!$H$13,'Invoerblad heterogene watergang'!$K$13,IF(A532&lt;='Invoerblad heterogene watergang'!$H$14,'Invoerblad heterogene watergang'!$K$14,IF(A532&lt;='Invoerblad heterogene watergang'!$H$15,'Invoerblad heterogene watergang'!$K$15,IF(A532&lt;='Invoerblad heterogene watergang'!$H$16,'Invoerblad heterogene watergang'!$K$16,IF(A532&lt;='Invoerblad heterogene watergang'!$H$17,'Invoerblad heterogene watergang'!$K$17,"")))))))))</f>
        <v>100 - Riet</v>
      </c>
      <c r="D532" s="23">
        <f t="shared" si="8"/>
        <v>100</v>
      </c>
      <c r="E532" s="23">
        <f>'Invoerblad heterogene watergang'!$F$9</f>
        <v>1.5</v>
      </c>
      <c r="F532" s="23">
        <f>'Invoerblad heterogene watergang'!$E$9</f>
        <v>1.2</v>
      </c>
      <c r="G532" s="23">
        <f>'Invoerblad heterogene watergang'!$B$9</f>
        <v>1.2</v>
      </c>
      <c r="H532" s="23">
        <f>'Invoerblad heterogene watergang'!$C$9</f>
        <v>1</v>
      </c>
      <c r="I532" s="23">
        <f>IF(B532="","",IF(A532&lt;='Invoerblad heterogene watergang'!$H$9,'Invoerblad heterogene watergang'!$N$9,IF(A532&lt;='Invoerblad heterogene watergang'!$H$10,'Invoerblad heterogene watergang'!$N$10,IF(A532&lt;='Invoerblad heterogene watergang'!$H$11,'Invoerblad heterogene watergang'!$N$11,IF(A532&lt;='Invoerblad heterogene watergang'!$H$12,'Invoerblad heterogene watergang'!$N$12,IF(A532&lt;='Invoerblad heterogene watergang'!$H$13,'Invoerblad heterogene watergang'!$N$13,IF(A532&lt;='Invoerblad heterogene watergang'!$H$14,'Invoerblad heterogene watergang'!$N$14,IF(A532&lt;='Invoerblad heterogene watergang'!$H$15,'Invoerblad heterogene watergang'!$N$15,IF(A532&lt;='Invoerblad heterogene watergang'!$H$16,'Invoerblad heterogene watergang'!$N$16,IF(A532&lt;='Invoerblad heterogene watergang'!$H$17,'Invoerblad heterogene watergang'!$N$17,""))))))))))</f>
        <v>0</v>
      </c>
      <c r="J532" s="23" t="str">
        <f>IF(A532&lt;='Invoerblad heterogene watergang'!$H$9,'Invoerblad heterogene watergang'!$O$9,IF(A532&lt;='Invoerblad heterogene watergang'!$H$10,'Invoerblad heterogene watergang'!$O$10,IF(A532&lt;='Invoerblad heterogene watergang'!$H$11,'Invoerblad heterogene watergang'!$O$11,IF(A532&lt;='Invoerblad heterogene watergang'!$H$12,'Invoerblad heterogene watergang'!$O$12,IF(A532&lt;='Invoerblad heterogene watergang'!$H$13,'Invoerblad heterogene watergang'!$O$13,IF(A532&lt;='Invoerblad heterogene watergang'!$H$14,'Invoerblad heterogene watergang'!$O$14,IF(A532&lt;='Invoerblad heterogene watergang'!$H$15,'Invoerblad heterogene watergang'!$O$15,IF(A532&lt;='Invoerblad heterogene watergang'!$H$16,'Invoerblad heterogene watergang'!$O$16,IF(A532&lt;='Invoerblad heterogene watergang'!$H$17,'Invoerblad heterogene watergang'!$O$17,"")))))))))</f>
        <v>Nee</v>
      </c>
      <c r="K532" s="23">
        <f>(IF(A532&lt;='Invoerblad heterogene watergang'!$H$9,'Invoerblad heterogene watergang'!$L$9,IF(A532&lt;='Invoerblad heterogene watergang'!$H$10,'Invoerblad heterogene watergang'!$L$10,IF(A532&lt;='Invoerblad heterogene watergang'!$H$11,'Invoerblad heterogene watergang'!$L$11,IF(A532&lt;='Invoerblad heterogene watergang'!$H$12,'Invoerblad heterogene watergang'!$L$12,IF(A532&lt;='Invoerblad heterogene watergang'!$H$13,'Invoerblad heterogene watergang'!$L$13,IF(A532&lt;='Invoerblad heterogene watergang'!$H$14,'Invoerblad heterogene watergang'!$L$14,IF(A532&lt;='Invoerblad heterogene watergang'!$H$15,'Invoerblad heterogene watergang'!$L$15,IF(A532&lt;='Invoerblad heterogene watergang'!$H$16,'Invoerblad heterogene watergang'!$L$16,IF(A532&lt;='Invoerblad heterogene watergang'!$H$17,'Invoerblad heterogene watergang'!$L$17,""))))))))))</f>
        <v>50</v>
      </c>
      <c r="L532" s="23" t="str">
        <f>(IF(A532&lt;='Invoerblad heterogene watergang'!$H$9,'Invoerblad heterogene watergang'!$M$9,IF(A532&lt;='Invoerblad heterogene watergang'!$H$10,'Invoerblad heterogene watergang'!$M$10,IF(A532&lt;='Invoerblad heterogene watergang'!$H$11,'Invoerblad heterogene watergang'!$M$11,IF(A532&lt;='Invoerblad heterogene watergang'!$H$12,'Invoerblad heterogene watergang'!$M$12,IF(A532&lt;='Invoerblad heterogene watergang'!$H$13,'Invoerblad heterogene watergang'!$M$13,IF(A532&lt;='Invoerblad heterogene watergang'!$H$14,'Invoerblad heterogene watergang'!$M$14,IF(A532&lt;='Invoerblad heterogene watergang'!$H$15,'Invoerblad heterogene watergang'!$M$15,IF(A532&lt;='Invoerblad heterogene watergang'!$H$16,'Invoerblad heterogene watergang'!$M$16,IF(A532&lt;='Invoerblad heterogene watergang'!$H$17,'Invoerblad heterogene watergang'!$M$17,""))))))))))</f>
        <v>Begroeiing volgt bodemverloop</v>
      </c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67"/>
      <c r="AD532" s="23"/>
      <c r="AE532" s="23"/>
    </row>
    <row r="533" spans="1:31" s="103" customFormat="1" x14ac:dyDescent="0.35">
      <c r="A533" s="24">
        <f>IF(A532="","",IF((A532+1)&gt;MAX('Invoerblad heterogene watergang'!$H$9:$H$17),"",'Uitgebreide invoer'!A532+(MAX('Invoerblad heterogene watergang'!$H$9:$H$17)/1000)))</f>
        <v>370.29999999999643</v>
      </c>
      <c r="B533" s="23">
        <f>IF(A533&lt;='Invoerblad heterogene watergang'!$H$9,'Invoerblad heterogene watergang'!$J$9,IF(A533&lt;='Invoerblad heterogene watergang'!$H$10,'Invoerblad heterogene watergang'!$J$10,IF(A533&lt;='Invoerblad heterogene watergang'!$H$11,'Invoerblad heterogene watergang'!$J$11,IF(A533&lt;='Invoerblad heterogene watergang'!$H$12,'Invoerblad heterogene watergang'!$J$12,IF(A533&lt;='Invoerblad heterogene watergang'!$H$13,'Invoerblad heterogene watergang'!$J$13,IF(A533&lt;='Invoerblad heterogene watergang'!$H$14,'Invoerblad heterogene watergang'!$J$14,IF(A533&lt;='Invoerblad heterogene watergang'!$H$15,'Invoerblad heterogene watergang'!$J$15,IF(A533&lt;='Invoerblad heterogene watergang'!$H$16,'Invoerblad heterogene watergang'!$J$16,IF(A533&lt;='Invoerblad heterogene watergang'!$H$17,'Invoerblad heterogene watergang'!$J$17,"")))))))))</f>
        <v>0.2</v>
      </c>
      <c r="C533" s="23" t="str">
        <f>IF(A533&lt;='Invoerblad heterogene watergang'!$H$9,'Invoerblad heterogene watergang'!$K$9,IF(A533&lt;='Invoerblad heterogene watergang'!$H$10,'Invoerblad heterogene watergang'!$K$10,IF(A533&lt;='Invoerblad heterogene watergang'!$H$11,'Invoerblad heterogene watergang'!$K$11,IF(A533&lt;='Invoerblad heterogene watergang'!$H$12,'Invoerblad heterogene watergang'!$K$12,IF(A533&lt;='Invoerblad heterogene watergang'!$H$13,'Invoerblad heterogene watergang'!$K$13,IF(A533&lt;='Invoerblad heterogene watergang'!$H$14,'Invoerblad heterogene watergang'!$K$14,IF(A533&lt;='Invoerblad heterogene watergang'!$H$15,'Invoerblad heterogene watergang'!$K$15,IF(A533&lt;='Invoerblad heterogene watergang'!$H$16,'Invoerblad heterogene watergang'!$K$16,IF(A533&lt;='Invoerblad heterogene watergang'!$H$17,'Invoerblad heterogene watergang'!$K$17,"")))))))))</f>
        <v>100 - Riet</v>
      </c>
      <c r="D533" s="23">
        <f t="shared" si="8"/>
        <v>100</v>
      </c>
      <c r="E533" s="23">
        <f>'Invoerblad heterogene watergang'!$F$9</f>
        <v>1.5</v>
      </c>
      <c r="F533" s="23">
        <f>'Invoerblad heterogene watergang'!$E$9</f>
        <v>1.2</v>
      </c>
      <c r="G533" s="23">
        <f>'Invoerblad heterogene watergang'!$B$9</f>
        <v>1.2</v>
      </c>
      <c r="H533" s="23">
        <f>'Invoerblad heterogene watergang'!$C$9</f>
        <v>1</v>
      </c>
      <c r="I533" s="23">
        <f>IF(B533="","",IF(A533&lt;='Invoerblad heterogene watergang'!$H$9,'Invoerblad heterogene watergang'!$N$9,IF(A533&lt;='Invoerblad heterogene watergang'!$H$10,'Invoerblad heterogene watergang'!$N$10,IF(A533&lt;='Invoerblad heterogene watergang'!$H$11,'Invoerblad heterogene watergang'!$N$11,IF(A533&lt;='Invoerblad heterogene watergang'!$H$12,'Invoerblad heterogene watergang'!$N$12,IF(A533&lt;='Invoerblad heterogene watergang'!$H$13,'Invoerblad heterogene watergang'!$N$13,IF(A533&lt;='Invoerblad heterogene watergang'!$H$14,'Invoerblad heterogene watergang'!$N$14,IF(A533&lt;='Invoerblad heterogene watergang'!$H$15,'Invoerblad heterogene watergang'!$N$15,IF(A533&lt;='Invoerblad heterogene watergang'!$H$16,'Invoerblad heterogene watergang'!$N$16,IF(A533&lt;='Invoerblad heterogene watergang'!$H$17,'Invoerblad heterogene watergang'!$N$17,""))))))))))</f>
        <v>0</v>
      </c>
      <c r="J533" s="23" t="str">
        <f>IF(A533&lt;='Invoerblad heterogene watergang'!$H$9,'Invoerblad heterogene watergang'!$O$9,IF(A533&lt;='Invoerblad heterogene watergang'!$H$10,'Invoerblad heterogene watergang'!$O$10,IF(A533&lt;='Invoerblad heterogene watergang'!$H$11,'Invoerblad heterogene watergang'!$O$11,IF(A533&lt;='Invoerblad heterogene watergang'!$H$12,'Invoerblad heterogene watergang'!$O$12,IF(A533&lt;='Invoerblad heterogene watergang'!$H$13,'Invoerblad heterogene watergang'!$O$13,IF(A533&lt;='Invoerblad heterogene watergang'!$H$14,'Invoerblad heterogene watergang'!$O$14,IF(A533&lt;='Invoerblad heterogene watergang'!$H$15,'Invoerblad heterogene watergang'!$O$15,IF(A533&lt;='Invoerblad heterogene watergang'!$H$16,'Invoerblad heterogene watergang'!$O$16,IF(A533&lt;='Invoerblad heterogene watergang'!$H$17,'Invoerblad heterogene watergang'!$O$17,"")))))))))</f>
        <v>Nee</v>
      </c>
      <c r="K533" s="23">
        <f>(IF(A533&lt;='Invoerblad heterogene watergang'!$H$9,'Invoerblad heterogene watergang'!$L$9,IF(A533&lt;='Invoerblad heterogene watergang'!$H$10,'Invoerblad heterogene watergang'!$L$10,IF(A533&lt;='Invoerblad heterogene watergang'!$H$11,'Invoerblad heterogene watergang'!$L$11,IF(A533&lt;='Invoerblad heterogene watergang'!$H$12,'Invoerblad heterogene watergang'!$L$12,IF(A533&lt;='Invoerblad heterogene watergang'!$H$13,'Invoerblad heterogene watergang'!$L$13,IF(A533&lt;='Invoerblad heterogene watergang'!$H$14,'Invoerblad heterogene watergang'!$L$14,IF(A533&lt;='Invoerblad heterogene watergang'!$H$15,'Invoerblad heterogene watergang'!$L$15,IF(A533&lt;='Invoerblad heterogene watergang'!$H$16,'Invoerblad heterogene watergang'!$L$16,IF(A533&lt;='Invoerblad heterogene watergang'!$H$17,'Invoerblad heterogene watergang'!$L$17,""))))))))))</f>
        <v>50</v>
      </c>
      <c r="L533" s="23" t="str">
        <f>(IF(A533&lt;='Invoerblad heterogene watergang'!$H$9,'Invoerblad heterogene watergang'!$M$9,IF(A533&lt;='Invoerblad heterogene watergang'!$H$10,'Invoerblad heterogene watergang'!$M$10,IF(A533&lt;='Invoerblad heterogene watergang'!$H$11,'Invoerblad heterogene watergang'!$M$11,IF(A533&lt;='Invoerblad heterogene watergang'!$H$12,'Invoerblad heterogene watergang'!$M$12,IF(A533&lt;='Invoerblad heterogene watergang'!$H$13,'Invoerblad heterogene watergang'!$M$13,IF(A533&lt;='Invoerblad heterogene watergang'!$H$14,'Invoerblad heterogene watergang'!$M$14,IF(A533&lt;='Invoerblad heterogene watergang'!$H$15,'Invoerblad heterogene watergang'!$M$15,IF(A533&lt;='Invoerblad heterogene watergang'!$H$16,'Invoerblad heterogene watergang'!$M$16,IF(A533&lt;='Invoerblad heterogene watergang'!$H$17,'Invoerblad heterogene watergang'!$M$17,""))))))))))</f>
        <v>Begroeiing volgt bodemverloop</v>
      </c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67"/>
      <c r="AD533" s="23"/>
      <c r="AE533" s="23"/>
    </row>
    <row r="534" spans="1:31" s="103" customFormat="1" x14ac:dyDescent="0.35">
      <c r="A534" s="24">
        <f>IF(A533="","",IF((A533+1)&gt;MAX('Invoerblad heterogene watergang'!$H$9:$H$17),"",'Uitgebreide invoer'!A533+(MAX('Invoerblad heterogene watergang'!$H$9:$H$17)/1000)))</f>
        <v>370.99999999999642</v>
      </c>
      <c r="B534" s="23">
        <f>IF(A534&lt;='Invoerblad heterogene watergang'!$H$9,'Invoerblad heterogene watergang'!$J$9,IF(A534&lt;='Invoerblad heterogene watergang'!$H$10,'Invoerblad heterogene watergang'!$J$10,IF(A534&lt;='Invoerblad heterogene watergang'!$H$11,'Invoerblad heterogene watergang'!$J$11,IF(A534&lt;='Invoerblad heterogene watergang'!$H$12,'Invoerblad heterogene watergang'!$J$12,IF(A534&lt;='Invoerblad heterogene watergang'!$H$13,'Invoerblad heterogene watergang'!$J$13,IF(A534&lt;='Invoerblad heterogene watergang'!$H$14,'Invoerblad heterogene watergang'!$J$14,IF(A534&lt;='Invoerblad heterogene watergang'!$H$15,'Invoerblad heterogene watergang'!$J$15,IF(A534&lt;='Invoerblad heterogene watergang'!$H$16,'Invoerblad heterogene watergang'!$J$16,IF(A534&lt;='Invoerblad heterogene watergang'!$H$17,'Invoerblad heterogene watergang'!$J$17,"")))))))))</f>
        <v>0.2</v>
      </c>
      <c r="C534" s="23" t="str">
        <f>IF(A534&lt;='Invoerblad heterogene watergang'!$H$9,'Invoerblad heterogene watergang'!$K$9,IF(A534&lt;='Invoerblad heterogene watergang'!$H$10,'Invoerblad heterogene watergang'!$K$10,IF(A534&lt;='Invoerblad heterogene watergang'!$H$11,'Invoerblad heterogene watergang'!$K$11,IF(A534&lt;='Invoerblad heterogene watergang'!$H$12,'Invoerblad heterogene watergang'!$K$12,IF(A534&lt;='Invoerblad heterogene watergang'!$H$13,'Invoerblad heterogene watergang'!$K$13,IF(A534&lt;='Invoerblad heterogene watergang'!$H$14,'Invoerblad heterogene watergang'!$K$14,IF(A534&lt;='Invoerblad heterogene watergang'!$H$15,'Invoerblad heterogene watergang'!$K$15,IF(A534&lt;='Invoerblad heterogene watergang'!$H$16,'Invoerblad heterogene watergang'!$K$16,IF(A534&lt;='Invoerblad heterogene watergang'!$H$17,'Invoerblad heterogene watergang'!$K$17,"")))))))))</f>
        <v>100 - Riet</v>
      </c>
      <c r="D534" s="23">
        <f t="shared" si="8"/>
        <v>100</v>
      </c>
      <c r="E534" s="23">
        <f>'Invoerblad heterogene watergang'!$F$9</f>
        <v>1.5</v>
      </c>
      <c r="F534" s="23">
        <f>'Invoerblad heterogene watergang'!$E$9</f>
        <v>1.2</v>
      </c>
      <c r="G534" s="23">
        <f>'Invoerblad heterogene watergang'!$B$9</f>
        <v>1.2</v>
      </c>
      <c r="H534" s="23">
        <f>'Invoerblad heterogene watergang'!$C$9</f>
        <v>1</v>
      </c>
      <c r="I534" s="23">
        <f>IF(B534="","",IF(A534&lt;='Invoerblad heterogene watergang'!$H$9,'Invoerblad heterogene watergang'!$N$9,IF(A534&lt;='Invoerblad heterogene watergang'!$H$10,'Invoerblad heterogene watergang'!$N$10,IF(A534&lt;='Invoerblad heterogene watergang'!$H$11,'Invoerblad heterogene watergang'!$N$11,IF(A534&lt;='Invoerblad heterogene watergang'!$H$12,'Invoerblad heterogene watergang'!$N$12,IF(A534&lt;='Invoerblad heterogene watergang'!$H$13,'Invoerblad heterogene watergang'!$N$13,IF(A534&lt;='Invoerblad heterogene watergang'!$H$14,'Invoerblad heterogene watergang'!$N$14,IF(A534&lt;='Invoerblad heterogene watergang'!$H$15,'Invoerblad heterogene watergang'!$N$15,IF(A534&lt;='Invoerblad heterogene watergang'!$H$16,'Invoerblad heterogene watergang'!$N$16,IF(A534&lt;='Invoerblad heterogene watergang'!$H$17,'Invoerblad heterogene watergang'!$N$17,""))))))))))</f>
        <v>0</v>
      </c>
      <c r="J534" s="23" t="str">
        <f>IF(A534&lt;='Invoerblad heterogene watergang'!$H$9,'Invoerblad heterogene watergang'!$O$9,IF(A534&lt;='Invoerblad heterogene watergang'!$H$10,'Invoerblad heterogene watergang'!$O$10,IF(A534&lt;='Invoerblad heterogene watergang'!$H$11,'Invoerblad heterogene watergang'!$O$11,IF(A534&lt;='Invoerblad heterogene watergang'!$H$12,'Invoerblad heterogene watergang'!$O$12,IF(A534&lt;='Invoerblad heterogene watergang'!$H$13,'Invoerblad heterogene watergang'!$O$13,IF(A534&lt;='Invoerblad heterogene watergang'!$H$14,'Invoerblad heterogene watergang'!$O$14,IF(A534&lt;='Invoerblad heterogene watergang'!$H$15,'Invoerblad heterogene watergang'!$O$15,IF(A534&lt;='Invoerblad heterogene watergang'!$H$16,'Invoerblad heterogene watergang'!$O$16,IF(A534&lt;='Invoerblad heterogene watergang'!$H$17,'Invoerblad heterogene watergang'!$O$17,"")))))))))</f>
        <v>Nee</v>
      </c>
      <c r="K534" s="23">
        <f>(IF(A534&lt;='Invoerblad heterogene watergang'!$H$9,'Invoerblad heterogene watergang'!$L$9,IF(A534&lt;='Invoerblad heterogene watergang'!$H$10,'Invoerblad heterogene watergang'!$L$10,IF(A534&lt;='Invoerblad heterogene watergang'!$H$11,'Invoerblad heterogene watergang'!$L$11,IF(A534&lt;='Invoerblad heterogene watergang'!$H$12,'Invoerblad heterogene watergang'!$L$12,IF(A534&lt;='Invoerblad heterogene watergang'!$H$13,'Invoerblad heterogene watergang'!$L$13,IF(A534&lt;='Invoerblad heterogene watergang'!$H$14,'Invoerblad heterogene watergang'!$L$14,IF(A534&lt;='Invoerblad heterogene watergang'!$H$15,'Invoerblad heterogene watergang'!$L$15,IF(A534&lt;='Invoerblad heterogene watergang'!$H$16,'Invoerblad heterogene watergang'!$L$16,IF(A534&lt;='Invoerblad heterogene watergang'!$H$17,'Invoerblad heterogene watergang'!$L$17,""))))))))))</f>
        <v>50</v>
      </c>
      <c r="L534" s="23" t="str">
        <f>(IF(A534&lt;='Invoerblad heterogene watergang'!$H$9,'Invoerblad heterogene watergang'!$M$9,IF(A534&lt;='Invoerblad heterogene watergang'!$H$10,'Invoerblad heterogene watergang'!$M$10,IF(A534&lt;='Invoerblad heterogene watergang'!$H$11,'Invoerblad heterogene watergang'!$M$11,IF(A534&lt;='Invoerblad heterogene watergang'!$H$12,'Invoerblad heterogene watergang'!$M$12,IF(A534&lt;='Invoerblad heterogene watergang'!$H$13,'Invoerblad heterogene watergang'!$M$13,IF(A534&lt;='Invoerblad heterogene watergang'!$H$14,'Invoerblad heterogene watergang'!$M$14,IF(A534&lt;='Invoerblad heterogene watergang'!$H$15,'Invoerblad heterogene watergang'!$M$15,IF(A534&lt;='Invoerblad heterogene watergang'!$H$16,'Invoerblad heterogene watergang'!$M$16,IF(A534&lt;='Invoerblad heterogene watergang'!$H$17,'Invoerblad heterogene watergang'!$M$17,""))))))))))</f>
        <v>Begroeiing volgt bodemverloop</v>
      </c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67"/>
      <c r="AD534" s="23"/>
      <c r="AE534" s="23"/>
    </row>
    <row r="535" spans="1:31" s="103" customFormat="1" x14ac:dyDescent="0.35">
      <c r="A535" s="24">
        <f>IF(A534="","",IF((A534+1)&gt;MAX('Invoerblad heterogene watergang'!$H$9:$H$17),"",'Uitgebreide invoer'!A534+(MAX('Invoerblad heterogene watergang'!$H$9:$H$17)/1000)))</f>
        <v>371.69999999999641</v>
      </c>
      <c r="B535" s="23">
        <f>IF(A535&lt;='Invoerblad heterogene watergang'!$H$9,'Invoerblad heterogene watergang'!$J$9,IF(A535&lt;='Invoerblad heterogene watergang'!$H$10,'Invoerblad heterogene watergang'!$J$10,IF(A535&lt;='Invoerblad heterogene watergang'!$H$11,'Invoerblad heterogene watergang'!$J$11,IF(A535&lt;='Invoerblad heterogene watergang'!$H$12,'Invoerblad heterogene watergang'!$J$12,IF(A535&lt;='Invoerblad heterogene watergang'!$H$13,'Invoerblad heterogene watergang'!$J$13,IF(A535&lt;='Invoerblad heterogene watergang'!$H$14,'Invoerblad heterogene watergang'!$J$14,IF(A535&lt;='Invoerblad heterogene watergang'!$H$15,'Invoerblad heterogene watergang'!$J$15,IF(A535&lt;='Invoerblad heterogene watergang'!$H$16,'Invoerblad heterogene watergang'!$J$16,IF(A535&lt;='Invoerblad heterogene watergang'!$H$17,'Invoerblad heterogene watergang'!$J$17,"")))))))))</f>
        <v>0.2</v>
      </c>
      <c r="C535" s="23" t="str">
        <f>IF(A535&lt;='Invoerblad heterogene watergang'!$H$9,'Invoerblad heterogene watergang'!$K$9,IF(A535&lt;='Invoerblad heterogene watergang'!$H$10,'Invoerblad heterogene watergang'!$K$10,IF(A535&lt;='Invoerblad heterogene watergang'!$H$11,'Invoerblad heterogene watergang'!$K$11,IF(A535&lt;='Invoerblad heterogene watergang'!$H$12,'Invoerblad heterogene watergang'!$K$12,IF(A535&lt;='Invoerblad heterogene watergang'!$H$13,'Invoerblad heterogene watergang'!$K$13,IF(A535&lt;='Invoerblad heterogene watergang'!$H$14,'Invoerblad heterogene watergang'!$K$14,IF(A535&lt;='Invoerblad heterogene watergang'!$H$15,'Invoerblad heterogene watergang'!$K$15,IF(A535&lt;='Invoerblad heterogene watergang'!$H$16,'Invoerblad heterogene watergang'!$K$16,IF(A535&lt;='Invoerblad heterogene watergang'!$H$17,'Invoerblad heterogene watergang'!$K$17,"")))))))))</f>
        <v>100 - Riet</v>
      </c>
      <c r="D535" s="23">
        <f t="shared" si="8"/>
        <v>100</v>
      </c>
      <c r="E535" s="23">
        <f>'Invoerblad heterogene watergang'!$F$9</f>
        <v>1.5</v>
      </c>
      <c r="F535" s="23">
        <f>'Invoerblad heterogene watergang'!$E$9</f>
        <v>1.2</v>
      </c>
      <c r="G535" s="23">
        <f>'Invoerblad heterogene watergang'!$B$9</f>
        <v>1.2</v>
      </c>
      <c r="H535" s="23">
        <f>'Invoerblad heterogene watergang'!$C$9</f>
        <v>1</v>
      </c>
      <c r="I535" s="23">
        <f>IF(B535="","",IF(A535&lt;='Invoerblad heterogene watergang'!$H$9,'Invoerblad heterogene watergang'!$N$9,IF(A535&lt;='Invoerblad heterogene watergang'!$H$10,'Invoerblad heterogene watergang'!$N$10,IF(A535&lt;='Invoerblad heterogene watergang'!$H$11,'Invoerblad heterogene watergang'!$N$11,IF(A535&lt;='Invoerblad heterogene watergang'!$H$12,'Invoerblad heterogene watergang'!$N$12,IF(A535&lt;='Invoerblad heterogene watergang'!$H$13,'Invoerblad heterogene watergang'!$N$13,IF(A535&lt;='Invoerblad heterogene watergang'!$H$14,'Invoerblad heterogene watergang'!$N$14,IF(A535&lt;='Invoerblad heterogene watergang'!$H$15,'Invoerblad heterogene watergang'!$N$15,IF(A535&lt;='Invoerblad heterogene watergang'!$H$16,'Invoerblad heterogene watergang'!$N$16,IF(A535&lt;='Invoerblad heterogene watergang'!$H$17,'Invoerblad heterogene watergang'!$N$17,""))))))))))</f>
        <v>0</v>
      </c>
      <c r="J535" s="23" t="str">
        <f>IF(A535&lt;='Invoerblad heterogene watergang'!$H$9,'Invoerblad heterogene watergang'!$O$9,IF(A535&lt;='Invoerblad heterogene watergang'!$H$10,'Invoerblad heterogene watergang'!$O$10,IF(A535&lt;='Invoerblad heterogene watergang'!$H$11,'Invoerblad heterogene watergang'!$O$11,IF(A535&lt;='Invoerblad heterogene watergang'!$H$12,'Invoerblad heterogene watergang'!$O$12,IF(A535&lt;='Invoerblad heterogene watergang'!$H$13,'Invoerblad heterogene watergang'!$O$13,IF(A535&lt;='Invoerblad heterogene watergang'!$H$14,'Invoerblad heterogene watergang'!$O$14,IF(A535&lt;='Invoerblad heterogene watergang'!$H$15,'Invoerblad heterogene watergang'!$O$15,IF(A535&lt;='Invoerblad heterogene watergang'!$H$16,'Invoerblad heterogene watergang'!$O$16,IF(A535&lt;='Invoerblad heterogene watergang'!$H$17,'Invoerblad heterogene watergang'!$O$17,"")))))))))</f>
        <v>Nee</v>
      </c>
      <c r="K535" s="23">
        <f>(IF(A535&lt;='Invoerblad heterogene watergang'!$H$9,'Invoerblad heterogene watergang'!$L$9,IF(A535&lt;='Invoerblad heterogene watergang'!$H$10,'Invoerblad heterogene watergang'!$L$10,IF(A535&lt;='Invoerblad heterogene watergang'!$H$11,'Invoerblad heterogene watergang'!$L$11,IF(A535&lt;='Invoerblad heterogene watergang'!$H$12,'Invoerblad heterogene watergang'!$L$12,IF(A535&lt;='Invoerblad heterogene watergang'!$H$13,'Invoerblad heterogene watergang'!$L$13,IF(A535&lt;='Invoerblad heterogene watergang'!$H$14,'Invoerblad heterogene watergang'!$L$14,IF(A535&lt;='Invoerblad heterogene watergang'!$H$15,'Invoerblad heterogene watergang'!$L$15,IF(A535&lt;='Invoerblad heterogene watergang'!$H$16,'Invoerblad heterogene watergang'!$L$16,IF(A535&lt;='Invoerblad heterogene watergang'!$H$17,'Invoerblad heterogene watergang'!$L$17,""))))))))))</f>
        <v>50</v>
      </c>
      <c r="L535" s="23" t="str">
        <f>(IF(A535&lt;='Invoerblad heterogene watergang'!$H$9,'Invoerblad heterogene watergang'!$M$9,IF(A535&lt;='Invoerblad heterogene watergang'!$H$10,'Invoerblad heterogene watergang'!$M$10,IF(A535&lt;='Invoerblad heterogene watergang'!$H$11,'Invoerblad heterogene watergang'!$M$11,IF(A535&lt;='Invoerblad heterogene watergang'!$H$12,'Invoerblad heterogene watergang'!$M$12,IF(A535&lt;='Invoerblad heterogene watergang'!$H$13,'Invoerblad heterogene watergang'!$M$13,IF(A535&lt;='Invoerblad heterogene watergang'!$H$14,'Invoerblad heterogene watergang'!$M$14,IF(A535&lt;='Invoerblad heterogene watergang'!$H$15,'Invoerblad heterogene watergang'!$M$15,IF(A535&lt;='Invoerblad heterogene watergang'!$H$16,'Invoerblad heterogene watergang'!$M$16,IF(A535&lt;='Invoerblad heterogene watergang'!$H$17,'Invoerblad heterogene watergang'!$M$17,""))))))))))</f>
        <v>Begroeiing volgt bodemverloop</v>
      </c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67"/>
      <c r="AD535" s="23"/>
      <c r="AE535" s="23"/>
    </row>
    <row r="536" spans="1:31" s="103" customFormat="1" x14ac:dyDescent="0.35">
      <c r="A536" s="24">
        <f>IF(A535="","",IF((A535+1)&gt;MAX('Invoerblad heterogene watergang'!$H$9:$H$17),"",'Uitgebreide invoer'!A535+(MAX('Invoerblad heterogene watergang'!$H$9:$H$17)/1000)))</f>
        <v>372.3999999999964</v>
      </c>
      <c r="B536" s="23">
        <f>IF(A536&lt;='Invoerblad heterogene watergang'!$H$9,'Invoerblad heterogene watergang'!$J$9,IF(A536&lt;='Invoerblad heterogene watergang'!$H$10,'Invoerblad heterogene watergang'!$J$10,IF(A536&lt;='Invoerblad heterogene watergang'!$H$11,'Invoerblad heterogene watergang'!$J$11,IF(A536&lt;='Invoerblad heterogene watergang'!$H$12,'Invoerblad heterogene watergang'!$J$12,IF(A536&lt;='Invoerblad heterogene watergang'!$H$13,'Invoerblad heterogene watergang'!$J$13,IF(A536&lt;='Invoerblad heterogene watergang'!$H$14,'Invoerblad heterogene watergang'!$J$14,IF(A536&lt;='Invoerblad heterogene watergang'!$H$15,'Invoerblad heterogene watergang'!$J$15,IF(A536&lt;='Invoerblad heterogene watergang'!$H$16,'Invoerblad heterogene watergang'!$J$16,IF(A536&lt;='Invoerblad heterogene watergang'!$H$17,'Invoerblad heterogene watergang'!$J$17,"")))))))))</f>
        <v>0.2</v>
      </c>
      <c r="C536" s="23" t="str">
        <f>IF(A536&lt;='Invoerblad heterogene watergang'!$H$9,'Invoerblad heterogene watergang'!$K$9,IF(A536&lt;='Invoerblad heterogene watergang'!$H$10,'Invoerblad heterogene watergang'!$K$10,IF(A536&lt;='Invoerblad heterogene watergang'!$H$11,'Invoerblad heterogene watergang'!$K$11,IF(A536&lt;='Invoerblad heterogene watergang'!$H$12,'Invoerblad heterogene watergang'!$K$12,IF(A536&lt;='Invoerblad heterogene watergang'!$H$13,'Invoerblad heterogene watergang'!$K$13,IF(A536&lt;='Invoerblad heterogene watergang'!$H$14,'Invoerblad heterogene watergang'!$K$14,IF(A536&lt;='Invoerblad heterogene watergang'!$H$15,'Invoerblad heterogene watergang'!$K$15,IF(A536&lt;='Invoerblad heterogene watergang'!$H$16,'Invoerblad heterogene watergang'!$K$16,IF(A536&lt;='Invoerblad heterogene watergang'!$H$17,'Invoerblad heterogene watergang'!$K$17,"")))))))))</f>
        <v>100 - Riet</v>
      </c>
      <c r="D536" s="23">
        <f t="shared" si="8"/>
        <v>100</v>
      </c>
      <c r="E536" s="23">
        <f>'Invoerblad heterogene watergang'!$F$9</f>
        <v>1.5</v>
      </c>
      <c r="F536" s="23">
        <f>'Invoerblad heterogene watergang'!$E$9</f>
        <v>1.2</v>
      </c>
      <c r="G536" s="23">
        <f>'Invoerblad heterogene watergang'!$B$9</f>
        <v>1.2</v>
      </c>
      <c r="H536" s="23">
        <f>'Invoerblad heterogene watergang'!$C$9</f>
        <v>1</v>
      </c>
      <c r="I536" s="23">
        <f>IF(B536="","",IF(A536&lt;='Invoerblad heterogene watergang'!$H$9,'Invoerblad heterogene watergang'!$N$9,IF(A536&lt;='Invoerblad heterogene watergang'!$H$10,'Invoerblad heterogene watergang'!$N$10,IF(A536&lt;='Invoerblad heterogene watergang'!$H$11,'Invoerblad heterogene watergang'!$N$11,IF(A536&lt;='Invoerblad heterogene watergang'!$H$12,'Invoerblad heterogene watergang'!$N$12,IF(A536&lt;='Invoerblad heterogene watergang'!$H$13,'Invoerblad heterogene watergang'!$N$13,IF(A536&lt;='Invoerblad heterogene watergang'!$H$14,'Invoerblad heterogene watergang'!$N$14,IF(A536&lt;='Invoerblad heterogene watergang'!$H$15,'Invoerblad heterogene watergang'!$N$15,IF(A536&lt;='Invoerblad heterogene watergang'!$H$16,'Invoerblad heterogene watergang'!$N$16,IF(A536&lt;='Invoerblad heterogene watergang'!$H$17,'Invoerblad heterogene watergang'!$N$17,""))))))))))</f>
        <v>0</v>
      </c>
      <c r="J536" s="23" t="str">
        <f>IF(A536&lt;='Invoerblad heterogene watergang'!$H$9,'Invoerblad heterogene watergang'!$O$9,IF(A536&lt;='Invoerblad heterogene watergang'!$H$10,'Invoerblad heterogene watergang'!$O$10,IF(A536&lt;='Invoerblad heterogene watergang'!$H$11,'Invoerblad heterogene watergang'!$O$11,IF(A536&lt;='Invoerblad heterogene watergang'!$H$12,'Invoerblad heterogene watergang'!$O$12,IF(A536&lt;='Invoerblad heterogene watergang'!$H$13,'Invoerblad heterogene watergang'!$O$13,IF(A536&lt;='Invoerblad heterogene watergang'!$H$14,'Invoerblad heterogene watergang'!$O$14,IF(A536&lt;='Invoerblad heterogene watergang'!$H$15,'Invoerblad heterogene watergang'!$O$15,IF(A536&lt;='Invoerblad heterogene watergang'!$H$16,'Invoerblad heterogene watergang'!$O$16,IF(A536&lt;='Invoerblad heterogene watergang'!$H$17,'Invoerblad heterogene watergang'!$O$17,"")))))))))</f>
        <v>Nee</v>
      </c>
      <c r="K536" s="23">
        <f>(IF(A536&lt;='Invoerblad heterogene watergang'!$H$9,'Invoerblad heterogene watergang'!$L$9,IF(A536&lt;='Invoerblad heterogene watergang'!$H$10,'Invoerblad heterogene watergang'!$L$10,IF(A536&lt;='Invoerblad heterogene watergang'!$H$11,'Invoerblad heterogene watergang'!$L$11,IF(A536&lt;='Invoerblad heterogene watergang'!$H$12,'Invoerblad heterogene watergang'!$L$12,IF(A536&lt;='Invoerblad heterogene watergang'!$H$13,'Invoerblad heterogene watergang'!$L$13,IF(A536&lt;='Invoerblad heterogene watergang'!$H$14,'Invoerblad heterogene watergang'!$L$14,IF(A536&lt;='Invoerblad heterogene watergang'!$H$15,'Invoerblad heterogene watergang'!$L$15,IF(A536&lt;='Invoerblad heterogene watergang'!$H$16,'Invoerblad heterogene watergang'!$L$16,IF(A536&lt;='Invoerblad heterogene watergang'!$H$17,'Invoerblad heterogene watergang'!$L$17,""))))))))))</f>
        <v>50</v>
      </c>
      <c r="L536" s="23" t="str">
        <f>(IF(A536&lt;='Invoerblad heterogene watergang'!$H$9,'Invoerblad heterogene watergang'!$M$9,IF(A536&lt;='Invoerblad heterogene watergang'!$H$10,'Invoerblad heterogene watergang'!$M$10,IF(A536&lt;='Invoerblad heterogene watergang'!$H$11,'Invoerblad heterogene watergang'!$M$11,IF(A536&lt;='Invoerblad heterogene watergang'!$H$12,'Invoerblad heterogene watergang'!$M$12,IF(A536&lt;='Invoerblad heterogene watergang'!$H$13,'Invoerblad heterogene watergang'!$M$13,IF(A536&lt;='Invoerblad heterogene watergang'!$H$14,'Invoerblad heterogene watergang'!$M$14,IF(A536&lt;='Invoerblad heterogene watergang'!$H$15,'Invoerblad heterogene watergang'!$M$15,IF(A536&lt;='Invoerblad heterogene watergang'!$H$16,'Invoerblad heterogene watergang'!$M$16,IF(A536&lt;='Invoerblad heterogene watergang'!$H$17,'Invoerblad heterogene watergang'!$M$17,""))))))))))</f>
        <v>Begroeiing volgt bodemverloop</v>
      </c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67"/>
      <c r="AD536" s="23"/>
      <c r="AE536" s="23"/>
    </row>
    <row r="537" spans="1:31" s="103" customFormat="1" x14ac:dyDescent="0.35">
      <c r="A537" s="24">
        <f>IF(A536="","",IF((A536+1)&gt;MAX('Invoerblad heterogene watergang'!$H$9:$H$17),"",'Uitgebreide invoer'!A536+(MAX('Invoerblad heterogene watergang'!$H$9:$H$17)/1000)))</f>
        <v>373.09999999999638</v>
      </c>
      <c r="B537" s="23">
        <f>IF(A537&lt;='Invoerblad heterogene watergang'!$H$9,'Invoerblad heterogene watergang'!$J$9,IF(A537&lt;='Invoerblad heterogene watergang'!$H$10,'Invoerblad heterogene watergang'!$J$10,IF(A537&lt;='Invoerblad heterogene watergang'!$H$11,'Invoerblad heterogene watergang'!$J$11,IF(A537&lt;='Invoerblad heterogene watergang'!$H$12,'Invoerblad heterogene watergang'!$J$12,IF(A537&lt;='Invoerblad heterogene watergang'!$H$13,'Invoerblad heterogene watergang'!$J$13,IF(A537&lt;='Invoerblad heterogene watergang'!$H$14,'Invoerblad heterogene watergang'!$J$14,IF(A537&lt;='Invoerblad heterogene watergang'!$H$15,'Invoerblad heterogene watergang'!$J$15,IF(A537&lt;='Invoerblad heterogene watergang'!$H$16,'Invoerblad heterogene watergang'!$J$16,IF(A537&lt;='Invoerblad heterogene watergang'!$H$17,'Invoerblad heterogene watergang'!$J$17,"")))))))))</f>
        <v>0.2</v>
      </c>
      <c r="C537" s="23" t="str">
        <f>IF(A537&lt;='Invoerblad heterogene watergang'!$H$9,'Invoerblad heterogene watergang'!$K$9,IF(A537&lt;='Invoerblad heterogene watergang'!$H$10,'Invoerblad heterogene watergang'!$K$10,IF(A537&lt;='Invoerblad heterogene watergang'!$H$11,'Invoerblad heterogene watergang'!$K$11,IF(A537&lt;='Invoerblad heterogene watergang'!$H$12,'Invoerblad heterogene watergang'!$K$12,IF(A537&lt;='Invoerblad heterogene watergang'!$H$13,'Invoerblad heterogene watergang'!$K$13,IF(A537&lt;='Invoerblad heterogene watergang'!$H$14,'Invoerblad heterogene watergang'!$K$14,IF(A537&lt;='Invoerblad heterogene watergang'!$H$15,'Invoerblad heterogene watergang'!$K$15,IF(A537&lt;='Invoerblad heterogene watergang'!$H$16,'Invoerblad heterogene watergang'!$K$16,IF(A537&lt;='Invoerblad heterogene watergang'!$H$17,'Invoerblad heterogene watergang'!$K$17,"")))))))))</f>
        <v>100 - Riet</v>
      </c>
      <c r="D537" s="23">
        <f t="shared" si="8"/>
        <v>100</v>
      </c>
      <c r="E537" s="23">
        <f>'Invoerblad heterogene watergang'!$F$9</f>
        <v>1.5</v>
      </c>
      <c r="F537" s="23">
        <f>'Invoerblad heterogene watergang'!$E$9</f>
        <v>1.2</v>
      </c>
      <c r="G537" s="23">
        <f>'Invoerblad heterogene watergang'!$B$9</f>
        <v>1.2</v>
      </c>
      <c r="H537" s="23">
        <f>'Invoerblad heterogene watergang'!$C$9</f>
        <v>1</v>
      </c>
      <c r="I537" s="23">
        <f>IF(B537="","",IF(A537&lt;='Invoerblad heterogene watergang'!$H$9,'Invoerblad heterogene watergang'!$N$9,IF(A537&lt;='Invoerblad heterogene watergang'!$H$10,'Invoerblad heterogene watergang'!$N$10,IF(A537&lt;='Invoerblad heterogene watergang'!$H$11,'Invoerblad heterogene watergang'!$N$11,IF(A537&lt;='Invoerblad heterogene watergang'!$H$12,'Invoerblad heterogene watergang'!$N$12,IF(A537&lt;='Invoerblad heterogene watergang'!$H$13,'Invoerblad heterogene watergang'!$N$13,IF(A537&lt;='Invoerblad heterogene watergang'!$H$14,'Invoerblad heterogene watergang'!$N$14,IF(A537&lt;='Invoerblad heterogene watergang'!$H$15,'Invoerblad heterogene watergang'!$N$15,IF(A537&lt;='Invoerblad heterogene watergang'!$H$16,'Invoerblad heterogene watergang'!$N$16,IF(A537&lt;='Invoerblad heterogene watergang'!$H$17,'Invoerblad heterogene watergang'!$N$17,""))))))))))</f>
        <v>0</v>
      </c>
      <c r="J537" s="23" t="str">
        <f>IF(A537&lt;='Invoerblad heterogene watergang'!$H$9,'Invoerblad heterogene watergang'!$O$9,IF(A537&lt;='Invoerblad heterogene watergang'!$H$10,'Invoerblad heterogene watergang'!$O$10,IF(A537&lt;='Invoerblad heterogene watergang'!$H$11,'Invoerblad heterogene watergang'!$O$11,IF(A537&lt;='Invoerblad heterogene watergang'!$H$12,'Invoerblad heterogene watergang'!$O$12,IF(A537&lt;='Invoerblad heterogene watergang'!$H$13,'Invoerblad heterogene watergang'!$O$13,IF(A537&lt;='Invoerblad heterogene watergang'!$H$14,'Invoerblad heterogene watergang'!$O$14,IF(A537&lt;='Invoerblad heterogene watergang'!$H$15,'Invoerblad heterogene watergang'!$O$15,IF(A537&lt;='Invoerblad heterogene watergang'!$H$16,'Invoerblad heterogene watergang'!$O$16,IF(A537&lt;='Invoerblad heterogene watergang'!$H$17,'Invoerblad heterogene watergang'!$O$17,"")))))))))</f>
        <v>Nee</v>
      </c>
      <c r="K537" s="23">
        <f>(IF(A537&lt;='Invoerblad heterogene watergang'!$H$9,'Invoerblad heterogene watergang'!$L$9,IF(A537&lt;='Invoerblad heterogene watergang'!$H$10,'Invoerblad heterogene watergang'!$L$10,IF(A537&lt;='Invoerblad heterogene watergang'!$H$11,'Invoerblad heterogene watergang'!$L$11,IF(A537&lt;='Invoerblad heterogene watergang'!$H$12,'Invoerblad heterogene watergang'!$L$12,IF(A537&lt;='Invoerblad heterogene watergang'!$H$13,'Invoerblad heterogene watergang'!$L$13,IF(A537&lt;='Invoerblad heterogene watergang'!$H$14,'Invoerblad heterogene watergang'!$L$14,IF(A537&lt;='Invoerblad heterogene watergang'!$H$15,'Invoerblad heterogene watergang'!$L$15,IF(A537&lt;='Invoerblad heterogene watergang'!$H$16,'Invoerblad heterogene watergang'!$L$16,IF(A537&lt;='Invoerblad heterogene watergang'!$H$17,'Invoerblad heterogene watergang'!$L$17,""))))))))))</f>
        <v>50</v>
      </c>
      <c r="L537" s="23" t="str">
        <f>(IF(A537&lt;='Invoerblad heterogene watergang'!$H$9,'Invoerblad heterogene watergang'!$M$9,IF(A537&lt;='Invoerblad heterogene watergang'!$H$10,'Invoerblad heterogene watergang'!$M$10,IF(A537&lt;='Invoerblad heterogene watergang'!$H$11,'Invoerblad heterogene watergang'!$M$11,IF(A537&lt;='Invoerblad heterogene watergang'!$H$12,'Invoerblad heterogene watergang'!$M$12,IF(A537&lt;='Invoerblad heterogene watergang'!$H$13,'Invoerblad heterogene watergang'!$M$13,IF(A537&lt;='Invoerblad heterogene watergang'!$H$14,'Invoerblad heterogene watergang'!$M$14,IF(A537&lt;='Invoerblad heterogene watergang'!$H$15,'Invoerblad heterogene watergang'!$M$15,IF(A537&lt;='Invoerblad heterogene watergang'!$H$16,'Invoerblad heterogene watergang'!$M$16,IF(A537&lt;='Invoerblad heterogene watergang'!$H$17,'Invoerblad heterogene watergang'!$M$17,""))))))))))</f>
        <v>Begroeiing volgt bodemverloop</v>
      </c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67"/>
      <c r="AD537" s="23"/>
      <c r="AE537" s="23"/>
    </row>
    <row r="538" spans="1:31" s="103" customFormat="1" x14ac:dyDescent="0.35">
      <c r="A538" s="24">
        <f>IF(A537="","",IF((A537+1)&gt;MAX('Invoerblad heterogene watergang'!$H$9:$H$17),"",'Uitgebreide invoer'!A537+(MAX('Invoerblad heterogene watergang'!$H$9:$H$17)/1000)))</f>
        <v>373.79999999999637</v>
      </c>
      <c r="B538" s="23">
        <f>IF(A538&lt;='Invoerblad heterogene watergang'!$H$9,'Invoerblad heterogene watergang'!$J$9,IF(A538&lt;='Invoerblad heterogene watergang'!$H$10,'Invoerblad heterogene watergang'!$J$10,IF(A538&lt;='Invoerblad heterogene watergang'!$H$11,'Invoerblad heterogene watergang'!$J$11,IF(A538&lt;='Invoerblad heterogene watergang'!$H$12,'Invoerblad heterogene watergang'!$J$12,IF(A538&lt;='Invoerblad heterogene watergang'!$H$13,'Invoerblad heterogene watergang'!$J$13,IF(A538&lt;='Invoerblad heterogene watergang'!$H$14,'Invoerblad heterogene watergang'!$J$14,IF(A538&lt;='Invoerblad heterogene watergang'!$H$15,'Invoerblad heterogene watergang'!$J$15,IF(A538&lt;='Invoerblad heterogene watergang'!$H$16,'Invoerblad heterogene watergang'!$J$16,IF(A538&lt;='Invoerblad heterogene watergang'!$H$17,'Invoerblad heterogene watergang'!$J$17,"")))))))))</f>
        <v>0.2</v>
      </c>
      <c r="C538" s="23" t="str">
        <f>IF(A538&lt;='Invoerblad heterogene watergang'!$H$9,'Invoerblad heterogene watergang'!$K$9,IF(A538&lt;='Invoerblad heterogene watergang'!$H$10,'Invoerblad heterogene watergang'!$K$10,IF(A538&lt;='Invoerblad heterogene watergang'!$H$11,'Invoerblad heterogene watergang'!$K$11,IF(A538&lt;='Invoerblad heterogene watergang'!$H$12,'Invoerblad heterogene watergang'!$K$12,IF(A538&lt;='Invoerblad heterogene watergang'!$H$13,'Invoerblad heterogene watergang'!$K$13,IF(A538&lt;='Invoerblad heterogene watergang'!$H$14,'Invoerblad heterogene watergang'!$K$14,IF(A538&lt;='Invoerblad heterogene watergang'!$H$15,'Invoerblad heterogene watergang'!$K$15,IF(A538&lt;='Invoerblad heterogene watergang'!$H$16,'Invoerblad heterogene watergang'!$K$16,IF(A538&lt;='Invoerblad heterogene watergang'!$H$17,'Invoerblad heterogene watergang'!$K$17,"")))))))))</f>
        <v>100 - Riet</v>
      </c>
      <c r="D538" s="23">
        <f t="shared" si="8"/>
        <v>100</v>
      </c>
      <c r="E538" s="23">
        <f>'Invoerblad heterogene watergang'!$F$9</f>
        <v>1.5</v>
      </c>
      <c r="F538" s="23">
        <f>'Invoerblad heterogene watergang'!$E$9</f>
        <v>1.2</v>
      </c>
      <c r="G538" s="23">
        <f>'Invoerblad heterogene watergang'!$B$9</f>
        <v>1.2</v>
      </c>
      <c r="H538" s="23">
        <f>'Invoerblad heterogene watergang'!$C$9</f>
        <v>1</v>
      </c>
      <c r="I538" s="23">
        <f>IF(B538="","",IF(A538&lt;='Invoerblad heterogene watergang'!$H$9,'Invoerblad heterogene watergang'!$N$9,IF(A538&lt;='Invoerblad heterogene watergang'!$H$10,'Invoerblad heterogene watergang'!$N$10,IF(A538&lt;='Invoerblad heterogene watergang'!$H$11,'Invoerblad heterogene watergang'!$N$11,IF(A538&lt;='Invoerblad heterogene watergang'!$H$12,'Invoerblad heterogene watergang'!$N$12,IF(A538&lt;='Invoerblad heterogene watergang'!$H$13,'Invoerblad heterogene watergang'!$N$13,IF(A538&lt;='Invoerblad heterogene watergang'!$H$14,'Invoerblad heterogene watergang'!$N$14,IF(A538&lt;='Invoerblad heterogene watergang'!$H$15,'Invoerblad heterogene watergang'!$N$15,IF(A538&lt;='Invoerblad heterogene watergang'!$H$16,'Invoerblad heterogene watergang'!$N$16,IF(A538&lt;='Invoerblad heterogene watergang'!$H$17,'Invoerblad heterogene watergang'!$N$17,""))))))))))</f>
        <v>0</v>
      </c>
      <c r="J538" s="23" t="str">
        <f>IF(A538&lt;='Invoerblad heterogene watergang'!$H$9,'Invoerblad heterogene watergang'!$O$9,IF(A538&lt;='Invoerblad heterogene watergang'!$H$10,'Invoerblad heterogene watergang'!$O$10,IF(A538&lt;='Invoerblad heterogene watergang'!$H$11,'Invoerblad heterogene watergang'!$O$11,IF(A538&lt;='Invoerblad heterogene watergang'!$H$12,'Invoerblad heterogene watergang'!$O$12,IF(A538&lt;='Invoerblad heterogene watergang'!$H$13,'Invoerblad heterogene watergang'!$O$13,IF(A538&lt;='Invoerblad heterogene watergang'!$H$14,'Invoerblad heterogene watergang'!$O$14,IF(A538&lt;='Invoerblad heterogene watergang'!$H$15,'Invoerblad heterogene watergang'!$O$15,IF(A538&lt;='Invoerblad heterogene watergang'!$H$16,'Invoerblad heterogene watergang'!$O$16,IF(A538&lt;='Invoerblad heterogene watergang'!$H$17,'Invoerblad heterogene watergang'!$O$17,"")))))))))</f>
        <v>Nee</v>
      </c>
      <c r="K538" s="23">
        <f>(IF(A538&lt;='Invoerblad heterogene watergang'!$H$9,'Invoerblad heterogene watergang'!$L$9,IF(A538&lt;='Invoerblad heterogene watergang'!$H$10,'Invoerblad heterogene watergang'!$L$10,IF(A538&lt;='Invoerblad heterogene watergang'!$H$11,'Invoerblad heterogene watergang'!$L$11,IF(A538&lt;='Invoerblad heterogene watergang'!$H$12,'Invoerblad heterogene watergang'!$L$12,IF(A538&lt;='Invoerblad heterogene watergang'!$H$13,'Invoerblad heterogene watergang'!$L$13,IF(A538&lt;='Invoerblad heterogene watergang'!$H$14,'Invoerblad heterogene watergang'!$L$14,IF(A538&lt;='Invoerblad heterogene watergang'!$H$15,'Invoerblad heterogene watergang'!$L$15,IF(A538&lt;='Invoerblad heterogene watergang'!$H$16,'Invoerblad heterogene watergang'!$L$16,IF(A538&lt;='Invoerblad heterogene watergang'!$H$17,'Invoerblad heterogene watergang'!$L$17,""))))))))))</f>
        <v>50</v>
      </c>
      <c r="L538" s="23" t="str">
        <f>(IF(A538&lt;='Invoerblad heterogene watergang'!$H$9,'Invoerblad heterogene watergang'!$M$9,IF(A538&lt;='Invoerblad heterogene watergang'!$H$10,'Invoerblad heterogene watergang'!$M$10,IF(A538&lt;='Invoerblad heterogene watergang'!$H$11,'Invoerblad heterogene watergang'!$M$11,IF(A538&lt;='Invoerblad heterogene watergang'!$H$12,'Invoerblad heterogene watergang'!$M$12,IF(A538&lt;='Invoerblad heterogene watergang'!$H$13,'Invoerblad heterogene watergang'!$M$13,IF(A538&lt;='Invoerblad heterogene watergang'!$H$14,'Invoerblad heterogene watergang'!$M$14,IF(A538&lt;='Invoerblad heterogene watergang'!$H$15,'Invoerblad heterogene watergang'!$M$15,IF(A538&lt;='Invoerblad heterogene watergang'!$H$16,'Invoerblad heterogene watergang'!$M$16,IF(A538&lt;='Invoerblad heterogene watergang'!$H$17,'Invoerblad heterogene watergang'!$M$17,""))))))))))</f>
        <v>Begroeiing volgt bodemverloop</v>
      </c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67"/>
      <c r="AD538" s="23"/>
      <c r="AE538" s="23"/>
    </row>
    <row r="539" spans="1:31" s="103" customFormat="1" x14ac:dyDescent="0.35">
      <c r="A539" s="24">
        <f>IF(A538="","",IF((A538+1)&gt;MAX('Invoerblad heterogene watergang'!$H$9:$H$17),"",'Uitgebreide invoer'!A538+(MAX('Invoerblad heterogene watergang'!$H$9:$H$17)/1000)))</f>
        <v>374.49999999999636</v>
      </c>
      <c r="B539" s="23">
        <f>IF(A539&lt;='Invoerblad heterogene watergang'!$H$9,'Invoerblad heterogene watergang'!$J$9,IF(A539&lt;='Invoerblad heterogene watergang'!$H$10,'Invoerblad heterogene watergang'!$J$10,IF(A539&lt;='Invoerblad heterogene watergang'!$H$11,'Invoerblad heterogene watergang'!$J$11,IF(A539&lt;='Invoerblad heterogene watergang'!$H$12,'Invoerblad heterogene watergang'!$J$12,IF(A539&lt;='Invoerblad heterogene watergang'!$H$13,'Invoerblad heterogene watergang'!$J$13,IF(A539&lt;='Invoerblad heterogene watergang'!$H$14,'Invoerblad heterogene watergang'!$J$14,IF(A539&lt;='Invoerblad heterogene watergang'!$H$15,'Invoerblad heterogene watergang'!$J$15,IF(A539&lt;='Invoerblad heterogene watergang'!$H$16,'Invoerblad heterogene watergang'!$J$16,IF(A539&lt;='Invoerblad heterogene watergang'!$H$17,'Invoerblad heterogene watergang'!$J$17,"")))))))))</f>
        <v>0.2</v>
      </c>
      <c r="C539" s="23" t="str">
        <f>IF(A539&lt;='Invoerblad heterogene watergang'!$H$9,'Invoerblad heterogene watergang'!$K$9,IF(A539&lt;='Invoerblad heterogene watergang'!$H$10,'Invoerblad heterogene watergang'!$K$10,IF(A539&lt;='Invoerblad heterogene watergang'!$H$11,'Invoerblad heterogene watergang'!$K$11,IF(A539&lt;='Invoerblad heterogene watergang'!$H$12,'Invoerblad heterogene watergang'!$K$12,IF(A539&lt;='Invoerblad heterogene watergang'!$H$13,'Invoerblad heterogene watergang'!$K$13,IF(A539&lt;='Invoerblad heterogene watergang'!$H$14,'Invoerblad heterogene watergang'!$K$14,IF(A539&lt;='Invoerblad heterogene watergang'!$H$15,'Invoerblad heterogene watergang'!$K$15,IF(A539&lt;='Invoerblad heterogene watergang'!$H$16,'Invoerblad heterogene watergang'!$K$16,IF(A539&lt;='Invoerblad heterogene watergang'!$H$17,'Invoerblad heterogene watergang'!$K$17,"")))))))))</f>
        <v>100 - Riet</v>
      </c>
      <c r="D539" s="23">
        <f t="shared" si="8"/>
        <v>100</v>
      </c>
      <c r="E539" s="23">
        <f>'Invoerblad heterogene watergang'!$F$9</f>
        <v>1.5</v>
      </c>
      <c r="F539" s="23">
        <f>'Invoerblad heterogene watergang'!$E$9</f>
        <v>1.2</v>
      </c>
      <c r="G539" s="23">
        <f>'Invoerblad heterogene watergang'!$B$9</f>
        <v>1.2</v>
      </c>
      <c r="H539" s="23">
        <f>'Invoerblad heterogene watergang'!$C$9</f>
        <v>1</v>
      </c>
      <c r="I539" s="23">
        <f>IF(B539="","",IF(A539&lt;='Invoerblad heterogene watergang'!$H$9,'Invoerblad heterogene watergang'!$N$9,IF(A539&lt;='Invoerblad heterogene watergang'!$H$10,'Invoerblad heterogene watergang'!$N$10,IF(A539&lt;='Invoerblad heterogene watergang'!$H$11,'Invoerblad heterogene watergang'!$N$11,IF(A539&lt;='Invoerblad heterogene watergang'!$H$12,'Invoerblad heterogene watergang'!$N$12,IF(A539&lt;='Invoerblad heterogene watergang'!$H$13,'Invoerblad heterogene watergang'!$N$13,IF(A539&lt;='Invoerblad heterogene watergang'!$H$14,'Invoerblad heterogene watergang'!$N$14,IF(A539&lt;='Invoerblad heterogene watergang'!$H$15,'Invoerblad heterogene watergang'!$N$15,IF(A539&lt;='Invoerblad heterogene watergang'!$H$16,'Invoerblad heterogene watergang'!$N$16,IF(A539&lt;='Invoerblad heterogene watergang'!$H$17,'Invoerblad heterogene watergang'!$N$17,""))))))))))</f>
        <v>0</v>
      </c>
      <c r="J539" s="23" t="str">
        <f>IF(A539&lt;='Invoerblad heterogene watergang'!$H$9,'Invoerblad heterogene watergang'!$O$9,IF(A539&lt;='Invoerblad heterogene watergang'!$H$10,'Invoerblad heterogene watergang'!$O$10,IF(A539&lt;='Invoerblad heterogene watergang'!$H$11,'Invoerblad heterogene watergang'!$O$11,IF(A539&lt;='Invoerblad heterogene watergang'!$H$12,'Invoerblad heterogene watergang'!$O$12,IF(A539&lt;='Invoerblad heterogene watergang'!$H$13,'Invoerblad heterogene watergang'!$O$13,IF(A539&lt;='Invoerblad heterogene watergang'!$H$14,'Invoerblad heterogene watergang'!$O$14,IF(A539&lt;='Invoerblad heterogene watergang'!$H$15,'Invoerblad heterogene watergang'!$O$15,IF(A539&lt;='Invoerblad heterogene watergang'!$H$16,'Invoerblad heterogene watergang'!$O$16,IF(A539&lt;='Invoerblad heterogene watergang'!$H$17,'Invoerblad heterogene watergang'!$O$17,"")))))))))</f>
        <v>Nee</v>
      </c>
      <c r="K539" s="23">
        <f>(IF(A539&lt;='Invoerblad heterogene watergang'!$H$9,'Invoerblad heterogene watergang'!$L$9,IF(A539&lt;='Invoerblad heterogene watergang'!$H$10,'Invoerblad heterogene watergang'!$L$10,IF(A539&lt;='Invoerblad heterogene watergang'!$H$11,'Invoerblad heterogene watergang'!$L$11,IF(A539&lt;='Invoerblad heterogene watergang'!$H$12,'Invoerblad heterogene watergang'!$L$12,IF(A539&lt;='Invoerblad heterogene watergang'!$H$13,'Invoerblad heterogene watergang'!$L$13,IF(A539&lt;='Invoerblad heterogene watergang'!$H$14,'Invoerblad heterogene watergang'!$L$14,IF(A539&lt;='Invoerblad heterogene watergang'!$H$15,'Invoerblad heterogene watergang'!$L$15,IF(A539&lt;='Invoerblad heterogene watergang'!$H$16,'Invoerblad heterogene watergang'!$L$16,IF(A539&lt;='Invoerblad heterogene watergang'!$H$17,'Invoerblad heterogene watergang'!$L$17,""))))))))))</f>
        <v>50</v>
      </c>
      <c r="L539" s="23" t="str">
        <f>(IF(A539&lt;='Invoerblad heterogene watergang'!$H$9,'Invoerblad heterogene watergang'!$M$9,IF(A539&lt;='Invoerblad heterogene watergang'!$H$10,'Invoerblad heterogene watergang'!$M$10,IF(A539&lt;='Invoerblad heterogene watergang'!$H$11,'Invoerblad heterogene watergang'!$M$11,IF(A539&lt;='Invoerblad heterogene watergang'!$H$12,'Invoerblad heterogene watergang'!$M$12,IF(A539&lt;='Invoerblad heterogene watergang'!$H$13,'Invoerblad heterogene watergang'!$M$13,IF(A539&lt;='Invoerblad heterogene watergang'!$H$14,'Invoerblad heterogene watergang'!$M$14,IF(A539&lt;='Invoerblad heterogene watergang'!$H$15,'Invoerblad heterogene watergang'!$M$15,IF(A539&lt;='Invoerblad heterogene watergang'!$H$16,'Invoerblad heterogene watergang'!$M$16,IF(A539&lt;='Invoerblad heterogene watergang'!$H$17,'Invoerblad heterogene watergang'!$M$17,""))))))))))</f>
        <v>Begroeiing volgt bodemverloop</v>
      </c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67"/>
      <c r="AD539" s="23"/>
      <c r="AE539" s="23"/>
    </row>
    <row r="540" spans="1:31" s="103" customFormat="1" x14ac:dyDescent="0.35">
      <c r="A540" s="24">
        <f>IF(A539="","",IF((A539+1)&gt;MAX('Invoerblad heterogene watergang'!$H$9:$H$17),"",'Uitgebreide invoer'!A539+(MAX('Invoerblad heterogene watergang'!$H$9:$H$17)/1000)))</f>
        <v>375.19999999999635</v>
      </c>
      <c r="B540" s="23">
        <f>IF(A540&lt;='Invoerblad heterogene watergang'!$H$9,'Invoerblad heterogene watergang'!$J$9,IF(A540&lt;='Invoerblad heterogene watergang'!$H$10,'Invoerblad heterogene watergang'!$J$10,IF(A540&lt;='Invoerblad heterogene watergang'!$H$11,'Invoerblad heterogene watergang'!$J$11,IF(A540&lt;='Invoerblad heterogene watergang'!$H$12,'Invoerblad heterogene watergang'!$J$12,IF(A540&lt;='Invoerblad heterogene watergang'!$H$13,'Invoerblad heterogene watergang'!$J$13,IF(A540&lt;='Invoerblad heterogene watergang'!$H$14,'Invoerblad heterogene watergang'!$J$14,IF(A540&lt;='Invoerblad heterogene watergang'!$H$15,'Invoerblad heterogene watergang'!$J$15,IF(A540&lt;='Invoerblad heterogene watergang'!$H$16,'Invoerblad heterogene watergang'!$J$16,IF(A540&lt;='Invoerblad heterogene watergang'!$H$17,'Invoerblad heterogene watergang'!$J$17,"")))))))))</f>
        <v>0.2</v>
      </c>
      <c r="C540" s="23" t="str">
        <f>IF(A540&lt;='Invoerblad heterogene watergang'!$H$9,'Invoerblad heterogene watergang'!$K$9,IF(A540&lt;='Invoerblad heterogene watergang'!$H$10,'Invoerblad heterogene watergang'!$K$10,IF(A540&lt;='Invoerblad heterogene watergang'!$H$11,'Invoerblad heterogene watergang'!$K$11,IF(A540&lt;='Invoerblad heterogene watergang'!$H$12,'Invoerblad heterogene watergang'!$K$12,IF(A540&lt;='Invoerblad heterogene watergang'!$H$13,'Invoerblad heterogene watergang'!$K$13,IF(A540&lt;='Invoerblad heterogene watergang'!$H$14,'Invoerblad heterogene watergang'!$K$14,IF(A540&lt;='Invoerblad heterogene watergang'!$H$15,'Invoerblad heterogene watergang'!$K$15,IF(A540&lt;='Invoerblad heterogene watergang'!$H$16,'Invoerblad heterogene watergang'!$K$16,IF(A540&lt;='Invoerblad heterogene watergang'!$H$17,'Invoerblad heterogene watergang'!$K$17,"")))))))))</f>
        <v>100 - Riet</v>
      </c>
      <c r="D540" s="23">
        <f t="shared" si="8"/>
        <v>100</v>
      </c>
      <c r="E540" s="23">
        <f>'Invoerblad heterogene watergang'!$F$9</f>
        <v>1.5</v>
      </c>
      <c r="F540" s="23">
        <f>'Invoerblad heterogene watergang'!$E$9</f>
        <v>1.2</v>
      </c>
      <c r="G540" s="23">
        <f>'Invoerblad heterogene watergang'!$B$9</f>
        <v>1.2</v>
      </c>
      <c r="H540" s="23">
        <f>'Invoerblad heterogene watergang'!$C$9</f>
        <v>1</v>
      </c>
      <c r="I540" s="23">
        <f>IF(B540="","",IF(A540&lt;='Invoerblad heterogene watergang'!$H$9,'Invoerblad heterogene watergang'!$N$9,IF(A540&lt;='Invoerblad heterogene watergang'!$H$10,'Invoerblad heterogene watergang'!$N$10,IF(A540&lt;='Invoerblad heterogene watergang'!$H$11,'Invoerblad heterogene watergang'!$N$11,IF(A540&lt;='Invoerblad heterogene watergang'!$H$12,'Invoerblad heterogene watergang'!$N$12,IF(A540&lt;='Invoerblad heterogene watergang'!$H$13,'Invoerblad heterogene watergang'!$N$13,IF(A540&lt;='Invoerblad heterogene watergang'!$H$14,'Invoerblad heterogene watergang'!$N$14,IF(A540&lt;='Invoerblad heterogene watergang'!$H$15,'Invoerblad heterogene watergang'!$N$15,IF(A540&lt;='Invoerblad heterogene watergang'!$H$16,'Invoerblad heterogene watergang'!$N$16,IF(A540&lt;='Invoerblad heterogene watergang'!$H$17,'Invoerblad heterogene watergang'!$N$17,""))))))))))</f>
        <v>0</v>
      </c>
      <c r="J540" s="23" t="str">
        <f>IF(A540&lt;='Invoerblad heterogene watergang'!$H$9,'Invoerblad heterogene watergang'!$O$9,IF(A540&lt;='Invoerblad heterogene watergang'!$H$10,'Invoerblad heterogene watergang'!$O$10,IF(A540&lt;='Invoerblad heterogene watergang'!$H$11,'Invoerblad heterogene watergang'!$O$11,IF(A540&lt;='Invoerblad heterogene watergang'!$H$12,'Invoerblad heterogene watergang'!$O$12,IF(A540&lt;='Invoerblad heterogene watergang'!$H$13,'Invoerblad heterogene watergang'!$O$13,IF(A540&lt;='Invoerblad heterogene watergang'!$H$14,'Invoerblad heterogene watergang'!$O$14,IF(A540&lt;='Invoerblad heterogene watergang'!$H$15,'Invoerblad heterogene watergang'!$O$15,IF(A540&lt;='Invoerblad heterogene watergang'!$H$16,'Invoerblad heterogene watergang'!$O$16,IF(A540&lt;='Invoerblad heterogene watergang'!$H$17,'Invoerblad heterogene watergang'!$O$17,"")))))))))</f>
        <v>Nee</v>
      </c>
      <c r="K540" s="23">
        <f>(IF(A540&lt;='Invoerblad heterogene watergang'!$H$9,'Invoerblad heterogene watergang'!$L$9,IF(A540&lt;='Invoerblad heterogene watergang'!$H$10,'Invoerblad heterogene watergang'!$L$10,IF(A540&lt;='Invoerblad heterogene watergang'!$H$11,'Invoerblad heterogene watergang'!$L$11,IF(A540&lt;='Invoerblad heterogene watergang'!$H$12,'Invoerblad heterogene watergang'!$L$12,IF(A540&lt;='Invoerblad heterogene watergang'!$H$13,'Invoerblad heterogene watergang'!$L$13,IF(A540&lt;='Invoerblad heterogene watergang'!$H$14,'Invoerblad heterogene watergang'!$L$14,IF(A540&lt;='Invoerblad heterogene watergang'!$H$15,'Invoerblad heterogene watergang'!$L$15,IF(A540&lt;='Invoerblad heterogene watergang'!$H$16,'Invoerblad heterogene watergang'!$L$16,IF(A540&lt;='Invoerblad heterogene watergang'!$H$17,'Invoerblad heterogene watergang'!$L$17,""))))))))))</f>
        <v>50</v>
      </c>
      <c r="L540" s="23" t="str">
        <f>(IF(A540&lt;='Invoerblad heterogene watergang'!$H$9,'Invoerblad heterogene watergang'!$M$9,IF(A540&lt;='Invoerblad heterogene watergang'!$H$10,'Invoerblad heterogene watergang'!$M$10,IF(A540&lt;='Invoerblad heterogene watergang'!$H$11,'Invoerblad heterogene watergang'!$M$11,IF(A540&lt;='Invoerblad heterogene watergang'!$H$12,'Invoerblad heterogene watergang'!$M$12,IF(A540&lt;='Invoerblad heterogene watergang'!$H$13,'Invoerblad heterogene watergang'!$M$13,IF(A540&lt;='Invoerblad heterogene watergang'!$H$14,'Invoerblad heterogene watergang'!$M$14,IF(A540&lt;='Invoerblad heterogene watergang'!$H$15,'Invoerblad heterogene watergang'!$M$15,IF(A540&lt;='Invoerblad heterogene watergang'!$H$16,'Invoerblad heterogene watergang'!$M$16,IF(A540&lt;='Invoerblad heterogene watergang'!$H$17,'Invoerblad heterogene watergang'!$M$17,""))))))))))</f>
        <v>Begroeiing volgt bodemverloop</v>
      </c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67"/>
      <c r="AD540" s="23"/>
      <c r="AE540" s="23"/>
    </row>
    <row r="541" spans="1:31" s="103" customFormat="1" x14ac:dyDescent="0.35">
      <c r="A541" s="24">
        <f>IF(A540="","",IF((A540+1)&gt;MAX('Invoerblad heterogene watergang'!$H$9:$H$17),"",'Uitgebreide invoer'!A540+(MAX('Invoerblad heterogene watergang'!$H$9:$H$17)/1000)))</f>
        <v>375.89999999999634</v>
      </c>
      <c r="B541" s="23">
        <f>IF(A541&lt;='Invoerblad heterogene watergang'!$H$9,'Invoerblad heterogene watergang'!$J$9,IF(A541&lt;='Invoerblad heterogene watergang'!$H$10,'Invoerblad heterogene watergang'!$J$10,IF(A541&lt;='Invoerblad heterogene watergang'!$H$11,'Invoerblad heterogene watergang'!$J$11,IF(A541&lt;='Invoerblad heterogene watergang'!$H$12,'Invoerblad heterogene watergang'!$J$12,IF(A541&lt;='Invoerblad heterogene watergang'!$H$13,'Invoerblad heterogene watergang'!$J$13,IF(A541&lt;='Invoerblad heterogene watergang'!$H$14,'Invoerblad heterogene watergang'!$J$14,IF(A541&lt;='Invoerblad heterogene watergang'!$H$15,'Invoerblad heterogene watergang'!$J$15,IF(A541&lt;='Invoerblad heterogene watergang'!$H$16,'Invoerblad heterogene watergang'!$J$16,IF(A541&lt;='Invoerblad heterogene watergang'!$H$17,'Invoerblad heterogene watergang'!$J$17,"")))))))))</f>
        <v>0.2</v>
      </c>
      <c r="C541" s="23" t="str">
        <f>IF(A541&lt;='Invoerblad heterogene watergang'!$H$9,'Invoerblad heterogene watergang'!$K$9,IF(A541&lt;='Invoerblad heterogene watergang'!$H$10,'Invoerblad heterogene watergang'!$K$10,IF(A541&lt;='Invoerblad heterogene watergang'!$H$11,'Invoerblad heterogene watergang'!$K$11,IF(A541&lt;='Invoerblad heterogene watergang'!$H$12,'Invoerblad heterogene watergang'!$K$12,IF(A541&lt;='Invoerblad heterogene watergang'!$H$13,'Invoerblad heterogene watergang'!$K$13,IF(A541&lt;='Invoerblad heterogene watergang'!$H$14,'Invoerblad heterogene watergang'!$K$14,IF(A541&lt;='Invoerblad heterogene watergang'!$H$15,'Invoerblad heterogene watergang'!$K$15,IF(A541&lt;='Invoerblad heterogene watergang'!$H$16,'Invoerblad heterogene watergang'!$K$16,IF(A541&lt;='Invoerblad heterogene watergang'!$H$17,'Invoerblad heterogene watergang'!$K$17,"")))))))))</f>
        <v>100 - Riet</v>
      </c>
      <c r="D541" s="23">
        <f t="shared" si="8"/>
        <v>100</v>
      </c>
      <c r="E541" s="23">
        <f>'Invoerblad heterogene watergang'!$F$9</f>
        <v>1.5</v>
      </c>
      <c r="F541" s="23">
        <f>'Invoerblad heterogene watergang'!$E$9</f>
        <v>1.2</v>
      </c>
      <c r="G541" s="23">
        <f>'Invoerblad heterogene watergang'!$B$9</f>
        <v>1.2</v>
      </c>
      <c r="H541" s="23">
        <f>'Invoerblad heterogene watergang'!$C$9</f>
        <v>1</v>
      </c>
      <c r="I541" s="23">
        <f>IF(B541="","",IF(A541&lt;='Invoerblad heterogene watergang'!$H$9,'Invoerblad heterogene watergang'!$N$9,IF(A541&lt;='Invoerblad heterogene watergang'!$H$10,'Invoerblad heterogene watergang'!$N$10,IF(A541&lt;='Invoerblad heterogene watergang'!$H$11,'Invoerblad heterogene watergang'!$N$11,IF(A541&lt;='Invoerblad heterogene watergang'!$H$12,'Invoerblad heterogene watergang'!$N$12,IF(A541&lt;='Invoerblad heterogene watergang'!$H$13,'Invoerblad heterogene watergang'!$N$13,IF(A541&lt;='Invoerblad heterogene watergang'!$H$14,'Invoerblad heterogene watergang'!$N$14,IF(A541&lt;='Invoerblad heterogene watergang'!$H$15,'Invoerblad heterogene watergang'!$N$15,IF(A541&lt;='Invoerblad heterogene watergang'!$H$16,'Invoerblad heterogene watergang'!$N$16,IF(A541&lt;='Invoerblad heterogene watergang'!$H$17,'Invoerblad heterogene watergang'!$N$17,""))))))))))</f>
        <v>0</v>
      </c>
      <c r="J541" s="23" t="str">
        <f>IF(A541&lt;='Invoerblad heterogene watergang'!$H$9,'Invoerblad heterogene watergang'!$O$9,IF(A541&lt;='Invoerblad heterogene watergang'!$H$10,'Invoerblad heterogene watergang'!$O$10,IF(A541&lt;='Invoerblad heterogene watergang'!$H$11,'Invoerblad heterogene watergang'!$O$11,IF(A541&lt;='Invoerblad heterogene watergang'!$H$12,'Invoerblad heterogene watergang'!$O$12,IF(A541&lt;='Invoerblad heterogene watergang'!$H$13,'Invoerblad heterogene watergang'!$O$13,IF(A541&lt;='Invoerblad heterogene watergang'!$H$14,'Invoerblad heterogene watergang'!$O$14,IF(A541&lt;='Invoerblad heterogene watergang'!$H$15,'Invoerblad heterogene watergang'!$O$15,IF(A541&lt;='Invoerblad heterogene watergang'!$H$16,'Invoerblad heterogene watergang'!$O$16,IF(A541&lt;='Invoerblad heterogene watergang'!$H$17,'Invoerblad heterogene watergang'!$O$17,"")))))))))</f>
        <v>Nee</v>
      </c>
      <c r="K541" s="23">
        <f>(IF(A541&lt;='Invoerblad heterogene watergang'!$H$9,'Invoerblad heterogene watergang'!$L$9,IF(A541&lt;='Invoerblad heterogene watergang'!$H$10,'Invoerblad heterogene watergang'!$L$10,IF(A541&lt;='Invoerblad heterogene watergang'!$H$11,'Invoerblad heterogene watergang'!$L$11,IF(A541&lt;='Invoerblad heterogene watergang'!$H$12,'Invoerblad heterogene watergang'!$L$12,IF(A541&lt;='Invoerblad heterogene watergang'!$H$13,'Invoerblad heterogene watergang'!$L$13,IF(A541&lt;='Invoerblad heterogene watergang'!$H$14,'Invoerblad heterogene watergang'!$L$14,IF(A541&lt;='Invoerblad heterogene watergang'!$H$15,'Invoerblad heterogene watergang'!$L$15,IF(A541&lt;='Invoerblad heterogene watergang'!$H$16,'Invoerblad heterogene watergang'!$L$16,IF(A541&lt;='Invoerblad heterogene watergang'!$H$17,'Invoerblad heterogene watergang'!$L$17,""))))))))))</f>
        <v>50</v>
      </c>
      <c r="L541" s="23" t="str">
        <f>(IF(A541&lt;='Invoerblad heterogene watergang'!$H$9,'Invoerblad heterogene watergang'!$M$9,IF(A541&lt;='Invoerblad heterogene watergang'!$H$10,'Invoerblad heterogene watergang'!$M$10,IF(A541&lt;='Invoerblad heterogene watergang'!$H$11,'Invoerblad heterogene watergang'!$M$11,IF(A541&lt;='Invoerblad heterogene watergang'!$H$12,'Invoerblad heterogene watergang'!$M$12,IF(A541&lt;='Invoerblad heterogene watergang'!$H$13,'Invoerblad heterogene watergang'!$M$13,IF(A541&lt;='Invoerblad heterogene watergang'!$H$14,'Invoerblad heterogene watergang'!$M$14,IF(A541&lt;='Invoerblad heterogene watergang'!$H$15,'Invoerblad heterogene watergang'!$M$15,IF(A541&lt;='Invoerblad heterogene watergang'!$H$16,'Invoerblad heterogene watergang'!$M$16,IF(A541&lt;='Invoerblad heterogene watergang'!$H$17,'Invoerblad heterogene watergang'!$M$17,""))))))))))</f>
        <v>Begroeiing volgt bodemverloop</v>
      </c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67"/>
      <c r="AD541" s="23"/>
      <c r="AE541" s="23"/>
    </row>
    <row r="542" spans="1:31" s="103" customFormat="1" x14ac:dyDescent="0.35">
      <c r="A542" s="24">
        <f>IF(A541="","",IF((A541+1)&gt;MAX('Invoerblad heterogene watergang'!$H$9:$H$17),"",'Uitgebreide invoer'!A541+(MAX('Invoerblad heterogene watergang'!$H$9:$H$17)/1000)))</f>
        <v>376.59999999999633</v>
      </c>
      <c r="B542" s="23">
        <f>IF(A542&lt;='Invoerblad heterogene watergang'!$H$9,'Invoerblad heterogene watergang'!$J$9,IF(A542&lt;='Invoerblad heterogene watergang'!$H$10,'Invoerblad heterogene watergang'!$J$10,IF(A542&lt;='Invoerblad heterogene watergang'!$H$11,'Invoerblad heterogene watergang'!$J$11,IF(A542&lt;='Invoerblad heterogene watergang'!$H$12,'Invoerblad heterogene watergang'!$J$12,IF(A542&lt;='Invoerblad heterogene watergang'!$H$13,'Invoerblad heterogene watergang'!$J$13,IF(A542&lt;='Invoerblad heterogene watergang'!$H$14,'Invoerblad heterogene watergang'!$J$14,IF(A542&lt;='Invoerblad heterogene watergang'!$H$15,'Invoerblad heterogene watergang'!$J$15,IF(A542&lt;='Invoerblad heterogene watergang'!$H$16,'Invoerblad heterogene watergang'!$J$16,IF(A542&lt;='Invoerblad heterogene watergang'!$H$17,'Invoerblad heterogene watergang'!$J$17,"")))))))))</f>
        <v>0.2</v>
      </c>
      <c r="C542" s="23" t="str">
        <f>IF(A542&lt;='Invoerblad heterogene watergang'!$H$9,'Invoerblad heterogene watergang'!$K$9,IF(A542&lt;='Invoerblad heterogene watergang'!$H$10,'Invoerblad heterogene watergang'!$K$10,IF(A542&lt;='Invoerblad heterogene watergang'!$H$11,'Invoerblad heterogene watergang'!$K$11,IF(A542&lt;='Invoerblad heterogene watergang'!$H$12,'Invoerblad heterogene watergang'!$K$12,IF(A542&lt;='Invoerblad heterogene watergang'!$H$13,'Invoerblad heterogene watergang'!$K$13,IF(A542&lt;='Invoerblad heterogene watergang'!$H$14,'Invoerblad heterogene watergang'!$K$14,IF(A542&lt;='Invoerblad heterogene watergang'!$H$15,'Invoerblad heterogene watergang'!$K$15,IF(A542&lt;='Invoerblad heterogene watergang'!$H$16,'Invoerblad heterogene watergang'!$K$16,IF(A542&lt;='Invoerblad heterogene watergang'!$H$17,'Invoerblad heterogene watergang'!$K$17,"")))))))))</f>
        <v>100 - Riet</v>
      </c>
      <c r="D542" s="23">
        <f t="shared" si="8"/>
        <v>100</v>
      </c>
      <c r="E542" s="23">
        <f>'Invoerblad heterogene watergang'!$F$9</f>
        <v>1.5</v>
      </c>
      <c r="F542" s="23">
        <f>'Invoerblad heterogene watergang'!$E$9</f>
        <v>1.2</v>
      </c>
      <c r="G542" s="23">
        <f>'Invoerblad heterogene watergang'!$B$9</f>
        <v>1.2</v>
      </c>
      <c r="H542" s="23">
        <f>'Invoerblad heterogene watergang'!$C$9</f>
        <v>1</v>
      </c>
      <c r="I542" s="23">
        <f>IF(B542="","",IF(A542&lt;='Invoerblad heterogene watergang'!$H$9,'Invoerblad heterogene watergang'!$N$9,IF(A542&lt;='Invoerblad heterogene watergang'!$H$10,'Invoerblad heterogene watergang'!$N$10,IF(A542&lt;='Invoerblad heterogene watergang'!$H$11,'Invoerblad heterogene watergang'!$N$11,IF(A542&lt;='Invoerblad heterogene watergang'!$H$12,'Invoerblad heterogene watergang'!$N$12,IF(A542&lt;='Invoerblad heterogene watergang'!$H$13,'Invoerblad heterogene watergang'!$N$13,IF(A542&lt;='Invoerblad heterogene watergang'!$H$14,'Invoerblad heterogene watergang'!$N$14,IF(A542&lt;='Invoerblad heterogene watergang'!$H$15,'Invoerblad heterogene watergang'!$N$15,IF(A542&lt;='Invoerblad heterogene watergang'!$H$16,'Invoerblad heterogene watergang'!$N$16,IF(A542&lt;='Invoerblad heterogene watergang'!$H$17,'Invoerblad heterogene watergang'!$N$17,""))))))))))</f>
        <v>0</v>
      </c>
      <c r="J542" s="23" t="str">
        <f>IF(A542&lt;='Invoerblad heterogene watergang'!$H$9,'Invoerblad heterogene watergang'!$O$9,IF(A542&lt;='Invoerblad heterogene watergang'!$H$10,'Invoerblad heterogene watergang'!$O$10,IF(A542&lt;='Invoerblad heterogene watergang'!$H$11,'Invoerblad heterogene watergang'!$O$11,IF(A542&lt;='Invoerblad heterogene watergang'!$H$12,'Invoerblad heterogene watergang'!$O$12,IF(A542&lt;='Invoerblad heterogene watergang'!$H$13,'Invoerblad heterogene watergang'!$O$13,IF(A542&lt;='Invoerblad heterogene watergang'!$H$14,'Invoerblad heterogene watergang'!$O$14,IF(A542&lt;='Invoerblad heterogene watergang'!$H$15,'Invoerblad heterogene watergang'!$O$15,IF(A542&lt;='Invoerblad heterogene watergang'!$H$16,'Invoerblad heterogene watergang'!$O$16,IF(A542&lt;='Invoerblad heterogene watergang'!$H$17,'Invoerblad heterogene watergang'!$O$17,"")))))))))</f>
        <v>Nee</v>
      </c>
      <c r="K542" s="23">
        <f>(IF(A542&lt;='Invoerblad heterogene watergang'!$H$9,'Invoerblad heterogene watergang'!$L$9,IF(A542&lt;='Invoerblad heterogene watergang'!$H$10,'Invoerblad heterogene watergang'!$L$10,IF(A542&lt;='Invoerblad heterogene watergang'!$H$11,'Invoerblad heterogene watergang'!$L$11,IF(A542&lt;='Invoerblad heterogene watergang'!$H$12,'Invoerblad heterogene watergang'!$L$12,IF(A542&lt;='Invoerblad heterogene watergang'!$H$13,'Invoerblad heterogene watergang'!$L$13,IF(A542&lt;='Invoerblad heterogene watergang'!$H$14,'Invoerblad heterogene watergang'!$L$14,IF(A542&lt;='Invoerblad heterogene watergang'!$H$15,'Invoerblad heterogene watergang'!$L$15,IF(A542&lt;='Invoerblad heterogene watergang'!$H$16,'Invoerblad heterogene watergang'!$L$16,IF(A542&lt;='Invoerblad heterogene watergang'!$H$17,'Invoerblad heterogene watergang'!$L$17,""))))))))))</f>
        <v>50</v>
      </c>
      <c r="L542" s="23" t="str">
        <f>(IF(A542&lt;='Invoerblad heterogene watergang'!$H$9,'Invoerblad heterogene watergang'!$M$9,IF(A542&lt;='Invoerblad heterogene watergang'!$H$10,'Invoerblad heterogene watergang'!$M$10,IF(A542&lt;='Invoerblad heterogene watergang'!$H$11,'Invoerblad heterogene watergang'!$M$11,IF(A542&lt;='Invoerblad heterogene watergang'!$H$12,'Invoerblad heterogene watergang'!$M$12,IF(A542&lt;='Invoerblad heterogene watergang'!$H$13,'Invoerblad heterogene watergang'!$M$13,IF(A542&lt;='Invoerblad heterogene watergang'!$H$14,'Invoerblad heterogene watergang'!$M$14,IF(A542&lt;='Invoerblad heterogene watergang'!$H$15,'Invoerblad heterogene watergang'!$M$15,IF(A542&lt;='Invoerblad heterogene watergang'!$H$16,'Invoerblad heterogene watergang'!$M$16,IF(A542&lt;='Invoerblad heterogene watergang'!$H$17,'Invoerblad heterogene watergang'!$M$17,""))))))))))</f>
        <v>Begroeiing volgt bodemverloop</v>
      </c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67"/>
      <c r="AD542" s="23"/>
      <c r="AE542" s="23"/>
    </row>
    <row r="543" spans="1:31" s="103" customFormat="1" x14ac:dyDescent="0.35">
      <c r="A543" s="24">
        <f>IF(A542="","",IF((A542+1)&gt;MAX('Invoerblad heterogene watergang'!$H$9:$H$17),"",'Uitgebreide invoer'!A542+(MAX('Invoerblad heterogene watergang'!$H$9:$H$17)/1000)))</f>
        <v>377.29999999999632</v>
      </c>
      <c r="B543" s="23">
        <f>IF(A543&lt;='Invoerblad heterogene watergang'!$H$9,'Invoerblad heterogene watergang'!$J$9,IF(A543&lt;='Invoerblad heterogene watergang'!$H$10,'Invoerblad heterogene watergang'!$J$10,IF(A543&lt;='Invoerblad heterogene watergang'!$H$11,'Invoerblad heterogene watergang'!$J$11,IF(A543&lt;='Invoerblad heterogene watergang'!$H$12,'Invoerblad heterogene watergang'!$J$12,IF(A543&lt;='Invoerblad heterogene watergang'!$H$13,'Invoerblad heterogene watergang'!$J$13,IF(A543&lt;='Invoerblad heterogene watergang'!$H$14,'Invoerblad heterogene watergang'!$J$14,IF(A543&lt;='Invoerblad heterogene watergang'!$H$15,'Invoerblad heterogene watergang'!$J$15,IF(A543&lt;='Invoerblad heterogene watergang'!$H$16,'Invoerblad heterogene watergang'!$J$16,IF(A543&lt;='Invoerblad heterogene watergang'!$H$17,'Invoerblad heterogene watergang'!$J$17,"")))))))))</f>
        <v>0.2</v>
      </c>
      <c r="C543" s="23" t="str">
        <f>IF(A543&lt;='Invoerblad heterogene watergang'!$H$9,'Invoerblad heterogene watergang'!$K$9,IF(A543&lt;='Invoerblad heterogene watergang'!$H$10,'Invoerblad heterogene watergang'!$K$10,IF(A543&lt;='Invoerblad heterogene watergang'!$H$11,'Invoerblad heterogene watergang'!$K$11,IF(A543&lt;='Invoerblad heterogene watergang'!$H$12,'Invoerblad heterogene watergang'!$K$12,IF(A543&lt;='Invoerblad heterogene watergang'!$H$13,'Invoerblad heterogene watergang'!$K$13,IF(A543&lt;='Invoerblad heterogene watergang'!$H$14,'Invoerblad heterogene watergang'!$K$14,IF(A543&lt;='Invoerblad heterogene watergang'!$H$15,'Invoerblad heterogene watergang'!$K$15,IF(A543&lt;='Invoerblad heterogene watergang'!$H$16,'Invoerblad heterogene watergang'!$K$16,IF(A543&lt;='Invoerblad heterogene watergang'!$H$17,'Invoerblad heterogene watergang'!$K$17,"")))))))))</f>
        <v>100 - Riet</v>
      </c>
      <c r="D543" s="23">
        <f t="shared" si="8"/>
        <v>100</v>
      </c>
      <c r="E543" s="23">
        <f>'Invoerblad heterogene watergang'!$F$9</f>
        <v>1.5</v>
      </c>
      <c r="F543" s="23">
        <f>'Invoerblad heterogene watergang'!$E$9</f>
        <v>1.2</v>
      </c>
      <c r="G543" s="23">
        <f>'Invoerblad heterogene watergang'!$B$9</f>
        <v>1.2</v>
      </c>
      <c r="H543" s="23">
        <f>'Invoerblad heterogene watergang'!$C$9</f>
        <v>1</v>
      </c>
      <c r="I543" s="23">
        <f>IF(B543="","",IF(A543&lt;='Invoerblad heterogene watergang'!$H$9,'Invoerblad heterogene watergang'!$N$9,IF(A543&lt;='Invoerblad heterogene watergang'!$H$10,'Invoerblad heterogene watergang'!$N$10,IF(A543&lt;='Invoerblad heterogene watergang'!$H$11,'Invoerblad heterogene watergang'!$N$11,IF(A543&lt;='Invoerblad heterogene watergang'!$H$12,'Invoerblad heterogene watergang'!$N$12,IF(A543&lt;='Invoerblad heterogene watergang'!$H$13,'Invoerblad heterogene watergang'!$N$13,IF(A543&lt;='Invoerblad heterogene watergang'!$H$14,'Invoerblad heterogene watergang'!$N$14,IF(A543&lt;='Invoerblad heterogene watergang'!$H$15,'Invoerblad heterogene watergang'!$N$15,IF(A543&lt;='Invoerblad heterogene watergang'!$H$16,'Invoerblad heterogene watergang'!$N$16,IF(A543&lt;='Invoerblad heterogene watergang'!$H$17,'Invoerblad heterogene watergang'!$N$17,""))))))))))</f>
        <v>0</v>
      </c>
      <c r="J543" s="23" t="str">
        <f>IF(A543&lt;='Invoerblad heterogene watergang'!$H$9,'Invoerblad heterogene watergang'!$O$9,IF(A543&lt;='Invoerblad heterogene watergang'!$H$10,'Invoerblad heterogene watergang'!$O$10,IF(A543&lt;='Invoerblad heterogene watergang'!$H$11,'Invoerblad heterogene watergang'!$O$11,IF(A543&lt;='Invoerblad heterogene watergang'!$H$12,'Invoerblad heterogene watergang'!$O$12,IF(A543&lt;='Invoerblad heterogene watergang'!$H$13,'Invoerblad heterogene watergang'!$O$13,IF(A543&lt;='Invoerblad heterogene watergang'!$H$14,'Invoerblad heterogene watergang'!$O$14,IF(A543&lt;='Invoerblad heterogene watergang'!$H$15,'Invoerblad heterogene watergang'!$O$15,IF(A543&lt;='Invoerblad heterogene watergang'!$H$16,'Invoerblad heterogene watergang'!$O$16,IF(A543&lt;='Invoerblad heterogene watergang'!$H$17,'Invoerblad heterogene watergang'!$O$17,"")))))))))</f>
        <v>Nee</v>
      </c>
      <c r="K543" s="23">
        <f>(IF(A543&lt;='Invoerblad heterogene watergang'!$H$9,'Invoerblad heterogene watergang'!$L$9,IF(A543&lt;='Invoerblad heterogene watergang'!$H$10,'Invoerblad heterogene watergang'!$L$10,IF(A543&lt;='Invoerblad heterogene watergang'!$H$11,'Invoerblad heterogene watergang'!$L$11,IF(A543&lt;='Invoerblad heterogene watergang'!$H$12,'Invoerblad heterogene watergang'!$L$12,IF(A543&lt;='Invoerblad heterogene watergang'!$H$13,'Invoerblad heterogene watergang'!$L$13,IF(A543&lt;='Invoerblad heterogene watergang'!$H$14,'Invoerblad heterogene watergang'!$L$14,IF(A543&lt;='Invoerblad heterogene watergang'!$H$15,'Invoerblad heterogene watergang'!$L$15,IF(A543&lt;='Invoerblad heterogene watergang'!$H$16,'Invoerblad heterogene watergang'!$L$16,IF(A543&lt;='Invoerblad heterogene watergang'!$H$17,'Invoerblad heterogene watergang'!$L$17,""))))))))))</f>
        <v>50</v>
      </c>
      <c r="L543" s="23" t="str">
        <f>(IF(A543&lt;='Invoerblad heterogene watergang'!$H$9,'Invoerblad heterogene watergang'!$M$9,IF(A543&lt;='Invoerblad heterogene watergang'!$H$10,'Invoerblad heterogene watergang'!$M$10,IF(A543&lt;='Invoerblad heterogene watergang'!$H$11,'Invoerblad heterogene watergang'!$M$11,IF(A543&lt;='Invoerblad heterogene watergang'!$H$12,'Invoerblad heterogene watergang'!$M$12,IF(A543&lt;='Invoerblad heterogene watergang'!$H$13,'Invoerblad heterogene watergang'!$M$13,IF(A543&lt;='Invoerblad heterogene watergang'!$H$14,'Invoerblad heterogene watergang'!$M$14,IF(A543&lt;='Invoerblad heterogene watergang'!$H$15,'Invoerblad heterogene watergang'!$M$15,IF(A543&lt;='Invoerblad heterogene watergang'!$H$16,'Invoerblad heterogene watergang'!$M$16,IF(A543&lt;='Invoerblad heterogene watergang'!$H$17,'Invoerblad heterogene watergang'!$M$17,""))))))))))</f>
        <v>Begroeiing volgt bodemverloop</v>
      </c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67"/>
      <c r="AD543" s="23"/>
      <c r="AE543" s="23"/>
    </row>
    <row r="544" spans="1:31" s="103" customFormat="1" x14ac:dyDescent="0.35">
      <c r="A544" s="24">
        <f>IF(A543="","",IF((A543+1)&gt;MAX('Invoerblad heterogene watergang'!$H$9:$H$17),"",'Uitgebreide invoer'!A543+(MAX('Invoerblad heterogene watergang'!$H$9:$H$17)/1000)))</f>
        <v>377.99999999999631</v>
      </c>
      <c r="B544" s="23">
        <f>IF(A544&lt;='Invoerblad heterogene watergang'!$H$9,'Invoerblad heterogene watergang'!$J$9,IF(A544&lt;='Invoerblad heterogene watergang'!$H$10,'Invoerblad heterogene watergang'!$J$10,IF(A544&lt;='Invoerblad heterogene watergang'!$H$11,'Invoerblad heterogene watergang'!$J$11,IF(A544&lt;='Invoerblad heterogene watergang'!$H$12,'Invoerblad heterogene watergang'!$J$12,IF(A544&lt;='Invoerblad heterogene watergang'!$H$13,'Invoerblad heterogene watergang'!$J$13,IF(A544&lt;='Invoerblad heterogene watergang'!$H$14,'Invoerblad heterogene watergang'!$J$14,IF(A544&lt;='Invoerblad heterogene watergang'!$H$15,'Invoerblad heterogene watergang'!$J$15,IF(A544&lt;='Invoerblad heterogene watergang'!$H$16,'Invoerblad heterogene watergang'!$J$16,IF(A544&lt;='Invoerblad heterogene watergang'!$H$17,'Invoerblad heterogene watergang'!$J$17,"")))))))))</f>
        <v>0.2</v>
      </c>
      <c r="C544" s="23" t="str">
        <f>IF(A544&lt;='Invoerblad heterogene watergang'!$H$9,'Invoerblad heterogene watergang'!$K$9,IF(A544&lt;='Invoerblad heterogene watergang'!$H$10,'Invoerblad heterogene watergang'!$K$10,IF(A544&lt;='Invoerblad heterogene watergang'!$H$11,'Invoerblad heterogene watergang'!$K$11,IF(A544&lt;='Invoerblad heterogene watergang'!$H$12,'Invoerblad heterogene watergang'!$K$12,IF(A544&lt;='Invoerblad heterogene watergang'!$H$13,'Invoerblad heterogene watergang'!$K$13,IF(A544&lt;='Invoerblad heterogene watergang'!$H$14,'Invoerblad heterogene watergang'!$K$14,IF(A544&lt;='Invoerblad heterogene watergang'!$H$15,'Invoerblad heterogene watergang'!$K$15,IF(A544&lt;='Invoerblad heterogene watergang'!$H$16,'Invoerblad heterogene watergang'!$K$16,IF(A544&lt;='Invoerblad heterogene watergang'!$H$17,'Invoerblad heterogene watergang'!$K$17,"")))))))))</f>
        <v>100 - Riet</v>
      </c>
      <c r="D544" s="23">
        <f t="shared" si="8"/>
        <v>100</v>
      </c>
      <c r="E544" s="23">
        <f>'Invoerblad heterogene watergang'!$F$9</f>
        <v>1.5</v>
      </c>
      <c r="F544" s="23">
        <f>'Invoerblad heterogene watergang'!$E$9</f>
        <v>1.2</v>
      </c>
      <c r="G544" s="23">
        <f>'Invoerblad heterogene watergang'!$B$9</f>
        <v>1.2</v>
      </c>
      <c r="H544" s="23">
        <f>'Invoerblad heterogene watergang'!$C$9</f>
        <v>1</v>
      </c>
      <c r="I544" s="23">
        <f>IF(B544="","",IF(A544&lt;='Invoerblad heterogene watergang'!$H$9,'Invoerblad heterogene watergang'!$N$9,IF(A544&lt;='Invoerblad heterogene watergang'!$H$10,'Invoerblad heterogene watergang'!$N$10,IF(A544&lt;='Invoerblad heterogene watergang'!$H$11,'Invoerblad heterogene watergang'!$N$11,IF(A544&lt;='Invoerblad heterogene watergang'!$H$12,'Invoerblad heterogene watergang'!$N$12,IF(A544&lt;='Invoerblad heterogene watergang'!$H$13,'Invoerblad heterogene watergang'!$N$13,IF(A544&lt;='Invoerblad heterogene watergang'!$H$14,'Invoerblad heterogene watergang'!$N$14,IF(A544&lt;='Invoerblad heterogene watergang'!$H$15,'Invoerblad heterogene watergang'!$N$15,IF(A544&lt;='Invoerblad heterogene watergang'!$H$16,'Invoerblad heterogene watergang'!$N$16,IF(A544&lt;='Invoerblad heterogene watergang'!$H$17,'Invoerblad heterogene watergang'!$N$17,""))))))))))</f>
        <v>0</v>
      </c>
      <c r="J544" s="23" t="str">
        <f>IF(A544&lt;='Invoerblad heterogene watergang'!$H$9,'Invoerblad heterogene watergang'!$O$9,IF(A544&lt;='Invoerblad heterogene watergang'!$H$10,'Invoerblad heterogene watergang'!$O$10,IF(A544&lt;='Invoerblad heterogene watergang'!$H$11,'Invoerblad heterogene watergang'!$O$11,IF(A544&lt;='Invoerblad heterogene watergang'!$H$12,'Invoerblad heterogene watergang'!$O$12,IF(A544&lt;='Invoerblad heterogene watergang'!$H$13,'Invoerblad heterogene watergang'!$O$13,IF(A544&lt;='Invoerblad heterogene watergang'!$H$14,'Invoerblad heterogene watergang'!$O$14,IF(A544&lt;='Invoerblad heterogene watergang'!$H$15,'Invoerblad heterogene watergang'!$O$15,IF(A544&lt;='Invoerblad heterogene watergang'!$H$16,'Invoerblad heterogene watergang'!$O$16,IF(A544&lt;='Invoerblad heterogene watergang'!$H$17,'Invoerblad heterogene watergang'!$O$17,"")))))))))</f>
        <v>Nee</v>
      </c>
      <c r="K544" s="23">
        <f>(IF(A544&lt;='Invoerblad heterogene watergang'!$H$9,'Invoerblad heterogene watergang'!$L$9,IF(A544&lt;='Invoerblad heterogene watergang'!$H$10,'Invoerblad heterogene watergang'!$L$10,IF(A544&lt;='Invoerblad heterogene watergang'!$H$11,'Invoerblad heterogene watergang'!$L$11,IF(A544&lt;='Invoerblad heterogene watergang'!$H$12,'Invoerblad heterogene watergang'!$L$12,IF(A544&lt;='Invoerblad heterogene watergang'!$H$13,'Invoerblad heterogene watergang'!$L$13,IF(A544&lt;='Invoerblad heterogene watergang'!$H$14,'Invoerblad heterogene watergang'!$L$14,IF(A544&lt;='Invoerblad heterogene watergang'!$H$15,'Invoerblad heterogene watergang'!$L$15,IF(A544&lt;='Invoerblad heterogene watergang'!$H$16,'Invoerblad heterogene watergang'!$L$16,IF(A544&lt;='Invoerblad heterogene watergang'!$H$17,'Invoerblad heterogene watergang'!$L$17,""))))))))))</f>
        <v>50</v>
      </c>
      <c r="L544" s="23" t="str">
        <f>(IF(A544&lt;='Invoerblad heterogene watergang'!$H$9,'Invoerblad heterogene watergang'!$M$9,IF(A544&lt;='Invoerblad heterogene watergang'!$H$10,'Invoerblad heterogene watergang'!$M$10,IF(A544&lt;='Invoerblad heterogene watergang'!$H$11,'Invoerblad heterogene watergang'!$M$11,IF(A544&lt;='Invoerblad heterogene watergang'!$H$12,'Invoerblad heterogene watergang'!$M$12,IF(A544&lt;='Invoerblad heterogene watergang'!$H$13,'Invoerblad heterogene watergang'!$M$13,IF(A544&lt;='Invoerblad heterogene watergang'!$H$14,'Invoerblad heterogene watergang'!$M$14,IF(A544&lt;='Invoerblad heterogene watergang'!$H$15,'Invoerblad heterogene watergang'!$M$15,IF(A544&lt;='Invoerblad heterogene watergang'!$H$16,'Invoerblad heterogene watergang'!$M$16,IF(A544&lt;='Invoerblad heterogene watergang'!$H$17,'Invoerblad heterogene watergang'!$M$17,""))))))))))</f>
        <v>Begroeiing volgt bodemverloop</v>
      </c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67"/>
      <c r="AD544" s="23"/>
      <c r="AE544" s="23"/>
    </row>
    <row r="545" spans="1:31" s="103" customFormat="1" x14ac:dyDescent="0.35">
      <c r="A545" s="24">
        <f>IF(A544="","",IF((A544+1)&gt;MAX('Invoerblad heterogene watergang'!$H$9:$H$17),"",'Uitgebreide invoer'!A544+(MAX('Invoerblad heterogene watergang'!$H$9:$H$17)/1000)))</f>
        <v>378.69999999999629</v>
      </c>
      <c r="B545" s="23">
        <f>IF(A545&lt;='Invoerblad heterogene watergang'!$H$9,'Invoerblad heterogene watergang'!$J$9,IF(A545&lt;='Invoerblad heterogene watergang'!$H$10,'Invoerblad heterogene watergang'!$J$10,IF(A545&lt;='Invoerblad heterogene watergang'!$H$11,'Invoerblad heterogene watergang'!$J$11,IF(A545&lt;='Invoerblad heterogene watergang'!$H$12,'Invoerblad heterogene watergang'!$J$12,IF(A545&lt;='Invoerblad heterogene watergang'!$H$13,'Invoerblad heterogene watergang'!$J$13,IF(A545&lt;='Invoerblad heterogene watergang'!$H$14,'Invoerblad heterogene watergang'!$J$14,IF(A545&lt;='Invoerblad heterogene watergang'!$H$15,'Invoerblad heterogene watergang'!$J$15,IF(A545&lt;='Invoerblad heterogene watergang'!$H$16,'Invoerblad heterogene watergang'!$J$16,IF(A545&lt;='Invoerblad heterogene watergang'!$H$17,'Invoerblad heterogene watergang'!$J$17,"")))))))))</f>
        <v>0.2</v>
      </c>
      <c r="C545" s="23" t="str">
        <f>IF(A545&lt;='Invoerblad heterogene watergang'!$H$9,'Invoerblad heterogene watergang'!$K$9,IF(A545&lt;='Invoerblad heterogene watergang'!$H$10,'Invoerblad heterogene watergang'!$K$10,IF(A545&lt;='Invoerblad heterogene watergang'!$H$11,'Invoerblad heterogene watergang'!$K$11,IF(A545&lt;='Invoerblad heterogene watergang'!$H$12,'Invoerblad heterogene watergang'!$K$12,IF(A545&lt;='Invoerblad heterogene watergang'!$H$13,'Invoerblad heterogene watergang'!$K$13,IF(A545&lt;='Invoerblad heterogene watergang'!$H$14,'Invoerblad heterogene watergang'!$K$14,IF(A545&lt;='Invoerblad heterogene watergang'!$H$15,'Invoerblad heterogene watergang'!$K$15,IF(A545&lt;='Invoerblad heterogene watergang'!$H$16,'Invoerblad heterogene watergang'!$K$16,IF(A545&lt;='Invoerblad heterogene watergang'!$H$17,'Invoerblad heterogene watergang'!$K$17,"")))))))))</f>
        <v>100 - Riet</v>
      </c>
      <c r="D545" s="23">
        <f t="shared" si="8"/>
        <v>100</v>
      </c>
      <c r="E545" s="23">
        <f>'Invoerblad heterogene watergang'!$F$9</f>
        <v>1.5</v>
      </c>
      <c r="F545" s="23">
        <f>'Invoerblad heterogene watergang'!$E$9</f>
        <v>1.2</v>
      </c>
      <c r="G545" s="23">
        <f>'Invoerblad heterogene watergang'!$B$9</f>
        <v>1.2</v>
      </c>
      <c r="H545" s="23">
        <f>'Invoerblad heterogene watergang'!$C$9</f>
        <v>1</v>
      </c>
      <c r="I545" s="23">
        <f>IF(B545="","",IF(A545&lt;='Invoerblad heterogene watergang'!$H$9,'Invoerblad heterogene watergang'!$N$9,IF(A545&lt;='Invoerblad heterogene watergang'!$H$10,'Invoerblad heterogene watergang'!$N$10,IF(A545&lt;='Invoerblad heterogene watergang'!$H$11,'Invoerblad heterogene watergang'!$N$11,IF(A545&lt;='Invoerblad heterogene watergang'!$H$12,'Invoerblad heterogene watergang'!$N$12,IF(A545&lt;='Invoerblad heterogene watergang'!$H$13,'Invoerblad heterogene watergang'!$N$13,IF(A545&lt;='Invoerblad heterogene watergang'!$H$14,'Invoerblad heterogene watergang'!$N$14,IF(A545&lt;='Invoerblad heterogene watergang'!$H$15,'Invoerblad heterogene watergang'!$N$15,IF(A545&lt;='Invoerblad heterogene watergang'!$H$16,'Invoerblad heterogene watergang'!$N$16,IF(A545&lt;='Invoerblad heterogene watergang'!$H$17,'Invoerblad heterogene watergang'!$N$17,""))))))))))</f>
        <v>0</v>
      </c>
      <c r="J545" s="23" t="str">
        <f>IF(A545&lt;='Invoerblad heterogene watergang'!$H$9,'Invoerblad heterogene watergang'!$O$9,IF(A545&lt;='Invoerblad heterogene watergang'!$H$10,'Invoerblad heterogene watergang'!$O$10,IF(A545&lt;='Invoerblad heterogene watergang'!$H$11,'Invoerblad heterogene watergang'!$O$11,IF(A545&lt;='Invoerblad heterogene watergang'!$H$12,'Invoerblad heterogene watergang'!$O$12,IF(A545&lt;='Invoerblad heterogene watergang'!$H$13,'Invoerblad heterogene watergang'!$O$13,IF(A545&lt;='Invoerblad heterogene watergang'!$H$14,'Invoerblad heterogene watergang'!$O$14,IF(A545&lt;='Invoerblad heterogene watergang'!$H$15,'Invoerblad heterogene watergang'!$O$15,IF(A545&lt;='Invoerblad heterogene watergang'!$H$16,'Invoerblad heterogene watergang'!$O$16,IF(A545&lt;='Invoerblad heterogene watergang'!$H$17,'Invoerblad heterogene watergang'!$O$17,"")))))))))</f>
        <v>Nee</v>
      </c>
      <c r="K545" s="23">
        <f>(IF(A545&lt;='Invoerblad heterogene watergang'!$H$9,'Invoerblad heterogene watergang'!$L$9,IF(A545&lt;='Invoerblad heterogene watergang'!$H$10,'Invoerblad heterogene watergang'!$L$10,IF(A545&lt;='Invoerblad heterogene watergang'!$H$11,'Invoerblad heterogene watergang'!$L$11,IF(A545&lt;='Invoerblad heterogene watergang'!$H$12,'Invoerblad heterogene watergang'!$L$12,IF(A545&lt;='Invoerblad heterogene watergang'!$H$13,'Invoerblad heterogene watergang'!$L$13,IF(A545&lt;='Invoerblad heterogene watergang'!$H$14,'Invoerblad heterogene watergang'!$L$14,IF(A545&lt;='Invoerblad heterogene watergang'!$H$15,'Invoerblad heterogene watergang'!$L$15,IF(A545&lt;='Invoerblad heterogene watergang'!$H$16,'Invoerblad heterogene watergang'!$L$16,IF(A545&lt;='Invoerblad heterogene watergang'!$H$17,'Invoerblad heterogene watergang'!$L$17,""))))))))))</f>
        <v>50</v>
      </c>
      <c r="L545" s="23" t="str">
        <f>(IF(A545&lt;='Invoerblad heterogene watergang'!$H$9,'Invoerblad heterogene watergang'!$M$9,IF(A545&lt;='Invoerblad heterogene watergang'!$H$10,'Invoerblad heterogene watergang'!$M$10,IF(A545&lt;='Invoerblad heterogene watergang'!$H$11,'Invoerblad heterogene watergang'!$M$11,IF(A545&lt;='Invoerblad heterogene watergang'!$H$12,'Invoerblad heterogene watergang'!$M$12,IF(A545&lt;='Invoerblad heterogene watergang'!$H$13,'Invoerblad heterogene watergang'!$M$13,IF(A545&lt;='Invoerblad heterogene watergang'!$H$14,'Invoerblad heterogene watergang'!$M$14,IF(A545&lt;='Invoerblad heterogene watergang'!$H$15,'Invoerblad heterogene watergang'!$M$15,IF(A545&lt;='Invoerblad heterogene watergang'!$H$16,'Invoerblad heterogene watergang'!$M$16,IF(A545&lt;='Invoerblad heterogene watergang'!$H$17,'Invoerblad heterogene watergang'!$M$17,""))))))))))</f>
        <v>Begroeiing volgt bodemverloop</v>
      </c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67"/>
      <c r="AD545" s="23"/>
      <c r="AE545" s="23"/>
    </row>
    <row r="546" spans="1:31" s="103" customFormat="1" x14ac:dyDescent="0.35">
      <c r="A546" s="24">
        <f>IF(A545="","",IF((A545+1)&gt;MAX('Invoerblad heterogene watergang'!$H$9:$H$17),"",'Uitgebreide invoer'!A545+(MAX('Invoerblad heterogene watergang'!$H$9:$H$17)/1000)))</f>
        <v>379.39999999999628</v>
      </c>
      <c r="B546" s="23">
        <f>IF(A546&lt;='Invoerblad heterogene watergang'!$H$9,'Invoerblad heterogene watergang'!$J$9,IF(A546&lt;='Invoerblad heterogene watergang'!$H$10,'Invoerblad heterogene watergang'!$J$10,IF(A546&lt;='Invoerblad heterogene watergang'!$H$11,'Invoerblad heterogene watergang'!$J$11,IF(A546&lt;='Invoerblad heterogene watergang'!$H$12,'Invoerblad heterogene watergang'!$J$12,IF(A546&lt;='Invoerblad heterogene watergang'!$H$13,'Invoerblad heterogene watergang'!$J$13,IF(A546&lt;='Invoerblad heterogene watergang'!$H$14,'Invoerblad heterogene watergang'!$J$14,IF(A546&lt;='Invoerblad heterogene watergang'!$H$15,'Invoerblad heterogene watergang'!$J$15,IF(A546&lt;='Invoerblad heterogene watergang'!$H$16,'Invoerblad heterogene watergang'!$J$16,IF(A546&lt;='Invoerblad heterogene watergang'!$H$17,'Invoerblad heterogene watergang'!$J$17,"")))))))))</f>
        <v>0.2</v>
      </c>
      <c r="C546" s="23" t="str">
        <f>IF(A546&lt;='Invoerblad heterogene watergang'!$H$9,'Invoerblad heterogene watergang'!$K$9,IF(A546&lt;='Invoerblad heterogene watergang'!$H$10,'Invoerblad heterogene watergang'!$K$10,IF(A546&lt;='Invoerblad heterogene watergang'!$H$11,'Invoerblad heterogene watergang'!$K$11,IF(A546&lt;='Invoerblad heterogene watergang'!$H$12,'Invoerblad heterogene watergang'!$K$12,IF(A546&lt;='Invoerblad heterogene watergang'!$H$13,'Invoerblad heterogene watergang'!$K$13,IF(A546&lt;='Invoerblad heterogene watergang'!$H$14,'Invoerblad heterogene watergang'!$K$14,IF(A546&lt;='Invoerblad heterogene watergang'!$H$15,'Invoerblad heterogene watergang'!$K$15,IF(A546&lt;='Invoerblad heterogene watergang'!$H$16,'Invoerblad heterogene watergang'!$K$16,IF(A546&lt;='Invoerblad heterogene watergang'!$H$17,'Invoerblad heterogene watergang'!$K$17,"")))))))))</f>
        <v>100 - Riet</v>
      </c>
      <c r="D546" s="23">
        <f t="shared" si="8"/>
        <v>100</v>
      </c>
      <c r="E546" s="23">
        <f>'Invoerblad heterogene watergang'!$F$9</f>
        <v>1.5</v>
      </c>
      <c r="F546" s="23">
        <f>'Invoerblad heterogene watergang'!$E$9</f>
        <v>1.2</v>
      </c>
      <c r="G546" s="23">
        <f>'Invoerblad heterogene watergang'!$B$9</f>
        <v>1.2</v>
      </c>
      <c r="H546" s="23">
        <f>'Invoerblad heterogene watergang'!$C$9</f>
        <v>1</v>
      </c>
      <c r="I546" s="23">
        <f>IF(B546="","",IF(A546&lt;='Invoerblad heterogene watergang'!$H$9,'Invoerblad heterogene watergang'!$N$9,IF(A546&lt;='Invoerblad heterogene watergang'!$H$10,'Invoerblad heterogene watergang'!$N$10,IF(A546&lt;='Invoerblad heterogene watergang'!$H$11,'Invoerblad heterogene watergang'!$N$11,IF(A546&lt;='Invoerblad heterogene watergang'!$H$12,'Invoerblad heterogene watergang'!$N$12,IF(A546&lt;='Invoerblad heterogene watergang'!$H$13,'Invoerblad heterogene watergang'!$N$13,IF(A546&lt;='Invoerblad heterogene watergang'!$H$14,'Invoerblad heterogene watergang'!$N$14,IF(A546&lt;='Invoerblad heterogene watergang'!$H$15,'Invoerblad heterogene watergang'!$N$15,IF(A546&lt;='Invoerblad heterogene watergang'!$H$16,'Invoerblad heterogene watergang'!$N$16,IF(A546&lt;='Invoerblad heterogene watergang'!$H$17,'Invoerblad heterogene watergang'!$N$17,""))))))))))</f>
        <v>0</v>
      </c>
      <c r="J546" s="23" t="str">
        <f>IF(A546&lt;='Invoerblad heterogene watergang'!$H$9,'Invoerblad heterogene watergang'!$O$9,IF(A546&lt;='Invoerblad heterogene watergang'!$H$10,'Invoerblad heterogene watergang'!$O$10,IF(A546&lt;='Invoerblad heterogene watergang'!$H$11,'Invoerblad heterogene watergang'!$O$11,IF(A546&lt;='Invoerblad heterogene watergang'!$H$12,'Invoerblad heterogene watergang'!$O$12,IF(A546&lt;='Invoerblad heterogene watergang'!$H$13,'Invoerblad heterogene watergang'!$O$13,IF(A546&lt;='Invoerblad heterogene watergang'!$H$14,'Invoerblad heterogene watergang'!$O$14,IF(A546&lt;='Invoerblad heterogene watergang'!$H$15,'Invoerblad heterogene watergang'!$O$15,IF(A546&lt;='Invoerblad heterogene watergang'!$H$16,'Invoerblad heterogene watergang'!$O$16,IF(A546&lt;='Invoerblad heterogene watergang'!$H$17,'Invoerblad heterogene watergang'!$O$17,"")))))))))</f>
        <v>Nee</v>
      </c>
      <c r="K546" s="23">
        <f>(IF(A546&lt;='Invoerblad heterogene watergang'!$H$9,'Invoerblad heterogene watergang'!$L$9,IF(A546&lt;='Invoerblad heterogene watergang'!$H$10,'Invoerblad heterogene watergang'!$L$10,IF(A546&lt;='Invoerblad heterogene watergang'!$H$11,'Invoerblad heterogene watergang'!$L$11,IF(A546&lt;='Invoerblad heterogene watergang'!$H$12,'Invoerblad heterogene watergang'!$L$12,IF(A546&lt;='Invoerblad heterogene watergang'!$H$13,'Invoerblad heterogene watergang'!$L$13,IF(A546&lt;='Invoerblad heterogene watergang'!$H$14,'Invoerblad heterogene watergang'!$L$14,IF(A546&lt;='Invoerblad heterogene watergang'!$H$15,'Invoerblad heterogene watergang'!$L$15,IF(A546&lt;='Invoerblad heterogene watergang'!$H$16,'Invoerblad heterogene watergang'!$L$16,IF(A546&lt;='Invoerblad heterogene watergang'!$H$17,'Invoerblad heterogene watergang'!$L$17,""))))))))))</f>
        <v>50</v>
      </c>
      <c r="L546" s="23" t="str">
        <f>(IF(A546&lt;='Invoerblad heterogene watergang'!$H$9,'Invoerblad heterogene watergang'!$M$9,IF(A546&lt;='Invoerblad heterogene watergang'!$H$10,'Invoerblad heterogene watergang'!$M$10,IF(A546&lt;='Invoerblad heterogene watergang'!$H$11,'Invoerblad heterogene watergang'!$M$11,IF(A546&lt;='Invoerblad heterogene watergang'!$H$12,'Invoerblad heterogene watergang'!$M$12,IF(A546&lt;='Invoerblad heterogene watergang'!$H$13,'Invoerblad heterogene watergang'!$M$13,IF(A546&lt;='Invoerblad heterogene watergang'!$H$14,'Invoerblad heterogene watergang'!$M$14,IF(A546&lt;='Invoerblad heterogene watergang'!$H$15,'Invoerblad heterogene watergang'!$M$15,IF(A546&lt;='Invoerblad heterogene watergang'!$H$16,'Invoerblad heterogene watergang'!$M$16,IF(A546&lt;='Invoerblad heterogene watergang'!$H$17,'Invoerblad heterogene watergang'!$M$17,""))))))))))</f>
        <v>Begroeiing volgt bodemverloop</v>
      </c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67"/>
      <c r="AD546" s="23"/>
      <c r="AE546" s="23"/>
    </row>
    <row r="547" spans="1:31" s="103" customFormat="1" x14ac:dyDescent="0.35">
      <c r="A547" s="24">
        <f>IF(A546="","",IF((A546+1)&gt;MAX('Invoerblad heterogene watergang'!$H$9:$H$17),"",'Uitgebreide invoer'!A546+(MAX('Invoerblad heterogene watergang'!$H$9:$H$17)/1000)))</f>
        <v>380.09999999999627</v>
      </c>
      <c r="B547" s="23">
        <f>IF(A547&lt;='Invoerblad heterogene watergang'!$H$9,'Invoerblad heterogene watergang'!$J$9,IF(A547&lt;='Invoerblad heterogene watergang'!$H$10,'Invoerblad heterogene watergang'!$J$10,IF(A547&lt;='Invoerblad heterogene watergang'!$H$11,'Invoerblad heterogene watergang'!$J$11,IF(A547&lt;='Invoerblad heterogene watergang'!$H$12,'Invoerblad heterogene watergang'!$J$12,IF(A547&lt;='Invoerblad heterogene watergang'!$H$13,'Invoerblad heterogene watergang'!$J$13,IF(A547&lt;='Invoerblad heterogene watergang'!$H$14,'Invoerblad heterogene watergang'!$J$14,IF(A547&lt;='Invoerblad heterogene watergang'!$H$15,'Invoerblad heterogene watergang'!$J$15,IF(A547&lt;='Invoerblad heterogene watergang'!$H$16,'Invoerblad heterogene watergang'!$J$16,IF(A547&lt;='Invoerblad heterogene watergang'!$H$17,'Invoerblad heterogene watergang'!$J$17,"")))))))))</f>
        <v>0.2</v>
      </c>
      <c r="C547" s="23" t="str">
        <f>IF(A547&lt;='Invoerblad heterogene watergang'!$H$9,'Invoerblad heterogene watergang'!$K$9,IF(A547&lt;='Invoerblad heterogene watergang'!$H$10,'Invoerblad heterogene watergang'!$K$10,IF(A547&lt;='Invoerblad heterogene watergang'!$H$11,'Invoerblad heterogene watergang'!$K$11,IF(A547&lt;='Invoerblad heterogene watergang'!$H$12,'Invoerblad heterogene watergang'!$K$12,IF(A547&lt;='Invoerblad heterogene watergang'!$H$13,'Invoerblad heterogene watergang'!$K$13,IF(A547&lt;='Invoerblad heterogene watergang'!$H$14,'Invoerblad heterogene watergang'!$K$14,IF(A547&lt;='Invoerblad heterogene watergang'!$H$15,'Invoerblad heterogene watergang'!$K$15,IF(A547&lt;='Invoerblad heterogene watergang'!$H$16,'Invoerblad heterogene watergang'!$K$16,IF(A547&lt;='Invoerblad heterogene watergang'!$H$17,'Invoerblad heterogene watergang'!$K$17,"")))))))))</f>
        <v>100 - Riet</v>
      </c>
      <c r="D547" s="23">
        <f t="shared" si="8"/>
        <v>100</v>
      </c>
      <c r="E547" s="23">
        <f>'Invoerblad heterogene watergang'!$F$9</f>
        <v>1.5</v>
      </c>
      <c r="F547" s="23">
        <f>'Invoerblad heterogene watergang'!$E$9</f>
        <v>1.2</v>
      </c>
      <c r="G547" s="23">
        <f>'Invoerblad heterogene watergang'!$B$9</f>
        <v>1.2</v>
      </c>
      <c r="H547" s="23">
        <f>'Invoerblad heterogene watergang'!$C$9</f>
        <v>1</v>
      </c>
      <c r="I547" s="23">
        <f>IF(B547="","",IF(A547&lt;='Invoerblad heterogene watergang'!$H$9,'Invoerblad heterogene watergang'!$N$9,IF(A547&lt;='Invoerblad heterogene watergang'!$H$10,'Invoerblad heterogene watergang'!$N$10,IF(A547&lt;='Invoerblad heterogene watergang'!$H$11,'Invoerblad heterogene watergang'!$N$11,IF(A547&lt;='Invoerblad heterogene watergang'!$H$12,'Invoerblad heterogene watergang'!$N$12,IF(A547&lt;='Invoerblad heterogene watergang'!$H$13,'Invoerblad heterogene watergang'!$N$13,IF(A547&lt;='Invoerblad heterogene watergang'!$H$14,'Invoerblad heterogene watergang'!$N$14,IF(A547&lt;='Invoerblad heterogene watergang'!$H$15,'Invoerblad heterogene watergang'!$N$15,IF(A547&lt;='Invoerblad heterogene watergang'!$H$16,'Invoerblad heterogene watergang'!$N$16,IF(A547&lt;='Invoerblad heterogene watergang'!$H$17,'Invoerblad heterogene watergang'!$N$17,""))))))))))</f>
        <v>0</v>
      </c>
      <c r="J547" s="23" t="str">
        <f>IF(A547&lt;='Invoerblad heterogene watergang'!$H$9,'Invoerblad heterogene watergang'!$O$9,IF(A547&lt;='Invoerblad heterogene watergang'!$H$10,'Invoerblad heterogene watergang'!$O$10,IF(A547&lt;='Invoerblad heterogene watergang'!$H$11,'Invoerblad heterogene watergang'!$O$11,IF(A547&lt;='Invoerblad heterogene watergang'!$H$12,'Invoerblad heterogene watergang'!$O$12,IF(A547&lt;='Invoerblad heterogene watergang'!$H$13,'Invoerblad heterogene watergang'!$O$13,IF(A547&lt;='Invoerblad heterogene watergang'!$H$14,'Invoerblad heterogene watergang'!$O$14,IF(A547&lt;='Invoerblad heterogene watergang'!$H$15,'Invoerblad heterogene watergang'!$O$15,IF(A547&lt;='Invoerblad heterogene watergang'!$H$16,'Invoerblad heterogene watergang'!$O$16,IF(A547&lt;='Invoerblad heterogene watergang'!$H$17,'Invoerblad heterogene watergang'!$O$17,"")))))))))</f>
        <v>Nee</v>
      </c>
      <c r="K547" s="23">
        <f>(IF(A547&lt;='Invoerblad heterogene watergang'!$H$9,'Invoerblad heterogene watergang'!$L$9,IF(A547&lt;='Invoerblad heterogene watergang'!$H$10,'Invoerblad heterogene watergang'!$L$10,IF(A547&lt;='Invoerblad heterogene watergang'!$H$11,'Invoerblad heterogene watergang'!$L$11,IF(A547&lt;='Invoerblad heterogene watergang'!$H$12,'Invoerblad heterogene watergang'!$L$12,IF(A547&lt;='Invoerblad heterogene watergang'!$H$13,'Invoerblad heterogene watergang'!$L$13,IF(A547&lt;='Invoerblad heterogene watergang'!$H$14,'Invoerblad heterogene watergang'!$L$14,IF(A547&lt;='Invoerblad heterogene watergang'!$H$15,'Invoerblad heterogene watergang'!$L$15,IF(A547&lt;='Invoerblad heterogene watergang'!$H$16,'Invoerblad heterogene watergang'!$L$16,IF(A547&lt;='Invoerblad heterogene watergang'!$H$17,'Invoerblad heterogene watergang'!$L$17,""))))))))))</f>
        <v>50</v>
      </c>
      <c r="L547" s="23" t="str">
        <f>(IF(A547&lt;='Invoerblad heterogene watergang'!$H$9,'Invoerblad heterogene watergang'!$M$9,IF(A547&lt;='Invoerblad heterogene watergang'!$H$10,'Invoerblad heterogene watergang'!$M$10,IF(A547&lt;='Invoerblad heterogene watergang'!$H$11,'Invoerblad heterogene watergang'!$M$11,IF(A547&lt;='Invoerblad heterogene watergang'!$H$12,'Invoerblad heterogene watergang'!$M$12,IF(A547&lt;='Invoerblad heterogene watergang'!$H$13,'Invoerblad heterogene watergang'!$M$13,IF(A547&lt;='Invoerblad heterogene watergang'!$H$14,'Invoerblad heterogene watergang'!$M$14,IF(A547&lt;='Invoerblad heterogene watergang'!$H$15,'Invoerblad heterogene watergang'!$M$15,IF(A547&lt;='Invoerblad heterogene watergang'!$H$16,'Invoerblad heterogene watergang'!$M$16,IF(A547&lt;='Invoerblad heterogene watergang'!$H$17,'Invoerblad heterogene watergang'!$M$17,""))))))))))</f>
        <v>Begroeiing volgt bodemverloop</v>
      </c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67"/>
      <c r="AD547" s="23"/>
      <c r="AE547" s="23"/>
    </row>
    <row r="548" spans="1:31" s="103" customFormat="1" x14ac:dyDescent="0.35">
      <c r="A548" s="24">
        <f>IF(A547="","",IF((A547+1)&gt;MAX('Invoerblad heterogene watergang'!$H$9:$H$17),"",'Uitgebreide invoer'!A547+(MAX('Invoerblad heterogene watergang'!$H$9:$H$17)/1000)))</f>
        <v>380.79999999999626</v>
      </c>
      <c r="B548" s="23">
        <f>IF(A548&lt;='Invoerblad heterogene watergang'!$H$9,'Invoerblad heterogene watergang'!$J$9,IF(A548&lt;='Invoerblad heterogene watergang'!$H$10,'Invoerblad heterogene watergang'!$J$10,IF(A548&lt;='Invoerblad heterogene watergang'!$H$11,'Invoerblad heterogene watergang'!$J$11,IF(A548&lt;='Invoerblad heterogene watergang'!$H$12,'Invoerblad heterogene watergang'!$J$12,IF(A548&lt;='Invoerblad heterogene watergang'!$H$13,'Invoerblad heterogene watergang'!$J$13,IF(A548&lt;='Invoerblad heterogene watergang'!$H$14,'Invoerblad heterogene watergang'!$J$14,IF(A548&lt;='Invoerblad heterogene watergang'!$H$15,'Invoerblad heterogene watergang'!$J$15,IF(A548&lt;='Invoerblad heterogene watergang'!$H$16,'Invoerblad heterogene watergang'!$J$16,IF(A548&lt;='Invoerblad heterogene watergang'!$H$17,'Invoerblad heterogene watergang'!$J$17,"")))))))))</f>
        <v>0.2</v>
      </c>
      <c r="C548" s="23" t="str">
        <f>IF(A548&lt;='Invoerblad heterogene watergang'!$H$9,'Invoerblad heterogene watergang'!$K$9,IF(A548&lt;='Invoerblad heterogene watergang'!$H$10,'Invoerblad heterogene watergang'!$K$10,IF(A548&lt;='Invoerblad heterogene watergang'!$H$11,'Invoerblad heterogene watergang'!$K$11,IF(A548&lt;='Invoerblad heterogene watergang'!$H$12,'Invoerblad heterogene watergang'!$K$12,IF(A548&lt;='Invoerblad heterogene watergang'!$H$13,'Invoerblad heterogene watergang'!$K$13,IF(A548&lt;='Invoerblad heterogene watergang'!$H$14,'Invoerblad heterogene watergang'!$K$14,IF(A548&lt;='Invoerblad heterogene watergang'!$H$15,'Invoerblad heterogene watergang'!$K$15,IF(A548&lt;='Invoerblad heterogene watergang'!$H$16,'Invoerblad heterogene watergang'!$K$16,IF(A548&lt;='Invoerblad heterogene watergang'!$H$17,'Invoerblad heterogene watergang'!$K$17,"")))))))))</f>
        <v>100 - Riet</v>
      </c>
      <c r="D548" s="23">
        <f t="shared" si="8"/>
        <v>100</v>
      </c>
      <c r="E548" s="23">
        <f>'Invoerblad heterogene watergang'!$F$9</f>
        <v>1.5</v>
      </c>
      <c r="F548" s="23">
        <f>'Invoerblad heterogene watergang'!$E$9</f>
        <v>1.2</v>
      </c>
      <c r="G548" s="23">
        <f>'Invoerblad heterogene watergang'!$B$9</f>
        <v>1.2</v>
      </c>
      <c r="H548" s="23">
        <f>'Invoerblad heterogene watergang'!$C$9</f>
        <v>1</v>
      </c>
      <c r="I548" s="23">
        <f>IF(B548="","",IF(A548&lt;='Invoerblad heterogene watergang'!$H$9,'Invoerblad heterogene watergang'!$N$9,IF(A548&lt;='Invoerblad heterogene watergang'!$H$10,'Invoerblad heterogene watergang'!$N$10,IF(A548&lt;='Invoerblad heterogene watergang'!$H$11,'Invoerblad heterogene watergang'!$N$11,IF(A548&lt;='Invoerblad heterogene watergang'!$H$12,'Invoerblad heterogene watergang'!$N$12,IF(A548&lt;='Invoerblad heterogene watergang'!$H$13,'Invoerblad heterogene watergang'!$N$13,IF(A548&lt;='Invoerblad heterogene watergang'!$H$14,'Invoerblad heterogene watergang'!$N$14,IF(A548&lt;='Invoerblad heterogene watergang'!$H$15,'Invoerblad heterogene watergang'!$N$15,IF(A548&lt;='Invoerblad heterogene watergang'!$H$16,'Invoerblad heterogene watergang'!$N$16,IF(A548&lt;='Invoerblad heterogene watergang'!$H$17,'Invoerblad heterogene watergang'!$N$17,""))))))))))</f>
        <v>0</v>
      </c>
      <c r="J548" s="23" t="str">
        <f>IF(A548&lt;='Invoerblad heterogene watergang'!$H$9,'Invoerblad heterogene watergang'!$O$9,IF(A548&lt;='Invoerblad heterogene watergang'!$H$10,'Invoerblad heterogene watergang'!$O$10,IF(A548&lt;='Invoerblad heterogene watergang'!$H$11,'Invoerblad heterogene watergang'!$O$11,IF(A548&lt;='Invoerblad heterogene watergang'!$H$12,'Invoerblad heterogene watergang'!$O$12,IF(A548&lt;='Invoerblad heterogene watergang'!$H$13,'Invoerblad heterogene watergang'!$O$13,IF(A548&lt;='Invoerblad heterogene watergang'!$H$14,'Invoerblad heterogene watergang'!$O$14,IF(A548&lt;='Invoerblad heterogene watergang'!$H$15,'Invoerblad heterogene watergang'!$O$15,IF(A548&lt;='Invoerblad heterogene watergang'!$H$16,'Invoerblad heterogene watergang'!$O$16,IF(A548&lt;='Invoerblad heterogene watergang'!$H$17,'Invoerblad heterogene watergang'!$O$17,"")))))))))</f>
        <v>Nee</v>
      </c>
      <c r="K548" s="23">
        <f>(IF(A548&lt;='Invoerblad heterogene watergang'!$H$9,'Invoerblad heterogene watergang'!$L$9,IF(A548&lt;='Invoerblad heterogene watergang'!$H$10,'Invoerblad heterogene watergang'!$L$10,IF(A548&lt;='Invoerblad heterogene watergang'!$H$11,'Invoerblad heterogene watergang'!$L$11,IF(A548&lt;='Invoerblad heterogene watergang'!$H$12,'Invoerblad heterogene watergang'!$L$12,IF(A548&lt;='Invoerblad heterogene watergang'!$H$13,'Invoerblad heterogene watergang'!$L$13,IF(A548&lt;='Invoerblad heterogene watergang'!$H$14,'Invoerblad heterogene watergang'!$L$14,IF(A548&lt;='Invoerblad heterogene watergang'!$H$15,'Invoerblad heterogene watergang'!$L$15,IF(A548&lt;='Invoerblad heterogene watergang'!$H$16,'Invoerblad heterogene watergang'!$L$16,IF(A548&lt;='Invoerblad heterogene watergang'!$H$17,'Invoerblad heterogene watergang'!$L$17,""))))))))))</f>
        <v>50</v>
      </c>
      <c r="L548" s="23" t="str">
        <f>(IF(A548&lt;='Invoerblad heterogene watergang'!$H$9,'Invoerblad heterogene watergang'!$M$9,IF(A548&lt;='Invoerblad heterogene watergang'!$H$10,'Invoerblad heterogene watergang'!$M$10,IF(A548&lt;='Invoerblad heterogene watergang'!$H$11,'Invoerblad heterogene watergang'!$M$11,IF(A548&lt;='Invoerblad heterogene watergang'!$H$12,'Invoerblad heterogene watergang'!$M$12,IF(A548&lt;='Invoerblad heterogene watergang'!$H$13,'Invoerblad heterogene watergang'!$M$13,IF(A548&lt;='Invoerblad heterogene watergang'!$H$14,'Invoerblad heterogene watergang'!$M$14,IF(A548&lt;='Invoerblad heterogene watergang'!$H$15,'Invoerblad heterogene watergang'!$M$15,IF(A548&lt;='Invoerblad heterogene watergang'!$H$16,'Invoerblad heterogene watergang'!$M$16,IF(A548&lt;='Invoerblad heterogene watergang'!$H$17,'Invoerblad heterogene watergang'!$M$17,""))))))))))</f>
        <v>Begroeiing volgt bodemverloop</v>
      </c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67"/>
      <c r="AD548" s="23"/>
      <c r="AE548" s="23"/>
    </row>
    <row r="549" spans="1:31" s="103" customFormat="1" x14ac:dyDescent="0.35">
      <c r="A549" s="24">
        <f>IF(A548="","",IF((A548+1)&gt;MAX('Invoerblad heterogene watergang'!$H$9:$H$17),"",'Uitgebreide invoer'!A548+(MAX('Invoerblad heterogene watergang'!$H$9:$H$17)/1000)))</f>
        <v>381.49999999999625</v>
      </c>
      <c r="B549" s="23">
        <f>IF(A549&lt;='Invoerblad heterogene watergang'!$H$9,'Invoerblad heterogene watergang'!$J$9,IF(A549&lt;='Invoerblad heterogene watergang'!$H$10,'Invoerblad heterogene watergang'!$J$10,IF(A549&lt;='Invoerblad heterogene watergang'!$H$11,'Invoerblad heterogene watergang'!$J$11,IF(A549&lt;='Invoerblad heterogene watergang'!$H$12,'Invoerblad heterogene watergang'!$J$12,IF(A549&lt;='Invoerblad heterogene watergang'!$H$13,'Invoerblad heterogene watergang'!$J$13,IF(A549&lt;='Invoerblad heterogene watergang'!$H$14,'Invoerblad heterogene watergang'!$J$14,IF(A549&lt;='Invoerblad heterogene watergang'!$H$15,'Invoerblad heterogene watergang'!$J$15,IF(A549&lt;='Invoerblad heterogene watergang'!$H$16,'Invoerblad heterogene watergang'!$J$16,IF(A549&lt;='Invoerblad heterogene watergang'!$H$17,'Invoerblad heterogene watergang'!$J$17,"")))))))))</f>
        <v>0.2</v>
      </c>
      <c r="C549" s="23" t="str">
        <f>IF(A549&lt;='Invoerblad heterogene watergang'!$H$9,'Invoerblad heterogene watergang'!$K$9,IF(A549&lt;='Invoerblad heterogene watergang'!$H$10,'Invoerblad heterogene watergang'!$K$10,IF(A549&lt;='Invoerblad heterogene watergang'!$H$11,'Invoerblad heterogene watergang'!$K$11,IF(A549&lt;='Invoerblad heterogene watergang'!$H$12,'Invoerblad heterogene watergang'!$K$12,IF(A549&lt;='Invoerblad heterogene watergang'!$H$13,'Invoerblad heterogene watergang'!$K$13,IF(A549&lt;='Invoerblad heterogene watergang'!$H$14,'Invoerblad heterogene watergang'!$K$14,IF(A549&lt;='Invoerblad heterogene watergang'!$H$15,'Invoerblad heterogene watergang'!$K$15,IF(A549&lt;='Invoerblad heterogene watergang'!$H$16,'Invoerblad heterogene watergang'!$K$16,IF(A549&lt;='Invoerblad heterogene watergang'!$H$17,'Invoerblad heterogene watergang'!$K$17,"")))))))))</f>
        <v>100 - Riet</v>
      </c>
      <c r="D549" s="23">
        <f t="shared" si="8"/>
        <v>100</v>
      </c>
      <c r="E549" s="23">
        <f>'Invoerblad heterogene watergang'!$F$9</f>
        <v>1.5</v>
      </c>
      <c r="F549" s="23">
        <f>'Invoerblad heterogene watergang'!$E$9</f>
        <v>1.2</v>
      </c>
      <c r="G549" s="23">
        <f>'Invoerblad heterogene watergang'!$B$9</f>
        <v>1.2</v>
      </c>
      <c r="H549" s="23">
        <f>'Invoerblad heterogene watergang'!$C$9</f>
        <v>1</v>
      </c>
      <c r="I549" s="23">
        <f>IF(B549="","",IF(A549&lt;='Invoerblad heterogene watergang'!$H$9,'Invoerblad heterogene watergang'!$N$9,IF(A549&lt;='Invoerblad heterogene watergang'!$H$10,'Invoerblad heterogene watergang'!$N$10,IF(A549&lt;='Invoerblad heterogene watergang'!$H$11,'Invoerblad heterogene watergang'!$N$11,IF(A549&lt;='Invoerblad heterogene watergang'!$H$12,'Invoerblad heterogene watergang'!$N$12,IF(A549&lt;='Invoerblad heterogene watergang'!$H$13,'Invoerblad heterogene watergang'!$N$13,IF(A549&lt;='Invoerblad heterogene watergang'!$H$14,'Invoerblad heterogene watergang'!$N$14,IF(A549&lt;='Invoerblad heterogene watergang'!$H$15,'Invoerblad heterogene watergang'!$N$15,IF(A549&lt;='Invoerblad heterogene watergang'!$H$16,'Invoerblad heterogene watergang'!$N$16,IF(A549&lt;='Invoerblad heterogene watergang'!$H$17,'Invoerblad heterogene watergang'!$N$17,""))))))))))</f>
        <v>0</v>
      </c>
      <c r="J549" s="23" t="str">
        <f>IF(A549&lt;='Invoerblad heterogene watergang'!$H$9,'Invoerblad heterogene watergang'!$O$9,IF(A549&lt;='Invoerblad heterogene watergang'!$H$10,'Invoerblad heterogene watergang'!$O$10,IF(A549&lt;='Invoerblad heterogene watergang'!$H$11,'Invoerblad heterogene watergang'!$O$11,IF(A549&lt;='Invoerblad heterogene watergang'!$H$12,'Invoerblad heterogene watergang'!$O$12,IF(A549&lt;='Invoerblad heterogene watergang'!$H$13,'Invoerblad heterogene watergang'!$O$13,IF(A549&lt;='Invoerblad heterogene watergang'!$H$14,'Invoerblad heterogene watergang'!$O$14,IF(A549&lt;='Invoerblad heterogene watergang'!$H$15,'Invoerblad heterogene watergang'!$O$15,IF(A549&lt;='Invoerblad heterogene watergang'!$H$16,'Invoerblad heterogene watergang'!$O$16,IF(A549&lt;='Invoerblad heterogene watergang'!$H$17,'Invoerblad heterogene watergang'!$O$17,"")))))))))</f>
        <v>Nee</v>
      </c>
      <c r="K549" s="23">
        <f>(IF(A549&lt;='Invoerblad heterogene watergang'!$H$9,'Invoerblad heterogene watergang'!$L$9,IF(A549&lt;='Invoerblad heterogene watergang'!$H$10,'Invoerblad heterogene watergang'!$L$10,IF(A549&lt;='Invoerblad heterogene watergang'!$H$11,'Invoerblad heterogene watergang'!$L$11,IF(A549&lt;='Invoerblad heterogene watergang'!$H$12,'Invoerblad heterogene watergang'!$L$12,IF(A549&lt;='Invoerblad heterogene watergang'!$H$13,'Invoerblad heterogene watergang'!$L$13,IF(A549&lt;='Invoerblad heterogene watergang'!$H$14,'Invoerblad heterogene watergang'!$L$14,IF(A549&lt;='Invoerblad heterogene watergang'!$H$15,'Invoerblad heterogene watergang'!$L$15,IF(A549&lt;='Invoerblad heterogene watergang'!$H$16,'Invoerblad heterogene watergang'!$L$16,IF(A549&lt;='Invoerblad heterogene watergang'!$H$17,'Invoerblad heterogene watergang'!$L$17,""))))))))))</f>
        <v>50</v>
      </c>
      <c r="L549" s="23" t="str">
        <f>(IF(A549&lt;='Invoerblad heterogene watergang'!$H$9,'Invoerblad heterogene watergang'!$M$9,IF(A549&lt;='Invoerblad heterogene watergang'!$H$10,'Invoerblad heterogene watergang'!$M$10,IF(A549&lt;='Invoerblad heterogene watergang'!$H$11,'Invoerblad heterogene watergang'!$M$11,IF(A549&lt;='Invoerblad heterogene watergang'!$H$12,'Invoerblad heterogene watergang'!$M$12,IF(A549&lt;='Invoerblad heterogene watergang'!$H$13,'Invoerblad heterogene watergang'!$M$13,IF(A549&lt;='Invoerblad heterogene watergang'!$H$14,'Invoerblad heterogene watergang'!$M$14,IF(A549&lt;='Invoerblad heterogene watergang'!$H$15,'Invoerblad heterogene watergang'!$M$15,IF(A549&lt;='Invoerblad heterogene watergang'!$H$16,'Invoerblad heterogene watergang'!$M$16,IF(A549&lt;='Invoerblad heterogene watergang'!$H$17,'Invoerblad heterogene watergang'!$M$17,""))))))))))</f>
        <v>Begroeiing volgt bodemverloop</v>
      </c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67"/>
      <c r="AD549" s="23"/>
      <c r="AE549" s="23"/>
    </row>
    <row r="550" spans="1:31" s="103" customFormat="1" x14ac:dyDescent="0.35">
      <c r="A550" s="24">
        <f>IF(A549="","",IF((A549+1)&gt;MAX('Invoerblad heterogene watergang'!$H$9:$H$17),"",'Uitgebreide invoer'!A549+(MAX('Invoerblad heterogene watergang'!$H$9:$H$17)/1000)))</f>
        <v>382.19999999999624</v>
      </c>
      <c r="B550" s="23">
        <f>IF(A550&lt;='Invoerblad heterogene watergang'!$H$9,'Invoerblad heterogene watergang'!$J$9,IF(A550&lt;='Invoerblad heterogene watergang'!$H$10,'Invoerblad heterogene watergang'!$J$10,IF(A550&lt;='Invoerblad heterogene watergang'!$H$11,'Invoerblad heterogene watergang'!$J$11,IF(A550&lt;='Invoerblad heterogene watergang'!$H$12,'Invoerblad heterogene watergang'!$J$12,IF(A550&lt;='Invoerblad heterogene watergang'!$H$13,'Invoerblad heterogene watergang'!$J$13,IF(A550&lt;='Invoerblad heterogene watergang'!$H$14,'Invoerblad heterogene watergang'!$J$14,IF(A550&lt;='Invoerblad heterogene watergang'!$H$15,'Invoerblad heterogene watergang'!$J$15,IF(A550&lt;='Invoerblad heterogene watergang'!$H$16,'Invoerblad heterogene watergang'!$J$16,IF(A550&lt;='Invoerblad heterogene watergang'!$H$17,'Invoerblad heterogene watergang'!$J$17,"")))))))))</f>
        <v>0.2</v>
      </c>
      <c r="C550" s="23" t="str">
        <f>IF(A550&lt;='Invoerblad heterogene watergang'!$H$9,'Invoerblad heterogene watergang'!$K$9,IF(A550&lt;='Invoerblad heterogene watergang'!$H$10,'Invoerblad heterogene watergang'!$K$10,IF(A550&lt;='Invoerblad heterogene watergang'!$H$11,'Invoerblad heterogene watergang'!$K$11,IF(A550&lt;='Invoerblad heterogene watergang'!$H$12,'Invoerblad heterogene watergang'!$K$12,IF(A550&lt;='Invoerblad heterogene watergang'!$H$13,'Invoerblad heterogene watergang'!$K$13,IF(A550&lt;='Invoerblad heterogene watergang'!$H$14,'Invoerblad heterogene watergang'!$K$14,IF(A550&lt;='Invoerblad heterogene watergang'!$H$15,'Invoerblad heterogene watergang'!$K$15,IF(A550&lt;='Invoerblad heterogene watergang'!$H$16,'Invoerblad heterogene watergang'!$K$16,IF(A550&lt;='Invoerblad heterogene watergang'!$H$17,'Invoerblad heterogene watergang'!$K$17,"")))))))))</f>
        <v>100 - Riet</v>
      </c>
      <c r="D550" s="23">
        <f t="shared" si="8"/>
        <v>100</v>
      </c>
      <c r="E550" s="23">
        <f>'Invoerblad heterogene watergang'!$F$9</f>
        <v>1.5</v>
      </c>
      <c r="F550" s="23">
        <f>'Invoerblad heterogene watergang'!$E$9</f>
        <v>1.2</v>
      </c>
      <c r="G550" s="23">
        <f>'Invoerblad heterogene watergang'!$B$9</f>
        <v>1.2</v>
      </c>
      <c r="H550" s="23">
        <f>'Invoerblad heterogene watergang'!$C$9</f>
        <v>1</v>
      </c>
      <c r="I550" s="23">
        <f>IF(B550="","",IF(A550&lt;='Invoerblad heterogene watergang'!$H$9,'Invoerblad heterogene watergang'!$N$9,IF(A550&lt;='Invoerblad heterogene watergang'!$H$10,'Invoerblad heterogene watergang'!$N$10,IF(A550&lt;='Invoerblad heterogene watergang'!$H$11,'Invoerblad heterogene watergang'!$N$11,IF(A550&lt;='Invoerblad heterogene watergang'!$H$12,'Invoerblad heterogene watergang'!$N$12,IF(A550&lt;='Invoerblad heterogene watergang'!$H$13,'Invoerblad heterogene watergang'!$N$13,IF(A550&lt;='Invoerblad heterogene watergang'!$H$14,'Invoerblad heterogene watergang'!$N$14,IF(A550&lt;='Invoerblad heterogene watergang'!$H$15,'Invoerblad heterogene watergang'!$N$15,IF(A550&lt;='Invoerblad heterogene watergang'!$H$16,'Invoerblad heterogene watergang'!$N$16,IF(A550&lt;='Invoerblad heterogene watergang'!$H$17,'Invoerblad heterogene watergang'!$N$17,""))))))))))</f>
        <v>0</v>
      </c>
      <c r="J550" s="23" t="str">
        <f>IF(A550&lt;='Invoerblad heterogene watergang'!$H$9,'Invoerblad heterogene watergang'!$O$9,IF(A550&lt;='Invoerblad heterogene watergang'!$H$10,'Invoerblad heterogene watergang'!$O$10,IF(A550&lt;='Invoerblad heterogene watergang'!$H$11,'Invoerblad heterogene watergang'!$O$11,IF(A550&lt;='Invoerblad heterogene watergang'!$H$12,'Invoerblad heterogene watergang'!$O$12,IF(A550&lt;='Invoerblad heterogene watergang'!$H$13,'Invoerblad heterogene watergang'!$O$13,IF(A550&lt;='Invoerblad heterogene watergang'!$H$14,'Invoerblad heterogene watergang'!$O$14,IF(A550&lt;='Invoerblad heterogene watergang'!$H$15,'Invoerblad heterogene watergang'!$O$15,IF(A550&lt;='Invoerblad heterogene watergang'!$H$16,'Invoerblad heterogene watergang'!$O$16,IF(A550&lt;='Invoerblad heterogene watergang'!$H$17,'Invoerblad heterogene watergang'!$O$17,"")))))))))</f>
        <v>Nee</v>
      </c>
      <c r="K550" s="23">
        <f>(IF(A550&lt;='Invoerblad heterogene watergang'!$H$9,'Invoerblad heterogene watergang'!$L$9,IF(A550&lt;='Invoerblad heterogene watergang'!$H$10,'Invoerblad heterogene watergang'!$L$10,IF(A550&lt;='Invoerblad heterogene watergang'!$H$11,'Invoerblad heterogene watergang'!$L$11,IF(A550&lt;='Invoerblad heterogene watergang'!$H$12,'Invoerblad heterogene watergang'!$L$12,IF(A550&lt;='Invoerblad heterogene watergang'!$H$13,'Invoerblad heterogene watergang'!$L$13,IF(A550&lt;='Invoerblad heterogene watergang'!$H$14,'Invoerblad heterogene watergang'!$L$14,IF(A550&lt;='Invoerblad heterogene watergang'!$H$15,'Invoerblad heterogene watergang'!$L$15,IF(A550&lt;='Invoerblad heterogene watergang'!$H$16,'Invoerblad heterogene watergang'!$L$16,IF(A550&lt;='Invoerblad heterogene watergang'!$H$17,'Invoerblad heterogene watergang'!$L$17,""))))))))))</f>
        <v>50</v>
      </c>
      <c r="L550" s="23" t="str">
        <f>(IF(A550&lt;='Invoerblad heterogene watergang'!$H$9,'Invoerblad heterogene watergang'!$M$9,IF(A550&lt;='Invoerblad heterogene watergang'!$H$10,'Invoerblad heterogene watergang'!$M$10,IF(A550&lt;='Invoerblad heterogene watergang'!$H$11,'Invoerblad heterogene watergang'!$M$11,IF(A550&lt;='Invoerblad heterogene watergang'!$H$12,'Invoerblad heterogene watergang'!$M$12,IF(A550&lt;='Invoerblad heterogene watergang'!$H$13,'Invoerblad heterogene watergang'!$M$13,IF(A550&lt;='Invoerblad heterogene watergang'!$H$14,'Invoerblad heterogene watergang'!$M$14,IF(A550&lt;='Invoerblad heterogene watergang'!$H$15,'Invoerblad heterogene watergang'!$M$15,IF(A550&lt;='Invoerblad heterogene watergang'!$H$16,'Invoerblad heterogene watergang'!$M$16,IF(A550&lt;='Invoerblad heterogene watergang'!$H$17,'Invoerblad heterogene watergang'!$M$17,""))))))))))</f>
        <v>Begroeiing volgt bodemverloop</v>
      </c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67"/>
      <c r="AD550" s="23"/>
      <c r="AE550" s="23"/>
    </row>
    <row r="551" spans="1:31" s="103" customFormat="1" x14ac:dyDescent="0.35">
      <c r="A551" s="24">
        <f>IF(A550="","",IF((A550+1)&gt;MAX('Invoerblad heterogene watergang'!$H$9:$H$17),"",'Uitgebreide invoer'!A550+(MAX('Invoerblad heterogene watergang'!$H$9:$H$17)/1000)))</f>
        <v>382.89999999999623</v>
      </c>
      <c r="B551" s="23">
        <f>IF(A551&lt;='Invoerblad heterogene watergang'!$H$9,'Invoerblad heterogene watergang'!$J$9,IF(A551&lt;='Invoerblad heterogene watergang'!$H$10,'Invoerblad heterogene watergang'!$J$10,IF(A551&lt;='Invoerblad heterogene watergang'!$H$11,'Invoerblad heterogene watergang'!$J$11,IF(A551&lt;='Invoerblad heterogene watergang'!$H$12,'Invoerblad heterogene watergang'!$J$12,IF(A551&lt;='Invoerblad heterogene watergang'!$H$13,'Invoerblad heterogene watergang'!$J$13,IF(A551&lt;='Invoerblad heterogene watergang'!$H$14,'Invoerblad heterogene watergang'!$J$14,IF(A551&lt;='Invoerblad heterogene watergang'!$H$15,'Invoerblad heterogene watergang'!$J$15,IF(A551&lt;='Invoerblad heterogene watergang'!$H$16,'Invoerblad heterogene watergang'!$J$16,IF(A551&lt;='Invoerblad heterogene watergang'!$H$17,'Invoerblad heterogene watergang'!$J$17,"")))))))))</f>
        <v>0.2</v>
      </c>
      <c r="C551" s="23" t="str">
        <f>IF(A551&lt;='Invoerblad heterogene watergang'!$H$9,'Invoerblad heterogene watergang'!$K$9,IF(A551&lt;='Invoerblad heterogene watergang'!$H$10,'Invoerblad heterogene watergang'!$K$10,IF(A551&lt;='Invoerblad heterogene watergang'!$H$11,'Invoerblad heterogene watergang'!$K$11,IF(A551&lt;='Invoerblad heterogene watergang'!$H$12,'Invoerblad heterogene watergang'!$K$12,IF(A551&lt;='Invoerblad heterogene watergang'!$H$13,'Invoerblad heterogene watergang'!$K$13,IF(A551&lt;='Invoerblad heterogene watergang'!$H$14,'Invoerblad heterogene watergang'!$K$14,IF(A551&lt;='Invoerblad heterogene watergang'!$H$15,'Invoerblad heterogene watergang'!$K$15,IF(A551&lt;='Invoerblad heterogene watergang'!$H$16,'Invoerblad heterogene watergang'!$K$16,IF(A551&lt;='Invoerblad heterogene watergang'!$H$17,'Invoerblad heterogene watergang'!$K$17,"")))))))))</f>
        <v>100 - Riet</v>
      </c>
      <c r="D551" s="23">
        <f t="shared" si="8"/>
        <v>100</v>
      </c>
      <c r="E551" s="23">
        <f>'Invoerblad heterogene watergang'!$F$9</f>
        <v>1.5</v>
      </c>
      <c r="F551" s="23">
        <f>'Invoerblad heterogene watergang'!$E$9</f>
        <v>1.2</v>
      </c>
      <c r="G551" s="23">
        <f>'Invoerblad heterogene watergang'!$B$9</f>
        <v>1.2</v>
      </c>
      <c r="H551" s="23">
        <f>'Invoerblad heterogene watergang'!$C$9</f>
        <v>1</v>
      </c>
      <c r="I551" s="23">
        <f>IF(B551="","",IF(A551&lt;='Invoerblad heterogene watergang'!$H$9,'Invoerblad heterogene watergang'!$N$9,IF(A551&lt;='Invoerblad heterogene watergang'!$H$10,'Invoerblad heterogene watergang'!$N$10,IF(A551&lt;='Invoerblad heterogene watergang'!$H$11,'Invoerblad heterogene watergang'!$N$11,IF(A551&lt;='Invoerblad heterogene watergang'!$H$12,'Invoerblad heterogene watergang'!$N$12,IF(A551&lt;='Invoerblad heterogene watergang'!$H$13,'Invoerblad heterogene watergang'!$N$13,IF(A551&lt;='Invoerblad heterogene watergang'!$H$14,'Invoerblad heterogene watergang'!$N$14,IF(A551&lt;='Invoerblad heterogene watergang'!$H$15,'Invoerblad heterogene watergang'!$N$15,IF(A551&lt;='Invoerblad heterogene watergang'!$H$16,'Invoerblad heterogene watergang'!$N$16,IF(A551&lt;='Invoerblad heterogene watergang'!$H$17,'Invoerblad heterogene watergang'!$N$17,""))))))))))</f>
        <v>0</v>
      </c>
      <c r="J551" s="23" t="str">
        <f>IF(A551&lt;='Invoerblad heterogene watergang'!$H$9,'Invoerblad heterogene watergang'!$O$9,IF(A551&lt;='Invoerblad heterogene watergang'!$H$10,'Invoerblad heterogene watergang'!$O$10,IF(A551&lt;='Invoerblad heterogene watergang'!$H$11,'Invoerblad heterogene watergang'!$O$11,IF(A551&lt;='Invoerblad heterogene watergang'!$H$12,'Invoerblad heterogene watergang'!$O$12,IF(A551&lt;='Invoerblad heterogene watergang'!$H$13,'Invoerblad heterogene watergang'!$O$13,IF(A551&lt;='Invoerblad heterogene watergang'!$H$14,'Invoerblad heterogene watergang'!$O$14,IF(A551&lt;='Invoerblad heterogene watergang'!$H$15,'Invoerblad heterogene watergang'!$O$15,IF(A551&lt;='Invoerblad heterogene watergang'!$H$16,'Invoerblad heterogene watergang'!$O$16,IF(A551&lt;='Invoerblad heterogene watergang'!$H$17,'Invoerblad heterogene watergang'!$O$17,"")))))))))</f>
        <v>Nee</v>
      </c>
      <c r="K551" s="23">
        <f>(IF(A551&lt;='Invoerblad heterogene watergang'!$H$9,'Invoerblad heterogene watergang'!$L$9,IF(A551&lt;='Invoerblad heterogene watergang'!$H$10,'Invoerblad heterogene watergang'!$L$10,IF(A551&lt;='Invoerblad heterogene watergang'!$H$11,'Invoerblad heterogene watergang'!$L$11,IF(A551&lt;='Invoerblad heterogene watergang'!$H$12,'Invoerblad heterogene watergang'!$L$12,IF(A551&lt;='Invoerblad heterogene watergang'!$H$13,'Invoerblad heterogene watergang'!$L$13,IF(A551&lt;='Invoerblad heterogene watergang'!$H$14,'Invoerblad heterogene watergang'!$L$14,IF(A551&lt;='Invoerblad heterogene watergang'!$H$15,'Invoerblad heterogene watergang'!$L$15,IF(A551&lt;='Invoerblad heterogene watergang'!$H$16,'Invoerblad heterogene watergang'!$L$16,IF(A551&lt;='Invoerblad heterogene watergang'!$H$17,'Invoerblad heterogene watergang'!$L$17,""))))))))))</f>
        <v>50</v>
      </c>
      <c r="L551" s="23" t="str">
        <f>(IF(A551&lt;='Invoerblad heterogene watergang'!$H$9,'Invoerblad heterogene watergang'!$M$9,IF(A551&lt;='Invoerblad heterogene watergang'!$H$10,'Invoerblad heterogene watergang'!$M$10,IF(A551&lt;='Invoerblad heterogene watergang'!$H$11,'Invoerblad heterogene watergang'!$M$11,IF(A551&lt;='Invoerblad heterogene watergang'!$H$12,'Invoerblad heterogene watergang'!$M$12,IF(A551&lt;='Invoerblad heterogene watergang'!$H$13,'Invoerblad heterogene watergang'!$M$13,IF(A551&lt;='Invoerblad heterogene watergang'!$H$14,'Invoerblad heterogene watergang'!$M$14,IF(A551&lt;='Invoerblad heterogene watergang'!$H$15,'Invoerblad heterogene watergang'!$M$15,IF(A551&lt;='Invoerblad heterogene watergang'!$H$16,'Invoerblad heterogene watergang'!$M$16,IF(A551&lt;='Invoerblad heterogene watergang'!$H$17,'Invoerblad heterogene watergang'!$M$17,""))))))))))</f>
        <v>Begroeiing volgt bodemverloop</v>
      </c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67"/>
      <c r="AD551" s="23"/>
      <c r="AE551" s="23"/>
    </row>
    <row r="552" spans="1:31" s="103" customFormat="1" x14ac:dyDescent="0.35">
      <c r="A552" s="24">
        <f>IF(A551="","",IF((A551+1)&gt;MAX('Invoerblad heterogene watergang'!$H$9:$H$17),"",'Uitgebreide invoer'!A551+(MAX('Invoerblad heterogene watergang'!$H$9:$H$17)/1000)))</f>
        <v>383.59999999999621</v>
      </c>
      <c r="B552" s="23">
        <f>IF(A552&lt;='Invoerblad heterogene watergang'!$H$9,'Invoerblad heterogene watergang'!$J$9,IF(A552&lt;='Invoerblad heterogene watergang'!$H$10,'Invoerblad heterogene watergang'!$J$10,IF(A552&lt;='Invoerblad heterogene watergang'!$H$11,'Invoerblad heterogene watergang'!$J$11,IF(A552&lt;='Invoerblad heterogene watergang'!$H$12,'Invoerblad heterogene watergang'!$J$12,IF(A552&lt;='Invoerblad heterogene watergang'!$H$13,'Invoerblad heterogene watergang'!$J$13,IF(A552&lt;='Invoerblad heterogene watergang'!$H$14,'Invoerblad heterogene watergang'!$J$14,IF(A552&lt;='Invoerblad heterogene watergang'!$H$15,'Invoerblad heterogene watergang'!$J$15,IF(A552&lt;='Invoerblad heterogene watergang'!$H$16,'Invoerblad heterogene watergang'!$J$16,IF(A552&lt;='Invoerblad heterogene watergang'!$H$17,'Invoerblad heterogene watergang'!$J$17,"")))))))))</f>
        <v>0.2</v>
      </c>
      <c r="C552" s="23" t="str">
        <f>IF(A552&lt;='Invoerblad heterogene watergang'!$H$9,'Invoerblad heterogene watergang'!$K$9,IF(A552&lt;='Invoerblad heterogene watergang'!$H$10,'Invoerblad heterogene watergang'!$K$10,IF(A552&lt;='Invoerblad heterogene watergang'!$H$11,'Invoerblad heterogene watergang'!$K$11,IF(A552&lt;='Invoerblad heterogene watergang'!$H$12,'Invoerblad heterogene watergang'!$K$12,IF(A552&lt;='Invoerblad heterogene watergang'!$H$13,'Invoerblad heterogene watergang'!$K$13,IF(A552&lt;='Invoerblad heterogene watergang'!$H$14,'Invoerblad heterogene watergang'!$K$14,IF(A552&lt;='Invoerblad heterogene watergang'!$H$15,'Invoerblad heterogene watergang'!$K$15,IF(A552&lt;='Invoerblad heterogene watergang'!$H$16,'Invoerblad heterogene watergang'!$K$16,IF(A552&lt;='Invoerblad heterogene watergang'!$H$17,'Invoerblad heterogene watergang'!$K$17,"")))))))))</f>
        <v>100 - Riet</v>
      </c>
      <c r="D552" s="23">
        <f t="shared" si="8"/>
        <v>100</v>
      </c>
      <c r="E552" s="23">
        <f>'Invoerblad heterogene watergang'!$F$9</f>
        <v>1.5</v>
      </c>
      <c r="F552" s="23">
        <f>'Invoerblad heterogene watergang'!$E$9</f>
        <v>1.2</v>
      </c>
      <c r="G552" s="23">
        <f>'Invoerblad heterogene watergang'!$B$9</f>
        <v>1.2</v>
      </c>
      <c r="H552" s="23">
        <f>'Invoerblad heterogene watergang'!$C$9</f>
        <v>1</v>
      </c>
      <c r="I552" s="23">
        <f>IF(B552="","",IF(A552&lt;='Invoerblad heterogene watergang'!$H$9,'Invoerblad heterogene watergang'!$N$9,IF(A552&lt;='Invoerblad heterogene watergang'!$H$10,'Invoerblad heterogene watergang'!$N$10,IF(A552&lt;='Invoerblad heterogene watergang'!$H$11,'Invoerblad heterogene watergang'!$N$11,IF(A552&lt;='Invoerblad heterogene watergang'!$H$12,'Invoerblad heterogene watergang'!$N$12,IF(A552&lt;='Invoerblad heterogene watergang'!$H$13,'Invoerblad heterogene watergang'!$N$13,IF(A552&lt;='Invoerblad heterogene watergang'!$H$14,'Invoerblad heterogene watergang'!$N$14,IF(A552&lt;='Invoerblad heterogene watergang'!$H$15,'Invoerblad heterogene watergang'!$N$15,IF(A552&lt;='Invoerblad heterogene watergang'!$H$16,'Invoerblad heterogene watergang'!$N$16,IF(A552&lt;='Invoerblad heterogene watergang'!$H$17,'Invoerblad heterogene watergang'!$N$17,""))))))))))</f>
        <v>0</v>
      </c>
      <c r="J552" s="23" t="str">
        <f>IF(A552&lt;='Invoerblad heterogene watergang'!$H$9,'Invoerblad heterogene watergang'!$O$9,IF(A552&lt;='Invoerblad heterogene watergang'!$H$10,'Invoerblad heterogene watergang'!$O$10,IF(A552&lt;='Invoerblad heterogene watergang'!$H$11,'Invoerblad heterogene watergang'!$O$11,IF(A552&lt;='Invoerblad heterogene watergang'!$H$12,'Invoerblad heterogene watergang'!$O$12,IF(A552&lt;='Invoerblad heterogene watergang'!$H$13,'Invoerblad heterogene watergang'!$O$13,IF(A552&lt;='Invoerblad heterogene watergang'!$H$14,'Invoerblad heterogene watergang'!$O$14,IF(A552&lt;='Invoerblad heterogene watergang'!$H$15,'Invoerblad heterogene watergang'!$O$15,IF(A552&lt;='Invoerblad heterogene watergang'!$H$16,'Invoerblad heterogene watergang'!$O$16,IF(A552&lt;='Invoerblad heterogene watergang'!$H$17,'Invoerblad heterogene watergang'!$O$17,"")))))))))</f>
        <v>Nee</v>
      </c>
      <c r="K552" s="23">
        <f>(IF(A552&lt;='Invoerblad heterogene watergang'!$H$9,'Invoerblad heterogene watergang'!$L$9,IF(A552&lt;='Invoerblad heterogene watergang'!$H$10,'Invoerblad heterogene watergang'!$L$10,IF(A552&lt;='Invoerblad heterogene watergang'!$H$11,'Invoerblad heterogene watergang'!$L$11,IF(A552&lt;='Invoerblad heterogene watergang'!$H$12,'Invoerblad heterogene watergang'!$L$12,IF(A552&lt;='Invoerblad heterogene watergang'!$H$13,'Invoerblad heterogene watergang'!$L$13,IF(A552&lt;='Invoerblad heterogene watergang'!$H$14,'Invoerblad heterogene watergang'!$L$14,IF(A552&lt;='Invoerblad heterogene watergang'!$H$15,'Invoerblad heterogene watergang'!$L$15,IF(A552&lt;='Invoerblad heterogene watergang'!$H$16,'Invoerblad heterogene watergang'!$L$16,IF(A552&lt;='Invoerblad heterogene watergang'!$H$17,'Invoerblad heterogene watergang'!$L$17,""))))))))))</f>
        <v>50</v>
      </c>
      <c r="L552" s="23" t="str">
        <f>(IF(A552&lt;='Invoerblad heterogene watergang'!$H$9,'Invoerblad heterogene watergang'!$M$9,IF(A552&lt;='Invoerblad heterogene watergang'!$H$10,'Invoerblad heterogene watergang'!$M$10,IF(A552&lt;='Invoerblad heterogene watergang'!$H$11,'Invoerblad heterogene watergang'!$M$11,IF(A552&lt;='Invoerblad heterogene watergang'!$H$12,'Invoerblad heterogene watergang'!$M$12,IF(A552&lt;='Invoerblad heterogene watergang'!$H$13,'Invoerblad heterogene watergang'!$M$13,IF(A552&lt;='Invoerblad heterogene watergang'!$H$14,'Invoerblad heterogene watergang'!$M$14,IF(A552&lt;='Invoerblad heterogene watergang'!$H$15,'Invoerblad heterogene watergang'!$M$15,IF(A552&lt;='Invoerblad heterogene watergang'!$H$16,'Invoerblad heterogene watergang'!$M$16,IF(A552&lt;='Invoerblad heterogene watergang'!$H$17,'Invoerblad heterogene watergang'!$M$17,""))))))))))</f>
        <v>Begroeiing volgt bodemverloop</v>
      </c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67"/>
      <c r="AD552" s="23"/>
      <c r="AE552" s="23"/>
    </row>
    <row r="553" spans="1:31" s="103" customFormat="1" x14ac:dyDescent="0.35">
      <c r="A553" s="24">
        <f>IF(A552="","",IF((A552+1)&gt;MAX('Invoerblad heterogene watergang'!$H$9:$H$17),"",'Uitgebreide invoer'!A552+(MAX('Invoerblad heterogene watergang'!$H$9:$H$17)/1000)))</f>
        <v>384.2999999999962</v>
      </c>
      <c r="B553" s="23">
        <f>IF(A553&lt;='Invoerblad heterogene watergang'!$H$9,'Invoerblad heterogene watergang'!$J$9,IF(A553&lt;='Invoerblad heterogene watergang'!$H$10,'Invoerblad heterogene watergang'!$J$10,IF(A553&lt;='Invoerblad heterogene watergang'!$H$11,'Invoerblad heterogene watergang'!$J$11,IF(A553&lt;='Invoerblad heterogene watergang'!$H$12,'Invoerblad heterogene watergang'!$J$12,IF(A553&lt;='Invoerblad heterogene watergang'!$H$13,'Invoerblad heterogene watergang'!$J$13,IF(A553&lt;='Invoerblad heterogene watergang'!$H$14,'Invoerblad heterogene watergang'!$J$14,IF(A553&lt;='Invoerblad heterogene watergang'!$H$15,'Invoerblad heterogene watergang'!$J$15,IF(A553&lt;='Invoerblad heterogene watergang'!$H$16,'Invoerblad heterogene watergang'!$J$16,IF(A553&lt;='Invoerblad heterogene watergang'!$H$17,'Invoerblad heterogene watergang'!$J$17,"")))))))))</f>
        <v>0.2</v>
      </c>
      <c r="C553" s="23" t="str">
        <f>IF(A553&lt;='Invoerblad heterogene watergang'!$H$9,'Invoerblad heterogene watergang'!$K$9,IF(A553&lt;='Invoerblad heterogene watergang'!$H$10,'Invoerblad heterogene watergang'!$K$10,IF(A553&lt;='Invoerblad heterogene watergang'!$H$11,'Invoerblad heterogene watergang'!$K$11,IF(A553&lt;='Invoerblad heterogene watergang'!$H$12,'Invoerblad heterogene watergang'!$K$12,IF(A553&lt;='Invoerblad heterogene watergang'!$H$13,'Invoerblad heterogene watergang'!$K$13,IF(A553&lt;='Invoerblad heterogene watergang'!$H$14,'Invoerblad heterogene watergang'!$K$14,IF(A553&lt;='Invoerblad heterogene watergang'!$H$15,'Invoerblad heterogene watergang'!$K$15,IF(A553&lt;='Invoerblad heterogene watergang'!$H$16,'Invoerblad heterogene watergang'!$K$16,IF(A553&lt;='Invoerblad heterogene watergang'!$H$17,'Invoerblad heterogene watergang'!$K$17,"")))))))))</f>
        <v>100 - Riet</v>
      </c>
      <c r="D553" s="23">
        <f t="shared" si="8"/>
        <v>100</v>
      </c>
      <c r="E553" s="23">
        <f>'Invoerblad heterogene watergang'!$F$9</f>
        <v>1.5</v>
      </c>
      <c r="F553" s="23">
        <f>'Invoerblad heterogene watergang'!$E$9</f>
        <v>1.2</v>
      </c>
      <c r="G553" s="23">
        <f>'Invoerblad heterogene watergang'!$B$9</f>
        <v>1.2</v>
      </c>
      <c r="H553" s="23">
        <f>'Invoerblad heterogene watergang'!$C$9</f>
        <v>1</v>
      </c>
      <c r="I553" s="23">
        <f>IF(B553="","",IF(A553&lt;='Invoerblad heterogene watergang'!$H$9,'Invoerblad heterogene watergang'!$N$9,IF(A553&lt;='Invoerblad heterogene watergang'!$H$10,'Invoerblad heterogene watergang'!$N$10,IF(A553&lt;='Invoerblad heterogene watergang'!$H$11,'Invoerblad heterogene watergang'!$N$11,IF(A553&lt;='Invoerblad heterogene watergang'!$H$12,'Invoerblad heterogene watergang'!$N$12,IF(A553&lt;='Invoerblad heterogene watergang'!$H$13,'Invoerblad heterogene watergang'!$N$13,IF(A553&lt;='Invoerblad heterogene watergang'!$H$14,'Invoerblad heterogene watergang'!$N$14,IF(A553&lt;='Invoerblad heterogene watergang'!$H$15,'Invoerblad heterogene watergang'!$N$15,IF(A553&lt;='Invoerblad heterogene watergang'!$H$16,'Invoerblad heterogene watergang'!$N$16,IF(A553&lt;='Invoerblad heterogene watergang'!$H$17,'Invoerblad heterogene watergang'!$N$17,""))))))))))</f>
        <v>0</v>
      </c>
      <c r="J553" s="23" t="str">
        <f>IF(A553&lt;='Invoerblad heterogene watergang'!$H$9,'Invoerblad heterogene watergang'!$O$9,IF(A553&lt;='Invoerblad heterogene watergang'!$H$10,'Invoerblad heterogene watergang'!$O$10,IF(A553&lt;='Invoerblad heterogene watergang'!$H$11,'Invoerblad heterogene watergang'!$O$11,IF(A553&lt;='Invoerblad heterogene watergang'!$H$12,'Invoerblad heterogene watergang'!$O$12,IF(A553&lt;='Invoerblad heterogene watergang'!$H$13,'Invoerblad heterogene watergang'!$O$13,IF(A553&lt;='Invoerblad heterogene watergang'!$H$14,'Invoerblad heterogene watergang'!$O$14,IF(A553&lt;='Invoerblad heterogene watergang'!$H$15,'Invoerblad heterogene watergang'!$O$15,IF(A553&lt;='Invoerblad heterogene watergang'!$H$16,'Invoerblad heterogene watergang'!$O$16,IF(A553&lt;='Invoerblad heterogene watergang'!$H$17,'Invoerblad heterogene watergang'!$O$17,"")))))))))</f>
        <v>Nee</v>
      </c>
      <c r="K553" s="23">
        <f>(IF(A553&lt;='Invoerblad heterogene watergang'!$H$9,'Invoerblad heterogene watergang'!$L$9,IF(A553&lt;='Invoerblad heterogene watergang'!$H$10,'Invoerblad heterogene watergang'!$L$10,IF(A553&lt;='Invoerblad heterogene watergang'!$H$11,'Invoerblad heterogene watergang'!$L$11,IF(A553&lt;='Invoerblad heterogene watergang'!$H$12,'Invoerblad heterogene watergang'!$L$12,IF(A553&lt;='Invoerblad heterogene watergang'!$H$13,'Invoerblad heterogene watergang'!$L$13,IF(A553&lt;='Invoerblad heterogene watergang'!$H$14,'Invoerblad heterogene watergang'!$L$14,IF(A553&lt;='Invoerblad heterogene watergang'!$H$15,'Invoerblad heterogene watergang'!$L$15,IF(A553&lt;='Invoerblad heterogene watergang'!$H$16,'Invoerblad heterogene watergang'!$L$16,IF(A553&lt;='Invoerblad heterogene watergang'!$H$17,'Invoerblad heterogene watergang'!$L$17,""))))))))))</f>
        <v>50</v>
      </c>
      <c r="L553" s="23" t="str">
        <f>(IF(A553&lt;='Invoerblad heterogene watergang'!$H$9,'Invoerblad heterogene watergang'!$M$9,IF(A553&lt;='Invoerblad heterogene watergang'!$H$10,'Invoerblad heterogene watergang'!$M$10,IF(A553&lt;='Invoerblad heterogene watergang'!$H$11,'Invoerblad heterogene watergang'!$M$11,IF(A553&lt;='Invoerblad heterogene watergang'!$H$12,'Invoerblad heterogene watergang'!$M$12,IF(A553&lt;='Invoerblad heterogene watergang'!$H$13,'Invoerblad heterogene watergang'!$M$13,IF(A553&lt;='Invoerblad heterogene watergang'!$H$14,'Invoerblad heterogene watergang'!$M$14,IF(A553&lt;='Invoerblad heterogene watergang'!$H$15,'Invoerblad heterogene watergang'!$M$15,IF(A553&lt;='Invoerblad heterogene watergang'!$H$16,'Invoerblad heterogene watergang'!$M$16,IF(A553&lt;='Invoerblad heterogene watergang'!$H$17,'Invoerblad heterogene watergang'!$M$17,""))))))))))</f>
        <v>Begroeiing volgt bodemverloop</v>
      </c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67"/>
      <c r="AD553" s="23"/>
      <c r="AE553" s="23"/>
    </row>
    <row r="554" spans="1:31" s="103" customFormat="1" x14ac:dyDescent="0.35">
      <c r="A554" s="24">
        <f>IF(A553="","",IF((A553+1)&gt;MAX('Invoerblad heterogene watergang'!$H$9:$H$17),"",'Uitgebreide invoer'!A553+(MAX('Invoerblad heterogene watergang'!$H$9:$H$17)/1000)))</f>
        <v>384.99999999999619</v>
      </c>
      <c r="B554" s="23">
        <f>IF(A554&lt;='Invoerblad heterogene watergang'!$H$9,'Invoerblad heterogene watergang'!$J$9,IF(A554&lt;='Invoerblad heterogene watergang'!$H$10,'Invoerblad heterogene watergang'!$J$10,IF(A554&lt;='Invoerblad heterogene watergang'!$H$11,'Invoerblad heterogene watergang'!$J$11,IF(A554&lt;='Invoerblad heterogene watergang'!$H$12,'Invoerblad heterogene watergang'!$J$12,IF(A554&lt;='Invoerblad heterogene watergang'!$H$13,'Invoerblad heterogene watergang'!$J$13,IF(A554&lt;='Invoerblad heterogene watergang'!$H$14,'Invoerblad heterogene watergang'!$J$14,IF(A554&lt;='Invoerblad heterogene watergang'!$H$15,'Invoerblad heterogene watergang'!$J$15,IF(A554&lt;='Invoerblad heterogene watergang'!$H$16,'Invoerblad heterogene watergang'!$J$16,IF(A554&lt;='Invoerblad heterogene watergang'!$H$17,'Invoerblad heterogene watergang'!$J$17,"")))))))))</f>
        <v>0.2</v>
      </c>
      <c r="C554" s="23" t="str">
        <f>IF(A554&lt;='Invoerblad heterogene watergang'!$H$9,'Invoerblad heterogene watergang'!$K$9,IF(A554&lt;='Invoerblad heterogene watergang'!$H$10,'Invoerblad heterogene watergang'!$K$10,IF(A554&lt;='Invoerblad heterogene watergang'!$H$11,'Invoerblad heterogene watergang'!$K$11,IF(A554&lt;='Invoerblad heterogene watergang'!$H$12,'Invoerblad heterogene watergang'!$K$12,IF(A554&lt;='Invoerblad heterogene watergang'!$H$13,'Invoerblad heterogene watergang'!$K$13,IF(A554&lt;='Invoerblad heterogene watergang'!$H$14,'Invoerblad heterogene watergang'!$K$14,IF(A554&lt;='Invoerblad heterogene watergang'!$H$15,'Invoerblad heterogene watergang'!$K$15,IF(A554&lt;='Invoerblad heterogene watergang'!$H$16,'Invoerblad heterogene watergang'!$K$16,IF(A554&lt;='Invoerblad heterogene watergang'!$H$17,'Invoerblad heterogene watergang'!$K$17,"")))))))))</f>
        <v>100 - Riet</v>
      </c>
      <c r="D554" s="23">
        <f t="shared" si="8"/>
        <v>100</v>
      </c>
      <c r="E554" s="23">
        <f>'Invoerblad heterogene watergang'!$F$9</f>
        <v>1.5</v>
      </c>
      <c r="F554" s="23">
        <f>'Invoerblad heterogene watergang'!$E$9</f>
        <v>1.2</v>
      </c>
      <c r="G554" s="23">
        <f>'Invoerblad heterogene watergang'!$B$9</f>
        <v>1.2</v>
      </c>
      <c r="H554" s="23">
        <f>'Invoerblad heterogene watergang'!$C$9</f>
        <v>1</v>
      </c>
      <c r="I554" s="23">
        <f>IF(B554="","",IF(A554&lt;='Invoerblad heterogene watergang'!$H$9,'Invoerblad heterogene watergang'!$N$9,IF(A554&lt;='Invoerblad heterogene watergang'!$H$10,'Invoerblad heterogene watergang'!$N$10,IF(A554&lt;='Invoerblad heterogene watergang'!$H$11,'Invoerblad heterogene watergang'!$N$11,IF(A554&lt;='Invoerblad heterogene watergang'!$H$12,'Invoerblad heterogene watergang'!$N$12,IF(A554&lt;='Invoerblad heterogene watergang'!$H$13,'Invoerblad heterogene watergang'!$N$13,IF(A554&lt;='Invoerblad heterogene watergang'!$H$14,'Invoerblad heterogene watergang'!$N$14,IF(A554&lt;='Invoerblad heterogene watergang'!$H$15,'Invoerblad heterogene watergang'!$N$15,IF(A554&lt;='Invoerblad heterogene watergang'!$H$16,'Invoerblad heterogene watergang'!$N$16,IF(A554&lt;='Invoerblad heterogene watergang'!$H$17,'Invoerblad heterogene watergang'!$N$17,""))))))))))</f>
        <v>0</v>
      </c>
      <c r="J554" s="23" t="str">
        <f>IF(A554&lt;='Invoerblad heterogene watergang'!$H$9,'Invoerblad heterogene watergang'!$O$9,IF(A554&lt;='Invoerblad heterogene watergang'!$H$10,'Invoerblad heterogene watergang'!$O$10,IF(A554&lt;='Invoerblad heterogene watergang'!$H$11,'Invoerblad heterogene watergang'!$O$11,IF(A554&lt;='Invoerblad heterogene watergang'!$H$12,'Invoerblad heterogene watergang'!$O$12,IF(A554&lt;='Invoerblad heterogene watergang'!$H$13,'Invoerblad heterogene watergang'!$O$13,IF(A554&lt;='Invoerblad heterogene watergang'!$H$14,'Invoerblad heterogene watergang'!$O$14,IF(A554&lt;='Invoerblad heterogene watergang'!$H$15,'Invoerblad heterogene watergang'!$O$15,IF(A554&lt;='Invoerblad heterogene watergang'!$H$16,'Invoerblad heterogene watergang'!$O$16,IF(A554&lt;='Invoerblad heterogene watergang'!$H$17,'Invoerblad heterogene watergang'!$O$17,"")))))))))</f>
        <v>Nee</v>
      </c>
      <c r="K554" s="23">
        <f>(IF(A554&lt;='Invoerblad heterogene watergang'!$H$9,'Invoerblad heterogene watergang'!$L$9,IF(A554&lt;='Invoerblad heterogene watergang'!$H$10,'Invoerblad heterogene watergang'!$L$10,IF(A554&lt;='Invoerblad heterogene watergang'!$H$11,'Invoerblad heterogene watergang'!$L$11,IF(A554&lt;='Invoerblad heterogene watergang'!$H$12,'Invoerblad heterogene watergang'!$L$12,IF(A554&lt;='Invoerblad heterogene watergang'!$H$13,'Invoerblad heterogene watergang'!$L$13,IF(A554&lt;='Invoerblad heterogene watergang'!$H$14,'Invoerblad heterogene watergang'!$L$14,IF(A554&lt;='Invoerblad heterogene watergang'!$H$15,'Invoerblad heterogene watergang'!$L$15,IF(A554&lt;='Invoerblad heterogene watergang'!$H$16,'Invoerblad heterogene watergang'!$L$16,IF(A554&lt;='Invoerblad heterogene watergang'!$H$17,'Invoerblad heterogene watergang'!$L$17,""))))))))))</f>
        <v>50</v>
      </c>
      <c r="L554" s="23" t="str">
        <f>(IF(A554&lt;='Invoerblad heterogene watergang'!$H$9,'Invoerblad heterogene watergang'!$M$9,IF(A554&lt;='Invoerblad heterogene watergang'!$H$10,'Invoerblad heterogene watergang'!$M$10,IF(A554&lt;='Invoerblad heterogene watergang'!$H$11,'Invoerblad heterogene watergang'!$M$11,IF(A554&lt;='Invoerblad heterogene watergang'!$H$12,'Invoerblad heterogene watergang'!$M$12,IF(A554&lt;='Invoerblad heterogene watergang'!$H$13,'Invoerblad heterogene watergang'!$M$13,IF(A554&lt;='Invoerblad heterogene watergang'!$H$14,'Invoerblad heterogene watergang'!$M$14,IF(A554&lt;='Invoerblad heterogene watergang'!$H$15,'Invoerblad heterogene watergang'!$M$15,IF(A554&lt;='Invoerblad heterogene watergang'!$H$16,'Invoerblad heterogene watergang'!$M$16,IF(A554&lt;='Invoerblad heterogene watergang'!$H$17,'Invoerblad heterogene watergang'!$M$17,""))))))))))</f>
        <v>Begroeiing volgt bodemverloop</v>
      </c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67"/>
      <c r="AD554" s="23"/>
      <c r="AE554" s="23"/>
    </row>
    <row r="555" spans="1:31" s="103" customFormat="1" x14ac:dyDescent="0.35">
      <c r="A555" s="24">
        <f>IF(A554="","",IF((A554+1)&gt;MAX('Invoerblad heterogene watergang'!$H$9:$H$17),"",'Uitgebreide invoer'!A554+(MAX('Invoerblad heterogene watergang'!$H$9:$H$17)/1000)))</f>
        <v>385.69999999999618</v>
      </c>
      <c r="B555" s="23">
        <f>IF(A555&lt;='Invoerblad heterogene watergang'!$H$9,'Invoerblad heterogene watergang'!$J$9,IF(A555&lt;='Invoerblad heterogene watergang'!$H$10,'Invoerblad heterogene watergang'!$J$10,IF(A555&lt;='Invoerblad heterogene watergang'!$H$11,'Invoerblad heterogene watergang'!$J$11,IF(A555&lt;='Invoerblad heterogene watergang'!$H$12,'Invoerblad heterogene watergang'!$J$12,IF(A555&lt;='Invoerblad heterogene watergang'!$H$13,'Invoerblad heterogene watergang'!$J$13,IF(A555&lt;='Invoerblad heterogene watergang'!$H$14,'Invoerblad heterogene watergang'!$J$14,IF(A555&lt;='Invoerblad heterogene watergang'!$H$15,'Invoerblad heterogene watergang'!$J$15,IF(A555&lt;='Invoerblad heterogene watergang'!$H$16,'Invoerblad heterogene watergang'!$J$16,IF(A555&lt;='Invoerblad heterogene watergang'!$H$17,'Invoerblad heterogene watergang'!$J$17,"")))))))))</f>
        <v>0.2</v>
      </c>
      <c r="C555" s="23" t="str">
        <f>IF(A555&lt;='Invoerblad heterogene watergang'!$H$9,'Invoerblad heterogene watergang'!$K$9,IF(A555&lt;='Invoerblad heterogene watergang'!$H$10,'Invoerblad heterogene watergang'!$K$10,IF(A555&lt;='Invoerblad heterogene watergang'!$H$11,'Invoerblad heterogene watergang'!$K$11,IF(A555&lt;='Invoerblad heterogene watergang'!$H$12,'Invoerblad heterogene watergang'!$K$12,IF(A555&lt;='Invoerblad heterogene watergang'!$H$13,'Invoerblad heterogene watergang'!$K$13,IF(A555&lt;='Invoerblad heterogene watergang'!$H$14,'Invoerblad heterogene watergang'!$K$14,IF(A555&lt;='Invoerblad heterogene watergang'!$H$15,'Invoerblad heterogene watergang'!$K$15,IF(A555&lt;='Invoerblad heterogene watergang'!$H$16,'Invoerblad heterogene watergang'!$K$16,IF(A555&lt;='Invoerblad heterogene watergang'!$H$17,'Invoerblad heterogene watergang'!$K$17,"")))))))))</f>
        <v>100 - Riet</v>
      </c>
      <c r="D555" s="23">
        <f t="shared" si="8"/>
        <v>100</v>
      </c>
      <c r="E555" s="23">
        <f>'Invoerblad heterogene watergang'!$F$9</f>
        <v>1.5</v>
      </c>
      <c r="F555" s="23">
        <f>'Invoerblad heterogene watergang'!$E$9</f>
        <v>1.2</v>
      </c>
      <c r="G555" s="23">
        <f>'Invoerblad heterogene watergang'!$B$9</f>
        <v>1.2</v>
      </c>
      <c r="H555" s="23">
        <f>'Invoerblad heterogene watergang'!$C$9</f>
        <v>1</v>
      </c>
      <c r="I555" s="23">
        <f>IF(B555="","",IF(A555&lt;='Invoerblad heterogene watergang'!$H$9,'Invoerblad heterogene watergang'!$N$9,IF(A555&lt;='Invoerblad heterogene watergang'!$H$10,'Invoerblad heterogene watergang'!$N$10,IF(A555&lt;='Invoerblad heterogene watergang'!$H$11,'Invoerblad heterogene watergang'!$N$11,IF(A555&lt;='Invoerblad heterogene watergang'!$H$12,'Invoerblad heterogene watergang'!$N$12,IF(A555&lt;='Invoerblad heterogene watergang'!$H$13,'Invoerblad heterogene watergang'!$N$13,IF(A555&lt;='Invoerblad heterogene watergang'!$H$14,'Invoerblad heterogene watergang'!$N$14,IF(A555&lt;='Invoerblad heterogene watergang'!$H$15,'Invoerblad heterogene watergang'!$N$15,IF(A555&lt;='Invoerblad heterogene watergang'!$H$16,'Invoerblad heterogene watergang'!$N$16,IF(A555&lt;='Invoerblad heterogene watergang'!$H$17,'Invoerblad heterogene watergang'!$N$17,""))))))))))</f>
        <v>0</v>
      </c>
      <c r="J555" s="23" t="str">
        <f>IF(A555&lt;='Invoerblad heterogene watergang'!$H$9,'Invoerblad heterogene watergang'!$O$9,IF(A555&lt;='Invoerblad heterogene watergang'!$H$10,'Invoerblad heterogene watergang'!$O$10,IF(A555&lt;='Invoerblad heterogene watergang'!$H$11,'Invoerblad heterogene watergang'!$O$11,IF(A555&lt;='Invoerblad heterogene watergang'!$H$12,'Invoerblad heterogene watergang'!$O$12,IF(A555&lt;='Invoerblad heterogene watergang'!$H$13,'Invoerblad heterogene watergang'!$O$13,IF(A555&lt;='Invoerblad heterogene watergang'!$H$14,'Invoerblad heterogene watergang'!$O$14,IF(A555&lt;='Invoerblad heterogene watergang'!$H$15,'Invoerblad heterogene watergang'!$O$15,IF(A555&lt;='Invoerblad heterogene watergang'!$H$16,'Invoerblad heterogene watergang'!$O$16,IF(A555&lt;='Invoerblad heterogene watergang'!$H$17,'Invoerblad heterogene watergang'!$O$17,"")))))))))</f>
        <v>Nee</v>
      </c>
      <c r="K555" s="23">
        <f>(IF(A555&lt;='Invoerblad heterogene watergang'!$H$9,'Invoerblad heterogene watergang'!$L$9,IF(A555&lt;='Invoerblad heterogene watergang'!$H$10,'Invoerblad heterogene watergang'!$L$10,IF(A555&lt;='Invoerblad heterogene watergang'!$H$11,'Invoerblad heterogene watergang'!$L$11,IF(A555&lt;='Invoerblad heterogene watergang'!$H$12,'Invoerblad heterogene watergang'!$L$12,IF(A555&lt;='Invoerblad heterogene watergang'!$H$13,'Invoerblad heterogene watergang'!$L$13,IF(A555&lt;='Invoerblad heterogene watergang'!$H$14,'Invoerblad heterogene watergang'!$L$14,IF(A555&lt;='Invoerblad heterogene watergang'!$H$15,'Invoerblad heterogene watergang'!$L$15,IF(A555&lt;='Invoerblad heterogene watergang'!$H$16,'Invoerblad heterogene watergang'!$L$16,IF(A555&lt;='Invoerblad heterogene watergang'!$H$17,'Invoerblad heterogene watergang'!$L$17,""))))))))))</f>
        <v>50</v>
      </c>
      <c r="L555" s="23" t="str">
        <f>(IF(A555&lt;='Invoerblad heterogene watergang'!$H$9,'Invoerblad heterogene watergang'!$M$9,IF(A555&lt;='Invoerblad heterogene watergang'!$H$10,'Invoerblad heterogene watergang'!$M$10,IF(A555&lt;='Invoerblad heterogene watergang'!$H$11,'Invoerblad heterogene watergang'!$M$11,IF(A555&lt;='Invoerblad heterogene watergang'!$H$12,'Invoerblad heterogene watergang'!$M$12,IF(A555&lt;='Invoerblad heterogene watergang'!$H$13,'Invoerblad heterogene watergang'!$M$13,IF(A555&lt;='Invoerblad heterogene watergang'!$H$14,'Invoerblad heterogene watergang'!$M$14,IF(A555&lt;='Invoerblad heterogene watergang'!$H$15,'Invoerblad heterogene watergang'!$M$15,IF(A555&lt;='Invoerblad heterogene watergang'!$H$16,'Invoerblad heterogene watergang'!$M$16,IF(A555&lt;='Invoerblad heterogene watergang'!$H$17,'Invoerblad heterogene watergang'!$M$17,""))))))))))</f>
        <v>Begroeiing volgt bodemverloop</v>
      </c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67"/>
      <c r="AD555" s="23"/>
      <c r="AE555" s="23"/>
    </row>
    <row r="556" spans="1:31" s="103" customFormat="1" x14ac:dyDescent="0.35">
      <c r="A556" s="24">
        <f>IF(A555="","",IF((A555+1)&gt;MAX('Invoerblad heterogene watergang'!$H$9:$H$17),"",'Uitgebreide invoer'!A555+(MAX('Invoerblad heterogene watergang'!$H$9:$H$17)/1000)))</f>
        <v>386.39999999999617</v>
      </c>
      <c r="B556" s="23">
        <f>IF(A556&lt;='Invoerblad heterogene watergang'!$H$9,'Invoerblad heterogene watergang'!$J$9,IF(A556&lt;='Invoerblad heterogene watergang'!$H$10,'Invoerblad heterogene watergang'!$J$10,IF(A556&lt;='Invoerblad heterogene watergang'!$H$11,'Invoerblad heterogene watergang'!$J$11,IF(A556&lt;='Invoerblad heterogene watergang'!$H$12,'Invoerblad heterogene watergang'!$J$12,IF(A556&lt;='Invoerblad heterogene watergang'!$H$13,'Invoerblad heterogene watergang'!$J$13,IF(A556&lt;='Invoerblad heterogene watergang'!$H$14,'Invoerblad heterogene watergang'!$J$14,IF(A556&lt;='Invoerblad heterogene watergang'!$H$15,'Invoerblad heterogene watergang'!$J$15,IF(A556&lt;='Invoerblad heterogene watergang'!$H$16,'Invoerblad heterogene watergang'!$J$16,IF(A556&lt;='Invoerblad heterogene watergang'!$H$17,'Invoerblad heterogene watergang'!$J$17,"")))))))))</f>
        <v>0.2</v>
      </c>
      <c r="C556" s="23" t="str">
        <f>IF(A556&lt;='Invoerblad heterogene watergang'!$H$9,'Invoerblad heterogene watergang'!$K$9,IF(A556&lt;='Invoerblad heterogene watergang'!$H$10,'Invoerblad heterogene watergang'!$K$10,IF(A556&lt;='Invoerblad heterogene watergang'!$H$11,'Invoerblad heterogene watergang'!$K$11,IF(A556&lt;='Invoerblad heterogene watergang'!$H$12,'Invoerblad heterogene watergang'!$K$12,IF(A556&lt;='Invoerblad heterogene watergang'!$H$13,'Invoerblad heterogene watergang'!$K$13,IF(A556&lt;='Invoerblad heterogene watergang'!$H$14,'Invoerblad heterogene watergang'!$K$14,IF(A556&lt;='Invoerblad heterogene watergang'!$H$15,'Invoerblad heterogene watergang'!$K$15,IF(A556&lt;='Invoerblad heterogene watergang'!$H$16,'Invoerblad heterogene watergang'!$K$16,IF(A556&lt;='Invoerblad heterogene watergang'!$H$17,'Invoerblad heterogene watergang'!$K$17,"")))))))))</f>
        <v>100 - Riet</v>
      </c>
      <c r="D556" s="23">
        <f t="shared" si="8"/>
        <v>100</v>
      </c>
      <c r="E556" s="23">
        <f>'Invoerblad heterogene watergang'!$F$9</f>
        <v>1.5</v>
      </c>
      <c r="F556" s="23">
        <f>'Invoerblad heterogene watergang'!$E$9</f>
        <v>1.2</v>
      </c>
      <c r="G556" s="23">
        <f>'Invoerblad heterogene watergang'!$B$9</f>
        <v>1.2</v>
      </c>
      <c r="H556" s="23">
        <f>'Invoerblad heterogene watergang'!$C$9</f>
        <v>1</v>
      </c>
      <c r="I556" s="23">
        <f>IF(B556="","",IF(A556&lt;='Invoerblad heterogene watergang'!$H$9,'Invoerblad heterogene watergang'!$N$9,IF(A556&lt;='Invoerblad heterogene watergang'!$H$10,'Invoerblad heterogene watergang'!$N$10,IF(A556&lt;='Invoerblad heterogene watergang'!$H$11,'Invoerblad heterogene watergang'!$N$11,IF(A556&lt;='Invoerblad heterogene watergang'!$H$12,'Invoerblad heterogene watergang'!$N$12,IF(A556&lt;='Invoerblad heterogene watergang'!$H$13,'Invoerblad heterogene watergang'!$N$13,IF(A556&lt;='Invoerblad heterogene watergang'!$H$14,'Invoerblad heterogene watergang'!$N$14,IF(A556&lt;='Invoerblad heterogene watergang'!$H$15,'Invoerblad heterogene watergang'!$N$15,IF(A556&lt;='Invoerblad heterogene watergang'!$H$16,'Invoerblad heterogene watergang'!$N$16,IF(A556&lt;='Invoerblad heterogene watergang'!$H$17,'Invoerblad heterogene watergang'!$N$17,""))))))))))</f>
        <v>0</v>
      </c>
      <c r="J556" s="23" t="str">
        <f>IF(A556&lt;='Invoerblad heterogene watergang'!$H$9,'Invoerblad heterogene watergang'!$O$9,IF(A556&lt;='Invoerblad heterogene watergang'!$H$10,'Invoerblad heterogene watergang'!$O$10,IF(A556&lt;='Invoerblad heterogene watergang'!$H$11,'Invoerblad heterogene watergang'!$O$11,IF(A556&lt;='Invoerblad heterogene watergang'!$H$12,'Invoerblad heterogene watergang'!$O$12,IF(A556&lt;='Invoerblad heterogene watergang'!$H$13,'Invoerblad heterogene watergang'!$O$13,IF(A556&lt;='Invoerblad heterogene watergang'!$H$14,'Invoerblad heterogene watergang'!$O$14,IF(A556&lt;='Invoerblad heterogene watergang'!$H$15,'Invoerblad heterogene watergang'!$O$15,IF(A556&lt;='Invoerblad heterogene watergang'!$H$16,'Invoerblad heterogene watergang'!$O$16,IF(A556&lt;='Invoerblad heterogene watergang'!$H$17,'Invoerblad heterogene watergang'!$O$17,"")))))))))</f>
        <v>Nee</v>
      </c>
      <c r="K556" s="23">
        <f>(IF(A556&lt;='Invoerblad heterogene watergang'!$H$9,'Invoerblad heterogene watergang'!$L$9,IF(A556&lt;='Invoerblad heterogene watergang'!$H$10,'Invoerblad heterogene watergang'!$L$10,IF(A556&lt;='Invoerblad heterogene watergang'!$H$11,'Invoerblad heterogene watergang'!$L$11,IF(A556&lt;='Invoerblad heterogene watergang'!$H$12,'Invoerblad heterogene watergang'!$L$12,IF(A556&lt;='Invoerblad heterogene watergang'!$H$13,'Invoerblad heterogene watergang'!$L$13,IF(A556&lt;='Invoerblad heterogene watergang'!$H$14,'Invoerblad heterogene watergang'!$L$14,IF(A556&lt;='Invoerblad heterogene watergang'!$H$15,'Invoerblad heterogene watergang'!$L$15,IF(A556&lt;='Invoerblad heterogene watergang'!$H$16,'Invoerblad heterogene watergang'!$L$16,IF(A556&lt;='Invoerblad heterogene watergang'!$H$17,'Invoerblad heterogene watergang'!$L$17,""))))))))))</f>
        <v>50</v>
      </c>
      <c r="L556" s="23" t="str">
        <f>(IF(A556&lt;='Invoerblad heterogene watergang'!$H$9,'Invoerblad heterogene watergang'!$M$9,IF(A556&lt;='Invoerblad heterogene watergang'!$H$10,'Invoerblad heterogene watergang'!$M$10,IF(A556&lt;='Invoerblad heterogene watergang'!$H$11,'Invoerblad heterogene watergang'!$M$11,IF(A556&lt;='Invoerblad heterogene watergang'!$H$12,'Invoerblad heterogene watergang'!$M$12,IF(A556&lt;='Invoerblad heterogene watergang'!$H$13,'Invoerblad heterogene watergang'!$M$13,IF(A556&lt;='Invoerblad heterogene watergang'!$H$14,'Invoerblad heterogene watergang'!$M$14,IF(A556&lt;='Invoerblad heterogene watergang'!$H$15,'Invoerblad heterogene watergang'!$M$15,IF(A556&lt;='Invoerblad heterogene watergang'!$H$16,'Invoerblad heterogene watergang'!$M$16,IF(A556&lt;='Invoerblad heterogene watergang'!$H$17,'Invoerblad heterogene watergang'!$M$17,""))))))))))</f>
        <v>Begroeiing volgt bodemverloop</v>
      </c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67"/>
      <c r="AD556" s="23"/>
      <c r="AE556" s="23"/>
    </row>
    <row r="557" spans="1:31" s="103" customFormat="1" x14ac:dyDescent="0.35">
      <c r="A557" s="24">
        <f>IF(A556="","",IF((A556+1)&gt;MAX('Invoerblad heterogene watergang'!$H$9:$H$17),"",'Uitgebreide invoer'!A556+(MAX('Invoerblad heterogene watergang'!$H$9:$H$17)/1000)))</f>
        <v>387.09999999999616</v>
      </c>
      <c r="B557" s="23">
        <f>IF(A557&lt;='Invoerblad heterogene watergang'!$H$9,'Invoerblad heterogene watergang'!$J$9,IF(A557&lt;='Invoerblad heterogene watergang'!$H$10,'Invoerblad heterogene watergang'!$J$10,IF(A557&lt;='Invoerblad heterogene watergang'!$H$11,'Invoerblad heterogene watergang'!$J$11,IF(A557&lt;='Invoerblad heterogene watergang'!$H$12,'Invoerblad heterogene watergang'!$J$12,IF(A557&lt;='Invoerblad heterogene watergang'!$H$13,'Invoerblad heterogene watergang'!$J$13,IF(A557&lt;='Invoerblad heterogene watergang'!$H$14,'Invoerblad heterogene watergang'!$J$14,IF(A557&lt;='Invoerblad heterogene watergang'!$H$15,'Invoerblad heterogene watergang'!$J$15,IF(A557&lt;='Invoerblad heterogene watergang'!$H$16,'Invoerblad heterogene watergang'!$J$16,IF(A557&lt;='Invoerblad heterogene watergang'!$H$17,'Invoerblad heterogene watergang'!$J$17,"")))))))))</f>
        <v>0.2</v>
      </c>
      <c r="C557" s="23" t="str">
        <f>IF(A557&lt;='Invoerblad heterogene watergang'!$H$9,'Invoerblad heterogene watergang'!$K$9,IF(A557&lt;='Invoerblad heterogene watergang'!$H$10,'Invoerblad heterogene watergang'!$K$10,IF(A557&lt;='Invoerblad heterogene watergang'!$H$11,'Invoerblad heterogene watergang'!$K$11,IF(A557&lt;='Invoerblad heterogene watergang'!$H$12,'Invoerblad heterogene watergang'!$K$12,IF(A557&lt;='Invoerblad heterogene watergang'!$H$13,'Invoerblad heterogene watergang'!$K$13,IF(A557&lt;='Invoerblad heterogene watergang'!$H$14,'Invoerblad heterogene watergang'!$K$14,IF(A557&lt;='Invoerblad heterogene watergang'!$H$15,'Invoerblad heterogene watergang'!$K$15,IF(A557&lt;='Invoerblad heterogene watergang'!$H$16,'Invoerblad heterogene watergang'!$K$16,IF(A557&lt;='Invoerblad heterogene watergang'!$H$17,'Invoerblad heterogene watergang'!$K$17,"")))))))))</f>
        <v>100 - Riet</v>
      </c>
      <c r="D557" s="23">
        <f t="shared" si="8"/>
        <v>100</v>
      </c>
      <c r="E557" s="23">
        <f>'Invoerblad heterogene watergang'!$F$9</f>
        <v>1.5</v>
      </c>
      <c r="F557" s="23">
        <f>'Invoerblad heterogene watergang'!$E$9</f>
        <v>1.2</v>
      </c>
      <c r="G557" s="23">
        <f>'Invoerblad heterogene watergang'!$B$9</f>
        <v>1.2</v>
      </c>
      <c r="H557" s="23">
        <f>'Invoerblad heterogene watergang'!$C$9</f>
        <v>1</v>
      </c>
      <c r="I557" s="23">
        <f>IF(B557="","",IF(A557&lt;='Invoerblad heterogene watergang'!$H$9,'Invoerblad heterogene watergang'!$N$9,IF(A557&lt;='Invoerblad heterogene watergang'!$H$10,'Invoerblad heterogene watergang'!$N$10,IF(A557&lt;='Invoerblad heterogene watergang'!$H$11,'Invoerblad heterogene watergang'!$N$11,IF(A557&lt;='Invoerblad heterogene watergang'!$H$12,'Invoerblad heterogene watergang'!$N$12,IF(A557&lt;='Invoerblad heterogene watergang'!$H$13,'Invoerblad heterogene watergang'!$N$13,IF(A557&lt;='Invoerblad heterogene watergang'!$H$14,'Invoerblad heterogene watergang'!$N$14,IF(A557&lt;='Invoerblad heterogene watergang'!$H$15,'Invoerblad heterogene watergang'!$N$15,IF(A557&lt;='Invoerblad heterogene watergang'!$H$16,'Invoerblad heterogene watergang'!$N$16,IF(A557&lt;='Invoerblad heterogene watergang'!$H$17,'Invoerblad heterogene watergang'!$N$17,""))))))))))</f>
        <v>0</v>
      </c>
      <c r="J557" s="23" t="str">
        <f>IF(A557&lt;='Invoerblad heterogene watergang'!$H$9,'Invoerblad heterogene watergang'!$O$9,IF(A557&lt;='Invoerblad heterogene watergang'!$H$10,'Invoerblad heterogene watergang'!$O$10,IF(A557&lt;='Invoerblad heterogene watergang'!$H$11,'Invoerblad heterogene watergang'!$O$11,IF(A557&lt;='Invoerblad heterogene watergang'!$H$12,'Invoerblad heterogene watergang'!$O$12,IF(A557&lt;='Invoerblad heterogene watergang'!$H$13,'Invoerblad heterogene watergang'!$O$13,IF(A557&lt;='Invoerblad heterogene watergang'!$H$14,'Invoerblad heterogene watergang'!$O$14,IF(A557&lt;='Invoerblad heterogene watergang'!$H$15,'Invoerblad heterogene watergang'!$O$15,IF(A557&lt;='Invoerblad heterogene watergang'!$H$16,'Invoerblad heterogene watergang'!$O$16,IF(A557&lt;='Invoerblad heterogene watergang'!$H$17,'Invoerblad heterogene watergang'!$O$17,"")))))))))</f>
        <v>Nee</v>
      </c>
      <c r="K557" s="23">
        <f>(IF(A557&lt;='Invoerblad heterogene watergang'!$H$9,'Invoerblad heterogene watergang'!$L$9,IF(A557&lt;='Invoerblad heterogene watergang'!$H$10,'Invoerblad heterogene watergang'!$L$10,IF(A557&lt;='Invoerblad heterogene watergang'!$H$11,'Invoerblad heterogene watergang'!$L$11,IF(A557&lt;='Invoerblad heterogene watergang'!$H$12,'Invoerblad heterogene watergang'!$L$12,IF(A557&lt;='Invoerblad heterogene watergang'!$H$13,'Invoerblad heterogene watergang'!$L$13,IF(A557&lt;='Invoerblad heterogene watergang'!$H$14,'Invoerblad heterogene watergang'!$L$14,IF(A557&lt;='Invoerblad heterogene watergang'!$H$15,'Invoerblad heterogene watergang'!$L$15,IF(A557&lt;='Invoerblad heterogene watergang'!$H$16,'Invoerblad heterogene watergang'!$L$16,IF(A557&lt;='Invoerblad heterogene watergang'!$H$17,'Invoerblad heterogene watergang'!$L$17,""))))))))))</f>
        <v>50</v>
      </c>
      <c r="L557" s="23" t="str">
        <f>(IF(A557&lt;='Invoerblad heterogene watergang'!$H$9,'Invoerblad heterogene watergang'!$M$9,IF(A557&lt;='Invoerblad heterogene watergang'!$H$10,'Invoerblad heterogene watergang'!$M$10,IF(A557&lt;='Invoerblad heterogene watergang'!$H$11,'Invoerblad heterogene watergang'!$M$11,IF(A557&lt;='Invoerblad heterogene watergang'!$H$12,'Invoerblad heterogene watergang'!$M$12,IF(A557&lt;='Invoerblad heterogene watergang'!$H$13,'Invoerblad heterogene watergang'!$M$13,IF(A557&lt;='Invoerblad heterogene watergang'!$H$14,'Invoerblad heterogene watergang'!$M$14,IF(A557&lt;='Invoerblad heterogene watergang'!$H$15,'Invoerblad heterogene watergang'!$M$15,IF(A557&lt;='Invoerblad heterogene watergang'!$H$16,'Invoerblad heterogene watergang'!$M$16,IF(A557&lt;='Invoerblad heterogene watergang'!$H$17,'Invoerblad heterogene watergang'!$M$17,""))))))))))</f>
        <v>Begroeiing volgt bodemverloop</v>
      </c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67"/>
      <c r="AD557" s="23"/>
      <c r="AE557" s="23"/>
    </row>
    <row r="558" spans="1:31" s="103" customFormat="1" x14ac:dyDescent="0.35">
      <c r="A558" s="24">
        <f>IF(A557="","",IF((A557+1)&gt;MAX('Invoerblad heterogene watergang'!$H$9:$H$17),"",'Uitgebreide invoer'!A557+(MAX('Invoerblad heterogene watergang'!$H$9:$H$17)/1000)))</f>
        <v>387.79999999999615</v>
      </c>
      <c r="B558" s="23">
        <f>IF(A558&lt;='Invoerblad heterogene watergang'!$H$9,'Invoerblad heterogene watergang'!$J$9,IF(A558&lt;='Invoerblad heterogene watergang'!$H$10,'Invoerblad heterogene watergang'!$J$10,IF(A558&lt;='Invoerblad heterogene watergang'!$H$11,'Invoerblad heterogene watergang'!$J$11,IF(A558&lt;='Invoerblad heterogene watergang'!$H$12,'Invoerblad heterogene watergang'!$J$12,IF(A558&lt;='Invoerblad heterogene watergang'!$H$13,'Invoerblad heterogene watergang'!$J$13,IF(A558&lt;='Invoerblad heterogene watergang'!$H$14,'Invoerblad heterogene watergang'!$J$14,IF(A558&lt;='Invoerblad heterogene watergang'!$H$15,'Invoerblad heterogene watergang'!$J$15,IF(A558&lt;='Invoerblad heterogene watergang'!$H$16,'Invoerblad heterogene watergang'!$J$16,IF(A558&lt;='Invoerblad heterogene watergang'!$H$17,'Invoerblad heterogene watergang'!$J$17,"")))))))))</f>
        <v>0.2</v>
      </c>
      <c r="C558" s="23" t="str">
        <f>IF(A558&lt;='Invoerblad heterogene watergang'!$H$9,'Invoerblad heterogene watergang'!$K$9,IF(A558&lt;='Invoerblad heterogene watergang'!$H$10,'Invoerblad heterogene watergang'!$K$10,IF(A558&lt;='Invoerblad heterogene watergang'!$H$11,'Invoerblad heterogene watergang'!$K$11,IF(A558&lt;='Invoerblad heterogene watergang'!$H$12,'Invoerblad heterogene watergang'!$K$12,IF(A558&lt;='Invoerblad heterogene watergang'!$H$13,'Invoerblad heterogene watergang'!$K$13,IF(A558&lt;='Invoerblad heterogene watergang'!$H$14,'Invoerblad heterogene watergang'!$K$14,IF(A558&lt;='Invoerblad heterogene watergang'!$H$15,'Invoerblad heterogene watergang'!$K$15,IF(A558&lt;='Invoerblad heterogene watergang'!$H$16,'Invoerblad heterogene watergang'!$K$16,IF(A558&lt;='Invoerblad heterogene watergang'!$H$17,'Invoerblad heterogene watergang'!$K$17,"")))))))))</f>
        <v>100 - Riet</v>
      </c>
      <c r="D558" s="23">
        <f t="shared" si="8"/>
        <v>100</v>
      </c>
      <c r="E558" s="23">
        <f>'Invoerblad heterogene watergang'!$F$9</f>
        <v>1.5</v>
      </c>
      <c r="F558" s="23">
        <f>'Invoerblad heterogene watergang'!$E$9</f>
        <v>1.2</v>
      </c>
      <c r="G558" s="23">
        <f>'Invoerblad heterogene watergang'!$B$9</f>
        <v>1.2</v>
      </c>
      <c r="H558" s="23">
        <f>'Invoerblad heterogene watergang'!$C$9</f>
        <v>1</v>
      </c>
      <c r="I558" s="23">
        <f>IF(B558="","",IF(A558&lt;='Invoerblad heterogene watergang'!$H$9,'Invoerblad heterogene watergang'!$N$9,IF(A558&lt;='Invoerblad heterogene watergang'!$H$10,'Invoerblad heterogene watergang'!$N$10,IF(A558&lt;='Invoerblad heterogene watergang'!$H$11,'Invoerblad heterogene watergang'!$N$11,IF(A558&lt;='Invoerblad heterogene watergang'!$H$12,'Invoerblad heterogene watergang'!$N$12,IF(A558&lt;='Invoerblad heterogene watergang'!$H$13,'Invoerblad heterogene watergang'!$N$13,IF(A558&lt;='Invoerblad heterogene watergang'!$H$14,'Invoerblad heterogene watergang'!$N$14,IF(A558&lt;='Invoerblad heterogene watergang'!$H$15,'Invoerblad heterogene watergang'!$N$15,IF(A558&lt;='Invoerblad heterogene watergang'!$H$16,'Invoerblad heterogene watergang'!$N$16,IF(A558&lt;='Invoerblad heterogene watergang'!$H$17,'Invoerblad heterogene watergang'!$N$17,""))))))))))</f>
        <v>0</v>
      </c>
      <c r="J558" s="23" t="str">
        <f>IF(A558&lt;='Invoerblad heterogene watergang'!$H$9,'Invoerblad heterogene watergang'!$O$9,IF(A558&lt;='Invoerblad heterogene watergang'!$H$10,'Invoerblad heterogene watergang'!$O$10,IF(A558&lt;='Invoerblad heterogene watergang'!$H$11,'Invoerblad heterogene watergang'!$O$11,IF(A558&lt;='Invoerblad heterogene watergang'!$H$12,'Invoerblad heterogene watergang'!$O$12,IF(A558&lt;='Invoerblad heterogene watergang'!$H$13,'Invoerblad heterogene watergang'!$O$13,IF(A558&lt;='Invoerblad heterogene watergang'!$H$14,'Invoerblad heterogene watergang'!$O$14,IF(A558&lt;='Invoerblad heterogene watergang'!$H$15,'Invoerblad heterogene watergang'!$O$15,IF(A558&lt;='Invoerblad heterogene watergang'!$H$16,'Invoerblad heterogene watergang'!$O$16,IF(A558&lt;='Invoerblad heterogene watergang'!$H$17,'Invoerblad heterogene watergang'!$O$17,"")))))))))</f>
        <v>Nee</v>
      </c>
      <c r="K558" s="23">
        <f>(IF(A558&lt;='Invoerblad heterogene watergang'!$H$9,'Invoerblad heterogene watergang'!$L$9,IF(A558&lt;='Invoerblad heterogene watergang'!$H$10,'Invoerblad heterogene watergang'!$L$10,IF(A558&lt;='Invoerblad heterogene watergang'!$H$11,'Invoerblad heterogene watergang'!$L$11,IF(A558&lt;='Invoerblad heterogene watergang'!$H$12,'Invoerblad heterogene watergang'!$L$12,IF(A558&lt;='Invoerblad heterogene watergang'!$H$13,'Invoerblad heterogene watergang'!$L$13,IF(A558&lt;='Invoerblad heterogene watergang'!$H$14,'Invoerblad heterogene watergang'!$L$14,IF(A558&lt;='Invoerblad heterogene watergang'!$H$15,'Invoerblad heterogene watergang'!$L$15,IF(A558&lt;='Invoerblad heterogene watergang'!$H$16,'Invoerblad heterogene watergang'!$L$16,IF(A558&lt;='Invoerblad heterogene watergang'!$H$17,'Invoerblad heterogene watergang'!$L$17,""))))))))))</f>
        <v>50</v>
      </c>
      <c r="L558" s="23" t="str">
        <f>(IF(A558&lt;='Invoerblad heterogene watergang'!$H$9,'Invoerblad heterogene watergang'!$M$9,IF(A558&lt;='Invoerblad heterogene watergang'!$H$10,'Invoerblad heterogene watergang'!$M$10,IF(A558&lt;='Invoerblad heterogene watergang'!$H$11,'Invoerblad heterogene watergang'!$M$11,IF(A558&lt;='Invoerblad heterogene watergang'!$H$12,'Invoerblad heterogene watergang'!$M$12,IF(A558&lt;='Invoerblad heterogene watergang'!$H$13,'Invoerblad heterogene watergang'!$M$13,IF(A558&lt;='Invoerblad heterogene watergang'!$H$14,'Invoerblad heterogene watergang'!$M$14,IF(A558&lt;='Invoerblad heterogene watergang'!$H$15,'Invoerblad heterogene watergang'!$M$15,IF(A558&lt;='Invoerblad heterogene watergang'!$H$16,'Invoerblad heterogene watergang'!$M$16,IF(A558&lt;='Invoerblad heterogene watergang'!$H$17,'Invoerblad heterogene watergang'!$M$17,""))))))))))</f>
        <v>Begroeiing volgt bodemverloop</v>
      </c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67"/>
      <c r="AD558" s="23"/>
      <c r="AE558" s="23"/>
    </row>
    <row r="559" spans="1:31" s="103" customFormat="1" x14ac:dyDescent="0.35">
      <c r="A559" s="24">
        <f>IF(A558="","",IF((A558+1)&gt;MAX('Invoerblad heterogene watergang'!$H$9:$H$17),"",'Uitgebreide invoer'!A558+(MAX('Invoerblad heterogene watergang'!$H$9:$H$17)/1000)))</f>
        <v>388.49999999999613</v>
      </c>
      <c r="B559" s="23">
        <f>IF(A559&lt;='Invoerblad heterogene watergang'!$H$9,'Invoerblad heterogene watergang'!$J$9,IF(A559&lt;='Invoerblad heterogene watergang'!$H$10,'Invoerblad heterogene watergang'!$J$10,IF(A559&lt;='Invoerblad heterogene watergang'!$H$11,'Invoerblad heterogene watergang'!$J$11,IF(A559&lt;='Invoerblad heterogene watergang'!$H$12,'Invoerblad heterogene watergang'!$J$12,IF(A559&lt;='Invoerblad heterogene watergang'!$H$13,'Invoerblad heterogene watergang'!$J$13,IF(A559&lt;='Invoerblad heterogene watergang'!$H$14,'Invoerblad heterogene watergang'!$J$14,IF(A559&lt;='Invoerblad heterogene watergang'!$H$15,'Invoerblad heterogene watergang'!$J$15,IF(A559&lt;='Invoerblad heterogene watergang'!$H$16,'Invoerblad heterogene watergang'!$J$16,IF(A559&lt;='Invoerblad heterogene watergang'!$H$17,'Invoerblad heterogene watergang'!$J$17,"")))))))))</f>
        <v>0.2</v>
      </c>
      <c r="C559" s="23" t="str">
        <f>IF(A559&lt;='Invoerblad heterogene watergang'!$H$9,'Invoerblad heterogene watergang'!$K$9,IF(A559&lt;='Invoerblad heterogene watergang'!$H$10,'Invoerblad heterogene watergang'!$K$10,IF(A559&lt;='Invoerblad heterogene watergang'!$H$11,'Invoerblad heterogene watergang'!$K$11,IF(A559&lt;='Invoerblad heterogene watergang'!$H$12,'Invoerblad heterogene watergang'!$K$12,IF(A559&lt;='Invoerblad heterogene watergang'!$H$13,'Invoerblad heterogene watergang'!$K$13,IF(A559&lt;='Invoerblad heterogene watergang'!$H$14,'Invoerblad heterogene watergang'!$K$14,IF(A559&lt;='Invoerblad heterogene watergang'!$H$15,'Invoerblad heterogene watergang'!$K$15,IF(A559&lt;='Invoerblad heterogene watergang'!$H$16,'Invoerblad heterogene watergang'!$K$16,IF(A559&lt;='Invoerblad heterogene watergang'!$H$17,'Invoerblad heterogene watergang'!$K$17,"")))))))))</f>
        <v>100 - Riet</v>
      </c>
      <c r="D559" s="23">
        <f t="shared" si="8"/>
        <v>100</v>
      </c>
      <c r="E559" s="23">
        <f>'Invoerblad heterogene watergang'!$F$9</f>
        <v>1.5</v>
      </c>
      <c r="F559" s="23">
        <f>'Invoerblad heterogene watergang'!$E$9</f>
        <v>1.2</v>
      </c>
      <c r="G559" s="23">
        <f>'Invoerblad heterogene watergang'!$B$9</f>
        <v>1.2</v>
      </c>
      <c r="H559" s="23">
        <f>'Invoerblad heterogene watergang'!$C$9</f>
        <v>1</v>
      </c>
      <c r="I559" s="23">
        <f>IF(B559="","",IF(A559&lt;='Invoerblad heterogene watergang'!$H$9,'Invoerblad heterogene watergang'!$N$9,IF(A559&lt;='Invoerblad heterogene watergang'!$H$10,'Invoerblad heterogene watergang'!$N$10,IF(A559&lt;='Invoerblad heterogene watergang'!$H$11,'Invoerblad heterogene watergang'!$N$11,IF(A559&lt;='Invoerblad heterogene watergang'!$H$12,'Invoerblad heterogene watergang'!$N$12,IF(A559&lt;='Invoerblad heterogene watergang'!$H$13,'Invoerblad heterogene watergang'!$N$13,IF(A559&lt;='Invoerblad heterogene watergang'!$H$14,'Invoerblad heterogene watergang'!$N$14,IF(A559&lt;='Invoerblad heterogene watergang'!$H$15,'Invoerblad heterogene watergang'!$N$15,IF(A559&lt;='Invoerblad heterogene watergang'!$H$16,'Invoerblad heterogene watergang'!$N$16,IF(A559&lt;='Invoerblad heterogene watergang'!$H$17,'Invoerblad heterogene watergang'!$N$17,""))))))))))</f>
        <v>0</v>
      </c>
      <c r="J559" s="23" t="str">
        <f>IF(A559&lt;='Invoerblad heterogene watergang'!$H$9,'Invoerblad heterogene watergang'!$O$9,IF(A559&lt;='Invoerblad heterogene watergang'!$H$10,'Invoerblad heterogene watergang'!$O$10,IF(A559&lt;='Invoerblad heterogene watergang'!$H$11,'Invoerblad heterogene watergang'!$O$11,IF(A559&lt;='Invoerblad heterogene watergang'!$H$12,'Invoerblad heterogene watergang'!$O$12,IF(A559&lt;='Invoerblad heterogene watergang'!$H$13,'Invoerblad heterogene watergang'!$O$13,IF(A559&lt;='Invoerblad heterogene watergang'!$H$14,'Invoerblad heterogene watergang'!$O$14,IF(A559&lt;='Invoerblad heterogene watergang'!$H$15,'Invoerblad heterogene watergang'!$O$15,IF(A559&lt;='Invoerblad heterogene watergang'!$H$16,'Invoerblad heterogene watergang'!$O$16,IF(A559&lt;='Invoerblad heterogene watergang'!$H$17,'Invoerblad heterogene watergang'!$O$17,"")))))))))</f>
        <v>Nee</v>
      </c>
      <c r="K559" s="23">
        <f>(IF(A559&lt;='Invoerblad heterogene watergang'!$H$9,'Invoerblad heterogene watergang'!$L$9,IF(A559&lt;='Invoerblad heterogene watergang'!$H$10,'Invoerblad heterogene watergang'!$L$10,IF(A559&lt;='Invoerblad heterogene watergang'!$H$11,'Invoerblad heterogene watergang'!$L$11,IF(A559&lt;='Invoerblad heterogene watergang'!$H$12,'Invoerblad heterogene watergang'!$L$12,IF(A559&lt;='Invoerblad heterogene watergang'!$H$13,'Invoerblad heterogene watergang'!$L$13,IF(A559&lt;='Invoerblad heterogene watergang'!$H$14,'Invoerblad heterogene watergang'!$L$14,IF(A559&lt;='Invoerblad heterogene watergang'!$H$15,'Invoerblad heterogene watergang'!$L$15,IF(A559&lt;='Invoerblad heterogene watergang'!$H$16,'Invoerblad heterogene watergang'!$L$16,IF(A559&lt;='Invoerblad heterogene watergang'!$H$17,'Invoerblad heterogene watergang'!$L$17,""))))))))))</f>
        <v>50</v>
      </c>
      <c r="L559" s="23" t="str">
        <f>(IF(A559&lt;='Invoerblad heterogene watergang'!$H$9,'Invoerblad heterogene watergang'!$M$9,IF(A559&lt;='Invoerblad heterogene watergang'!$H$10,'Invoerblad heterogene watergang'!$M$10,IF(A559&lt;='Invoerblad heterogene watergang'!$H$11,'Invoerblad heterogene watergang'!$M$11,IF(A559&lt;='Invoerblad heterogene watergang'!$H$12,'Invoerblad heterogene watergang'!$M$12,IF(A559&lt;='Invoerblad heterogene watergang'!$H$13,'Invoerblad heterogene watergang'!$M$13,IF(A559&lt;='Invoerblad heterogene watergang'!$H$14,'Invoerblad heterogene watergang'!$M$14,IF(A559&lt;='Invoerblad heterogene watergang'!$H$15,'Invoerblad heterogene watergang'!$M$15,IF(A559&lt;='Invoerblad heterogene watergang'!$H$16,'Invoerblad heterogene watergang'!$M$16,IF(A559&lt;='Invoerblad heterogene watergang'!$H$17,'Invoerblad heterogene watergang'!$M$17,""))))))))))</f>
        <v>Begroeiing volgt bodemverloop</v>
      </c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67"/>
      <c r="AD559" s="23"/>
      <c r="AE559" s="23"/>
    </row>
    <row r="560" spans="1:31" s="103" customFormat="1" x14ac:dyDescent="0.35">
      <c r="A560" s="24">
        <f>IF(A559="","",IF((A559+1)&gt;MAX('Invoerblad heterogene watergang'!$H$9:$H$17),"",'Uitgebreide invoer'!A559+(MAX('Invoerblad heterogene watergang'!$H$9:$H$17)/1000)))</f>
        <v>389.19999999999612</v>
      </c>
      <c r="B560" s="23">
        <f>IF(A560&lt;='Invoerblad heterogene watergang'!$H$9,'Invoerblad heterogene watergang'!$J$9,IF(A560&lt;='Invoerblad heterogene watergang'!$H$10,'Invoerblad heterogene watergang'!$J$10,IF(A560&lt;='Invoerblad heterogene watergang'!$H$11,'Invoerblad heterogene watergang'!$J$11,IF(A560&lt;='Invoerblad heterogene watergang'!$H$12,'Invoerblad heterogene watergang'!$J$12,IF(A560&lt;='Invoerblad heterogene watergang'!$H$13,'Invoerblad heterogene watergang'!$J$13,IF(A560&lt;='Invoerblad heterogene watergang'!$H$14,'Invoerblad heterogene watergang'!$J$14,IF(A560&lt;='Invoerblad heterogene watergang'!$H$15,'Invoerblad heterogene watergang'!$J$15,IF(A560&lt;='Invoerblad heterogene watergang'!$H$16,'Invoerblad heterogene watergang'!$J$16,IF(A560&lt;='Invoerblad heterogene watergang'!$H$17,'Invoerblad heterogene watergang'!$J$17,"")))))))))</f>
        <v>0.2</v>
      </c>
      <c r="C560" s="23" t="str">
        <f>IF(A560&lt;='Invoerblad heterogene watergang'!$H$9,'Invoerblad heterogene watergang'!$K$9,IF(A560&lt;='Invoerblad heterogene watergang'!$H$10,'Invoerblad heterogene watergang'!$K$10,IF(A560&lt;='Invoerblad heterogene watergang'!$H$11,'Invoerblad heterogene watergang'!$K$11,IF(A560&lt;='Invoerblad heterogene watergang'!$H$12,'Invoerblad heterogene watergang'!$K$12,IF(A560&lt;='Invoerblad heterogene watergang'!$H$13,'Invoerblad heterogene watergang'!$K$13,IF(A560&lt;='Invoerblad heterogene watergang'!$H$14,'Invoerblad heterogene watergang'!$K$14,IF(A560&lt;='Invoerblad heterogene watergang'!$H$15,'Invoerblad heterogene watergang'!$K$15,IF(A560&lt;='Invoerblad heterogene watergang'!$H$16,'Invoerblad heterogene watergang'!$K$16,IF(A560&lt;='Invoerblad heterogene watergang'!$H$17,'Invoerblad heterogene watergang'!$K$17,"")))))))))</f>
        <v>100 - Riet</v>
      </c>
      <c r="D560" s="23">
        <f t="shared" si="8"/>
        <v>100</v>
      </c>
      <c r="E560" s="23">
        <f>'Invoerblad heterogene watergang'!$F$9</f>
        <v>1.5</v>
      </c>
      <c r="F560" s="23">
        <f>'Invoerblad heterogene watergang'!$E$9</f>
        <v>1.2</v>
      </c>
      <c r="G560" s="23">
        <f>'Invoerblad heterogene watergang'!$B$9</f>
        <v>1.2</v>
      </c>
      <c r="H560" s="23">
        <f>'Invoerblad heterogene watergang'!$C$9</f>
        <v>1</v>
      </c>
      <c r="I560" s="23">
        <f>IF(B560="","",IF(A560&lt;='Invoerblad heterogene watergang'!$H$9,'Invoerblad heterogene watergang'!$N$9,IF(A560&lt;='Invoerblad heterogene watergang'!$H$10,'Invoerblad heterogene watergang'!$N$10,IF(A560&lt;='Invoerblad heterogene watergang'!$H$11,'Invoerblad heterogene watergang'!$N$11,IF(A560&lt;='Invoerblad heterogene watergang'!$H$12,'Invoerblad heterogene watergang'!$N$12,IF(A560&lt;='Invoerblad heterogene watergang'!$H$13,'Invoerblad heterogene watergang'!$N$13,IF(A560&lt;='Invoerblad heterogene watergang'!$H$14,'Invoerblad heterogene watergang'!$N$14,IF(A560&lt;='Invoerblad heterogene watergang'!$H$15,'Invoerblad heterogene watergang'!$N$15,IF(A560&lt;='Invoerblad heterogene watergang'!$H$16,'Invoerblad heterogene watergang'!$N$16,IF(A560&lt;='Invoerblad heterogene watergang'!$H$17,'Invoerblad heterogene watergang'!$N$17,""))))))))))</f>
        <v>0</v>
      </c>
      <c r="J560" s="23" t="str">
        <f>IF(A560&lt;='Invoerblad heterogene watergang'!$H$9,'Invoerblad heterogene watergang'!$O$9,IF(A560&lt;='Invoerblad heterogene watergang'!$H$10,'Invoerblad heterogene watergang'!$O$10,IF(A560&lt;='Invoerblad heterogene watergang'!$H$11,'Invoerblad heterogene watergang'!$O$11,IF(A560&lt;='Invoerblad heterogene watergang'!$H$12,'Invoerblad heterogene watergang'!$O$12,IF(A560&lt;='Invoerblad heterogene watergang'!$H$13,'Invoerblad heterogene watergang'!$O$13,IF(A560&lt;='Invoerblad heterogene watergang'!$H$14,'Invoerblad heterogene watergang'!$O$14,IF(A560&lt;='Invoerblad heterogene watergang'!$H$15,'Invoerblad heterogene watergang'!$O$15,IF(A560&lt;='Invoerblad heterogene watergang'!$H$16,'Invoerblad heterogene watergang'!$O$16,IF(A560&lt;='Invoerblad heterogene watergang'!$H$17,'Invoerblad heterogene watergang'!$O$17,"")))))))))</f>
        <v>Nee</v>
      </c>
      <c r="K560" s="23">
        <f>(IF(A560&lt;='Invoerblad heterogene watergang'!$H$9,'Invoerblad heterogene watergang'!$L$9,IF(A560&lt;='Invoerblad heterogene watergang'!$H$10,'Invoerblad heterogene watergang'!$L$10,IF(A560&lt;='Invoerblad heterogene watergang'!$H$11,'Invoerblad heterogene watergang'!$L$11,IF(A560&lt;='Invoerblad heterogene watergang'!$H$12,'Invoerblad heterogene watergang'!$L$12,IF(A560&lt;='Invoerblad heterogene watergang'!$H$13,'Invoerblad heterogene watergang'!$L$13,IF(A560&lt;='Invoerblad heterogene watergang'!$H$14,'Invoerblad heterogene watergang'!$L$14,IF(A560&lt;='Invoerblad heterogene watergang'!$H$15,'Invoerblad heterogene watergang'!$L$15,IF(A560&lt;='Invoerblad heterogene watergang'!$H$16,'Invoerblad heterogene watergang'!$L$16,IF(A560&lt;='Invoerblad heterogene watergang'!$H$17,'Invoerblad heterogene watergang'!$L$17,""))))))))))</f>
        <v>50</v>
      </c>
      <c r="L560" s="23" t="str">
        <f>(IF(A560&lt;='Invoerblad heterogene watergang'!$H$9,'Invoerblad heterogene watergang'!$M$9,IF(A560&lt;='Invoerblad heterogene watergang'!$H$10,'Invoerblad heterogene watergang'!$M$10,IF(A560&lt;='Invoerblad heterogene watergang'!$H$11,'Invoerblad heterogene watergang'!$M$11,IF(A560&lt;='Invoerblad heterogene watergang'!$H$12,'Invoerblad heterogene watergang'!$M$12,IF(A560&lt;='Invoerblad heterogene watergang'!$H$13,'Invoerblad heterogene watergang'!$M$13,IF(A560&lt;='Invoerblad heterogene watergang'!$H$14,'Invoerblad heterogene watergang'!$M$14,IF(A560&lt;='Invoerblad heterogene watergang'!$H$15,'Invoerblad heterogene watergang'!$M$15,IF(A560&lt;='Invoerblad heterogene watergang'!$H$16,'Invoerblad heterogene watergang'!$M$16,IF(A560&lt;='Invoerblad heterogene watergang'!$H$17,'Invoerblad heterogene watergang'!$M$17,""))))))))))</f>
        <v>Begroeiing volgt bodemverloop</v>
      </c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67"/>
      <c r="AD560" s="23"/>
      <c r="AE560" s="23"/>
    </row>
    <row r="561" spans="1:31" s="103" customFormat="1" x14ac:dyDescent="0.35">
      <c r="A561" s="24">
        <f>IF(A560="","",IF((A560+1)&gt;MAX('Invoerblad heterogene watergang'!$H$9:$H$17),"",'Uitgebreide invoer'!A560+(MAX('Invoerblad heterogene watergang'!$H$9:$H$17)/1000)))</f>
        <v>389.89999999999611</v>
      </c>
      <c r="B561" s="23">
        <f>IF(A561&lt;='Invoerblad heterogene watergang'!$H$9,'Invoerblad heterogene watergang'!$J$9,IF(A561&lt;='Invoerblad heterogene watergang'!$H$10,'Invoerblad heterogene watergang'!$J$10,IF(A561&lt;='Invoerblad heterogene watergang'!$H$11,'Invoerblad heterogene watergang'!$J$11,IF(A561&lt;='Invoerblad heterogene watergang'!$H$12,'Invoerblad heterogene watergang'!$J$12,IF(A561&lt;='Invoerblad heterogene watergang'!$H$13,'Invoerblad heterogene watergang'!$J$13,IF(A561&lt;='Invoerblad heterogene watergang'!$H$14,'Invoerblad heterogene watergang'!$J$14,IF(A561&lt;='Invoerblad heterogene watergang'!$H$15,'Invoerblad heterogene watergang'!$J$15,IF(A561&lt;='Invoerblad heterogene watergang'!$H$16,'Invoerblad heterogene watergang'!$J$16,IF(A561&lt;='Invoerblad heterogene watergang'!$H$17,'Invoerblad heterogene watergang'!$J$17,"")))))))))</f>
        <v>0.2</v>
      </c>
      <c r="C561" s="23" t="str">
        <f>IF(A561&lt;='Invoerblad heterogene watergang'!$H$9,'Invoerblad heterogene watergang'!$K$9,IF(A561&lt;='Invoerblad heterogene watergang'!$H$10,'Invoerblad heterogene watergang'!$K$10,IF(A561&lt;='Invoerblad heterogene watergang'!$H$11,'Invoerblad heterogene watergang'!$K$11,IF(A561&lt;='Invoerblad heterogene watergang'!$H$12,'Invoerblad heterogene watergang'!$K$12,IF(A561&lt;='Invoerblad heterogene watergang'!$H$13,'Invoerblad heterogene watergang'!$K$13,IF(A561&lt;='Invoerblad heterogene watergang'!$H$14,'Invoerblad heterogene watergang'!$K$14,IF(A561&lt;='Invoerblad heterogene watergang'!$H$15,'Invoerblad heterogene watergang'!$K$15,IF(A561&lt;='Invoerblad heterogene watergang'!$H$16,'Invoerblad heterogene watergang'!$K$16,IF(A561&lt;='Invoerblad heterogene watergang'!$H$17,'Invoerblad heterogene watergang'!$K$17,"")))))))))</f>
        <v>100 - Riet</v>
      </c>
      <c r="D561" s="23">
        <f t="shared" si="8"/>
        <v>100</v>
      </c>
      <c r="E561" s="23">
        <f>'Invoerblad heterogene watergang'!$F$9</f>
        <v>1.5</v>
      </c>
      <c r="F561" s="23">
        <f>'Invoerblad heterogene watergang'!$E$9</f>
        <v>1.2</v>
      </c>
      <c r="G561" s="23">
        <f>'Invoerblad heterogene watergang'!$B$9</f>
        <v>1.2</v>
      </c>
      <c r="H561" s="23">
        <f>'Invoerblad heterogene watergang'!$C$9</f>
        <v>1</v>
      </c>
      <c r="I561" s="23">
        <f>IF(B561="","",IF(A561&lt;='Invoerblad heterogene watergang'!$H$9,'Invoerblad heterogene watergang'!$N$9,IF(A561&lt;='Invoerblad heterogene watergang'!$H$10,'Invoerblad heterogene watergang'!$N$10,IF(A561&lt;='Invoerblad heterogene watergang'!$H$11,'Invoerblad heterogene watergang'!$N$11,IF(A561&lt;='Invoerblad heterogene watergang'!$H$12,'Invoerblad heterogene watergang'!$N$12,IF(A561&lt;='Invoerblad heterogene watergang'!$H$13,'Invoerblad heterogene watergang'!$N$13,IF(A561&lt;='Invoerblad heterogene watergang'!$H$14,'Invoerblad heterogene watergang'!$N$14,IF(A561&lt;='Invoerblad heterogene watergang'!$H$15,'Invoerblad heterogene watergang'!$N$15,IF(A561&lt;='Invoerblad heterogene watergang'!$H$16,'Invoerblad heterogene watergang'!$N$16,IF(A561&lt;='Invoerblad heterogene watergang'!$H$17,'Invoerblad heterogene watergang'!$N$17,""))))))))))</f>
        <v>0</v>
      </c>
      <c r="J561" s="23" t="str">
        <f>IF(A561&lt;='Invoerblad heterogene watergang'!$H$9,'Invoerblad heterogene watergang'!$O$9,IF(A561&lt;='Invoerblad heterogene watergang'!$H$10,'Invoerblad heterogene watergang'!$O$10,IF(A561&lt;='Invoerblad heterogene watergang'!$H$11,'Invoerblad heterogene watergang'!$O$11,IF(A561&lt;='Invoerblad heterogene watergang'!$H$12,'Invoerblad heterogene watergang'!$O$12,IF(A561&lt;='Invoerblad heterogene watergang'!$H$13,'Invoerblad heterogene watergang'!$O$13,IF(A561&lt;='Invoerblad heterogene watergang'!$H$14,'Invoerblad heterogene watergang'!$O$14,IF(A561&lt;='Invoerblad heterogene watergang'!$H$15,'Invoerblad heterogene watergang'!$O$15,IF(A561&lt;='Invoerblad heterogene watergang'!$H$16,'Invoerblad heterogene watergang'!$O$16,IF(A561&lt;='Invoerblad heterogene watergang'!$H$17,'Invoerblad heterogene watergang'!$O$17,"")))))))))</f>
        <v>Nee</v>
      </c>
      <c r="K561" s="23">
        <f>(IF(A561&lt;='Invoerblad heterogene watergang'!$H$9,'Invoerblad heterogene watergang'!$L$9,IF(A561&lt;='Invoerblad heterogene watergang'!$H$10,'Invoerblad heterogene watergang'!$L$10,IF(A561&lt;='Invoerblad heterogene watergang'!$H$11,'Invoerblad heterogene watergang'!$L$11,IF(A561&lt;='Invoerblad heterogene watergang'!$H$12,'Invoerblad heterogene watergang'!$L$12,IF(A561&lt;='Invoerblad heterogene watergang'!$H$13,'Invoerblad heterogene watergang'!$L$13,IF(A561&lt;='Invoerblad heterogene watergang'!$H$14,'Invoerblad heterogene watergang'!$L$14,IF(A561&lt;='Invoerblad heterogene watergang'!$H$15,'Invoerblad heterogene watergang'!$L$15,IF(A561&lt;='Invoerblad heterogene watergang'!$H$16,'Invoerblad heterogene watergang'!$L$16,IF(A561&lt;='Invoerblad heterogene watergang'!$H$17,'Invoerblad heterogene watergang'!$L$17,""))))))))))</f>
        <v>50</v>
      </c>
      <c r="L561" s="23" t="str">
        <f>(IF(A561&lt;='Invoerblad heterogene watergang'!$H$9,'Invoerblad heterogene watergang'!$M$9,IF(A561&lt;='Invoerblad heterogene watergang'!$H$10,'Invoerblad heterogene watergang'!$M$10,IF(A561&lt;='Invoerblad heterogene watergang'!$H$11,'Invoerblad heterogene watergang'!$M$11,IF(A561&lt;='Invoerblad heterogene watergang'!$H$12,'Invoerblad heterogene watergang'!$M$12,IF(A561&lt;='Invoerblad heterogene watergang'!$H$13,'Invoerblad heterogene watergang'!$M$13,IF(A561&lt;='Invoerblad heterogene watergang'!$H$14,'Invoerblad heterogene watergang'!$M$14,IF(A561&lt;='Invoerblad heterogene watergang'!$H$15,'Invoerblad heterogene watergang'!$M$15,IF(A561&lt;='Invoerblad heterogene watergang'!$H$16,'Invoerblad heterogene watergang'!$M$16,IF(A561&lt;='Invoerblad heterogene watergang'!$H$17,'Invoerblad heterogene watergang'!$M$17,""))))))))))</f>
        <v>Begroeiing volgt bodemverloop</v>
      </c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67"/>
      <c r="AD561" s="23"/>
      <c r="AE561" s="23"/>
    </row>
    <row r="562" spans="1:31" s="103" customFormat="1" x14ac:dyDescent="0.35">
      <c r="A562" s="24">
        <f>IF(A561="","",IF((A561+1)&gt;MAX('Invoerblad heterogene watergang'!$H$9:$H$17),"",'Uitgebreide invoer'!A561+(MAX('Invoerblad heterogene watergang'!$H$9:$H$17)/1000)))</f>
        <v>390.5999999999961</v>
      </c>
      <c r="B562" s="23">
        <f>IF(A562&lt;='Invoerblad heterogene watergang'!$H$9,'Invoerblad heterogene watergang'!$J$9,IF(A562&lt;='Invoerblad heterogene watergang'!$H$10,'Invoerblad heterogene watergang'!$J$10,IF(A562&lt;='Invoerblad heterogene watergang'!$H$11,'Invoerblad heterogene watergang'!$J$11,IF(A562&lt;='Invoerblad heterogene watergang'!$H$12,'Invoerblad heterogene watergang'!$J$12,IF(A562&lt;='Invoerblad heterogene watergang'!$H$13,'Invoerblad heterogene watergang'!$J$13,IF(A562&lt;='Invoerblad heterogene watergang'!$H$14,'Invoerblad heterogene watergang'!$J$14,IF(A562&lt;='Invoerblad heterogene watergang'!$H$15,'Invoerblad heterogene watergang'!$J$15,IF(A562&lt;='Invoerblad heterogene watergang'!$H$16,'Invoerblad heterogene watergang'!$J$16,IF(A562&lt;='Invoerblad heterogene watergang'!$H$17,'Invoerblad heterogene watergang'!$J$17,"")))))))))</f>
        <v>0.2</v>
      </c>
      <c r="C562" s="23" t="str">
        <f>IF(A562&lt;='Invoerblad heterogene watergang'!$H$9,'Invoerblad heterogene watergang'!$K$9,IF(A562&lt;='Invoerblad heterogene watergang'!$H$10,'Invoerblad heterogene watergang'!$K$10,IF(A562&lt;='Invoerblad heterogene watergang'!$H$11,'Invoerblad heterogene watergang'!$K$11,IF(A562&lt;='Invoerblad heterogene watergang'!$H$12,'Invoerblad heterogene watergang'!$K$12,IF(A562&lt;='Invoerblad heterogene watergang'!$H$13,'Invoerblad heterogene watergang'!$K$13,IF(A562&lt;='Invoerblad heterogene watergang'!$H$14,'Invoerblad heterogene watergang'!$K$14,IF(A562&lt;='Invoerblad heterogene watergang'!$H$15,'Invoerblad heterogene watergang'!$K$15,IF(A562&lt;='Invoerblad heterogene watergang'!$H$16,'Invoerblad heterogene watergang'!$K$16,IF(A562&lt;='Invoerblad heterogene watergang'!$H$17,'Invoerblad heterogene watergang'!$K$17,"")))))))))</f>
        <v>100 - Riet</v>
      </c>
      <c r="D562" s="23">
        <f t="shared" si="8"/>
        <v>100</v>
      </c>
      <c r="E562" s="23">
        <f>'Invoerblad heterogene watergang'!$F$9</f>
        <v>1.5</v>
      </c>
      <c r="F562" s="23">
        <f>'Invoerblad heterogene watergang'!$E$9</f>
        <v>1.2</v>
      </c>
      <c r="G562" s="23">
        <f>'Invoerblad heterogene watergang'!$B$9</f>
        <v>1.2</v>
      </c>
      <c r="H562" s="23">
        <f>'Invoerblad heterogene watergang'!$C$9</f>
        <v>1</v>
      </c>
      <c r="I562" s="23">
        <f>IF(B562="","",IF(A562&lt;='Invoerblad heterogene watergang'!$H$9,'Invoerblad heterogene watergang'!$N$9,IF(A562&lt;='Invoerblad heterogene watergang'!$H$10,'Invoerblad heterogene watergang'!$N$10,IF(A562&lt;='Invoerblad heterogene watergang'!$H$11,'Invoerblad heterogene watergang'!$N$11,IF(A562&lt;='Invoerblad heterogene watergang'!$H$12,'Invoerblad heterogene watergang'!$N$12,IF(A562&lt;='Invoerblad heterogene watergang'!$H$13,'Invoerblad heterogene watergang'!$N$13,IF(A562&lt;='Invoerblad heterogene watergang'!$H$14,'Invoerblad heterogene watergang'!$N$14,IF(A562&lt;='Invoerblad heterogene watergang'!$H$15,'Invoerblad heterogene watergang'!$N$15,IF(A562&lt;='Invoerblad heterogene watergang'!$H$16,'Invoerblad heterogene watergang'!$N$16,IF(A562&lt;='Invoerblad heterogene watergang'!$H$17,'Invoerblad heterogene watergang'!$N$17,""))))))))))</f>
        <v>0</v>
      </c>
      <c r="J562" s="23" t="str">
        <f>IF(A562&lt;='Invoerblad heterogene watergang'!$H$9,'Invoerblad heterogene watergang'!$O$9,IF(A562&lt;='Invoerblad heterogene watergang'!$H$10,'Invoerblad heterogene watergang'!$O$10,IF(A562&lt;='Invoerblad heterogene watergang'!$H$11,'Invoerblad heterogene watergang'!$O$11,IF(A562&lt;='Invoerblad heterogene watergang'!$H$12,'Invoerblad heterogene watergang'!$O$12,IF(A562&lt;='Invoerblad heterogene watergang'!$H$13,'Invoerblad heterogene watergang'!$O$13,IF(A562&lt;='Invoerblad heterogene watergang'!$H$14,'Invoerblad heterogene watergang'!$O$14,IF(A562&lt;='Invoerblad heterogene watergang'!$H$15,'Invoerblad heterogene watergang'!$O$15,IF(A562&lt;='Invoerblad heterogene watergang'!$H$16,'Invoerblad heterogene watergang'!$O$16,IF(A562&lt;='Invoerblad heterogene watergang'!$H$17,'Invoerblad heterogene watergang'!$O$17,"")))))))))</f>
        <v>Nee</v>
      </c>
      <c r="K562" s="23">
        <f>(IF(A562&lt;='Invoerblad heterogene watergang'!$H$9,'Invoerblad heterogene watergang'!$L$9,IF(A562&lt;='Invoerblad heterogene watergang'!$H$10,'Invoerblad heterogene watergang'!$L$10,IF(A562&lt;='Invoerblad heterogene watergang'!$H$11,'Invoerblad heterogene watergang'!$L$11,IF(A562&lt;='Invoerblad heterogene watergang'!$H$12,'Invoerblad heterogene watergang'!$L$12,IF(A562&lt;='Invoerblad heterogene watergang'!$H$13,'Invoerblad heterogene watergang'!$L$13,IF(A562&lt;='Invoerblad heterogene watergang'!$H$14,'Invoerblad heterogene watergang'!$L$14,IF(A562&lt;='Invoerblad heterogene watergang'!$H$15,'Invoerblad heterogene watergang'!$L$15,IF(A562&lt;='Invoerblad heterogene watergang'!$H$16,'Invoerblad heterogene watergang'!$L$16,IF(A562&lt;='Invoerblad heterogene watergang'!$H$17,'Invoerblad heterogene watergang'!$L$17,""))))))))))</f>
        <v>50</v>
      </c>
      <c r="L562" s="23" t="str">
        <f>(IF(A562&lt;='Invoerblad heterogene watergang'!$H$9,'Invoerblad heterogene watergang'!$M$9,IF(A562&lt;='Invoerblad heterogene watergang'!$H$10,'Invoerblad heterogene watergang'!$M$10,IF(A562&lt;='Invoerblad heterogene watergang'!$H$11,'Invoerblad heterogene watergang'!$M$11,IF(A562&lt;='Invoerblad heterogene watergang'!$H$12,'Invoerblad heterogene watergang'!$M$12,IF(A562&lt;='Invoerblad heterogene watergang'!$H$13,'Invoerblad heterogene watergang'!$M$13,IF(A562&lt;='Invoerblad heterogene watergang'!$H$14,'Invoerblad heterogene watergang'!$M$14,IF(A562&lt;='Invoerblad heterogene watergang'!$H$15,'Invoerblad heterogene watergang'!$M$15,IF(A562&lt;='Invoerblad heterogene watergang'!$H$16,'Invoerblad heterogene watergang'!$M$16,IF(A562&lt;='Invoerblad heterogene watergang'!$H$17,'Invoerblad heterogene watergang'!$M$17,""))))))))))</f>
        <v>Begroeiing volgt bodemverloop</v>
      </c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67"/>
      <c r="AD562" s="23"/>
      <c r="AE562" s="23"/>
    </row>
    <row r="563" spans="1:31" s="103" customFormat="1" x14ac:dyDescent="0.35">
      <c r="A563" s="24">
        <f>IF(A562="","",IF((A562+1)&gt;MAX('Invoerblad heterogene watergang'!$H$9:$H$17),"",'Uitgebreide invoer'!A562+(MAX('Invoerblad heterogene watergang'!$H$9:$H$17)/1000)))</f>
        <v>391.29999999999609</v>
      </c>
      <c r="B563" s="23">
        <f>IF(A563&lt;='Invoerblad heterogene watergang'!$H$9,'Invoerblad heterogene watergang'!$J$9,IF(A563&lt;='Invoerblad heterogene watergang'!$H$10,'Invoerblad heterogene watergang'!$J$10,IF(A563&lt;='Invoerblad heterogene watergang'!$H$11,'Invoerblad heterogene watergang'!$J$11,IF(A563&lt;='Invoerblad heterogene watergang'!$H$12,'Invoerblad heterogene watergang'!$J$12,IF(A563&lt;='Invoerblad heterogene watergang'!$H$13,'Invoerblad heterogene watergang'!$J$13,IF(A563&lt;='Invoerblad heterogene watergang'!$H$14,'Invoerblad heterogene watergang'!$J$14,IF(A563&lt;='Invoerblad heterogene watergang'!$H$15,'Invoerblad heterogene watergang'!$J$15,IF(A563&lt;='Invoerblad heterogene watergang'!$H$16,'Invoerblad heterogene watergang'!$J$16,IF(A563&lt;='Invoerblad heterogene watergang'!$H$17,'Invoerblad heterogene watergang'!$J$17,"")))))))))</f>
        <v>0.2</v>
      </c>
      <c r="C563" s="23" t="str">
        <f>IF(A563&lt;='Invoerblad heterogene watergang'!$H$9,'Invoerblad heterogene watergang'!$K$9,IF(A563&lt;='Invoerblad heterogene watergang'!$H$10,'Invoerblad heterogene watergang'!$K$10,IF(A563&lt;='Invoerblad heterogene watergang'!$H$11,'Invoerblad heterogene watergang'!$K$11,IF(A563&lt;='Invoerblad heterogene watergang'!$H$12,'Invoerblad heterogene watergang'!$K$12,IF(A563&lt;='Invoerblad heterogene watergang'!$H$13,'Invoerblad heterogene watergang'!$K$13,IF(A563&lt;='Invoerblad heterogene watergang'!$H$14,'Invoerblad heterogene watergang'!$K$14,IF(A563&lt;='Invoerblad heterogene watergang'!$H$15,'Invoerblad heterogene watergang'!$K$15,IF(A563&lt;='Invoerblad heterogene watergang'!$H$16,'Invoerblad heterogene watergang'!$K$16,IF(A563&lt;='Invoerblad heterogene watergang'!$H$17,'Invoerblad heterogene watergang'!$K$17,"")))))))))</f>
        <v>100 - Riet</v>
      </c>
      <c r="D563" s="23">
        <f t="shared" si="8"/>
        <v>100</v>
      </c>
      <c r="E563" s="23">
        <f>'Invoerblad heterogene watergang'!$F$9</f>
        <v>1.5</v>
      </c>
      <c r="F563" s="23">
        <f>'Invoerblad heterogene watergang'!$E$9</f>
        <v>1.2</v>
      </c>
      <c r="G563" s="23">
        <f>'Invoerblad heterogene watergang'!$B$9</f>
        <v>1.2</v>
      </c>
      <c r="H563" s="23">
        <f>'Invoerblad heterogene watergang'!$C$9</f>
        <v>1</v>
      </c>
      <c r="I563" s="23">
        <f>IF(B563="","",IF(A563&lt;='Invoerblad heterogene watergang'!$H$9,'Invoerblad heterogene watergang'!$N$9,IF(A563&lt;='Invoerblad heterogene watergang'!$H$10,'Invoerblad heterogene watergang'!$N$10,IF(A563&lt;='Invoerblad heterogene watergang'!$H$11,'Invoerblad heterogene watergang'!$N$11,IF(A563&lt;='Invoerblad heterogene watergang'!$H$12,'Invoerblad heterogene watergang'!$N$12,IF(A563&lt;='Invoerblad heterogene watergang'!$H$13,'Invoerblad heterogene watergang'!$N$13,IF(A563&lt;='Invoerblad heterogene watergang'!$H$14,'Invoerblad heterogene watergang'!$N$14,IF(A563&lt;='Invoerblad heterogene watergang'!$H$15,'Invoerblad heterogene watergang'!$N$15,IF(A563&lt;='Invoerblad heterogene watergang'!$H$16,'Invoerblad heterogene watergang'!$N$16,IF(A563&lt;='Invoerblad heterogene watergang'!$H$17,'Invoerblad heterogene watergang'!$N$17,""))))))))))</f>
        <v>0</v>
      </c>
      <c r="J563" s="23" t="str">
        <f>IF(A563&lt;='Invoerblad heterogene watergang'!$H$9,'Invoerblad heterogene watergang'!$O$9,IF(A563&lt;='Invoerblad heterogene watergang'!$H$10,'Invoerblad heterogene watergang'!$O$10,IF(A563&lt;='Invoerblad heterogene watergang'!$H$11,'Invoerblad heterogene watergang'!$O$11,IF(A563&lt;='Invoerblad heterogene watergang'!$H$12,'Invoerblad heterogene watergang'!$O$12,IF(A563&lt;='Invoerblad heterogene watergang'!$H$13,'Invoerblad heterogene watergang'!$O$13,IF(A563&lt;='Invoerblad heterogene watergang'!$H$14,'Invoerblad heterogene watergang'!$O$14,IF(A563&lt;='Invoerblad heterogene watergang'!$H$15,'Invoerblad heterogene watergang'!$O$15,IF(A563&lt;='Invoerblad heterogene watergang'!$H$16,'Invoerblad heterogene watergang'!$O$16,IF(A563&lt;='Invoerblad heterogene watergang'!$H$17,'Invoerblad heterogene watergang'!$O$17,"")))))))))</f>
        <v>Nee</v>
      </c>
      <c r="K563" s="23">
        <f>(IF(A563&lt;='Invoerblad heterogene watergang'!$H$9,'Invoerblad heterogene watergang'!$L$9,IF(A563&lt;='Invoerblad heterogene watergang'!$H$10,'Invoerblad heterogene watergang'!$L$10,IF(A563&lt;='Invoerblad heterogene watergang'!$H$11,'Invoerblad heterogene watergang'!$L$11,IF(A563&lt;='Invoerblad heterogene watergang'!$H$12,'Invoerblad heterogene watergang'!$L$12,IF(A563&lt;='Invoerblad heterogene watergang'!$H$13,'Invoerblad heterogene watergang'!$L$13,IF(A563&lt;='Invoerblad heterogene watergang'!$H$14,'Invoerblad heterogene watergang'!$L$14,IF(A563&lt;='Invoerblad heterogene watergang'!$H$15,'Invoerblad heterogene watergang'!$L$15,IF(A563&lt;='Invoerblad heterogene watergang'!$H$16,'Invoerblad heterogene watergang'!$L$16,IF(A563&lt;='Invoerblad heterogene watergang'!$H$17,'Invoerblad heterogene watergang'!$L$17,""))))))))))</f>
        <v>50</v>
      </c>
      <c r="L563" s="23" t="str">
        <f>(IF(A563&lt;='Invoerblad heterogene watergang'!$H$9,'Invoerblad heterogene watergang'!$M$9,IF(A563&lt;='Invoerblad heterogene watergang'!$H$10,'Invoerblad heterogene watergang'!$M$10,IF(A563&lt;='Invoerblad heterogene watergang'!$H$11,'Invoerblad heterogene watergang'!$M$11,IF(A563&lt;='Invoerblad heterogene watergang'!$H$12,'Invoerblad heterogene watergang'!$M$12,IF(A563&lt;='Invoerblad heterogene watergang'!$H$13,'Invoerblad heterogene watergang'!$M$13,IF(A563&lt;='Invoerblad heterogene watergang'!$H$14,'Invoerblad heterogene watergang'!$M$14,IF(A563&lt;='Invoerblad heterogene watergang'!$H$15,'Invoerblad heterogene watergang'!$M$15,IF(A563&lt;='Invoerblad heterogene watergang'!$H$16,'Invoerblad heterogene watergang'!$M$16,IF(A563&lt;='Invoerblad heterogene watergang'!$H$17,'Invoerblad heterogene watergang'!$M$17,""))))))))))</f>
        <v>Begroeiing volgt bodemverloop</v>
      </c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67"/>
      <c r="AD563" s="23"/>
      <c r="AE563" s="23"/>
    </row>
    <row r="564" spans="1:31" s="103" customFormat="1" x14ac:dyDescent="0.35">
      <c r="A564" s="24">
        <f>IF(A563="","",IF((A563+1)&gt;MAX('Invoerblad heterogene watergang'!$H$9:$H$17),"",'Uitgebreide invoer'!A563+(MAX('Invoerblad heterogene watergang'!$H$9:$H$17)/1000)))</f>
        <v>391.99999999999608</v>
      </c>
      <c r="B564" s="23">
        <f>IF(A564&lt;='Invoerblad heterogene watergang'!$H$9,'Invoerblad heterogene watergang'!$J$9,IF(A564&lt;='Invoerblad heterogene watergang'!$H$10,'Invoerblad heterogene watergang'!$J$10,IF(A564&lt;='Invoerblad heterogene watergang'!$H$11,'Invoerblad heterogene watergang'!$J$11,IF(A564&lt;='Invoerblad heterogene watergang'!$H$12,'Invoerblad heterogene watergang'!$J$12,IF(A564&lt;='Invoerblad heterogene watergang'!$H$13,'Invoerblad heterogene watergang'!$J$13,IF(A564&lt;='Invoerblad heterogene watergang'!$H$14,'Invoerblad heterogene watergang'!$J$14,IF(A564&lt;='Invoerblad heterogene watergang'!$H$15,'Invoerblad heterogene watergang'!$J$15,IF(A564&lt;='Invoerblad heterogene watergang'!$H$16,'Invoerblad heterogene watergang'!$J$16,IF(A564&lt;='Invoerblad heterogene watergang'!$H$17,'Invoerblad heterogene watergang'!$J$17,"")))))))))</f>
        <v>0.2</v>
      </c>
      <c r="C564" s="23" t="str">
        <f>IF(A564&lt;='Invoerblad heterogene watergang'!$H$9,'Invoerblad heterogene watergang'!$K$9,IF(A564&lt;='Invoerblad heterogene watergang'!$H$10,'Invoerblad heterogene watergang'!$K$10,IF(A564&lt;='Invoerblad heterogene watergang'!$H$11,'Invoerblad heterogene watergang'!$K$11,IF(A564&lt;='Invoerblad heterogene watergang'!$H$12,'Invoerblad heterogene watergang'!$K$12,IF(A564&lt;='Invoerblad heterogene watergang'!$H$13,'Invoerblad heterogene watergang'!$K$13,IF(A564&lt;='Invoerblad heterogene watergang'!$H$14,'Invoerblad heterogene watergang'!$K$14,IF(A564&lt;='Invoerblad heterogene watergang'!$H$15,'Invoerblad heterogene watergang'!$K$15,IF(A564&lt;='Invoerblad heterogene watergang'!$H$16,'Invoerblad heterogene watergang'!$K$16,IF(A564&lt;='Invoerblad heterogene watergang'!$H$17,'Invoerblad heterogene watergang'!$K$17,"")))))))))</f>
        <v>100 - Riet</v>
      </c>
      <c r="D564" s="23">
        <f t="shared" si="8"/>
        <v>100</v>
      </c>
      <c r="E564" s="23">
        <f>'Invoerblad heterogene watergang'!$F$9</f>
        <v>1.5</v>
      </c>
      <c r="F564" s="23">
        <f>'Invoerblad heterogene watergang'!$E$9</f>
        <v>1.2</v>
      </c>
      <c r="G564" s="23">
        <f>'Invoerblad heterogene watergang'!$B$9</f>
        <v>1.2</v>
      </c>
      <c r="H564" s="23">
        <f>'Invoerblad heterogene watergang'!$C$9</f>
        <v>1</v>
      </c>
      <c r="I564" s="23">
        <f>IF(B564="","",IF(A564&lt;='Invoerblad heterogene watergang'!$H$9,'Invoerblad heterogene watergang'!$N$9,IF(A564&lt;='Invoerblad heterogene watergang'!$H$10,'Invoerblad heterogene watergang'!$N$10,IF(A564&lt;='Invoerblad heterogene watergang'!$H$11,'Invoerblad heterogene watergang'!$N$11,IF(A564&lt;='Invoerblad heterogene watergang'!$H$12,'Invoerblad heterogene watergang'!$N$12,IF(A564&lt;='Invoerblad heterogene watergang'!$H$13,'Invoerblad heterogene watergang'!$N$13,IF(A564&lt;='Invoerblad heterogene watergang'!$H$14,'Invoerblad heterogene watergang'!$N$14,IF(A564&lt;='Invoerblad heterogene watergang'!$H$15,'Invoerblad heterogene watergang'!$N$15,IF(A564&lt;='Invoerblad heterogene watergang'!$H$16,'Invoerblad heterogene watergang'!$N$16,IF(A564&lt;='Invoerblad heterogene watergang'!$H$17,'Invoerblad heterogene watergang'!$N$17,""))))))))))</f>
        <v>0</v>
      </c>
      <c r="J564" s="23" t="str">
        <f>IF(A564&lt;='Invoerblad heterogene watergang'!$H$9,'Invoerblad heterogene watergang'!$O$9,IF(A564&lt;='Invoerblad heterogene watergang'!$H$10,'Invoerblad heterogene watergang'!$O$10,IF(A564&lt;='Invoerblad heterogene watergang'!$H$11,'Invoerblad heterogene watergang'!$O$11,IF(A564&lt;='Invoerblad heterogene watergang'!$H$12,'Invoerblad heterogene watergang'!$O$12,IF(A564&lt;='Invoerblad heterogene watergang'!$H$13,'Invoerblad heterogene watergang'!$O$13,IF(A564&lt;='Invoerblad heterogene watergang'!$H$14,'Invoerblad heterogene watergang'!$O$14,IF(A564&lt;='Invoerblad heterogene watergang'!$H$15,'Invoerblad heterogene watergang'!$O$15,IF(A564&lt;='Invoerblad heterogene watergang'!$H$16,'Invoerblad heterogene watergang'!$O$16,IF(A564&lt;='Invoerblad heterogene watergang'!$H$17,'Invoerblad heterogene watergang'!$O$17,"")))))))))</f>
        <v>Nee</v>
      </c>
      <c r="K564" s="23">
        <f>(IF(A564&lt;='Invoerblad heterogene watergang'!$H$9,'Invoerblad heterogene watergang'!$L$9,IF(A564&lt;='Invoerblad heterogene watergang'!$H$10,'Invoerblad heterogene watergang'!$L$10,IF(A564&lt;='Invoerblad heterogene watergang'!$H$11,'Invoerblad heterogene watergang'!$L$11,IF(A564&lt;='Invoerblad heterogene watergang'!$H$12,'Invoerblad heterogene watergang'!$L$12,IF(A564&lt;='Invoerblad heterogene watergang'!$H$13,'Invoerblad heterogene watergang'!$L$13,IF(A564&lt;='Invoerblad heterogene watergang'!$H$14,'Invoerblad heterogene watergang'!$L$14,IF(A564&lt;='Invoerblad heterogene watergang'!$H$15,'Invoerblad heterogene watergang'!$L$15,IF(A564&lt;='Invoerblad heterogene watergang'!$H$16,'Invoerblad heterogene watergang'!$L$16,IF(A564&lt;='Invoerblad heterogene watergang'!$H$17,'Invoerblad heterogene watergang'!$L$17,""))))))))))</f>
        <v>50</v>
      </c>
      <c r="L564" s="23" t="str">
        <f>(IF(A564&lt;='Invoerblad heterogene watergang'!$H$9,'Invoerblad heterogene watergang'!$M$9,IF(A564&lt;='Invoerblad heterogene watergang'!$H$10,'Invoerblad heterogene watergang'!$M$10,IF(A564&lt;='Invoerblad heterogene watergang'!$H$11,'Invoerblad heterogene watergang'!$M$11,IF(A564&lt;='Invoerblad heterogene watergang'!$H$12,'Invoerblad heterogene watergang'!$M$12,IF(A564&lt;='Invoerblad heterogene watergang'!$H$13,'Invoerblad heterogene watergang'!$M$13,IF(A564&lt;='Invoerblad heterogene watergang'!$H$14,'Invoerblad heterogene watergang'!$M$14,IF(A564&lt;='Invoerblad heterogene watergang'!$H$15,'Invoerblad heterogene watergang'!$M$15,IF(A564&lt;='Invoerblad heterogene watergang'!$H$16,'Invoerblad heterogene watergang'!$M$16,IF(A564&lt;='Invoerblad heterogene watergang'!$H$17,'Invoerblad heterogene watergang'!$M$17,""))))))))))</f>
        <v>Begroeiing volgt bodemverloop</v>
      </c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67"/>
      <c r="AD564" s="23"/>
      <c r="AE564" s="23"/>
    </row>
    <row r="565" spans="1:31" s="103" customFormat="1" x14ac:dyDescent="0.35">
      <c r="A565" s="24">
        <f>IF(A564="","",IF((A564+1)&gt;MAX('Invoerblad heterogene watergang'!$H$9:$H$17),"",'Uitgebreide invoer'!A564+(MAX('Invoerblad heterogene watergang'!$H$9:$H$17)/1000)))</f>
        <v>392.69999999999607</v>
      </c>
      <c r="B565" s="23">
        <f>IF(A565&lt;='Invoerblad heterogene watergang'!$H$9,'Invoerblad heterogene watergang'!$J$9,IF(A565&lt;='Invoerblad heterogene watergang'!$H$10,'Invoerblad heterogene watergang'!$J$10,IF(A565&lt;='Invoerblad heterogene watergang'!$H$11,'Invoerblad heterogene watergang'!$J$11,IF(A565&lt;='Invoerblad heterogene watergang'!$H$12,'Invoerblad heterogene watergang'!$J$12,IF(A565&lt;='Invoerblad heterogene watergang'!$H$13,'Invoerblad heterogene watergang'!$J$13,IF(A565&lt;='Invoerblad heterogene watergang'!$H$14,'Invoerblad heterogene watergang'!$J$14,IF(A565&lt;='Invoerblad heterogene watergang'!$H$15,'Invoerblad heterogene watergang'!$J$15,IF(A565&lt;='Invoerblad heterogene watergang'!$H$16,'Invoerblad heterogene watergang'!$J$16,IF(A565&lt;='Invoerblad heterogene watergang'!$H$17,'Invoerblad heterogene watergang'!$J$17,"")))))))))</f>
        <v>0.2</v>
      </c>
      <c r="C565" s="23" t="str">
        <f>IF(A565&lt;='Invoerblad heterogene watergang'!$H$9,'Invoerblad heterogene watergang'!$K$9,IF(A565&lt;='Invoerblad heterogene watergang'!$H$10,'Invoerblad heterogene watergang'!$K$10,IF(A565&lt;='Invoerblad heterogene watergang'!$H$11,'Invoerblad heterogene watergang'!$K$11,IF(A565&lt;='Invoerblad heterogene watergang'!$H$12,'Invoerblad heterogene watergang'!$K$12,IF(A565&lt;='Invoerblad heterogene watergang'!$H$13,'Invoerblad heterogene watergang'!$K$13,IF(A565&lt;='Invoerblad heterogene watergang'!$H$14,'Invoerblad heterogene watergang'!$K$14,IF(A565&lt;='Invoerblad heterogene watergang'!$H$15,'Invoerblad heterogene watergang'!$K$15,IF(A565&lt;='Invoerblad heterogene watergang'!$H$16,'Invoerblad heterogene watergang'!$K$16,IF(A565&lt;='Invoerblad heterogene watergang'!$H$17,'Invoerblad heterogene watergang'!$K$17,"")))))))))</f>
        <v>100 - Riet</v>
      </c>
      <c r="D565" s="23">
        <f t="shared" si="8"/>
        <v>100</v>
      </c>
      <c r="E565" s="23">
        <f>'Invoerblad heterogene watergang'!$F$9</f>
        <v>1.5</v>
      </c>
      <c r="F565" s="23">
        <f>'Invoerblad heterogene watergang'!$E$9</f>
        <v>1.2</v>
      </c>
      <c r="G565" s="23">
        <f>'Invoerblad heterogene watergang'!$B$9</f>
        <v>1.2</v>
      </c>
      <c r="H565" s="23">
        <f>'Invoerblad heterogene watergang'!$C$9</f>
        <v>1</v>
      </c>
      <c r="I565" s="23">
        <f>IF(B565="","",IF(A565&lt;='Invoerblad heterogene watergang'!$H$9,'Invoerblad heterogene watergang'!$N$9,IF(A565&lt;='Invoerblad heterogene watergang'!$H$10,'Invoerblad heterogene watergang'!$N$10,IF(A565&lt;='Invoerblad heterogene watergang'!$H$11,'Invoerblad heterogene watergang'!$N$11,IF(A565&lt;='Invoerblad heterogene watergang'!$H$12,'Invoerblad heterogene watergang'!$N$12,IF(A565&lt;='Invoerblad heterogene watergang'!$H$13,'Invoerblad heterogene watergang'!$N$13,IF(A565&lt;='Invoerblad heterogene watergang'!$H$14,'Invoerblad heterogene watergang'!$N$14,IF(A565&lt;='Invoerblad heterogene watergang'!$H$15,'Invoerblad heterogene watergang'!$N$15,IF(A565&lt;='Invoerblad heterogene watergang'!$H$16,'Invoerblad heterogene watergang'!$N$16,IF(A565&lt;='Invoerblad heterogene watergang'!$H$17,'Invoerblad heterogene watergang'!$N$17,""))))))))))</f>
        <v>0</v>
      </c>
      <c r="J565" s="23" t="str">
        <f>IF(A565&lt;='Invoerblad heterogene watergang'!$H$9,'Invoerblad heterogene watergang'!$O$9,IF(A565&lt;='Invoerblad heterogene watergang'!$H$10,'Invoerblad heterogene watergang'!$O$10,IF(A565&lt;='Invoerblad heterogene watergang'!$H$11,'Invoerblad heterogene watergang'!$O$11,IF(A565&lt;='Invoerblad heterogene watergang'!$H$12,'Invoerblad heterogene watergang'!$O$12,IF(A565&lt;='Invoerblad heterogene watergang'!$H$13,'Invoerblad heterogene watergang'!$O$13,IF(A565&lt;='Invoerblad heterogene watergang'!$H$14,'Invoerblad heterogene watergang'!$O$14,IF(A565&lt;='Invoerblad heterogene watergang'!$H$15,'Invoerblad heterogene watergang'!$O$15,IF(A565&lt;='Invoerblad heterogene watergang'!$H$16,'Invoerblad heterogene watergang'!$O$16,IF(A565&lt;='Invoerblad heterogene watergang'!$H$17,'Invoerblad heterogene watergang'!$O$17,"")))))))))</f>
        <v>Nee</v>
      </c>
      <c r="K565" s="23">
        <f>(IF(A565&lt;='Invoerblad heterogene watergang'!$H$9,'Invoerblad heterogene watergang'!$L$9,IF(A565&lt;='Invoerblad heterogene watergang'!$H$10,'Invoerblad heterogene watergang'!$L$10,IF(A565&lt;='Invoerblad heterogene watergang'!$H$11,'Invoerblad heterogene watergang'!$L$11,IF(A565&lt;='Invoerblad heterogene watergang'!$H$12,'Invoerblad heterogene watergang'!$L$12,IF(A565&lt;='Invoerblad heterogene watergang'!$H$13,'Invoerblad heterogene watergang'!$L$13,IF(A565&lt;='Invoerblad heterogene watergang'!$H$14,'Invoerblad heterogene watergang'!$L$14,IF(A565&lt;='Invoerblad heterogene watergang'!$H$15,'Invoerblad heterogene watergang'!$L$15,IF(A565&lt;='Invoerblad heterogene watergang'!$H$16,'Invoerblad heterogene watergang'!$L$16,IF(A565&lt;='Invoerblad heterogene watergang'!$H$17,'Invoerblad heterogene watergang'!$L$17,""))))))))))</f>
        <v>50</v>
      </c>
      <c r="L565" s="23" t="str">
        <f>(IF(A565&lt;='Invoerblad heterogene watergang'!$H$9,'Invoerblad heterogene watergang'!$M$9,IF(A565&lt;='Invoerblad heterogene watergang'!$H$10,'Invoerblad heterogene watergang'!$M$10,IF(A565&lt;='Invoerblad heterogene watergang'!$H$11,'Invoerblad heterogene watergang'!$M$11,IF(A565&lt;='Invoerblad heterogene watergang'!$H$12,'Invoerblad heterogene watergang'!$M$12,IF(A565&lt;='Invoerblad heterogene watergang'!$H$13,'Invoerblad heterogene watergang'!$M$13,IF(A565&lt;='Invoerblad heterogene watergang'!$H$14,'Invoerblad heterogene watergang'!$M$14,IF(A565&lt;='Invoerblad heterogene watergang'!$H$15,'Invoerblad heterogene watergang'!$M$15,IF(A565&lt;='Invoerblad heterogene watergang'!$H$16,'Invoerblad heterogene watergang'!$M$16,IF(A565&lt;='Invoerblad heterogene watergang'!$H$17,'Invoerblad heterogene watergang'!$M$17,""))))))))))</f>
        <v>Begroeiing volgt bodemverloop</v>
      </c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67"/>
      <c r="AD565" s="23"/>
      <c r="AE565" s="23"/>
    </row>
    <row r="566" spans="1:31" s="103" customFormat="1" x14ac:dyDescent="0.35">
      <c r="A566" s="24">
        <f>IF(A565="","",IF((A565+1)&gt;MAX('Invoerblad heterogene watergang'!$H$9:$H$17),"",'Uitgebreide invoer'!A565+(MAX('Invoerblad heterogene watergang'!$H$9:$H$17)/1000)))</f>
        <v>393.39999999999606</v>
      </c>
      <c r="B566" s="23">
        <f>IF(A566&lt;='Invoerblad heterogene watergang'!$H$9,'Invoerblad heterogene watergang'!$J$9,IF(A566&lt;='Invoerblad heterogene watergang'!$H$10,'Invoerblad heterogene watergang'!$J$10,IF(A566&lt;='Invoerblad heterogene watergang'!$H$11,'Invoerblad heterogene watergang'!$J$11,IF(A566&lt;='Invoerblad heterogene watergang'!$H$12,'Invoerblad heterogene watergang'!$J$12,IF(A566&lt;='Invoerblad heterogene watergang'!$H$13,'Invoerblad heterogene watergang'!$J$13,IF(A566&lt;='Invoerblad heterogene watergang'!$H$14,'Invoerblad heterogene watergang'!$J$14,IF(A566&lt;='Invoerblad heterogene watergang'!$H$15,'Invoerblad heterogene watergang'!$J$15,IF(A566&lt;='Invoerblad heterogene watergang'!$H$16,'Invoerblad heterogene watergang'!$J$16,IF(A566&lt;='Invoerblad heterogene watergang'!$H$17,'Invoerblad heterogene watergang'!$J$17,"")))))))))</f>
        <v>0.2</v>
      </c>
      <c r="C566" s="23" t="str">
        <f>IF(A566&lt;='Invoerblad heterogene watergang'!$H$9,'Invoerblad heterogene watergang'!$K$9,IF(A566&lt;='Invoerblad heterogene watergang'!$H$10,'Invoerblad heterogene watergang'!$K$10,IF(A566&lt;='Invoerblad heterogene watergang'!$H$11,'Invoerblad heterogene watergang'!$K$11,IF(A566&lt;='Invoerblad heterogene watergang'!$H$12,'Invoerblad heterogene watergang'!$K$12,IF(A566&lt;='Invoerblad heterogene watergang'!$H$13,'Invoerblad heterogene watergang'!$K$13,IF(A566&lt;='Invoerblad heterogene watergang'!$H$14,'Invoerblad heterogene watergang'!$K$14,IF(A566&lt;='Invoerblad heterogene watergang'!$H$15,'Invoerblad heterogene watergang'!$K$15,IF(A566&lt;='Invoerblad heterogene watergang'!$H$16,'Invoerblad heterogene watergang'!$K$16,IF(A566&lt;='Invoerblad heterogene watergang'!$H$17,'Invoerblad heterogene watergang'!$K$17,"")))))))))</f>
        <v>100 - Riet</v>
      </c>
      <c r="D566" s="23">
        <f t="shared" si="8"/>
        <v>100</v>
      </c>
      <c r="E566" s="23">
        <f>'Invoerblad heterogene watergang'!$F$9</f>
        <v>1.5</v>
      </c>
      <c r="F566" s="23">
        <f>'Invoerblad heterogene watergang'!$E$9</f>
        <v>1.2</v>
      </c>
      <c r="G566" s="23">
        <f>'Invoerblad heterogene watergang'!$B$9</f>
        <v>1.2</v>
      </c>
      <c r="H566" s="23">
        <f>'Invoerblad heterogene watergang'!$C$9</f>
        <v>1</v>
      </c>
      <c r="I566" s="23">
        <f>IF(B566="","",IF(A566&lt;='Invoerblad heterogene watergang'!$H$9,'Invoerblad heterogene watergang'!$N$9,IF(A566&lt;='Invoerblad heterogene watergang'!$H$10,'Invoerblad heterogene watergang'!$N$10,IF(A566&lt;='Invoerblad heterogene watergang'!$H$11,'Invoerblad heterogene watergang'!$N$11,IF(A566&lt;='Invoerblad heterogene watergang'!$H$12,'Invoerblad heterogene watergang'!$N$12,IF(A566&lt;='Invoerblad heterogene watergang'!$H$13,'Invoerblad heterogene watergang'!$N$13,IF(A566&lt;='Invoerblad heterogene watergang'!$H$14,'Invoerblad heterogene watergang'!$N$14,IF(A566&lt;='Invoerblad heterogene watergang'!$H$15,'Invoerblad heterogene watergang'!$N$15,IF(A566&lt;='Invoerblad heterogene watergang'!$H$16,'Invoerblad heterogene watergang'!$N$16,IF(A566&lt;='Invoerblad heterogene watergang'!$H$17,'Invoerblad heterogene watergang'!$N$17,""))))))))))</f>
        <v>0</v>
      </c>
      <c r="J566" s="23" t="str">
        <f>IF(A566&lt;='Invoerblad heterogene watergang'!$H$9,'Invoerblad heterogene watergang'!$O$9,IF(A566&lt;='Invoerblad heterogene watergang'!$H$10,'Invoerblad heterogene watergang'!$O$10,IF(A566&lt;='Invoerblad heterogene watergang'!$H$11,'Invoerblad heterogene watergang'!$O$11,IF(A566&lt;='Invoerblad heterogene watergang'!$H$12,'Invoerblad heterogene watergang'!$O$12,IF(A566&lt;='Invoerblad heterogene watergang'!$H$13,'Invoerblad heterogene watergang'!$O$13,IF(A566&lt;='Invoerblad heterogene watergang'!$H$14,'Invoerblad heterogene watergang'!$O$14,IF(A566&lt;='Invoerblad heterogene watergang'!$H$15,'Invoerblad heterogene watergang'!$O$15,IF(A566&lt;='Invoerblad heterogene watergang'!$H$16,'Invoerblad heterogene watergang'!$O$16,IF(A566&lt;='Invoerblad heterogene watergang'!$H$17,'Invoerblad heterogene watergang'!$O$17,"")))))))))</f>
        <v>Nee</v>
      </c>
      <c r="K566" s="23">
        <f>(IF(A566&lt;='Invoerblad heterogene watergang'!$H$9,'Invoerblad heterogene watergang'!$L$9,IF(A566&lt;='Invoerblad heterogene watergang'!$H$10,'Invoerblad heterogene watergang'!$L$10,IF(A566&lt;='Invoerblad heterogene watergang'!$H$11,'Invoerblad heterogene watergang'!$L$11,IF(A566&lt;='Invoerblad heterogene watergang'!$H$12,'Invoerblad heterogene watergang'!$L$12,IF(A566&lt;='Invoerblad heterogene watergang'!$H$13,'Invoerblad heterogene watergang'!$L$13,IF(A566&lt;='Invoerblad heterogene watergang'!$H$14,'Invoerblad heterogene watergang'!$L$14,IF(A566&lt;='Invoerblad heterogene watergang'!$H$15,'Invoerblad heterogene watergang'!$L$15,IF(A566&lt;='Invoerblad heterogene watergang'!$H$16,'Invoerblad heterogene watergang'!$L$16,IF(A566&lt;='Invoerblad heterogene watergang'!$H$17,'Invoerblad heterogene watergang'!$L$17,""))))))))))</f>
        <v>50</v>
      </c>
      <c r="L566" s="23" t="str">
        <f>(IF(A566&lt;='Invoerblad heterogene watergang'!$H$9,'Invoerblad heterogene watergang'!$M$9,IF(A566&lt;='Invoerblad heterogene watergang'!$H$10,'Invoerblad heterogene watergang'!$M$10,IF(A566&lt;='Invoerblad heterogene watergang'!$H$11,'Invoerblad heterogene watergang'!$M$11,IF(A566&lt;='Invoerblad heterogene watergang'!$H$12,'Invoerblad heterogene watergang'!$M$12,IF(A566&lt;='Invoerblad heterogene watergang'!$H$13,'Invoerblad heterogene watergang'!$M$13,IF(A566&lt;='Invoerblad heterogene watergang'!$H$14,'Invoerblad heterogene watergang'!$M$14,IF(A566&lt;='Invoerblad heterogene watergang'!$H$15,'Invoerblad heterogene watergang'!$M$15,IF(A566&lt;='Invoerblad heterogene watergang'!$H$16,'Invoerblad heterogene watergang'!$M$16,IF(A566&lt;='Invoerblad heterogene watergang'!$H$17,'Invoerblad heterogene watergang'!$M$17,""))))))))))</f>
        <v>Begroeiing volgt bodemverloop</v>
      </c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67"/>
      <c r="AD566" s="23"/>
      <c r="AE566" s="23"/>
    </row>
    <row r="567" spans="1:31" s="103" customFormat="1" x14ac:dyDescent="0.35">
      <c r="A567" s="24">
        <f>IF(A566="","",IF((A566+1)&gt;MAX('Invoerblad heterogene watergang'!$H$9:$H$17),"",'Uitgebreide invoer'!A566+(MAX('Invoerblad heterogene watergang'!$H$9:$H$17)/1000)))</f>
        <v>394.09999999999604</v>
      </c>
      <c r="B567" s="23">
        <f>IF(A567&lt;='Invoerblad heterogene watergang'!$H$9,'Invoerblad heterogene watergang'!$J$9,IF(A567&lt;='Invoerblad heterogene watergang'!$H$10,'Invoerblad heterogene watergang'!$J$10,IF(A567&lt;='Invoerblad heterogene watergang'!$H$11,'Invoerblad heterogene watergang'!$J$11,IF(A567&lt;='Invoerblad heterogene watergang'!$H$12,'Invoerblad heterogene watergang'!$J$12,IF(A567&lt;='Invoerblad heterogene watergang'!$H$13,'Invoerblad heterogene watergang'!$J$13,IF(A567&lt;='Invoerblad heterogene watergang'!$H$14,'Invoerblad heterogene watergang'!$J$14,IF(A567&lt;='Invoerblad heterogene watergang'!$H$15,'Invoerblad heterogene watergang'!$J$15,IF(A567&lt;='Invoerblad heterogene watergang'!$H$16,'Invoerblad heterogene watergang'!$J$16,IF(A567&lt;='Invoerblad heterogene watergang'!$H$17,'Invoerblad heterogene watergang'!$J$17,"")))))))))</f>
        <v>0.2</v>
      </c>
      <c r="C567" s="23" t="str">
        <f>IF(A567&lt;='Invoerblad heterogene watergang'!$H$9,'Invoerblad heterogene watergang'!$K$9,IF(A567&lt;='Invoerblad heterogene watergang'!$H$10,'Invoerblad heterogene watergang'!$K$10,IF(A567&lt;='Invoerblad heterogene watergang'!$H$11,'Invoerblad heterogene watergang'!$K$11,IF(A567&lt;='Invoerblad heterogene watergang'!$H$12,'Invoerblad heterogene watergang'!$K$12,IF(A567&lt;='Invoerblad heterogene watergang'!$H$13,'Invoerblad heterogene watergang'!$K$13,IF(A567&lt;='Invoerblad heterogene watergang'!$H$14,'Invoerblad heterogene watergang'!$K$14,IF(A567&lt;='Invoerblad heterogene watergang'!$H$15,'Invoerblad heterogene watergang'!$K$15,IF(A567&lt;='Invoerblad heterogene watergang'!$H$16,'Invoerblad heterogene watergang'!$K$16,IF(A567&lt;='Invoerblad heterogene watergang'!$H$17,'Invoerblad heterogene watergang'!$K$17,"")))))))))</f>
        <v>100 - Riet</v>
      </c>
      <c r="D567" s="23">
        <f t="shared" si="8"/>
        <v>100</v>
      </c>
      <c r="E567" s="23">
        <f>'Invoerblad heterogene watergang'!$F$9</f>
        <v>1.5</v>
      </c>
      <c r="F567" s="23">
        <f>'Invoerblad heterogene watergang'!$E$9</f>
        <v>1.2</v>
      </c>
      <c r="G567" s="23">
        <f>'Invoerblad heterogene watergang'!$B$9</f>
        <v>1.2</v>
      </c>
      <c r="H567" s="23">
        <f>'Invoerblad heterogene watergang'!$C$9</f>
        <v>1</v>
      </c>
      <c r="I567" s="23">
        <f>IF(B567="","",IF(A567&lt;='Invoerblad heterogene watergang'!$H$9,'Invoerblad heterogene watergang'!$N$9,IF(A567&lt;='Invoerblad heterogene watergang'!$H$10,'Invoerblad heterogene watergang'!$N$10,IF(A567&lt;='Invoerblad heterogene watergang'!$H$11,'Invoerblad heterogene watergang'!$N$11,IF(A567&lt;='Invoerblad heterogene watergang'!$H$12,'Invoerblad heterogene watergang'!$N$12,IF(A567&lt;='Invoerblad heterogene watergang'!$H$13,'Invoerblad heterogene watergang'!$N$13,IF(A567&lt;='Invoerblad heterogene watergang'!$H$14,'Invoerblad heterogene watergang'!$N$14,IF(A567&lt;='Invoerblad heterogene watergang'!$H$15,'Invoerblad heterogene watergang'!$N$15,IF(A567&lt;='Invoerblad heterogene watergang'!$H$16,'Invoerblad heterogene watergang'!$N$16,IF(A567&lt;='Invoerblad heterogene watergang'!$H$17,'Invoerblad heterogene watergang'!$N$17,""))))))))))</f>
        <v>0</v>
      </c>
      <c r="J567" s="23" t="str">
        <f>IF(A567&lt;='Invoerblad heterogene watergang'!$H$9,'Invoerblad heterogene watergang'!$O$9,IF(A567&lt;='Invoerblad heterogene watergang'!$H$10,'Invoerblad heterogene watergang'!$O$10,IF(A567&lt;='Invoerblad heterogene watergang'!$H$11,'Invoerblad heterogene watergang'!$O$11,IF(A567&lt;='Invoerblad heterogene watergang'!$H$12,'Invoerblad heterogene watergang'!$O$12,IF(A567&lt;='Invoerblad heterogene watergang'!$H$13,'Invoerblad heterogene watergang'!$O$13,IF(A567&lt;='Invoerblad heterogene watergang'!$H$14,'Invoerblad heterogene watergang'!$O$14,IF(A567&lt;='Invoerblad heterogene watergang'!$H$15,'Invoerblad heterogene watergang'!$O$15,IF(A567&lt;='Invoerblad heterogene watergang'!$H$16,'Invoerblad heterogene watergang'!$O$16,IF(A567&lt;='Invoerblad heterogene watergang'!$H$17,'Invoerblad heterogene watergang'!$O$17,"")))))))))</f>
        <v>Nee</v>
      </c>
      <c r="K567" s="23">
        <f>(IF(A567&lt;='Invoerblad heterogene watergang'!$H$9,'Invoerblad heterogene watergang'!$L$9,IF(A567&lt;='Invoerblad heterogene watergang'!$H$10,'Invoerblad heterogene watergang'!$L$10,IF(A567&lt;='Invoerblad heterogene watergang'!$H$11,'Invoerblad heterogene watergang'!$L$11,IF(A567&lt;='Invoerblad heterogene watergang'!$H$12,'Invoerblad heterogene watergang'!$L$12,IF(A567&lt;='Invoerblad heterogene watergang'!$H$13,'Invoerblad heterogene watergang'!$L$13,IF(A567&lt;='Invoerblad heterogene watergang'!$H$14,'Invoerblad heterogene watergang'!$L$14,IF(A567&lt;='Invoerblad heterogene watergang'!$H$15,'Invoerblad heterogene watergang'!$L$15,IF(A567&lt;='Invoerblad heterogene watergang'!$H$16,'Invoerblad heterogene watergang'!$L$16,IF(A567&lt;='Invoerblad heterogene watergang'!$H$17,'Invoerblad heterogene watergang'!$L$17,""))))))))))</f>
        <v>50</v>
      </c>
      <c r="L567" s="23" t="str">
        <f>(IF(A567&lt;='Invoerblad heterogene watergang'!$H$9,'Invoerblad heterogene watergang'!$M$9,IF(A567&lt;='Invoerblad heterogene watergang'!$H$10,'Invoerblad heterogene watergang'!$M$10,IF(A567&lt;='Invoerblad heterogene watergang'!$H$11,'Invoerblad heterogene watergang'!$M$11,IF(A567&lt;='Invoerblad heterogene watergang'!$H$12,'Invoerblad heterogene watergang'!$M$12,IF(A567&lt;='Invoerblad heterogene watergang'!$H$13,'Invoerblad heterogene watergang'!$M$13,IF(A567&lt;='Invoerblad heterogene watergang'!$H$14,'Invoerblad heterogene watergang'!$M$14,IF(A567&lt;='Invoerblad heterogene watergang'!$H$15,'Invoerblad heterogene watergang'!$M$15,IF(A567&lt;='Invoerblad heterogene watergang'!$H$16,'Invoerblad heterogene watergang'!$M$16,IF(A567&lt;='Invoerblad heterogene watergang'!$H$17,'Invoerblad heterogene watergang'!$M$17,""))))))))))</f>
        <v>Begroeiing volgt bodemverloop</v>
      </c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67"/>
      <c r="AD567" s="23"/>
      <c r="AE567" s="23"/>
    </row>
    <row r="568" spans="1:31" s="103" customFormat="1" x14ac:dyDescent="0.35">
      <c r="A568" s="24">
        <f>IF(A567="","",IF((A567+1)&gt;MAX('Invoerblad heterogene watergang'!$H$9:$H$17),"",'Uitgebreide invoer'!A567+(MAX('Invoerblad heterogene watergang'!$H$9:$H$17)/1000)))</f>
        <v>394.79999999999603</v>
      </c>
      <c r="B568" s="23">
        <f>IF(A568&lt;='Invoerblad heterogene watergang'!$H$9,'Invoerblad heterogene watergang'!$J$9,IF(A568&lt;='Invoerblad heterogene watergang'!$H$10,'Invoerblad heterogene watergang'!$J$10,IF(A568&lt;='Invoerblad heterogene watergang'!$H$11,'Invoerblad heterogene watergang'!$J$11,IF(A568&lt;='Invoerblad heterogene watergang'!$H$12,'Invoerblad heterogene watergang'!$J$12,IF(A568&lt;='Invoerblad heterogene watergang'!$H$13,'Invoerblad heterogene watergang'!$J$13,IF(A568&lt;='Invoerblad heterogene watergang'!$H$14,'Invoerblad heterogene watergang'!$J$14,IF(A568&lt;='Invoerblad heterogene watergang'!$H$15,'Invoerblad heterogene watergang'!$J$15,IF(A568&lt;='Invoerblad heterogene watergang'!$H$16,'Invoerblad heterogene watergang'!$J$16,IF(A568&lt;='Invoerblad heterogene watergang'!$H$17,'Invoerblad heterogene watergang'!$J$17,"")))))))))</f>
        <v>0.2</v>
      </c>
      <c r="C568" s="23" t="str">
        <f>IF(A568&lt;='Invoerblad heterogene watergang'!$H$9,'Invoerblad heterogene watergang'!$K$9,IF(A568&lt;='Invoerblad heterogene watergang'!$H$10,'Invoerblad heterogene watergang'!$K$10,IF(A568&lt;='Invoerblad heterogene watergang'!$H$11,'Invoerblad heterogene watergang'!$K$11,IF(A568&lt;='Invoerblad heterogene watergang'!$H$12,'Invoerblad heterogene watergang'!$K$12,IF(A568&lt;='Invoerblad heterogene watergang'!$H$13,'Invoerblad heterogene watergang'!$K$13,IF(A568&lt;='Invoerblad heterogene watergang'!$H$14,'Invoerblad heterogene watergang'!$K$14,IF(A568&lt;='Invoerblad heterogene watergang'!$H$15,'Invoerblad heterogene watergang'!$K$15,IF(A568&lt;='Invoerblad heterogene watergang'!$H$16,'Invoerblad heterogene watergang'!$K$16,IF(A568&lt;='Invoerblad heterogene watergang'!$H$17,'Invoerblad heterogene watergang'!$K$17,"")))))))))</f>
        <v>100 - Riet</v>
      </c>
      <c r="D568" s="23">
        <f t="shared" si="8"/>
        <v>100</v>
      </c>
      <c r="E568" s="23">
        <f>'Invoerblad heterogene watergang'!$F$9</f>
        <v>1.5</v>
      </c>
      <c r="F568" s="23">
        <f>'Invoerblad heterogene watergang'!$E$9</f>
        <v>1.2</v>
      </c>
      <c r="G568" s="23">
        <f>'Invoerblad heterogene watergang'!$B$9</f>
        <v>1.2</v>
      </c>
      <c r="H568" s="23">
        <f>'Invoerblad heterogene watergang'!$C$9</f>
        <v>1</v>
      </c>
      <c r="I568" s="23">
        <f>IF(B568="","",IF(A568&lt;='Invoerblad heterogene watergang'!$H$9,'Invoerblad heterogene watergang'!$N$9,IF(A568&lt;='Invoerblad heterogene watergang'!$H$10,'Invoerblad heterogene watergang'!$N$10,IF(A568&lt;='Invoerblad heterogene watergang'!$H$11,'Invoerblad heterogene watergang'!$N$11,IF(A568&lt;='Invoerblad heterogene watergang'!$H$12,'Invoerblad heterogene watergang'!$N$12,IF(A568&lt;='Invoerblad heterogene watergang'!$H$13,'Invoerblad heterogene watergang'!$N$13,IF(A568&lt;='Invoerblad heterogene watergang'!$H$14,'Invoerblad heterogene watergang'!$N$14,IF(A568&lt;='Invoerblad heterogene watergang'!$H$15,'Invoerblad heterogene watergang'!$N$15,IF(A568&lt;='Invoerblad heterogene watergang'!$H$16,'Invoerblad heterogene watergang'!$N$16,IF(A568&lt;='Invoerblad heterogene watergang'!$H$17,'Invoerblad heterogene watergang'!$N$17,""))))))))))</f>
        <v>0</v>
      </c>
      <c r="J568" s="23" t="str">
        <f>IF(A568&lt;='Invoerblad heterogene watergang'!$H$9,'Invoerblad heterogene watergang'!$O$9,IF(A568&lt;='Invoerblad heterogene watergang'!$H$10,'Invoerblad heterogene watergang'!$O$10,IF(A568&lt;='Invoerblad heterogene watergang'!$H$11,'Invoerblad heterogene watergang'!$O$11,IF(A568&lt;='Invoerblad heterogene watergang'!$H$12,'Invoerblad heterogene watergang'!$O$12,IF(A568&lt;='Invoerblad heterogene watergang'!$H$13,'Invoerblad heterogene watergang'!$O$13,IF(A568&lt;='Invoerblad heterogene watergang'!$H$14,'Invoerblad heterogene watergang'!$O$14,IF(A568&lt;='Invoerblad heterogene watergang'!$H$15,'Invoerblad heterogene watergang'!$O$15,IF(A568&lt;='Invoerblad heterogene watergang'!$H$16,'Invoerblad heterogene watergang'!$O$16,IF(A568&lt;='Invoerblad heterogene watergang'!$H$17,'Invoerblad heterogene watergang'!$O$17,"")))))))))</f>
        <v>Nee</v>
      </c>
      <c r="K568" s="23">
        <f>(IF(A568&lt;='Invoerblad heterogene watergang'!$H$9,'Invoerblad heterogene watergang'!$L$9,IF(A568&lt;='Invoerblad heterogene watergang'!$H$10,'Invoerblad heterogene watergang'!$L$10,IF(A568&lt;='Invoerblad heterogene watergang'!$H$11,'Invoerblad heterogene watergang'!$L$11,IF(A568&lt;='Invoerblad heterogene watergang'!$H$12,'Invoerblad heterogene watergang'!$L$12,IF(A568&lt;='Invoerblad heterogene watergang'!$H$13,'Invoerblad heterogene watergang'!$L$13,IF(A568&lt;='Invoerblad heterogene watergang'!$H$14,'Invoerblad heterogene watergang'!$L$14,IF(A568&lt;='Invoerblad heterogene watergang'!$H$15,'Invoerblad heterogene watergang'!$L$15,IF(A568&lt;='Invoerblad heterogene watergang'!$H$16,'Invoerblad heterogene watergang'!$L$16,IF(A568&lt;='Invoerblad heterogene watergang'!$H$17,'Invoerblad heterogene watergang'!$L$17,""))))))))))</f>
        <v>50</v>
      </c>
      <c r="L568" s="23" t="str">
        <f>(IF(A568&lt;='Invoerblad heterogene watergang'!$H$9,'Invoerblad heterogene watergang'!$M$9,IF(A568&lt;='Invoerblad heterogene watergang'!$H$10,'Invoerblad heterogene watergang'!$M$10,IF(A568&lt;='Invoerblad heterogene watergang'!$H$11,'Invoerblad heterogene watergang'!$M$11,IF(A568&lt;='Invoerblad heterogene watergang'!$H$12,'Invoerblad heterogene watergang'!$M$12,IF(A568&lt;='Invoerblad heterogene watergang'!$H$13,'Invoerblad heterogene watergang'!$M$13,IF(A568&lt;='Invoerblad heterogene watergang'!$H$14,'Invoerblad heterogene watergang'!$M$14,IF(A568&lt;='Invoerblad heterogene watergang'!$H$15,'Invoerblad heterogene watergang'!$M$15,IF(A568&lt;='Invoerblad heterogene watergang'!$H$16,'Invoerblad heterogene watergang'!$M$16,IF(A568&lt;='Invoerblad heterogene watergang'!$H$17,'Invoerblad heterogene watergang'!$M$17,""))))))))))</f>
        <v>Begroeiing volgt bodemverloop</v>
      </c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67"/>
      <c r="AD568" s="23"/>
      <c r="AE568" s="23"/>
    </row>
    <row r="569" spans="1:31" s="103" customFormat="1" x14ac:dyDescent="0.35">
      <c r="A569" s="24">
        <f>IF(A568="","",IF((A568+1)&gt;MAX('Invoerblad heterogene watergang'!$H$9:$H$17),"",'Uitgebreide invoer'!A568+(MAX('Invoerblad heterogene watergang'!$H$9:$H$17)/1000)))</f>
        <v>395.49999999999602</v>
      </c>
      <c r="B569" s="23">
        <f>IF(A569&lt;='Invoerblad heterogene watergang'!$H$9,'Invoerblad heterogene watergang'!$J$9,IF(A569&lt;='Invoerblad heterogene watergang'!$H$10,'Invoerblad heterogene watergang'!$J$10,IF(A569&lt;='Invoerblad heterogene watergang'!$H$11,'Invoerblad heterogene watergang'!$J$11,IF(A569&lt;='Invoerblad heterogene watergang'!$H$12,'Invoerblad heterogene watergang'!$J$12,IF(A569&lt;='Invoerblad heterogene watergang'!$H$13,'Invoerblad heterogene watergang'!$J$13,IF(A569&lt;='Invoerblad heterogene watergang'!$H$14,'Invoerblad heterogene watergang'!$J$14,IF(A569&lt;='Invoerblad heterogene watergang'!$H$15,'Invoerblad heterogene watergang'!$J$15,IF(A569&lt;='Invoerblad heterogene watergang'!$H$16,'Invoerblad heterogene watergang'!$J$16,IF(A569&lt;='Invoerblad heterogene watergang'!$H$17,'Invoerblad heterogene watergang'!$J$17,"")))))))))</f>
        <v>0.2</v>
      </c>
      <c r="C569" s="23" t="str">
        <f>IF(A569&lt;='Invoerblad heterogene watergang'!$H$9,'Invoerblad heterogene watergang'!$K$9,IF(A569&lt;='Invoerblad heterogene watergang'!$H$10,'Invoerblad heterogene watergang'!$K$10,IF(A569&lt;='Invoerblad heterogene watergang'!$H$11,'Invoerblad heterogene watergang'!$K$11,IF(A569&lt;='Invoerblad heterogene watergang'!$H$12,'Invoerblad heterogene watergang'!$K$12,IF(A569&lt;='Invoerblad heterogene watergang'!$H$13,'Invoerblad heterogene watergang'!$K$13,IF(A569&lt;='Invoerblad heterogene watergang'!$H$14,'Invoerblad heterogene watergang'!$K$14,IF(A569&lt;='Invoerblad heterogene watergang'!$H$15,'Invoerblad heterogene watergang'!$K$15,IF(A569&lt;='Invoerblad heterogene watergang'!$H$16,'Invoerblad heterogene watergang'!$K$16,IF(A569&lt;='Invoerblad heterogene watergang'!$H$17,'Invoerblad heterogene watergang'!$K$17,"")))))))))</f>
        <v>100 - Riet</v>
      </c>
      <c r="D569" s="23">
        <f t="shared" si="8"/>
        <v>100</v>
      </c>
      <c r="E569" s="23">
        <f>'Invoerblad heterogene watergang'!$F$9</f>
        <v>1.5</v>
      </c>
      <c r="F569" s="23">
        <f>'Invoerblad heterogene watergang'!$E$9</f>
        <v>1.2</v>
      </c>
      <c r="G569" s="23">
        <f>'Invoerblad heterogene watergang'!$B$9</f>
        <v>1.2</v>
      </c>
      <c r="H569" s="23">
        <f>'Invoerblad heterogene watergang'!$C$9</f>
        <v>1</v>
      </c>
      <c r="I569" s="23">
        <f>IF(B569="","",IF(A569&lt;='Invoerblad heterogene watergang'!$H$9,'Invoerblad heterogene watergang'!$N$9,IF(A569&lt;='Invoerblad heterogene watergang'!$H$10,'Invoerblad heterogene watergang'!$N$10,IF(A569&lt;='Invoerblad heterogene watergang'!$H$11,'Invoerblad heterogene watergang'!$N$11,IF(A569&lt;='Invoerblad heterogene watergang'!$H$12,'Invoerblad heterogene watergang'!$N$12,IF(A569&lt;='Invoerblad heterogene watergang'!$H$13,'Invoerblad heterogene watergang'!$N$13,IF(A569&lt;='Invoerblad heterogene watergang'!$H$14,'Invoerblad heterogene watergang'!$N$14,IF(A569&lt;='Invoerblad heterogene watergang'!$H$15,'Invoerblad heterogene watergang'!$N$15,IF(A569&lt;='Invoerblad heterogene watergang'!$H$16,'Invoerblad heterogene watergang'!$N$16,IF(A569&lt;='Invoerblad heterogene watergang'!$H$17,'Invoerblad heterogene watergang'!$N$17,""))))))))))</f>
        <v>0</v>
      </c>
      <c r="J569" s="23" t="str">
        <f>IF(A569&lt;='Invoerblad heterogene watergang'!$H$9,'Invoerblad heterogene watergang'!$O$9,IF(A569&lt;='Invoerblad heterogene watergang'!$H$10,'Invoerblad heterogene watergang'!$O$10,IF(A569&lt;='Invoerblad heterogene watergang'!$H$11,'Invoerblad heterogene watergang'!$O$11,IF(A569&lt;='Invoerblad heterogene watergang'!$H$12,'Invoerblad heterogene watergang'!$O$12,IF(A569&lt;='Invoerblad heterogene watergang'!$H$13,'Invoerblad heterogene watergang'!$O$13,IF(A569&lt;='Invoerblad heterogene watergang'!$H$14,'Invoerblad heterogene watergang'!$O$14,IF(A569&lt;='Invoerblad heterogene watergang'!$H$15,'Invoerblad heterogene watergang'!$O$15,IF(A569&lt;='Invoerblad heterogene watergang'!$H$16,'Invoerblad heterogene watergang'!$O$16,IF(A569&lt;='Invoerblad heterogene watergang'!$H$17,'Invoerblad heterogene watergang'!$O$17,"")))))))))</f>
        <v>Nee</v>
      </c>
      <c r="K569" s="23">
        <f>(IF(A569&lt;='Invoerblad heterogene watergang'!$H$9,'Invoerblad heterogene watergang'!$L$9,IF(A569&lt;='Invoerblad heterogene watergang'!$H$10,'Invoerblad heterogene watergang'!$L$10,IF(A569&lt;='Invoerblad heterogene watergang'!$H$11,'Invoerblad heterogene watergang'!$L$11,IF(A569&lt;='Invoerblad heterogene watergang'!$H$12,'Invoerblad heterogene watergang'!$L$12,IF(A569&lt;='Invoerblad heterogene watergang'!$H$13,'Invoerblad heterogene watergang'!$L$13,IF(A569&lt;='Invoerblad heterogene watergang'!$H$14,'Invoerblad heterogene watergang'!$L$14,IF(A569&lt;='Invoerblad heterogene watergang'!$H$15,'Invoerblad heterogene watergang'!$L$15,IF(A569&lt;='Invoerblad heterogene watergang'!$H$16,'Invoerblad heterogene watergang'!$L$16,IF(A569&lt;='Invoerblad heterogene watergang'!$H$17,'Invoerblad heterogene watergang'!$L$17,""))))))))))</f>
        <v>50</v>
      </c>
      <c r="L569" s="23" t="str">
        <f>(IF(A569&lt;='Invoerblad heterogene watergang'!$H$9,'Invoerblad heterogene watergang'!$M$9,IF(A569&lt;='Invoerblad heterogene watergang'!$H$10,'Invoerblad heterogene watergang'!$M$10,IF(A569&lt;='Invoerblad heterogene watergang'!$H$11,'Invoerblad heterogene watergang'!$M$11,IF(A569&lt;='Invoerblad heterogene watergang'!$H$12,'Invoerblad heterogene watergang'!$M$12,IF(A569&lt;='Invoerblad heterogene watergang'!$H$13,'Invoerblad heterogene watergang'!$M$13,IF(A569&lt;='Invoerblad heterogene watergang'!$H$14,'Invoerblad heterogene watergang'!$M$14,IF(A569&lt;='Invoerblad heterogene watergang'!$H$15,'Invoerblad heterogene watergang'!$M$15,IF(A569&lt;='Invoerblad heterogene watergang'!$H$16,'Invoerblad heterogene watergang'!$M$16,IF(A569&lt;='Invoerblad heterogene watergang'!$H$17,'Invoerblad heterogene watergang'!$M$17,""))))))))))</f>
        <v>Begroeiing volgt bodemverloop</v>
      </c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67"/>
      <c r="AD569" s="23"/>
      <c r="AE569" s="23"/>
    </row>
    <row r="570" spans="1:31" s="103" customFormat="1" x14ac:dyDescent="0.35">
      <c r="A570" s="24">
        <f>IF(A569="","",IF((A569+1)&gt;MAX('Invoerblad heterogene watergang'!$H$9:$H$17),"",'Uitgebreide invoer'!A569+(MAX('Invoerblad heterogene watergang'!$H$9:$H$17)/1000)))</f>
        <v>396.19999999999601</v>
      </c>
      <c r="B570" s="23">
        <f>IF(A570&lt;='Invoerblad heterogene watergang'!$H$9,'Invoerblad heterogene watergang'!$J$9,IF(A570&lt;='Invoerblad heterogene watergang'!$H$10,'Invoerblad heterogene watergang'!$J$10,IF(A570&lt;='Invoerblad heterogene watergang'!$H$11,'Invoerblad heterogene watergang'!$J$11,IF(A570&lt;='Invoerblad heterogene watergang'!$H$12,'Invoerblad heterogene watergang'!$J$12,IF(A570&lt;='Invoerblad heterogene watergang'!$H$13,'Invoerblad heterogene watergang'!$J$13,IF(A570&lt;='Invoerblad heterogene watergang'!$H$14,'Invoerblad heterogene watergang'!$J$14,IF(A570&lt;='Invoerblad heterogene watergang'!$H$15,'Invoerblad heterogene watergang'!$J$15,IF(A570&lt;='Invoerblad heterogene watergang'!$H$16,'Invoerblad heterogene watergang'!$J$16,IF(A570&lt;='Invoerblad heterogene watergang'!$H$17,'Invoerblad heterogene watergang'!$J$17,"")))))))))</f>
        <v>0.2</v>
      </c>
      <c r="C570" s="23" t="str">
        <f>IF(A570&lt;='Invoerblad heterogene watergang'!$H$9,'Invoerblad heterogene watergang'!$K$9,IF(A570&lt;='Invoerblad heterogene watergang'!$H$10,'Invoerblad heterogene watergang'!$K$10,IF(A570&lt;='Invoerblad heterogene watergang'!$H$11,'Invoerblad heterogene watergang'!$K$11,IF(A570&lt;='Invoerblad heterogene watergang'!$H$12,'Invoerblad heterogene watergang'!$K$12,IF(A570&lt;='Invoerblad heterogene watergang'!$H$13,'Invoerblad heterogene watergang'!$K$13,IF(A570&lt;='Invoerblad heterogene watergang'!$H$14,'Invoerblad heterogene watergang'!$K$14,IF(A570&lt;='Invoerblad heterogene watergang'!$H$15,'Invoerblad heterogene watergang'!$K$15,IF(A570&lt;='Invoerblad heterogene watergang'!$H$16,'Invoerblad heterogene watergang'!$K$16,IF(A570&lt;='Invoerblad heterogene watergang'!$H$17,'Invoerblad heterogene watergang'!$K$17,"")))))))))</f>
        <v>100 - Riet</v>
      </c>
      <c r="D570" s="23">
        <f t="shared" si="8"/>
        <v>100</v>
      </c>
      <c r="E570" s="23">
        <f>'Invoerblad heterogene watergang'!$F$9</f>
        <v>1.5</v>
      </c>
      <c r="F570" s="23">
        <f>'Invoerblad heterogene watergang'!$E$9</f>
        <v>1.2</v>
      </c>
      <c r="G570" s="23">
        <f>'Invoerblad heterogene watergang'!$B$9</f>
        <v>1.2</v>
      </c>
      <c r="H570" s="23">
        <f>'Invoerblad heterogene watergang'!$C$9</f>
        <v>1</v>
      </c>
      <c r="I570" s="23">
        <f>IF(B570="","",IF(A570&lt;='Invoerblad heterogene watergang'!$H$9,'Invoerblad heterogene watergang'!$N$9,IF(A570&lt;='Invoerblad heterogene watergang'!$H$10,'Invoerblad heterogene watergang'!$N$10,IF(A570&lt;='Invoerblad heterogene watergang'!$H$11,'Invoerblad heterogene watergang'!$N$11,IF(A570&lt;='Invoerblad heterogene watergang'!$H$12,'Invoerblad heterogene watergang'!$N$12,IF(A570&lt;='Invoerblad heterogene watergang'!$H$13,'Invoerblad heterogene watergang'!$N$13,IF(A570&lt;='Invoerblad heterogene watergang'!$H$14,'Invoerblad heterogene watergang'!$N$14,IF(A570&lt;='Invoerblad heterogene watergang'!$H$15,'Invoerblad heterogene watergang'!$N$15,IF(A570&lt;='Invoerblad heterogene watergang'!$H$16,'Invoerblad heterogene watergang'!$N$16,IF(A570&lt;='Invoerblad heterogene watergang'!$H$17,'Invoerblad heterogene watergang'!$N$17,""))))))))))</f>
        <v>0</v>
      </c>
      <c r="J570" s="23" t="str">
        <f>IF(A570&lt;='Invoerblad heterogene watergang'!$H$9,'Invoerblad heterogene watergang'!$O$9,IF(A570&lt;='Invoerblad heterogene watergang'!$H$10,'Invoerblad heterogene watergang'!$O$10,IF(A570&lt;='Invoerblad heterogene watergang'!$H$11,'Invoerblad heterogene watergang'!$O$11,IF(A570&lt;='Invoerblad heterogene watergang'!$H$12,'Invoerblad heterogene watergang'!$O$12,IF(A570&lt;='Invoerblad heterogene watergang'!$H$13,'Invoerblad heterogene watergang'!$O$13,IF(A570&lt;='Invoerblad heterogene watergang'!$H$14,'Invoerblad heterogene watergang'!$O$14,IF(A570&lt;='Invoerblad heterogene watergang'!$H$15,'Invoerblad heterogene watergang'!$O$15,IF(A570&lt;='Invoerblad heterogene watergang'!$H$16,'Invoerblad heterogene watergang'!$O$16,IF(A570&lt;='Invoerblad heterogene watergang'!$H$17,'Invoerblad heterogene watergang'!$O$17,"")))))))))</f>
        <v>Nee</v>
      </c>
      <c r="K570" s="23">
        <f>(IF(A570&lt;='Invoerblad heterogene watergang'!$H$9,'Invoerblad heterogene watergang'!$L$9,IF(A570&lt;='Invoerblad heterogene watergang'!$H$10,'Invoerblad heterogene watergang'!$L$10,IF(A570&lt;='Invoerblad heterogene watergang'!$H$11,'Invoerblad heterogene watergang'!$L$11,IF(A570&lt;='Invoerblad heterogene watergang'!$H$12,'Invoerblad heterogene watergang'!$L$12,IF(A570&lt;='Invoerblad heterogene watergang'!$H$13,'Invoerblad heterogene watergang'!$L$13,IF(A570&lt;='Invoerblad heterogene watergang'!$H$14,'Invoerblad heterogene watergang'!$L$14,IF(A570&lt;='Invoerblad heterogene watergang'!$H$15,'Invoerblad heterogene watergang'!$L$15,IF(A570&lt;='Invoerblad heterogene watergang'!$H$16,'Invoerblad heterogene watergang'!$L$16,IF(A570&lt;='Invoerblad heterogene watergang'!$H$17,'Invoerblad heterogene watergang'!$L$17,""))))))))))</f>
        <v>50</v>
      </c>
      <c r="L570" s="23" t="str">
        <f>(IF(A570&lt;='Invoerblad heterogene watergang'!$H$9,'Invoerblad heterogene watergang'!$M$9,IF(A570&lt;='Invoerblad heterogene watergang'!$H$10,'Invoerblad heterogene watergang'!$M$10,IF(A570&lt;='Invoerblad heterogene watergang'!$H$11,'Invoerblad heterogene watergang'!$M$11,IF(A570&lt;='Invoerblad heterogene watergang'!$H$12,'Invoerblad heterogene watergang'!$M$12,IF(A570&lt;='Invoerblad heterogene watergang'!$H$13,'Invoerblad heterogene watergang'!$M$13,IF(A570&lt;='Invoerblad heterogene watergang'!$H$14,'Invoerblad heterogene watergang'!$M$14,IF(A570&lt;='Invoerblad heterogene watergang'!$H$15,'Invoerblad heterogene watergang'!$M$15,IF(A570&lt;='Invoerblad heterogene watergang'!$H$16,'Invoerblad heterogene watergang'!$M$16,IF(A570&lt;='Invoerblad heterogene watergang'!$H$17,'Invoerblad heterogene watergang'!$M$17,""))))))))))</f>
        <v>Begroeiing volgt bodemverloop</v>
      </c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67"/>
      <c r="AD570" s="23"/>
      <c r="AE570" s="23"/>
    </row>
    <row r="571" spans="1:31" s="103" customFormat="1" x14ac:dyDescent="0.35">
      <c r="A571" s="24">
        <f>IF(A570="","",IF((A570+1)&gt;MAX('Invoerblad heterogene watergang'!$H$9:$H$17),"",'Uitgebreide invoer'!A570+(MAX('Invoerblad heterogene watergang'!$H$9:$H$17)/1000)))</f>
        <v>396.899999999996</v>
      </c>
      <c r="B571" s="23">
        <f>IF(A571&lt;='Invoerblad heterogene watergang'!$H$9,'Invoerblad heterogene watergang'!$J$9,IF(A571&lt;='Invoerblad heterogene watergang'!$H$10,'Invoerblad heterogene watergang'!$J$10,IF(A571&lt;='Invoerblad heterogene watergang'!$H$11,'Invoerblad heterogene watergang'!$J$11,IF(A571&lt;='Invoerblad heterogene watergang'!$H$12,'Invoerblad heterogene watergang'!$J$12,IF(A571&lt;='Invoerblad heterogene watergang'!$H$13,'Invoerblad heterogene watergang'!$J$13,IF(A571&lt;='Invoerblad heterogene watergang'!$H$14,'Invoerblad heterogene watergang'!$J$14,IF(A571&lt;='Invoerblad heterogene watergang'!$H$15,'Invoerblad heterogene watergang'!$J$15,IF(A571&lt;='Invoerblad heterogene watergang'!$H$16,'Invoerblad heterogene watergang'!$J$16,IF(A571&lt;='Invoerblad heterogene watergang'!$H$17,'Invoerblad heterogene watergang'!$J$17,"")))))))))</f>
        <v>0.2</v>
      </c>
      <c r="C571" s="23" t="str">
        <f>IF(A571&lt;='Invoerblad heterogene watergang'!$H$9,'Invoerblad heterogene watergang'!$K$9,IF(A571&lt;='Invoerblad heterogene watergang'!$H$10,'Invoerblad heterogene watergang'!$K$10,IF(A571&lt;='Invoerblad heterogene watergang'!$H$11,'Invoerblad heterogene watergang'!$K$11,IF(A571&lt;='Invoerblad heterogene watergang'!$H$12,'Invoerblad heterogene watergang'!$K$12,IF(A571&lt;='Invoerblad heterogene watergang'!$H$13,'Invoerblad heterogene watergang'!$K$13,IF(A571&lt;='Invoerblad heterogene watergang'!$H$14,'Invoerblad heterogene watergang'!$K$14,IF(A571&lt;='Invoerblad heterogene watergang'!$H$15,'Invoerblad heterogene watergang'!$K$15,IF(A571&lt;='Invoerblad heterogene watergang'!$H$16,'Invoerblad heterogene watergang'!$K$16,IF(A571&lt;='Invoerblad heterogene watergang'!$H$17,'Invoerblad heterogene watergang'!$K$17,"")))))))))</f>
        <v>100 - Riet</v>
      </c>
      <c r="D571" s="23">
        <f t="shared" si="8"/>
        <v>100</v>
      </c>
      <c r="E571" s="23">
        <f>'Invoerblad heterogene watergang'!$F$9</f>
        <v>1.5</v>
      </c>
      <c r="F571" s="23">
        <f>'Invoerblad heterogene watergang'!$E$9</f>
        <v>1.2</v>
      </c>
      <c r="G571" s="23">
        <f>'Invoerblad heterogene watergang'!$B$9</f>
        <v>1.2</v>
      </c>
      <c r="H571" s="23">
        <f>'Invoerblad heterogene watergang'!$C$9</f>
        <v>1</v>
      </c>
      <c r="I571" s="23">
        <f>IF(B571="","",IF(A571&lt;='Invoerblad heterogene watergang'!$H$9,'Invoerblad heterogene watergang'!$N$9,IF(A571&lt;='Invoerblad heterogene watergang'!$H$10,'Invoerblad heterogene watergang'!$N$10,IF(A571&lt;='Invoerblad heterogene watergang'!$H$11,'Invoerblad heterogene watergang'!$N$11,IF(A571&lt;='Invoerblad heterogene watergang'!$H$12,'Invoerblad heterogene watergang'!$N$12,IF(A571&lt;='Invoerblad heterogene watergang'!$H$13,'Invoerblad heterogene watergang'!$N$13,IF(A571&lt;='Invoerblad heterogene watergang'!$H$14,'Invoerblad heterogene watergang'!$N$14,IF(A571&lt;='Invoerblad heterogene watergang'!$H$15,'Invoerblad heterogene watergang'!$N$15,IF(A571&lt;='Invoerblad heterogene watergang'!$H$16,'Invoerblad heterogene watergang'!$N$16,IF(A571&lt;='Invoerblad heterogene watergang'!$H$17,'Invoerblad heterogene watergang'!$N$17,""))))))))))</f>
        <v>0</v>
      </c>
      <c r="J571" s="23" t="str">
        <f>IF(A571&lt;='Invoerblad heterogene watergang'!$H$9,'Invoerblad heterogene watergang'!$O$9,IF(A571&lt;='Invoerblad heterogene watergang'!$H$10,'Invoerblad heterogene watergang'!$O$10,IF(A571&lt;='Invoerblad heterogene watergang'!$H$11,'Invoerblad heterogene watergang'!$O$11,IF(A571&lt;='Invoerblad heterogene watergang'!$H$12,'Invoerblad heterogene watergang'!$O$12,IF(A571&lt;='Invoerblad heterogene watergang'!$H$13,'Invoerblad heterogene watergang'!$O$13,IF(A571&lt;='Invoerblad heterogene watergang'!$H$14,'Invoerblad heterogene watergang'!$O$14,IF(A571&lt;='Invoerblad heterogene watergang'!$H$15,'Invoerblad heterogene watergang'!$O$15,IF(A571&lt;='Invoerblad heterogene watergang'!$H$16,'Invoerblad heterogene watergang'!$O$16,IF(A571&lt;='Invoerblad heterogene watergang'!$H$17,'Invoerblad heterogene watergang'!$O$17,"")))))))))</f>
        <v>Nee</v>
      </c>
      <c r="K571" s="23">
        <f>(IF(A571&lt;='Invoerblad heterogene watergang'!$H$9,'Invoerblad heterogene watergang'!$L$9,IF(A571&lt;='Invoerblad heterogene watergang'!$H$10,'Invoerblad heterogene watergang'!$L$10,IF(A571&lt;='Invoerblad heterogene watergang'!$H$11,'Invoerblad heterogene watergang'!$L$11,IF(A571&lt;='Invoerblad heterogene watergang'!$H$12,'Invoerblad heterogene watergang'!$L$12,IF(A571&lt;='Invoerblad heterogene watergang'!$H$13,'Invoerblad heterogene watergang'!$L$13,IF(A571&lt;='Invoerblad heterogene watergang'!$H$14,'Invoerblad heterogene watergang'!$L$14,IF(A571&lt;='Invoerblad heterogene watergang'!$H$15,'Invoerblad heterogene watergang'!$L$15,IF(A571&lt;='Invoerblad heterogene watergang'!$H$16,'Invoerblad heterogene watergang'!$L$16,IF(A571&lt;='Invoerblad heterogene watergang'!$H$17,'Invoerblad heterogene watergang'!$L$17,""))))))))))</f>
        <v>50</v>
      </c>
      <c r="L571" s="23" t="str">
        <f>(IF(A571&lt;='Invoerblad heterogene watergang'!$H$9,'Invoerblad heterogene watergang'!$M$9,IF(A571&lt;='Invoerblad heterogene watergang'!$H$10,'Invoerblad heterogene watergang'!$M$10,IF(A571&lt;='Invoerblad heterogene watergang'!$H$11,'Invoerblad heterogene watergang'!$M$11,IF(A571&lt;='Invoerblad heterogene watergang'!$H$12,'Invoerblad heterogene watergang'!$M$12,IF(A571&lt;='Invoerblad heterogene watergang'!$H$13,'Invoerblad heterogene watergang'!$M$13,IF(A571&lt;='Invoerblad heterogene watergang'!$H$14,'Invoerblad heterogene watergang'!$M$14,IF(A571&lt;='Invoerblad heterogene watergang'!$H$15,'Invoerblad heterogene watergang'!$M$15,IF(A571&lt;='Invoerblad heterogene watergang'!$H$16,'Invoerblad heterogene watergang'!$M$16,IF(A571&lt;='Invoerblad heterogene watergang'!$H$17,'Invoerblad heterogene watergang'!$M$17,""))))))))))</f>
        <v>Begroeiing volgt bodemverloop</v>
      </c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67"/>
      <c r="AD571" s="23"/>
      <c r="AE571" s="23"/>
    </row>
    <row r="572" spans="1:31" s="103" customFormat="1" x14ac:dyDescent="0.35">
      <c r="A572" s="24">
        <f>IF(A571="","",IF((A571+1)&gt;MAX('Invoerblad heterogene watergang'!$H$9:$H$17),"",'Uitgebreide invoer'!A571+(MAX('Invoerblad heterogene watergang'!$H$9:$H$17)/1000)))</f>
        <v>397.59999999999599</v>
      </c>
      <c r="B572" s="23">
        <f>IF(A572&lt;='Invoerblad heterogene watergang'!$H$9,'Invoerblad heterogene watergang'!$J$9,IF(A572&lt;='Invoerblad heterogene watergang'!$H$10,'Invoerblad heterogene watergang'!$J$10,IF(A572&lt;='Invoerblad heterogene watergang'!$H$11,'Invoerblad heterogene watergang'!$J$11,IF(A572&lt;='Invoerblad heterogene watergang'!$H$12,'Invoerblad heterogene watergang'!$J$12,IF(A572&lt;='Invoerblad heterogene watergang'!$H$13,'Invoerblad heterogene watergang'!$J$13,IF(A572&lt;='Invoerblad heterogene watergang'!$H$14,'Invoerblad heterogene watergang'!$J$14,IF(A572&lt;='Invoerblad heterogene watergang'!$H$15,'Invoerblad heterogene watergang'!$J$15,IF(A572&lt;='Invoerblad heterogene watergang'!$H$16,'Invoerblad heterogene watergang'!$J$16,IF(A572&lt;='Invoerblad heterogene watergang'!$H$17,'Invoerblad heterogene watergang'!$J$17,"")))))))))</f>
        <v>0.2</v>
      </c>
      <c r="C572" s="23" t="str">
        <f>IF(A572&lt;='Invoerblad heterogene watergang'!$H$9,'Invoerblad heterogene watergang'!$K$9,IF(A572&lt;='Invoerblad heterogene watergang'!$H$10,'Invoerblad heterogene watergang'!$K$10,IF(A572&lt;='Invoerblad heterogene watergang'!$H$11,'Invoerblad heterogene watergang'!$K$11,IF(A572&lt;='Invoerblad heterogene watergang'!$H$12,'Invoerblad heterogene watergang'!$K$12,IF(A572&lt;='Invoerblad heterogene watergang'!$H$13,'Invoerblad heterogene watergang'!$K$13,IF(A572&lt;='Invoerblad heterogene watergang'!$H$14,'Invoerblad heterogene watergang'!$K$14,IF(A572&lt;='Invoerblad heterogene watergang'!$H$15,'Invoerblad heterogene watergang'!$K$15,IF(A572&lt;='Invoerblad heterogene watergang'!$H$16,'Invoerblad heterogene watergang'!$K$16,IF(A572&lt;='Invoerblad heterogene watergang'!$H$17,'Invoerblad heterogene watergang'!$K$17,"")))))))))</f>
        <v>100 - Riet</v>
      </c>
      <c r="D572" s="23">
        <f t="shared" si="8"/>
        <v>100</v>
      </c>
      <c r="E572" s="23">
        <f>'Invoerblad heterogene watergang'!$F$9</f>
        <v>1.5</v>
      </c>
      <c r="F572" s="23">
        <f>'Invoerblad heterogene watergang'!$E$9</f>
        <v>1.2</v>
      </c>
      <c r="G572" s="23">
        <f>'Invoerblad heterogene watergang'!$B$9</f>
        <v>1.2</v>
      </c>
      <c r="H572" s="23">
        <f>'Invoerblad heterogene watergang'!$C$9</f>
        <v>1</v>
      </c>
      <c r="I572" s="23">
        <f>IF(B572="","",IF(A572&lt;='Invoerblad heterogene watergang'!$H$9,'Invoerblad heterogene watergang'!$N$9,IF(A572&lt;='Invoerblad heterogene watergang'!$H$10,'Invoerblad heterogene watergang'!$N$10,IF(A572&lt;='Invoerblad heterogene watergang'!$H$11,'Invoerblad heterogene watergang'!$N$11,IF(A572&lt;='Invoerblad heterogene watergang'!$H$12,'Invoerblad heterogene watergang'!$N$12,IF(A572&lt;='Invoerblad heterogene watergang'!$H$13,'Invoerblad heterogene watergang'!$N$13,IF(A572&lt;='Invoerblad heterogene watergang'!$H$14,'Invoerblad heterogene watergang'!$N$14,IF(A572&lt;='Invoerblad heterogene watergang'!$H$15,'Invoerblad heterogene watergang'!$N$15,IF(A572&lt;='Invoerblad heterogene watergang'!$H$16,'Invoerblad heterogene watergang'!$N$16,IF(A572&lt;='Invoerblad heterogene watergang'!$H$17,'Invoerblad heterogene watergang'!$N$17,""))))))))))</f>
        <v>0</v>
      </c>
      <c r="J572" s="23" t="str">
        <f>IF(A572&lt;='Invoerblad heterogene watergang'!$H$9,'Invoerblad heterogene watergang'!$O$9,IF(A572&lt;='Invoerblad heterogene watergang'!$H$10,'Invoerblad heterogene watergang'!$O$10,IF(A572&lt;='Invoerblad heterogene watergang'!$H$11,'Invoerblad heterogene watergang'!$O$11,IF(A572&lt;='Invoerblad heterogene watergang'!$H$12,'Invoerblad heterogene watergang'!$O$12,IF(A572&lt;='Invoerblad heterogene watergang'!$H$13,'Invoerblad heterogene watergang'!$O$13,IF(A572&lt;='Invoerblad heterogene watergang'!$H$14,'Invoerblad heterogene watergang'!$O$14,IF(A572&lt;='Invoerblad heterogene watergang'!$H$15,'Invoerblad heterogene watergang'!$O$15,IF(A572&lt;='Invoerblad heterogene watergang'!$H$16,'Invoerblad heterogene watergang'!$O$16,IF(A572&lt;='Invoerblad heterogene watergang'!$H$17,'Invoerblad heterogene watergang'!$O$17,"")))))))))</f>
        <v>Nee</v>
      </c>
      <c r="K572" s="23">
        <f>(IF(A572&lt;='Invoerblad heterogene watergang'!$H$9,'Invoerblad heterogene watergang'!$L$9,IF(A572&lt;='Invoerblad heterogene watergang'!$H$10,'Invoerblad heterogene watergang'!$L$10,IF(A572&lt;='Invoerblad heterogene watergang'!$H$11,'Invoerblad heterogene watergang'!$L$11,IF(A572&lt;='Invoerblad heterogene watergang'!$H$12,'Invoerblad heterogene watergang'!$L$12,IF(A572&lt;='Invoerblad heterogene watergang'!$H$13,'Invoerblad heterogene watergang'!$L$13,IF(A572&lt;='Invoerblad heterogene watergang'!$H$14,'Invoerblad heterogene watergang'!$L$14,IF(A572&lt;='Invoerblad heterogene watergang'!$H$15,'Invoerblad heterogene watergang'!$L$15,IF(A572&lt;='Invoerblad heterogene watergang'!$H$16,'Invoerblad heterogene watergang'!$L$16,IF(A572&lt;='Invoerblad heterogene watergang'!$H$17,'Invoerblad heterogene watergang'!$L$17,""))))))))))</f>
        <v>50</v>
      </c>
      <c r="L572" s="23" t="str">
        <f>(IF(A572&lt;='Invoerblad heterogene watergang'!$H$9,'Invoerblad heterogene watergang'!$M$9,IF(A572&lt;='Invoerblad heterogene watergang'!$H$10,'Invoerblad heterogene watergang'!$M$10,IF(A572&lt;='Invoerblad heterogene watergang'!$H$11,'Invoerblad heterogene watergang'!$M$11,IF(A572&lt;='Invoerblad heterogene watergang'!$H$12,'Invoerblad heterogene watergang'!$M$12,IF(A572&lt;='Invoerblad heterogene watergang'!$H$13,'Invoerblad heterogene watergang'!$M$13,IF(A572&lt;='Invoerblad heterogene watergang'!$H$14,'Invoerblad heterogene watergang'!$M$14,IF(A572&lt;='Invoerblad heterogene watergang'!$H$15,'Invoerblad heterogene watergang'!$M$15,IF(A572&lt;='Invoerblad heterogene watergang'!$H$16,'Invoerblad heterogene watergang'!$M$16,IF(A572&lt;='Invoerblad heterogene watergang'!$H$17,'Invoerblad heterogene watergang'!$M$17,""))))))))))</f>
        <v>Begroeiing volgt bodemverloop</v>
      </c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67"/>
      <c r="AD572" s="23"/>
      <c r="AE572" s="23"/>
    </row>
    <row r="573" spans="1:31" s="103" customFormat="1" x14ac:dyDescent="0.35">
      <c r="A573" s="24">
        <f>IF(A572="","",IF((A572+1)&gt;MAX('Invoerblad heterogene watergang'!$H$9:$H$17),"",'Uitgebreide invoer'!A572+(MAX('Invoerblad heterogene watergang'!$H$9:$H$17)/1000)))</f>
        <v>398.29999999999598</v>
      </c>
      <c r="B573" s="23">
        <f>IF(A573&lt;='Invoerblad heterogene watergang'!$H$9,'Invoerblad heterogene watergang'!$J$9,IF(A573&lt;='Invoerblad heterogene watergang'!$H$10,'Invoerblad heterogene watergang'!$J$10,IF(A573&lt;='Invoerblad heterogene watergang'!$H$11,'Invoerblad heterogene watergang'!$J$11,IF(A573&lt;='Invoerblad heterogene watergang'!$H$12,'Invoerblad heterogene watergang'!$J$12,IF(A573&lt;='Invoerblad heterogene watergang'!$H$13,'Invoerblad heterogene watergang'!$J$13,IF(A573&lt;='Invoerblad heterogene watergang'!$H$14,'Invoerblad heterogene watergang'!$J$14,IF(A573&lt;='Invoerblad heterogene watergang'!$H$15,'Invoerblad heterogene watergang'!$J$15,IF(A573&lt;='Invoerblad heterogene watergang'!$H$16,'Invoerblad heterogene watergang'!$J$16,IF(A573&lt;='Invoerblad heterogene watergang'!$H$17,'Invoerblad heterogene watergang'!$J$17,"")))))))))</f>
        <v>0.2</v>
      </c>
      <c r="C573" s="23" t="str">
        <f>IF(A573&lt;='Invoerblad heterogene watergang'!$H$9,'Invoerblad heterogene watergang'!$K$9,IF(A573&lt;='Invoerblad heterogene watergang'!$H$10,'Invoerblad heterogene watergang'!$K$10,IF(A573&lt;='Invoerblad heterogene watergang'!$H$11,'Invoerblad heterogene watergang'!$K$11,IF(A573&lt;='Invoerblad heterogene watergang'!$H$12,'Invoerblad heterogene watergang'!$K$12,IF(A573&lt;='Invoerblad heterogene watergang'!$H$13,'Invoerblad heterogene watergang'!$K$13,IF(A573&lt;='Invoerblad heterogene watergang'!$H$14,'Invoerblad heterogene watergang'!$K$14,IF(A573&lt;='Invoerblad heterogene watergang'!$H$15,'Invoerblad heterogene watergang'!$K$15,IF(A573&lt;='Invoerblad heterogene watergang'!$H$16,'Invoerblad heterogene watergang'!$K$16,IF(A573&lt;='Invoerblad heterogene watergang'!$H$17,'Invoerblad heterogene watergang'!$K$17,"")))))))))</f>
        <v>100 - Riet</v>
      </c>
      <c r="D573" s="23">
        <f t="shared" si="8"/>
        <v>100</v>
      </c>
      <c r="E573" s="23">
        <f>'Invoerblad heterogene watergang'!$F$9</f>
        <v>1.5</v>
      </c>
      <c r="F573" s="23">
        <f>'Invoerblad heterogene watergang'!$E$9</f>
        <v>1.2</v>
      </c>
      <c r="G573" s="23">
        <f>'Invoerblad heterogene watergang'!$B$9</f>
        <v>1.2</v>
      </c>
      <c r="H573" s="23">
        <f>'Invoerblad heterogene watergang'!$C$9</f>
        <v>1</v>
      </c>
      <c r="I573" s="23">
        <f>IF(B573="","",IF(A573&lt;='Invoerblad heterogene watergang'!$H$9,'Invoerblad heterogene watergang'!$N$9,IF(A573&lt;='Invoerblad heterogene watergang'!$H$10,'Invoerblad heterogene watergang'!$N$10,IF(A573&lt;='Invoerblad heterogene watergang'!$H$11,'Invoerblad heterogene watergang'!$N$11,IF(A573&lt;='Invoerblad heterogene watergang'!$H$12,'Invoerblad heterogene watergang'!$N$12,IF(A573&lt;='Invoerblad heterogene watergang'!$H$13,'Invoerblad heterogene watergang'!$N$13,IF(A573&lt;='Invoerblad heterogene watergang'!$H$14,'Invoerblad heterogene watergang'!$N$14,IF(A573&lt;='Invoerblad heterogene watergang'!$H$15,'Invoerblad heterogene watergang'!$N$15,IF(A573&lt;='Invoerblad heterogene watergang'!$H$16,'Invoerblad heterogene watergang'!$N$16,IF(A573&lt;='Invoerblad heterogene watergang'!$H$17,'Invoerblad heterogene watergang'!$N$17,""))))))))))</f>
        <v>0</v>
      </c>
      <c r="J573" s="23" t="str">
        <f>IF(A573&lt;='Invoerblad heterogene watergang'!$H$9,'Invoerblad heterogene watergang'!$O$9,IF(A573&lt;='Invoerblad heterogene watergang'!$H$10,'Invoerblad heterogene watergang'!$O$10,IF(A573&lt;='Invoerblad heterogene watergang'!$H$11,'Invoerblad heterogene watergang'!$O$11,IF(A573&lt;='Invoerblad heterogene watergang'!$H$12,'Invoerblad heterogene watergang'!$O$12,IF(A573&lt;='Invoerblad heterogene watergang'!$H$13,'Invoerblad heterogene watergang'!$O$13,IF(A573&lt;='Invoerblad heterogene watergang'!$H$14,'Invoerblad heterogene watergang'!$O$14,IF(A573&lt;='Invoerblad heterogene watergang'!$H$15,'Invoerblad heterogene watergang'!$O$15,IF(A573&lt;='Invoerblad heterogene watergang'!$H$16,'Invoerblad heterogene watergang'!$O$16,IF(A573&lt;='Invoerblad heterogene watergang'!$H$17,'Invoerblad heterogene watergang'!$O$17,"")))))))))</f>
        <v>Nee</v>
      </c>
      <c r="K573" s="23">
        <f>(IF(A573&lt;='Invoerblad heterogene watergang'!$H$9,'Invoerblad heterogene watergang'!$L$9,IF(A573&lt;='Invoerblad heterogene watergang'!$H$10,'Invoerblad heterogene watergang'!$L$10,IF(A573&lt;='Invoerblad heterogene watergang'!$H$11,'Invoerblad heterogene watergang'!$L$11,IF(A573&lt;='Invoerblad heterogene watergang'!$H$12,'Invoerblad heterogene watergang'!$L$12,IF(A573&lt;='Invoerblad heterogene watergang'!$H$13,'Invoerblad heterogene watergang'!$L$13,IF(A573&lt;='Invoerblad heterogene watergang'!$H$14,'Invoerblad heterogene watergang'!$L$14,IF(A573&lt;='Invoerblad heterogene watergang'!$H$15,'Invoerblad heterogene watergang'!$L$15,IF(A573&lt;='Invoerblad heterogene watergang'!$H$16,'Invoerblad heterogene watergang'!$L$16,IF(A573&lt;='Invoerblad heterogene watergang'!$H$17,'Invoerblad heterogene watergang'!$L$17,""))))))))))</f>
        <v>50</v>
      </c>
      <c r="L573" s="23" t="str">
        <f>(IF(A573&lt;='Invoerblad heterogene watergang'!$H$9,'Invoerblad heterogene watergang'!$M$9,IF(A573&lt;='Invoerblad heterogene watergang'!$H$10,'Invoerblad heterogene watergang'!$M$10,IF(A573&lt;='Invoerblad heterogene watergang'!$H$11,'Invoerblad heterogene watergang'!$M$11,IF(A573&lt;='Invoerblad heterogene watergang'!$H$12,'Invoerblad heterogene watergang'!$M$12,IF(A573&lt;='Invoerblad heterogene watergang'!$H$13,'Invoerblad heterogene watergang'!$M$13,IF(A573&lt;='Invoerblad heterogene watergang'!$H$14,'Invoerblad heterogene watergang'!$M$14,IF(A573&lt;='Invoerblad heterogene watergang'!$H$15,'Invoerblad heterogene watergang'!$M$15,IF(A573&lt;='Invoerblad heterogene watergang'!$H$16,'Invoerblad heterogene watergang'!$M$16,IF(A573&lt;='Invoerblad heterogene watergang'!$H$17,'Invoerblad heterogene watergang'!$M$17,""))))))))))</f>
        <v>Begroeiing volgt bodemverloop</v>
      </c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67"/>
      <c r="AD573" s="23"/>
      <c r="AE573" s="23"/>
    </row>
    <row r="574" spans="1:31" s="103" customFormat="1" x14ac:dyDescent="0.35">
      <c r="A574" s="24">
        <f>IF(A573="","",IF((A573+1)&gt;MAX('Invoerblad heterogene watergang'!$H$9:$H$17),"",'Uitgebreide invoer'!A573+(MAX('Invoerblad heterogene watergang'!$H$9:$H$17)/1000)))</f>
        <v>398.99999999999596</v>
      </c>
      <c r="B574" s="23">
        <f>IF(A574&lt;='Invoerblad heterogene watergang'!$H$9,'Invoerblad heterogene watergang'!$J$9,IF(A574&lt;='Invoerblad heterogene watergang'!$H$10,'Invoerblad heterogene watergang'!$J$10,IF(A574&lt;='Invoerblad heterogene watergang'!$H$11,'Invoerblad heterogene watergang'!$J$11,IF(A574&lt;='Invoerblad heterogene watergang'!$H$12,'Invoerblad heterogene watergang'!$J$12,IF(A574&lt;='Invoerblad heterogene watergang'!$H$13,'Invoerblad heterogene watergang'!$J$13,IF(A574&lt;='Invoerblad heterogene watergang'!$H$14,'Invoerblad heterogene watergang'!$J$14,IF(A574&lt;='Invoerblad heterogene watergang'!$H$15,'Invoerblad heterogene watergang'!$J$15,IF(A574&lt;='Invoerblad heterogene watergang'!$H$16,'Invoerblad heterogene watergang'!$J$16,IF(A574&lt;='Invoerblad heterogene watergang'!$H$17,'Invoerblad heterogene watergang'!$J$17,"")))))))))</f>
        <v>0.2</v>
      </c>
      <c r="C574" s="23" t="str">
        <f>IF(A574&lt;='Invoerblad heterogene watergang'!$H$9,'Invoerblad heterogene watergang'!$K$9,IF(A574&lt;='Invoerblad heterogene watergang'!$H$10,'Invoerblad heterogene watergang'!$K$10,IF(A574&lt;='Invoerblad heterogene watergang'!$H$11,'Invoerblad heterogene watergang'!$K$11,IF(A574&lt;='Invoerblad heterogene watergang'!$H$12,'Invoerblad heterogene watergang'!$K$12,IF(A574&lt;='Invoerblad heterogene watergang'!$H$13,'Invoerblad heterogene watergang'!$K$13,IF(A574&lt;='Invoerblad heterogene watergang'!$H$14,'Invoerblad heterogene watergang'!$K$14,IF(A574&lt;='Invoerblad heterogene watergang'!$H$15,'Invoerblad heterogene watergang'!$K$15,IF(A574&lt;='Invoerblad heterogene watergang'!$H$16,'Invoerblad heterogene watergang'!$K$16,IF(A574&lt;='Invoerblad heterogene watergang'!$H$17,'Invoerblad heterogene watergang'!$K$17,"")))))))))</f>
        <v>100 - Riet</v>
      </c>
      <c r="D574" s="23">
        <f t="shared" si="8"/>
        <v>100</v>
      </c>
      <c r="E574" s="23">
        <f>'Invoerblad heterogene watergang'!$F$9</f>
        <v>1.5</v>
      </c>
      <c r="F574" s="23">
        <f>'Invoerblad heterogene watergang'!$E$9</f>
        <v>1.2</v>
      </c>
      <c r="G574" s="23">
        <f>'Invoerblad heterogene watergang'!$B$9</f>
        <v>1.2</v>
      </c>
      <c r="H574" s="23">
        <f>'Invoerblad heterogene watergang'!$C$9</f>
        <v>1</v>
      </c>
      <c r="I574" s="23">
        <f>IF(B574="","",IF(A574&lt;='Invoerblad heterogene watergang'!$H$9,'Invoerblad heterogene watergang'!$N$9,IF(A574&lt;='Invoerblad heterogene watergang'!$H$10,'Invoerblad heterogene watergang'!$N$10,IF(A574&lt;='Invoerblad heterogene watergang'!$H$11,'Invoerblad heterogene watergang'!$N$11,IF(A574&lt;='Invoerblad heterogene watergang'!$H$12,'Invoerblad heterogene watergang'!$N$12,IF(A574&lt;='Invoerblad heterogene watergang'!$H$13,'Invoerblad heterogene watergang'!$N$13,IF(A574&lt;='Invoerblad heterogene watergang'!$H$14,'Invoerblad heterogene watergang'!$N$14,IF(A574&lt;='Invoerblad heterogene watergang'!$H$15,'Invoerblad heterogene watergang'!$N$15,IF(A574&lt;='Invoerblad heterogene watergang'!$H$16,'Invoerblad heterogene watergang'!$N$16,IF(A574&lt;='Invoerblad heterogene watergang'!$H$17,'Invoerblad heterogene watergang'!$N$17,""))))))))))</f>
        <v>0</v>
      </c>
      <c r="J574" s="23" t="str">
        <f>IF(A574&lt;='Invoerblad heterogene watergang'!$H$9,'Invoerblad heterogene watergang'!$O$9,IF(A574&lt;='Invoerblad heterogene watergang'!$H$10,'Invoerblad heterogene watergang'!$O$10,IF(A574&lt;='Invoerblad heterogene watergang'!$H$11,'Invoerblad heterogene watergang'!$O$11,IF(A574&lt;='Invoerblad heterogene watergang'!$H$12,'Invoerblad heterogene watergang'!$O$12,IF(A574&lt;='Invoerblad heterogene watergang'!$H$13,'Invoerblad heterogene watergang'!$O$13,IF(A574&lt;='Invoerblad heterogene watergang'!$H$14,'Invoerblad heterogene watergang'!$O$14,IF(A574&lt;='Invoerblad heterogene watergang'!$H$15,'Invoerblad heterogene watergang'!$O$15,IF(A574&lt;='Invoerblad heterogene watergang'!$H$16,'Invoerblad heterogene watergang'!$O$16,IF(A574&lt;='Invoerblad heterogene watergang'!$H$17,'Invoerblad heterogene watergang'!$O$17,"")))))))))</f>
        <v>Nee</v>
      </c>
      <c r="K574" s="23">
        <f>(IF(A574&lt;='Invoerblad heterogene watergang'!$H$9,'Invoerblad heterogene watergang'!$L$9,IF(A574&lt;='Invoerblad heterogene watergang'!$H$10,'Invoerblad heterogene watergang'!$L$10,IF(A574&lt;='Invoerblad heterogene watergang'!$H$11,'Invoerblad heterogene watergang'!$L$11,IF(A574&lt;='Invoerblad heterogene watergang'!$H$12,'Invoerblad heterogene watergang'!$L$12,IF(A574&lt;='Invoerblad heterogene watergang'!$H$13,'Invoerblad heterogene watergang'!$L$13,IF(A574&lt;='Invoerblad heterogene watergang'!$H$14,'Invoerblad heterogene watergang'!$L$14,IF(A574&lt;='Invoerblad heterogene watergang'!$H$15,'Invoerblad heterogene watergang'!$L$15,IF(A574&lt;='Invoerblad heterogene watergang'!$H$16,'Invoerblad heterogene watergang'!$L$16,IF(A574&lt;='Invoerblad heterogene watergang'!$H$17,'Invoerblad heterogene watergang'!$L$17,""))))))))))</f>
        <v>50</v>
      </c>
      <c r="L574" s="23" t="str">
        <f>(IF(A574&lt;='Invoerblad heterogene watergang'!$H$9,'Invoerblad heterogene watergang'!$M$9,IF(A574&lt;='Invoerblad heterogene watergang'!$H$10,'Invoerblad heterogene watergang'!$M$10,IF(A574&lt;='Invoerblad heterogene watergang'!$H$11,'Invoerblad heterogene watergang'!$M$11,IF(A574&lt;='Invoerblad heterogene watergang'!$H$12,'Invoerblad heterogene watergang'!$M$12,IF(A574&lt;='Invoerblad heterogene watergang'!$H$13,'Invoerblad heterogene watergang'!$M$13,IF(A574&lt;='Invoerblad heterogene watergang'!$H$14,'Invoerblad heterogene watergang'!$M$14,IF(A574&lt;='Invoerblad heterogene watergang'!$H$15,'Invoerblad heterogene watergang'!$M$15,IF(A574&lt;='Invoerblad heterogene watergang'!$H$16,'Invoerblad heterogene watergang'!$M$16,IF(A574&lt;='Invoerblad heterogene watergang'!$H$17,'Invoerblad heterogene watergang'!$M$17,""))))))))))</f>
        <v>Begroeiing volgt bodemverloop</v>
      </c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67"/>
      <c r="AD574" s="23"/>
      <c r="AE574" s="23"/>
    </row>
    <row r="575" spans="1:31" s="103" customFormat="1" x14ac:dyDescent="0.35">
      <c r="A575" s="24">
        <f>IF(A574="","",IF((A574+1)&gt;MAX('Invoerblad heterogene watergang'!$H$9:$H$17),"",'Uitgebreide invoer'!A574+(MAX('Invoerblad heterogene watergang'!$H$9:$H$17)/1000)))</f>
        <v>399.69999999999595</v>
      </c>
      <c r="B575" s="23">
        <f>IF(A575&lt;='Invoerblad heterogene watergang'!$H$9,'Invoerblad heterogene watergang'!$J$9,IF(A575&lt;='Invoerblad heterogene watergang'!$H$10,'Invoerblad heterogene watergang'!$J$10,IF(A575&lt;='Invoerblad heterogene watergang'!$H$11,'Invoerblad heterogene watergang'!$J$11,IF(A575&lt;='Invoerblad heterogene watergang'!$H$12,'Invoerblad heterogene watergang'!$J$12,IF(A575&lt;='Invoerblad heterogene watergang'!$H$13,'Invoerblad heterogene watergang'!$J$13,IF(A575&lt;='Invoerblad heterogene watergang'!$H$14,'Invoerblad heterogene watergang'!$J$14,IF(A575&lt;='Invoerblad heterogene watergang'!$H$15,'Invoerblad heterogene watergang'!$J$15,IF(A575&lt;='Invoerblad heterogene watergang'!$H$16,'Invoerblad heterogene watergang'!$J$16,IF(A575&lt;='Invoerblad heterogene watergang'!$H$17,'Invoerblad heterogene watergang'!$J$17,"")))))))))</f>
        <v>0.2</v>
      </c>
      <c r="C575" s="23" t="str">
        <f>IF(A575&lt;='Invoerblad heterogene watergang'!$H$9,'Invoerblad heterogene watergang'!$K$9,IF(A575&lt;='Invoerblad heterogene watergang'!$H$10,'Invoerblad heterogene watergang'!$K$10,IF(A575&lt;='Invoerblad heterogene watergang'!$H$11,'Invoerblad heterogene watergang'!$K$11,IF(A575&lt;='Invoerblad heterogene watergang'!$H$12,'Invoerblad heterogene watergang'!$K$12,IF(A575&lt;='Invoerblad heterogene watergang'!$H$13,'Invoerblad heterogene watergang'!$K$13,IF(A575&lt;='Invoerblad heterogene watergang'!$H$14,'Invoerblad heterogene watergang'!$K$14,IF(A575&lt;='Invoerblad heterogene watergang'!$H$15,'Invoerblad heterogene watergang'!$K$15,IF(A575&lt;='Invoerblad heterogene watergang'!$H$16,'Invoerblad heterogene watergang'!$K$16,IF(A575&lt;='Invoerblad heterogene watergang'!$H$17,'Invoerblad heterogene watergang'!$K$17,"")))))))))</f>
        <v>100 - Riet</v>
      </c>
      <c r="D575" s="23">
        <f t="shared" si="8"/>
        <v>100</v>
      </c>
      <c r="E575" s="23">
        <f>'Invoerblad heterogene watergang'!$F$9</f>
        <v>1.5</v>
      </c>
      <c r="F575" s="23">
        <f>'Invoerblad heterogene watergang'!$E$9</f>
        <v>1.2</v>
      </c>
      <c r="G575" s="23">
        <f>'Invoerblad heterogene watergang'!$B$9</f>
        <v>1.2</v>
      </c>
      <c r="H575" s="23">
        <f>'Invoerblad heterogene watergang'!$C$9</f>
        <v>1</v>
      </c>
      <c r="I575" s="23">
        <f>IF(B575="","",IF(A575&lt;='Invoerblad heterogene watergang'!$H$9,'Invoerblad heterogene watergang'!$N$9,IF(A575&lt;='Invoerblad heterogene watergang'!$H$10,'Invoerblad heterogene watergang'!$N$10,IF(A575&lt;='Invoerblad heterogene watergang'!$H$11,'Invoerblad heterogene watergang'!$N$11,IF(A575&lt;='Invoerblad heterogene watergang'!$H$12,'Invoerblad heterogene watergang'!$N$12,IF(A575&lt;='Invoerblad heterogene watergang'!$H$13,'Invoerblad heterogene watergang'!$N$13,IF(A575&lt;='Invoerblad heterogene watergang'!$H$14,'Invoerblad heterogene watergang'!$N$14,IF(A575&lt;='Invoerblad heterogene watergang'!$H$15,'Invoerblad heterogene watergang'!$N$15,IF(A575&lt;='Invoerblad heterogene watergang'!$H$16,'Invoerblad heterogene watergang'!$N$16,IF(A575&lt;='Invoerblad heterogene watergang'!$H$17,'Invoerblad heterogene watergang'!$N$17,""))))))))))</f>
        <v>0</v>
      </c>
      <c r="J575" s="23" t="str">
        <f>IF(A575&lt;='Invoerblad heterogene watergang'!$H$9,'Invoerblad heterogene watergang'!$O$9,IF(A575&lt;='Invoerblad heterogene watergang'!$H$10,'Invoerblad heterogene watergang'!$O$10,IF(A575&lt;='Invoerblad heterogene watergang'!$H$11,'Invoerblad heterogene watergang'!$O$11,IF(A575&lt;='Invoerblad heterogene watergang'!$H$12,'Invoerblad heterogene watergang'!$O$12,IF(A575&lt;='Invoerblad heterogene watergang'!$H$13,'Invoerblad heterogene watergang'!$O$13,IF(A575&lt;='Invoerblad heterogene watergang'!$H$14,'Invoerblad heterogene watergang'!$O$14,IF(A575&lt;='Invoerblad heterogene watergang'!$H$15,'Invoerblad heterogene watergang'!$O$15,IF(A575&lt;='Invoerblad heterogene watergang'!$H$16,'Invoerblad heterogene watergang'!$O$16,IF(A575&lt;='Invoerblad heterogene watergang'!$H$17,'Invoerblad heterogene watergang'!$O$17,"")))))))))</f>
        <v>Nee</v>
      </c>
      <c r="K575" s="23">
        <f>(IF(A575&lt;='Invoerblad heterogene watergang'!$H$9,'Invoerblad heterogene watergang'!$L$9,IF(A575&lt;='Invoerblad heterogene watergang'!$H$10,'Invoerblad heterogene watergang'!$L$10,IF(A575&lt;='Invoerblad heterogene watergang'!$H$11,'Invoerblad heterogene watergang'!$L$11,IF(A575&lt;='Invoerblad heterogene watergang'!$H$12,'Invoerblad heterogene watergang'!$L$12,IF(A575&lt;='Invoerblad heterogene watergang'!$H$13,'Invoerblad heterogene watergang'!$L$13,IF(A575&lt;='Invoerblad heterogene watergang'!$H$14,'Invoerblad heterogene watergang'!$L$14,IF(A575&lt;='Invoerblad heterogene watergang'!$H$15,'Invoerblad heterogene watergang'!$L$15,IF(A575&lt;='Invoerblad heterogene watergang'!$H$16,'Invoerblad heterogene watergang'!$L$16,IF(A575&lt;='Invoerblad heterogene watergang'!$H$17,'Invoerblad heterogene watergang'!$L$17,""))))))))))</f>
        <v>50</v>
      </c>
      <c r="L575" s="23" t="str">
        <f>(IF(A575&lt;='Invoerblad heterogene watergang'!$H$9,'Invoerblad heterogene watergang'!$M$9,IF(A575&lt;='Invoerblad heterogene watergang'!$H$10,'Invoerblad heterogene watergang'!$M$10,IF(A575&lt;='Invoerblad heterogene watergang'!$H$11,'Invoerblad heterogene watergang'!$M$11,IF(A575&lt;='Invoerblad heterogene watergang'!$H$12,'Invoerblad heterogene watergang'!$M$12,IF(A575&lt;='Invoerblad heterogene watergang'!$H$13,'Invoerblad heterogene watergang'!$M$13,IF(A575&lt;='Invoerblad heterogene watergang'!$H$14,'Invoerblad heterogene watergang'!$M$14,IF(A575&lt;='Invoerblad heterogene watergang'!$H$15,'Invoerblad heterogene watergang'!$M$15,IF(A575&lt;='Invoerblad heterogene watergang'!$H$16,'Invoerblad heterogene watergang'!$M$16,IF(A575&lt;='Invoerblad heterogene watergang'!$H$17,'Invoerblad heterogene watergang'!$M$17,""))))))))))</f>
        <v>Begroeiing volgt bodemverloop</v>
      </c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67"/>
      <c r="AD575" s="23"/>
      <c r="AE575" s="23"/>
    </row>
    <row r="576" spans="1:31" s="103" customFormat="1" x14ac:dyDescent="0.35">
      <c r="A576" s="24">
        <f>IF(A575="","",IF((A575+1)&gt;MAX('Invoerblad heterogene watergang'!$H$9:$H$17),"",'Uitgebreide invoer'!A575+(MAX('Invoerblad heterogene watergang'!$H$9:$H$17)/1000)))</f>
        <v>400.39999999999594</v>
      </c>
      <c r="B576" s="23">
        <f>IF(A576&lt;='Invoerblad heterogene watergang'!$H$9,'Invoerblad heterogene watergang'!$J$9,IF(A576&lt;='Invoerblad heterogene watergang'!$H$10,'Invoerblad heterogene watergang'!$J$10,IF(A576&lt;='Invoerblad heterogene watergang'!$H$11,'Invoerblad heterogene watergang'!$J$11,IF(A576&lt;='Invoerblad heterogene watergang'!$H$12,'Invoerblad heterogene watergang'!$J$12,IF(A576&lt;='Invoerblad heterogene watergang'!$H$13,'Invoerblad heterogene watergang'!$J$13,IF(A576&lt;='Invoerblad heterogene watergang'!$H$14,'Invoerblad heterogene watergang'!$J$14,IF(A576&lt;='Invoerblad heterogene watergang'!$H$15,'Invoerblad heterogene watergang'!$J$15,IF(A576&lt;='Invoerblad heterogene watergang'!$H$16,'Invoerblad heterogene watergang'!$J$16,IF(A576&lt;='Invoerblad heterogene watergang'!$H$17,'Invoerblad heterogene watergang'!$J$17,"")))))))))</f>
        <v>0.2</v>
      </c>
      <c r="C576" s="23" t="str">
        <f>IF(A576&lt;='Invoerblad heterogene watergang'!$H$9,'Invoerblad heterogene watergang'!$K$9,IF(A576&lt;='Invoerblad heterogene watergang'!$H$10,'Invoerblad heterogene watergang'!$K$10,IF(A576&lt;='Invoerblad heterogene watergang'!$H$11,'Invoerblad heterogene watergang'!$K$11,IF(A576&lt;='Invoerblad heterogene watergang'!$H$12,'Invoerblad heterogene watergang'!$K$12,IF(A576&lt;='Invoerblad heterogene watergang'!$H$13,'Invoerblad heterogene watergang'!$K$13,IF(A576&lt;='Invoerblad heterogene watergang'!$H$14,'Invoerblad heterogene watergang'!$K$14,IF(A576&lt;='Invoerblad heterogene watergang'!$H$15,'Invoerblad heterogene watergang'!$K$15,IF(A576&lt;='Invoerblad heterogene watergang'!$H$16,'Invoerblad heterogene watergang'!$K$16,IF(A576&lt;='Invoerblad heterogene watergang'!$H$17,'Invoerblad heterogene watergang'!$K$17,"")))))))))</f>
        <v>100 - Riet</v>
      </c>
      <c r="D576" s="23">
        <f t="shared" si="8"/>
        <v>100</v>
      </c>
      <c r="E576" s="23">
        <f>'Invoerblad heterogene watergang'!$F$9</f>
        <v>1.5</v>
      </c>
      <c r="F576" s="23">
        <f>'Invoerblad heterogene watergang'!$E$9</f>
        <v>1.2</v>
      </c>
      <c r="G576" s="23">
        <f>'Invoerblad heterogene watergang'!$B$9</f>
        <v>1.2</v>
      </c>
      <c r="H576" s="23">
        <f>'Invoerblad heterogene watergang'!$C$9</f>
        <v>1</v>
      </c>
      <c r="I576" s="23">
        <f>IF(B576="","",IF(A576&lt;='Invoerblad heterogene watergang'!$H$9,'Invoerblad heterogene watergang'!$N$9,IF(A576&lt;='Invoerblad heterogene watergang'!$H$10,'Invoerblad heterogene watergang'!$N$10,IF(A576&lt;='Invoerblad heterogene watergang'!$H$11,'Invoerblad heterogene watergang'!$N$11,IF(A576&lt;='Invoerblad heterogene watergang'!$H$12,'Invoerblad heterogene watergang'!$N$12,IF(A576&lt;='Invoerblad heterogene watergang'!$H$13,'Invoerblad heterogene watergang'!$N$13,IF(A576&lt;='Invoerblad heterogene watergang'!$H$14,'Invoerblad heterogene watergang'!$N$14,IF(A576&lt;='Invoerblad heterogene watergang'!$H$15,'Invoerblad heterogene watergang'!$N$15,IF(A576&lt;='Invoerblad heterogene watergang'!$H$16,'Invoerblad heterogene watergang'!$N$16,IF(A576&lt;='Invoerblad heterogene watergang'!$H$17,'Invoerblad heterogene watergang'!$N$17,""))))))))))</f>
        <v>0</v>
      </c>
      <c r="J576" s="23" t="str">
        <f>IF(A576&lt;='Invoerblad heterogene watergang'!$H$9,'Invoerblad heterogene watergang'!$O$9,IF(A576&lt;='Invoerblad heterogene watergang'!$H$10,'Invoerblad heterogene watergang'!$O$10,IF(A576&lt;='Invoerblad heterogene watergang'!$H$11,'Invoerblad heterogene watergang'!$O$11,IF(A576&lt;='Invoerblad heterogene watergang'!$H$12,'Invoerblad heterogene watergang'!$O$12,IF(A576&lt;='Invoerblad heterogene watergang'!$H$13,'Invoerblad heterogene watergang'!$O$13,IF(A576&lt;='Invoerblad heterogene watergang'!$H$14,'Invoerblad heterogene watergang'!$O$14,IF(A576&lt;='Invoerblad heterogene watergang'!$H$15,'Invoerblad heterogene watergang'!$O$15,IF(A576&lt;='Invoerblad heterogene watergang'!$H$16,'Invoerblad heterogene watergang'!$O$16,IF(A576&lt;='Invoerblad heterogene watergang'!$H$17,'Invoerblad heterogene watergang'!$O$17,"")))))))))</f>
        <v>Nee</v>
      </c>
      <c r="K576" s="23">
        <f>(IF(A576&lt;='Invoerblad heterogene watergang'!$H$9,'Invoerblad heterogene watergang'!$L$9,IF(A576&lt;='Invoerblad heterogene watergang'!$H$10,'Invoerblad heterogene watergang'!$L$10,IF(A576&lt;='Invoerblad heterogene watergang'!$H$11,'Invoerblad heterogene watergang'!$L$11,IF(A576&lt;='Invoerblad heterogene watergang'!$H$12,'Invoerblad heterogene watergang'!$L$12,IF(A576&lt;='Invoerblad heterogene watergang'!$H$13,'Invoerblad heterogene watergang'!$L$13,IF(A576&lt;='Invoerblad heterogene watergang'!$H$14,'Invoerblad heterogene watergang'!$L$14,IF(A576&lt;='Invoerblad heterogene watergang'!$H$15,'Invoerblad heterogene watergang'!$L$15,IF(A576&lt;='Invoerblad heterogene watergang'!$H$16,'Invoerblad heterogene watergang'!$L$16,IF(A576&lt;='Invoerblad heterogene watergang'!$H$17,'Invoerblad heterogene watergang'!$L$17,""))))))))))</f>
        <v>50</v>
      </c>
      <c r="L576" s="23" t="str">
        <f>(IF(A576&lt;='Invoerblad heterogene watergang'!$H$9,'Invoerblad heterogene watergang'!$M$9,IF(A576&lt;='Invoerblad heterogene watergang'!$H$10,'Invoerblad heterogene watergang'!$M$10,IF(A576&lt;='Invoerblad heterogene watergang'!$H$11,'Invoerblad heterogene watergang'!$M$11,IF(A576&lt;='Invoerblad heterogene watergang'!$H$12,'Invoerblad heterogene watergang'!$M$12,IF(A576&lt;='Invoerblad heterogene watergang'!$H$13,'Invoerblad heterogene watergang'!$M$13,IF(A576&lt;='Invoerblad heterogene watergang'!$H$14,'Invoerblad heterogene watergang'!$M$14,IF(A576&lt;='Invoerblad heterogene watergang'!$H$15,'Invoerblad heterogene watergang'!$M$15,IF(A576&lt;='Invoerblad heterogene watergang'!$H$16,'Invoerblad heterogene watergang'!$M$16,IF(A576&lt;='Invoerblad heterogene watergang'!$H$17,'Invoerblad heterogene watergang'!$M$17,""))))))))))</f>
        <v>Begroeiing volgt bodemverloop</v>
      </c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67"/>
      <c r="AD576" s="23"/>
      <c r="AE576" s="23"/>
    </row>
    <row r="577" spans="1:31" s="103" customFormat="1" x14ac:dyDescent="0.35">
      <c r="A577" s="24">
        <f>IF(A576="","",IF((A576+1)&gt;MAX('Invoerblad heterogene watergang'!$H$9:$H$17),"",'Uitgebreide invoer'!A576+(MAX('Invoerblad heterogene watergang'!$H$9:$H$17)/1000)))</f>
        <v>401.09999999999593</v>
      </c>
      <c r="B577" s="23">
        <f>IF(A577&lt;='Invoerblad heterogene watergang'!$H$9,'Invoerblad heterogene watergang'!$J$9,IF(A577&lt;='Invoerblad heterogene watergang'!$H$10,'Invoerblad heterogene watergang'!$J$10,IF(A577&lt;='Invoerblad heterogene watergang'!$H$11,'Invoerblad heterogene watergang'!$J$11,IF(A577&lt;='Invoerblad heterogene watergang'!$H$12,'Invoerblad heterogene watergang'!$J$12,IF(A577&lt;='Invoerblad heterogene watergang'!$H$13,'Invoerblad heterogene watergang'!$J$13,IF(A577&lt;='Invoerblad heterogene watergang'!$H$14,'Invoerblad heterogene watergang'!$J$14,IF(A577&lt;='Invoerblad heterogene watergang'!$H$15,'Invoerblad heterogene watergang'!$J$15,IF(A577&lt;='Invoerblad heterogene watergang'!$H$16,'Invoerblad heterogene watergang'!$J$16,IF(A577&lt;='Invoerblad heterogene watergang'!$H$17,'Invoerblad heterogene watergang'!$J$17,"")))))))))</f>
        <v>0.2</v>
      </c>
      <c r="C577" s="23" t="str">
        <f>IF(A577&lt;='Invoerblad heterogene watergang'!$H$9,'Invoerblad heterogene watergang'!$K$9,IF(A577&lt;='Invoerblad heterogene watergang'!$H$10,'Invoerblad heterogene watergang'!$K$10,IF(A577&lt;='Invoerblad heterogene watergang'!$H$11,'Invoerblad heterogene watergang'!$K$11,IF(A577&lt;='Invoerblad heterogene watergang'!$H$12,'Invoerblad heterogene watergang'!$K$12,IF(A577&lt;='Invoerblad heterogene watergang'!$H$13,'Invoerblad heterogene watergang'!$K$13,IF(A577&lt;='Invoerblad heterogene watergang'!$H$14,'Invoerblad heterogene watergang'!$K$14,IF(A577&lt;='Invoerblad heterogene watergang'!$H$15,'Invoerblad heterogene watergang'!$K$15,IF(A577&lt;='Invoerblad heterogene watergang'!$H$16,'Invoerblad heterogene watergang'!$K$16,IF(A577&lt;='Invoerblad heterogene watergang'!$H$17,'Invoerblad heterogene watergang'!$K$17,"")))))))))</f>
        <v>100 - Riet</v>
      </c>
      <c r="D577" s="23">
        <f t="shared" si="8"/>
        <v>100</v>
      </c>
      <c r="E577" s="23">
        <f>'Invoerblad heterogene watergang'!$F$9</f>
        <v>1.5</v>
      </c>
      <c r="F577" s="23">
        <f>'Invoerblad heterogene watergang'!$E$9</f>
        <v>1.2</v>
      </c>
      <c r="G577" s="23">
        <f>'Invoerblad heterogene watergang'!$B$9</f>
        <v>1.2</v>
      </c>
      <c r="H577" s="23">
        <f>'Invoerblad heterogene watergang'!$C$9</f>
        <v>1</v>
      </c>
      <c r="I577" s="23">
        <f>IF(B577="","",IF(A577&lt;='Invoerblad heterogene watergang'!$H$9,'Invoerblad heterogene watergang'!$N$9,IF(A577&lt;='Invoerblad heterogene watergang'!$H$10,'Invoerblad heterogene watergang'!$N$10,IF(A577&lt;='Invoerblad heterogene watergang'!$H$11,'Invoerblad heterogene watergang'!$N$11,IF(A577&lt;='Invoerblad heterogene watergang'!$H$12,'Invoerblad heterogene watergang'!$N$12,IF(A577&lt;='Invoerblad heterogene watergang'!$H$13,'Invoerblad heterogene watergang'!$N$13,IF(A577&lt;='Invoerblad heterogene watergang'!$H$14,'Invoerblad heterogene watergang'!$N$14,IF(A577&lt;='Invoerblad heterogene watergang'!$H$15,'Invoerblad heterogene watergang'!$N$15,IF(A577&lt;='Invoerblad heterogene watergang'!$H$16,'Invoerblad heterogene watergang'!$N$16,IF(A577&lt;='Invoerblad heterogene watergang'!$H$17,'Invoerblad heterogene watergang'!$N$17,""))))))))))</f>
        <v>0</v>
      </c>
      <c r="J577" s="23" t="str">
        <f>IF(A577&lt;='Invoerblad heterogene watergang'!$H$9,'Invoerblad heterogene watergang'!$O$9,IF(A577&lt;='Invoerblad heterogene watergang'!$H$10,'Invoerblad heterogene watergang'!$O$10,IF(A577&lt;='Invoerblad heterogene watergang'!$H$11,'Invoerblad heterogene watergang'!$O$11,IF(A577&lt;='Invoerblad heterogene watergang'!$H$12,'Invoerblad heterogene watergang'!$O$12,IF(A577&lt;='Invoerblad heterogene watergang'!$H$13,'Invoerblad heterogene watergang'!$O$13,IF(A577&lt;='Invoerblad heterogene watergang'!$H$14,'Invoerblad heterogene watergang'!$O$14,IF(A577&lt;='Invoerblad heterogene watergang'!$H$15,'Invoerblad heterogene watergang'!$O$15,IF(A577&lt;='Invoerblad heterogene watergang'!$H$16,'Invoerblad heterogene watergang'!$O$16,IF(A577&lt;='Invoerblad heterogene watergang'!$H$17,'Invoerblad heterogene watergang'!$O$17,"")))))))))</f>
        <v>Nee</v>
      </c>
      <c r="K577" s="23">
        <f>(IF(A577&lt;='Invoerblad heterogene watergang'!$H$9,'Invoerblad heterogene watergang'!$L$9,IF(A577&lt;='Invoerblad heterogene watergang'!$H$10,'Invoerblad heterogene watergang'!$L$10,IF(A577&lt;='Invoerblad heterogene watergang'!$H$11,'Invoerblad heterogene watergang'!$L$11,IF(A577&lt;='Invoerblad heterogene watergang'!$H$12,'Invoerblad heterogene watergang'!$L$12,IF(A577&lt;='Invoerblad heterogene watergang'!$H$13,'Invoerblad heterogene watergang'!$L$13,IF(A577&lt;='Invoerblad heterogene watergang'!$H$14,'Invoerblad heterogene watergang'!$L$14,IF(A577&lt;='Invoerblad heterogene watergang'!$H$15,'Invoerblad heterogene watergang'!$L$15,IF(A577&lt;='Invoerblad heterogene watergang'!$H$16,'Invoerblad heterogene watergang'!$L$16,IF(A577&lt;='Invoerblad heterogene watergang'!$H$17,'Invoerblad heterogene watergang'!$L$17,""))))))))))</f>
        <v>50</v>
      </c>
      <c r="L577" s="23" t="str">
        <f>(IF(A577&lt;='Invoerblad heterogene watergang'!$H$9,'Invoerblad heterogene watergang'!$M$9,IF(A577&lt;='Invoerblad heterogene watergang'!$H$10,'Invoerblad heterogene watergang'!$M$10,IF(A577&lt;='Invoerblad heterogene watergang'!$H$11,'Invoerblad heterogene watergang'!$M$11,IF(A577&lt;='Invoerblad heterogene watergang'!$H$12,'Invoerblad heterogene watergang'!$M$12,IF(A577&lt;='Invoerblad heterogene watergang'!$H$13,'Invoerblad heterogene watergang'!$M$13,IF(A577&lt;='Invoerblad heterogene watergang'!$H$14,'Invoerblad heterogene watergang'!$M$14,IF(A577&lt;='Invoerblad heterogene watergang'!$H$15,'Invoerblad heterogene watergang'!$M$15,IF(A577&lt;='Invoerblad heterogene watergang'!$H$16,'Invoerblad heterogene watergang'!$M$16,IF(A577&lt;='Invoerblad heterogene watergang'!$H$17,'Invoerblad heterogene watergang'!$M$17,""))))))))))</f>
        <v>Begroeiing volgt bodemverloop</v>
      </c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67"/>
      <c r="AD577" s="23"/>
      <c r="AE577" s="23"/>
    </row>
    <row r="578" spans="1:31" s="103" customFormat="1" x14ac:dyDescent="0.35">
      <c r="A578" s="24">
        <f>IF(A577="","",IF((A577+1)&gt;MAX('Invoerblad heterogene watergang'!$H$9:$H$17),"",'Uitgebreide invoer'!A577+(MAX('Invoerblad heterogene watergang'!$H$9:$H$17)/1000)))</f>
        <v>401.79999999999592</v>
      </c>
      <c r="B578" s="23">
        <f>IF(A578&lt;='Invoerblad heterogene watergang'!$H$9,'Invoerblad heterogene watergang'!$J$9,IF(A578&lt;='Invoerblad heterogene watergang'!$H$10,'Invoerblad heterogene watergang'!$J$10,IF(A578&lt;='Invoerblad heterogene watergang'!$H$11,'Invoerblad heterogene watergang'!$J$11,IF(A578&lt;='Invoerblad heterogene watergang'!$H$12,'Invoerblad heterogene watergang'!$J$12,IF(A578&lt;='Invoerblad heterogene watergang'!$H$13,'Invoerblad heterogene watergang'!$J$13,IF(A578&lt;='Invoerblad heterogene watergang'!$H$14,'Invoerblad heterogene watergang'!$J$14,IF(A578&lt;='Invoerblad heterogene watergang'!$H$15,'Invoerblad heterogene watergang'!$J$15,IF(A578&lt;='Invoerblad heterogene watergang'!$H$16,'Invoerblad heterogene watergang'!$J$16,IF(A578&lt;='Invoerblad heterogene watergang'!$H$17,'Invoerblad heterogene watergang'!$J$17,"")))))))))</f>
        <v>0.2</v>
      </c>
      <c r="C578" s="23" t="str">
        <f>IF(A578&lt;='Invoerblad heterogene watergang'!$H$9,'Invoerblad heterogene watergang'!$K$9,IF(A578&lt;='Invoerblad heterogene watergang'!$H$10,'Invoerblad heterogene watergang'!$K$10,IF(A578&lt;='Invoerblad heterogene watergang'!$H$11,'Invoerblad heterogene watergang'!$K$11,IF(A578&lt;='Invoerblad heterogene watergang'!$H$12,'Invoerblad heterogene watergang'!$K$12,IF(A578&lt;='Invoerblad heterogene watergang'!$H$13,'Invoerblad heterogene watergang'!$K$13,IF(A578&lt;='Invoerblad heterogene watergang'!$H$14,'Invoerblad heterogene watergang'!$K$14,IF(A578&lt;='Invoerblad heterogene watergang'!$H$15,'Invoerblad heterogene watergang'!$K$15,IF(A578&lt;='Invoerblad heterogene watergang'!$H$16,'Invoerblad heterogene watergang'!$K$16,IF(A578&lt;='Invoerblad heterogene watergang'!$H$17,'Invoerblad heterogene watergang'!$K$17,"")))))))))</f>
        <v>100 - Riet</v>
      </c>
      <c r="D578" s="23">
        <f t="shared" si="8"/>
        <v>100</v>
      </c>
      <c r="E578" s="23">
        <f>'Invoerblad heterogene watergang'!$F$9</f>
        <v>1.5</v>
      </c>
      <c r="F578" s="23">
        <f>'Invoerblad heterogene watergang'!$E$9</f>
        <v>1.2</v>
      </c>
      <c r="G578" s="23">
        <f>'Invoerblad heterogene watergang'!$B$9</f>
        <v>1.2</v>
      </c>
      <c r="H578" s="23">
        <f>'Invoerblad heterogene watergang'!$C$9</f>
        <v>1</v>
      </c>
      <c r="I578" s="23">
        <f>IF(B578="","",IF(A578&lt;='Invoerblad heterogene watergang'!$H$9,'Invoerblad heterogene watergang'!$N$9,IF(A578&lt;='Invoerblad heterogene watergang'!$H$10,'Invoerblad heterogene watergang'!$N$10,IF(A578&lt;='Invoerblad heterogene watergang'!$H$11,'Invoerblad heterogene watergang'!$N$11,IF(A578&lt;='Invoerblad heterogene watergang'!$H$12,'Invoerblad heterogene watergang'!$N$12,IF(A578&lt;='Invoerblad heterogene watergang'!$H$13,'Invoerblad heterogene watergang'!$N$13,IF(A578&lt;='Invoerblad heterogene watergang'!$H$14,'Invoerblad heterogene watergang'!$N$14,IF(A578&lt;='Invoerblad heterogene watergang'!$H$15,'Invoerblad heterogene watergang'!$N$15,IF(A578&lt;='Invoerblad heterogene watergang'!$H$16,'Invoerblad heterogene watergang'!$N$16,IF(A578&lt;='Invoerblad heterogene watergang'!$H$17,'Invoerblad heterogene watergang'!$N$17,""))))))))))</f>
        <v>0</v>
      </c>
      <c r="J578" s="23" t="str">
        <f>IF(A578&lt;='Invoerblad heterogene watergang'!$H$9,'Invoerblad heterogene watergang'!$O$9,IF(A578&lt;='Invoerblad heterogene watergang'!$H$10,'Invoerblad heterogene watergang'!$O$10,IF(A578&lt;='Invoerblad heterogene watergang'!$H$11,'Invoerblad heterogene watergang'!$O$11,IF(A578&lt;='Invoerblad heterogene watergang'!$H$12,'Invoerblad heterogene watergang'!$O$12,IF(A578&lt;='Invoerblad heterogene watergang'!$H$13,'Invoerblad heterogene watergang'!$O$13,IF(A578&lt;='Invoerblad heterogene watergang'!$H$14,'Invoerblad heterogene watergang'!$O$14,IF(A578&lt;='Invoerblad heterogene watergang'!$H$15,'Invoerblad heterogene watergang'!$O$15,IF(A578&lt;='Invoerblad heterogene watergang'!$H$16,'Invoerblad heterogene watergang'!$O$16,IF(A578&lt;='Invoerblad heterogene watergang'!$H$17,'Invoerblad heterogene watergang'!$O$17,"")))))))))</f>
        <v>Nee</v>
      </c>
      <c r="K578" s="23">
        <f>(IF(A578&lt;='Invoerblad heterogene watergang'!$H$9,'Invoerblad heterogene watergang'!$L$9,IF(A578&lt;='Invoerblad heterogene watergang'!$H$10,'Invoerblad heterogene watergang'!$L$10,IF(A578&lt;='Invoerblad heterogene watergang'!$H$11,'Invoerblad heterogene watergang'!$L$11,IF(A578&lt;='Invoerblad heterogene watergang'!$H$12,'Invoerblad heterogene watergang'!$L$12,IF(A578&lt;='Invoerblad heterogene watergang'!$H$13,'Invoerblad heterogene watergang'!$L$13,IF(A578&lt;='Invoerblad heterogene watergang'!$H$14,'Invoerblad heterogene watergang'!$L$14,IF(A578&lt;='Invoerblad heterogene watergang'!$H$15,'Invoerblad heterogene watergang'!$L$15,IF(A578&lt;='Invoerblad heterogene watergang'!$H$16,'Invoerblad heterogene watergang'!$L$16,IF(A578&lt;='Invoerblad heterogene watergang'!$H$17,'Invoerblad heterogene watergang'!$L$17,""))))))))))</f>
        <v>50</v>
      </c>
      <c r="L578" s="23" t="str">
        <f>(IF(A578&lt;='Invoerblad heterogene watergang'!$H$9,'Invoerblad heterogene watergang'!$M$9,IF(A578&lt;='Invoerblad heterogene watergang'!$H$10,'Invoerblad heterogene watergang'!$M$10,IF(A578&lt;='Invoerblad heterogene watergang'!$H$11,'Invoerblad heterogene watergang'!$M$11,IF(A578&lt;='Invoerblad heterogene watergang'!$H$12,'Invoerblad heterogene watergang'!$M$12,IF(A578&lt;='Invoerblad heterogene watergang'!$H$13,'Invoerblad heterogene watergang'!$M$13,IF(A578&lt;='Invoerblad heterogene watergang'!$H$14,'Invoerblad heterogene watergang'!$M$14,IF(A578&lt;='Invoerblad heterogene watergang'!$H$15,'Invoerblad heterogene watergang'!$M$15,IF(A578&lt;='Invoerblad heterogene watergang'!$H$16,'Invoerblad heterogene watergang'!$M$16,IF(A578&lt;='Invoerblad heterogene watergang'!$H$17,'Invoerblad heterogene watergang'!$M$17,""))))))))))</f>
        <v>Begroeiing volgt bodemverloop</v>
      </c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67"/>
      <c r="AD578" s="23"/>
      <c r="AE578" s="23"/>
    </row>
    <row r="579" spans="1:31" s="103" customFormat="1" x14ac:dyDescent="0.35">
      <c r="A579" s="24">
        <f>IF(A578="","",IF((A578+1)&gt;MAX('Invoerblad heterogene watergang'!$H$9:$H$17),"",'Uitgebreide invoer'!A578+(MAX('Invoerblad heterogene watergang'!$H$9:$H$17)/1000)))</f>
        <v>402.49999999999591</v>
      </c>
      <c r="B579" s="23">
        <f>IF(A579&lt;='Invoerblad heterogene watergang'!$H$9,'Invoerblad heterogene watergang'!$J$9,IF(A579&lt;='Invoerblad heterogene watergang'!$H$10,'Invoerblad heterogene watergang'!$J$10,IF(A579&lt;='Invoerblad heterogene watergang'!$H$11,'Invoerblad heterogene watergang'!$J$11,IF(A579&lt;='Invoerblad heterogene watergang'!$H$12,'Invoerblad heterogene watergang'!$J$12,IF(A579&lt;='Invoerblad heterogene watergang'!$H$13,'Invoerblad heterogene watergang'!$J$13,IF(A579&lt;='Invoerblad heterogene watergang'!$H$14,'Invoerblad heterogene watergang'!$J$14,IF(A579&lt;='Invoerblad heterogene watergang'!$H$15,'Invoerblad heterogene watergang'!$J$15,IF(A579&lt;='Invoerblad heterogene watergang'!$H$16,'Invoerblad heterogene watergang'!$J$16,IF(A579&lt;='Invoerblad heterogene watergang'!$H$17,'Invoerblad heterogene watergang'!$J$17,"")))))))))</f>
        <v>0.2</v>
      </c>
      <c r="C579" s="23" t="str">
        <f>IF(A579&lt;='Invoerblad heterogene watergang'!$H$9,'Invoerblad heterogene watergang'!$K$9,IF(A579&lt;='Invoerblad heterogene watergang'!$H$10,'Invoerblad heterogene watergang'!$K$10,IF(A579&lt;='Invoerblad heterogene watergang'!$H$11,'Invoerblad heterogene watergang'!$K$11,IF(A579&lt;='Invoerblad heterogene watergang'!$H$12,'Invoerblad heterogene watergang'!$K$12,IF(A579&lt;='Invoerblad heterogene watergang'!$H$13,'Invoerblad heterogene watergang'!$K$13,IF(A579&lt;='Invoerblad heterogene watergang'!$H$14,'Invoerblad heterogene watergang'!$K$14,IF(A579&lt;='Invoerblad heterogene watergang'!$H$15,'Invoerblad heterogene watergang'!$K$15,IF(A579&lt;='Invoerblad heterogene watergang'!$H$16,'Invoerblad heterogene watergang'!$K$16,IF(A579&lt;='Invoerblad heterogene watergang'!$H$17,'Invoerblad heterogene watergang'!$K$17,"")))))))))</f>
        <v>100 - Riet</v>
      </c>
      <c r="D579" s="23">
        <f t="shared" si="8"/>
        <v>100</v>
      </c>
      <c r="E579" s="23">
        <f>'Invoerblad heterogene watergang'!$F$9</f>
        <v>1.5</v>
      </c>
      <c r="F579" s="23">
        <f>'Invoerblad heterogene watergang'!$E$9</f>
        <v>1.2</v>
      </c>
      <c r="G579" s="23">
        <f>'Invoerblad heterogene watergang'!$B$9</f>
        <v>1.2</v>
      </c>
      <c r="H579" s="23">
        <f>'Invoerblad heterogene watergang'!$C$9</f>
        <v>1</v>
      </c>
      <c r="I579" s="23">
        <f>IF(B579="","",IF(A579&lt;='Invoerblad heterogene watergang'!$H$9,'Invoerblad heterogene watergang'!$N$9,IF(A579&lt;='Invoerblad heterogene watergang'!$H$10,'Invoerblad heterogene watergang'!$N$10,IF(A579&lt;='Invoerblad heterogene watergang'!$H$11,'Invoerblad heterogene watergang'!$N$11,IF(A579&lt;='Invoerblad heterogene watergang'!$H$12,'Invoerblad heterogene watergang'!$N$12,IF(A579&lt;='Invoerblad heterogene watergang'!$H$13,'Invoerblad heterogene watergang'!$N$13,IF(A579&lt;='Invoerblad heterogene watergang'!$H$14,'Invoerblad heterogene watergang'!$N$14,IF(A579&lt;='Invoerblad heterogene watergang'!$H$15,'Invoerblad heterogene watergang'!$N$15,IF(A579&lt;='Invoerblad heterogene watergang'!$H$16,'Invoerblad heterogene watergang'!$N$16,IF(A579&lt;='Invoerblad heterogene watergang'!$H$17,'Invoerblad heterogene watergang'!$N$17,""))))))))))</f>
        <v>0</v>
      </c>
      <c r="J579" s="23" t="str">
        <f>IF(A579&lt;='Invoerblad heterogene watergang'!$H$9,'Invoerblad heterogene watergang'!$O$9,IF(A579&lt;='Invoerblad heterogene watergang'!$H$10,'Invoerblad heterogene watergang'!$O$10,IF(A579&lt;='Invoerblad heterogene watergang'!$H$11,'Invoerblad heterogene watergang'!$O$11,IF(A579&lt;='Invoerblad heterogene watergang'!$H$12,'Invoerblad heterogene watergang'!$O$12,IF(A579&lt;='Invoerblad heterogene watergang'!$H$13,'Invoerblad heterogene watergang'!$O$13,IF(A579&lt;='Invoerblad heterogene watergang'!$H$14,'Invoerblad heterogene watergang'!$O$14,IF(A579&lt;='Invoerblad heterogene watergang'!$H$15,'Invoerblad heterogene watergang'!$O$15,IF(A579&lt;='Invoerblad heterogene watergang'!$H$16,'Invoerblad heterogene watergang'!$O$16,IF(A579&lt;='Invoerblad heterogene watergang'!$H$17,'Invoerblad heterogene watergang'!$O$17,"")))))))))</f>
        <v>Nee</v>
      </c>
      <c r="K579" s="23">
        <f>(IF(A579&lt;='Invoerblad heterogene watergang'!$H$9,'Invoerblad heterogene watergang'!$L$9,IF(A579&lt;='Invoerblad heterogene watergang'!$H$10,'Invoerblad heterogene watergang'!$L$10,IF(A579&lt;='Invoerblad heterogene watergang'!$H$11,'Invoerblad heterogene watergang'!$L$11,IF(A579&lt;='Invoerblad heterogene watergang'!$H$12,'Invoerblad heterogene watergang'!$L$12,IF(A579&lt;='Invoerblad heterogene watergang'!$H$13,'Invoerblad heterogene watergang'!$L$13,IF(A579&lt;='Invoerblad heterogene watergang'!$H$14,'Invoerblad heterogene watergang'!$L$14,IF(A579&lt;='Invoerblad heterogene watergang'!$H$15,'Invoerblad heterogene watergang'!$L$15,IF(A579&lt;='Invoerblad heterogene watergang'!$H$16,'Invoerblad heterogene watergang'!$L$16,IF(A579&lt;='Invoerblad heterogene watergang'!$H$17,'Invoerblad heterogene watergang'!$L$17,""))))))))))</f>
        <v>50</v>
      </c>
      <c r="L579" s="23" t="str">
        <f>(IF(A579&lt;='Invoerblad heterogene watergang'!$H$9,'Invoerblad heterogene watergang'!$M$9,IF(A579&lt;='Invoerblad heterogene watergang'!$H$10,'Invoerblad heterogene watergang'!$M$10,IF(A579&lt;='Invoerblad heterogene watergang'!$H$11,'Invoerblad heterogene watergang'!$M$11,IF(A579&lt;='Invoerblad heterogene watergang'!$H$12,'Invoerblad heterogene watergang'!$M$12,IF(A579&lt;='Invoerblad heterogene watergang'!$H$13,'Invoerblad heterogene watergang'!$M$13,IF(A579&lt;='Invoerblad heterogene watergang'!$H$14,'Invoerblad heterogene watergang'!$M$14,IF(A579&lt;='Invoerblad heterogene watergang'!$H$15,'Invoerblad heterogene watergang'!$M$15,IF(A579&lt;='Invoerblad heterogene watergang'!$H$16,'Invoerblad heterogene watergang'!$M$16,IF(A579&lt;='Invoerblad heterogene watergang'!$H$17,'Invoerblad heterogene watergang'!$M$17,""))))))))))</f>
        <v>Begroeiing volgt bodemverloop</v>
      </c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67"/>
      <c r="AD579" s="23"/>
      <c r="AE579" s="23"/>
    </row>
    <row r="580" spans="1:31" s="103" customFormat="1" x14ac:dyDescent="0.35">
      <c r="A580" s="24">
        <f>IF(A579="","",IF((A579+1)&gt;MAX('Invoerblad heterogene watergang'!$H$9:$H$17),"",'Uitgebreide invoer'!A579+(MAX('Invoerblad heterogene watergang'!$H$9:$H$17)/1000)))</f>
        <v>403.1999999999959</v>
      </c>
      <c r="B580" s="23">
        <f>IF(A580&lt;='Invoerblad heterogene watergang'!$H$9,'Invoerblad heterogene watergang'!$J$9,IF(A580&lt;='Invoerblad heterogene watergang'!$H$10,'Invoerblad heterogene watergang'!$J$10,IF(A580&lt;='Invoerblad heterogene watergang'!$H$11,'Invoerblad heterogene watergang'!$J$11,IF(A580&lt;='Invoerblad heterogene watergang'!$H$12,'Invoerblad heterogene watergang'!$J$12,IF(A580&lt;='Invoerblad heterogene watergang'!$H$13,'Invoerblad heterogene watergang'!$J$13,IF(A580&lt;='Invoerblad heterogene watergang'!$H$14,'Invoerblad heterogene watergang'!$J$14,IF(A580&lt;='Invoerblad heterogene watergang'!$H$15,'Invoerblad heterogene watergang'!$J$15,IF(A580&lt;='Invoerblad heterogene watergang'!$H$16,'Invoerblad heterogene watergang'!$J$16,IF(A580&lt;='Invoerblad heterogene watergang'!$H$17,'Invoerblad heterogene watergang'!$J$17,"")))))))))</f>
        <v>0.2</v>
      </c>
      <c r="C580" s="23" t="str">
        <f>IF(A580&lt;='Invoerblad heterogene watergang'!$H$9,'Invoerblad heterogene watergang'!$K$9,IF(A580&lt;='Invoerblad heterogene watergang'!$H$10,'Invoerblad heterogene watergang'!$K$10,IF(A580&lt;='Invoerblad heterogene watergang'!$H$11,'Invoerblad heterogene watergang'!$K$11,IF(A580&lt;='Invoerblad heterogene watergang'!$H$12,'Invoerblad heterogene watergang'!$K$12,IF(A580&lt;='Invoerblad heterogene watergang'!$H$13,'Invoerblad heterogene watergang'!$K$13,IF(A580&lt;='Invoerblad heterogene watergang'!$H$14,'Invoerblad heterogene watergang'!$K$14,IF(A580&lt;='Invoerblad heterogene watergang'!$H$15,'Invoerblad heterogene watergang'!$K$15,IF(A580&lt;='Invoerblad heterogene watergang'!$H$16,'Invoerblad heterogene watergang'!$K$16,IF(A580&lt;='Invoerblad heterogene watergang'!$H$17,'Invoerblad heterogene watergang'!$K$17,"")))))))))</f>
        <v>100 - Riet</v>
      </c>
      <c r="D580" s="23">
        <f t="shared" si="8"/>
        <v>100</v>
      </c>
      <c r="E580" s="23">
        <f>'Invoerblad heterogene watergang'!$F$9</f>
        <v>1.5</v>
      </c>
      <c r="F580" s="23">
        <f>'Invoerblad heterogene watergang'!$E$9</f>
        <v>1.2</v>
      </c>
      <c r="G580" s="23">
        <f>'Invoerblad heterogene watergang'!$B$9</f>
        <v>1.2</v>
      </c>
      <c r="H580" s="23">
        <f>'Invoerblad heterogene watergang'!$C$9</f>
        <v>1</v>
      </c>
      <c r="I580" s="23">
        <f>IF(B580="","",IF(A580&lt;='Invoerblad heterogene watergang'!$H$9,'Invoerblad heterogene watergang'!$N$9,IF(A580&lt;='Invoerblad heterogene watergang'!$H$10,'Invoerblad heterogene watergang'!$N$10,IF(A580&lt;='Invoerblad heterogene watergang'!$H$11,'Invoerblad heterogene watergang'!$N$11,IF(A580&lt;='Invoerblad heterogene watergang'!$H$12,'Invoerblad heterogene watergang'!$N$12,IF(A580&lt;='Invoerblad heterogene watergang'!$H$13,'Invoerblad heterogene watergang'!$N$13,IF(A580&lt;='Invoerblad heterogene watergang'!$H$14,'Invoerblad heterogene watergang'!$N$14,IF(A580&lt;='Invoerblad heterogene watergang'!$H$15,'Invoerblad heterogene watergang'!$N$15,IF(A580&lt;='Invoerblad heterogene watergang'!$H$16,'Invoerblad heterogene watergang'!$N$16,IF(A580&lt;='Invoerblad heterogene watergang'!$H$17,'Invoerblad heterogene watergang'!$N$17,""))))))))))</f>
        <v>0</v>
      </c>
      <c r="J580" s="23" t="str">
        <f>IF(A580&lt;='Invoerblad heterogene watergang'!$H$9,'Invoerblad heterogene watergang'!$O$9,IF(A580&lt;='Invoerblad heterogene watergang'!$H$10,'Invoerblad heterogene watergang'!$O$10,IF(A580&lt;='Invoerblad heterogene watergang'!$H$11,'Invoerblad heterogene watergang'!$O$11,IF(A580&lt;='Invoerblad heterogene watergang'!$H$12,'Invoerblad heterogene watergang'!$O$12,IF(A580&lt;='Invoerblad heterogene watergang'!$H$13,'Invoerblad heterogene watergang'!$O$13,IF(A580&lt;='Invoerblad heterogene watergang'!$H$14,'Invoerblad heterogene watergang'!$O$14,IF(A580&lt;='Invoerblad heterogene watergang'!$H$15,'Invoerblad heterogene watergang'!$O$15,IF(A580&lt;='Invoerblad heterogene watergang'!$H$16,'Invoerblad heterogene watergang'!$O$16,IF(A580&lt;='Invoerblad heterogene watergang'!$H$17,'Invoerblad heterogene watergang'!$O$17,"")))))))))</f>
        <v>Nee</v>
      </c>
      <c r="K580" s="23">
        <f>(IF(A580&lt;='Invoerblad heterogene watergang'!$H$9,'Invoerblad heterogene watergang'!$L$9,IF(A580&lt;='Invoerblad heterogene watergang'!$H$10,'Invoerblad heterogene watergang'!$L$10,IF(A580&lt;='Invoerblad heterogene watergang'!$H$11,'Invoerblad heterogene watergang'!$L$11,IF(A580&lt;='Invoerblad heterogene watergang'!$H$12,'Invoerblad heterogene watergang'!$L$12,IF(A580&lt;='Invoerblad heterogene watergang'!$H$13,'Invoerblad heterogene watergang'!$L$13,IF(A580&lt;='Invoerblad heterogene watergang'!$H$14,'Invoerblad heterogene watergang'!$L$14,IF(A580&lt;='Invoerblad heterogene watergang'!$H$15,'Invoerblad heterogene watergang'!$L$15,IF(A580&lt;='Invoerblad heterogene watergang'!$H$16,'Invoerblad heterogene watergang'!$L$16,IF(A580&lt;='Invoerblad heterogene watergang'!$H$17,'Invoerblad heterogene watergang'!$L$17,""))))))))))</f>
        <v>50</v>
      </c>
      <c r="L580" s="23" t="str">
        <f>(IF(A580&lt;='Invoerblad heterogene watergang'!$H$9,'Invoerblad heterogene watergang'!$M$9,IF(A580&lt;='Invoerblad heterogene watergang'!$H$10,'Invoerblad heterogene watergang'!$M$10,IF(A580&lt;='Invoerblad heterogene watergang'!$H$11,'Invoerblad heterogene watergang'!$M$11,IF(A580&lt;='Invoerblad heterogene watergang'!$H$12,'Invoerblad heterogene watergang'!$M$12,IF(A580&lt;='Invoerblad heterogene watergang'!$H$13,'Invoerblad heterogene watergang'!$M$13,IF(A580&lt;='Invoerblad heterogene watergang'!$H$14,'Invoerblad heterogene watergang'!$M$14,IF(A580&lt;='Invoerblad heterogene watergang'!$H$15,'Invoerblad heterogene watergang'!$M$15,IF(A580&lt;='Invoerblad heterogene watergang'!$H$16,'Invoerblad heterogene watergang'!$M$16,IF(A580&lt;='Invoerblad heterogene watergang'!$H$17,'Invoerblad heterogene watergang'!$M$17,""))))))))))</f>
        <v>Begroeiing volgt bodemverloop</v>
      </c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67"/>
      <c r="AD580" s="23"/>
      <c r="AE580" s="23"/>
    </row>
    <row r="581" spans="1:31" s="103" customFormat="1" x14ac:dyDescent="0.35">
      <c r="A581" s="24">
        <f>IF(A580="","",IF((A580+1)&gt;MAX('Invoerblad heterogene watergang'!$H$9:$H$17),"",'Uitgebreide invoer'!A580+(MAX('Invoerblad heterogene watergang'!$H$9:$H$17)/1000)))</f>
        <v>403.89999999999588</v>
      </c>
      <c r="B581" s="23">
        <f>IF(A581&lt;='Invoerblad heterogene watergang'!$H$9,'Invoerblad heterogene watergang'!$J$9,IF(A581&lt;='Invoerblad heterogene watergang'!$H$10,'Invoerblad heterogene watergang'!$J$10,IF(A581&lt;='Invoerblad heterogene watergang'!$H$11,'Invoerblad heterogene watergang'!$J$11,IF(A581&lt;='Invoerblad heterogene watergang'!$H$12,'Invoerblad heterogene watergang'!$J$12,IF(A581&lt;='Invoerblad heterogene watergang'!$H$13,'Invoerblad heterogene watergang'!$J$13,IF(A581&lt;='Invoerblad heterogene watergang'!$H$14,'Invoerblad heterogene watergang'!$J$14,IF(A581&lt;='Invoerblad heterogene watergang'!$H$15,'Invoerblad heterogene watergang'!$J$15,IF(A581&lt;='Invoerblad heterogene watergang'!$H$16,'Invoerblad heterogene watergang'!$J$16,IF(A581&lt;='Invoerblad heterogene watergang'!$H$17,'Invoerblad heterogene watergang'!$J$17,"")))))))))</f>
        <v>0.2</v>
      </c>
      <c r="C581" s="23" t="str">
        <f>IF(A581&lt;='Invoerblad heterogene watergang'!$H$9,'Invoerblad heterogene watergang'!$K$9,IF(A581&lt;='Invoerblad heterogene watergang'!$H$10,'Invoerblad heterogene watergang'!$K$10,IF(A581&lt;='Invoerblad heterogene watergang'!$H$11,'Invoerblad heterogene watergang'!$K$11,IF(A581&lt;='Invoerblad heterogene watergang'!$H$12,'Invoerblad heterogene watergang'!$K$12,IF(A581&lt;='Invoerblad heterogene watergang'!$H$13,'Invoerblad heterogene watergang'!$K$13,IF(A581&lt;='Invoerblad heterogene watergang'!$H$14,'Invoerblad heterogene watergang'!$K$14,IF(A581&lt;='Invoerblad heterogene watergang'!$H$15,'Invoerblad heterogene watergang'!$K$15,IF(A581&lt;='Invoerblad heterogene watergang'!$H$16,'Invoerblad heterogene watergang'!$K$16,IF(A581&lt;='Invoerblad heterogene watergang'!$H$17,'Invoerblad heterogene watergang'!$K$17,"")))))))))</f>
        <v>100 - Riet</v>
      </c>
      <c r="D581" s="23">
        <f t="shared" ref="D581:D644" si="9">IF(C581="100 - Riet",100,IF(C581="200 - Drijvend fonteinkruid",200,IF(C581="250 - Gele plomp",250,IF(C581="500 - Waterlelie",500,IF(C581="700 - Watergentiaan",700,30)))))</f>
        <v>100</v>
      </c>
      <c r="E581" s="23">
        <f>'Invoerblad heterogene watergang'!$F$9</f>
        <v>1.5</v>
      </c>
      <c r="F581" s="23">
        <f>'Invoerblad heterogene watergang'!$E$9</f>
        <v>1.2</v>
      </c>
      <c r="G581" s="23">
        <f>'Invoerblad heterogene watergang'!$B$9</f>
        <v>1.2</v>
      </c>
      <c r="H581" s="23">
        <f>'Invoerblad heterogene watergang'!$C$9</f>
        <v>1</v>
      </c>
      <c r="I581" s="23">
        <f>IF(B581="","",IF(A581&lt;='Invoerblad heterogene watergang'!$H$9,'Invoerblad heterogene watergang'!$N$9,IF(A581&lt;='Invoerblad heterogene watergang'!$H$10,'Invoerblad heterogene watergang'!$N$10,IF(A581&lt;='Invoerblad heterogene watergang'!$H$11,'Invoerblad heterogene watergang'!$N$11,IF(A581&lt;='Invoerblad heterogene watergang'!$H$12,'Invoerblad heterogene watergang'!$N$12,IF(A581&lt;='Invoerblad heterogene watergang'!$H$13,'Invoerblad heterogene watergang'!$N$13,IF(A581&lt;='Invoerblad heterogene watergang'!$H$14,'Invoerblad heterogene watergang'!$N$14,IF(A581&lt;='Invoerblad heterogene watergang'!$H$15,'Invoerblad heterogene watergang'!$N$15,IF(A581&lt;='Invoerblad heterogene watergang'!$H$16,'Invoerblad heterogene watergang'!$N$16,IF(A581&lt;='Invoerblad heterogene watergang'!$H$17,'Invoerblad heterogene watergang'!$N$17,""))))))))))</f>
        <v>0</v>
      </c>
      <c r="J581" s="23" t="str">
        <f>IF(A581&lt;='Invoerblad heterogene watergang'!$H$9,'Invoerblad heterogene watergang'!$O$9,IF(A581&lt;='Invoerblad heterogene watergang'!$H$10,'Invoerblad heterogene watergang'!$O$10,IF(A581&lt;='Invoerblad heterogene watergang'!$H$11,'Invoerblad heterogene watergang'!$O$11,IF(A581&lt;='Invoerblad heterogene watergang'!$H$12,'Invoerblad heterogene watergang'!$O$12,IF(A581&lt;='Invoerblad heterogene watergang'!$H$13,'Invoerblad heterogene watergang'!$O$13,IF(A581&lt;='Invoerblad heterogene watergang'!$H$14,'Invoerblad heterogene watergang'!$O$14,IF(A581&lt;='Invoerblad heterogene watergang'!$H$15,'Invoerblad heterogene watergang'!$O$15,IF(A581&lt;='Invoerblad heterogene watergang'!$H$16,'Invoerblad heterogene watergang'!$O$16,IF(A581&lt;='Invoerblad heterogene watergang'!$H$17,'Invoerblad heterogene watergang'!$O$17,"")))))))))</f>
        <v>Nee</v>
      </c>
      <c r="K581" s="23">
        <f>(IF(A581&lt;='Invoerblad heterogene watergang'!$H$9,'Invoerblad heterogene watergang'!$L$9,IF(A581&lt;='Invoerblad heterogene watergang'!$H$10,'Invoerblad heterogene watergang'!$L$10,IF(A581&lt;='Invoerblad heterogene watergang'!$H$11,'Invoerblad heterogene watergang'!$L$11,IF(A581&lt;='Invoerblad heterogene watergang'!$H$12,'Invoerblad heterogene watergang'!$L$12,IF(A581&lt;='Invoerblad heterogene watergang'!$H$13,'Invoerblad heterogene watergang'!$L$13,IF(A581&lt;='Invoerblad heterogene watergang'!$H$14,'Invoerblad heterogene watergang'!$L$14,IF(A581&lt;='Invoerblad heterogene watergang'!$H$15,'Invoerblad heterogene watergang'!$L$15,IF(A581&lt;='Invoerblad heterogene watergang'!$H$16,'Invoerblad heterogene watergang'!$L$16,IF(A581&lt;='Invoerblad heterogene watergang'!$H$17,'Invoerblad heterogene watergang'!$L$17,""))))))))))</f>
        <v>50</v>
      </c>
      <c r="L581" s="23" t="str">
        <f>(IF(A581&lt;='Invoerblad heterogene watergang'!$H$9,'Invoerblad heterogene watergang'!$M$9,IF(A581&lt;='Invoerblad heterogene watergang'!$H$10,'Invoerblad heterogene watergang'!$M$10,IF(A581&lt;='Invoerblad heterogene watergang'!$H$11,'Invoerblad heterogene watergang'!$M$11,IF(A581&lt;='Invoerblad heterogene watergang'!$H$12,'Invoerblad heterogene watergang'!$M$12,IF(A581&lt;='Invoerblad heterogene watergang'!$H$13,'Invoerblad heterogene watergang'!$M$13,IF(A581&lt;='Invoerblad heterogene watergang'!$H$14,'Invoerblad heterogene watergang'!$M$14,IF(A581&lt;='Invoerblad heterogene watergang'!$H$15,'Invoerblad heterogene watergang'!$M$15,IF(A581&lt;='Invoerblad heterogene watergang'!$H$16,'Invoerblad heterogene watergang'!$M$16,IF(A581&lt;='Invoerblad heterogene watergang'!$H$17,'Invoerblad heterogene watergang'!$M$17,""))))))))))</f>
        <v>Begroeiing volgt bodemverloop</v>
      </c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67"/>
      <c r="AD581" s="23"/>
      <c r="AE581" s="23"/>
    </row>
    <row r="582" spans="1:31" s="103" customFormat="1" x14ac:dyDescent="0.35">
      <c r="A582" s="24">
        <f>IF(A581="","",IF((A581+1)&gt;MAX('Invoerblad heterogene watergang'!$H$9:$H$17),"",'Uitgebreide invoer'!A581+(MAX('Invoerblad heterogene watergang'!$H$9:$H$17)/1000)))</f>
        <v>404.59999999999587</v>
      </c>
      <c r="B582" s="23">
        <f>IF(A582&lt;='Invoerblad heterogene watergang'!$H$9,'Invoerblad heterogene watergang'!$J$9,IF(A582&lt;='Invoerblad heterogene watergang'!$H$10,'Invoerblad heterogene watergang'!$J$10,IF(A582&lt;='Invoerblad heterogene watergang'!$H$11,'Invoerblad heterogene watergang'!$J$11,IF(A582&lt;='Invoerblad heterogene watergang'!$H$12,'Invoerblad heterogene watergang'!$J$12,IF(A582&lt;='Invoerblad heterogene watergang'!$H$13,'Invoerblad heterogene watergang'!$J$13,IF(A582&lt;='Invoerblad heterogene watergang'!$H$14,'Invoerblad heterogene watergang'!$J$14,IF(A582&lt;='Invoerblad heterogene watergang'!$H$15,'Invoerblad heterogene watergang'!$J$15,IF(A582&lt;='Invoerblad heterogene watergang'!$H$16,'Invoerblad heterogene watergang'!$J$16,IF(A582&lt;='Invoerblad heterogene watergang'!$H$17,'Invoerblad heterogene watergang'!$J$17,"")))))))))</f>
        <v>0.2</v>
      </c>
      <c r="C582" s="23" t="str">
        <f>IF(A582&lt;='Invoerblad heterogene watergang'!$H$9,'Invoerblad heterogene watergang'!$K$9,IF(A582&lt;='Invoerblad heterogene watergang'!$H$10,'Invoerblad heterogene watergang'!$K$10,IF(A582&lt;='Invoerblad heterogene watergang'!$H$11,'Invoerblad heterogene watergang'!$K$11,IF(A582&lt;='Invoerblad heterogene watergang'!$H$12,'Invoerblad heterogene watergang'!$K$12,IF(A582&lt;='Invoerblad heterogene watergang'!$H$13,'Invoerblad heterogene watergang'!$K$13,IF(A582&lt;='Invoerblad heterogene watergang'!$H$14,'Invoerblad heterogene watergang'!$K$14,IF(A582&lt;='Invoerblad heterogene watergang'!$H$15,'Invoerblad heterogene watergang'!$K$15,IF(A582&lt;='Invoerblad heterogene watergang'!$H$16,'Invoerblad heterogene watergang'!$K$16,IF(A582&lt;='Invoerblad heterogene watergang'!$H$17,'Invoerblad heterogene watergang'!$K$17,"")))))))))</f>
        <v>100 - Riet</v>
      </c>
      <c r="D582" s="23">
        <f t="shared" si="9"/>
        <v>100</v>
      </c>
      <c r="E582" s="23">
        <f>'Invoerblad heterogene watergang'!$F$9</f>
        <v>1.5</v>
      </c>
      <c r="F582" s="23">
        <f>'Invoerblad heterogene watergang'!$E$9</f>
        <v>1.2</v>
      </c>
      <c r="G582" s="23">
        <f>'Invoerblad heterogene watergang'!$B$9</f>
        <v>1.2</v>
      </c>
      <c r="H582" s="23">
        <f>'Invoerblad heterogene watergang'!$C$9</f>
        <v>1</v>
      </c>
      <c r="I582" s="23">
        <f>IF(B582="","",IF(A582&lt;='Invoerblad heterogene watergang'!$H$9,'Invoerblad heterogene watergang'!$N$9,IF(A582&lt;='Invoerblad heterogene watergang'!$H$10,'Invoerblad heterogene watergang'!$N$10,IF(A582&lt;='Invoerblad heterogene watergang'!$H$11,'Invoerblad heterogene watergang'!$N$11,IF(A582&lt;='Invoerblad heterogene watergang'!$H$12,'Invoerblad heterogene watergang'!$N$12,IF(A582&lt;='Invoerblad heterogene watergang'!$H$13,'Invoerblad heterogene watergang'!$N$13,IF(A582&lt;='Invoerblad heterogene watergang'!$H$14,'Invoerblad heterogene watergang'!$N$14,IF(A582&lt;='Invoerblad heterogene watergang'!$H$15,'Invoerblad heterogene watergang'!$N$15,IF(A582&lt;='Invoerblad heterogene watergang'!$H$16,'Invoerblad heterogene watergang'!$N$16,IF(A582&lt;='Invoerblad heterogene watergang'!$H$17,'Invoerblad heterogene watergang'!$N$17,""))))))))))</f>
        <v>0</v>
      </c>
      <c r="J582" s="23" t="str">
        <f>IF(A582&lt;='Invoerblad heterogene watergang'!$H$9,'Invoerblad heterogene watergang'!$O$9,IF(A582&lt;='Invoerblad heterogene watergang'!$H$10,'Invoerblad heterogene watergang'!$O$10,IF(A582&lt;='Invoerblad heterogene watergang'!$H$11,'Invoerblad heterogene watergang'!$O$11,IF(A582&lt;='Invoerblad heterogene watergang'!$H$12,'Invoerblad heterogene watergang'!$O$12,IF(A582&lt;='Invoerblad heterogene watergang'!$H$13,'Invoerblad heterogene watergang'!$O$13,IF(A582&lt;='Invoerblad heterogene watergang'!$H$14,'Invoerblad heterogene watergang'!$O$14,IF(A582&lt;='Invoerblad heterogene watergang'!$H$15,'Invoerblad heterogene watergang'!$O$15,IF(A582&lt;='Invoerblad heterogene watergang'!$H$16,'Invoerblad heterogene watergang'!$O$16,IF(A582&lt;='Invoerblad heterogene watergang'!$H$17,'Invoerblad heterogene watergang'!$O$17,"")))))))))</f>
        <v>Nee</v>
      </c>
      <c r="K582" s="23">
        <f>(IF(A582&lt;='Invoerblad heterogene watergang'!$H$9,'Invoerblad heterogene watergang'!$L$9,IF(A582&lt;='Invoerblad heterogene watergang'!$H$10,'Invoerblad heterogene watergang'!$L$10,IF(A582&lt;='Invoerblad heterogene watergang'!$H$11,'Invoerblad heterogene watergang'!$L$11,IF(A582&lt;='Invoerblad heterogene watergang'!$H$12,'Invoerblad heterogene watergang'!$L$12,IF(A582&lt;='Invoerblad heterogene watergang'!$H$13,'Invoerblad heterogene watergang'!$L$13,IF(A582&lt;='Invoerblad heterogene watergang'!$H$14,'Invoerblad heterogene watergang'!$L$14,IF(A582&lt;='Invoerblad heterogene watergang'!$H$15,'Invoerblad heterogene watergang'!$L$15,IF(A582&lt;='Invoerblad heterogene watergang'!$H$16,'Invoerblad heterogene watergang'!$L$16,IF(A582&lt;='Invoerblad heterogene watergang'!$H$17,'Invoerblad heterogene watergang'!$L$17,""))))))))))</f>
        <v>50</v>
      </c>
      <c r="L582" s="23" t="str">
        <f>(IF(A582&lt;='Invoerblad heterogene watergang'!$H$9,'Invoerblad heterogene watergang'!$M$9,IF(A582&lt;='Invoerblad heterogene watergang'!$H$10,'Invoerblad heterogene watergang'!$M$10,IF(A582&lt;='Invoerblad heterogene watergang'!$H$11,'Invoerblad heterogene watergang'!$M$11,IF(A582&lt;='Invoerblad heterogene watergang'!$H$12,'Invoerblad heterogene watergang'!$M$12,IF(A582&lt;='Invoerblad heterogene watergang'!$H$13,'Invoerblad heterogene watergang'!$M$13,IF(A582&lt;='Invoerblad heterogene watergang'!$H$14,'Invoerblad heterogene watergang'!$M$14,IF(A582&lt;='Invoerblad heterogene watergang'!$H$15,'Invoerblad heterogene watergang'!$M$15,IF(A582&lt;='Invoerblad heterogene watergang'!$H$16,'Invoerblad heterogene watergang'!$M$16,IF(A582&lt;='Invoerblad heterogene watergang'!$H$17,'Invoerblad heterogene watergang'!$M$17,""))))))))))</f>
        <v>Begroeiing volgt bodemverloop</v>
      </c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67"/>
      <c r="AD582" s="23"/>
      <c r="AE582" s="23"/>
    </row>
    <row r="583" spans="1:31" s="103" customFormat="1" x14ac:dyDescent="0.35">
      <c r="A583" s="24">
        <f>IF(A582="","",IF((A582+1)&gt;MAX('Invoerblad heterogene watergang'!$H$9:$H$17),"",'Uitgebreide invoer'!A582+(MAX('Invoerblad heterogene watergang'!$H$9:$H$17)/1000)))</f>
        <v>405.29999999999586</v>
      </c>
      <c r="B583" s="23">
        <f>IF(A583&lt;='Invoerblad heterogene watergang'!$H$9,'Invoerblad heterogene watergang'!$J$9,IF(A583&lt;='Invoerblad heterogene watergang'!$H$10,'Invoerblad heterogene watergang'!$J$10,IF(A583&lt;='Invoerblad heterogene watergang'!$H$11,'Invoerblad heterogene watergang'!$J$11,IF(A583&lt;='Invoerblad heterogene watergang'!$H$12,'Invoerblad heterogene watergang'!$J$12,IF(A583&lt;='Invoerblad heterogene watergang'!$H$13,'Invoerblad heterogene watergang'!$J$13,IF(A583&lt;='Invoerblad heterogene watergang'!$H$14,'Invoerblad heterogene watergang'!$J$14,IF(A583&lt;='Invoerblad heterogene watergang'!$H$15,'Invoerblad heterogene watergang'!$J$15,IF(A583&lt;='Invoerblad heterogene watergang'!$H$16,'Invoerblad heterogene watergang'!$J$16,IF(A583&lt;='Invoerblad heterogene watergang'!$H$17,'Invoerblad heterogene watergang'!$J$17,"")))))))))</f>
        <v>0.2</v>
      </c>
      <c r="C583" s="23" t="str">
        <f>IF(A583&lt;='Invoerblad heterogene watergang'!$H$9,'Invoerblad heterogene watergang'!$K$9,IF(A583&lt;='Invoerblad heterogene watergang'!$H$10,'Invoerblad heterogene watergang'!$K$10,IF(A583&lt;='Invoerblad heterogene watergang'!$H$11,'Invoerblad heterogene watergang'!$K$11,IF(A583&lt;='Invoerblad heterogene watergang'!$H$12,'Invoerblad heterogene watergang'!$K$12,IF(A583&lt;='Invoerblad heterogene watergang'!$H$13,'Invoerblad heterogene watergang'!$K$13,IF(A583&lt;='Invoerblad heterogene watergang'!$H$14,'Invoerblad heterogene watergang'!$K$14,IF(A583&lt;='Invoerblad heterogene watergang'!$H$15,'Invoerblad heterogene watergang'!$K$15,IF(A583&lt;='Invoerblad heterogene watergang'!$H$16,'Invoerblad heterogene watergang'!$K$16,IF(A583&lt;='Invoerblad heterogene watergang'!$H$17,'Invoerblad heterogene watergang'!$K$17,"")))))))))</f>
        <v>100 - Riet</v>
      </c>
      <c r="D583" s="23">
        <f t="shared" si="9"/>
        <v>100</v>
      </c>
      <c r="E583" s="23">
        <f>'Invoerblad heterogene watergang'!$F$9</f>
        <v>1.5</v>
      </c>
      <c r="F583" s="23">
        <f>'Invoerblad heterogene watergang'!$E$9</f>
        <v>1.2</v>
      </c>
      <c r="G583" s="23">
        <f>'Invoerblad heterogene watergang'!$B$9</f>
        <v>1.2</v>
      </c>
      <c r="H583" s="23">
        <f>'Invoerblad heterogene watergang'!$C$9</f>
        <v>1</v>
      </c>
      <c r="I583" s="23">
        <f>IF(B583="","",IF(A583&lt;='Invoerblad heterogene watergang'!$H$9,'Invoerblad heterogene watergang'!$N$9,IF(A583&lt;='Invoerblad heterogene watergang'!$H$10,'Invoerblad heterogene watergang'!$N$10,IF(A583&lt;='Invoerblad heterogene watergang'!$H$11,'Invoerblad heterogene watergang'!$N$11,IF(A583&lt;='Invoerblad heterogene watergang'!$H$12,'Invoerblad heterogene watergang'!$N$12,IF(A583&lt;='Invoerblad heterogene watergang'!$H$13,'Invoerblad heterogene watergang'!$N$13,IF(A583&lt;='Invoerblad heterogene watergang'!$H$14,'Invoerblad heterogene watergang'!$N$14,IF(A583&lt;='Invoerblad heterogene watergang'!$H$15,'Invoerblad heterogene watergang'!$N$15,IF(A583&lt;='Invoerblad heterogene watergang'!$H$16,'Invoerblad heterogene watergang'!$N$16,IF(A583&lt;='Invoerblad heterogene watergang'!$H$17,'Invoerblad heterogene watergang'!$N$17,""))))))))))</f>
        <v>0</v>
      </c>
      <c r="J583" s="23" t="str">
        <f>IF(A583&lt;='Invoerblad heterogene watergang'!$H$9,'Invoerblad heterogene watergang'!$O$9,IF(A583&lt;='Invoerblad heterogene watergang'!$H$10,'Invoerblad heterogene watergang'!$O$10,IF(A583&lt;='Invoerblad heterogene watergang'!$H$11,'Invoerblad heterogene watergang'!$O$11,IF(A583&lt;='Invoerblad heterogene watergang'!$H$12,'Invoerblad heterogene watergang'!$O$12,IF(A583&lt;='Invoerblad heterogene watergang'!$H$13,'Invoerblad heterogene watergang'!$O$13,IF(A583&lt;='Invoerblad heterogene watergang'!$H$14,'Invoerblad heterogene watergang'!$O$14,IF(A583&lt;='Invoerblad heterogene watergang'!$H$15,'Invoerblad heterogene watergang'!$O$15,IF(A583&lt;='Invoerblad heterogene watergang'!$H$16,'Invoerblad heterogene watergang'!$O$16,IF(A583&lt;='Invoerblad heterogene watergang'!$H$17,'Invoerblad heterogene watergang'!$O$17,"")))))))))</f>
        <v>Nee</v>
      </c>
      <c r="K583" s="23">
        <f>(IF(A583&lt;='Invoerblad heterogene watergang'!$H$9,'Invoerblad heterogene watergang'!$L$9,IF(A583&lt;='Invoerblad heterogene watergang'!$H$10,'Invoerblad heterogene watergang'!$L$10,IF(A583&lt;='Invoerblad heterogene watergang'!$H$11,'Invoerblad heterogene watergang'!$L$11,IF(A583&lt;='Invoerblad heterogene watergang'!$H$12,'Invoerblad heterogene watergang'!$L$12,IF(A583&lt;='Invoerblad heterogene watergang'!$H$13,'Invoerblad heterogene watergang'!$L$13,IF(A583&lt;='Invoerblad heterogene watergang'!$H$14,'Invoerblad heterogene watergang'!$L$14,IF(A583&lt;='Invoerblad heterogene watergang'!$H$15,'Invoerblad heterogene watergang'!$L$15,IF(A583&lt;='Invoerblad heterogene watergang'!$H$16,'Invoerblad heterogene watergang'!$L$16,IF(A583&lt;='Invoerblad heterogene watergang'!$H$17,'Invoerblad heterogene watergang'!$L$17,""))))))))))</f>
        <v>50</v>
      </c>
      <c r="L583" s="23" t="str">
        <f>(IF(A583&lt;='Invoerblad heterogene watergang'!$H$9,'Invoerblad heterogene watergang'!$M$9,IF(A583&lt;='Invoerblad heterogene watergang'!$H$10,'Invoerblad heterogene watergang'!$M$10,IF(A583&lt;='Invoerblad heterogene watergang'!$H$11,'Invoerblad heterogene watergang'!$M$11,IF(A583&lt;='Invoerblad heterogene watergang'!$H$12,'Invoerblad heterogene watergang'!$M$12,IF(A583&lt;='Invoerblad heterogene watergang'!$H$13,'Invoerblad heterogene watergang'!$M$13,IF(A583&lt;='Invoerblad heterogene watergang'!$H$14,'Invoerblad heterogene watergang'!$M$14,IF(A583&lt;='Invoerblad heterogene watergang'!$H$15,'Invoerblad heterogene watergang'!$M$15,IF(A583&lt;='Invoerblad heterogene watergang'!$H$16,'Invoerblad heterogene watergang'!$M$16,IF(A583&lt;='Invoerblad heterogene watergang'!$H$17,'Invoerblad heterogene watergang'!$M$17,""))))))))))</f>
        <v>Begroeiing volgt bodemverloop</v>
      </c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67"/>
      <c r="AD583" s="23"/>
      <c r="AE583" s="23"/>
    </row>
    <row r="584" spans="1:31" s="103" customFormat="1" x14ac:dyDescent="0.35">
      <c r="A584" s="24">
        <f>IF(A583="","",IF((A583+1)&gt;MAX('Invoerblad heterogene watergang'!$H$9:$H$17),"",'Uitgebreide invoer'!A583+(MAX('Invoerblad heterogene watergang'!$H$9:$H$17)/1000)))</f>
        <v>405.99999999999585</v>
      </c>
      <c r="B584" s="23">
        <f>IF(A584&lt;='Invoerblad heterogene watergang'!$H$9,'Invoerblad heterogene watergang'!$J$9,IF(A584&lt;='Invoerblad heterogene watergang'!$H$10,'Invoerblad heterogene watergang'!$J$10,IF(A584&lt;='Invoerblad heterogene watergang'!$H$11,'Invoerblad heterogene watergang'!$J$11,IF(A584&lt;='Invoerblad heterogene watergang'!$H$12,'Invoerblad heterogene watergang'!$J$12,IF(A584&lt;='Invoerblad heterogene watergang'!$H$13,'Invoerblad heterogene watergang'!$J$13,IF(A584&lt;='Invoerblad heterogene watergang'!$H$14,'Invoerblad heterogene watergang'!$J$14,IF(A584&lt;='Invoerblad heterogene watergang'!$H$15,'Invoerblad heterogene watergang'!$J$15,IF(A584&lt;='Invoerblad heterogene watergang'!$H$16,'Invoerblad heterogene watergang'!$J$16,IF(A584&lt;='Invoerblad heterogene watergang'!$H$17,'Invoerblad heterogene watergang'!$J$17,"")))))))))</f>
        <v>0.2</v>
      </c>
      <c r="C584" s="23" t="str">
        <f>IF(A584&lt;='Invoerblad heterogene watergang'!$H$9,'Invoerblad heterogene watergang'!$K$9,IF(A584&lt;='Invoerblad heterogene watergang'!$H$10,'Invoerblad heterogene watergang'!$K$10,IF(A584&lt;='Invoerblad heterogene watergang'!$H$11,'Invoerblad heterogene watergang'!$K$11,IF(A584&lt;='Invoerblad heterogene watergang'!$H$12,'Invoerblad heterogene watergang'!$K$12,IF(A584&lt;='Invoerblad heterogene watergang'!$H$13,'Invoerblad heterogene watergang'!$K$13,IF(A584&lt;='Invoerblad heterogene watergang'!$H$14,'Invoerblad heterogene watergang'!$K$14,IF(A584&lt;='Invoerblad heterogene watergang'!$H$15,'Invoerblad heterogene watergang'!$K$15,IF(A584&lt;='Invoerblad heterogene watergang'!$H$16,'Invoerblad heterogene watergang'!$K$16,IF(A584&lt;='Invoerblad heterogene watergang'!$H$17,'Invoerblad heterogene watergang'!$K$17,"")))))))))</f>
        <v>100 - Riet</v>
      </c>
      <c r="D584" s="23">
        <f t="shared" si="9"/>
        <v>100</v>
      </c>
      <c r="E584" s="23">
        <f>'Invoerblad heterogene watergang'!$F$9</f>
        <v>1.5</v>
      </c>
      <c r="F584" s="23">
        <f>'Invoerblad heterogene watergang'!$E$9</f>
        <v>1.2</v>
      </c>
      <c r="G584" s="23">
        <f>'Invoerblad heterogene watergang'!$B$9</f>
        <v>1.2</v>
      </c>
      <c r="H584" s="23">
        <f>'Invoerblad heterogene watergang'!$C$9</f>
        <v>1</v>
      </c>
      <c r="I584" s="23">
        <f>IF(B584="","",IF(A584&lt;='Invoerblad heterogene watergang'!$H$9,'Invoerblad heterogene watergang'!$N$9,IF(A584&lt;='Invoerblad heterogene watergang'!$H$10,'Invoerblad heterogene watergang'!$N$10,IF(A584&lt;='Invoerblad heterogene watergang'!$H$11,'Invoerblad heterogene watergang'!$N$11,IF(A584&lt;='Invoerblad heterogene watergang'!$H$12,'Invoerblad heterogene watergang'!$N$12,IF(A584&lt;='Invoerblad heterogene watergang'!$H$13,'Invoerblad heterogene watergang'!$N$13,IF(A584&lt;='Invoerblad heterogene watergang'!$H$14,'Invoerblad heterogene watergang'!$N$14,IF(A584&lt;='Invoerblad heterogene watergang'!$H$15,'Invoerblad heterogene watergang'!$N$15,IF(A584&lt;='Invoerblad heterogene watergang'!$H$16,'Invoerblad heterogene watergang'!$N$16,IF(A584&lt;='Invoerblad heterogene watergang'!$H$17,'Invoerblad heterogene watergang'!$N$17,""))))))))))</f>
        <v>0</v>
      </c>
      <c r="J584" s="23" t="str">
        <f>IF(A584&lt;='Invoerblad heterogene watergang'!$H$9,'Invoerblad heterogene watergang'!$O$9,IF(A584&lt;='Invoerblad heterogene watergang'!$H$10,'Invoerblad heterogene watergang'!$O$10,IF(A584&lt;='Invoerblad heterogene watergang'!$H$11,'Invoerblad heterogene watergang'!$O$11,IF(A584&lt;='Invoerblad heterogene watergang'!$H$12,'Invoerblad heterogene watergang'!$O$12,IF(A584&lt;='Invoerblad heterogene watergang'!$H$13,'Invoerblad heterogene watergang'!$O$13,IF(A584&lt;='Invoerblad heterogene watergang'!$H$14,'Invoerblad heterogene watergang'!$O$14,IF(A584&lt;='Invoerblad heterogene watergang'!$H$15,'Invoerblad heterogene watergang'!$O$15,IF(A584&lt;='Invoerblad heterogene watergang'!$H$16,'Invoerblad heterogene watergang'!$O$16,IF(A584&lt;='Invoerblad heterogene watergang'!$H$17,'Invoerblad heterogene watergang'!$O$17,"")))))))))</f>
        <v>Nee</v>
      </c>
      <c r="K584" s="23">
        <f>(IF(A584&lt;='Invoerblad heterogene watergang'!$H$9,'Invoerblad heterogene watergang'!$L$9,IF(A584&lt;='Invoerblad heterogene watergang'!$H$10,'Invoerblad heterogene watergang'!$L$10,IF(A584&lt;='Invoerblad heterogene watergang'!$H$11,'Invoerblad heterogene watergang'!$L$11,IF(A584&lt;='Invoerblad heterogene watergang'!$H$12,'Invoerblad heterogene watergang'!$L$12,IF(A584&lt;='Invoerblad heterogene watergang'!$H$13,'Invoerblad heterogene watergang'!$L$13,IF(A584&lt;='Invoerblad heterogene watergang'!$H$14,'Invoerblad heterogene watergang'!$L$14,IF(A584&lt;='Invoerblad heterogene watergang'!$H$15,'Invoerblad heterogene watergang'!$L$15,IF(A584&lt;='Invoerblad heterogene watergang'!$H$16,'Invoerblad heterogene watergang'!$L$16,IF(A584&lt;='Invoerblad heterogene watergang'!$H$17,'Invoerblad heterogene watergang'!$L$17,""))))))))))</f>
        <v>50</v>
      </c>
      <c r="L584" s="23" t="str">
        <f>(IF(A584&lt;='Invoerblad heterogene watergang'!$H$9,'Invoerblad heterogene watergang'!$M$9,IF(A584&lt;='Invoerblad heterogene watergang'!$H$10,'Invoerblad heterogene watergang'!$M$10,IF(A584&lt;='Invoerblad heterogene watergang'!$H$11,'Invoerblad heterogene watergang'!$M$11,IF(A584&lt;='Invoerblad heterogene watergang'!$H$12,'Invoerblad heterogene watergang'!$M$12,IF(A584&lt;='Invoerblad heterogene watergang'!$H$13,'Invoerblad heterogene watergang'!$M$13,IF(A584&lt;='Invoerblad heterogene watergang'!$H$14,'Invoerblad heterogene watergang'!$M$14,IF(A584&lt;='Invoerblad heterogene watergang'!$H$15,'Invoerblad heterogene watergang'!$M$15,IF(A584&lt;='Invoerblad heterogene watergang'!$H$16,'Invoerblad heterogene watergang'!$M$16,IF(A584&lt;='Invoerblad heterogene watergang'!$H$17,'Invoerblad heterogene watergang'!$M$17,""))))))))))</f>
        <v>Begroeiing volgt bodemverloop</v>
      </c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67"/>
      <c r="AD584" s="23"/>
      <c r="AE584" s="23"/>
    </row>
    <row r="585" spans="1:31" s="103" customFormat="1" x14ac:dyDescent="0.35">
      <c r="A585" s="24">
        <f>IF(A584="","",IF((A584+1)&gt;MAX('Invoerblad heterogene watergang'!$H$9:$H$17),"",'Uitgebreide invoer'!A584+(MAX('Invoerblad heterogene watergang'!$H$9:$H$17)/1000)))</f>
        <v>406.69999999999584</v>
      </c>
      <c r="B585" s="23">
        <f>IF(A585&lt;='Invoerblad heterogene watergang'!$H$9,'Invoerblad heterogene watergang'!$J$9,IF(A585&lt;='Invoerblad heterogene watergang'!$H$10,'Invoerblad heterogene watergang'!$J$10,IF(A585&lt;='Invoerblad heterogene watergang'!$H$11,'Invoerblad heterogene watergang'!$J$11,IF(A585&lt;='Invoerblad heterogene watergang'!$H$12,'Invoerblad heterogene watergang'!$J$12,IF(A585&lt;='Invoerblad heterogene watergang'!$H$13,'Invoerblad heterogene watergang'!$J$13,IF(A585&lt;='Invoerblad heterogene watergang'!$H$14,'Invoerblad heterogene watergang'!$J$14,IF(A585&lt;='Invoerblad heterogene watergang'!$H$15,'Invoerblad heterogene watergang'!$J$15,IF(A585&lt;='Invoerblad heterogene watergang'!$H$16,'Invoerblad heterogene watergang'!$J$16,IF(A585&lt;='Invoerblad heterogene watergang'!$H$17,'Invoerblad heterogene watergang'!$J$17,"")))))))))</f>
        <v>0.2</v>
      </c>
      <c r="C585" s="23" t="str">
        <f>IF(A585&lt;='Invoerblad heterogene watergang'!$H$9,'Invoerblad heterogene watergang'!$K$9,IF(A585&lt;='Invoerblad heterogene watergang'!$H$10,'Invoerblad heterogene watergang'!$K$10,IF(A585&lt;='Invoerblad heterogene watergang'!$H$11,'Invoerblad heterogene watergang'!$K$11,IF(A585&lt;='Invoerblad heterogene watergang'!$H$12,'Invoerblad heterogene watergang'!$K$12,IF(A585&lt;='Invoerblad heterogene watergang'!$H$13,'Invoerblad heterogene watergang'!$K$13,IF(A585&lt;='Invoerblad heterogene watergang'!$H$14,'Invoerblad heterogene watergang'!$K$14,IF(A585&lt;='Invoerblad heterogene watergang'!$H$15,'Invoerblad heterogene watergang'!$K$15,IF(A585&lt;='Invoerblad heterogene watergang'!$H$16,'Invoerblad heterogene watergang'!$K$16,IF(A585&lt;='Invoerblad heterogene watergang'!$H$17,'Invoerblad heterogene watergang'!$K$17,"")))))))))</f>
        <v>100 - Riet</v>
      </c>
      <c r="D585" s="23">
        <f t="shared" si="9"/>
        <v>100</v>
      </c>
      <c r="E585" s="23">
        <f>'Invoerblad heterogene watergang'!$F$9</f>
        <v>1.5</v>
      </c>
      <c r="F585" s="23">
        <f>'Invoerblad heterogene watergang'!$E$9</f>
        <v>1.2</v>
      </c>
      <c r="G585" s="23">
        <f>'Invoerblad heterogene watergang'!$B$9</f>
        <v>1.2</v>
      </c>
      <c r="H585" s="23">
        <f>'Invoerblad heterogene watergang'!$C$9</f>
        <v>1</v>
      </c>
      <c r="I585" s="23">
        <f>IF(B585="","",IF(A585&lt;='Invoerblad heterogene watergang'!$H$9,'Invoerblad heterogene watergang'!$N$9,IF(A585&lt;='Invoerblad heterogene watergang'!$H$10,'Invoerblad heterogene watergang'!$N$10,IF(A585&lt;='Invoerblad heterogene watergang'!$H$11,'Invoerblad heterogene watergang'!$N$11,IF(A585&lt;='Invoerblad heterogene watergang'!$H$12,'Invoerblad heterogene watergang'!$N$12,IF(A585&lt;='Invoerblad heterogene watergang'!$H$13,'Invoerblad heterogene watergang'!$N$13,IF(A585&lt;='Invoerblad heterogene watergang'!$H$14,'Invoerblad heterogene watergang'!$N$14,IF(A585&lt;='Invoerblad heterogene watergang'!$H$15,'Invoerblad heterogene watergang'!$N$15,IF(A585&lt;='Invoerblad heterogene watergang'!$H$16,'Invoerblad heterogene watergang'!$N$16,IF(A585&lt;='Invoerblad heterogene watergang'!$H$17,'Invoerblad heterogene watergang'!$N$17,""))))))))))</f>
        <v>0</v>
      </c>
      <c r="J585" s="23" t="str">
        <f>IF(A585&lt;='Invoerblad heterogene watergang'!$H$9,'Invoerblad heterogene watergang'!$O$9,IF(A585&lt;='Invoerblad heterogene watergang'!$H$10,'Invoerblad heterogene watergang'!$O$10,IF(A585&lt;='Invoerblad heterogene watergang'!$H$11,'Invoerblad heterogene watergang'!$O$11,IF(A585&lt;='Invoerblad heterogene watergang'!$H$12,'Invoerblad heterogene watergang'!$O$12,IF(A585&lt;='Invoerblad heterogene watergang'!$H$13,'Invoerblad heterogene watergang'!$O$13,IF(A585&lt;='Invoerblad heterogene watergang'!$H$14,'Invoerblad heterogene watergang'!$O$14,IF(A585&lt;='Invoerblad heterogene watergang'!$H$15,'Invoerblad heterogene watergang'!$O$15,IF(A585&lt;='Invoerblad heterogene watergang'!$H$16,'Invoerblad heterogene watergang'!$O$16,IF(A585&lt;='Invoerblad heterogene watergang'!$H$17,'Invoerblad heterogene watergang'!$O$17,"")))))))))</f>
        <v>Nee</v>
      </c>
      <c r="K585" s="23">
        <f>(IF(A585&lt;='Invoerblad heterogene watergang'!$H$9,'Invoerblad heterogene watergang'!$L$9,IF(A585&lt;='Invoerblad heterogene watergang'!$H$10,'Invoerblad heterogene watergang'!$L$10,IF(A585&lt;='Invoerblad heterogene watergang'!$H$11,'Invoerblad heterogene watergang'!$L$11,IF(A585&lt;='Invoerblad heterogene watergang'!$H$12,'Invoerblad heterogene watergang'!$L$12,IF(A585&lt;='Invoerblad heterogene watergang'!$H$13,'Invoerblad heterogene watergang'!$L$13,IF(A585&lt;='Invoerblad heterogene watergang'!$H$14,'Invoerblad heterogene watergang'!$L$14,IF(A585&lt;='Invoerblad heterogene watergang'!$H$15,'Invoerblad heterogene watergang'!$L$15,IF(A585&lt;='Invoerblad heterogene watergang'!$H$16,'Invoerblad heterogene watergang'!$L$16,IF(A585&lt;='Invoerblad heterogene watergang'!$H$17,'Invoerblad heterogene watergang'!$L$17,""))))))))))</f>
        <v>50</v>
      </c>
      <c r="L585" s="23" t="str">
        <f>(IF(A585&lt;='Invoerblad heterogene watergang'!$H$9,'Invoerblad heterogene watergang'!$M$9,IF(A585&lt;='Invoerblad heterogene watergang'!$H$10,'Invoerblad heterogene watergang'!$M$10,IF(A585&lt;='Invoerblad heterogene watergang'!$H$11,'Invoerblad heterogene watergang'!$M$11,IF(A585&lt;='Invoerblad heterogene watergang'!$H$12,'Invoerblad heterogene watergang'!$M$12,IF(A585&lt;='Invoerblad heterogene watergang'!$H$13,'Invoerblad heterogene watergang'!$M$13,IF(A585&lt;='Invoerblad heterogene watergang'!$H$14,'Invoerblad heterogene watergang'!$M$14,IF(A585&lt;='Invoerblad heterogene watergang'!$H$15,'Invoerblad heterogene watergang'!$M$15,IF(A585&lt;='Invoerblad heterogene watergang'!$H$16,'Invoerblad heterogene watergang'!$M$16,IF(A585&lt;='Invoerblad heterogene watergang'!$H$17,'Invoerblad heterogene watergang'!$M$17,""))))))))))</f>
        <v>Begroeiing volgt bodemverloop</v>
      </c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67"/>
      <c r="AD585" s="23"/>
      <c r="AE585" s="23"/>
    </row>
    <row r="586" spans="1:31" s="103" customFormat="1" x14ac:dyDescent="0.35">
      <c r="A586" s="24">
        <f>IF(A585="","",IF((A585+1)&gt;MAX('Invoerblad heterogene watergang'!$H$9:$H$17),"",'Uitgebreide invoer'!A585+(MAX('Invoerblad heterogene watergang'!$H$9:$H$17)/1000)))</f>
        <v>407.39999999999583</v>
      </c>
      <c r="B586" s="23">
        <f>IF(A586&lt;='Invoerblad heterogene watergang'!$H$9,'Invoerblad heterogene watergang'!$J$9,IF(A586&lt;='Invoerblad heterogene watergang'!$H$10,'Invoerblad heterogene watergang'!$J$10,IF(A586&lt;='Invoerblad heterogene watergang'!$H$11,'Invoerblad heterogene watergang'!$J$11,IF(A586&lt;='Invoerblad heterogene watergang'!$H$12,'Invoerblad heterogene watergang'!$J$12,IF(A586&lt;='Invoerblad heterogene watergang'!$H$13,'Invoerblad heterogene watergang'!$J$13,IF(A586&lt;='Invoerblad heterogene watergang'!$H$14,'Invoerblad heterogene watergang'!$J$14,IF(A586&lt;='Invoerblad heterogene watergang'!$H$15,'Invoerblad heterogene watergang'!$J$15,IF(A586&lt;='Invoerblad heterogene watergang'!$H$16,'Invoerblad heterogene watergang'!$J$16,IF(A586&lt;='Invoerblad heterogene watergang'!$H$17,'Invoerblad heterogene watergang'!$J$17,"")))))))))</f>
        <v>0.2</v>
      </c>
      <c r="C586" s="23" t="str">
        <f>IF(A586&lt;='Invoerblad heterogene watergang'!$H$9,'Invoerblad heterogene watergang'!$K$9,IF(A586&lt;='Invoerblad heterogene watergang'!$H$10,'Invoerblad heterogene watergang'!$K$10,IF(A586&lt;='Invoerblad heterogene watergang'!$H$11,'Invoerblad heterogene watergang'!$K$11,IF(A586&lt;='Invoerblad heterogene watergang'!$H$12,'Invoerblad heterogene watergang'!$K$12,IF(A586&lt;='Invoerblad heterogene watergang'!$H$13,'Invoerblad heterogene watergang'!$K$13,IF(A586&lt;='Invoerblad heterogene watergang'!$H$14,'Invoerblad heterogene watergang'!$K$14,IF(A586&lt;='Invoerblad heterogene watergang'!$H$15,'Invoerblad heterogene watergang'!$K$15,IF(A586&lt;='Invoerblad heterogene watergang'!$H$16,'Invoerblad heterogene watergang'!$K$16,IF(A586&lt;='Invoerblad heterogene watergang'!$H$17,'Invoerblad heterogene watergang'!$K$17,"")))))))))</f>
        <v>100 - Riet</v>
      </c>
      <c r="D586" s="23">
        <f t="shared" si="9"/>
        <v>100</v>
      </c>
      <c r="E586" s="23">
        <f>'Invoerblad heterogene watergang'!$F$9</f>
        <v>1.5</v>
      </c>
      <c r="F586" s="23">
        <f>'Invoerblad heterogene watergang'!$E$9</f>
        <v>1.2</v>
      </c>
      <c r="G586" s="23">
        <f>'Invoerblad heterogene watergang'!$B$9</f>
        <v>1.2</v>
      </c>
      <c r="H586" s="23">
        <f>'Invoerblad heterogene watergang'!$C$9</f>
        <v>1</v>
      </c>
      <c r="I586" s="23">
        <f>IF(B586="","",IF(A586&lt;='Invoerblad heterogene watergang'!$H$9,'Invoerblad heterogene watergang'!$N$9,IF(A586&lt;='Invoerblad heterogene watergang'!$H$10,'Invoerblad heterogene watergang'!$N$10,IF(A586&lt;='Invoerblad heterogene watergang'!$H$11,'Invoerblad heterogene watergang'!$N$11,IF(A586&lt;='Invoerblad heterogene watergang'!$H$12,'Invoerblad heterogene watergang'!$N$12,IF(A586&lt;='Invoerblad heterogene watergang'!$H$13,'Invoerblad heterogene watergang'!$N$13,IF(A586&lt;='Invoerblad heterogene watergang'!$H$14,'Invoerblad heterogene watergang'!$N$14,IF(A586&lt;='Invoerblad heterogene watergang'!$H$15,'Invoerblad heterogene watergang'!$N$15,IF(A586&lt;='Invoerblad heterogene watergang'!$H$16,'Invoerblad heterogene watergang'!$N$16,IF(A586&lt;='Invoerblad heterogene watergang'!$H$17,'Invoerblad heterogene watergang'!$N$17,""))))))))))</f>
        <v>0</v>
      </c>
      <c r="J586" s="23" t="str">
        <f>IF(A586&lt;='Invoerblad heterogene watergang'!$H$9,'Invoerblad heterogene watergang'!$O$9,IF(A586&lt;='Invoerblad heterogene watergang'!$H$10,'Invoerblad heterogene watergang'!$O$10,IF(A586&lt;='Invoerblad heterogene watergang'!$H$11,'Invoerblad heterogene watergang'!$O$11,IF(A586&lt;='Invoerblad heterogene watergang'!$H$12,'Invoerblad heterogene watergang'!$O$12,IF(A586&lt;='Invoerblad heterogene watergang'!$H$13,'Invoerblad heterogene watergang'!$O$13,IF(A586&lt;='Invoerblad heterogene watergang'!$H$14,'Invoerblad heterogene watergang'!$O$14,IF(A586&lt;='Invoerblad heterogene watergang'!$H$15,'Invoerblad heterogene watergang'!$O$15,IF(A586&lt;='Invoerblad heterogene watergang'!$H$16,'Invoerblad heterogene watergang'!$O$16,IF(A586&lt;='Invoerblad heterogene watergang'!$H$17,'Invoerblad heterogene watergang'!$O$17,"")))))))))</f>
        <v>Nee</v>
      </c>
      <c r="K586" s="23">
        <f>(IF(A586&lt;='Invoerblad heterogene watergang'!$H$9,'Invoerblad heterogene watergang'!$L$9,IF(A586&lt;='Invoerblad heterogene watergang'!$H$10,'Invoerblad heterogene watergang'!$L$10,IF(A586&lt;='Invoerblad heterogene watergang'!$H$11,'Invoerblad heterogene watergang'!$L$11,IF(A586&lt;='Invoerblad heterogene watergang'!$H$12,'Invoerblad heterogene watergang'!$L$12,IF(A586&lt;='Invoerblad heterogene watergang'!$H$13,'Invoerblad heterogene watergang'!$L$13,IF(A586&lt;='Invoerblad heterogene watergang'!$H$14,'Invoerblad heterogene watergang'!$L$14,IF(A586&lt;='Invoerblad heterogene watergang'!$H$15,'Invoerblad heterogene watergang'!$L$15,IF(A586&lt;='Invoerblad heterogene watergang'!$H$16,'Invoerblad heterogene watergang'!$L$16,IF(A586&lt;='Invoerblad heterogene watergang'!$H$17,'Invoerblad heterogene watergang'!$L$17,""))))))))))</f>
        <v>50</v>
      </c>
      <c r="L586" s="23" t="str">
        <f>(IF(A586&lt;='Invoerblad heterogene watergang'!$H$9,'Invoerblad heterogene watergang'!$M$9,IF(A586&lt;='Invoerblad heterogene watergang'!$H$10,'Invoerblad heterogene watergang'!$M$10,IF(A586&lt;='Invoerblad heterogene watergang'!$H$11,'Invoerblad heterogene watergang'!$M$11,IF(A586&lt;='Invoerblad heterogene watergang'!$H$12,'Invoerblad heterogene watergang'!$M$12,IF(A586&lt;='Invoerblad heterogene watergang'!$H$13,'Invoerblad heterogene watergang'!$M$13,IF(A586&lt;='Invoerblad heterogene watergang'!$H$14,'Invoerblad heterogene watergang'!$M$14,IF(A586&lt;='Invoerblad heterogene watergang'!$H$15,'Invoerblad heterogene watergang'!$M$15,IF(A586&lt;='Invoerblad heterogene watergang'!$H$16,'Invoerblad heterogene watergang'!$M$16,IF(A586&lt;='Invoerblad heterogene watergang'!$H$17,'Invoerblad heterogene watergang'!$M$17,""))))))))))</f>
        <v>Begroeiing volgt bodemverloop</v>
      </c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67"/>
      <c r="AD586" s="23"/>
      <c r="AE586" s="23"/>
    </row>
    <row r="587" spans="1:31" s="103" customFormat="1" x14ac:dyDescent="0.35">
      <c r="A587" s="24">
        <f>IF(A586="","",IF((A586+1)&gt;MAX('Invoerblad heterogene watergang'!$H$9:$H$17),"",'Uitgebreide invoer'!A586+(MAX('Invoerblad heterogene watergang'!$H$9:$H$17)/1000)))</f>
        <v>408.09999999999582</v>
      </c>
      <c r="B587" s="23">
        <f>IF(A587&lt;='Invoerblad heterogene watergang'!$H$9,'Invoerblad heterogene watergang'!$J$9,IF(A587&lt;='Invoerblad heterogene watergang'!$H$10,'Invoerblad heterogene watergang'!$J$10,IF(A587&lt;='Invoerblad heterogene watergang'!$H$11,'Invoerblad heterogene watergang'!$J$11,IF(A587&lt;='Invoerblad heterogene watergang'!$H$12,'Invoerblad heterogene watergang'!$J$12,IF(A587&lt;='Invoerblad heterogene watergang'!$H$13,'Invoerblad heterogene watergang'!$J$13,IF(A587&lt;='Invoerblad heterogene watergang'!$H$14,'Invoerblad heterogene watergang'!$J$14,IF(A587&lt;='Invoerblad heterogene watergang'!$H$15,'Invoerblad heterogene watergang'!$J$15,IF(A587&lt;='Invoerblad heterogene watergang'!$H$16,'Invoerblad heterogene watergang'!$J$16,IF(A587&lt;='Invoerblad heterogene watergang'!$H$17,'Invoerblad heterogene watergang'!$J$17,"")))))))))</f>
        <v>0.2</v>
      </c>
      <c r="C587" s="23" t="str">
        <f>IF(A587&lt;='Invoerblad heterogene watergang'!$H$9,'Invoerblad heterogene watergang'!$K$9,IF(A587&lt;='Invoerblad heterogene watergang'!$H$10,'Invoerblad heterogene watergang'!$K$10,IF(A587&lt;='Invoerblad heterogene watergang'!$H$11,'Invoerblad heterogene watergang'!$K$11,IF(A587&lt;='Invoerblad heterogene watergang'!$H$12,'Invoerblad heterogene watergang'!$K$12,IF(A587&lt;='Invoerblad heterogene watergang'!$H$13,'Invoerblad heterogene watergang'!$K$13,IF(A587&lt;='Invoerblad heterogene watergang'!$H$14,'Invoerblad heterogene watergang'!$K$14,IF(A587&lt;='Invoerblad heterogene watergang'!$H$15,'Invoerblad heterogene watergang'!$K$15,IF(A587&lt;='Invoerblad heterogene watergang'!$H$16,'Invoerblad heterogene watergang'!$K$16,IF(A587&lt;='Invoerblad heterogene watergang'!$H$17,'Invoerblad heterogene watergang'!$K$17,"")))))))))</f>
        <v>100 - Riet</v>
      </c>
      <c r="D587" s="23">
        <f t="shared" si="9"/>
        <v>100</v>
      </c>
      <c r="E587" s="23">
        <f>'Invoerblad heterogene watergang'!$F$9</f>
        <v>1.5</v>
      </c>
      <c r="F587" s="23">
        <f>'Invoerblad heterogene watergang'!$E$9</f>
        <v>1.2</v>
      </c>
      <c r="G587" s="23">
        <f>'Invoerblad heterogene watergang'!$B$9</f>
        <v>1.2</v>
      </c>
      <c r="H587" s="23">
        <f>'Invoerblad heterogene watergang'!$C$9</f>
        <v>1</v>
      </c>
      <c r="I587" s="23">
        <f>IF(B587="","",IF(A587&lt;='Invoerblad heterogene watergang'!$H$9,'Invoerblad heterogene watergang'!$N$9,IF(A587&lt;='Invoerblad heterogene watergang'!$H$10,'Invoerblad heterogene watergang'!$N$10,IF(A587&lt;='Invoerblad heterogene watergang'!$H$11,'Invoerblad heterogene watergang'!$N$11,IF(A587&lt;='Invoerblad heterogene watergang'!$H$12,'Invoerblad heterogene watergang'!$N$12,IF(A587&lt;='Invoerblad heterogene watergang'!$H$13,'Invoerblad heterogene watergang'!$N$13,IF(A587&lt;='Invoerblad heterogene watergang'!$H$14,'Invoerblad heterogene watergang'!$N$14,IF(A587&lt;='Invoerblad heterogene watergang'!$H$15,'Invoerblad heterogene watergang'!$N$15,IF(A587&lt;='Invoerblad heterogene watergang'!$H$16,'Invoerblad heterogene watergang'!$N$16,IF(A587&lt;='Invoerblad heterogene watergang'!$H$17,'Invoerblad heterogene watergang'!$N$17,""))))))))))</f>
        <v>0</v>
      </c>
      <c r="J587" s="23" t="str">
        <f>IF(A587&lt;='Invoerblad heterogene watergang'!$H$9,'Invoerblad heterogene watergang'!$O$9,IF(A587&lt;='Invoerblad heterogene watergang'!$H$10,'Invoerblad heterogene watergang'!$O$10,IF(A587&lt;='Invoerblad heterogene watergang'!$H$11,'Invoerblad heterogene watergang'!$O$11,IF(A587&lt;='Invoerblad heterogene watergang'!$H$12,'Invoerblad heterogene watergang'!$O$12,IF(A587&lt;='Invoerblad heterogene watergang'!$H$13,'Invoerblad heterogene watergang'!$O$13,IF(A587&lt;='Invoerblad heterogene watergang'!$H$14,'Invoerblad heterogene watergang'!$O$14,IF(A587&lt;='Invoerblad heterogene watergang'!$H$15,'Invoerblad heterogene watergang'!$O$15,IF(A587&lt;='Invoerblad heterogene watergang'!$H$16,'Invoerblad heterogene watergang'!$O$16,IF(A587&lt;='Invoerblad heterogene watergang'!$H$17,'Invoerblad heterogene watergang'!$O$17,"")))))))))</f>
        <v>Nee</v>
      </c>
      <c r="K587" s="23">
        <f>(IF(A587&lt;='Invoerblad heterogene watergang'!$H$9,'Invoerblad heterogene watergang'!$L$9,IF(A587&lt;='Invoerblad heterogene watergang'!$H$10,'Invoerblad heterogene watergang'!$L$10,IF(A587&lt;='Invoerblad heterogene watergang'!$H$11,'Invoerblad heterogene watergang'!$L$11,IF(A587&lt;='Invoerblad heterogene watergang'!$H$12,'Invoerblad heterogene watergang'!$L$12,IF(A587&lt;='Invoerblad heterogene watergang'!$H$13,'Invoerblad heterogene watergang'!$L$13,IF(A587&lt;='Invoerblad heterogene watergang'!$H$14,'Invoerblad heterogene watergang'!$L$14,IF(A587&lt;='Invoerblad heterogene watergang'!$H$15,'Invoerblad heterogene watergang'!$L$15,IF(A587&lt;='Invoerblad heterogene watergang'!$H$16,'Invoerblad heterogene watergang'!$L$16,IF(A587&lt;='Invoerblad heterogene watergang'!$H$17,'Invoerblad heterogene watergang'!$L$17,""))))))))))</f>
        <v>50</v>
      </c>
      <c r="L587" s="23" t="str">
        <f>(IF(A587&lt;='Invoerblad heterogene watergang'!$H$9,'Invoerblad heterogene watergang'!$M$9,IF(A587&lt;='Invoerblad heterogene watergang'!$H$10,'Invoerblad heterogene watergang'!$M$10,IF(A587&lt;='Invoerblad heterogene watergang'!$H$11,'Invoerblad heterogene watergang'!$M$11,IF(A587&lt;='Invoerblad heterogene watergang'!$H$12,'Invoerblad heterogene watergang'!$M$12,IF(A587&lt;='Invoerblad heterogene watergang'!$H$13,'Invoerblad heterogene watergang'!$M$13,IF(A587&lt;='Invoerblad heterogene watergang'!$H$14,'Invoerblad heterogene watergang'!$M$14,IF(A587&lt;='Invoerblad heterogene watergang'!$H$15,'Invoerblad heterogene watergang'!$M$15,IF(A587&lt;='Invoerblad heterogene watergang'!$H$16,'Invoerblad heterogene watergang'!$M$16,IF(A587&lt;='Invoerblad heterogene watergang'!$H$17,'Invoerblad heterogene watergang'!$M$17,""))))))))))</f>
        <v>Begroeiing volgt bodemverloop</v>
      </c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67"/>
      <c r="AD587" s="23"/>
      <c r="AE587" s="23"/>
    </row>
    <row r="588" spans="1:31" s="103" customFormat="1" x14ac:dyDescent="0.35">
      <c r="A588" s="24">
        <f>IF(A587="","",IF((A587+1)&gt;MAX('Invoerblad heterogene watergang'!$H$9:$H$17),"",'Uitgebreide invoer'!A587+(MAX('Invoerblad heterogene watergang'!$H$9:$H$17)/1000)))</f>
        <v>408.7999999999958</v>
      </c>
      <c r="B588" s="23">
        <f>IF(A588&lt;='Invoerblad heterogene watergang'!$H$9,'Invoerblad heterogene watergang'!$J$9,IF(A588&lt;='Invoerblad heterogene watergang'!$H$10,'Invoerblad heterogene watergang'!$J$10,IF(A588&lt;='Invoerblad heterogene watergang'!$H$11,'Invoerblad heterogene watergang'!$J$11,IF(A588&lt;='Invoerblad heterogene watergang'!$H$12,'Invoerblad heterogene watergang'!$J$12,IF(A588&lt;='Invoerblad heterogene watergang'!$H$13,'Invoerblad heterogene watergang'!$J$13,IF(A588&lt;='Invoerblad heterogene watergang'!$H$14,'Invoerblad heterogene watergang'!$J$14,IF(A588&lt;='Invoerblad heterogene watergang'!$H$15,'Invoerblad heterogene watergang'!$J$15,IF(A588&lt;='Invoerblad heterogene watergang'!$H$16,'Invoerblad heterogene watergang'!$J$16,IF(A588&lt;='Invoerblad heterogene watergang'!$H$17,'Invoerblad heterogene watergang'!$J$17,"")))))))))</f>
        <v>0.2</v>
      </c>
      <c r="C588" s="23" t="str">
        <f>IF(A588&lt;='Invoerblad heterogene watergang'!$H$9,'Invoerblad heterogene watergang'!$K$9,IF(A588&lt;='Invoerblad heterogene watergang'!$H$10,'Invoerblad heterogene watergang'!$K$10,IF(A588&lt;='Invoerblad heterogene watergang'!$H$11,'Invoerblad heterogene watergang'!$K$11,IF(A588&lt;='Invoerblad heterogene watergang'!$H$12,'Invoerblad heterogene watergang'!$K$12,IF(A588&lt;='Invoerblad heterogene watergang'!$H$13,'Invoerblad heterogene watergang'!$K$13,IF(A588&lt;='Invoerblad heterogene watergang'!$H$14,'Invoerblad heterogene watergang'!$K$14,IF(A588&lt;='Invoerblad heterogene watergang'!$H$15,'Invoerblad heterogene watergang'!$K$15,IF(A588&lt;='Invoerblad heterogene watergang'!$H$16,'Invoerblad heterogene watergang'!$K$16,IF(A588&lt;='Invoerblad heterogene watergang'!$H$17,'Invoerblad heterogene watergang'!$K$17,"")))))))))</f>
        <v>100 - Riet</v>
      </c>
      <c r="D588" s="23">
        <f t="shared" si="9"/>
        <v>100</v>
      </c>
      <c r="E588" s="23">
        <f>'Invoerblad heterogene watergang'!$F$9</f>
        <v>1.5</v>
      </c>
      <c r="F588" s="23">
        <f>'Invoerblad heterogene watergang'!$E$9</f>
        <v>1.2</v>
      </c>
      <c r="G588" s="23">
        <f>'Invoerblad heterogene watergang'!$B$9</f>
        <v>1.2</v>
      </c>
      <c r="H588" s="23">
        <f>'Invoerblad heterogene watergang'!$C$9</f>
        <v>1</v>
      </c>
      <c r="I588" s="23">
        <f>IF(B588="","",IF(A588&lt;='Invoerblad heterogene watergang'!$H$9,'Invoerblad heterogene watergang'!$N$9,IF(A588&lt;='Invoerblad heterogene watergang'!$H$10,'Invoerblad heterogene watergang'!$N$10,IF(A588&lt;='Invoerblad heterogene watergang'!$H$11,'Invoerblad heterogene watergang'!$N$11,IF(A588&lt;='Invoerblad heterogene watergang'!$H$12,'Invoerblad heterogene watergang'!$N$12,IF(A588&lt;='Invoerblad heterogene watergang'!$H$13,'Invoerblad heterogene watergang'!$N$13,IF(A588&lt;='Invoerblad heterogene watergang'!$H$14,'Invoerblad heterogene watergang'!$N$14,IF(A588&lt;='Invoerblad heterogene watergang'!$H$15,'Invoerblad heterogene watergang'!$N$15,IF(A588&lt;='Invoerblad heterogene watergang'!$H$16,'Invoerblad heterogene watergang'!$N$16,IF(A588&lt;='Invoerblad heterogene watergang'!$H$17,'Invoerblad heterogene watergang'!$N$17,""))))))))))</f>
        <v>0</v>
      </c>
      <c r="J588" s="23" t="str">
        <f>IF(A588&lt;='Invoerblad heterogene watergang'!$H$9,'Invoerblad heterogene watergang'!$O$9,IF(A588&lt;='Invoerblad heterogene watergang'!$H$10,'Invoerblad heterogene watergang'!$O$10,IF(A588&lt;='Invoerblad heterogene watergang'!$H$11,'Invoerblad heterogene watergang'!$O$11,IF(A588&lt;='Invoerblad heterogene watergang'!$H$12,'Invoerblad heterogene watergang'!$O$12,IF(A588&lt;='Invoerblad heterogene watergang'!$H$13,'Invoerblad heterogene watergang'!$O$13,IF(A588&lt;='Invoerblad heterogene watergang'!$H$14,'Invoerblad heterogene watergang'!$O$14,IF(A588&lt;='Invoerblad heterogene watergang'!$H$15,'Invoerblad heterogene watergang'!$O$15,IF(A588&lt;='Invoerblad heterogene watergang'!$H$16,'Invoerblad heterogene watergang'!$O$16,IF(A588&lt;='Invoerblad heterogene watergang'!$H$17,'Invoerblad heterogene watergang'!$O$17,"")))))))))</f>
        <v>Nee</v>
      </c>
      <c r="K588" s="23">
        <f>(IF(A588&lt;='Invoerblad heterogene watergang'!$H$9,'Invoerblad heterogene watergang'!$L$9,IF(A588&lt;='Invoerblad heterogene watergang'!$H$10,'Invoerblad heterogene watergang'!$L$10,IF(A588&lt;='Invoerblad heterogene watergang'!$H$11,'Invoerblad heterogene watergang'!$L$11,IF(A588&lt;='Invoerblad heterogene watergang'!$H$12,'Invoerblad heterogene watergang'!$L$12,IF(A588&lt;='Invoerblad heterogene watergang'!$H$13,'Invoerblad heterogene watergang'!$L$13,IF(A588&lt;='Invoerblad heterogene watergang'!$H$14,'Invoerblad heterogene watergang'!$L$14,IF(A588&lt;='Invoerblad heterogene watergang'!$H$15,'Invoerblad heterogene watergang'!$L$15,IF(A588&lt;='Invoerblad heterogene watergang'!$H$16,'Invoerblad heterogene watergang'!$L$16,IF(A588&lt;='Invoerblad heterogene watergang'!$H$17,'Invoerblad heterogene watergang'!$L$17,""))))))))))</f>
        <v>50</v>
      </c>
      <c r="L588" s="23" t="str">
        <f>(IF(A588&lt;='Invoerblad heterogene watergang'!$H$9,'Invoerblad heterogene watergang'!$M$9,IF(A588&lt;='Invoerblad heterogene watergang'!$H$10,'Invoerblad heterogene watergang'!$M$10,IF(A588&lt;='Invoerblad heterogene watergang'!$H$11,'Invoerblad heterogene watergang'!$M$11,IF(A588&lt;='Invoerblad heterogene watergang'!$H$12,'Invoerblad heterogene watergang'!$M$12,IF(A588&lt;='Invoerblad heterogene watergang'!$H$13,'Invoerblad heterogene watergang'!$M$13,IF(A588&lt;='Invoerblad heterogene watergang'!$H$14,'Invoerblad heterogene watergang'!$M$14,IF(A588&lt;='Invoerblad heterogene watergang'!$H$15,'Invoerblad heterogene watergang'!$M$15,IF(A588&lt;='Invoerblad heterogene watergang'!$H$16,'Invoerblad heterogene watergang'!$M$16,IF(A588&lt;='Invoerblad heterogene watergang'!$H$17,'Invoerblad heterogene watergang'!$M$17,""))))))))))</f>
        <v>Begroeiing volgt bodemverloop</v>
      </c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67"/>
      <c r="AD588" s="23"/>
      <c r="AE588" s="23"/>
    </row>
    <row r="589" spans="1:31" s="103" customFormat="1" x14ac:dyDescent="0.35">
      <c r="A589" s="24">
        <f>IF(A588="","",IF((A588+1)&gt;MAX('Invoerblad heterogene watergang'!$H$9:$H$17),"",'Uitgebreide invoer'!A588+(MAX('Invoerblad heterogene watergang'!$H$9:$H$17)/1000)))</f>
        <v>409.49999999999579</v>
      </c>
      <c r="B589" s="23">
        <f>IF(A589&lt;='Invoerblad heterogene watergang'!$H$9,'Invoerblad heterogene watergang'!$J$9,IF(A589&lt;='Invoerblad heterogene watergang'!$H$10,'Invoerblad heterogene watergang'!$J$10,IF(A589&lt;='Invoerblad heterogene watergang'!$H$11,'Invoerblad heterogene watergang'!$J$11,IF(A589&lt;='Invoerblad heterogene watergang'!$H$12,'Invoerblad heterogene watergang'!$J$12,IF(A589&lt;='Invoerblad heterogene watergang'!$H$13,'Invoerblad heterogene watergang'!$J$13,IF(A589&lt;='Invoerblad heterogene watergang'!$H$14,'Invoerblad heterogene watergang'!$J$14,IF(A589&lt;='Invoerblad heterogene watergang'!$H$15,'Invoerblad heterogene watergang'!$J$15,IF(A589&lt;='Invoerblad heterogene watergang'!$H$16,'Invoerblad heterogene watergang'!$J$16,IF(A589&lt;='Invoerblad heterogene watergang'!$H$17,'Invoerblad heterogene watergang'!$J$17,"")))))))))</f>
        <v>0.2</v>
      </c>
      <c r="C589" s="23" t="str">
        <f>IF(A589&lt;='Invoerblad heterogene watergang'!$H$9,'Invoerblad heterogene watergang'!$K$9,IF(A589&lt;='Invoerblad heterogene watergang'!$H$10,'Invoerblad heterogene watergang'!$K$10,IF(A589&lt;='Invoerblad heterogene watergang'!$H$11,'Invoerblad heterogene watergang'!$K$11,IF(A589&lt;='Invoerblad heterogene watergang'!$H$12,'Invoerblad heterogene watergang'!$K$12,IF(A589&lt;='Invoerblad heterogene watergang'!$H$13,'Invoerblad heterogene watergang'!$K$13,IF(A589&lt;='Invoerblad heterogene watergang'!$H$14,'Invoerblad heterogene watergang'!$K$14,IF(A589&lt;='Invoerblad heterogene watergang'!$H$15,'Invoerblad heterogene watergang'!$K$15,IF(A589&lt;='Invoerblad heterogene watergang'!$H$16,'Invoerblad heterogene watergang'!$K$16,IF(A589&lt;='Invoerblad heterogene watergang'!$H$17,'Invoerblad heterogene watergang'!$K$17,"")))))))))</f>
        <v>100 - Riet</v>
      </c>
      <c r="D589" s="23">
        <f t="shared" si="9"/>
        <v>100</v>
      </c>
      <c r="E589" s="23">
        <f>'Invoerblad heterogene watergang'!$F$9</f>
        <v>1.5</v>
      </c>
      <c r="F589" s="23">
        <f>'Invoerblad heterogene watergang'!$E$9</f>
        <v>1.2</v>
      </c>
      <c r="G589" s="23">
        <f>'Invoerblad heterogene watergang'!$B$9</f>
        <v>1.2</v>
      </c>
      <c r="H589" s="23">
        <f>'Invoerblad heterogene watergang'!$C$9</f>
        <v>1</v>
      </c>
      <c r="I589" s="23">
        <f>IF(B589="","",IF(A589&lt;='Invoerblad heterogene watergang'!$H$9,'Invoerblad heterogene watergang'!$N$9,IF(A589&lt;='Invoerblad heterogene watergang'!$H$10,'Invoerblad heterogene watergang'!$N$10,IF(A589&lt;='Invoerblad heterogene watergang'!$H$11,'Invoerblad heterogene watergang'!$N$11,IF(A589&lt;='Invoerblad heterogene watergang'!$H$12,'Invoerblad heterogene watergang'!$N$12,IF(A589&lt;='Invoerblad heterogene watergang'!$H$13,'Invoerblad heterogene watergang'!$N$13,IF(A589&lt;='Invoerblad heterogene watergang'!$H$14,'Invoerblad heterogene watergang'!$N$14,IF(A589&lt;='Invoerblad heterogene watergang'!$H$15,'Invoerblad heterogene watergang'!$N$15,IF(A589&lt;='Invoerblad heterogene watergang'!$H$16,'Invoerblad heterogene watergang'!$N$16,IF(A589&lt;='Invoerblad heterogene watergang'!$H$17,'Invoerblad heterogene watergang'!$N$17,""))))))))))</f>
        <v>0</v>
      </c>
      <c r="J589" s="23" t="str">
        <f>IF(A589&lt;='Invoerblad heterogene watergang'!$H$9,'Invoerblad heterogene watergang'!$O$9,IF(A589&lt;='Invoerblad heterogene watergang'!$H$10,'Invoerblad heterogene watergang'!$O$10,IF(A589&lt;='Invoerblad heterogene watergang'!$H$11,'Invoerblad heterogene watergang'!$O$11,IF(A589&lt;='Invoerblad heterogene watergang'!$H$12,'Invoerblad heterogene watergang'!$O$12,IF(A589&lt;='Invoerblad heterogene watergang'!$H$13,'Invoerblad heterogene watergang'!$O$13,IF(A589&lt;='Invoerblad heterogene watergang'!$H$14,'Invoerblad heterogene watergang'!$O$14,IF(A589&lt;='Invoerblad heterogene watergang'!$H$15,'Invoerblad heterogene watergang'!$O$15,IF(A589&lt;='Invoerblad heterogene watergang'!$H$16,'Invoerblad heterogene watergang'!$O$16,IF(A589&lt;='Invoerblad heterogene watergang'!$H$17,'Invoerblad heterogene watergang'!$O$17,"")))))))))</f>
        <v>Nee</v>
      </c>
      <c r="K589" s="23">
        <f>(IF(A589&lt;='Invoerblad heterogene watergang'!$H$9,'Invoerblad heterogene watergang'!$L$9,IF(A589&lt;='Invoerblad heterogene watergang'!$H$10,'Invoerblad heterogene watergang'!$L$10,IF(A589&lt;='Invoerblad heterogene watergang'!$H$11,'Invoerblad heterogene watergang'!$L$11,IF(A589&lt;='Invoerblad heterogene watergang'!$H$12,'Invoerblad heterogene watergang'!$L$12,IF(A589&lt;='Invoerblad heterogene watergang'!$H$13,'Invoerblad heterogene watergang'!$L$13,IF(A589&lt;='Invoerblad heterogene watergang'!$H$14,'Invoerblad heterogene watergang'!$L$14,IF(A589&lt;='Invoerblad heterogene watergang'!$H$15,'Invoerblad heterogene watergang'!$L$15,IF(A589&lt;='Invoerblad heterogene watergang'!$H$16,'Invoerblad heterogene watergang'!$L$16,IF(A589&lt;='Invoerblad heterogene watergang'!$H$17,'Invoerblad heterogene watergang'!$L$17,""))))))))))</f>
        <v>50</v>
      </c>
      <c r="L589" s="23" t="str">
        <f>(IF(A589&lt;='Invoerblad heterogene watergang'!$H$9,'Invoerblad heterogene watergang'!$M$9,IF(A589&lt;='Invoerblad heterogene watergang'!$H$10,'Invoerblad heterogene watergang'!$M$10,IF(A589&lt;='Invoerblad heterogene watergang'!$H$11,'Invoerblad heterogene watergang'!$M$11,IF(A589&lt;='Invoerblad heterogene watergang'!$H$12,'Invoerblad heterogene watergang'!$M$12,IF(A589&lt;='Invoerblad heterogene watergang'!$H$13,'Invoerblad heterogene watergang'!$M$13,IF(A589&lt;='Invoerblad heterogene watergang'!$H$14,'Invoerblad heterogene watergang'!$M$14,IF(A589&lt;='Invoerblad heterogene watergang'!$H$15,'Invoerblad heterogene watergang'!$M$15,IF(A589&lt;='Invoerblad heterogene watergang'!$H$16,'Invoerblad heterogene watergang'!$M$16,IF(A589&lt;='Invoerblad heterogene watergang'!$H$17,'Invoerblad heterogene watergang'!$M$17,""))))))))))</f>
        <v>Begroeiing volgt bodemverloop</v>
      </c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67"/>
      <c r="AD589" s="23"/>
      <c r="AE589" s="23"/>
    </row>
    <row r="590" spans="1:31" s="103" customFormat="1" x14ac:dyDescent="0.35">
      <c r="A590" s="24">
        <f>IF(A589="","",IF((A589+1)&gt;MAX('Invoerblad heterogene watergang'!$H$9:$H$17),"",'Uitgebreide invoer'!A589+(MAX('Invoerblad heterogene watergang'!$H$9:$H$17)/1000)))</f>
        <v>410.19999999999578</v>
      </c>
      <c r="B590" s="23">
        <f>IF(A590&lt;='Invoerblad heterogene watergang'!$H$9,'Invoerblad heterogene watergang'!$J$9,IF(A590&lt;='Invoerblad heterogene watergang'!$H$10,'Invoerblad heterogene watergang'!$J$10,IF(A590&lt;='Invoerblad heterogene watergang'!$H$11,'Invoerblad heterogene watergang'!$J$11,IF(A590&lt;='Invoerblad heterogene watergang'!$H$12,'Invoerblad heterogene watergang'!$J$12,IF(A590&lt;='Invoerblad heterogene watergang'!$H$13,'Invoerblad heterogene watergang'!$J$13,IF(A590&lt;='Invoerblad heterogene watergang'!$H$14,'Invoerblad heterogene watergang'!$J$14,IF(A590&lt;='Invoerblad heterogene watergang'!$H$15,'Invoerblad heterogene watergang'!$J$15,IF(A590&lt;='Invoerblad heterogene watergang'!$H$16,'Invoerblad heterogene watergang'!$J$16,IF(A590&lt;='Invoerblad heterogene watergang'!$H$17,'Invoerblad heterogene watergang'!$J$17,"")))))))))</f>
        <v>0.2</v>
      </c>
      <c r="C590" s="23" t="str">
        <f>IF(A590&lt;='Invoerblad heterogene watergang'!$H$9,'Invoerblad heterogene watergang'!$K$9,IF(A590&lt;='Invoerblad heterogene watergang'!$H$10,'Invoerblad heterogene watergang'!$K$10,IF(A590&lt;='Invoerblad heterogene watergang'!$H$11,'Invoerblad heterogene watergang'!$K$11,IF(A590&lt;='Invoerblad heterogene watergang'!$H$12,'Invoerblad heterogene watergang'!$K$12,IF(A590&lt;='Invoerblad heterogene watergang'!$H$13,'Invoerblad heterogene watergang'!$K$13,IF(A590&lt;='Invoerblad heterogene watergang'!$H$14,'Invoerblad heterogene watergang'!$K$14,IF(A590&lt;='Invoerblad heterogene watergang'!$H$15,'Invoerblad heterogene watergang'!$K$15,IF(A590&lt;='Invoerblad heterogene watergang'!$H$16,'Invoerblad heterogene watergang'!$K$16,IF(A590&lt;='Invoerblad heterogene watergang'!$H$17,'Invoerblad heterogene watergang'!$K$17,"")))))))))</f>
        <v>100 - Riet</v>
      </c>
      <c r="D590" s="23">
        <f t="shared" si="9"/>
        <v>100</v>
      </c>
      <c r="E590" s="23">
        <f>'Invoerblad heterogene watergang'!$F$9</f>
        <v>1.5</v>
      </c>
      <c r="F590" s="23">
        <f>'Invoerblad heterogene watergang'!$E$9</f>
        <v>1.2</v>
      </c>
      <c r="G590" s="23">
        <f>'Invoerblad heterogene watergang'!$B$9</f>
        <v>1.2</v>
      </c>
      <c r="H590" s="23">
        <f>'Invoerblad heterogene watergang'!$C$9</f>
        <v>1</v>
      </c>
      <c r="I590" s="23">
        <f>IF(B590="","",IF(A590&lt;='Invoerblad heterogene watergang'!$H$9,'Invoerblad heterogene watergang'!$N$9,IF(A590&lt;='Invoerblad heterogene watergang'!$H$10,'Invoerblad heterogene watergang'!$N$10,IF(A590&lt;='Invoerblad heterogene watergang'!$H$11,'Invoerblad heterogene watergang'!$N$11,IF(A590&lt;='Invoerblad heterogene watergang'!$H$12,'Invoerblad heterogene watergang'!$N$12,IF(A590&lt;='Invoerblad heterogene watergang'!$H$13,'Invoerblad heterogene watergang'!$N$13,IF(A590&lt;='Invoerblad heterogene watergang'!$H$14,'Invoerblad heterogene watergang'!$N$14,IF(A590&lt;='Invoerblad heterogene watergang'!$H$15,'Invoerblad heterogene watergang'!$N$15,IF(A590&lt;='Invoerblad heterogene watergang'!$H$16,'Invoerblad heterogene watergang'!$N$16,IF(A590&lt;='Invoerblad heterogene watergang'!$H$17,'Invoerblad heterogene watergang'!$N$17,""))))))))))</f>
        <v>0</v>
      </c>
      <c r="J590" s="23" t="str">
        <f>IF(A590&lt;='Invoerblad heterogene watergang'!$H$9,'Invoerblad heterogene watergang'!$O$9,IF(A590&lt;='Invoerblad heterogene watergang'!$H$10,'Invoerblad heterogene watergang'!$O$10,IF(A590&lt;='Invoerblad heterogene watergang'!$H$11,'Invoerblad heterogene watergang'!$O$11,IF(A590&lt;='Invoerblad heterogene watergang'!$H$12,'Invoerblad heterogene watergang'!$O$12,IF(A590&lt;='Invoerblad heterogene watergang'!$H$13,'Invoerblad heterogene watergang'!$O$13,IF(A590&lt;='Invoerblad heterogene watergang'!$H$14,'Invoerblad heterogene watergang'!$O$14,IF(A590&lt;='Invoerblad heterogene watergang'!$H$15,'Invoerblad heterogene watergang'!$O$15,IF(A590&lt;='Invoerblad heterogene watergang'!$H$16,'Invoerblad heterogene watergang'!$O$16,IF(A590&lt;='Invoerblad heterogene watergang'!$H$17,'Invoerblad heterogene watergang'!$O$17,"")))))))))</f>
        <v>Nee</v>
      </c>
      <c r="K590" s="23">
        <f>(IF(A590&lt;='Invoerblad heterogene watergang'!$H$9,'Invoerblad heterogene watergang'!$L$9,IF(A590&lt;='Invoerblad heterogene watergang'!$H$10,'Invoerblad heterogene watergang'!$L$10,IF(A590&lt;='Invoerblad heterogene watergang'!$H$11,'Invoerblad heterogene watergang'!$L$11,IF(A590&lt;='Invoerblad heterogene watergang'!$H$12,'Invoerblad heterogene watergang'!$L$12,IF(A590&lt;='Invoerblad heterogene watergang'!$H$13,'Invoerblad heterogene watergang'!$L$13,IF(A590&lt;='Invoerblad heterogene watergang'!$H$14,'Invoerblad heterogene watergang'!$L$14,IF(A590&lt;='Invoerblad heterogene watergang'!$H$15,'Invoerblad heterogene watergang'!$L$15,IF(A590&lt;='Invoerblad heterogene watergang'!$H$16,'Invoerblad heterogene watergang'!$L$16,IF(A590&lt;='Invoerblad heterogene watergang'!$H$17,'Invoerblad heterogene watergang'!$L$17,""))))))))))</f>
        <v>50</v>
      </c>
      <c r="L590" s="23" t="str">
        <f>(IF(A590&lt;='Invoerblad heterogene watergang'!$H$9,'Invoerblad heterogene watergang'!$M$9,IF(A590&lt;='Invoerblad heterogene watergang'!$H$10,'Invoerblad heterogene watergang'!$M$10,IF(A590&lt;='Invoerblad heterogene watergang'!$H$11,'Invoerblad heterogene watergang'!$M$11,IF(A590&lt;='Invoerblad heterogene watergang'!$H$12,'Invoerblad heterogene watergang'!$M$12,IF(A590&lt;='Invoerblad heterogene watergang'!$H$13,'Invoerblad heterogene watergang'!$M$13,IF(A590&lt;='Invoerblad heterogene watergang'!$H$14,'Invoerblad heterogene watergang'!$M$14,IF(A590&lt;='Invoerblad heterogene watergang'!$H$15,'Invoerblad heterogene watergang'!$M$15,IF(A590&lt;='Invoerblad heterogene watergang'!$H$16,'Invoerblad heterogene watergang'!$M$16,IF(A590&lt;='Invoerblad heterogene watergang'!$H$17,'Invoerblad heterogene watergang'!$M$17,""))))))))))</f>
        <v>Begroeiing volgt bodemverloop</v>
      </c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67"/>
      <c r="AD590" s="23"/>
      <c r="AE590" s="23"/>
    </row>
    <row r="591" spans="1:31" s="103" customFormat="1" x14ac:dyDescent="0.35">
      <c r="A591" s="24">
        <f>IF(A590="","",IF((A590+1)&gt;MAX('Invoerblad heterogene watergang'!$H$9:$H$17),"",'Uitgebreide invoer'!A590+(MAX('Invoerblad heterogene watergang'!$H$9:$H$17)/1000)))</f>
        <v>410.89999999999577</v>
      </c>
      <c r="B591" s="23">
        <f>IF(A591&lt;='Invoerblad heterogene watergang'!$H$9,'Invoerblad heterogene watergang'!$J$9,IF(A591&lt;='Invoerblad heterogene watergang'!$H$10,'Invoerblad heterogene watergang'!$J$10,IF(A591&lt;='Invoerblad heterogene watergang'!$H$11,'Invoerblad heterogene watergang'!$J$11,IF(A591&lt;='Invoerblad heterogene watergang'!$H$12,'Invoerblad heterogene watergang'!$J$12,IF(A591&lt;='Invoerblad heterogene watergang'!$H$13,'Invoerblad heterogene watergang'!$J$13,IF(A591&lt;='Invoerblad heterogene watergang'!$H$14,'Invoerblad heterogene watergang'!$J$14,IF(A591&lt;='Invoerblad heterogene watergang'!$H$15,'Invoerblad heterogene watergang'!$J$15,IF(A591&lt;='Invoerblad heterogene watergang'!$H$16,'Invoerblad heterogene watergang'!$J$16,IF(A591&lt;='Invoerblad heterogene watergang'!$H$17,'Invoerblad heterogene watergang'!$J$17,"")))))))))</f>
        <v>0.2</v>
      </c>
      <c r="C591" s="23" t="str">
        <f>IF(A591&lt;='Invoerblad heterogene watergang'!$H$9,'Invoerblad heterogene watergang'!$K$9,IF(A591&lt;='Invoerblad heterogene watergang'!$H$10,'Invoerblad heterogene watergang'!$K$10,IF(A591&lt;='Invoerblad heterogene watergang'!$H$11,'Invoerblad heterogene watergang'!$K$11,IF(A591&lt;='Invoerblad heterogene watergang'!$H$12,'Invoerblad heterogene watergang'!$K$12,IF(A591&lt;='Invoerblad heterogene watergang'!$H$13,'Invoerblad heterogene watergang'!$K$13,IF(A591&lt;='Invoerblad heterogene watergang'!$H$14,'Invoerblad heterogene watergang'!$K$14,IF(A591&lt;='Invoerblad heterogene watergang'!$H$15,'Invoerblad heterogene watergang'!$K$15,IF(A591&lt;='Invoerblad heterogene watergang'!$H$16,'Invoerblad heterogene watergang'!$K$16,IF(A591&lt;='Invoerblad heterogene watergang'!$H$17,'Invoerblad heterogene watergang'!$K$17,"")))))))))</f>
        <v>100 - Riet</v>
      </c>
      <c r="D591" s="23">
        <f t="shared" si="9"/>
        <v>100</v>
      </c>
      <c r="E591" s="23">
        <f>'Invoerblad heterogene watergang'!$F$9</f>
        <v>1.5</v>
      </c>
      <c r="F591" s="23">
        <f>'Invoerblad heterogene watergang'!$E$9</f>
        <v>1.2</v>
      </c>
      <c r="G591" s="23">
        <f>'Invoerblad heterogene watergang'!$B$9</f>
        <v>1.2</v>
      </c>
      <c r="H591" s="23">
        <f>'Invoerblad heterogene watergang'!$C$9</f>
        <v>1</v>
      </c>
      <c r="I591" s="23">
        <f>IF(B591="","",IF(A591&lt;='Invoerblad heterogene watergang'!$H$9,'Invoerblad heterogene watergang'!$N$9,IF(A591&lt;='Invoerblad heterogene watergang'!$H$10,'Invoerblad heterogene watergang'!$N$10,IF(A591&lt;='Invoerblad heterogene watergang'!$H$11,'Invoerblad heterogene watergang'!$N$11,IF(A591&lt;='Invoerblad heterogene watergang'!$H$12,'Invoerblad heterogene watergang'!$N$12,IF(A591&lt;='Invoerblad heterogene watergang'!$H$13,'Invoerblad heterogene watergang'!$N$13,IF(A591&lt;='Invoerblad heterogene watergang'!$H$14,'Invoerblad heterogene watergang'!$N$14,IF(A591&lt;='Invoerblad heterogene watergang'!$H$15,'Invoerblad heterogene watergang'!$N$15,IF(A591&lt;='Invoerblad heterogene watergang'!$H$16,'Invoerblad heterogene watergang'!$N$16,IF(A591&lt;='Invoerblad heterogene watergang'!$H$17,'Invoerblad heterogene watergang'!$N$17,""))))))))))</f>
        <v>0</v>
      </c>
      <c r="J591" s="23" t="str">
        <f>IF(A591&lt;='Invoerblad heterogene watergang'!$H$9,'Invoerblad heterogene watergang'!$O$9,IF(A591&lt;='Invoerblad heterogene watergang'!$H$10,'Invoerblad heterogene watergang'!$O$10,IF(A591&lt;='Invoerblad heterogene watergang'!$H$11,'Invoerblad heterogene watergang'!$O$11,IF(A591&lt;='Invoerblad heterogene watergang'!$H$12,'Invoerblad heterogene watergang'!$O$12,IF(A591&lt;='Invoerblad heterogene watergang'!$H$13,'Invoerblad heterogene watergang'!$O$13,IF(A591&lt;='Invoerblad heterogene watergang'!$H$14,'Invoerblad heterogene watergang'!$O$14,IF(A591&lt;='Invoerblad heterogene watergang'!$H$15,'Invoerblad heterogene watergang'!$O$15,IF(A591&lt;='Invoerblad heterogene watergang'!$H$16,'Invoerblad heterogene watergang'!$O$16,IF(A591&lt;='Invoerblad heterogene watergang'!$H$17,'Invoerblad heterogene watergang'!$O$17,"")))))))))</f>
        <v>Nee</v>
      </c>
      <c r="K591" s="23">
        <f>(IF(A591&lt;='Invoerblad heterogene watergang'!$H$9,'Invoerblad heterogene watergang'!$L$9,IF(A591&lt;='Invoerblad heterogene watergang'!$H$10,'Invoerblad heterogene watergang'!$L$10,IF(A591&lt;='Invoerblad heterogene watergang'!$H$11,'Invoerblad heterogene watergang'!$L$11,IF(A591&lt;='Invoerblad heterogene watergang'!$H$12,'Invoerblad heterogene watergang'!$L$12,IF(A591&lt;='Invoerblad heterogene watergang'!$H$13,'Invoerblad heterogene watergang'!$L$13,IF(A591&lt;='Invoerblad heterogene watergang'!$H$14,'Invoerblad heterogene watergang'!$L$14,IF(A591&lt;='Invoerblad heterogene watergang'!$H$15,'Invoerblad heterogene watergang'!$L$15,IF(A591&lt;='Invoerblad heterogene watergang'!$H$16,'Invoerblad heterogene watergang'!$L$16,IF(A591&lt;='Invoerblad heterogene watergang'!$H$17,'Invoerblad heterogene watergang'!$L$17,""))))))))))</f>
        <v>50</v>
      </c>
      <c r="L591" s="23" t="str">
        <f>(IF(A591&lt;='Invoerblad heterogene watergang'!$H$9,'Invoerblad heterogene watergang'!$M$9,IF(A591&lt;='Invoerblad heterogene watergang'!$H$10,'Invoerblad heterogene watergang'!$M$10,IF(A591&lt;='Invoerblad heterogene watergang'!$H$11,'Invoerblad heterogene watergang'!$M$11,IF(A591&lt;='Invoerblad heterogene watergang'!$H$12,'Invoerblad heterogene watergang'!$M$12,IF(A591&lt;='Invoerblad heterogene watergang'!$H$13,'Invoerblad heterogene watergang'!$M$13,IF(A591&lt;='Invoerblad heterogene watergang'!$H$14,'Invoerblad heterogene watergang'!$M$14,IF(A591&lt;='Invoerblad heterogene watergang'!$H$15,'Invoerblad heterogene watergang'!$M$15,IF(A591&lt;='Invoerblad heterogene watergang'!$H$16,'Invoerblad heterogene watergang'!$M$16,IF(A591&lt;='Invoerblad heterogene watergang'!$H$17,'Invoerblad heterogene watergang'!$M$17,""))))))))))</f>
        <v>Begroeiing volgt bodemverloop</v>
      </c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67"/>
      <c r="AD591" s="23"/>
      <c r="AE591" s="23"/>
    </row>
    <row r="592" spans="1:31" s="103" customFormat="1" x14ac:dyDescent="0.35">
      <c r="A592" s="24">
        <f>IF(A591="","",IF((A591+1)&gt;MAX('Invoerblad heterogene watergang'!$H$9:$H$17),"",'Uitgebreide invoer'!A591+(MAX('Invoerblad heterogene watergang'!$H$9:$H$17)/1000)))</f>
        <v>411.59999999999576</v>
      </c>
      <c r="B592" s="23">
        <f>IF(A592&lt;='Invoerblad heterogene watergang'!$H$9,'Invoerblad heterogene watergang'!$J$9,IF(A592&lt;='Invoerblad heterogene watergang'!$H$10,'Invoerblad heterogene watergang'!$J$10,IF(A592&lt;='Invoerblad heterogene watergang'!$H$11,'Invoerblad heterogene watergang'!$J$11,IF(A592&lt;='Invoerblad heterogene watergang'!$H$12,'Invoerblad heterogene watergang'!$J$12,IF(A592&lt;='Invoerblad heterogene watergang'!$H$13,'Invoerblad heterogene watergang'!$J$13,IF(A592&lt;='Invoerblad heterogene watergang'!$H$14,'Invoerblad heterogene watergang'!$J$14,IF(A592&lt;='Invoerblad heterogene watergang'!$H$15,'Invoerblad heterogene watergang'!$J$15,IF(A592&lt;='Invoerblad heterogene watergang'!$H$16,'Invoerblad heterogene watergang'!$J$16,IF(A592&lt;='Invoerblad heterogene watergang'!$H$17,'Invoerblad heterogene watergang'!$J$17,"")))))))))</f>
        <v>0.2</v>
      </c>
      <c r="C592" s="23" t="str">
        <f>IF(A592&lt;='Invoerblad heterogene watergang'!$H$9,'Invoerblad heterogene watergang'!$K$9,IF(A592&lt;='Invoerblad heterogene watergang'!$H$10,'Invoerblad heterogene watergang'!$K$10,IF(A592&lt;='Invoerblad heterogene watergang'!$H$11,'Invoerblad heterogene watergang'!$K$11,IF(A592&lt;='Invoerblad heterogene watergang'!$H$12,'Invoerblad heterogene watergang'!$K$12,IF(A592&lt;='Invoerblad heterogene watergang'!$H$13,'Invoerblad heterogene watergang'!$K$13,IF(A592&lt;='Invoerblad heterogene watergang'!$H$14,'Invoerblad heterogene watergang'!$K$14,IF(A592&lt;='Invoerblad heterogene watergang'!$H$15,'Invoerblad heterogene watergang'!$K$15,IF(A592&lt;='Invoerblad heterogene watergang'!$H$16,'Invoerblad heterogene watergang'!$K$16,IF(A592&lt;='Invoerblad heterogene watergang'!$H$17,'Invoerblad heterogene watergang'!$K$17,"")))))))))</f>
        <v>100 - Riet</v>
      </c>
      <c r="D592" s="23">
        <f t="shared" si="9"/>
        <v>100</v>
      </c>
      <c r="E592" s="23">
        <f>'Invoerblad heterogene watergang'!$F$9</f>
        <v>1.5</v>
      </c>
      <c r="F592" s="23">
        <f>'Invoerblad heterogene watergang'!$E$9</f>
        <v>1.2</v>
      </c>
      <c r="G592" s="23">
        <f>'Invoerblad heterogene watergang'!$B$9</f>
        <v>1.2</v>
      </c>
      <c r="H592" s="23">
        <f>'Invoerblad heterogene watergang'!$C$9</f>
        <v>1</v>
      </c>
      <c r="I592" s="23">
        <f>IF(B592="","",IF(A592&lt;='Invoerblad heterogene watergang'!$H$9,'Invoerblad heterogene watergang'!$N$9,IF(A592&lt;='Invoerblad heterogene watergang'!$H$10,'Invoerblad heterogene watergang'!$N$10,IF(A592&lt;='Invoerblad heterogene watergang'!$H$11,'Invoerblad heterogene watergang'!$N$11,IF(A592&lt;='Invoerblad heterogene watergang'!$H$12,'Invoerblad heterogene watergang'!$N$12,IF(A592&lt;='Invoerblad heterogene watergang'!$H$13,'Invoerblad heterogene watergang'!$N$13,IF(A592&lt;='Invoerblad heterogene watergang'!$H$14,'Invoerblad heterogene watergang'!$N$14,IF(A592&lt;='Invoerblad heterogene watergang'!$H$15,'Invoerblad heterogene watergang'!$N$15,IF(A592&lt;='Invoerblad heterogene watergang'!$H$16,'Invoerblad heterogene watergang'!$N$16,IF(A592&lt;='Invoerblad heterogene watergang'!$H$17,'Invoerblad heterogene watergang'!$N$17,""))))))))))</f>
        <v>0</v>
      </c>
      <c r="J592" s="23" t="str">
        <f>IF(A592&lt;='Invoerblad heterogene watergang'!$H$9,'Invoerblad heterogene watergang'!$O$9,IF(A592&lt;='Invoerblad heterogene watergang'!$H$10,'Invoerblad heterogene watergang'!$O$10,IF(A592&lt;='Invoerblad heterogene watergang'!$H$11,'Invoerblad heterogene watergang'!$O$11,IF(A592&lt;='Invoerblad heterogene watergang'!$H$12,'Invoerblad heterogene watergang'!$O$12,IF(A592&lt;='Invoerblad heterogene watergang'!$H$13,'Invoerblad heterogene watergang'!$O$13,IF(A592&lt;='Invoerblad heterogene watergang'!$H$14,'Invoerblad heterogene watergang'!$O$14,IF(A592&lt;='Invoerblad heterogene watergang'!$H$15,'Invoerblad heterogene watergang'!$O$15,IF(A592&lt;='Invoerblad heterogene watergang'!$H$16,'Invoerblad heterogene watergang'!$O$16,IF(A592&lt;='Invoerblad heterogene watergang'!$H$17,'Invoerblad heterogene watergang'!$O$17,"")))))))))</f>
        <v>Nee</v>
      </c>
      <c r="K592" s="23">
        <f>(IF(A592&lt;='Invoerblad heterogene watergang'!$H$9,'Invoerblad heterogene watergang'!$L$9,IF(A592&lt;='Invoerblad heterogene watergang'!$H$10,'Invoerblad heterogene watergang'!$L$10,IF(A592&lt;='Invoerblad heterogene watergang'!$H$11,'Invoerblad heterogene watergang'!$L$11,IF(A592&lt;='Invoerblad heterogene watergang'!$H$12,'Invoerblad heterogene watergang'!$L$12,IF(A592&lt;='Invoerblad heterogene watergang'!$H$13,'Invoerblad heterogene watergang'!$L$13,IF(A592&lt;='Invoerblad heterogene watergang'!$H$14,'Invoerblad heterogene watergang'!$L$14,IF(A592&lt;='Invoerblad heterogene watergang'!$H$15,'Invoerblad heterogene watergang'!$L$15,IF(A592&lt;='Invoerblad heterogene watergang'!$H$16,'Invoerblad heterogene watergang'!$L$16,IF(A592&lt;='Invoerblad heterogene watergang'!$H$17,'Invoerblad heterogene watergang'!$L$17,""))))))))))</f>
        <v>50</v>
      </c>
      <c r="L592" s="23" t="str">
        <f>(IF(A592&lt;='Invoerblad heterogene watergang'!$H$9,'Invoerblad heterogene watergang'!$M$9,IF(A592&lt;='Invoerblad heterogene watergang'!$H$10,'Invoerblad heterogene watergang'!$M$10,IF(A592&lt;='Invoerblad heterogene watergang'!$H$11,'Invoerblad heterogene watergang'!$M$11,IF(A592&lt;='Invoerblad heterogene watergang'!$H$12,'Invoerblad heterogene watergang'!$M$12,IF(A592&lt;='Invoerblad heterogene watergang'!$H$13,'Invoerblad heterogene watergang'!$M$13,IF(A592&lt;='Invoerblad heterogene watergang'!$H$14,'Invoerblad heterogene watergang'!$M$14,IF(A592&lt;='Invoerblad heterogene watergang'!$H$15,'Invoerblad heterogene watergang'!$M$15,IF(A592&lt;='Invoerblad heterogene watergang'!$H$16,'Invoerblad heterogene watergang'!$M$16,IF(A592&lt;='Invoerblad heterogene watergang'!$H$17,'Invoerblad heterogene watergang'!$M$17,""))))))))))</f>
        <v>Begroeiing volgt bodemverloop</v>
      </c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67"/>
      <c r="AD592" s="23"/>
      <c r="AE592" s="23"/>
    </row>
    <row r="593" spans="1:31" s="103" customFormat="1" x14ac:dyDescent="0.35">
      <c r="A593" s="24">
        <f>IF(A592="","",IF((A592+1)&gt;MAX('Invoerblad heterogene watergang'!$H$9:$H$17),"",'Uitgebreide invoer'!A592+(MAX('Invoerblad heterogene watergang'!$H$9:$H$17)/1000)))</f>
        <v>412.29999999999575</v>
      </c>
      <c r="B593" s="23">
        <f>IF(A593&lt;='Invoerblad heterogene watergang'!$H$9,'Invoerblad heterogene watergang'!$J$9,IF(A593&lt;='Invoerblad heterogene watergang'!$H$10,'Invoerblad heterogene watergang'!$J$10,IF(A593&lt;='Invoerblad heterogene watergang'!$H$11,'Invoerblad heterogene watergang'!$J$11,IF(A593&lt;='Invoerblad heterogene watergang'!$H$12,'Invoerblad heterogene watergang'!$J$12,IF(A593&lt;='Invoerblad heterogene watergang'!$H$13,'Invoerblad heterogene watergang'!$J$13,IF(A593&lt;='Invoerblad heterogene watergang'!$H$14,'Invoerblad heterogene watergang'!$J$14,IF(A593&lt;='Invoerblad heterogene watergang'!$H$15,'Invoerblad heterogene watergang'!$J$15,IF(A593&lt;='Invoerblad heterogene watergang'!$H$16,'Invoerblad heterogene watergang'!$J$16,IF(A593&lt;='Invoerblad heterogene watergang'!$H$17,'Invoerblad heterogene watergang'!$J$17,"")))))))))</f>
        <v>0.2</v>
      </c>
      <c r="C593" s="23" t="str">
        <f>IF(A593&lt;='Invoerblad heterogene watergang'!$H$9,'Invoerblad heterogene watergang'!$K$9,IF(A593&lt;='Invoerblad heterogene watergang'!$H$10,'Invoerblad heterogene watergang'!$K$10,IF(A593&lt;='Invoerblad heterogene watergang'!$H$11,'Invoerblad heterogene watergang'!$K$11,IF(A593&lt;='Invoerblad heterogene watergang'!$H$12,'Invoerblad heterogene watergang'!$K$12,IF(A593&lt;='Invoerblad heterogene watergang'!$H$13,'Invoerblad heterogene watergang'!$K$13,IF(A593&lt;='Invoerblad heterogene watergang'!$H$14,'Invoerblad heterogene watergang'!$K$14,IF(A593&lt;='Invoerblad heterogene watergang'!$H$15,'Invoerblad heterogene watergang'!$K$15,IF(A593&lt;='Invoerblad heterogene watergang'!$H$16,'Invoerblad heterogene watergang'!$K$16,IF(A593&lt;='Invoerblad heterogene watergang'!$H$17,'Invoerblad heterogene watergang'!$K$17,"")))))))))</f>
        <v>100 - Riet</v>
      </c>
      <c r="D593" s="23">
        <f t="shared" si="9"/>
        <v>100</v>
      </c>
      <c r="E593" s="23">
        <f>'Invoerblad heterogene watergang'!$F$9</f>
        <v>1.5</v>
      </c>
      <c r="F593" s="23">
        <f>'Invoerblad heterogene watergang'!$E$9</f>
        <v>1.2</v>
      </c>
      <c r="G593" s="23">
        <f>'Invoerblad heterogene watergang'!$B$9</f>
        <v>1.2</v>
      </c>
      <c r="H593" s="23">
        <f>'Invoerblad heterogene watergang'!$C$9</f>
        <v>1</v>
      </c>
      <c r="I593" s="23">
        <f>IF(B593="","",IF(A593&lt;='Invoerblad heterogene watergang'!$H$9,'Invoerblad heterogene watergang'!$N$9,IF(A593&lt;='Invoerblad heterogene watergang'!$H$10,'Invoerblad heterogene watergang'!$N$10,IF(A593&lt;='Invoerblad heterogene watergang'!$H$11,'Invoerblad heterogene watergang'!$N$11,IF(A593&lt;='Invoerblad heterogene watergang'!$H$12,'Invoerblad heterogene watergang'!$N$12,IF(A593&lt;='Invoerblad heterogene watergang'!$H$13,'Invoerblad heterogene watergang'!$N$13,IF(A593&lt;='Invoerblad heterogene watergang'!$H$14,'Invoerblad heterogene watergang'!$N$14,IF(A593&lt;='Invoerblad heterogene watergang'!$H$15,'Invoerblad heterogene watergang'!$N$15,IF(A593&lt;='Invoerblad heterogene watergang'!$H$16,'Invoerblad heterogene watergang'!$N$16,IF(A593&lt;='Invoerblad heterogene watergang'!$H$17,'Invoerblad heterogene watergang'!$N$17,""))))))))))</f>
        <v>0</v>
      </c>
      <c r="J593" s="23" t="str">
        <f>IF(A593&lt;='Invoerblad heterogene watergang'!$H$9,'Invoerblad heterogene watergang'!$O$9,IF(A593&lt;='Invoerblad heterogene watergang'!$H$10,'Invoerblad heterogene watergang'!$O$10,IF(A593&lt;='Invoerblad heterogene watergang'!$H$11,'Invoerblad heterogene watergang'!$O$11,IF(A593&lt;='Invoerblad heterogene watergang'!$H$12,'Invoerblad heterogene watergang'!$O$12,IF(A593&lt;='Invoerblad heterogene watergang'!$H$13,'Invoerblad heterogene watergang'!$O$13,IF(A593&lt;='Invoerblad heterogene watergang'!$H$14,'Invoerblad heterogene watergang'!$O$14,IF(A593&lt;='Invoerblad heterogene watergang'!$H$15,'Invoerblad heterogene watergang'!$O$15,IF(A593&lt;='Invoerblad heterogene watergang'!$H$16,'Invoerblad heterogene watergang'!$O$16,IF(A593&lt;='Invoerblad heterogene watergang'!$H$17,'Invoerblad heterogene watergang'!$O$17,"")))))))))</f>
        <v>Nee</v>
      </c>
      <c r="K593" s="23">
        <f>(IF(A593&lt;='Invoerblad heterogene watergang'!$H$9,'Invoerblad heterogene watergang'!$L$9,IF(A593&lt;='Invoerblad heterogene watergang'!$H$10,'Invoerblad heterogene watergang'!$L$10,IF(A593&lt;='Invoerblad heterogene watergang'!$H$11,'Invoerblad heterogene watergang'!$L$11,IF(A593&lt;='Invoerblad heterogene watergang'!$H$12,'Invoerblad heterogene watergang'!$L$12,IF(A593&lt;='Invoerblad heterogene watergang'!$H$13,'Invoerblad heterogene watergang'!$L$13,IF(A593&lt;='Invoerblad heterogene watergang'!$H$14,'Invoerblad heterogene watergang'!$L$14,IF(A593&lt;='Invoerblad heterogene watergang'!$H$15,'Invoerblad heterogene watergang'!$L$15,IF(A593&lt;='Invoerblad heterogene watergang'!$H$16,'Invoerblad heterogene watergang'!$L$16,IF(A593&lt;='Invoerblad heterogene watergang'!$H$17,'Invoerblad heterogene watergang'!$L$17,""))))))))))</f>
        <v>50</v>
      </c>
      <c r="L593" s="23" t="str">
        <f>(IF(A593&lt;='Invoerblad heterogene watergang'!$H$9,'Invoerblad heterogene watergang'!$M$9,IF(A593&lt;='Invoerblad heterogene watergang'!$H$10,'Invoerblad heterogene watergang'!$M$10,IF(A593&lt;='Invoerblad heterogene watergang'!$H$11,'Invoerblad heterogene watergang'!$M$11,IF(A593&lt;='Invoerblad heterogene watergang'!$H$12,'Invoerblad heterogene watergang'!$M$12,IF(A593&lt;='Invoerblad heterogene watergang'!$H$13,'Invoerblad heterogene watergang'!$M$13,IF(A593&lt;='Invoerblad heterogene watergang'!$H$14,'Invoerblad heterogene watergang'!$M$14,IF(A593&lt;='Invoerblad heterogene watergang'!$H$15,'Invoerblad heterogene watergang'!$M$15,IF(A593&lt;='Invoerblad heterogene watergang'!$H$16,'Invoerblad heterogene watergang'!$M$16,IF(A593&lt;='Invoerblad heterogene watergang'!$H$17,'Invoerblad heterogene watergang'!$M$17,""))))))))))</f>
        <v>Begroeiing volgt bodemverloop</v>
      </c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67"/>
      <c r="AD593" s="23"/>
      <c r="AE593" s="23"/>
    </row>
    <row r="594" spans="1:31" s="103" customFormat="1" x14ac:dyDescent="0.35">
      <c r="A594" s="24">
        <f>IF(A593="","",IF((A593+1)&gt;MAX('Invoerblad heterogene watergang'!$H$9:$H$17),"",'Uitgebreide invoer'!A593+(MAX('Invoerblad heterogene watergang'!$H$9:$H$17)/1000)))</f>
        <v>412.99999999999574</v>
      </c>
      <c r="B594" s="23">
        <f>IF(A594&lt;='Invoerblad heterogene watergang'!$H$9,'Invoerblad heterogene watergang'!$J$9,IF(A594&lt;='Invoerblad heterogene watergang'!$H$10,'Invoerblad heterogene watergang'!$J$10,IF(A594&lt;='Invoerblad heterogene watergang'!$H$11,'Invoerblad heterogene watergang'!$J$11,IF(A594&lt;='Invoerblad heterogene watergang'!$H$12,'Invoerblad heterogene watergang'!$J$12,IF(A594&lt;='Invoerblad heterogene watergang'!$H$13,'Invoerblad heterogene watergang'!$J$13,IF(A594&lt;='Invoerblad heterogene watergang'!$H$14,'Invoerblad heterogene watergang'!$J$14,IF(A594&lt;='Invoerblad heterogene watergang'!$H$15,'Invoerblad heterogene watergang'!$J$15,IF(A594&lt;='Invoerblad heterogene watergang'!$H$16,'Invoerblad heterogene watergang'!$J$16,IF(A594&lt;='Invoerblad heterogene watergang'!$H$17,'Invoerblad heterogene watergang'!$J$17,"")))))))))</f>
        <v>0.2</v>
      </c>
      <c r="C594" s="23" t="str">
        <f>IF(A594&lt;='Invoerblad heterogene watergang'!$H$9,'Invoerblad heterogene watergang'!$K$9,IF(A594&lt;='Invoerblad heterogene watergang'!$H$10,'Invoerblad heterogene watergang'!$K$10,IF(A594&lt;='Invoerblad heterogene watergang'!$H$11,'Invoerblad heterogene watergang'!$K$11,IF(A594&lt;='Invoerblad heterogene watergang'!$H$12,'Invoerblad heterogene watergang'!$K$12,IF(A594&lt;='Invoerblad heterogene watergang'!$H$13,'Invoerblad heterogene watergang'!$K$13,IF(A594&lt;='Invoerblad heterogene watergang'!$H$14,'Invoerblad heterogene watergang'!$K$14,IF(A594&lt;='Invoerblad heterogene watergang'!$H$15,'Invoerblad heterogene watergang'!$K$15,IF(A594&lt;='Invoerblad heterogene watergang'!$H$16,'Invoerblad heterogene watergang'!$K$16,IF(A594&lt;='Invoerblad heterogene watergang'!$H$17,'Invoerblad heterogene watergang'!$K$17,"")))))))))</f>
        <v>100 - Riet</v>
      </c>
      <c r="D594" s="23">
        <f t="shared" si="9"/>
        <v>100</v>
      </c>
      <c r="E594" s="23">
        <f>'Invoerblad heterogene watergang'!$F$9</f>
        <v>1.5</v>
      </c>
      <c r="F594" s="23">
        <f>'Invoerblad heterogene watergang'!$E$9</f>
        <v>1.2</v>
      </c>
      <c r="G594" s="23">
        <f>'Invoerblad heterogene watergang'!$B$9</f>
        <v>1.2</v>
      </c>
      <c r="H594" s="23">
        <f>'Invoerblad heterogene watergang'!$C$9</f>
        <v>1</v>
      </c>
      <c r="I594" s="23">
        <f>IF(B594="","",IF(A594&lt;='Invoerblad heterogene watergang'!$H$9,'Invoerblad heterogene watergang'!$N$9,IF(A594&lt;='Invoerblad heterogene watergang'!$H$10,'Invoerblad heterogene watergang'!$N$10,IF(A594&lt;='Invoerblad heterogene watergang'!$H$11,'Invoerblad heterogene watergang'!$N$11,IF(A594&lt;='Invoerblad heterogene watergang'!$H$12,'Invoerblad heterogene watergang'!$N$12,IF(A594&lt;='Invoerblad heterogene watergang'!$H$13,'Invoerblad heterogene watergang'!$N$13,IF(A594&lt;='Invoerblad heterogene watergang'!$H$14,'Invoerblad heterogene watergang'!$N$14,IF(A594&lt;='Invoerblad heterogene watergang'!$H$15,'Invoerblad heterogene watergang'!$N$15,IF(A594&lt;='Invoerblad heterogene watergang'!$H$16,'Invoerblad heterogene watergang'!$N$16,IF(A594&lt;='Invoerblad heterogene watergang'!$H$17,'Invoerblad heterogene watergang'!$N$17,""))))))))))</f>
        <v>0</v>
      </c>
      <c r="J594" s="23" t="str">
        <f>IF(A594&lt;='Invoerblad heterogene watergang'!$H$9,'Invoerblad heterogene watergang'!$O$9,IF(A594&lt;='Invoerblad heterogene watergang'!$H$10,'Invoerblad heterogene watergang'!$O$10,IF(A594&lt;='Invoerblad heterogene watergang'!$H$11,'Invoerblad heterogene watergang'!$O$11,IF(A594&lt;='Invoerblad heterogene watergang'!$H$12,'Invoerblad heterogene watergang'!$O$12,IF(A594&lt;='Invoerblad heterogene watergang'!$H$13,'Invoerblad heterogene watergang'!$O$13,IF(A594&lt;='Invoerblad heterogene watergang'!$H$14,'Invoerblad heterogene watergang'!$O$14,IF(A594&lt;='Invoerblad heterogene watergang'!$H$15,'Invoerblad heterogene watergang'!$O$15,IF(A594&lt;='Invoerblad heterogene watergang'!$H$16,'Invoerblad heterogene watergang'!$O$16,IF(A594&lt;='Invoerblad heterogene watergang'!$H$17,'Invoerblad heterogene watergang'!$O$17,"")))))))))</f>
        <v>Nee</v>
      </c>
      <c r="K594" s="23">
        <f>(IF(A594&lt;='Invoerblad heterogene watergang'!$H$9,'Invoerblad heterogene watergang'!$L$9,IF(A594&lt;='Invoerblad heterogene watergang'!$H$10,'Invoerblad heterogene watergang'!$L$10,IF(A594&lt;='Invoerblad heterogene watergang'!$H$11,'Invoerblad heterogene watergang'!$L$11,IF(A594&lt;='Invoerblad heterogene watergang'!$H$12,'Invoerblad heterogene watergang'!$L$12,IF(A594&lt;='Invoerblad heterogene watergang'!$H$13,'Invoerblad heterogene watergang'!$L$13,IF(A594&lt;='Invoerblad heterogene watergang'!$H$14,'Invoerblad heterogene watergang'!$L$14,IF(A594&lt;='Invoerblad heterogene watergang'!$H$15,'Invoerblad heterogene watergang'!$L$15,IF(A594&lt;='Invoerblad heterogene watergang'!$H$16,'Invoerblad heterogene watergang'!$L$16,IF(A594&lt;='Invoerblad heterogene watergang'!$H$17,'Invoerblad heterogene watergang'!$L$17,""))))))))))</f>
        <v>50</v>
      </c>
      <c r="L594" s="23" t="str">
        <f>(IF(A594&lt;='Invoerblad heterogene watergang'!$H$9,'Invoerblad heterogene watergang'!$M$9,IF(A594&lt;='Invoerblad heterogene watergang'!$H$10,'Invoerblad heterogene watergang'!$M$10,IF(A594&lt;='Invoerblad heterogene watergang'!$H$11,'Invoerblad heterogene watergang'!$M$11,IF(A594&lt;='Invoerblad heterogene watergang'!$H$12,'Invoerblad heterogene watergang'!$M$12,IF(A594&lt;='Invoerblad heterogene watergang'!$H$13,'Invoerblad heterogene watergang'!$M$13,IF(A594&lt;='Invoerblad heterogene watergang'!$H$14,'Invoerblad heterogene watergang'!$M$14,IF(A594&lt;='Invoerblad heterogene watergang'!$H$15,'Invoerblad heterogene watergang'!$M$15,IF(A594&lt;='Invoerblad heterogene watergang'!$H$16,'Invoerblad heterogene watergang'!$M$16,IF(A594&lt;='Invoerblad heterogene watergang'!$H$17,'Invoerblad heterogene watergang'!$M$17,""))))))))))</f>
        <v>Begroeiing volgt bodemverloop</v>
      </c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67"/>
      <c r="AD594" s="23"/>
      <c r="AE594" s="23"/>
    </row>
    <row r="595" spans="1:31" s="103" customFormat="1" x14ac:dyDescent="0.35">
      <c r="A595" s="24">
        <f>IF(A594="","",IF((A594+1)&gt;MAX('Invoerblad heterogene watergang'!$H$9:$H$17),"",'Uitgebreide invoer'!A594+(MAX('Invoerblad heterogene watergang'!$H$9:$H$17)/1000)))</f>
        <v>413.69999999999573</v>
      </c>
      <c r="B595" s="23">
        <f>IF(A595&lt;='Invoerblad heterogene watergang'!$H$9,'Invoerblad heterogene watergang'!$J$9,IF(A595&lt;='Invoerblad heterogene watergang'!$H$10,'Invoerblad heterogene watergang'!$J$10,IF(A595&lt;='Invoerblad heterogene watergang'!$H$11,'Invoerblad heterogene watergang'!$J$11,IF(A595&lt;='Invoerblad heterogene watergang'!$H$12,'Invoerblad heterogene watergang'!$J$12,IF(A595&lt;='Invoerblad heterogene watergang'!$H$13,'Invoerblad heterogene watergang'!$J$13,IF(A595&lt;='Invoerblad heterogene watergang'!$H$14,'Invoerblad heterogene watergang'!$J$14,IF(A595&lt;='Invoerblad heterogene watergang'!$H$15,'Invoerblad heterogene watergang'!$J$15,IF(A595&lt;='Invoerblad heterogene watergang'!$H$16,'Invoerblad heterogene watergang'!$J$16,IF(A595&lt;='Invoerblad heterogene watergang'!$H$17,'Invoerblad heterogene watergang'!$J$17,"")))))))))</f>
        <v>0.2</v>
      </c>
      <c r="C595" s="23" t="str">
        <f>IF(A595&lt;='Invoerblad heterogene watergang'!$H$9,'Invoerblad heterogene watergang'!$K$9,IF(A595&lt;='Invoerblad heterogene watergang'!$H$10,'Invoerblad heterogene watergang'!$K$10,IF(A595&lt;='Invoerblad heterogene watergang'!$H$11,'Invoerblad heterogene watergang'!$K$11,IF(A595&lt;='Invoerblad heterogene watergang'!$H$12,'Invoerblad heterogene watergang'!$K$12,IF(A595&lt;='Invoerblad heterogene watergang'!$H$13,'Invoerblad heterogene watergang'!$K$13,IF(A595&lt;='Invoerblad heterogene watergang'!$H$14,'Invoerblad heterogene watergang'!$K$14,IF(A595&lt;='Invoerblad heterogene watergang'!$H$15,'Invoerblad heterogene watergang'!$K$15,IF(A595&lt;='Invoerblad heterogene watergang'!$H$16,'Invoerblad heterogene watergang'!$K$16,IF(A595&lt;='Invoerblad heterogene watergang'!$H$17,'Invoerblad heterogene watergang'!$K$17,"")))))))))</f>
        <v>100 - Riet</v>
      </c>
      <c r="D595" s="23">
        <f t="shared" si="9"/>
        <v>100</v>
      </c>
      <c r="E595" s="23">
        <f>'Invoerblad heterogene watergang'!$F$9</f>
        <v>1.5</v>
      </c>
      <c r="F595" s="23">
        <f>'Invoerblad heterogene watergang'!$E$9</f>
        <v>1.2</v>
      </c>
      <c r="G595" s="23">
        <f>'Invoerblad heterogene watergang'!$B$9</f>
        <v>1.2</v>
      </c>
      <c r="H595" s="23">
        <f>'Invoerblad heterogene watergang'!$C$9</f>
        <v>1</v>
      </c>
      <c r="I595" s="23">
        <f>IF(B595="","",IF(A595&lt;='Invoerblad heterogene watergang'!$H$9,'Invoerblad heterogene watergang'!$N$9,IF(A595&lt;='Invoerblad heterogene watergang'!$H$10,'Invoerblad heterogene watergang'!$N$10,IF(A595&lt;='Invoerblad heterogene watergang'!$H$11,'Invoerblad heterogene watergang'!$N$11,IF(A595&lt;='Invoerblad heterogene watergang'!$H$12,'Invoerblad heterogene watergang'!$N$12,IF(A595&lt;='Invoerblad heterogene watergang'!$H$13,'Invoerblad heterogene watergang'!$N$13,IF(A595&lt;='Invoerblad heterogene watergang'!$H$14,'Invoerblad heterogene watergang'!$N$14,IF(A595&lt;='Invoerblad heterogene watergang'!$H$15,'Invoerblad heterogene watergang'!$N$15,IF(A595&lt;='Invoerblad heterogene watergang'!$H$16,'Invoerblad heterogene watergang'!$N$16,IF(A595&lt;='Invoerblad heterogene watergang'!$H$17,'Invoerblad heterogene watergang'!$N$17,""))))))))))</f>
        <v>0</v>
      </c>
      <c r="J595" s="23" t="str">
        <f>IF(A595&lt;='Invoerblad heterogene watergang'!$H$9,'Invoerblad heterogene watergang'!$O$9,IF(A595&lt;='Invoerblad heterogene watergang'!$H$10,'Invoerblad heterogene watergang'!$O$10,IF(A595&lt;='Invoerblad heterogene watergang'!$H$11,'Invoerblad heterogene watergang'!$O$11,IF(A595&lt;='Invoerblad heterogene watergang'!$H$12,'Invoerblad heterogene watergang'!$O$12,IF(A595&lt;='Invoerblad heterogene watergang'!$H$13,'Invoerblad heterogene watergang'!$O$13,IF(A595&lt;='Invoerblad heterogene watergang'!$H$14,'Invoerblad heterogene watergang'!$O$14,IF(A595&lt;='Invoerblad heterogene watergang'!$H$15,'Invoerblad heterogene watergang'!$O$15,IF(A595&lt;='Invoerblad heterogene watergang'!$H$16,'Invoerblad heterogene watergang'!$O$16,IF(A595&lt;='Invoerblad heterogene watergang'!$H$17,'Invoerblad heterogene watergang'!$O$17,"")))))))))</f>
        <v>Nee</v>
      </c>
      <c r="K595" s="23">
        <f>(IF(A595&lt;='Invoerblad heterogene watergang'!$H$9,'Invoerblad heterogene watergang'!$L$9,IF(A595&lt;='Invoerblad heterogene watergang'!$H$10,'Invoerblad heterogene watergang'!$L$10,IF(A595&lt;='Invoerblad heterogene watergang'!$H$11,'Invoerblad heterogene watergang'!$L$11,IF(A595&lt;='Invoerblad heterogene watergang'!$H$12,'Invoerblad heterogene watergang'!$L$12,IF(A595&lt;='Invoerblad heterogene watergang'!$H$13,'Invoerblad heterogene watergang'!$L$13,IF(A595&lt;='Invoerblad heterogene watergang'!$H$14,'Invoerblad heterogene watergang'!$L$14,IF(A595&lt;='Invoerblad heterogene watergang'!$H$15,'Invoerblad heterogene watergang'!$L$15,IF(A595&lt;='Invoerblad heterogene watergang'!$H$16,'Invoerblad heterogene watergang'!$L$16,IF(A595&lt;='Invoerblad heterogene watergang'!$H$17,'Invoerblad heterogene watergang'!$L$17,""))))))))))</f>
        <v>50</v>
      </c>
      <c r="L595" s="23" t="str">
        <f>(IF(A595&lt;='Invoerblad heterogene watergang'!$H$9,'Invoerblad heterogene watergang'!$M$9,IF(A595&lt;='Invoerblad heterogene watergang'!$H$10,'Invoerblad heterogene watergang'!$M$10,IF(A595&lt;='Invoerblad heterogene watergang'!$H$11,'Invoerblad heterogene watergang'!$M$11,IF(A595&lt;='Invoerblad heterogene watergang'!$H$12,'Invoerblad heterogene watergang'!$M$12,IF(A595&lt;='Invoerblad heterogene watergang'!$H$13,'Invoerblad heterogene watergang'!$M$13,IF(A595&lt;='Invoerblad heterogene watergang'!$H$14,'Invoerblad heterogene watergang'!$M$14,IF(A595&lt;='Invoerblad heterogene watergang'!$H$15,'Invoerblad heterogene watergang'!$M$15,IF(A595&lt;='Invoerblad heterogene watergang'!$H$16,'Invoerblad heterogene watergang'!$M$16,IF(A595&lt;='Invoerblad heterogene watergang'!$H$17,'Invoerblad heterogene watergang'!$M$17,""))))))))))</f>
        <v>Begroeiing volgt bodemverloop</v>
      </c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67"/>
      <c r="AD595" s="23"/>
      <c r="AE595" s="23"/>
    </row>
    <row r="596" spans="1:31" s="103" customFormat="1" x14ac:dyDescent="0.35">
      <c r="A596" s="24">
        <f>IF(A595="","",IF((A595+1)&gt;MAX('Invoerblad heterogene watergang'!$H$9:$H$17),"",'Uitgebreide invoer'!A595+(MAX('Invoerblad heterogene watergang'!$H$9:$H$17)/1000)))</f>
        <v>414.39999999999571</v>
      </c>
      <c r="B596" s="23">
        <f>IF(A596&lt;='Invoerblad heterogene watergang'!$H$9,'Invoerblad heterogene watergang'!$J$9,IF(A596&lt;='Invoerblad heterogene watergang'!$H$10,'Invoerblad heterogene watergang'!$J$10,IF(A596&lt;='Invoerblad heterogene watergang'!$H$11,'Invoerblad heterogene watergang'!$J$11,IF(A596&lt;='Invoerblad heterogene watergang'!$H$12,'Invoerblad heterogene watergang'!$J$12,IF(A596&lt;='Invoerblad heterogene watergang'!$H$13,'Invoerblad heterogene watergang'!$J$13,IF(A596&lt;='Invoerblad heterogene watergang'!$H$14,'Invoerblad heterogene watergang'!$J$14,IF(A596&lt;='Invoerblad heterogene watergang'!$H$15,'Invoerblad heterogene watergang'!$J$15,IF(A596&lt;='Invoerblad heterogene watergang'!$H$16,'Invoerblad heterogene watergang'!$J$16,IF(A596&lt;='Invoerblad heterogene watergang'!$H$17,'Invoerblad heterogene watergang'!$J$17,"")))))))))</f>
        <v>0.2</v>
      </c>
      <c r="C596" s="23" t="str">
        <f>IF(A596&lt;='Invoerblad heterogene watergang'!$H$9,'Invoerblad heterogene watergang'!$K$9,IF(A596&lt;='Invoerblad heterogene watergang'!$H$10,'Invoerblad heterogene watergang'!$K$10,IF(A596&lt;='Invoerblad heterogene watergang'!$H$11,'Invoerblad heterogene watergang'!$K$11,IF(A596&lt;='Invoerblad heterogene watergang'!$H$12,'Invoerblad heterogene watergang'!$K$12,IF(A596&lt;='Invoerblad heterogene watergang'!$H$13,'Invoerblad heterogene watergang'!$K$13,IF(A596&lt;='Invoerblad heterogene watergang'!$H$14,'Invoerblad heterogene watergang'!$K$14,IF(A596&lt;='Invoerblad heterogene watergang'!$H$15,'Invoerblad heterogene watergang'!$K$15,IF(A596&lt;='Invoerblad heterogene watergang'!$H$16,'Invoerblad heterogene watergang'!$K$16,IF(A596&lt;='Invoerblad heterogene watergang'!$H$17,'Invoerblad heterogene watergang'!$K$17,"")))))))))</f>
        <v>100 - Riet</v>
      </c>
      <c r="D596" s="23">
        <f t="shared" si="9"/>
        <v>100</v>
      </c>
      <c r="E596" s="23">
        <f>'Invoerblad heterogene watergang'!$F$9</f>
        <v>1.5</v>
      </c>
      <c r="F596" s="23">
        <f>'Invoerblad heterogene watergang'!$E$9</f>
        <v>1.2</v>
      </c>
      <c r="G596" s="23">
        <f>'Invoerblad heterogene watergang'!$B$9</f>
        <v>1.2</v>
      </c>
      <c r="H596" s="23">
        <f>'Invoerblad heterogene watergang'!$C$9</f>
        <v>1</v>
      </c>
      <c r="I596" s="23">
        <f>IF(B596="","",IF(A596&lt;='Invoerblad heterogene watergang'!$H$9,'Invoerblad heterogene watergang'!$N$9,IF(A596&lt;='Invoerblad heterogene watergang'!$H$10,'Invoerblad heterogene watergang'!$N$10,IF(A596&lt;='Invoerblad heterogene watergang'!$H$11,'Invoerblad heterogene watergang'!$N$11,IF(A596&lt;='Invoerblad heterogene watergang'!$H$12,'Invoerblad heterogene watergang'!$N$12,IF(A596&lt;='Invoerblad heterogene watergang'!$H$13,'Invoerblad heterogene watergang'!$N$13,IF(A596&lt;='Invoerblad heterogene watergang'!$H$14,'Invoerblad heterogene watergang'!$N$14,IF(A596&lt;='Invoerblad heterogene watergang'!$H$15,'Invoerblad heterogene watergang'!$N$15,IF(A596&lt;='Invoerblad heterogene watergang'!$H$16,'Invoerblad heterogene watergang'!$N$16,IF(A596&lt;='Invoerblad heterogene watergang'!$H$17,'Invoerblad heterogene watergang'!$N$17,""))))))))))</f>
        <v>0</v>
      </c>
      <c r="J596" s="23" t="str">
        <f>IF(A596&lt;='Invoerblad heterogene watergang'!$H$9,'Invoerblad heterogene watergang'!$O$9,IF(A596&lt;='Invoerblad heterogene watergang'!$H$10,'Invoerblad heterogene watergang'!$O$10,IF(A596&lt;='Invoerblad heterogene watergang'!$H$11,'Invoerblad heterogene watergang'!$O$11,IF(A596&lt;='Invoerblad heterogene watergang'!$H$12,'Invoerblad heterogene watergang'!$O$12,IF(A596&lt;='Invoerblad heterogene watergang'!$H$13,'Invoerblad heterogene watergang'!$O$13,IF(A596&lt;='Invoerblad heterogene watergang'!$H$14,'Invoerblad heterogene watergang'!$O$14,IF(A596&lt;='Invoerblad heterogene watergang'!$H$15,'Invoerblad heterogene watergang'!$O$15,IF(A596&lt;='Invoerblad heterogene watergang'!$H$16,'Invoerblad heterogene watergang'!$O$16,IF(A596&lt;='Invoerblad heterogene watergang'!$H$17,'Invoerblad heterogene watergang'!$O$17,"")))))))))</f>
        <v>Nee</v>
      </c>
      <c r="K596" s="23">
        <f>(IF(A596&lt;='Invoerblad heterogene watergang'!$H$9,'Invoerblad heterogene watergang'!$L$9,IF(A596&lt;='Invoerblad heterogene watergang'!$H$10,'Invoerblad heterogene watergang'!$L$10,IF(A596&lt;='Invoerblad heterogene watergang'!$H$11,'Invoerblad heterogene watergang'!$L$11,IF(A596&lt;='Invoerblad heterogene watergang'!$H$12,'Invoerblad heterogene watergang'!$L$12,IF(A596&lt;='Invoerblad heterogene watergang'!$H$13,'Invoerblad heterogene watergang'!$L$13,IF(A596&lt;='Invoerblad heterogene watergang'!$H$14,'Invoerblad heterogene watergang'!$L$14,IF(A596&lt;='Invoerblad heterogene watergang'!$H$15,'Invoerblad heterogene watergang'!$L$15,IF(A596&lt;='Invoerblad heterogene watergang'!$H$16,'Invoerblad heterogene watergang'!$L$16,IF(A596&lt;='Invoerblad heterogene watergang'!$H$17,'Invoerblad heterogene watergang'!$L$17,""))))))))))</f>
        <v>50</v>
      </c>
      <c r="L596" s="23" t="str">
        <f>(IF(A596&lt;='Invoerblad heterogene watergang'!$H$9,'Invoerblad heterogene watergang'!$M$9,IF(A596&lt;='Invoerblad heterogene watergang'!$H$10,'Invoerblad heterogene watergang'!$M$10,IF(A596&lt;='Invoerblad heterogene watergang'!$H$11,'Invoerblad heterogene watergang'!$M$11,IF(A596&lt;='Invoerblad heterogene watergang'!$H$12,'Invoerblad heterogene watergang'!$M$12,IF(A596&lt;='Invoerblad heterogene watergang'!$H$13,'Invoerblad heterogene watergang'!$M$13,IF(A596&lt;='Invoerblad heterogene watergang'!$H$14,'Invoerblad heterogene watergang'!$M$14,IF(A596&lt;='Invoerblad heterogene watergang'!$H$15,'Invoerblad heterogene watergang'!$M$15,IF(A596&lt;='Invoerblad heterogene watergang'!$H$16,'Invoerblad heterogene watergang'!$M$16,IF(A596&lt;='Invoerblad heterogene watergang'!$H$17,'Invoerblad heterogene watergang'!$M$17,""))))))))))</f>
        <v>Begroeiing volgt bodemverloop</v>
      </c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67"/>
      <c r="AD596" s="23"/>
      <c r="AE596" s="23"/>
    </row>
    <row r="597" spans="1:31" s="103" customFormat="1" x14ac:dyDescent="0.35">
      <c r="A597" s="24">
        <f>IF(A596="","",IF((A596+1)&gt;MAX('Invoerblad heterogene watergang'!$H$9:$H$17),"",'Uitgebreide invoer'!A596+(MAX('Invoerblad heterogene watergang'!$H$9:$H$17)/1000)))</f>
        <v>415.0999999999957</v>
      </c>
      <c r="B597" s="23">
        <f>IF(A597&lt;='Invoerblad heterogene watergang'!$H$9,'Invoerblad heterogene watergang'!$J$9,IF(A597&lt;='Invoerblad heterogene watergang'!$H$10,'Invoerblad heterogene watergang'!$J$10,IF(A597&lt;='Invoerblad heterogene watergang'!$H$11,'Invoerblad heterogene watergang'!$J$11,IF(A597&lt;='Invoerblad heterogene watergang'!$H$12,'Invoerblad heterogene watergang'!$J$12,IF(A597&lt;='Invoerblad heterogene watergang'!$H$13,'Invoerblad heterogene watergang'!$J$13,IF(A597&lt;='Invoerblad heterogene watergang'!$H$14,'Invoerblad heterogene watergang'!$J$14,IF(A597&lt;='Invoerblad heterogene watergang'!$H$15,'Invoerblad heterogene watergang'!$J$15,IF(A597&lt;='Invoerblad heterogene watergang'!$H$16,'Invoerblad heterogene watergang'!$J$16,IF(A597&lt;='Invoerblad heterogene watergang'!$H$17,'Invoerblad heterogene watergang'!$J$17,"")))))))))</f>
        <v>0.2</v>
      </c>
      <c r="C597" s="23" t="str">
        <f>IF(A597&lt;='Invoerblad heterogene watergang'!$H$9,'Invoerblad heterogene watergang'!$K$9,IF(A597&lt;='Invoerblad heterogene watergang'!$H$10,'Invoerblad heterogene watergang'!$K$10,IF(A597&lt;='Invoerblad heterogene watergang'!$H$11,'Invoerblad heterogene watergang'!$K$11,IF(A597&lt;='Invoerblad heterogene watergang'!$H$12,'Invoerblad heterogene watergang'!$K$12,IF(A597&lt;='Invoerblad heterogene watergang'!$H$13,'Invoerblad heterogene watergang'!$K$13,IF(A597&lt;='Invoerblad heterogene watergang'!$H$14,'Invoerblad heterogene watergang'!$K$14,IF(A597&lt;='Invoerblad heterogene watergang'!$H$15,'Invoerblad heterogene watergang'!$K$15,IF(A597&lt;='Invoerblad heterogene watergang'!$H$16,'Invoerblad heterogene watergang'!$K$16,IF(A597&lt;='Invoerblad heterogene watergang'!$H$17,'Invoerblad heterogene watergang'!$K$17,"")))))))))</f>
        <v>100 - Riet</v>
      </c>
      <c r="D597" s="23">
        <f t="shared" si="9"/>
        <v>100</v>
      </c>
      <c r="E597" s="23">
        <f>'Invoerblad heterogene watergang'!$F$9</f>
        <v>1.5</v>
      </c>
      <c r="F597" s="23">
        <f>'Invoerblad heterogene watergang'!$E$9</f>
        <v>1.2</v>
      </c>
      <c r="G597" s="23">
        <f>'Invoerblad heterogene watergang'!$B$9</f>
        <v>1.2</v>
      </c>
      <c r="H597" s="23">
        <f>'Invoerblad heterogene watergang'!$C$9</f>
        <v>1</v>
      </c>
      <c r="I597" s="23">
        <f>IF(B597="","",IF(A597&lt;='Invoerblad heterogene watergang'!$H$9,'Invoerblad heterogene watergang'!$N$9,IF(A597&lt;='Invoerblad heterogene watergang'!$H$10,'Invoerblad heterogene watergang'!$N$10,IF(A597&lt;='Invoerblad heterogene watergang'!$H$11,'Invoerblad heterogene watergang'!$N$11,IF(A597&lt;='Invoerblad heterogene watergang'!$H$12,'Invoerblad heterogene watergang'!$N$12,IF(A597&lt;='Invoerblad heterogene watergang'!$H$13,'Invoerblad heterogene watergang'!$N$13,IF(A597&lt;='Invoerblad heterogene watergang'!$H$14,'Invoerblad heterogene watergang'!$N$14,IF(A597&lt;='Invoerblad heterogene watergang'!$H$15,'Invoerblad heterogene watergang'!$N$15,IF(A597&lt;='Invoerblad heterogene watergang'!$H$16,'Invoerblad heterogene watergang'!$N$16,IF(A597&lt;='Invoerblad heterogene watergang'!$H$17,'Invoerblad heterogene watergang'!$N$17,""))))))))))</f>
        <v>0</v>
      </c>
      <c r="J597" s="23" t="str">
        <f>IF(A597&lt;='Invoerblad heterogene watergang'!$H$9,'Invoerblad heterogene watergang'!$O$9,IF(A597&lt;='Invoerblad heterogene watergang'!$H$10,'Invoerblad heterogene watergang'!$O$10,IF(A597&lt;='Invoerblad heterogene watergang'!$H$11,'Invoerblad heterogene watergang'!$O$11,IF(A597&lt;='Invoerblad heterogene watergang'!$H$12,'Invoerblad heterogene watergang'!$O$12,IF(A597&lt;='Invoerblad heterogene watergang'!$H$13,'Invoerblad heterogene watergang'!$O$13,IF(A597&lt;='Invoerblad heterogene watergang'!$H$14,'Invoerblad heterogene watergang'!$O$14,IF(A597&lt;='Invoerblad heterogene watergang'!$H$15,'Invoerblad heterogene watergang'!$O$15,IF(A597&lt;='Invoerblad heterogene watergang'!$H$16,'Invoerblad heterogene watergang'!$O$16,IF(A597&lt;='Invoerblad heterogene watergang'!$H$17,'Invoerblad heterogene watergang'!$O$17,"")))))))))</f>
        <v>Nee</v>
      </c>
      <c r="K597" s="23">
        <f>(IF(A597&lt;='Invoerblad heterogene watergang'!$H$9,'Invoerblad heterogene watergang'!$L$9,IF(A597&lt;='Invoerblad heterogene watergang'!$H$10,'Invoerblad heterogene watergang'!$L$10,IF(A597&lt;='Invoerblad heterogene watergang'!$H$11,'Invoerblad heterogene watergang'!$L$11,IF(A597&lt;='Invoerblad heterogene watergang'!$H$12,'Invoerblad heterogene watergang'!$L$12,IF(A597&lt;='Invoerblad heterogene watergang'!$H$13,'Invoerblad heterogene watergang'!$L$13,IF(A597&lt;='Invoerblad heterogene watergang'!$H$14,'Invoerblad heterogene watergang'!$L$14,IF(A597&lt;='Invoerblad heterogene watergang'!$H$15,'Invoerblad heterogene watergang'!$L$15,IF(A597&lt;='Invoerblad heterogene watergang'!$H$16,'Invoerblad heterogene watergang'!$L$16,IF(A597&lt;='Invoerblad heterogene watergang'!$H$17,'Invoerblad heterogene watergang'!$L$17,""))))))))))</f>
        <v>50</v>
      </c>
      <c r="L597" s="23" t="str">
        <f>(IF(A597&lt;='Invoerblad heterogene watergang'!$H$9,'Invoerblad heterogene watergang'!$M$9,IF(A597&lt;='Invoerblad heterogene watergang'!$H$10,'Invoerblad heterogene watergang'!$M$10,IF(A597&lt;='Invoerblad heterogene watergang'!$H$11,'Invoerblad heterogene watergang'!$M$11,IF(A597&lt;='Invoerblad heterogene watergang'!$H$12,'Invoerblad heterogene watergang'!$M$12,IF(A597&lt;='Invoerblad heterogene watergang'!$H$13,'Invoerblad heterogene watergang'!$M$13,IF(A597&lt;='Invoerblad heterogene watergang'!$H$14,'Invoerblad heterogene watergang'!$M$14,IF(A597&lt;='Invoerblad heterogene watergang'!$H$15,'Invoerblad heterogene watergang'!$M$15,IF(A597&lt;='Invoerblad heterogene watergang'!$H$16,'Invoerblad heterogene watergang'!$M$16,IF(A597&lt;='Invoerblad heterogene watergang'!$H$17,'Invoerblad heterogene watergang'!$M$17,""))))))))))</f>
        <v>Begroeiing volgt bodemverloop</v>
      </c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67"/>
      <c r="AD597" s="23"/>
      <c r="AE597" s="23"/>
    </row>
    <row r="598" spans="1:31" s="103" customFormat="1" x14ac:dyDescent="0.35">
      <c r="A598" s="24">
        <f>IF(A597="","",IF((A597+1)&gt;MAX('Invoerblad heterogene watergang'!$H$9:$H$17),"",'Uitgebreide invoer'!A597+(MAX('Invoerblad heterogene watergang'!$H$9:$H$17)/1000)))</f>
        <v>415.79999999999569</v>
      </c>
      <c r="B598" s="23">
        <f>IF(A598&lt;='Invoerblad heterogene watergang'!$H$9,'Invoerblad heterogene watergang'!$J$9,IF(A598&lt;='Invoerblad heterogene watergang'!$H$10,'Invoerblad heterogene watergang'!$J$10,IF(A598&lt;='Invoerblad heterogene watergang'!$H$11,'Invoerblad heterogene watergang'!$J$11,IF(A598&lt;='Invoerblad heterogene watergang'!$H$12,'Invoerblad heterogene watergang'!$J$12,IF(A598&lt;='Invoerblad heterogene watergang'!$H$13,'Invoerblad heterogene watergang'!$J$13,IF(A598&lt;='Invoerblad heterogene watergang'!$H$14,'Invoerblad heterogene watergang'!$J$14,IF(A598&lt;='Invoerblad heterogene watergang'!$H$15,'Invoerblad heterogene watergang'!$J$15,IF(A598&lt;='Invoerblad heterogene watergang'!$H$16,'Invoerblad heterogene watergang'!$J$16,IF(A598&lt;='Invoerblad heterogene watergang'!$H$17,'Invoerblad heterogene watergang'!$J$17,"")))))))))</f>
        <v>0.2</v>
      </c>
      <c r="C598" s="23" t="str">
        <f>IF(A598&lt;='Invoerblad heterogene watergang'!$H$9,'Invoerblad heterogene watergang'!$K$9,IF(A598&lt;='Invoerblad heterogene watergang'!$H$10,'Invoerblad heterogene watergang'!$K$10,IF(A598&lt;='Invoerblad heterogene watergang'!$H$11,'Invoerblad heterogene watergang'!$K$11,IF(A598&lt;='Invoerblad heterogene watergang'!$H$12,'Invoerblad heterogene watergang'!$K$12,IF(A598&lt;='Invoerblad heterogene watergang'!$H$13,'Invoerblad heterogene watergang'!$K$13,IF(A598&lt;='Invoerblad heterogene watergang'!$H$14,'Invoerblad heterogene watergang'!$K$14,IF(A598&lt;='Invoerblad heterogene watergang'!$H$15,'Invoerblad heterogene watergang'!$K$15,IF(A598&lt;='Invoerblad heterogene watergang'!$H$16,'Invoerblad heterogene watergang'!$K$16,IF(A598&lt;='Invoerblad heterogene watergang'!$H$17,'Invoerblad heterogene watergang'!$K$17,"")))))))))</f>
        <v>100 - Riet</v>
      </c>
      <c r="D598" s="23">
        <f t="shared" si="9"/>
        <v>100</v>
      </c>
      <c r="E598" s="23">
        <f>'Invoerblad heterogene watergang'!$F$9</f>
        <v>1.5</v>
      </c>
      <c r="F598" s="23">
        <f>'Invoerblad heterogene watergang'!$E$9</f>
        <v>1.2</v>
      </c>
      <c r="G598" s="23">
        <f>'Invoerblad heterogene watergang'!$B$9</f>
        <v>1.2</v>
      </c>
      <c r="H598" s="23">
        <f>'Invoerblad heterogene watergang'!$C$9</f>
        <v>1</v>
      </c>
      <c r="I598" s="23">
        <f>IF(B598="","",IF(A598&lt;='Invoerblad heterogene watergang'!$H$9,'Invoerblad heterogene watergang'!$N$9,IF(A598&lt;='Invoerblad heterogene watergang'!$H$10,'Invoerblad heterogene watergang'!$N$10,IF(A598&lt;='Invoerblad heterogene watergang'!$H$11,'Invoerblad heterogene watergang'!$N$11,IF(A598&lt;='Invoerblad heterogene watergang'!$H$12,'Invoerblad heterogene watergang'!$N$12,IF(A598&lt;='Invoerblad heterogene watergang'!$H$13,'Invoerblad heterogene watergang'!$N$13,IF(A598&lt;='Invoerblad heterogene watergang'!$H$14,'Invoerblad heterogene watergang'!$N$14,IF(A598&lt;='Invoerblad heterogene watergang'!$H$15,'Invoerblad heterogene watergang'!$N$15,IF(A598&lt;='Invoerblad heterogene watergang'!$H$16,'Invoerblad heterogene watergang'!$N$16,IF(A598&lt;='Invoerblad heterogene watergang'!$H$17,'Invoerblad heterogene watergang'!$N$17,""))))))))))</f>
        <v>0</v>
      </c>
      <c r="J598" s="23" t="str">
        <f>IF(A598&lt;='Invoerblad heterogene watergang'!$H$9,'Invoerblad heterogene watergang'!$O$9,IF(A598&lt;='Invoerblad heterogene watergang'!$H$10,'Invoerblad heterogene watergang'!$O$10,IF(A598&lt;='Invoerblad heterogene watergang'!$H$11,'Invoerblad heterogene watergang'!$O$11,IF(A598&lt;='Invoerblad heterogene watergang'!$H$12,'Invoerblad heterogene watergang'!$O$12,IF(A598&lt;='Invoerblad heterogene watergang'!$H$13,'Invoerblad heterogene watergang'!$O$13,IF(A598&lt;='Invoerblad heterogene watergang'!$H$14,'Invoerblad heterogene watergang'!$O$14,IF(A598&lt;='Invoerblad heterogene watergang'!$H$15,'Invoerblad heterogene watergang'!$O$15,IF(A598&lt;='Invoerblad heterogene watergang'!$H$16,'Invoerblad heterogene watergang'!$O$16,IF(A598&lt;='Invoerblad heterogene watergang'!$H$17,'Invoerblad heterogene watergang'!$O$17,"")))))))))</f>
        <v>Nee</v>
      </c>
      <c r="K598" s="23">
        <f>(IF(A598&lt;='Invoerblad heterogene watergang'!$H$9,'Invoerblad heterogene watergang'!$L$9,IF(A598&lt;='Invoerblad heterogene watergang'!$H$10,'Invoerblad heterogene watergang'!$L$10,IF(A598&lt;='Invoerblad heterogene watergang'!$H$11,'Invoerblad heterogene watergang'!$L$11,IF(A598&lt;='Invoerblad heterogene watergang'!$H$12,'Invoerblad heterogene watergang'!$L$12,IF(A598&lt;='Invoerblad heterogene watergang'!$H$13,'Invoerblad heterogene watergang'!$L$13,IF(A598&lt;='Invoerblad heterogene watergang'!$H$14,'Invoerblad heterogene watergang'!$L$14,IF(A598&lt;='Invoerblad heterogene watergang'!$H$15,'Invoerblad heterogene watergang'!$L$15,IF(A598&lt;='Invoerblad heterogene watergang'!$H$16,'Invoerblad heterogene watergang'!$L$16,IF(A598&lt;='Invoerblad heterogene watergang'!$H$17,'Invoerblad heterogene watergang'!$L$17,""))))))))))</f>
        <v>50</v>
      </c>
      <c r="L598" s="23" t="str">
        <f>(IF(A598&lt;='Invoerblad heterogene watergang'!$H$9,'Invoerblad heterogene watergang'!$M$9,IF(A598&lt;='Invoerblad heterogene watergang'!$H$10,'Invoerblad heterogene watergang'!$M$10,IF(A598&lt;='Invoerblad heterogene watergang'!$H$11,'Invoerblad heterogene watergang'!$M$11,IF(A598&lt;='Invoerblad heterogene watergang'!$H$12,'Invoerblad heterogene watergang'!$M$12,IF(A598&lt;='Invoerblad heterogene watergang'!$H$13,'Invoerblad heterogene watergang'!$M$13,IF(A598&lt;='Invoerblad heterogene watergang'!$H$14,'Invoerblad heterogene watergang'!$M$14,IF(A598&lt;='Invoerblad heterogene watergang'!$H$15,'Invoerblad heterogene watergang'!$M$15,IF(A598&lt;='Invoerblad heterogene watergang'!$H$16,'Invoerblad heterogene watergang'!$M$16,IF(A598&lt;='Invoerblad heterogene watergang'!$H$17,'Invoerblad heterogene watergang'!$M$17,""))))))))))</f>
        <v>Begroeiing volgt bodemverloop</v>
      </c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67"/>
      <c r="AD598" s="23"/>
      <c r="AE598" s="23"/>
    </row>
    <row r="599" spans="1:31" s="103" customFormat="1" x14ac:dyDescent="0.35">
      <c r="A599" s="24">
        <f>IF(A598="","",IF((A598+1)&gt;MAX('Invoerblad heterogene watergang'!$H$9:$H$17),"",'Uitgebreide invoer'!A598+(MAX('Invoerblad heterogene watergang'!$H$9:$H$17)/1000)))</f>
        <v>416.49999999999568</v>
      </c>
      <c r="B599" s="23">
        <f>IF(A599&lt;='Invoerblad heterogene watergang'!$H$9,'Invoerblad heterogene watergang'!$J$9,IF(A599&lt;='Invoerblad heterogene watergang'!$H$10,'Invoerblad heterogene watergang'!$J$10,IF(A599&lt;='Invoerblad heterogene watergang'!$H$11,'Invoerblad heterogene watergang'!$J$11,IF(A599&lt;='Invoerblad heterogene watergang'!$H$12,'Invoerblad heterogene watergang'!$J$12,IF(A599&lt;='Invoerblad heterogene watergang'!$H$13,'Invoerblad heterogene watergang'!$J$13,IF(A599&lt;='Invoerblad heterogene watergang'!$H$14,'Invoerblad heterogene watergang'!$J$14,IF(A599&lt;='Invoerblad heterogene watergang'!$H$15,'Invoerblad heterogene watergang'!$J$15,IF(A599&lt;='Invoerblad heterogene watergang'!$H$16,'Invoerblad heterogene watergang'!$J$16,IF(A599&lt;='Invoerblad heterogene watergang'!$H$17,'Invoerblad heterogene watergang'!$J$17,"")))))))))</f>
        <v>0.2</v>
      </c>
      <c r="C599" s="23" t="str">
        <f>IF(A599&lt;='Invoerblad heterogene watergang'!$H$9,'Invoerblad heterogene watergang'!$K$9,IF(A599&lt;='Invoerblad heterogene watergang'!$H$10,'Invoerblad heterogene watergang'!$K$10,IF(A599&lt;='Invoerblad heterogene watergang'!$H$11,'Invoerblad heterogene watergang'!$K$11,IF(A599&lt;='Invoerblad heterogene watergang'!$H$12,'Invoerblad heterogene watergang'!$K$12,IF(A599&lt;='Invoerblad heterogene watergang'!$H$13,'Invoerblad heterogene watergang'!$K$13,IF(A599&lt;='Invoerblad heterogene watergang'!$H$14,'Invoerblad heterogene watergang'!$K$14,IF(A599&lt;='Invoerblad heterogene watergang'!$H$15,'Invoerblad heterogene watergang'!$K$15,IF(A599&lt;='Invoerblad heterogene watergang'!$H$16,'Invoerblad heterogene watergang'!$K$16,IF(A599&lt;='Invoerblad heterogene watergang'!$H$17,'Invoerblad heterogene watergang'!$K$17,"")))))))))</f>
        <v>100 - Riet</v>
      </c>
      <c r="D599" s="23">
        <f t="shared" si="9"/>
        <v>100</v>
      </c>
      <c r="E599" s="23">
        <f>'Invoerblad heterogene watergang'!$F$9</f>
        <v>1.5</v>
      </c>
      <c r="F599" s="23">
        <f>'Invoerblad heterogene watergang'!$E$9</f>
        <v>1.2</v>
      </c>
      <c r="G599" s="23">
        <f>'Invoerblad heterogene watergang'!$B$9</f>
        <v>1.2</v>
      </c>
      <c r="H599" s="23">
        <f>'Invoerblad heterogene watergang'!$C$9</f>
        <v>1</v>
      </c>
      <c r="I599" s="23">
        <f>IF(B599="","",IF(A599&lt;='Invoerblad heterogene watergang'!$H$9,'Invoerblad heterogene watergang'!$N$9,IF(A599&lt;='Invoerblad heterogene watergang'!$H$10,'Invoerblad heterogene watergang'!$N$10,IF(A599&lt;='Invoerblad heterogene watergang'!$H$11,'Invoerblad heterogene watergang'!$N$11,IF(A599&lt;='Invoerblad heterogene watergang'!$H$12,'Invoerblad heterogene watergang'!$N$12,IF(A599&lt;='Invoerblad heterogene watergang'!$H$13,'Invoerblad heterogene watergang'!$N$13,IF(A599&lt;='Invoerblad heterogene watergang'!$H$14,'Invoerblad heterogene watergang'!$N$14,IF(A599&lt;='Invoerblad heterogene watergang'!$H$15,'Invoerblad heterogene watergang'!$N$15,IF(A599&lt;='Invoerblad heterogene watergang'!$H$16,'Invoerblad heterogene watergang'!$N$16,IF(A599&lt;='Invoerblad heterogene watergang'!$H$17,'Invoerblad heterogene watergang'!$N$17,""))))))))))</f>
        <v>0</v>
      </c>
      <c r="J599" s="23" t="str">
        <f>IF(A599&lt;='Invoerblad heterogene watergang'!$H$9,'Invoerblad heterogene watergang'!$O$9,IF(A599&lt;='Invoerblad heterogene watergang'!$H$10,'Invoerblad heterogene watergang'!$O$10,IF(A599&lt;='Invoerblad heterogene watergang'!$H$11,'Invoerblad heterogene watergang'!$O$11,IF(A599&lt;='Invoerblad heterogene watergang'!$H$12,'Invoerblad heterogene watergang'!$O$12,IF(A599&lt;='Invoerblad heterogene watergang'!$H$13,'Invoerblad heterogene watergang'!$O$13,IF(A599&lt;='Invoerblad heterogene watergang'!$H$14,'Invoerblad heterogene watergang'!$O$14,IF(A599&lt;='Invoerblad heterogene watergang'!$H$15,'Invoerblad heterogene watergang'!$O$15,IF(A599&lt;='Invoerblad heterogene watergang'!$H$16,'Invoerblad heterogene watergang'!$O$16,IF(A599&lt;='Invoerblad heterogene watergang'!$H$17,'Invoerblad heterogene watergang'!$O$17,"")))))))))</f>
        <v>Nee</v>
      </c>
      <c r="K599" s="23">
        <f>(IF(A599&lt;='Invoerblad heterogene watergang'!$H$9,'Invoerblad heterogene watergang'!$L$9,IF(A599&lt;='Invoerblad heterogene watergang'!$H$10,'Invoerblad heterogene watergang'!$L$10,IF(A599&lt;='Invoerblad heterogene watergang'!$H$11,'Invoerblad heterogene watergang'!$L$11,IF(A599&lt;='Invoerblad heterogene watergang'!$H$12,'Invoerblad heterogene watergang'!$L$12,IF(A599&lt;='Invoerblad heterogene watergang'!$H$13,'Invoerblad heterogene watergang'!$L$13,IF(A599&lt;='Invoerblad heterogene watergang'!$H$14,'Invoerblad heterogene watergang'!$L$14,IF(A599&lt;='Invoerblad heterogene watergang'!$H$15,'Invoerblad heterogene watergang'!$L$15,IF(A599&lt;='Invoerblad heterogene watergang'!$H$16,'Invoerblad heterogene watergang'!$L$16,IF(A599&lt;='Invoerblad heterogene watergang'!$H$17,'Invoerblad heterogene watergang'!$L$17,""))))))))))</f>
        <v>50</v>
      </c>
      <c r="L599" s="23" t="str">
        <f>(IF(A599&lt;='Invoerblad heterogene watergang'!$H$9,'Invoerblad heterogene watergang'!$M$9,IF(A599&lt;='Invoerblad heterogene watergang'!$H$10,'Invoerblad heterogene watergang'!$M$10,IF(A599&lt;='Invoerblad heterogene watergang'!$H$11,'Invoerblad heterogene watergang'!$M$11,IF(A599&lt;='Invoerblad heterogene watergang'!$H$12,'Invoerblad heterogene watergang'!$M$12,IF(A599&lt;='Invoerblad heterogene watergang'!$H$13,'Invoerblad heterogene watergang'!$M$13,IF(A599&lt;='Invoerblad heterogene watergang'!$H$14,'Invoerblad heterogene watergang'!$M$14,IF(A599&lt;='Invoerblad heterogene watergang'!$H$15,'Invoerblad heterogene watergang'!$M$15,IF(A599&lt;='Invoerblad heterogene watergang'!$H$16,'Invoerblad heterogene watergang'!$M$16,IF(A599&lt;='Invoerblad heterogene watergang'!$H$17,'Invoerblad heterogene watergang'!$M$17,""))))))))))</f>
        <v>Begroeiing volgt bodemverloop</v>
      </c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67"/>
      <c r="AD599" s="23"/>
      <c r="AE599" s="23"/>
    </row>
    <row r="600" spans="1:31" s="103" customFormat="1" x14ac:dyDescent="0.35">
      <c r="A600" s="24">
        <f>IF(A599="","",IF((A599+1)&gt;MAX('Invoerblad heterogene watergang'!$H$9:$H$17),"",'Uitgebreide invoer'!A599+(MAX('Invoerblad heterogene watergang'!$H$9:$H$17)/1000)))</f>
        <v>417.19999999999567</v>
      </c>
      <c r="B600" s="23">
        <f>IF(A600&lt;='Invoerblad heterogene watergang'!$H$9,'Invoerblad heterogene watergang'!$J$9,IF(A600&lt;='Invoerblad heterogene watergang'!$H$10,'Invoerblad heterogene watergang'!$J$10,IF(A600&lt;='Invoerblad heterogene watergang'!$H$11,'Invoerblad heterogene watergang'!$J$11,IF(A600&lt;='Invoerblad heterogene watergang'!$H$12,'Invoerblad heterogene watergang'!$J$12,IF(A600&lt;='Invoerblad heterogene watergang'!$H$13,'Invoerblad heterogene watergang'!$J$13,IF(A600&lt;='Invoerblad heterogene watergang'!$H$14,'Invoerblad heterogene watergang'!$J$14,IF(A600&lt;='Invoerblad heterogene watergang'!$H$15,'Invoerblad heterogene watergang'!$J$15,IF(A600&lt;='Invoerblad heterogene watergang'!$H$16,'Invoerblad heterogene watergang'!$J$16,IF(A600&lt;='Invoerblad heterogene watergang'!$H$17,'Invoerblad heterogene watergang'!$J$17,"")))))))))</f>
        <v>0.2</v>
      </c>
      <c r="C600" s="23" t="str">
        <f>IF(A600&lt;='Invoerblad heterogene watergang'!$H$9,'Invoerblad heterogene watergang'!$K$9,IF(A600&lt;='Invoerblad heterogene watergang'!$H$10,'Invoerblad heterogene watergang'!$K$10,IF(A600&lt;='Invoerblad heterogene watergang'!$H$11,'Invoerblad heterogene watergang'!$K$11,IF(A600&lt;='Invoerblad heterogene watergang'!$H$12,'Invoerblad heterogene watergang'!$K$12,IF(A600&lt;='Invoerblad heterogene watergang'!$H$13,'Invoerblad heterogene watergang'!$K$13,IF(A600&lt;='Invoerblad heterogene watergang'!$H$14,'Invoerblad heterogene watergang'!$K$14,IF(A600&lt;='Invoerblad heterogene watergang'!$H$15,'Invoerblad heterogene watergang'!$K$15,IF(A600&lt;='Invoerblad heterogene watergang'!$H$16,'Invoerblad heterogene watergang'!$K$16,IF(A600&lt;='Invoerblad heterogene watergang'!$H$17,'Invoerblad heterogene watergang'!$K$17,"")))))))))</f>
        <v>100 - Riet</v>
      </c>
      <c r="D600" s="23">
        <f t="shared" si="9"/>
        <v>100</v>
      </c>
      <c r="E600" s="23">
        <f>'Invoerblad heterogene watergang'!$F$9</f>
        <v>1.5</v>
      </c>
      <c r="F600" s="23">
        <f>'Invoerblad heterogene watergang'!$E$9</f>
        <v>1.2</v>
      </c>
      <c r="G600" s="23">
        <f>'Invoerblad heterogene watergang'!$B$9</f>
        <v>1.2</v>
      </c>
      <c r="H600" s="23">
        <f>'Invoerblad heterogene watergang'!$C$9</f>
        <v>1</v>
      </c>
      <c r="I600" s="23">
        <f>IF(B600="","",IF(A600&lt;='Invoerblad heterogene watergang'!$H$9,'Invoerblad heterogene watergang'!$N$9,IF(A600&lt;='Invoerblad heterogene watergang'!$H$10,'Invoerblad heterogene watergang'!$N$10,IF(A600&lt;='Invoerblad heterogene watergang'!$H$11,'Invoerblad heterogene watergang'!$N$11,IF(A600&lt;='Invoerblad heterogene watergang'!$H$12,'Invoerblad heterogene watergang'!$N$12,IF(A600&lt;='Invoerblad heterogene watergang'!$H$13,'Invoerblad heterogene watergang'!$N$13,IF(A600&lt;='Invoerblad heterogene watergang'!$H$14,'Invoerblad heterogene watergang'!$N$14,IF(A600&lt;='Invoerblad heterogene watergang'!$H$15,'Invoerblad heterogene watergang'!$N$15,IF(A600&lt;='Invoerblad heterogene watergang'!$H$16,'Invoerblad heterogene watergang'!$N$16,IF(A600&lt;='Invoerblad heterogene watergang'!$H$17,'Invoerblad heterogene watergang'!$N$17,""))))))))))</f>
        <v>0</v>
      </c>
      <c r="J600" s="23" t="str">
        <f>IF(A600&lt;='Invoerblad heterogene watergang'!$H$9,'Invoerblad heterogene watergang'!$O$9,IF(A600&lt;='Invoerblad heterogene watergang'!$H$10,'Invoerblad heterogene watergang'!$O$10,IF(A600&lt;='Invoerblad heterogene watergang'!$H$11,'Invoerblad heterogene watergang'!$O$11,IF(A600&lt;='Invoerblad heterogene watergang'!$H$12,'Invoerblad heterogene watergang'!$O$12,IF(A600&lt;='Invoerblad heterogene watergang'!$H$13,'Invoerblad heterogene watergang'!$O$13,IF(A600&lt;='Invoerblad heterogene watergang'!$H$14,'Invoerblad heterogene watergang'!$O$14,IF(A600&lt;='Invoerblad heterogene watergang'!$H$15,'Invoerblad heterogene watergang'!$O$15,IF(A600&lt;='Invoerblad heterogene watergang'!$H$16,'Invoerblad heterogene watergang'!$O$16,IF(A600&lt;='Invoerblad heterogene watergang'!$H$17,'Invoerblad heterogene watergang'!$O$17,"")))))))))</f>
        <v>Nee</v>
      </c>
      <c r="K600" s="23">
        <f>(IF(A600&lt;='Invoerblad heterogene watergang'!$H$9,'Invoerblad heterogene watergang'!$L$9,IF(A600&lt;='Invoerblad heterogene watergang'!$H$10,'Invoerblad heterogene watergang'!$L$10,IF(A600&lt;='Invoerblad heterogene watergang'!$H$11,'Invoerblad heterogene watergang'!$L$11,IF(A600&lt;='Invoerblad heterogene watergang'!$H$12,'Invoerblad heterogene watergang'!$L$12,IF(A600&lt;='Invoerblad heterogene watergang'!$H$13,'Invoerblad heterogene watergang'!$L$13,IF(A600&lt;='Invoerblad heterogene watergang'!$H$14,'Invoerblad heterogene watergang'!$L$14,IF(A600&lt;='Invoerblad heterogene watergang'!$H$15,'Invoerblad heterogene watergang'!$L$15,IF(A600&lt;='Invoerblad heterogene watergang'!$H$16,'Invoerblad heterogene watergang'!$L$16,IF(A600&lt;='Invoerblad heterogene watergang'!$H$17,'Invoerblad heterogene watergang'!$L$17,""))))))))))</f>
        <v>50</v>
      </c>
      <c r="L600" s="23" t="str">
        <f>(IF(A600&lt;='Invoerblad heterogene watergang'!$H$9,'Invoerblad heterogene watergang'!$M$9,IF(A600&lt;='Invoerblad heterogene watergang'!$H$10,'Invoerblad heterogene watergang'!$M$10,IF(A600&lt;='Invoerblad heterogene watergang'!$H$11,'Invoerblad heterogene watergang'!$M$11,IF(A600&lt;='Invoerblad heterogene watergang'!$H$12,'Invoerblad heterogene watergang'!$M$12,IF(A600&lt;='Invoerblad heterogene watergang'!$H$13,'Invoerblad heterogene watergang'!$M$13,IF(A600&lt;='Invoerblad heterogene watergang'!$H$14,'Invoerblad heterogene watergang'!$M$14,IF(A600&lt;='Invoerblad heterogene watergang'!$H$15,'Invoerblad heterogene watergang'!$M$15,IF(A600&lt;='Invoerblad heterogene watergang'!$H$16,'Invoerblad heterogene watergang'!$M$16,IF(A600&lt;='Invoerblad heterogene watergang'!$H$17,'Invoerblad heterogene watergang'!$M$17,""))))))))))</f>
        <v>Begroeiing volgt bodemverloop</v>
      </c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67"/>
      <c r="AD600" s="23"/>
      <c r="AE600" s="23"/>
    </row>
    <row r="601" spans="1:31" s="103" customFormat="1" x14ac:dyDescent="0.35">
      <c r="A601" s="24">
        <f>IF(A600="","",IF((A600+1)&gt;MAX('Invoerblad heterogene watergang'!$H$9:$H$17),"",'Uitgebreide invoer'!A600+(MAX('Invoerblad heterogene watergang'!$H$9:$H$17)/1000)))</f>
        <v>417.89999999999566</v>
      </c>
      <c r="B601" s="23">
        <f>IF(A601&lt;='Invoerblad heterogene watergang'!$H$9,'Invoerblad heterogene watergang'!$J$9,IF(A601&lt;='Invoerblad heterogene watergang'!$H$10,'Invoerblad heterogene watergang'!$J$10,IF(A601&lt;='Invoerblad heterogene watergang'!$H$11,'Invoerblad heterogene watergang'!$J$11,IF(A601&lt;='Invoerblad heterogene watergang'!$H$12,'Invoerblad heterogene watergang'!$J$12,IF(A601&lt;='Invoerblad heterogene watergang'!$H$13,'Invoerblad heterogene watergang'!$J$13,IF(A601&lt;='Invoerblad heterogene watergang'!$H$14,'Invoerblad heterogene watergang'!$J$14,IF(A601&lt;='Invoerblad heterogene watergang'!$H$15,'Invoerblad heterogene watergang'!$J$15,IF(A601&lt;='Invoerblad heterogene watergang'!$H$16,'Invoerblad heterogene watergang'!$J$16,IF(A601&lt;='Invoerblad heterogene watergang'!$H$17,'Invoerblad heterogene watergang'!$J$17,"")))))))))</f>
        <v>0.2</v>
      </c>
      <c r="C601" s="23" t="str">
        <f>IF(A601&lt;='Invoerblad heterogene watergang'!$H$9,'Invoerblad heterogene watergang'!$K$9,IF(A601&lt;='Invoerblad heterogene watergang'!$H$10,'Invoerblad heterogene watergang'!$K$10,IF(A601&lt;='Invoerblad heterogene watergang'!$H$11,'Invoerblad heterogene watergang'!$K$11,IF(A601&lt;='Invoerblad heterogene watergang'!$H$12,'Invoerblad heterogene watergang'!$K$12,IF(A601&lt;='Invoerblad heterogene watergang'!$H$13,'Invoerblad heterogene watergang'!$K$13,IF(A601&lt;='Invoerblad heterogene watergang'!$H$14,'Invoerblad heterogene watergang'!$K$14,IF(A601&lt;='Invoerblad heterogene watergang'!$H$15,'Invoerblad heterogene watergang'!$K$15,IF(A601&lt;='Invoerblad heterogene watergang'!$H$16,'Invoerblad heterogene watergang'!$K$16,IF(A601&lt;='Invoerblad heterogene watergang'!$H$17,'Invoerblad heterogene watergang'!$K$17,"")))))))))</f>
        <v>100 - Riet</v>
      </c>
      <c r="D601" s="23">
        <f t="shared" si="9"/>
        <v>100</v>
      </c>
      <c r="E601" s="23">
        <f>'Invoerblad heterogene watergang'!$F$9</f>
        <v>1.5</v>
      </c>
      <c r="F601" s="23">
        <f>'Invoerblad heterogene watergang'!$E$9</f>
        <v>1.2</v>
      </c>
      <c r="G601" s="23">
        <f>'Invoerblad heterogene watergang'!$B$9</f>
        <v>1.2</v>
      </c>
      <c r="H601" s="23">
        <f>'Invoerblad heterogene watergang'!$C$9</f>
        <v>1</v>
      </c>
      <c r="I601" s="23">
        <f>IF(B601="","",IF(A601&lt;='Invoerblad heterogene watergang'!$H$9,'Invoerblad heterogene watergang'!$N$9,IF(A601&lt;='Invoerblad heterogene watergang'!$H$10,'Invoerblad heterogene watergang'!$N$10,IF(A601&lt;='Invoerblad heterogene watergang'!$H$11,'Invoerblad heterogene watergang'!$N$11,IF(A601&lt;='Invoerblad heterogene watergang'!$H$12,'Invoerblad heterogene watergang'!$N$12,IF(A601&lt;='Invoerblad heterogene watergang'!$H$13,'Invoerblad heterogene watergang'!$N$13,IF(A601&lt;='Invoerblad heterogene watergang'!$H$14,'Invoerblad heterogene watergang'!$N$14,IF(A601&lt;='Invoerblad heterogene watergang'!$H$15,'Invoerblad heterogene watergang'!$N$15,IF(A601&lt;='Invoerblad heterogene watergang'!$H$16,'Invoerblad heterogene watergang'!$N$16,IF(A601&lt;='Invoerblad heterogene watergang'!$H$17,'Invoerblad heterogene watergang'!$N$17,""))))))))))</f>
        <v>0</v>
      </c>
      <c r="J601" s="23" t="str">
        <f>IF(A601&lt;='Invoerblad heterogene watergang'!$H$9,'Invoerblad heterogene watergang'!$O$9,IF(A601&lt;='Invoerblad heterogene watergang'!$H$10,'Invoerblad heterogene watergang'!$O$10,IF(A601&lt;='Invoerblad heterogene watergang'!$H$11,'Invoerblad heterogene watergang'!$O$11,IF(A601&lt;='Invoerblad heterogene watergang'!$H$12,'Invoerblad heterogene watergang'!$O$12,IF(A601&lt;='Invoerblad heterogene watergang'!$H$13,'Invoerblad heterogene watergang'!$O$13,IF(A601&lt;='Invoerblad heterogene watergang'!$H$14,'Invoerblad heterogene watergang'!$O$14,IF(A601&lt;='Invoerblad heterogene watergang'!$H$15,'Invoerblad heterogene watergang'!$O$15,IF(A601&lt;='Invoerblad heterogene watergang'!$H$16,'Invoerblad heterogene watergang'!$O$16,IF(A601&lt;='Invoerblad heterogene watergang'!$H$17,'Invoerblad heterogene watergang'!$O$17,"")))))))))</f>
        <v>Nee</v>
      </c>
      <c r="K601" s="23">
        <f>(IF(A601&lt;='Invoerblad heterogene watergang'!$H$9,'Invoerblad heterogene watergang'!$L$9,IF(A601&lt;='Invoerblad heterogene watergang'!$H$10,'Invoerblad heterogene watergang'!$L$10,IF(A601&lt;='Invoerblad heterogene watergang'!$H$11,'Invoerblad heterogene watergang'!$L$11,IF(A601&lt;='Invoerblad heterogene watergang'!$H$12,'Invoerblad heterogene watergang'!$L$12,IF(A601&lt;='Invoerblad heterogene watergang'!$H$13,'Invoerblad heterogene watergang'!$L$13,IF(A601&lt;='Invoerblad heterogene watergang'!$H$14,'Invoerblad heterogene watergang'!$L$14,IF(A601&lt;='Invoerblad heterogene watergang'!$H$15,'Invoerblad heterogene watergang'!$L$15,IF(A601&lt;='Invoerblad heterogene watergang'!$H$16,'Invoerblad heterogene watergang'!$L$16,IF(A601&lt;='Invoerblad heterogene watergang'!$H$17,'Invoerblad heterogene watergang'!$L$17,""))))))))))</f>
        <v>50</v>
      </c>
      <c r="L601" s="23" t="str">
        <f>(IF(A601&lt;='Invoerblad heterogene watergang'!$H$9,'Invoerblad heterogene watergang'!$M$9,IF(A601&lt;='Invoerblad heterogene watergang'!$H$10,'Invoerblad heterogene watergang'!$M$10,IF(A601&lt;='Invoerblad heterogene watergang'!$H$11,'Invoerblad heterogene watergang'!$M$11,IF(A601&lt;='Invoerblad heterogene watergang'!$H$12,'Invoerblad heterogene watergang'!$M$12,IF(A601&lt;='Invoerblad heterogene watergang'!$H$13,'Invoerblad heterogene watergang'!$M$13,IF(A601&lt;='Invoerblad heterogene watergang'!$H$14,'Invoerblad heterogene watergang'!$M$14,IF(A601&lt;='Invoerblad heterogene watergang'!$H$15,'Invoerblad heterogene watergang'!$M$15,IF(A601&lt;='Invoerblad heterogene watergang'!$H$16,'Invoerblad heterogene watergang'!$M$16,IF(A601&lt;='Invoerblad heterogene watergang'!$H$17,'Invoerblad heterogene watergang'!$M$17,""))))))))))</f>
        <v>Begroeiing volgt bodemverloop</v>
      </c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67"/>
      <c r="AD601" s="23"/>
      <c r="AE601" s="23"/>
    </row>
    <row r="602" spans="1:31" s="103" customFormat="1" x14ac:dyDescent="0.35">
      <c r="A602" s="24">
        <f>IF(A601="","",IF((A601+1)&gt;MAX('Invoerblad heterogene watergang'!$H$9:$H$17),"",'Uitgebreide invoer'!A601+(MAX('Invoerblad heterogene watergang'!$H$9:$H$17)/1000)))</f>
        <v>418.59999999999565</v>
      </c>
      <c r="B602" s="23">
        <f>IF(A602&lt;='Invoerblad heterogene watergang'!$H$9,'Invoerblad heterogene watergang'!$J$9,IF(A602&lt;='Invoerblad heterogene watergang'!$H$10,'Invoerblad heterogene watergang'!$J$10,IF(A602&lt;='Invoerblad heterogene watergang'!$H$11,'Invoerblad heterogene watergang'!$J$11,IF(A602&lt;='Invoerblad heterogene watergang'!$H$12,'Invoerblad heterogene watergang'!$J$12,IF(A602&lt;='Invoerblad heterogene watergang'!$H$13,'Invoerblad heterogene watergang'!$J$13,IF(A602&lt;='Invoerblad heterogene watergang'!$H$14,'Invoerblad heterogene watergang'!$J$14,IF(A602&lt;='Invoerblad heterogene watergang'!$H$15,'Invoerblad heterogene watergang'!$J$15,IF(A602&lt;='Invoerblad heterogene watergang'!$H$16,'Invoerblad heterogene watergang'!$J$16,IF(A602&lt;='Invoerblad heterogene watergang'!$H$17,'Invoerblad heterogene watergang'!$J$17,"")))))))))</f>
        <v>0.2</v>
      </c>
      <c r="C602" s="23" t="str">
        <f>IF(A602&lt;='Invoerblad heterogene watergang'!$H$9,'Invoerblad heterogene watergang'!$K$9,IF(A602&lt;='Invoerblad heterogene watergang'!$H$10,'Invoerblad heterogene watergang'!$K$10,IF(A602&lt;='Invoerblad heterogene watergang'!$H$11,'Invoerblad heterogene watergang'!$K$11,IF(A602&lt;='Invoerblad heterogene watergang'!$H$12,'Invoerblad heterogene watergang'!$K$12,IF(A602&lt;='Invoerblad heterogene watergang'!$H$13,'Invoerblad heterogene watergang'!$K$13,IF(A602&lt;='Invoerblad heterogene watergang'!$H$14,'Invoerblad heterogene watergang'!$K$14,IF(A602&lt;='Invoerblad heterogene watergang'!$H$15,'Invoerblad heterogene watergang'!$K$15,IF(A602&lt;='Invoerblad heterogene watergang'!$H$16,'Invoerblad heterogene watergang'!$K$16,IF(A602&lt;='Invoerblad heterogene watergang'!$H$17,'Invoerblad heterogene watergang'!$K$17,"")))))))))</f>
        <v>100 - Riet</v>
      </c>
      <c r="D602" s="23">
        <f t="shared" si="9"/>
        <v>100</v>
      </c>
      <c r="E602" s="23">
        <f>'Invoerblad heterogene watergang'!$F$9</f>
        <v>1.5</v>
      </c>
      <c r="F602" s="23">
        <f>'Invoerblad heterogene watergang'!$E$9</f>
        <v>1.2</v>
      </c>
      <c r="G602" s="23">
        <f>'Invoerblad heterogene watergang'!$B$9</f>
        <v>1.2</v>
      </c>
      <c r="H602" s="23">
        <f>'Invoerblad heterogene watergang'!$C$9</f>
        <v>1</v>
      </c>
      <c r="I602" s="23">
        <f>IF(B602="","",IF(A602&lt;='Invoerblad heterogene watergang'!$H$9,'Invoerblad heterogene watergang'!$N$9,IF(A602&lt;='Invoerblad heterogene watergang'!$H$10,'Invoerblad heterogene watergang'!$N$10,IF(A602&lt;='Invoerblad heterogene watergang'!$H$11,'Invoerblad heterogene watergang'!$N$11,IF(A602&lt;='Invoerblad heterogene watergang'!$H$12,'Invoerblad heterogene watergang'!$N$12,IF(A602&lt;='Invoerblad heterogene watergang'!$H$13,'Invoerblad heterogene watergang'!$N$13,IF(A602&lt;='Invoerblad heterogene watergang'!$H$14,'Invoerblad heterogene watergang'!$N$14,IF(A602&lt;='Invoerblad heterogene watergang'!$H$15,'Invoerblad heterogene watergang'!$N$15,IF(A602&lt;='Invoerblad heterogene watergang'!$H$16,'Invoerblad heterogene watergang'!$N$16,IF(A602&lt;='Invoerblad heterogene watergang'!$H$17,'Invoerblad heterogene watergang'!$N$17,""))))))))))</f>
        <v>0</v>
      </c>
      <c r="J602" s="23" t="str">
        <f>IF(A602&lt;='Invoerblad heterogene watergang'!$H$9,'Invoerblad heterogene watergang'!$O$9,IF(A602&lt;='Invoerblad heterogene watergang'!$H$10,'Invoerblad heterogene watergang'!$O$10,IF(A602&lt;='Invoerblad heterogene watergang'!$H$11,'Invoerblad heterogene watergang'!$O$11,IF(A602&lt;='Invoerblad heterogene watergang'!$H$12,'Invoerblad heterogene watergang'!$O$12,IF(A602&lt;='Invoerblad heterogene watergang'!$H$13,'Invoerblad heterogene watergang'!$O$13,IF(A602&lt;='Invoerblad heterogene watergang'!$H$14,'Invoerblad heterogene watergang'!$O$14,IF(A602&lt;='Invoerblad heterogene watergang'!$H$15,'Invoerblad heterogene watergang'!$O$15,IF(A602&lt;='Invoerblad heterogene watergang'!$H$16,'Invoerblad heterogene watergang'!$O$16,IF(A602&lt;='Invoerblad heterogene watergang'!$H$17,'Invoerblad heterogene watergang'!$O$17,"")))))))))</f>
        <v>Nee</v>
      </c>
      <c r="K602" s="23">
        <f>(IF(A602&lt;='Invoerblad heterogene watergang'!$H$9,'Invoerblad heterogene watergang'!$L$9,IF(A602&lt;='Invoerblad heterogene watergang'!$H$10,'Invoerblad heterogene watergang'!$L$10,IF(A602&lt;='Invoerblad heterogene watergang'!$H$11,'Invoerblad heterogene watergang'!$L$11,IF(A602&lt;='Invoerblad heterogene watergang'!$H$12,'Invoerblad heterogene watergang'!$L$12,IF(A602&lt;='Invoerblad heterogene watergang'!$H$13,'Invoerblad heterogene watergang'!$L$13,IF(A602&lt;='Invoerblad heterogene watergang'!$H$14,'Invoerblad heterogene watergang'!$L$14,IF(A602&lt;='Invoerblad heterogene watergang'!$H$15,'Invoerblad heterogene watergang'!$L$15,IF(A602&lt;='Invoerblad heterogene watergang'!$H$16,'Invoerblad heterogene watergang'!$L$16,IF(A602&lt;='Invoerblad heterogene watergang'!$H$17,'Invoerblad heterogene watergang'!$L$17,""))))))))))</f>
        <v>50</v>
      </c>
      <c r="L602" s="23" t="str">
        <f>(IF(A602&lt;='Invoerblad heterogene watergang'!$H$9,'Invoerblad heterogene watergang'!$M$9,IF(A602&lt;='Invoerblad heterogene watergang'!$H$10,'Invoerblad heterogene watergang'!$M$10,IF(A602&lt;='Invoerblad heterogene watergang'!$H$11,'Invoerblad heterogene watergang'!$M$11,IF(A602&lt;='Invoerblad heterogene watergang'!$H$12,'Invoerblad heterogene watergang'!$M$12,IF(A602&lt;='Invoerblad heterogene watergang'!$H$13,'Invoerblad heterogene watergang'!$M$13,IF(A602&lt;='Invoerblad heterogene watergang'!$H$14,'Invoerblad heterogene watergang'!$M$14,IF(A602&lt;='Invoerblad heterogene watergang'!$H$15,'Invoerblad heterogene watergang'!$M$15,IF(A602&lt;='Invoerblad heterogene watergang'!$H$16,'Invoerblad heterogene watergang'!$M$16,IF(A602&lt;='Invoerblad heterogene watergang'!$H$17,'Invoerblad heterogene watergang'!$M$17,""))))))))))</f>
        <v>Begroeiing volgt bodemverloop</v>
      </c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67"/>
      <c r="AD602" s="23"/>
      <c r="AE602" s="23"/>
    </row>
    <row r="603" spans="1:31" s="103" customFormat="1" x14ac:dyDescent="0.35">
      <c r="A603" s="24">
        <f>IF(A602="","",IF((A602+1)&gt;MAX('Invoerblad heterogene watergang'!$H$9:$H$17),"",'Uitgebreide invoer'!A602+(MAX('Invoerblad heterogene watergang'!$H$9:$H$17)/1000)))</f>
        <v>419.29999999999563</v>
      </c>
      <c r="B603" s="23">
        <f>IF(A603&lt;='Invoerblad heterogene watergang'!$H$9,'Invoerblad heterogene watergang'!$J$9,IF(A603&lt;='Invoerblad heterogene watergang'!$H$10,'Invoerblad heterogene watergang'!$J$10,IF(A603&lt;='Invoerblad heterogene watergang'!$H$11,'Invoerblad heterogene watergang'!$J$11,IF(A603&lt;='Invoerblad heterogene watergang'!$H$12,'Invoerblad heterogene watergang'!$J$12,IF(A603&lt;='Invoerblad heterogene watergang'!$H$13,'Invoerblad heterogene watergang'!$J$13,IF(A603&lt;='Invoerblad heterogene watergang'!$H$14,'Invoerblad heterogene watergang'!$J$14,IF(A603&lt;='Invoerblad heterogene watergang'!$H$15,'Invoerblad heterogene watergang'!$J$15,IF(A603&lt;='Invoerblad heterogene watergang'!$H$16,'Invoerblad heterogene watergang'!$J$16,IF(A603&lt;='Invoerblad heterogene watergang'!$H$17,'Invoerblad heterogene watergang'!$J$17,"")))))))))</f>
        <v>0.2</v>
      </c>
      <c r="C603" s="23" t="str">
        <f>IF(A603&lt;='Invoerblad heterogene watergang'!$H$9,'Invoerblad heterogene watergang'!$K$9,IF(A603&lt;='Invoerblad heterogene watergang'!$H$10,'Invoerblad heterogene watergang'!$K$10,IF(A603&lt;='Invoerblad heterogene watergang'!$H$11,'Invoerblad heterogene watergang'!$K$11,IF(A603&lt;='Invoerblad heterogene watergang'!$H$12,'Invoerblad heterogene watergang'!$K$12,IF(A603&lt;='Invoerblad heterogene watergang'!$H$13,'Invoerblad heterogene watergang'!$K$13,IF(A603&lt;='Invoerblad heterogene watergang'!$H$14,'Invoerblad heterogene watergang'!$K$14,IF(A603&lt;='Invoerblad heterogene watergang'!$H$15,'Invoerblad heterogene watergang'!$K$15,IF(A603&lt;='Invoerblad heterogene watergang'!$H$16,'Invoerblad heterogene watergang'!$K$16,IF(A603&lt;='Invoerblad heterogene watergang'!$H$17,'Invoerblad heterogene watergang'!$K$17,"")))))))))</f>
        <v>100 - Riet</v>
      </c>
      <c r="D603" s="23">
        <f t="shared" si="9"/>
        <v>100</v>
      </c>
      <c r="E603" s="23">
        <f>'Invoerblad heterogene watergang'!$F$9</f>
        <v>1.5</v>
      </c>
      <c r="F603" s="23">
        <f>'Invoerblad heterogene watergang'!$E$9</f>
        <v>1.2</v>
      </c>
      <c r="G603" s="23">
        <f>'Invoerblad heterogene watergang'!$B$9</f>
        <v>1.2</v>
      </c>
      <c r="H603" s="23">
        <f>'Invoerblad heterogene watergang'!$C$9</f>
        <v>1</v>
      </c>
      <c r="I603" s="23">
        <f>IF(B603="","",IF(A603&lt;='Invoerblad heterogene watergang'!$H$9,'Invoerblad heterogene watergang'!$N$9,IF(A603&lt;='Invoerblad heterogene watergang'!$H$10,'Invoerblad heterogene watergang'!$N$10,IF(A603&lt;='Invoerblad heterogene watergang'!$H$11,'Invoerblad heterogene watergang'!$N$11,IF(A603&lt;='Invoerblad heterogene watergang'!$H$12,'Invoerblad heterogene watergang'!$N$12,IF(A603&lt;='Invoerblad heterogene watergang'!$H$13,'Invoerblad heterogene watergang'!$N$13,IF(A603&lt;='Invoerblad heterogene watergang'!$H$14,'Invoerblad heterogene watergang'!$N$14,IF(A603&lt;='Invoerblad heterogene watergang'!$H$15,'Invoerblad heterogene watergang'!$N$15,IF(A603&lt;='Invoerblad heterogene watergang'!$H$16,'Invoerblad heterogene watergang'!$N$16,IF(A603&lt;='Invoerblad heterogene watergang'!$H$17,'Invoerblad heterogene watergang'!$N$17,""))))))))))</f>
        <v>0</v>
      </c>
      <c r="J603" s="23" t="str">
        <f>IF(A603&lt;='Invoerblad heterogene watergang'!$H$9,'Invoerblad heterogene watergang'!$O$9,IF(A603&lt;='Invoerblad heterogene watergang'!$H$10,'Invoerblad heterogene watergang'!$O$10,IF(A603&lt;='Invoerblad heterogene watergang'!$H$11,'Invoerblad heterogene watergang'!$O$11,IF(A603&lt;='Invoerblad heterogene watergang'!$H$12,'Invoerblad heterogene watergang'!$O$12,IF(A603&lt;='Invoerblad heterogene watergang'!$H$13,'Invoerblad heterogene watergang'!$O$13,IF(A603&lt;='Invoerblad heterogene watergang'!$H$14,'Invoerblad heterogene watergang'!$O$14,IF(A603&lt;='Invoerblad heterogene watergang'!$H$15,'Invoerblad heterogene watergang'!$O$15,IF(A603&lt;='Invoerblad heterogene watergang'!$H$16,'Invoerblad heterogene watergang'!$O$16,IF(A603&lt;='Invoerblad heterogene watergang'!$H$17,'Invoerblad heterogene watergang'!$O$17,"")))))))))</f>
        <v>Nee</v>
      </c>
      <c r="K603" s="23">
        <f>(IF(A603&lt;='Invoerblad heterogene watergang'!$H$9,'Invoerblad heterogene watergang'!$L$9,IF(A603&lt;='Invoerblad heterogene watergang'!$H$10,'Invoerblad heterogene watergang'!$L$10,IF(A603&lt;='Invoerblad heterogene watergang'!$H$11,'Invoerblad heterogene watergang'!$L$11,IF(A603&lt;='Invoerblad heterogene watergang'!$H$12,'Invoerblad heterogene watergang'!$L$12,IF(A603&lt;='Invoerblad heterogene watergang'!$H$13,'Invoerblad heterogene watergang'!$L$13,IF(A603&lt;='Invoerblad heterogene watergang'!$H$14,'Invoerblad heterogene watergang'!$L$14,IF(A603&lt;='Invoerblad heterogene watergang'!$H$15,'Invoerblad heterogene watergang'!$L$15,IF(A603&lt;='Invoerblad heterogene watergang'!$H$16,'Invoerblad heterogene watergang'!$L$16,IF(A603&lt;='Invoerblad heterogene watergang'!$H$17,'Invoerblad heterogene watergang'!$L$17,""))))))))))</f>
        <v>50</v>
      </c>
      <c r="L603" s="23" t="str">
        <f>(IF(A603&lt;='Invoerblad heterogene watergang'!$H$9,'Invoerblad heterogene watergang'!$M$9,IF(A603&lt;='Invoerblad heterogene watergang'!$H$10,'Invoerblad heterogene watergang'!$M$10,IF(A603&lt;='Invoerblad heterogene watergang'!$H$11,'Invoerblad heterogene watergang'!$M$11,IF(A603&lt;='Invoerblad heterogene watergang'!$H$12,'Invoerblad heterogene watergang'!$M$12,IF(A603&lt;='Invoerblad heterogene watergang'!$H$13,'Invoerblad heterogene watergang'!$M$13,IF(A603&lt;='Invoerblad heterogene watergang'!$H$14,'Invoerblad heterogene watergang'!$M$14,IF(A603&lt;='Invoerblad heterogene watergang'!$H$15,'Invoerblad heterogene watergang'!$M$15,IF(A603&lt;='Invoerblad heterogene watergang'!$H$16,'Invoerblad heterogene watergang'!$M$16,IF(A603&lt;='Invoerblad heterogene watergang'!$H$17,'Invoerblad heterogene watergang'!$M$17,""))))))))))</f>
        <v>Begroeiing volgt bodemverloop</v>
      </c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67"/>
      <c r="AD603" s="23"/>
      <c r="AE603" s="23"/>
    </row>
    <row r="604" spans="1:31" s="103" customFormat="1" x14ac:dyDescent="0.35">
      <c r="A604" s="24">
        <f>IF(A603="","",IF((A603+1)&gt;MAX('Invoerblad heterogene watergang'!$H$9:$H$17),"",'Uitgebreide invoer'!A603+(MAX('Invoerblad heterogene watergang'!$H$9:$H$17)/1000)))</f>
        <v>419.99999999999562</v>
      </c>
      <c r="B604" s="23">
        <f>IF(A604&lt;='Invoerblad heterogene watergang'!$H$9,'Invoerblad heterogene watergang'!$J$9,IF(A604&lt;='Invoerblad heterogene watergang'!$H$10,'Invoerblad heterogene watergang'!$J$10,IF(A604&lt;='Invoerblad heterogene watergang'!$H$11,'Invoerblad heterogene watergang'!$J$11,IF(A604&lt;='Invoerblad heterogene watergang'!$H$12,'Invoerblad heterogene watergang'!$J$12,IF(A604&lt;='Invoerblad heterogene watergang'!$H$13,'Invoerblad heterogene watergang'!$J$13,IF(A604&lt;='Invoerblad heterogene watergang'!$H$14,'Invoerblad heterogene watergang'!$J$14,IF(A604&lt;='Invoerblad heterogene watergang'!$H$15,'Invoerblad heterogene watergang'!$J$15,IF(A604&lt;='Invoerblad heterogene watergang'!$H$16,'Invoerblad heterogene watergang'!$J$16,IF(A604&lt;='Invoerblad heterogene watergang'!$H$17,'Invoerblad heterogene watergang'!$J$17,"")))))))))</f>
        <v>0.2</v>
      </c>
      <c r="C604" s="23" t="str">
        <f>IF(A604&lt;='Invoerblad heterogene watergang'!$H$9,'Invoerblad heterogene watergang'!$K$9,IF(A604&lt;='Invoerblad heterogene watergang'!$H$10,'Invoerblad heterogene watergang'!$K$10,IF(A604&lt;='Invoerblad heterogene watergang'!$H$11,'Invoerblad heterogene watergang'!$K$11,IF(A604&lt;='Invoerblad heterogene watergang'!$H$12,'Invoerblad heterogene watergang'!$K$12,IF(A604&lt;='Invoerblad heterogene watergang'!$H$13,'Invoerblad heterogene watergang'!$K$13,IF(A604&lt;='Invoerblad heterogene watergang'!$H$14,'Invoerblad heterogene watergang'!$K$14,IF(A604&lt;='Invoerblad heterogene watergang'!$H$15,'Invoerblad heterogene watergang'!$K$15,IF(A604&lt;='Invoerblad heterogene watergang'!$H$16,'Invoerblad heterogene watergang'!$K$16,IF(A604&lt;='Invoerblad heterogene watergang'!$H$17,'Invoerblad heterogene watergang'!$K$17,"")))))))))</f>
        <v>100 - Riet</v>
      </c>
      <c r="D604" s="23">
        <f t="shared" si="9"/>
        <v>100</v>
      </c>
      <c r="E604" s="23">
        <f>'Invoerblad heterogene watergang'!$F$9</f>
        <v>1.5</v>
      </c>
      <c r="F604" s="23">
        <f>'Invoerblad heterogene watergang'!$E$9</f>
        <v>1.2</v>
      </c>
      <c r="G604" s="23">
        <f>'Invoerblad heterogene watergang'!$B$9</f>
        <v>1.2</v>
      </c>
      <c r="H604" s="23">
        <f>'Invoerblad heterogene watergang'!$C$9</f>
        <v>1</v>
      </c>
      <c r="I604" s="23">
        <f>IF(B604="","",IF(A604&lt;='Invoerblad heterogene watergang'!$H$9,'Invoerblad heterogene watergang'!$N$9,IF(A604&lt;='Invoerblad heterogene watergang'!$H$10,'Invoerblad heterogene watergang'!$N$10,IF(A604&lt;='Invoerblad heterogene watergang'!$H$11,'Invoerblad heterogene watergang'!$N$11,IF(A604&lt;='Invoerblad heterogene watergang'!$H$12,'Invoerblad heterogene watergang'!$N$12,IF(A604&lt;='Invoerblad heterogene watergang'!$H$13,'Invoerblad heterogene watergang'!$N$13,IF(A604&lt;='Invoerblad heterogene watergang'!$H$14,'Invoerblad heterogene watergang'!$N$14,IF(A604&lt;='Invoerblad heterogene watergang'!$H$15,'Invoerblad heterogene watergang'!$N$15,IF(A604&lt;='Invoerblad heterogene watergang'!$H$16,'Invoerblad heterogene watergang'!$N$16,IF(A604&lt;='Invoerblad heterogene watergang'!$H$17,'Invoerblad heterogene watergang'!$N$17,""))))))))))</f>
        <v>0</v>
      </c>
      <c r="J604" s="23" t="str">
        <f>IF(A604&lt;='Invoerblad heterogene watergang'!$H$9,'Invoerblad heterogene watergang'!$O$9,IF(A604&lt;='Invoerblad heterogene watergang'!$H$10,'Invoerblad heterogene watergang'!$O$10,IF(A604&lt;='Invoerblad heterogene watergang'!$H$11,'Invoerblad heterogene watergang'!$O$11,IF(A604&lt;='Invoerblad heterogene watergang'!$H$12,'Invoerblad heterogene watergang'!$O$12,IF(A604&lt;='Invoerblad heterogene watergang'!$H$13,'Invoerblad heterogene watergang'!$O$13,IF(A604&lt;='Invoerblad heterogene watergang'!$H$14,'Invoerblad heterogene watergang'!$O$14,IF(A604&lt;='Invoerblad heterogene watergang'!$H$15,'Invoerblad heterogene watergang'!$O$15,IF(A604&lt;='Invoerblad heterogene watergang'!$H$16,'Invoerblad heterogene watergang'!$O$16,IF(A604&lt;='Invoerblad heterogene watergang'!$H$17,'Invoerblad heterogene watergang'!$O$17,"")))))))))</f>
        <v>Nee</v>
      </c>
      <c r="K604" s="23">
        <f>(IF(A604&lt;='Invoerblad heterogene watergang'!$H$9,'Invoerblad heterogene watergang'!$L$9,IF(A604&lt;='Invoerblad heterogene watergang'!$H$10,'Invoerblad heterogene watergang'!$L$10,IF(A604&lt;='Invoerblad heterogene watergang'!$H$11,'Invoerblad heterogene watergang'!$L$11,IF(A604&lt;='Invoerblad heterogene watergang'!$H$12,'Invoerblad heterogene watergang'!$L$12,IF(A604&lt;='Invoerblad heterogene watergang'!$H$13,'Invoerblad heterogene watergang'!$L$13,IF(A604&lt;='Invoerblad heterogene watergang'!$H$14,'Invoerblad heterogene watergang'!$L$14,IF(A604&lt;='Invoerblad heterogene watergang'!$H$15,'Invoerblad heterogene watergang'!$L$15,IF(A604&lt;='Invoerblad heterogene watergang'!$H$16,'Invoerblad heterogene watergang'!$L$16,IF(A604&lt;='Invoerblad heterogene watergang'!$H$17,'Invoerblad heterogene watergang'!$L$17,""))))))))))</f>
        <v>50</v>
      </c>
      <c r="L604" s="23" t="str">
        <f>(IF(A604&lt;='Invoerblad heterogene watergang'!$H$9,'Invoerblad heterogene watergang'!$M$9,IF(A604&lt;='Invoerblad heterogene watergang'!$H$10,'Invoerblad heterogene watergang'!$M$10,IF(A604&lt;='Invoerblad heterogene watergang'!$H$11,'Invoerblad heterogene watergang'!$M$11,IF(A604&lt;='Invoerblad heterogene watergang'!$H$12,'Invoerblad heterogene watergang'!$M$12,IF(A604&lt;='Invoerblad heterogene watergang'!$H$13,'Invoerblad heterogene watergang'!$M$13,IF(A604&lt;='Invoerblad heterogene watergang'!$H$14,'Invoerblad heterogene watergang'!$M$14,IF(A604&lt;='Invoerblad heterogene watergang'!$H$15,'Invoerblad heterogene watergang'!$M$15,IF(A604&lt;='Invoerblad heterogene watergang'!$H$16,'Invoerblad heterogene watergang'!$M$16,IF(A604&lt;='Invoerblad heterogene watergang'!$H$17,'Invoerblad heterogene watergang'!$M$17,""))))))))))</f>
        <v>Begroeiing volgt bodemverloop</v>
      </c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67"/>
      <c r="AD604" s="23"/>
      <c r="AE604" s="23"/>
    </row>
    <row r="605" spans="1:31" s="103" customFormat="1" x14ac:dyDescent="0.35">
      <c r="A605" s="24">
        <f>IF(A604="","",IF((A604+1)&gt;MAX('Invoerblad heterogene watergang'!$H$9:$H$17),"",'Uitgebreide invoer'!A604+(MAX('Invoerblad heterogene watergang'!$H$9:$H$17)/1000)))</f>
        <v>420.69999999999561</v>
      </c>
      <c r="B605" s="23">
        <f>IF(A605&lt;='Invoerblad heterogene watergang'!$H$9,'Invoerblad heterogene watergang'!$J$9,IF(A605&lt;='Invoerblad heterogene watergang'!$H$10,'Invoerblad heterogene watergang'!$J$10,IF(A605&lt;='Invoerblad heterogene watergang'!$H$11,'Invoerblad heterogene watergang'!$J$11,IF(A605&lt;='Invoerblad heterogene watergang'!$H$12,'Invoerblad heterogene watergang'!$J$12,IF(A605&lt;='Invoerblad heterogene watergang'!$H$13,'Invoerblad heterogene watergang'!$J$13,IF(A605&lt;='Invoerblad heterogene watergang'!$H$14,'Invoerblad heterogene watergang'!$J$14,IF(A605&lt;='Invoerblad heterogene watergang'!$H$15,'Invoerblad heterogene watergang'!$J$15,IF(A605&lt;='Invoerblad heterogene watergang'!$H$16,'Invoerblad heterogene watergang'!$J$16,IF(A605&lt;='Invoerblad heterogene watergang'!$H$17,'Invoerblad heterogene watergang'!$J$17,"")))))))))</f>
        <v>0.2</v>
      </c>
      <c r="C605" s="23" t="str">
        <f>IF(A605&lt;='Invoerblad heterogene watergang'!$H$9,'Invoerblad heterogene watergang'!$K$9,IF(A605&lt;='Invoerblad heterogene watergang'!$H$10,'Invoerblad heterogene watergang'!$K$10,IF(A605&lt;='Invoerblad heterogene watergang'!$H$11,'Invoerblad heterogene watergang'!$K$11,IF(A605&lt;='Invoerblad heterogene watergang'!$H$12,'Invoerblad heterogene watergang'!$K$12,IF(A605&lt;='Invoerblad heterogene watergang'!$H$13,'Invoerblad heterogene watergang'!$K$13,IF(A605&lt;='Invoerblad heterogene watergang'!$H$14,'Invoerblad heterogene watergang'!$K$14,IF(A605&lt;='Invoerblad heterogene watergang'!$H$15,'Invoerblad heterogene watergang'!$K$15,IF(A605&lt;='Invoerblad heterogene watergang'!$H$16,'Invoerblad heterogene watergang'!$K$16,IF(A605&lt;='Invoerblad heterogene watergang'!$H$17,'Invoerblad heterogene watergang'!$K$17,"")))))))))</f>
        <v>100 - Riet</v>
      </c>
      <c r="D605" s="23">
        <f t="shared" si="9"/>
        <v>100</v>
      </c>
      <c r="E605" s="23">
        <f>'Invoerblad heterogene watergang'!$F$9</f>
        <v>1.5</v>
      </c>
      <c r="F605" s="23">
        <f>'Invoerblad heterogene watergang'!$E$9</f>
        <v>1.2</v>
      </c>
      <c r="G605" s="23">
        <f>'Invoerblad heterogene watergang'!$B$9</f>
        <v>1.2</v>
      </c>
      <c r="H605" s="23">
        <f>'Invoerblad heterogene watergang'!$C$9</f>
        <v>1</v>
      </c>
      <c r="I605" s="23">
        <f>IF(B605="","",IF(A605&lt;='Invoerblad heterogene watergang'!$H$9,'Invoerblad heterogene watergang'!$N$9,IF(A605&lt;='Invoerblad heterogene watergang'!$H$10,'Invoerblad heterogene watergang'!$N$10,IF(A605&lt;='Invoerblad heterogene watergang'!$H$11,'Invoerblad heterogene watergang'!$N$11,IF(A605&lt;='Invoerblad heterogene watergang'!$H$12,'Invoerblad heterogene watergang'!$N$12,IF(A605&lt;='Invoerblad heterogene watergang'!$H$13,'Invoerblad heterogene watergang'!$N$13,IF(A605&lt;='Invoerblad heterogene watergang'!$H$14,'Invoerblad heterogene watergang'!$N$14,IF(A605&lt;='Invoerblad heterogene watergang'!$H$15,'Invoerblad heterogene watergang'!$N$15,IF(A605&lt;='Invoerblad heterogene watergang'!$H$16,'Invoerblad heterogene watergang'!$N$16,IF(A605&lt;='Invoerblad heterogene watergang'!$H$17,'Invoerblad heterogene watergang'!$N$17,""))))))))))</f>
        <v>0</v>
      </c>
      <c r="J605" s="23" t="str">
        <f>IF(A605&lt;='Invoerblad heterogene watergang'!$H$9,'Invoerblad heterogene watergang'!$O$9,IF(A605&lt;='Invoerblad heterogene watergang'!$H$10,'Invoerblad heterogene watergang'!$O$10,IF(A605&lt;='Invoerblad heterogene watergang'!$H$11,'Invoerblad heterogene watergang'!$O$11,IF(A605&lt;='Invoerblad heterogene watergang'!$H$12,'Invoerblad heterogene watergang'!$O$12,IF(A605&lt;='Invoerblad heterogene watergang'!$H$13,'Invoerblad heterogene watergang'!$O$13,IF(A605&lt;='Invoerblad heterogene watergang'!$H$14,'Invoerblad heterogene watergang'!$O$14,IF(A605&lt;='Invoerblad heterogene watergang'!$H$15,'Invoerblad heterogene watergang'!$O$15,IF(A605&lt;='Invoerblad heterogene watergang'!$H$16,'Invoerblad heterogene watergang'!$O$16,IF(A605&lt;='Invoerblad heterogene watergang'!$H$17,'Invoerblad heterogene watergang'!$O$17,"")))))))))</f>
        <v>Nee</v>
      </c>
      <c r="K605" s="23">
        <f>(IF(A605&lt;='Invoerblad heterogene watergang'!$H$9,'Invoerblad heterogene watergang'!$L$9,IF(A605&lt;='Invoerblad heterogene watergang'!$H$10,'Invoerblad heterogene watergang'!$L$10,IF(A605&lt;='Invoerblad heterogene watergang'!$H$11,'Invoerblad heterogene watergang'!$L$11,IF(A605&lt;='Invoerblad heterogene watergang'!$H$12,'Invoerblad heterogene watergang'!$L$12,IF(A605&lt;='Invoerblad heterogene watergang'!$H$13,'Invoerblad heterogene watergang'!$L$13,IF(A605&lt;='Invoerblad heterogene watergang'!$H$14,'Invoerblad heterogene watergang'!$L$14,IF(A605&lt;='Invoerblad heterogene watergang'!$H$15,'Invoerblad heterogene watergang'!$L$15,IF(A605&lt;='Invoerblad heterogene watergang'!$H$16,'Invoerblad heterogene watergang'!$L$16,IF(A605&lt;='Invoerblad heterogene watergang'!$H$17,'Invoerblad heterogene watergang'!$L$17,""))))))))))</f>
        <v>50</v>
      </c>
      <c r="L605" s="23" t="str">
        <f>(IF(A605&lt;='Invoerblad heterogene watergang'!$H$9,'Invoerblad heterogene watergang'!$M$9,IF(A605&lt;='Invoerblad heterogene watergang'!$H$10,'Invoerblad heterogene watergang'!$M$10,IF(A605&lt;='Invoerblad heterogene watergang'!$H$11,'Invoerblad heterogene watergang'!$M$11,IF(A605&lt;='Invoerblad heterogene watergang'!$H$12,'Invoerblad heterogene watergang'!$M$12,IF(A605&lt;='Invoerblad heterogene watergang'!$H$13,'Invoerblad heterogene watergang'!$M$13,IF(A605&lt;='Invoerblad heterogene watergang'!$H$14,'Invoerblad heterogene watergang'!$M$14,IF(A605&lt;='Invoerblad heterogene watergang'!$H$15,'Invoerblad heterogene watergang'!$M$15,IF(A605&lt;='Invoerblad heterogene watergang'!$H$16,'Invoerblad heterogene watergang'!$M$16,IF(A605&lt;='Invoerblad heterogene watergang'!$H$17,'Invoerblad heterogene watergang'!$M$17,""))))))))))</f>
        <v>Begroeiing volgt bodemverloop</v>
      </c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67"/>
      <c r="AD605" s="23"/>
      <c r="AE605" s="23"/>
    </row>
    <row r="606" spans="1:31" s="103" customFormat="1" x14ac:dyDescent="0.35">
      <c r="A606" s="24">
        <f>IF(A605="","",IF((A605+1)&gt;MAX('Invoerblad heterogene watergang'!$H$9:$H$17),"",'Uitgebreide invoer'!A605+(MAX('Invoerblad heterogene watergang'!$H$9:$H$17)/1000)))</f>
        <v>421.3999999999956</v>
      </c>
      <c r="B606" s="23">
        <f>IF(A606&lt;='Invoerblad heterogene watergang'!$H$9,'Invoerblad heterogene watergang'!$J$9,IF(A606&lt;='Invoerblad heterogene watergang'!$H$10,'Invoerblad heterogene watergang'!$J$10,IF(A606&lt;='Invoerblad heterogene watergang'!$H$11,'Invoerblad heterogene watergang'!$J$11,IF(A606&lt;='Invoerblad heterogene watergang'!$H$12,'Invoerblad heterogene watergang'!$J$12,IF(A606&lt;='Invoerblad heterogene watergang'!$H$13,'Invoerblad heterogene watergang'!$J$13,IF(A606&lt;='Invoerblad heterogene watergang'!$H$14,'Invoerblad heterogene watergang'!$J$14,IF(A606&lt;='Invoerblad heterogene watergang'!$H$15,'Invoerblad heterogene watergang'!$J$15,IF(A606&lt;='Invoerblad heterogene watergang'!$H$16,'Invoerblad heterogene watergang'!$J$16,IF(A606&lt;='Invoerblad heterogene watergang'!$H$17,'Invoerblad heterogene watergang'!$J$17,"")))))))))</f>
        <v>0.2</v>
      </c>
      <c r="C606" s="23" t="str">
        <f>IF(A606&lt;='Invoerblad heterogene watergang'!$H$9,'Invoerblad heterogene watergang'!$K$9,IF(A606&lt;='Invoerblad heterogene watergang'!$H$10,'Invoerblad heterogene watergang'!$K$10,IF(A606&lt;='Invoerblad heterogene watergang'!$H$11,'Invoerblad heterogene watergang'!$K$11,IF(A606&lt;='Invoerblad heterogene watergang'!$H$12,'Invoerblad heterogene watergang'!$K$12,IF(A606&lt;='Invoerblad heterogene watergang'!$H$13,'Invoerblad heterogene watergang'!$K$13,IF(A606&lt;='Invoerblad heterogene watergang'!$H$14,'Invoerblad heterogene watergang'!$K$14,IF(A606&lt;='Invoerblad heterogene watergang'!$H$15,'Invoerblad heterogene watergang'!$K$15,IF(A606&lt;='Invoerblad heterogene watergang'!$H$16,'Invoerblad heterogene watergang'!$K$16,IF(A606&lt;='Invoerblad heterogene watergang'!$H$17,'Invoerblad heterogene watergang'!$K$17,"")))))))))</f>
        <v>100 - Riet</v>
      </c>
      <c r="D606" s="23">
        <f t="shared" si="9"/>
        <v>100</v>
      </c>
      <c r="E606" s="23">
        <f>'Invoerblad heterogene watergang'!$F$9</f>
        <v>1.5</v>
      </c>
      <c r="F606" s="23">
        <f>'Invoerblad heterogene watergang'!$E$9</f>
        <v>1.2</v>
      </c>
      <c r="G606" s="23">
        <f>'Invoerblad heterogene watergang'!$B$9</f>
        <v>1.2</v>
      </c>
      <c r="H606" s="23">
        <f>'Invoerblad heterogene watergang'!$C$9</f>
        <v>1</v>
      </c>
      <c r="I606" s="23">
        <f>IF(B606="","",IF(A606&lt;='Invoerblad heterogene watergang'!$H$9,'Invoerblad heterogene watergang'!$N$9,IF(A606&lt;='Invoerblad heterogene watergang'!$H$10,'Invoerblad heterogene watergang'!$N$10,IF(A606&lt;='Invoerblad heterogene watergang'!$H$11,'Invoerblad heterogene watergang'!$N$11,IF(A606&lt;='Invoerblad heterogene watergang'!$H$12,'Invoerblad heterogene watergang'!$N$12,IF(A606&lt;='Invoerblad heterogene watergang'!$H$13,'Invoerblad heterogene watergang'!$N$13,IF(A606&lt;='Invoerblad heterogene watergang'!$H$14,'Invoerblad heterogene watergang'!$N$14,IF(A606&lt;='Invoerblad heterogene watergang'!$H$15,'Invoerblad heterogene watergang'!$N$15,IF(A606&lt;='Invoerblad heterogene watergang'!$H$16,'Invoerblad heterogene watergang'!$N$16,IF(A606&lt;='Invoerblad heterogene watergang'!$H$17,'Invoerblad heterogene watergang'!$N$17,""))))))))))</f>
        <v>0</v>
      </c>
      <c r="J606" s="23" t="str">
        <f>IF(A606&lt;='Invoerblad heterogene watergang'!$H$9,'Invoerblad heterogene watergang'!$O$9,IF(A606&lt;='Invoerblad heterogene watergang'!$H$10,'Invoerblad heterogene watergang'!$O$10,IF(A606&lt;='Invoerblad heterogene watergang'!$H$11,'Invoerblad heterogene watergang'!$O$11,IF(A606&lt;='Invoerblad heterogene watergang'!$H$12,'Invoerblad heterogene watergang'!$O$12,IF(A606&lt;='Invoerblad heterogene watergang'!$H$13,'Invoerblad heterogene watergang'!$O$13,IF(A606&lt;='Invoerblad heterogene watergang'!$H$14,'Invoerblad heterogene watergang'!$O$14,IF(A606&lt;='Invoerblad heterogene watergang'!$H$15,'Invoerblad heterogene watergang'!$O$15,IF(A606&lt;='Invoerblad heterogene watergang'!$H$16,'Invoerblad heterogene watergang'!$O$16,IF(A606&lt;='Invoerblad heterogene watergang'!$H$17,'Invoerblad heterogene watergang'!$O$17,"")))))))))</f>
        <v>Nee</v>
      </c>
      <c r="K606" s="23">
        <f>(IF(A606&lt;='Invoerblad heterogene watergang'!$H$9,'Invoerblad heterogene watergang'!$L$9,IF(A606&lt;='Invoerblad heterogene watergang'!$H$10,'Invoerblad heterogene watergang'!$L$10,IF(A606&lt;='Invoerblad heterogene watergang'!$H$11,'Invoerblad heterogene watergang'!$L$11,IF(A606&lt;='Invoerblad heterogene watergang'!$H$12,'Invoerblad heterogene watergang'!$L$12,IF(A606&lt;='Invoerblad heterogene watergang'!$H$13,'Invoerblad heterogene watergang'!$L$13,IF(A606&lt;='Invoerblad heterogene watergang'!$H$14,'Invoerblad heterogene watergang'!$L$14,IF(A606&lt;='Invoerblad heterogene watergang'!$H$15,'Invoerblad heterogene watergang'!$L$15,IF(A606&lt;='Invoerblad heterogene watergang'!$H$16,'Invoerblad heterogene watergang'!$L$16,IF(A606&lt;='Invoerblad heterogene watergang'!$H$17,'Invoerblad heterogene watergang'!$L$17,""))))))))))</f>
        <v>50</v>
      </c>
      <c r="L606" s="23" t="str">
        <f>(IF(A606&lt;='Invoerblad heterogene watergang'!$H$9,'Invoerblad heterogene watergang'!$M$9,IF(A606&lt;='Invoerblad heterogene watergang'!$H$10,'Invoerblad heterogene watergang'!$M$10,IF(A606&lt;='Invoerblad heterogene watergang'!$H$11,'Invoerblad heterogene watergang'!$M$11,IF(A606&lt;='Invoerblad heterogene watergang'!$H$12,'Invoerblad heterogene watergang'!$M$12,IF(A606&lt;='Invoerblad heterogene watergang'!$H$13,'Invoerblad heterogene watergang'!$M$13,IF(A606&lt;='Invoerblad heterogene watergang'!$H$14,'Invoerblad heterogene watergang'!$M$14,IF(A606&lt;='Invoerblad heterogene watergang'!$H$15,'Invoerblad heterogene watergang'!$M$15,IF(A606&lt;='Invoerblad heterogene watergang'!$H$16,'Invoerblad heterogene watergang'!$M$16,IF(A606&lt;='Invoerblad heterogene watergang'!$H$17,'Invoerblad heterogene watergang'!$M$17,""))))))))))</f>
        <v>Begroeiing volgt bodemverloop</v>
      </c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67"/>
      <c r="AD606" s="23"/>
      <c r="AE606" s="23"/>
    </row>
    <row r="607" spans="1:31" s="103" customFormat="1" x14ac:dyDescent="0.35">
      <c r="A607" s="24">
        <f>IF(A606="","",IF((A606+1)&gt;MAX('Invoerblad heterogene watergang'!$H$9:$H$17),"",'Uitgebreide invoer'!A606+(MAX('Invoerblad heterogene watergang'!$H$9:$H$17)/1000)))</f>
        <v>422.09999999999559</v>
      </c>
      <c r="B607" s="23">
        <f>IF(A607&lt;='Invoerblad heterogene watergang'!$H$9,'Invoerblad heterogene watergang'!$J$9,IF(A607&lt;='Invoerblad heterogene watergang'!$H$10,'Invoerblad heterogene watergang'!$J$10,IF(A607&lt;='Invoerblad heterogene watergang'!$H$11,'Invoerblad heterogene watergang'!$J$11,IF(A607&lt;='Invoerblad heterogene watergang'!$H$12,'Invoerblad heterogene watergang'!$J$12,IF(A607&lt;='Invoerblad heterogene watergang'!$H$13,'Invoerblad heterogene watergang'!$J$13,IF(A607&lt;='Invoerblad heterogene watergang'!$H$14,'Invoerblad heterogene watergang'!$J$14,IF(A607&lt;='Invoerblad heterogene watergang'!$H$15,'Invoerblad heterogene watergang'!$J$15,IF(A607&lt;='Invoerblad heterogene watergang'!$H$16,'Invoerblad heterogene watergang'!$J$16,IF(A607&lt;='Invoerblad heterogene watergang'!$H$17,'Invoerblad heterogene watergang'!$J$17,"")))))))))</f>
        <v>0.2</v>
      </c>
      <c r="C607" s="23" t="str">
        <f>IF(A607&lt;='Invoerblad heterogene watergang'!$H$9,'Invoerblad heterogene watergang'!$K$9,IF(A607&lt;='Invoerblad heterogene watergang'!$H$10,'Invoerblad heterogene watergang'!$K$10,IF(A607&lt;='Invoerblad heterogene watergang'!$H$11,'Invoerblad heterogene watergang'!$K$11,IF(A607&lt;='Invoerblad heterogene watergang'!$H$12,'Invoerblad heterogene watergang'!$K$12,IF(A607&lt;='Invoerblad heterogene watergang'!$H$13,'Invoerblad heterogene watergang'!$K$13,IF(A607&lt;='Invoerblad heterogene watergang'!$H$14,'Invoerblad heterogene watergang'!$K$14,IF(A607&lt;='Invoerblad heterogene watergang'!$H$15,'Invoerblad heterogene watergang'!$K$15,IF(A607&lt;='Invoerblad heterogene watergang'!$H$16,'Invoerblad heterogene watergang'!$K$16,IF(A607&lt;='Invoerblad heterogene watergang'!$H$17,'Invoerblad heterogene watergang'!$K$17,"")))))))))</f>
        <v>100 - Riet</v>
      </c>
      <c r="D607" s="23">
        <f t="shared" si="9"/>
        <v>100</v>
      </c>
      <c r="E607" s="23">
        <f>'Invoerblad heterogene watergang'!$F$9</f>
        <v>1.5</v>
      </c>
      <c r="F607" s="23">
        <f>'Invoerblad heterogene watergang'!$E$9</f>
        <v>1.2</v>
      </c>
      <c r="G607" s="23">
        <f>'Invoerblad heterogene watergang'!$B$9</f>
        <v>1.2</v>
      </c>
      <c r="H607" s="23">
        <f>'Invoerblad heterogene watergang'!$C$9</f>
        <v>1</v>
      </c>
      <c r="I607" s="23">
        <f>IF(B607="","",IF(A607&lt;='Invoerblad heterogene watergang'!$H$9,'Invoerblad heterogene watergang'!$N$9,IF(A607&lt;='Invoerblad heterogene watergang'!$H$10,'Invoerblad heterogene watergang'!$N$10,IF(A607&lt;='Invoerblad heterogene watergang'!$H$11,'Invoerblad heterogene watergang'!$N$11,IF(A607&lt;='Invoerblad heterogene watergang'!$H$12,'Invoerblad heterogene watergang'!$N$12,IF(A607&lt;='Invoerblad heterogene watergang'!$H$13,'Invoerblad heterogene watergang'!$N$13,IF(A607&lt;='Invoerblad heterogene watergang'!$H$14,'Invoerblad heterogene watergang'!$N$14,IF(A607&lt;='Invoerblad heterogene watergang'!$H$15,'Invoerblad heterogene watergang'!$N$15,IF(A607&lt;='Invoerblad heterogene watergang'!$H$16,'Invoerblad heterogene watergang'!$N$16,IF(A607&lt;='Invoerblad heterogene watergang'!$H$17,'Invoerblad heterogene watergang'!$N$17,""))))))))))</f>
        <v>0</v>
      </c>
      <c r="J607" s="23" t="str">
        <f>IF(A607&lt;='Invoerblad heterogene watergang'!$H$9,'Invoerblad heterogene watergang'!$O$9,IF(A607&lt;='Invoerblad heterogene watergang'!$H$10,'Invoerblad heterogene watergang'!$O$10,IF(A607&lt;='Invoerblad heterogene watergang'!$H$11,'Invoerblad heterogene watergang'!$O$11,IF(A607&lt;='Invoerblad heterogene watergang'!$H$12,'Invoerblad heterogene watergang'!$O$12,IF(A607&lt;='Invoerblad heterogene watergang'!$H$13,'Invoerblad heterogene watergang'!$O$13,IF(A607&lt;='Invoerblad heterogene watergang'!$H$14,'Invoerblad heterogene watergang'!$O$14,IF(A607&lt;='Invoerblad heterogene watergang'!$H$15,'Invoerblad heterogene watergang'!$O$15,IF(A607&lt;='Invoerblad heterogene watergang'!$H$16,'Invoerblad heterogene watergang'!$O$16,IF(A607&lt;='Invoerblad heterogene watergang'!$H$17,'Invoerblad heterogene watergang'!$O$17,"")))))))))</f>
        <v>Nee</v>
      </c>
      <c r="K607" s="23">
        <f>(IF(A607&lt;='Invoerblad heterogene watergang'!$H$9,'Invoerblad heterogene watergang'!$L$9,IF(A607&lt;='Invoerblad heterogene watergang'!$H$10,'Invoerblad heterogene watergang'!$L$10,IF(A607&lt;='Invoerblad heterogene watergang'!$H$11,'Invoerblad heterogene watergang'!$L$11,IF(A607&lt;='Invoerblad heterogene watergang'!$H$12,'Invoerblad heterogene watergang'!$L$12,IF(A607&lt;='Invoerblad heterogene watergang'!$H$13,'Invoerblad heterogene watergang'!$L$13,IF(A607&lt;='Invoerblad heterogene watergang'!$H$14,'Invoerblad heterogene watergang'!$L$14,IF(A607&lt;='Invoerblad heterogene watergang'!$H$15,'Invoerblad heterogene watergang'!$L$15,IF(A607&lt;='Invoerblad heterogene watergang'!$H$16,'Invoerblad heterogene watergang'!$L$16,IF(A607&lt;='Invoerblad heterogene watergang'!$H$17,'Invoerblad heterogene watergang'!$L$17,""))))))))))</f>
        <v>50</v>
      </c>
      <c r="L607" s="23" t="str">
        <f>(IF(A607&lt;='Invoerblad heterogene watergang'!$H$9,'Invoerblad heterogene watergang'!$M$9,IF(A607&lt;='Invoerblad heterogene watergang'!$H$10,'Invoerblad heterogene watergang'!$M$10,IF(A607&lt;='Invoerblad heterogene watergang'!$H$11,'Invoerblad heterogene watergang'!$M$11,IF(A607&lt;='Invoerblad heterogene watergang'!$H$12,'Invoerblad heterogene watergang'!$M$12,IF(A607&lt;='Invoerblad heterogene watergang'!$H$13,'Invoerblad heterogene watergang'!$M$13,IF(A607&lt;='Invoerblad heterogene watergang'!$H$14,'Invoerblad heterogene watergang'!$M$14,IF(A607&lt;='Invoerblad heterogene watergang'!$H$15,'Invoerblad heterogene watergang'!$M$15,IF(A607&lt;='Invoerblad heterogene watergang'!$H$16,'Invoerblad heterogene watergang'!$M$16,IF(A607&lt;='Invoerblad heterogene watergang'!$H$17,'Invoerblad heterogene watergang'!$M$17,""))))))))))</f>
        <v>Begroeiing volgt bodemverloop</v>
      </c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67"/>
      <c r="AD607" s="23"/>
      <c r="AE607" s="23"/>
    </row>
    <row r="608" spans="1:31" s="103" customFormat="1" x14ac:dyDescent="0.35">
      <c r="A608" s="24">
        <f>IF(A607="","",IF((A607+1)&gt;MAX('Invoerblad heterogene watergang'!$H$9:$H$17),"",'Uitgebreide invoer'!A607+(MAX('Invoerblad heterogene watergang'!$H$9:$H$17)/1000)))</f>
        <v>422.79999999999558</v>
      </c>
      <c r="B608" s="23">
        <f>IF(A608&lt;='Invoerblad heterogene watergang'!$H$9,'Invoerblad heterogene watergang'!$J$9,IF(A608&lt;='Invoerblad heterogene watergang'!$H$10,'Invoerblad heterogene watergang'!$J$10,IF(A608&lt;='Invoerblad heterogene watergang'!$H$11,'Invoerblad heterogene watergang'!$J$11,IF(A608&lt;='Invoerblad heterogene watergang'!$H$12,'Invoerblad heterogene watergang'!$J$12,IF(A608&lt;='Invoerblad heterogene watergang'!$H$13,'Invoerblad heterogene watergang'!$J$13,IF(A608&lt;='Invoerblad heterogene watergang'!$H$14,'Invoerblad heterogene watergang'!$J$14,IF(A608&lt;='Invoerblad heterogene watergang'!$H$15,'Invoerblad heterogene watergang'!$J$15,IF(A608&lt;='Invoerblad heterogene watergang'!$H$16,'Invoerblad heterogene watergang'!$J$16,IF(A608&lt;='Invoerblad heterogene watergang'!$H$17,'Invoerblad heterogene watergang'!$J$17,"")))))))))</f>
        <v>0.2</v>
      </c>
      <c r="C608" s="23" t="str">
        <f>IF(A608&lt;='Invoerblad heterogene watergang'!$H$9,'Invoerblad heterogene watergang'!$K$9,IF(A608&lt;='Invoerblad heterogene watergang'!$H$10,'Invoerblad heterogene watergang'!$K$10,IF(A608&lt;='Invoerblad heterogene watergang'!$H$11,'Invoerblad heterogene watergang'!$K$11,IF(A608&lt;='Invoerblad heterogene watergang'!$H$12,'Invoerblad heterogene watergang'!$K$12,IF(A608&lt;='Invoerblad heterogene watergang'!$H$13,'Invoerblad heterogene watergang'!$K$13,IF(A608&lt;='Invoerblad heterogene watergang'!$H$14,'Invoerblad heterogene watergang'!$K$14,IF(A608&lt;='Invoerblad heterogene watergang'!$H$15,'Invoerblad heterogene watergang'!$K$15,IF(A608&lt;='Invoerblad heterogene watergang'!$H$16,'Invoerblad heterogene watergang'!$K$16,IF(A608&lt;='Invoerblad heterogene watergang'!$H$17,'Invoerblad heterogene watergang'!$K$17,"")))))))))</f>
        <v>100 - Riet</v>
      </c>
      <c r="D608" s="23">
        <f t="shared" si="9"/>
        <v>100</v>
      </c>
      <c r="E608" s="23">
        <f>'Invoerblad heterogene watergang'!$F$9</f>
        <v>1.5</v>
      </c>
      <c r="F608" s="23">
        <f>'Invoerblad heterogene watergang'!$E$9</f>
        <v>1.2</v>
      </c>
      <c r="G608" s="23">
        <f>'Invoerblad heterogene watergang'!$B$9</f>
        <v>1.2</v>
      </c>
      <c r="H608" s="23">
        <f>'Invoerblad heterogene watergang'!$C$9</f>
        <v>1</v>
      </c>
      <c r="I608" s="23">
        <f>IF(B608="","",IF(A608&lt;='Invoerblad heterogene watergang'!$H$9,'Invoerblad heterogene watergang'!$N$9,IF(A608&lt;='Invoerblad heterogene watergang'!$H$10,'Invoerblad heterogene watergang'!$N$10,IF(A608&lt;='Invoerblad heterogene watergang'!$H$11,'Invoerblad heterogene watergang'!$N$11,IF(A608&lt;='Invoerblad heterogene watergang'!$H$12,'Invoerblad heterogene watergang'!$N$12,IF(A608&lt;='Invoerblad heterogene watergang'!$H$13,'Invoerblad heterogene watergang'!$N$13,IF(A608&lt;='Invoerblad heterogene watergang'!$H$14,'Invoerblad heterogene watergang'!$N$14,IF(A608&lt;='Invoerblad heterogene watergang'!$H$15,'Invoerblad heterogene watergang'!$N$15,IF(A608&lt;='Invoerblad heterogene watergang'!$H$16,'Invoerblad heterogene watergang'!$N$16,IF(A608&lt;='Invoerblad heterogene watergang'!$H$17,'Invoerblad heterogene watergang'!$N$17,""))))))))))</f>
        <v>0</v>
      </c>
      <c r="J608" s="23" t="str">
        <f>IF(A608&lt;='Invoerblad heterogene watergang'!$H$9,'Invoerblad heterogene watergang'!$O$9,IF(A608&lt;='Invoerblad heterogene watergang'!$H$10,'Invoerblad heterogene watergang'!$O$10,IF(A608&lt;='Invoerblad heterogene watergang'!$H$11,'Invoerblad heterogene watergang'!$O$11,IF(A608&lt;='Invoerblad heterogene watergang'!$H$12,'Invoerblad heterogene watergang'!$O$12,IF(A608&lt;='Invoerblad heterogene watergang'!$H$13,'Invoerblad heterogene watergang'!$O$13,IF(A608&lt;='Invoerblad heterogene watergang'!$H$14,'Invoerblad heterogene watergang'!$O$14,IF(A608&lt;='Invoerblad heterogene watergang'!$H$15,'Invoerblad heterogene watergang'!$O$15,IF(A608&lt;='Invoerblad heterogene watergang'!$H$16,'Invoerblad heterogene watergang'!$O$16,IF(A608&lt;='Invoerblad heterogene watergang'!$H$17,'Invoerblad heterogene watergang'!$O$17,"")))))))))</f>
        <v>Nee</v>
      </c>
      <c r="K608" s="23">
        <f>(IF(A608&lt;='Invoerblad heterogene watergang'!$H$9,'Invoerblad heterogene watergang'!$L$9,IF(A608&lt;='Invoerblad heterogene watergang'!$H$10,'Invoerblad heterogene watergang'!$L$10,IF(A608&lt;='Invoerblad heterogene watergang'!$H$11,'Invoerblad heterogene watergang'!$L$11,IF(A608&lt;='Invoerblad heterogene watergang'!$H$12,'Invoerblad heterogene watergang'!$L$12,IF(A608&lt;='Invoerblad heterogene watergang'!$H$13,'Invoerblad heterogene watergang'!$L$13,IF(A608&lt;='Invoerblad heterogene watergang'!$H$14,'Invoerblad heterogene watergang'!$L$14,IF(A608&lt;='Invoerblad heterogene watergang'!$H$15,'Invoerblad heterogene watergang'!$L$15,IF(A608&lt;='Invoerblad heterogene watergang'!$H$16,'Invoerblad heterogene watergang'!$L$16,IF(A608&lt;='Invoerblad heterogene watergang'!$H$17,'Invoerblad heterogene watergang'!$L$17,""))))))))))</f>
        <v>50</v>
      </c>
      <c r="L608" s="23" t="str">
        <f>(IF(A608&lt;='Invoerblad heterogene watergang'!$H$9,'Invoerblad heterogene watergang'!$M$9,IF(A608&lt;='Invoerblad heterogene watergang'!$H$10,'Invoerblad heterogene watergang'!$M$10,IF(A608&lt;='Invoerblad heterogene watergang'!$H$11,'Invoerblad heterogene watergang'!$M$11,IF(A608&lt;='Invoerblad heterogene watergang'!$H$12,'Invoerblad heterogene watergang'!$M$12,IF(A608&lt;='Invoerblad heterogene watergang'!$H$13,'Invoerblad heterogene watergang'!$M$13,IF(A608&lt;='Invoerblad heterogene watergang'!$H$14,'Invoerblad heterogene watergang'!$M$14,IF(A608&lt;='Invoerblad heterogene watergang'!$H$15,'Invoerblad heterogene watergang'!$M$15,IF(A608&lt;='Invoerblad heterogene watergang'!$H$16,'Invoerblad heterogene watergang'!$M$16,IF(A608&lt;='Invoerblad heterogene watergang'!$H$17,'Invoerblad heterogene watergang'!$M$17,""))))))))))</f>
        <v>Begroeiing volgt bodemverloop</v>
      </c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67"/>
      <c r="AD608" s="23"/>
      <c r="AE608" s="23"/>
    </row>
    <row r="609" spans="1:31" s="103" customFormat="1" x14ac:dyDescent="0.35">
      <c r="A609" s="24">
        <f>IF(A608="","",IF((A608+1)&gt;MAX('Invoerblad heterogene watergang'!$H$9:$H$17),"",'Uitgebreide invoer'!A608+(MAX('Invoerblad heterogene watergang'!$H$9:$H$17)/1000)))</f>
        <v>423.49999999999557</v>
      </c>
      <c r="B609" s="23">
        <f>IF(A609&lt;='Invoerblad heterogene watergang'!$H$9,'Invoerblad heterogene watergang'!$J$9,IF(A609&lt;='Invoerblad heterogene watergang'!$H$10,'Invoerblad heterogene watergang'!$J$10,IF(A609&lt;='Invoerblad heterogene watergang'!$H$11,'Invoerblad heterogene watergang'!$J$11,IF(A609&lt;='Invoerblad heterogene watergang'!$H$12,'Invoerblad heterogene watergang'!$J$12,IF(A609&lt;='Invoerblad heterogene watergang'!$H$13,'Invoerblad heterogene watergang'!$J$13,IF(A609&lt;='Invoerblad heterogene watergang'!$H$14,'Invoerblad heterogene watergang'!$J$14,IF(A609&lt;='Invoerblad heterogene watergang'!$H$15,'Invoerblad heterogene watergang'!$J$15,IF(A609&lt;='Invoerblad heterogene watergang'!$H$16,'Invoerblad heterogene watergang'!$J$16,IF(A609&lt;='Invoerblad heterogene watergang'!$H$17,'Invoerblad heterogene watergang'!$J$17,"")))))))))</f>
        <v>0.2</v>
      </c>
      <c r="C609" s="23" t="str">
        <f>IF(A609&lt;='Invoerblad heterogene watergang'!$H$9,'Invoerblad heterogene watergang'!$K$9,IF(A609&lt;='Invoerblad heterogene watergang'!$H$10,'Invoerblad heterogene watergang'!$K$10,IF(A609&lt;='Invoerblad heterogene watergang'!$H$11,'Invoerblad heterogene watergang'!$K$11,IF(A609&lt;='Invoerblad heterogene watergang'!$H$12,'Invoerblad heterogene watergang'!$K$12,IF(A609&lt;='Invoerblad heterogene watergang'!$H$13,'Invoerblad heterogene watergang'!$K$13,IF(A609&lt;='Invoerblad heterogene watergang'!$H$14,'Invoerblad heterogene watergang'!$K$14,IF(A609&lt;='Invoerblad heterogene watergang'!$H$15,'Invoerblad heterogene watergang'!$K$15,IF(A609&lt;='Invoerblad heterogene watergang'!$H$16,'Invoerblad heterogene watergang'!$K$16,IF(A609&lt;='Invoerblad heterogene watergang'!$H$17,'Invoerblad heterogene watergang'!$K$17,"")))))))))</f>
        <v>100 - Riet</v>
      </c>
      <c r="D609" s="23">
        <f t="shared" si="9"/>
        <v>100</v>
      </c>
      <c r="E609" s="23">
        <f>'Invoerblad heterogene watergang'!$F$9</f>
        <v>1.5</v>
      </c>
      <c r="F609" s="23">
        <f>'Invoerblad heterogene watergang'!$E$9</f>
        <v>1.2</v>
      </c>
      <c r="G609" s="23">
        <f>'Invoerblad heterogene watergang'!$B$9</f>
        <v>1.2</v>
      </c>
      <c r="H609" s="23">
        <f>'Invoerblad heterogene watergang'!$C$9</f>
        <v>1</v>
      </c>
      <c r="I609" s="23">
        <f>IF(B609="","",IF(A609&lt;='Invoerblad heterogene watergang'!$H$9,'Invoerblad heterogene watergang'!$N$9,IF(A609&lt;='Invoerblad heterogene watergang'!$H$10,'Invoerblad heterogene watergang'!$N$10,IF(A609&lt;='Invoerblad heterogene watergang'!$H$11,'Invoerblad heterogene watergang'!$N$11,IF(A609&lt;='Invoerblad heterogene watergang'!$H$12,'Invoerblad heterogene watergang'!$N$12,IF(A609&lt;='Invoerblad heterogene watergang'!$H$13,'Invoerblad heterogene watergang'!$N$13,IF(A609&lt;='Invoerblad heterogene watergang'!$H$14,'Invoerblad heterogene watergang'!$N$14,IF(A609&lt;='Invoerblad heterogene watergang'!$H$15,'Invoerblad heterogene watergang'!$N$15,IF(A609&lt;='Invoerblad heterogene watergang'!$H$16,'Invoerblad heterogene watergang'!$N$16,IF(A609&lt;='Invoerblad heterogene watergang'!$H$17,'Invoerblad heterogene watergang'!$N$17,""))))))))))</f>
        <v>0</v>
      </c>
      <c r="J609" s="23" t="str">
        <f>IF(A609&lt;='Invoerblad heterogene watergang'!$H$9,'Invoerblad heterogene watergang'!$O$9,IF(A609&lt;='Invoerblad heterogene watergang'!$H$10,'Invoerblad heterogene watergang'!$O$10,IF(A609&lt;='Invoerblad heterogene watergang'!$H$11,'Invoerblad heterogene watergang'!$O$11,IF(A609&lt;='Invoerblad heterogene watergang'!$H$12,'Invoerblad heterogene watergang'!$O$12,IF(A609&lt;='Invoerblad heterogene watergang'!$H$13,'Invoerblad heterogene watergang'!$O$13,IF(A609&lt;='Invoerblad heterogene watergang'!$H$14,'Invoerblad heterogene watergang'!$O$14,IF(A609&lt;='Invoerblad heterogene watergang'!$H$15,'Invoerblad heterogene watergang'!$O$15,IF(A609&lt;='Invoerblad heterogene watergang'!$H$16,'Invoerblad heterogene watergang'!$O$16,IF(A609&lt;='Invoerblad heterogene watergang'!$H$17,'Invoerblad heterogene watergang'!$O$17,"")))))))))</f>
        <v>Nee</v>
      </c>
      <c r="K609" s="23">
        <f>(IF(A609&lt;='Invoerblad heterogene watergang'!$H$9,'Invoerblad heterogene watergang'!$L$9,IF(A609&lt;='Invoerblad heterogene watergang'!$H$10,'Invoerblad heterogene watergang'!$L$10,IF(A609&lt;='Invoerblad heterogene watergang'!$H$11,'Invoerblad heterogene watergang'!$L$11,IF(A609&lt;='Invoerblad heterogene watergang'!$H$12,'Invoerblad heterogene watergang'!$L$12,IF(A609&lt;='Invoerblad heterogene watergang'!$H$13,'Invoerblad heterogene watergang'!$L$13,IF(A609&lt;='Invoerblad heterogene watergang'!$H$14,'Invoerblad heterogene watergang'!$L$14,IF(A609&lt;='Invoerblad heterogene watergang'!$H$15,'Invoerblad heterogene watergang'!$L$15,IF(A609&lt;='Invoerblad heterogene watergang'!$H$16,'Invoerblad heterogene watergang'!$L$16,IF(A609&lt;='Invoerblad heterogene watergang'!$H$17,'Invoerblad heterogene watergang'!$L$17,""))))))))))</f>
        <v>50</v>
      </c>
      <c r="L609" s="23" t="str">
        <f>(IF(A609&lt;='Invoerblad heterogene watergang'!$H$9,'Invoerblad heterogene watergang'!$M$9,IF(A609&lt;='Invoerblad heterogene watergang'!$H$10,'Invoerblad heterogene watergang'!$M$10,IF(A609&lt;='Invoerblad heterogene watergang'!$H$11,'Invoerblad heterogene watergang'!$M$11,IF(A609&lt;='Invoerblad heterogene watergang'!$H$12,'Invoerblad heterogene watergang'!$M$12,IF(A609&lt;='Invoerblad heterogene watergang'!$H$13,'Invoerblad heterogene watergang'!$M$13,IF(A609&lt;='Invoerblad heterogene watergang'!$H$14,'Invoerblad heterogene watergang'!$M$14,IF(A609&lt;='Invoerblad heterogene watergang'!$H$15,'Invoerblad heterogene watergang'!$M$15,IF(A609&lt;='Invoerblad heterogene watergang'!$H$16,'Invoerblad heterogene watergang'!$M$16,IF(A609&lt;='Invoerblad heterogene watergang'!$H$17,'Invoerblad heterogene watergang'!$M$17,""))))))))))</f>
        <v>Begroeiing volgt bodemverloop</v>
      </c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67"/>
      <c r="AD609" s="23"/>
      <c r="AE609" s="23"/>
    </row>
    <row r="610" spans="1:31" s="103" customFormat="1" x14ac:dyDescent="0.35">
      <c r="A610" s="24">
        <f>IF(A609="","",IF((A609+1)&gt;MAX('Invoerblad heterogene watergang'!$H$9:$H$17),"",'Uitgebreide invoer'!A609+(MAX('Invoerblad heterogene watergang'!$H$9:$H$17)/1000)))</f>
        <v>424.19999999999555</v>
      </c>
      <c r="B610" s="23">
        <f>IF(A610&lt;='Invoerblad heterogene watergang'!$H$9,'Invoerblad heterogene watergang'!$J$9,IF(A610&lt;='Invoerblad heterogene watergang'!$H$10,'Invoerblad heterogene watergang'!$J$10,IF(A610&lt;='Invoerblad heterogene watergang'!$H$11,'Invoerblad heterogene watergang'!$J$11,IF(A610&lt;='Invoerblad heterogene watergang'!$H$12,'Invoerblad heterogene watergang'!$J$12,IF(A610&lt;='Invoerblad heterogene watergang'!$H$13,'Invoerblad heterogene watergang'!$J$13,IF(A610&lt;='Invoerblad heterogene watergang'!$H$14,'Invoerblad heterogene watergang'!$J$14,IF(A610&lt;='Invoerblad heterogene watergang'!$H$15,'Invoerblad heterogene watergang'!$J$15,IF(A610&lt;='Invoerblad heterogene watergang'!$H$16,'Invoerblad heterogene watergang'!$J$16,IF(A610&lt;='Invoerblad heterogene watergang'!$H$17,'Invoerblad heterogene watergang'!$J$17,"")))))))))</f>
        <v>0.2</v>
      </c>
      <c r="C610" s="23" t="str">
        <f>IF(A610&lt;='Invoerblad heterogene watergang'!$H$9,'Invoerblad heterogene watergang'!$K$9,IF(A610&lt;='Invoerblad heterogene watergang'!$H$10,'Invoerblad heterogene watergang'!$K$10,IF(A610&lt;='Invoerblad heterogene watergang'!$H$11,'Invoerblad heterogene watergang'!$K$11,IF(A610&lt;='Invoerblad heterogene watergang'!$H$12,'Invoerblad heterogene watergang'!$K$12,IF(A610&lt;='Invoerblad heterogene watergang'!$H$13,'Invoerblad heterogene watergang'!$K$13,IF(A610&lt;='Invoerblad heterogene watergang'!$H$14,'Invoerblad heterogene watergang'!$K$14,IF(A610&lt;='Invoerblad heterogene watergang'!$H$15,'Invoerblad heterogene watergang'!$K$15,IF(A610&lt;='Invoerblad heterogene watergang'!$H$16,'Invoerblad heterogene watergang'!$K$16,IF(A610&lt;='Invoerblad heterogene watergang'!$H$17,'Invoerblad heterogene watergang'!$K$17,"")))))))))</f>
        <v>100 - Riet</v>
      </c>
      <c r="D610" s="23">
        <f t="shared" si="9"/>
        <v>100</v>
      </c>
      <c r="E610" s="23">
        <f>'Invoerblad heterogene watergang'!$F$9</f>
        <v>1.5</v>
      </c>
      <c r="F610" s="23">
        <f>'Invoerblad heterogene watergang'!$E$9</f>
        <v>1.2</v>
      </c>
      <c r="G610" s="23">
        <f>'Invoerblad heterogene watergang'!$B$9</f>
        <v>1.2</v>
      </c>
      <c r="H610" s="23">
        <f>'Invoerblad heterogene watergang'!$C$9</f>
        <v>1</v>
      </c>
      <c r="I610" s="23">
        <f>IF(B610="","",IF(A610&lt;='Invoerblad heterogene watergang'!$H$9,'Invoerblad heterogene watergang'!$N$9,IF(A610&lt;='Invoerblad heterogene watergang'!$H$10,'Invoerblad heterogene watergang'!$N$10,IF(A610&lt;='Invoerblad heterogene watergang'!$H$11,'Invoerblad heterogene watergang'!$N$11,IF(A610&lt;='Invoerblad heterogene watergang'!$H$12,'Invoerblad heterogene watergang'!$N$12,IF(A610&lt;='Invoerblad heterogene watergang'!$H$13,'Invoerblad heterogene watergang'!$N$13,IF(A610&lt;='Invoerblad heterogene watergang'!$H$14,'Invoerblad heterogene watergang'!$N$14,IF(A610&lt;='Invoerblad heterogene watergang'!$H$15,'Invoerblad heterogene watergang'!$N$15,IF(A610&lt;='Invoerblad heterogene watergang'!$H$16,'Invoerblad heterogene watergang'!$N$16,IF(A610&lt;='Invoerblad heterogene watergang'!$H$17,'Invoerblad heterogene watergang'!$N$17,""))))))))))</f>
        <v>0</v>
      </c>
      <c r="J610" s="23" t="str">
        <f>IF(A610&lt;='Invoerblad heterogene watergang'!$H$9,'Invoerblad heterogene watergang'!$O$9,IF(A610&lt;='Invoerblad heterogene watergang'!$H$10,'Invoerblad heterogene watergang'!$O$10,IF(A610&lt;='Invoerblad heterogene watergang'!$H$11,'Invoerblad heterogene watergang'!$O$11,IF(A610&lt;='Invoerblad heterogene watergang'!$H$12,'Invoerblad heterogene watergang'!$O$12,IF(A610&lt;='Invoerblad heterogene watergang'!$H$13,'Invoerblad heterogene watergang'!$O$13,IF(A610&lt;='Invoerblad heterogene watergang'!$H$14,'Invoerblad heterogene watergang'!$O$14,IF(A610&lt;='Invoerblad heterogene watergang'!$H$15,'Invoerblad heterogene watergang'!$O$15,IF(A610&lt;='Invoerblad heterogene watergang'!$H$16,'Invoerblad heterogene watergang'!$O$16,IF(A610&lt;='Invoerblad heterogene watergang'!$H$17,'Invoerblad heterogene watergang'!$O$17,"")))))))))</f>
        <v>Nee</v>
      </c>
      <c r="K610" s="23">
        <f>(IF(A610&lt;='Invoerblad heterogene watergang'!$H$9,'Invoerblad heterogene watergang'!$L$9,IF(A610&lt;='Invoerblad heterogene watergang'!$H$10,'Invoerblad heterogene watergang'!$L$10,IF(A610&lt;='Invoerblad heterogene watergang'!$H$11,'Invoerblad heterogene watergang'!$L$11,IF(A610&lt;='Invoerblad heterogene watergang'!$H$12,'Invoerblad heterogene watergang'!$L$12,IF(A610&lt;='Invoerblad heterogene watergang'!$H$13,'Invoerblad heterogene watergang'!$L$13,IF(A610&lt;='Invoerblad heterogene watergang'!$H$14,'Invoerblad heterogene watergang'!$L$14,IF(A610&lt;='Invoerblad heterogene watergang'!$H$15,'Invoerblad heterogene watergang'!$L$15,IF(A610&lt;='Invoerblad heterogene watergang'!$H$16,'Invoerblad heterogene watergang'!$L$16,IF(A610&lt;='Invoerblad heterogene watergang'!$H$17,'Invoerblad heterogene watergang'!$L$17,""))))))))))</f>
        <v>50</v>
      </c>
      <c r="L610" s="23" t="str">
        <f>(IF(A610&lt;='Invoerblad heterogene watergang'!$H$9,'Invoerblad heterogene watergang'!$M$9,IF(A610&lt;='Invoerblad heterogene watergang'!$H$10,'Invoerblad heterogene watergang'!$M$10,IF(A610&lt;='Invoerblad heterogene watergang'!$H$11,'Invoerblad heterogene watergang'!$M$11,IF(A610&lt;='Invoerblad heterogene watergang'!$H$12,'Invoerblad heterogene watergang'!$M$12,IF(A610&lt;='Invoerblad heterogene watergang'!$H$13,'Invoerblad heterogene watergang'!$M$13,IF(A610&lt;='Invoerblad heterogene watergang'!$H$14,'Invoerblad heterogene watergang'!$M$14,IF(A610&lt;='Invoerblad heterogene watergang'!$H$15,'Invoerblad heterogene watergang'!$M$15,IF(A610&lt;='Invoerblad heterogene watergang'!$H$16,'Invoerblad heterogene watergang'!$M$16,IF(A610&lt;='Invoerblad heterogene watergang'!$H$17,'Invoerblad heterogene watergang'!$M$17,""))))))))))</f>
        <v>Begroeiing volgt bodemverloop</v>
      </c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67"/>
      <c r="AD610" s="23"/>
      <c r="AE610" s="23"/>
    </row>
    <row r="611" spans="1:31" s="103" customFormat="1" x14ac:dyDescent="0.35">
      <c r="A611" s="24">
        <f>IF(A610="","",IF((A610+1)&gt;MAX('Invoerblad heterogene watergang'!$H$9:$H$17),"",'Uitgebreide invoer'!A610+(MAX('Invoerblad heterogene watergang'!$H$9:$H$17)/1000)))</f>
        <v>424.89999999999554</v>
      </c>
      <c r="B611" s="23">
        <f>IF(A611&lt;='Invoerblad heterogene watergang'!$H$9,'Invoerblad heterogene watergang'!$J$9,IF(A611&lt;='Invoerblad heterogene watergang'!$H$10,'Invoerblad heterogene watergang'!$J$10,IF(A611&lt;='Invoerblad heterogene watergang'!$H$11,'Invoerblad heterogene watergang'!$J$11,IF(A611&lt;='Invoerblad heterogene watergang'!$H$12,'Invoerblad heterogene watergang'!$J$12,IF(A611&lt;='Invoerblad heterogene watergang'!$H$13,'Invoerblad heterogene watergang'!$J$13,IF(A611&lt;='Invoerblad heterogene watergang'!$H$14,'Invoerblad heterogene watergang'!$J$14,IF(A611&lt;='Invoerblad heterogene watergang'!$H$15,'Invoerblad heterogene watergang'!$J$15,IF(A611&lt;='Invoerblad heterogene watergang'!$H$16,'Invoerblad heterogene watergang'!$J$16,IF(A611&lt;='Invoerblad heterogene watergang'!$H$17,'Invoerblad heterogene watergang'!$J$17,"")))))))))</f>
        <v>0.2</v>
      </c>
      <c r="C611" s="23" t="str">
        <f>IF(A611&lt;='Invoerblad heterogene watergang'!$H$9,'Invoerblad heterogene watergang'!$K$9,IF(A611&lt;='Invoerblad heterogene watergang'!$H$10,'Invoerblad heterogene watergang'!$K$10,IF(A611&lt;='Invoerblad heterogene watergang'!$H$11,'Invoerblad heterogene watergang'!$K$11,IF(A611&lt;='Invoerblad heterogene watergang'!$H$12,'Invoerblad heterogene watergang'!$K$12,IF(A611&lt;='Invoerblad heterogene watergang'!$H$13,'Invoerblad heterogene watergang'!$K$13,IF(A611&lt;='Invoerblad heterogene watergang'!$H$14,'Invoerblad heterogene watergang'!$K$14,IF(A611&lt;='Invoerblad heterogene watergang'!$H$15,'Invoerblad heterogene watergang'!$K$15,IF(A611&lt;='Invoerblad heterogene watergang'!$H$16,'Invoerblad heterogene watergang'!$K$16,IF(A611&lt;='Invoerblad heterogene watergang'!$H$17,'Invoerblad heterogene watergang'!$K$17,"")))))))))</f>
        <v>100 - Riet</v>
      </c>
      <c r="D611" s="23">
        <f t="shared" si="9"/>
        <v>100</v>
      </c>
      <c r="E611" s="23">
        <f>'Invoerblad heterogene watergang'!$F$9</f>
        <v>1.5</v>
      </c>
      <c r="F611" s="23">
        <f>'Invoerblad heterogene watergang'!$E$9</f>
        <v>1.2</v>
      </c>
      <c r="G611" s="23">
        <f>'Invoerblad heterogene watergang'!$B$9</f>
        <v>1.2</v>
      </c>
      <c r="H611" s="23">
        <f>'Invoerblad heterogene watergang'!$C$9</f>
        <v>1</v>
      </c>
      <c r="I611" s="23">
        <f>IF(B611="","",IF(A611&lt;='Invoerblad heterogene watergang'!$H$9,'Invoerblad heterogene watergang'!$N$9,IF(A611&lt;='Invoerblad heterogene watergang'!$H$10,'Invoerblad heterogene watergang'!$N$10,IF(A611&lt;='Invoerblad heterogene watergang'!$H$11,'Invoerblad heterogene watergang'!$N$11,IF(A611&lt;='Invoerblad heterogene watergang'!$H$12,'Invoerblad heterogene watergang'!$N$12,IF(A611&lt;='Invoerblad heterogene watergang'!$H$13,'Invoerblad heterogene watergang'!$N$13,IF(A611&lt;='Invoerblad heterogene watergang'!$H$14,'Invoerblad heterogene watergang'!$N$14,IF(A611&lt;='Invoerblad heterogene watergang'!$H$15,'Invoerblad heterogene watergang'!$N$15,IF(A611&lt;='Invoerblad heterogene watergang'!$H$16,'Invoerblad heterogene watergang'!$N$16,IF(A611&lt;='Invoerblad heterogene watergang'!$H$17,'Invoerblad heterogene watergang'!$N$17,""))))))))))</f>
        <v>0</v>
      </c>
      <c r="J611" s="23" t="str">
        <f>IF(A611&lt;='Invoerblad heterogene watergang'!$H$9,'Invoerblad heterogene watergang'!$O$9,IF(A611&lt;='Invoerblad heterogene watergang'!$H$10,'Invoerblad heterogene watergang'!$O$10,IF(A611&lt;='Invoerblad heterogene watergang'!$H$11,'Invoerblad heterogene watergang'!$O$11,IF(A611&lt;='Invoerblad heterogene watergang'!$H$12,'Invoerblad heterogene watergang'!$O$12,IF(A611&lt;='Invoerblad heterogene watergang'!$H$13,'Invoerblad heterogene watergang'!$O$13,IF(A611&lt;='Invoerblad heterogene watergang'!$H$14,'Invoerblad heterogene watergang'!$O$14,IF(A611&lt;='Invoerblad heterogene watergang'!$H$15,'Invoerblad heterogene watergang'!$O$15,IF(A611&lt;='Invoerblad heterogene watergang'!$H$16,'Invoerblad heterogene watergang'!$O$16,IF(A611&lt;='Invoerblad heterogene watergang'!$H$17,'Invoerblad heterogene watergang'!$O$17,"")))))))))</f>
        <v>Nee</v>
      </c>
      <c r="K611" s="23">
        <f>(IF(A611&lt;='Invoerblad heterogene watergang'!$H$9,'Invoerblad heterogene watergang'!$L$9,IF(A611&lt;='Invoerblad heterogene watergang'!$H$10,'Invoerblad heterogene watergang'!$L$10,IF(A611&lt;='Invoerblad heterogene watergang'!$H$11,'Invoerblad heterogene watergang'!$L$11,IF(A611&lt;='Invoerblad heterogene watergang'!$H$12,'Invoerblad heterogene watergang'!$L$12,IF(A611&lt;='Invoerblad heterogene watergang'!$H$13,'Invoerblad heterogene watergang'!$L$13,IF(A611&lt;='Invoerblad heterogene watergang'!$H$14,'Invoerblad heterogene watergang'!$L$14,IF(A611&lt;='Invoerblad heterogene watergang'!$H$15,'Invoerblad heterogene watergang'!$L$15,IF(A611&lt;='Invoerblad heterogene watergang'!$H$16,'Invoerblad heterogene watergang'!$L$16,IF(A611&lt;='Invoerblad heterogene watergang'!$H$17,'Invoerblad heterogene watergang'!$L$17,""))))))))))</f>
        <v>50</v>
      </c>
      <c r="L611" s="23" t="str">
        <f>(IF(A611&lt;='Invoerblad heterogene watergang'!$H$9,'Invoerblad heterogene watergang'!$M$9,IF(A611&lt;='Invoerblad heterogene watergang'!$H$10,'Invoerblad heterogene watergang'!$M$10,IF(A611&lt;='Invoerblad heterogene watergang'!$H$11,'Invoerblad heterogene watergang'!$M$11,IF(A611&lt;='Invoerblad heterogene watergang'!$H$12,'Invoerblad heterogene watergang'!$M$12,IF(A611&lt;='Invoerblad heterogene watergang'!$H$13,'Invoerblad heterogene watergang'!$M$13,IF(A611&lt;='Invoerblad heterogene watergang'!$H$14,'Invoerblad heterogene watergang'!$M$14,IF(A611&lt;='Invoerblad heterogene watergang'!$H$15,'Invoerblad heterogene watergang'!$M$15,IF(A611&lt;='Invoerblad heterogene watergang'!$H$16,'Invoerblad heterogene watergang'!$M$16,IF(A611&lt;='Invoerblad heterogene watergang'!$H$17,'Invoerblad heterogene watergang'!$M$17,""))))))))))</f>
        <v>Begroeiing volgt bodemverloop</v>
      </c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67"/>
      <c r="AD611" s="23"/>
      <c r="AE611" s="23"/>
    </row>
    <row r="612" spans="1:31" s="103" customFormat="1" x14ac:dyDescent="0.35">
      <c r="A612" s="24">
        <f>IF(A611="","",IF((A611+1)&gt;MAX('Invoerblad heterogene watergang'!$H$9:$H$17),"",'Uitgebreide invoer'!A611+(MAX('Invoerblad heterogene watergang'!$H$9:$H$17)/1000)))</f>
        <v>425.59999999999553</v>
      </c>
      <c r="B612" s="23">
        <f>IF(A612&lt;='Invoerblad heterogene watergang'!$H$9,'Invoerblad heterogene watergang'!$J$9,IF(A612&lt;='Invoerblad heterogene watergang'!$H$10,'Invoerblad heterogene watergang'!$J$10,IF(A612&lt;='Invoerblad heterogene watergang'!$H$11,'Invoerblad heterogene watergang'!$J$11,IF(A612&lt;='Invoerblad heterogene watergang'!$H$12,'Invoerblad heterogene watergang'!$J$12,IF(A612&lt;='Invoerblad heterogene watergang'!$H$13,'Invoerblad heterogene watergang'!$J$13,IF(A612&lt;='Invoerblad heterogene watergang'!$H$14,'Invoerblad heterogene watergang'!$J$14,IF(A612&lt;='Invoerblad heterogene watergang'!$H$15,'Invoerblad heterogene watergang'!$J$15,IF(A612&lt;='Invoerblad heterogene watergang'!$H$16,'Invoerblad heterogene watergang'!$J$16,IF(A612&lt;='Invoerblad heterogene watergang'!$H$17,'Invoerblad heterogene watergang'!$J$17,"")))))))))</f>
        <v>0.2</v>
      </c>
      <c r="C612" s="23" t="str">
        <f>IF(A612&lt;='Invoerblad heterogene watergang'!$H$9,'Invoerblad heterogene watergang'!$K$9,IF(A612&lt;='Invoerblad heterogene watergang'!$H$10,'Invoerblad heterogene watergang'!$K$10,IF(A612&lt;='Invoerblad heterogene watergang'!$H$11,'Invoerblad heterogene watergang'!$K$11,IF(A612&lt;='Invoerblad heterogene watergang'!$H$12,'Invoerblad heterogene watergang'!$K$12,IF(A612&lt;='Invoerblad heterogene watergang'!$H$13,'Invoerblad heterogene watergang'!$K$13,IF(A612&lt;='Invoerblad heterogene watergang'!$H$14,'Invoerblad heterogene watergang'!$K$14,IF(A612&lt;='Invoerblad heterogene watergang'!$H$15,'Invoerblad heterogene watergang'!$K$15,IF(A612&lt;='Invoerblad heterogene watergang'!$H$16,'Invoerblad heterogene watergang'!$K$16,IF(A612&lt;='Invoerblad heterogene watergang'!$H$17,'Invoerblad heterogene watergang'!$K$17,"")))))))))</f>
        <v>100 - Riet</v>
      </c>
      <c r="D612" s="23">
        <f t="shared" si="9"/>
        <v>100</v>
      </c>
      <c r="E612" s="23">
        <f>'Invoerblad heterogene watergang'!$F$9</f>
        <v>1.5</v>
      </c>
      <c r="F612" s="23">
        <f>'Invoerblad heterogene watergang'!$E$9</f>
        <v>1.2</v>
      </c>
      <c r="G612" s="23">
        <f>'Invoerblad heterogene watergang'!$B$9</f>
        <v>1.2</v>
      </c>
      <c r="H612" s="23">
        <f>'Invoerblad heterogene watergang'!$C$9</f>
        <v>1</v>
      </c>
      <c r="I612" s="23">
        <f>IF(B612="","",IF(A612&lt;='Invoerblad heterogene watergang'!$H$9,'Invoerblad heterogene watergang'!$N$9,IF(A612&lt;='Invoerblad heterogene watergang'!$H$10,'Invoerblad heterogene watergang'!$N$10,IF(A612&lt;='Invoerblad heterogene watergang'!$H$11,'Invoerblad heterogene watergang'!$N$11,IF(A612&lt;='Invoerblad heterogene watergang'!$H$12,'Invoerblad heterogene watergang'!$N$12,IF(A612&lt;='Invoerblad heterogene watergang'!$H$13,'Invoerblad heterogene watergang'!$N$13,IF(A612&lt;='Invoerblad heterogene watergang'!$H$14,'Invoerblad heterogene watergang'!$N$14,IF(A612&lt;='Invoerblad heterogene watergang'!$H$15,'Invoerblad heterogene watergang'!$N$15,IF(A612&lt;='Invoerblad heterogene watergang'!$H$16,'Invoerblad heterogene watergang'!$N$16,IF(A612&lt;='Invoerblad heterogene watergang'!$H$17,'Invoerblad heterogene watergang'!$N$17,""))))))))))</f>
        <v>0</v>
      </c>
      <c r="J612" s="23" t="str">
        <f>IF(A612&lt;='Invoerblad heterogene watergang'!$H$9,'Invoerblad heterogene watergang'!$O$9,IF(A612&lt;='Invoerblad heterogene watergang'!$H$10,'Invoerblad heterogene watergang'!$O$10,IF(A612&lt;='Invoerblad heterogene watergang'!$H$11,'Invoerblad heterogene watergang'!$O$11,IF(A612&lt;='Invoerblad heterogene watergang'!$H$12,'Invoerblad heterogene watergang'!$O$12,IF(A612&lt;='Invoerblad heterogene watergang'!$H$13,'Invoerblad heterogene watergang'!$O$13,IF(A612&lt;='Invoerblad heterogene watergang'!$H$14,'Invoerblad heterogene watergang'!$O$14,IF(A612&lt;='Invoerblad heterogene watergang'!$H$15,'Invoerblad heterogene watergang'!$O$15,IF(A612&lt;='Invoerblad heterogene watergang'!$H$16,'Invoerblad heterogene watergang'!$O$16,IF(A612&lt;='Invoerblad heterogene watergang'!$H$17,'Invoerblad heterogene watergang'!$O$17,"")))))))))</f>
        <v>Nee</v>
      </c>
      <c r="K612" s="23">
        <f>(IF(A612&lt;='Invoerblad heterogene watergang'!$H$9,'Invoerblad heterogene watergang'!$L$9,IF(A612&lt;='Invoerblad heterogene watergang'!$H$10,'Invoerblad heterogene watergang'!$L$10,IF(A612&lt;='Invoerblad heterogene watergang'!$H$11,'Invoerblad heterogene watergang'!$L$11,IF(A612&lt;='Invoerblad heterogene watergang'!$H$12,'Invoerblad heterogene watergang'!$L$12,IF(A612&lt;='Invoerblad heterogene watergang'!$H$13,'Invoerblad heterogene watergang'!$L$13,IF(A612&lt;='Invoerblad heterogene watergang'!$H$14,'Invoerblad heterogene watergang'!$L$14,IF(A612&lt;='Invoerblad heterogene watergang'!$H$15,'Invoerblad heterogene watergang'!$L$15,IF(A612&lt;='Invoerblad heterogene watergang'!$H$16,'Invoerblad heterogene watergang'!$L$16,IF(A612&lt;='Invoerblad heterogene watergang'!$H$17,'Invoerblad heterogene watergang'!$L$17,""))))))))))</f>
        <v>50</v>
      </c>
      <c r="L612" s="23" t="str">
        <f>(IF(A612&lt;='Invoerblad heterogene watergang'!$H$9,'Invoerblad heterogene watergang'!$M$9,IF(A612&lt;='Invoerblad heterogene watergang'!$H$10,'Invoerblad heterogene watergang'!$M$10,IF(A612&lt;='Invoerblad heterogene watergang'!$H$11,'Invoerblad heterogene watergang'!$M$11,IF(A612&lt;='Invoerblad heterogene watergang'!$H$12,'Invoerblad heterogene watergang'!$M$12,IF(A612&lt;='Invoerblad heterogene watergang'!$H$13,'Invoerblad heterogene watergang'!$M$13,IF(A612&lt;='Invoerblad heterogene watergang'!$H$14,'Invoerblad heterogene watergang'!$M$14,IF(A612&lt;='Invoerblad heterogene watergang'!$H$15,'Invoerblad heterogene watergang'!$M$15,IF(A612&lt;='Invoerblad heterogene watergang'!$H$16,'Invoerblad heterogene watergang'!$M$16,IF(A612&lt;='Invoerblad heterogene watergang'!$H$17,'Invoerblad heterogene watergang'!$M$17,""))))))))))</f>
        <v>Begroeiing volgt bodemverloop</v>
      </c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67"/>
      <c r="AD612" s="23"/>
      <c r="AE612" s="23"/>
    </row>
    <row r="613" spans="1:31" s="103" customFormat="1" x14ac:dyDescent="0.35">
      <c r="A613" s="24">
        <f>IF(A612="","",IF((A612+1)&gt;MAX('Invoerblad heterogene watergang'!$H$9:$H$17),"",'Uitgebreide invoer'!A612+(MAX('Invoerblad heterogene watergang'!$H$9:$H$17)/1000)))</f>
        <v>426.29999999999552</v>
      </c>
      <c r="B613" s="23">
        <f>IF(A613&lt;='Invoerblad heterogene watergang'!$H$9,'Invoerblad heterogene watergang'!$J$9,IF(A613&lt;='Invoerblad heterogene watergang'!$H$10,'Invoerblad heterogene watergang'!$J$10,IF(A613&lt;='Invoerblad heterogene watergang'!$H$11,'Invoerblad heterogene watergang'!$J$11,IF(A613&lt;='Invoerblad heterogene watergang'!$H$12,'Invoerblad heterogene watergang'!$J$12,IF(A613&lt;='Invoerblad heterogene watergang'!$H$13,'Invoerblad heterogene watergang'!$J$13,IF(A613&lt;='Invoerblad heterogene watergang'!$H$14,'Invoerblad heterogene watergang'!$J$14,IF(A613&lt;='Invoerblad heterogene watergang'!$H$15,'Invoerblad heterogene watergang'!$J$15,IF(A613&lt;='Invoerblad heterogene watergang'!$H$16,'Invoerblad heterogene watergang'!$J$16,IF(A613&lt;='Invoerblad heterogene watergang'!$H$17,'Invoerblad heterogene watergang'!$J$17,"")))))))))</f>
        <v>0.2</v>
      </c>
      <c r="C613" s="23" t="str">
        <f>IF(A613&lt;='Invoerblad heterogene watergang'!$H$9,'Invoerblad heterogene watergang'!$K$9,IF(A613&lt;='Invoerblad heterogene watergang'!$H$10,'Invoerblad heterogene watergang'!$K$10,IF(A613&lt;='Invoerblad heterogene watergang'!$H$11,'Invoerblad heterogene watergang'!$K$11,IF(A613&lt;='Invoerblad heterogene watergang'!$H$12,'Invoerblad heterogene watergang'!$K$12,IF(A613&lt;='Invoerblad heterogene watergang'!$H$13,'Invoerblad heterogene watergang'!$K$13,IF(A613&lt;='Invoerblad heterogene watergang'!$H$14,'Invoerblad heterogene watergang'!$K$14,IF(A613&lt;='Invoerblad heterogene watergang'!$H$15,'Invoerblad heterogene watergang'!$K$15,IF(A613&lt;='Invoerblad heterogene watergang'!$H$16,'Invoerblad heterogene watergang'!$K$16,IF(A613&lt;='Invoerblad heterogene watergang'!$H$17,'Invoerblad heterogene watergang'!$K$17,"")))))))))</f>
        <v>100 - Riet</v>
      </c>
      <c r="D613" s="23">
        <f t="shared" si="9"/>
        <v>100</v>
      </c>
      <c r="E613" s="23">
        <f>'Invoerblad heterogene watergang'!$F$9</f>
        <v>1.5</v>
      </c>
      <c r="F613" s="23">
        <f>'Invoerblad heterogene watergang'!$E$9</f>
        <v>1.2</v>
      </c>
      <c r="G613" s="23">
        <f>'Invoerblad heterogene watergang'!$B$9</f>
        <v>1.2</v>
      </c>
      <c r="H613" s="23">
        <f>'Invoerblad heterogene watergang'!$C$9</f>
        <v>1</v>
      </c>
      <c r="I613" s="23">
        <f>IF(B613="","",IF(A613&lt;='Invoerblad heterogene watergang'!$H$9,'Invoerblad heterogene watergang'!$N$9,IF(A613&lt;='Invoerblad heterogene watergang'!$H$10,'Invoerblad heterogene watergang'!$N$10,IF(A613&lt;='Invoerblad heterogene watergang'!$H$11,'Invoerblad heterogene watergang'!$N$11,IF(A613&lt;='Invoerblad heterogene watergang'!$H$12,'Invoerblad heterogene watergang'!$N$12,IF(A613&lt;='Invoerblad heterogene watergang'!$H$13,'Invoerblad heterogene watergang'!$N$13,IF(A613&lt;='Invoerblad heterogene watergang'!$H$14,'Invoerblad heterogene watergang'!$N$14,IF(A613&lt;='Invoerblad heterogene watergang'!$H$15,'Invoerblad heterogene watergang'!$N$15,IF(A613&lt;='Invoerblad heterogene watergang'!$H$16,'Invoerblad heterogene watergang'!$N$16,IF(A613&lt;='Invoerblad heterogene watergang'!$H$17,'Invoerblad heterogene watergang'!$N$17,""))))))))))</f>
        <v>0</v>
      </c>
      <c r="J613" s="23" t="str">
        <f>IF(A613&lt;='Invoerblad heterogene watergang'!$H$9,'Invoerblad heterogene watergang'!$O$9,IF(A613&lt;='Invoerblad heterogene watergang'!$H$10,'Invoerblad heterogene watergang'!$O$10,IF(A613&lt;='Invoerblad heterogene watergang'!$H$11,'Invoerblad heterogene watergang'!$O$11,IF(A613&lt;='Invoerblad heterogene watergang'!$H$12,'Invoerblad heterogene watergang'!$O$12,IF(A613&lt;='Invoerblad heterogene watergang'!$H$13,'Invoerblad heterogene watergang'!$O$13,IF(A613&lt;='Invoerblad heterogene watergang'!$H$14,'Invoerblad heterogene watergang'!$O$14,IF(A613&lt;='Invoerblad heterogene watergang'!$H$15,'Invoerblad heterogene watergang'!$O$15,IF(A613&lt;='Invoerblad heterogene watergang'!$H$16,'Invoerblad heterogene watergang'!$O$16,IF(A613&lt;='Invoerblad heterogene watergang'!$H$17,'Invoerblad heterogene watergang'!$O$17,"")))))))))</f>
        <v>Nee</v>
      </c>
      <c r="K613" s="23">
        <f>(IF(A613&lt;='Invoerblad heterogene watergang'!$H$9,'Invoerblad heterogene watergang'!$L$9,IF(A613&lt;='Invoerblad heterogene watergang'!$H$10,'Invoerblad heterogene watergang'!$L$10,IF(A613&lt;='Invoerblad heterogene watergang'!$H$11,'Invoerblad heterogene watergang'!$L$11,IF(A613&lt;='Invoerblad heterogene watergang'!$H$12,'Invoerblad heterogene watergang'!$L$12,IF(A613&lt;='Invoerblad heterogene watergang'!$H$13,'Invoerblad heterogene watergang'!$L$13,IF(A613&lt;='Invoerblad heterogene watergang'!$H$14,'Invoerblad heterogene watergang'!$L$14,IF(A613&lt;='Invoerblad heterogene watergang'!$H$15,'Invoerblad heterogene watergang'!$L$15,IF(A613&lt;='Invoerblad heterogene watergang'!$H$16,'Invoerblad heterogene watergang'!$L$16,IF(A613&lt;='Invoerblad heterogene watergang'!$H$17,'Invoerblad heterogene watergang'!$L$17,""))))))))))</f>
        <v>50</v>
      </c>
      <c r="L613" s="23" t="str">
        <f>(IF(A613&lt;='Invoerblad heterogene watergang'!$H$9,'Invoerblad heterogene watergang'!$M$9,IF(A613&lt;='Invoerblad heterogene watergang'!$H$10,'Invoerblad heterogene watergang'!$M$10,IF(A613&lt;='Invoerblad heterogene watergang'!$H$11,'Invoerblad heterogene watergang'!$M$11,IF(A613&lt;='Invoerblad heterogene watergang'!$H$12,'Invoerblad heterogene watergang'!$M$12,IF(A613&lt;='Invoerblad heterogene watergang'!$H$13,'Invoerblad heterogene watergang'!$M$13,IF(A613&lt;='Invoerblad heterogene watergang'!$H$14,'Invoerblad heterogene watergang'!$M$14,IF(A613&lt;='Invoerblad heterogene watergang'!$H$15,'Invoerblad heterogene watergang'!$M$15,IF(A613&lt;='Invoerblad heterogene watergang'!$H$16,'Invoerblad heterogene watergang'!$M$16,IF(A613&lt;='Invoerblad heterogene watergang'!$H$17,'Invoerblad heterogene watergang'!$M$17,""))))))))))</f>
        <v>Begroeiing volgt bodemverloop</v>
      </c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67"/>
      <c r="AD613" s="23"/>
      <c r="AE613" s="23"/>
    </row>
    <row r="614" spans="1:31" s="103" customFormat="1" x14ac:dyDescent="0.35">
      <c r="A614" s="24">
        <f>IF(A613="","",IF((A613+1)&gt;MAX('Invoerblad heterogene watergang'!$H$9:$H$17),"",'Uitgebreide invoer'!A613+(MAX('Invoerblad heterogene watergang'!$H$9:$H$17)/1000)))</f>
        <v>426.99999999999551</v>
      </c>
      <c r="B614" s="23">
        <f>IF(A614&lt;='Invoerblad heterogene watergang'!$H$9,'Invoerblad heterogene watergang'!$J$9,IF(A614&lt;='Invoerblad heterogene watergang'!$H$10,'Invoerblad heterogene watergang'!$J$10,IF(A614&lt;='Invoerblad heterogene watergang'!$H$11,'Invoerblad heterogene watergang'!$J$11,IF(A614&lt;='Invoerblad heterogene watergang'!$H$12,'Invoerblad heterogene watergang'!$J$12,IF(A614&lt;='Invoerblad heterogene watergang'!$H$13,'Invoerblad heterogene watergang'!$J$13,IF(A614&lt;='Invoerblad heterogene watergang'!$H$14,'Invoerblad heterogene watergang'!$J$14,IF(A614&lt;='Invoerblad heterogene watergang'!$H$15,'Invoerblad heterogene watergang'!$J$15,IF(A614&lt;='Invoerblad heterogene watergang'!$H$16,'Invoerblad heterogene watergang'!$J$16,IF(A614&lt;='Invoerblad heterogene watergang'!$H$17,'Invoerblad heterogene watergang'!$J$17,"")))))))))</f>
        <v>0.2</v>
      </c>
      <c r="C614" s="23" t="str">
        <f>IF(A614&lt;='Invoerblad heterogene watergang'!$H$9,'Invoerblad heterogene watergang'!$K$9,IF(A614&lt;='Invoerblad heterogene watergang'!$H$10,'Invoerblad heterogene watergang'!$K$10,IF(A614&lt;='Invoerblad heterogene watergang'!$H$11,'Invoerblad heterogene watergang'!$K$11,IF(A614&lt;='Invoerblad heterogene watergang'!$H$12,'Invoerblad heterogene watergang'!$K$12,IF(A614&lt;='Invoerblad heterogene watergang'!$H$13,'Invoerblad heterogene watergang'!$K$13,IF(A614&lt;='Invoerblad heterogene watergang'!$H$14,'Invoerblad heterogene watergang'!$K$14,IF(A614&lt;='Invoerblad heterogene watergang'!$H$15,'Invoerblad heterogene watergang'!$K$15,IF(A614&lt;='Invoerblad heterogene watergang'!$H$16,'Invoerblad heterogene watergang'!$K$16,IF(A614&lt;='Invoerblad heterogene watergang'!$H$17,'Invoerblad heterogene watergang'!$K$17,"")))))))))</f>
        <v>100 - Riet</v>
      </c>
      <c r="D614" s="23">
        <f t="shared" si="9"/>
        <v>100</v>
      </c>
      <c r="E614" s="23">
        <f>'Invoerblad heterogene watergang'!$F$9</f>
        <v>1.5</v>
      </c>
      <c r="F614" s="23">
        <f>'Invoerblad heterogene watergang'!$E$9</f>
        <v>1.2</v>
      </c>
      <c r="G614" s="23">
        <f>'Invoerblad heterogene watergang'!$B$9</f>
        <v>1.2</v>
      </c>
      <c r="H614" s="23">
        <f>'Invoerblad heterogene watergang'!$C$9</f>
        <v>1</v>
      </c>
      <c r="I614" s="23">
        <f>IF(B614="","",IF(A614&lt;='Invoerblad heterogene watergang'!$H$9,'Invoerblad heterogene watergang'!$N$9,IF(A614&lt;='Invoerblad heterogene watergang'!$H$10,'Invoerblad heterogene watergang'!$N$10,IF(A614&lt;='Invoerblad heterogene watergang'!$H$11,'Invoerblad heterogene watergang'!$N$11,IF(A614&lt;='Invoerblad heterogene watergang'!$H$12,'Invoerblad heterogene watergang'!$N$12,IF(A614&lt;='Invoerblad heterogene watergang'!$H$13,'Invoerblad heterogene watergang'!$N$13,IF(A614&lt;='Invoerblad heterogene watergang'!$H$14,'Invoerblad heterogene watergang'!$N$14,IF(A614&lt;='Invoerblad heterogene watergang'!$H$15,'Invoerblad heterogene watergang'!$N$15,IF(A614&lt;='Invoerblad heterogene watergang'!$H$16,'Invoerblad heterogene watergang'!$N$16,IF(A614&lt;='Invoerblad heterogene watergang'!$H$17,'Invoerblad heterogene watergang'!$N$17,""))))))))))</f>
        <v>0</v>
      </c>
      <c r="J614" s="23" t="str">
        <f>IF(A614&lt;='Invoerblad heterogene watergang'!$H$9,'Invoerblad heterogene watergang'!$O$9,IF(A614&lt;='Invoerblad heterogene watergang'!$H$10,'Invoerblad heterogene watergang'!$O$10,IF(A614&lt;='Invoerblad heterogene watergang'!$H$11,'Invoerblad heterogene watergang'!$O$11,IF(A614&lt;='Invoerblad heterogene watergang'!$H$12,'Invoerblad heterogene watergang'!$O$12,IF(A614&lt;='Invoerblad heterogene watergang'!$H$13,'Invoerblad heterogene watergang'!$O$13,IF(A614&lt;='Invoerblad heterogene watergang'!$H$14,'Invoerblad heterogene watergang'!$O$14,IF(A614&lt;='Invoerblad heterogene watergang'!$H$15,'Invoerblad heterogene watergang'!$O$15,IF(A614&lt;='Invoerblad heterogene watergang'!$H$16,'Invoerblad heterogene watergang'!$O$16,IF(A614&lt;='Invoerblad heterogene watergang'!$H$17,'Invoerblad heterogene watergang'!$O$17,"")))))))))</f>
        <v>Nee</v>
      </c>
      <c r="K614" s="23">
        <f>(IF(A614&lt;='Invoerblad heterogene watergang'!$H$9,'Invoerblad heterogene watergang'!$L$9,IF(A614&lt;='Invoerblad heterogene watergang'!$H$10,'Invoerblad heterogene watergang'!$L$10,IF(A614&lt;='Invoerblad heterogene watergang'!$H$11,'Invoerblad heterogene watergang'!$L$11,IF(A614&lt;='Invoerblad heterogene watergang'!$H$12,'Invoerblad heterogene watergang'!$L$12,IF(A614&lt;='Invoerblad heterogene watergang'!$H$13,'Invoerblad heterogene watergang'!$L$13,IF(A614&lt;='Invoerblad heterogene watergang'!$H$14,'Invoerblad heterogene watergang'!$L$14,IF(A614&lt;='Invoerblad heterogene watergang'!$H$15,'Invoerblad heterogene watergang'!$L$15,IF(A614&lt;='Invoerblad heterogene watergang'!$H$16,'Invoerblad heterogene watergang'!$L$16,IF(A614&lt;='Invoerblad heterogene watergang'!$H$17,'Invoerblad heterogene watergang'!$L$17,""))))))))))</f>
        <v>50</v>
      </c>
      <c r="L614" s="23" t="str">
        <f>(IF(A614&lt;='Invoerblad heterogene watergang'!$H$9,'Invoerblad heterogene watergang'!$M$9,IF(A614&lt;='Invoerblad heterogene watergang'!$H$10,'Invoerblad heterogene watergang'!$M$10,IF(A614&lt;='Invoerblad heterogene watergang'!$H$11,'Invoerblad heterogene watergang'!$M$11,IF(A614&lt;='Invoerblad heterogene watergang'!$H$12,'Invoerblad heterogene watergang'!$M$12,IF(A614&lt;='Invoerblad heterogene watergang'!$H$13,'Invoerblad heterogene watergang'!$M$13,IF(A614&lt;='Invoerblad heterogene watergang'!$H$14,'Invoerblad heterogene watergang'!$M$14,IF(A614&lt;='Invoerblad heterogene watergang'!$H$15,'Invoerblad heterogene watergang'!$M$15,IF(A614&lt;='Invoerblad heterogene watergang'!$H$16,'Invoerblad heterogene watergang'!$M$16,IF(A614&lt;='Invoerblad heterogene watergang'!$H$17,'Invoerblad heterogene watergang'!$M$17,""))))))))))</f>
        <v>Begroeiing volgt bodemverloop</v>
      </c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67"/>
      <c r="AD614" s="23"/>
      <c r="AE614" s="23"/>
    </row>
    <row r="615" spans="1:31" s="103" customFormat="1" x14ac:dyDescent="0.35">
      <c r="A615" s="24">
        <f>IF(A614="","",IF((A614+1)&gt;MAX('Invoerblad heterogene watergang'!$H$9:$H$17),"",'Uitgebreide invoer'!A614+(MAX('Invoerblad heterogene watergang'!$H$9:$H$17)/1000)))</f>
        <v>427.6999999999955</v>
      </c>
      <c r="B615" s="23">
        <f>IF(A615&lt;='Invoerblad heterogene watergang'!$H$9,'Invoerblad heterogene watergang'!$J$9,IF(A615&lt;='Invoerblad heterogene watergang'!$H$10,'Invoerblad heterogene watergang'!$J$10,IF(A615&lt;='Invoerblad heterogene watergang'!$H$11,'Invoerblad heterogene watergang'!$J$11,IF(A615&lt;='Invoerblad heterogene watergang'!$H$12,'Invoerblad heterogene watergang'!$J$12,IF(A615&lt;='Invoerblad heterogene watergang'!$H$13,'Invoerblad heterogene watergang'!$J$13,IF(A615&lt;='Invoerblad heterogene watergang'!$H$14,'Invoerblad heterogene watergang'!$J$14,IF(A615&lt;='Invoerblad heterogene watergang'!$H$15,'Invoerblad heterogene watergang'!$J$15,IF(A615&lt;='Invoerblad heterogene watergang'!$H$16,'Invoerblad heterogene watergang'!$J$16,IF(A615&lt;='Invoerblad heterogene watergang'!$H$17,'Invoerblad heterogene watergang'!$J$17,"")))))))))</f>
        <v>0.2</v>
      </c>
      <c r="C615" s="23" t="str">
        <f>IF(A615&lt;='Invoerblad heterogene watergang'!$H$9,'Invoerblad heterogene watergang'!$K$9,IF(A615&lt;='Invoerblad heterogene watergang'!$H$10,'Invoerblad heterogene watergang'!$K$10,IF(A615&lt;='Invoerblad heterogene watergang'!$H$11,'Invoerblad heterogene watergang'!$K$11,IF(A615&lt;='Invoerblad heterogene watergang'!$H$12,'Invoerblad heterogene watergang'!$K$12,IF(A615&lt;='Invoerblad heterogene watergang'!$H$13,'Invoerblad heterogene watergang'!$K$13,IF(A615&lt;='Invoerblad heterogene watergang'!$H$14,'Invoerblad heterogene watergang'!$K$14,IF(A615&lt;='Invoerblad heterogene watergang'!$H$15,'Invoerblad heterogene watergang'!$K$15,IF(A615&lt;='Invoerblad heterogene watergang'!$H$16,'Invoerblad heterogene watergang'!$K$16,IF(A615&lt;='Invoerblad heterogene watergang'!$H$17,'Invoerblad heterogene watergang'!$K$17,"")))))))))</f>
        <v>100 - Riet</v>
      </c>
      <c r="D615" s="23">
        <f t="shared" si="9"/>
        <v>100</v>
      </c>
      <c r="E615" s="23">
        <f>'Invoerblad heterogene watergang'!$F$9</f>
        <v>1.5</v>
      </c>
      <c r="F615" s="23">
        <f>'Invoerblad heterogene watergang'!$E$9</f>
        <v>1.2</v>
      </c>
      <c r="G615" s="23">
        <f>'Invoerblad heterogene watergang'!$B$9</f>
        <v>1.2</v>
      </c>
      <c r="H615" s="23">
        <f>'Invoerblad heterogene watergang'!$C$9</f>
        <v>1</v>
      </c>
      <c r="I615" s="23">
        <f>IF(B615="","",IF(A615&lt;='Invoerblad heterogene watergang'!$H$9,'Invoerblad heterogene watergang'!$N$9,IF(A615&lt;='Invoerblad heterogene watergang'!$H$10,'Invoerblad heterogene watergang'!$N$10,IF(A615&lt;='Invoerblad heterogene watergang'!$H$11,'Invoerblad heterogene watergang'!$N$11,IF(A615&lt;='Invoerblad heterogene watergang'!$H$12,'Invoerblad heterogene watergang'!$N$12,IF(A615&lt;='Invoerblad heterogene watergang'!$H$13,'Invoerblad heterogene watergang'!$N$13,IF(A615&lt;='Invoerblad heterogene watergang'!$H$14,'Invoerblad heterogene watergang'!$N$14,IF(A615&lt;='Invoerblad heterogene watergang'!$H$15,'Invoerblad heterogene watergang'!$N$15,IF(A615&lt;='Invoerblad heterogene watergang'!$H$16,'Invoerblad heterogene watergang'!$N$16,IF(A615&lt;='Invoerblad heterogene watergang'!$H$17,'Invoerblad heterogene watergang'!$N$17,""))))))))))</f>
        <v>0</v>
      </c>
      <c r="J615" s="23" t="str">
        <f>IF(A615&lt;='Invoerblad heterogene watergang'!$H$9,'Invoerblad heterogene watergang'!$O$9,IF(A615&lt;='Invoerblad heterogene watergang'!$H$10,'Invoerblad heterogene watergang'!$O$10,IF(A615&lt;='Invoerblad heterogene watergang'!$H$11,'Invoerblad heterogene watergang'!$O$11,IF(A615&lt;='Invoerblad heterogene watergang'!$H$12,'Invoerblad heterogene watergang'!$O$12,IF(A615&lt;='Invoerblad heterogene watergang'!$H$13,'Invoerblad heterogene watergang'!$O$13,IF(A615&lt;='Invoerblad heterogene watergang'!$H$14,'Invoerblad heterogene watergang'!$O$14,IF(A615&lt;='Invoerblad heterogene watergang'!$H$15,'Invoerblad heterogene watergang'!$O$15,IF(A615&lt;='Invoerblad heterogene watergang'!$H$16,'Invoerblad heterogene watergang'!$O$16,IF(A615&lt;='Invoerblad heterogene watergang'!$H$17,'Invoerblad heterogene watergang'!$O$17,"")))))))))</f>
        <v>Nee</v>
      </c>
      <c r="K615" s="23">
        <f>(IF(A615&lt;='Invoerblad heterogene watergang'!$H$9,'Invoerblad heterogene watergang'!$L$9,IF(A615&lt;='Invoerblad heterogene watergang'!$H$10,'Invoerblad heterogene watergang'!$L$10,IF(A615&lt;='Invoerblad heterogene watergang'!$H$11,'Invoerblad heterogene watergang'!$L$11,IF(A615&lt;='Invoerblad heterogene watergang'!$H$12,'Invoerblad heterogene watergang'!$L$12,IF(A615&lt;='Invoerblad heterogene watergang'!$H$13,'Invoerblad heterogene watergang'!$L$13,IF(A615&lt;='Invoerblad heterogene watergang'!$H$14,'Invoerblad heterogene watergang'!$L$14,IF(A615&lt;='Invoerblad heterogene watergang'!$H$15,'Invoerblad heterogene watergang'!$L$15,IF(A615&lt;='Invoerblad heterogene watergang'!$H$16,'Invoerblad heterogene watergang'!$L$16,IF(A615&lt;='Invoerblad heterogene watergang'!$H$17,'Invoerblad heterogene watergang'!$L$17,""))))))))))</f>
        <v>50</v>
      </c>
      <c r="L615" s="23" t="str">
        <f>(IF(A615&lt;='Invoerblad heterogene watergang'!$H$9,'Invoerblad heterogene watergang'!$M$9,IF(A615&lt;='Invoerblad heterogene watergang'!$H$10,'Invoerblad heterogene watergang'!$M$10,IF(A615&lt;='Invoerblad heterogene watergang'!$H$11,'Invoerblad heterogene watergang'!$M$11,IF(A615&lt;='Invoerblad heterogene watergang'!$H$12,'Invoerblad heterogene watergang'!$M$12,IF(A615&lt;='Invoerblad heterogene watergang'!$H$13,'Invoerblad heterogene watergang'!$M$13,IF(A615&lt;='Invoerblad heterogene watergang'!$H$14,'Invoerblad heterogene watergang'!$M$14,IF(A615&lt;='Invoerblad heterogene watergang'!$H$15,'Invoerblad heterogene watergang'!$M$15,IF(A615&lt;='Invoerblad heterogene watergang'!$H$16,'Invoerblad heterogene watergang'!$M$16,IF(A615&lt;='Invoerblad heterogene watergang'!$H$17,'Invoerblad heterogene watergang'!$M$17,""))))))))))</f>
        <v>Begroeiing volgt bodemverloop</v>
      </c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67"/>
      <c r="AD615" s="23"/>
      <c r="AE615" s="23"/>
    </row>
    <row r="616" spans="1:31" s="103" customFormat="1" x14ac:dyDescent="0.35">
      <c r="A616" s="24">
        <f>IF(A615="","",IF((A615+1)&gt;MAX('Invoerblad heterogene watergang'!$H$9:$H$17),"",'Uitgebreide invoer'!A615+(MAX('Invoerblad heterogene watergang'!$H$9:$H$17)/1000)))</f>
        <v>428.39999999999549</v>
      </c>
      <c r="B616" s="23">
        <f>IF(A616&lt;='Invoerblad heterogene watergang'!$H$9,'Invoerblad heterogene watergang'!$J$9,IF(A616&lt;='Invoerblad heterogene watergang'!$H$10,'Invoerblad heterogene watergang'!$J$10,IF(A616&lt;='Invoerblad heterogene watergang'!$H$11,'Invoerblad heterogene watergang'!$J$11,IF(A616&lt;='Invoerblad heterogene watergang'!$H$12,'Invoerblad heterogene watergang'!$J$12,IF(A616&lt;='Invoerblad heterogene watergang'!$H$13,'Invoerblad heterogene watergang'!$J$13,IF(A616&lt;='Invoerblad heterogene watergang'!$H$14,'Invoerblad heterogene watergang'!$J$14,IF(A616&lt;='Invoerblad heterogene watergang'!$H$15,'Invoerblad heterogene watergang'!$J$15,IF(A616&lt;='Invoerblad heterogene watergang'!$H$16,'Invoerblad heterogene watergang'!$J$16,IF(A616&lt;='Invoerblad heterogene watergang'!$H$17,'Invoerblad heterogene watergang'!$J$17,"")))))))))</f>
        <v>0.2</v>
      </c>
      <c r="C616" s="23" t="str">
        <f>IF(A616&lt;='Invoerblad heterogene watergang'!$H$9,'Invoerblad heterogene watergang'!$K$9,IF(A616&lt;='Invoerblad heterogene watergang'!$H$10,'Invoerblad heterogene watergang'!$K$10,IF(A616&lt;='Invoerblad heterogene watergang'!$H$11,'Invoerblad heterogene watergang'!$K$11,IF(A616&lt;='Invoerblad heterogene watergang'!$H$12,'Invoerblad heterogene watergang'!$K$12,IF(A616&lt;='Invoerblad heterogene watergang'!$H$13,'Invoerblad heterogene watergang'!$K$13,IF(A616&lt;='Invoerblad heterogene watergang'!$H$14,'Invoerblad heterogene watergang'!$K$14,IF(A616&lt;='Invoerblad heterogene watergang'!$H$15,'Invoerblad heterogene watergang'!$K$15,IF(A616&lt;='Invoerblad heterogene watergang'!$H$16,'Invoerblad heterogene watergang'!$K$16,IF(A616&lt;='Invoerblad heterogene watergang'!$H$17,'Invoerblad heterogene watergang'!$K$17,"")))))))))</f>
        <v>100 - Riet</v>
      </c>
      <c r="D616" s="23">
        <f t="shared" si="9"/>
        <v>100</v>
      </c>
      <c r="E616" s="23">
        <f>'Invoerblad heterogene watergang'!$F$9</f>
        <v>1.5</v>
      </c>
      <c r="F616" s="23">
        <f>'Invoerblad heterogene watergang'!$E$9</f>
        <v>1.2</v>
      </c>
      <c r="G616" s="23">
        <f>'Invoerblad heterogene watergang'!$B$9</f>
        <v>1.2</v>
      </c>
      <c r="H616" s="23">
        <f>'Invoerblad heterogene watergang'!$C$9</f>
        <v>1</v>
      </c>
      <c r="I616" s="23">
        <f>IF(B616="","",IF(A616&lt;='Invoerblad heterogene watergang'!$H$9,'Invoerblad heterogene watergang'!$N$9,IF(A616&lt;='Invoerblad heterogene watergang'!$H$10,'Invoerblad heterogene watergang'!$N$10,IF(A616&lt;='Invoerblad heterogene watergang'!$H$11,'Invoerblad heterogene watergang'!$N$11,IF(A616&lt;='Invoerblad heterogene watergang'!$H$12,'Invoerblad heterogene watergang'!$N$12,IF(A616&lt;='Invoerblad heterogene watergang'!$H$13,'Invoerblad heterogene watergang'!$N$13,IF(A616&lt;='Invoerblad heterogene watergang'!$H$14,'Invoerblad heterogene watergang'!$N$14,IF(A616&lt;='Invoerblad heterogene watergang'!$H$15,'Invoerblad heterogene watergang'!$N$15,IF(A616&lt;='Invoerblad heterogene watergang'!$H$16,'Invoerblad heterogene watergang'!$N$16,IF(A616&lt;='Invoerblad heterogene watergang'!$H$17,'Invoerblad heterogene watergang'!$N$17,""))))))))))</f>
        <v>0</v>
      </c>
      <c r="J616" s="23" t="str">
        <f>IF(A616&lt;='Invoerblad heterogene watergang'!$H$9,'Invoerblad heterogene watergang'!$O$9,IF(A616&lt;='Invoerblad heterogene watergang'!$H$10,'Invoerblad heterogene watergang'!$O$10,IF(A616&lt;='Invoerblad heterogene watergang'!$H$11,'Invoerblad heterogene watergang'!$O$11,IF(A616&lt;='Invoerblad heterogene watergang'!$H$12,'Invoerblad heterogene watergang'!$O$12,IF(A616&lt;='Invoerblad heterogene watergang'!$H$13,'Invoerblad heterogene watergang'!$O$13,IF(A616&lt;='Invoerblad heterogene watergang'!$H$14,'Invoerblad heterogene watergang'!$O$14,IF(A616&lt;='Invoerblad heterogene watergang'!$H$15,'Invoerblad heterogene watergang'!$O$15,IF(A616&lt;='Invoerblad heterogene watergang'!$H$16,'Invoerblad heterogene watergang'!$O$16,IF(A616&lt;='Invoerblad heterogene watergang'!$H$17,'Invoerblad heterogene watergang'!$O$17,"")))))))))</f>
        <v>Nee</v>
      </c>
      <c r="K616" s="23">
        <f>(IF(A616&lt;='Invoerblad heterogene watergang'!$H$9,'Invoerblad heterogene watergang'!$L$9,IF(A616&lt;='Invoerblad heterogene watergang'!$H$10,'Invoerblad heterogene watergang'!$L$10,IF(A616&lt;='Invoerblad heterogene watergang'!$H$11,'Invoerblad heterogene watergang'!$L$11,IF(A616&lt;='Invoerblad heterogene watergang'!$H$12,'Invoerblad heterogene watergang'!$L$12,IF(A616&lt;='Invoerblad heterogene watergang'!$H$13,'Invoerblad heterogene watergang'!$L$13,IF(A616&lt;='Invoerblad heterogene watergang'!$H$14,'Invoerblad heterogene watergang'!$L$14,IF(A616&lt;='Invoerblad heterogene watergang'!$H$15,'Invoerblad heterogene watergang'!$L$15,IF(A616&lt;='Invoerblad heterogene watergang'!$H$16,'Invoerblad heterogene watergang'!$L$16,IF(A616&lt;='Invoerblad heterogene watergang'!$H$17,'Invoerblad heterogene watergang'!$L$17,""))))))))))</f>
        <v>50</v>
      </c>
      <c r="L616" s="23" t="str">
        <f>(IF(A616&lt;='Invoerblad heterogene watergang'!$H$9,'Invoerblad heterogene watergang'!$M$9,IF(A616&lt;='Invoerblad heterogene watergang'!$H$10,'Invoerblad heterogene watergang'!$M$10,IF(A616&lt;='Invoerblad heterogene watergang'!$H$11,'Invoerblad heterogene watergang'!$M$11,IF(A616&lt;='Invoerblad heterogene watergang'!$H$12,'Invoerblad heterogene watergang'!$M$12,IF(A616&lt;='Invoerblad heterogene watergang'!$H$13,'Invoerblad heterogene watergang'!$M$13,IF(A616&lt;='Invoerblad heterogene watergang'!$H$14,'Invoerblad heterogene watergang'!$M$14,IF(A616&lt;='Invoerblad heterogene watergang'!$H$15,'Invoerblad heterogene watergang'!$M$15,IF(A616&lt;='Invoerblad heterogene watergang'!$H$16,'Invoerblad heterogene watergang'!$M$16,IF(A616&lt;='Invoerblad heterogene watergang'!$H$17,'Invoerblad heterogene watergang'!$M$17,""))))))))))</f>
        <v>Begroeiing volgt bodemverloop</v>
      </c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67"/>
      <c r="AD616" s="23"/>
      <c r="AE616" s="23"/>
    </row>
    <row r="617" spans="1:31" s="103" customFormat="1" x14ac:dyDescent="0.35">
      <c r="A617" s="24">
        <f>IF(A616="","",IF((A616+1)&gt;MAX('Invoerblad heterogene watergang'!$H$9:$H$17),"",'Uitgebreide invoer'!A616+(MAX('Invoerblad heterogene watergang'!$H$9:$H$17)/1000)))</f>
        <v>429.09999999999548</v>
      </c>
      <c r="B617" s="23">
        <f>IF(A617&lt;='Invoerblad heterogene watergang'!$H$9,'Invoerblad heterogene watergang'!$J$9,IF(A617&lt;='Invoerblad heterogene watergang'!$H$10,'Invoerblad heterogene watergang'!$J$10,IF(A617&lt;='Invoerblad heterogene watergang'!$H$11,'Invoerblad heterogene watergang'!$J$11,IF(A617&lt;='Invoerblad heterogene watergang'!$H$12,'Invoerblad heterogene watergang'!$J$12,IF(A617&lt;='Invoerblad heterogene watergang'!$H$13,'Invoerblad heterogene watergang'!$J$13,IF(A617&lt;='Invoerblad heterogene watergang'!$H$14,'Invoerblad heterogene watergang'!$J$14,IF(A617&lt;='Invoerblad heterogene watergang'!$H$15,'Invoerblad heterogene watergang'!$J$15,IF(A617&lt;='Invoerblad heterogene watergang'!$H$16,'Invoerblad heterogene watergang'!$J$16,IF(A617&lt;='Invoerblad heterogene watergang'!$H$17,'Invoerblad heterogene watergang'!$J$17,"")))))))))</f>
        <v>0.2</v>
      </c>
      <c r="C617" s="23" t="str">
        <f>IF(A617&lt;='Invoerblad heterogene watergang'!$H$9,'Invoerblad heterogene watergang'!$K$9,IF(A617&lt;='Invoerblad heterogene watergang'!$H$10,'Invoerblad heterogene watergang'!$K$10,IF(A617&lt;='Invoerblad heterogene watergang'!$H$11,'Invoerblad heterogene watergang'!$K$11,IF(A617&lt;='Invoerblad heterogene watergang'!$H$12,'Invoerblad heterogene watergang'!$K$12,IF(A617&lt;='Invoerblad heterogene watergang'!$H$13,'Invoerblad heterogene watergang'!$K$13,IF(A617&lt;='Invoerblad heterogene watergang'!$H$14,'Invoerblad heterogene watergang'!$K$14,IF(A617&lt;='Invoerblad heterogene watergang'!$H$15,'Invoerblad heterogene watergang'!$K$15,IF(A617&lt;='Invoerblad heterogene watergang'!$H$16,'Invoerblad heterogene watergang'!$K$16,IF(A617&lt;='Invoerblad heterogene watergang'!$H$17,'Invoerblad heterogene watergang'!$K$17,"")))))))))</f>
        <v>100 - Riet</v>
      </c>
      <c r="D617" s="23">
        <f t="shared" si="9"/>
        <v>100</v>
      </c>
      <c r="E617" s="23">
        <f>'Invoerblad heterogene watergang'!$F$9</f>
        <v>1.5</v>
      </c>
      <c r="F617" s="23">
        <f>'Invoerblad heterogene watergang'!$E$9</f>
        <v>1.2</v>
      </c>
      <c r="G617" s="23">
        <f>'Invoerblad heterogene watergang'!$B$9</f>
        <v>1.2</v>
      </c>
      <c r="H617" s="23">
        <f>'Invoerblad heterogene watergang'!$C$9</f>
        <v>1</v>
      </c>
      <c r="I617" s="23">
        <f>IF(B617="","",IF(A617&lt;='Invoerblad heterogene watergang'!$H$9,'Invoerblad heterogene watergang'!$N$9,IF(A617&lt;='Invoerblad heterogene watergang'!$H$10,'Invoerblad heterogene watergang'!$N$10,IF(A617&lt;='Invoerblad heterogene watergang'!$H$11,'Invoerblad heterogene watergang'!$N$11,IF(A617&lt;='Invoerblad heterogene watergang'!$H$12,'Invoerblad heterogene watergang'!$N$12,IF(A617&lt;='Invoerblad heterogene watergang'!$H$13,'Invoerblad heterogene watergang'!$N$13,IF(A617&lt;='Invoerblad heterogene watergang'!$H$14,'Invoerblad heterogene watergang'!$N$14,IF(A617&lt;='Invoerblad heterogene watergang'!$H$15,'Invoerblad heterogene watergang'!$N$15,IF(A617&lt;='Invoerblad heterogene watergang'!$H$16,'Invoerblad heterogene watergang'!$N$16,IF(A617&lt;='Invoerblad heterogene watergang'!$H$17,'Invoerblad heterogene watergang'!$N$17,""))))))))))</f>
        <v>0</v>
      </c>
      <c r="J617" s="23" t="str">
        <f>IF(A617&lt;='Invoerblad heterogene watergang'!$H$9,'Invoerblad heterogene watergang'!$O$9,IF(A617&lt;='Invoerblad heterogene watergang'!$H$10,'Invoerblad heterogene watergang'!$O$10,IF(A617&lt;='Invoerblad heterogene watergang'!$H$11,'Invoerblad heterogene watergang'!$O$11,IF(A617&lt;='Invoerblad heterogene watergang'!$H$12,'Invoerblad heterogene watergang'!$O$12,IF(A617&lt;='Invoerblad heterogene watergang'!$H$13,'Invoerblad heterogene watergang'!$O$13,IF(A617&lt;='Invoerblad heterogene watergang'!$H$14,'Invoerblad heterogene watergang'!$O$14,IF(A617&lt;='Invoerblad heterogene watergang'!$H$15,'Invoerblad heterogene watergang'!$O$15,IF(A617&lt;='Invoerblad heterogene watergang'!$H$16,'Invoerblad heterogene watergang'!$O$16,IF(A617&lt;='Invoerblad heterogene watergang'!$H$17,'Invoerblad heterogene watergang'!$O$17,"")))))))))</f>
        <v>Nee</v>
      </c>
      <c r="K617" s="23">
        <f>(IF(A617&lt;='Invoerblad heterogene watergang'!$H$9,'Invoerblad heterogene watergang'!$L$9,IF(A617&lt;='Invoerblad heterogene watergang'!$H$10,'Invoerblad heterogene watergang'!$L$10,IF(A617&lt;='Invoerblad heterogene watergang'!$H$11,'Invoerblad heterogene watergang'!$L$11,IF(A617&lt;='Invoerblad heterogene watergang'!$H$12,'Invoerblad heterogene watergang'!$L$12,IF(A617&lt;='Invoerblad heterogene watergang'!$H$13,'Invoerblad heterogene watergang'!$L$13,IF(A617&lt;='Invoerblad heterogene watergang'!$H$14,'Invoerblad heterogene watergang'!$L$14,IF(A617&lt;='Invoerblad heterogene watergang'!$H$15,'Invoerblad heterogene watergang'!$L$15,IF(A617&lt;='Invoerblad heterogene watergang'!$H$16,'Invoerblad heterogene watergang'!$L$16,IF(A617&lt;='Invoerblad heterogene watergang'!$H$17,'Invoerblad heterogene watergang'!$L$17,""))))))))))</f>
        <v>50</v>
      </c>
      <c r="L617" s="23" t="str">
        <f>(IF(A617&lt;='Invoerblad heterogene watergang'!$H$9,'Invoerblad heterogene watergang'!$M$9,IF(A617&lt;='Invoerblad heterogene watergang'!$H$10,'Invoerblad heterogene watergang'!$M$10,IF(A617&lt;='Invoerblad heterogene watergang'!$H$11,'Invoerblad heterogene watergang'!$M$11,IF(A617&lt;='Invoerblad heterogene watergang'!$H$12,'Invoerblad heterogene watergang'!$M$12,IF(A617&lt;='Invoerblad heterogene watergang'!$H$13,'Invoerblad heterogene watergang'!$M$13,IF(A617&lt;='Invoerblad heterogene watergang'!$H$14,'Invoerblad heterogene watergang'!$M$14,IF(A617&lt;='Invoerblad heterogene watergang'!$H$15,'Invoerblad heterogene watergang'!$M$15,IF(A617&lt;='Invoerblad heterogene watergang'!$H$16,'Invoerblad heterogene watergang'!$M$16,IF(A617&lt;='Invoerblad heterogene watergang'!$H$17,'Invoerblad heterogene watergang'!$M$17,""))))))))))</f>
        <v>Begroeiing volgt bodemverloop</v>
      </c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67"/>
      <c r="AD617" s="23"/>
      <c r="AE617" s="23"/>
    </row>
    <row r="618" spans="1:31" s="103" customFormat="1" x14ac:dyDescent="0.35">
      <c r="A618" s="24">
        <f>IF(A617="","",IF((A617+1)&gt;MAX('Invoerblad heterogene watergang'!$H$9:$H$17),"",'Uitgebreide invoer'!A617+(MAX('Invoerblad heterogene watergang'!$H$9:$H$17)/1000)))</f>
        <v>429.79999999999546</v>
      </c>
      <c r="B618" s="23">
        <f>IF(A618&lt;='Invoerblad heterogene watergang'!$H$9,'Invoerblad heterogene watergang'!$J$9,IF(A618&lt;='Invoerblad heterogene watergang'!$H$10,'Invoerblad heterogene watergang'!$J$10,IF(A618&lt;='Invoerblad heterogene watergang'!$H$11,'Invoerblad heterogene watergang'!$J$11,IF(A618&lt;='Invoerblad heterogene watergang'!$H$12,'Invoerblad heterogene watergang'!$J$12,IF(A618&lt;='Invoerblad heterogene watergang'!$H$13,'Invoerblad heterogene watergang'!$J$13,IF(A618&lt;='Invoerblad heterogene watergang'!$H$14,'Invoerblad heterogene watergang'!$J$14,IF(A618&lt;='Invoerblad heterogene watergang'!$H$15,'Invoerblad heterogene watergang'!$J$15,IF(A618&lt;='Invoerblad heterogene watergang'!$H$16,'Invoerblad heterogene watergang'!$J$16,IF(A618&lt;='Invoerblad heterogene watergang'!$H$17,'Invoerblad heterogene watergang'!$J$17,"")))))))))</f>
        <v>0.2</v>
      </c>
      <c r="C618" s="23" t="str">
        <f>IF(A618&lt;='Invoerblad heterogene watergang'!$H$9,'Invoerblad heterogene watergang'!$K$9,IF(A618&lt;='Invoerblad heterogene watergang'!$H$10,'Invoerblad heterogene watergang'!$K$10,IF(A618&lt;='Invoerblad heterogene watergang'!$H$11,'Invoerblad heterogene watergang'!$K$11,IF(A618&lt;='Invoerblad heterogene watergang'!$H$12,'Invoerblad heterogene watergang'!$K$12,IF(A618&lt;='Invoerblad heterogene watergang'!$H$13,'Invoerblad heterogene watergang'!$K$13,IF(A618&lt;='Invoerblad heterogene watergang'!$H$14,'Invoerblad heterogene watergang'!$K$14,IF(A618&lt;='Invoerblad heterogene watergang'!$H$15,'Invoerblad heterogene watergang'!$K$15,IF(A618&lt;='Invoerblad heterogene watergang'!$H$16,'Invoerblad heterogene watergang'!$K$16,IF(A618&lt;='Invoerblad heterogene watergang'!$H$17,'Invoerblad heterogene watergang'!$K$17,"")))))))))</f>
        <v>100 - Riet</v>
      </c>
      <c r="D618" s="23">
        <f t="shared" si="9"/>
        <v>100</v>
      </c>
      <c r="E618" s="23">
        <f>'Invoerblad heterogene watergang'!$F$9</f>
        <v>1.5</v>
      </c>
      <c r="F618" s="23">
        <f>'Invoerblad heterogene watergang'!$E$9</f>
        <v>1.2</v>
      </c>
      <c r="G618" s="23">
        <f>'Invoerblad heterogene watergang'!$B$9</f>
        <v>1.2</v>
      </c>
      <c r="H618" s="23">
        <f>'Invoerblad heterogene watergang'!$C$9</f>
        <v>1</v>
      </c>
      <c r="I618" s="23">
        <f>IF(B618="","",IF(A618&lt;='Invoerblad heterogene watergang'!$H$9,'Invoerblad heterogene watergang'!$N$9,IF(A618&lt;='Invoerblad heterogene watergang'!$H$10,'Invoerblad heterogene watergang'!$N$10,IF(A618&lt;='Invoerblad heterogene watergang'!$H$11,'Invoerblad heterogene watergang'!$N$11,IF(A618&lt;='Invoerblad heterogene watergang'!$H$12,'Invoerblad heterogene watergang'!$N$12,IF(A618&lt;='Invoerblad heterogene watergang'!$H$13,'Invoerblad heterogene watergang'!$N$13,IF(A618&lt;='Invoerblad heterogene watergang'!$H$14,'Invoerblad heterogene watergang'!$N$14,IF(A618&lt;='Invoerblad heterogene watergang'!$H$15,'Invoerblad heterogene watergang'!$N$15,IF(A618&lt;='Invoerblad heterogene watergang'!$H$16,'Invoerblad heterogene watergang'!$N$16,IF(A618&lt;='Invoerblad heterogene watergang'!$H$17,'Invoerblad heterogene watergang'!$N$17,""))))))))))</f>
        <v>0</v>
      </c>
      <c r="J618" s="23" t="str">
        <f>IF(A618&lt;='Invoerblad heterogene watergang'!$H$9,'Invoerblad heterogene watergang'!$O$9,IF(A618&lt;='Invoerblad heterogene watergang'!$H$10,'Invoerblad heterogene watergang'!$O$10,IF(A618&lt;='Invoerblad heterogene watergang'!$H$11,'Invoerblad heterogene watergang'!$O$11,IF(A618&lt;='Invoerblad heterogene watergang'!$H$12,'Invoerblad heterogene watergang'!$O$12,IF(A618&lt;='Invoerblad heterogene watergang'!$H$13,'Invoerblad heterogene watergang'!$O$13,IF(A618&lt;='Invoerblad heterogene watergang'!$H$14,'Invoerblad heterogene watergang'!$O$14,IF(A618&lt;='Invoerblad heterogene watergang'!$H$15,'Invoerblad heterogene watergang'!$O$15,IF(A618&lt;='Invoerblad heterogene watergang'!$H$16,'Invoerblad heterogene watergang'!$O$16,IF(A618&lt;='Invoerblad heterogene watergang'!$H$17,'Invoerblad heterogene watergang'!$O$17,"")))))))))</f>
        <v>Nee</v>
      </c>
      <c r="K618" s="23">
        <f>(IF(A618&lt;='Invoerblad heterogene watergang'!$H$9,'Invoerblad heterogene watergang'!$L$9,IF(A618&lt;='Invoerblad heterogene watergang'!$H$10,'Invoerblad heterogene watergang'!$L$10,IF(A618&lt;='Invoerblad heterogene watergang'!$H$11,'Invoerblad heterogene watergang'!$L$11,IF(A618&lt;='Invoerblad heterogene watergang'!$H$12,'Invoerblad heterogene watergang'!$L$12,IF(A618&lt;='Invoerblad heterogene watergang'!$H$13,'Invoerblad heterogene watergang'!$L$13,IF(A618&lt;='Invoerblad heterogene watergang'!$H$14,'Invoerblad heterogene watergang'!$L$14,IF(A618&lt;='Invoerblad heterogene watergang'!$H$15,'Invoerblad heterogene watergang'!$L$15,IF(A618&lt;='Invoerblad heterogene watergang'!$H$16,'Invoerblad heterogene watergang'!$L$16,IF(A618&lt;='Invoerblad heterogene watergang'!$H$17,'Invoerblad heterogene watergang'!$L$17,""))))))))))</f>
        <v>50</v>
      </c>
      <c r="L618" s="23" t="str">
        <f>(IF(A618&lt;='Invoerblad heterogene watergang'!$H$9,'Invoerblad heterogene watergang'!$M$9,IF(A618&lt;='Invoerblad heterogene watergang'!$H$10,'Invoerblad heterogene watergang'!$M$10,IF(A618&lt;='Invoerblad heterogene watergang'!$H$11,'Invoerblad heterogene watergang'!$M$11,IF(A618&lt;='Invoerblad heterogene watergang'!$H$12,'Invoerblad heterogene watergang'!$M$12,IF(A618&lt;='Invoerblad heterogene watergang'!$H$13,'Invoerblad heterogene watergang'!$M$13,IF(A618&lt;='Invoerblad heterogene watergang'!$H$14,'Invoerblad heterogene watergang'!$M$14,IF(A618&lt;='Invoerblad heterogene watergang'!$H$15,'Invoerblad heterogene watergang'!$M$15,IF(A618&lt;='Invoerblad heterogene watergang'!$H$16,'Invoerblad heterogene watergang'!$M$16,IF(A618&lt;='Invoerblad heterogene watergang'!$H$17,'Invoerblad heterogene watergang'!$M$17,""))))))))))</f>
        <v>Begroeiing volgt bodemverloop</v>
      </c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67"/>
      <c r="AD618" s="23"/>
      <c r="AE618" s="23"/>
    </row>
    <row r="619" spans="1:31" s="103" customFormat="1" x14ac:dyDescent="0.35">
      <c r="A619" s="24">
        <f>IF(A618="","",IF((A618+1)&gt;MAX('Invoerblad heterogene watergang'!$H$9:$H$17),"",'Uitgebreide invoer'!A618+(MAX('Invoerblad heterogene watergang'!$H$9:$H$17)/1000)))</f>
        <v>430.49999999999545</v>
      </c>
      <c r="B619" s="23">
        <f>IF(A619&lt;='Invoerblad heterogene watergang'!$H$9,'Invoerblad heterogene watergang'!$J$9,IF(A619&lt;='Invoerblad heterogene watergang'!$H$10,'Invoerblad heterogene watergang'!$J$10,IF(A619&lt;='Invoerblad heterogene watergang'!$H$11,'Invoerblad heterogene watergang'!$J$11,IF(A619&lt;='Invoerblad heterogene watergang'!$H$12,'Invoerblad heterogene watergang'!$J$12,IF(A619&lt;='Invoerblad heterogene watergang'!$H$13,'Invoerblad heterogene watergang'!$J$13,IF(A619&lt;='Invoerblad heterogene watergang'!$H$14,'Invoerblad heterogene watergang'!$J$14,IF(A619&lt;='Invoerblad heterogene watergang'!$H$15,'Invoerblad heterogene watergang'!$J$15,IF(A619&lt;='Invoerblad heterogene watergang'!$H$16,'Invoerblad heterogene watergang'!$J$16,IF(A619&lt;='Invoerblad heterogene watergang'!$H$17,'Invoerblad heterogene watergang'!$J$17,"")))))))))</f>
        <v>0.2</v>
      </c>
      <c r="C619" s="23" t="str">
        <f>IF(A619&lt;='Invoerblad heterogene watergang'!$H$9,'Invoerblad heterogene watergang'!$K$9,IF(A619&lt;='Invoerblad heterogene watergang'!$H$10,'Invoerblad heterogene watergang'!$K$10,IF(A619&lt;='Invoerblad heterogene watergang'!$H$11,'Invoerblad heterogene watergang'!$K$11,IF(A619&lt;='Invoerblad heterogene watergang'!$H$12,'Invoerblad heterogene watergang'!$K$12,IF(A619&lt;='Invoerblad heterogene watergang'!$H$13,'Invoerblad heterogene watergang'!$K$13,IF(A619&lt;='Invoerblad heterogene watergang'!$H$14,'Invoerblad heterogene watergang'!$K$14,IF(A619&lt;='Invoerblad heterogene watergang'!$H$15,'Invoerblad heterogene watergang'!$K$15,IF(A619&lt;='Invoerblad heterogene watergang'!$H$16,'Invoerblad heterogene watergang'!$K$16,IF(A619&lt;='Invoerblad heterogene watergang'!$H$17,'Invoerblad heterogene watergang'!$K$17,"")))))))))</f>
        <v>100 - Riet</v>
      </c>
      <c r="D619" s="23">
        <f t="shared" si="9"/>
        <v>100</v>
      </c>
      <c r="E619" s="23">
        <f>'Invoerblad heterogene watergang'!$F$9</f>
        <v>1.5</v>
      </c>
      <c r="F619" s="23">
        <f>'Invoerblad heterogene watergang'!$E$9</f>
        <v>1.2</v>
      </c>
      <c r="G619" s="23">
        <f>'Invoerblad heterogene watergang'!$B$9</f>
        <v>1.2</v>
      </c>
      <c r="H619" s="23">
        <f>'Invoerblad heterogene watergang'!$C$9</f>
        <v>1</v>
      </c>
      <c r="I619" s="23">
        <f>IF(B619="","",IF(A619&lt;='Invoerblad heterogene watergang'!$H$9,'Invoerblad heterogene watergang'!$N$9,IF(A619&lt;='Invoerblad heterogene watergang'!$H$10,'Invoerblad heterogene watergang'!$N$10,IF(A619&lt;='Invoerblad heterogene watergang'!$H$11,'Invoerblad heterogene watergang'!$N$11,IF(A619&lt;='Invoerblad heterogene watergang'!$H$12,'Invoerblad heterogene watergang'!$N$12,IF(A619&lt;='Invoerblad heterogene watergang'!$H$13,'Invoerblad heterogene watergang'!$N$13,IF(A619&lt;='Invoerblad heterogene watergang'!$H$14,'Invoerblad heterogene watergang'!$N$14,IF(A619&lt;='Invoerblad heterogene watergang'!$H$15,'Invoerblad heterogene watergang'!$N$15,IF(A619&lt;='Invoerblad heterogene watergang'!$H$16,'Invoerblad heterogene watergang'!$N$16,IF(A619&lt;='Invoerblad heterogene watergang'!$H$17,'Invoerblad heterogene watergang'!$N$17,""))))))))))</f>
        <v>0</v>
      </c>
      <c r="J619" s="23" t="str">
        <f>IF(A619&lt;='Invoerblad heterogene watergang'!$H$9,'Invoerblad heterogene watergang'!$O$9,IF(A619&lt;='Invoerblad heterogene watergang'!$H$10,'Invoerblad heterogene watergang'!$O$10,IF(A619&lt;='Invoerblad heterogene watergang'!$H$11,'Invoerblad heterogene watergang'!$O$11,IF(A619&lt;='Invoerblad heterogene watergang'!$H$12,'Invoerblad heterogene watergang'!$O$12,IF(A619&lt;='Invoerblad heterogene watergang'!$H$13,'Invoerblad heterogene watergang'!$O$13,IF(A619&lt;='Invoerblad heterogene watergang'!$H$14,'Invoerblad heterogene watergang'!$O$14,IF(A619&lt;='Invoerblad heterogene watergang'!$H$15,'Invoerblad heterogene watergang'!$O$15,IF(A619&lt;='Invoerblad heterogene watergang'!$H$16,'Invoerblad heterogene watergang'!$O$16,IF(A619&lt;='Invoerblad heterogene watergang'!$H$17,'Invoerblad heterogene watergang'!$O$17,"")))))))))</f>
        <v>Nee</v>
      </c>
      <c r="K619" s="23">
        <f>(IF(A619&lt;='Invoerblad heterogene watergang'!$H$9,'Invoerblad heterogene watergang'!$L$9,IF(A619&lt;='Invoerblad heterogene watergang'!$H$10,'Invoerblad heterogene watergang'!$L$10,IF(A619&lt;='Invoerblad heterogene watergang'!$H$11,'Invoerblad heterogene watergang'!$L$11,IF(A619&lt;='Invoerblad heterogene watergang'!$H$12,'Invoerblad heterogene watergang'!$L$12,IF(A619&lt;='Invoerblad heterogene watergang'!$H$13,'Invoerblad heterogene watergang'!$L$13,IF(A619&lt;='Invoerblad heterogene watergang'!$H$14,'Invoerblad heterogene watergang'!$L$14,IF(A619&lt;='Invoerblad heterogene watergang'!$H$15,'Invoerblad heterogene watergang'!$L$15,IF(A619&lt;='Invoerblad heterogene watergang'!$H$16,'Invoerblad heterogene watergang'!$L$16,IF(A619&lt;='Invoerblad heterogene watergang'!$H$17,'Invoerblad heterogene watergang'!$L$17,""))))))))))</f>
        <v>50</v>
      </c>
      <c r="L619" s="23" t="str">
        <f>(IF(A619&lt;='Invoerblad heterogene watergang'!$H$9,'Invoerblad heterogene watergang'!$M$9,IF(A619&lt;='Invoerblad heterogene watergang'!$H$10,'Invoerblad heterogene watergang'!$M$10,IF(A619&lt;='Invoerblad heterogene watergang'!$H$11,'Invoerblad heterogene watergang'!$M$11,IF(A619&lt;='Invoerblad heterogene watergang'!$H$12,'Invoerblad heterogene watergang'!$M$12,IF(A619&lt;='Invoerblad heterogene watergang'!$H$13,'Invoerblad heterogene watergang'!$M$13,IF(A619&lt;='Invoerblad heterogene watergang'!$H$14,'Invoerblad heterogene watergang'!$M$14,IF(A619&lt;='Invoerblad heterogene watergang'!$H$15,'Invoerblad heterogene watergang'!$M$15,IF(A619&lt;='Invoerblad heterogene watergang'!$H$16,'Invoerblad heterogene watergang'!$M$16,IF(A619&lt;='Invoerblad heterogene watergang'!$H$17,'Invoerblad heterogene watergang'!$M$17,""))))))))))</f>
        <v>Begroeiing volgt bodemverloop</v>
      </c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67"/>
      <c r="AD619" s="23"/>
      <c r="AE619" s="23"/>
    </row>
    <row r="620" spans="1:31" s="103" customFormat="1" x14ac:dyDescent="0.35">
      <c r="A620" s="24">
        <f>IF(A619="","",IF((A619+1)&gt;MAX('Invoerblad heterogene watergang'!$H$9:$H$17),"",'Uitgebreide invoer'!A619+(MAX('Invoerblad heterogene watergang'!$H$9:$H$17)/1000)))</f>
        <v>431.19999999999544</v>
      </c>
      <c r="B620" s="23">
        <f>IF(A620&lt;='Invoerblad heterogene watergang'!$H$9,'Invoerblad heterogene watergang'!$J$9,IF(A620&lt;='Invoerblad heterogene watergang'!$H$10,'Invoerblad heterogene watergang'!$J$10,IF(A620&lt;='Invoerblad heterogene watergang'!$H$11,'Invoerblad heterogene watergang'!$J$11,IF(A620&lt;='Invoerblad heterogene watergang'!$H$12,'Invoerblad heterogene watergang'!$J$12,IF(A620&lt;='Invoerblad heterogene watergang'!$H$13,'Invoerblad heterogene watergang'!$J$13,IF(A620&lt;='Invoerblad heterogene watergang'!$H$14,'Invoerblad heterogene watergang'!$J$14,IF(A620&lt;='Invoerblad heterogene watergang'!$H$15,'Invoerblad heterogene watergang'!$J$15,IF(A620&lt;='Invoerblad heterogene watergang'!$H$16,'Invoerblad heterogene watergang'!$J$16,IF(A620&lt;='Invoerblad heterogene watergang'!$H$17,'Invoerblad heterogene watergang'!$J$17,"")))))))))</f>
        <v>0.2</v>
      </c>
      <c r="C620" s="23" t="str">
        <f>IF(A620&lt;='Invoerblad heterogene watergang'!$H$9,'Invoerblad heterogene watergang'!$K$9,IF(A620&lt;='Invoerblad heterogene watergang'!$H$10,'Invoerblad heterogene watergang'!$K$10,IF(A620&lt;='Invoerblad heterogene watergang'!$H$11,'Invoerblad heterogene watergang'!$K$11,IF(A620&lt;='Invoerblad heterogene watergang'!$H$12,'Invoerblad heterogene watergang'!$K$12,IF(A620&lt;='Invoerblad heterogene watergang'!$H$13,'Invoerblad heterogene watergang'!$K$13,IF(A620&lt;='Invoerblad heterogene watergang'!$H$14,'Invoerblad heterogene watergang'!$K$14,IF(A620&lt;='Invoerblad heterogene watergang'!$H$15,'Invoerblad heterogene watergang'!$K$15,IF(A620&lt;='Invoerblad heterogene watergang'!$H$16,'Invoerblad heterogene watergang'!$K$16,IF(A620&lt;='Invoerblad heterogene watergang'!$H$17,'Invoerblad heterogene watergang'!$K$17,"")))))))))</f>
        <v>100 - Riet</v>
      </c>
      <c r="D620" s="23">
        <f t="shared" si="9"/>
        <v>100</v>
      </c>
      <c r="E620" s="23">
        <f>'Invoerblad heterogene watergang'!$F$9</f>
        <v>1.5</v>
      </c>
      <c r="F620" s="23">
        <f>'Invoerblad heterogene watergang'!$E$9</f>
        <v>1.2</v>
      </c>
      <c r="G620" s="23">
        <f>'Invoerblad heterogene watergang'!$B$9</f>
        <v>1.2</v>
      </c>
      <c r="H620" s="23">
        <f>'Invoerblad heterogene watergang'!$C$9</f>
        <v>1</v>
      </c>
      <c r="I620" s="23">
        <f>IF(B620="","",IF(A620&lt;='Invoerblad heterogene watergang'!$H$9,'Invoerblad heterogene watergang'!$N$9,IF(A620&lt;='Invoerblad heterogene watergang'!$H$10,'Invoerblad heterogene watergang'!$N$10,IF(A620&lt;='Invoerblad heterogene watergang'!$H$11,'Invoerblad heterogene watergang'!$N$11,IF(A620&lt;='Invoerblad heterogene watergang'!$H$12,'Invoerblad heterogene watergang'!$N$12,IF(A620&lt;='Invoerblad heterogene watergang'!$H$13,'Invoerblad heterogene watergang'!$N$13,IF(A620&lt;='Invoerblad heterogene watergang'!$H$14,'Invoerblad heterogene watergang'!$N$14,IF(A620&lt;='Invoerblad heterogene watergang'!$H$15,'Invoerblad heterogene watergang'!$N$15,IF(A620&lt;='Invoerblad heterogene watergang'!$H$16,'Invoerblad heterogene watergang'!$N$16,IF(A620&lt;='Invoerblad heterogene watergang'!$H$17,'Invoerblad heterogene watergang'!$N$17,""))))))))))</f>
        <v>0</v>
      </c>
      <c r="J620" s="23" t="str">
        <f>IF(A620&lt;='Invoerblad heterogene watergang'!$H$9,'Invoerblad heterogene watergang'!$O$9,IF(A620&lt;='Invoerblad heterogene watergang'!$H$10,'Invoerblad heterogene watergang'!$O$10,IF(A620&lt;='Invoerblad heterogene watergang'!$H$11,'Invoerblad heterogene watergang'!$O$11,IF(A620&lt;='Invoerblad heterogene watergang'!$H$12,'Invoerblad heterogene watergang'!$O$12,IF(A620&lt;='Invoerblad heterogene watergang'!$H$13,'Invoerblad heterogene watergang'!$O$13,IF(A620&lt;='Invoerblad heterogene watergang'!$H$14,'Invoerblad heterogene watergang'!$O$14,IF(A620&lt;='Invoerblad heterogene watergang'!$H$15,'Invoerblad heterogene watergang'!$O$15,IF(A620&lt;='Invoerblad heterogene watergang'!$H$16,'Invoerblad heterogene watergang'!$O$16,IF(A620&lt;='Invoerblad heterogene watergang'!$H$17,'Invoerblad heterogene watergang'!$O$17,"")))))))))</f>
        <v>Nee</v>
      </c>
      <c r="K620" s="23">
        <f>(IF(A620&lt;='Invoerblad heterogene watergang'!$H$9,'Invoerblad heterogene watergang'!$L$9,IF(A620&lt;='Invoerblad heterogene watergang'!$H$10,'Invoerblad heterogene watergang'!$L$10,IF(A620&lt;='Invoerblad heterogene watergang'!$H$11,'Invoerblad heterogene watergang'!$L$11,IF(A620&lt;='Invoerblad heterogene watergang'!$H$12,'Invoerblad heterogene watergang'!$L$12,IF(A620&lt;='Invoerblad heterogene watergang'!$H$13,'Invoerblad heterogene watergang'!$L$13,IF(A620&lt;='Invoerblad heterogene watergang'!$H$14,'Invoerblad heterogene watergang'!$L$14,IF(A620&lt;='Invoerblad heterogene watergang'!$H$15,'Invoerblad heterogene watergang'!$L$15,IF(A620&lt;='Invoerblad heterogene watergang'!$H$16,'Invoerblad heterogene watergang'!$L$16,IF(A620&lt;='Invoerblad heterogene watergang'!$H$17,'Invoerblad heterogene watergang'!$L$17,""))))))))))</f>
        <v>50</v>
      </c>
      <c r="L620" s="23" t="str">
        <f>(IF(A620&lt;='Invoerblad heterogene watergang'!$H$9,'Invoerblad heterogene watergang'!$M$9,IF(A620&lt;='Invoerblad heterogene watergang'!$H$10,'Invoerblad heterogene watergang'!$M$10,IF(A620&lt;='Invoerblad heterogene watergang'!$H$11,'Invoerblad heterogene watergang'!$M$11,IF(A620&lt;='Invoerblad heterogene watergang'!$H$12,'Invoerblad heterogene watergang'!$M$12,IF(A620&lt;='Invoerblad heterogene watergang'!$H$13,'Invoerblad heterogene watergang'!$M$13,IF(A620&lt;='Invoerblad heterogene watergang'!$H$14,'Invoerblad heterogene watergang'!$M$14,IF(A620&lt;='Invoerblad heterogene watergang'!$H$15,'Invoerblad heterogene watergang'!$M$15,IF(A620&lt;='Invoerblad heterogene watergang'!$H$16,'Invoerblad heterogene watergang'!$M$16,IF(A620&lt;='Invoerblad heterogene watergang'!$H$17,'Invoerblad heterogene watergang'!$M$17,""))))))))))</f>
        <v>Begroeiing volgt bodemverloop</v>
      </c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67"/>
      <c r="AD620" s="23"/>
      <c r="AE620" s="23"/>
    </row>
    <row r="621" spans="1:31" s="103" customFormat="1" x14ac:dyDescent="0.35">
      <c r="A621" s="24">
        <f>IF(A620="","",IF((A620+1)&gt;MAX('Invoerblad heterogene watergang'!$H$9:$H$17),"",'Uitgebreide invoer'!A620+(MAX('Invoerblad heterogene watergang'!$H$9:$H$17)/1000)))</f>
        <v>431.89999999999543</v>
      </c>
      <c r="B621" s="23">
        <f>IF(A621&lt;='Invoerblad heterogene watergang'!$H$9,'Invoerblad heterogene watergang'!$J$9,IF(A621&lt;='Invoerblad heterogene watergang'!$H$10,'Invoerblad heterogene watergang'!$J$10,IF(A621&lt;='Invoerblad heterogene watergang'!$H$11,'Invoerblad heterogene watergang'!$J$11,IF(A621&lt;='Invoerblad heterogene watergang'!$H$12,'Invoerblad heterogene watergang'!$J$12,IF(A621&lt;='Invoerblad heterogene watergang'!$H$13,'Invoerblad heterogene watergang'!$J$13,IF(A621&lt;='Invoerblad heterogene watergang'!$H$14,'Invoerblad heterogene watergang'!$J$14,IF(A621&lt;='Invoerblad heterogene watergang'!$H$15,'Invoerblad heterogene watergang'!$J$15,IF(A621&lt;='Invoerblad heterogene watergang'!$H$16,'Invoerblad heterogene watergang'!$J$16,IF(A621&lt;='Invoerblad heterogene watergang'!$H$17,'Invoerblad heterogene watergang'!$J$17,"")))))))))</f>
        <v>0.2</v>
      </c>
      <c r="C621" s="23" t="str">
        <f>IF(A621&lt;='Invoerblad heterogene watergang'!$H$9,'Invoerblad heterogene watergang'!$K$9,IF(A621&lt;='Invoerblad heterogene watergang'!$H$10,'Invoerblad heterogene watergang'!$K$10,IF(A621&lt;='Invoerblad heterogene watergang'!$H$11,'Invoerblad heterogene watergang'!$K$11,IF(A621&lt;='Invoerblad heterogene watergang'!$H$12,'Invoerblad heterogene watergang'!$K$12,IF(A621&lt;='Invoerblad heterogene watergang'!$H$13,'Invoerblad heterogene watergang'!$K$13,IF(A621&lt;='Invoerblad heterogene watergang'!$H$14,'Invoerblad heterogene watergang'!$K$14,IF(A621&lt;='Invoerblad heterogene watergang'!$H$15,'Invoerblad heterogene watergang'!$K$15,IF(A621&lt;='Invoerblad heterogene watergang'!$H$16,'Invoerblad heterogene watergang'!$K$16,IF(A621&lt;='Invoerblad heterogene watergang'!$H$17,'Invoerblad heterogene watergang'!$K$17,"")))))))))</f>
        <v>100 - Riet</v>
      </c>
      <c r="D621" s="23">
        <f t="shared" si="9"/>
        <v>100</v>
      </c>
      <c r="E621" s="23">
        <f>'Invoerblad heterogene watergang'!$F$9</f>
        <v>1.5</v>
      </c>
      <c r="F621" s="23">
        <f>'Invoerblad heterogene watergang'!$E$9</f>
        <v>1.2</v>
      </c>
      <c r="G621" s="23">
        <f>'Invoerblad heterogene watergang'!$B$9</f>
        <v>1.2</v>
      </c>
      <c r="H621" s="23">
        <f>'Invoerblad heterogene watergang'!$C$9</f>
        <v>1</v>
      </c>
      <c r="I621" s="23">
        <f>IF(B621="","",IF(A621&lt;='Invoerblad heterogene watergang'!$H$9,'Invoerblad heterogene watergang'!$N$9,IF(A621&lt;='Invoerblad heterogene watergang'!$H$10,'Invoerblad heterogene watergang'!$N$10,IF(A621&lt;='Invoerblad heterogene watergang'!$H$11,'Invoerblad heterogene watergang'!$N$11,IF(A621&lt;='Invoerblad heterogene watergang'!$H$12,'Invoerblad heterogene watergang'!$N$12,IF(A621&lt;='Invoerblad heterogene watergang'!$H$13,'Invoerblad heterogene watergang'!$N$13,IF(A621&lt;='Invoerblad heterogene watergang'!$H$14,'Invoerblad heterogene watergang'!$N$14,IF(A621&lt;='Invoerblad heterogene watergang'!$H$15,'Invoerblad heterogene watergang'!$N$15,IF(A621&lt;='Invoerblad heterogene watergang'!$H$16,'Invoerblad heterogene watergang'!$N$16,IF(A621&lt;='Invoerblad heterogene watergang'!$H$17,'Invoerblad heterogene watergang'!$N$17,""))))))))))</f>
        <v>0</v>
      </c>
      <c r="J621" s="23" t="str">
        <f>IF(A621&lt;='Invoerblad heterogene watergang'!$H$9,'Invoerblad heterogene watergang'!$O$9,IF(A621&lt;='Invoerblad heterogene watergang'!$H$10,'Invoerblad heterogene watergang'!$O$10,IF(A621&lt;='Invoerblad heterogene watergang'!$H$11,'Invoerblad heterogene watergang'!$O$11,IF(A621&lt;='Invoerblad heterogene watergang'!$H$12,'Invoerblad heterogene watergang'!$O$12,IF(A621&lt;='Invoerblad heterogene watergang'!$H$13,'Invoerblad heterogene watergang'!$O$13,IF(A621&lt;='Invoerblad heterogene watergang'!$H$14,'Invoerblad heterogene watergang'!$O$14,IF(A621&lt;='Invoerblad heterogene watergang'!$H$15,'Invoerblad heterogene watergang'!$O$15,IF(A621&lt;='Invoerblad heterogene watergang'!$H$16,'Invoerblad heterogene watergang'!$O$16,IF(A621&lt;='Invoerblad heterogene watergang'!$H$17,'Invoerblad heterogene watergang'!$O$17,"")))))))))</f>
        <v>Nee</v>
      </c>
      <c r="K621" s="23">
        <f>(IF(A621&lt;='Invoerblad heterogene watergang'!$H$9,'Invoerblad heterogene watergang'!$L$9,IF(A621&lt;='Invoerblad heterogene watergang'!$H$10,'Invoerblad heterogene watergang'!$L$10,IF(A621&lt;='Invoerblad heterogene watergang'!$H$11,'Invoerblad heterogene watergang'!$L$11,IF(A621&lt;='Invoerblad heterogene watergang'!$H$12,'Invoerblad heterogene watergang'!$L$12,IF(A621&lt;='Invoerblad heterogene watergang'!$H$13,'Invoerblad heterogene watergang'!$L$13,IF(A621&lt;='Invoerblad heterogene watergang'!$H$14,'Invoerblad heterogene watergang'!$L$14,IF(A621&lt;='Invoerblad heterogene watergang'!$H$15,'Invoerblad heterogene watergang'!$L$15,IF(A621&lt;='Invoerblad heterogene watergang'!$H$16,'Invoerblad heterogene watergang'!$L$16,IF(A621&lt;='Invoerblad heterogene watergang'!$H$17,'Invoerblad heterogene watergang'!$L$17,""))))))))))</f>
        <v>50</v>
      </c>
      <c r="L621" s="23" t="str">
        <f>(IF(A621&lt;='Invoerblad heterogene watergang'!$H$9,'Invoerblad heterogene watergang'!$M$9,IF(A621&lt;='Invoerblad heterogene watergang'!$H$10,'Invoerblad heterogene watergang'!$M$10,IF(A621&lt;='Invoerblad heterogene watergang'!$H$11,'Invoerblad heterogene watergang'!$M$11,IF(A621&lt;='Invoerblad heterogene watergang'!$H$12,'Invoerblad heterogene watergang'!$M$12,IF(A621&lt;='Invoerblad heterogene watergang'!$H$13,'Invoerblad heterogene watergang'!$M$13,IF(A621&lt;='Invoerblad heterogene watergang'!$H$14,'Invoerblad heterogene watergang'!$M$14,IF(A621&lt;='Invoerblad heterogene watergang'!$H$15,'Invoerblad heterogene watergang'!$M$15,IF(A621&lt;='Invoerblad heterogene watergang'!$H$16,'Invoerblad heterogene watergang'!$M$16,IF(A621&lt;='Invoerblad heterogene watergang'!$H$17,'Invoerblad heterogene watergang'!$M$17,""))))))))))</f>
        <v>Begroeiing volgt bodemverloop</v>
      </c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67"/>
      <c r="AD621" s="23"/>
      <c r="AE621" s="23"/>
    </row>
    <row r="622" spans="1:31" s="103" customFormat="1" x14ac:dyDescent="0.35">
      <c r="A622" s="24">
        <f>IF(A621="","",IF((A621+1)&gt;MAX('Invoerblad heterogene watergang'!$H$9:$H$17),"",'Uitgebreide invoer'!A621+(MAX('Invoerblad heterogene watergang'!$H$9:$H$17)/1000)))</f>
        <v>432.59999999999542</v>
      </c>
      <c r="B622" s="23">
        <f>IF(A622&lt;='Invoerblad heterogene watergang'!$H$9,'Invoerblad heterogene watergang'!$J$9,IF(A622&lt;='Invoerblad heterogene watergang'!$H$10,'Invoerblad heterogene watergang'!$J$10,IF(A622&lt;='Invoerblad heterogene watergang'!$H$11,'Invoerblad heterogene watergang'!$J$11,IF(A622&lt;='Invoerblad heterogene watergang'!$H$12,'Invoerblad heterogene watergang'!$J$12,IF(A622&lt;='Invoerblad heterogene watergang'!$H$13,'Invoerblad heterogene watergang'!$J$13,IF(A622&lt;='Invoerblad heterogene watergang'!$H$14,'Invoerblad heterogene watergang'!$J$14,IF(A622&lt;='Invoerblad heterogene watergang'!$H$15,'Invoerblad heterogene watergang'!$J$15,IF(A622&lt;='Invoerblad heterogene watergang'!$H$16,'Invoerblad heterogene watergang'!$J$16,IF(A622&lt;='Invoerblad heterogene watergang'!$H$17,'Invoerblad heterogene watergang'!$J$17,"")))))))))</f>
        <v>0.2</v>
      </c>
      <c r="C622" s="23" t="str">
        <f>IF(A622&lt;='Invoerblad heterogene watergang'!$H$9,'Invoerblad heterogene watergang'!$K$9,IF(A622&lt;='Invoerblad heterogene watergang'!$H$10,'Invoerblad heterogene watergang'!$K$10,IF(A622&lt;='Invoerblad heterogene watergang'!$H$11,'Invoerblad heterogene watergang'!$K$11,IF(A622&lt;='Invoerblad heterogene watergang'!$H$12,'Invoerblad heterogene watergang'!$K$12,IF(A622&lt;='Invoerblad heterogene watergang'!$H$13,'Invoerblad heterogene watergang'!$K$13,IF(A622&lt;='Invoerblad heterogene watergang'!$H$14,'Invoerblad heterogene watergang'!$K$14,IF(A622&lt;='Invoerblad heterogene watergang'!$H$15,'Invoerblad heterogene watergang'!$K$15,IF(A622&lt;='Invoerblad heterogene watergang'!$H$16,'Invoerblad heterogene watergang'!$K$16,IF(A622&lt;='Invoerblad heterogene watergang'!$H$17,'Invoerblad heterogene watergang'!$K$17,"")))))))))</f>
        <v>100 - Riet</v>
      </c>
      <c r="D622" s="23">
        <f t="shared" si="9"/>
        <v>100</v>
      </c>
      <c r="E622" s="23">
        <f>'Invoerblad heterogene watergang'!$F$9</f>
        <v>1.5</v>
      </c>
      <c r="F622" s="23">
        <f>'Invoerblad heterogene watergang'!$E$9</f>
        <v>1.2</v>
      </c>
      <c r="G622" s="23">
        <f>'Invoerblad heterogene watergang'!$B$9</f>
        <v>1.2</v>
      </c>
      <c r="H622" s="23">
        <f>'Invoerblad heterogene watergang'!$C$9</f>
        <v>1</v>
      </c>
      <c r="I622" s="23">
        <f>IF(B622="","",IF(A622&lt;='Invoerblad heterogene watergang'!$H$9,'Invoerblad heterogene watergang'!$N$9,IF(A622&lt;='Invoerblad heterogene watergang'!$H$10,'Invoerblad heterogene watergang'!$N$10,IF(A622&lt;='Invoerblad heterogene watergang'!$H$11,'Invoerblad heterogene watergang'!$N$11,IF(A622&lt;='Invoerblad heterogene watergang'!$H$12,'Invoerblad heterogene watergang'!$N$12,IF(A622&lt;='Invoerblad heterogene watergang'!$H$13,'Invoerblad heterogene watergang'!$N$13,IF(A622&lt;='Invoerblad heterogene watergang'!$H$14,'Invoerblad heterogene watergang'!$N$14,IF(A622&lt;='Invoerblad heterogene watergang'!$H$15,'Invoerblad heterogene watergang'!$N$15,IF(A622&lt;='Invoerblad heterogene watergang'!$H$16,'Invoerblad heterogene watergang'!$N$16,IF(A622&lt;='Invoerblad heterogene watergang'!$H$17,'Invoerblad heterogene watergang'!$N$17,""))))))))))</f>
        <v>0</v>
      </c>
      <c r="J622" s="23" t="str">
        <f>IF(A622&lt;='Invoerblad heterogene watergang'!$H$9,'Invoerblad heterogene watergang'!$O$9,IF(A622&lt;='Invoerblad heterogene watergang'!$H$10,'Invoerblad heterogene watergang'!$O$10,IF(A622&lt;='Invoerblad heterogene watergang'!$H$11,'Invoerblad heterogene watergang'!$O$11,IF(A622&lt;='Invoerblad heterogene watergang'!$H$12,'Invoerblad heterogene watergang'!$O$12,IF(A622&lt;='Invoerblad heterogene watergang'!$H$13,'Invoerblad heterogene watergang'!$O$13,IF(A622&lt;='Invoerblad heterogene watergang'!$H$14,'Invoerblad heterogene watergang'!$O$14,IF(A622&lt;='Invoerblad heterogene watergang'!$H$15,'Invoerblad heterogene watergang'!$O$15,IF(A622&lt;='Invoerblad heterogene watergang'!$H$16,'Invoerblad heterogene watergang'!$O$16,IF(A622&lt;='Invoerblad heterogene watergang'!$H$17,'Invoerblad heterogene watergang'!$O$17,"")))))))))</f>
        <v>Nee</v>
      </c>
      <c r="K622" s="23">
        <f>(IF(A622&lt;='Invoerblad heterogene watergang'!$H$9,'Invoerblad heterogene watergang'!$L$9,IF(A622&lt;='Invoerblad heterogene watergang'!$H$10,'Invoerblad heterogene watergang'!$L$10,IF(A622&lt;='Invoerblad heterogene watergang'!$H$11,'Invoerblad heterogene watergang'!$L$11,IF(A622&lt;='Invoerblad heterogene watergang'!$H$12,'Invoerblad heterogene watergang'!$L$12,IF(A622&lt;='Invoerblad heterogene watergang'!$H$13,'Invoerblad heterogene watergang'!$L$13,IF(A622&lt;='Invoerblad heterogene watergang'!$H$14,'Invoerblad heterogene watergang'!$L$14,IF(A622&lt;='Invoerblad heterogene watergang'!$H$15,'Invoerblad heterogene watergang'!$L$15,IF(A622&lt;='Invoerblad heterogene watergang'!$H$16,'Invoerblad heterogene watergang'!$L$16,IF(A622&lt;='Invoerblad heterogene watergang'!$H$17,'Invoerblad heterogene watergang'!$L$17,""))))))))))</f>
        <v>50</v>
      </c>
      <c r="L622" s="23" t="str">
        <f>(IF(A622&lt;='Invoerblad heterogene watergang'!$H$9,'Invoerblad heterogene watergang'!$M$9,IF(A622&lt;='Invoerblad heterogene watergang'!$H$10,'Invoerblad heterogene watergang'!$M$10,IF(A622&lt;='Invoerblad heterogene watergang'!$H$11,'Invoerblad heterogene watergang'!$M$11,IF(A622&lt;='Invoerblad heterogene watergang'!$H$12,'Invoerblad heterogene watergang'!$M$12,IF(A622&lt;='Invoerblad heterogene watergang'!$H$13,'Invoerblad heterogene watergang'!$M$13,IF(A622&lt;='Invoerblad heterogene watergang'!$H$14,'Invoerblad heterogene watergang'!$M$14,IF(A622&lt;='Invoerblad heterogene watergang'!$H$15,'Invoerblad heterogene watergang'!$M$15,IF(A622&lt;='Invoerblad heterogene watergang'!$H$16,'Invoerblad heterogene watergang'!$M$16,IF(A622&lt;='Invoerblad heterogene watergang'!$H$17,'Invoerblad heterogene watergang'!$M$17,""))))))))))</f>
        <v>Begroeiing volgt bodemverloop</v>
      </c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67"/>
      <c r="AD622" s="23"/>
      <c r="AE622" s="23"/>
    </row>
    <row r="623" spans="1:31" s="103" customFormat="1" x14ac:dyDescent="0.35">
      <c r="A623" s="24">
        <f>IF(A622="","",IF((A622+1)&gt;MAX('Invoerblad heterogene watergang'!$H$9:$H$17),"",'Uitgebreide invoer'!A622+(MAX('Invoerblad heterogene watergang'!$H$9:$H$17)/1000)))</f>
        <v>433.29999999999541</v>
      </c>
      <c r="B623" s="23">
        <f>IF(A623&lt;='Invoerblad heterogene watergang'!$H$9,'Invoerblad heterogene watergang'!$J$9,IF(A623&lt;='Invoerblad heterogene watergang'!$H$10,'Invoerblad heterogene watergang'!$J$10,IF(A623&lt;='Invoerblad heterogene watergang'!$H$11,'Invoerblad heterogene watergang'!$J$11,IF(A623&lt;='Invoerblad heterogene watergang'!$H$12,'Invoerblad heterogene watergang'!$J$12,IF(A623&lt;='Invoerblad heterogene watergang'!$H$13,'Invoerblad heterogene watergang'!$J$13,IF(A623&lt;='Invoerblad heterogene watergang'!$H$14,'Invoerblad heterogene watergang'!$J$14,IF(A623&lt;='Invoerblad heterogene watergang'!$H$15,'Invoerblad heterogene watergang'!$J$15,IF(A623&lt;='Invoerblad heterogene watergang'!$H$16,'Invoerblad heterogene watergang'!$J$16,IF(A623&lt;='Invoerblad heterogene watergang'!$H$17,'Invoerblad heterogene watergang'!$J$17,"")))))))))</f>
        <v>0.2</v>
      </c>
      <c r="C623" s="23" t="str">
        <f>IF(A623&lt;='Invoerblad heterogene watergang'!$H$9,'Invoerblad heterogene watergang'!$K$9,IF(A623&lt;='Invoerblad heterogene watergang'!$H$10,'Invoerblad heterogene watergang'!$K$10,IF(A623&lt;='Invoerblad heterogene watergang'!$H$11,'Invoerblad heterogene watergang'!$K$11,IF(A623&lt;='Invoerblad heterogene watergang'!$H$12,'Invoerblad heterogene watergang'!$K$12,IF(A623&lt;='Invoerblad heterogene watergang'!$H$13,'Invoerblad heterogene watergang'!$K$13,IF(A623&lt;='Invoerblad heterogene watergang'!$H$14,'Invoerblad heterogene watergang'!$K$14,IF(A623&lt;='Invoerblad heterogene watergang'!$H$15,'Invoerblad heterogene watergang'!$K$15,IF(A623&lt;='Invoerblad heterogene watergang'!$H$16,'Invoerblad heterogene watergang'!$K$16,IF(A623&lt;='Invoerblad heterogene watergang'!$H$17,'Invoerblad heterogene watergang'!$K$17,"")))))))))</f>
        <v>100 - Riet</v>
      </c>
      <c r="D623" s="23">
        <f t="shared" si="9"/>
        <v>100</v>
      </c>
      <c r="E623" s="23">
        <f>'Invoerblad heterogene watergang'!$F$9</f>
        <v>1.5</v>
      </c>
      <c r="F623" s="23">
        <f>'Invoerblad heterogene watergang'!$E$9</f>
        <v>1.2</v>
      </c>
      <c r="G623" s="23">
        <f>'Invoerblad heterogene watergang'!$B$9</f>
        <v>1.2</v>
      </c>
      <c r="H623" s="23">
        <f>'Invoerblad heterogene watergang'!$C$9</f>
        <v>1</v>
      </c>
      <c r="I623" s="23">
        <f>IF(B623="","",IF(A623&lt;='Invoerblad heterogene watergang'!$H$9,'Invoerblad heterogene watergang'!$N$9,IF(A623&lt;='Invoerblad heterogene watergang'!$H$10,'Invoerblad heterogene watergang'!$N$10,IF(A623&lt;='Invoerblad heterogene watergang'!$H$11,'Invoerblad heterogene watergang'!$N$11,IF(A623&lt;='Invoerblad heterogene watergang'!$H$12,'Invoerblad heterogene watergang'!$N$12,IF(A623&lt;='Invoerblad heterogene watergang'!$H$13,'Invoerblad heterogene watergang'!$N$13,IF(A623&lt;='Invoerblad heterogene watergang'!$H$14,'Invoerblad heterogene watergang'!$N$14,IF(A623&lt;='Invoerblad heterogene watergang'!$H$15,'Invoerblad heterogene watergang'!$N$15,IF(A623&lt;='Invoerblad heterogene watergang'!$H$16,'Invoerblad heterogene watergang'!$N$16,IF(A623&lt;='Invoerblad heterogene watergang'!$H$17,'Invoerblad heterogene watergang'!$N$17,""))))))))))</f>
        <v>0</v>
      </c>
      <c r="J623" s="23" t="str">
        <f>IF(A623&lt;='Invoerblad heterogene watergang'!$H$9,'Invoerblad heterogene watergang'!$O$9,IF(A623&lt;='Invoerblad heterogene watergang'!$H$10,'Invoerblad heterogene watergang'!$O$10,IF(A623&lt;='Invoerblad heterogene watergang'!$H$11,'Invoerblad heterogene watergang'!$O$11,IF(A623&lt;='Invoerblad heterogene watergang'!$H$12,'Invoerblad heterogene watergang'!$O$12,IF(A623&lt;='Invoerblad heterogene watergang'!$H$13,'Invoerblad heterogene watergang'!$O$13,IF(A623&lt;='Invoerblad heterogene watergang'!$H$14,'Invoerblad heterogene watergang'!$O$14,IF(A623&lt;='Invoerblad heterogene watergang'!$H$15,'Invoerblad heterogene watergang'!$O$15,IF(A623&lt;='Invoerblad heterogene watergang'!$H$16,'Invoerblad heterogene watergang'!$O$16,IF(A623&lt;='Invoerblad heterogene watergang'!$H$17,'Invoerblad heterogene watergang'!$O$17,"")))))))))</f>
        <v>Nee</v>
      </c>
      <c r="K623" s="23">
        <f>(IF(A623&lt;='Invoerblad heterogene watergang'!$H$9,'Invoerblad heterogene watergang'!$L$9,IF(A623&lt;='Invoerblad heterogene watergang'!$H$10,'Invoerblad heterogene watergang'!$L$10,IF(A623&lt;='Invoerblad heterogene watergang'!$H$11,'Invoerblad heterogene watergang'!$L$11,IF(A623&lt;='Invoerblad heterogene watergang'!$H$12,'Invoerblad heterogene watergang'!$L$12,IF(A623&lt;='Invoerblad heterogene watergang'!$H$13,'Invoerblad heterogene watergang'!$L$13,IF(A623&lt;='Invoerblad heterogene watergang'!$H$14,'Invoerblad heterogene watergang'!$L$14,IF(A623&lt;='Invoerblad heterogene watergang'!$H$15,'Invoerblad heterogene watergang'!$L$15,IF(A623&lt;='Invoerblad heterogene watergang'!$H$16,'Invoerblad heterogene watergang'!$L$16,IF(A623&lt;='Invoerblad heterogene watergang'!$H$17,'Invoerblad heterogene watergang'!$L$17,""))))))))))</f>
        <v>50</v>
      </c>
      <c r="L623" s="23" t="str">
        <f>(IF(A623&lt;='Invoerblad heterogene watergang'!$H$9,'Invoerblad heterogene watergang'!$M$9,IF(A623&lt;='Invoerblad heterogene watergang'!$H$10,'Invoerblad heterogene watergang'!$M$10,IF(A623&lt;='Invoerblad heterogene watergang'!$H$11,'Invoerblad heterogene watergang'!$M$11,IF(A623&lt;='Invoerblad heterogene watergang'!$H$12,'Invoerblad heterogene watergang'!$M$12,IF(A623&lt;='Invoerblad heterogene watergang'!$H$13,'Invoerblad heterogene watergang'!$M$13,IF(A623&lt;='Invoerblad heterogene watergang'!$H$14,'Invoerblad heterogene watergang'!$M$14,IF(A623&lt;='Invoerblad heterogene watergang'!$H$15,'Invoerblad heterogene watergang'!$M$15,IF(A623&lt;='Invoerblad heterogene watergang'!$H$16,'Invoerblad heterogene watergang'!$M$16,IF(A623&lt;='Invoerblad heterogene watergang'!$H$17,'Invoerblad heterogene watergang'!$M$17,""))))))))))</f>
        <v>Begroeiing volgt bodemverloop</v>
      </c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67"/>
      <c r="AD623" s="23"/>
      <c r="AE623" s="23"/>
    </row>
    <row r="624" spans="1:31" s="103" customFormat="1" x14ac:dyDescent="0.35">
      <c r="A624" s="24">
        <f>IF(A623="","",IF((A623+1)&gt;MAX('Invoerblad heterogene watergang'!$H$9:$H$17),"",'Uitgebreide invoer'!A623+(MAX('Invoerblad heterogene watergang'!$H$9:$H$17)/1000)))</f>
        <v>433.9999999999954</v>
      </c>
      <c r="B624" s="23">
        <f>IF(A624&lt;='Invoerblad heterogene watergang'!$H$9,'Invoerblad heterogene watergang'!$J$9,IF(A624&lt;='Invoerblad heterogene watergang'!$H$10,'Invoerblad heterogene watergang'!$J$10,IF(A624&lt;='Invoerblad heterogene watergang'!$H$11,'Invoerblad heterogene watergang'!$J$11,IF(A624&lt;='Invoerblad heterogene watergang'!$H$12,'Invoerblad heterogene watergang'!$J$12,IF(A624&lt;='Invoerblad heterogene watergang'!$H$13,'Invoerblad heterogene watergang'!$J$13,IF(A624&lt;='Invoerblad heterogene watergang'!$H$14,'Invoerblad heterogene watergang'!$J$14,IF(A624&lt;='Invoerblad heterogene watergang'!$H$15,'Invoerblad heterogene watergang'!$J$15,IF(A624&lt;='Invoerblad heterogene watergang'!$H$16,'Invoerblad heterogene watergang'!$J$16,IF(A624&lt;='Invoerblad heterogene watergang'!$H$17,'Invoerblad heterogene watergang'!$J$17,"")))))))))</f>
        <v>0.2</v>
      </c>
      <c r="C624" s="23" t="str">
        <f>IF(A624&lt;='Invoerblad heterogene watergang'!$H$9,'Invoerblad heterogene watergang'!$K$9,IF(A624&lt;='Invoerblad heterogene watergang'!$H$10,'Invoerblad heterogene watergang'!$K$10,IF(A624&lt;='Invoerblad heterogene watergang'!$H$11,'Invoerblad heterogene watergang'!$K$11,IF(A624&lt;='Invoerblad heterogene watergang'!$H$12,'Invoerblad heterogene watergang'!$K$12,IF(A624&lt;='Invoerblad heterogene watergang'!$H$13,'Invoerblad heterogene watergang'!$K$13,IF(A624&lt;='Invoerblad heterogene watergang'!$H$14,'Invoerblad heterogene watergang'!$K$14,IF(A624&lt;='Invoerblad heterogene watergang'!$H$15,'Invoerblad heterogene watergang'!$K$15,IF(A624&lt;='Invoerblad heterogene watergang'!$H$16,'Invoerblad heterogene watergang'!$K$16,IF(A624&lt;='Invoerblad heterogene watergang'!$H$17,'Invoerblad heterogene watergang'!$K$17,"")))))))))</f>
        <v>100 - Riet</v>
      </c>
      <c r="D624" s="23">
        <f t="shared" si="9"/>
        <v>100</v>
      </c>
      <c r="E624" s="23">
        <f>'Invoerblad heterogene watergang'!$F$9</f>
        <v>1.5</v>
      </c>
      <c r="F624" s="23">
        <f>'Invoerblad heterogene watergang'!$E$9</f>
        <v>1.2</v>
      </c>
      <c r="G624" s="23">
        <f>'Invoerblad heterogene watergang'!$B$9</f>
        <v>1.2</v>
      </c>
      <c r="H624" s="23">
        <f>'Invoerblad heterogene watergang'!$C$9</f>
        <v>1</v>
      </c>
      <c r="I624" s="23">
        <f>IF(B624="","",IF(A624&lt;='Invoerblad heterogene watergang'!$H$9,'Invoerblad heterogene watergang'!$N$9,IF(A624&lt;='Invoerblad heterogene watergang'!$H$10,'Invoerblad heterogene watergang'!$N$10,IF(A624&lt;='Invoerblad heterogene watergang'!$H$11,'Invoerblad heterogene watergang'!$N$11,IF(A624&lt;='Invoerblad heterogene watergang'!$H$12,'Invoerblad heterogene watergang'!$N$12,IF(A624&lt;='Invoerblad heterogene watergang'!$H$13,'Invoerblad heterogene watergang'!$N$13,IF(A624&lt;='Invoerblad heterogene watergang'!$H$14,'Invoerblad heterogene watergang'!$N$14,IF(A624&lt;='Invoerblad heterogene watergang'!$H$15,'Invoerblad heterogene watergang'!$N$15,IF(A624&lt;='Invoerblad heterogene watergang'!$H$16,'Invoerblad heterogene watergang'!$N$16,IF(A624&lt;='Invoerblad heterogene watergang'!$H$17,'Invoerblad heterogene watergang'!$N$17,""))))))))))</f>
        <v>0</v>
      </c>
      <c r="J624" s="23" t="str">
        <f>IF(A624&lt;='Invoerblad heterogene watergang'!$H$9,'Invoerblad heterogene watergang'!$O$9,IF(A624&lt;='Invoerblad heterogene watergang'!$H$10,'Invoerblad heterogene watergang'!$O$10,IF(A624&lt;='Invoerblad heterogene watergang'!$H$11,'Invoerblad heterogene watergang'!$O$11,IF(A624&lt;='Invoerblad heterogene watergang'!$H$12,'Invoerblad heterogene watergang'!$O$12,IF(A624&lt;='Invoerblad heterogene watergang'!$H$13,'Invoerblad heterogene watergang'!$O$13,IF(A624&lt;='Invoerblad heterogene watergang'!$H$14,'Invoerblad heterogene watergang'!$O$14,IF(A624&lt;='Invoerblad heterogene watergang'!$H$15,'Invoerblad heterogene watergang'!$O$15,IF(A624&lt;='Invoerblad heterogene watergang'!$H$16,'Invoerblad heterogene watergang'!$O$16,IF(A624&lt;='Invoerblad heterogene watergang'!$H$17,'Invoerblad heterogene watergang'!$O$17,"")))))))))</f>
        <v>Nee</v>
      </c>
      <c r="K624" s="23">
        <f>(IF(A624&lt;='Invoerblad heterogene watergang'!$H$9,'Invoerblad heterogene watergang'!$L$9,IF(A624&lt;='Invoerblad heterogene watergang'!$H$10,'Invoerblad heterogene watergang'!$L$10,IF(A624&lt;='Invoerblad heterogene watergang'!$H$11,'Invoerblad heterogene watergang'!$L$11,IF(A624&lt;='Invoerblad heterogene watergang'!$H$12,'Invoerblad heterogene watergang'!$L$12,IF(A624&lt;='Invoerblad heterogene watergang'!$H$13,'Invoerblad heterogene watergang'!$L$13,IF(A624&lt;='Invoerblad heterogene watergang'!$H$14,'Invoerblad heterogene watergang'!$L$14,IF(A624&lt;='Invoerblad heterogene watergang'!$H$15,'Invoerblad heterogene watergang'!$L$15,IF(A624&lt;='Invoerblad heterogene watergang'!$H$16,'Invoerblad heterogene watergang'!$L$16,IF(A624&lt;='Invoerblad heterogene watergang'!$H$17,'Invoerblad heterogene watergang'!$L$17,""))))))))))</f>
        <v>50</v>
      </c>
      <c r="L624" s="23" t="str">
        <f>(IF(A624&lt;='Invoerblad heterogene watergang'!$H$9,'Invoerblad heterogene watergang'!$M$9,IF(A624&lt;='Invoerblad heterogene watergang'!$H$10,'Invoerblad heterogene watergang'!$M$10,IF(A624&lt;='Invoerblad heterogene watergang'!$H$11,'Invoerblad heterogene watergang'!$M$11,IF(A624&lt;='Invoerblad heterogene watergang'!$H$12,'Invoerblad heterogene watergang'!$M$12,IF(A624&lt;='Invoerblad heterogene watergang'!$H$13,'Invoerblad heterogene watergang'!$M$13,IF(A624&lt;='Invoerblad heterogene watergang'!$H$14,'Invoerblad heterogene watergang'!$M$14,IF(A624&lt;='Invoerblad heterogene watergang'!$H$15,'Invoerblad heterogene watergang'!$M$15,IF(A624&lt;='Invoerblad heterogene watergang'!$H$16,'Invoerblad heterogene watergang'!$M$16,IF(A624&lt;='Invoerblad heterogene watergang'!$H$17,'Invoerblad heterogene watergang'!$M$17,""))))))))))</f>
        <v>Begroeiing volgt bodemverloop</v>
      </c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67"/>
      <c r="AD624" s="23"/>
      <c r="AE624" s="23"/>
    </row>
    <row r="625" spans="1:31" s="103" customFormat="1" x14ac:dyDescent="0.35">
      <c r="A625" s="24">
        <f>IF(A624="","",IF((A624+1)&gt;MAX('Invoerblad heterogene watergang'!$H$9:$H$17),"",'Uitgebreide invoer'!A624+(MAX('Invoerblad heterogene watergang'!$H$9:$H$17)/1000)))</f>
        <v>434.69999999999538</v>
      </c>
      <c r="B625" s="23">
        <f>IF(A625&lt;='Invoerblad heterogene watergang'!$H$9,'Invoerblad heterogene watergang'!$J$9,IF(A625&lt;='Invoerblad heterogene watergang'!$H$10,'Invoerblad heterogene watergang'!$J$10,IF(A625&lt;='Invoerblad heterogene watergang'!$H$11,'Invoerblad heterogene watergang'!$J$11,IF(A625&lt;='Invoerblad heterogene watergang'!$H$12,'Invoerblad heterogene watergang'!$J$12,IF(A625&lt;='Invoerblad heterogene watergang'!$H$13,'Invoerblad heterogene watergang'!$J$13,IF(A625&lt;='Invoerblad heterogene watergang'!$H$14,'Invoerblad heterogene watergang'!$J$14,IF(A625&lt;='Invoerblad heterogene watergang'!$H$15,'Invoerblad heterogene watergang'!$J$15,IF(A625&lt;='Invoerblad heterogene watergang'!$H$16,'Invoerblad heterogene watergang'!$J$16,IF(A625&lt;='Invoerblad heterogene watergang'!$H$17,'Invoerblad heterogene watergang'!$J$17,"")))))))))</f>
        <v>0.2</v>
      </c>
      <c r="C625" s="23" t="str">
        <f>IF(A625&lt;='Invoerblad heterogene watergang'!$H$9,'Invoerblad heterogene watergang'!$K$9,IF(A625&lt;='Invoerblad heterogene watergang'!$H$10,'Invoerblad heterogene watergang'!$K$10,IF(A625&lt;='Invoerblad heterogene watergang'!$H$11,'Invoerblad heterogene watergang'!$K$11,IF(A625&lt;='Invoerblad heterogene watergang'!$H$12,'Invoerblad heterogene watergang'!$K$12,IF(A625&lt;='Invoerblad heterogene watergang'!$H$13,'Invoerblad heterogene watergang'!$K$13,IF(A625&lt;='Invoerblad heterogene watergang'!$H$14,'Invoerblad heterogene watergang'!$K$14,IF(A625&lt;='Invoerblad heterogene watergang'!$H$15,'Invoerblad heterogene watergang'!$K$15,IF(A625&lt;='Invoerblad heterogene watergang'!$H$16,'Invoerblad heterogene watergang'!$K$16,IF(A625&lt;='Invoerblad heterogene watergang'!$H$17,'Invoerblad heterogene watergang'!$K$17,"")))))))))</f>
        <v>100 - Riet</v>
      </c>
      <c r="D625" s="23">
        <f t="shared" si="9"/>
        <v>100</v>
      </c>
      <c r="E625" s="23">
        <f>'Invoerblad heterogene watergang'!$F$9</f>
        <v>1.5</v>
      </c>
      <c r="F625" s="23">
        <f>'Invoerblad heterogene watergang'!$E$9</f>
        <v>1.2</v>
      </c>
      <c r="G625" s="23">
        <f>'Invoerblad heterogene watergang'!$B$9</f>
        <v>1.2</v>
      </c>
      <c r="H625" s="23">
        <f>'Invoerblad heterogene watergang'!$C$9</f>
        <v>1</v>
      </c>
      <c r="I625" s="23">
        <f>IF(B625="","",IF(A625&lt;='Invoerblad heterogene watergang'!$H$9,'Invoerblad heterogene watergang'!$N$9,IF(A625&lt;='Invoerblad heterogene watergang'!$H$10,'Invoerblad heterogene watergang'!$N$10,IF(A625&lt;='Invoerblad heterogene watergang'!$H$11,'Invoerblad heterogene watergang'!$N$11,IF(A625&lt;='Invoerblad heterogene watergang'!$H$12,'Invoerblad heterogene watergang'!$N$12,IF(A625&lt;='Invoerblad heterogene watergang'!$H$13,'Invoerblad heterogene watergang'!$N$13,IF(A625&lt;='Invoerblad heterogene watergang'!$H$14,'Invoerblad heterogene watergang'!$N$14,IF(A625&lt;='Invoerblad heterogene watergang'!$H$15,'Invoerblad heterogene watergang'!$N$15,IF(A625&lt;='Invoerblad heterogene watergang'!$H$16,'Invoerblad heterogene watergang'!$N$16,IF(A625&lt;='Invoerblad heterogene watergang'!$H$17,'Invoerblad heterogene watergang'!$N$17,""))))))))))</f>
        <v>0</v>
      </c>
      <c r="J625" s="23" t="str">
        <f>IF(A625&lt;='Invoerblad heterogene watergang'!$H$9,'Invoerblad heterogene watergang'!$O$9,IF(A625&lt;='Invoerblad heterogene watergang'!$H$10,'Invoerblad heterogene watergang'!$O$10,IF(A625&lt;='Invoerblad heterogene watergang'!$H$11,'Invoerblad heterogene watergang'!$O$11,IF(A625&lt;='Invoerblad heterogene watergang'!$H$12,'Invoerblad heterogene watergang'!$O$12,IF(A625&lt;='Invoerblad heterogene watergang'!$H$13,'Invoerblad heterogene watergang'!$O$13,IF(A625&lt;='Invoerblad heterogene watergang'!$H$14,'Invoerblad heterogene watergang'!$O$14,IF(A625&lt;='Invoerblad heterogene watergang'!$H$15,'Invoerblad heterogene watergang'!$O$15,IF(A625&lt;='Invoerblad heterogene watergang'!$H$16,'Invoerblad heterogene watergang'!$O$16,IF(A625&lt;='Invoerblad heterogene watergang'!$H$17,'Invoerblad heterogene watergang'!$O$17,"")))))))))</f>
        <v>Nee</v>
      </c>
      <c r="K625" s="23">
        <f>(IF(A625&lt;='Invoerblad heterogene watergang'!$H$9,'Invoerblad heterogene watergang'!$L$9,IF(A625&lt;='Invoerblad heterogene watergang'!$H$10,'Invoerblad heterogene watergang'!$L$10,IF(A625&lt;='Invoerblad heterogene watergang'!$H$11,'Invoerblad heterogene watergang'!$L$11,IF(A625&lt;='Invoerblad heterogene watergang'!$H$12,'Invoerblad heterogene watergang'!$L$12,IF(A625&lt;='Invoerblad heterogene watergang'!$H$13,'Invoerblad heterogene watergang'!$L$13,IF(A625&lt;='Invoerblad heterogene watergang'!$H$14,'Invoerblad heterogene watergang'!$L$14,IF(A625&lt;='Invoerblad heterogene watergang'!$H$15,'Invoerblad heterogene watergang'!$L$15,IF(A625&lt;='Invoerblad heterogene watergang'!$H$16,'Invoerblad heterogene watergang'!$L$16,IF(A625&lt;='Invoerblad heterogene watergang'!$H$17,'Invoerblad heterogene watergang'!$L$17,""))))))))))</f>
        <v>50</v>
      </c>
      <c r="L625" s="23" t="str">
        <f>(IF(A625&lt;='Invoerblad heterogene watergang'!$H$9,'Invoerblad heterogene watergang'!$M$9,IF(A625&lt;='Invoerblad heterogene watergang'!$H$10,'Invoerblad heterogene watergang'!$M$10,IF(A625&lt;='Invoerblad heterogene watergang'!$H$11,'Invoerblad heterogene watergang'!$M$11,IF(A625&lt;='Invoerblad heterogene watergang'!$H$12,'Invoerblad heterogene watergang'!$M$12,IF(A625&lt;='Invoerblad heterogene watergang'!$H$13,'Invoerblad heterogene watergang'!$M$13,IF(A625&lt;='Invoerblad heterogene watergang'!$H$14,'Invoerblad heterogene watergang'!$M$14,IF(A625&lt;='Invoerblad heterogene watergang'!$H$15,'Invoerblad heterogene watergang'!$M$15,IF(A625&lt;='Invoerblad heterogene watergang'!$H$16,'Invoerblad heterogene watergang'!$M$16,IF(A625&lt;='Invoerblad heterogene watergang'!$H$17,'Invoerblad heterogene watergang'!$M$17,""))))))))))</f>
        <v>Begroeiing volgt bodemverloop</v>
      </c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67"/>
      <c r="AD625" s="23"/>
      <c r="AE625" s="23"/>
    </row>
    <row r="626" spans="1:31" s="103" customFormat="1" x14ac:dyDescent="0.35">
      <c r="A626" s="24">
        <f>IF(A625="","",IF((A625+1)&gt;MAX('Invoerblad heterogene watergang'!$H$9:$H$17),"",'Uitgebreide invoer'!A625+(MAX('Invoerblad heterogene watergang'!$H$9:$H$17)/1000)))</f>
        <v>435.39999999999537</v>
      </c>
      <c r="B626" s="23">
        <f>IF(A626&lt;='Invoerblad heterogene watergang'!$H$9,'Invoerblad heterogene watergang'!$J$9,IF(A626&lt;='Invoerblad heterogene watergang'!$H$10,'Invoerblad heterogene watergang'!$J$10,IF(A626&lt;='Invoerblad heterogene watergang'!$H$11,'Invoerblad heterogene watergang'!$J$11,IF(A626&lt;='Invoerblad heterogene watergang'!$H$12,'Invoerblad heterogene watergang'!$J$12,IF(A626&lt;='Invoerblad heterogene watergang'!$H$13,'Invoerblad heterogene watergang'!$J$13,IF(A626&lt;='Invoerblad heterogene watergang'!$H$14,'Invoerblad heterogene watergang'!$J$14,IF(A626&lt;='Invoerblad heterogene watergang'!$H$15,'Invoerblad heterogene watergang'!$J$15,IF(A626&lt;='Invoerblad heterogene watergang'!$H$16,'Invoerblad heterogene watergang'!$J$16,IF(A626&lt;='Invoerblad heterogene watergang'!$H$17,'Invoerblad heterogene watergang'!$J$17,"")))))))))</f>
        <v>0.2</v>
      </c>
      <c r="C626" s="23" t="str">
        <f>IF(A626&lt;='Invoerblad heterogene watergang'!$H$9,'Invoerblad heterogene watergang'!$K$9,IF(A626&lt;='Invoerblad heterogene watergang'!$H$10,'Invoerblad heterogene watergang'!$K$10,IF(A626&lt;='Invoerblad heterogene watergang'!$H$11,'Invoerblad heterogene watergang'!$K$11,IF(A626&lt;='Invoerblad heterogene watergang'!$H$12,'Invoerblad heterogene watergang'!$K$12,IF(A626&lt;='Invoerblad heterogene watergang'!$H$13,'Invoerblad heterogene watergang'!$K$13,IF(A626&lt;='Invoerblad heterogene watergang'!$H$14,'Invoerblad heterogene watergang'!$K$14,IF(A626&lt;='Invoerblad heterogene watergang'!$H$15,'Invoerblad heterogene watergang'!$K$15,IF(A626&lt;='Invoerblad heterogene watergang'!$H$16,'Invoerblad heterogene watergang'!$K$16,IF(A626&lt;='Invoerblad heterogene watergang'!$H$17,'Invoerblad heterogene watergang'!$K$17,"")))))))))</f>
        <v>100 - Riet</v>
      </c>
      <c r="D626" s="23">
        <f t="shared" si="9"/>
        <v>100</v>
      </c>
      <c r="E626" s="23">
        <f>'Invoerblad heterogene watergang'!$F$9</f>
        <v>1.5</v>
      </c>
      <c r="F626" s="23">
        <f>'Invoerblad heterogene watergang'!$E$9</f>
        <v>1.2</v>
      </c>
      <c r="G626" s="23">
        <f>'Invoerblad heterogene watergang'!$B$9</f>
        <v>1.2</v>
      </c>
      <c r="H626" s="23">
        <f>'Invoerblad heterogene watergang'!$C$9</f>
        <v>1</v>
      </c>
      <c r="I626" s="23">
        <f>IF(B626="","",IF(A626&lt;='Invoerblad heterogene watergang'!$H$9,'Invoerblad heterogene watergang'!$N$9,IF(A626&lt;='Invoerblad heterogene watergang'!$H$10,'Invoerblad heterogene watergang'!$N$10,IF(A626&lt;='Invoerblad heterogene watergang'!$H$11,'Invoerblad heterogene watergang'!$N$11,IF(A626&lt;='Invoerblad heterogene watergang'!$H$12,'Invoerblad heterogene watergang'!$N$12,IF(A626&lt;='Invoerblad heterogene watergang'!$H$13,'Invoerblad heterogene watergang'!$N$13,IF(A626&lt;='Invoerblad heterogene watergang'!$H$14,'Invoerblad heterogene watergang'!$N$14,IF(A626&lt;='Invoerblad heterogene watergang'!$H$15,'Invoerblad heterogene watergang'!$N$15,IF(A626&lt;='Invoerblad heterogene watergang'!$H$16,'Invoerblad heterogene watergang'!$N$16,IF(A626&lt;='Invoerblad heterogene watergang'!$H$17,'Invoerblad heterogene watergang'!$N$17,""))))))))))</f>
        <v>0</v>
      </c>
      <c r="J626" s="23" t="str">
        <f>IF(A626&lt;='Invoerblad heterogene watergang'!$H$9,'Invoerblad heterogene watergang'!$O$9,IF(A626&lt;='Invoerblad heterogene watergang'!$H$10,'Invoerblad heterogene watergang'!$O$10,IF(A626&lt;='Invoerblad heterogene watergang'!$H$11,'Invoerblad heterogene watergang'!$O$11,IF(A626&lt;='Invoerblad heterogene watergang'!$H$12,'Invoerblad heterogene watergang'!$O$12,IF(A626&lt;='Invoerblad heterogene watergang'!$H$13,'Invoerblad heterogene watergang'!$O$13,IF(A626&lt;='Invoerblad heterogene watergang'!$H$14,'Invoerblad heterogene watergang'!$O$14,IF(A626&lt;='Invoerblad heterogene watergang'!$H$15,'Invoerblad heterogene watergang'!$O$15,IF(A626&lt;='Invoerblad heterogene watergang'!$H$16,'Invoerblad heterogene watergang'!$O$16,IF(A626&lt;='Invoerblad heterogene watergang'!$H$17,'Invoerblad heterogene watergang'!$O$17,"")))))))))</f>
        <v>Nee</v>
      </c>
      <c r="K626" s="23">
        <f>(IF(A626&lt;='Invoerblad heterogene watergang'!$H$9,'Invoerblad heterogene watergang'!$L$9,IF(A626&lt;='Invoerblad heterogene watergang'!$H$10,'Invoerblad heterogene watergang'!$L$10,IF(A626&lt;='Invoerblad heterogene watergang'!$H$11,'Invoerblad heterogene watergang'!$L$11,IF(A626&lt;='Invoerblad heterogene watergang'!$H$12,'Invoerblad heterogene watergang'!$L$12,IF(A626&lt;='Invoerblad heterogene watergang'!$H$13,'Invoerblad heterogene watergang'!$L$13,IF(A626&lt;='Invoerblad heterogene watergang'!$H$14,'Invoerblad heterogene watergang'!$L$14,IF(A626&lt;='Invoerblad heterogene watergang'!$H$15,'Invoerblad heterogene watergang'!$L$15,IF(A626&lt;='Invoerblad heterogene watergang'!$H$16,'Invoerblad heterogene watergang'!$L$16,IF(A626&lt;='Invoerblad heterogene watergang'!$H$17,'Invoerblad heterogene watergang'!$L$17,""))))))))))</f>
        <v>50</v>
      </c>
      <c r="L626" s="23" t="str">
        <f>(IF(A626&lt;='Invoerblad heterogene watergang'!$H$9,'Invoerblad heterogene watergang'!$M$9,IF(A626&lt;='Invoerblad heterogene watergang'!$H$10,'Invoerblad heterogene watergang'!$M$10,IF(A626&lt;='Invoerblad heterogene watergang'!$H$11,'Invoerblad heterogene watergang'!$M$11,IF(A626&lt;='Invoerblad heterogene watergang'!$H$12,'Invoerblad heterogene watergang'!$M$12,IF(A626&lt;='Invoerblad heterogene watergang'!$H$13,'Invoerblad heterogene watergang'!$M$13,IF(A626&lt;='Invoerblad heterogene watergang'!$H$14,'Invoerblad heterogene watergang'!$M$14,IF(A626&lt;='Invoerblad heterogene watergang'!$H$15,'Invoerblad heterogene watergang'!$M$15,IF(A626&lt;='Invoerblad heterogene watergang'!$H$16,'Invoerblad heterogene watergang'!$M$16,IF(A626&lt;='Invoerblad heterogene watergang'!$H$17,'Invoerblad heterogene watergang'!$M$17,""))))))))))</f>
        <v>Begroeiing volgt bodemverloop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67"/>
      <c r="AD626" s="23"/>
      <c r="AE626" s="23"/>
    </row>
    <row r="627" spans="1:31" s="103" customFormat="1" x14ac:dyDescent="0.35">
      <c r="A627" s="24">
        <f>IF(A626="","",IF((A626+1)&gt;MAX('Invoerblad heterogene watergang'!$H$9:$H$17),"",'Uitgebreide invoer'!A626+(MAX('Invoerblad heterogene watergang'!$H$9:$H$17)/1000)))</f>
        <v>436.09999999999536</v>
      </c>
      <c r="B627" s="23">
        <f>IF(A627&lt;='Invoerblad heterogene watergang'!$H$9,'Invoerblad heterogene watergang'!$J$9,IF(A627&lt;='Invoerblad heterogene watergang'!$H$10,'Invoerblad heterogene watergang'!$J$10,IF(A627&lt;='Invoerblad heterogene watergang'!$H$11,'Invoerblad heterogene watergang'!$J$11,IF(A627&lt;='Invoerblad heterogene watergang'!$H$12,'Invoerblad heterogene watergang'!$J$12,IF(A627&lt;='Invoerblad heterogene watergang'!$H$13,'Invoerblad heterogene watergang'!$J$13,IF(A627&lt;='Invoerblad heterogene watergang'!$H$14,'Invoerblad heterogene watergang'!$J$14,IF(A627&lt;='Invoerblad heterogene watergang'!$H$15,'Invoerblad heterogene watergang'!$J$15,IF(A627&lt;='Invoerblad heterogene watergang'!$H$16,'Invoerblad heterogene watergang'!$J$16,IF(A627&lt;='Invoerblad heterogene watergang'!$H$17,'Invoerblad heterogene watergang'!$J$17,"")))))))))</f>
        <v>0.2</v>
      </c>
      <c r="C627" s="23" t="str">
        <f>IF(A627&lt;='Invoerblad heterogene watergang'!$H$9,'Invoerblad heterogene watergang'!$K$9,IF(A627&lt;='Invoerblad heterogene watergang'!$H$10,'Invoerblad heterogene watergang'!$K$10,IF(A627&lt;='Invoerblad heterogene watergang'!$H$11,'Invoerblad heterogene watergang'!$K$11,IF(A627&lt;='Invoerblad heterogene watergang'!$H$12,'Invoerblad heterogene watergang'!$K$12,IF(A627&lt;='Invoerblad heterogene watergang'!$H$13,'Invoerblad heterogene watergang'!$K$13,IF(A627&lt;='Invoerblad heterogene watergang'!$H$14,'Invoerblad heterogene watergang'!$K$14,IF(A627&lt;='Invoerblad heterogene watergang'!$H$15,'Invoerblad heterogene watergang'!$K$15,IF(A627&lt;='Invoerblad heterogene watergang'!$H$16,'Invoerblad heterogene watergang'!$K$16,IF(A627&lt;='Invoerblad heterogene watergang'!$H$17,'Invoerblad heterogene watergang'!$K$17,"")))))))))</f>
        <v>100 - Riet</v>
      </c>
      <c r="D627" s="23">
        <f t="shared" si="9"/>
        <v>100</v>
      </c>
      <c r="E627" s="23">
        <f>'Invoerblad heterogene watergang'!$F$9</f>
        <v>1.5</v>
      </c>
      <c r="F627" s="23">
        <f>'Invoerblad heterogene watergang'!$E$9</f>
        <v>1.2</v>
      </c>
      <c r="G627" s="23">
        <f>'Invoerblad heterogene watergang'!$B$9</f>
        <v>1.2</v>
      </c>
      <c r="H627" s="23">
        <f>'Invoerblad heterogene watergang'!$C$9</f>
        <v>1</v>
      </c>
      <c r="I627" s="23">
        <f>IF(B627="","",IF(A627&lt;='Invoerblad heterogene watergang'!$H$9,'Invoerblad heterogene watergang'!$N$9,IF(A627&lt;='Invoerblad heterogene watergang'!$H$10,'Invoerblad heterogene watergang'!$N$10,IF(A627&lt;='Invoerblad heterogene watergang'!$H$11,'Invoerblad heterogene watergang'!$N$11,IF(A627&lt;='Invoerblad heterogene watergang'!$H$12,'Invoerblad heterogene watergang'!$N$12,IF(A627&lt;='Invoerblad heterogene watergang'!$H$13,'Invoerblad heterogene watergang'!$N$13,IF(A627&lt;='Invoerblad heterogene watergang'!$H$14,'Invoerblad heterogene watergang'!$N$14,IF(A627&lt;='Invoerblad heterogene watergang'!$H$15,'Invoerblad heterogene watergang'!$N$15,IF(A627&lt;='Invoerblad heterogene watergang'!$H$16,'Invoerblad heterogene watergang'!$N$16,IF(A627&lt;='Invoerblad heterogene watergang'!$H$17,'Invoerblad heterogene watergang'!$N$17,""))))))))))</f>
        <v>0</v>
      </c>
      <c r="J627" s="23" t="str">
        <f>IF(A627&lt;='Invoerblad heterogene watergang'!$H$9,'Invoerblad heterogene watergang'!$O$9,IF(A627&lt;='Invoerblad heterogene watergang'!$H$10,'Invoerblad heterogene watergang'!$O$10,IF(A627&lt;='Invoerblad heterogene watergang'!$H$11,'Invoerblad heterogene watergang'!$O$11,IF(A627&lt;='Invoerblad heterogene watergang'!$H$12,'Invoerblad heterogene watergang'!$O$12,IF(A627&lt;='Invoerblad heterogene watergang'!$H$13,'Invoerblad heterogene watergang'!$O$13,IF(A627&lt;='Invoerblad heterogene watergang'!$H$14,'Invoerblad heterogene watergang'!$O$14,IF(A627&lt;='Invoerblad heterogene watergang'!$H$15,'Invoerblad heterogene watergang'!$O$15,IF(A627&lt;='Invoerblad heterogene watergang'!$H$16,'Invoerblad heterogene watergang'!$O$16,IF(A627&lt;='Invoerblad heterogene watergang'!$H$17,'Invoerblad heterogene watergang'!$O$17,"")))))))))</f>
        <v>Nee</v>
      </c>
      <c r="K627" s="23">
        <f>(IF(A627&lt;='Invoerblad heterogene watergang'!$H$9,'Invoerblad heterogene watergang'!$L$9,IF(A627&lt;='Invoerblad heterogene watergang'!$H$10,'Invoerblad heterogene watergang'!$L$10,IF(A627&lt;='Invoerblad heterogene watergang'!$H$11,'Invoerblad heterogene watergang'!$L$11,IF(A627&lt;='Invoerblad heterogene watergang'!$H$12,'Invoerblad heterogene watergang'!$L$12,IF(A627&lt;='Invoerblad heterogene watergang'!$H$13,'Invoerblad heterogene watergang'!$L$13,IF(A627&lt;='Invoerblad heterogene watergang'!$H$14,'Invoerblad heterogene watergang'!$L$14,IF(A627&lt;='Invoerblad heterogene watergang'!$H$15,'Invoerblad heterogene watergang'!$L$15,IF(A627&lt;='Invoerblad heterogene watergang'!$H$16,'Invoerblad heterogene watergang'!$L$16,IF(A627&lt;='Invoerblad heterogene watergang'!$H$17,'Invoerblad heterogene watergang'!$L$17,""))))))))))</f>
        <v>50</v>
      </c>
      <c r="L627" s="23" t="str">
        <f>(IF(A627&lt;='Invoerblad heterogene watergang'!$H$9,'Invoerblad heterogene watergang'!$M$9,IF(A627&lt;='Invoerblad heterogene watergang'!$H$10,'Invoerblad heterogene watergang'!$M$10,IF(A627&lt;='Invoerblad heterogene watergang'!$H$11,'Invoerblad heterogene watergang'!$M$11,IF(A627&lt;='Invoerblad heterogene watergang'!$H$12,'Invoerblad heterogene watergang'!$M$12,IF(A627&lt;='Invoerblad heterogene watergang'!$H$13,'Invoerblad heterogene watergang'!$M$13,IF(A627&lt;='Invoerblad heterogene watergang'!$H$14,'Invoerblad heterogene watergang'!$M$14,IF(A627&lt;='Invoerblad heterogene watergang'!$H$15,'Invoerblad heterogene watergang'!$M$15,IF(A627&lt;='Invoerblad heterogene watergang'!$H$16,'Invoerblad heterogene watergang'!$M$16,IF(A627&lt;='Invoerblad heterogene watergang'!$H$17,'Invoerblad heterogene watergang'!$M$17,""))))))))))</f>
        <v>Begroeiing volgt bodemverloop</v>
      </c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67"/>
      <c r="AD627" s="23"/>
      <c r="AE627" s="23"/>
    </row>
    <row r="628" spans="1:31" s="103" customFormat="1" x14ac:dyDescent="0.35">
      <c r="A628" s="24">
        <f>IF(A627="","",IF((A627+1)&gt;MAX('Invoerblad heterogene watergang'!$H$9:$H$17),"",'Uitgebreide invoer'!A627+(MAX('Invoerblad heterogene watergang'!$H$9:$H$17)/1000)))</f>
        <v>436.79999999999535</v>
      </c>
      <c r="B628" s="23">
        <f>IF(A628&lt;='Invoerblad heterogene watergang'!$H$9,'Invoerblad heterogene watergang'!$J$9,IF(A628&lt;='Invoerblad heterogene watergang'!$H$10,'Invoerblad heterogene watergang'!$J$10,IF(A628&lt;='Invoerblad heterogene watergang'!$H$11,'Invoerblad heterogene watergang'!$J$11,IF(A628&lt;='Invoerblad heterogene watergang'!$H$12,'Invoerblad heterogene watergang'!$J$12,IF(A628&lt;='Invoerblad heterogene watergang'!$H$13,'Invoerblad heterogene watergang'!$J$13,IF(A628&lt;='Invoerblad heterogene watergang'!$H$14,'Invoerblad heterogene watergang'!$J$14,IF(A628&lt;='Invoerblad heterogene watergang'!$H$15,'Invoerblad heterogene watergang'!$J$15,IF(A628&lt;='Invoerblad heterogene watergang'!$H$16,'Invoerblad heterogene watergang'!$J$16,IF(A628&lt;='Invoerblad heterogene watergang'!$H$17,'Invoerblad heterogene watergang'!$J$17,"")))))))))</f>
        <v>0.2</v>
      </c>
      <c r="C628" s="23" t="str">
        <f>IF(A628&lt;='Invoerblad heterogene watergang'!$H$9,'Invoerblad heterogene watergang'!$K$9,IF(A628&lt;='Invoerblad heterogene watergang'!$H$10,'Invoerblad heterogene watergang'!$K$10,IF(A628&lt;='Invoerblad heterogene watergang'!$H$11,'Invoerblad heterogene watergang'!$K$11,IF(A628&lt;='Invoerblad heterogene watergang'!$H$12,'Invoerblad heterogene watergang'!$K$12,IF(A628&lt;='Invoerblad heterogene watergang'!$H$13,'Invoerblad heterogene watergang'!$K$13,IF(A628&lt;='Invoerblad heterogene watergang'!$H$14,'Invoerblad heterogene watergang'!$K$14,IF(A628&lt;='Invoerblad heterogene watergang'!$H$15,'Invoerblad heterogene watergang'!$K$15,IF(A628&lt;='Invoerblad heterogene watergang'!$H$16,'Invoerblad heterogene watergang'!$K$16,IF(A628&lt;='Invoerblad heterogene watergang'!$H$17,'Invoerblad heterogene watergang'!$K$17,"")))))))))</f>
        <v>100 - Riet</v>
      </c>
      <c r="D628" s="23">
        <f t="shared" si="9"/>
        <v>100</v>
      </c>
      <c r="E628" s="23">
        <f>'Invoerblad heterogene watergang'!$F$9</f>
        <v>1.5</v>
      </c>
      <c r="F628" s="23">
        <f>'Invoerblad heterogene watergang'!$E$9</f>
        <v>1.2</v>
      </c>
      <c r="G628" s="23">
        <f>'Invoerblad heterogene watergang'!$B$9</f>
        <v>1.2</v>
      </c>
      <c r="H628" s="23">
        <f>'Invoerblad heterogene watergang'!$C$9</f>
        <v>1</v>
      </c>
      <c r="I628" s="23">
        <f>IF(B628="","",IF(A628&lt;='Invoerblad heterogene watergang'!$H$9,'Invoerblad heterogene watergang'!$N$9,IF(A628&lt;='Invoerblad heterogene watergang'!$H$10,'Invoerblad heterogene watergang'!$N$10,IF(A628&lt;='Invoerblad heterogene watergang'!$H$11,'Invoerblad heterogene watergang'!$N$11,IF(A628&lt;='Invoerblad heterogene watergang'!$H$12,'Invoerblad heterogene watergang'!$N$12,IF(A628&lt;='Invoerblad heterogene watergang'!$H$13,'Invoerblad heterogene watergang'!$N$13,IF(A628&lt;='Invoerblad heterogene watergang'!$H$14,'Invoerblad heterogene watergang'!$N$14,IF(A628&lt;='Invoerblad heterogene watergang'!$H$15,'Invoerblad heterogene watergang'!$N$15,IF(A628&lt;='Invoerblad heterogene watergang'!$H$16,'Invoerblad heterogene watergang'!$N$16,IF(A628&lt;='Invoerblad heterogene watergang'!$H$17,'Invoerblad heterogene watergang'!$N$17,""))))))))))</f>
        <v>0</v>
      </c>
      <c r="J628" s="23" t="str">
        <f>IF(A628&lt;='Invoerblad heterogene watergang'!$H$9,'Invoerblad heterogene watergang'!$O$9,IF(A628&lt;='Invoerblad heterogene watergang'!$H$10,'Invoerblad heterogene watergang'!$O$10,IF(A628&lt;='Invoerblad heterogene watergang'!$H$11,'Invoerblad heterogene watergang'!$O$11,IF(A628&lt;='Invoerblad heterogene watergang'!$H$12,'Invoerblad heterogene watergang'!$O$12,IF(A628&lt;='Invoerblad heterogene watergang'!$H$13,'Invoerblad heterogene watergang'!$O$13,IF(A628&lt;='Invoerblad heterogene watergang'!$H$14,'Invoerblad heterogene watergang'!$O$14,IF(A628&lt;='Invoerblad heterogene watergang'!$H$15,'Invoerblad heterogene watergang'!$O$15,IF(A628&lt;='Invoerblad heterogene watergang'!$H$16,'Invoerblad heterogene watergang'!$O$16,IF(A628&lt;='Invoerblad heterogene watergang'!$H$17,'Invoerblad heterogene watergang'!$O$17,"")))))))))</f>
        <v>Nee</v>
      </c>
      <c r="K628" s="23">
        <f>(IF(A628&lt;='Invoerblad heterogene watergang'!$H$9,'Invoerblad heterogene watergang'!$L$9,IF(A628&lt;='Invoerblad heterogene watergang'!$H$10,'Invoerblad heterogene watergang'!$L$10,IF(A628&lt;='Invoerblad heterogene watergang'!$H$11,'Invoerblad heterogene watergang'!$L$11,IF(A628&lt;='Invoerblad heterogene watergang'!$H$12,'Invoerblad heterogene watergang'!$L$12,IF(A628&lt;='Invoerblad heterogene watergang'!$H$13,'Invoerblad heterogene watergang'!$L$13,IF(A628&lt;='Invoerblad heterogene watergang'!$H$14,'Invoerblad heterogene watergang'!$L$14,IF(A628&lt;='Invoerblad heterogene watergang'!$H$15,'Invoerblad heterogene watergang'!$L$15,IF(A628&lt;='Invoerblad heterogene watergang'!$H$16,'Invoerblad heterogene watergang'!$L$16,IF(A628&lt;='Invoerblad heterogene watergang'!$H$17,'Invoerblad heterogene watergang'!$L$17,""))))))))))</f>
        <v>50</v>
      </c>
      <c r="L628" s="23" t="str">
        <f>(IF(A628&lt;='Invoerblad heterogene watergang'!$H$9,'Invoerblad heterogene watergang'!$M$9,IF(A628&lt;='Invoerblad heterogene watergang'!$H$10,'Invoerblad heterogene watergang'!$M$10,IF(A628&lt;='Invoerblad heterogene watergang'!$H$11,'Invoerblad heterogene watergang'!$M$11,IF(A628&lt;='Invoerblad heterogene watergang'!$H$12,'Invoerblad heterogene watergang'!$M$12,IF(A628&lt;='Invoerblad heterogene watergang'!$H$13,'Invoerblad heterogene watergang'!$M$13,IF(A628&lt;='Invoerblad heterogene watergang'!$H$14,'Invoerblad heterogene watergang'!$M$14,IF(A628&lt;='Invoerblad heterogene watergang'!$H$15,'Invoerblad heterogene watergang'!$M$15,IF(A628&lt;='Invoerblad heterogene watergang'!$H$16,'Invoerblad heterogene watergang'!$M$16,IF(A628&lt;='Invoerblad heterogene watergang'!$H$17,'Invoerblad heterogene watergang'!$M$17,""))))))))))</f>
        <v>Begroeiing volgt bodemverloop</v>
      </c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67"/>
      <c r="AD628" s="23"/>
      <c r="AE628" s="23"/>
    </row>
    <row r="629" spans="1:31" s="103" customFormat="1" x14ac:dyDescent="0.35">
      <c r="A629" s="24">
        <f>IF(A628="","",IF((A628+1)&gt;MAX('Invoerblad heterogene watergang'!$H$9:$H$17),"",'Uitgebreide invoer'!A628+(MAX('Invoerblad heterogene watergang'!$H$9:$H$17)/1000)))</f>
        <v>437.49999999999534</v>
      </c>
      <c r="B629" s="23">
        <f>IF(A629&lt;='Invoerblad heterogene watergang'!$H$9,'Invoerblad heterogene watergang'!$J$9,IF(A629&lt;='Invoerblad heterogene watergang'!$H$10,'Invoerblad heterogene watergang'!$J$10,IF(A629&lt;='Invoerblad heterogene watergang'!$H$11,'Invoerblad heterogene watergang'!$J$11,IF(A629&lt;='Invoerblad heterogene watergang'!$H$12,'Invoerblad heterogene watergang'!$J$12,IF(A629&lt;='Invoerblad heterogene watergang'!$H$13,'Invoerblad heterogene watergang'!$J$13,IF(A629&lt;='Invoerblad heterogene watergang'!$H$14,'Invoerblad heterogene watergang'!$J$14,IF(A629&lt;='Invoerblad heterogene watergang'!$H$15,'Invoerblad heterogene watergang'!$J$15,IF(A629&lt;='Invoerblad heterogene watergang'!$H$16,'Invoerblad heterogene watergang'!$J$16,IF(A629&lt;='Invoerblad heterogene watergang'!$H$17,'Invoerblad heterogene watergang'!$J$17,"")))))))))</f>
        <v>0.2</v>
      </c>
      <c r="C629" s="23" t="str">
        <f>IF(A629&lt;='Invoerblad heterogene watergang'!$H$9,'Invoerblad heterogene watergang'!$K$9,IF(A629&lt;='Invoerblad heterogene watergang'!$H$10,'Invoerblad heterogene watergang'!$K$10,IF(A629&lt;='Invoerblad heterogene watergang'!$H$11,'Invoerblad heterogene watergang'!$K$11,IF(A629&lt;='Invoerblad heterogene watergang'!$H$12,'Invoerblad heterogene watergang'!$K$12,IF(A629&lt;='Invoerblad heterogene watergang'!$H$13,'Invoerblad heterogene watergang'!$K$13,IF(A629&lt;='Invoerblad heterogene watergang'!$H$14,'Invoerblad heterogene watergang'!$K$14,IF(A629&lt;='Invoerblad heterogene watergang'!$H$15,'Invoerblad heterogene watergang'!$K$15,IF(A629&lt;='Invoerblad heterogene watergang'!$H$16,'Invoerblad heterogene watergang'!$K$16,IF(A629&lt;='Invoerblad heterogene watergang'!$H$17,'Invoerblad heterogene watergang'!$K$17,"")))))))))</f>
        <v>100 - Riet</v>
      </c>
      <c r="D629" s="23">
        <f t="shared" si="9"/>
        <v>100</v>
      </c>
      <c r="E629" s="23">
        <f>'Invoerblad heterogene watergang'!$F$9</f>
        <v>1.5</v>
      </c>
      <c r="F629" s="23">
        <f>'Invoerblad heterogene watergang'!$E$9</f>
        <v>1.2</v>
      </c>
      <c r="G629" s="23">
        <f>'Invoerblad heterogene watergang'!$B$9</f>
        <v>1.2</v>
      </c>
      <c r="H629" s="23">
        <f>'Invoerblad heterogene watergang'!$C$9</f>
        <v>1</v>
      </c>
      <c r="I629" s="23">
        <f>IF(B629="","",IF(A629&lt;='Invoerblad heterogene watergang'!$H$9,'Invoerblad heterogene watergang'!$N$9,IF(A629&lt;='Invoerblad heterogene watergang'!$H$10,'Invoerblad heterogene watergang'!$N$10,IF(A629&lt;='Invoerblad heterogene watergang'!$H$11,'Invoerblad heterogene watergang'!$N$11,IF(A629&lt;='Invoerblad heterogene watergang'!$H$12,'Invoerblad heterogene watergang'!$N$12,IF(A629&lt;='Invoerblad heterogene watergang'!$H$13,'Invoerblad heterogene watergang'!$N$13,IF(A629&lt;='Invoerblad heterogene watergang'!$H$14,'Invoerblad heterogene watergang'!$N$14,IF(A629&lt;='Invoerblad heterogene watergang'!$H$15,'Invoerblad heterogene watergang'!$N$15,IF(A629&lt;='Invoerblad heterogene watergang'!$H$16,'Invoerblad heterogene watergang'!$N$16,IF(A629&lt;='Invoerblad heterogene watergang'!$H$17,'Invoerblad heterogene watergang'!$N$17,""))))))))))</f>
        <v>0</v>
      </c>
      <c r="J629" s="23" t="str">
        <f>IF(A629&lt;='Invoerblad heterogene watergang'!$H$9,'Invoerblad heterogene watergang'!$O$9,IF(A629&lt;='Invoerblad heterogene watergang'!$H$10,'Invoerblad heterogene watergang'!$O$10,IF(A629&lt;='Invoerblad heterogene watergang'!$H$11,'Invoerblad heterogene watergang'!$O$11,IF(A629&lt;='Invoerblad heterogene watergang'!$H$12,'Invoerblad heterogene watergang'!$O$12,IF(A629&lt;='Invoerblad heterogene watergang'!$H$13,'Invoerblad heterogene watergang'!$O$13,IF(A629&lt;='Invoerblad heterogene watergang'!$H$14,'Invoerblad heterogene watergang'!$O$14,IF(A629&lt;='Invoerblad heterogene watergang'!$H$15,'Invoerblad heterogene watergang'!$O$15,IF(A629&lt;='Invoerblad heterogene watergang'!$H$16,'Invoerblad heterogene watergang'!$O$16,IF(A629&lt;='Invoerblad heterogene watergang'!$H$17,'Invoerblad heterogene watergang'!$O$17,"")))))))))</f>
        <v>Nee</v>
      </c>
      <c r="K629" s="23">
        <f>(IF(A629&lt;='Invoerblad heterogene watergang'!$H$9,'Invoerblad heterogene watergang'!$L$9,IF(A629&lt;='Invoerblad heterogene watergang'!$H$10,'Invoerblad heterogene watergang'!$L$10,IF(A629&lt;='Invoerblad heterogene watergang'!$H$11,'Invoerblad heterogene watergang'!$L$11,IF(A629&lt;='Invoerblad heterogene watergang'!$H$12,'Invoerblad heterogene watergang'!$L$12,IF(A629&lt;='Invoerblad heterogene watergang'!$H$13,'Invoerblad heterogene watergang'!$L$13,IF(A629&lt;='Invoerblad heterogene watergang'!$H$14,'Invoerblad heterogene watergang'!$L$14,IF(A629&lt;='Invoerblad heterogene watergang'!$H$15,'Invoerblad heterogene watergang'!$L$15,IF(A629&lt;='Invoerblad heterogene watergang'!$H$16,'Invoerblad heterogene watergang'!$L$16,IF(A629&lt;='Invoerblad heterogene watergang'!$H$17,'Invoerblad heterogene watergang'!$L$17,""))))))))))</f>
        <v>50</v>
      </c>
      <c r="L629" s="23" t="str">
        <f>(IF(A629&lt;='Invoerblad heterogene watergang'!$H$9,'Invoerblad heterogene watergang'!$M$9,IF(A629&lt;='Invoerblad heterogene watergang'!$H$10,'Invoerblad heterogene watergang'!$M$10,IF(A629&lt;='Invoerblad heterogene watergang'!$H$11,'Invoerblad heterogene watergang'!$M$11,IF(A629&lt;='Invoerblad heterogene watergang'!$H$12,'Invoerblad heterogene watergang'!$M$12,IF(A629&lt;='Invoerblad heterogene watergang'!$H$13,'Invoerblad heterogene watergang'!$M$13,IF(A629&lt;='Invoerblad heterogene watergang'!$H$14,'Invoerblad heterogene watergang'!$M$14,IF(A629&lt;='Invoerblad heterogene watergang'!$H$15,'Invoerblad heterogene watergang'!$M$15,IF(A629&lt;='Invoerblad heterogene watergang'!$H$16,'Invoerblad heterogene watergang'!$M$16,IF(A629&lt;='Invoerblad heterogene watergang'!$H$17,'Invoerblad heterogene watergang'!$M$17,""))))))))))</f>
        <v>Begroeiing volgt bodemverloop</v>
      </c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67"/>
      <c r="AD629" s="23"/>
      <c r="AE629" s="23"/>
    </row>
    <row r="630" spans="1:31" s="103" customFormat="1" x14ac:dyDescent="0.35">
      <c r="A630" s="24">
        <f>IF(A629="","",IF((A629+1)&gt;MAX('Invoerblad heterogene watergang'!$H$9:$H$17),"",'Uitgebreide invoer'!A629+(MAX('Invoerblad heterogene watergang'!$H$9:$H$17)/1000)))</f>
        <v>438.19999999999533</v>
      </c>
      <c r="B630" s="23">
        <f>IF(A630&lt;='Invoerblad heterogene watergang'!$H$9,'Invoerblad heterogene watergang'!$J$9,IF(A630&lt;='Invoerblad heterogene watergang'!$H$10,'Invoerblad heterogene watergang'!$J$10,IF(A630&lt;='Invoerblad heterogene watergang'!$H$11,'Invoerblad heterogene watergang'!$J$11,IF(A630&lt;='Invoerblad heterogene watergang'!$H$12,'Invoerblad heterogene watergang'!$J$12,IF(A630&lt;='Invoerblad heterogene watergang'!$H$13,'Invoerblad heterogene watergang'!$J$13,IF(A630&lt;='Invoerblad heterogene watergang'!$H$14,'Invoerblad heterogene watergang'!$J$14,IF(A630&lt;='Invoerblad heterogene watergang'!$H$15,'Invoerblad heterogene watergang'!$J$15,IF(A630&lt;='Invoerblad heterogene watergang'!$H$16,'Invoerblad heterogene watergang'!$J$16,IF(A630&lt;='Invoerblad heterogene watergang'!$H$17,'Invoerblad heterogene watergang'!$J$17,"")))))))))</f>
        <v>0.2</v>
      </c>
      <c r="C630" s="23" t="str">
        <f>IF(A630&lt;='Invoerblad heterogene watergang'!$H$9,'Invoerblad heterogene watergang'!$K$9,IF(A630&lt;='Invoerblad heterogene watergang'!$H$10,'Invoerblad heterogene watergang'!$K$10,IF(A630&lt;='Invoerblad heterogene watergang'!$H$11,'Invoerblad heterogene watergang'!$K$11,IF(A630&lt;='Invoerblad heterogene watergang'!$H$12,'Invoerblad heterogene watergang'!$K$12,IF(A630&lt;='Invoerblad heterogene watergang'!$H$13,'Invoerblad heterogene watergang'!$K$13,IF(A630&lt;='Invoerblad heterogene watergang'!$H$14,'Invoerblad heterogene watergang'!$K$14,IF(A630&lt;='Invoerblad heterogene watergang'!$H$15,'Invoerblad heterogene watergang'!$K$15,IF(A630&lt;='Invoerblad heterogene watergang'!$H$16,'Invoerblad heterogene watergang'!$K$16,IF(A630&lt;='Invoerblad heterogene watergang'!$H$17,'Invoerblad heterogene watergang'!$K$17,"")))))))))</f>
        <v>100 - Riet</v>
      </c>
      <c r="D630" s="23">
        <f t="shared" si="9"/>
        <v>100</v>
      </c>
      <c r="E630" s="23">
        <f>'Invoerblad heterogene watergang'!$F$9</f>
        <v>1.5</v>
      </c>
      <c r="F630" s="23">
        <f>'Invoerblad heterogene watergang'!$E$9</f>
        <v>1.2</v>
      </c>
      <c r="G630" s="23">
        <f>'Invoerblad heterogene watergang'!$B$9</f>
        <v>1.2</v>
      </c>
      <c r="H630" s="23">
        <f>'Invoerblad heterogene watergang'!$C$9</f>
        <v>1</v>
      </c>
      <c r="I630" s="23">
        <f>IF(B630="","",IF(A630&lt;='Invoerblad heterogene watergang'!$H$9,'Invoerblad heterogene watergang'!$N$9,IF(A630&lt;='Invoerblad heterogene watergang'!$H$10,'Invoerblad heterogene watergang'!$N$10,IF(A630&lt;='Invoerblad heterogene watergang'!$H$11,'Invoerblad heterogene watergang'!$N$11,IF(A630&lt;='Invoerblad heterogene watergang'!$H$12,'Invoerblad heterogene watergang'!$N$12,IF(A630&lt;='Invoerblad heterogene watergang'!$H$13,'Invoerblad heterogene watergang'!$N$13,IF(A630&lt;='Invoerblad heterogene watergang'!$H$14,'Invoerblad heterogene watergang'!$N$14,IF(A630&lt;='Invoerblad heterogene watergang'!$H$15,'Invoerblad heterogene watergang'!$N$15,IF(A630&lt;='Invoerblad heterogene watergang'!$H$16,'Invoerblad heterogene watergang'!$N$16,IF(A630&lt;='Invoerblad heterogene watergang'!$H$17,'Invoerblad heterogene watergang'!$N$17,""))))))))))</f>
        <v>0</v>
      </c>
      <c r="J630" s="23" t="str">
        <f>IF(A630&lt;='Invoerblad heterogene watergang'!$H$9,'Invoerblad heterogene watergang'!$O$9,IF(A630&lt;='Invoerblad heterogene watergang'!$H$10,'Invoerblad heterogene watergang'!$O$10,IF(A630&lt;='Invoerblad heterogene watergang'!$H$11,'Invoerblad heterogene watergang'!$O$11,IF(A630&lt;='Invoerblad heterogene watergang'!$H$12,'Invoerblad heterogene watergang'!$O$12,IF(A630&lt;='Invoerblad heterogene watergang'!$H$13,'Invoerblad heterogene watergang'!$O$13,IF(A630&lt;='Invoerblad heterogene watergang'!$H$14,'Invoerblad heterogene watergang'!$O$14,IF(A630&lt;='Invoerblad heterogene watergang'!$H$15,'Invoerblad heterogene watergang'!$O$15,IF(A630&lt;='Invoerblad heterogene watergang'!$H$16,'Invoerblad heterogene watergang'!$O$16,IF(A630&lt;='Invoerblad heterogene watergang'!$H$17,'Invoerblad heterogene watergang'!$O$17,"")))))))))</f>
        <v>Nee</v>
      </c>
      <c r="K630" s="23">
        <f>(IF(A630&lt;='Invoerblad heterogene watergang'!$H$9,'Invoerblad heterogene watergang'!$L$9,IF(A630&lt;='Invoerblad heterogene watergang'!$H$10,'Invoerblad heterogene watergang'!$L$10,IF(A630&lt;='Invoerblad heterogene watergang'!$H$11,'Invoerblad heterogene watergang'!$L$11,IF(A630&lt;='Invoerblad heterogene watergang'!$H$12,'Invoerblad heterogene watergang'!$L$12,IF(A630&lt;='Invoerblad heterogene watergang'!$H$13,'Invoerblad heterogene watergang'!$L$13,IF(A630&lt;='Invoerblad heterogene watergang'!$H$14,'Invoerblad heterogene watergang'!$L$14,IF(A630&lt;='Invoerblad heterogene watergang'!$H$15,'Invoerblad heterogene watergang'!$L$15,IF(A630&lt;='Invoerblad heterogene watergang'!$H$16,'Invoerblad heterogene watergang'!$L$16,IF(A630&lt;='Invoerblad heterogene watergang'!$H$17,'Invoerblad heterogene watergang'!$L$17,""))))))))))</f>
        <v>50</v>
      </c>
      <c r="L630" s="23" t="str">
        <f>(IF(A630&lt;='Invoerblad heterogene watergang'!$H$9,'Invoerblad heterogene watergang'!$M$9,IF(A630&lt;='Invoerblad heterogene watergang'!$H$10,'Invoerblad heterogene watergang'!$M$10,IF(A630&lt;='Invoerblad heterogene watergang'!$H$11,'Invoerblad heterogene watergang'!$M$11,IF(A630&lt;='Invoerblad heterogene watergang'!$H$12,'Invoerblad heterogene watergang'!$M$12,IF(A630&lt;='Invoerblad heterogene watergang'!$H$13,'Invoerblad heterogene watergang'!$M$13,IF(A630&lt;='Invoerblad heterogene watergang'!$H$14,'Invoerblad heterogene watergang'!$M$14,IF(A630&lt;='Invoerblad heterogene watergang'!$H$15,'Invoerblad heterogene watergang'!$M$15,IF(A630&lt;='Invoerblad heterogene watergang'!$H$16,'Invoerblad heterogene watergang'!$M$16,IF(A630&lt;='Invoerblad heterogene watergang'!$H$17,'Invoerblad heterogene watergang'!$M$17,""))))))))))</f>
        <v>Begroeiing volgt bodemverloop</v>
      </c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67"/>
      <c r="AD630" s="23"/>
      <c r="AE630" s="23"/>
    </row>
    <row r="631" spans="1:31" s="103" customFormat="1" x14ac:dyDescent="0.35">
      <c r="A631" s="24">
        <f>IF(A630="","",IF((A630+1)&gt;MAX('Invoerblad heterogene watergang'!$H$9:$H$17),"",'Uitgebreide invoer'!A630+(MAX('Invoerblad heterogene watergang'!$H$9:$H$17)/1000)))</f>
        <v>438.89999999999532</v>
      </c>
      <c r="B631" s="23">
        <f>IF(A631&lt;='Invoerblad heterogene watergang'!$H$9,'Invoerblad heterogene watergang'!$J$9,IF(A631&lt;='Invoerblad heterogene watergang'!$H$10,'Invoerblad heterogene watergang'!$J$10,IF(A631&lt;='Invoerblad heterogene watergang'!$H$11,'Invoerblad heterogene watergang'!$J$11,IF(A631&lt;='Invoerblad heterogene watergang'!$H$12,'Invoerblad heterogene watergang'!$J$12,IF(A631&lt;='Invoerblad heterogene watergang'!$H$13,'Invoerblad heterogene watergang'!$J$13,IF(A631&lt;='Invoerblad heterogene watergang'!$H$14,'Invoerblad heterogene watergang'!$J$14,IF(A631&lt;='Invoerblad heterogene watergang'!$H$15,'Invoerblad heterogene watergang'!$J$15,IF(A631&lt;='Invoerblad heterogene watergang'!$H$16,'Invoerblad heterogene watergang'!$J$16,IF(A631&lt;='Invoerblad heterogene watergang'!$H$17,'Invoerblad heterogene watergang'!$J$17,"")))))))))</f>
        <v>0.2</v>
      </c>
      <c r="C631" s="23" t="str">
        <f>IF(A631&lt;='Invoerblad heterogene watergang'!$H$9,'Invoerblad heterogene watergang'!$K$9,IF(A631&lt;='Invoerblad heterogene watergang'!$H$10,'Invoerblad heterogene watergang'!$K$10,IF(A631&lt;='Invoerblad heterogene watergang'!$H$11,'Invoerblad heterogene watergang'!$K$11,IF(A631&lt;='Invoerblad heterogene watergang'!$H$12,'Invoerblad heterogene watergang'!$K$12,IF(A631&lt;='Invoerblad heterogene watergang'!$H$13,'Invoerblad heterogene watergang'!$K$13,IF(A631&lt;='Invoerblad heterogene watergang'!$H$14,'Invoerblad heterogene watergang'!$K$14,IF(A631&lt;='Invoerblad heterogene watergang'!$H$15,'Invoerblad heterogene watergang'!$K$15,IF(A631&lt;='Invoerblad heterogene watergang'!$H$16,'Invoerblad heterogene watergang'!$K$16,IF(A631&lt;='Invoerblad heterogene watergang'!$H$17,'Invoerblad heterogene watergang'!$K$17,"")))))))))</f>
        <v>100 - Riet</v>
      </c>
      <c r="D631" s="23">
        <f t="shared" si="9"/>
        <v>100</v>
      </c>
      <c r="E631" s="23">
        <f>'Invoerblad heterogene watergang'!$F$9</f>
        <v>1.5</v>
      </c>
      <c r="F631" s="23">
        <f>'Invoerblad heterogene watergang'!$E$9</f>
        <v>1.2</v>
      </c>
      <c r="G631" s="23">
        <f>'Invoerblad heterogene watergang'!$B$9</f>
        <v>1.2</v>
      </c>
      <c r="H631" s="23">
        <f>'Invoerblad heterogene watergang'!$C$9</f>
        <v>1</v>
      </c>
      <c r="I631" s="23">
        <f>IF(B631="","",IF(A631&lt;='Invoerblad heterogene watergang'!$H$9,'Invoerblad heterogene watergang'!$N$9,IF(A631&lt;='Invoerblad heterogene watergang'!$H$10,'Invoerblad heterogene watergang'!$N$10,IF(A631&lt;='Invoerblad heterogene watergang'!$H$11,'Invoerblad heterogene watergang'!$N$11,IF(A631&lt;='Invoerblad heterogene watergang'!$H$12,'Invoerblad heterogene watergang'!$N$12,IF(A631&lt;='Invoerblad heterogene watergang'!$H$13,'Invoerblad heterogene watergang'!$N$13,IF(A631&lt;='Invoerblad heterogene watergang'!$H$14,'Invoerblad heterogene watergang'!$N$14,IF(A631&lt;='Invoerblad heterogene watergang'!$H$15,'Invoerblad heterogene watergang'!$N$15,IF(A631&lt;='Invoerblad heterogene watergang'!$H$16,'Invoerblad heterogene watergang'!$N$16,IF(A631&lt;='Invoerblad heterogene watergang'!$H$17,'Invoerblad heterogene watergang'!$N$17,""))))))))))</f>
        <v>0</v>
      </c>
      <c r="J631" s="23" t="str">
        <f>IF(A631&lt;='Invoerblad heterogene watergang'!$H$9,'Invoerblad heterogene watergang'!$O$9,IF(A631&lt;='Invoerblad heterogene watergang'!$H$10,'Invoerblad heterogene watergang'!$O$10,IF(A631&lt;='Invoerblad heterogene watergang'!$H$11,'Invoerblad heterogene watergang'!$O$11,IF(A631&lt;='Invoerblad heterogene watergang'!$H$12,'Invoerblad heterogene watergang'!$O$12,IF(A631&lt;='Invoerblad heterogene watergang'!$H$13,'Invoerblad heterogene watergang'!$O$13,IF(A631&lt;='Invoerblad heterogene watergang'!$H$14,'Invoerblad heterogene watergang'!$O$14,IF(A631&lt;='Invoerblad heterogene watergang'!$H$15,'Invoerblad heterogene watergang'!$O$15,IF(A631&lt;='Invoerblad heterogene watergang'!$H$16,'Invoerblad heterogene watergang'!$O$16,IF(A631&lt;='Invoerblad heterogene watergang'!$H$17,'Invoerblad heterogene watergang'!$O$17,"")))))))))</f>
        <v>Nee</v>
      </c>
      <c r="K631" s="23">
        <f>(IF(A631&lt;='Invoerblad heterogene watergang'!$H$9,'Invoerblad heterogene watergang'!$L$9,IF(A631&lt;='Invoerblad heterogene watergang'!$H$10,'Invoerblad heterogene watergang'!$L$10,IF(A631&lt;='Invoerblad heterogene watergang'!$H$11,'Invoerblad heterogene watergang'!$L$11,IF(A631&lt;='Invoerblad heterogene watergang'!$H$12,'Invoerblad heterogene watergang'!$L$12,IF(A631&lt;='Invoerblad heterogene watergang'!$H$13,'Invoerblad heterogene watergang'!$L$13,IF(A631&lt;='Invoerblad heterogene watergang'!$H$14,'Invoerblad heterogene watergang'!$L$14,IF(A631&lt;='Invoerblad heterogene watergang'!$H$15,'Invoerblad heterogene watergang'!$L$15,IF(A631&lt;='Invoerblad heterogene watergang'!$H$16,'Invoerblad heterogene watergang'!$L$16,IF(A631&lt;='Invoerblad heterogene watergang'!$H$17,'Invoerblad heterogene watergang'!$L$17,""))))))))))</f>
        <v>50</v>
      </c>
      <c r="L631" s="23" t="str">
        <f>(IF(A631&lt;='Invoerblad heterogene watergang'!$H$9,'Invoerblad heterogene watergang'!$M$9,IF(A631&lt;='Invoerblad heterogene watergang'!$H$10,'Invoerblad heterogene watergang'!$M$10,IF(A631&lt;='Invoerblad heterogene watergang'!$H$11,'Invoerblad heterogene watergang'!$M$11,IF(A631&lt;='Invoerblad heterogene watergang'!$H$12,'Invoerblad heterogene watergang'!$M$12,IF(A631&lt;='Invoerblad heterogene watergang'!$H$13,'Invoerblad heterogene watergang'!$M$13,IF(A631&lt;='Invoerblad heterogene watergang'!$H$14,'Invoerblad heterogene watergang'!$M$14,IF(A631&lt;='Invoerblad heterogene watergang'!$H$15,'Invoerblad heterogene watergang'!$M$15,IF(A631&lt;='Invoerblad heterogene watergang'!$H$16,'Invoerblad heterogene watergang'!$M$16,IF(A631&lt;='Invoerblad heterogene watergang'!$H$17,'Invoerblad heterogene watergang'!$M$17,""))))))))))</f>
        <v>Begroeiing volgt bodemverloop</v>
      </c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67"/>
      <c r="AD631" s="23"/>
      <c r="AE631" s="23"/>
    </row>
    <row r="632" spans="1:31" s="103" customFormat="1" x14ac:dyDescent="0.35">
      <c r="A632" s="24">
        <f>IF(A631="","",IF((A631+1)&gt;MAX('Invoerblad heterogene watergang'!$H$9:$H$17),"",'Uitgebreide invoer'!A631+(MAX('Invoerblad heterogene watergang'!$H$9:$H$17)/1000)))</f>
        <v>439.5999999999953</v>
      </c>
      <c r="B632" s="23">
        <f>IF(A632&lt;='Invoerblad heterogene watergang'!$H$9,'Invoerblad heterogene watergang'!$J$9,IF(A632&lt;='Invoerblad heterogene watergang'!$H$10,'Invoerblad heterogene watergang'!$J$10,IF(A632&lt;='Invoerblad heterogene watergang'!$H$11,'Invoerblad heterogene watergang'!$J$11,IF(A632&lt;='Invoerblad heterogene watergang'!$H$12,'Invoerblad heterogene watergang'!$J$12,IF(A632&lt;='Invoerblad heterogene watergang'!$H$13,'Invoerblad heterogene watergang'!$J$13,IF(A632&lt;='Invoerblad heterogene watergang'!$H$14,'Invoerblad heterogene watergang'!$J$14,IF(A632&lt;='Invoerblad heterogene watergang'!$H$15,'Invoerblad heterogene watergang'!$J$15,IF(A632&lt;='Invoerblad heterogene watergang'!$H$16,'Invoerblad heterogene watergang'!$J$16,IF(A632&lt;='Invoerblad heterogene watergang'!$H$17,'Invoerblad heterogene watergang'!$J$17,"")))))))))</f>
        <v>0.2</v>
      </c>
      <c r="C632" s="23" t="str">
        <f>IF(A632&lt;='Invoerblad heterogene watergang'!$H$9,'Invoerblad heterogene watergang'!$K$9,IF(A632&lt;='Invoerblad heterogene watergang'!$H$10,'Invoerblad heterogene watergang'!$K$10,IF(A632&lt;='Invoerblad heterogene watergang'!$H$11,'Invoerblad heterogene watergang'!$K$11,IF(A632&lt;='Invoerblad heterogene watergang'!$H$12,'Invoerblad heterogene watergang'!$K$12,IF(A632&lt;='Invoerblad heterogene watergang'!$H$13,'Invoerblad heterogene watergang'!$K$13,IF(A632&lt;='Invoerblad heterogene watergang'!$H$14,'Invoerblad heterogene watergang'!$K$14,IF(A632&lt;='Invoerblad heterogene watergang'!$H$15,'Invoerblad heterogene watergang'!$K$15,IF(A632&lt;='Invoerblad heterogene watergang'!$H$16,'Invoerblad heterogene watergang'!$K$16,IF(A632&lt;='Invoerblad heterogene watergang'!$H$17,'Invoerblad heterogene watergang'!$K$17,"")))))))))</f>
        <v>100 - Riet</v>
      </c>
      <c r="D632" s="23">
        <f t="shared" si="9"/>
        <v>100</v>
      </c>
      <c r="E632" s="23">
        <f>'Invoerblad heterogene watergang'!$F$9</f>
        <v>1.5</v>
      </c>
      <c r="F632" s="23">
        <f>'Invoerblad heterogene watergang'!$E$9</f>
        <v>1.2</v>
      </c>
      <c r="G632" s="23">
        <f>'Invoerblad heterogene watergang'!$B$9</f>
        <v>1.2</v>
      </c>
      <c r="H632" s="23">
        <f>'Invoerblad heterogene watergang'!$C$9</f>
        <v>1</v>
      </c>
      <c r="I632" s="23">
        <f>IF(B632="","",IF(A632&lt;='Invoerblad heterogene watergang'!$H$9,'Invoerblad heterogene watergang'!$N$9,IF(A632&lt;='Invoerblad heterogene watergang'!$H$10,'Invoerblad heterogene watergang'!$N$10,IF(A632&lt;='Invoerblad heterogene watergang'!$H$11,'Invoerblad heterogene watergang'!$N$11,IF(A632&lt;='Invoerblad heterogene watergang'!$H$12,'Invoerblad heterogene watergang'!$N$12,IF(A632&lt;='Invoerblad heterogene watergang'!$H$13,'Invoerblad heterogene watergang'!$N$13,IF(A632&lt;='Invoerblad heterogene watergang'!$H$14,'Invoerblad heterogene watergang'!$N$14,IF(A632&lt;='Invoerblad heterogene watergang'!$H$15,'Invoerblad heterogene watergang'!$N$15,IF(A632&lt;='Invoerblad heterogene watergang'!$H$16,'Invoerblad heterogene watergang'!$N$16,IF(A632&lt;='Invoerblad heterogene watergang'!$H$17,'Invoerblad heterogene watergang'!$N$17,""))))))))))</f>
        <v>0</v>
      </c>
      <c r="J632" s="23" t="str">
        <f>IF(A632&lt;='Invoerblad heterogene watergang'!$H$9,'Invoerblad heterogene watergang'!$O$9,IF(A632&lt;='Invoerblad heterogene watergang'!$H$10,'Invoerblad heterogene watergang'!$O$10,IF(A632&lt;='Invoerblad heterogene watergang'!$H$11,'Invoerblad heterogene watergang'!$O$11,IF(A632&lt;='Invoerblad heterogene watergang'!$H$12,'Invoerblad heterogene watergang'!$O$12,IF(A632&lt;='Invoerblad heterogene watergang'!$H$13,'Invoerblad heterogene watergang'!$O$13,IF(A632&lt;='Invoerblad heterogene watergang'!$H$14,'Invoerblad heterogene watergang'!$O$14,IF(A632&lt;='Invoerblad heterogene watergang'!$H$15,'Invoerblad heterogene watergang'!$O$15,IF(A632&lt;='Invoerblad heterogene watergang'!$H$16,'Invoerblad heterogene watergang'!$O$16,IF(A632&lt;='Invoerblad heterogene watergang'!$H$17,'Invoerblad heterogene watergang'!$O$17,"")))))))))</f>
        <v>Nee</v>
      </c>
      <c r="K632" s="23">
        <f>(IF(A632&lt;='Invoerblad heterogene watergang'!$H$9,'Invoerblad heterogene watergang'!$L$9,IF(A632&lt;='Invoerblad heterogene watergang'!$H$10,'Invoerblad heterogene watergang'!$L$10,IF(A632&lt;='Invoerblad heterogene watergang'!$H$11,'Invoerblad heterogene watergang'!$L$11,IF(A632&lt;='Invoerblad heterogene watergang'!$H$12,'Invoerblad heterogene watergang'!$L$12,IF(A632&lt;='Invoerblad heterogene watergang'!$H$13,'Invoerblad heterogene watergang'!$L$13,IF(A632&lt;='Invoerblad heterogene watergang'!$H$14,'Invoerblad heterogene watergang'!$L$14,IF(A632&lt;='Invoerblad heterogene watergang'!$H$15,'Invoerblad heterogene watergang'!$L$15,IF(A632&lt;='Invoerblad heterogene watergang'!$H$16,'Invoerblad heterogene watergang'!$L$16,IF(A632&lt;='Invoerblad heterogene watergang'!$H$17,'Invoerblad heterogene watergang'!$L$17,""))))))))))</f>
        <v>50</v>
      </c>
      <c r="L632" s="23" t="str">
        <f>(IF(A632&lt;='Invoerblad heterogene watergang'!$H$9,'Invoerblad heterogene watergang'!$M$9,IF(A632&lt;='Invoerblad heterogene watergang'!$H$10,'Invoerblad heterogene watergang'!$M$10,IF(A632&lt;='Invoerblad heterogene watergang'!$H$11,'Invoerblad heterogene watergang'!$M$11,IF(A632&lt;='Invoerblad heterogene watergang'!$H$12,'Invoerblad heterogene watergang'!$M$12,IF(A632&lt;='Invoerblad heterogene watergang'!$H$13,'Invoerblad heterogene watergang'!$M$13,IF(A632&lt;='Invoerblad heterogene watergang'!$H$14,'Invoerblad heterogene watergang'!$M$14,IF(A632&lt;='Invoerblad heterogene watergang'!$H$15,'Invoerblad heterogene watergang'!$M$15,IF(A632&lt;='Invoerblad heterogene watergang'!$H$16,'Invoerblad heterogene watergang'!$M$16,IF(A632&lt;='Invoerblad heterogene watergang'!$H$17,'Invoerblad heterogene watergang'!$M$17,""))))))))))</f>
        <v>Begroeiing volgt bodemverloop</v>
      </c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67"/>
      <c r="AD632" s="23"/>
      <c r="AE632" s="23"/>
    </row>
    <row r="633" spans="1:31" s="103" customFormat="1" x14ac:dyDescent="0.35">
      <c r="A633" s="24">
        <f>IF(A632="","",IF((A632+1)&gt;MAX('Invoerblad heterogene watergang'!$H$9:$H$17),"",'Uitgebreide invoer'!A632+(MAX('Invoerblad heterogene watergang'!$H$9:$H$17)/1000)))</f>
        <v>440.29999999999529</v>
      </c>
      <c r="B633" s="23">
        <f>IF(A633&lt;='Invoerblad heterogene watergang'!$H$9,'Invoerblad heterogene watergang'!$J$9,IF(A633&lt;='Invoerblad heterogene watergang'!$H$10,'Invoerblad heterogene watergang'!$J$10,IF(A633&lt;='Invoerblad heterogene watergang'!$H$11,'Invoerblad heterogene watergang'!$J$11,IF(A633&lt;='Invoerblad heterogene watergang'!$H$12,'Invoerblad heterogene watergang'!$J$12,IF(A633&lt;='Invoerblad heterogene watergang'!$H$13,'Invoerblad heterogene watergang'!$J$13,IF(A633&lt;='Invoerblad heterogene watergang'!$H$14,'Invoerblad heterogene watergang'!$J$14,IF(A633&lt;='Invoerblad heterogene watergang'!$H$15,'Invoerblad heterogene watergang'!$J$15,IF(A633&lt;='Invoerblad heterogene watergang'!$H$16,'Invoerblad heterogene watergang'!$J$16,IF(A633&lt;='Invoerblad heterogene watergang'!$H$17,'Invoerblad heterogene watergang'!$J$17,"")))))))))</f>
        <v>0.2</v>
      </c>
      <c r="C633" s="23" t="str">
        <f>IF(A633&lt;='Invoerblad heterogene watergang'!$H$9,'Invoerblad heterogene watergang'!$K$9,IF(A633&lt;='Invoerblad heterogene watergang'!$H$10,'Invoerblad heterogene watergang'!$K$10,IF(A633&lt;='Invoerblad heterogene watergang'!$H$11,'Invoerblad heterogene watergang'!$K$11,IF(A633&lt;='Invoerblad heterogene watergang'!$H$12,'Invoerblad heterogene watergang'!$K$12,IF(A633&lt;='Invoerblad heterogene watergang'!$H$13,'Invoerblad heterogene watergang'!$K$13,IF(A633&lt;='Invoerblad heterogene watergang'!$H$14,'Invoerblad heterogene watergang'!$K$14,IF(A633&lt;='Invoerblad heterogene watergang'!$H$15,'Invoerblad heterogene watergang'!$K$15,IF(A633&lt;='Invoerblad heterogene watergang'!$H$16,'Invoerblad heterogene watergang'!$K$16,IF(A633&lt;='Invoerblad heterogene watergang'!$H$17,'Invoerblad heterogene watergang'!$K$17,"")))))))))</f>
        <v>100 - Riet</v>
      </c>
      <c r="D633" s="23">
        <f t="shared" si="9"/>
        <v>100</v>
      </c>
      <c r="E633" s="23">
        <f>'Invoerblad heterogene watergang'!$F$9</f>
        <v>1.5</v>
      </c>
      <c r="F633" s="23">
        <f>'Invoerblad heterogene watergang'!$E$9</f>
        <v>1.2</v>
      </c>
      <c r="G633" s="23">
        <f>'Invoerblad heterogene watergang'!$B$9</f>
        <v>1.2</v>
      </c>
      <c r="H633" s="23">
        <f>'Invoerblad heterogene watergang'!$C$9</f>
        <v>1</v>
      </c>
      <c r="I633" s="23">
        <f>IF(B633="","",IF(A633&lt;='Invoerblad heterogene watergang'!$H$9,'Invoerblad heterogene watergang'!$N$9,IF(A633&lt;='Invoerblad heterogene watergang'!$H$10,'Invoerblad heterogene watergang'!$N$10,IF(A633&lt;='Invoerblad heterogene watergang'!$H$11,'Invoerblad heterogene watergang'!$N$11,IF(A633&lt;='Invoerblad heterogene watergang'!$H$12,'Invoerblad heterogene watergang'!$N$12,IF(A633&lt;='Invoerblad heterogene watergang'!$H$13,'Invoerblad heterogene watergang'!$N$13,IF(A633&lt;='Invoerblad heterogene watergang'!$H$14,'Invoerblad heterogene watergang'!$N$14,IF(A633&lt;='Invoerblad heterogene watergang'!$H$15,'Invoerblad heterogene watergang'!$N$15,IF(A633&lt;='Invoerblad heterogene watergang'!$H$16,'Invoerblad heterogene watergang'!$N$16,IF(A633&lt;='Invoerblad heterogene watergang'!$H$17,'Invoerblad heterogene watergang'!$N$17,""))))))))))</f>
        <v>0</v>
      </c>
      <c r="J633" s="23" t="str">
        <f>IF(A633&lt;='Invoerblad heterogene watergang'!$H$9,'Invoerblad heterogene watergang'!$O$9,IF(A633&lt;='Invoerblad heterogene watergang'!$H$10,'Invoerblad heterogene watergang'!$O$10,IF(A633&lt;='Invoerblad heterogene watergang'!$H$11,'Invoerblad heterogene watergang'!$O$11,IF(A633&lt;='Invoerblad heterogene watergang'!$H$12,'Invoerblad heterogene watergang'!$O$12,IF(A633&lt;='Invoerblad heterogene watergang'!$H$13,'Invoerblad heterogene watergang'!$O$13,IF(A633&lt;='Invoerblad heterogene watergang'!$H$14,'Invoerblad heterogene watergang'!$O$14,IF(A633&lt;='Invoerblad heterogene watergang'!$H$15,'Invoerblad heterogene watergang'!$O$15,IF(A633&lt;='Invoerblad heterogene watergang'!$H$16,'Invoerblad heterogene watergang'!$O$16,IF(A633&lt;='Invoerblad heterogene watergang'!$H$17,'Invoerblad heterogene watergang'!$O$17,"")))))))))</f>
        <v>Nee</v>
      </c>
      <c r="K633" s="23">
        <f>(IF(A633&lt;='Invoerblad heterogene watergang'!$H$9,'Invoerblad heterogene watergang'!$L$9,IF(A633&lt;='Invoerblad heterogene watergang'!$H$10,'Invoerblad heterogene watergang'!$L$10,IF(A633&lt;='Invoerblad heterogene watergang'!$H$11,'Invoerblad heterogene watergang'!$L$11,IF(A633&lt;='Invoerblad heterogene watergang'!$H$12,'Invoerblad heterogene watergang'!$L$12,IF(A633&lt;='Invoerblad heterogene watergang'!$H$13,'Invoerblad heterogene watergang'!$L$13,IF(A633&lt;='Invoerblad heterogene watergang'!$H$14,'Invoerblad heterogene watergang'!$L$14,IF(A633&lt;='Invoerblad heterogene watergang'!$H$15,'Invoerblad heterogene watergang'!$L$15,IF(A633&lt;='Invoerblad heterogene watergang'!$H$16,'Invoerblad heterogene watergang'!$L$16,IF(A633&lt;='Invoerblad heterogene watergang'!$H$17,'Invoerblad heterogene watergang'!$L$17,""))))))))))</f>
        <v>50</v>
      </c>
      <c r="L633" s="23" t="str">
        <f>(IF(A633&lt;='Invoerblad heterogene watergang'!$H$9,'Invoerblad heterogene watergang'!$M$9,IF(A633&lt;='Invoerblad heterogene watergang'!$H$10,'Invoerblad heterogene watergang'!$M$10,IF(A633&lt;='Invoerblad heterogene watergang'!$H$11,'Invoerblad heterogene watergang'!$M$11,IF(A633&lt;='Invoerblad heterogene watergang'!$H$12,'Invoerblad heterogene watergang'!$M$12,IF(A633&lt;='Invoerblad heterogene watergang'!$H$13,'Invoerblad heterogene watergang'!$M$13,IF(A633&lt;='Invoerblad heterogene watergang'!$H$14,'Invoerblad heterogene watergang'!$M$14,IF(A633&lt;='Invoerblad heterogene watergang'!$H$15,'Invoerblad heterogene watergang'!$M$15,IF(A633&lt;='Invoerblad heterogene watergang'!$H$16,'Invoerblad heterogene watergang'!$M$16,IF(A633&lt;='Invoerblad heterogene watergang'!$H$17,'Invoerblad heterogene watergang'!$M$17,""))))))))))</f>
        <v>Begroeiing volgt bodemverloop</v>
      </c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67"/>
      <c r="AD633" s="23"/>
      <c r="AE633" s="23"/>
    </row>
    <row r="634" spans="1:31" s="103" customFormat="1" x14ac:dyDescent="0.35">
      <c r="A634" s="24">
        <f>IF(A633="","",IF((A633+1)&gt;MAX('Invoerblad heterogene watergang'!$H$9:$H$17),"",'Uitgebreide invoer'!A633+(MAX('Invoerblad heterogene watergang'!$H$9:$H$17)/1000)))</f>
        <v>440.99999999999528</v>
      </c>
      <c r="B634" s="23">
        <f>IF(A634&lt;='Invoerblad heterogene watergang'!$H$9,'Invoerblad heterogene watergang'!$J$9,IF(A634&lt;='Invoerblad heterogene watergang'!$H$10,'Invoerblad heterogene watergang'!$J$10,IF(A634&lt;='Invoerblad heterogene watergang'!$H$11,'Invoerblad heterogene watergang'!$J$11,IF(A634&lt;='Invoerblad heterogene watergang'!$H$12,'Invoerblad heterogene watergang'!$J$12,IF(A634&lt;='Invoerblad heterogene watergang'!$H$13,'Invoerblad heterogene watergang'!$J$13,IF(A634&lt;='Invoerblad heterogene watergang'!$H$14,'Invoerblad heterogene watergang'!$J$14,IF(A634&lt;='Invoerblad heterogene watergang'!$H$15,'Invoerblad heterogene watergang'!$J$15,IF(A634&lt;='Invoerblad heterogene watergang'!$H$16,'Invoerblad heterogene watergang'!$J$16,IF(A634&lt;='Invoerblad heterogene watergang'!$H$17,'Invoerblad heterogene watergang'!$J$17,"")))))))))</f>
        <v>0.2</v>
      </c>
      <c r="C634" s="23" t="str">
        <f>IF(A634&lt;='Invoerblad heterogene watergang'!$H$9,'Invoerblad heterogene watergang'!$K$9,IF(A634&lt;='Invoerblad heterogene watergang'!$H$10,'Invoerblad heterogene watergang'!$K$10,IF(A634&lt;='Invoerblad heterogene watergang'!$H$11,'Invoerblad heterogene watergang'!$K$11,IF(A634&lt;='Invoerblad heterogene watergang'!$H$12,'Invoerblad heterogene watergang'!$K$12,IF(A634&lt;='Invoerblad heterogene watergang'!$H$13,'Invoerblad heterogene watergang'!$K$13,IF(A634&lt;='Invoerblad heterogene watergang'!$H$14,'Invoerblad heterogene watergang'!$K$14,IF(A634&lt;='Invoerblad heterogene watergang'!$H$15,'Invoerblad heterogene watergang'!$K$15,IF(A634&lt;='Invoerblad heterogene watergang'!$H$16,'Invoerblad heterogene watergang'!$K$16,IF(A634&lt;='Invoerblad heterogene watergang'!$H$17,'Invoerblad heterogene watergang'!$K$17,"")))))))))</f>
        <v>100 - Riet</v>
      </c>
      <c r="D634" s="23">
        <f t="shared" si="9"/>
        <v>100</v>
      </c>
      <c r="E634" s="23">
        <f>'Invoerblad heterogene watergang'!$F$9</f>
        <v>1.5</v>
      </c>
      <c r="F634" s="23">
        <f>'Invoerblad heterogene watergang'!$E$9</f>
        <v>1.2</v>
      </c>
      <c r="G634" s="23">
        <f>'Invoerblad heterogene watergang'!$B$9</f>
        <v>1.2</v>
      </c>
      <c r="H634" s="23">
        <f>'Invoerblad heterogene watergang'!$C$9</f>
        <v>1</v>
      </c>
      <c r="I634" s="23">
        <f>IF(B634="","",IF(A634&lt;='Invoerblad heterogene watergang'!$H$9,'Invoerblad heterogene watergang'!$N$9,IF(A634&lt;='Invoerblad heterogene watergang'!$H$10,'Invoerblad heterogene watergang'!$N$10,IF(A634&lt;='Invoerblad heterogene watergang'!$H$11,'Invoerblad heterogene watergang'!$N$11,IF(A634&lt;='Invoerblad heterogene watergang'!$H$12,'Invoerblad heterogene watergang'!$N$12,IF(A634&lt;='Invoerblad heterogene watergang'!$H$13,'Invoerblad heterogene watergang'!$N$13,IF(A634&lt;='Invoerblad heterogene watergang'!$H$14,'Invoerblad heterogene watergang'!$N$14,IF(A634&lt;='Invoerblad heterogene watergang'!$H$15,'Invoerblad heterogene watergang'!$N$15,IF(A634&lt;='Invoerblad heterogene watergang'!$H$16,'Invoerblad heterogene watergang'!$N$16,IF(A634&lt;='Invoerblad heterogene watergang'!$H$17,'Invoerblad heterogene watergang'!$N$17,""))))))))))</f>
        <v>0</v>
      </c>
      <c r="J634" s="23" t="str">
        <f>IF(A634&lt;='Invoerblad heterogene watergang'!$H$9,'Invoerblad heterogene watergang'!$O$9,IF(A634&lt;='Invoerblad heterogene watergang'!$H$10,'Invoerblad heterogene watergang'!$O$10,IF(A634&lt;='Invoerblad heterogene watergang'!$H$11,'Invoerblad heterogene watergang'!$O$11,IF(A634&lt;='Invoerblad heterogene watergang'!$H$12,'Invoerblad heterogene watergang'!$O$12,IF(A634&lt;='Invoerblad heterogene watergang'!$H$13,'Invoerblad heterogene watergang'!$O$13,IF(A634&lt;='Invoerblad heterogene watergang'!$H$14,'Invoerblad heterogene watergang'!$O$14,IF(A634&lt;='Invoerblad heterogene watergang'!$H$15,'Invoerblad heterogene watergang'!$O$15,IF(A634&lt;='Invoerblad heterogene watergang'!$H$16,'Invoerblad heterogene watergang'!$O$16,IF(A634&lt;='Invoerblad heterogene watergang'!$H$17,'Invoerblad heterogene watergang'!$O$17,"")))))))))</f>
        <v>Nee</v>
      </c>
      <c r="K634" s="23">
        <f>(IF(A634&lt;='Invoerblad heterogene watergang'!$H$9,'Invoerblad heterogene watergang'!$L$9,IF(A634&lt;='Invoerblad heterogene watergang'!$H$10,'Invoerblad heterogene watergang'!$L$10,IF(A634&lt;='Invoerblad heterogene watergang'!$H$11,'Invoerblad heterogene watergang'!$L$11,IF(A634&lt;='Invoerblad heterogene watergang'!$H$12,'Invoerblad heterogene watergang'!$L$12,IF(A634&lt;='Invoerblad heterogene watergang'!$H$13,'Invoerblad heterogene watergang'!$L$13,IF(A634&lt;='Invoerblad heterogene watergang'!$H$14,'Invoerblad heterogene watergang'!$L$14,IF(A634&lt;='Invoerblad heterogene watergang'!$H$15,'Invoerblad heterogene watergang'!$L$15,IF(A634&lt;='Invoerblad heterogene watergang'!$H$16,'Invoerblad heterogene watergang'!$L$16,IF(A634&lt;='Invoerblad heterogene watergang'!$H$17,'Invoerblad heterogene watergang'!$L$17,""))))))))))</f>
        <v>50</v>
      </c>
      <c r="L634" s="23" t="str">
        <f>(IF(A634&lt;='Invoerblad heterogene watergang'!$H$9,'Invoerblad heterogene watergang'!$M$9,IF(A634&lt;='Invoerblad heterogene watergang'!$H$10,'Invoerblad heterogene watergang'!$M$10,IF(A634&lt;='Invoerblad heterogene watergang'!$H$11,'Invoerblad heterogene watergang'!$M$11,IF(A634&lt;='Invoerblad heterogene watergang'!$H$12,'Invoerblad heterogene watergang'!$M$12,IF(A634&lt;='Invoerblad heterogene watergang'!$H$13,'Invoerblad heterogene watergang'!$M$13,IF(A634&lt;='Invoerblad heterogene watergang'!$H$14,'Invoerblad heterogene watergang'!$M$14,IF(A634&lt;='Invoerblad heterogene watergang'!$H$15,'Invoerblad heterogene watergang'!$M$15,IF(A634&lt;='Invoerblad heterogene watergang'!$H$16,'Invoerblad heterogene watergang'!$M$16,IF(A634&lt;='Invoerblad heterogene watergang'!$H$17,'Invoerblad heterogene watergang'!$M$17,""))))))))))</f>
        <v>Begroeiing volgt bodemverloop</v>
      </c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67"/>
      <c r="AD634" s="23"/>
      <c r="AE634" s="23"/>
    </row>
    <row r="635" spans="1:31" s="103" customFormat="1" x14ac:dyDescent="0.35">
      <c r="A635" s="24">
        <f>IF(A634="","",IF((A634+1)&gt;MAX('Invoerblad heterogene watergang'!$H$9:$H$17),"",'Uitgebreide invoer'!A634+(MAX('Invoerblad heterogene watergang'!$H$9:$H$17)/1000)))</f>
        <v>441.69999999999527</v>
      </c>
      <c r="B635" s="23">
        <f>IF(A635&lt;='Invoerblad heterogene watergang'!$H$9,'Invoerblad heterogene watergang'!$J$9,IF(A635&lt;='Invoerblad heterogene watergang'!$H$10,'Invoerblad heterogene watergang'!$J$10,IF(A635&lt;='Invoerblad heterogene watergang'!$H$11,'Invoerblad heterogene watergang'!$J$11,IF(A635&lt;='Invoerblad heterogene watergang'!$H$12,'Invoerblad heterogene watergang'!$J$12,IF(A635&lt;='Invoerblad heterogene watergang'!$H$13,'Invoerblad heterogene watergang'!$J$13,IF(A635&lt;='Invoerblad heterogene watergang'!$H$14,'Invoerblad heterogene watergang'!$J$14,IF(A635&lt;='Invoerblad heterogene watergang'!$H$15,'Invoerblad heterogene watergang'!$J$15,IF(A635&lt;='Invoerblad heterogene watergang'!$H$16,'Invoerblad heterogene watergang'!$J$16,IF(A635&lt;='Invoerblad heterogene watergang'!$H$17,'Invoerblad heterogene watergang'!$J$17,"")))))))))</f>
        <v>0.2</v>
      </c>
      <c r="C635" s="23" t="str">
        <f>IF(A635&lt;='Invoerblad heterogene watergang'!$H$9,'Invoerblad heterogene watergang'!$K$9,IF(A635&lt;='Invoerblad heterogene watergang'!$H$10,'Invoerblad heterogene watergang'!$K$10,IF(A635&lt;='Invoerblad heterogene watergang'!$H$11,'Invoerblad heterogene watergang'!$K$11,IF(A635&lt;='Invoerblad heterogene watergang'!$H$12,'Invoerblad heterogene watergang'!$K$12,IF(A635&lt;='Invoerblad heterogene watergang'!$H$13,'Invoerblad heterogene watergang'!$K$13,IF(A635&lt;='Invoerblad heterogene watergang'!$H$14,'Invoerblad heterogene watergang'!$K$14,IF(A635&lt;='Invoerblad heterogene watergang'!$H$15,'Invoerblad heterogene watergang'!$K$15,IF(A635&lt;='Invoerblad heterogene watergang'!$H$16,'Invoerblad heterogene watergang'!$K$16,IF(A635&lt;='Invoerblad heterogene watergang'!$H$17,'Invoerblad heterogene watergang'!$K$17,"")))))))))</f>
        <v>100 - Riet</v>
      </c>
      <c r="D635" s="23">
        <f t="shared" si="9"/>
        <v>100</v>
      </c>
      <c r="E635" s="23">
        <f>'Invoerblad heterogene watergang'!$F$9</f>
        <v>1.5</v>
      </c>
      <c r="F635" s="23">
        <f>'Invoerblad heterogene watergang'!$E$9</f>
        <v>1.2</v>
      </c>
      <c r="G635" s="23">
        <f>'Invoerblad heterogene watergang'!$B$9</f>
        <v>1.2</v>
      </c>
      <c r="H635" s="23">
        <f>'Invoerblad heterogene watergang'!$C$9</f>
        <v>1</v>
      </c>
      <c r="I635" s="23">
        <f>IF(B635="","",IF(A635&lt;='Invoerblad heterogene watergang'!$H$9,'Invoerblad heterogene watergang'!$N$9,IF(A635&lt;='Invoerblad heterogene watergang'!$H$10,'Invoerblad heterogene watergang'!$N$10,IF(A635&lt;='Invoerblad heterogene watergang'!$H$11,'Invoerblad heterogene watergang'!$N$11,IF(A635&lt;='Invoerblad heterogene watergang'!$H$12,'Invoerblad heterogene watergang'!$N$12,IF(A635&lt;='Invoerblad heterogene watergang'!$H$13,'Invoerblad heterogene watergang'!$N$13,IF(A635&lt;='Invoerblad heterogene watergang'!$H$14,'Invoerblad heterogene watergang'!$N$14,IF(A635&lt;='Invoerblad heterogene watergang'!$H$15,'Invoerblad heterogene watergang'!$N$15,IF(A635&lt;='Invoerblad heterogene watergang'!$H$16,'Invoerblad heterogene watergang'!$N$16,IF(A635&lt;='Invoerblad heterogene watergang'!$H$17,'Invoerblad heterogene watergang'!$N$17,""))))))))))</f>
        <v>0</v>
      </c>
      <c r="J635" s="23" t="str">
        <f>IF(A635&lt;='Invoerblad heterogene watergang'!$H$9,'Invoerblad heterogene watergang'!$O$9,IF(A635&lt;='Invoerblad heterogene watergang'!$H$10,'Invoerblad heterogene watergang'!$O$10,IF(A635&lt;='Invoerblad heterogene watergang'!$H$11,'Invoerblad heterogene watergang'!$O$11,IF(A635&lt;='Invoerblad heterogene watergang'!$H$12,'Invoerblad heterogene watergang'!$O$12,IF(A635&lt;='Invoerblad heterogene watergang'!$H$13,'Invoerblad heterogene watergang'!$O$13,IF(A635&lt;='Invoerblad heterogene watergang'!$H$14,'Invoerblad heterogene watergang'!$O$14,IF(A635&lt;='Invoerblad heterogene watergang'!$H$15,'Invoerblad heterogene watergang'!$O$15,IF(A635&lt;='Invoerblad heterogene watergang'!$H$16,'Invoerblad heterogene watergang'!$O$16,IF(A635&lt;='Invoerblad heterogene watergang'!$H$17,'Invoerblad heterogene watergang'!$O$17,"")))))))))</f>
        <v>Nee</v>
      </c>
      <c r="K635" s="23">
        <f>(IF(A635&lt;='Invoerblad heterogene watergang'!$H$9,'Invoerblad heterogene watergang'!$L$9,IF(A635&lt;='Invoerblad heterogene watergang'!$H$10,'Invoerblad heterogene watergang'!$L$10,IF(A635&lt;='Invoerblad heterogene watergang'!$H$11,'Invoerblad heterogene watergang'!$L$11,IF(A635&lt;='Invoerblad heterogene watergang'!$H$12,'Invoerblad heterogene watergang'!$L$12,IF(A635&lt;='Invoerblad heterogene watergang'!$H$13,'Invoerblad heterogene watergang'!$L$13,IF(A635&lt;='Invoerblad heterogene watergang'!$H$14,'Invoerblad heterogene watergang'!$L$14,IF(A635&lt;='Invoerblad heterogene watergang'!$H$15,'Invoerblad heterogene watergang'!$L$15,IF(A635&lt;='Invoerblad heterogene watergang'!$H$16,'Invoerblad heterogene watergang'!$L$16,IF(A635&lt;='Invoerblad heterogene watergang'!$H$17,'Invoerblad heterogene watergang'!$L$17,""))))))))))</f>
        <v>50</v>
      </c>
      <c r="L635" s="23" t="str">
        <f>(IF(A635&lt;='Invoerblad heterogene watergang'!$H$9,'Invoerblad heterogene watergang'!$M$9,IF(A635&lt;='Invoerblad heterogene watergang'!$H$10,'Invoerblad heterogene watergang'!$M$10,IF(A635&lt;='Invoerblad heterogene watergang'!$H$11,'Invoerblad heterogene watergang'!$M$11,IF(A635&lt;='Invoerblad heterogene watergang'!$H$12,'Invoerblad heterogene watergang'!$M$12,IF(A635&lt;='Invoerblad heterogene watergang'!$H$13,'Invoerblad heterogene watergang'!$M$13,IF(A635&lt;='Invoerblad heterogene watergang'!$H$14,'Invoerblad heterogene watergang'!$M$14,IF(A635&lt;='Invoerblad heterogene watergang'!$H$15,'Invoerblad heterogene watergang'!$M$15,IF(A635&lt;='Invoerblad heterogene watergang'!$H$16,'Invoerblad heterogene watergang'!$M$16,IF(A635&lt;='Invoerblad heterogene watergang'!$H$17,'Invoerblad heterogene watergang'!$M$17,""))))))))))</f>
        <v>Begroeiing volgt bodemverloop</v>
      </c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67"/>
      <c r="AD635" s="23"/>
      <c r="AE635" s="23"/>
    </row>
    <row r="636" spans="1:31" s="103" customFormat="1" x14ac:dyDescent="0.35">
      <c r="A636" s="24">
        <f>IF(A635="","",IF((A635+1)&gt;MAX('Invoerblad heterogene watergang'!$H$9:$H$17),"",'Uitgebreide invoer'!A635+(MAX('Invoerblad heterogene watergang'!$H$9:$H$17)/1000)))</f>
        <v>442.39999999999526</v>
      </c>
      <c r="B636" s="23">
        <f>IF(A636&lt;='Invoerblad heterogene watergang'!$H$9,'Invoerblad heterogene watergang'!$J$9,IF(A636&lt;='Invoerblad heterogene watergang'!$H$10,'Invoerblad heterogene watergang'!$J$10,IF(A636&lt;='Invoerblad heterogene watergang'!$H$11,'Invoerblad heterogene watergang'!$J$11,IF(A636&lt;='Invoerblad heterogene watergang'!$H$12,'Invoerblad heterogene watergang'!$J$12,IF(A636&lt;='Invoerblad heterogene watergang'!$H$13,'Invoerblad heterogene watergang'!$J$13,IF(A636&lt;='Invoerblad heterogene watergang'!$H$14,'Invoerblad heterogene watergang'!$J$14,IF(A636&lt;='Invoerblad heterogene watergang'!$H$15,'Invoerblad heterogene watergang'!$J$15,IF(A636&lt;='Invoerblad heterogene watergang'!$H$16,'Invoerblad heterogene watergang'!$J$16,IF(A636&lt;='Invoerblad heterogene watergang'!$H$17,'Invoerblad heterogene watergang'!$J$17,"")))))))))</f>
        <v>0.2</v>
      </c>
      <c r="C636" s="23" t="str">
        <f>IF(A636&lt;='Invoerblad heterogene watergang'!$H$9,'Invoerblad heterogene watergang'!$K$9,IF(A636&lt;='Invoerblad heterogene watergang'!$H$10,'Invoerblad heterogene watergang'!$K$10,IF(A636&lt;='Invoerblad heterogene watergang'!$H$11,'Invoerblad heterogene watergang'!$K$11,IF(A636&lt;='Invoerblad heterogene watergang'!$H$12,'Invoerblad heterogene watergang'!$K$12,IF(A636&lt;='Invoerblad heterogene watergang'!$H$13,'Invoerblad heterogene watergang'!$K$13,IF(A636&lt;='Invoerblad heterogene watergang'!$H$14,'Invoerblad heterogene watergang'!$K$14,IF(A636&lt;='Invoerblad heterogene watergang'!$H$15,'Invoerblad heterogene watergang'!$K$15,IF(A636&lt;='Invoerblad heterogene watergang'!$H$16,'Invoerblad heterogene watergang'!$K$16,IF(A636&lt;='Invoerblad heterogene watergang'!$H$17,'Invoerblad heterogene watergang'!$K$17,"")))))))))</f>
        <v>100 - Riet</v>
      </c>
      <c r="D636" s="23">
        <f t="shared" si="9"/>
        <v>100</v>
      </c>
      <c r="E636" s="23">
        <f>'Invoerblad heterogene watergang'!$F$9</f>
        <v>1.5</v>
      </c>
      <c r="F636" s="23">
        <f>'Invoerblad heterogene watergang'!$E$9</f>
        <v>1.2</v>
      </c>
      <c r="G636" s="23">
        <f>'Invoerblad heterogene watergang'!$B$9</f>
        <v>1.2</v>
      </c>
      <c r="H636" s="23">
        <f>'Invoerblad heterogene watergang'!$C$9</f>
        <v>1</v>
      </c>
      <c r="I636" s="23">
        <f>IF(B636="","",IF(A636&lt;='Invoerblad heterogene watergang'!$H$9,'Invoerblad heterogene watergang'!$N$9,IF(A636&lt;='Invoerblad heterogene watergang'!$H$10,'Invoerblad heterogene watergang'!$N$10,IF(A636&lt;='Invoerblad heterogene watergang'!$H$11,'Invoerblad heterogene watergang'!$N$11,IF(A636&lt;='Invoerblad heterogene watergang'!$H$12,'Invoerblad heterogene watergang'!$N$12,IF(A636&lt;='Invoerblad heterogene watergang'!$H$13,'Invoerblad heterogene watergang'!$N$13,IF(A636&lt;='Invoerblad heterogene watergang'!$H$14,'Invoerblad heterogene watergang'!$N$14,IF(A636&lt;='Invoerblad heterogene watergang'!$H$15,'Invoerblad heterogene watergang'!$N$15,IF(A636&lt;='Invoerblad heterogene watergang'!$H$16,'Invoerblad heterogene watergang'!$N$16,IF(A636&lt;='Invoerblad heterogene watergang'!$H$17,'Invoerblad heterogene watergang'!$N$17,""))))))))))</f>
        <v>0</v>
      </c>
      <c r="J636" s="23" t="str">
        <f>IF(A636&lt;='Invoerblad heterogene watergang'!$H$9,'Invoerblad heterogene watergang'!$O$9,IF(A636&lt;='Invoerblad heterogene watergang'!$H$10,'Invoerblad heterogene watergang'!$O$10,IF(A636&lt;='Invoerblad heterogene watergang'!$H$11,'Invoerblad heterogene watergang'!$O$11,IF(A636&lt;='Invoerblad heterogene watergang'!$H$12,'Invoerblad heterogene watergang'!$O$12,IF(A636&lt;='Invoerblad heterogene watergang'!$H$13,'Invoerblad heterogene watergang'!$O$13,IF(A636&lt;='Invoerblad heterogene watergang'!$H$14,'Invoerblad heterogene watergang'!$O$14,IF(A636&lt;='Invoerblad heterogene watergang'!$H$15,'Invoerblad heterogene watergang'!$O$15,IF(A636&lt;='Invoerblad heterogene watergang'!$H$16,'Invoerblad heterogene watergang'!$O$16,IF(A636&lt;='Invoerblad heterogene watergang'!$H$17,'Invoerblad heterogene watergang'!$O$17,"")))))))))</f>
        <v>Nee</v>
      </c>
      <c r="K636" s="23">
        <f>(IF(A636&lt;='Invoerblad heterogene watergang'!$H$9,'Invoerblad heterogene watergang'!$L$9,IF(A636&lt;='Invoerblad heterogene watergang'!$H$10,'Invoerblad heterogene watergang'!$L$10,IF(A636&lt;='Invoerblad heterogene watergang'!$H$11,'Invoerblad heterogene watergang'!$L$11,IF(A636&lt;='Invoerblad heterogene watergang'!$H$12,'Invoerblad heterogene watergang'!$L$12,IF(A636&lt;='Invoerblad heterogene watergang'!$H$13,'Invoerblad heterogene watergang'!$L$13,IF(A636&lt;='Invoerblad heterogene watergang'!$H$14,'Invoerblad heterogene watergang'!$L$14,IF(A636&lt;='Invoerblad heterogene watergang'!$H$15,'Invoerblad heterogene watergang'!$L$15,IF(A636&lt;='Invoerblad heterogene watergang'!$H$16,'Invoerblad heterogene watergang'!$L$16,IF(A636&lt;='Invoerblad heterogene watergang'!$H$17,'Invoerblad heterogene watergang'!$L$17,""))))))))))</f>
        <v>50</v>
      </c>
      <c r="L636" s="23" t="str">
        <f>(IF(A636&lt;='Invoerblad heterogene watergang'!$H$9,'Invoerblad heterogene watergang'!$M$9,IF(A636&lt;='Invoerblad heterogene watergang'!$H$10,'Invoerblad heterogene watergang'!$M$10,IF(A636&lt;='Invoerblad heterogene watergang'!$H$11,'Invoerblad heterogene watergang'!$M$11,IF(A636&lt;='Invoerblad heterogene watergang'!$H$12,'Invoerblad heterogene watergang'!$M$12,IF(A636&lt;='Invoerblad heterogene watergang'!$H$13,'Invoerblad heterogene watergang'!$M$13,IF(A636&lt;='Invoerblad heterogene watergang'!$H$14,'Invoerblad heterogene watergang'!$M$14,IF(A636&lt;='Invoerblad heterogene watergang'!$H$15,'Invoerblad heterogene watergang'!$M$15,IF(A636&lt;='Invoerblad heterogene watergang'!$H$16,'Invoerblad heterogene watergang'!$M$16,IF(A636&lt;='Invoerblad heterogene watergang'!$H$17,'Invoerblad heterogene watergang'!$M$17,""))))))))))</f>
        <v>Begroeiing volgt bodemverloop</v>
      </c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67"/>
      <c r="AD636" s="23"/>
      <c r="AE636" s="23"/>
    </row>
    <row r="637" spans="1:31" s="103" customFormat="1" x14ac:dyDescent="0.35">
      <c r="A637" s="24">
        <f>IF(A636="","",IF((A636+1)&gt;MAX('Invoerblad heterogene watergang'!$H$9:$H$17),"",'Uitgebreide invoer'!A636+(MAX('Invoerblad heterogene watergang'!$H$9:$H$17)/1000)))</f>
        <v>443.09999999999525</v>
      </c>
      <c r="B637" s="23">
        <f>IF(A637&lt;='Invoerblad heterogene watergang'!$H$9,'Invoerblad heterogene watergang'!$J$9,IF(A637&lt;='Invoerblad heterogene watergang'!$H$10,'Invoerblad heterogene watergang'!$J$10,IF(A637&lt;='Invoerblad heterogene watergang'!$H$11,'Invoerblad heterogene watergang'!$J$11,IF(A637&lt;='Invoerblad heterogene watergang'!$H$12,'Invoerblad heterogene watergang'!$J$12,IF(A637&lt;='Invoerblad heterogene watergang'!$H$13,'Invoerblad heterogene watergang'!$J$13,IF(A637&lt;='Invoerblad heterogene watergang'!$H$14,'Invoerblad heterogene watergang'!$J$14,IF(A637&lt;='Invoerblad heterogene watergang'!$H$15,'Invoerblad heterogene watergang'!$J$15,IF(A637&lt;='Invoerblad heterogene watergang'!$H$16,'Invoerblad heterogene watergang'!$J$16,IF(A637&lt;='Invoerblad heterogene watergang'!$H$17,'Invoerblad heterogene watergang'!$J$17,"")))))))))</f>
        <v>0.2</v>
      </c>
      <c r="C637" s="23" t="str">
        <f>IF(A637&lt;='Invoerblad heterogene watergang'!$H$9,'Invoerblad heterogene watergang'!$K$9,IF(A637&lt;='Invoerblad heterogene watergang'!$H$10,'Invoerblad heterogene watergang'!$K$10,IF(A637&lt;='Invoerblad heterogene watergang'!$H$11,'Invoerblad heterogene watergang'!$K$11,IF(A637&lt;='Invoerblad heterogene watergang'!$H$12,'Invoerblad heterogene watergang'!$K$12,IF(A637&lt;='Invoerblad heterogene watergang'!$H$13,'Invoerblad heterogene watergang'!$K$13,IF(A637&lt;='Invoerblad heterogene watergang'!$H$14,'Invoerblad heterogene watergang'!$K$14,IF(A637&lt;='Invoerblad heterogene watergang'!$H$15,'Invoerblad heterogene watergang'!$K$15,IF(A637&lt;='Invoerblad heterogene watergang'!$H$16,'Invoerblad heterogene watergang'!$K$16,IF(A637&lt;='Invoerblad heterogene watergang'!$H$17,'Invoerblad heterogene watergang'!$K$17,"")))))))))</f>
        <v>100 - Riet</v>
      </c>
      <c r="D637" s="23">
        <f t="shared" si="9"/>
        <v>100</v>
      </c>
      <c r="E637" s="23">
        <f>'Invoerblad heterogene watergang'!$F$9</f>
        <v>1.5</v>
      </c>
      <c r="F637" s="23">
        <f>'Invoerblad heterogene watergang'!$E$9</f>
        <v>1.2</v>
      </c>
      <c r="G637" s="23">
        <f>'Invoerblad heterogene watergang'!$B$9</f>
        <v>1.2</v>
      </c>
      <c r="H637" s="23">
        <f>'Invoerblad heterogene watergang'!$C$9</f>
        <v>1</v>
      </c>
      <c r="I637" s="23">
        <f>IF(B637="","",IF(A637&lt;='Invoerblad heterogene watergang'!$H$9,'Invoerblad heterogene watergang'!$N$9,IF(A637&lt;='Invoerblad heterogene watergang'!$H$10,'Invoerblad heterogene watergang'!$N$10,IF(A637&lt;='Invoerblad heterogene watergang'!$H$11,'Invoerblad heterogene watergang'!$N$11,IF(A637&lt;='Invoerblad heterogene watergang'!$H$12,'Invoerblad heterogene watergang'!$N$12,IF(A637&lt;='Invoerblad heterogene watergang'!$H$13,'Invoerblad heterogene watergang'!$N$13,IF(A637&lt;='Invoerblad heterogene watergang'!$H$14,'Invoerblad heterogene watergang'!$N$14,IF(A637&lt;='Invoerblad heterogene watergang'!$H$15,'Invoerblad heterogene watergang'!$N$15,IF(A637&lt;='Invoerblad heterogene watergang'!$H$16,'Invoerblad heterogene watergang'!$N$16,IF(A637&lt;='Invoerblad heterogene watergang'!$H$17,'Invoerblad heterogene watergang'!$N$17,""))))))))))</f>
        <v>0</v>
      </c>
      <c r="J637" s="23" t="str">
        <f>IF(A637&lt;='Invoerblad heterogene watergang'!$H$9,'Invoerblad heterogene watergang'!$O$9,IF(A637&lt;='Invoerblad heterogene watergang'!$H$10,'Invoerblad heterogene watergang'!$O$10,IF(A637&lt;='Invoerblad heterogene watergang'!$H$11,'Invoerblad heterogene watergang'!$O$11,IF(A637&lt;='Invoerblad heterogene watergang'!$H$12,'Invoerblad heterogene watergang'!$O$12,IF(A637&lt;='Invoerblad heterogene watergang'!$H$13,'Invoerblad heterogene watergang'!$O$13,IF(A637&lt;='Invoerblad heterogene watergang'!$H$14,'Invoerblad heterogene watergang'!$O$14,IF(A637&lt;='Invoerblad heterogene watergang'!$H$15,'Invoerblad heterogene watergang'!$O$15,IF(A637&lt;='Invoerblad heterogene watergang'!$H$16,'Invoerblad heterogene watergang'!$O$16,IF(A637&lt;='Invoerblad heterogene watergang'!$H$17,'Invoerblad heterogene watergang'!$O$17,"")))))))))</f>
        <v>Nee</v>
      </c>
      <c r="K637" s="23">
        <f>(IF(A637&lt;='Invoerblad heterogene watergang'!$H$9,'Invoerblad heterogene watergang'!$L$9,IF(A637&lt;='Invoerblad heterogene watergang'!$H$10,'Invoerblad heterogene watergang'!$L$10,IF(A637&lt;='Invoerblad heterogene watergang'!$H$11,'Invoerblad heterogene watergang'!$L$11,IF(A637&lt;='Invoerblad heterogene watergang'!$H$12,'Invoerblad heterogene watergang'!$L$12,IF(A637&lt;='Invoerblad heterogene watergang'!$H$13,'Invoerblad heterogene watergang'!$L$13,IF(A637&lt;='Invoerblad heterogene watergang'!$H$14,'Invoerblad heterogene watergang'!$L$14,IF(A637&lt;='Invoerblad heterogene watergang'!$H$15,'Invoerblad heterogene watergang'!$L$15,IF(A637&lt;='Invoerblad heterogene watergang'!$H$16,'Invoerblad heterogene watergang'!$L$16,IF(A637&lt;='Invoerblad heterogene watergang'!$H$17,'Invoerblad heterogene watergang'!$L$17,""))))))))))</f>
        <v>50</v>
      </c>
      <c r="L637" s="23" t="str">
        <f>(IF(A637&lt;='Invoerblad heterogene watergang'!$H$9,'Invoerblad heterogene watergang'!$M$9,IF(A637&lt;='Invoerblad heterogene watergang'!$H$10,'Invoerblad heterogene watergang'!$M$10,IF(A637&lt;='Invoerblad heterogene watergang'!$H$11,'Invoerblad heterogene watergang'!$M$11,IF(A637&lt;='Invoerblad heterogene watergang'!$H$12,'Invoerblad heterogene watergang'!$M$12,IF(A637&lt;='Invoerblad heterogene watergang'!$H$13,'Invoerblad heterogene watergang'!$M$13,IF(A637&lt;='Invoerblad heterogene watergang'!$H$14,'Invoerblad heterogene watergang'!$M$14,IF(A637&lt;='Invoerblad heterogene watergang'!$H$15,'Invoerblad heterogene watergang'!$M$15,IF(A637&lt;='Invoerblad heterogene watergang'!$H$16,'Invoerblad heterogene watergang'!$M$16,IF(A637&lt;='Invoerblad heterogene watergang'!$H$17,'Invoerblad heterogene watergang'!$M$17,""))))))))))</f>
        <v>Begroeiing volgt bodemverloop</v>
      </c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67"/>
      <c r="AD637" s="23"/>
      <c r="AE637" s="23"/>
    </row>
    <row r="638" spans="1:31" s="103" customFormat="1" x14ac:dyDescent="0.35">
      <c r="A638" s="24">
        <f>IF(A637="","",IF((A637+1)&gt;MAX('Invoerblad heterogene watergang'!$H$9:$H$17),"",'Uitgebreide invoer'!A637+(MAX('Invoerblad heterogene watergang'!$H$9:$H$17)/1000)))</f>
        <v>443.79999999999524</v>
      </c>
      <c r="B638" s="23">
        <f>IF(A638&lt;='Invoerblad heterogene watergang'!$H$9,'Invoerblad heterogene watergang'!$J$9,IF(A638&lt;='Invoerblad heterogene watergang'!$H$10,'Invoerblad heterogene watergang'!$J$10,IF(A638&lt;='Invoerblad heterogene watergang'!$H$11,'Invoerblad heterogene watergang'!$J$11,IF(A638&lt;='Invoerblad heterogene watergang'!$H$12,'Invoerblad heterogene watergang'!$J$12,IF(A638&lt;='Invoerblad heterogene watergang'!$H$13,'Invoerblad heterogene watergang'!$J$13,IF(A638&lt;='Invoerblad heterogene watergang'!$H$14,'Invoerblad heterogene watergang'!$J$14,IF(A638&lt;='Invoerblad heterogene watergang'!$H$15,'Invoerblad heterogene watergang'!$J$15,IF(A638&lt;='Invoerblad heterogene watergang'!$H$16,'Invoerblad heterogene watergang'!$J$16,IF(A638&lt;='Invoerblad heterogene watergang'!$H$17,'Invoerblad heterogene watergang'!$J$17,"")))))))))</f>
        <v>0.2</v>
      </c>
      <c r="C638" s="23" t="str">
        <f>IF(A638&lt;='Invoerblad heterogene watergang'!$H$9,'Invoerblad heterogene watergang'!$K$9,IF(A638&lt;='Invoerblad heterogene watergang'!$H$10,'Invoerblad heterogene watergang'!$K$10,IF(A638&lt;='Invoerblad heterogene watergang'!$H$11,'Invoerblad heterogene watergang'!$K$11,IF(A638&lt;='Invoerblad heterogene watergang'!$H$12,'Invoerblad heterogene watergang'!$K$12,IF(A638&lt;='Invoerblad heterogene watergang'!$H$13,'Invoerblad heterogene watergang'!$K$13,IF(A638&lt;='Invoerblad heterogene watergang'!$H$14,'Invoerblad heterogene watergang'!$K$14,IF(A638&lt;='Invoerblad heterogene watergang'!$H$15,'Invoerblad heterogene watergang'!$K$15,IF(A638&lt;='Invoerblad heterogene watergang'!$H$16,'Invoerblad heterogene watergang'!$K$16,IF(A638&lt;='Invoerblad heterogene watergang'!$H$17,'Invoerblad heterogene watergang'!$K$17,"")))))))))</f>
        <v>100 - Riet</v>
      </c>
      <c r="D638" s="23">
        <f t="shared" si="9"/>
        <v>100</v>
      </c>
      <c r="E638" s="23">
        <f>'Invoerblad heterogene watergang'!$F$9</f>
        <v>1.5</v>
      </c>
      <c r="F638" s="23">
        <f>'Invoerblad heterogene watergang'!$E$9</f>
        <v>1.2</v>
      </c>
      <c r="G638" s="23">
        <f>'Invoerblad heterogene watergang'!$B$9</f>
        <v>1.2</v>
      </c>
      <c r="H638" s="23">
        <f>'Invoerblad heterogene watergang'!$C$9</f>
        <v>1</v>
      </c>
      <c r="I638" s="23">
        <f>IF(B638="","",IF(A638&lt;='Invoerblad heterogene watergang'!$H$9,'Invoerblad heterogene watergang'!$N$9,IF(A638&lt;='Invoerblad heterogene watergang'!$H$10,'Invoerblad heterogene watergang'!$N$10,IF(A638&lt;='Invoerblad heterogene watergang'!$H$11,'Invoerblad heterogene watergang'!$N$11,IF(A638&lt;='Invoerblad heterogene watergang'!$H$12,'Invoerblad heterogene watergang'!$N$12,IF(A638&lt;='Invoerblad heterogene watergang'!$H$13,'Invoerblad heterogene watergang'!$N$13,IF(A638&lt;='Invoerblad heterogene watergang'!$H$14,'Invoerblad heterogene watergang'!$N$14,IF(A638&lt;='Invoerblad heterogene watergang'!$H$15,'Invoerblad heterogene watergang'!$N$15,IF(A638&lt;='Invoerblad heterogene watergang'!$H$16,'Invoerblad heterogene watergang'!$N$16,IF(A638&lt;='Invoerblad heterogene watergang'!$H$17,'Invoerblad heterogene watergang'!$N$17,""))))))))))</f>
        <v>0</v>
      </c>
      <c r="J638" s="23" t="str">
        <f>IF(A638&lt;='Invoerblad heterogene watergang'!$H$9,'Invoerblad heterogene watergang'!$O$9,IF(A638&lt;='Invoerblad heterogene watergang'!$H$10,'Invoerblad heterogene watergang'!$O$10,IF(A638&lt;='Invoerblad heterogene watergang'!$H$11,'Invoerblad heterogene watergang'!$O$11,IF(A638&lt;='Invoerblad heterogene watergang'!$H$12,'Invoerblad heterogene watergang'!$O$12,IF(A638&lt;='Invoerblad heterogene watergang'!$H$13,'Invoerblad heterogene watergang'!$O$13,IF(A638&lt;='Invoerblad heterogene watergang'!$H$14,'Invoerblad heterogene watergang'!$O$14,IF(A638&lt;='Invoerblad heterogene watergang'!$H$15,'Invoerblad heterogene watergang'!$O$15,IF(A638&lt;='Invoerblad heterogene watergang'!$H$16,'Invoerblad heterogene watergang'!$O$16,IF(A638&lt;='Invoerblad heterogene watergang'!$H$17,'Invoerblad heterogene watergang'!$O$17,"")))))))))</f>
        <v>Nee</v>
      </c>
      <c r="K638" s="23">
        <f>(IF(A638&lt;='Invoerblad heterogene watergang'!$H$9,'Invoerblad heterogene watergang'!$L$9,IF(A638&lt;='Invoerblad heterogene watergang'!$H$10,'Invoerblad heterogene watergang'!$L$10,IF(A638&lt;='Invoerblad heterogene watergang'!$H$11,'Invoerblad heterogene watergang'!$L$11,IF(A638&lt;='Invoerblad heterogene watergang'!$H$12,'Invoerblad heterogene watergang'!$L$12,IF(A638&lt;='Invoerblad heterogene watergang'!$H$13,'Invoerblad heterogene watergang'!$L$13,IF(A638&lt;='Invoerblad heterogene watergang'!$H$14,'Invoerblad heterogene watergang'!$L$14,IF(A638&lt;='Invoerblad heterogene watergang'!$H$15,'Invoerblad heterogene watergang'!$L$15,IF(A638&lt;='Invoerblad heterogene watergang'!$H$16,'Invoerblad heterogene watergang'!$L$16,IF(A638&lt;='Invoerblad heterogene watergang'!$H$17,'Invoerblad heterogene watergang'!$L$17,""))))))))))</f>
        <v>50</v>
      </c>
      <c r="L638" s="23" t="str">
        <f>(IF(A638&lt;='Invoerblad heterogene watergang'!$H$9,'Invoerblad heterogene watergang'!$M$9,IF(A638&lt;='Invoerblad heterogene watergang'!$H$10,'Invoerblad heterogene watergang'!$M$10,IF(A638&lt;='Invoerblad heterogene watergang'!$H$11,'Invoerblad heterogene watergang'!$M$11,IF(A638&lt;='Invoerblad heterogene watergang'!$H$12,'Invoerblad heterogene watergang'!$M$12,IF(A638&lt;='Invoerblad heterogene watergang'!$H$13,'Invoerblad heterogene watergang'!$M$13,IF(A638&lt;='Invoerblad heterogene watergang'!$H$14,'Invoerblad heterogene watergang'!$M$14,IF(A638&lt;='Invoerblad heterogene watergang'!$H$15,'Invoerblad heterogene watergang'!$M$15,IF(A638&lt;='Invoerblad heterogene watergang'!$H$16,'Invoerblad heterogene watergang'!$M$16,IF(A638&lt;='Invoerblad heterogene watergang'!$H$17,'Invoerblad heterogene watergang'!$M$17,""))))))))))</f>
        <v>Begroeiing volgt bodemverloop</v>
      </c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67"/>
      <c r="AD638" s="23"/>
      <c r="AE638" s="23"/>
    </row>
    <row r="639" spans="1:31" s="103" customFormat="1" x14ac:dyDescent="0.35">
      <c r="A639" s="24">
        <f>IF(A638="","",IF((A638+1)&gt;MAX('Invoerblad heterogene watergang'!$H$9:$H$17),"",'Uitgebreide invoer'!A638+(MAX('Invoerblad heterogene watergang'!$H$9:$H$17)/1000)))</f>
        <v>444.49999999999523</v>
      </c>
      <c r="B639" s="23">
        <f>IF(A639&lt;='Invoerblad heterogene watergang'!$H$9,'Invoerblad heterogene watergang'!$J$9,IF(A639&lt;='Invoerblad heterogene watergang'!$H$10,'Invoerblad heterogene watergang'!$J$10,IF(A639&lt;='Invoerblad heterogene watergang'!$H$11,'Invoerblad heterogene watergang'!$J$11,IF(A639&lt;='Invoerblad heterogene watergang'!$H$12,'Invoerblad heterogene watergang'!$J$12,IF(A639&lt;='Invoerblad heterogene watergang'!$H$13,'Invoerblad heterogene watergang'!$J$13,IF(A639&lt;='Invoerblad heterogene watergang'!$H$14,'Invoerblad heterogene watergang'!$J$14,IF(A639&lt;='Invoerblad heterogene watergang'!$H$15,'Invoerblad heterogene watergang'!$J$15,IF(A639&lt;='Invoerblad heterogene watergang'!$H$16,'Invoerblad heterogene watergang'!$J$16,IF(A639&lt;='Invoerblad heterogene watergang'!$H$17,'Invoerblad heterogene watergang'!$J$17,"")))))))))</f>
        <v>0.2</v>
      </c>
      <c r="C639" s="23" t="str">
        <f>IF(A639&lt;='Invoerblad heterogene watergang'!$H$9,'Invoerblad heterogene watergang'!$K$9,IF(A639&lt;='Invoerblad heterogene watergang'!$H$10,'Invoerblad heterogene watergang'!$K$10,IF(A639&lt;='Invoerblad heterogene watergang'!$H$11,'Invoerblad heterogene watergang'!$K$11,IF(A639&lt;='Invoerblad heterogene watergang'!$H$12,'Invoerblad heterogene watergang'!$K$12,IF(A639&lt;='Invoerblad heterogene watergang'!$H$13,'Invoerblad heterogene watergang'!$K$13,IF(A639&lt;='Invoerblad heterogene watergang'!$H$14,'Invoerblad heterogene watergang'!$K$14,IF(A639&lt;='Invoerblad heterogene watergang'!$H$15,'Invoerblad heterogene watergang'!$K$15,IF(A639&lt;='Invoerblad heterogene watergang'!$H$16,'Invoerblad heterogene watergang'!$K$16,IF(A639&lt;='Invoerblad heterogene watergang'!$H$17,'Invoerblad heterogene watergang'!$K$17,"")))))))))</f>
        <v>100 - Riet</v>
      </c>
      <c r="D639" s="23">
        <f t="shared" si="9"/>
        <v>100</v>
      </c>
      <c r="E639" s="23">
        <f>'Invoerblad heterogene watergang'!$F$9</f>
        <v>1.5</v>
      </c>
      <c r="F639" s="23">
        <f>'Invoerblad heterogene watergang'!$E$9</f>
        <v>1.2</v>
      </c>
      <c r="G639" s="23">
        <f>'Invoerblad heterogene watergang'!$B$9</f>
        <v>1.2</v>
      </c>
      <c r="H639" s="23">
        <f>'Invoerblad heterogene watergang'!$C$9</f>
        <v>1</v>
      </c>
      <c r="I639" s="23">
        <f>IF(B639="","",IF(A639&lt;='Invoerblad heterogene watergang'!$H$9,'Invoerblad heterogene watergang'!$N$9,IF(A639&lt;='Invoerblad heterogene watergang'!$H$10,'Invoerblad heterogene watergang'!$N$10,IF(A639&lt;='Invoerblad heterogene watergang'!$H$11,'Invoerblad heterogene watergang'!$N$11,IF(A639&lt;='Invoerblad heterogene watergang'!$H$12,'Invoerblad heterogene watergang'!$N$12,IF(A639&lt;='Invoerblad heterogene watergang'!$H$13,'Invoerblad heterogene watergang'!$N$13,IF(A639&lt;='Invoerblad heterogene watergang'!$H$14,'Invoerblad heterogene watergang'!$N$14,IF(A639&lt;='Invoerblad heterogene watergang'!$H$15,'Invoerblad heterogene watergang'!$N$15,IF(A639&lt;='Invoerblad heterogene watergang'!$H$16,'Invoerblad heterogene watergang'!$N$16,IF(A639&lt;='Invoerblad heterogene watergang'!$H$17,'Invoerblad heterogene watergang'!$N$17,""))))))))))</f>
        <v>0</v>
      </c>
      <c r="J639" s="23" t="str">
        <f>IF(A639&lt;='Invoerblad heterogene watergang'!$H$9,'Invoerblad heterogene watergang'!$O$9,IF(A639&lt;='Invoerblad heterogene watergang'!$H$10,'Invoerblad heterogene watergang'!$O$10,IF(A639&lt;='Invoerblad heterogene watergang'!$H$11,'Invoerblad heterogene watergang'!$O$11,IF(A639&lt;='Invoerblad heterogene watergang'!$H$12,'Invoerblad heterogene watergang'!$O$12,IF(A639&lt;='Invoerblad heterogene watergang'!$H$13,'Invoerblad heterogene watergang'!$O$13,IF(A639&lt;='Invoerblad heterogene watergang'!$H$14,'Invoerblad heterogene watergang'!$O$14,IF(A639&lt;='Invoerblad heterogene watergang'!$H$15,'Invoerblad heterogene watergang'!$O$15,IF(A639&lt;='Invoerblad heterogene watergang'!$H$16,'Invoerblad heterogene watergang'!$O$16,IF(A639&lt;='Invoerblad heterogene watergang'!$H$17,'Invoerblad heterogene watergang'!$O$17,"")))))))))</f>
        <v>Nee</v>
      </c>
      <c r="K639" s="23">
        <f>(IF(A639&lt;='Invoerblad heterogene watergang'!$H$9,'Invoerblad heterogene watergang'!$L$9,IF(A639&lt;='Invoerblad heterogene watergang'!$H$10,'Invoerblad heterogene watergang'!$L$10,IF(A639&lt;='Invoerblad heterogene watergang'!$H$11,'Invoerblad heterogene watergang'!$L$11,IF(A639&lt;='Invoerblad heterogene watergang'!$H$12,'Invoerblad heterogene watergang'!$L$12,IF(A639&lt;='Invoerblad heterogene watergang'!$H$13,'Invoerblad heterogene watergang'!$L$13,IF(A639&lt;='Invoerblad heterogene watergang'!$H$14,'Invoerblad heterogene watergang'!$L$14,IF(A639&lt;='Invoerblad heterogene watergang'!$H$15,'Invoerblad heterogene watergang'!$L$15,IF(A639&lt;='Invoerblad heterogene watergang'!$H$16,'Invoerblad heterogene watergang'!$L$16,IF(A639&lt;='Invoerblad heterogene watergang'!$H$17,'Invoerblad heterogene watergang'!$L$17,""))))))))))</f>
        <v>50</v>
      </c>
      <c r="L639" s="23" t="str">
        <f>(IF(A639&lt;='Invoerblad heterogene watergang'!$H$9,'Invoerblad heterogene watergang'!$M$9,IF(A639&lt;='Invoerblad heterogene watergang'!$H$10,'Invoerblad heterogene watergang'!$M$10,IF(A639&lt;='Invoerblad heterogene watergang'!$H$11,'Invoerblad heterogene watergang'!$M$11,IF(A639&lt;='Invoerblad heterogene watergang'!$H$12,'Invoerblad heterogene watergang'!$M$12,IF(A639&lt;='Invoerblad heterogene watergang'!$H$13,'Invoerblad heterogene watergang'!$M$13,IF(A639&lt;='Invoerblad heterogene watergang'!$H$14,'Invoerblad heterogene watergang'!$M$14,IF(A639&lt;='Invoerblad heterogene watergang'!$H$15,'Invoerblad heterogene watergang'!$M$15,IF(A639&lt;='Invoerblad heterogene watergang'!$H$16,'Invoerblad heterogene watergang'!$M$16,IF(A639&lt;='Invoerblad heterogene watergang'!$H$17,'Invoerblad heterogene watergang'!$M$17,""))))))))))</f>
        <v>Begroeiing volgt bodemverloop</v>
      </c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67"/>
      <c r="AD639" s="23"/>
      <c r="AE639" s="23"/>
    </row>
    <row r="640" spans="1:31" s="103" customFormat="1" x14ac:dyDescent="0.35">
      <c r="A640" s="24">
        <f>IF(A639="","",IF((A639+1)&gt;MAX('Invoerblad heterogene watergang'!$H$9:$H$17),"",'Uitgebreide invoer'!A639+(MAX('Invoerblad heterogene watergang'!$H$9:$H$17)/1000)))</f>
        <v>445.19999999999521</v>
      </c>
      <c r="B640" s="23">
        <f>IF(A640&lt;='Invoerblad heterogene watergang'!$H$9,'Invoerblad heterogene watergang'!$J$9,IF(A640&lt;='Invoerblad heterogene watergang'!$H$10,'Invoerblad heterogene watergang'!$J$10,IF(A640&lt;='Invoerblad heterogene watergang'!$H$11,'Invoerblad heterogene watergang'!$J$11,IF(A640&lt;='Invoerblad heterogene watergang'!$H$12,'Invoerblad heterogene watergang'!$J$12,IF(A640&lt;='Invoerblad heterogene watergang'!$H$13,'Invoerblad heterogene watergang'!$J$13,IF(A640&lt;='Invoerblad heterogene watergang'!$H$14,'Invoerblad heterogene watergang'!$J$14,IF(A640&lt;='Invoerblad heterogene watergang'!$H$15,'Invoerblad heterogene watergang'!$J$15,IF(A640&lt;='Invoerblad heterogene watergang'!$H$16,'Invoerblad heterogene watergang'!$J$16,IF(A640&lt;='Invoerblad heterogene watergang'!$H$17,'Invoerblad heterogene watergang'!$J$17,"")))))))))</f>
        <v>0.2</v>
      </c>
      <c r="C640" s="23" t="str">
        <f>IF(A640&lt;='Invoerblad heterogene watergang'!$H$9,'Invoerblad heterogene watergang'!$K$9,IF(A640&lt;='Invoerblad heterogene watergang'!$H$10,'Invoerblad heterogene watergang'!$K$10,IF(A640&lt;='Invoerblad heterogene watergang'!$H$11,'Invoerblad heterogene watergang'!$K$11,IF(A640&lt;='Invoerblad heterogene watergang'!$H$12,'Invoerblad heterogene watergang'!$K$12,IF(A640&lt;='Invoerblad heterogene watergang'!$H$13,'Invoerblad heterogene watergang'!$K$13,IF(A640&lt;='Invoerblad heterogene watergang'!$H$14,'Invoerblad heterogene watergang'!$K$14,IF(A640&lt;='Invoerblad heterogene watergang'!$H$15,'Invoerblad heterogene watergang'!$K$15,IF(A640&lt;='Invoerblad heterogene watergang'!$H$16,'Invoerblad heterogene watergang'!$K$16,IF(A640&lt;='Invoerblad heterogene watergang'!$H$17,'Invoerblad heterogene watergang'!$K$17,"")))))))))</f>
        <v>100 - Riet</v>
      </c>
      <c r="D640" s="23">
        <f t="shared" si="9"/>
        <v>100</v>
      </c>
      <c r="E640" s="23">
        <f>'Invoerblad heterogene watergang'!$F$9</f>
        <v>1.5</v>
      </c>
      <c r="F640" s="23">
        <f>'Invoerblad heterogene watergang'!$E$9</f>
        <v>1.2</v>
      </c>
      <c r="G640" s="23">
        <f>'Invoerblad heterogene watergang'!$B$9</f>
        <v>1.2</v>
      </c>
      <c r="H640" s="23">
        <f>'Invoerblad heterogene watergang'!$C$9</f>
        <v>1</v>
      </c>
      <c r="I640" s="23">
        <f>IF(B640="","",IF(A640&lt;='Invoerblad heterogene watergang'!$H$9,'Invoerblad heterogene watergang'!$N$9,IF(A640&lt;='Invoerblad heterogene watergang'!$H$10,'Invoerblad heterogene watergang'!$N$10,IF(A640&lt;='Invoerblad heterogene watergang'!$H$11,'Invoerblad heterogene watergang'!$N$11,IF(A640&lt;='Invoerblad heterogene watergang'!$H$12,'Invoerblad heterogene watergang'!$N$12,IF(A640&lt;='Invoerblad heterogene watergang'!$H$13,'Invoerblad heterogene watergang'!$N$13,IF(A640&lt;='Invoerblad heterogene watergang'!$H$14,'Invoerblad heterogene watergang'!$N$14,IF(A640&lt;='Invoerblad heterogene watergang'!$H$15,'Invoerblad heterogene watergang'!$N$15,IF(A640&lt;='Invoerblad heterogene watergang'!$H$16,'Invoerblad heterogene watergang'!$N$16,IF(A640&lt;='Invoerblad heterogene watergang'!$H$17,'Invoerblad heterogene watergang'!$N$17,""))))))))))</f>
        <v>0</v>
      </c>
      <c r="J640" s="23" t="str">
        <f>IF(A640&lt;='Invoerblad heterogene watergang'!$H$9,'Invoerblad heterogene watergang'!$O$9,IF(A640&lt;='Invoerblad heterogene watergang'!$H$10,'Invoerblad heterogene watergang'!$O$10,IF(A640&lt;='Invoerblad heterogene watergang'!$H$11,'Invoerblad heterogene watergang'!$O$11,IF(A640&lt;='Invoerblad heterogene watergang'!$H$12,'Invoerblad heterogene watergang'!$O$12,IF(A640&lt;='Invoerblad heterogene watergang'!$H$13,'Invoerblad heterogene watergang'!$O$13,IF(A640&lt;='Invoerblad heterogene watergang'!$H$14,'Invoerblad heterogene watergang'!$O$14,IF(A640&lt;='Invoerblad heterogene watergang'!$H$15,'Invoerblad heterogene watergang'!$O$15,IF(A640&lt;='Invoerblad heterogene watergang'!$H$16,'Invoerblad heterogene watergang'!$O$16,IF(A640&lt;='Invoerblad heterogene watergang'!$H$17,'Invoerblad heterogene watergang'!$O$17,"")))))))))</f>
        <v>Nee</v>
      </c>
      <c r="K640" s="23">
        <f>(IF(A640&lt;='Invoerblad heterogene watergang'!$H$9,'Invoerblad heterogene watergang'!$L$9,IF(A640&lt;='Invoerblad heterogene watergang'!$H$10,'Invoerblad heterogene watergang'!$L$10,IF(A640&lt;='Invoerblad heterogene watergang'!$H$11,'Invoerblad heterogene watergang'!$L$11,IF(A640&lt;='Invoerblad heterogene watergang'!$H$12,'Invoerblad heterogene watergang'!$L$12,IF(A640&lt;='Invoerblad heterogene watergang'!$H$13,'Invoerblad heterogene watergang'!$L$13,IF(A640&lt;='Invoerblad heterogene watergang'!$H$14,'Invoerblad heterogene watergang'!$L$14,IF(A640&lt;='Invoerblad heterogene watergang'!$H$15,'Invoerblad heterogene watergang'!$L$15,IF(A640&lt;='Invoerblad heterogene watergang'!$H$16,'Invoerblad heterogene watergang'!$L$16,IF(A640&lt;='Invoerblad heterogene watergang'!$H$17,'Invoerblad heterogene watergang'!$L$17,""))))))))))</f>
        <v>50</v>
      </c>
      <c r="L640" s="23" t="str">
        <f>(IF(A640&lt;='Invoerblad heterogene watergang'!$H$9,'Invoerblad heterogene watergang'!$M$9,IF(A640&lt;='Invoerblad heterogene watergang'!$H$10,'Invoerblad heterogene watergang'!$M$10,IF(A640&lt;='Invoerblad heterogene watergang'!$H$11,'Invoerblad heterogene watergang'!$M$11,IF(A640&lt;='Invoerblad heterogene watergang'!$H$12,'Invoerblad heterogene watergang'!$M$12,IF(A640&lt;='Invoerblad heterogene watergang'!$H$13,'Invoerblad heterogene watergang'!$M$13,IF(A640&lt;='Invoerblad heterogene watergang'!$H$14,'Invoerblad heterogene watergang'!$M$14,IF(A640&lt;='Invoerblad heterogene watergang'!$H$15,'Invoerblad heterogene watergang'!$M$15,IF(A640&lt;='Invoerblad heterogene watergang'!$H$16,'Invoerblad heterogene watergang'!$M$16,IF(A640&lt;='Invoerblad heterogene watergang'!$H$17,'Invoerblad heterogene watergang'!$M$17,""))))))))))</f>
        <v>Begroeiing volgt bodemverloop</v>
      </c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67"/>
      <c r="AD640" s="23"/>
      <c r="AE640" s="23"/>
    </row>
    <row r="641" spans="1:31" s="103" customFormat="1" x14ac:dyDescent="0.35">
      <c r="A641" s="24">
        <f>IF(A640="","",IF((A640+1)&gt;MAX('Invoerblad heterogene watergang'!$H$9:$H$17),"",'Uitgebreide invoer'!A640+(MAX('Invoerblad heterogene watergang'!$H$9:$H$17)/1000)))</f>
        <v>445.8999999999952</v>
      </c>
      <c r="B641" s="23">
        <f>IF(A641&lt;='Invoerblad heterogene watergang'!$H$9,'Invoerblad heterogene watergang'!$J$9,IF(A641&lt;='Invoerblad heterogene watergang'!$H$10,'Invoerblad heterogene watergang'!$J$10,IF(A641&lt;='Invoerblad heterogene watergang'!$H$11,'Invoerblad heterogene watergang'!$J$11,IF(A641&lt;='Invoerblad heterogene watergang'!$H$12,'Invoerblad heterogene watergang'!$J$12,IF(A641&lt;='Invoerblad heterogene watergang'!$H$13,'Invoerblad heterogene watergang'!$J$13,IF(A641&lt;='Invoerblad heterogene watergang'!$H$14,'Invoerblad heterogene watergang'!$J$14,IF(A641&lt;='Invoerblad heterogene watergang'!$H$15,'Invoerblad heterogene watergang'!$J$15,IF(A641&lt;='Invoerblad heterogene watergang'!$H$16,'Invoerblad heterogene watergang'!$J$16,IF(A641&lt;='Invoerblad heterogene watergang'!$H$17,'Invoerblad heterogene watergang'!$J$17,"")))))))))</f>
        <v>0.2</v>
      </c>
      <c r="C641" s="23" t="str">
        <f>IF(A641&lt;='Invoerblad heterogene watergang'!$H$9,'Invoerblad heterogene watergang'!$K$9,IF(A641&lt;='Invoerblad heterogene watergang'!$H$10,'Invoerblad heterogene watergang'!$K$10,IF(A641&lt;='Invoerblad heterogene watergang'!$H$11,'Invoerblad heterogene watergang'!$K$11,IF(A641&lt;='Invoerblad heterogene watergang'!$H$12,'Invoerblad heterogene watergang'!$K$12,IF(A641&lt;='Invoerblad heterogene watergang'!$H$13,'Invoerblad heterogene watergang'!$K$13,IF(A641&lt;='Invoerblad heterogene watergang'!$H$14,'Invoerblad heterogene watergang'!$K$14,IF(A641&lt;='Invoerblad heterogene watergang'!$H$15,'Invoerblad heterogene watergang'!$K$15,IF(A641&lt;='Invoerblad heterogene watergang'!$H$16,'Invoerblad heterogene watergang'!$K$16,IF(A641&lt;='Invoerblad heterogene watergang'!$H$17,'Invoerblad heterogene watergang'!$K$17,"")))))))))</f>
        <v>100 - Riet</v>
      </c>
      <c r="D641" s="23">
        <f t="shared" si="9"/>
        <v>100</v>
      </c>
      <c r="E641" s="23">
        <f>'Invoerblad heterogene watergang'!$F$9</f>
        <v>1.5</v>
      </c>
      <c r="F641" s="23">
        <f>'Invoerblad heterogene watergang'!$E$9</f>
        <v>1.2</v>
      </c>
      <c r="G641" s="23">
        <f>'Invoerblad heterogene watergang'!$B$9</f>
        <v>1.2</v>
      </c>
      <c r="H641" s="23">
        <f>'Invoerblad heterogene watergang'!$C$9</f>
        <v>1</v>
      </c>
      <c r="I641" s="23">
        <f>IF(B641="","",IF(A641&lt;='Invoerblad heterogene watergang'!$H$9,'Invoerblad heterogene watergang'!$N$9,IF(A641&lt;='Invoerblad heterogene watergang'!$H$10,'Invoerblad heterogene watergang'!$N$10,IF(A641&lt;='Invoerblad heterogene watergang'!$H$11,'Invoerblad heterogene watergang'!$N$11,IF(A641&lt;='Invoerblad heterogene watergang'!$H$12,'Invoerblad heterogene watergang'!$N$12,IF(A641&lt;='Invoerblad heterogene watergang'!$H$13,'Invoerblad heterogene watergang'!$N$13,IF(A641&lt;='Invoerblad heterogene watergang'!$H$14,'Invoerblad heterogene watergang'!$N$14,IF(A641&lt;='Invoerblad heterogene watergang'!$H$15,'Invoerblad heterogene watergang'!$N$15,IF(A641&lt;='Invoerblad heterogene watergang'!$H$16,'Invoerblad heterogene watergang'!$N$16,IF(A641&lt;='Invoerblad heterogene watergang'!$H$17,'Invoerblad heterogene watergang'!$N$17,""))))))))))</f>
        <v>0</v>
      </c>
      <c r="J641" s="23" t="str">
        <f>IF(A641&lt;='Invoerblad heterogene watergang'!$H$9,'Invoerblad heterogene watergang'!$O$9,IF(A641&lt;='Invoerblad heterogene watergang'!$H$10,'Invoerblad heterogene watergang'!$O$10,IF(A641&lt;='Invoerblad heterogene watergang'!$H$11,'Invoerblad heterogene watergang'!$O$11,IF(A641&lt;='Invoerblad heterogene watergang'!$H$12,'Invoerblad heterogene watergang'!$O$12,IF(A641&lt;='Invoerblad heterogene watergang'!$H$13,'Invoerblad heterogene watergang'!$O$13,IF(A641&lt;='Invoerblad heterogene watergang'!$H$14,'Invoerblad heterogene watergang'!$O$14,IF(A641&lt;='Invoerblad heterogene watergang'!$H$15,'Invoerblad heterogene watergang'!$O$15,IF(A641&lt;='Invoerblad heterogene watergang'!$H$16,'Invoerblad heterogene watergang'!$O$16,IF(A641&lt;='Invoerblad heterogene watergang'!$H$17,'Invoerblad heterogene watergang'!$O$17,"")))))))))</f>
        <v>Nee</v>
      </c>
      <c r="K641" s="23">
        <f>(IF(A641&lt;='Invoerblad heterogene watergang'!$H$9,'Invoerblad heterogene watergang'!$L$9,IF(A641&lt;='Invoerblad heterogene watergang'!$H$10,'Invoerblad heterogene watergang'!$L$10,IF(A641&lt;='Invoerblad heterogene watergang'!$H$11,'Invoerblad heterogene watergang'!$L$11,IF(A641&lt;='Invoerblad heterogene watergang'!$H$12,'Invoerblad heterogene watergang'!$L$12,IF(A641&lt;='Invoerblad heterogene watergang'!$H$13,'Invoerblad heterogene watergang'!$L$13,IF(A641&lt;='Invoerblad heterogene watergang'!$H$14,'Invoerblad heterogene watergang'!$L$14,IF(A641&lt;='Invoerblad heterogene watergang'!$H$15,'Invoerblad heterogene watergang'!$L$15,IF(A641&lt;='Invoerblad heterogene watergang'!$H$16,'Invoerblad heterogene watergang'!$L$16,IF(A641&lt;='Invoerblad heterogene watergang'!$H$17,'Invoerblad heterogene watergang'!$L$17,""))))))))))</f>
        <v>50</v>
      </c>
      <c r="L641" s="23" t="str">
        <f>(IF(A641&lt;='Invoerblad heterogene watergang'!$H$9,'Invoerblad heterogene watergang'!$M$9,IF(A641&lt;='Invoerblad heterogene watergang'!$H$10,'Invoerblad heterogene watergang'!$M$10,IF(A641&lt;='Invoerblad heterogene watergang'!$H$11,'Invoerblad heterogene watergang'!$M$11,IF(A641&lt;='Invoerblad heterogene watergang'!$H$12,'Invoerblad heterogene watergang'!$M$12,IF(A641&lt;='Invoerblad heterogene watergang'!$H$13,'Invoerblad heterogene watergang'!$M$13,IF(A641&lt;='Invoerblad heterogene watergang'!$H$14,'Invoerblad heterogene watergang'!$M$14,IF(A641&lt;='Invoerblad heterogene watergang'!$H$15,'Invoerblad heterogene watergang'!$M$15,IF(A641&lt;='Invoerblad heterogene watergang'!$H$16,'Invoerblad heterogene watergang'!$M$16,IF(A641&lt;='Invoerblad heterogene watergang'!$H$17,'Invoerblad heterogene watergang'!$M$17,""))))))))))</f>
        <v>Begroeiing volgt bodemverloop</v>
      </c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67"/>
      <c r="AD641" s="23"/>
      <c r="AE641" s="23"/>
    </row>
    <row r="642" spans="1:31" s="103" customFormat="1" x14ac:dyDescent="0.35">
      <c r="A642" s="24">
        <f>IF(A641="","",IF((A641+1)&gt;MAX('Invoerblad heterogene watergang'!$H$9:$H$17),"",'Uitgebreide invoer'!A641+(MAX('Invoerblad heterogene watergang'!$H$9:$H$17)/1000)))</f>
        <v>446.59999999999519</v>
      </c>
      <c r="B642" s="23">
        <f>IF(A642&lt;='Invoerblad heterogene watergang'!$H$9,'Invoerblad heterogene watergang'!$J$9,IF(A642&lt;='Invoerblad heterogene watergang'!$H$10,'Invoerblad heterogene watergang'!$J$10,IF(A642&lt;='Invoerblad heterogene watergang'!$H$11,'Invoerblad heterogene watergang'!$J$11,IF(A642&lt;='Invoerblad heterogene watergang'!$H$12,'Invoerblad heterogene watergang'!$J$12,IF(A642&lt;='Invoerblad heterogene watergang'!$H$13,'Invoerblad heterogene watergang'!$J$13,IF(A642&lt;='Invoerblad heterogene watergang'!$H$14,'Invoerblad heterogene watergang'!$J$14,IF(A642&lt;='Invoerblad heterogene watergang'!$H$15,'Invoerblad heterogene watergang'!$J$15,IF(A642&lt;='Invoerblad heterogene watergang'!$H$16,'Invoerblad heterogene watergang'!$J$16,IF(A642&lt;='Invoerblad heterogene watergang'!$H$17,'Invoerblad heterogene watergang'!$J$17,"")))))))))</f>
        <v>0.2</v>
      </c>
      <c r="C642" s="23" t="str">
        <f>IF(A642&lt;='Invoerblad heterogene watergang'!$H$9,'Invoerblad heterogene watergang'!$K$9,IF(A642&lt;='Invoerblad heterogene watergang'!$H$10,'Invoerblad heterogene watergang'!$K$10,IF(A642&lt;='Invoerblad heterogene watergang'!$H$11,'Invoerblad heterogene watergang'!$K$11,IF(A642&lt;='Invoerblad heterogene watergang'!$H$12,'Invoerblad heterogene watergang'!$K$12,IF(A642&lt;='Invoerblad heterogene watergang'!$H$13,'Invoerblad heterogene watergang'!$K$13,IF(A642&lt;='Invoerblad heterogene watergang'!$H$14,'Invoerblad heterogene watergang'!$K$14,IF(A642&lt;='Invoerblad heterogene watergang'!$H$15,'Invoerblad heterogene watergang'!$K$15,IF(A642&lt;='Invoerblad heterogene watergang'!$H$16,'Invoerblad heterogene watergang'!$K$16,IF(A642&lt;='Invoerblad heterogene watergang'!$H$17,'Invoerblad heterogene watergang'!$K$17,"")))))))))</f>
        <v>100 - Riet</v>
      </c>
      <c r="D642" s="23">
        <f t="shared" si="9"/>
        <v>100</v>
      </c>
      <c r="E642" s="23">
        <f>'Invoerblad heterogene watergang'!$F$9</f>
        <v>1.5</v>
      </c>
      <c r="F642" s="23">
        <f>'Invoerblad heterogene watergang'!$E$9</f>
        <v>1.2</v>
      </c>
      <c r="G642" s="23">
        <f>'Invoerblad heterogene watergang'!$B$9</f>
        <v>1.2</v>
      </c>
      <c r="H642" s="23">
        <f>'Invoerblad heterogene watergang'!$C$9</f>
        <v>1</v>
      </c>
      <c r="I642" s="23">
        <f>IF(B642="","",IF(A642&lt;='Invoerblad heterogene watergang'!$H$9,'Invoerblad heterogene watergang'!$N$9,IF(A642&lt;='Invoerblad heterogene watergang'!$H$10,'Invoerblad heterogene watergang'!$N$10,IF(A642&lt;='Invoerblad heterogene watergang'!$H$11,'Invoerblad heterogene watergang'!$N$11,IF(A642&lt;='Invoerblad heterogene watergang'!$H$12,'Invoerblad heterogene watergang'!$N$12,IF(A642&lt;='Invoerblad heterogene watergang'!$H$13,'Invoerblad heterogene watergang'!$N$13,IF(A642&lt;='Invoerblad heterogene watergang'!$H$14,'Invoerblad heterogene watergang'!$N$14,IF(A642&lt;='Invoerblad heterogene watergang'!$H$15,'Invoerblad heterogene watergang'!$N$15,IF(A642&lt;='Invoerblad heterogene watergang'!$H$16,'Invoerblad heterogene watergang'!$N$16,IF(A642&lt;='Invoerblad heterogene watergang'!$H$17,'Invoerblad heterogene watergang'!$N$17,""))))))))))</f>
        <v>0</v>
      </c>
      <c r="J642" s="23" t="str">
        <f>IF(A642&lt;='Invoerblad heterogene watergang'!$H$9,'Invoerblad heterogene watergang'!$O$9,IF(A642&lt;='Invoerblad heterogene watergang'!$H$10,'Invoerblad heterogene watergang'!$O$10,IF(A642&lt;='Invoerblad heterogene watergang'!$H$11,'Invoerblad heterogene watergang'!$O$11,IF(A642&lt;='Invoerblad heterogene watergang'!$H$12,'Invoerblad heterogene watergang'!$O$12,IF(A642&lt;='Invoerblad heterogene watergang'!$H$13,'Invoerblad heterogene watergang'!$O$13,IF(A642&lt;='Invoerblad heterogene watergang'!$H$14,'Invoerblad heterogene watergang'!$O$14,IF(A642&lt;='Invoerblad heterogene watergang'!$H$15,'Invoerblad heterogene watergang'!$O$15,IF(A642&lt;='Invoerblad heterogene watergang'!$H$16,'Invoerblad heterogene watergang'!$O$16,IF(A642&lt;='Invoerblad heterogene watergang'!$H$17,'Invoerblad heterogene watergang'!$O$17,"")))))))))</f>
        <v>Nee</v>
      </c>
      <c r="K642" s="23">
        <f>(IF(A642&lt;='Invoerblad heterogene watergang'!$H$9,'Invoerblad heterogene watergang'!$L$9,IF(A642&lt;='Invoerblad heterogene watergang'!$H$10,'Invoerblad heterogene watergang'!$L$10,IF(A642&lt;='Invoerblad heterogene watergang'!$H$11,'Invoerblad heterogene watergang'!$L$11,IF(A642&lt;='Invoerblad heterogene watergang'!$H$12,'Invoerblad heterogene watergang'!$L$12,IF(A642&lt;='Invoerblad heterogene watergang'!$H$13,'Invoerblad heterogene watergang'!$L$13,IF(A642&lt;='Invoerblad heterogene watergang'!$H$14,'Invoerblad heterogene watergang'!$L$14,IF(A642&lt;='Invoerblad heterogene watergang'!$H$15,'Invoerblad heterogene watergang'!$L$15,IF(A642&lt;='Invoerblad heterogene watergang'!$H$16,'Invoerblad heterogene watergang'!$L$16,IF(A642&lt;='Invoerblad heterogene watergang'!$H$17,'Invoerblad heterogene watergang'!$L$17,""))))))))))</f>
        <v>50</v>
      </c>
      <c r="L642" s="23" t="str">
        <f>(IF(A642&lt;='Invoerblad heterogene watergang'!$H$9,'Invoerblad heterogene watergang'!$M$9,IF(A642&lt;='Invoerblad heterogene watergang'!$H$10,'Invoerblad heterogene watergang'!$M$10,IF(A642&lt;='Invoerblad heterogene watergang'!$H$11,'Invoerblad heterogene watergang'!$M$11,IF(A642&lt;='Invoerblad heterogene watergang'!$H$12,'Invoerblad heterogene watergang'!$M$12,IF(A642&lt;='Invoerblad heterogene watergang'!$H$13,'Invoerblad heterogene watergang'!$M$13,IF(A642&lt;='Invoerblad heterogene watergang'!$H$14,'Invoerblad heterogene watergang'!$M$14,IF(A642&lt;='Invoerblad heterogene watergang'!$H$15,'Invoerblad heterogene watergang'!$M$15,IF(A642&lt;='Invoerblad heterogene watergang'!$H$16,'Invoerblad heterogene watergang'!$M$16,IF(A642&lt;='Invoerblad heterogene watergang'!$H$17,'Invoerblad heterogene watergang'!$M$17,""))))))))))</f>
        <v>Begroeiing volgt bodemverloop</v>
      </c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67"/>
      <c r="AD642" s="23"/>
      <c r="AE642" s="23"/>
    </row>
    <row r="643" spans="1:31" s="103" customFormat="1" x14ac:dyDescent="0.35">
      <c r="A643" s="24">
        <f>IF(A642="","",IF((A642+1)&gt;MAX('Invoerblad heterogene watergang'!$H$9:$H$17),"",'Uitgebreide invoer'!A642+(MAX('Invoerblad heterogene watergang'!$H$9:$H$17)/1000)))</f>
        <v>447.29999999999518</v>
      </c>
      <c r="B643" s="23">
        <f>IF(A643&lt;='Invoerblad heterogene watergang'!$H$9,'Invoerblad heterogene watergang'!$J$9,IF(A643&lt;='Invoerblad heterogene watergang'!$H$10,'Invoerblad heterogene watergang'!$J$10,IF(A643&lt;='Invoerblad heterogene watergang'!$H$11,'Invoerblad heterogene watergang'!$J$11,IF(A643&lt;='Invoerblad heterogene watergang'!$H$12,'Invoerblad heterogene watergang'!$J$12,IF(A643&lt;='Invoerblad heterogene watergang'!$H$13,'Invoerblad heterogene watergang'!$J$13,IF(A643&lt;='Invoerblad heterogene watergang'!$H$14,'Invoerblad heterogene watergang'!$J$14,IF(A643&lt;='Invoerblad heterogene watergang'!$H$15,'Invoerblad heterogene watergang'!$J$15,IF(A643&lt;='Invoerblad heterogene watergang'!$H$16,'Invoerblad heterogene watergang'!$J$16,IF(A643&lt;='Invoerblad heterogene watergang'!$H$17,'Invoerblad heterogene watergang'!$J$17,"")))))))))</f>
        <v>0.2</v>
      </c>
      <c r="C643" s="23" t="str">
        <f>IF(A643&lt;='Invoerblad heterogene watergang'!$H$9,'Invoerblad heterogene watergang'!$K$9,IF(A643&lt;='Invoerblad heterogene watergang'!$H$10,'Invoerblad heterogene watergang'!$K$10,IF(A643&lt;='Invoerblad heterogene watergang'!$H$11,'Invoerblad heterogene watergang'!$K$11,IF(A643&lt;='Invoerblad heterogene watergang'!$H$12,'Invoerblad heterogene watergang'!$K$12,IF(A643&lt;='Invoerblad heterogene watergang'!$H$13,'Invoerblad heterogene watergang'!$K$13,IF(A643&lt;='Invoerblad heterogene watergang'!$H$14,'Invoerblad heterogene watergang'!$K$14,IF(A643&lt;='Invoerblad heterogene watergang'!$H$15,'Invoerblad heterogene watergang'!$K$15,IF(A643&lt;='Invoerblad heterogene watergang'!$H$16,'Invoerblad heterogene watergang'!$K$16,IF(A643&lt;='Invoerblad heterogene watergang'!$H$17,'Invoerblad heterogene watergang'!$K$17,"")))))))))</f>
        <v>100 - Riet</v>
      </c>
      <c r="D643" s="23">
        <f t="shared" si="9"/>
        <v>100</v>
      </c>
      <c r="E643" s="23">
        <f>'Invoerblad heterogene watergang'!$F$9</f>
        <v>1.5</v>
      </c>
      <c r="F643" s="23">
        <f>'Invoerblad heterogene watergang'!$E$9</f>
        <v>1.2</v>
      </c>
      <c r="G643" s="23">
        <f>'Invoerblad heterogene watergang'!$B$9</f>
        <v>1.2</v>
      </c>
      <c r="H643" s="23">
        <f>'Invoerblad heterogene watergang'!$C$9</f>
        <v>1</v>
      </c>
      <c r="I643" s="23">
        <f>IF(B643="","",IF(A643&lt;='Invoerblad heterogene watergang'!$H$9,'Invoerblad heterogene watergang'!$N$9,IF(A643&lt;='Invoerblad heterogene watergang'!$H$10,'Invoerblad heterogene watergang'!$N$10,IF(A643&lt;='Invoerblad heterogene watergang'!$H$11,'Invoerblad heterogene watergang'!$N$11,IF(A643&lt;='Invoerblad heterogene watergang'!$H$12,'Invoerblad heterogene watergang'!$N$12,IF(A643&lt;='Invoerblad heterogene watergang'!$H$13,'Invoerblad heterogene watergang'!$N$13,IF(A643&lt;='Invoerblad heterogene watergang'!$H$14,'Invoerblad heterogene watergang'!$N$14,IF(A643&lt;='Invoerblad heterogene watergang'!$H$15,'Invoerblad heterogene watergang'!$N$15,IF(A643&lt;='Invoerblad heterogene watergang'!$H$16,'Invoerblad heterogene watergang'!$N$16,IF(A643&lt;='Invoerblad heterogene watergang'!$H$17,'Invoerblad heterogene watergang'!$N$17,""))))))))))</f>
        <v>0</v>
      </c>
      <c r="J643" s="23" t="str">
        <f>IF(A643&lt;='Invoerblad heterogene watergang'!$H$9,'Invoerblad heterogene watergang'!$O$9,IF(A643&lt;='Invoerblad heterogene watergang'!$H$10,'Invoerblad heterogene watergang'!$O$10,IF(A643&lt;='Invoerblad heterogene watergang'!$H$11,'Invoerblad heterogene watergang'!$O$11,IF(A643&lt;='Invoerblad heterogene watergang'!$H$12,'Invoerblad heterogene watergang'!$O$12,IF(A643&lt;='Invoerblad heterogene watergang'!$H$13,'Invoerblad heterogene watergang'!$O$13,IF(A643&lt;='Invoerblad heterogene watergang'!$H$14,'Invoerblad heterogene watergang'!$O$14,IF(A643&lt;='Invoerblad heterogene watergang'!$H$15,'Invoerblad heterogene watergang'!$O$15,IF(A643&lt;='Invoerblad heterogene watergang'!$H$16,'Invoerblad heterogene watergang'!$O$16,IF(A643&lt;='Invoerblad heterogene watergang'!$H$17,'Invoerblad heterogene watergang'!$O$17,"")))))))))</f>
        <v>Nee</v>
      </c>
      <c r="K643" s="23">
        <f>(IF(A643&lt;='Invoerblad heterogene watergang'!$H$9,'Invoerblad heterogene watergang'!$L$9,IF(A643&lt;='Invoerblad heterogene watergang'!$H$10,'Invoerblad heterogene watergang'!$L$10,IF(A643&lt;='Invoerblad heterogene watergang'!$H$11,'Invoerblad heterogene watergang'!$L$11,IF(A643&lt;='Invoerblad heterogene watergang'!$H$12,'Invoerblad heterogene watergang'!$L$12,IF(A643&lt;='Invoerblad heterogene watergang'!$H$13,'Invoerblad heterogene watergang'!$L$13,IF(A643&lt;='Invoerblad heterogene watergang'!$H$14,'Invoerblad heterogene watergang'!$L$14,IF(A643&lt;='Invoerblad heterogene watergang'!$H$15,'Invoerblad heterogene watergang'!$L$15,IF(A643&lt;='Invoerblad heterogene watergang'!$H$16,'Invoerblad heterogene watergang'!$L$16,IF(A643&lt;='Invoerblad heterogene watergang'!$H$17,'Invoerblad heterogene watergang'!$L$17,""))))))))))</f>
        <v>50</v>
      </c>
      <c r="L643" s="23" t="str">
        <f>(IF(A643&lt;='Invoerblad heterogene watergang'!$H$9,'Invoerblad heterogene watergang'!$M$9,IF(A643&lt;='Invoerblad heterogene watergang'!$H$10,'Invoerblad heterogene watergang'!$M$10,IF(A643&lt;='Invoerblad heterogene watergang'!$H$11,'Invoerblad heterogene watergang'!$M$11,IF(A643&lt;='Invoerblad heterogene watergang'!$H$12,'Invoerblad heterogene watergang'!$M$12,IF(A643&lt;='Invoerblad heterogene watergang'!$H$13,'Invoerblad heterogene watergang'!$M$13,IF(A643&lt;='Invoerblad heterogene watergang'!$H$14,'Invoerblad heterogene watergang'!$M$14,IF(A643&lt;='Invoerblad heterogene watergang'!$H$15,'Invoerblad heterogene watergang'!$M$15,IF(A643&lt;='Invoerblad heterogene watergang'!$H$16,'Invoerblad heterogene watergang'!$M$16,IF(A643&lt;='Invoerblad heterogene watergang'!$H$17,'Invoerblad heterogene watergang'!$M$17,""))))))))))</f>
        <v>Begroeiing volgt bodemverloop</v>
      </c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67"/>
      <c r="AD643" s="23"/>
      <c r="AE643" s="23"/>
    </row>
    <row r="644" spans="1:31" s="103" customFormat="1" x14ac:dyDescent="0.35">
      <c r="A644" s="24">
        <f>IF(A643="","",IF((A643+1)&gt;MAX('Invoerblad heterogene watergang'!$H$9:$H$17),"",'Uitgebreide invoer'!A643+(MAX('Invoerblad heterogene watergang'!$H$9:$H$17)/1000)))</f>
        <v>447.99999999999517</v>
      </c>
      <c r="B644" s="23">
        <f>IF(A644&lt;='Invoerblad heterogene watergang'!$H$9,'Invoerblad heterogene watergang'!$J$9,IF(A644&lt;='Invoerblad heterogene watergang'!$H$10,'Invoerblad heterogene watergang'!$J$10,IF(A644&lt;='Invoerblad heterogene watergang'!$H$11,'Invoerblad heterogene watergang'!$J$11,IF(A644&lt;='Invoerblad heterogene watergang'!$H$12,'Invoerblad heterogene watergang'!$J$12,IF(A644&lt;='Invoerblad heterogene watergang'!$H$13,'Invoerblad heterogene watergang'!$J$13,IF(A644&lt;='Invoerblad heterogene watergang'!$H$14,'Invoerblad heterogene watergang'!$J$14,IF(A644&lt;='Invoerblad heterogene watergang'!$H$15,'Invoerblad heterogene watergang'!$J$15,IF(A644&lt;='Invoerblad heterogene watergang'!$H$16,'Invoerblad heterogene watergang'!$J$16,IF(A644&lt;='Invoerblad heterogene watergang'!$H$17,'Invoerblad heterogene watergang'!$J$17,"")))))))))</f>
        <v>0.2</v>
      </c>
      <c r="C644" s="23" t="str">
        <f>IF(A644&lt;='Invoerblad heterogene watergang'!$H$9,'Invoerblad heterogene watergang'!$K$9,IF(A644&lt;='Invoerblad heterogene watergang'!$H$10,'Invoerblad heterogene watergang'!$K$10,IF(A644&lt;='Invoerblad heterogene watergang'!$H$11,'Invoerblad heterogene watergang'!$K$11,IF(A644&lt;='Invoerblad heterogene watergang'!$H$12,'Invoerblad heterogene watergang'!$K$12,IF(A644&lt;='Invoerblad heterogene watergang'!$H$13,'Invoerblad heterogene watergang'!$K$13,IF(A644&lt;='Invoerblad heterogene watergang'!$H$14,'Invoerblad heterogene watergang'!$K$14,IF(A644&lt;='Invoerblad heterogene watergang'!$H$15,'Invoerblad heterogene watergang'!$K$15,IF(A644&lt;='Invoerblad heterogene watergang'!$H$16,'Invoerblad heterogene watergang'!$K$16,IF(A644&lt;='Invoerblad heterogene watergang'!$H$17,'Invoerblad heterogene watergang'!$K$17,"")))))))))</f>
        <v>100 - Riet</v>
      </c>
      <c r="D644" s="23">
        <f t="shared" si="9"/>
        <v>100</v>
      </c>
      <c r="E644" s="23">
        <f>'Invoerblad heterogene watergang'!$F$9</f>
        <v>1.5</v>
      </c>
      <c r="F644" s="23">
        <f>'Invoerblad heterogene watergang'!$E$9</f>
        <v>1.2</v>
      </c>
      <c r="G644" s="23">
        <f>'Invoerblad heterogene watergang'!$B$9</f>
        <v>1.2</v>
      </c>
      <c r="H644" s="23">
        <f>'Invoerblad heterogene watergang'!$C$9</f>
        <v>1</v>
      </c>
      <c r="I644" s="23">
        <f>IF(B644="","",IF(A644&lt;='Invoerblad heterogene watergang'!$H$9,'Invoerblad heterogene watergang'!$N$9,IF(A644&lt;='Invoerblad heterogene watergang'!$H$10,'Invoerblad heterogene watergang'!$N$10,IF(A644&lt;='Invoerblad heterogene watergang'!$H$11,'Invoerblad heterogene watergang'!$N$11,IF(A644&lt;='Invoerblad heterogene watergang'!$H$12,'Invoerblad heterogene watergang'!$N$12,IF(A644&lt;='Invoerblad heterogene watergang'!$H$13,'Invoerblad heterogene watergang'!$N$13,IF(A644&lt;='Invoerblad heterogene watergang'!$H$14,'Invoerblad heterogene watergang'!$N$14,IF(A644&lt;='Invoerblad heterogene watergang'!$H$15,'Invoerblad heterogene watergang'!$N$15,IF(A644&lt;='Invoerblad heterogene watergang'!$H$16,'Invoerblad heterogene watergang'!$N$16,IF(A644&lt;='Invoerblad heterogene watergang'!$H$17,'Invoerblad heterogene watergang'!$N$17,""))))))))))</f>
        <v>0</v>
      </c>
      <c r="J644" s="23" t="str">
        <f>IF(A644&lt;='Invoerblad heterogene watergang'!$H$9,'Invoerblad heterogene watergang'!$O$9,IF(A644&lt;='Invoerblad heterogene watergang'!$H$10,'Invoerblad heterogene watergang'!$O$10,IF(A644&lt;='Invoerblad heterogene watergang'!$H$11,'Invoerblad heterogene watergang'!$O$11,IF(A644&lt;='Invoerblad heterogene watergang'!$H$12,'Invoerblad heterogene watergang'!$O$12,IF(A644&lt;='Invoerblad heterogene watergang'!$H$13,'Invoerblad heterogene watergang'!$O$13,IF(A644&lt;='Invoerblad heterogene watergang'!$H$14,'Invoerblad heterogene watergang'!$O$14,IF(A644&lt;='Invoerblad heterogene watergang'!$H$15,'Invoerblad heterogene watergang'!$O$15,IF(A644&lt;='Invoerblad heterogene watergang'!$H$16,'Invoerblad heterogene watergang'!$O$16,IF(A644&lt;='Invoerblad heterogene watergang'!$H$17,'Invoerblad heterogene watergang'!$O$17,"")))))))))</f>
        <v>Nee</v>
      </c>
      <c r="K644" s="23">
        <f>(IF(A644&lt;='Invoerblad heterogene watergang'!$H$9,'Invoerblad heterogene watergang'!$L$9,IF(A644&lt;='Invoerblad heterogene watergang'!$H$10,'Invoerblad heterogene watergang'!$L$10,IF(A644&lt;='Invoerblad heterogene watergang'!$H$11,'Invoerblad heterogene watergang'!$L$11,IF(A644&lt;='Invoerblad heterogene watergang'!$H$12,'Invoerblad heterogene watergang'!$L$12,IF(A644&lt;='Invoerblad heterogene watergang'!$H$13,'Invoerblad heterogene watergang'!$L$13,IF(A644&lt;='Invoerblad heterogene watergang'!$H$14,'Invoerblad heterogene watergang'!$L$14,IF(A644&lt;='Invoerblad heterogene watergang'!$H$15,'Invoerblad heterogene watergang'!$L$15,IF(A644&lt;='Invoerblad heterogene watergang'!$H$16,'Invoerblad heterogene watergang'!$L$16,IF(A644&lt;='Invoerblad heterogene watergang'!$H$17,'Invoerblad heterogene watergang'!$L$17,""))))))))))</f>
        <v>50</v>
      </c>
      <c r="L644" s="23" t="str">
        <f>(IF(A644&lt;='Invoerblad heterogene watergang'!$H$9,'Invoerblad heterogene watergang'!$M$9,IF(A644&lt;='Invoerblad heterogene watergang'!$H$10,'Invoerblad heterogene watergang'!$M$10,IF(A644&lt;='Invoerblad heterogene watergang'!$H$11,'Invoerblad heterogene watergang'!$M$11,IF(A644&lt;='Invoerblad heterogene watergang'!$H$12,'Invoerblad heterogene watergang'!$M$12,IF(A644&lt;='Invoerblad heterogene watergang'!$H$13,'Invoerblad heterogene watergang'!$M$13,IF(A644&lt;='Invoerblad heterogene watergang'!$H$14,'Invoerblad heterogene watergang'!$M$14,IF(A644&lt;='Invoerblad heterogene watergang'!$H$15,'Invoerblad heterogene watergang'!$M$15,IF(A644&lt;='Invoerblad heterogene watergang'!$H$16,'Invoerblad heterogene watergang'!$M$16,IF(A644&lt;='Invoerblad heterogene watergang'!$H$17,'Invoerblad heterogene watergang'!$M$17,""))))))))))</f>
        <v>Begroeiing volgt bodemverloop</v>
      </c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67"/>
      <c r="AD644" s="23"/>
      <c r="AE644" s="23"/>
    </row>
    <row r="645" spans="1:31" s="103" customFormat="1" x14ac:dyDescent="0.35">
      <c r="A645" s="24">
        <f>IF(A644="","",IF((A644+1)&gt;MAX('Invoerblad heterogene watergang'!$H$9:$H$17),"",'Uitgebreide invoer'!A644+(MAX('Invoerblad heterogene watergang'!$H$9:$H$17)/1000)))</f>
        <v>448.69999999999516</v>
      </c>
      <c r="B645" s="23">
        <f>IF(A645&lt;='Invoerblad heterogene watergang'!$H$9,'Invoerblad heterogene watergang'!$J$9,IF(A645&lt;='Invoerblad heterogene watergang'!$H$10,'Invoerblad heterogene watergang'!$J$10,IF(A645&lt;='Invoerblad heterogene watergang'!$H$11,'Invoerblad heterogene watergang'!$J$11,IF(A645&lt;='Invoerblad heterogene watergang'!$H$12,'Invoerblad heterogene watergang'!$J$12,IF(A645&lt;='Invoerblad heterogene watergang'!$H$13,'Invoerblad heterogene watergang'!$J$13,IF(A645&lt;='Invoerblad heterogene watergang'!$H$14,'Invoerblad heterogene watergang'!$J$14,IF(A645&lt;='Invoerblad heterogene watergang'!$H$15,'Invoerblad heterogene watergang'!$J$15,IF(A645&lt;='Invoerblad heterogene watergang'!$H$16,'Invoerblad heterogene watergang'!$J$16,IF(A645&lt;='Invoerblad heterogene watergang'!$H$17,'Invoerblad heterogene watergang'!$J$17,"")))))))))</f>
        <v>0.2</v>
      </c>
      <c r="C645" s="23" t="str">
        <f>IF(A645&lt;='Invoerblad heterogene watergang'!$H$9,'Invoerblad heterogene watergang'!$K$9,IF(A645&lt;='Invoerblad heterogene watergang'!$H$10,'Invoerblad heterogene watergang'!$K$10,IF(A645&lt;='Invoerblad heterogene watergang'!$H$11,'Invoerblad heterogene watergang'!$K$11,IF(A645&lt;='Invoerblad heterogene watergang'!$H$12,'Invoerblad heterogene watergang'!$K$12,IF(A645&lt;='Invoerblad heterogene watergang'!$H$13,'Invoerblad heterogene watergang'!$K$13,IF(A645&lt;='Invoerblad heterogene watergang'!$H$14,'Invoerblad heterogene watergang'!$K$14,IF(A645&lt;='Invoerblad heterogene watergang'!$H$15,'Invoerblad heterogene watergang'!$K$15,IF(A645&lt;='Invoerblad heterogene watergang'!$H$16,'Invoerblad heterogene watergang'!$K$16,IF(A645&lt;='Invoerblad heterogene watergang'!$H$17,'Invoerblad heterogene watergang'!$K$17,"")))))))))</f>
        <v>100 - Riet</v>
      </c>
      <c r="D645" s="23">
        <f t="shared" ref="D645:D708" si="10">IF(C645="100 - Riet",100,IF(C645="200 - Drijvend fonteinkruid",200,IF(C645="250 - Gele plomp",250,IF(C645="500 - Waterlelie",500,IF(C645="700 - Watergentiaan",700,30)))))</f>
        <v>100</v>
      </c>
      <c r="E645" s="23">
        <f>'Invoerblad heterogene watergang'!$F$9</f>
        <v>1.5</v>
      </c>
      <c r="F645" s="23">
        <f>'Invoerblad heterogene watergang'!$E$9</f>
        <v>1.2</v>
      </c>
      <c r="G645" s="23">
        <f>'Invoerblad heterogene watergang'!$B$9</f>
        <v>1.2</v>
      </c>
      <c r="H645" s="23">
        <f>'Invoerblad heterogene watergang'!$C$9</f>
        <v>1</v>
      </c>
      <c r="I645" s="23">
        <f>IF(B645="","",IF(A645&lt;='Invoerblad heterogene watergang'!$H$9,'Invoerblad heterogene watergang'!$N$9,IF(A645&lt;='Invoerblad heterogene watergang'!$H$10,'Invoerblad heterogene watergang'!$N$10,IF(A645&lt;='Invoerblad heterogene watergang'!$H$11,'Invoerblad heterogene watergang'!$N$11,IF(A645&lt;='Invoerblad heterogene watergang'!$H$12,'Invoerblad heterogene watergang'!$N$12,IF(A645&lt;='Invoerblad heterogene watergang'!$H$13,'Invoerblad heterogene watergang'!$N$13,IF(A645&lt;='Invoerblad heterogene watergang'!$H$14,'Invoerblad heterogene watergang'!$N$14,IF(A645&lt;='Invoerblad heterogene watergang'!$H$15,'Invoerblad heterogene watergang'!$N$15,IF(A645&lt;='Invoerblad heterogene watergang'!$H$16,'Invoerblad heterogene watergang'!$N$16,IF(A645&lt;='Invoerblad heterogene watergang'!$H$17,'Invoerblad heterogene watergang'!$N$17,""))))))))))</f>
        <v>0</v>
      </c>
      <c r="J645" s="23" t="str">
        <f>IF(A645&lt;='Invoerblad heterogene watergang'!$H$9,'Invoerblad heterogene watergang'!$O$9,IF(A645&lt;='Invoerblad heterogene watergang'!$H$10,'Invoerblad heterogene watergang'!$O$10,IF(A645&lt;='Invoerblad heterogene watergang'!$H$11,'Invoerblad heterogene watergang'!$O$11,IF(A645&lt;='Invoerblad heterogene watergang'!$H$12,'Invoerblad heterogene watergang'!$O$12,IF(A645&lt;='Invoerblad heterogene watergang'!$H$13,'Invoerblad heterogene watergang'!$O$13,IF(A645&lt;='Invoerblad heterogene watergang'!$H$14,'Invoerblad heterogene watergang'!$O$14,IF(A645&lt;='Invoerblad heterogene watergang'!$H$15,'Invoerblad heterogene watergang'!$O$15,IF(A645&lt;='Invoerblad heterogene watergang'!$H$16,'Invoerblad heterogene watergang'!$O$16,IF(A645&lt;='Invoerblad heterogene watergang'!$H$17,'Invoerblad heterogene watergang'!$O$17,"")))))))))</f>
        <v>Nee</v>
      </c>
      <c r="K645" s="23">
        <f>(IF(A645&lt;='Invoerblad heterogene watergang'!$H$9,'Invoerblad heterogene watergang'!$L$9,IF(A645&lt;='Invoerblad heterogene watergang'!$H$10,'Invoerblad heterogene watergang'!$L$10,IF(A645&lt;='Invoerblad heterogene watergang'!$H$11,'Invoerblad heterogene watergang'!$L$11,IF(A645&lt;='Invoerblad heterogene watergang'!$H$12,'Invoerblad heterogene watergang'!$L$12,IF(A645&lt;='Invoerblad heterogene watergang'!$H$13,'Invoerblad heterogene watergang'!$L$13,IF(A645&lt;='Invoerblad heterogene watergang'!$H$14,'Invoerblad heterogene watergang'!$L$14,IF(A645&lt;='Invoerblad heterogene watergang'!$H$15,'Invoerblad heterogene watergang'!$L$15,IF(A645&lt;='Invoerblad heterogene watergang'!$H$16,'Invoerblad heterogene watergang'!$L$16,IF(A645&lt;='Invoerblad heterogene watergang'!$H$17,'Invoerblad heterogene watergang'!$L$17,""))))))))))</f>
        <v>50</v>
      </c>
      <c r="L645" s="23" t="str">
        <f>(IF(A645&lt;='Invoerblad heterogene watergang'!$H$9,'Invoerblad heterogene watergang'!$M$9,IF(A645&lt;='Invoerblad heterogene watergang'!$H$10,'Invoerblad heterogene watergang'!$M$10,IF(A645&lt;='Invoerblad heterogene watergang'!$H$11,'Invoerblad heterogene watergang'!$M$11,IF(A645&lt;='Invoerblad heterogene watergang'!$H$12,'Invoerblad heterogene watergang'!$M$12,IF(A645&lt;='Invoerblad heterogene watergang'!$H$13,'Invoerblad heterogene watergang'!$M$13,IF(A645&lt;='Invoerblad heterogene watergang'!$H$14,'Invoerblad heterogene watergang'!$M$14,IF(A645&lt;='Invoerblad heterogene watergang'!$H$15,'Invoerblad heterogene watergang'!$M$15,IF(A645&lt;='Invoerblad heterogene watergang'!$H$16,'Invoerblad heterogene watergang'!$M$16,IF(A645&lt;='Invoerblad heterogene watergang'!$H$17,'Invoerblad heterogene watergang'!$M$17,""))))))))))</f>
        <v>Begroeiing volgt bodemverloop</v>
      </c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67"/>
      <c r="AD645" s="23"/>
      <c r="AE645" s="23"/>
    </row>
    <row r="646" spans="1:31" s="103" customFormat="1" x14ac:dyDescent="0.35">
      <c r="A646" s="24">
        <f>IF(A645="","",IF((A645+1)&gt;MAX('Invoerblad heterogene watergang'!$H$9:$H$17),"",'Uitgebreide invoer'!A645+(MAX('Invoerblad heterogene watergang'!$H$9:$H$17)/1000)))</f>
        <v>449.39999999999515</v>
      </c>
      <c r="B646" s="23">
        <f>IF(A646&lt;='Invoerblad heterogene watergang'!$H$9,'Invoerblad heterogene watergang'!$J$9,IF(A646&lt;='Invoerblad heterogene watergang'!$H$10,'Invoerblad heterogene watergang'!$J$10,IF(A646&lt;='Invoerblad heterogene watergang'!$H$11,'Invoerblad heterogene watergang'!$J$11,IF(A646&lt;='Invoerblad heterogene watergang'!$H$12,'Invoerblad heterogene watergang'!$J$12,IF(A646&lt;='Invoerblad heterogene watergang'!$H$13,'Invoerblad heterogene watergang'!$J$13,IF(A646&lt;='Invoerblad heterogene watergang'!$H$14,'Invoerblad heterogene watergang'!$J$14,IF(A646&lt;='Invoerblad heterogene watergang'!$H$15,'Invoerblad heterogene watergang'!$J$15,IF(A646&lt;='Invoerblad heterogene watergang'!$H$16,'Invoerblad heterogene watergang'!$J$16,IF(A646&lt;='Invoerblad heterogene watergang'!$H$17,'Invoerblad heterogene watergang'!$J$17,"")))))))))</f>
        <v>0.2</v>
      </c>
      <c r="C646" s="23" t="str">
        <f>IF(A646&lt;='Invoerblad heterogene watergang'!$H$9,'Invoerblad heterogene watergang'!$K$9,IF(A646&lt;='Invoerblad heterogene watergang'!$H$10,'Invoerblad heterogene watergang'!$K$10,IF(A646&lt;='Invoerblad heterogene watergang'!$H$11,'Invoerblad heterogene watergang'!$K$11,IF(A646&lt;='Invoerblad heterogene watergang'!$H$12,'Invoerblad heterogene watergang'!$K$12,IF(A646&lt;='Invoerblad heterogene watergang'!$H$13,'Invoerblad heterogene watergang'!$K$13,IF(A646&lt;='Invoerblad heterogene watergang'!$H$14,'Invoerblad heterogene watergang'!$K$14,IF(A646&lt;='Invoerblad heterogene watergang'!$H$15,'Invoerblad heterogene watergang'!$K$15,IF(A646&lt;='Invoerblad heterogene watergang'!$H$16,'Invoerblad heterogene watergang'!$K$16,IF(A646&lt;='Invoerblad heterogene watergang'!$H$17,'Invoerblad heterogene watergang'!$K$17,"")))))))))</f>
        <v>100 - Riet</v>
      </c>
      <c r="D646" s="23">
        <f t="shared" si="10"/>
        <v>100</v>
      </c>
      <c r="E646" s="23">
        <f>'Invoerblad heterogene watergang'!$F$9</f>
        <v>1.5</v>
      </c>
      <c r="F646" s="23">
        <f>'Invoerblad heterogene watergang'!$E$9</f>
        <v>1.2</v>
      </c>
      <c r="G646" s="23">
        <f>'Invoerblad heterogene watergang'!$B$9</f>
        <v>1.2</v>
      </c>
      <c r="H646" s="23">
        <f>'Invoerblad heterogene watergang'!$C$9</f>
        <v>1</v>
      </c>
      <c r="I646" s="23">
        <f>IF(B646="","",IF(A646&lt;='Invoerblad heterogene watergang'!$H$9,'Invoerblad heterogene watergang'!$N$9,IF(A646&lt;='Invoerblad heterogene watergang'!$H$10,'Invoerblad heterogene watergang'!$N$10,IF(A646&lt;='Invoerblad heterogene watergang'!$H$11,'Invoerblad heterogene watergang'!$N$11,IF(A646&lt;='Invoerblad heterogene watergang'!$H$12,'Invoerblad heterogene watergang'!$N$12,IF(A646&lt;='Invoerblad heterogene watergang'!$H$13,'Invoerblad heterogene watergang'!$N$13,IF(A646&lt;='Invoerblad heterogene watergang'!$H$14,'Invoerblad heterogene watergang'!$N$14,IF(A646&lt;='Invoerblad heterogene watergang'!$H$15,'Invoerblad heterogene watergang'!$N$15,IF(A646&lt;='Invoerblad heterogene watergang'!$H$16,'Invoerblad heterogene watergang'!$N$16,IF(A646&lt;='Invoerblad heterogene watergang'!$H$17,'Invoerblad heterogene watergang'!$N$17,""))))))))))</f>
        <v>0</v>
      </c>
      <c r="J646" s="23" t="str">
        <f>IF(A646&lt;='Invoerblad heterogene watergang'!$H$9,'Invoerblad heterogene watergang'!$O$9,IF(A646&lt;='Invoerblad heterogene watergang'!$H$10,'Invoerblad heterogene watergang'!$O$10,IF(A646&lt;='Invoerblad heterogene watergang'!$H$11,'Invoerblad heterogene watergang'!$O$11,IF(A646&lt;='Invoerblad heterogene watergang'!$H$12,'Invoerblad heterogene watergang'!$O$12,IF(A646&lt;='Invoerblad heterogene watergang'!$H$13,'Invoerblad heterogene watergang'!$O$13,IF(A646&lt;='Invoerblad heterogene watergang'!$H$14,'Invoerblad heterogene watergang'!$O$14,IF(A646&lt;='Invoerblad heterogene watergang'!$H$15,'Invoerblad heterogene watergang'!$O$15,IF(A646&lt;='Invoerblad heterogene watergang'!$H$16,'Invoerblad heterogene watergang'!$O$16,IF(A646&lt;='Invoerblad heterogene watergang'!$H$17,'Invoerblad heterogene watergang'!$O$17,"")))))))))</f>
        <v>Nee</v>
      </c>
      <c r="K646" s="23">
        <f>(IF(A646&lt;='Invoerblad heterogene watergang'!$H$9,'Invoerblad heterogene watergang'!$L$9,IF(A646&lt;='Invoerblad heterogene watergang'!$H$10,'Invoerblad heterogene watergang'!$L$10,IF(A646&lt;='Invoerblad heterogene watergang'!$H$11,'Invoerblad heterogene watergang'!$L$11,IF(A646&lt;='Invoerblad heterogene watergang'!$H$12,'Invoerblad heterogene watergang'!$L$12,IF(A646&lt;='Invoerblad heterogene watergang'!$H$13,'Invoerblad heterogene watergang'!$L$13,IF(A646&lt;='Invoerblad heterogene watergang'!$H$14,'Invoerblad heterogene watergang'!$L$14,IF(A646&lt;='Invoerblad heterogene watergang'!$H$15,'Invoerblad heterogene watergang'!$L$15,IF(A646&lt;='Invoerblad heterogene watergang'!$H$16,'Invoerblad heterogene watergang'!$L$16,IF(A646&lt;='Invoerblad heterogene watergang'!$H$17,'Invoerblad heterogene watergang'!$L$17,""))))))))))</f>
        <v>50</v>
      </c>
      <c r="L646" s="23" t="str">
        <f>(IF(A646&lt;='Invoerblad heterogene watergang'!$H$9,'Invoerblad heterogene watergang'!$M$9,IF(A646&lt;='Invoerblad heterogene watergang'!$H$10,'Invoerblad heterogene watergang'!$M$10,IF(A646&lt;='Invoerblad heterogene watergang'!$H$11,'Invoerblad heterogene watergang'!$M$11,IF(A646&lt;='Invoerblad heterogene watergang'!$H$12,'Invoerblad heterogene watergang'!$M$12,IF(A646&lt;='Invoerblad heterogene watergang'!$H$13,'Invoerblad heterogene watergang'!$M$13,IF(A646&lt;='Invoerblad heterogene watergang'!$H$14,'Invoerblad heterogene watergang'!$M$14,IF(A646&lt;='Invoerblad heterogene watergang'!$H$15,'Invoerblad heterogene watergang'!$M$15,IF(A646&lt;='Invoerblad heterogene watergang'!$H$16,'Invoerblad heterogene watergang'!$M$16,IF(A646&lt;='Invoerblad heterogene watergang'!$H$17,'Invoerblad heterogene watergang'!$M$17,""))))))))))</f>
        <v>Begroeiing volgt bodemverloop</v>
      </c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67"/>
      <c r="AD646" s="23"/>
      <c r="AE646" s="23"/>
    </row>
    <row r="647" spans="1:31" s="103" customFormat="1" x14ac:dyDescent="0.35">
      <c r="A647" s="24">
        <f>IF(A646="","",IF((A646+1)&gt;MAX('Invoerblad heterogene watergang'!$H$9:$H$17),"",'Uitgebreide invoer'!A646+(MAX('Invoerblad heterogene watergang'!$H$9:$H$17)/1000)))</f>
        <v>450.09999999999513</v>
      </c>
      <c r="B647" s="23">
        <f>IF(A647&lt;='Invoerblad heterogene watergang'!$H$9,'Invoerblad heterogene watergang'!$J$9,IF(A647&lt;='Invoerblad heterogene watergang'!$H$10,'Invoerblad heterogene watergang'!$J$10,IF(A647&lt;='Invoerblad heterogene watergang'!$H$11,'Invoerblad heterogene watergang'!$J$11,IF(A647&lt;='Invoerblad heterogene watergang'!$H$12,'Invoerblad heterogene watergang'!$J$12,IF(A647&lt;='Invoerblad heterogene watergang'!$H$13,'Invoerblad heterogene watergang'!$J$13,IF(A647&lt;='Invoerblad heterogene watergang'!$H$14,'Invoerblad heterogene watergang'!$J$14,IF(A647&lt;='Invoerblad heterogene watergang'!$H$15,'Invoerblad heterogene watergang'!$J$15,IF(A647&lt;='Invoerblad heterogene watergang'!$H$16,'Invoerblad heterogene watergang'!$J$16,IF(A647&lt;='Invoerblad heterogene watergang'!$H$17,'Invoerblad heterogene watergang'!$J$17,"")))))))))</f>
        <v>0.2</v>
      </c>
      <c r="C647" s="23" t="str">
        <f>IF(A647&lt;='Invoerblad heterogene watergang'!$H$9,'Invoerblad heterogene watergang'!$K$9,IF(A647&lt;='Invoerblad heterogene watergang'!$H$10,'Invoerblad heterogene watergang'!$K$10,IF(A647&lt;='Invoerblad heterogene watergang'!$H$11,'Invoerblad heterogene watergang'!$K$11,IF(A647&lt;='Invoerblad heterogene watergang'!$H$12,'Invoerblad heterogene watergang'!$K$12,IF(A647&lt;='Invoerblad heterogene watergang'!$H$13,'Invoerblad heterogene watergang'!$K$13,IF(A647&lt;='Invoerblad heterogene watergang'!$H$14,'Invoerblad heterogene watergang'!$K$14,IF(A647&lt;='Invoerblad heterogene watergang'!$H$15,'Invoerblad heterogene watergang'!$K$15,IF(A647&lt;='Invoerblad heterogene watergang'!$H$16,'Invoerblad heterogene watergang'!$K$16,IF(A647&lt;='Invoerblad heterogene watergang'!$H$17,'Invoerblad heterogene watergang'!$K$17,"")))))))))</f>
        <v>100 - Riet</v>
      </c>
      <c r="D647" s="23">
        <f t="shared" si="10"/>
        <v>100</v>
      </c>
      <c r="E647" s="23">
        <f>'Invoerblad heterogene watergang'!$F$9</f>
        <v>1.5</v>
      </c>
      <c r="F647" s="23">
        <f>'Invoerblad heterogene watergang'!$E$9</f>
        <v>1.2</v>
      </c>
      <c r="G647" s="23">
        <f>'Invoerblad heterogene watergang'!$B$9</f>
        <v>1.2</v>
      </c>
      <c r="H647" s="23">
        <f>'Invoerblad heterogene watergang'!$C$9</f>
        <v>1</v>
      </c>
      <c r="I647" s="23">
        <f>IF(B647="","",IF(A647&lt;='Invoerblad heterogene watergang'!$H$9,'Invoerblad heterogene watergang'!$N$9,IF(A647&lt;='Invoerblad heterogene watergang'!$H$10,'Invoerblad heterogene watergang'!$N$10,IF(A647&lt;='Invoerblad heterogene watergang'!$H$11,'Invoerblad heterogene watergang'!$N$11,IF(A647&lt;='Invoerblad heterogene watergang'!$H$12,'Invoerblad heterogene watergang'!$N$12,IF(A647&lt;='Invoerblad heterogene watergang'!$H$13,'Invoerblad heterogene watergang'!$N$13,IF(A647&lt;='Invoerblad heterogene watergang'!$H$14,'Invoerblad heterogene watergang'!$N$14,IF(A647&lt;='Invoerblad heterogene watergang'!$H$15,'Invoerblad heterogene watergang'!$N$15,IF(A647&lt;='Invoerblad heterogene watergang'!$H$16,'Invoerblad heterogene watergang'!$N$16,IF(A647&lt;='Invoerblad heterogene watergang'!$H$17,'Invoerblad heterogene watergang'!$N$17,""))))))))))</f>
        <v>0</v>
      </c>
      <c r="J647" s="23" t="str">
        <f>IF(A647&lt;='Invoerblad heterogene watergang'!$H$9,'Invoerblad heterogene watergang'!$O$9,IF(A647&lt;='Invoerblad heterogene watergang'!$H$10,'Invoerblad heterogene watergang'!$O$10,IF(A647&lt;='Invoerblad heterogene watergang'!$H$11,'Invoerblad heterogene watergang'!$O$11,IF(A647&lt;='Invoerblad heterogene watergang'!$H$12,'Invoerblad heterogene watergang'!$O$12,IF(A647&lt;='Invoerblad heterogene watergang'!$H$13,'Invoerblad heterogene watergang'!$O$13,IF(A647&lt;='Invoerblad heterogene watergang'!$H$14,'Invoerblad heterogene watergang'!$O$14,IF(A647&lt;='Invoerblad heterogene watergang'!$H$15,'Invoerblad heterogene watergang'!$O$15,IF(A647&lt;='Invoerblad heterogene watergang'!$H$16,'Invoerblad heterogene watergang'!$O$16,IF(A647&lt;='Invoerblad heterogene watergang'!$H$17,'Invoerblad heterogene watergang'!$O$17,"")))))))))</f>
        <v>Nee</v>
      </c>
      <c r="K647" s="23">
        <f>(IF(A647&lt;='Invoerblad heterogene watergang'!$H$9,'Invoerblad heterogene watergang'!$L$9,IF(A647&lt;='Invoerblad heterogene watergang'!$H$10,'Invoerblad heterogene watergang'!$L$10,IF(A647&lt;='Invoerblad heterogene watergang'!$H$11,'Invoerblad heterogene watergang'!$L$11,IF(A647&lt;='Invoerblad heterogene watergang'!$H$12,'Invoerblad heterogene watergang'!$L$12,IF(A647&lt;='Invoerblad heterogene watergang'!$H$13,'Invoerblad heterogene watergang'!$L$13,IF(A647&lt;='Invoerblad heterogene watergang'!$H$14,'Invoerblad heterogene watergang'!$L$14,IF(A647&lt;='Invoerblad heterogene watergang'!$H$15,'Invoerblad heterogene watergang'!$L$15,IF(A647&lt;='Invoerblad heterogene watergang'!$H$16,'Invoerblad heterogene watergang'!$L$16,IF(A647&lt;='Invoerblad heterogene watergang'!$H$17,'Invoerblad heterogene watergang'!$L$17,""))))))))))</f>
        <v>50</v>
      </c>
      <c r="L647" s="23" t="str">
        <f>(IF(A647&lt;='Invoerblad heterogene watergang'!$H$9,'Invoerblad heterogene watergang'!$M$9,IF(A647&lt;='Invoerblad heterogene watergang'!$H$10,'Invoerblad heterogene watergang'!$M$10,IF(A647&lt;='Invoerblad heterogene watergang'!$H$11,'Invoerblad heterogene watergang'!$M$11,IF(A647&lt;='Invoerblad heterogene watergang'!$H$12,'Invoerblad heterogene watergang'!$M$12,IF(A647&lt;='Invoerblad heterogene watergang'!$H$13,'Invoerblad heterogene watergang'!$M$13,IF(A647&lt;='Invoerblad heterogene watergang'!$H$14,'Invoerblad heterogene watergang'!$M$14,IF(A647&lt;='Invoerblad heterogene watergang'!$H$15,'Invoerblad heterogene watergang'!$M$15,IF(A647&lt;='Invoerblad heterogene watergang'!$H$16,'Invoerblad heterogene watergang'!$M$16,IF(A647&lt;='Invoerblad heterogene watergang'!$H$17,'Invoerblad heterogene watergang'!$M$17,""))))))))))</f>
        <v>Begroeiing volgt bodemverloop</v>
      </c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67"/>
      <c r="AD647" s="23"/>
      <c r="AE647" s="23"/>
    </row>
    <row r="648" spans="1:31" s="103" customFormat="1" x14ac:dyDescent="0.35">
      <c r="A648" s="24">
        <f>IF(A647="","",IF((A647+1)&gt;MAX('Invoerblad heterogene watergang'!$H$9:$H$17),"",'Uitgebreide invoer'!A647+(MAX('Invoerblad heterogene watergang'!$H$9:$H$17)/1000)))</f>
        <v>450.79999999999512</v>
      </c>
      <c r="B648" s="23">
        <f>IF(A648&lt;='Invoerblad heterogene watergang'!$H$9,'Invoerblad heterogene watergang'!$J$9,IF(A648&lt;='Invoerblad heterogene watergang'!$H$10,'Invoerblad heterogene watergang'!$J$10,IF(A648&lt;='Invoerblad heterogene watergang'!$H$11,'Invoerblad heterogene watergang'!$J$11,IF(A648&lt;='Invoerblad heterogene watergang'!$H$12,'Invoerblad heterogene watergang'!$J$12,IF(A648&lt;='Invoerblad heterogene watergang'!$H$13,'Invoerblad heterogene watergang'!$J$13,IF(A648&lt;='Invoerblad heterogene watergang'!$H$14,'Invoerblad heterogene watergang'!$J$14,IF(A648&lt;='Invoerblad heterogene watergang'!$H$15,'Invoerblad heterogene watergang'!$J$15,IF(A648&lt;='Invoerblad heterogene watergang'!$H$16,'Invoerblad heterogene watergang'!$J$16,IF(A648&lt;='Invoerblad heterogene watergang'!$H$17,'Invoerblad heterogene watergang'!$J$17,"")))))))))</f>
        <v>0.2</v>
      </c>
      <c r="C648" s="23" t="str">
        <f>IF(A648&lt;='Invoerblad heterogene watergang'!$H$9,'Invoerblad heterogene watergang'!$K$9,IF(A648&lt;='Invoerblad heterogene watergang'!$H$10,'Invoerblad heterogene watergang'!$K$10,IF(A648&lt;='Invoerblad heterogene watergang'!$H$11,'Invoerblad heterogene watergang'!$K$11,IF(A648&lt;='Invoerblad heterogene watergang'!$H$12,'Invoerblad heterogene watergang'!$K$12,IF(A648&lt;='Invoerblad heterogene watergang'!$H$13,'Invoerblad heterogene watergang'!$K$13,IF(A648&lt;='Invoerblad heterogene watergang'!$H$14,'Invoerblad heterogene watergang'!$K$14,IF(A648&lt;='Invoerblad heterogene watergang'!$H$15,'Invoerblad heterogene watergang'!$K$15,IF(A648&lt;='Invoerblad heterogene watergang'!$H$16,'Invoerblad heterogene watergang'!$K$16,IF(A648&lt;='Invoerblad heterogene watergang'!$H$17,'Invoerblad heterogene watergang'!$K$17,"")))))))))</f>
        <v>100 - Riet</v>
      </c>
      <c r="D648" s="23">
        <f t="shared" si="10"/>
        <v>100</v>
      </c>
      <c r="E648" s="23">
        <f>'Invoerblad heterogene watergang'!$F$9</f>
        <v>1.5</v>
      </c>
      <c r="F648" s="23">
        <f>'Invoerblad heterogene watergang'!$E$9</f>
        <v>1.2</v>
      </c>
      <c r="G648" s="23">
        <f>'Invoerblad heterogene watergang'!$B$9</f>
        <v>1.2</v>
      </c>
      <c r="H648" s="23">
        <f>'Invoerblad heterogene watergang'!$C$9</f>
        <v>1</v>
      </c>
      <c r="I648" s="23">
        <f>IF(B648="","",IF(A648&lt;='Invoerblad heterogene watergang'!$H$9,'Invoerblad heterogene watergang'!$N$9,IF(A648&lt;='Invoerblad heterogene watergang'!$H$10,'Invoerblad heterogene watergang'!$N$10,IF(A648&lt;='Invoerblad heterogene watergang'!$H$11,'Invoerblad heterogene watergang'!$N$11,IF(A648&lt;='Invoerblad heterogene watergang'!$H$12,'Invoerblad heterogene watergang'!$N$12,IF(A648&lt;='Invoerblad heterogene watergang'!$H$13,'Invoerblad heterogene watergang'!$N$13,IF(A648&lt;='Invoerblad heterogene watergang'!$H$14,'Invoerblad heterogene watergang'!$N$14,IF(A648&lt;='Invoerblad heterogene watergang'!$H$15,'Invoerblad heterogene watergang'!$N$15,IF(A648&lt;='Invoerblad heterogene watergang'!$H$16,'Invoerblad heterogene watergang'!$N$16,IF(A648&lt;='Invoerblad heterogene watergang'!$H$17,'Invoerblad heterogene watergang'!$N$17,""))))))))))</f>
        <v>0</v>
      </c>
      <c r="J648" s="23" t="str">
        <f>IF(A648&lt;='Invoerblad heterogene watergang'!$H$9,'Invoerblad heterogene watergang'!$O$9,IF(A648&lt;='Invoerblad heterogene watergang'!$H$10,'Invoerblad heterogene watergang'!$O$10,IF(A648&lt;='Invoerblad heterogene watergang'!$H$11,'Invoerblad heterogene watergang'!$O$11,IF(A648&lt;='Invoerblad heterogene watergang'!$H$12,'Invoerblad heterogene watergang'!$O$12,IF(A648&lt;='Invoerblad heterogene watergang'!$H$13,'Invoerblad heterogene watergang'!$O$13,IF(A648&lt;='Invoerblad heterogene watergang'!$H$14,'Invoerblad heterogene watergang'!$O$14,IF(A648&lt;='Invoerblad heterogene watergang'!$H$15,'Invoerblad heterogene watergang'!$O$15,IF(A648&lt;='Invoerblad heterogene watergang'!$H$16,'Invoerblad heterogene watergang'!$O$16,IF(A648&lt;='Invoerblad heterogene watergang'!$H$17,'Invoerblad heterogene watergang'!$O$17,"")))))))))</f>
        <v>Nee</v>
      </c>
      <c r="K648" s="23">
        <f>(IF(A648&lt;='Invoerblad heterogene watergang'!$H$9,'Invoerblad heterogene watergang'!$L$9,IF(A648&lt;='Invoerblad heterogene watergang'!$H$10,'Invoerblad heterogene watergang'!$L$10,IF(A648&lt;='Invoerblad heterogene watergang'!$H$11,'Invoerblad heterogene watergang'!$L$11,IF(A648&lt;='Invoerblad heterogene watergang'!$H$12,'Invoerblad heterogene watergang'!$L$12,IF(A648&lt;='Invoerblad heterogene watergang'!$H$13,'Invoerblad heterogene watergang'!$L$13,IF(A648&lt;='Invoerblad heterogene watergang'!$H$14,'Invoerblad heterogene watergang'!$L$14,IF(A648&lt;='Invoerblad heterogene watergang'!$H$15,'Invoerblad heterogene watergang'!$L$15,IF(A648&lt;='Invoerblad heterogene watergang'!$H$16,'Invoerblad heterogene watergang'!$L$16,IF(A648&lt;='Invoerblad heterogene watergang'!$H$17,'Invoerblad heterogene watergang'!$L$17,""))))))))))</f>
        <v>50</v>
      </c>
      <c r="L648" s="23" t="str">
        <f>(IF(A648&lt;='Invoerblad heterogene watergang'!$H$9,'Invoerblad heterogene watergang'!$M$9,IF(A648&lt;='Invoerblad heterogene watergang'!$H$10,'Invoerblad heterogene watergang'!$M$10,IF(A648&lt;='Invoerblad heterogene watergang'!$H$11,'Invoerblad heterogene watergang'!$M$11,IF(A648&lt;='Invoerblad heterogene watergang'!$H$12,'Invoerblad heterogene watergang'!$M$12,IF(A648&lt;='Invoerblad heterogene watergang'!$H$13,'Invoerblad heterogene watergang'!$M$13,IF(A648&lt;='Invoerblad heterogene watergang'!$H$14,'Invoerblad heterogene watergang'!$M$14,IF(A648&lt;='Invoerblad heterogene watergang'!$H$15,'Invoerblad heterogene watergang'!$M$15,IF(A648&lt;='Invoerblad heterogene watergang'!$H$16,'Invoerblad heterogene watergang'!$M$16,IF(A648&lt;='Invoerblad heterogene watergang'!$H$17,'Invoerblad heterogene watergang'!$M$17,""))))))))))</f>
        <v>Begroeiing volgt bodemverloop</v>
      </c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67"/>
      <c r="AD648" s="23"/>
      <c r="AE648" s="23"/>
    </row>
    <row r="649" spans="1:31" s="103" customFormat="1" x14ac:dyDescent="0.35">
      <c r="A649" s="24">
        <f>IF(A648="","",IF((A648+1)&gt;MAX('Invoerblad heterogene watergang'!$H$9:$H$17),"",'Uitgebreide invoer'!A648+(MAX('Invoerblad heterogene watergang'!$H$9:$H$17)/1000)))</f>
        <v>451.49999999999511</v>
      </c>
      <c r="B649" s="23">
        <f>IF(A649&lt;='Invoerblad heterogene watergang'!$H$9,'Invoerblad heterogene watergang'!$J$9,IF(A649&lt;='Invoerblad heterogene watergang'!$H$10,'Invoerblad heterogene watergang'!$J$10,IF(A649&lt;='Invoerblad heterogene watergang'!$H$11,'Invoerblad heterogene watergang'!$J$11,IF(A649&lt;='Invoerblad heterogene watergang'!$H$12,'Invoerblad heterogene watergang'!$J$12,IF(A649&lt;='Invoerblad heterogene watergang'!$H$13,'Invoerblad heterogene watergang'!$J$13,IF(A649&lt;='Invoerblad heterogene watergang'!$H$14,'Invoerblad heterogene watergang'!$J$14,IF(A649&lt;='Invoerblad heterogene watergang'!$H$15,'Invoerblad heterogene watergang'!$J$15,IF(A649&lt;='Invoerblad heterogene watergang'!$H$16,'Invoerblad heterogene watergang'!$J$16,IF(A649&lt;='Invoerblad heterogene watergang'!$H$17,'Invoerblad heterogene watergang'!$J$17,"")))))))))</f>
        <v>0.2</v>
      </c>
      <c r="C649" s="23" t="str">
        <f>IF(A649&lt;='Invoerblad heterogene watergang'!$H$9,'Invoerblad heterogene watergang'!$K$9,IF(A649&lt;='Invoerblad heterogene watergang'!$H$10,'Invoerblad heterogene watergang'!$K$10,IF(A649&lt;='Invoerblad heterogene watergang'!$H$11,'Invoerblad heterogene watergang'!$K$11,IF(A649&lt;='Invoerblad heterogene watergang'!$H$12,'Invoerblad heterogene watergang'!$K$12,IF(A649&lt;='Invoerblad heterogene watergang'!$H$13,'Invoerblad heterogene watergang'!$K$13,IF(A649&lt;='Invoerblad heterogene watergang'!$H$14,'Invoerblad heterogene watergang'!$K$14,IF(A649&lt;='Invoerblad heterogene watergang'!$H$15,'Invoerblad heterogene watergang'!$K$15,IF(A649&lt;='Invoerblad heterogene watergang'!$H$16,'Invoerblad heterogene watergang'!$K$16,IF(A649&lt;='Invoerblad heterogene watergang'!$H$17,'Invoerblad heterogene watergang'!$K$17,"")))))))))</f>
        <v>100 - Riet</v>
      </c>
      <c r="D649" s="23">
        <f t="shared" si="10"/>
        <v>100</v>
      </c>
      <c r="E649" s="23">
        <f>'Invoerblad heterogene watergang'!$F$9</f>
        <v>1.5</v>
      </c>
      <c r="F649" s="23">
        <f>'Invoerblad heterogene watergang'!$E$9</f>
        <v>1.2</v>
      </c>
      <c r="G649" s="23">
        <f>'Invoerblad heterogene watergang'!$B$9</f>
        <v>1.2</v>
      </c>
      <c r="H649" s="23">
        <f>'Invoerblad heterogene watergang'!$C$9</f>
        <v>1</v>
      </c>
      <c r="I649" s="23">
        <f>IF(B649="","",IF(A649&lt;='Invoerblad heterogene watergang'!$H$9,'Invoerblad heterogene watergang'!$N$9,IF(A649&lt;='Invoerblad heterogene watergang'!$H$10,'Invoerblad heterogene watergang'!$N$10,IF(A649&lt;='Invoerblad heterogene watergang'!$H$11,'Invoerblad heterogene watergang'!$N$11,IF(A649&lt;='Invoerblad heterogene watergang'!$H$12,'Invoerblad heterogene watergang'!$N$12,IF(A649&lt;='Invoerblad heterogene watergang'!$H$13,'Invoerblad heterogene watergang'!$N$13,IF(A649&lt;='Invoerblad heterogene watergang'!$H$14,'Invoerblad heterogene watergang'!$N$14,IF(A649&lt;='Invoerblad heterogene watergang'!$H$15,'Invoerblad heterogene watergang'!$N$15,IF(A649&lt;='Invoerblad heterogene watergang'!$H$16,'Invoerblad heterogene watergang'!$N$16,IF(A649&lt;='Invoerblad heterogene watergang'!$H$17,'Invoerblad heterogene watergang'!$N$17,""))))))))))</f>
        <v>0</v>
      </c>
      <c r="J649" s="23" t="str">
        <f>IF(A649&lt;='Invoerblad heterogene watergang'!$H$9,'Invoerblad heterogene watergang'!$O$9,IF(A649&lt;='Invoerblad heterogene watergang'!$H$10,'Invoerblad heterogene watergang'!$O$10,IF(A649&lt;='Invoerblad heterogene watergang'!$H$11,'Invoerblad heterogene watergang'!$O$11,IF(A649&lt;='Invoerblad heterogene watergang'!$H$12,'Invoerblad heterogene watergang'!$O$12,IF(A649&lt;='Invoerblad heterogene watergang'!$H$13,'Invoerblad heterogene watergang'!$O$13,IF(A649&lt;='Invoerblad heterogene watergang'!$H$14,'Invoerblad heterogene watergang'!$O$14,IF(A649&lt;='Invoerblad heterogene watergang'!$H$15,'Invoerblad heterogene watergang'!$O$15,IF(A649&lt;='Invoerblad heterogene watergang'!$H$16,'Invoerblad heterogene watergang'!$O$16,IF(A649&lt;='Invoerblad heterogene watergang'!$H$17,'Invoerblad heterogene watergang'!$O$17,"")))))))))</f>
        <v>Nee</v>
      </c>
      <c r="K649" s="23">
        <f>(IF(A649&lt;='Invoerblad heterogene watergang'!$H$9,'Invoerblad heterogene watergang'!$L$9,IF(A649&lt;='Invoerblad heterogene watergang'!$H$10,'Invoerblad heterogene watergang'!$L$10,IF(A649&lt;='Invoerblad heterogene watergang'!$H$11,'Invoerblad heterogene watergang'!$L$11,IF(A649&lt;='Invoerblad heterogene watergang'!$H$12,'Invoerblad heterogene watergang'!$L$12,IF(A649&lt;='Invoerblad heterogene watergang'!$H$13,'Invoerblad heterogene watergang'!$L$13,IF(A649&lt;='Invoerblad heterogene watergang'!$H$14,'Invoerblad heterogene watergang'!$L$14,IF(A649&lt;='Invoerblad heterogene watergang'!$H$15,'Invoerblad heterogene watergang'!$L$15,IF(A649&lt;='Invoerblad heterogene watergang'!$H$16,'Invoerblad heterogene watergang'!$L$16,IF(A649&lt;='Invoerblad heterogene watergang'!$H$17,'Invoerblad heterogene watergang'!$L$17,""))))))))))</f>
        <v>50</v>
      </c>
      <c r="L649" s="23" t="str">
        <f>(IF(A649&lt;='Invoerblad heterogene watergang'!$H$9,'Invoerblad heterogene watergang'!$M$9,IF(A649&lt;='Invoerblad heterogene watergang'!$H$10,'Invoerblad heterogene watergang'!$M$10,IF(A649&lt;='Invoerblad heterogene watergang'!$H$11,'Invoerblad heterogene watergang'!$M$11,IF(A649&lt;='Invoerblad heterogene watergang'!$H$12,'Invoerblad heterogene watergang'!$M$12,IF(A649&lt;='Invoerblad heterogene watergang'!$H$13,'Invoerblad heterogene watergang'!$M$13,IF(A649&lt;='Invoerblad heterogene watergang'!$H$14,'Invoerblad heterogene watergang'!$M$14,IF(A649&lt;='Invoerblad heterogene watergang'!$H$15,'Invoerblad heterogene watergang'!$M$15,IF(A649&lt;='Invoerblad heterogene watergang'!$H$16,'Invoerblad heterogene watergang'!$M$16,IF(A649&lt;='Invoerblad heterogene watergang'!$H$17,'Invoerblad heterogene watergang'!$M$17,""))))))))))</f>
        <v>Begroeiing volgt bodemverloop</v>
      </c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67"/>
      <c r="AD649" s="23"/>
      <c r="AE649" s="23"/>
    </row>
    <row r="650" spans="1:31" s="103" customFormat="1" x14ac:dyDescent="0.35">
      <c r="A650" s="24">
        <f>IF(A649="","",IF((A649+1)&gt;MAX('Invoerblad heterogene watergang'!$H$9:$H$17),"",'Uitgebreide invoer'!A649+(MAX('Invoerblad heterogene watergang'!$H$9:$H$17)/1000)))</f>
        <v>452.1999999999951</v>
      </c>
      <c r="B650" s="23">
        <f>IF(A650&lt;='Invoerblad heterogene watergang'!$H$9,'Invoerblad heterogene watergang'!$J$9,IF(A650&lt;='Invoerblad heterogene watergang'!$H$10,'Invoerblad heterogene watergang'!$J$10,IF(A650&lt;='Invoerblad heterogene watergang'!$H$11,'Invoerblad heterogene watergang'!$J$11,IF(A650&lt;='Invoerblad heterogene watergang'!$H$12,'Invoerblad heterogene watergang'!$J$12,IF(A650&lt;='Invoerblad heterogene watergang'!$H$13,'Invoerblad heterogene watergang'!$J$13,IF(A650&lt;='Invoerblad heterogene watergang'!$H$14,'Invoerblad heterogene watergang'!$J$14,IF(A650&lt;='Invoerblad heterogene watergang'!$H$15,'Invoerblad heterogene watergang'!$J$15,IF(A650&lt;='Invoerblad heterogene watergang'!$H$16,'Invoerblad heterogene watergang'!$J$16,IF(A650&lt;='Invoerblad heterogene watergang'!$H$17,'Invoerblad heterogene watergang'!$J$17,"")))))))))</f>
        <v>0.2</v>
      </c>
      <c r="C650" s="23" t="str">
        <f>IF(A650&lt;='Invoerblad heterogene watergang'!$H$9,'Invoerblad heterogene watergang'!$K$9,IF(A650&lt;='Invoerblad heterogene watergang'!$H$10,'Invoerblad heterogene watergang'!$K$10,IF(A650&lt;='Invoerblad heterogene watergang'!$H$11,'Invoerblad heterogene watergang'!$K$11,IF(A650&lt;='Invoerblad heterogene watergang'!$H$12,'Invoerblad heterogene watergang'!$K$12,IF(A650&lt;='Invoerblad heterogene watergang'!$H$13,'Invoerblad heterogene watergang'!$K$13,IF(A650&lt;='Invoerblad heterogene watergang'!$H$14,'Invoerblad heterogene watergang'!$K$14,IF(A650&lt;='Invoerblad heterogene watergang'!$H$15,'Invoerblad heterogene watergang'!$K$15,IF(A650&lt;='Invoerblad heterogene watergang'!$H$16,'Invoerblad heterogene watergang'!$K$16,IF(A650&lt;='Invoerblad heterogene watergang'!$H$17,'Invoerblad heterogene watergang'!$K$17,"")))))))))</f>
        <v>100 - Riet</v>
      </c>
      <c r="D650" s="23">
        <f t="shared" si="10"/>
        <v>100</v>
      </c>
      <c r="E650" s="23">
        <f>'Invoerblad heterogene watergang'!$F$9</f>
        <v>1.5</v>
      </c>
      <c r="F650" s="23">
        <f>'Invoerblad heterogene watergang'!$E$9</f>
        <v>1.2</v>
      </c>
      <c r="G650" s="23">
        <f>'Invoerblad heterogene watergang'!$B$9</f>
        <v>1.2</v>
      </c>
      <c r="H650" s="23">
        <f>'Invoerblad heterogene watergang'!$C$9</f>
        <v>1</v>
      </c>
      <c r="I650" s="23">
        <f>IF(B650="","",IF(A650&lt;='Invoerblad heterogene watergang'!$H$9,'Invoerblad heterogene watergang'!$N$9,IF(A650&lt;='Invoerblad heterogene watergang'!$H$10,'Invoerblad heterogene watergang'!$N$10,IF(A650&lt;='Invoerblad heterogene watergang'!$H$11,'Invoerblad heterogene watergang'!$N$11,IF(A650&lt;='Invoerblad heterogene watergang'!$H$12,'Invoerblad heterogene watergang'!$N$12,IF(A650&lt;='Invoerblad heterogene watergang'!$H$13,'Invoerblad heterogene watergang'!$N$13,IF(A650&lt;='Invoerblad heterogene watergang'!$H$14,'Invoerblad heterogene watergang'!$N$14,IF(A650&lt;='Invoerblad heterogene watergang'!$H$15,'Invoerblad heterogene watergang'!$N$15,IF(A650&lt;='Invoerblad heterogene watergang'!$H$16,'Invoerblad heterogene watergang'!$N$16,IF(A650&lt;='Invoerblad heterogene watergang'!$H$17,'Invoerblad heterogene watergang'!$N$17,""))))))))))</f>
        <v>0</v>
      </c>
      <c r="J650" s="23" t="str">
        <f>IF(A650&lt;='Invoerblad heterogene watergang'!$H$9,'Invoerblad heterogene watergang'!$O$9,IF(A650&lt;='Invoerblad heterogene watergang'!$H$10,'Invoerblad heterogene watergang'!$O$10,IF(A650&lt;='Invoerblad heterogene watergang'!$H$11,'Invoerblad heterogene watergang'!$O$11,IF(A650&lt;='Invoerblad heterogene watergang'!$H$12,'Invoerblad heterogene watergang'!$O$12,IF(A650&lt;='Invoerblad heterogene watergang'!$H$13,'Invoerblad heterogene watergang'!$O$13,IF(A650&lt;='Invoerblad heterogene watergang'!$H$14,'Invoerblad heterogene watergang'!$O$14,IF(A650&lt;='Invoerblad heterogene watergang'!$H$15,'Invoerblad heterogene watergang'!$O$15,IF(A650&lt;='Invoerblad heterogene watergang'!$H$16,'Invoerblad heterogene watergang'!$O$16,IF(A650&lt;='Invoerblad heterogene watergang'!$H$17,'Invoerblad heterogene watergang'!$O$17,"")))))))))</f>
        <v>Nee</v>
      </c>
      <c r="K650" s="23">
        <f>(IF(A650&lt;='Invoerblad heterogene watergang'!$H$9,'Invoerblad heterogene watergang'!$L$9,IF(A650&lt;='Invoerblad heterogene watergang'!$H$10,'Invoerblad heterogene watergang'!$L$10,IF(A650&lt;='Invoerblad heterogene watergang'!$H$11,'Invoerblad heterogene watergang'!$L$11,IF(A650&lt;='Invoerblad heterogene watergang'!$H$12,'Invoerblad heterogene watergang'!$L$12,IF(A650&lt;='Invoerblad heterogene watergang'!$H$13,'Invoerblad heterogene watergang'!$L$13,IF(A650&lt;='Invoerblad heterogene watergang'!$H$14,'Invoerblad heterogene watergang'!$L$14,IF(A650&lt;='Invoerblad heterogene watergang'!$H$15,'Invoerblad heterogene watergang'!$L$15,IF(A650&lt;='Invoerblad heterogene watergang'!$H$16,'Invoerblad heterogene watergang'!$L$16,IF(A650&lt;='Invoerblad heterogene watergang'!$H$17,'Invoerblad heterogene watergang'!$L$17,""))))))))))</f>
        <v>50</v>
      </c>
      <c r="L650" s="23" t="str">
        <f>(IF(A650&lt;='Invoerblad heterogene watergang'!$H$9,'Invoerblad heterogene watergang'!$M$9,IF(A650&lt;='Invoerblad heterogene watergang'!$H$10,'Invoerblad heterogene watergang'!$M$10,IF(A650&lt;='Invoerblad heterogene watergang'!$H$11,'Invoerblad heterogene watergang'!$M$11,IF(A650&lt;='Invoerblad heterogene watergang'!$H$12,'Invoerblad heterogene watergang'!$M$12,IF(A650&lt;='Invoerblad heterogene watergang'!$H$13,'Invoerblad heterogene watergang'!$M$13,IF(A650&lt;='Invoerblad heterogene watergang'!$H$14,'Invoerblad heterogene watergang'!$M$14,IF(A650&lt;='Invoerblad heterogene watergang'!$H$15,'Invoerblad heterogene watergang'!$M$15,IF(A650&lt;='Invoerblad heterogene watergang'!$H$16,'Invoerblad heterogene watergang'!$M$16,IF(A650&lt;='Invoerblad heterogene watergang'!$H$17,'Invoerblad heterogene watergang'!$M$17,""))))))))))</f>
        <v>Begroeiing volgt bodemverloop</v>
      </c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67"/>
      <c r="AD650" s="23"/>
      <c r="AE650" s="23"/>
    </row>
    <row r="651" spans="1:31" s="103" customFormat="1" x14ac:dyDescent="0.35">
      <c r="A651" s="24">
        <f>IF(A650="","",IF((A650+1)&gt;MAX('Invoerblad heterogene watergang'!$H$9:$H$17),"",'Uitgebreide invoer'!A650+(MAX('Invoerblad heterogene watergang'!$H$9:$H$17)/1000)))</f>
        <v>452.89999999999509</v>
      </c>
      <c r="B651" s="23">
        <f>IF(A651&lt;='Invoerblad heterogene watergang'!$H$9,'Invoerblad heterogene watergang'!$J$9,IF(A651&lt;='Invoerblad heterogene watergang'!$H$10,'Invoerblad heterogene watergang'!$J$10,IF(A651&lt;='Invoerblad heterogene watergang'!$H$11,'Invoerblad heterogene watergang'!$J$11,IF(A651&lt;='Invoerblad heterogene watergang'!$H$12,'Invoerblad heterogene watergang'!$J$12,IF(A651&lt;='Invoerblad heterogene watergang'!$H$13,'Invoerblad heterogene watergang'!$J$13,IF(A651&lt;='Invoerblad heterogene watergang'!$H$14,'Invoerblad heterogene watergang'!$J$14,IF(A651&lt;='Invoerblad heterogene watergang'!$H$15,'Invoerblad heterogene watergang'!$J$15,IF(A651&lt;='Invoerblad heterogene watergang'!$H$16,'Invoerblad heterogene watergang'!$J$16,IF(A651&lt;='Invoerblad heterogene watergang'!$H$17,'Invoerblad heterogene watergang'!$J$17,"")))))))))</f>
        <v>0.2</v>
      </c>
      <c r="C651" s="23" t="str">
        <f>IF(A651&lt;='Invoerblad heterogene watergang'!$H$9,'Invoerblad heterogene watergang'!$K$9,IF(A651&lt;='Invoerblad heterogene watergang'!$H$10,'Invoerblad heterogene watergang'!$K$10,IF(A651&lt;='Invoerblad heterogene watergang'!$H$11,'Invoerblad heterogene watergang'!$K$11,IF(A651&lt;='Invoerblad heterogene watergang'!$H$12,'Invoerblad heterogene watergang'!$K$12,IF(A651&lt;='Invoerblad heterogene watergang'!$H$13,'Invoerblad heterogene watergang'!$K$13,IF(A651&lt;='Invoerblad heterogene watergang'!$H$14,'Invoerblad heterogene watergang'!$K$14,IF(A651&lt;='Invoerblad heterogene watergang'!$H$15,'Invoerblad heterogene watergang'!$K$15,IF(A651&lt;='Invoerblad heterogene watergang'!$H$16,'Invoerblad heterogene watergang'!$K$16,IF(A651&lt;='Invoerblad heterogene watergang'!$H$17,'Invoerblad heterogene watergang'!$K$17,"")))))))))</f>
        <v>100 - Riet</v>
      </c>
      <c r="D651" s="23">
        <f t="shared" si="10"/>
        <v>100</v>
      </c>
      <c r="E651" s="23">
        <f>'Invoerblad heterogene watergang'!$F$9</f>
        <v>1.5</v>
      </c>
      <c r="F651" s="23">
        <f>'Invoerblad heterogene watergang'!$E$9</f>
        <v>1.2</v>
      </c>
      <c r="G651" s="23">
        <f>'Invoerblad heterogene watergang'!$B$9</f>
        <v>1.2</v>
      </c>
      <c r="H651" s="23">
        <f>'Invoerblad heterogene watergang'!$C$9</f>
        <v>1</v>
      </c>
      <c r="I651" s="23">
        <f>IF(B651="","",IF(A651&lt;='Invoerblad heterogene watergang'!$H$9,'Invoerblad heterogene watergang'!$N$9,IF(A651&lt;='Invoerblad heterogene watergang'!$H$10,'Invoerblad heterogene watergang'!$N$10,IF(A651&lt;='Invoerblad heterogene watergang'!$H$11,'Invoerblad heterogene watergang'!$N$11,IF(A651&lt;='Invoerblad heterogene watergang'!$H$12,'Invoerblad heterogene watergang'!$N$12,IF(A651&lt;='Invoerblad heterogene watergang'!$H$13,'Invoerblad heterogene watergang'!$N$13,IF(A651&lt;='Invoerblad heterogene watergang'!$H$14,'Invoerblad heterogene watergang'!$N$14,IF(A651&lt;='Invoerblad heterogene watergang'!$H$15,'Invoerblad heterogene watergang'!$N$15,IF(A651&lt;='Invoerblad heterogene watergang'!$H$16,'Invoerblad heterogene watergang'!$N$16,IF(A651&lt;='Invoerblad heterogene watergang'!$H$17,'Invoerblad heterogene watergang'!$N$17,""))))))))))</f>
        <v>0</v>
      </c>
      <c r="J651" s="23" t="str">
        <f>IF(A651&lt;='Invoerblad heterogene watergang'!$H$9,'Invoerblad heterogene watergang'!$O$9,IF(A651&lt;='Invoerblad heterogene watergang'!$H$10,'Invoerblad heterogene watergang'!$O$10,IF(A651&lt;='Invoerblad heterogene watergang'!$H$11,'Invoerblad heterogene watergang'!$O$11,IF(A651&lt;='Invoerblad heterogene watergang'!$H$12,'Invoerblad heterogene watergang'!$O$12,IF(A651&lt;='Invoerblad heterogene watergang'!$H$13,'Invoerblad heterogene watergang'!$O$13,IF(A651&lt;='Invoerblad heterogene watergang'!$H$14,'Invoerblad heterogene watergang'!$O$14,IF(A651&lt;='Invoerblad heterogene watergang'!$H$15,'Invoerblad heterogene watergang'!$O$15,IF(A651&lt;='Invoerblad heterogene watergang'!$H$16,'Invoerblad heterogene watergang'!$O$16,IF(A651&lt;='Invoerblad heterogene watergang'!$H$17,'Invoerblad heterogene watergang'!$O$17,"")))))))))</f>
        <v>Nee</v>
      </c>
      <c r="K651" s="23">
        <f>(IF(A651&lt;='Invoerblad heterogene watergang'!$H$9,'Invoerblad heterogene watergang'!$L$9,IF(A651&lt;='Invoerblad heterogene watergang'!$H$10,'Invoerblad heterogene watergang'!$L$10,IF(A651&lt;='Invoerblad heterogene watergang'!$H$11,'Invoerblad heterogene watergang'!$L$11,IF(A651&lt;='Invoerblad heterogene watergang'!$H$12,'Invoerblad heterogene watergang'!$L$12,IF(A651&lt;='Invoerblad heterogene watergang'!$H$13,'Invoerblad heterogene watergang'!$L$13,IF(A651&lt;='Invoerblad heterogene watergang'!$H$14,'Invoerblad heterogene watergang'!$L$14,IF(A651&lt;='Invoerblad heterogene watergang'!$H$15,'Invoerblad heterogene watergang'!$L$15,IF(A651&lt;='Invoerblad heterogene watergang'!$H$16,'Invoerblad heterogene watergang'!$L$16,IF(A651&lt;='Invoerblad heterogene watergang'!$H$17,'Invoerblad heterogene watergang'!$L$17,""))))))))))</f>
        <v>50</v>
      </c>
      <c r="L651" s="23" t="str">
        <f>(IF(A651&lt;='Invoerblad heterogene watergang'!$H$9,'Invoerblad heterogene watergang'!$M$9,IF(A651&lt;='Invoerblad heterogene watergang'!$H$10,'Invoerblad heterogene watergang'!$M$10,IF(A651&lt;='Invoerblad heterogene watergang'!$H$11,'Invoerblad heterogene watergang'!$M$11,IF(A651&lt;='Invoerblad heterogene watergang'!$H$12,'Invoerblad heterogene watergang'!$M$12,IF(A651&lt;='Invoerblad heterogene watergang'!$H$13,'Invoerblad heterogene watergang'!$M$13,IF(A651&lt;='Invoerblad heterogene watergang'!$H$14,'Invoerblad heterogene watergang'!$M$14,IF(A651&lt;='Invoerblad heterogene watergang'!$H$15,'Invoerblad heterogene watergang'!$M$15,IF(A651&lt;='Invoerblad heterogene watergang'!$H$16,'Invoerblad heterogene watergang'!$M$16,IF(A651&lt;='Invoerblad heterogene watergang'!$H$17,'Invoerblad heterogene watergang'!$M$17,""))))))))))</f>
        <v>Begroeiing volgt bodemverloop</v>
      </c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67"/>
      <c r="AD651" s="23"/>
      <c r="AE651" s="23"/>
    </row>
    <row r="652" spans="1:31" s="103" customFormat="1" x14ac:dyDescent="0.35">
      <c r="A652" s="24">
        <f>IF(A651="","",IF((A651+1)&gt;MAX('Invoerblad heterogene watergang'!$H$9:$H$17),"",'Uitgebreide invoer'!A651+(MAX('Invoerblad heterogene watergang'!$H$9:$H$17)/1000)))</f>
        <v>453.59999999999508</v>
      </c>
      <c r="B652" s="23">
        <f>IF(A652&lt;='Invoerblad heterogene watergang'!$H$9,'Invoerblad heterogene watergang'!$J$9,IF(A652&lt;='Invoerblad heterogene watergang'!$H$10,'Invoerblad heterogene watergang'!$J$10,IF(A652&lt;='Invoerblad heterogene watergang'!$H$11,'Invoerblad heterogene watergang'!$J$11,IF(A652&lt;='Invoerblad heterogene watergang'!$H$12,'Invoerblad heterogene watergang'!$J$12,IF(A652&lt;='Invoerblad heterogene watergang'!$H$13,'Invoerblad heterogene watergang'!$J$13,IF(A652&lt;='Invoerblad heterogene watergang'!$H$14,'Invoerblad heterogene watergang'!$J$14,IF(A652&lt;='Invoerblad heterogene watergang'!$H$15,'Invoerblad heterogene watergang'!$J$15,IF(A652&lt;='Invoerblad heterogene watergang'!$H$16,'Invoerblad heterogene watergang'!$J$16,IF(A652&lt;='Invoerblad heterogene watergang'!$H$17,'Invoerblad heterogene watergang'!$J$17,"")))))))))</f>
        <v>0.2</v>
      </c>
      <c r="C652" s="23" t="str">
        <f>IF(A652&lt;='Invoerblad heterogene watergang'!$H$9,'Invoerblad heterogene watergang'!$K$9,IF(A652&lt;='Invoerblad heterogene watergang'!$H$10,'Invoerblad heterogene watergang'!$K$10,IF(A652&lt;='Invoerblad heterogene watergang'!$H$11,'Invoerblad heterogene watergang'!$K$11,IF(A652&lt;='Invoerblad heterogene watergang'!$H$12,'Invoerblad heterogene watergang'!$K$12,IF(A652&lt;='Invoerblad heterogene watergang'!$H$13,'Invoerblad heterogene watergang'!$K$13,IF(A652&lt;='Invoerblad heterogene watergang'!$H$14,'Invoerblad heterogene watergang'!$K$14,IF(A652&lt;='Invoerblad heterogene watergang'!$H$15,'Invoerblad heterogene watergang'!$K$15,IF(A652&lt;='Invoerblad heterogene watergang'!$H$16,'Invoerblad heterogene watergang'!$K$16,IF(A652&lt;='Invoerblad heterogene watergang'!$H$17,'Invoerblad heterogene watergang'!$K$17,"")))))))))</f>
        <v>100 - Riet</v>
      </c>
      <c r="D652" s="23">
        <f t="shared" si="10"/>
        <v>100</v>
      </c>
      <c r="E652" s="23">
        <f>'Invoerblad heterogene watergang'!$F$9</f>
        <v>1.5</v>
      </c>
      <c r="F652" s="23">
        <f>'Invoerblad heterogene watergang'!$E$9</f>
        <v>1.2</v>
      </c>
      <c r="G652" s="23">
        <f>'Invoerblad heterogene watergang'!$B$9</f>
        <v>1.2</v>
      </c>
      <c r="H652" s="23">
        <f>'Invoerblad heterogene watergang'!$C$9</f>
        <v>1</v>
      </c>
      <c r="I652" s="23">
        <f>IF(B652="","",IF(A652&lt;='Invoerblad heterogene watergang'!$H$9,'Invoerblad heterogene watergang'!$N$9,IF(A652&lt;='Invoerblad heterogene watergang'!$H$10,'Invoerblad heterogene watergang'!$N$10,IF(A652&lt;='Invoerblad heterogene watergang'!$H$11,'Invoerblad heterogene watergang'!$N$11,IF(A652&lt;='Invoerblad heterogene watergang'!$H$12,'Invoerblad heterogene watergang'!$N$12,IF(A652&lt;='Invoerblad heterogene watergang'!$H$13,'Invoerblad heterogene watergang'!$N$13,IF(A652&lt;='Invoerblad heterogene watergang'!$H$14,'Invoerblad heterogene watergang'!$N$14,IF(A652&lt;='Invoerblad heterogene watergang'!$H$15,'Invoerblad heterogene watergang'!$N$15,IF(A652&lt;='Invoerblad heterogene watergang'!$H$16,'Invoerblad heterogene watergang'!$N$16,IF(A652&lt;='Invoerblad heterogene watergang'!$H$17,'Invoerblad heterogene watergang'!$N$17,""))))))))))</f>
        <v>0</v>
      </c>
      <c r="J652" s="23" t="str">
        <f>IF(A652&lt;='Invoerblad heterogene watergang'!$H$9,'Invoerblad heterogene watergang'!$O$9,IF(A652&lt;='Invoerblad heterogene watergang'!$H$10,'Invoerblad heterogene watergang'!$O$10,IF(A652&lt;='Invoerblad heterogene watergang'!$H$11,'Invoerblad heterogene watergang'!$O$11,IF(A652&lt;='Invoerblad heterogene watergang'!$H$12,'Invoerblad heterogene watergang'!$O$12,IF(A652&lt;='Invoerblad heterogene watergang'!$H$13,'Invoerblad heterogene watergang'!$O$13,IF(A652&lt;='Invoerblad heterogene watergang'!$H$14,'Invoerblad heterogene watergang'!$O$14,IF(A652&lt;='Invoerblad heterogene watergang'!$H$15,'Invoerblad heterogene watergang'!$O$15,IF(A652&lt;='Invoerblad heterogene watergang'!$H$16,'Invoerblad heterogene watergang'!$O$16,IF(A652&lt;='Invoerblad heterogene watergang'!$H$17,'Invoerblad heterogene watergang'!$O$17,"")))))))))</f>
        <v>Nee</v>
      </c>
      <c r="K652" s="23">
        <f>(IF(A652&lt;='Invoerblad heterogene watergang'!$H$9,'Invoerblad heterogene watergang'!$L$9,IF(A652&lt;='Invoerblad heterogene watergang'!$H$10,'Invoerblad heterogene watergang'!$L$10,IF(A652&lt;='Invoerblad heterogene watergang'!$H$11,'Invoerblad heterogene watergang'!$L$11,IF(A652&lt;='Invoerblad heterogene watergang'!$H$12,'Invoerblad heterogene watergang'!$L$12,IF(A652&lt;='Invoerblad heterogene watergang'!$H$13,'Invoerblad heterogene watergang'!$L$13,IF(A652&lt;='Invoerblad heterogene watergang'!$H$14,'Invoerblad heterogene watergang'!$L$14,IF(A652&lt;='Invoerblad heterogene watergang'!$H$15,'Invoerblad heterogene watergang'!$L$15,IF(A652&lt;='Invoerblad heterogene watergang'!$H$16,'Invoerblad heterogene watergang'!$L$16,IF(A652&lt;='Invoerblad heterogene watergang'!$H$17,'Invoerblad heterogene watergang'!$L$17,""))))))))))</f>
        <v>50</v>
      </c>
      <c r="L652" s="23" t="str">
        <f>(IF(A652&lt;='Invoerblad heterogene watergang'!$H$9,'Invoerblad heterogene watergang'!$M$9,IF(A652&lt;='Invoerblad heterogene watergang'!$H$10,'Invoerblad heterogene watergang'!$M$10,IF(A652&lt;='Invoerblad heterogene watergang'!$H$11,'Invoerblad heterogene watergang'!$M$11,IF(A652&lt;='Invoerblad heterogene watergang'!$H$12,'Invoerblad heterogene watergang'!$M$12,IF(A652&lt;='Invoerblad heterogene watergang'!$H$13,'Invoerblad heterogene watergang'!$M$13,IF(A652&lt;='Invoerblad heterogene watergang'!$H$14,'Invoerblad heterogene watergang'!$M$14,IF(A652&lt;='Invoerblad heterogene watergang'!$H$15,'Invoerblad heterogene watergang'!$M$15,IF(A652&lt;='Invoerblad heterogene watergang'!$H$16,'Invoerblad heterogene watergang'!$M$16,IF(A652&lt;='Invoerblad heterogene watergang'!$H$17,'Invoerblad heterogene watergang'!$M$17,""))))))))))</f>
        <v>Begroeiing volgt bodemverloop</v>
      </c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67"/>
      <c r="AD652" s="23"/>
      <c r="AE652" s="23"/>
    </row>
    <row r="653" spans="1:31" s="103" customFormat="1" x14ac:dyDescent="0.35">
      <c r="A653" s="24">
        <f>IF(A652="","",IF((A652+1)&gt;MAX('Invoerblad heterogene watergang'!$H$9:$H$17),"",'Uitgebreide invoer'!A652+(MAX('Invoerblad heterogene watergang'!$H$9:$H$17)/1000)))</f>
        <v>454.29999999999507</v>
      </c>
      <c r="B653" s="23">
        <f>IF(A653&lt;='Invoerblad heterogene watergang'!$H$9,'Invoerblad heterogene watergang'!$J$9,IF(A653&lt;='Invoerblad heterogene watergang'!$H$10,'Invoerblad heterogene watergang'!$J$10,IF(A653&lt;='Invoerblad heterogene watergang'!$H$11,'Invoerblad heterogene watergang'!$J$11,IF(A653&lt;='Invoerblad heterogene watergang'!$H$12,'Invoerblad heterogene watergang'!$J$12,IF(A653&lt;='Invoerblad heterogene watergang'!$H$13,'Invoerblad heterogene watergang'!$J$13,IF(A653&lt;='Invoerblad heterogene watergang'!$H$14,'Invoerblad heterogene watergang'!$J$14,IF(A653&lt;='Invoerblad heterogene watergang'!$H$15,'Invoerblad heterogene watergang'!$J$15,IF(A653&lt;='Invoerblad heterogene watergang'!$H$16,'Invoerblad heterogene watergang'!$J$16,IF(A653&lt;='Invoerblad heterogene watergang'!$H$17,'Invoerblad heterogene watergang'!$J$17,"")))))))))</f>
        <v>0.2</v>
      </c>
      <c r="C653" s="23" t="str">
        <f>IF(A653&lt;='Invoerblad heterogene watergang'!$H$9,'Invoerblad heterogene watergang'!$K$9,IF(A653&lt;='Invoerblad heterogene watergang'!$H$10,'Invoerblad heterogene watergang'!$K$10,IF(A653&lt;='Invoerblad heterogene watergang'!$H$11,'Invoerblad heterogene watergang'!$K$11,IF(A653&lt;='Invoerblad heterogene watergang'!$H$12,'Invoerblad heterogene watergang'!$K$12,IF(A653&lt;='Invoerblad heterogene watergang'!$H$13,'Invoerblad heterogene watergang'!$K$13,IF(A653&lt;='Invoerblad heterogene watergang'!$H$14,'Invoerblad heterogene watergang'!$K$14,IF(A653&lt;='Invoerblad heterogene watergang'!$H$15,'Invoerblad heterogene watergang'!$K$15,IF(A653&lt;='Invoerblad heterogene watergang'!$H$16,'Invoerblad heterogene watergang'!$K$16,IF(A653&lt;='Invoerblad heterogene watergang'!$H$17,'Invoerblad heterogene watergang'!$K$17,"")))))))))</f>
        <v>100 - Riet</v>
      </c>
      <c r="D653" s="23">
        <f t="shared" si="10"/>
        <v>100</v>
      </c>
      <c r="E653" s="23">
        <f>'Invoerblad heterogene watergang'!$F$9</f>
        <v>1.5</v>
      </c>
      <c r="F653" s="23">
        <f>'Invoerblad heterogene watergang'!$E$9</f>
        <v>1.2</v>
      </c>
      <c r="G653" s="23">
        <f>'Invoerblad heterogene watergang'!$B$9</f>
        <v>1.2</v>
      </c>
      <c r="H653" s="23">
        <f>'Invoerblad heterogene watergang'!$C$9</f>
        <v>1</v>
      </c>
      <c r="I653" s="23">
        <f>IF(B653="","",IF(A653&lt;='Invoerblad heterogene watergang'!$H$9,'Invoerblad heterogene watergang'!$N$9,IF(A653&lt;='Invoerblad heterogene watergang'!$H$10,'Invoerblad heterogene watergang'!$N$10,IF(A653&lt;='Invoerblad heterogene watergang'!$H$11,'Invoerblad heterogene watergang'!$N$11,IF(A653&lt;='Invoerblad heterogene watergang'!$H$12,'Invoerblad heterogene watergang'!$N$12,IF(A653&lt;='Invoerblad heterogene watergang'!$H$13,'Invoerblad heterogene watergang'!$N$13,IF(A653&lt;='Invoerblad heterogene watergang'!$H$14,'Invoerblad heterogene watergang'!$N$14,IF(A653&lt;='Invoerblad heterogene watergang'!$H$15,'Invoerblad heterogene watergang'!$N$15,IF(A653&lt;='Invoerblad heterogene watergang'!$H$16,'Invoerblad heterogene watergang'!$N$16,IF(A653&lt;='Invoerblad heterogene watergang'!$H$17,'Invoerblad heterogene watergang'!$N$17,""))))))))))</f>
        <v>0</v>
      </c>
      <c r="J653" s="23" t="str">
        <f>IF(A653&lt;='Invoerblad heterogene watergang'!$H$9,'Invoerblad heterogene watergang'!$O$9,IF(A653&lt;='Invoerblad heterogene watergang'!$H$10,'Invoerblad heterogene watergang'!$O$10,IF(A653&lt;='Invoerblad heterogene watergang'!$H$11,'Invoerblad heterogene watergang'!$O$11,IF(A653&lt;='Invoerblad heterogene watergang'!$H$12,'Invoerblad heterogene watergang'!$O$12,IF(A653&lt;='Invoerblad heterogene watergang'!$H$13,'Invoerblad heterogene watergang'!$O$13,IF(A653&lt;='Invoerblad heterogene watergang'!$H$14,'Invoerblad heterogene watergang'!$O$14,IF(A653&lt;='Invoerblad heterogene watergang'!$H$15,'Invoerblad heterogene watergang'!$O$15,IF(A653&lt;='Invoerblad heterogene watergang'!$H$16,'Invoerblad heterogene watergang'!$O$16,IF(A653&lt;='Invoerblad heterogene watergang'!$H$17,'Invoerblad heterogene watergang'!$O$17,"")))))))))</f>
        <v>Nee</v>
      </c>
      <c r="K653" s="23">
        <f>(IF(A653&lt;='Invoerblad heterogene watergang'!$H$9,'Invoerblad heterogene watergang'!$L$9,IF(A653&lt;='Invoerblad heterogene watergang'!$H$10,'Invoerblad heterogene watergang'!$L$10,IF(A653&lt;='Invoerblad heterogene watergang'!$H$11,'Invoerblad heterogene watergang'!$L$11,IF(A653&lt;='Invoerblad heterogene watergang'!$H$12,'Invoerblad heterogene watergang'!$L$12,IF(A653&lt;='Invoerblad heterogene watergang'!$H$13,'Invoerblad heterogene watergang'!$L$13,IF(A653&lt;='Invoerblad heterogene watergang'!$H$14,'Invoerblad heterogene watergang'!$L$14,IF(A653&lt;='Invoerblad heterogene watergang'!$H$15,'Invoerblad heterogene watergang'!$L$15,IF(A653&lt;='Invoerblad heterogene watergang'!$H$16,'Invoerblad heterogene watergang'!$L$16,IF(A653&lt;='Invoerblad heterogene watergang'!$H$17,'Invoerblad heterogene watergang'!$L$17,""))))))))))</f>
        <v>50</v>
      </c>
      <c r="L653" s="23" t="str">
        <f>(IF(A653&lt;='Invoerblad heterogene watergang'!$H$9,'Invoerblad heterogene watergang'!$M$9,IF(A653&lt;='Invoerblad heterogene watergang'!$H$10,'Invoerblad heterogene watergang'!$M$10,IF(A653&lt;='Invoerblad heterogene watergang'!$H$11,'Invoerblad heterogene watergang'!$M$11,IF(A653&lt;='Invoerblad heterogene watergang'!$H$12,'Invoerblad heterogene watergang'!$M$12,IF(A653&lt;='Invoerblad heterogene watergang'!$H$13,'Invoerblad heterogene watergang'!$M$13,IF(A653&lt;='Invoerblad heterogene watergang'!$H$14,'Invoerblad heterogene watergang'!$M$14,IF(A653&lt;='Invoerblad heterogene watergang'!$H$15,'Invoerblad heterogene watergang'!$M$15,IF(A653&lt;='Invoerblad heterogene watergang'!$H$16,'Invoerblad heterogene watergang'!$M$16,IF(A653&lt;='Invoerblad heterogene watergang'!$H$17,'Invoerblad heterogene watergang'!$M$17,""))))))))))</f>
        <v>Begroeiing volgt bodemverloop</v>
      </c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67"/>
      <c r="AD653" s="23"/>
      <c r="AE653" s="23"/>
    </row>
    <row r="654" spans="1:31" s="103" customFormat="1" x14ac:dyDescent="0.35">
      <c r="A654" s="24">
        <f>IF(A653="","",IF((A653+1)&gt;MAX('Invoerblad heterogene watergang'!$H$9:$H$17),"",'Uitgebreide invoer'!A653+(MAX('Invoerblad heterogene watergang'!$H$9:$H$17)/1000)))</f>
        <v>454.99999999999505</v>
      </c>
      <c r="B654" s="23">
        <f>IF(A654&lt;='Invoerblad heterogene watergang'!$H$9,'Invoerblad heterogene watergang'!$J$9,IF(A654&lt;='Invoerblad heterogene watergang'!$H$10,'Invoerblad heterogene watergang'!$J$10,IF(A654&lt;='Invoerblad heterogene watergang'!$H$11,'Invoerblad heterogene watergang'!$J$11,IF(A654&lt;='Invoerblad heterogene watergang'!$H$12,'Invoerblad heterogene watergang'!$J$12,IF(A654&lt;='Invoerblad heterogene watergang'!$H$13,'Invoerblad heterogene watergang'!$J$13,IF(A654&lt;='Invoerblad heterogene watergang'!$H$14,'Invoerblad heterogene watergang'!$J$14,IF(A654&lt;='Invoerblad heterogene watergang'!$H$15,'Invoerblad heterogene watergang'!$J$15,IF(A654&lt;='Invoerblad heterogene watergang'!$H$16,'Invoerblad heterogene watergang'!$J$16,IF(A654&lt;='Invoerblad heterogene watergang'!$H$17,'Invoerblad heterogene watergang'!$J$17,"")))))))))</f>
        <v>0.2</v>
      </c>
      <c r="C654" s="23" t="str">
        <f>IF(A654&lt;='Invoerblad heterogene watergang'!$H$9,'Invoerblad heterogene watergang'!$K$9,IF(A654&lt;='Invoerblad heterogene watergang'!$H$10,'Invoerblad heterogene watergang'!$K$10,IF(A654&lt;='Invoerblad heterogene watergang'!$H$11,'Invoerblad heterogene watergang'!$K$11,IF(A654&lt;='Invoerblad heterogene watergang'!$H$12,'Invoerblad heterogene watergang'!$K$12,IF(A654&lt;='Invoerblad heterogene watergang'!$H$13,'Invoerblad heterogene watergang'!$K$13,IF(A654&lt;='Invoerblad heterogene watergang'!$H$14,'Invoerblad heterogene watergang'!$K$14,IF(A654&lt;='Invoerblad heterogene watergang'!$H$15,'Invoerblad heterogene watergang'!$K$15,IF(A654&lt;='Invoerblad heterogene watergang'!$H$16,'Invoerblad heterogene watergang'!$K$16,IF(A654&lt;='Invoerblad heterogene watergang'!$H$17,'Invoerblad heterogene watergang'!$K$17,"")))))))))</f>
        <v>100 - Riet</v>
      </c>
      <c r="D654" s="23">
        <f t="shared" si="10"/>
        <v>100</v>
      </c>
      <c r="E654" s="23">
        <f>'Invoerblad heterogene watergang'!$F$9</f>
        <v>1.5</v>
      </c>
      <c r="F654" s="23">
        <f>'Invoerblad heterogene watergang'!$E$9</f>
        <v>1.2</v>
      </c>
      <c r="G654" s="23">
        <f>'Invoerblad heterogene watergang'!$B$9</f>
        <v>1.2</v>
      </c>
      <c r="H654" s="23">
        <f>'Invoerblad heterogene watergang'!$C$9</f>
        <v>1</v>
      </c>
      <c r="I654" s="23">
        <f>IF(B654="","",IF(A654&lt;='Invoerblad heterogene watergang'!$H$9,'Invoerblad heterogene watergang'!$N$9,IF(A654&lt;='Invoerblad heterogene watergang'!$H$10,'Invoerblad heterogene watergang'!$N$10,IF(A654&lt;='Invoerblad heterogene watergang'!$H$11,'Invoerblad heterogene watergang'!$N$11,IF(A654&lt;='Invoerblad heterogene watergang'!$H$12,'Invoerblad heterogene watergang'!$N$12,IF(A654&lt;='Invoerblad heterogene watergang'!$H$13,'Invoerblad heterogene watergang'!$N$13,IF(A654&lt;='Invoerblad heterogene watergang'!$H$14,'Invoerblad heterogene watergang'!$N$14,IF(A654&lt;='Invoerblad heterogene watergang'!$H$15,'Invoerblad heterogene watergang'!$N$15,IF(A654&lt;='Invoerblad heterogene watergang'!$H$16,'Invoerblad heterogene watergang'!$N$16,IF(A654&lt;='Invoerblad heterogene watergang'!$H$17,'Invoerblad heterogene watergang'!$N$17,""))))))))))</f>
        <v>0</v>
      </c>
      <c r="J654" s="23" t="str">
        <f>IF(A654&lt;='Invoerblad heterogene watergang'!$H$9,'Invoerblad heterogene watergang'!$O$9,IF(A654&lt;='Invoerblad heterogene watergang'!$H$10,'Invoerblad heterogene watergang'!$O$10,IF(A654&lt;='Invoerblad heterogene watergang'!$H$11,'Invoerblad heterogene watergang'!$O$11,IF(A654&lt;='Invoerblad heterogene watergang'!$H$12,'Invoerblad heterogene watergang'!$O$12,IF(A654&lt;='Invoerblad heterogene watergang'!$H$13,'Invoerblad heterogene watergang'!$O$13,IF(A654&lt;='Invoerblad heterogene watergang'!$H$14,'Invoerblad heterogene watergang'!$O$14,IF(A654&lt;='Invoerblad heterogene watergang'!$H$15,'Invoerblad heterogene watergang'!$O$15,IF(A654&lt;='Invoerblad heterogene watergang'!$H$16,'Invoerblad heterogene watergang'!$O$16,IF(A654&lt;='Invoerblad heterogene watergang'!$H$17,'Invoerblad heterogene watergang'!$O$17,"")))))))))</f>
        <v>Nee</v>
      </c>
      <c r="K654" s="23">
        <f>(IF(A654&lt;='Invoerblad heterogene watergang'!$H$9,'Invoerblad heterogene watergang'!$L$9,IF(A654&lt;='Invoerblad heterogene watergang'!$H$10,'Invoerblad heterogene watergang'!$L$10,IF(A654&lt;='Invoerblad heterogene watergang'!$H$11,'Invoerblad heterogene watergang'!$L$11,IF(A654&lt;='Invoerblad heterogene watergang'!$H$12,'Invoerblad heterogene watergang'!$L$12,IF(A654&lt;='Invoerblad heterogene watergang'!$H$13,'Invoerblad heterogene watergang'!$L$13,IF(A654&lt;='Invoerblad heterogene watergang'!$H$14,'Invoerblad heterogene watergang'!$L$14,IF(A654&lt;='Invoerblad heterogene watergang'!$H$15,'Invoerblad heterogene watergang'!$L$15,IF(A654&lt;='Invoerblad heterogene watergang'!$H$16,'Invoerblad heterogene watergang'!$L$16,IF(A654&lt;='Invoerblad heterogene watergang'!$H$17,'Invoerblad heterogene watergang'!$L$17,""))))))))))</f>
        <v>50</v>
      </c>
      <c r="L654" s="23" t="str">
        <f>(IF(A654&lt;='Invoerblad heterogene watergang'!$H$9,'Invoerblad heterogene watergang'!$M$9,IF(A654&lt;='Invoerblad heterogene watergang'!$H$10,'Invoerblad heterogene watergang'!$M$10,IF(A654&lt;='Invoerblad heterogene watergang'!$H$11,'Invoerblad heterogene watergang'!$M$11,IF(A654&lt;='Invoerblad heterogene watergang'!$H$12,'Invoerblad heterogene watergang'!$M$12,IF(A654&lt;='Invoerblad heterogene watergang'!$H$13,'Invoerblad heterogene watergang'!$M$13,IF(A654&lt;='Invoerblad heterogene watergang'!$H$14,'Invoerblad heterogene watergang'!$M$14,IF(A654&lt;='Invoerblad heterogene watergang'!$H$15,'Invoerblad heterogene watergang'!$M$15,IF(A654&lt;='Invoerblad heterogene watergang'!$H$16,'Invoerblad heterogene watergang'!$M$16,IF(A654&lt;='Invoerblad heterogene watergang'!$H$17,'Invoerblad heterogene watergang'!$M$17,""))))))))))</f>
        <v>Begroeiing volgt bodemverloop</v>
      </c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67"/>
      <c r="AD654" s="23"/>
      <c r="AE654" s="23"/>
    </row>
    <row r="655" spans="1:31" s="103" customFormat="1" x14ac:dyDescent="0.35">
      <c r="A655" s="24">
        <f>IF(A654="","",IF((A654+1)&gt;MAX('Invoerblad heterogene watergang'!$H$9:$H$17),"",'Uitgebreide invoer'!A654+(MAX('Invoerblad heterogene watergang'!$H$9:$H$17)/1000)))</f>
        <v>455.69999999999504</v>
      </c>
      <c r="B655" s="23">
        <f>IF(A655&lt;='Invoerblad heterogene watergang'!$H$9,'Invoerblad heterogene watergang'!$J$9,IF(A655&lt;='Invoerblad heterogene watergang'!$H$10,'Invoerblad heterogene watergang'!$J$10,IF(A655&lt;='Invoerblad heterogene watergang'!$H$11,'Invoerblad heterogene watergang'!$J$11,IF(A655&lt;='Invoerblad heterogene watergang'!$H$12,'Invoerblad heterogene watergang'!$J$12,IF(A655&lt;='Invoerblad heterogene watergang'!$H$13,'Invoerblad heterogene watergang'!$J$13,IF(A655&lt;='Invoerblad heterogene watergang'!$H$14,'Invoerblad heterogene watergang'!$J$14,IF(A655&lt;='Invoerblad heterogene watergang'!$H$15,'Invoerblad heterogene watergang'!$J$15,IF(A655&lt;='Invoerblad heterogene watergang'!$H$16,'Invoerblad heterogene watergang'!$J$16,IF(A655&lt;='Invoerblad heterogene watergang'!$H$17,'Invoerblad heterogene watergang'!$J$17,"")))))))))</f>
        <v>0.2</v>
      </c>
      <c r="C655" s="23" t="str">
        <f>IF(A655&lt;='Invoerblad heterogene watergang'!$H$9,'Invoerblad heterogene watergang'!$K$9,IF(A655&lt;='Invoerblad heterogene watergang'!$H$10,'Invoerblad heterogene watergang'!$K$10,IF(A655&lt;='Invoerblad heterogene watergang'!$H$11,'Invoerblad heterogene watergang'!$K$11,IF(A655&lt;='Invoerblad heterogene watergang'!$H$12,'Invoerblad heterogene watergang'!$K$12,IF(A655&lt;='Invoerblad heterogene watergang'!$H$13,'Invoerblad heterogene watergang'!$K$13,IF(A655&lt;='Invoerblad heterogene watergang'!$H$14,'Invoerblad heterogene watergang'!$K$14,IF(A655&lt;='Invoerblad heterogene watergang'!$H$15,'Invoerblad heterogene watergang'!$K$15,IF(A655&lt;='Invoerblad heterogene watergang'!$H$16,'Invoerblad heterogene watergang'!$K$16,IF(A655&lt;='Invoerblad heterogene watergang'!$H$17,'Invoerblad heterogene watergang'!$K$17,"")))))))))</f>
        <v>100 - Riet</v>
      </c>
      <c r="D655" s="23">
        <f t="shared" si="10"/>
        <v>100</v>
      </c>
      <c r="E655" s="23">
        <f>'Invoerblad heterogene watergang'!$F$9</f>
        <v>1.5</v>
      </c>
      <c r="F655" s="23">
        <f>'Invoerblad heterogene watergang'!$E$9</f>
        <v>1.2</v>
      </c>
      <c r="G655" s="23">
        <f>'Invoerblad heterogene watergang'!$B$9</f>
        <v>1.2</v>
      </c>
      <c r="H655" s="23">
        <f>'Invoerblad heterogene watergang'!$C$9</f>
        <v>1</v>
      </c>
      <c r="I655" s="23">
        <f>IF(B655="","",IF(A655&lt;='Invoerblad heterogene watergang'!$H$9,'Invoerblad heterogene watergang'!$N$9,IF(A655&lt;='Invoerblad heterogene watergang'!$H$10,'Invoerblad heterogene watergang'!$N$10,IF(A655&lt;='Invoerblad heterogene watergang'!$H$11,'Invoerblad heterogene watergang'!$N$11,IF(A655&lt;='Invoerblad heterogene watergang'!$H$12,'Invoerblad heterogene watergang'!$N$12,IF(A655&lt;='Invoerblad heterogene watergang'!$H$13,'Invoerblad heterogene watergang'!$N$13,IF(A655&lt;='Invoerblad heterogene watergang'!$H$14,'Invoerblad heterogene watergang'!$N$14,IF(A655&lt;='Invoerblad heterogene watergang'!$H$15,'Invoerblad heterogene watergang'!$N$15,IF(A655&lt;='Invoerblad heterogene watergang'!$H$16,'Invoerblad heterogene watergang'!$N$16,IF(A655&lt;='Invoerblad heterogene watergang'!$H$17,'Invoerblad heterogene watergang'!$N$17,""))))))))))</f>
        <v>0</v>
      </c>
      <c r="J655" s="23" t="str">
        <f>IF(A655&lt;='Invoerblad heterogene watergang'!$H$9,'Invoerblad heterogene watergang'!$O$9,IF(A655&lt;='Invoerblad heterogene watergang'!$H$10,'Invoerblad heterogene watergang'!$O$10,IF(A655&lt;='Invoerblad heterogene watergang'!$H$11,'Invoerblad heterogene watergang'!$O$11,IF(A655&lt;='Invoerblad heterogene watergang'!$H$12,'Invoerblad heterogene watergang'!$O$12,IF(A655&lt;='Invoerblad heterogene watergang'!$H$13,'Invoerblad heterogene watergang'!$O$13,IF(A655&lt;='Invoerblad heterogene watergang'!$H$14,'Invoerblad heterogene watergang'!$O$14,IF(A655&lt;='Invoerblad heterogene watergang'!$H$15,'Invoerblad heterogene watergang'!$O$15,IF(A655&lt;='Invoerblad heterogene watergang'!$H$16,'Invoerblad heterogene watergang'!$O$16,IF(A655&lt;='Invoerblad heterogene watergang'!$H$17,'Invoerblad heterogene watergang'!$O$17,"")))))))))</f>
        <v>Nee</v>
      </c>
      <c r="K655" s="23">
        <f>(IF(A655&lt;='Invoerblad heterogene watergang'!$H$9,'Invoerblad heterogene watergang'!$L$9,IF(A655&lt;='Invoerblad heterogene watergang'!$H$10,'Invoerblad heterogene watergang'!$L$10,IF(A655&lt;='Invoerblad heterogene watergang'!$H$11,'Invoerblad heterogene watergang'!$L$11,IF(A655&lt;='Invoerblad heterogene watergang'!$H$12,'Invoerblad heterogene watergang'!$L$12,IF(A655&lt;='Invoerblad heterogene watergang'!$H$13,'Invoerblad heterogene watergang'!$L$13,IF(A655&lt;='Invoerblad heterogene watergang'!$H$14,'Invoerblad heterogene watergang'!$L$14,IF(A655&lt;='Invoerblad heterogene watergang'!$H$15,'Invoerblad heterogene watergang'!$L$15,IF(A655&lt;='Invoerblad heterogene watergang'!$H$16,'Invoerblad heterogene watergang'!$L$16,IF(A655&lt;='Invoerblad heterogene watergang'!$H$17,'Invoerblad heterogene watergang'!$L$17,""))))))))))</f>
        <v>50</v>
      </c>
      <c r="L655" s="23" t="str">
        <f>(IF(A655&lt;='Invoerblad heterogene watergang'!$H$9,'Invoerblad heterogene watergang'!$M$9,IF(A655&lt;='Invoerblad heterogene watergang'!$H$10,'Invoerblad heterogene watergang'!$M$10,IF(A655&lt;='Invoerblad heterogene watergang'!$H$11,'Invoerblad heterogene watergang'!$M$11,IF(A655&lt;='Invoerblad heterogene watergang'!$H$12,'Invoerblad heterogene watergang'!$M$12,IF(A655&lt;='Invoerblad heterogene watergang'!$H$13,'Invoerblad heterogene watergang'!$M$13,IF(A655&lt;='Invoerblad heterogene watergang'!$H$14,'Invoerblad heterogene watergang'!$M$14,IF(A655&lt;='Invoerblad heterogene watergang'!$H$15,'Invoerblad heterogene watergang'!$M$15,IF(A655&lt;='Invoerblad heterogene watergang'!$H$16,'Invoerblad heterogene watergang'!$M$16,IF(A655&lt;='Invoerblad heterogene watergang'!$H$17,'Invoerblad heterogene watergang'!$M$17,""))))))))))</f>
        <v>Begroeiing volgt bodemverloop</v>
      </c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67"/>
      <c r="AD655" s="23"/>
      <c r="AE655" s="23"/>
    </row>
    <row r="656" spans="1:31" s="103" customFormat="1" x14ac:dyDescent="0.35">
      <c r="A656" s="24">
        <f>IF(A655="","",IF((A655+1)&gt;MAX('Invoerblad heterogene watergang'!$H$9:$H$17),"",'Uitgebreide invoer'!A655+(MAX('Invoerblad heterogene watergang'!$H$9:$H$17)/1000)))</f>
        <v>456.39999999999503</v>
      </c>
      <c r="B656" s="23">
        <f>IF(A656&lt;='Invoerblad heterogene watergang'!$H$9,'Invoerblad heterogene watergang'!$J$9,IF(A656&lt;='Invoerblad heterogene watergang'!$H$10,'Invoerblad heterogene watergang'!$J$10,IF(A656&lt;='Invoerblad heterogene watergang'!$H$11,'Invoerblad heterogene watergang'!$J$11,IF(A656&lt;='Invoerblad heterogene watergang'!$H$12,'Invoerblad heterogene watergang'!$J$12,IF(A656&lt;='Invoerblad heterogene watergang'!$H$13,'Invoerblad heterogene watergang'!$J$13,IF(A656&lt;='Invoerblad heterogene watergang'!$H$14,'Invoerblad heterogene watergang'!$J$14,IF(A656&lt;='Invoerblad heterogene watergang'!$H$15,'Invoerblad heterogene watergang'!$J$15,IF(A656&lt;='Invoerblad heterogene watergang'!$H$16,'Invoerblad heterogene watergang'!$J$16,IF(A656&lt;='Invoerblad heterogene watergang'!$H$17,'Invoerblad heterogene watergang'!$J$17,"")))))))))</f>
        <v>0.2</v>
      </c>
      <c r="C656" s="23" t="str">
        <f>IF(A656&lt;='Invoerblad heterogene watergang'!$H$9,'Invoerblad heterogene watergang'!$K$9,IF(A656&lt;='Invoerblad heterogene watergang'!$H$10,'Invoerblad heterogene watergang'!$K$10,IF(A656&lt;='Invoerblad heterogene watergang'!$H$11,'Invoerblad heterogene watergang'!$K$11,IF(A656&lt;='Invoerblad heterogene watergang'!$H$12,'Invoerblad heterogene watergang'!$K$12,IF(A656&lt;='Invoerblad heterogene watergang'!$H$13,'Invoerblad heterogene watergang'!$K$13,IF(A656&lt;='Invoerblad heterogene watergang'!$H$14,'Invoerblad heterogene watergang'!$K$14,IF(A656&lt;='Invoerblad heterogene watergang'!$H$15,'Invoerblad heterogene watergang'!$K$15,IF(A656&lt;='Invoerblad heterogene watergang'!$H$16,'Invoerblad heterogene watergang'!$K$16,IF(A656&lt;='Invoerblad heterogene watergang'!$H$17,'Invoerblad heterogene watergang'!$K$17,"")))))))))</f>
        <v>100 - Riet</v>
      </c>
      <c r="D656" s="23">
        <f t="shared" si="10"/>
        <v>100</v>
      </c>
      <c r="E656" s="23">
        <f>'Invoerblad heterogene watergang'!$F$9</f>
        <v>1.5</v>
      </c>
      <c r="F656" s="23">
        <f>'Invoerblad heterogene watergang'!$E$9</f>
        <v>1.2</v>
      </c>
      <c r="G656" s="23">
        <f>'Invoerblad heterogene watergang'!$B$9</f>
        <v>1.2</v>
      </c>
      <c r="H656" s="23">
        <f>'Invoerblad heterogene watergang'!$C$9</f>
        <v>1</v>
      </c>
      <c r="I656" s="23">
        <f>IF(B656="","",IF(A656&lt;='Invoerblad heterogene watergang'!$H$9,'Invoerblad heterogene watergang'!$N$9,IF(A656&lt;='Invoerblad heterogene watergang'!$H$10,'Invoerblad heterogene watergang'!$N$10,IF(A656&lt;='Invoerblad heterogene watergang'!$H$11,'Invoerblad heterogene watergang'!$N$11,IF(A656&lt;='Invoerblad heterogene watergang'!$H$12,'Invoerblad heterogene watergang'!$N$12,IF(A656&lt;='Invoerblad heterogene watergang'!$H$13,'Invoerblad heterogene watergang'!$N$13,IF(A656&lt;='Invoerblad heterogene watergang'!$H$14,'Invoerblad heterogene watergang'!$N$14,IF(A656&lt;='Invoerblad heterogene watergang'!$H$15,'Invoerblad heterogene watergang'!$N$15,IF(A656&lt;='Invoerblad heterogene watergang'!$H$16,'Invoerblad heterogene watergang'!$N$16,IF(A656&lt;='Invoerblad heterogene watergang'!$H$17,'Invoerblad heterogene watergang'!$N$17,""))))))))))</f>
        <v>0</v>
      </c>
      <c r="J656" s="23" t="str">
        <f>IF(A656&lt;='Invoerblad heterogene watergang'!$H$9,'Invoerblad heterogene watergang'!$O$9,IF(A656&lt;='Invoerblad heterogene watergang'!$H$10,'Invoerblad heterogene watergang'!$O$10,IF(A656&lt;='Invoerblad heterogene watergang'!$H$11,'Invoerblad heterogene watergang'!$O$11,IF(A656&lt;='Invoerblad heterogene watergang'!$H$12,'Invoerblad heterogene watergang'!$O$12,IF(A656&lt;='Invoerblad heterogene watergang'!$H$13,'Invoerblad heterogene watergang'!$O$13,IF(A656&lt;='Invoerblad heterogene watergang'!$H$14,'Invoerblad heterogene watergang'!$O$14,IF(A656&lt;='Invoerblad heterogene watergang'!$H$15,'Invoerblad heterogene watergang'!$O$15,IF(A656&lt;='Invoerblad heterogene watergang'!$H$16,'Invoerblad heterogene watergang'!$O$16,IF(A656&lt;='Invoerblad heterogene watergang'!$H$17,'Invoerblad heterogene watergang'!$O$17,"")))))))))</f>
        <v>Nee</v>
      </c>
      <c r="K656" s="23">
        <f>(IF(A656&lt;='Invoerblad heterogene watergang'!$H$9,'Invoerblad heterogene watergang'!$L$9,IF(A656&lt;='Invoerblad heterogene watergang'!$H$10,'Invoerblad heterogene watergang'!$L$10,IF(A656&lt;='Invoerblad heterogene watergang'!$H$11,'Invoerblad heterogene watergang'!$L$11,IF(A656&lt;='Invoerblad heterogene watergang'!$H$12,'Invoerblad heterogene watergang'!$L$12,IF(A656&lt;='Invoerblad heterogene watergang'!$H$13,'Invoerblad heterogene watergang'!$L$13,IF(A656&lt;='Invoerblad heterogene watergang'!$H$14,'Invoerblad heterogene watergang'!$L$14,IF(A656&lt;='Invoerblad heterogene watergang'!$H$15,'Invoerblad heterogene watergang'!$L$15,IF(A656&lt;='Invoerblad heterogene watergang'!$H$16,'Invoerblad heterogene watergang'!$L$16,IF(A656&lt;='Invoerblad heterogene watergang'!$H$17,'Invoerblad heterogene watergang'!$L$17,""))))))))))</f>
        <v>50</v>
      </c>
      <c r="L656" s="23" t="str">
        <f>(IF(A656&lt;='Invoerblad heterogene watergang'!$H$9,'Invoerblad heterogene watergang'!$M$9,IF(A656&lt;='Invoerblad heterogene watergang'!$H$10,'Invoerblad heterogene watergang'!$M$10,IF(A656&lt;='Invoerblad heterogene watergang'!$H$11,'Invoerblad heterogene watergang'!$M$11,IF(A656&lt;='Invoerblad heterogene watergang'!$H$12,'Invoerblad heterogene watergang'!$M$12,IF(A656&lt;='Invoerblad heterogene watergang'!$H$13,'Invoerblad heterogene watergang'!$M$13,IF(A656&lt;='Invoerblad heterogene watergang'!$H$14,'Invoerblad heterogene watergang'!$M$14,IF(A656&lt;='Invoerblad heterogene watergang'!$H$15,'Invoerblad heterogene watergang'!$M$15,IF(A656&lt;='Invoerblad heterogene watergang'!$H$16,'Invoerblad heterogene watergang'!$M$16,IF(A656&lt;='Invoerblad heterogene watergang'!$H$17,'Invoerblad heterogene watergang'!$M$17,""))))))))))</f>
        <v>Begroeiing volgt bodemverloop</v>
      </c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67"/>
      <c r="AD656" s="23"/>
      <c r="AE656" s="23"/>
    </row>
    <row r="657" spans="1:31" s="103" customFormat="1" x14ac:dyDescent="0.35">
      <c r="A657" s="24">
        <f>IF(A656="","",IF((A656+1)&gt;MAX('Invoerblad heterogene watergang'!$H$9:$H$17),"",'Uitgebreide invoer'!A656+(MAX('Invoerblad heterogene watergang'!$H$9:$H$17)/1000)))</f>
        <v>457.09999999999502</v>
      </c>
      <c r="B657" s="23">
        <f>IF(A657&lt;='Invoerblad heterogene watergang'!$H$9,'Invoerblad heterogene watergang'!$J$9,IF(A657&lt;='Invoerblad heterogene watergang'!$H$10,'Invoerblad heterogene watergang'!$J$10,IF(A657&lt;='Invoerblad heterogene watergang'!$H$11,'Invoerblad heterogene watergang'!$J$11,IF(A657&lt;='Invoerblad heterogene watergang'!$H$12,'Invoerblad heterogene watergang'!$J$12,IF(A657&lt;='Invoerblad heterogene watergang'!$H$13,'Invoerblad heterogene watergang'!$J$13,IF(A657&lt;='Invoerblad heterogene watergang'!$H$14,'Invoerblad heterogene watergang'!$J$14,IF(A657&lt;='Invoerblad heterogene watergang'!$H$15,'Invoerblad heterogene watergang'!$J$15,IF(A657&lt;='Invoerblad heterogene watergang'!$H$16,'Invoerblad heterogene watergang'!$J$16,IF(A657&lt;='Invoerblad heterogene watergang'!$H$17,'Invoerblad heterogene watergang'!$J$17,"")))))))))</f>
        <v>0.2</v>
      </c>
      <c r="C657" s="23" t="str">
        <f>IF(A657&lt;='Invoerblad heterogene watergang'!$H$9,'Invoerblad heterogene watergang'!$K$9,IF(A657&lt;='Invoerblad heterogene watergang'!$H$10,'Invoerblad heterogene watergang'!$K$10,IF(A657&lt;='Invoerblad heterogene watergang'!$H$11,'Invoerblad heterogene watergang'!$K$11,IF(A657&lt;='Invoerblad heterogene watergang'!$H$12,'Invoerblad heterogene watergang'!$K$12,IF(A657&lt;='Invoerblad heterogene watergang'!$H$13,'Invoerblad heterogene watergang'!$K$13,IF(A657&lt;='Invoerblad heterogene watergang'!$H$14,'Invoerblad heterogene watergang'!$K$14,IF(A657&lt;='Invoerblad heterogene watergang'!$H$15,'Invoerblad heterogene watergang'!$K$15,IF(A657&lt;='Invoerblad heterogene watergang'!$H$16,'Invoerblad heterogene watergang'!$K$16,IF(A657&lt;='Invoerblad heterogene watergang'!$H$17,'Invoerblad heterogene watergang'!$K$17,"")))))))))</f>
        <v>100 - Riet</v>
      </c>
      <c r="D657" s="23">
        <f t="shared" si="10"/>
        <v>100</v>
      </c>
      <c r="E657" s="23">
        <f>'Invoerblad heterogene watergang'!$F$9</f>
        <v>1.5</v>
      </c>
      <c r="F657" s="23">
        <f>'Invoerblad heterogene watergang'!$E$9</f>
        <v>1.2</v>
      </c>
      <c r="G657" s="23">
        <f>'Invoerblad heterogene watergang'!$B$9</f>
        <v>1.2</v>
      </c>
      <c r="H657" s="23">
        <f>'Invoerblad heterogene watergang'!$C$9</f>
        <v>1</v>
      </c>
      <c r="I657" s="23">
        <f>IF(B657="","",IF(A657&lt;='Invoerblad heterogene watergang'!$H$9,'Invoerblad heterogene watergang'!$N$9,IF(A657&lt;='Invoerblad heterogene watergang'!$H$10,'Invoerblad heterogene watergang'!$N$10,IF(A657&lt;='Invoerblad heterogene watergang'!$H$11,'Invoerblad heterogene watergang'!$N$11,IF(A657&lt;='Invoerblad heterogene watergang'!$H$12,'Invoerblad heterogene watergang'!$N$12,IF(A657&lt;='Invoerblad heterogene watergang'!$H$13,'Invoerblad heterogene watergang'!$N$13,IF(A657&lt;='Invoerblad heterogene watergang'!$H$14,'Invoerblad heterogene watergang'!$N$14,IF(A657&lt;='Invoerblad heterogene watergang'!$H$15,'Invoerblad heterogene watergang'!$N$15,IF(A657&lt;='Invoerblad heterogene watergang'!$H$16,'Invoerblad heterogene watergang'!$N$16,IF(A657&lt;='Invoerblad heterogene watergang'!$H$17,'Invoerblad heterogene watergang'!$N$17,""))))))))))</f>
        <v>0</v>
      </c>
      <c r="J657" s="23" t="str">
        <f>IF(A657&lt;='Invoerblad heterogene watergang'!$H$9,'Invoerblad heterogene watergang'!$O$9,IF(A657&lt;='Invoerblad heterogene watergang'!$H$10,'Invoerblad heterogene watergang'!$O$10,IF(A657&lt;='Invoerblad heterogene watergang'!$H$11,'Invoerblad heterogene watergang'!$O$11,IF(A657&lt;='Invoerblad heterogene watergang'!$H$12,'Invoerblad heterogene watergang'!$O$12,IF(A657&lt;='Invoerblad heterogene watergang'!$H$13,'Invoerblad heterogene watergang'!$O$13,IF(A657&lt;='Invoerblad heterogene watergang'!$H$14,'Invoerblad heterogene watergang'!$O$14,IF(A657&lt;='Invoerblad heterogene watergang'!$H$15,'Invoerblad heterogene watergang'!$O$15,IF(A657&lt;='Invoerblad heterogene watergang'!$H$16,'Invoerblad heterogene watergang'!$O$16,IF(A657&lt;='Invoerblad heterogene watergang'!$H$17,'Invoerblad heterogene watergang'!$O$17,"")))))))))</f>
        <v>Nee</v>
      </c>
      <c r="K657" s="23">
        <f>(IF(A657&lt;='Invoerblad heterogene watergang'!$H$9,'Invoerblad heterogene watergang'!$L$9,IF(A657&lt;='Invoerblad heterogene watergang'!$H$10,'Invoerblad heterogene watergang'!$L$10,IF(A657&lt;='Invoerblad heterogene watergang'!$H$11,'Invoerblad heterogene watergang'!$L$11,IF(A657&lt;='Invoerblad heterogene watergang'!$H$12,'Invoerblad heterogene watergang'!$L$12,IF(A657&lt;='Invoerblad heterogene watergang'!$H$13,'Invoerblad heterogene watergang'!$L$13,IF(A657&lt;='Invoerblad heterogene watergang'!$H$14,'Invoerblad heterogene watergang'!$L$14,IF(A657&lt;='Invoerblad heterogene watergang'!$H$15,'Invoerblad heterogene watergang'!$L$15,IF(A657&lt;='Invoerblad heterogene watergang'!$H$16,'Invoerblad heterogene watergang'!$L$16,IF(A657&lt;='Invoerblad heterogene watergang'!$H$17,'Invoerblad heterogene watergang'!$L$17,""))))))))))</f>
        <v>50</v>
      </c>
      <c r="L657" s="23" t="str">
        <f>(IF(A657&lt;='Invoerblad heterogene watergang'!$H$9,'Invoerblad heterogene watergang'!$M$9,IF(A657&lt;='Invoerblad heterogene watergang'!$H$10,'Invoerblad heterogene watergang'!$M$10,IF(A657&lt;='Invoerblad heterogene watergang'!$H$11,'Invoerblad heterogene watergang'!$M$11,IF(A657&lt;='Invoerblad heterogene watergang'!$H$12,'Invoerblad heterogene watergang'!$M$12,IF(A657&lt;='Invoerblad heterogene watergang'!$H$13,'Invoerblad heterogene watergang'!$M$13,IF(A657&lt;='Invoerblad heterogene watergang'!$H$14,'Invoerblad heterogene watergang'!$M$14,IF(A657&lt;='Invoerblad heterogene watergang'!$H$15,'Invoerblad heterogene watergang'!$M$15,IF(A657&lt;='Invoerblad heterogene watergang'!$H$16,'Invoerblad heterogene watergang'!$M$16,IF(A657&lt;='Invoerblad heterogene watergang'!$H$17,'Invoerblad heterogene watergang'!$M$17,""))))))))))</f>
        <v>Begroeiing volgt bodemverloop</v>
      </c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67"/>
      <c r="AD657" s="23"/>
      <c r="AE657" s="23"/>
    </row>
    <row r="658" spans="1:31" s="103" customFormat="1" x14ac:dyDescent="0.35">
      <c r="A658" s="24">
        <f>IF(A657="","",IF((A657+1)&gt;MAX('Invoerblad heterogene watergang'!$H$9:$H$17),"",'Uitgebreide invoer'!A657+(MAX('Invoerblad heterogene watergang'!$H$9:$H$17)/1000)))</f>
        <v>457.79999999999501</v>
      </c>
      <c r="B658" s="23">
        <f>IF(A658&lt;='Invoerblad heterogene watergang'!$H$9,'Invoerblad heterogene watergang'!$J$9,IF(A658&lt;='Invoerblad heterogene watergang'!$H$10,'Invoerblad heterogene watergang'!$J$10,IF(A658&lt;='Invoerblad heterogene watergang'!$H$11,'Invoerblad heterogene watergang'!$J$11,IF(A658&lt;='Invoerblad heterogene watergang'!$H$12,'Invoerblad heterogene watergang'!$J$12,IF(A658&lt;='Invoerblad heterogene watergang'!$H$13,'Invoerblad heterogene watergang'!$J$13,IF(A658&lt;='Invoerblad heterogene watergang'!$H$14,'Invoerblad heterogene watergang'!$J$14,IF(A658&lt;='Invoerblad heterogene watergang'!$H$15,'Invoerblad heterogene watergang'!$J$15,IF(A658&lt;='Invoerblad heterogene watergang'!$H$16,'Invoerblad heterogene watergang'!$J$16,IF(A658&lt;='Invoerblad heterogene watergang'!$H$17,'Invoerblad heterogene watergang'!$J$17,"")))))))))</f>
        <v>0.2</v>
      </c>
      <c r="C658" s="23" t="str">
        <f>IF(A658&lt;='Invoerblad heterogene watergang'!$H$9,'Invoerblad heterogene watergang'!$K$9,IF(A658&lt;='Invoerblad heterogene watergang'!$H$10,'Invoerblad heterogene watergang'!$K$10,IF(A658&lt;='Invoerblad heterogene watergang'!$H$11,'Invoerblad heterogene watergang'!$K$11,IF(A658&lt;='Invoerblad heterogene watergang'!$H$12,'Invoerblad heterogene watergang'!$K$12,IF(A658&lt;='Invoerblad heterogene watergang'!$H$13,'Invoerblad heterogene watergang'!$K$13,IF(A658&lt;='Invoerblad heterogene watergang'!$H$14,'Invoerblad heterogene watergang'!$K$14,IF(A658&lt;='Invoerblad heterogene watergang'!$H$15,'Invoerblad heterogene watergang'!$K$15,IF(A658&lt;='Invoerblad heterogene watergang'!$H$16,'Invoerblad heterogene watergang'!$K$16,IF(A658&lt;='Invoerblad heterogene watergang'!$H$17,'Invoerblad heterogene watergang'!$K$17,"")))))))))</f>
        <v>100 - Riet</v>
      </c>
      <c r="D658" s="23">
        <f t="shared" si="10"/>
        <v>100</v>
      </c>
      <c r="E658" s="23">
        <f>'Invoerblad heterogene watergang'!$F$9</f>
        <v>1.5</v>
      </c>
      <c r="F658" s="23">
        <f>'Invoerblad heterogene watergang'!$E$9</f>
        <v>1.2</v>
      </c>
      <c r="G658" s="23">
        <f>'Invoerblad heterogene watergang'!$B$9</f>
        <v>1.2</v>
      </c>
      <c r="H658" s="23">
        <f>'Invoerblad heterogene watergang'!$C$9</f>
        <v>1</v>
      </c>
      <c r="I658" s="23">
        <f>IF(B658="","",IF(A658&lt;='Invoerblad heterogene watergang'!$H$9,'Invoerblad heterogene watergang'!$N$9,IF(A658&lt;='Invoerblad heterogene watergang'!$H$10,'Invoerblad heterogene watergang'!$N$10,IF(A658&lt;='Invoerblad heterogene watergang'!$H$11,'Invoerblad heterogene watergang'!$N$11,IF(A658&lt;='Invoerblad heterogene watergang'!$H$12,'Invoerblad heterogene watergang'!$N$12,IF(A658&lt;='Invoerblad heterogene watergang'!$H$13,'Invoerblad heterogene watergang'!$N$13,IF(A658&lt;='Invoerblad heterogene watergang'!$H$14,'Invoerblad heterogene watergang'!$N$14,IF(A658&lt;='Invoerblad heterogene watergang'!$H$15,'Invoerblad heterogene watergang'!$N$15,IF(A658&lt;='Invoerblad heterogene watergang'!$H$16,'Invoerblad heterogene watergang'!$N$16,IF(A658&lt;='Invoerblad heterogene watergang'!$H$17,'Invoerblad heterogene watergang'!$N$17,""))))))))))</f>
        <v>0</v>
      </c>
      <c r="J658" s="23" t="str">
        <f>IF(A658&lt;='Invoerblad heterogene watergang'!$H$9,'Invoerblad heterogene watergang'!$O$9,IF(A658&lt;='Invoerblad heterogene watergang'!$H$10,'Invoerblad heterogene watergang'!$O$10,IF(A658&lt;='Invoerblad heterogene watergang'!$H$11,'Invoerblad heterogene watergang'!$O$11,IF(A658&lt;='Invoerblad heterogene watergang'!$H$12,'Invoerblad heterogene watergang'!$O$12,IF(A658&lt;='Invoerblad heterogene watergang'!$H$13,'Invoerblad heterogene watergang'!$O$13,IF(A658&lt;='Invoerblad heterogene watergang'!$H$14,'Invoerblad heterogene watergang'!$O$14,IF(A658&lt;='Invoerblad heterogene watergang'!$H$15,'Invoerblad heterogene watergang'!$O$15,IF(A658&lt;='Invoerblad heterogene watergang'!$H$16,'Invoerblad heterogene watergang'!$O$16,IF(A658&lt;='Invoerblad heterogene watergang'!$H$17,'Invoerblad heterogene watergang'!$O$17,"")))))))))</f>
        <v>Nee</v>
      </c>
      <c r="K658" s="23">
        <f>(IF(A658&lt;='Invoerblad heterogene watergang'!$H$9,'Invoerblad heterogene watergang'!$L$9,IF(A658&lt;='Invoerblad heterogene watergang'!$H$10,'Invoerblad heterogene watergang'!$L$10,IF(A658&lt;='Invoerblad heterogene watergang'!$H$11,'Invoerblad heterogene watergang'!$L$11,IF(A658&lt;='Invoerblad heterogene watergang'!$H$12,'Invoerblad heterogene watergang'!$L$12,IF(A658&lt;='Invoerblad heterogene watergang'!$H$13,'Invoerblad heterogene watergang'!$L$13,IF(A658&lt;='Invoerblad heterogene watergang'!$H$14,'Invoerblad heterogene watergang'!$L$14,IF(A658&lt;='Invoerblad heterogene watergang'!$H$15,'Invoerblad heterogene watergang'!$L$15,IF(A658&lt;='Invoerblad heterogene watergang'!$H$16,'Invoerblad heterogene watergang'!$L$16,IF(A658&lt;='Invoerblad heterogene watergang'!$H$17,'Invoerblad heterogene watergang'!$L$17,""))))))))))</f>
        <v>50</v>
      </c>
      <c r="L658" s="23" t="str">
        <f>(IF(A658&lt;='Invoerblad heterogene watergang'!$H$9,'Invoerblad heterogene watergang'!$M$9,IF(A658&lt;='Invoerblad heterogene watergang'!$H$10,'Invoerblad heterogene watergang'!$M$10,IF(A658&lt;='Invoerblad heterogene watergang'!$H$11,'Invoerblad heterogene watergang'!$M$11,IF(A658&lt;='Invoerblad heterogene watergang'!$H$12,'Invoerblad heterogene watergang'!$M$12,IF(A658&lt;='Invoerblad heterogene watergang'!$H$13,'Invoerblad heterogene watergang'!$M$13,IF(A658&lt;='Invoerblad heterogene watergang'!$H$14,'Invoerblad heterogene watergang'!$M$14,IF(A658&lt;='Invoerblad heterogene watergang'!$H$15,'Invoerblad heterogene watergang'!$M$15,IF(A658&lt;='Invoerblad heterogene watergang'!$H$16,'Invoerblad heterogene watergang'!$M$16,IF(A658&lt;='Invoerblad heterogene watergang'!$H$17,'Invoerblad heterogene watergang'!$M$17,""))))))))))</f>
        <v>Begroeiing volgt bodemverloop</v>
      </c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67"/>
      <c r="AD658" s="23"/>
      <c r="AE658" s="23"/>
    </row>
    <row r="659" spans="1:31" s="103" customFormat="1" x14ac:dyDescent="0.35">
      <c r="A659" s="24">
        <f>IF(A658="","",IF((A658+1)&gt;MAX('Invoerblad heterogene watergang'!$H$9:$H$17),"",'Uitgebreide invoer'!A658+(MAX('Invoerblad heterogene watergang'!$H$9:$H$17)/1000)))</f>
        <v>458.499999999995</v>
      </c>
      <c r="B659" s="23">
        <f>IF(A659&lt;='Invoerblad heterogene watergang'!$H$9,'Invoerblad heterogene watergang'!$J$9,IF(A659&lt;='Invoerblad heterogene watergang'!$H$10,'Invoerblad heterogene watergang'!$J$10,IF(A659&lt;='Invoerblad heterogene watergang'!$H$11,'Invoerblad heterogene watergang'!$J$11,IF(A659&lt;='Invoerblad heterogene watergang'!$H$12,'Invoerblad heterogene watergang'!$J$12,IF(A659&lt;='Invoerblad heterogene watergang'!$H$13,'Invoerblad heterogene watergang'!$J$13,IF(A659&lt;='Invoerblad heterogene watergang'!$H$14,'Invoerblad heterogene watergang'!$J$14,IF(A659&lt;='Invoerblad heterogene watergang'!$H$15,'Invoerblad heterogene watergang'!$J$15,IF(A659&lt;='Invoerblad heterogene watergang'!$H$16,'Invoerblad heterogene watergang'!$J$16,IF(A659&lt;='Invoerblad heterogene watergang'!$H$17,'Invoerblad heterogene watergang'!$J$17,"")))))))))</f>
        <v>0.2</v>
      </c>
      <c r="C659" s="23" t="str">
        <f>IF(A659&lt;='Invoerblad heterogene watergang'!$H$9,'Invoerblad heterogene watergang'!$K$9,IF(A659&lt;='Invoerblad heterogene watergang'!$H$10,'Invoerblad heterogene watergang'!$K$10,IF(A659&lt;='Invoerblad heterogene watergang'!$H$11,'Invoerblad heterogene watergang'!$K$11,IF(A659&lt;='Invoerblad heterogene watergang'!$H$12,'Invoerblad heterogene watergang'!$K$12,IF(A659&lt;='Invoerblad heterogene watergang'!$H$13,'Invoerblad heterogene watergang'!$K$13,IF(A659&lt;='Invoerblad heterogene watergang'!$H$14,'Invoerblad heterogene watergang'!$K$14,IF(A659&lt;='Invoerblad heterogene watergang'!$H$15,'Invoerblad heterogene watergang'!$K$15,IF(A659&lt;='Invoerblad heterogene watergang'!$H$16,'Invoerblad heterogene watergang'!$K$16,IF(A659&lt;='Invoerblad heterogene watergang'!$H$17,'Invoerblad heterogene watergang'!$K$17,"")))))))))</f>
        <v>100 - Riet</v>
      </c>
      <c r="D659" s="23">
        <f t="shared" si="10"/>
        <v>100</v>
      </c>
      <c r="E659" s="23">
        <f>'Invoerblad heterogene watergang'!$F$9</f>
        <v>1.5</v>
      </c>
      <c r="F659" s="23">
        <f>'Invoerblad heterogene watergang'!$E$9</f>
        <v>1.2</v>
      </c>
      <c r="G659" s="23">
        <f>'Invoerblad heterogene watergang'!$B$9</f>
        <v>1.2</v>
      </c>
      <c r="H659" s="23">
        <f>'Invoerblad heterogene watergang'!$C$9</f>
        <v>1</v>
      </c>
      <c r="I659" s="23">
        <f>IF(B659="","",IF(A659&lt;='Invoerblad heterogene watergang'!$H$9,'Invoerblad heterogene watergang'!$N$9,IF(A659&lt;='Invoerblad heterogene watergang'!$H$10,'Invoerblad heterogene watergang'!$N$10,IF(A659&lt;='Invoerblad heterogene watergang'!$H$11,'Invoerblad heterogene watergang'!$N$11,IF(A659&lt;='Invoerblad heterogene watergang'!$H$12,'Invoerblad heterogene watergang'!$N$12,IF(A659&lt;='Invoerblad heterogene watergang'!$H$13,'Invoerblad heterogene watergang'!$N$13,IF(A659&lt;='Invoerblad heterogene watergang'!$H$14,'Invoerblad heterogene watergang'!$N$14,IF(A659&lt;='Invoerblad heterogene watergang'!$H$15,'Invoerblad heterogene watergang'!$N$15,IF(A659&lt;='Invoerblad heterogene watergang'!$H$16,'Invoerblad heterogene watergang'!$N$16,IF(A659&lt;='Invoerblad heterogene watergang'!$H$17,'Invoerblad heterogene watergang'!$N$17,""))))))))))</f>
        <v>0</v>
      </c>
      <c r="J659" s="23" t="str">
        <f>IF(A659&lt;='Invoerblad heterogene watergang'!$H$9,'Invoerblad heterogene watergang'!$O$9,IF(A659&lt;='Invoerblad heterogene watergang'!$H$10,'Invoerblad heterogene watergang'!$O$10,IF(A659&lt;='Invoerblad heterogene watergang'!$H$11,'Invoerblad heterogene watergang'!$O$11,IF(A659&lt;='Invoerblad heterogene watergang'!$H$12,'Invoerblad heterogene watergang'!$O$12,IF(A659&lt;='Invoerblad heterogene watergang'!$H$13,'Invoerblad heterogene watergang'!$O$13,IF(A659&lt;='Invoerblad heterogene watergang'!$H$14,'Invoerblad heterogene watergang'!$O$14,IF(A659&lt;='Invoerblad heterogene watergang'!$H$15,'Invoerblad heterogene watergang'!$O$15,IF(A659&lt;='Invoerblad heterogene watergang'!$H$16,'Invoerblad heterogene watergang'!$O$16,IF(A659&lt;='Invoerblad heterogene watergang'!$H$17,'Invoerblad heterogene watergang'!$O$17,"")))))))))</f>
        <v>Nee</v>
      </c>
      <c r="K659" s="23">
        <f>(IF(A659&lt;='Invoerblad heterogene watergang'!$H$9,'Invoerblad heterogene watergang'!$L$9,IF(A659&lt;='Invoerblad heterogene watergang'!$H$10,'Invoerblad heterogene watergang'!$L$10,IF(A659&lt;='Invoerblad heterogene watergang'!$H$11,'Invoerblad heterogene watergang'!$L$11,IF(A659&lt;='Invoerblad heterogene watergang'!$H$12,'Invoerblad heterogene watergang'!$L$12,IF(A659&lt;='Invoerblad heterogene watergang'!$H$13,'Invoerblad heterogene watergang'!$L$13,IF(A659&lt;='Invoerblad heterogene watergang'!$H$14,'Invoerblad heterogene watergang'!$L$14,IF(A659&lt;='Invoerblad heterogene watergang'!$H$15,'Invoerblad heterogene watergang'!$L$15,IF(A659&lt;='Invoerblad heterogene watergang'!$H$16,'Invoerblad heterogene watergang'!$L$16,IF(A659&lt;='Invoerblad heterogene watergang'!$H$17,'Invoerblad heterogene watergang'!$L$17,""))))))))))</f>
        <v>50</v>
      </c>
      <c r="L659" s="23" t="str">
        <f>(IF(A659&lt;='Invoerblad heterogene watergang'!$H$9,'Invoerblad heterogene watergang'!$M$9,IF(A659&lt;='Invoerblad heterogene watergang'!$H$10,'Invoerblad heterogene watergang'!$M$10,IF(A659&lt;='Invoerblad heterogene watergang'!$H$11,'Invoerblad heterogene watergang'!$M$11,IF(A659&lt;='Invoerblad heterogene watergang'!$H$12,'Invoerblad heterogene watergang'!$M$12,IF(A659&lt;='Invoerblad heterogene watergang'!$H$13,'Invoerblad heterogene watergang'!$M$13,IF(A659&lt;='Invoerblad heterogene watergang'!$H$14,'Invoerblad heterogene watergang'!$M$14,IF(A659&lt;='Invoerblad heterogene watergang'!$H$15,'Invoerblad heterogene watergang'!$M$15,IF(A659&lt;='Invoerblad heterogene watergang'!$H$16,'Invoerblad heterogene watergang'!$M$16,IF(A659&lt;='Invoerblad heterogene watergang'!$H$17,'Invoerblad heterogene watergang'!$M$17,""))))))))))</f>
        <v>Begroeiing volgt bodemverloop</v>
      </c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67"/>
      <c r="AD659" s="23"/>
      <c r="AE659" s="23"/>
    </row>
    <row r="660" spans="1:31" s="103" customFormat="1" x14ac:dyDescent="0.35">
      <c r="A660" s="24">
        <f>IF(A659="","",IF((A659+1)&gt;MAX('Invoerblad heterogene watergang'!$H$9:$H$17),"",'Uitgebreide invoer'!A659+(MAX('Invoerblad heterogene watergang'!$H$9:$H$17)/1000)))</f>
        <v>459.19999999999499</v>
      </c>
      <c r="B660" s="23">
        <f>IF(A660&lt;='Invoerblad heterogene watergang'!$H$9,'Invoerblad heterogene watergang'!$J$9,IF(A660&lt;='Invoerblad heterogene watergang'!$H$10,'Invoerblad heterogene watergang'!$J$10,IF(A660&lt;='Invoerblad heterogene watergang'!$H$11,'Invoerblad heterogene watergang'!$J$11,IF(A660&lt;='Invoerblad heterogene watergang'!$H$12,'Invoerblad heterogene watergang'!$J$12,IF(A660&lt;='Invoerblad heterogene watergang'!$H$13,'Invoerblad heterogene watergang'!$J$13,IF(A660&lt;='Invoerblad heterogene watergang'!$H$14,'Invoerblad heterogene watergang'!$J$14,IF(A660&lt;='Invoerblad heterogene watergang'!$H$15,'Invoerblad heterogene watergang'!$J$15,IF(A660&lt;='Invoerblad heterogene watergang'!$H$16,'Invoerblad heterogene watergang'!$J$16,IF(A660&lt;='Invoerblad heterogene watergang'!$H$17,'Invoerblad heterogene watergang'!$J$17,"")))))))))</f>
        <v>0.2</v>
      </c>
      <c r="C660" s="23" t="str">
        <f>IF(A660&lt;='Invoerblad heterogene watergang'!$H$9,'Invoerblad heterogene watergang'!$K$9,IF(A660&lt;='Invoerblad heterogene watergang'!$H$10,'Invoerblad heterogene watergang'!$K$10,IF(A660&lt;='Invoerblad heterogene watergang'!$H$11,'Invoerblad heterogene watergang'!$K$11,IF(A660&lt;='Invoerblad heterogene watergang'!$H$12,'Invoerblad heterogene watergang'!$K$12,IF(A660&lt;='Invoerblad heterogene watergang'!$H$13,'Invoerblad heterogene watergang'!$K$13,IF(A660&lt;='Invoerblad heterogene watergang'!$H$14,'Invoerblad heterogene watergang'!$K$14,IF(A660&lt;='Invoerblad heterogene watergang'!$H$15,'Invoerblad heterogene watergang'!$K$15,IF(A660&lt;='Invoerblad heterogene watergang'!$H$16,'Invoerblad heterogene watergang'!$K$16,IF(A660&lt;='Invoerblad heterogene watergang'!$H$17,'Invoerblad heterogene watergang'!$K$17,"")))))))))</f>
        <v>100 - Riet</v>
      </c>
      <c r="D660" s="23">
        <f t="shared" si="10"/>
        <v>100</v>
      </c>
      <c r="E660" s="23">
        <f>'Invoerblad heterogene watergang'!$F$9</f>
        <v>1.5</v>
      </c>
      <c r="F660" s="23">
        <f>'Invoerblad heterogene watergang'!$E$9</f>
        <v>1.2</v>
      </c>
      <c r="G660" s="23">
        <f>'Invoerblad heterogene watergang'!$B$9</f>
        <v>1.2</v>
      </c>
      <c r="H660" s="23">
        <f>'Invoerblad heterogene watergang'!$C$9</f>
        <v>1</v>
      </c>
      <c r="I660" s="23">
        <f>IF(B660="","",IF(A660&lt;='Invoerblad heterogene watergang'!$H$9,'Invoerblad heterogene watergang'!$N$9,IF(A660&lt;='Invoerblad heterogene watergang'!$H$10,'Invoerblad heterogene watergang'!$N$10,IF(A660&lt;='Invoerblad heterogene watergang'!$H$11,'Invoerblad heterogene watergang'!$N$11,IF(A660&lt;='Invoerblad heterogene watergang'!$H$12,'Invoerblad heterogene watergang'!$N$12,IF(A660&lt;='Invoerblad heterogene watergang'!$H$13,'Invoerblad heterogene watergang'!$N$13,IF(A660&lt;='Invoerblad heterogene watergang'!$H$14,'Invoerblad heterogene watergang'!$N$14,IF(A660&lt;='Invoerblad heterogene watergang'!$H$15,'Invoerblad heterogene watergang'!$N$15,IF(A660&lt;='Invoerblad heterogene watergang'!$H$16,'Invoerblad heterogene watergang'!$N$16,IF(A660&lt;='Invoerblad heterogene watergang'!$H$17,'Invoerblad heterogene watergang'!$N$17,""))))))))))</f>
        <v>0</v>
      </c>
      <c r="J660" s="23" t="str">
        <f>IF(A660&lt;='Invoerblad heterogene watergang'!$H$9,'Invoerblad heterogene watergang'!$O$9,IF(A660&lt;='Invoerblad heterogene watergang'!$H$10,'Invoerblad heterogene watergang'!$O$10,IF(A660&lt;='Invoerblad heterogene watergang'!$H$11,'Invoerblad heterogene watergang'!$O$11,IF(A660&lt;='Invoerblad heterogene watergang'!$H$12,'Invoerblad heterogene watergang'!$O$12,IF(A660&lt;='Invoerblad heterogene watergang'!$H$13,'Invoerblad heterogene watergang'!$O$13,IF(A660&lt;='Invoerblad heterogene watergang'!$H$14,'Invoerblad heterogene watergang'!$O$14,IF(A660&lt;='Invoerblad heterogene watergang'!$H$15,'Invoerblad heterogene watergang'!$O$15,IF(A660&lt;='Invoerblad heterogene watergang'!$H$16,'Invoerblad heterogene watergang'!$O$16,IF(A660&lt;='Invoerblad heterogene watergang'!$H$17,'Invoerblad heterogene watergang'!$O$17,"")))))))))</f>
        <v>Nee</v>
      </c>
      <c r="K660" s="23">
        <f>(IF(A660&lt;='Invoerblad heterogene watergang'!$H$9,'Invoerblad heterogene watergang'!$L$9,IF(A660&lt;='Invoerblad heterogene watergang'!$H$10,'Invoerblad heterogene watergang'!$L$10,IF(A660&lt;='Invoerblad heterogene watergang'!$H$11,'Invoerblad heterogene watergang'!$L$11,IF(A660&lt;='Invoerblad heterogene watergang'!$H$12,'Invoerblad heterogene watergang'!$L$12,IF(A660&lt;='Invoerblad heterogene watergang'!$H$13,'Invoerblad heterogene watergang'!$L$13,IF(A660&lt;='Invoerblad heterogene watergang'!$H$14,'Invoerblad heterogene watergang'!$L$14,IF(A660&lt;='Invoerblad heterogene watergang'!$H$15,'Invoerblad heterogene watergang'!$L$15,IF(A660&lt;='Invoerblad heterogene watergang'!$H$16,'Invoerblad heterogene watergang'!$L$16,IF(A660&lt;='Invoerblad heterogene watergang'!$H$17,'Invoerblad heterogene watergang'!$L$17,""))))))))))</f>
        <v>50</v>
      </c>
      <c r="L660" s="23" t="str">
        <f>(IF(A660&lt;='Invoerblad heterogene watergang'!$H$9,'Invoerblad heterogene watergang'!$M$9,IF(A660&lt;='Invoerblad heterogene watergang'!$H$10,'Invoerblad heterogene watergang'!$M$10,IF(A660&lt;='Invoerblad heterogene watergang'!$H$11,'Invoerblad heterogene watergang'!$M$11,IF(A660&lt;='Invoerblad heterogene watergang'!$H$12,'Invoerblad heterogene watergang'!$M$12,IF(A660&lt;='Invoerblad heterogene watergang'!$H$13,'Invoerblad heterogene watergang'!$M$13,IF(A660&lt;='Invoerblad heterogene watergang'!$H$14,'Invoerblad heterogene watergang'!$M$14,IF(A660&lt;='Invoerblad heterogene watergang'!$H$15,'Invoerblad heterogene watergang'!$M$15,IF(A660&lt;='Invoerblad heterogene watergang'!$H$16,'Invoerblad heterogene watergang'!$M$16,IF(A660&lt;='Invoerblad heterogene watergang'!$H$17,'Invoerblad heterogene watergang'!$M$17,""))))))))))</f>
        <v>Begroeiing volgt bodemverloop</v>
      </c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67"/>
      <c r="AD660" s="23"/>
      <c r="AE660" s="23"/>
    </row>
    <row r="661" spans="1:31" s="103" customFormat="1" x14ac:dyDescent="0.35">
      <c r="A661" s="24">
        <f>IF(A660="","",IF((A660+1)&gt;MAX('Invoerblad heterogene watergang'!$H$9:$H$17),"",'Uitgebreide invoer'!A660+(MAX('Invoerblad heterogene watergang'!$H$9:$H$17)/1000)))</f>
        <v>459.89999999999498</v>
      </c>
      <c r="B661" s="23">
        <f>IF(A661&lt;='Invoerblad heterogene watergang'!$H$9,'Invoerblad heterogene watergang'!$J$9,IF(A661&lt;='Invoerblad heterogene watergang'!$H$10,'Invoerblad heterogene watergang'!$J$10,IF(A661&lt;='Invoerblad heterogene watergang'!$H$11,'Invoerblad heterogene watergang'!$J$11,IF(A661&lt;='Invoerblad heterogene watergang'!$H$12,'Invoerblad heterogene watergang'!$J$12,IF(A661&lt;='Invoerblad heterogene watergang'!$H$13,'Invoerblad heterogene watergang'!$J$13,IF(A661&lt;='Invoerblad heterogene watergang'!$H$14,'Invoerblad heterogene watergang'!$J$14,IF(A661&lt;='Invoerblad heterogene watergang'!$H$15,'Invoerblad heterogene watergang'!$J$15,IF(A661&lt;='Invoerblad heterogene watergang'!$H$16,'Invoerblad heterogene watergang'!$J$16,IF(A661&lt;='Invoerblad heterogene watergang'!$H$17,'Invoerblad heterogene watergang'!$J$17,"")))))))))</f>
        <v>0.2</v>
      </c>
      <c r="C661" s="23" t="str">
        <f>IF(A661&lt;='Invoerblad heterogene watergang'!$H$9,'Invoerblad heterogene watergang'!$K$9,IF(A661&lt;='Invoerblad heterogene watergang'!$H$10,'Invoerblad heterogene watergang'!$K$10,IF(A661&lt;='Invoerblad heterogene watergang'!$H$11,'Invoerblad heterogene watergang'!$K$11,IF(A661&lt;='Invoerblad heterogene watergang'!$H$12,'Invoerblad heterogene watergang'!$K$12,IF(A661&lt;='Invoerblad heterogene watergang'!$H$13,'Invoerblad heterogene watergang'!$K$13,IF(A661&lt;='Invoerblad heterogene watergang'!$H$14,'Invoerblad heterogene watergang'!$K$14,IF(A661&lt;='Invoerblad heterogene watergang'!$H$15,'Invoerblad heterogene watergang'!$K$15,IF(A661&lt;='Invoerblad heterogene watergang'!$H$16,'Invoerblad heterogene watergang'!$K$16,IF(A661&lt;='Invoerblad heterogene watergang'!$H$17,'Invoerblad heterogene watergang'!$K$17,"")))))))))</f>
        <v>100 - Riet</v>
      </c>
      <c r="D661" s="23">
        <f t="shared" si="10"/>
        <v>100</v>
      </c>
      <c r="E661" s="23">
        <f>'Invoerblad heterogene watergang'!$F$9</f>
        <v>1.5</v>
      </c>
      <c r="F661" s="23">
        <f>'Invoerblad heterogene watergang'!$E$9</f>
        <v>1.2</v>
      </c>
      <c r="G661" s="23">
        <f>'Invoerblad heterogene watergang'!$B$9</f>
        <v>1.2</v>
      </c>
      <c r="H661" s="23">
        <f>'Invoerblad heterogene watergang'!$C$9</f>
        <v>1</v>
      </c>
      <c r="I661" s="23">
        <f>IF(B661="","",IF(A661&lt;='Invoerblad heterogene watergang'!$H$9,'Invoerblad heterogene watergang'!$N$9,IF(A661&lt;='Invoerblad heterogene watergang'!$H$10,'Invoerblad heterogene watergang'!$N$10,IF(A661&lt;='Invoerblad heterogene watergang'!$H$11,'Invoerblad heterogene watergang'!$N$11,IF(A661&lt;='Invoerblad heterogene watergang'!$H$12,'Invoerblad heterogene watergang'!$N$12,IF(A661&lt;='Invoerblad heterogene watergang'!$H$13,'Invoerblad heterogene watergang'!$N$13,IF(A661&lt;='Invoerblad heterogene watergang'!$H$14,'Invoerblad heterogene watergang'!$N$14,IF(A661&lt;='Invoerblad heterogene watergang'!$H$15,'Invoerblad heterogene watergang'!$N$15,IF(A661&lt;='Invoerblad heterogene watergang'!$H$16,'Invoerblad heterogene watergang'!$N$16,IF(A661&lt;='Invoerblad heterogene watergang'!$H$17,'Invoerblad heterogene watergang'!$N$17,""))))))))))</f>
        <v>0</v>
      </c>
      <c r="J661" s="23" t="str">
        <f>IF(A661&lt;='Invoerblad heterogene watergang'!$H$9,'Invoerblad heterogene watergang'!$O$9,IF(A661&lt;='Invoerblad heterogene watergang'!$H$10,'Invoerblad heterogene watergang'!$O$10,IF(A661&lt;='Invoerblad heterogene watergang'!$H$11,'Invoerblad heterogene watergang'!$O$11,IF(A661&lt;='Invoerblad heterogene watergang'!$H$12,'Invoerblad heterogene watergang'!$O$12,IF(A661&lt;='Invoerblad heterogene watergang'!$H$13,'Invoerblad heterogene watergang'!$O$13,IF(A661&lt;='Invoerblad heterogene watergang'!$H$14,'Invoerblad heterogene watergang'!$O$14,IF(A661&lt;='Invoerblad heterogene watergang'!$H$15,'Invoerblad heterogene watergang'!$O$15,IF(A661&lt;='Invoerblad heterogene watergang'!$H$16,'Invoerblad heterogene watergang'!$O$16,IF(A661&lt;='Invoerblad heterogene watergang'!$H$17,'Invoerblad heterogene watergang'!$O$17,"")))))))))</f>
        <v>Nee</v>
      </c>
      <c r="K661" s="23">
        <f>(IF(A661&lt;='Invoerblad heterogene watergang'!$H$9,'Invoerblad heterogene watergang'!$L$9,IF(A661&lt;='Invoerblad heterogene watergang'!$H$10,'Invoerblad heterogene watergang'!$L$10,IF(A661&lt;='Invoerblad heterogene watergang'!$H$11,'Invoerblad heterogene watergang'!$L$11,IF(A661&lt;='Invoerblad heterogene watergang'!$H$12,'Invoerblad heterogene watergang'!$L$12,IF(A661&lt;='Invoerblad heterogene watergang'!$H$13,'Invoerblad heterogene watergang'!$L$13,IF(A661&lt;='Invoerblad heterogene watergang'!$H$14,'Invoerblad heterogene watergang'!$L$14,IF(A661&lt;='Invoerblad heterogene watergang'!$H$15,'Invoerblad heterogene watergang'!$L$15,IF(A661&lt;='Invoerblad heterogene watergang'!$H$16,'Invoerblad heterogene watergang'!$L$16,IF(A661&lt;='Invoerblad heterogene watergang'!$H$17,'Invoerblad heterogene watergang'!$L$17,""))))))))))</f>
        <v>50</v>
      </c>
      <c r="L661" s="23" t="str">
        <f>(IF(A661&lt;='Invoerblad heterogene watergang'!$H$9,'Invoerblad heterogene watergang'!$M$9,IF(A661&lt;='Invoerblad heterogene watergang'!$H$10,'Invoerblad heterogene watergang'!$M$10,IF(A661&lt;='Invoerblad heterogene watergang'!$H$11,'Invoerblad heterogene watergang'!$M$11,IF(A661&lt;='Invoerblad heterogene watergang'!$H$12,'Invoerblad heterogene watergang'!$M$12,IF(A661&lt;='Invoerblad heterogene watergang'!$H$13,'Invoerblad heterogene watergang'!$M$13,IF(A661&lt;='Invoerblad heterogene watergang'!$H$14,'Invoerblad heterogene watergang'!$M$14,IF(A661&lt;='Invoerblad heterogene watergang'!$H$15,'Invoerblad heterogene watergang'!$M$15,IF(A661&lt;='Invoerblad heterogene watergang'!$H$16,'Invoerblad heterogene watergang'!$M$16,IF(A661&lt;='Invoerblad heterogene watergang'!$H$17,'Invoerblad heterogene watergang'!$M$17,""))))))))))</f>
        <v>Begroeiing volgt bodemverloop</v>
      </c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67"/>
      <c r="AD661" s="23"/>
      <c r="AE661" s="23"/>
    </row>
    <row r="662" spans="1:31" s="103" customFormat="1" x14ac:dyDescent="0.35">
      <c r="A662" s="24">
        <f>IF(A661="","",IF((A661+1)&gt;MAX('Invoerblad heterogene watergang'!$H$9:$H$17),"",'Uitgebreide invoer'!A661+(MAX('Invoerblad heterogene watergang'!$H$9:$H$17)/1000)))</f>
        <v>460.59999999999496</v>
      </c>
      <c r="B662" s="23">
        <f>IF(A662&lt;='Invoerblad heterogene watergang'!$H$9,'Invoerblad heterogene watergang'!$J$9,IF(A662&lt;='Invoerblad heterogene watergang'!$H$10,'Invoerblad heterogene watergang'!$J$10,IF(A662&lt;='Invoerblad heterogene watergang'!$H$11,'Invoerblad heterogene watergang'!$J$11,IF(A662&lt;='Invoerblad heterogene watergang'!$H$12,'Invoerblad heterogene watergang'!$J$12,IF(A662&lt;='Invoerblad heterogene watergang'!$H$13,'Invoerblad heterogene watergang'!$J$13,IF(A662&lt;='Invoerblad heterogene watergang'!$H$14,'Invoerblad heterogene watergang'!$J$14,IF(A662&lt;='Invoerblad heterogene watergang'!$H$15,'Invoerblad heterogene watergang'!$J$15,IF(A662&lt;='Invoerblad heterogene watergang'!$H$16,'Invoerblad heterogene watergang'!$J$16,IF(A662&lt;='Invoerblad heterogene watergang'!$H$17,'Invoerblad heterogene watergang'!$J$17,"")))))))))</f>
        <v>0.2</v>
      </c>
      <c r="C662" s="23" t="str">
        <f>IF(A662&lt;='Invoerblad heterogene watergang'!$H$9,'Invoerblad heterogene watergang'!$K$9,IF(A662&lt;='Invoerblad heterogene watergang'!$H$10,'Invoerblad heterogene watergang'!$K$10,IF(A662&lt;='Invoerblad heterogene watergang'!$H$11,'Invoerblad heterogene watergang'!$K$11,IF(A662&lt;='Invoerblad heterogene watergang'!$H$12,'Invoerblad heterogene watergang'!$K$12,IF(A662&lt;='Invoerblad heterogene watergang'!$H$13,'Invoerblad heterogene watergang'!$K$13,IF(A662&lt;='Invoerblad heterogene watergang'!$H$14,'Invoerblad heterogene watergang'!$K$14,IF(A662&lt;='Invoerblad heterogene watergang'!$H$15,'Invoerblad heterogene watergang'!$K$15,IF(A662&lt;='Invoerblad heterogene watergang'!$H$16,'Invoerblad heterogene watergang'!$K$16,IF(A662&lt;='Invoerblad heterogene watergang'!$H$17,'Invoerblad heterogene watergang'!$K$17,"")))))))))</f>
        <v>100 - Riet</v>
      </c>
      <c r="D662" s="23">
        <f t="shared" si="10"/>
        <v>100</v>
      </c>
      <c r="E662" s="23">
        <f>'Invoerblad heterogene watergang'!$F$9</f>
        <v>1.5</v>
      </c>
      <c r="F662" s="23">
        <f>'Invoerblad heterogene watergang'!$E$9</f>
        <v>1.2</v>
      </c>
      <c r="G662" s="23">
        <f>'Invoerblad heterogene watergang'!$B$9</f>
        <v>1.2</v>
      </c>
      <c r="H662" s="23">
        <f>'Invoerblad heterogene watergang'!$C$9</f>
        <v>1</v>
      </c>
      <c r="I662" s="23">
        <f>IF(B662="","",IF(A662&lt;='Invoerblad heterogene watergang'!$H$9,'Invoerblad heterogene watergang'!$N$9,IF(A662&lt;='Invoerblad heterogene watergang'!$H$10,'Invoerblad heterogene watergang'!$N$10,IF(A662&lt;='Invoerblad heterogene watergang'!$H$11,'Invoerblad heterogene watergang'!$N$11,IF(A662&lt;='Invoerblad heterogene watergang'!$H$12,'Invoerblad heterogene watergang'!$N$12,IF(A662&lt;='Invoerblad heterogene watergang'!$H$13,'Invoerblad heterogene watergang'!$N$13,IF(A662&lt;='Invoerblad heterogene watergang'!$H$14,'Invoerblad heterogene watergang'!$N$14,IF(A662&lt;='Invoerblad heterogene watergang'!$H$15,'Invoerblad heterogene watergang'!$N$15,IF(A662&lt;='Invoerblad heterogene watergang'!$H$16,'Invoerblad heterogene watergang'!$N$16,IF(A662&lt;='Invoerblad heterogene watergang'!$H$17,'Invoerblad heterogene watergang'!$N$17,""))))))))))</f>
        <v>0</v>
      </c>
      <c r="J662" s="23" t="str">
        <f>IF(A662&lt;='Invoerblad heterogene watergang'!$H$9,'Invoerblad heterogene watergang'!$O$9,IF(A662&lt;='Invoerblad heterogene watergang'!$H$10,'Invoerblad heterogene watergang'!$O$10,IF(A662&lt;='Invoerblad heterogene watergang'!$H$11,'Invoerblad heterogene watergang'!$O$11,IF(A662&lt;='Invoerblad heterogene watergang'!$H$12,'Invoerblad heterogene watergang'!$O$12,IF(A662&lt;='Invoerblad heterogene watergang'!$H$13,'Invoerblad heterogene watergang'!$O$13,IF(A662&lt;='Invoerblad heterogene watergang'!$H$14,'Invoerblad heterogene watergang'!$O$14,IF(A662&lt;='Invoerblad heterogene watergang'!$H$15,'Invoerblad heterogene watergang'!$O$15,IF(A662&lt;='Invoerblad heterogene watergang'!$H$16,'Invoerblad heterogene watergang'!$O$16,IF(A662&lt;='Invoerblad heterogene watergang'!$H$17,'Invoerblad heterogene watergang'!$O$17,"")))))))))</f>
        <v>Nee</v>
      </c>
      <c r="K662" s="23">
        <f>(IF(A662&lt;='Invoerblad heterogene watergang'!$H$9,'Invoerblad heterogene watergang'!$L$9,IF(A662&lt;='Invoerblad heterogene watergang'!$H$10,'Invoerblad heterogene watergang'!$L$10,IF(A662&lt;='Invoerblad heterogene watergang'!$H$11,'Invoerblad heterogene watergang'!$L$11,IF(A662&lt;='Invoerblad heterogene watergang'!$H$12,'Invoerblad heterogene watergang'!$L$12,IF(A662&lt;='Invoerblad heterogene watergang'!$H$13,'Invoerblad heterogene watergang'!$L$13,IF(A662&lt;='Invoerblad heterogene watergang'!$H$14,'Invoerblad heterogene watergang'!$L$14,IF(A662&lt;='Invoerblad heterogene watergang'!$H$15,'Invoerblad heterogene watergang'!$L$15,IF(A662&lt;='Invoerblad heterogene watergang'!$H$16,'Invoerblad heterogene watergang'!$L$16,IF(A662&lt;='Invoerblad heterogene watergang'!$H$17,'Invoerblad heterogene watergang'!$L$17,""))))))))))</f>
        <v>50</v>
      </c>
      <c r="L662" s="23" t="str">
        <f>(IF(A662&lt;='Invoerblad heterogene watergang'!$H$9,'Invoerblad heterogene watergang'!$M$9,IF(A662&lt;='Invoerblad heterogene watergang'!$H$10,'Invoerblad heterogene watergang'!$M$10,IF(A662&lt;='Invoerblad heterogene watergang'!$H$11,'Invoerblad heterogene watergang'!$M$11,IF(A662&lt;='Invoerblad heterogene watergang'!$H$12,'Invoerblad heterogene watergang'!$M$12,IF(A662&lt;='Invoerblad heterogene watergang'!$H$13,'Invoerblad heterogene watergang'!$M$13,IF(A662&lt;='Invoerblad heterogene watergang'!$H$14,'Invoerblad heterogene watergang'!$M$14,IF(A662&lt;='Invoerblad heterogene watergang'!$H$15,'Invoerblad heterogene watergang'!$M$15,IF(A662&lt;='Invoerblad heterogene watergang'!$H$16,'Invoerblad heterogene watergang'!$M$16,IF(A662&lt;='Invoerblad heterogene watergang'!$H$17,'Invoerblad heterogene watergang'!$M$17,""))))))))))</f>
        <v>Begroeiing volgt bodemverloop</v>
      </c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67"/>
      <c r="AD662" s="23"/>
      <c r="AE662" s="23"/>
    </row>
    <row r="663" spans="1:31" s="103" customFormat="1" x14ac:dyDescent="0.35">
      <c r="A663" s="24">
        <f>IF(A662="","",IF((A662+1)&gt;MAX('Invoerblad heterogene watergang'!$H$9:$H$17),"",'Uitgebreide invoer'!A662+(MAX('Invoerblad heterogene watergang'!$H$9:$H$17)/1000)))</f>
        <v>461.29999999999495</v>
      </c>
      <c r="B663" s="23">
        <f>IF(A663&lt;='Invoerblad heterogene watergang'!$H$9,'Invoerblad heterogene watergang'!$J$9,IF(A663&lt;='Invoerblad heterogene watergang'!$H$10,'Invoerblad heterogene watergang'!$J$10,IF(A663&lt;='Invoerblad heterogene watergang'!$H$11,'Invoerblad heterogene watergang'!$J$11,IF(A663&lt;='Invoerblad heterogene watergang'!$H$12,'Invoerblad heterogene watergang'!$J$12,IF(A663&lt;='Invoerblad heterogene watergang'!$H$13,'Invoerblad heterogene watergang'!$J$13,IF(A663&lt;='Invoerblad heterogene watergang'!$H$14,'Invoerblad heterogene watergang'!$J$14,IF(A663&lt;='Invoerblad heterogene watergang'!$H$15,'Invoerblad heterogene watergang'!$J$15,IF(A663&lt;='Invoerblad heterogene watergang'!$H$16,'Invoerblad heterogene watergang'!$J$16,IF(A663&lt;='Invoerblad heterogene watergang'!$H$17,'Invoerblad heterogene watergang'!$J$17,"")))))))))</f>
        <v>0.2</v>
      </c>
      <c r="C663" s="23" t="str">
        <f>IF(A663&lt;='Invoerblad heterogene watergang'!$H$9,'Invoerblad heterogene watergang'!$K$9,IF(A663&lt;='Invoerblad heterogene watergang'!$H$10,'Invoerblad heterogene watergang'!$K$10,IF(A663&lt;='Invoerblad heterogene watergang'!$H$11,'Invoerblad heterogene watergang'!$K$11,IF(A663&lt;='Invoerblad heterogene watergang'!$H$12,'Invoerblad heterogene watergang'!$K$12,IF(A663&lt;='Invoerblad heterogene watergang'!$H$13,'Invoerblad heterogene watergang'!$K$13,IF(A663&lt;='Invoerblad heterogene watergang'!$H$14,'Invoerblad heterogene watergang'!$K$14,IF(A663&lt;='Invoerblad heterogene watergang'!$H$15,'Invoerblad heterogene watergang'!$K$15,IF(A663&lt;='Invoerblad heterogene watergang'!$H$16,'Invoerblad heterogene watergang'!$K$16,IF(A663&lt;='Invoerblad heterogene watergang'!$H$17,'Invoerblad heterogene watergang'!$K$17,"")))))))))</f>
        <v>100 - Riet</v>
      </c>
      <c r="D663" s="23">
        <f t="shared" si="10"/>
        <v>100</v>
      </c>
      <c r="E663" s="23">
        <f>'Invoerblad heterogene watergang'!$F$9</f>
        <v>1.5</v>
      </c>
      <c r="F663" s="23">
        <f>'Invoerblad heterogene watergang'!$E$9</f>
        <v>1.2</v>
      </c>
      <c r="G663" s="23">
        <f>'Invoerblad heterogene watergang'!$B$9</f>
        <v>1.2</v>
      </c>
      <c r="H663" s="23">
        <f>'Invoerblad heterogene watergang'!$C$9</f>
        <v>1</v>
      </c>
      <c r="I663" s="23">
        <f>IF(B663="","",IF(A663&lt;='Invoerblad heterogene watergang'!$H$9,'Invoerblad heterogene watergang'!$N$9,IF(A663&lt;='Invoerblad heterogene watergang'!$H$10,'Invoerblad heterogene watergang'!$N$10,IF(A663&lt;='Invoerblad heterogene watergang'!$H$11,'Invoerblad heterogene watergang'!$N$11,IF(A663&lt;='Invoerblad heterogene watergang'!$H$12,'Invoerblad heterogene watergang'!$N$12,IF(A663&lt;='Invoerblad heterogene watergang'!$H$13,'Invoerblad heterogene watergang'!$N$13,IF(A663&lt;='Invoerblad heterogene watergang'!$H$14,'Invoerblad heterogene watergang'!$N$14,IF(A663&lt;='Invoerblad heterogene watergang'!$H$15,'Invoerblad heterogene watergang'!$N$15,IF(A663&lt;='Invoerblad heterogene watergang'!$H$16,'Invoerblad heterogene watergang'!$N$16,IF(A663&lt;='Invoerblad heterogene watergang'!$H$17,'Invoerblad heterogene watergang'!$N$17,""))))))))))</f>
        <v>0</v>
      </c>
      <c r="J663" s="23" t="str">
        <f>IF(A663&lt;='Invoerblad heterogene watergang'!$H$9,'Invoerblad heterogene watergang'!$O$9,IF(A663&lt;='Invoerblad heterogene watergang'!$H$10,'Invoerblad heterogene watergang'!$O$10,IF(A663&lt;='Invoerblad heterogene watergang'!$H$11,'Invoerblad heterogene watergang'!$O$11,IF(A663&lt;='Invoerblad heterogene watergang'!$H$12,'Invoerblad heterogene watergang'!$O$12,IF(A663&lt;='Invoerblad heterogene watergang'!$H$13,'Invoerblad heterogene watergang'!$O$13,IF(A663&lt;='Invoerblad heterogene watergang'!$H$14,'Invoerblad heterogene watergang'!$O$14,IF(A663&lt;='Invoerblad heterogene watergang'!$H$15,'Invoerblad heterogene watergang'!$O$15,IF(A663&lt;='Invoerblad heterogene watergang'!$H$16,'Invoerblad heterogene watergang'!$O$16,IF(A663&lt;='Invoerblad heterogene watergang'!$H$17,'Invoerblad heterogene watergang'!$O$17,"")))))))))</f>
        <v>Nee</v>
      </c>
      <c r="K663" s="23">
        <f>(IF(A663&lt;='Invoerblad heterogene watergang'!$H$9,'Invoerblad heterogene watergang'!$L$9,IF(A663&lt;='Invoerblad heterogene watergang'!$H$10,'Invoerblad heterogene watergang'!$L$10,IF(A663&lt;='Invoerblad heterogene watergang'!$H$11,'Invoerblad heterogene watergang'!$L$11,IF(A663&lt;='Invoerblad heterogene watergang'!$H$12,'Invoerblad heterogene watergang'!$L$12,IF(A663&lt;='Invoerblad heterogene watergang'!$H$13,'Invoerblad heterogene watergang'!$L$13,IF(A663&lt;='Invoerblad heterogene watergang'!$H$14,'Invoerblad heterogene watergang'!$L$14,IF(A663&lt;='Invoerblad heterogene watergang'!$H$15,'Invoerblad heterogene watergang'!$L$15,IF(A663&lt;='Invoerblad heterogene watergang'!$H$16,'Invoerblad heterogene watergang'!$L$16,IF(A663&lt;='Invoerblad heterogene watergang'!$H$17,'Invoerblad heterogene watergang'!$L$17,""))))))))))</f>
        <v>50</v>
      </c>
      <c r="L663" s="23" t="str">
        <f>(IF(A663&lt;='Invoerblad heterogene watergang'!$H$9,'Invoerblad heterogene watergang'!$M$9,IF(A663&lt;='Invoerblad heterogene watergang'!$H$10,'Invoerblad heterogene watergang'!$M$10,IF(A663&lt;='Invoerblad heterogene watergang'!$H$11,'Invoerblad heterogene watergang'!$M$11,IF(A663&lt;='Invoerblad heterogene watergang'!$H$12,'Invoerblad heterogene watergang'!$M$12,IF(A663&lt;='Invoerblad heterogene watergang'!$H$13,'Invoerblad heterogene watergang'!$M$13,IF(A663&lt;='Invoerblad heterogene watergang'!$H$14,'Invoerblad heterogene watergang'!$M$14,IF(A663&lt;='Invoerblad heterogene watergang'!$H$15,'Invoerblad heterogene watergang'!$M$15,IF(A663&lt;='Invoerblad heterogene watergang'!$H$16,'Invoerblad heterogene watergang'!$M$16,IF(A663&lt;='Invoerblad heterogene watergang'!$H$17,'Invoerblad heterogene watergang'!$M$17,""))))))))))</f>
        <v>Begroeiing volgt bodemverloop</v>
      </c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67"/>
      <c r="AD663" s="23"/>
      <c r="AE663" s="23"/>
    </row>
    <row r="664" spans="1:31" s="103" customFormat="1" x14ac:dyDescent="0.35">
      <c r="A664" s="24">
        <f>IF(A663="","",IF((A663+1)&gt;MAX('Invoerblad heterogene watergang'!$H$9:$H$17),"",'Uitgebreide invoer'!A663+(MAX('Invoerblad heterogene watergang'!$H$9:$H$17)/1000)))</f>
        <v>461.99999999999494</v>
      </c>
      <c r="B664" s="23">
        <f>IF(A664&lt;='Invoerblad heterogene watergang'!$H$9,'Invoerblad heterogene watergang'!$J$9,IF(A664&lt;='Invoerblad heterogene watergang'!$H$10,'Invoerblad heterogene watergang'!$J$10,IF(A664&lt;='Invoerblad heterogene watergang'!$H$11,'Invoerblad heterogene watergang'!$J$11,IF(A664&lt;='Invoerblad heterogene watergang'!$H$12,'Invoerblad heterogene watergang'!$J$12,IF(A664&lt;='Invoerblad heterogene watergang'!$H$13,'Invoerblad heterogene watergang'!$J$13,IF(A664&lt;='Invoerblad heterogene watergang'!$H$14,'Invoerblad heterogene watergang'!$J$14,IF(A664&lt;='Invoerblad heterogene watergang'!$H$15,'Invoerblad heterogene watergang'!$J$15,IF(A664&lt;='Invoerblad heterogene watergang'!$H$16,'Invoerblad heterogene watergang'!$J$16,IF(A664&lt;='Invoerblad heterogene watergang'!$H$17,'Invoerblad heterogene watergang'!$J$17,"")))))))))</f>
        <v>0.2</v>
      </c>
      <c r="C664" s="23" t="str">
        <f>IF(A664&lt;='Invoerblad heterogene watergang'!$H$9,'Invoerblad heterogene watergang'!$K$9,IF(A664&lt;='Invoerblad heterogene watergang'!$H$10,'Invoerblad heterogene watergang'!$K$10,IF(A664&lt;='Invoerblad heterogene watergang'!$H$11,'Invoerblad heterogene watergang'!$K$11,IF(A664&lt;='Invoerblad heterogene watergang'!$H$12,'Invoerblad heterogene watergang'!$K$12,IF(A664&lt;='Invoerblad heterogene watergang'!$H$13,'Invoerblad heterogene watergang'!$K$13,IF(A664&lt;='Invoerblad heterogene watergang'!$H$14,'Invoerblad heterogene watergang'!$K$14,IF(A664&lt;='Invoerblad heterogene watergang'!$H$15,'Invoerblad heterogene watergang'!$K$15,IF(A664&lt;='Invoerblad heterogene watergang'!$H$16,'Invoerblad heterogene watergang'!$K$16,IF(A664&lt;='Invoerblad heterogene watergang'!$H$17,'Invoerblad heterogene watergang'!$K$17,"")))))))))</f>
        <v>100 - Riet</v>
      </c>
      <c r="D664" s="23">
        <f t="shared" si="10"/>
        <v>100</v>
      </c>
      <c r="E664" s="23">
        <f>'Invoerblad heterogene watergang'!$F$9</f>
        <v>1.5</v>
      </c>
      <c r="F664" s="23">
        <f>'Invoerblad heterogene watergang'!$E$9</f>
        <v>1.2</v>
      </c>
      <c r="G664" s="23">
        <f>'Invoerblad heterogene watergang'!$B$9</f>
        <v>1.2</v>
      </c>
      <c r="H664" s="23">
        <f>'Invoerblad heterogene watergang'!$C$9</f>
        <v>1</v>
      </c>
      <c r="I664" s="23">
        <f>IF(B664="","",IF(A664&lt;='Invoerblad heterogene watergang'!$H$9,'Invoerblad heterogene watergang'!$N$9,IF(A664&lt;='Invoerblad heterogene watergang'!$H$10,'Invoerblad heterogene watergang'!$N$10,IF(A664&lt;='Invoerblad heterogene watergang'!$H$11,'Invoerblad heterogene watergang'!$N$11,IF(A664&lt;='Invoerblad heterogene watergang'!$H$12,'Invoerblad heterogene watergang'!$N$12,IF(A664&lt;='Invoerblad heterogene watergang'!$H$13,'Invoerblad heterogene watergang'!$N$13,IF(A664&lt;='Invoerblad heterogene watergang'!$H$14,'Invoerblad heterogene watergang'!$N$14,IF(A664&lt;='Invoerblad heterogene watergang'!$H$15,'Invoerblad heterogene watergang'!$N$15,IF(A664&lt;='Invoerblad heterogene watergang'!$H$16,'Invoerblad heterogene watergang'!$N$16,IF(A664&lt;='Invoerblad heterogene watergang'!$H$17,'Invoerblad heterogene watergang'!$N$17,""))))))))))</f>
        <v>0</v>
      </c>
      <c r="J664" s="23" t="str">
        <f>IF(A664&lt;='Invoerblad heterogene watergang'!$H$9,'Invoerblad heterogene watergang'!$O$9,IF(A664&lt;='Invoerblad heterogene watergang'!$H$10,'Invoerblad heterogene watergang'!$O$10,IF(A664&lt;='Invoerblad heterogene watergang'!$H$11,'Invoerblad heterogene watergang'!$O$11,IF(A664&lt;='Invoerblad heterogene watergang'!$H$12,'Invoerblad heterogene watergang'!$O$12,IF(A664&lt;='Invoerblad heterogene watergang'!$H$13,'Invoerblad heterogene watergang'!$O$13,IF(A664&lt;='Invoerblad heterogene watergang'!$H$14,'Invoerblad heterogene watergang'!$O$14,IF(A664&lt;='Invoerblad heterogene watergang'!$H$15,'Invoerblad heterogene watergang'!$O$15,IF(A664&lt;='Invoerblad heterogene watergang'!$H$16,'Invoerblad heterogene watergang'!$O$16,IF(A664&lt;='Invoerblad heterogene watergang'!$H$17,'Invoerblad heterogene watergang'!$O$17,"")))))))))</f>
        <v>Nee</v>
      </c>
      <c r="K664" s="23">
        <f>(IF(A664&lt;='Invoerblad heterogene watergang'!$H$9,'Invoerblad heterogene watergang'!$L$9,IF(A664&lt;='Invoerblad heterogene watergang'!$H$10,'Invoerblad heterogene watergang'!$L$10,IF(A664&lt;='Invoerblad heterogene watergang'!$H$11,'Invoerblad heterogene watergang'!$L$11,IF(A664&lt;='Invoerblad heterogene watergang'!$H$12,'Invoerblad heterogene watergang'!$L$12,IF(A664&lt;='Invoerblad heterogene watergang'!$H$13,'Invoerblad heterogene watergang'!$L$13,IF(A664&lt;='Invoerblad heterogene watergang'!$H$14,'Invoerblad heterogene watergang'!$L$14,IF(A664&lt;='Invoerblad heterogene watergang'!$H$15,'Invoerblad heterogene watergang'!$L$15,IF(A664&lt;='Invoerblad heterogene watergang'!$H$16,'Invoerblad heterogene watergang'!$L$16,IF(A664&lt;='Invoerblad heterogene watergang'!$H$17,'Invoerblad heterogene watergang'!$L$17,""))))))))))</f>
        <v>50</v>
      </c>
      <c r="L664" s="23" t="str">
        <f>(IF(A664&lt;='Invoerblad heterogene watergang'!$H$9,'Invoerblad heterogene watergang'!$M$9,IF(A664&lt;='Invoerblad heterogene watergang'!$H$10,'Invoerblad heterogene watergang'!$M$10,IF(A664&lt;='Invoerblad heterogene watergang'!$H$11,'Invoerblad heterogene watergang'!$M$11,IF(A664&lt;='Invoerblad heterogene watergang'!$H$12,'Invoerblad heterogene watergang'!$M$12,IF(A664&lt;='Invoerblad heterogene watergang'!$H$13,'Invoerblad heterogene watergang'!$M$13,IF(A664&lt;='Invoerblad heterogene watergang'!$H$14,'Invoerblad heterogene watergang'!$M$14,IF(A664&lt;='Invoerblad heterogene watergang'!$H$15,'Invoerblad heterogene watergang'!$M$15,IF(A664&lt;='Invoerblad heterogene watergang'!$H$16,'Invoerblad heterogene watergang'!$M$16,IF(A664&lt;='Invoerblad heterogene watergang'!$H$17,'Invoerblad heterogene watergang'!$M$17,""))))))))))</f>
        <v>Begroeiing volgt bodemverloop</v>
      </c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67"/>
      <c r="AD664" s="23"/>
      <c r="AE664" s="23"/>
    </row>
    <row r="665" spans="1:31" s="103" customFormat="1" x14ac:dyDescent="0.35">
      <c r="A665" s="24">
        <f>IF(A664="","",IF((A664+1)&gt;MAX('Invoerblad heterogene watergang'!$H$9:$H$17),"",'Uitgebreide invoer'!A664+(MAX('Invoerblad heterogene watergang'!$H$9:$H$17)/1000)))</f>
        <v>462.69999999999493</v>
      </c>
      <c r="B665" s="23">
        <f>IF(A665&lt;='Invoerblad heterogene watergang'!$H$9,'Invoerblad heterogene watergang'!$J$9,IF(A665&lt;='Invoerblad heterogene watergang'!$H$10,'Invoerblad heterogene watergang'!$J$10,IF(A665&lt;='Invoerblad heterogene watergang'!$H$11,'Invoerblad heterogene watergang'!$J$11,IF(A665&lt;='Invoerblad heterogene watergang'!$H$12,'Invoerblad heterogene watergang'!$J$12,IF(A665&lt;='Invoerblad heterogene watergang'!$H$13,'Invoerblad heterogene watergang'!$J$13,IF(A665&lt;='Invoerblad heterogene watergang'!$H$14,'Invoerblad heterogene watergang'!$J$14,IF(A665&lt;='Invoerblad heterogene watergang'!$H$15,'Invoerblad heterogene watergang'!$J$15,IF(A665&lt;='Invoerblad heterogene watergang'!$H$16,'Invoerblad heterogene watergang'!$J$16,IF(A665&lt;='Invoerblad heterogene watergang'!$H$17,'Invoerblad heterogene watergang'!$J$17,"")))))))))</f>
        <v>0.2</v>
      </c>
      <c r="C665" s="23" t="str">
        <f>IF(A665&lt;='Invoerblad heterogene watergang'!$H$9,'Invoerblad heterogene watergang'!$K$9,IF(A665&lt;='Invoerblad heterogene watergang'!$H$10,'Invoerblad heterogene watergang'!$K$10,IF(A665&lt;='Invoerblad heterogene watergang'!$H$11,'Invoerblad heterogene watergang'!$K$11,IF(A665&lt;='Invoerblad heterogene watergang'!$H$12,'Invoerblad heterogene watergang'!$K$12,IF(A665&lt;='Invoerblad heterogene watergang'!$H$13,'Invoerblad heterogene watergang'!$K$13,IF(A665&lt;='Invoerblad heterogene watergang'!$H$14,'Invoerblad heterogene watergang'!$K$14,IF(A665&lt;='Invoerblad heterogene watergang'!$H$15,'Invoerblad heterogene watergang'!$K$15,IF(A665&lt;='Invoerblad heterogene watergang'!$H$16,'Invoerblad heterogene watergang'!$K$16,IF(A665&lt;='Invoerblad heterogene watergang'!$H$17,'Invoerblad heterogene watergang'!$K$17,"")))))))))</f>
        <v>100 - Riet</v>
      </c>
      <c r="D665" s="23">
        <f t="shared" si="10"/>
        <v>100</v>
      </c>
      <c r="E665" s="23">
        <f>'Invoerblad heterogene watergang'!$F$9</f>
        <v>1.5</v>
      </c>
      <c r="F665" s="23">
        <f>'Invoerblad heterogene watergang'!$E$9</f>
        <v>1.2</v>
      </c>
      <c r="G665" s="23">
        <f>'Invoerblad heterogene watergang'!$B$9</f>
        <v>1.2</v>
      </c>
      <c r="H665" s="23">
        <f>'Invoerblad heterogene watergang'!$C$9</f>
        <v>1</v>
      </c>
      <c r="I665" s="23">
        <f>IF(B665="","",IF(A665&lt;='Invoerblad heterogene watergang'!$H$9,'Invoerblad heterogene watergang'!$N$9,IF(A665&lt;='Invoerblad heterogene watergang'!$H$10,'Invoerblad heterogene watergang'!$N$10,IF(A665&lt;='Invoerblad heterogene watergang'!$H$11,'Invoerblad heterogene watergang'!$N$11,IF(A665&lt;='Invoerblad heterogene watergang'!$H$12,'Invoerblad heterogene watergang'!$N$12,IF(A665&lt;='Invoerblad heterogene watergang'!$H$13,'Invoerblad heterogene watergang'!$N$13,IF(A665&lt;='Invoerblad heterogene watergang'!$H$14,'Invoerblad heterogene watergang'!$N$14,IF(A665&lt;='Invoerblad heterogene watergang'!$H$15,'Invoerblad heterogene watergang'!$N$15,IF(A665&lt;='Invoerblad heterogene watergang'!$H$16,'Invoerblad heterogene watergang'!$N$16,IF(A665&lt;='Invoerblad heterogene watergang'!$H$17,'Invoerblad heterogene watergang'!$N$17,""))))))))))</f>
        <v>0</v>
      </c>
      <c r="J665" s="23" t="str">
        <f>IF(A665&lt;='Invoerblad heterogene watergang'!$H$9,'Invoerblad heterogene watergang'!$O$9,IF(A665&lt;='Invoerblad heterogene watergang'!$H$10,'Invoerblad heterogene watergang'!$O$10,IF(A665&lt;='Invoerblad heterogene watergang'!$H$11,'Invoerblad heterogene watergang'!$O$11,IF(A665&lt;='Invoerblad heterogene watergang'!$H$12,'Invoerblad heterogene watergang'!$O$12,IF(A665&lt;='Invoerblad heterogene watergang'!$H$13,'Invoerblad heterogene watergang'!$O$13,IF(A665&lt;='Invoerblad heterogene watergang'!$H$14,'Invoerblad heterogene watergang'!$O$14,IF(A665&lt;='Invoerblad heterogene watergang'!$H$15,'Invoerblad heterogene watergang'!$O$15,IF(A665&lt;='Invoerblad heterogene watergang'!$H$16,'Invoerblad heterogene watergang'!$O$16,IF(A665&lt;='Invoerblad heterogene watergang'!$H$17,'Invoerblad heterogene watergang'!$O$17,"")))))))))</f>
        <v>Nee</v>
      </c>
      <c r="K665" s="23">
        <f>(IF(A665&lt;='Invoerblad heterogene watergang'!$H$9,'Invoerblad heterogene watergang'!$L$9,IF(A665&lt;='Invoerblad heterogene watergang'!$H$10,'Invoerblad heterogene watergang'!$L$10,IF(A665&lt;='Invoerblad heterogene watergang'!$H$11,'Invoerblad heterogene watergang'!$L$11,IF(A665&lt;='Invoerblad heterogene watergang'!$H$12,'Invoerblad heterogene watergang'!$L$12,IF(A665&lt;='Invoerblad heterogene watergang'!$H$13,'Invoerblad heterogene watergang'!$L$13,IF(A665&lt;='Invoerblad heterogene watergang'!$H$14,'Invoerblad heterogene watergang'!$L$14,IF(A665&lt;='Invoerblad heterogene watergang'!$H$15,'Invoerblad heterogene watergang'!$L$15,IF(A665&lt;='Invoerblad heterogene watergang'!$H$16,'Invoerblad heterogene watergang'!$L$16,IF(A665&lt;='Invoerblad heterogene watergang'!$H$17,'Invoerblad heterogene watergang'!$L$17,""))))))))))</f>
        <v>50</v>
      </c>
      <c r="L665" s="23" t="str">
        <f>(IF(A665&lt;='Invoerblad heterogene watergang'!$H$9,'Invoerblad heterogene watergang'!$M$9,IF(A665&lt;='Invoerblad heterogene watergang'!$H$10,'Invoerblad heterogene watergang'!$M$10,IF(A665&lt;='Invoerblad heterogene watergang'!$H$11,'Invoerblad heterogene watergang'!$M$11,IF(A665&lt;='Invoerblad heterogene watergang'!$H$12,'Invoerblad heterogene watergang'!$M$12,IF(A665&lt;='Invoerblad heterogene watergang'!$H$13,'Invoerblad heterogene watergang'!$M$13,IF(A665&lt;='Invoerblad heterogene watergang'!$H$14,'Invoerblad heterogene watergang'!$M$14,IF(A665&lt;='Invoerblad heterogene watergang'!$H$15,'Invoerblad heterogene watergang'!$M$15,IF(A665&lt;='Invoerblad heterogene watergang'!$H$16,'Invoerblad heterogene watergang'!$M$16,IF(A665&lt;='Invoerblad heterogene watergang'!$H$17,'Invoerblad heterogene watergang'!$M$17,""))))))))))</f>
        <v>Begroeiing volgt bodemverloop</v>
      </c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67"/>
      <c r="AD665" s="23"/>
      <c r="AE665" s="23"/>
    </row>
    <row r="666" spans="1:31" s="103" customFormat="1" x14ac:dyDescent="0.35">
      <c r="A666" s="24">
        <f>IF(A665="","",IF((A665+1)&gt;MAX('Invoerblad heterogene watergang'!$H$9:$H$17),"",'Uitgebreide invoer'!A665+(MAX('Invoerblad heterogene watergang'!$H$9:$H$17)/1000)))</f>
        <v>463.39999999999492</v>
      </c>
      <c r="B666" s="23">
        <f>IF(A666&lt;='Invoerblad heterogene watergang'!$H$9,'Invoerblad heterogene watergang'!$J$9,IF(A666&lt;='Invoerblad heterogene watergang'!$H$10,'Invoerblad heterogene watergang'!$J$10,IF(A666&lt;='Invoerblad heterogene watergang'!$H$11,'Invoerblad heterogene watergang'!$J$11,IF(A666&lt;='Invoerblad heterogene watergang'!$H$12,'Invoerblad heterogene watergang'!$J$12,IF(A666&lt;='Invoerblad heterogene watergang'!$H$13,'Invoerblad heterogene watergang'!$J$13,IF(A666&lt;='Invoerblad heterogene watergang'!$H$14,'Invoerblad heterogene watergang'!$J$14,IF(A666&lt;='Invoerblad heterogene watergang'!$H$15,'Invoerblad heterogene watergang'!$J$15,IF(A666&lt;='Invoerblad heterogene watergang'!$H$16,'Invoerblad heterogene watergang'!$J$16,IF(A666&lt;='Invoerblad heterogene watergang'!$H$17,'Invoerblad heterogene watergang'!$J$17,"")))))))))</f>
        <v>0.2</v>
      </c>
      <c r="C666" s="23" t="str">
        <f>IF(A666&lt;='Invoerblad heterogene watergang'!$H$9,'Invoerblad heterogene watergang'!$K$9,IF(A666&lt;='Invoerblad heterogene watergang'!$H$10,'Invoerblad heterogene watergang'!$K$10,IF(A666&lt;='Invoerblad heterogene watergang'!$H$11,'Invoerblad heterogene watergang'!$K$11,IF(A666&lt;='Invoerblad heterogene watergang'!$H$12,'Invoerblad heterogene watergang'!$K$12,IF(A666&lt;='Invoerblad heterogene watergang'!$H$13,'Invoerblad heterogene watergang'!$K$13,IF(A666&lt;='Invoerblad heterogene watergang'!$H$14,'Invoerblad heterogene watergang'!$K$14,IF(A666&lt;='Invoerblad heterogene watergang'!$H$15,'Invoerblad heterogene watergang'!$K$15,IF(A666&lt;='Invoerblad heterogene watergang'!$H$16,'Invoerblad heterogene watergang'!$K$16,IF(A666&lt;='Invoerblad heterogene watergang'!$H$17,'Invoerblad heterogene watergang'!$K$17,"")))))))))</f>
        <v>100 - Riet</v>
      </c>
      <c r="D666" s="23">
        <f t="shared" si="10"/>
        <v>100</v>
      </c>
      <c r="E666" s="23">
        <f>'Invoerblad heterogene watergang'!$F$9</f>
        <v>1.5</v>
      </c>
      <c r="F666" s="23">
        <f>'Invoerblad heterogene watergang'!$E$9</f>
        <v>1.2</v>
      </c>
      <c r="G666" s="23">
        <f>'Invoerblad heterogene watergang'!$B$9</f>
        <v>1.2</v>
      </c>
      <c r="H666" s="23">
        <f>'Invoerblad heterogene watergang'!$C$9</f>
        <v>1</v>
      </c>
      <c r="I666" s="23">
        <f>IF(B666="","",IF(A666&lt;='Invoerblad heterogene watergang'!$H$9,'Invoerblad heterogene watergang'!$N$9,IF(A666&lt;='Invoerblad heterogene watergang'!$H$10,'Invoerblad heterogene watergang'!$N$10,IF(A666&lt;='Invoerblad heterogene watergang'!$H$11,'Invoerblad heterogene watergang'!$N$11,IF(A666&lt;='Invoerblad heterogene watergang'!$H$12,'Invoerblad heterogene watergang'!$N$12,IF(A666&lt;='Invoerblad heterogene watergang'!$H$13,'Invoerblad heterogene watergang'!$N$13,IF(A666&lt;='Invoerblad heterogene watergang'!$H$14,'Invoerblad heterogene watergang'!$N$14,IF(A666&lt;='Invoerblad heterogene watergang'!$H$15,'Invoerblad heterogene watergang'!$N$15,IF(A666&lt;='Invoerblad heterogene watergang'!$H$16,'Invoerblad heterogene watergang'!$N$16,IF(A666&lt;='Invoerblad heterogene watergang'!$H$17,'Invoerblad heterogene watergang'!$N$17,""))))))))))</f>
        <v>0</v>
      </c>
      <c r="J666" s="23" t="str">
        <f>IF(A666&lt;='Invoerblad heterogene watergang'!$H$9,'Invoerblad heterogene watergang'!$O$9,IF(A666&lt;='Invoerblad heterogene watergang'!$H$10,'Invoerblad heterogene watergang'!$O$10,IF(A666&lt;='Invoerblad heterogene watergang'!$H$11,'Invoerblad heterogene watergang'!$O$11,IF(A666&lt;='Invoerblad heterogene watergang'!$H$12,'Invoerblad heterogene watergang'!$O$12,IF(A666&lt;='Invoerblad heterogene watergang'!$H$13,'Invoerblad heterogene watergang'!$O$13,IF(A666&lt;='Invoerblad heterogene watergang'!$H$14,'Invoerblad heterogene watergang'!$O$14,IF(A666&lt;='Invoerblad heterogene watergang'!$H$15,'Invoerblad heterogene watergang'!$O$15,IF(A666&lt;='Invoerblad heterogene watergang'!$H$16,'Invoerblad heterogene watergang'!$O$16,IF(A666&lt;='Invoerblad heterogene watergang'!$H$17,'Invoerblad heterogene watergang'!$O$17,"")))))))))</f>
        <v>Nee</v>
      </c>
      <c r="K666" s="23">
        <f>(IF(A666&lt;='Invoerblad heterogene watergang'!$H$9,'Invoerblad heterogene watergang'!$L$9,IF(A666&lt;='Invoerblad heterogene watergang'!$H$10,'Invoerblad heterogene watergang'!$L$10,IF(A666&lt;='Invoerblad heterogene watergang'!$H$11,'Invoerblad heterogene watergang'!$L$11,IF(A666&lt;='Invoerblad heterogene watergang'!$H$12,'Invoerblad heterogene watergang'!$L$12,IF(A666&lt;='Invoerblad heterogene watergang'!$H$13,'Invoerblad heterogene watergang'!$L$13,IF(A666&lt;='Invoerblad heterogene watergang'!$H$14,'Invoerblad heterogene watergang'!$L$14,IF(A666&lt;='Invoerblad heterogene watergang'!$H$15,'Invoerblad heterogene watergang'!$L$15,IF(A666&lt;='Invoerblad heterogene watergang'!$H$16,'Invoerblad heterogene watergang'!$L$16,IF(A666&lt;='Invoerblad heterogene watergang'!$H$17,'Invoerblad heterogene watergang'!$L$17,""))))))))))</f>
        <v>50</v>
      </c>
      <c r="L666" s="23" t="str">
        <f>(IF(A666&lt;='Invoerblad heterogene watergang'!$H$9,'Invoerblad heterogene watergang'!$M$9,IF(A666&lt;='Invoerblad heterogene watergang'!$H$10,'Invoerblad heterogene watergang'!$M$10,IF(A666&lt;='Invoerblad heterogene watergang'!$H$11,'Invoerblad heterogene watergang'!$M$11,IF(A666&lt;='Invoerblad heterogene watergang'!$H$12,'Invoerblad heterogene watergang'!$M$12,IF(A666&lt;='Invoerblad heterogene watergang'!$H$13,'Invoerblad heterogene watergang'!$M$13,IF(A666&lt;='Invoerblad heterogene watergang'!$H$14,'Invoerblad heterogene watergang'!$M$14,IF(A666&lt;='Invoerblad heterogene watergang'!$H$15,'Invoerblad heterogene watergang'!$M$15,IF(A666&lt;='Invoerblad heterogene watergang'!$H$16,'Invoerblad heterogene watergang'!$M$16,IF(A666&lt;='Invoerblad heterogene watergang'!$H$17,'Invoerblad heterogene watergang'!$M$17,""))))))))))</f>
        <v>Begroeiing volgt bodemverloop</v>
      </c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67"/>
      <c r="AD666" s="23"/>
      <c r="AE666" s="23"/>
    </row>
    <row r="667" spans="1:31" s="103" customFormat="1" x14ac:dyDescent="0.35">
      <c r="A667" s="24">
        <f>IF(A666="","",IF((A666+1)&gt;MAX('Invoerblad heterogene watergang'!$H$9:$H$17),"",'Uitgebreide invoer'!A666+(MAX('Invoerblad heterogene watergang'!$H$9:$H$17)/1000)))</f>
        <v>464.09999999999491</v>
      </c>
      <c r="B667" s="23">
        <f>IF(A667&lt;='Invoerblad heterogene watergang'!$H$9,'Invoerblad heterogene watergang'!$J$9,IF(A667&lt;='Invoerblad heterogene watergang'!$H$10,'Invoerblad heterogene watergang'!$J$10,IF(A667&lt;='Invoerblad heterogene watergang'!$H$11,'Invoerblad heterogene watergang'!$J$11,IF(A667&lt;='Invoerblad heterogene watergang'!$H$12,'Invoerblad heterogene watergang'!$J$12,IF(A667&lt;='Invoerblad heterogene watergang'!$H$13,'Invoerblad heterogene watergang'!$J$13,IF(A667&lt;='Invoerblad heterogene watergang'!$H$14,'Invoerblad heterogene watergang'!$J$14,IF(A667&lt;='Invoerblad heterogene watergang'!$H$15,'Invoerblad heterogene watergang'!$J$15,IF(A667&lt;='Invoerblad heterogene watergang'!$H$16,'Invoerblad heterogene watergang'!$J$16,IF(A667&lt;='Invoerblad heterogene watergang'!$H$17,'Invoerblad heterogene watergang'!$J$17,"")))))))))</f>
        <v>0.2</v>
      </c>
      <c r="C667" s="23" t="str">
        <f>IF(A667&lt;='Invoerblad heterogene watergang'!$H$9,'Invoerblad heterogene watergang'!$K$9,IF(A667&lt;='Invoerblad heterogene watergang'!$H$10,'Invoerblad heterogene watergang'!$K$10,IF(A667&lt;='Invoerblad heterogene watergang'!$H$11,'Invoerblad heterogene watergang'!$K$11,IF(A667&lt;='Invoerblad heterogene watergang'!$H$12,'Invoerblad heterogene watergang'!$K$12,IF(A667&lt;='Invoerblad heterogene watergang'!$H$13,'Invoerblad heterogene watergang'!$K$13,IF(A667&lt;='Invoerblad heterogene watergang'!$H$14,'Invoerblad heterogene watergang'!$K$14,IF(A667&lt;='Invoerblad heterogene watergang'!$H$15,'Invoerblad heterogene watergang'!$K$15,IF(A667&lt;='Invoerblad heterogene watergang'!$H$16,'Invoerblad heterogene watergang'!$K$16,IF(A667&lt;='Invoerblad heterogene watergang'!$H$17,'Invoerblad heterogene watergang'!$K$17,"")))))))))</f>
        <v>100 - Riet</v>
      </c>
      <c r="D667" s="23">
        <f t="shared" si="10"/>
        <v>100</v>
      </c>
      <c r="E667" s="23">
        <f>'Invoerblad heterogene watergang'!$F$9</f>
        <v>1.5</v>
      </c>
      <c r="F667" s="23">
        <f>'Invoerblad heterogene watergang'!$E$9</f>
        <v>1.2</v>
      </c>
      <c r="G667" s="23">
        <f>'Invoerblad heterogene watergang'!$B$9</f>
        <v>1.2</v>
      </c>
      <c r="H667" s="23">
        <f>'Invoerblad heterogene watergang'!$C$9</f>
        <v>1</v>
      </c>
      <c r="I667" s="23">
        <f>IF(B667="","",IF(A667&lt;='Invoerblad heterogene watergang'!$H$9,'Invoerblad heterogene watergang'!$N$9,IF(A667&lt;='Invoerblad heterogene watergang'!$H$10,'Invoerblad heterogene watergang'!$N$10,IF(A667&lt;='Invoerblad heterogene watergang'!$H$11,'Invoerblad heterogene watergang'!$N$11,IF(A667&lt;='Invoerblad heterogene watergang'!$H$12,'Invoerblad heterogene watergang'!$N$12,IF(A667&lt;='Invoerblad heterogene watergang'!$H$13,'Invoerblad heterogene watergang'!$N$13,IF(A667&lt;='Invoerblad heterogene watergang'!$H$14,'Invoerblad heterogene watergang'!$N$14,IF(A667&lt;='Invoerblad heterogene watergang'!$H$15,'Invoerblad heterogene watergang'!$N$15,IF(A667&lt;='Invoerblad heterogene watergang'!$H$16,'Invoerblad heterogene watergang'!$N$16,IF(A667&lt;='Invoerblad heterogene watergang'!$H$17,'Invoerblad heterogene watergang'!$N$17,""))))))))))</f>
        <v>0</v>
      </c>
      <c r="J667" s="23" t="str">
        <f>IF(A667&lt;='Invoerblad heterogene watergang'!$H$9,'Invoerblad heterogene watergang'!$O$9,IF(A667&lt;='Invoerblad heterogene watergang'!$H$10,'Invoerblad heterogene watergang'!$O$10,IF(A667&lt;='Invoerblad heterogene watergang'!$H$11,'Invoerblad heterogene watergang'!$O$11,IF(A667&lt;='Invoerblad heterogene watergang'!$H$12,'Invoerblad heterogene watergang'!$O$12,IF(A667&lt;='Invoerblad heterogene watergang'!$H$13,'Invoerblad heterogene watergang'!$O$13,IF(A667&lt;='Invoerblad heterogene watergang'!$H$14,'Invoerblad heterogene watergang'!$O$14,IF(A667&lt;='Invoerblad heterogene watergang'!$H$15,'Invoerblad heterogene watergang'!$O$15,IF(A667&lt;='Invoerblad heterogene watergang'!$H$16,'Invoerblad heterogene watergang'!$O$16,IF(A667&lt;='Invoerblad heterogene watergang'!$H$17,'Invoerblad heterogene watergang'!$O$17,"")))))))))</f>
        <v>Nee</v>
      </c>
      <c r="K667" s="23">
        <f>(IF(A667&lt;='Invoerblad heterogene watergang'!$H$9,'Invoerblad heterogene watergang'!$L$9,IF(A667&lt;='Invoerblad heterogene watergang'!$H$10,'Invoerblad heterogene watergang'!$L$10,IF(A667&lt;='Invoerblad heterogene watergang'!$H$11,'Invoerblad heterogene watergang'!$L$11,IF(A667&lt;='Invoerblad heterogene watergang'!$H$12,'Invoerblad heterogene watergang'!$L$12,IF(A667&lt;='Invoerblad heterogene watergang'!$H$13,'Invoerblad heterogene watergang'!$L$13,IF(A667&lt;='Invoerblad heterogene watergang'!$H$14,'Invoerblad heterogene watergang'!$L$14,IF(A667&lt;='Invoerblad heterogene watergang'!$H$15,'Invoerblad heterogene watergang'!$L$15,IF(A667&lt;='Invoerblad heterogene watergang'!$H$16,'Invoerblad heterogene watergang'!$L$16,IF(A667&lt;='Invoerblad heterogene watergang'!$H$17,'Invoerblad heterogene watergang'!$L$17,""))))))))))</f>
        <v>50</v>
      </c>
      <c r="L667" s="23" t="str">
        <f>(IF(A667&lt;='Invoerblad heterogene watergang'!$H$9,'Invoerblad heterogene watergang'!$M$9,IF(A667&lt;='Invoerblad heterogene watergang'!$H$10,'Invoerblad heterogene watergang'!$M$10,IF(A667&lt;='Invoerblad heterogene watergang'!$H$11,'Invoerblad heterogene watergang'!$M$11,IF(A667&lt;='Invoerblad heterogene watergang'!$H$12,'Invoerblad heterogene watergang'!$M$12,IF(A667&lt;='Invoerblad heterogene watergang'!$H$13,'Invoerblad heterogene watergang'!$M$13,IF(A667&lt;='Invoerblad heterogene watergang'!$H$14,'Invoerblad heterogene watergang'!$M$14,IF(A667&lt;='Invoerblad heterogene watergang'!$H$15,'Invoerblad heterogene watergang'!$M$15,IF(A667&lt;='Invoerblad heterogene watergang'!$H$16,'Invoerblad heterogene watergang'!$M$16,IF(A667&lt;='Invoerblad heterogene watergang'!$H$17,'Invoerblad heterogene watergang'!$M$17,""))))))))))</f>
        <v>Begroeiing volgt bodemverloop</v>
      </c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67"/>
      <c r="AD667" s="23"/>
      <c r="AE667" s="23"/>
    </row>
    <row r="668" spans="1:31" s="103" customFormat="1" x14ac:dyDescent="0.35">
      <c r="A668" s="24">
        <f>IF(A667="","",IF((A667+1)&gt;MAX('Invoerblad heterogene watergang'!$H$9:$H$17),"",'Uitgebreide invoer'!A667+(MAX('Invoerblad heterogene watergang'!$H$9:$H$17)/1000)))</f>
        <v>464.7999999999949</v>
      </c>
      <c r="B668" s="23">
        <f>IF(A668&lt;='Invoerblad heterogene watergang'!$H$9,'Invoerblad heterogene watergang'!$J$9,IF(A668&lt;='Invoerblad heterogene watergang'!$H$10,'Invoerblad heterogene watergang'!$J$10,IF(A668&lt;='Invoerblad heterogene watergang'!$H$11,'Invoerblad heterogene watergang'!$J$11,IF(A668&lt;='Invoerblad heterogene watergang'!$H$12,'Invoerblad heterogene watergang'!$J$12,IF(A668&lt;='Invoerblad heterogene watergang'!$H$13,'Invoerblad heterogene watergang'!$J$13,IF(A668&lt;='Invoerblad heterogene watergang'!$H$14,'Invoerblad heterogene watergang'!$J$14,IF(A668&lt;='Invoerblad heterogene watergang'!$H$15,'Invoerblad heterogene watergang'!$J$15,IF(A668&lt;='Invoerblad heterogene watergang'!$H$16,'Invoerblad heterogene watergang'!$J$16,IF(A668&lt;='Invoerblad heterogene watergang'!$H$17,'Invoerblad heterogene watergang'!$J$17,"")))))))))</f>
        <v>0.2</v>
      </c>
      <c r="C668" s="23" t="str">
        <f>IF(A668&lt;='Invoerblad heterogene watergang'!$H$9,'Invoerblad heterogene watergang'!$K$9,IF(A668&lt;='Invoerblad heterogene watergang'!$H$10,'Invoerblad heterogene watergang'!$K$10,IF(A668&lt;='Invoerblad heterogene watergang'!$H$11,'Invoerblad heterogene watergang'!$K$11,IF(A668&lt;='Invoerblad heterogene watergang'!$H$12,'Invoerblad heterogene watergang'!$K$12,IF(A668&lt;='Invoerblad heterogene watergang'!$H$13,'Invoerblad heterogene watergang'!$K$13,IF(A668&lt;='Invoerblad heterogene watergang'!$H$14,'Invoerblad heterogene watergang'!$K$14,IF(A668&lt;='Invoerblad heterogene watergang'!$H$15,'Invoerblad heterogene watergang'!$K$15,IF(A668&lt;='Invoerblad heterogene watergang'!$H$16,'Invoerblad heterogene watergang'!$K$16,IF(A668&lt;='Invoerblad heterogene watergang'!$H$17,'Invoerblad heterogene watergang'!$K$17,"")))))))))</f>
        <v>100 - Riet</v>
      </c>
      <c r="D668" s="23">
        <f t="shared" si="10"/>
        <v>100</v>
      </c>
      <c r="E668" s="23">
        <f>'Invoerblad heterogene watergang'!$F$9</f>
        <v>1.5</v>
      </c>
      <c r="F668" s="23">
        <f>'Invoerblad heterogene watergang'!$E$9</f>
        <v>1.2</v>
      </c>
      <c r="G668" s="23">
        <f>'Invoerblad heterogene watergang'!$B$9</f>
        <v>1.2</v>
      </c>
      <c r="H668" s="23">
        <f>'Invoerblad heterogene watergang'!$C$9</f>
        <v>1</v>
      </c>
      <c r="I668" s="23">
        <f>IF(B668="","",IF(A668&lt;='Invoerblad heterogene watergang'!$H$9,'Invoerblad heterogene watergang'!$N$9,IF(A668&lt;='Invoerblad heterogene watergang'!$H$10,'Invoerblad heterogene watergang'!$N$10,IF(A668&lt;='Invoerblad heterogene watergang'!$H$11,'Invoerblad heterogene watergang'!$N$11,IF(A668&lt;='Invoerblad heterogene watergang'!$H$12,'Invoerblad heterogene watergang'!$N$12,IF(A668&lt;='Invoerblad heterogene watergang'!$H$13,'Invoerblad heterogene watergang'!$N$13,IF(A668&lt;='Invoerblad heterogene watergang'!$H$14,'Invoerblad heterogene watergang'!$N$14,IF(A668&lt;='Invoerblad heterogene watergang'!$H$15,'Invoerblad heterogene watergang'!$N$15,IF(A668&lt;='Invoerblad heterogene watergang'!$H$16,'Invoerblad heterogene watergang'!$N$16,IF(A668&lt;='Invoerblad heterogene watergang'!$H$17,'Invoerblad heterogene watergang'!$N$17,""))))))))))</f>
        <v>0</v>
      </c>
      <c r="J668" s="23" t="str">
        <f>IF(A668&lt;='Invoerblad heterogene watergang'!$H$9,'Invoerblad heterogene watergang'!$O$9,IF(A668&lt;='Invoerblad heterogene watergang'!$H$10,'Invoerblad heterogene watergang'!$O$10,IF(A668&lt;='Invoerblad heterogene watergang'!$H$11,'Invoerblad heterogene watergang'!$O$11,IF(A668&lt;='Invoerblad heterogene watergang'!$H$12,'Invoerblad heterogene watergang'!$O$12,IF(A668&lt;='Invoerblad heterogene watergang'!$H$13,'Invoerblad heterogene watergang'!$O$13,IF(A668&lt;='Invoerblad heterogene watergang'!$H$14,'Invoerblad heterogene watergang'!$O$14,IF(A668&lt;='Invoerblad heterogene watergang'!$H$15,'Invoerblad heterogene watergang'!$O$15,IF(A668&lt;='Invoerblad heterogene watergang'!$H$16,'Invoerblad heterogene watergang'!$O$16,IF(A668&lt;='Invoerblad heterogene watergang'!$H$17,'Invoerblad heterogene watergang'!$O$17,"")))))))))</f>
        <v>Nee</v>
      </c>
      <c r="K668" s="23">
        <f>(IF(A668&lt;='Invoerblad heterogene watergang'!$H$9,'Invoerblad heterogene watergang'!$L$9,IF(A668&lt;='Invoerblad heterogene watergang'!$H$10,'Invoerblad heterogene watergang'!$L$10,IF(A668&lt;='Invoerblad heterogene watergang'!$H$11,'Invoerblad heterogene watergang'!$L$11,IF(A668&lt;='Invoerblad heterogene watergang'!$H$12,'Invoerblad heterogene watergang'!$L$12,IF(A668&lt;='Invoerblad heterogene watergang'!$H$13,'Invoerblad heterogene watergang'!$L$13,IF(A668&lt;='Invoerblad heterogene watergang'!$H$14,'Invoerblad heterogene watergang'!$L$14,IF(A668&lt;='Invoerblad heterogene watergang'!$H$15,'Invoerblad heterogene watergang'!$L$15,IF(A668&lt;='Invoerblad heterogene watergang'!$H$16,'Invoerblad heterogene watergang'!$L$16,IF(A668&lt;='Invoerblad heterogene watergang'!$H$17,'Invoerblad heterogene watergang'!$L$17,""))))))))))</f>
        <v>50</v>
      </c>
      <c r="L668" s="23" t="str">
        <f>(IF(A668&lt;='Invoerblad heterogene watergang'!$H$9,'Invoerblad heterogene watergang'!$M$9,IF(A668&lt;='Invoerblad heterogene watergang'!$H$10,'Invoerblad heterogene watergang'!$M$10,IF(A668&lt;='Invoerblad heterogene watergang'!$H$11,'Invoerblad heterogene watergang'!$M$11,IF(A668&lt;='Invoerblad heterogene watergang'!$H$12,'Invoerblad heterogene watergang'!$M$12,IF(A668&lt;='Invoerblad heterogene watergang'!$H$13,'Invoerblad heterogene watergang'!$M$13,IF(A668&lt;='Invoerblad heterogene watergang'!$H$14,'Invoerblad heterogene watergang'!$M$14,IF(A668&lt;='Invoerblad heterogene watergang'!$H$15,'Invoerblad heterogene watergang'!$M$15,IF(A668&lt;='Invoerblad heterogene watergang'!$H$16,'Invoerblad heterogene watergang'!$M$16,IF(A668&lt;='Invoerblad heterogene watergang'!$H$17,'Invoerblad heterogene watergang'!$M$17,""))))))))))</f>
        <v>Begroeiing volgt bodemverloop</v>
      </c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67"/>
      <c r="AD668" s="23"/>
      <c r="AE668" s="23"/>
    </row>
    <row r="669" spans="1:31" s="103" customFormat="1" x14ac:dyDescent="0.35">
      <c r="A669" s="24">
        <f>IF(A668="","",IF((A668+1)&gt;MAX('Invoerblad heterogene watergang'!$H$9:$H$17),"",'Uitgebreide invoer'!A668+(MAX('Invoerblad heterogene watergang'!$H$9:$H$17)/1000)))</f>
        <v>465.49999999999488</v>
      </c>
      <c r="B669" s="23">
        <f>IF(A669&lt;='Invoerblad heterogene watergang'!$H$9,'Invoerblad heterogene watergang'!$J$9,IF(A669&lt;='Invoerblad heterogene watergang'!$H$10,'Invoerblad heterogene watergang'!$J$10,IF(A669&lt;='Invoerblad heterogene watergang'!$H$11,'Invoerblad heterogene watergang'!$J$11,IF(A669&lt;='Invoerblad heterogene watergang'!$H$12,'Invoerblad heterogene watergang'!$J$12,IF(A669&lt;='Invoerblad heterogene watergang'!$H$13,'Invoerblad heterogene watergang'!$J$13,IF(A669&lt;='Invoerblad heterogene watergang'!$H$14,'Invoerblad heterogene watergang'!$J$14,IF(A669&lt;='Invoerblad heterogene watergang'!$H$15,'Invoerblad heterogene watergang'!$J$15,IF(A669&lt;='Invoerblad heterogene watergang'!$H$16,'Invoerblad heterogene watergang'!$J$16,IF(A669&lt;='Invoerblad heterogene watergang'!$H$17,'Invoerblad heterogene watergang'!$J$17,"")))))))))</f>
        <v>0.2</v>
      </c>
      <c r="C669" s="23" t="str">
        <f>IF(A669&lt;='Invoerblad heterogene watergang'!$H$9,'Invoerblad heterogene watergang'!$K$9,IF(A669&lt;='Invoerblad heterogene watergang'!$H$10,'Invoerblad heterogene watergang'!$K$10,IF(A669&lt;='Invoerblad heterogene watergang'!$H$11,'Invoerblad heterogene watergang'!$K$11,IF(A669&lt;='Invoerblad heterogene watergang'!$H$12,'Invoerblad heterogene watergang'!$K$12,IF(A669&lt;='Invoerblad heterogene watergang'!$H$13,'Invoerblad heterogene watergang'!$K$13,IF(A669&lt;='Invoerblad heterogene watergang'!$H$14,'Invoerblad heterogene watergang'!$K$14,IF(A669&lt;='Invoerblad heterogene watergang'!$H$15,'Invoerblad heterogene watergang'!$K$15,IF(A669&lt;='Invoerblad heterogene watergang'!$H$16,'Invoerblad heterogene watergang'!$K$16,IF(A669&lt;='Invoerblad heterogene watergang'!$H$17,'Invoerblad heterogene watergang'!$K$17,"")))))))))</f>
        <v>100 - Riet</v>
      </c>
      <c r="D669" s="23">
        <f t="shared" si="10"/>
        <v>100</v>
      </c>
      <c r="E669" s="23">
        <f>'Invoerblad heterogene watergang'!$F$9</f>
        <v>1.5</v>
      </c>
      <c r="F669" s="23">
        <f>'Invoerblad heterogene watergang'!$E$9</f>
        <v>1.2</v>
      </c>
      <c r="G669" s="23">
        <f>'Invoerblad heterogene watergang'!$B$9</f>
        <v>1.2</v>
      </c>
      <c r="H669" s="23">
        <f>'Invoerblad heterogene watergang'!$C$9</f>
        <v>1</v>
      </c>
      <c r="I669" s="23">
        <f>IF(B669="","",IF(A669&lt;='Invoerblad heterogene watergang'!$H$9,'Invoerblad heterogene watergang'!$N$9,IF(A669&lt;='Invoerblad heterogene watergang'!$H$10,'Invoerblad heterogene watergang'!$N$10,IF(A669&lt;='Invoerblad heterogene watergang'!$H$11,'Invoerblad heterogene watergang'!$N$11,IF(A669&lt;='Invoerblad heterogene watergang'!$H$12,'Invoerblad heterogene watergang'!$N$12,IF(A669&lt;='Invoerblad heterogene watergang'!$H$13,'Invoerblad heterogene watergang'!$N$13,IF(A669&lt;='Invoerblad heterogene watergang'!$H$14,'Invoerblad heterogene watergang'!$N$14,IF(A669&lt;='Invoerblad heterogene watergang'!$H$15,'Invoerblad heterogene watergang'!$N$15,IF(A669&lt;='Invoerblad heterogene watergang'!$H$16,'Invoerblad heterogene watergang'!$N$16,IF(A669&lt;='Invoerblad heterogene watergang'!$H$17,'Invoerblad heterogene watergang'!$N$17,""))))))))))</f>
        <v>0</v>
      </c>
      <c r="J669" s="23" t="str">
        <f>IF(A669&lt;='Invoerblad heterogene watergang'!$H$9,'Invoerblad heterogene watergang'!$O$9,IF(A669&lt;='Invoerblad heterogene watergang'!$H$10,'Invoerblad heterogene watergang'!$O$10,IF(A669&lt;='Invoerblad heterogene watergang'!$H$11,'Invoerblad heterogene watergang'!$O$11,IF(A669&lt;='Invoerblad heterogene watergang'!$H$12,'Invoerblad heterogene watergang'!$O$12,IF(A669&lt;='Invoerblad heterogene watergang'!$H$13,'Invoerblad heterogene watergang'!$O$13,IF(A669&lt;='Invoerblad heterogene watergang'!$H$14,'Invoerblad heterogene watergang'!$O$14,IF(A669&lt;='Invoerblad heterogene watergang'!$H$15,'Invoerblad heterogene watergang'!$O$15,IF(A669&lt;='Invoerblad heterogene watergang'!$H$16,'Invoerblad heterogene watergang'!$O$16,IF(A669&lt;='Invoerblad heterogene watergang'!$H$17,'Invoerblad heterogene watergang'!$O$17,"")))))))))</f>
        <v>Nee</v>
      </c>
      <c r="K669" s="23">
        <f>(IF(A669&lt;='Invoerblad heterogene watergang'!$H$9,'Invoerblad heterogene watergang'!$L$9,IF(A669&lt;='Invoerblad heterogene watergang'!$H$10,'Invoerblad heterogene watergang'!$L$10,IF(A669&lt;='Invoerblad heterogene watergang'!$H$11,'Invoerblad heterogene watergang'!$L$11,IF(A669&lt;='Invoerblad heterogene watergang'!$H$12,'Invoerblad heterogene watergang'!$L$12,IF(A669&lt;='Invoerblad heterogene watergang'!$H$13,'Invoerblad heterogene watergang'!$L$13,IF(A669&lt;='Invoerblad heterogene watergang'!$H$14,'Invoerblad heterogene watergang'!$L$14,IF(A669&lt;='Invoerblad heterogene watergang'!$H$15,'Invoerblad heterogene watergang'!$L$15,IF(A669&lt;='Invoerblad heterogene watergang'!$H$16,'Invoerblad heterogene watergang'!$L$16,IF(A669&lt;='Invoerblad heterogene watergang'!$H$17,'Invoerblad heterogene watergang'!$L$17,""))))))))))</f>
        <v>50</v>
      </c>
      <c r="L669" s="23" t="str">
        <f>(IF(A669&lt;='Invoerblad heterogene watergang'!$H$9,'Invoerblad heterogene watergang'!$M$9,IF(A669&lt;='Invoerblad heterogene watergang'!$H$10,'Invoerblad heterogene watergang'!$M$10,IF(A669&lt;='Invoerblad heterogene watergang'!$H$11,'Invoerblad heterogene watergang'!$M$11,IF(A669&lt;='Invoerblad heterogene watergang'!$H$12,'Invoerblad heterogene watergang'!$M$12,IF(A669&lt;='Invoerblad heterogene watergang'!$H$13,'Invoerblad heterogene watergang'!$M$13,IF(A669&lt;='Invoerblad heterogene watergang'!$H$14,'Invoerblad heterogene watergang'!$M$14,IF(A669&lt;='Invoerblad heterogene watergang'!$H$15,'Invoerblad heterogene watergang'!$M$15,IF(A669&lt;='Invoerblad heterogene watergang'!$H$16,'Invoerblad heterogene watergang'!$M$16,IF(A669&lt;='Invoerblad heterogene watergang'!$H$17,'Invoerblad heterogene watergang'!$M$17,""))))))))))</f>
        <v>Begroeiing volgt bodemverloop</v>
      </c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67"/>
      <c r="AD669" s="23"/>
      <c r="AE669" s="23"/>
    </row>
    <row r="670" spans="1:31" s="103" customFormat="1" x14ac:dyDescent="0.35">
      <c r="A670" s="24">
        <f>IF(A669="","",IF((A669+1)&gt;MAX('Invoerblad heterogene watergang'!$H$9:$H$17),"",'Uitgebreide invoer'!A669+(MAX('Invoerblad heterogene watergang'!$H$9:$H$17)/1000)))</f>
        <v>466.19999999999487</v>
      </c>
      <c r="B670" s="23">
        <f>IF(A670&lt;='Invoerblad heterogene watergang'!$H$9,'Invoerblad heterogene watergang'!$J$9,IF(A670&lt;='Invoerblad heterogene watergang'!$H$10,'Invoerblad heterogene watergang'!$J$10,IF(A670&lt;='Invoerblad heterogene watergang'!$H$11,'Invoerblad heterogene watergang'!$J$11,IF(A670&lt;='Invoerblad heterogene watergang'!$H$12,'Invoerblad heterogene watergang'!$J$12,IF(A670&lt;='Invoerblad heterogene watergang'!$H$13,'Invoerblad heterogene watergang'!$J$13,IF(A670&lt;='Invoerblad heterogene watergang'!$H$14,'Invoerblad heterogene watergang'!$J$14,IF(A670&lt;='Invoerblad heterogene watergang'!$H$15,'Invoerblad heterogene watergang'!$J$15,IF(A670&lt;='Invoerblad heterogene watergang'!$H$16,'Invoerblad heterogene watergang'!$J$16,IF(A670&lt;='Invoerblad heterogene watergang'!$H$17,'Invoerblad heterogene watergang'!$J$17,"")))))))))</f>
        <v>0.2</v>
      </c>
      <c r="C670" s="23" t="str">
        <f>IF(A670&lt;='Invoerblad heterogene watergang'!$H$9,'Invoerblad heterogene watergang'!$K$9,IF(A670&lt;='Invoerblad heterogene watergang'!$H$10,'Invoerblad heterogene watergang'!$K$10,IF(A670&lt;='Invoerblad heterogene watergang'!$H$11,'Invoerblad heterogene watergang'!$K$11,IF(A670&lt;='Invoerblad heterogene watergang'!$H$12,'Invoerblad heterogene watergang'!$K$12,IF(A670&lt;='Invoerblad heterogene watergang'!$H$13,'Invoerblad heterogene watergang'!$K$13,IF(A670&lt;='Invoerblad heterogene watergang'!$H$14,'Invoerblad heterogene watergang'!$K$14,IF(A670&lt;='Invoerblad heterogene watergang'!$H$15,'Invoerblad heterogene watergang'!$K$15,IF(A670&lt;='Invoerblad heterogene watergang'!$H$16,'Invoerblad heterogene watergang'!$K$16,IF(A670&lt;='Invoerblad heterogene watergang'!$H$17,'Invoerblad heterogene watergang'!$K$17,"")))))))))</f>
        <v>100 - Riet</v>
      </c>
      <c r="D670" s="23">
        <f t="shared" si="10"/>
        <v>100</v>
      </c>
      <c r="E670" s="23">
        <f>'Invoerblad heterogene watergang'!$F$9</f>
        <v>1.5</v>
      </c>
      <c r="F670" s="23">
        <f>'Invoerblad heterogene watergang'!$E$9</f>
        <v>1.2</v>
      </c>
      <c r="G670" s="23">
        <f>'Invoerblad heterogene watergang'!$B$9</f>
        <v>1.2</v>
      </c>
      <c r="H670" s="23">
        <f>'Invoerblad heterogene watergang'!$C$9</f>
        <v>1</v>
      </c>
      <c r="I670" s="23">
        <f>IF(B670="","",IF(A670&lt;='Invoerblad heterogene watergang'!$H$9,'Invoerblad heterogene watergang'!$N$9,IF(A670&lt;='Invoerblad heterogene watergang'!$H$10,'Invoerblad heterogene watergang'!$N$10,IF(A670&lt;='Invoerblad heterogene watergang'!$H$11,'Invoerblad heterogene watergang'!$N$11,IF(A670&lt;='Invoerblad heterogene watergang'!$H$12,'Invoerblad heterogene watergang'!$N$12,IF(A670&lt;='Invoerblad heterogene watergang'!$H$13,'Invoerblad heterogene watergang'!$N$13,IF(A670&lt;='Invoerblad heterogene watergang'!$H$14,'Invoerblad heterogene watergang'!$N$14,IF(A670&lt;='Invoerblad heterogene watergang'!$H$15,'Invoerblad heterogene watergang'!$N$15,IF(A670&lt;='Invoerblad heterogene watergang'!$H$16,'Invoerblad heterogene watergang'!$N$16,IF(A670&lt;='Invoerblad heterogene watergang'!$H$17,'Invoerblad heterogene watergang'!$N$17,""))))))))))</f>
        <v>0</v>
      </c>
      <c r="J670" s="23" t="str">
        <f>IF(A670&lt;='Invoerblad heterogene watergang'!$H$9,'Invoerblad heterogene watergang'!$O$9,IF(A670&lt;='Invoerblad heterogene watergang'!$H$10,'Invoerblad heterogene watergang'!$O$10,IF(A670&lt;='Invoerblad heterogene watergang'!$H$11,'Invoerblad heterogene watergang'!$O$11,IF(A670&lt;='Invoerblad heterogene watergang'!$H$12,'Invoerblad heterogene watergang'!$O$12,IF(A670&lt;='Invoerblad heterogene watergang'!$H$13,'Invoerblad heterogene watergang'!$O$13,IF(A670&lt;='Invoerblad heterogene watergang'!$H$14,'Invoerblad heterogene watergang'!$O$14,IF(A670&lt;='Invoerblad heterogene watergang'!$H$15,'Invoerblad heterogene watergang'!$O$15,IF(A670&lt;='Invoerblad heterogene watergang'!$H$16,'Invoerblad heterogene watergang'!$O$16,IF(A670&lt;='Invoerblad heterogene watergang'!$H$17,'Invoerblad heterogene watergang'!$O$17,"")))))))))</f>
        <v>Nee</v>
      </c>
      <c r="K670" s="23">
        <f>(IF(A670&lt;='Invoerblad heterogene watergang'!$H$9,'Invoerblad heterogene watergang'!$L$9,IF(A670&lt;='Invoerblad heterogene watergang'!$H$10,'Invoerblad heterogene watergang'!$L$10,IF(A670&lt;='Invoerblad heterogene watergang'!$H$11,'Invoerblad heterogene watergang'!$L$11,IF(A670&lt;='Invoerblad heterogene watergang'!$H$12,'Invoerblad heterogene watergang'!$L$12,IF(A670&lt;='Invoerblad heterogene watergang'!$H$13,'Invoerblad heterogene watergang'!$L$13,IF(A670&lt;='Invoerblad heterogene watergang'!$H$14,'Invoerblad heterogene watergang'!$L$14,IF(A670&lt;='Invoerblad heterogene watergang'!$H$15,'Invoerblad heterogene watergang'!$L$15,IF(A670&lt;='Invoerblad heterogene watergang'!$H$16,'Invoerblad heterogene watergang'!$L$16,IF(A670&lt;='Invoerblad heterogene watergang'!$H$17,'Invoerblad heterogene watergang'!$L$17,""))))))))))</f>
        <v>50</v>
      </c>
      <c r="L670" s="23" t="str">
        <f>(IF(A670&lt;='Invoerblad heterogene watergang'!$H$9,'Invoerblad heterogene watergang'!$M$9,IF(A670&lt;='Invoerblad heterogene watergang'!$H$10,'Invoerblad heterogene watergang'!$M$10,IF(A670&lt;='Invoerblad heterogene watergang'!$H$11,'Invoerblad heterogene watergang'!$M$11,IF(A670&lt;='Invoerblad heterogene watergang'!$H$12,'Invoerblad heterogene watergang'!$M$12,IF(A670&lt;='Invoerblad heterogene watergang'!$H$13,'Invoerblad heterogene watergang'!$M$13,IF(A670&lt;='Invoerblad heterogene watergang'!$H$14,'Invoerblad heterogene watergang'!$M$14,IF(A670&lt;='Invoerblad heterogene watergang'!$H$15,'Invoerblad heterogene watergang'!$M$15,IF(A670&lt;='Invoerblad heterogene watergang'!$H$16,'Invoerblad heterogene watergang'!$M$16,IF(A670&lt;='Invoerblad heterogene watergang'!$H$17,'Invoerblad heterogene watergang'!$M$17,""))))))))))</f>
        <v>Begroeiing volgt bodemverloop</v>
      </c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67"/>
      <c r="AD670" s="23"/>
      <c r="AE670" s="23"/>
    </row>
    <row r="671" spans="1:31" s="103" customFormat="1" x14ac:dyDescent="0.35">
      <c r="A671" s="24">
        <f>IF(A670="","",IF((A670+1)&gt;MAX('Invoerblad heterogene watergang'!$H$9:$H$17),"",'Uitgebreide invoer'!A670+(MAX('Invoerblad heterogene watergang'!$H$9:$H$17)/1000)))</f>
        <v>466.89999999999486</v>
      </c>
      <c r="B671" s="23">
        <f>IF(A671&lt;='Invoerblad heterogene watergang'!$H$9,'Invoerblad heterogene watergang'!$J$9,IF(A671&lt;='Invoerblad heterogene watergang'!$H$10,'Invoerblad heterogene watergang'!$J$10,IF(A671&lt;='Invoerblad heterogene watergang'!$H$11,'Invoerblad heterogene watergang'!$J$11,IF(A671&lt;='Invoerblad heterogene watergang'!$H$12,'Invoerblad heterogene watergang'!$J$12,IF(A671&lt;='Invoerblad heterogene watergang'!$H$13,'Invoerblad heterogene watergang'!$J$13,IF(A671&lt;='Invoerblad heterogene watergang'!$H$14,'Invoerblad heterogene watergang'!$J$14,IF(A671&lt;='Invoerblad heterogene watergang'!$H$15,'Invoerblad heterogene watergang'!$J$15,IF(A671&lt;='Invoerblad heterogene watergang'!$H$16,'Invoerblad heterogene watergang'!$J$16,IF(A671&lt;='Invoerblad heterogene watergang'!$H$17,'Invoerblad heterogene watergang'!$J$17,"")))))))))</f>
        <v>0.2</v>
      </c>
      <c r="C671" s="23" t="str">
        <f>IF(A671&lt;='Invoerblad heterogene watergang'!$H$9,'Invoerblad heterogene watergang'!$K$9,IF(A671&lt;='Invoerblad heterogene watergang'!$H$10,'Invoerblad heterogene watergang'!$K$10,IF(A671&lt;='Invoerblad heterogene watergang'!$H$11,'Invoerblad heterogene watergang'!$K$11,IF(A671&lt;='Invoerblad heterogene watergang'!$H$12,'Invoerblad heterogene watergang'!$K$12,IF(A671&lt;='Invoerblad heterogene watergang'!$H$13,'Invoerblad heterogene watergang'!$K$13,IF(A671&lt;='Invoerblad heterogene watergang'!$H$14,'Invoerblad heterogene watergang'!$K$14,IF(A671&lt;='Invoerblad heterogene watergang'!$H$15,'Invoerblad heterogene watergang'!$K$15,IF(A671&lt;='Invoerblad heterogene watergang'!$H$16,'Invoerblad heterogene watergang'!$K$16,IF(A671&lt;='Invoerblad heterogene watergang'!$H$17,'Invoerblad heterogene watergang'!$K$17,"")))))))))</f>
        <v>100 - Riet</v>
      </c>
      <c r="D671" s="23">
        <f t="shared" si="10"/>
        <v>100</v>
      </c>
      <c r="E671" s="23">
        <f>'Invoerblad heterogene watergang'!$F$9</f>
        <v>1.5</v>
      </c>
      <c r="F671" s="23">
        <f>'Invoerblad heterogene watergang'!$E$9</f>
        <v>1.2</v>
      </c>
      <c r="G671" s="23">
        <f>'Invoerblad heterogene watergang'!$B$9</f>
        <v>1.2</v>
      </c>
      <c r="H671" s="23">
        <f>'Invoerblad heterogene watergang'!$C$9</f>
        <v>1</v>
      </c>
      <c r="I671" s="23">
        <f>IF(B671="","",IF(A671&lt;='Invoerblad heterogene watergang'!$H$9,'Invoerblad heterogene watergang'!$N$9,IF(A671&lt;='Invoerblad heterogene watergang'!$H$10,'Invoerblad heterogene watergang'!$N$10,IF(A671&lt;='Invoerblad heterogene watergang'!$H$11,'Invoerblad heterogene watergang'!$N$11,IF(A671&lt;='Invoerblad heterogene watergang'!$H$12,'Invoerblad heterogene watergang'!$N$12,IF(A671&lt;='Invoerblad heterogene watergang'!$H$13,'Invoerblad heterogene watergang'!$N$13,IF(A671&lt;='Invoerblad heterogene watergang'!$H$14,'Invoerblad heterogene watergang'!$N$14,IF(A671&lt;='Invoerblad heterogene watergang'!$H$15,'Invoerblad heterogene watergang'!$N$15,IF(A671&lt;='Invoerblad heterogene watergang'!$H$16,'Invoerblad heterogene watergang'!$N$16,IF(A671&lt;='Invoerblad heterogene watergang'!$H$17,'Invoerblad heterogene watergang'!$N$17,""))))))))))</f>
        <v>0</v>
      </c>
      <c r="J671" s="23" t="str">
        <f>IF(A671&lt;='Invoerblad heterogene watergang'!$H$9,'Invoerblad heterogene watergang'!$O$9,IF(A671&lt;='Invoerblad heterogene watergang'!$H$10,'Invoerblad heterogene watergang'!$O$10,IF(A671&lt;='Invoerblad heterogene watergang'!$H$11,'Invoerblad heterogene watergang'!$O$11,IF(A671&lt;='Invoerblad heterogene watergang'!$H$12,'Invoerblad heterogene watergang'!$O$12,IF(A671&lt;='Invoerblad heterogene watergang'!$H$13,'Invoerblad heterogene watergang'!$O$13,IF(A671&lt;='Invoerblad heterogene watergang'!$H$14,'Invoerblad heterogene watergang'!$O$14,IF(A671&lt;='Invoerblad heterogene watergang'!$H$15,'Invoerblad heterogene watergang'!$O$15,IF(A671&lt;='Invoerblad heterogene watergang'!$H$16,'Invoerblad heterogene watergang'!$O$16,IF(A671&lt;='Invoerblad heterogene watergang'!$H$17,'Invoerblad heterogene watergang'!$O$17,"")))))))))</f>
        <v>Nee</v>
      </c>
      <c r="K671" s="23">
        <f>(IF(A671&lt;='Invoerblad heterogene watergang'!$H$9,'Invoerblad heterogene watergang'!$L$9,IF(A671&lt;='Invoerblad heterogene watergang'!$H$10,'Invoerblad heterogene watergang'!$L$10,IF(A671&lt;='Invoerblad heterogene watergang'!$H$11,'Invoerblad heterogene watergang'!$L$11,IF(A671&lt;='Invoerblad heterogene watergang'!$H$12,'Invoerblad heterogene watergang'!$L$12,IF(A671&lt;='Invoerblad heterogene watergang'!$H$13,'Invoerblad heterogene watergang'!$L$13,IF(A671&lt;='Invoerblad heterogene watergang'!$H$14,'Invoerblad heterogene watergang'!$L$14,IF(A671&lt;='Invoerblad heterogene watergang'!$H$15,'Invoerblad heterogene watergang'!$L$15,IF(A671&lt;='Invoerblad heterogene watergang'!$H$16,'Invoerblad heterogene watergang'!$L$16,IF(A671&lt;='Invoerblad heterogene watergang'!$H$17,'Invoerblad heterogene watergang'!$L$17,""))))))))))</f>
        <v>50</v>
      </c>
      <c r="L671" s="23" t="str">
        <f>(IF(A671&lt;='Invoerblad heterogene watergang'!$H$9,'Invoerblad heterogene watergang'!$M$9,IF(A671&lt;='Invoerblad heterogene watergang'!$H$10,'Invoerblad heterogene watergang'!$M$10,IF(A671&lt;='Invoerblad heterogene watergang'!$H$11,'Invoerblad heterogene watergang'!$M$11,IF(A671&lt;='Invoerblad heterogene watergang'!$H$12,'Invoerblad heterogene watergang'!$M$12,IF(A671&lt;='Invoerblad heterogene watergang'!$H$13,'Invoerblad heterogene watergang'!$M$13,IF(A671&lt;='Invoerblad heterogene watergang'!$H$14,'Invoerblad heterogene watergang'!$M$14,IF(A671&lt;='Invoerblad heterogene watergang'!$H$15,'Invoerblad heterogene watergang'!$M$15,IF(A671&lt;='Invoerblad heterogene watergang'!$H$16,'Invoerblad heterogene watergang'!$M$16,IF(A671&lt;='Invoerblad heterogene watergang'!$H$17,'Invoerblad heterogene watergang'!$M$17,""))))))))))</f>
        <v>Begroeiing volgt bodemverloop</v>
      </c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67"/>
      <c r="AD671" s="23"/>
      <c r="AE671" s="23"/>
    </row>
    <row r="672" spans="1:31" s="103" customFormat="1" x14ac:dyDescent="0.35">
      <c r="A672" s="24">
        <f>IF(A671="","",IF((A671+1)&gt;MAX('Invoerblad heterogene watergang'!$H$9:$H$17),"",'Uitgebreide invoer'!A671+(MAX('Invoerblad heterogene watergang'!$H$9:$H$17)/1000)))</f>
        <v>467.59999999999485</v>
      </c>
      <c r="B672" s="23">
        <f>IF(A672&lt;='Invoerblad heterogene watergang'!$H$9,'Invoerblad heterogene watergang'!$J$9,IF(A672&lt;='Invoerblad heterogene watergang'!$H$10,'Invoerblad heterogene watergang'!$J$10,IF(A672&lt;='Invoerblad heterogene watergang'!$H$11,'Invoerblad heterogene watergang'!$J$11,IF(A672&lt;='Invoerblad heterogene watergang'!$H$12,'Invoerblad heterogene watergang'!$J$12,IF(A672&lt;='Invoerblad heterogene watergang'!$H$13,'Invoerblad heterogene watergang'!$J$13,IF(A672&lt;='Invoerblad heterogene watergang'!$H$14,'Invoerblad heterogene watergang'!$J$14,IF(A672&lt;='Invoerblad heterogene watergang'!$H$15,'Invoerblad heterogene watergang'!$J$15,IF(A672&lt;='Invoerblad heterogene watergang'!$H$16,'Invoerblad heterogene watergang'!$J$16,IF(A672&lt;='Invoerblad heterogene watergang'!$H$17,'Invoerblad heterogene watergang'!$J$17,"")))))))))</f>
        <v>0.2</v>
      </c>
      <c r="C672" s="23" t="str">
        <f>IF(A672&lt;='Invoerblad heterogene watergang'!$H$9,'Invoerblad heterogene watergang'!$K$9,IF(A672&lt;='Invoerblad heterogene watergang'!$H$10,'Invoerblad heterogene watergang'!$K$10,IF(A672&lt;='Invoerblad heterogene watergang'!$H$11,'Invoerblad heterogene watergang'!$K$11,IF(A672&lt;='Invoerblad heterogene watergang'!$H$12,'Invoerblad heterogene watergang'!$K$12,IF(A672&lt;='Invoerblad heterogene watergang'!$H$13,'Invoerblad heterogene watergang'!$K$13,IF(A672&lt;='Invoerblad heterogene watergang'!$H$14,'Invoerblad heterogene watergang'!$K$14,IF(A672&lt;='Invoerblad heterogene watergang'!$H$15,'Invoerblad heterogene watergang'!$K$15,IF(A672&lt;='Invoerblad heterogene watergang'!$H$16,'Invoerblad heterogene watergang'!$K$16,IF(A672&lt;='Invoerblad heterogene watergang'!$H$17,'Invoerblad heterogene watergang'!$K$17,"")))))))))</f>
        <v>100 - Riet</v>
      </c>
      <c r="D672" s="23">
        <f t="shared" si="10"/>
        <v>100</v>
      </c>
      <c r="E672" s="23">
        <f>'Invoerblad heterogene watergang'!$F$9</f>
        <v>1.5</v>
      </c>
      <c r="F672" s="23">
        <f>'Invoerblad heterogene watergang'!$E$9</f>
        <v>1.2</v>
      </c>
      <c r="G672" s="23">
        <f>'Invoerblad heterogene watergang'!$B$9</f>
        <v>1.2</v>
      </c>
      <c r="H672" s="23">
        <f>'Invoerblad heterogene watergang'!$C$9</f>
        <v>1</v>
      </c>
      <c r="I672" s="23">
        <f>IF(B672="","",IF(A672&lt;='Invoerblad heterogene watergang'!$H$9,'Invoerblad heterogene watergang'!$N$9,IF(A672&lt;='Invoerblad heterogene watergang'!$H$10,'Invoerblad heterogene watergang'!$N$10,IF(A672&lt;='Invoerblad heterogene watergang'!$H$11,'Invoerblad heterogene watergang'!$N$11,IF(A672&lt;='Invoerblad heterogene watergang'!$H$12,'Invoerblad heterogene watergang'!$N$12,IF(A672&lt;='Invoerblad heterogene watergang'!$H$13,'Invoerblad heterogene watergang'!$N$13,IF(A672&lt;='Invoerblad heterogene watergang'!$H$14,'Invoerblad heterogene watergang'!$N$14,IF(A672&lt;='Invoerblad heterogene watergang'!$H$15,'Invoerblad heterogene watergang'!$N$15,IF(A672&lt;='Invoerblad heterogene watergang'!$H$16,'Invoerblad heterogene watergang'!$N$16,IF(A672&lt;='Invoerblad heterogene watergang'!$H$17,'Invoerblad heterogene watergang'!$N$17,""))))))))))</f>
        <v>0</v>
      </c>
      <c r="J672" s="23" t="str">
        <f>IF(A672&lt;='Invoerblad heterogene watergang'!$H$9,'Invoerblad heterogene watergang'!$O$9,IF(A672&lt;='Invoerblad heterogene watergang'!$H$10,'Invoerblad heterogene watergang'!$O$10,IF(A672&lt;='Invoerblad heterogene watergang'!$H$11,'Invoerblad heterogene watergang'!$O$11,IF(A672&lt;='Invoerblad heterogene watergang'!$H$12,'Invoerblad heterogene watergang'!$O$12,IF(A672&lt;='Invoerblad heterogene watergang'!$H$13,'Invoerblad heterogene watergang'!$O$13,IF(A672&lt;='Invoerblad heterogene watergang'!$H$14,'Invoerblad heterogene watergang'!$O$14,IF(A672&lt;='Invoerblad heterogene watergang'!$H$15,'Invoerblad heterogene watergang'!$O$15,IF(A672&lt;='Invoerblad heterogene watergang'!$H$16,'Invoerblad heterogene watergang'!$O$16,IF(A672&lt;='Invoerblad heterogene watergang'!$H$17,'Invoerblad heterogene watergang'!$O$17,"")))))))))</f>
        <v>Nee</v>
      </c>
      <c r="K672" s="23">
        <f>(IF(A672&lt;='Invoerblad heterogene watergang'!$H$9,'Invoerblad heterogene watergang'!$L$9,IF(A672&lt;='Invoerblad heterogene watergang'!$H$10,'Invoerblad heterogene watergang'!$L$10,IF(A672&lt;='Invoerblad heterogene watergang'!$H$11,'Invoerblad heterogene watergang'!$L$11,IF(A672&lt;='Invoerblad heterogene watergang'!$H$12,'Invoerblad heterogene watergang'!$L$12,IF(A672&lt;='Invoerblad heterogene watergang'!$H$13,'Invoerblad heterogene watergang'!$L$13,IF(A672&lt;='Invoerblad heterogene watergang'!$H$14,'Invoerblad heterogene watergang'!$L$14,IF(A672&lt;='Invoerblad heterogene watergang'!$H$15,'Invoerblad heterogene watergang'!$L$15,IF(A672&lt;='Invoerblad heterogene watergang'!$H$16,'Invoerblad heterogene watergang'!$L$16,IF(A672&lt;='Invoerblad heterogene watergang'!$H$17,'Invoerblad heterogene watergang'!$L$17,""))))))))))</f>
        <v>50</v>
      </c>
      <c r="L672" s="23" t="str">
        <f>(IF(A672&lt;='Invoerblad heterogene watergang'!$H$9,'Invoerblad heterogene watergang'!$M$9,IF(A672&lt;='Invoerblad heterogene watergang'!$H$10,'Invoerblad heterogene watergang'!$M$10,IF(A672&lt;='Invoerblad heterogene watergang'!$H$11,'Invoerblad heterogene watergang'!$M$11,IF(A672&lt;='Invoerblad heterogene watergang'!$H$12,'Invoerblad heterogene watergang'!$M$12,IF(A672&lt;='Invoerblad heterogene watergang'!$H$13,'Invoerblad heterogene watergang'!$M$13,IF(A672&lt;='Invoerblad heterogene watergang'!$H$14,'Invoerblad heterogene watergang'!$M$14,IF(A672&lt;='Invoerblad heterogene watergang'!$H$15,'Invoerblad heterogene watergang'!$M$15,IF(A672&lt;='Invoerblad heterogene watergang'!$H$16,'Invoerblad heterogene watergang'!$M$16,IF(A672&lt;='Invoerblad heterogene watergang'!$H$17,'Invoerblad heterogene watergang'!$M$17,""))))))))))</f>
        <v>Begroeiing volgt bodemverloop</v>
      </c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67"/>
      <c r="AD672" s="23"/>
      <c r="AE672" s="23"/>
    </row>
    <row r="673" spans="1:31" s="103" customFormat="1" x14ac:dyDescent="0.35">
      <c r="A673" s="24">
        <f>IF(A672="","",IF((A672+1)&gt;MAX('Invoerblad heterogene watergang'!$H$9:$H$17),"",'Uitgebreide invoer'!A672+(MAX('Invoerblad heterogene watergang'!$H$9:$H$17)/1000)))</f>
        <v>468.29999999999484</v>
      </c>
      <c r="B673" s="23">
        <f>IF(A673&lt;='Invoerblad heterogene watergang'!$H$9,'Invoerblad heterogene watergang'!$J$9,IF(A673&lt;='Invoerblad heterogene watergang'!$H$10,'Invoerblad heterogene watergang'!$J$10,IF(A673&lt;='Invoerblad heterogene watergang'!$H$11,'Invoerblad heterogene watergang'!$J$11,IF(A673&lt;='Invoerblad heterogene watergang'!$H$12,'Invoerblad heterogene watergang'!$J$12,IF(A673&lt;='Invoerblad heterogene watergang'!$H$13,'Invoerblad heterogene watergang'!$J$13,IF(A673&lt;='Invoerblad heterogene watergang'!$H$14,'Invoerblad heterogene watergang'!$J$14,IF(A673&lt;='Invoerblad heterogene watergang'!$H$15,'Invoerblad heterogene watergang'!$J$15,IF(A673&lt;='Invoerblad heterogene watergang'!$H$16,'Invoerblad heterogene watergang'!$J$16,IF(A673&lt;='Invoerblad heterogene watergang'!$H$17,'Invoerblad heterogene watergang'!$J$17,"")))))))))</f>
        <v>0.2</v>
      </c>
      <c r="C673" s="23" t="str">
        <f>IF(A673&lt;='Invoerblad heterogene watergang'!$H$9,'Invoerblad heterogene watergang'!$K$9,IF(A673&lt;='Invoerblad heterogene watergang'!$H$10,'Invoerblad heterogene watergang'!$K$10,IF(A673&lt;='Invoerblad heterogene watergang'!$H$11,'Invoerblad heterogene watergang'!$K$11,IF(A673&lt;='Invoerblad heterogene watergang'!$H$12,'Invoerblad heterogene watergang'!$K$12,IF(A673&lt;='Invoerblad heterogene watergang'!$H$13,'Invoerblad heterogene watergang'!$K$13,IF(A673&lt;='Invoerblad heterogene watergang'!$H$14,'Invoerblad heterogene watergang'!$K$14,IF(A673&lt;='Invoerblad heterogene watergang'!$H$15,'Invoerblad heterogene watergang'!$K$15,IF(A673&lt;='Invoerblad heterogene watergang'!$H$16,'Invoerblad heterogene watergang'!$K$16,IF(A673&lt;='Invoerblad heterogene watergang'!$H$17,'Invoerblad heterogene watergang'!$K$17,"")))))))))</f>
        <v>100 - Riet</v>
      </c>
      <c r="D673" s="23">
        <f t="shared" si="10"/>
        <v>100</v>
      </c>
      <c r="E673" s="23">
        <f>'Invoerblad heterogene watergang'!$F$9</f>
        <v>1.5</v>
      </c>
      <c r="F673" s="23">
        <f>'Invoerblad heterogene watergang'!$E$9</f>
        <v>1.2</v>
      </c>
      <c r="G673" s="23">
        <f>'Invoerblad heterogene watergang'!$B$9</f>
        <v>1.2</v>
      </c>
      <c r="H673" s="23">
        <f>'Invoerblad heterogene watergang'!$C$9</f>
        <v>1</v>
      </c>
      <c r="I673" s="23">
        <f>IF(B673="","",IF(A673&lt;='Invoerblad heterogene watergang'!$H$9,'Invoerblad heterogene watergang'!$N$9,IF(A673&lt;='Invoerblad heterogene watergang'!$H$10,'Invoerblad heterogene watergang'!$N$10,IF(A673&lt;='Invoerblad heterogene watergang'!$H$11,'Invoerblad heterogene watergang'!$N$11,IF(A673&lt;='Invoerblad heterogene watergang'!$H$12,'Invoerblad heterogene watergang'!$N$12,IF(A673&lt;='Invoerblad heterogene watergang'!$H$13,'Invoerblad heterogene watergang'!$N$13,IF(A673&lt;='Invoerblad heterogene watergang'!$H$14,'Invoerblad heterogene watergang'!$N$14,IF(A673&lt;='Invoerblad heterogene watergang'!$H$15,'Invoerblad heterogene watergang'!$N$15,IF(A673&lt;='Invoerblad heterogene watergang'!$H$16,'Invoerblad heterogene watergang'!$N$16,IF(A673&lt;='Invoerblad heterogene watergang'!$H$17,'Invoerblad heterogene watergang'!$N$17,""))))))))))</f>
        <v>0</v>
      </c>
      <c r="J673" s="23" t="str">
        <f>IF(A673&lt;='Invoerblad heterogene watergang'!$H$9,'Invoerblad heterogene watergang'!$O$9,IF(A673&lt;='Invoerblad heterogene watergang'!$H$10,'Invoerblad heterogene watergang'!$O$10,IF(A673&lt;='Invoerblad heterogene watergang'!$H$11,'Invoerblad heterogene watergang'!$O$11,IF(A673&lt;='Invoerblad heterogene watergang'!$H$12,'Invoerblad heterogene watergang'!$O$12,IF(A673&lt;='Invoerblad heterogene watergang'!$H$13,'Invoerblad heterogene watergang'!$O$13,IF(A673&lt;='Invoerblad heterogene watergang'!$H$14,'Invoerblad heterogene watergang'!$O$14,IF(A673&lt;='Invoerblad heterogene watergang'!$H$15,'Invoerblad heterogene watergang'!$O$15,IF(A673&lt;='Invoerblad heterogene watergang'!$H$16,'Invoerblad heterogene watergang'!$O$16,IF(A673&lt;='Invoerblad heterogene watergang'!$H$17,'Invoerblad heterogene watergang'!$O$17,"")))))))))</f>
        <v>Nee</v>
      </c>
      <c r="K673" s="23">
        <f>(IF(A673&lt;='Invoerblad heterogene watergang'!$H$9,'Invoerblad heterogene watergang'!$L$9,IF(A673&lt;='Invoerblad heterogene watergang'!$H$10,'Invoerblad heterogene watergang'!$L$10,IF(A673&lt;='Invoerblad heterogene watergang'!$H$11,'Invoerblad heterogene watergang'!$L$11,IF(A673&lt;='Invoerblad heterogene watergang'!$H$12,'Invoerblad heterogene watergang'!$L$12,IF(A673&lt;='Invoerblad heterogene watergang'!$H$13,'Invoerblad heterogene watergang'!$L$13,IF(A673&lt;='Invoerblad heterogene watergang'!$H$14,'Invoerblad heterogene watergang'!$L$14,IF(A673&lt;='Invoerblad heterogene watergang'!$H$15,'Invoerblad heterogene watergang'!$L$15,IF(A673&lt;='Invoerblad heterogene watergang'!$H$16,'Invoerblad heterogene watergang'!$L$16,IF(A673&lt;='Invoerblad heterogene watergang'!$H$17,'Invoerblad heterogene watergang'!$L$17,""))))))))))</f>
        <v>50</v>
      </c>
      <c r="L673" s="23" t="str">
        <f>(IF(A673&lt;='Invoerblad heterogene watergang'!$H$9,'Invoerblad heterogene watergang'!$M$9,IF(A673&lt;='Invoerblad heterogene watergang'!$H$10,'Invoerblad heterogene watergang'!$M$10,IF(A673&lt;='Invoerblad heterogene watergang'!$H$11,'Invoerblad heterogene watergang'!$M$11,IF(A673&lt;='Invoerblad heterogene watergang'!$H$12,'Invoerblad heterogene watergang'!$M$12,IF(A673&lt;='Invoerblad heterogene watergang'!$H$13,'Invoerblad heterogene watergang'!$M$13,IF(A673&lt;='Invoerblad heterogene watergang'!$H$14,'Invoerblad heterogene watergang'!$M$14,IF(A673&lt;='Invoerblad heterogene watergang'!$H$15,'Invoerblad heterogene watergang'!$M$15,IF(A673&lt;='Invoerblad heterogene watergang'!$H$16,'Invoerblad heterogene watergang'!$M$16,IF(A673&lt;='Invoerblad heterogene watergang'!$H$17,'Invoerblad heterogene watergang'!$M$17,""))))))))))</f>
        <v>Begroeiing volgt bodemverloop</v>
      </c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67"/>
      <c r="AD673" s="23"/>
      <c r="AE673" s="23"/>
    </row>
    <row r="674" spans="1:31" s="103" customFormat="1" x14ac:dyDescent="0.35">
      <c r="A674" s="24">
        <f>IF(A673="","",IF((A673+1)&gt;MAX('Invoerblad heterogene watergang'!$H$9:$H$17),"",'Uitgebreide invoer'!A673+(MAX('Invoerblad heterogene watergang'!$H$9:$H$17)/1000)))</f>
        <v>468.99999999999483</v>
      </c>
      <c r="B674" s="23">
        <f>IF(A674&lt;='Invoerblad heterogene watergang'!$H$9,'Invoerblad heterogene watergang'!$J$9,IF(A674&lt;='Invoerblad heterogene watergang'!$H$10,'Invoerblad heterogene watergang'!$J$10,IF(A674&lt;='Invoerblad heterogene watergang'!$H$11,'Invoerblad heterogene watergang'!$J$11,IF(A674&lt;='Invoerblad heterogene watergang'!$H$12,'Invoerblad heterogene watergang'!$J$12,IF(A674&lt;='Invoerblad heterogene watergang'!$H$13,'Invoerblad heterogene watergang'!$J$13,IF(A674&lt;='Invoerblad heterogene watergang'!$H$14,'Invoerblad heterogene watergang'!$J$14,IF(A674&lt;='Invoerblad heterogene watergang'!$H$15,'Invoerblad heterogene watergang'!$J$15,IF(A674&lt;='Invoerblad heterogene watergang'!$H$16,'Invoerblad heterogene watergang'!$J$16,IF(A674&lt;='Invoerblad heterogene watergang'!$H$17,'Invoerblad heterogene watergang'!$J$17,"")))))))))</f>
        <v>0.2</v>
      </c>
      <c r="C674" s="23" t="str">
        <f>IF(A674&lt;='Invoerblad heterogene watergang'!$H$9,'Invoerblad heterogene watergang'!$K$9,IF(A674&lt;='Invoerblad heterogene watergang'!$H$10,'Invoerblad heterogene watergang'!$K$10,IF(A674&lt;='Invoerblad heterogene watergang'!$H$11,'Invoerblad heterogene watergang'!$K$11,IF(A674&lt;='Invoerblad heterogene watergang'!$H$12,'Invoerblad heterogene watergang'!$K$12,IF(A674&lt;='Invoerblad heterogene watergang'!$H$13,'Invoerblad heterogene watergang'!$K$13,IF(A674&lt;='Invoerblad heterogene watergang'!$H$14,'Invoerblad heterogene watergang'!$K$14,IF(A674&lt;='Invoerblad heterogene watergang'!$H$15,'Invoerblad heterogene watergang'!$K$15,IF(A674&lt;='Invoerblad heterogene watergang'!$H$16,'Invoerblad heterogene watergang'!$K$16,IF(A674&lt;='Invoerblad heterogene watergang'!$H$17,'Invoerblad heterogene watergang'!$K$17,"")))))))))</f>
        <v>100 - Riet</v>
      </c>
      <c r="D674" s="23">
        <f t="shared" si="10"/>
        <v>100</v>
      </c>
      <c r="E674" s="23">
        <f>'Invoerblad heterogene watergang'!$F$9</f>
        <v>1.5</v>
      </c>
      <c r="F674" s="23">
        <f>'Invoerblad heterogene watergang'!$E$9</f>
        <v>1.2</v>
      </c>
      <c r="G674" s="23">
        <f>'Invoerblad heterogene watergang'!$B$9</f>
        <v>1.2</v>
      </c>
      <c r="H674" s="23">
        <f>'Invoerblad heterogene watergang'!$C$9</f>
        <v>1</v>
      </c>
      <c r="I674" s="23">
        <f>IF(B674="","",IF(A674&lt;='Invoerblad heterogene watergang'!$H$9,'Invoerblad heterogene watergang'!$N$9,IF(A674&lt;='Invoerblad heterogene watergang'!$H$10,'Invoerblad heterogene watergang'!$N$10,IF(A674&lt;='Invoerblad heterogene watergang'!$H$11,'Invoerblad heterogene watergang'!$N$11,IF(A674&lt;='Invoerblad heterogene watergang'!$H$12,'Invoerblad heterogene watergang'!$N$12,IF(A674&lt;='Invoerblad heterogene watergang'!$H$13,'Invoerblad heterogene watergang'!$N$13,IF(A674&lt;='Invoerblad heterogene watergang'!$H$14,'Invoerblad heterogene watergang'!$N$14,IF(A674&lt;='Invoerblad heterogene watergang'!$H$15,'Invoerblad heterogene watergang'!$N$15,IF(A674&lt;='Invoerblad heterogene watergang'!$H$16,'Invoerblad heterogene watergang'!$N$16,IF(A674&lt;='Invoerblad heterogene watergang'!$H$17,'Invoerblad heterogene watergang'!$N$17,""))))))))))</f>
        <v>0</v>
      </c>
      <c r="J674" s="23" t="str">
        <f>IF(A674&lt;='Invoerblad heterogene watergang'!$H$9,'Invoerblad heterogene watergang'!$O$9,IF(A674&lt;='Invoerblad heterogene watergang'!$H$10,'Invoerblad heterogene watergang'!$O$10,IF(A674&lt;='Invoerblad heterogene watergang'!$H$11,'Invoerblad heterogene watergang'!$O$11,IF(A674&lt;='Invoerblad heterogene watergang'!$H$12,'Invoerblad heterogene watergang'!$O$12,IF(A674&lt;='Invoerblad heterogene watergang'!$H$13,'Invoerblad heterogene watergang'!$O$13,IF(A674&lt;='Invoerblad heterogene watergang'!$H$14,'Invoerblad heterogene watergang'!$O$14,IF(A674&lt;='Invoerblad heterogene watergang'!$H$15,'Invoerblad heterogene watergang'!$O$15,IF(A674&lt;='Invoerblad heterogene watergang'!$H$16,'Invoerblad heterogene watergang'!$O$16,IF(A674&lt;='Invoerblad heterogene watergang'!$H$17,'Invoerblad heterogene watergang'!$O$17,"")))))))))</f>
        <v>Nee</v>
      </c>
      <c r="K674" s="23">
        <f>(IF(A674&lt;='Invoerblad heterogene watergang'!$H$9,'Invoerblad heterogene watergang'!$L$9,IF(A674&lt;='Invoerblad heterogene watergang'!$H$10,'Invoerblad heterogene watergang'!$L$10,IF(A674&lt;='Invoerblad heterogene watergang'!$H$11,'Invoerblad heterogene watergang'!$L$11,IF(A674&lt;='Invoerblad heterogene watergang'!$H$12,'Invoerblad heterogene watergang'!$L$12,IF(A674&lt;='Invoerblad heterogene watergang'!$H$13,'Invoerblad heterogene watergang'!$L$13,IF(A674&lt;='Invoerblad heterogene watergang'!$H$14,'Invoerblad heterogene watergang'!$L$14,IF(A674&lt;='Invoerblad heterogene watergang'!$H$15,'Invoerblad heterogene watergang'!$L$15,IF(A674&lt;='Invoerblad heterogene watergang'!$H$16,'Invoerblad heterogene watergang'!$L$16,IF(A674&lt;='Invoerblad heterogene watergang'!$H$17,'Invoerblad heterogene watergang'!$L$17,""))))))))))</f>
        <v>50</v>
      </c>
      <c r="L674" s="23" t="str">
        <f>(IF(A674&lt;='Invoerblad heterogene watergang'!$H$9,'Invoerblad heterogene watergang'!$M$9,IF(A674&lt;='Invoerblad heterogene watergang'!$H$10,'Invoerblad heterogene watergang'!$M$10,IF(A674&lt;='Invoerblad heterogene watergang'!$H$11,'Invoerblad heterogene watergang'!$M$11,IF(A674&lt;='Invoerblad heterogene watergang'!$H$12,'Invoerblad heterogene watergang'!$M$12,IF(A674&lt;='Invoerblad heterogene watergang'!$H$13,'Invoerblad heterogene watergang'!$M$13,IF(A674&lt;='Invoerblad heterogene watergang'!$H$14,'Invoerblad heterogene watergang'!$M$14,IF(A674&lt;='Invoerblad heterogene watergang'!$H$15,'Invoerblad heterogene watergang'!$M$15,IF(A674&lt;='Invoerblad heterogene watergang'!$H$16,'Invoerblad heterogene watergang'!$M$16,IF(A674&lt;='Invoerblad heterogene watergang'!$H$17,'Invoerblad heterogene watergang'!$M$17,""))))))))))</f>
        <v>Begroeiing volgt bodemverloop</v>
      </c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67"/>
      <c r="AD674" s="23"/>
      <c r="AE674" s="23"/>
    </row>
    <row r="675" spans="1:31" s="103" customFormat="1" x14ac:dyDescent="0.35">
      <c r="A675" s="24">
        <f>IF(A674="","",IF((A674+1)&gt;MAX('Invoerblad heterogene watergang'!$H$9:$H$17),"",'Uitgebreide invoer'!A674+(MAX('Invoerblad heterogene watergang'!$H$9:$H$17)/1000)))</f>
        <v>469.69999999999482</v>
      </c>
      <c r="B675" s="23">
        <f>IF(A675&lt;='Invoerblad heterogene watergang'!$H$9,'Invoerblad heterogene watergang'!$J$9,IF(A675&lt;='Invoerblad heterogene watergang'!$H$10,'Invoerblad heterogene watergang'!$J$10,IF(A675&lt;='Invoerblad heterogene watergang'!$H$11,'Invoerblad heterogene watergang'!$J$11,IF(A675&lt;='Invoerblad heterogene watergang'!$H$12,'Invoerblad heterogene watergang'!$J$12,IF(A675&lt;='Invoerblad heterogene watergang'!$H$13,'Invoerblad heterogene watergang'!$J$13,IF(A675&lt;='Invoerblad heterogene watergang'!$H$14,'Invoerblad heterogene watergang'!$J$14,IF(A675&lt;='Invoerblad heterogene watergang'!$H$15,'Invoerblad heterogene watergang'!$J$15,IF(A675&lt;='Invoerblad heterogene watergang'!$H$16,'Invoerblad heterogene watergang'!$J$16,IF(A675&lt;='Invoerblad heterogene watergang'!$H$17,'Invoerblad heterogene watergang'!$J$17,"")))))))))</f>
        <v>0.2</v>
      </c>
      <c r="C675" s="23" t="str">
        <f>IF(A675&lt;='Invoerblad heterogene watergang'!$H$9,'Invoerblad heterogene watergang'!$K$9,IF(A675&lt;='Invoerblad heterogene watergang'!$H$10,'Invoerblad heterogene watergang'!$K$10,IF(A675&lt;='Invoerblad heterogene watergang'!$H$11,'Invoerblad heterogene watergang'!$K$11,IF(A675&lt;='Invoerblad heterogene watergang'!$H$12,'Invoerblad heterogene watergang'!$K$12,IF(A675&lt;='Invoerblad heterogene watergang'!$H$13,'Invoerblad heterogene watergang'!$K$13,IF(A675&lt;='Invoerblad heterogene watergang'!$H$14,'Invoerblad heterogene watergang'!$K$14,IF(A675&lt;='Invoerblad heterogene watergang'!$H$15,'Invoerblad heterogene watergang'!$K$15,IF(A675&lt;='Invoerblad heterogene watergang'!$H$16,'Invoerblad heterogene watergang'!$K$16,IF(A675&lt;='Invoerblad heterogene watergang'!$H$17,'Invoerblad heterogene watergang'!$K$17,"")))))))))</f>
        <v>100 - Riet</v>
      </c>
      <c r="D675" s="23">
        <f t="shared" si="10"/>
        <v>100</v>
      </c>
      <c r="E675" s="23">
        <f>'Invoerblad heterogene watergang'!$F$9</f>
        <v>1.5</v>
      </c>
      <c r="F675" s="23">
        <f>'Invoerblad heterogene watergang'!$E$9</f>
        <v>1.2</v>
      </c>
      <c r="G675" s="23">
        <f>'Invoerblad heterogene watergang'!$B$9</f>
        <v>1.2</v>
      </c>
      <c r="H675" s="23">
        <f>'Invoerblad heterogene watergang'!$C$9</f>
        <v>1</v>
      </c>
      <c r="I675" s="23">
        <f>IF(B675="","",IF(A675&lt;='Invoerblad heterogene watergang'!$H$9,'Invoerblad heterogene watergang'!$N$9,IF(A675&lt;='Invoerblad heterogene watergang'!$H$10,'Invoerblad heterogene watergang'!$N$10,IF(A675&lt;='Invoerblad heterogene watergang'!$H$11,'Invoerblad heterogene watergang'!$N$11,IF(A675&lt;='Invoerblad heterogene watergang'!$H$12,'Invoerblad heterogene watergang'!$N$12,IF(A675&lt;='Invoerblad heterogene watergang'!$H$13,'Invoerblad heterogene watergang'!$N$13,IF(A675&lt;='Invoerblad heterogene watergang'!$H$14,'Invoerblad heterogene watergang'!$N$14,IF(A675&lt;='Invoerblad heterogene watergang'!$H$15,'Invoerblad heterogene watergang'!$N$15,IF(A675&lt;='Invoerblad heterogene watergang'!$H$16,'Invoerblad heterogene watergang'!$N$16,IF(A675&lt;='Invoerblad heterogene watergang'!$H$17,'Invoerblad heterogene watergang'!$N$17,""))))))))))</f>
        <v>0</v>
      </c>
      <c r="J675" s="23" t="str">
        <f>IF(A675&lt;='Invoerblad heterogene watergang'!$H$9,'Invoerblad heterogene watergang'!$O$9,IF(A675&lt;='Invoerblad heterogene watergang'!$H$10,'Invoerblad heterogene watergang'!$O$10,IF(A675&lt;='Invoerblad heterogene watergang'!$H$11,'Invoerblad heterogene watergang'!$O$11,IF(A675&lt;='Invoerblad heterogene watergang'!$H$12,'Invoerblad heterogene watergang'!$O$12,IF(A675&lt;='Invoerblad heterogene watergang'!$H$13,'Invoerblad heterogene watergang'!$O$13,IF(A675&lt;='Invoerblad heterogene watergang'!$H$14,'Invoerblad heterogene watergang'!$O$14,IF(A675&lt;='Invoerblad heterogene watergang'!$H$15,'Invoerblad heterogene watergang'!$O$15,IF(A675&lt;='Invoerblad heterogene watergang'!$H$16,'Invoerblad heterogene watergang'!$O$16,IF(A675&lt;='Invoerblad heterogene watergang'!$H$17,'Invoerblad heterogene watergang'!$O$17,"")))))))))</f>
        <v>Nee</v>
      </c>
      <c r="K675" s="23">
        <f>(IF(A675&lt;='Invoerblad heterogene watergang'!$H$9,'Invoerblad heterogene watergang'!$L$9,IF(A675&lt;='Invoerblad heterogene watergang'!$H$10,'Invoerblad heterogene watergang'!$L$10,IF(A675&lt;='Invoerblad heterogene watergang'!$H$11,'Invoerblad heterogene watergang'!$L$11,IF(A675&lt;='Invoerblad heterogene watergang'!$H$12,'Invoerblad heterogene watergang'!$L$12,IF(A675&lt;='Invoerblad heterogene watergang'!$H$13,'Invoerblad heterogene watergang'!$L$13,IF(A675&lt;='Invoerblad heterogene watergang'!$H$14,'Invoerblad heterogene watergang'!$L$14,IF(A675&lt;='Invoerblad heterogene watergang'!$H$15,'Invoerblad heterogene watergang'!$L$15,IF(A675&lt;='Invoerblad heterogene watergang'!$H$16,'Invoerblad heterogene watergang'!$L$16,IF(A675&lt;='Invoerblad heterogene watergang'!$H$17,'Invoerblad heterogene watergang'!$L$17,""))))))))))</f>
        <v>50</v>
      </c>
      <c r="L675" s="23" t="str">
        <f>(IF(A675&lt;='Invoerblad heterogene watergang'!$H$9,'Invoerblad heterogene watergang'!$M$9,IF(A675&lt;='Invoerblad heterogene watergang'!$H$10,'Invoerblad heterogene watergang'!$M$10,IF(A675&lt;='Invoerblad heterogene watergang'!$H$11,'Invoerblad heterogene watergang'!$M$11,IF(A675&lt;='Invoerblad heterogene watergang'!$H$12,'Invoerblad heterogene watergang'!$M$12,IF(A675&lt;='Invoerblad heterogene watergang'!$H$13,'Invoerblad heterogene watergang'!$M$13,IF(A675&lt;='Invoerblad heterogene watergang'!$H$14,'Invoerblad heterogene watergang'!$M$14,IF(A675&lt;='Invoerblad heterogene watergang'!$H$15,'Invoerblad heterogene watergang'!$M$15,IF(A675&lt;='Invoerblad heterogene watergang'!$H$16,'Invoerblad heterogene watergang'!$M$16,IF(A675&lt;='Invoerblad heterogene watergang'!$H$17,'Invoerblad heterogene watergang'!$M$17,""))))))))))</f>
        <v>Begroeiing volgt bodemverloop</v>
      </c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67"/>
      <c r="AD675" s="23"/>
      <c r="AE675" s="23"/>
    </row>
    <row r="676" spans="1:31" s="103" customFormat="1" x14ac:dyDescent="0.35">
      <c r="A676" s="24">
        <f>IF(A675="","",IF((A675+1)&gt;MAX('Invoerblad heterogene watergang'!$H$9:$H$17),"",'Uitgebreide invoer'!A675+(MAX('Invoerblad heterogene watergang'!$H$9:$H$17)/1000)))</f>
        <v>470.3999999999948</v>
      </c>
      <c r="B676" s="23">
        <f>IF(A676&lt;='Invoerblad heterogene watergang'!$H$9,'Invoerblad heterogene watergang'!$J$9,IF(A676&lt;='Invoerblad heterogene watergang'!$H$10,'Invoerblad heterogene watergang'!$J$10,IF(A676&lt;='Invoerblad heterogene watergang'!$H$11,'Invoerblad heterogene watergang'!$J$11,IF(A676&lt;='Invoerblad heterogene watergang'!$H$12,'Invoerblad heterogene watergang'!$J$12,IF(A676&lt;='Invoerblad heterogene watergang'!$H$13,'Invoerblad heterogene watergang'!$J$13,IF(A676&lt;='Invoerblad heterogene watergang'!$H$14,'Invoerblad heterogene watergang'!$J$14,IF(A676&lt;='Invoerblad heterogene watergang'!$H$15,'Invoerblad heterogene watergang'!$J$15,IF(A676&lt;='Invoerblad heterogene watergang'!$H$16,'Invoerblad heterogene watergang'!$J$16,IF(A676&lt;='Invoerblad heterogene watergang'!$H$17,'Invoerblad heterogene watergang'!$J$17,"")))))))))</f>
        <v>0.2</v>
      </c>
      <c r="C676" s="23" t="str">
        <f>IF(A676&lt;='Invoerblad heterogene watergang'!$H$9,'Invoerblad heterogene watergang'!$K$9,IF(A676&lt;='Invoerblad heterogene watergang'!$H$10,'Invoerblad heterogene watergang'!$K$10,IF(A676&lt;='Invoerblad heterogene watergang'!$H$11,'Invoerblad heterogene watergang'!$K$11,IF(A676&lt;='Invoerblad heterogene watergang'!$H$12,'Invoerblad heterogene watergang'!$K$12,IF(A676&lt;='Invoerblad heterogene watergang'!$H$13,'Invoerblad heterogene watergang'!$K$13,IF(A676&lt;='Invoerblad heterogene watergang'!$H$14,'Invoerblad heterogene watergang'!$K$14,IF(A676&lt;='Invoerblad heterogene watergang'!$H$15,'Invoerblad heterogene watergang'!$K$15,IF(A676&lt;='Invoerblad heterogene watergang'!$H$16,'Invoerblad heterogene watergang'!$K$16,IF(A676&lt;='Invoerblad heterogene watergang'!$H$17,'Invoerblad heterogene watergang'!$K$17,"")))))))))</f>
        <v>100 - Riet</v>
      </c>
      <c r="D676" s="23">
        <f t="shared" si="10"/>
        <v>100</v>
      </c>
      <c r="E676" s="23">
        <f>'Invoerblad heterogene watergang'!$F$9</f>
        <v>1.5</v>
      </c>
      <c r="F676" s="23">
        <f>'Invoerblad heterogene watergang'!$E$9</f>
        <v>1.2</v>
      </c>
      <c r="G676" s="23">
        <f>'Invoerblad heterogene watergang'!$B$9</f>
        <v>1.2</v>
      </c>
      <c r="H676" s="23">
        <f>'Invoerblad heterogene watergang'!$C$9</f>
        <v>1</v>
      </c>
      <c r="I676" s="23">
        <f>IF(B676="","",IF(A676&lt;='Invoerblad heterogene watergang'!$H$9,'Invoerblad heterogene watergang'!$N$9,IF(A676&lt;='Invoerblad heterogene watergang'!$H$10,'Invoerblad heterogene watergang'!$N$10,IF(A676&lt;='Invoerblad heterogene watergang'!$H$11,'Invoerblad heterogene watergang'!$N$11,IF(A676&lt;='Invoerblad heterogene watergang'!$H$12,'Invoerblad heterogene watergang'!$N$12,IF(A676&lt;='Invoerblad heterogene watergang'!$H$13,'Invoerblad heterogene watergang'!$N$13,IF(A676&lt;='Invoerblad heterogene watergang'!$H$14,'Invoerblad heterogene watergang'!$N$14,IF(A676&lt;='Invoerblad heterogene watergang'!$H$15,'Invoerblad heterogene watergang'!$N$15,IF(A676&lt;='Invoerblad heterogene watergang'!$H$16,'Invoerblad heterogene watergang'!$N$16,IF(A676&lt;='Invoerblad heterogene watergang'!$H$17,'Invoerblad heterogene watergang'!$N$17,""))))))))))</f>
        <v>0</v>
      </c>
      <c r="J676" s="23" t="str">
        <f>IF(A676&lt;='Invoerblad heterogene watergang'!$H$9,'Invoerblad heterogene watergang'!$O$9,IF(A676&lt;='Invoerblad heterogene watergang'!$H$10,'Invoerblad heterogene watergang'!$O$10,IF(A676&lt;='Invoerblad heterogene watergang'!$H$11,'Invoerblad heterogene watergang'!$O$11,IF(A676&lt;='Invoerblad heterogene watergang'!$H$12,'Invoerblad heterogene watergang'!$O$12,IF(A676&lt;='Invoerblad heterogene watergang'!$H$13,'Invoerblad heterogene watergang'!$O$13,IF(A676&lt;='Invoerblad heterogene watergang'!$H$14,'Invoerblad heterogene watergang'!$O$14,IF(A676&lt;='Invoerblad heterogene watergang'!$H$15,'Invoerblad heterogene watergang'!$O$15,IF(A676&lt;='Invoerblad heterogene watergang'!$H$16,'Invoerblad heterogene watergang'!$O$16,IF(A676&lt;='Invoerblad heterogene watergang'!$H$17,'Invoerblad heterogene watergang'!$O$17,"")))))))))</f>
        <v>Nee</v>
      </c>
      <c r="K676" s="23">
        <f>(IF(A676&lt;='Invoerblad heterogene watergang'!$H$9,'Invoerblad heterogene watergang'!$L$9,IF(A676&lt;='Invoerblad heterogene watergang'!$H$10,'Invoerblad heterogene watergang'!$L$10,IF(A676&lt;='Invoerblad heterogene watergang'!$H$11,'Invoerblad heterogene watergang'!$L$11,IF(A676&lt;='Invoerblad heterogene watergang'!$H$12,'Invoerblad heterogene watergang'!$L$12,IF(A676&lt;='Invoerblad heterogene watergang'!$H$13,'Invoerblad heterogene watergang'!$L$13,IF(A676&lt;='Invoerblad heterogene watergang'!$H$14,'Invoerblad heterogene watergang'!$L$14,IF(A676&lt;='Invoerblad heterogene watergang'!$H$15,'Invoerblad heterogene watergang'!$L$15,IF(A676&lt;='Invoerblad heterogene watergang'!$H$16,'Invoerblad heterogene watergang'!$L$16,IF(A676&lt;='Invoerblad heterogene watergang'!$H$17,'Invoerblad heterogene watergang'!$L$17,""))))))))))</f>
        <v>50</v>
      </c>
      <c r="L676" s="23" t="str">
        <f>(IF(A676&lt;='Invoerblad heterogene watergang'!$H$9,'Invoerblad heterogene watergang'!$M$9,IF(A676&lt;='Invoerblad heterogene watergang'!$H$10,'Invoerblad heterogene watergang'!$M$10,IF(A676&lt;='Invoerblad heterogene watergang'!$H$11,'Invoerblad heterogene watergang'!$M$11,IF(A676&lt;='Invoerblad heterogene watergang'!$H$12,'Invoerblad heterogene watergang'!$M$12,IF(A676&lt;='Invoerblad heterogene watergang'!$H$13,'Invoerblad heterogene watergang'!$M$13,IF(A676&lt;='Invoerblad heterogene watergang'!$H$14,'Invoerblad heterogene watergang'!$M$14,IF(A676&lt;='Invoerblad heterogene watergang'!$H$15,'Invoerblad heterogene watergang'!$M$15,IF(A676&lt;='Invoerblad heterogene watergang'!$H$16,'Invoerblad heterogene watergang'!$M$16,IF(A676&lt;='Invoerblad heterogene watergang'!$H$17,'Invoerblad heterogene watergang'!$M$17,""))))))))))</f>
        <v>Begroeiing volgt bodemverloop</v>
      </c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67"/>
      <c r="AD676" s="23"/>
      <c r="AE676" s="23"/>
    </row>
    <row r="677" spans="1:31" s="103" customFormat="1" x14ac:dyDescent="0.35">
      <c r="A677" s="24">
        <f>IF(A676="","",IF((A676+1)&gt;MAX('Invoerblad heterogene watergang'!$H$9:$H$17),"",'Uitgebreide invoer'!A676+(MAX('Invoerblad heterogene watergang'!$H$9:$H$17)/1000)))</f>
        <v>471.09999999999479</v>
      </c>
      <c r="B677" s="23">
        <f>IF(A677&lt;='Invoerblad heterogene watergang'!$H$9,'Invoerblad heterogene watergang'!$J$9,IF(A677&lt;='Invoerblad heterogene watergang'!$H$10,'Invoerblad heterogene watergang'!$J$10,IF(A677&lt;='Invoerblad heterogene watergang'!$H$11,'Invoerblad heterogene watergang'!$J$11,IF(A677&lt;='Invoerblad heterogene watergang'!$H$12,'Invoerblad heterogene watergang'!$J$12,IF(A677&lt;='Invoerblad heterogene watergang'!$H$13,'Invoerblad heterogene watergang'!$J$13,IF(A677&lt;='Invoerblad heterogene watergang'!$H$14,'Invoerblad heterogene watergang'!$J$14,IF(A677&lt;='Invoerblad heterogene watergang'!$H$15,'Invoerblad heterogene watergang'!$J$15,IF(A677&lt;='Invoerblad heterogene watergang'!$H$16,'Invoerblad heterogene watergang'!$J$16,IF(A677&lt;='Invoerblad heterogene watergang'!$H$17,'Invoerblad heterogene watergang'!$J$17,"")))))))))</f>
        <v>0.2</v>
      </c>
      <c r="C677" s="23" t="str">
        <f>IF(A677&lt;='Invoerblad heterogene watergang'!$H$9,'Invoerblad heterogene watergang'!$K$9,IF(A677&lt;='Invoerblad heterogene watergang'!$H$10,'Invoerblad heterogene watergang'!$K$10,IF(A677&lt;='Invoerblad heterogene watergang'!$H$11,'Invoerblad heterogene watergang'!$K$11,IF(A677&lt;='Invoerblad heterogene watergang'!$H$12,'Invoerblad heterogene watergang'!$K$12,IF(A677&lt;='Invoerblad heterogene watergang'!$H$13,'Invoerblad heterogene watergang'!$K$13,IF(A677&lt;='Invoerblad heterogene watergang'!$H$14,'Invoerblad heterogene watergang'!$K$14,IF(A677&lt;='Invoerblad heterogene watergang'!$H$15,'Invoerblad heterogene watergang'!$K$15,IF(A677&lt;='Invoerblad heterogene watergang'!$H$16,'Invoerblad heterogene watergang'!$K$16,IF(A677&lt;='Invoerblad heterogene watergang'!$H$17,'Invoerblad heterogene watergang'!$K$17,"")))))))))</f>
        <v>100 - Riet</v>
      </c>
      <c r="D677" s="23">
        <f t="shared" si="10"/>
        <v>100</v>
      </c>
      <c r="E677" s="23">
        <f>'Invoerblad heterogene watergang'!$F$9</f>
        <v>1.5</v>
      </c>
      <c r="F677" s="23">
        <f>'Invoerblad heterogene watergang'!$E$9</f>
        <v>1.2</v>
      </c>
      <c r="G677" s="23">
        <f>'Invoerblad heterogene watergang'!$B$9</f>
        <v>1.2</v>
      </c>
      <c r="H677" s="23">
        <f>'Invoerblad heterogene watergang'!$C$9</f>
        <v>1</v>
      </c>
      <c r="I677" s="23">
        <f>IF(B677="","",IF(A677&lt;='Invoerblad heterogene watergang'!$H$9,'Invoerblad heterogene watergang'!$N$9,IF(A677&lt;='Invoerblad heterogene watergang'!$H$10,'Invoerblad heterogene watergang'!$N$10,IF(A677&lt;='Invoerblad heterogene watergang'!$H$11,'Invoerblad heterogene watergang'!$N$11,IF(A677&lt;='Invoerblad heterogene watergang'!$H$12,'Invoerblad heterogene watergang'!$N$12,IF(A677&lt;='Invoerblad heterogene watergang'!$H$13,'Invoerblad heterogene watergang'!$N$13,IF(A677&lt;='Invoerblad heterogene watergang'!$H$14,'Invoerblad heterogene watergang'!$N$14,IF(A677&lt;='Invoerblad heterogene watergang'!$H$15,'Invoerblad heterogene watergang'!$N$15,IF(A677&lt;='Invoerblad heterogene watergang'!$H$16,'Invoerblad heterogene watergang'!$N$16,IF(A677&lt;='Invoerblad heterogene watergang'!$H$17,'Invoerblad heterogene watergang'!$N$17,""))))))))))</f>
        <v>0</v>
      </c>
      <c r="J677" s="23" t="str">
        <f>IF(A677&lt;='Invoerblad heterogene watergang'!$H$9,'Invoerblad heterogene watergang'!$O$9,IF(A677&lt;='Invoerblad heterogene watergang'!$H$10,'Invoerblad heterogene watergang'!$O$10,IF(A677&lt;='Invoerblad heterogene watergang'!$H$11,'Invoerblad heterogene watergang'!$O$11,IF(A677&lt;='Invoerblad heterogene watergang'!$H$12,'Invoerblad heterogene watergang'!$O$12,IF(A677&lt;='Invoerblad heterogene watergang'!$H$13,'Invoerblad heterogene watergang'!$O$13,IF(A677&lt;='Invoerblad heterogene watergang'!$H$14,'Invoerblad heterogene watergang'!$O$14,IF(A677&lt;='Invoerblad heterogene watergang'!$H$15,'Invoerblad heterogene watergang'!$O$15,IF(A677&lt;='Invoerblad heterogene watergang'!$H$16,'Invoerblad heterogene watergang'!$O$16,IF(A677&lt;='Invoerblad heterogene watergang'!$H$17,'Invoerblad heterogene watergang'!$O$17,"")))))))))</f>
        <v>Nee</v>
      </c>
      <c r="K677" s="23">
        <f>(IF(A677&lt;='Invoerblad heterogene watergang'!$H$9,'Invoerblad heterogene watergang'!$L$9,IF(A677&lt;='Invoerblad heterogene watergang'!$H$10,'Invoerblad heterogene watergang'!$L$10,IF(A677&lt;='Invoerblad heterogene watergang'!$H$11,'Invoerblad heterogene watergang'!$L$11,IF(A677&lt;='Invoerblad heterogene watergang'!$H$12,'Invoerblad heterogene watergang'!$L$12,IF(A677&lt;='Invoerblad heterogene watergang'!$H$13,'Invoerblad heterogene watergang'!$L$13,IF(A677&lt;='Invoerblad heterogene watergang'!$H$14,'Invoerblad heterogene watergang'!$L$14,IF(A677&lt;='Invoerblad heterogene watergang'!$H$15,'Invoerblad heterogene watergang'!$L$15,IF(A677&lt;='Invoerblad heterogene watergang'!$H$16,'Invoerblad heterogene watergang'!$L$16,IF(A677&lt;='Invoerblad heterogene watergang'!$H$17,'Invoerblad heterogene watergang'!$L$17,""))))))))))</f>
        <v>50</v>
      </c>
      <c r="L677" s="23" t="str">
        <f>(IF(A677&lt;='Invoerblad heterogene watergang'!$H$9,'Invoerblad heterogene watergang'!$M$9,IF(A677&lt;='Invoerblad heterogene watergang'!$H$10,'Invoerblad heterogene watergang'!$M$10,IF(A677&lt;='Invoerblad heterogene watergang'!$H$11,'Invoerblad heterogene watergang'!$M$11,IF(A677&lt;='Invoerblad heterogene watergang'!$H$12,'Invoerblad heterogene watergang'!$M$12,IF(A677&lt;='Invoerblad heterogene watergang'!$H$13,'Invoerblad heterogene watergang'!$M$13,IF(A677&lt;='Invoerblad heterogene watergang'!$H$14,'Invoerblad heterogene watergang'!$M$14,IF(A677&lt;='Invoerblad heterogene watergang'!$H$15,'Invoerblad heterogene watergang'!$M$15,IF(A677&lt;='Invoerblad heterogene watergang'!$H$16,'Invoerblad heterogene watergang'!$M$16,IF(A677&lt;='Invoerblad heterogene watergang'!$H$17,'Invoerblad heterogene watergang'!$M$17,""))))))))))</f>
        <v>Begroeiing volgt bodemverloop</v>
      </c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67"/>
      <c r="AD677" s="23"/>
      <c r="AE677" s="23"/>
    </row>
    <row r="678" spans="1:31" s="103" customFormat="1" x14ac:dyDescent="0.35">
      <c r="A678" s="24">
        <f>IF(A677="","",IF((A677+1)&gt;MAX('Invoerblad heterogene watergang'!$H$9:$H$17),"",'Uitgebreide invoer'!A677+(MAX('Invoerblad heterogene watergang'!$H$9:$H$17)/1000)))</f>
        <v>471.79999999999478</v>
      </c>
      <c r="B678" s="23">
        <f>IF(A678&lt;='Invoerblad heterogene watergang'!$H$9,'Invoerblad heterogene watergang'!$J$9,IF(A678&lt;='Invoerblad heterogene watergang'!$H$10,'Invoerblad heterogene watergang'!$J$10,IF(A678&lt;='Invoerblad heterogene watergang'!$H$11,'Invoerblad heterogene watergang'!$J$11,IF(A678&lt;='Invoerblad heterogene watergang'!$H$12,'Invoerblad heterogene watergang'!$J$12,IF(A678&lt;='Invoerblad heterogene watergang'!$H$13,'Invoerblad heterogene watergang'!$J$13,IF(A678&lt;='Invoerblad heterogene watergang'!$H$14,'Invoerblad heterogene watergang'!$J$14,IF(A678&lt;='Invoerblad heterogene watergang'!$H$15,'Invoerblad heterogene watergang'!$J$15,IF(A678&lt;='Invoerblad heterogene watergang'!$H$16,'Invoerblad heterogene watergang'!$J$16,IF(A678&lt;='Invoerblad heterogene watergang'!$H$17,'Invoerblad heterogene watergang'!$J$17,"")))))))))</f>
        <v>0.2</v>
      </c>
      <c r="C678" s="23" t="str">
        <f>IF(A678&lt;='Invoerblad heterogene watergang'!$H$9,'Invoerblad heterogene watergang'!$K$9,IF(A678&lt;='Invoerblad heterogene watergang'!$H$10,'Invoerblad heterogene watergang'!$K$10,IF(A678&lt;='Invoerblad heterogene watergang'!$H$11,'Invoerblad heterogene watergang'!$K$11,IF(A678&lt;='Invoerblad heterogene watergang'!$H$12,'Invoerblad heterogene watergang'!$K$12,IF(A678&lt;='Invoerblad heterogene watergang'!$H$13,'Invoerblad heterogene watergang'!$K$13,IF(A678&lt;='Invoerblad heterogene watergang'!$H$14,'Invoerblad heterogene watergang'!$K$14,IF(A678&lt;='Invoerblad heterogene watergang'!$H$15,'Invoerblad heterogene watergang'!$K$15,IF(A678&lt;='Invoerblad heterogene watergang'!$H$16,'Invoerblad heterogene watergang'!$K$16,IF(A678&lt;='Invoerblad heterogene watergang'!$H$17,'Invoerblad heterogene watergang'!$K$17,"")))))))))</f>
        <v>100 - Riet</v>
      </c>
      <c r="D678" s="23">
        <f t="shared" si="10"/>
        <v>100</v>
      </c>
      <c r="E678" s="23">
        <f>'Invoerblad heterogene watergang'!$F$9</f>
        <v>1.5</v>
      </c>
      <c r="F678" s="23">
        <f>'Invoerblad heterogene watergang'!$E$9</f>
        <v>1.2</v>
      </c>
      <c r="G678" s="23">
        <f>'Invoerblad heterogene watergang'!$B$9</f>
        <v>1.2</v>
      </c>
      <c r="H678" s="23">
        <f>'Invoerblad heterogene watergang'!$C$9</f>
        <v>1</v>
      </c>
      <c r="I678" s="23">
        <f>IF(B678="","",IF(A678&lt;='Invoerblad heterogene watergang'!$H$9,'Invoerblad heterogene watergang'!$N$9,IF(A678&lt;='Invoerblad heterogene watergang'!$H$10,'Invoerblad heterogene watergang'!$N$10,IF(A678&lt;='Invoerblad heterogene watergang'!$H$11,'Invoerblad heterogene watergang'!$N$11,IF(A678&lt;='Invoerblad heterogene watergang'!$H$12,'Invoerblad heterogene watergang'!$N$12,IF(A678&lt;='Invoerblad heterogene watergang'!$H$13,'Invoerblad heterogene watergang'!$N$13,IF(A678&lt;='Invoerblad heterogene watergang'!$H$14,'Invoerblad heterogene watergang'!$N$14,IF(A678&lt;='Invoerblad heterogene watergang'!$H$15,'Invoerblad heterogene watergang'!$N$15,IF(A678&lt;='Invoerblad heterogene watergang'!$H$16,'Invoerblad heterogene watergang'!$N$16,IF(A678&lt;='Invoerblad heterogene watergang'!$H$17,'Invoerblad heterogene watergang'!$N$17,""))))))))))</f>
        <v>0</v>
      </c>
      <c r="J678" s="23" t="str">
        <f>IF(A678&lt;='Invoerblad heterogene watergang'!$H$9,'Invoerblad heterogene watergang'!$O$9,IF(A678&lt;='Invoerblad heterogene watergang'!$H$10,'Invoerblad heterogene watergang'!$O$10,IF(A678&lt;='Invoerblad heterogene watergang'!$H$11,'Invoerblad heterogene watergang'!$O$11,IF(A678&lt;='Invoerblad heterogene watergang'!$H$12,'Invoerblad heterogene watergang'!$O$12,IF(A678&lt;='Invoerblad heterogene watergang'!$H$13,'Invoerblad heterogene watergang'!$O$13,IF(A678&lt;='Invoerblad heterogene watergang'!$H$14,'Invoerblad heterogene watergang'!$O$14,IF(A678&lt;='Invoerblad heterogene watergang'!$H$15,'Invoerblad heterogene watergang'!$O$15,IF(A678&lt;='Invoerblad heterogene watergang'!$H$16,'Invoerblad heterogene watergang'!$O$16,IF(A678&lt;='Invoerblad heterogene watergang'!$H$17,'Invoerblad heterogene watergang'!$O$17,"")))))))))</f>
        <v>Nee</v>
      </c>
      <c r="K678" s="23">
        <f>(IF(A678&lt;='Invoerblad heterogene watergang'!$H$9,'Invoerblad heterogene watergang'!$L$9,IF(A678&lt;='Invoerblad heterogene watergang'!$H$10,'Invoerblad heterogene watergang'!$L$10,IF(A678&lt;='Invoerblad heterogene watergang'!$H$11,'Invoerblad heterogene watergang'!$L$11,IF(A678&lt;='Invoerblad heterogene watergang'!$H$12,'Invoerblad heterogene watergang'!$L$12,IF(A678&lt;='Invoerblad heterogene watergang'!$H$13,'Invoerblad heterogene watergang'!$L$13,IF(A678&lt;='Invoerblad heterogene watergang'!$H$14,'Invoerblad heterogene watergang'!$L$14,IF(A678&lt;='Invoerblad heterogene watergang'!$H$15,'Invoerblad heterogene watergang'!$L$15,IF(A678&lt;='Invoerblad heterogene watergang'!$H$16,'Invoerblad heterogene watergang'!$L$16,IF(A678&lt;='Invoerblad heterogene watergang'!$H$17,'Invoerblad heterogene watergang'!$L$17,""))))))))))</f>
        <v>50</v>
      </c>
      <c r="L678" s="23" t="str">
        <f>(IF(A678&lt;='Invoerblad heterogene watergang'!$H$9,'Invoerblad heterogene watergang'!$M$9,IF(A678&lt;='Invoerblad heterogene watergang'!$H$10,'Invoerblad heterogene watergang'!$M$10,IF(A678&lt;='Invoerblad heterogene watergang'!$H$11,'Invoerblad heterogene watergang'!$M$11,IF(A678&lt;='Invoerblad heterogene watergang'!$H$12,'Invoerblad heterogene watergang'!$M$12,IF(A678&lt;='Invoerblad heterogene watergang'!$H$13,'Invoerblad heterogene watergang'!$M$13,IF(A678&lt;='Invoerblad heterogene watergang'!$H$14,'Invoerblad heterogene watergang'!$M$14,IF(A678&lt;='Invoerblad heterogene watergang'!$H$15,'Invoerblad heterogene watergang'!$M$15,IF(A678&lt;='Invoerblad heterogene watergang'!$H$16,'Invoerblad heterogene watergang'!$M$16,IF(A678&lt;='Invoerblad heterogene watergang'!$H$17,'Invoerblad heterogene watergang'!$M$17,""))))))))))</f>
        <v>Begroeiing volgt bodemverloop</v>
      </c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67"/>
      <c r="AD678" s="23"/>
      <c r="AE678" s="23"/>
    </row>
    <row r="679" spans="1:31" s="103" customFormat="1" x14ac:dyDescent="0.35">
      <c r="A679" s="24">
        <f>IF(A678="","",IF((A678+1)&gt;MAX('Invoerblad heterogene watergang'!$H$9:$H$17),"",'Uitgebreide invoer'!A678+(MAX('Invoerblad heterogene watergang'!$H$9:$H$17)/1000)))</f>
        <v>472.49999999999477</v>
      </c>
      <c r="B679" s="23">
        <f>IF(A679&lt;='Invoerblad heterogene watergang'!$H$9,'Invoerblad heterogene watergang'!$J$9,IF(A679&lt;='Invoerblad heterogene watergang'!$H$10,'Invoerblad heterogene watergang'!$J$10,IF(A679&lt;='Invoerblad heterogene watergang'!$H$11,'Invoerblad heterogene watergang'!$J$11,IF(A679&lt;='Invoerblad heterogene watergang'!$H$12,'Invoerblad heterogene watergang'!$J$12,IF(A679&lt;='Invoerblad heterogene watergang'!$H$13,'Invoerblad heterogene watergang'!$J$13,IF(A679&lt;='Invoerblad heterogene watergang'!$H$14,'Invoerblad heterogene watergang'!$J$14,IF(A679&lt;='Invoerblad heterogene watergang'!$H$15,'Invoerblad heterogene watergang'!$J$15,IF(A679&lt;='Invoerblad heterogene watergang'!$H$16,'Invoerblad heterogene watergang'!$J$16,IF(A679&lt;='Invoerblad heterogene watergang'!$H$17,'Invoerblad heterogene watergang'!$J$17,"")))))))))</f>
        <v>0.2</v>
      </c>
      <c r="C679" s="23" t="str">
        <f>IF(A679&lt;='Invoerblad heterogene watergang'!$H$9,'Invoerblad heterogene watergang'!$K$9,IF(A679&lt;='Invoerblad heterogene watergang'!$H$10,'Invoerblad heterogene watergang'!$K$10,IF(A679&lt;='Invoerblad heterogene watergang'!$H$11,'Invoerblad heterogene watergang'!$K$11,IF(A679&lt;='Invoerblad heterogene watergang'!$H$12,'Invoerblad heterogene watergang'!$K$12,IF(A679&lt;='Invoerblad heterogene watergang'!$H$13,'Invoerblad heterogene watergang'!$K$13,IF(A679&lt;='Invoerblad heterogene watergang'!$H$14,'Invoerblad heterogene watergang'!$K$14,IF(A679&lt;='Invoerblad heterogene watergang'!$H$15,'Invoerblad heterogene watergang'!$K$15,IF(A679&lt;='Invoerblad heterogene watergang'!$H$16,'Invoerblad heterogene watergang'!$K$16,IF(A679&lt;='Invoerblad heterogene watergang'!$H$17,'Invoerblad heterogene watergang'!$K$17,"")))))))))</f>
        <v>100 - Riet</v>
      </c>
      <c r="D679" s="23">
        <f t="shared" si="10"/>
        <v>100</v>
      </c>
      <c r="E679" s="23">
        <f>'Invoerblad heterogene watergang'!$F$9</f>
        <v>1.5</v>
      </c>
      <c r="F679" s="23">
        <f>'Invoerblad heterogene watergang'!$E$9</f>
        <v>1.2</v>
      </c>
      <c r="G679" s="23">
        <f>'Invoerblad heterogene watergang'!$B$9</f>
        <v>1.2</v>
      </c>
      <c r="H679" s="23">
        <f>'Invoerblad heterogene watergang'!$C$9</f>
        <v>1</v>
      </c>
      <c r="I679" s="23">
        <f>IF(B679="","",IF(A679&lt;='Invoerblad heterogene watergang'!$H$9,'Invoerblad heterogene watergang'!$N$9,IF(A679&lt;='Invoerblad heterogene watergang'!$H$10,'Invoerblad heterogene watergang'!$N$10,IF(A679&lt;='Invoerblad heterogene watergang'!$H$11,'Invoerblad heterogene watergang'!$N$11,IF(A679&lt;='Invoerblad heterogene watergang'!$H$12,'Invoerblad heterogene watergang'!$N$12,IF(A679&lt;='Invoerblad heterogene watergang'!$H$13,'Invoerblad heterogene watergang'!$N$13,IF(A679&lt;='Invoerblad heterogene watergang'!$H$14,'Invoerblad heterogene watergang'!$N$14,IF(A679&lt;='Invoerblad heterogene watergang'!$H$15,'Invoerblad heterogene watergang'!$N$15,IF(A679&lt;='Invoerblad heterogene watergang'!$H$16,'Invoerblad heterogene watergang'!$N$16,IF(A679&lt;='Invoerblad heterogene watergang'!$H$17,'Invoerblad heterogene watergang'!$N$17,""))))))))))</f>
        <v>0</v>
      </c>
      <c r="J679" s="23" t="str">
        <f>IF(A679&lt;='Invoerblad heterogene watergang'!$H$9,'Invoerblad heterogene watergang'!$O$9,IF(A679&lt;='Invoerblad heterogene watergang'!$H$10,'Invoerblad heterogene watergang'!$O$10,IF(A679&lt;='Invoerblad heterogene watergang'!$H$11,'Invoerblad heterogene watergang'!$O$11,IF(A679&lt;='Invoerblad heterogene watergang'!$H$12,'Invoerblad heterogene watergang'!$O$12,IF(A679&lt;='Invoerblad heterogene watergang'!$H$13,'Invoerblad heterogene watergang'!$O$13,IF(A679&lt;='Invoerblad heterogene watergang'!$H$14,'Invoerblad heterogene watergang'!$O$14,IF(A679&lt;='Invoerblad heterogene watergang'!$H$15,'Invoerblad heterogene watergang'!$O$15,IF(A679&lt;='Invoerblad heterogene watergang'!$H$16,'Invoerblad heterogene watergang'!$O$16,IF(A679&lt;='Invoerblad heterogene watergang'!$H$17,'Invoerblad heterogene watergang'!$O$17,"")))))))))</f>
        <v>Nee</v>
      </c>
      <c r="K679" s="23">
        <f>(IF(A679&lt;='Invoerblad heterogene watergang'!$H$9,'Invoerblad heterogene watergang'!$L$9,IF(A679&lt;='Invoerblad heterogene watergang'!$H$10,'Invoerblad heterogene watergang'!$L$10,IF(A679&lt;='Invoerblad heterogene watergang'!$H$11,'Invoerblad heterogene watergang'!$L$11,IF(A679&lt;='Invoerblad heterogene watergang'!$H$12,'Invoerblad heterogene watergang'!$L$12,IF(A679&lt;='Invoerblad heterogene watergang'!$H$13,'Invoerblad heterogene watergang'!$L$13,IF(A679&lt;='Invoerblad heterogene watergang'!$H$14,'Invoerblad heterogene watergang'!$L$14,IF(A679&lt;='Invoerblad heterogene watergang'!$H$15,'Invoerblad heterogene watergang'!$L$15,IF(A679&lt;='Invoerblad heterogene watergang'!$H$16,'Invoerblad heterogene watergang'!$L$16,IF(A679&lt;='Invoerblad heterogene watergang'!$H$17,'Invoerblad heterogene watergang'!$L$17,""))))))))))</f>
        <v>50</v>
      </c>
      <c r="L679" s="23" t="str">
        <f>(IF(A679&lt;='Invoerblad heterogene watergang'!$H$9,'Invoerblad heterogene watergang'!$M$9,IF(A679&lt;='Invoerblad heterogene watergang'!$H$10,'Invoerblad heterogene watergang'!$M$10,IF(A679&lt;='Invoerblad heterogene watergang'!$H$11,'Invoerblad heterogene watergang'!$M$11,IF(A679&lt;='Invoerblad heterogene watergang'!$H$12,'Invoerblad heterogene watergang'!$M$12,IF(A679&lt;='Invoerblad heterogene watergang'!$H$13,'Invoerblad heterogene watergang'!$M$13,IF(A679&lt;='Invoerblad heterogene watergang'!$H$14,'Invoerblad heterogene watergang'!$M$14,IF(A679&lt;='Invoerblad heterogene watergang'!$H$15,'Invoerblad heterogene watergang'!$M$15,IF(A679&lt;='Invoerblad heterogene watergang'!$H$16,'Invoerblad heterogene watergang'!$M$16,IF(A679&lt;='Invoerblad heterogene watergang'!$H$17,'Invoerblad heterogene watergang'!$M$17,""))))))))))</f>
        <v>Begroeiing volgt bodemverloop</v>
      </c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67"/>
      <c r="AD679" s="23"/>
      <c r="AE679" s="23"/>
    </row>
    <row r="680" spans="1:31" s="103" customFormat="1" x14ac:dyDescent="0.35">
      <c r="A680" s="24">
        <f>IF(A679="","",IF((A679+1)&gt;MAX('Invoerblad heterogene watergang'!$H$9:$H$17),"",'Uitgebreide invoer'!A679+(MAX('Invoerblad heterogene watergang'!$H$9:$H$17)/1000)))</f>
        <v>473.19999999999476</v>
      </c>
      <c r="B680" s="23">
        <f>IF(A680&lt;='Invoerblad heterogene watergang'!$H$9,'Invoerblad heterogene watergang'!$J$9,IF(A680&lt;='Invoerblad heterogene watergang'!$H$10,'Invoerblad heterogene watergang'!$J$10,IF(A680&lt;='Invoerblad heterogene watergang'!$H$11,'Invoerblad heterogene watergang'!$J$11,IF(A680&lt;='Invoerblad heterogene watergang'!$H$12,'Invoerblad heterogene watergang'!$J$12,IF(A680&lt;='Invoerblad heterogene watergang'!$H$13,'Invoerblad heterogene watergang'!$J$13,IF(A680&lt;='Invoerblad heterogene watergang'!$H$14,'Invoerblad heterogene watergang'!$J$14,IF(A680&lt;='Invoerblad heterogene watergang'!$H$15,'Invoerblad heterogene watergang'!$J$15,IF(A680&lt;='Invoerblad heterogene watergang'!$H$16,'Invoerblad heterogene watergang'!$J$16,IF(A680&lt;='Invoerblad heterogene watergang'!$H$17,'Invoerblad heterogene watergang'!$J$17,"")))))))))</f>
        <v>0.2</v>
      </c>
      <c r="C680" s="23" t="str">
        <f>IF(A680&lt;='Invoerblad heterogene watergang'!$H$9,'Invoerblad heterogene watergang'!$K$9,IF(A680&lt;='Invoerblad heterogene watergang'!$H$10,'Invoerblad heterogene watergang'!$K$10,IF(A680&lt;='Invoerblad heterogene watergang'!$H$11,'Invoerblad heterogene watergang'!$K$11,IF(A680&lt;='Invoerblad heterogene watergang'!$H$12,'Invoerblad heterogene watergang'!$K$12,IF(A680&lt;='Invoerblad heterogene watergang'!$H$13,'Invoerblad heterogene watergang'!$K$13,IF(A680&lt;='Invoerblad heterogene watergang'!$H$14,'Invoerblad heterogene watergang'!$K$14,IF(A680&lt;='Invoerblad heterogene watergang'!$H$15,'Invoerblad heterogene watergang'!$K$15,IF(A680&lt;='Invoerblad heterogene watergang'!$H$16,'Invoerblad heterogene watergang'!$K$16,IF(A680&lt;='Invoerblad heterogene watergang'!$H$17,'Invoerblad heterogene watergang'!$K$17,"")))))))))</f>
        <v>100 - Riet</v>
      </c>
      <c r="D680" s="23">
        <f t="shared" si="10"/>
        <v>100</v>
      </c>
      <c r="E680" s="23">
        <f>'Invoerblad heterogene watergang'!$F$9</f>
        <v>1.5</v>
      </c>
      <c r="F680" s="23">
        <f>'Invoerblad heterogene watergang'!$E$9</f>
        <v>1.2</v>
      </c>
      <c r="G680" s="23">
        <f>'Invoerblad heterogene watergang'!$B$9</f>
        <v>1.2</v>
      </c>
      <c r="H680" s="23">
        <f>'Invoerblad heterogene watergang'!$C$9</f>
        <v>1</v>
      </c>
      <c r="I680" s="23">
        <f>IF(B680="","",IF(A680&lt;='Invoerblad heterogene watergang'!$H$9,'Invoerblad heterogene watergang'!$N$9,IF(A680&lt;='Invoerblad heterogene watergang'!$H$10,'Invoerblad heterogene watergang'!$N$10,IF(A680&lt;='Invoerblad heterogene watergang'!$H$11,'Invoerblad heterogene watergang'!$N$11,IF(A680&lt;='Invoerblad heterogene watergang'!$H$12,'Invoerblad heterogene watergang'!$N$12,IF(A680&lt;='Invoerblad heterogene watergang'!$H$13,'Invoerblad heterogene watergang'!$N$13,IF(A680&lt;='Invoerblad heterogene watergang'!$H$14,'Invoerblad heterogene watergang'!$N$14,IF(A680&lt;='Invoerblad heterogene watergang'!$H$15,'Invoerblad heterogene watergang'!$N$15,IF(A680&lt;='Invoerblad heterogene watergang'!$H$16,'Invoerblad heterogene watergang'!$N$16,IF(A680&lt;='Invoerblad heterogene watergang'!$H$17,'Invoerblad heterogene watergang'!$N$17,""))))))))))</f>
        <v>0</v>
      </c>
      <c r="J680" s="23" t="str">
        <f>IF(A680&lt;='Invoerblad heterogene watergang'!$H$9,'Invoerblad heterogene watergang'!$O$9,IF(A680&lt;='Invoerblad heterogene watergang'!$H$10,'Invoerblad heterogene watergang'!$O$10,IF(A680&lt;='Invoerblad heterogene watergang'!$H$11,'Invoerblad heterogene watergang'!$O$11,IF(A680&lt;='Invoerblad heterogene watergang'!$H$12,'Invoerblad heterogene watergang'!$O$12,IF(A680&lt;='Invoerblad heterogene watergang'!$H$13,'Invoerblad heterogene watergang'!$O$13,IF(A680&lt;='Invoerblad heterogene watergang'!$H$14,'Invoerblad heterogene watergang'!$O$14,IF(A680&lt;='Invoerblad heterogene watergang'!$H$15,'Invoerblad heterogene watergang'!$O$15,IF(A680&lt;='Invoerblad heterogene watergang'!$H$16,'Invoerblad heterogene watergang'!$O$16,IF(A680&lt;='Invoerblad heterogene watergang'!$H$17,'Invoerblad heterogene watergang'!$O$17,"")))))))))</f>
        <v>Nee</v>
      </c>
      <c r="K680" s="23">
        <f>(IF(A680&lt;='Invoerblad heterogene watergang'!$H$9,'Invoerblad heterogene watergang'!$L$9,IF(A680&lt;='Invoerblad heterogene watergang'!$H$10,'Invoerblad heterogene watergang'!$L$10,IF(A680&lt;='Invoerblad heterogene watergang'!$H$11,'Invoerblad heterogene watergang'!$L$11,IF(A680&lt;='Invoerblad heterogene watergang'!$H$12,'Invoerblad heterogene watergang'!$L$12,IF(A680&lt;='Invoerblad heterogene watergang'!$H$13,'Invoerblad heterogene watergang'!$L$13,IF(A680&lt;='Invoerblad heterogene watergang'!$H$14,'Invoerblad heterogene watergang'!$L$14,IF(A680&lt;='Invoerblad heterogene watergang'!$H$15,'Invoerblad heterogene watergang'!$L$15,IF(A680&lt;='Invoerblad heterogene watergang'!$H$16,'Invoerblad heterogene watergang'!$L$16,IF(A680&lt;='Invoerblad heterogene watergang'!$H$17,'Invoerblad heterogene watergang'!$L$17,""))))))))))</f>
        <v>50</v>
      </c>
      <c r="L680" s="23" t="str">
        <f>(IF(A680&lt;='Invoerblad heterogene watergang'!$H$9,'Invoerblad heterogene watergang'!$M$9,IF(A680&lt;='Invoerblad heterogene watergang'!$H$10,'Invoerblad heterogene watergang'!$M$10,IF(A680&lt;='Invoerblad heterogene watergang'!$H$11,'Invoerblad heterogene watergang'!$M$11,IF(A680&lt;='Invoerblad heterogene watergang'!$H$12,'Invoerblad heterogene watergang'!$M$12,IF(A680&lt;='Invoerblad heterogene watergang'!$H$13,'Invoerblad heterogene watergang'!$M$13,IF(A680&lt;='Invoerblad heterogene watergang'!$H$14,'Invoerblad heterogene watergang'!$M$14,IF(A680&lt;='Invoerblad heterogene watergang'!$H$15,'Invoerblad heterogene watergang'!$M$15,IF(A680&lt;='Invoerblad heterogene watergang'!$H$16,'Invoerblad heterogene watergang'!$M$16,IF(A680&lt;='Invoerblad heterogene watergang'!$H$17,'Invoerblad heterogene watergang'!$M$17,""))))))))))</f>
        <v>Begroeiing volgt bodemverloop</v>
      </c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67"/>
      <c r="AD680" s="23"/>
      <c r="AE680" s="23"/>
    </row>
    <row r="681" spans="1:31" s="103" customFormat="1" x14ac:dyDescent="0.35">
      <c r="A681" s="24">
        <f>IF(A680="","",IF((A680+1)&gt;MAX('Invoerblad heterogene watergang'!$H$9:$H$17),"",'Uitgebreide invoer'!A680+(MAX('Invoerblad heterogene watergang'!$H$9:$H$17)/1000)))</f>
        <v>473.89999999999475</v>
      </c>
      <c r="B681" s="23">
        <f>IF(A681&lt;='Invoerblad heterogene watergang'!$H$9,'Invoerblad heterogene watergang'!$J$9,IF(A681&lt;='Invoerblad heterogene watergang'!$H$10,'Invoerblad heterogene watergang'!$J$10,IF(A681&lt;='Invoerblad heterogene watergang'!$H$11,'Invoerblad heterogene watergang'!$J$11,IF(A681&lt;='Invoerblad heterogene watergang'!$H$12,'Invoerblad heterogene watergang'!$J$12,IF(A681&lt;='Invoerblad heterogene watergang'!$H$13,'Invoerblad heterogene watergang'!$J$13,IF(A681&lt;='Invoerblad heterogene watergang'!$H$14,'Invoerblad heterogene watergang'!$J$14,IF(A681&lt;='Invoerblad heterogene watergang'!$H$15,'Invoerblad heterogene watergang'!$J$15,IF(A681&lt;='Invoerblad heterogene watergang'!$H$16,'Invoerblad heterogene watergang'!$J$16,IF(A681&lt;='Invoerblad heterogene watergang'!$H$17,'Invoerblad heterogene watergang'!$J$17,"")))))))))</f>
        <v>0.2</v>
      </c>
      <c r="C681" s="23" t="str">
        <f>IF(A681&lt;='Invoerblad heterogene watergang'!$H$9,'Invoerblad heterogene watergang'!$K$9,IF(A681&lt;='Invoerblad heterogene watergang'!$H$10,'Invoerblad heterogene watergang'!$K$10,IF(A681&lt;='Invoerblad heterogene watergang'!$H$11,'Invoerblad heterogene watergang'!$K$11,IF(A681&lt;='Invoerblad heterogene watergang'!$H$12,'Invoerblad heterogene watergang'!$K$12,IF(A681&lt;='Invoerblad heterogene watergang'!$H$13,'Invoerblad heterogene watergang'!$K$13,IF(A681&lt;='Invoerblad heterogene watergang'!$H$14,'Invoerblad heterogene watergang'!$K$14,IF(A681&lt;='Invoerblad heterogene watergang'!$H$15,'Invoerblad heterogene watergang'!$K$15,IF(A681&lt;='Invoerblad heterogene watergang'!$H$16,'Invoerblad heterogene watergang'!$K$16,IF(A681&lt;='Invoerblad heterogene watergang'!$H$17,'Invoerblad heterogene watergang'!$K$17,"")))))))))</f>
        <v>100 - Riet</v>
      </c>
      <c r="D681" s="23">
        <f t="shared" si="10"/>
        <v>100</v>
      </c>
      <c r="E681" s="23">
        <f>'Invoerblad heterogene watergang'!$F$9</f>
        <v>1.5</v>
      </c>
      <c r="F681" s="23">
        <f>'Invoerblad heterogene watergang'!$E$9</f>
        <v>1.2</v>
      </c>
      <c r="G681" s="23">
        <f>'Invoerblad heterogene watergang'!$B$9</f>
        <v>1.2</v>
      </c>
      <c r="H681" s="23">
        <f>'Invoerblad heterogene watergang'!$C$9</f>
        <v>1</v>
      </c>
      <c r="I681" s="23">
        <f>IF(B681="","",IF(A681&lt;='Invoerblad heterogene watergang'!$H$9,'Invoerblad heterogene watergang'!$N$9,IF(A681&lt;='Invoerblad heterogene watergang'!$H$10,'Invoerblad heterogene watergang'!$N$10,IF(A681&lt;='Invoerblad heterogene watergang'!$H$11,'Invoerblad heterogene watergang'!$N$11,IF(A681&lt;='Invoerblad heterogene watergang'!$H$12,'Invoerblad heterogene watergang'!$N$12,IF(A681&lt;='Invoerblad heterogene watergang'!$H$13,'Invoerblad heterogene watergang'!$N$13,IF(A681&lt;='Invoerblad heterogene watergang'!$H$14,'Invoerblad heterogene watergang'!$N$14,IF(A681&lt;='Invoerblad heterogene watergang'!$H$15,'Invoerblad heterogene watergang'!$N$15,IF(A681&lt;='Invoerblad heterogene watergang'!$H$16,'Invoerblad heterogene watergang'!$N$16,IF(A681&lt;='Invoerblad heterogene watergang'!$H$17,'Invoerblad heterogene watergang'!$N$17,""))))))))))</f>
        <v>0</v>
      </c>
      <c r="J681" s="23" t="str">
        <f>IF(A681&lt;='Invoerblad heterogene watergang'!$H$9,'Invoerblad heterogene watergang'!$O$9,IF(A681&lt;='Invoerblad heterogene watergang'!$H$10,'Invoerblad heterogene watergang'!$O$10,IF(A681&lt;='Invoerblad heterogene watergang'!$H$11,'Invoerblad heterogene watergang'!$O$11,IF(A681&lt;='Invoerblad heterogene watergang'!$H$12,'Invoerblad heterogene watergang'!$O$12,IF(A681&lt;='Invoerblad heterogene watergang'!$H$13,'Invoerblad heterogene watergang'!$O$13,IF(A681&lt;='Invoerblad heterogene watergang'!$H$14,'Invoerblad heterogene watergang'!$O$14,IF(A681&lt;='Invoerblad heterogene watergang'!$H$15,'Invoerblad heterogene watergang'!$O$15,IF(A681&lt;='Invoerblad heterogene watergang'!$H$16,'Invoerblad heterogene watergang'!$O$16,IF(A681&lt;='Invoerblad heterogene watergang'!$H$17,'Invoerblad heterogene watergang'!$O$17,"")))))))))</f>
        <v>Nee</v>
      </c>
      <c r="K681" s="23">
        <f>(IF(A681&lt;='Invoerblad heterogene watergang'!$H$9,'Invoerblad heterogene watergang'!$L$9,IF(A681&lt;='Invoerblad heterogene watergang'!$H$10,'Invoerblad heterogene watergang'!$L$10,IF(A681&lt;='Invoerblad heterogene watergang'!$H$11,'Invoerblad heterogene watergang'!$L$11,IF(A681&lt;='Invoerblad heterogene watergang'!$H$12,'Invoerblad heterogene watergang'!$L$12,IF(A681&lt;='Invoerblad heterogene watergang'!$H$13,'Invoerblad heterogene watergang'!$L$13,IF(A681&lt;='Invoerblad heterogene watergang'!$H$14,'Invoerblad heterogene watergang'!$L$14,IF(A681&lt;='Invoerblad heterogene watergang'!$H$15,'Invoerblad heterogene watergang'!$L$15,IF(A681&lt;='Invoerblad heterogene watergang'!$H$16,'Invoerblad heterogene watergang'!$L$16,IF(A681&lt;='Invoerblad heterogene watergang'!$H$17,'Invoerblad heterogene watergang'!$L$17,""))))))))))</f>
        <v>50</v>
      </c>
      <c r="L681" s="23" t="str">
        <f>(IF(A681&lt;='Invoerblad heterogene watergang'!$H$9,'Invoerblad heterogene watergang'!$M$9,IF(A681&lt;='Invoerblad heterogene watergang'!$H$10,'Invoerblad heterogene watergang'!$M$10,IF(A681&lt;='Invoerblad heterogene watergang'!$H$11,'Invoerblad heterogene watergang'!$M$11,IF(A681&lt;='Invoerblad heterogene watergang'!$H$12,'Invoerblad heterogene watergang'!$M$12,IF(A681&lt;='Invoerblad heterogene watergang'!$H$13,'Invoerblad heterogene watergang'!$M$13,IF(A681&lt;='Invoerblad heterogene watergang'!$H$14,'Invoerblad heterogene watergang'!$M$14,IF(A681&lt;='Invoerblad heterogene watergang'!$H$15,'Invoerblad heterogene watergang'!$M$15,IF(A681&lt;='Invoerblad heterogene watergang'!$H$16,'Invoerblad heterogene watergang'!$M$16,IF(A681&lt;='Invoerblad heterogene watergang'!$H$17,'Invoerblad heterogene watergang'!$M$17,""))))))))))</f>
        <v>Begroeiing volgt bodemverloop</v>
      </c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67"/>
      <c r="AD681" s="23"/>
      <c r="AE681" s="23"/>
    </row>
    <row r="682" spans="1:31" s="103" customFormat="1" x14ac:dyDescent="0.35">
      <c r="A682" s="24">
        <f>IF(A681="","",IF((A681+1)&gt;MAX('Invoerblad heterogene watergang'!$H$9:$H$17),"",'Uitgebreide invoer'!A681+(MAX('Invoerblad heterogene watergang'!$H$9:$H$17)/1000)))</f>
        <v>474.59999999999474</v>
      </c>
      <c r="B682" s="23">
        <f>IF(A682&lt;='Invoerblad heterogene watergang'!$H$9,'Invoerblad heterogene watergang'!$J$9,IF(A682&lt;='Invoerblad heterogene watergang'!$H$10,'Invoerblad heterogene watergang'!$J$10,IF(A682&lt;='Invoerblad heterogene watergang'!$H$11,'Invoerblad heterogene watergang'!$J$11,IF(A682&lt;='Invoerblad heterogene watergang'!$H$12,'Invoerblad heterogene watergang'!$J$12,IF(A682&lt;='Invoerblad heterogene watergang'!$H$13,'Invoerblad heterogene watergang'!$J$13,IF(A682&lt;='Invoerblad heterogene watergang'!$H$14,'Invoerblad heterogene watergang'!$J$14,IF(A682&lt;='Invoerblad heterogene watergang'!$H$15,'Invoerblad heterogene watergang'!$J$15,IF(A682&lt;='Invoerblad heterogene watergang'!$H$16,'Invoerblad heterogene watergang'!$J$16,IF(A682&lt;='Invoerblad heterogene watergang'!$H$17,'Invoerblad heterogene watergang'!$J$17,"")))))))))</f>
        <v>0.2</v>
      </c>
      <c r="C682" s="23" t="str">
        <f>IF(A682&lt;='Invoerblad heterogene watergang'!$H$9,'Invoerblad heterogene watergang'!$K$9,IF(A682&lt;='Invoerblad heterogene watergang'!$H$10,'Invoerblad heterogene watergang'!$K$10,IF(A682&lt;='Invoerblad heterogene watergang'!$H$11,'Invoerblad heterogene watergang'!$K$11,IF(A682&lt;='Invoerblad heterogene watergang'!$H$12,'Invoerblad heterogene watergang'!$K$12,IF(A682&lt;='Invoerblad heterogene watergang'!$H$13,'Invoerblad heterogene watergang'!$K$13,IF(A682&lt;='Invoerblad heterogene watergang'!$H$14,'Invoerblad heterogene watergang'!$K$14,IF(A682&lt;='Invoerblad heterogene watergang'!$H$15,'Invoerblad heterogene watergang'!$K$15,IF(A682&lt;='Invoerblad heterogene watergang'!$H$16,'Invoerblad heterogene watergang'!$K$16,IF(A682&lt;='Invoerblad heterogene watergang'!$H$17,'Invoerblad heterogene watergang'!$K$17,"")))))))))</f>
        <v>100 - Riet</v>
      </c>
      <c r="D682" s="23">
        <f t="shared" si="10"/>
        <v>100</v>
      </c>
      <c r="E682" s="23">
        <f>'Invoerblad heterogene watergang'!$F$9</f>
        <v>1.5</v>
      </c>
      <c r="F682" s="23">
        <f>'Invoerblad heterogene watergang'!$E$9</f>
        <v>1.2</v>
      </c>
      <c r="G682" s="23">
        <f>'Invoerblad heterogene watergang'!$B$9</f>
        <v>1.2</v>
      </c>
      <c r="H682" s="23">
        <f>'Invoerblad heterogene watergang'!$C$9</f>
        <v>1</v>
      </c>
      <c r="I682" s="23">
        <f>IF(B682="","",IF(A682&lt;='Invoerblad heterogene watergang'!$H$9,'Invoerblad heterogene watergang'!$N$9,IF(A682&lt;='Invoerblad heterogene watergang'!$H$10,'Invoerblad heterogene watergang'!$N$10,IF(A682&lt;='Invoerblad heterogene watergang'!$H$11,'Invoerblad heterogene watergang'!$N$11,IF(A682&lt;='Invoerblad heterogene watergang'!$H$12,'Invoerblad heterogene watergang'!$N$12,IF(A682&lt;='Invoerblad heterogene watergang'!$H$13,'Invoerblad heterogene watergang'!$N$13,IF(A682&lt;='Invoerblad heterogene watergang'!$H$14,'Invoerblad heterogene watergang'!$N$14,IF(A682&lt;='Invoerblad heterogene watergang'!$H$15,'Invoerblad heterogene watergang'!$N$15,IF(A682&lt;='Invoerblad heterogene watergang'!$H$16,'Invoerblad heterogene watergang'!$N$16,IF(A682&lt;='Invoerblad heterogene watergang'!$H$17,'Invoerblad heterogene watergang'!$N$17,""))))))))))</f>
        <v>0</v>
      </c>
      <c r="J682" s="23" t="str">
        <f>IF(A682&lt;='Invoerblad heterogene watergang'!$H$9,'Invoerblad heterogene watergang'!$O$9,IF(A682&lt;='Invoerblad heterogene watergang'!$H$10,'Invoerblad heterogene watergang'!$O$10,IF(A682&lt;='Invoerblad heterogene watergang'!$H$11,'Invoerblad heterogene watergang'!$O$11,IF(A682&lt;='Invoerblad heterogene watergang'!$H$12,'Invoerblad heterogene watergang'!$O$12,IF(A682&lt;='Invoerblad heterogene watergang'!$H$13,'Invoerblad heterogene watergang'!$O$13,IF(A682&lt;='Invoerblad heterogene watergang'!$H$14,'Invoerblad heterogene watergang'!$O$14,IF(A682&lt;='Invoerblad heterogene watergang'!$H$15,'Invoerblad heterogene watergang'!$O$15,IF(A682&lt;='Invoerblad heterogene watergang'!$H$16,'Invoerblad heterogene watergang'!$O$16,IF(A682&lt;='Invoerblad heterogene watergang'!$H$17,'Invoerblad heterogene watergang'!$O$17,"")))))))))</f>
        <v>Nee</v>
      </c>
      <c r="K682" s="23">
        <f>(IF(A682&lt;='Invoerblad heterogene watergang'!$H$9,'Invoerblad heterogene watergang'!$L$9,IF(A682&lt;='Invoerblad heterogene watergang'!$H$10,'Invoerblad heterogene watergang'!$L$10,IF(A682&lt;='Invoerblad heterogene watergang'!$H$11,'Invoerblad heterogene watergang'!$L$11,IF(A682&lt;='Invoerblad heterogene watergang'!$H$12,'Invoerblad heterogene watergang'!$L$12,IF(A682&lt;='Invoerblad heterogene watergang'!$H$13,'Invoerblad heterogene watergang'!$L$13,IF(A682&lt;='Invoerblad heterogene watergang'!$H$14,'Invoerblad heterogene watergang'!$L$14,IF(A682&lt;='Invoerblad heterogene watergang'!$H$15,'Invoerblad heterogene watergang'!$L$15,IF(A682&lt;='Invoerblad heterogene watergang'!$H$16,'Invoerblad heterogene watergang'!$L$16,IF(A682&lt;='Invoerblad heterogene watergang'!$H$17,'Invoerblad heterogene watergang'!$L$17,""))))))))))</f>
        <v>50</v>
      </c>
      <c r="L682" s="23" t="str">
        <f>(IF(A682&lt;='Invoerblad heterogene watergang'!$H$9,'Invoerblad heterogene watergang'!$M$9,IF(A682&lt;='Invoerblad heterogene watergang'!$H$10,'Invoerblad heterogene watergang'!$M$10,IF(A682&lt;='Invoerblad heterogene watergang'!$H$11,'Invoerblad heterogene watergang'!$M$11,IF(A682&lt;='Invoerblad heterogene watergang'!$H$12,'Invoerblad heterogene watergang'!$M$12,IF(A682&lt;='Invoerblad heterogene watergang'!$H$13,'Invoerblad heterogene watergang'!$M$13,IF(A682&lt;='Invoerblad heterogene watergang'!$H$14,'Invoerblad heterogene watergang'!$M$14,IF(A682&lt;='Invoerblad heterogene watergang'!$H$15,'Invoerblad heterogene watergang'!$M$15,IF(A682&lt;='Invoerblad heterogene watergang'!$H$16,'Invoerblad heterogene watergang'!$M$16,IF(A682&lt;='Invoerblad heterogene watergang'!$H$17,'Invoerblad heterogene watergang'!$M$17,""))))))))))</f>
        <v>Begroeiing volgt bodemverloop</v>
      </c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67"/>
      <c r="AD682" s="23"/>
      <c r="AE682" s="23"/>
    </row>
    <row r="683" spans="1:31" s="103" customFormat="1" x14ac:dyDescent="0.35">
      <c r="A683" s="24">
        <f>IF(A682="","",IF((A682+1)&gt;MAX('Invoerblad heterogene watergang'!$H$9:$H$17),"",'Uitgebreide invoer'!A682+(MAX('Invoerblad heterogene watergang'!$H$9:$H$17)/1000)))</f>
        <v>475.29999999999472</v>
      </c>
      <c r="B683" s="23">
        <f>IF(A683&lt;='Invoerblad heterogene watergang'!$H$9,'Invoerblad heterogene watergang'!$J$9,IF(A683&lt;='Invoerblad heterogene watergang'!$H$10,'Invoerblad heterogene watergang'!$J$10,IF(A683&lt;='Invoerblad heterogene watergang'!$H$11,'Invoerblad heterogene watergang'!$J$11,IF(A683&lt;='Invoerblad heterogene watergang'!$H$12,'Invoerblad heterogene watergang'!$J$12,IF(A683&lt;='Invoerblad heterogene watergang'!$H$13,'Invoerblad heterogene watergang'!$J$13,IF(A683&lt;='Invoerblad heterogene watergang'!$H$14,'Invoerblad heterogene watergang'!$J$14,IF(A683&lt;='Invoerblad heterogene watergang'!$H$15,'Invoerblad heterogene watergang'!$J$15,IF(A683&lt;='Invoerblad heterogene watergang'!$H$16,'Invoerblad heterogene watergang'!$J$16,IF(A683&lt;='Invoerblad heterogene watergang'!$H$17,'Invoerblad heterogene watergang'!$J$17,"")))))))))</f>
        <v>0.2</v>
      </c>
      <c r="C683" s="23" t="str">
        <f>IF(A683&lt;='Invoerblad heterogene watergang'!$H$9,'Invoerblad heterogene watergang'!$K$9,IF(A683&lt;='Invoerblad heterogene watergang'!$H$10,'Invoerblad heterogene watergang'!$K$10,IF(A683&lt;='Invoerblad heterogene watergang'!$H$11,'Invoerblad heterogene watergang'!$K$11,IF(A683&lt;='Invoerblad heterogene watergang'!$H$12,'Invoerblad heterogene watergang'!$K$12,IF(A683&lt;='Invoerblad heterogene watergang'!$H$13,'Invoerblad heterogene watergang'!$K$13,IF(A683&lt;='Invoerblad heterogene watergang'!$H$14,'Invoerblad heterogene watergang'!$K$14,IF(A683&lt;='Invoerblad heterogene watergang'!$H$15,'Invoerblad heterogene watergang'!$K$15,IF(A683&lt;='Invoerblad heterogene watergang'!$H$16,'Invoerblad heterogene watergang'!$K$16,IF(A683&lt;='Invoerblad heterogene watergang'!$H$17,'Invoerblad heterogene watergang'!$K$17,"")))))))))</f>
        <v>100 - Riet</v>
      </c>
      <c r="D683" s="23">
        <f t="shared" si="10"/>
        <v>100</v>
      </c>
      <c r="E683" s="23">
        <f>'Invoerblad heterogene watergang'!$F$9</f>
        <v>1.5</v>
      </c>
      <c r="F683" s="23">
        <f>'Invoerblad heterogene watergang'!$E$9</f>
        <v>1.2</v>
      </c>
      <c r="G683" s="23">
        <f>'Invoerblad heterogene watergang'!$B$9</f>
        <v>1.2</v>
      </c>
      <c r="H683" s="23">
        <f>'Invoerblad heterogene watergang'!$C$9</f>
        <v>1</v>
      </c>
      <c r="I683" s="23">
        <f>IF(B683="","",IF(A683&lt;='Invoerblad heterogene watergang'!$H$9,'Invoerblad heterogene watergang'!$N$9,IF(A683&lt;='Invoerblad heterogene watergang'!$H$10,'Invoerblad heterogene watergang'!$N$10,IF(A683&lt;='Invoerblad heterogene watergang'!$H$11,'Invoerblad heterogene watergang'!$N$11,IF(A683&lt;='Invoerblad heterogene watergang'!$H$12,'Invoerblad heterogene watergang'!$N$12,IF(A683&lt;='Invoerblad heterogene watergang'!$H$13,'Invoerblad heterogene watergang'!$N$13,IF(A683&lt;='Invoerblad heterogene watergang'!$H$14,'Invoerblad heterogene watergang'!$N$14,IF(A683&lt;='Invoerblad heterogene watergang'!$H$15,'Invoerblad heterogene watergang'!$N$15,IF(A683&lt;='Invoerblad heterogene watergang'!$H$16,'Invoerblad heterogene watergang'!$N$16,IF(A683&lt;='Invoerblad heterogene watergang'!$H$17,'Invoerblad heterogene watergang'!$N$17,""))))))))))</f>
        <v>0</v>
      </c>
      <c r="J683" s="23" t="str">
        <f>IF(A683&lt;='Invoerblad heterogene watergang'!$H$9,'Invoerblad heterogene watergang'!$O$9,IF(A683&lt;='Invoerblad heterogene watergang'!$H$10,'Invoerblad heterogene watergang'!$O$10,IF(A683&lt;='Invoerblad heterogene watergang'!$H$11,'Invoerblad heterogene watergang'!$O$11,IF(A683&lt;='Invoerblad heterogene watergang'!$H$12,'Invoerblad heterogene watergang'!$O$12,IF(A683&lt;='Invoerblad heterogene watergang'!$H$13,'Invoerblad heterogene watergang'!$O$13,IF(A683&lt;='Invoerblad heterogene watergang'!$H$14,'Invoerblad heterogene watergang'!$O$14,IF(A683&lt;='Invoerblad heterogene watergang'!$H$15,'Invoerblad heterogene watergang'!$O$15,IF(A683&lt;='Invoerblad heterogene watergang'!$H$16,'Invoerblad heterogene watergang'!$O$16,IF(A683&lt;='Invoerblad heterogene watergang'!$H$17,'Invoerblad heterogene watergang'!$O$17,"")))))))))</f>
        <v>Nee</v>
      </c>
      <c r="K683" s="23">
        <f>(IF(A683&lt;='Invoerblad heterogene watergang'!$H$9,'Invoerblad heterogene watergang'!$L$9,IF(A683&lt;='Invoerblad heterogene watergang'!$H$10,'Invoerblad heterogene watergang'!$L$10,IF(A683&lt;='Invoerblad heterogene watergang'!$H$11,'Invoerblad heterogene watergang'!$L$11,IF(A683&lt;='Invoerblad heterogene watergang'!$H$12,'Invoerblad heterogene watergang'!$L$12,IF(A683&lt;='Invoerblad heterogene watergang'!$H$13,'Invoerblad heterogene watergang'!$L$13,IF(A683&lt;='Invoerblad heterogene watergang'!$H$14,'Invoerblad heterogene watergang'!$L$14,IF(A683&lt;='Invoerblad heterogene watergang'!$H$15,'Invoerblad heterogene watergang'!$L$15,IF(A683&lt;='Invoerblad heterogene watergang'!$H$16,'Invoerblad heterogene watergang'!$L$16,IF(A683&lt;='Invoerblad heterogene watergang'!$H$17,'Invoerblad heterogene watergang'!$L$17,""))))))))))</f>
        <v>50</v>
      </c>
      <c r="L683" s="23" t="str">
        <f>(IF(A683&lt;='Invoerblad heterogene watergang'!$H$9,'Invoerblad heterogene watergang'!$M$9,IF(A683&lt;='Invoerblad heterogene watergang'!$H$10,'Invoerblad heterogene watergang'!$M$10,IF(A683&lt;='Invoerblad heterogene watergang'!$H$11,'Invoerblad heterogene watergang'!$M$11,IF(A683&lt;='Invoerblad heterogene watergang'!$H$12,'Invoerblad heterogene watergang'!$M$12,IF(A683&lt;='Invoerblad heterogene watergang'!$H$13,'Invoerblad heterogene watergang'!$M$13,IF(A683&lt;='Invoerblad heterogene watergang'!$H$14,'Invoerblad heterogene watergang'!$M$14,IF(A683&lt;='Invoerblad heterogene watergang'!$H$15,'Invoerblad heterogene watergang'!$M$15,IF(A683&lt;='Invoerblad heterogene watergang'!$H$16,'Invoerblad heterogene watergang'!$M$16,IF(A683&lt;='Invoerblad heterogene watergang'!$H$17,'Invoerblad heterogene watergang'!$M$17,""))))))))))</f>
        <v>Begroeiing volgt bodemverloop</v>
      </c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67"/>
      <c r="AD683" s="23"/>
      <c r="AE683" s="23"/>
    </row>
    <row r="684" spans="1:31" s="103" customFormat="1" x14ac:dyDescent="0.35">
      <c r="A684" s="24">
        <f>IF(A683="","",IF((A683+1)&gt;MAX('Invoerblad heterogene watergang'!$H$9:$H$17),"",'Uitgebreide invoer'!A683+(MAX('Invoerblad heterogene watergang'!$H$9:$H$17)/1000)))</f>
        <v>475.99999999999471</v>
      </c>
      <c r="B684" s="23">
        <f>IF(A684&lt;='Invoerblad heterogene watergang'!$H$9,'Invoerblad heterogene watergang'!$J$9,IF(A684&lt;='Invoerblad heterogene watergang'!$H$10,'Invoerblad heterogene watergang'!$J$10,IF(A684&lt;='Invoerblad heterogene watergang'!$H$11,'Invoerblad heterogene watergang'!$J$11,IF(A684&lt;='Invoerblad heterogene watergang'!$H$12,'Invoerblad heterogene watergang'!$J$12,IF(A684&lt;='Invoerblad heterogene watergang'!$H$13,'Invoerblad heterogene watergang'!$J$13,IF(A684&lt;='Invoerblad heterogene watergang'!$H$14,'Invoerblad heterogene watergang'!$J$14,IF(A684&lt;='Invoerblad heterogene watergang'!$H$15,'Invoerblad heterogene watergang'!$J$15,IF(A684&lt;='Invoerblad heterogene watergang'!$H$16,'Invoerblad heterogene watergang'!$J$16,IF(A684&lt;='Invoerblad heterogene watergang'!$H$17,'Invoerblad heterogene watergang'!$J$17,"")))))))))</f>
        <v>0.2</v>
      </c>
      <c r="C684" s="23" t="str">
        <f>IF(A684&lt;='Invoerblad heterogene watergang'!$H$9,'Invoerblad heterogene watergang'!$K$9,IF(A684&lt;='Invoerblad heterogene watergang'!$H$10,'Invoerblad heterogene watergang'!$K$10,IF(A684&lt;='Invoerblad heterogene watergang'!$H$11,'Invoerblad heterogene watergang'!$K$11,IF(A684&lt;='Invoerblad heterogene watergang'!$H$12,'Invoerblad heterogene watergang'!$K$12,IF(A684&lt;='Invoerblad heterogene watergang'!$H$13,'Invoerblad heterogene watergang'!$K$13,IF(A684&lt;='Invoerblad heterogene watergang'!$H$14,'Invoerblad heterogene watergang'!$K$14,IF(A684&lt;='Invoerblad heterogene watergang'!$H$15,'Invoerblad heterogene watergang'!$K$15,IF(A684&lt;='Invoerblad heterogene watergang'!$H$16,'Invoerblad heterogene watergang'!$K$16,IF(A684&lt;='Invoerblad heterogene watergang'!$H$17,'Invoerblad heterogene watergang'!$K$17,"")))))))))</f>
        <v>100 - Riet</v>
      </c>
      <c r="D684" s="23">
        <f t="shared" si="10"/>
        <v>100</v>
      </c>
      <c r="E684" s="23">
        <f>'Invoerblad heterogene watergang'!$F$9</f>
        <v>1.5</v>
      </c>
      <c r="F684" s="23">
        <f>'Invoerblad heterogene watergang'!$E$9</f>
        <v>1.2</v>
      </c>
      <c r="G684" s="23">
        <f>'Invoerblad heterogene watergang'!$B$9</f>
        <v>1.2</v>
      </c>
      <c r="H684" s="23">
        <f>'Invoerblad heterogene watergang'!$C$9</f>
        <v>1</v>
      </c>
      <c r="I684" s="23">
        <f>IF(B684="","",IF(A684&lt;='Invoerblad heterogene watergang'!$H$9,'Invoerblad heterogene watergang'!$N$9,IF(A684&lt;='Invoerblad heterogene watergang'!$H$10,'Invoerblad heterogene watergang'!$N$10,IF(A684&lt;='Invoerblad heterogene watergang'!$H$11,'Invoerblad heterogene watergang'!$N$11,IF(A684&lt;='Invoerblad heterogene watergang'!$H$12,'Invoerblad heterogene watergang'!$N$12,IF(A684&lt;='Invoerblad heterogene watergang'!$H$13,'Invoerblad heterogene watergang'!$N$13,IF(A684&lt;='Invoerblad heterogene watergang'!$H$14,'Invoerblad heterogene watergang'!$N$14,IF(A684&lt;='Invoerblad heterogene watergang'!$H$15,'Invoerblad heterogene watergang'!$N$15,IF(A684&lt;='Invoerblad heterogene watergang'!$H$16,'Invoerblad heterogene watergang'!$N$16,IF(A684&lt;='Invoerblad heterogene watergang'!$H$17,'Invoerblad heterogene watergang'!$N$17,""))))))))))</f>
        <v>0</v>
      </c>
      <c r="J684" s="23" t="str">
        <f>IF(A684&lt;='Invoerblad heterogene watergang'!$H$9,'Invoerblad heterogene watergang'!$O$9,IF(A684&lt;='Invoerblad heterogene watergang'!$H$10,'Invoerblad heterogene watergang'!$O$10,IF(A684&lt;='Invoerblad heterogene watergang'!$H$11,'Invoerblad heterogene watergang'!$O$11,IF(A684&lt;='Invoerblad heterogene watergang'!$H$12,'Invoerblad heterogene watergang'!$O$12,IF(A684&lt;='Invoerblad heterogene watergang'!$H$13,'Invoerblad heterogene watergang'!$O$13,IF(A684&lt;='Invoerblad heterogene watergang'!$H$14,'Invoerblad heterogene watergang'!$O$14,IF(A684&lt;='Invoerblad heterogene watergang'!$H$15,'Invoerblad heterogene watergang'!$O$15,IF(A684&lt;='Invoerblad heterogene watergang'!$H$16,'Invoerblad heterogene watergang'!$O$16,IF(A684&lt;='Invoerblad heterogene watergang'!$H$17,'Invoerblad heterogene watergang'!$O$17,"")))))))))</f>
        <v>Nee</v>
      </c>
      <c r="K684" s="23">
        <f>(IF(A684&lt;='Invoerblad heterogene watergang'!$H$9,'Invoerblad heterogene watergang'!$L$9,IF(A684&lt;='Invoerblad heterogene watergang'!$H$10,'Invoerblad heterogene watergang'!$L$10,IF(A684&lt;='Invoerblad heterogene watergang'!$H$11,'Invoerblad heterogene watergang'!$L$11,IF(A684&lt;='Invoerblad heterogene watergang'!$H$12,'Invoerblad heterogene watergang'!$L$12,IF(A684&lt;='Invoerblad heterogene watergang'!$H$13,'Invoerblad heterogene watergang'!$L$13,IF(A684&lt;='Invoerblad heterogene watergang'!$H$14,'Invoerblad heterogene watergang'!$L$14,IF(A684&lt;='Invoerblad heterogene watergang'!$H$15,'Invoerblad heterogene watergang'!$L$15,IF(A684&lt;='Invoerblad heterogene watergang'!$H$16,'Invoerblad heterogene watergang'!$L$16,IF(A684&lt;='Invoerblad heterogene watergang'!$H$17,'Invoerblad heterogene watergang'!$L$17,""))))))))))</f>
        <v>50</v>
      </c>
      <c r="L684" s="23" t="str">
        <f>(IF(A684&lt;='Invoerblad heterogene watergang'!$H$9,'Invoerblad heterogene watergang'!$M$9,IF(A684&lt;='Invoerblad heterogene watergang'!$H$10,'Invoerblad heterogene watergang'!$M$10,IF(A684&lt;='Invoerblad heterogene watergang'!$H$11,'Invoerblad heterogene watergang'!$M$11,IF(A684&lt;='Invoerblad heterogene watergang'!$H$12,'Invoerblad heterogene watergang'!$M$12,IF(A684&lt;='Invoerblad heterogene watergang'!$H$13,'Invoerblad heterogene watergang'!$M$13,IF(A684&lt;='Invoerblad heterogene watergang'!$H$14,'Invoerblad heterogene watergang'!$M$14,IF(A684&lt;='Invoerblad heterogene watergang'!$H$15,'Invoerblad heterogene watergang'!$M$15,IF(A684&lt;='Invoerblad heterogene watergang'!$H$16,'Invoerblad heterogene watergang'!$M$16,IF(A684&lt;='Invoerblad heterogene watergang'!$H$17,'Invoerblad heterogene watergang'!$M$17,""))))))))))</f>
        <v>Begroeiing volgt bodemverloop</v>
      </c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67"/>
      <c r="AD684" s="23"/>
      <c r="AE684" s="23"/>
    </row>
    <row r="685" spans="1:31" s="103" customFormat="1" x14ac:dyDescent="0.35">
      <c r="A685" s="24">
        <f>IF(A684="","",IF((A684+1)&gt;MAX('Invoerblad heterogene watergang'!$H$9:$H$17),"",'Uitgebreide invoer'!A684+(MAX('Invoerblad heterogene watergang'!$H$9:$H$17)/1000)))</f>
        <v>476.6999999999947</v>
      </c>
      <c r="B685" s="23">
        <f>IF(A685&lt;='Invoerblad heterogene watergang'!$H$9,'Invoerblad heterogene watergang'!$J$9,IF(A685&lt;='Invoerblad heterogene watergang'!$H$10,'Invoerblad heterogene watergang'!$J$10,IF(A685&lt;='Invoerblad heterogene watergang'!$H$11,'Invoerblad heterogene watergang'!$J$11,IF(A685&lt;='Invoerblad heterogene watergang'!$H$12,'Invoerblad heterogene watergang'!$J$12,IF(A685&lt;='Invoerblad heterogene watergang'!$H$13,'Invoerblad heterogene watergang'!$J$13,IF(A685&lt;='Invoerblad heterogene watergang'!$H$14,'Invoerblad heterogene watergang'!$J$14,IF(A685&lt;='Invoerblad heterogene watergang'!$H$15,'Invoerblad heterogene watergang'!$J$15,IF(A685&lt;='Invoerblad heterogene watergang'!$H$16,'Invoerblad heterogene watergang'!$J$16,IF(A685&lt;='Invoerblad heterogene watergang'!$H$17,'Invoerblad heterogene watergang'!$J$17,"")))))))))</f>
        <v>0.2</v>
      </c>
      <c r="C685" s="23" t="str">
        <f>IF(A685&lt;='Invoerblad heterogene watergang'!$H$9,'Invoerblad heterogene watergang'!$K$9,IF(A685&lt;='Invoerblad heterogene watergang'!$H$10,'Invoerblad heterogene watergang'!$K$10,IF(A685&lt;='Invoerblad heterogene watergang'!$H$11,'Invoerblad heterogene watergang'!$K$11,IF(A685&lt;='Invoerblad heterogene watergang'!$H$12,'Invoerblad heterogene watergang'!$K$12,IF(A685&lt;='Invoerblad heterogene watergang'!$H$13,'Invoerblad heterogene watergang'!$K$13,IF(A685&lt;='Invoerblad heterogene watergang'!$H$14,'Invoerblad heterogene watergang'!$K$14,IF(A685&lt;='Invoerblad heterogene watergang'!$H$15,'Invoerblad heterogene watergang'!$K$15,IF(A685&lt;='Invoerblad heterogene watergang'!$H$16,'Invoerblad heterogene watergang'!$K$16,IF(A685&lt;='Invoerblad heterogene watergang'!$H$17,'Invoerblad heterogene watergang'!$K$17,"")))))))))</f>
        <v>100 - Riet</v>
      </c>
      <c r="D685" s="23">
        <f t="shared" si="10"/>
        <v>100</v>
      </c>
      <c r="E685" s="23">
        <f>'Invoerblad heterogene watergang'!$F$9</f>
        <v>1.5</v>
      </c>
      <c r="F685" s="23">
        <f>'Invoerblad heterogene watergang'!$E$9</f>
        <v>1.2</v>
      </c>
      <c r="G685" s="23">
        <f>'Invoerblad heterogene watergang'!$B$9</f>
        <v>1.2</v>
      </c>
      <c r="H685" s="23">
        <f>'Invoerblad heterogene watergang'!$C$9</f>
        <v>1</v>
      </c>
      <c r="I685" s="23">
        <f>IF(B685="","",IF(A685&lt;='Invoerblad heterogene watergang'!$H$9,'Invoerblad heterogene watergang'!$N$9,IF(A685&lt;='Invoerblad heterogene watergang'!$H$10,'Invoerblad heterogene watergang'!$N$10,IF(A685&lt;='Invoerblad heterogene watergang'!$H$11,'Invoerblad heterogene watergang'!$N$11,IF(A685&lt;='Invoerblad heterogene watergang'!$H$12,'Invoerblad heterogene watergang'!$N$12,IF(A685&lt;='Invoerblad heterogene watergang'!$H$13,'Invoerblad heterogene watergang'!$N$13,IF(A685&lt;='Invoerblad heterogene watergang'!$H$14,'Invoerblad heterogene watergang'!$N$14,IF(A685&lt;='Invoerblad heterogene watergang'!$H$15,'Invoerblad heterogene watergang'!$N$15,IF(A685&lt;='Invoerblad heterogene watergang'!$H$16,'Invoerblad heterogene watergang'!$N$16,IF(A685&lt;='Invoerblad heterogene watergang'!$H$17,'Invoerblad heterogene watergang'!$N$17,""))))))))))</f>
        <v>0</v>
      </c>
      <c r="J685" s="23" t="str">
        <f>IF(A685&lt;='Invoerblad heterogene watergang'!$H$9,'Invoerblad heterogene watergang'!$O$9,IF(A685&lt;='Invoerblad heterogene watergang'!$H$10,'Invoerblad heterogene watergang'!$O$10,IF(A685&lt;='Invoerblad heterogene watergang'!$H$11,'Invoerblad heterogene watergang'!$O$11,IF(A685&lt;='Invoerblad heterogene watergang'!$H$12,'Invoerblad heterogene watergang'!$O$12,IF(A685&lt;='Invoerblad heterogene watergang'!$H$13,'Invoerblad heterogene watergang'!$O$13,IF(A685&lt;='Invoerblad heterogene watergang'!$H$14,'Invoerblad heterogene watergang'!$O$14,IF(A685&lt;='Invoerblad heterogene watergang'!$H$15,'Invoerblad heterogene watergang'!$O$15,IF(A685&lt;='Invoerblad heterogene watergang'!$H$16,'Invoerblad heterogene watergang'!$O$16,IF(A685&lt;='Invoerblad heterogene watergang'!$H$17,'Invoerblad heterogene watergang'!$O$17,"")))))))))</f>
        <v>Nee</v>
      </c>
      <c r="K685" s="23">
        <f>(IF(A685&lt;='Invoerblad heterogene watergang'!$H$9,'Invoerblad heterogene watergang'!$L$9,IF(A685&lt;='Invoerblad heterogene watergang'!$H$10,'Invoerblad heterogene watergang'!$L$10,IF(A685&lt;='Invoerblad heterogene watergang'!$H$11,'Invoerblad heterogene watergang'!$L$11,IF(A685&lt;='Invoerblad heterogene watergang'!$H$12,'Invoerblad heterogene watergang'!$L$12,IF(A685&lt;='Invoerblad heterogene watergang'!$H$13,'Invoerblad heterogene watergang'!$L$13,IF(A685&lt;='Invoerblad heterogene watergang'!$H$14,'Invoerblad heterogene watergang'!$L$14,IF(A685&lt;='Invoerblad heterogene watergang'!$H$15,'Invoerblad heterogene watergang'!$L$15,IF(A685&lt;='Invoerblad heterogene watergang'!$H$16,'Invoerblad heterogene watergang'!$L$16,IF(A685&lt;='Invoerblad heterogene watergang'!$H$17,'Invoerblad heterogene watergang'!$L$17,""))))))))))</f>
        <v>50</v>
      </c>
      <c r="L685" s="23" t="str">
        <f>(IF(A685&lt;='Invoerblad heterogene watergang'!$H$9,'Invoerblad heterogene watergang'!$M$9,IF(A685&lt;='Invoerblad heterogene watergang'!$H$10,'Invoerblad heterogene watergang'!$M$10,IF(A685&lt;='Invoerblad heterogene watergang'!$H$11,'Invoerblad heterogene watergang'!$M$11,IF(A685&lt;='Invoerblad heterogene watergang'!$H$12,'Invoerblad heterogene watergang'!$M$12,IF(A685&lt;='Invoerblad heterogene watergang'!$H$13,'Invoerblad heterogene watergang'!$M$13,IF(A685&lt;='Invoerblad heterogene watergang'!$H$14,'Invoerblad heterogene watergang'!$M$14,IF(A685&lt;='Invoerblad heterogene watergang'!$H$15,'Invoerblad heterogene watergang'!$M$15,IF(A685&lt;='Invoerblad heterogene watergang'!$H$16,'Invoerblad heterogene watergang'!$M$16,IF(A685&lt;='Invoerblad heterogene watergang'!$H$17,'Invoerblad heterogene watergang'!$M$17,""))))))))))</f>
        <v>Begroeiing volgt bodemverloop</v>
      </c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67"/>
      <c r="AD685" s="23"/>
      <c r="AE685" s="23"/>
    </row>
    <row r="686" spans="1:31" s="103" customFormat="1" x14ac:dyDescent="0.35">
      <c r="A686" s="24">
        <f>IF(A685="","",IF((A685+1)&gt;MAX('Invoerblad heterogene watergang'!$H$9:$H$17),"",'Uitgebreide invoer'!A685+(MAX('Invoerblad heterogene watergang'!$H$9:$H$17)/1000)))</f>
        <v>477.39999999999469</v>
      </c>
      <c r="B686" s="23">
        <f>IF(A686&lt;='Invoerblad heterogene watergang'!$H$9,'Invoerblad heterogene watergang'!$J$9,IF(A686&lt;='Invoerblad heterogene watergang'!$H$10,'Invoerblad heterogene watergang'!$J$10,IF(A686&lt;='Invoerblad heterogene watergang'!$H$11,'Invoerblad heterogene watergang'!$J$11,IF(A686&lt;='Invoerblad heterogene watergang'!$H$12,'Invoerblad heterogene watergang'!$J$12,IF(A686&lt;='Invoerblad heterogene watergang'!$H$13,'Invoerblad heterogene watergang'!$J$13,IF(A686&lt;='Invoerblad heterogene watergang'!$H$14,'Invoerblad heterogene watergang'!$J$14,IF(A686&lt;='Invoerblad heterogene watergang'!$H$15,'Invoerblad heterogene watergang'!$J$15,IF(A686&lt;='Invoerblad heterogene watergang'!$H$16,'Invoerblad heterogene watergang'!$J$16,IF(A686&lt;='Invoerblad heterogene watergang'!$H$17,'Invoerblad heterogene watergang'!$J$17,"")))))))))</f>
        <v>0.2</v>
      </c>
      <c r="C686" s="23" t="str">
        <f>IF(A686&lt;='Invoerblad heterogene watergang'!$H$9,'Invoerblad heterogene watergang'!$K$9,IF(A686&lt;='Invoerblad heterogene watergang'!$H$10,'Invoerblad heterogene watergang'!$K$10,IF(A686&lt;='Invoerblad heterogene watergang'!$H$11,'Invoerblad heterogene watergang'!$K$11,IF(A686&lt;='Invoerblad heterogene watergang'!$H$12,'Invoerblad heterogene watergang'!$K$12,IF(A686&lt;='Invoerblad heterogene watergang'!$H$13,'Invoerblad heterogene watergang'!$K$13,IF(A686&lt;='Invoerblad heterogene watergang'!$H$14,'Invoerblad heterogene watergang'!$K$14,IF(A686&lt;='Invoerblad heterogene watergang'!$H$15,'Invoerblad heterogene watergang'!$K$15,IF(A686&lt;='Invoerblad heterogene watergang'!$H$16,'Invoerblad heterogene watergang'!$K$16,IF(A686&lt;='Invoerblad heterogene watergang'!$H$17,'Invoerblad heterogene watergang'!$K$17,"")))))))))</f>
        <v>100 - Riet</v>
      </c>
      <c r="D686" s="23">
        <f t="shared" si="10"/>
        <v>100</v>
      </c>
      <c r="E686" s="23">
        <f>'Invoerblad heterogene watergang'!$F$9</f>
        <v>1.5</v>
      </c>
      <c r="F686" s="23">
        <f>'Invoerblad heterogene watergang'!$E$9</f>
        <v>1.2</v>
      </c>
      <c r="G686" s="23">
        <f>'Invoerblad heterogene watergang'!$B$9</f>
        <v>1.2</v>
      </c>
      <c r="H686" s="23">
        <f>'Invoerblad heterogene watergang'!$C$9</f>
        <v>1</v>
      </c>
      <c r="I686" s="23">
        <f>IF(B686="","",IF(A686&lt;='Invoerblad heterogene watergang'!$H$9,'Invoerblad heterogene watergang'!$N$9,IF(A686&lt;='Invoerblad heterogene watergang'!$H$10,'Invoerblad heterogene watergang'!$N$10,IF(A686&lt;='Invoerblad heterogene watergang'!$H$11,'Invoerblad heterogene watergang'!$N$11,IF(A686&lt;='Invoerblad heterogene watergang'!$H$12,'Invoerblad heterogene watergang'!$N$12,IF(A686&lt;='Invoerblad heterogene watergang'!$H$13,'Invoerblad heterogene watergang'!$N$13,IF(A686&lt;='Invoerblad heterogene watergang'!$H$14,'Invoerblad heterogene watergang'!$N$14,IF(A686&lt;='Invoerblad heterogene watergang'!$H$15,'Invoerblad heterogene watergang'!$N$15,IF(A686&lt;='Invoerblad heterogene watergang'!$H$16,'Invoerblad heterogene watergang'!$N$16,IF(A686&lt;='Invoerblad heterogene watergang'!$H$17,'Invoerblad heterogene watergang'!$N$17,""))))))))))</f>
        <v>0</v>
      </c>
      <c r="J686" s="23" t="str">
        <f>IF(A686&lt;='Invoerblad heterogene watergang'!$H$9,'Invoerblad heterogene watergang'!$O$9,IF(A686&lt;='Invoerblad heterogene watergang'!$H$10,'Invoerblad heterogene watergang'!$O$10,IF(A686&lt;='Invoerblad heterogene watergang'!$H$11,'Invoerblad heterogene watergang'!$O$11,IF(A686&lt;='Invoerblad heterogene watergang'!$H$12,'Invoerblad heterogene watergang'!$O$12,IF(A686&lt;='Invoerblad heterogene watergang'!$H$13,'Invoerblad heterogene watergang'!$O$13,IF(A686&lt;='Invoerblad heterogene watergang'!$H$14,'Invoerblad heterogene watergang'!$O$14,IF(A686&lt;='Invoerblad heterogene watergang'!$H$15,'Invoerblad heterogene watergang'!$O$15,IF(A686&lt;='Invoerblad heterogene watergang'!$H$16,'Invoerblad heterogene watergang'!$O$16,IF(A686&lt;='Invoerblad heterogene watergang'!$H$17,'Invoerblad heterogene watergang'!$O$17,"")))))))))</f>
        <v>Nee</v>
      </c>
      <c r="K686" s="23">
        <f>(IF(A686&lt;='Invoerblad heterogene watergang'!$H$9,'Invoerblad heterogene watergang'!$L$9,IF(A686&lt;='Invoerblad heterogene watergang'!$H$10,'Invoerblad heterogene watergang'!$L$10,IF(A686&lt;='Invoerblad heterogene watergang'!$H$11,'Invoerblad heterogene watergang'!$L$11,IF(A686&lt;='Invoerblad heterogene watergang'!$H$12,'Invoerblad heterogene watergang'!$L$12,IF(A686&lt;='Invoerblad heterogene watergang'!$H$13,'Invoerblad heterogene watergang'!$L$13,IF(A686&lt;='Invoerblad heterogene watergang'!$H$14,'Invoerblad heterogene watergang'!$L$14,IF(A686&lt;='Invoerblad heterogene watergang'!$H$15,'Invoerblad heterogene watergang'!$L$15,IF(A686&lt;='Invoerblad heterogene watergang'!$H$16,'Invoerblad heterogene watergang'!$L$16,IF(A686&lt;='Invoerblad heterogene watergang'!$H$17,'Invoerblad heterogene watergang'!$L$17,""))))))))))</f>
        <v>50</v>
      </c>
      <c r="L686" s="23" t="str">
        <f>(IF(A686&lt;='Invoerblad heterogene watergang'!$H$9,'Invoerblad heterogene watergang'!$M$9,IF(A686&lt;='Invoerblad heterogene watergang'!$H$10,'Invoerblad heterogene watergang'!$M$10,IF(A686&lt;='Invoerblad heterogene watergang'!$H$11,'Invoerblad heterogene watergang'!$M$11,IF(A686&lt;='Invoerblad heterogene watergang'!$H$12,'Invoerblad heterogene watergang'!$M$12,IF(A686&lt;='Invoerblad heterogene watergang'!$H$13,'Invoerblad heterogene watergang'!$M$13,IF(A686&lt;='Invoerblad heterogene watergang'!$H$14,'Invoerblad heterogene watergang'!$M$14,IF(A686&lt;='Invoerblad heterogene watergang'!$H$15,'Invoerblad heterogene watergang'!$M$15,IF(A686&lt;='Invoerblad heterogene watergang'!$H$16,'Invoerblad heterogene watergang'!$M$16,IF(A686&lt;='Invoerblad heterogene watergang'!$H$17,'Invoerblad heterogene watergang'!$M$17,""))))))))))</f>
        <v>Begroeiing volgt bodemverloop</v>
      </c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67"/>
      <c r="AD686" s="23"/>
      <c r="AE686" s="23"/>
    </row>
    <row r="687" spans="1:31" s="103" customFormat="1" x14ac:dyDescent="0.35">
      <c r="A687" s="24">
        <f>IF(A686="","",IF((A686+1)&gt;MAX('Invoerblad heterogene watergang'!$H$9:$H$17),"",'Uitgebreide invoer'!A686+(MAX('Invoerblad heterogene watergang'!$H$9:$H$17)/1000)))</f>
        <v>478.09999999999468</v>
      </c>
      <c r="B687" s="23">
        <f>IF(A687&lt;='Invoerblad heterogene watergang'!$H$9,'Invoerblad heterogene watergang'!$J$9,IF(A687&lt;='Invoerblad heterogene watergang'!$H$10,'Invoerblad heterogene watergang'!$J$10,IF(A687&lt;='Invoerblad heterogene watergang'!$H$11,'Invoerblad heterogene watergang'!$J$11,IF(A687&lt;='Invoerblad heterogene watergang'!$H$12,'Invoerblad heterogene watergang'!$J$12,IF(A687&lt;='Invoerblad heterogene watergang'!$H$13,'Invoerblad heterogene watergang'!$J$13,IF(A687&lt;='Invoerblad heterogene watergang'!$H$14,'Invoerblad heterogene watergang'!$J$14,IF(A687&lt;='Invoerblad heterogene watergang'!$H$15,'Invoerblad heterogene watergang'!$J$15,IF(A687&lt;='Invoerblad heterogene watergang'!$H$16,'Invoerblad heterogene watergang'!$J$16,IF(A687&lt;='Invoerblad heterogene watergang'!$H$17,'Invoerblad heterogene watergang'!$J$17,"")))))))))</f>
        <v>0.2</v>
      </c>
      <c r="C687" s="23" t="str">
        <f>IF(A687&lt;='Invoerblad heterogene watergang'!$H$9,'Invoerblad heterogene watergang'!$K$9,IF(A687&lt;='Invoerblad heterogene watergang'!$H$10,'Invoerblad heterogene watergang'!$K$10,IF(A687&lt;='Invoerblad heterogene watergang'!$H$11,'Invoerblad heterogene watergang'!$K$11,IF(A687&lt;='Invoerblad heterogene watergang'!$H$12,'Invoerblad heterogene watergang'!$K$12,IF(A687&lt;='Invoerblad heterogene watergang'!$H$13,'Invoerblad heterogene watergang'!$K$13,IF(A687&lt;='Invoerblad heterogene watergang'!$H$14,'Invoerblad heterogene watergang'!$K$14,IF(A687&lt;='Invoerblad heterogene watergang'!$H$15,'Invoerblad heterogene watergang'!$K$15,IF(A687&lt;='Invoerblad heterogene watergang'!$H$16,'Invoerblad heterogene watergang'!$K$16,IF(A687&lt;='Invoerblad heterogene watergang'!$H$17,'Invoerblad heterogene watergang'!$K$17,"")))))))))</f>
        <v>100 - Riet</v>
      </c>
      <c r="D687" s="23">
        <f t="shared" si="10"/>
        <v>100</v>
      </c>
      <c r="E687" s="23">
        <f>'Invoerblad heterogene watergang'!$F$9</f>
        <v>1.5</v>
      </c>
      <c r="F687" s="23">
        <f>'Invoerblad heterogene watergang'!$E$9</f>
        <v>1.2</v>
      </c>
      <c r="G687" s="23">
        <f>'Invoerblad heterogene watergang'!$B$9</f>
        <v>1.2</v>
      </c>
      <c r="H687" s="23">
        <f>'Invoerblad heterogene watergang'!$C$9</f>
        <v>1</v>
      </c>
      <c r="I687" s="23">
        <f>IF(B687="","",IF(A687&lt;='Invoerblad heterogene watergang'!$H$9,'Invoerblad heterogene watergang'!$N$9,IF(A687&lt;='Invoerblad heterogene watergang'!$H$10,'Invoerblad heterogene watergang'!$N$10,IF(A687&lt;='Invoerblad heterogene watergang'!$H$11,'Invoerblad heterogene watergang'!$N$11,IF(A687&lt;='Invoerblad heterogene watergang'!$H$12,'Invoerblad heterogene watergang'!$N$12,IF(A687&lt;='Invoerblad heterogene watergang'!$H$13,'Invoerblad heterogene watergang'!$N$13,IF(A687&lt;='Invoerblad heterogene watergang'!$H$14,'Invoerblad heterogene watergang'!$N$14,IF(A687&lt;='Invoerblad heterogene watergang'!$H$15,'Invoerblad heterogene watergang'!$N$15,IF(A687&lt;='Invoerblad heterogene watergang'!$H$16,'Invoerblad heterogene watergang'!$N$16,IF(A687&lt;='Invoerblad heterogene watergang'!$H$17,'Invoerblad heterogene watergang'!$N$17,""))))))))))</f>
        <v>0</v>
      </c>
      <c r="J687" s="23" t="str">
        <f>IF(A687&lt;='Invoerblad heterogene watergang'!$H$9,'Invoerblad heterogene watergang'!$O$9,IF(A687&lt;='Invoerblad heterogene watergang'!$H$10,'Invoerblad heterogene watergang'!$O$10,IF(A687&lt;='Invoerblad heterogene watergang'!$H$11,'Invoerblad heterogene watergang'!$O$11,IF(A687&lt;='Invoerblad heterogene watergang'!$H$12,'Invoerblad heterogene watergang'!$O$12,IF(A687&lt;='Invoerblad heterogene watergang'!$H$13,'Invoerblad heterogene watergang'!$O$13,IF(A687&lt;='Invoerblad heterogene watergang'!$H$14,'Invoerblad heterogene watergang'!$O$14,IF(A687&lt;='Invoerblad heterogene watergang'!$H$15,'Invoerblad heterogene watergang'!$O$15,IF(A687&lt;='Invoerblad heterogene watergang'!$H$16,'Invoerblad heterogene watergang'!$O$16,IF(A687&lt;='Invoerblad heterogene watergang'!$H$17,'Invoerblad heterogene watergang'!$O$17,"")))))))))</f>
        <v>Nee</v>
      </c>
      <c r="K687" s="23">
        <f>(IF(A687&lt;='Invoerblad heterogene watergang'!$H$9,'Invoerblad heterogene watergang'!$L$9,IF(A687&lt;='Invoerblad heterogene watergang'!$H$10,'Invoerblad heterogene watergang'!$L$10,IF(A687&lt;='Invoerblad heterogene watergang'!$H$11,'Invoerblad heterogene watergang'!$L$11,IF(A687&lt;='Invoerblad heterogene watergang'!$H$12,'Invoerblad heterogene watergang'!$L$12,IF(A687&lt;='Invoerblad heterogene watergang'!$H$13,'Invoerblad heterogene watergang'!$L$13,IF(A687&lt;='Invoerblad heterogene watergang'!$H$14,'Invoerblad heterogene watergang'!$L$14,IF(A687&lt;='Invoerblad heterogene watergang'!$H$15,'Invoerblad heterogene watergang'!$L$15,IF(A687&lt;='Invoerblad heterogene watergang'!$H$16,'Invoerblad heterogene watergang'!$L$16,IF(A687&lt;='Invoerblad heterogene watergang'!$H$17,'Invoerblad heterogene watergang'!$L$17,""))))))))))</f>
        <v>50</v>
      </c>
      <c r="L687" s="23" t="str">
        <f>(IF(A687&lt;='Invoerblad heterogene watergang'!$H$9,'Invoerblad heterogene watergang'!$M$9,IF(A687&lt;='Invoerblad heterogene watergang'!$H$10,'Invoerblad heterogene watergang'!$M$10,IF(A687&lt;='Invoerblad heterogene watergang'!$H$11,'Invoerblad heterogene watergang'!$M$11,IF(A687&lt;='Invoerblad heterogene watergang'!$H$12,'Invoerblad heterogene watergang'!$M$12,IF(A687&lt;='Invoerblad heterogene watergang'!$H$13,'Invoerblad heterogene watergang'!$M$13,IF(A687&lt;='Invoerblad heterogene watergang'!$H$14,'Invoerblad heterogene watergang'!$M$14,IF(A687&lt;='Invoerblad heterogene watergang'!$H$15,'Invoerblad heterogene watergang'!$M$15,IF(A687&lt;='Invoerblad heterogene watergang'!$H$16,'Invoerblad heterogene watergang'!$M$16,IF(A687&lt;='Invoerblad heterogene watergang'!$H$17,'Invoerblad heterogene watergang'!$M$17,""))))))))))</f>
        <v>Begroeiing volgt bodemverloop</v>
      </c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67"/>
      <c r="AD687" s="23"/>
      <c r="AE687" s="23"/>
    </row>
    <row r="688" spans="1:31" s="103" customFormat="1" x14ac:dyDescent="0.35">
      <c r="A688" s="24">
        <f>IF(A687="","",IF((A687+1)&gt;MAX('Invoerblad heterogene watergang'!$H$9:$H$17),"",'Uitgebreide invoer'!A687+(MAX('Invoerblad heterogene watergang'!$H$9:$H$17)/1000)))</f>
        <v>478.79999999999467</v>
      </c>
      <c r="B688" s="23">
        <f>IF(A688&lt;='Invoerblad heterogene watergang'!$H$9,'Invoerblad heterogene watergang'!$J$9,IF(A688&lt;='Invoerblad heterogene watergang'!$H$10,'Invoerblad heterogene watergang'!$J$10,IF(A688&lt;='Invoerblad heterogene watergang'!$H$11,'Invoerblad heterogene watergang'!$J$11,IF(A688&lt;='Invoerblad heterogene watergang'!$H$12,'Invoerblad heterogene watergang'!$J$12,IF(A688&lt;='Invoerblad heterogene watergang'!$H$13,'Invoerblad heterogene watergang'!$J$13,IF(A688&lt;='Invoerblad heterogene watergang'!$H$14,'Invoerblad heterogene watergang'!$J$14,IF(A688&lt;='Invoerblad heterogene watergang'!$H$15,'Invoerblad heterogene watergang'!$J$15,IF(A688&lt;='Invoerblad heterogene watergang'!$H$16,'Invoerblad heterogene watergang'!$J$16,IF(A688&lt;='Invoerblad heterogene watergang'!$H$17,'Invoerblad heterogene watergang'!$J$17,"")))))))))</f>
        <v>0.2</v>
      </c>
      <c r="C688" s="23" t="str">
        <f>IF(A688&lt;='Invoerblad heterogene watergang'!$H$9,'Invoerblad heterogene watergang'!$K$9,IF(A688&lt;='Invoerblad heterogene watergang'!$H$10,'Invoerblad heterogene watergang'!$K$10,IF(A688&lt;='Invoerblad heterogene watergang'!$H$11,'Invoerblad heterogene watergang'!$K$11,IF(A688&lt;='Invoerblad heterogene watergang'!$H$12,'Invoerblad heterogene watergang'!$K$12,IF(A688&lt;='Invoerblad heterogene watergang'!$H$13,'Invoerblad heterogene watergang'!$K$13,IF(A688&lt;='Invoerblad heterogene watergang'!$H$14,'Invoerblad heterogene watergang'!$K$14,IF(A688&lt;='Invoerblad heterogene watergang'!$H$15,'Invoerblad heterogene watergang'!$K$15,IF(A688&lt;='Invoerblad heterogene watergang'!$H$16,'Invoerblad heterogene watergang'!$K$16,IF(A688&lt;='Invoerblad heterogene watergang'!$H$17,'Invoerblad heterogene watergang'!$K$17,"")))))))))</f>
        <v>100 - Riet</v>
      </c>
      <c r="D688" s="23">
        <f t="shared" si="10"/>
        <v>100</v>
      </c>
      <c r="E688" s="23">
        <f>'Invoerblad heterogene watergang'!$F$9</f>
        <v>1.5</v>
      </c>
      <c r="F688" s="23">
        <f>'Invoerblad heterogene watergang'!$E$9</f>
        <v>1.2</v>
      </c>
      <c r="G688" s="23">
        <f>'Invoerblad heterogene watergang'!$B$9</f>
        <v>1.2</v>
      </c>
      <c r="H688" s="23">
        <f>'Invoerblad heterogene watergang'!$C$9</f>
        <v>1</v>
      </c>
      <c r="I688" s="23">
        <f>IF(B688="","",IF(A688&lt;='Invoerblad heterogene watergang'!$H$9,'Invoerblad heterogene watergang'!$N$9,IF(A688&lt;='Invoerblad heterogene watergang'!$H$10,'Invoerblad heterogene watergang'!$N$10,IF(A688&lt;='Invoerblad heterogene watergang'!$H$11,'Invoerblad heterogene watergang'!$N$11,IF(A688&lt;='Invoerblad heterogene watergang'!$H$12,'Invoerblad heterogene watergang'!$N$12,IF(A688&lt;='Invoerblad heterogene watergang'!$H$13,'Invoerblad heterogene watergang'!$N$13,IF(A688&lt;='Invoerblad heterogene watergang'!$H$14,'Invoerblad heterogene watergang'!$N$14,IF(A688&lt;='Invoerblad heterogene watergang'!$H$15,'Invoerblad heterogene watergang'!$N$15,IF(A688&lt;='Invoerblad heterogene watergang'!$H$16,'Invoerblad heterogene watergang'!$N$16,IF(A688&lt;='Invoerblad heterogene watergang'!$H$17,'Invoerblad heterogene watergang'!$N$17,""))))))))))</f>
        <v>0</v>
      </c>
      <c r="J688" s="23" t="str">
        <f>IF(A688&lt;='Invoerblad heterogene watergang'!$H$9,'Invoerblad heterogene watergang'!$O$9,IF(A688&lt;='Invoerblad heterogene watergang'!$H$10,'Invoerblad heterogene watergang'!$O$10,IF(A688&lt;='Invoerblad heterogene watergang'!$H$11,'Invoerblad heterogene watergang'!$O$11,IF(A688&lt;='Invoerblad heterogene watergang'!$H$12,'Invoerblad heterogene watergang'!$O$12,IF(A688&lt;='Invoerblad heterogene watergang'!$H$13,'Invoerblad heterogene watergang'!$O$13,IF(A688&lt;='Invoerblad heterogene watergang'!$H$14,'Invoerblad heterogene watergang'!$O$14,IF(A688&lt;='Invoerblad heterogene watergang'!$H$15,'Invoerblad heterogene watergang'!$O$15,IF(A688&lt;='Invoerblad heterogene watergang'!$H$16,'Invoerblad heterogene watergang'!$O$16,IF(A688&lt;='Invoerblad heterogene watergang'!$H$17,'Invoerblad heterogene watergang'!$O$17,"")))))))))</f>
        <v>Nee</v>
      </c>
      <c r="K688" s="23">
        <f>(IF(A688&lt;='Invoerblad heterogene watergang'!$H$9,'Invoerblad heterogene watergang'!$L$9,IF(A688&lt;='Invoerblad heterogene watergang'!$H$10,'Invoerblad heterogene watergang'!$L$10,IF(A688&lt;='Invoerblad heterogene watergang'!$H$11,'Invoerblad heterogene watergang'!$L$11,IF(A688&lt;='Invoerblad heterogene watergang'!$H$12,'Invoerblad heterogene watergang'!$L$12,IF(A688&lt;='Invoerblad heterogene watergang'!$H$13,'Invoerblad heterogene watergang'!$L$13,IF(A688&lt;='Invoerblad heterogene watergang'!$H$14,'Invoerblad heterogene watergang'!$L$14,IF(A688&lt;='Invoerblad heterogene watergang'!$H$15,'Invoerblad heterogene watergang'!$L$15,IF(A688&lt;='Invoerblad heterogene watergang'!$H$16,'Invoerblad heterogene watergang'!$L$16,IF(A688&lt;='Invoerblad heterogene watergang'!$H$17,'Invoerblad heterogene watergang'!$L$17,""))))))))))</f>
        <v>50</v>
      </c>
      <c r="L688" s="23" t="str">
        <f>(IF(A688&lt;='Invoerblad heterogene watergang'!$H$9,'Invoerblad heterogene watergang'!$M$9,IF(A688&lt;='Invoerblad heterogene watergang'!$H$10,'Invoerblad heterogene watergang'!$M$10,IF(A688&lt;='Invoerblad heterogene watergang'!$H$11,'Invoerblad heterogene watergang'!$M$11,IF(A688&lt;='Invoerblad heterogene watergang'!$H$12,'Invoerblad heterogene watergang'!$M$12,IF(A688&lt;='Invoerblad heterogene watergang'!$H$13,'Invoerblad heterogene watergang'!$M$13,IF(A688&lt;='Invoerblad heterogene watergang'!$H$14,'Invoerblad heterogene watergang'!$M$14,IF(A688&lt;='Invoerblad heterogene watergang'!$H$15,'Invoerblad heterogene watergang'!$M$15,IF(A688&lt;='Invoerblad heterogene watergang'!$H$16,'Invoerblad heterogene watergang'!$M$16,IF(A688&lt;='Invoerblad heterogene watergang'!$H$17,'Invoerblad heterogene watergang'!$M$17,""))))))))))</f>
        <v>Begroeiing volgt bodemverloop</v>
      </c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67"/>
      <c r="AD688" s="23"/>
      <c r="AE688" s="23"/>
    </row>
    <row r="689" spans="1:31" s="103" customFormat="1" x14ac:dyDescent="0.35">
      <c r="A689" s="24">
        <f>IF(A688="","",IF((A688+1)&gt;MAX('Invoerblad heterogene watergang'!$H$9:$H$17),"",'Uitgebreide invoer'!A688+(MAX('Invoerblad heterogene watergang'!$H$9:$H$17)/1000)))</f>
        <v>479.49999999999466</v>
      </c>
      <c r="B689" s="23">
        <f>IF(A689&lt;='Invoerblad heterogene watergang'!$H$9,'Invoerblad heterogene watergang'!$J$9,IF(A689&lt;='Invoerblad heterogene watergang'!$H$10,'Invoerblad heterogene watergang'!$J$10,IF(A689&lt;='Invoerblad heterogene watergang'!$H$11,'Invoerblad heterogene watergang'!$J$11,IF(A689&lt;='Invoerblad heterogene watergang'!$H$12,'Invoerblad heterogene watergang'!$J$12,IF(A689&lt;='Invoerblad heterogene watergang'!$H$13,'Invoerblad heterogene watergang'!$J$13,IF(A689&lt;='Invoerblad heterogene watergang'!$H$14,'Invoerblad heterogene watergang'!$J$14,IF(A689&lt;='Invoerblad heterogene watergang'!$H$15,'Invoerblad heterogene watergang'!$J$15,IF(A689&lt;='Invoerblad heterogene watergang'!$H$16,'Invoerblad heterogene watergang'!$J$16,IF(A689&lt;='Invoerblad heterogene watergang'!$H$17,'Invoerblad heterogene watergang'!$J$17,"")))))))))</f>
        <v>0.2</v>
      </c>
      <c r="C689" s="23" t="str">
        <f>IF(A689&lt;='Invoerblad heterogene watergang'!$H$9,'Invoerblad heterogene watergang'!$K$9,IF(A689&lt;='Invoerblad heterogene watergang'!$H$10,'Invoerblad heterogene watergang'!$K$10,IF(A689&lt;='Invoerblad heterogene watergang'!$H$11,'Invoerblad heterogene watergang'!$K$11,IF(A689&lt;='Invoerblad heterogene watergang'!$H$12,'Invoerblad heterogene watergang'!$K$12,IF(A689&lt;='Invoerblad heterogene watergang'!$H$13,'Invoerblad heterogene watergang'!$K$13,IF(A689&lt;='Invoerblad heterogene watergang'!$H$14,'Invoerblad heterogene watergang'!$K$14,IF(A689&lt;='Invoerblad heterogene watergang'!$H$15,'Invoerblad heterogene watergang'!$K$15,IF(A689&lt;='Invoerblad heterogene watergang'!$H$16,'Invoerblad heterogene watergang'!$K$16,IF(A689&lt;='Invoerblad heterogene watergang'!$H$17,'Invoerblad heterogene watergang'!$K$17,"")))))))))</f>
        <v>100 - Riet</v>
      </c>
      <c r="D689" s="23">
        <f t="shared" si="10"/>
        <v>100</v>
      </c>
      <c r="E689" s="23">
        <f>'Invoerblad heterogene watergang'!$F$9</f>
        <v>1.5</v>
      </c>
      <c r="F689" s="23">
        <f>'Invoerblad heterogene watergang'!$E$9</f>
        <v>1.2</v>
      </c>
      <c r="G689" s="23">
        <f>'Invoerblad heterogene watergang'!$B$9</f>
        <v>1.2</v>
      </c>
      <c r="H689" s="23">
        <f>'Invoerblad heterogene watergang'!$C$9</f>
        <v>1</v>
      </c>
      <c r="I689" s="23">
        <f>IF(B689="","",IF(A689&lt;='Invoerblad heterogene watergang'!$H$9,'Invoerblad heterogene watergang'!$N$9,IF(A689&lt;='Invoerblad heterogene watergang'!$H$10,'Invoerblad heterogene watergang'!$N$10,IF(A689&lt;='Invoerblad heterogene watergang'!$H$11,'Invoerblad heterogene watergang'!$N$11,IF(A689&lt;='Invoerblad heterogene watergang'!$H$12,'Invoerblad heterogene watergang'!$N$12,IF(A689&lt;='Invoerblad heterogene watergang'!$H$13,'Invoerblad heterogene watergang'!$N$13,IF(A689&lt;='Invoerblad heterogene watergang'!$H$14,'Invoerblad heterogene watergang'!$N$14,IF(A689&lt;='Invoerblad heterogene watergang'!$H$15,'Invoerblad heterogene watergang'!$N$15,IF(A689&lt;='Invoerblad heterogene watergang'!$H$16,'Invoerblad heterogene watergang'!$N$16,IF(A689&lt;='Invoerblad heterogene watergang'!$H$17,'Invoerblad heterogene watergang'!$N$17,""))))))))))</f>
        <v>0</v>
      </c>
      <c r="J689" s="23" t="str">
        <f>IF(A689&lt;='Invoerblad heterogene watergang'!$H$9,'Invoerblad heterogene watergang'!$O$9,IF(A689&lt;='Invoerblad heterogene watergang'!$H$10,'Invoerblad heterogene watergang'!$O$10,IF(A689&lt;='Invoerblad heterogene watergang'!$H$11,'Invoerblad heterogene watergang'!$O$11,IF(A689&lt;='Invoerblad heterogene watergang'!$H$12,'Invoerblad heterogene watergang'!$O$12,IF(A689&lt;='Invoerblad heterogene watergang'!$H$13,'Invoerblad heterogene watergang'!$O$13,IF(A689&lt;='Invoerblad heterogene watergang'!$H$14,'Invoerblad heterogene watergang'!$O$14,IF(A689&lt;='Invoerblad heterogene watergang'!$H$15,'Invoerblad heterogene watergang'!$O$15,IF(A689&lt;='Invoerblad heterogene watergang'!$H$16,'Invoerblad heterogene watergang'!$O$16,IF(A689&lt;='Invoerblad heterogene watergang'!$H$17,'Invoerblad heterogene watergang'!$O$17,"")))))))))</f>
        <v>Nee</v>
      </c>
      <c r="K689" s="23">
        <f>(IF(A689&lt;='Invoerblad heterogene watergang'!$H$9,'Invoerblad heterogene watergang'!$L$9,IF(A689&lt;='Invoerblad heterogene watergang'!$H$10,'Invoerblad heterogene watergang'!$L$10,IF(A689&lt;='Invoerblad heterogene watergang'!$H$11,'Invoerblad heterogene watergang'!$L$11,IF(A689&lt;='Invoerblad heterogene watergang'!$H$12,'Invoerblad heterogene watergang'!$L$12,IF(A689&lt;='Invoerblad heterogene watergang'!$H$13,'Invoerblad heterogene watergang'!$L$13,IF(A689&lt;='Invoerblad heterogene watergang'!$H$14,'Invoerblad heterogene watergang'!$L$14,IF(A689&lt;='Invoerblad heterogene watergang'!$H$15,'Invoerblad heterogene watergang'!$L$15,IF(A689&lt;='Invoerblad heterogene watergang'!$H$16,'Invoerblad heterogene watergang'!$L$16,IF(A689&lt;='Invoerblad heterogene watergang'!$H$17,'Invoerblad heterogene watergang'!$L$17,""))))))))))</f>
        <v>50</v>
      </c>
      <c r="L689" s="23" t="str">
        <f>(IF(A689&lt;='Invoerblad heterogene watergang'!$H$9,'Invoerblad heterogene watergang'!$M$9,IF(A689&lt;='Invoerblad heterogene watergang'!$H$10,'Invoerblad heterogene watergang'!$M$10,IF(A689&lt;='Invoerblad heterogene watergang'!$H$11,'Invoerblad heterogene watergang'!$M$11,IF(A689&lt;='Invoerblad heterogene watergang'!$H$12,'Invoerblad heterogene watergang'!$M$12,IF(A689&lt;='Invoerblad heterogene watergang'!$H$13,'Invoerblad heterogene watergang'!$M$13,IF(A689&lt;='Invoerblad heterogene watergang'!$H$14,'Invoerblad heterogene watergang'!$M$14,IF(A689&lt;='Invoerblad heterogene watergang'!$H$15,'Invoerblad heterogene watergang'!$M$15,IF(A689&lt;='Invoerblad heterogene watergang'!$H$16,'Invoerblad heterogene watergang'!$M$16,IF(A689&lt;='Invoerblad heterogene watergang'!$H$17,'Invoerblad heterogene watergang'!$M$17,""))))))))))</f>
        <v>Begroeiing volgt bodemverloop</v>
      </c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67"/>
      <c r="AD689" s="23"/>
      <c r="AE689" s="23"/>
    </row>
    <row r="690" spans="1:31" s="103" customFormat="1" x14ac:dyDescent="0.35">
      <c r="A690" s="24">
        <f>IF(A689="","",IF((A689+1)&gt;MAX('Invoerblad heterogene watergang'!$H$9:$H$17),"",'Uitgebreide invoer'!A689+(MAX('Invoerblad heterogene watergang'!$H$9:$H$17)/1000)))</f>
        <v>480.19999999999465</v>
      </c>
      <c r="B690" s="23">
        <f>IF(A690&lt;='Invoerblad heterogene watergang'!$H$9,'Invoerblad heterogene watergang'!$J$9,IF(A690&lt;='Invoerblad heterogene watergang'!$H$10,'Invoerblad heterogene watergang'!$J$10,IF(A690&lt;='Invoerblad heterogene watergang'!$H$11,'Invoerblad heterogene watergang'!$J$11,IF(A690&lt;='Invoerblad heterogene watergang'!$H$12,'Invoerblad heterogene watergang'!$J$12,IF(A690&lt;='Invoerblad heterogene watergang'!$H$13,'Invoerblad heterogene watergang'!$J$13,IF(A690&lt;='Invoerblad heterogene watergang'!$H$14,'Invoerblad heterogene watergang'!$J$14,IF(A690&lt;='Invoerblad heterogene watergang'!$H$15,'Invoerblad heterogene watergang'!$J$15,IF(A690&lt;='Invoerblad heterogene watergang'!$H$16,'Invoerblad heterogene watergang'!$J$16,IF(A690&lt;='Invoerblad heterogene watergang'!$H$17,'Invoerblad heterogene watergang'!$J$17,"")))))))))</f>
        <v>0.2</v>
      </c>
      <c r="C690" s="23" t="str">
        <f>IF(A690&lt;='Invoerblad heterogene watergang'!$H$9,'Invoerblad heterogene watergang'!$K$9,IF(A690&lt;='Invoerblad heterogene watergang'!$H$10,'Invoerblad heterogene watergang'!$K$10,IF(A690&lt;='Invoerblad heterogene watergang'!$H$11,'Invoerblad heterogene watergang'!$K$11,IF(A690&lt;='Invoerblad heterogene watergang'!$H$12,'Invoerblad heterogene watergang'!$K$12,IF(A690&lt;='Invoerblad heterogene watergang'!$H$13,'Invoerblad heterogene watergang'!$K$13,IF(A690&lt;='Invoerblad heterogene watergang'!$H$14,'Invoerblad heterogene watergang'!$K$14,IF(A690&lt;='Invoerblad heterogene watergang'!$H$15,'Invoerblad heterogene watergang'!$K$15,IF(A690&lt;='Invoerblad heterogene watergang'!$H$16,'Invoerblad heterogene watergang'!$K$16,IF(A690&lt;='Invoerblad heterogene watergang'!$H$17,'Invoerblad heterogene watergang'!$K$17,"")))))))))</f>
        <v>100 - Riet</v>
      </c>
      <c r="D690" s="23">
        <f t="shared" si="10"/>
        <v>100</v>
      </c>
      <c r="E690" s="23">
        <f>'Invoerblad heterogene watergang'!$F$9</f>
        <v>1.5</v>
      </c>
      <c r="F690" s="23">
        <f>'Invoerblad heterogene watergang'!$E$9</f>
        <v>1.2</v>
      </c>
      <c r="G690" s="23">
        <f>'Invoerblad heterogene watergang'!$B$9</f>
        <v>1.2</v>
      </c>
      <c r="H690" s="23">
        <f>'Invoerblad heterogene watergang'!$C$9</f>
        <v>1</v>
      </c>
      <c r="I690" s="23">
        <f>IF(B690="","",IF(A690&lt;='Invoerblad heterogene watergang'!$H$9,'Invoerblad heterogene watergang'!$N$9,IF(A690&lt;='Invoerblad heterogene watergang'!$H$10,'Invoerblad heterogene watergang'!$N$10,IF(A690&lt;='Invoerblad heterogene watergang'!$H$11,'Invoerblad heterogene watergang'!$N$11,IF(A690&lt;='Invoerblad heterogene watergang'!$H$12,'Invoerblad heterogene watergang'!$N$12,IF(A690&lt;='Invoerblad heterogene watergang'!$H$13,'Invoerblad heterogene watergang'!$N$13,IF(A690&lt;='Invoerblad heterogene watergang'!$H$14,'Invoerblad heterogene watergang'!$N$14,IF(A690&lt;='Invoerblad heterogene watergang'!$H$15,'Invoerblad heterogene watergang'!$N$15,IF(A690&lt;='Invoerblad heterogene watergang'!$H$16,'Invoerblad heterogene watergang'!$N$16,IF(A690&lt;='Invoerblad heterogene watergang'!$H$17,'Invoerblad heterogene watergang'!$N$17,""))))))))))</f>
        <v>0</v>
      </c>
      <c r="J690" s="23" t="str">
        <f>IF(A690&lt;='Invoerblad heterogene watergang'!$H$9,'Invoerblad heterogene watergang'!$O$9,IF(A690&lt;='Invoerblad heterogene watergang'!$H$10,'Invoerblad heterogene watergang'!$O$10,IF(A690&lt;='Invoerblad heterogene watergang'!$H$11,'Invoerblad heterogene watergang'!$O$11,IF(A690&lt;='Invoerblad heterogene watergang'!$H$12,'Invoerblad heterogene watergang'!$O$12,IF(A690&lt;='Invoerblad heterogene watergang'!$H$13,'Invoerblad heterogene watergang'!$O$13,IF(A690&lt;='Invoerblad heterogene watergang'!$H$14,'Invoerblad heterogene watergang'!$O$14,IF(A690&lt;='Invoerblad heterogene watergang'!$H$15,'Invoerblad heterogene watergang'!$O$15,IF(A690&lt;='Invoerblad heterogene watergang'!$H$16,'Invoerblad heterogene watergang'!$O$16,IF(A690&lt;='Invoerblad heterogene watergang'!$H$17,'Invoerblad heterogene watergang'!$O$17,"")))))))))</f>
        <v>Nee</v>
      </c>
      <c r="K690" s="23">
        <f>(IF(A690&lt;='Invoerblad heterogene watergang'!$H$9,'Invoerblad heterogene watergang'!$L$9,IF(A690&lt;='Invoerblad heterogene watergang'!$H$10,'Invoerblad heterogene watergang'!$L$10,IF(A690&lt;='Invoerblad heterogene watergang'!$H$11,'Invoerblad heterogene watergang'!$L$11,IF(A690&lt;='Invoerblad heterogene watergang'!$H$12,'Invoerblad heterogene watergang'!$L$12,IF(A690&lt;='Invoerblad heterogene watergang'!$H$13,'Invoerblad heterogene watergang'!$L$13,IF(A690&lt;='Invoerblad heterogene watergang'!$H$14,'Invoerblad heterogene watergang'!$L$14,IF(A690&lt;='Invoerblad heterogene watergang'!$H$15,'Invoerblad heterogene watergang'!$L$15,IF(A690&lt;='Invoerblad heterogene watergang'!$H$16,'Invoerblad heterogene watergang'!$L$16,IF(A690&lt;='Invoerblad heterogene watergang'!$H$17,'Invoerblad heterogene watergang'!$L$17,""))))))))))</f>
        <v>50</v>
      </c>
      <c r="L690" s="23" t="str">
        <f>(IF(A690&lt;='Invoerblad heterogene watergang'!$H$9,'Invoerblad heterogene watergang'!$M$9,IF(A690&lt;='Invoerblad heterogene watergang'!$H$10,'Invoerblad heterogene watergang'!$M$10,IF(A690&lt;='Invoerblad heterogene watergang'!$H$11,'Invoerblad heterogene watergang'!$M$11,IF(A690&lt;='Invoerblad heterogene watergang'!$H$12,'Invoerblad heterogene watergang'!$M$12,IF(A690&lt;='Invoerblad heterogene watergang'!$H$13,'Invoerblad heterogene watergang'!$M$13,IF(A690&lt;='Invoerblad heterogene watergang'!$H$14,'Invoerblad heterogene watergang'!$M$14,IF(A690&lt;='Invoerblad heterogene watergang'!$H$15,'Invoerblad heterogene watergang'!$M$15,IF(A690&lt;='Invoerblad heterogene watergang'!$H$16,'Invoerblad heterogene watergang'!$M$16,IF(A690&lt;='Invoerblad heterogene watergang'!$H$17,'Invoerblad heterogene watergang'!$M$17,""))))))))))</f>
        <v>Begroeiing volgt bodemverloop</v>
      </c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67"/>
      <c r="AD690" s="23"/>
      <c r="AE690" s="23"/>
    </row>
    <row r="691" spans="1:31" s="103" customFormat="1" x14ac:dyDescent="0.35">
      <c r="A691" s="24">
        <f>IF(A690="","",IF((A690+1)&gt;MAX('Invoerblad heterogene watergang'!$H$9:$H$17),"",'Uitgebreide invoer'!A690+(MAX('Invoerblad heterogene watergang'!$H$9:$H$17)/1000)))</f>
        <v>480.89999999999463</v>
      </c>
      <c r="B691" s="23">
        <f>IF(A691&lt;='Invoerblad heterogene watergang'!$H$9,'Invoerblad heterogene watergang'!$J$9,IF(A691&lt;='Invoerblad heterogene watergang'!$H$10,'Invoerblad heterogene watergang'!$J$10,IF(A691&lt;='Invoerblad heterogene watergang'!$H$11,'Invoerblad heterogene watergang'!$J$11,IF(A691&lt;='Invoerblad heterogene watergang'!$H$12,'Invoerblad heterogene watergang'!$J$12,IF(A691&lt;='Invoerblad heterogene watergang'!$H$13,'Invoerblad heterogene watergang'!$J$13,IF(A691&lt;='Invoerblad heterogene watergang'!$H$14,'Invoerblad heterogene watergang'!$J$14,IF(A691&lt;='Invoerblad heterogene watergang'!$H$15,'Invoerblad heterogene watergang'!$J$15,IF(A691&lt;='Invoerblad heterogene watergang'!$H$16,'Invoerblad heterogene watergang'!$J$16,IF(A691&lt;='Invoerblad heterogene watergang'!$H$17,'Invoerblad heterogene watergang'!$J$17,"")))))))))</f>
        <v>0.2</v>
      </c>
      <c r="C691" s="23" t="str">
        <f>IF(A691&lt;='Invoerblad heterogene watergang'!$H$9,'Invoerblad heterogene watergang'!$K$9,IF(A691&lt;='Invoerblad heterogene watergang'!$H$10,'Invoerblad heterogene watergang'!$K$10,IF(A691&lt;='Invoerblad heterogene watergang'!$H$11,'Invoerblad heterogene watergang'!$K$11,IF(A691&lt;='Invoerblad heterogene watergang'!$H$12,'Invoerblad heterogene watergang'!$K$12,IF(A691&lt;='Invoerblad heterogene watergang'!$H$13,'Invoerblad heterogene watergang'!$K$13,IF(A691&lt;='Invoerblad heterogene watergang'!$H$14,'Invoerblad heterogene watergang'!$K$14,IF(A691&lt;='Invoerblad heterogene watergang'!$H$15,'Invoerblad heterogene watergang'!$K$15,IF(A691&lt;='Invoerblad heterogene watergang'!$H$16,'Invoerblad heterogene watergang'!$K$16,IF(A691&lt;='Invoerblad heterogene watergang'!$H$17,'Invoerblad heterogene watergang'!$K$17,"")))))))))</f>
        <v>100 - Riet</v>
      </c>
      <c r="D691" s="23">
        <f t="shared" si="10"/>
        <v>100</v>
      </c>
      <c r="E691" s="23">
        <f>'Invoerblad heterogene watergang'!$F$9</f>
        <v>1.5</v>
      </c>
      <c r="F691" s="23">
        <f>'Invoerblad heterogene watergang'!$E$9</f>
        <v>1.2</v>
      </c>
      <c r="G691" s="23">
        <f>'Invoerblad heterogene watergang'!$B$9</f>
        <v>1.2</v>
      </c>
      <c r="H691" s="23">
        <f>'Invoerblad heterogene watergang'!$C$9</f>
        <v>1</v>
      </c>
      <c r="I691" s="23">
        <f>IF(B691="","",IF(A691&lt;='Invoerblad heterogene watergang'!$H$9,'Invoerblad heterogene watergang'!$N$9,IF(A691&lt;='Invoerblad heterogene watergang'!$H$10,'Invoerblad heterogene watergang'!$N$10,IF(A691&lt;='Invoerblad heterogene watergang'!$H$11,'Invoerblad heterogene watergang'!$N$11,IF(A691&lt;='Invoerblad heterogene watergang'!$H$12,'Invoerblad heterogene watergang'!$N$12,IF(A691&lt;='Invoerblad heterogene watergang'!$H$13,'Invoerblad heterogene watergang'!$N$13,IF(A691&lt;='Invoerblad heterogene watergang'!$H$14,'Invoerblad heterogene watergang'!$N$14,IF(A691&lt;='Invoerblad heterogene watergang'!$H$15,'Invoerblad heterogene watergang'!$N$15,IF(A691&lt;='Invoerblad heterogene watergang'!$H$16,'Invoerblad heterogene watergang'!$N$16,IF(A691&lt;='Invoerblad heterogene watergang'!$H$17,'Invoerblad heterogene watergang'!$N$17,""))))))))))</f>
        <v>0</v>
      </c>
      <c r="J691" s="23" t="str">
        <f>IF(A691&lt;='Invoerblad heterogene watergang'!$H$9,'Invoerblad heterogene watergang'!$O$9,IF(A691&lt;='Invoerblad heterogene watergang'!$H$10,'Invoerblad heterogene watergang'!$O$10,IF(A691&lt;='Invoerblad heterogene watergang'!$H$11,'Invoerblad heterogene watergang'!$O$11,IF(A691&lt;='Invoerblad heterogene watergang'!$H$12,'Invoerblad heterogene watergang'!$O$12,IF(A691&lt;='Invoerblad heterogene watergang'!$H$13,'Invoerblad heterogene watergang'!$O$13,IF(A691&lt;='Invoerblad heterogene watergang'!$H$14,'Invoerblad heterogene watergang'!$O$14,IF(A691&lt;='Invoerblad heterogene watergang'!$H$15,'Invoerblad heterogene watergang'!$O$15,IF(A691&lt;='Invoerblad heterogene watergang'!$H$16,'Invoerblad heterogene watergang'!$O$16,IF(A691&lt;='Invoerblad heterogene watergang'!$H$17,'Invoerblad heterogene watergang'!$O$17,"")))))))))</f>
        <v>Nee</v>
      </c>
      <c r="K691" s="23">
        <f>(IF(A691&lt;='Invoerblad heterogene watergang'!$H$9,'Invoerblad heterogene watergang'!$L$9,IF(A691&lt;='Invoerblad heterogene watergang'!$H$10,'Invoerblad heterogene watergang'!$L$10,IF(A691&lt;='Invoerblad heterogene watergang'!$H$11,'Invoerblad heterogene watergang'!$L$11,IF(A691&lt;='Invoerblad heterogene watergang'!$H$12,'Invoerblad heterogene watergang'!$L$12,IF(A691&lt;='Invoerblad heterogene watergang'!$H$13,'Invoerblad heterogene watergang'!$L$13,IF(A691&lt;='Invoerblad heterogene watergang'!$H$14,'Invoerblad heterogene watergang'!$L$14,IF(A691&lt;='Invoerblad heterogene watergang'!$H$15,'Invoerblad heterogene watergang'!$L$15,IF(A691&lt;='Invoerblad heterogene watergang'!$H$16,'Invoerblad heterogene watergang'!$L$16,IF(A691&lt;='Invoerblad heterogene watergang'!$H$17,'Invoerblad heterogene watergang'!$L$17,""))))))))))</f>
        <v>50</v>
      </c>
      <c r="L691" s="23" t="str">
        <f>(IF(A691&lt;='Invoerblad heterogene watergang'!$H$9,'Invoerblad heterogene watergang'!$M$9,IF(A691&lt;='Invoerblad heterogene watergang'!$H$10,'Invoerblad heterogene watergang'!$M$10,IF(A691&lt;='Invoerblad heterogene watergang'!$H$11,'Invoerblad heterogene watergang'!$M$11,IF(A691&lt;='Invoerblad heterogene watergang'!$H$12,'Invoerblad heterogene watergang'!$M$12,IF(A691&lt;='Invoerblad heterogene watergang'!$H$13,'Invoerblad heterogene watergang'!$M$13,IF(A691&lt;='Invoerblad heterogene watergang'!$H$14,'Invoerblad heterogene watergang'!$M$14,IF(A691&lt;='Invoerblad heterogene watergang'!$H$15,'Invoerblad heterogene watergang'!$M$15,IF(A691&lt;='Invoerblad heterogene watergang'!$H$16,'Invoerblad heterogene watergang'!$M$16,IF(A691&lt;='Invoerblad heterogene watergang'!$H$17,'Invoerblad heterogene watergang'!$M$17,""))))))))))</f>
        <v>Begroeiing volgt bodemverloop</v>
      </c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67"/>
      <c r="AD691" s="23"/>
      <c r="AE691" s="23"/>
    </row>
    <row r="692" spans="1:31" s="103" customFormat="1" x14ac:dyDescent="0.35">
      <c r="A692" s="24">
        <f>IF(A691="","",IF((A691+1)&gt;MAX('Invoerblad heterogene watergang'!$H$9:$H$17),"",'Uitgebreide invoer'!A691+(MAX('Invoerblad heterogene watergang'!$H$9:$H$17)/1000)))</f>
        <v>481.59999999999462</v>
      </c>
      <c r="B692" s="23">
        <f>IF(A692&lt;='Invoerblad heterogene watergang'!$H$9,'Invoerblad heterogene watergang'!$J$9,IF(A692&lt;='Invoerblad heterogene watergang'!$H$10,'Invoerblad heterogene watergang'!$J$10,IF(A692&lt;='Invoerblad heterogene watergang'!$H$11,'Invoerblad heterogene watergang'!$J$11,IF(A692&lt;='Invoerblad heterogene watergang'!$H$12,'Invoerblad heterogene watergang'!$J$12,IF(A692&lt;='Invoerblad heterogene watergang'!$H$13,'Invoerblad heterogene watergang'!$J$13,IF(A692&lt;='Invoerblad heterogene watergang'!$H$14,'Invoerblad heterogene watergang'!$J$14,IF(A692&lt;='Invoerblad heterogene watergang'!$H$15,'Invoerblad heterogene watergang'!$J$15,IF(A692&lt;='Invoerblad heterogene watergang'!$H$16,'Invoerblad heterogene watergang'!$J$16,IF(A692&lt;='Invoerblad heterogene watergang'!$H$17,'Invoerblad heterogene watergang'!$J$17,"")))))))))</f>
        <v>0.2</v>
      </c>
      <c r="C692" s="23" t="str">
        <f>IF(A692&lt;='Invoerblad heterogene watergang'!$H$9,'Invoerblad heterogene watergang'!$K$9,IF(A692&lt;='Invoerblad heterogene watergang'!$H$10,'Invoerblad heterogene watergang'!$K$10,IF(A692&lt;='Invoerblad heterogene watergang'!$H$11,'Invoerblad heterogene watergang'!$K$11,IF(A692&lt;='Invoerblad heterogene watergang'!$H$12,'Invoerblad heterogene watergang'!$K$12,IF(A692&lt;='Invoerblad heterogene watergang'!$H$13,'Invoerblad heterogene watergang'!$K$13,IF(A692&lt;='Invoerblad heterogene watergang'!$H$14,'Invoerblad heterogene watergang'!$K$14,IF(A692&lt;='Invoerblad heterogene watergang'!$H$15,'Invoerblad heterogene watergang'!$K$15,IF(A692&lt;='Invoerblad heterogene watergang'!$H$16,'Invoerblad heterogene watergang'!$K$16,IF(A692&lt;='Invoerblad heterogene watergang'!$H$17,'Invoerblad heterogene watergang'!$K$17,"")))))))))</f>
        <v>100 - Riet</v>
      </c>
      <c r="D692" s="23">
        <f t="shared" si="10"/>
        <v>100</v>
      </c>
      <c r="E692" s="23">
        <f>'Invoerblad heterogene watergang'!$F$9</f>
        <v>1.5</v>
      </c>
      <c r="F692" s="23">
        <f>'Invoerblad heterogene watergang'!$E$9</f>
        <v>1.2</v>
      </c>
      <c r="G692" s="23">
        <f>'Invoerblad heterogene watergang'!$B$9</f>
        <v>1.2</v>
      </c>
      <c r="H692" s="23">
        <f>'Invoerblad heterogene watergang'!$C$9</f>
        <v>1</v>
      </c>
      <c r="I692" s="23">
        <f>IF(B692="","",IF(A692&lt;='Invoerblad heterogene watergang'!$H$9,'Invoerblad heterogene watergang'!$N$9,IF(A692&lt;='Invoerblad heterogene watergang'!$H$10,'Invoerblad heterogene watergang'!$N$10,IF(A692&lt;='Invoerblad heterogene watergang'!$H$11,'Invoerblad heterogene watergang'!$N$11,IF(A692&lt;='Invoerblad heterogene watergang'!$H$12,'Invoerblad heterogene watergang'!$N$12,IF(A692&lt;='Invoerblad heterogene watergang'!$H$13,'Invoerblad heterogene watergang'!$N$13,IF(A692&lt;='Invoerblad heterogene watergang'!$H$14,'Invoerblad heterogene watergang'!$N$14,IF(A692&lt;='Invoerblad heterogene watergang'!$H$15,'Invoerblad heterogene watergang'!$N$15,IF(A692&lt;='Invoerblad heterogene watergang'!$H$16,'Invoerblad heterogene watergang'!$N$16,IF(A692&lt;='Invoerblad heterogene watergang'!$H$17,'Invoerblad heterogene watergang'!$N$17,""))))))))))</f>
        <v>0</v>
      </c>
      <c r="J692" s="23" t="str">
        <f>IF(A692&lt;='Invoerblad heterogene watergang'!$H$9,'Invoerblad heterogene watergang'!$O$9,IF(A692&lt;='Invoerblad heterogene watergang'!$H$10,'Invoerblad heterogene watergang'!$O$10,IF(A692&lt;='Invoerblad heterogene watergang'!$H$11,'Invoerblad heterogene watergang'!$O$11,IF(A692&lt;='Invoerblad heterogene watergang'!$H$12,'Invoerblad heterogene watergang'!$O$12,IF(A692&lt;='Invoerblad heterogene watergang'!$H$13,'Invoerblad heterogene watergang'!$O$13,IF(A692&lt;='Invoerblad heterogene watergang'!$H$14,'Invoerblad heterogene watergang'!$O$14,IF(A692&lt;='Invoerblad heterogene watergang'!$H$15,'Invoerblad heterogene watergang'!$O$15,IF(A692&lt;='Invoerblad heterogene watergang'!$H$16,'Invoerblad heterogene watergang'!$O$16,IF(A692&lt;='Invoerblad heterogene watergang'!$H$17,'Invoerblad heterogene watergang'!$O$17,"")))))))))</f>
        <v>Nee</v>
      </c>
      <c r="K692" s="23">
        <f>(IF(A692&lt;='Invoerblad heterogene watergang'!$H$9,'Invoerblad heterogene watergang'!$L$9,IF(A692&lt;='Invoerblad heterogene watergang'!$H$10,'Invoerblad heterogene watergang'!$L$10,IF(A692&lt;='Invoerblad heterogene watergang'!$H$11,'Invoerblad heterogene watergang'!$L$11,IF(A692&lt;='Invoerblad heterogene watergang'!$H$12,'Invoerblad heterogene watergang'!$L$12,IF(A692&lt;='Invoerblad heterogene watergang'!$H$13,'Invoerblad heterogene watergang'!$L$13,IF(A692&lt;='Invoerblad heterogene watergang'!$H$14,'Invoerblad heterogene watergang'!$L$14,IF(A692&lt;='Invoerblad heterogene watergang'!$H$15,'Invoerblad heterogene watergang'!$L$15,IF(A692&lt;='Invoerblad heterogene watergang'!$H$16,'Invoerblad heterogene watergang'!$L$16,IF(A692&lt;='Invoerblad heterogene watergang'!$H$17,'Invoerblad heterogene watergang'!$L$17,""))))))))))</f>
        <v>50</v>
      </c>
      <c r="L692" s="23" t="str">
        <f>(IF(A692&lt;='Invoerblad heterogene watergang'!$H$9,'Invoerblad heterogene watergang'!$M$9,IF(A692&lt;='Invoerblad heterogene watergang'!$H$10,'Invoerblad heterogene watergang'!$M$10,IF(A692&lt;='Invoerblad heterogene watergang'!$H$11,'Invoerblad heterogene watergang'!$M$11,IF(A692&lt;='Invoerblad heterogene watergang'!$H$12,'Invoerblad heterogene watergang'!$M$12,IF(A692&lt;='Invoerblad heterogene watergang'!$H$13,'Invoerblad heterogene watergang'!$M$13,IF(A692&lt;='Invoerblad heterogene watergang'!$H$14,'Invoerblad heterogene watergang'!$M$14,IF(A692&lt;='Invoerblad heterogene watergang'!$H$15,'Invoerblad heterogene watergang'!$M$15,IF(A692&lt;='Invoerblad heterogene watergang'!$H$16,'Invoerblad heterogene watergang'!$M$16,IF(A692&lt;='Invoerblad heterogene watergang'!$H$17,'Invoerblad heterogene watergang'!$M$17,""))))))))))</f>
        <v>Begroeiing volgt bodemverloop</v>
      </c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67"/>
      <c r="AD692" s="23"/>
      <c r="AE692" s="23"/>
    </row>
    <row r="693" spans="1:31" s="103" customFormat="1" x14ac:dyDescent="0.35">
      <c r="A693" s="24">
        <f>IF(A692="","",IF((A692+1)&gt;MAX('Invoerblad heterogene watergang'!$H$9:$H$17),"",'Uitgebreide invoer'!A692+(MAX('Invoerblad heterogene watergang'!$H$9:$H$17)/1000)))</f>
        <v>482.29999999999461</v>
      </c>
      <c r="B693" s="23">
        <f>IF(A693&lt;='Invoerblad heterogene watergang'!$H$9,'Invoerblad heterogene watergang'!$J$9,IF(A693&lt;='Invoerblad heterogene watergang'!$H$10,'Invoerblad heterogene watergang'!$J$10,IF(A693&lt;='Invoerblad heterogene watergang'!$H$11,'Invoerblad heterogene watergang'!$J$11,IF(A693&lt;='Invoerblad heterogene watergang'!$H$12,'Invoerblad heterogene watergang'!$J$12,IF(A693&lt;='Invoerblad heterogene watergang'!$H$13,'Invoerblad heterogene watergang'!$J$13,IF(A693&lt;='Invoerblad heterogene watergang'!$H$14,'Invoerblad heterogene watergang'!$J$14,IF(A693&lt;='Invoerblad heterogene watergang'!$H$15,'Invoerblad heterogene watergang'!$J$15,IF(A693&lt;='Invoerblad heterogene watergang'!$H$16,'Invoerblad heterogene watergang'!$J$16,IF(A693&lt;='Invoerblad heterogene watergang'!$H$17,'Invoerblad heterogene watergang'!$J$17,"")))))))))</f>
        <v>0.2</v>
      </c>
      <c r="C693" s="23" t="str">
        <f>IF(A693&lt;='Invoerblad heterogene watergang'!$H$9,'Invoerblad heterogene watergang'!$K$9,IF(A693&lt;='Invoerblad heterogene watergang'!$H$10,'Invoerblad heterogene watergang'!$K$10,IF(A693&lt;='Invoerblad heterogene watergang'!$H$11,'Invoerblad heterogene watergang'!$K$11,IF(A693&lt;='Invoerblad heterogene watergang'!$H$12,'Invoerblad heterogene watergang'!$K$12,IF(A693&lt;='Invoerblad heterogene watergang'!$H$13,'Invoerblad heterogene watergang'!$K$13,IF(A693&lt;='Invoerblad heterogene watergang'!$H$14,'Invoerblad heterogene watergang'!$K$14,IF(A693&lt;='Invoerblad heterogene watergang'!$H$15,'Invoerblad heterogene watergang'!$K$15,IF(A693&lt;='Invoerblad heterogene watergang'!$H$16,'Invoerblad heterogene watergang'!$K$16,IF(A693&lt;='Invoerblad heterogene watergang'!$H$17,'Invoerblad heterogene watergang'!$K$17,"")))))))))</f>
        <v>100 - Riet</v>
      </c>
      <c r="D693" s="23">
        <f t="shared" si="10"/>
        <v>100</v>
      </c>
      <c r="E693" s="23">
        <f>'Invoerblad heterogene watergang'!$F$9</f>
        <v>1.5</v>
      </c>
      <c r="F693" s="23">
        <f>'Invoerblad heterogene watergang'!$E$9</f>
        <v>1.2</v>
      </c>
      <c r="G693" s="23">
        <f>'Invoerblad heterogene watergang'!$B$9</f>
        <v>1.2</v>
      </c>
      <c r="H693" s="23">
        <f>'Invoerblad heterogene watergang'!$C$9</f>
        <v>1</v>
      </c>
      <c r="I693" s="23">
        <f>IF(B693="","",IF(A693&lt;='Invoerblad heterogene watergang'!$H$9,'Invoerblad heterogene watergang'!$N$9,IF(A693&lt;='Invoerblad heterogene watergang'!$H$10,'Invoerblad heterogene watergang'!$N$10,IF(A693&lt;='Invoerblad heterogene watergang'!$H$11,'Invoerblad heterogene watergang'!$N$11,IF(A693&lt;='Invoerblad heterogene watergang'!$H$12,'Invoerblad heterogene watergang'!$N$12,IF(A693&lt;='Invoerblad heterogene watergang'!$H$13,'Invoerblad heterogene watergang'!$N$13,IF(A693&lt;='Invoerblad heterogene watergang'!$H$14,'Invoerblad heterogene watergang'!$N$14,IF(A693&lt;='Invoerblad heterogene watergang'!$H$15,'Invoerblad heterogene watergang'!$N$15,IF(A693&lt;='Invoerblad heterogene watergang'!$H$16,'Invoerblad heterogene watergang'!$N$16,IF(A693&lt;='Invoerblad heterogene watergang'!$H$17,'Invoerblad heterogene watergang'!$N$17,""))))))))))</f>
        <v>0</v>
      </c>
      <c r="J693" s="23" t="str">
        <f>IF(A693&lt;='Invoerblad heterogene watergang'!$H$9,'Invoerblad heterogene watergang'!$O$9,IF(A693&lt;='Invoerblad heterogene watergang'!$H$10,'Invoerblad heterogene watergang'!$O$10,IF(A693&lt;='Invoerblad heterogene watergang'!$H$11,'Invoerblad heterogene watergang'!$O$11,IF(A693&lt;='Invoerblad heterogene watergang'!$H$12,'Invoerblad heterogene watergang'!$O$12,IF(A693&lt;='Invoerblad heterogene watergang'!$H$13,'Invoerblad heterogene watergang'!$O$13,IF(A693&lt;='Invoerblad heterogene watergang'!$H$14,'Invoerblad heterogene watergang'!$O$14,IF(A693&lt;='Invoerblad heterogene watergang'!$H$15,'Invoerblad heterogene watergang'!$O$15,IF(A693&lt;='Invoerblad heterogene watergang'!$H$16,'Invoerblad heterogene watergang'!$O$16,IF(A693&lt;='Invoerblad heterogene watergang'!$H$17,'Invoerblad heterogene watergang'!$O$17,"")))))))))</f>
        <v>Nee</v>
      </c>
      <c r="K693" s="23">
        <f>(IF(A693&lt;='Invoerblad heterogene watergang'!$H$9,'Invoerblad heterogene watergang'!$L$9,IF(A693&lt;='Invoerblad heterogene watergang'!$H$10,'Invoerblad heterogene watergang'!$L$10,IF(A693&lt;='Invoerblad heterogene watergang'!$H$11,'Invoerblad heterogene watergang'!$L$11,IF(A693&lt;='Invoerblad heterogene watergang'!$H$12,'Invoerblad heterogene watergang'!$L$12,IF(A693&lt;='Invoerblad heterogene watergang'!$H$13,'Invoerblad heterogene watergang'!$L$13,IF(A693&lt;='Invoerblad heterogene watergang'!$H$14,'Invoerblad heterogene watergang'!$L$14,IF(A693&lt;='Invoerblad heterogene watergang'!$H$15,'Invoerblad heterogene watergang'!$L$15,IF(A693&lt;='Invoerblad heterogene watergang'!$H$16,'Invoerblad heterogene watergang'!$L$16,IF(A693&lt;='Invoerblad heterogene watergang'!$H$17,'Invoerblad heterogene watergang'!$L$17,""))))))))))</f>
        <v>50</v>
      </c>
      <c r="L693" s="23" t="str">
        <f>(IF(A693&lt;='Invoerblad heterogene watergang'!$H$9,'Invoerblad heterogene watergang'!$M$9,IF(A693&lt;='Invoerblad heterogene watergang'!$H$10,'Invoerblad heterogene watergang'!$M$10,IF(A693&lt;='Invoerblad heterogene watergang'!$H$11,'Invoerblad heterogene watergang'!$M$11,IF(A693&lt;='Invoerblad heterogene watergang'!$H$12,'Invoerblad heterogene watergang'!$M$12,IF(A693&lt;='Invoerblad heterogene watergang'!$H$13,'Invoerblad heterogene watergang'!$M$13,IF(A693&lt;='Invoerblad heterogene watergang'!$H$14,'Invoerblad heterogene watergang'!$M$14,IF(A693&lt;='Invoerblad heterogene watergang'!$H$15,'Invoerblad heterogene watergang'!$M$15,IF(A693&lt;='Invoerblad heterogene watergang'!$H$16,'Invoerblad heterogene watergang'!$M$16,IF(A693&lt;='Invoerblad heterogene watergang'!$H$17,'Invoerblad heterogene watergang'!$M$17,""))))))))))</f>
        <v>Begroeiing volgt bodemverloop</v>
      </c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67"/>
      <c r="AD693" s="23"/>
      <c r="AE693" s="23"/>
    </row>
    <row r="694" spans="1:31" s="103" customFormat="1" x14ac:dyDescent="0.35">
      <c r="A694" s="24">
        <f>IF(A693="","",IF((A693+1)&gt;MAX('Invoerblad heterogene watergang'!$H$9:$H$17),"",'Uitgebreide invoer'!A693+(MAX('Invoerblad heterogene watergang'!$H$9:$H$17)/1000)))</f>
        <v>482.9999999999946</v>
      </c>
      <c r="B694" s="23">
        <f>IF(A694&lt;='Invoerblad heterogene watergang'!$H$9,'Invoerblad heterogene watergang'!$J$9,IF(A694&lt;='Invoerblad heterogene watergang'!$H$10,'Invoerblad heterogene watergang'!$J$10,IF(A694&lt;='Invoerblad heterogene watergang'!$H$11,'Invoerblad heterogene watergang'!$J$11,IF(A694&lt;='Invoerblad heterogene watergang'!$H$12,'Invoerblad heterogene watergang'!$J$12,IF(A694&lt;='Invoerblad heterogene watergang'!$H$13,'Invoerblad heterogene watergang'!$J$13,IF(A694&lt;='Invoerblad heterogene watergang'!$H$14,'Invoerblad heterogene watergang'!$J$14,IF(A694&lt;='Invoerblad heterogene watergang'!$H$15,'Invoerblad heterogene watergang'!$J$15,IF(A694&lt;='Invoerblad heterogene watergang'!$H$16,'Invoerblad heterogene watergang'!$J$16,IF(A694&lt;='Invoerblad heterogene watergang'!$H$17,'Invoerblad heterogene watergang'!$J$17,"")))))))))</f>
        <v>0.2</v>
      </c>
      <c r="C694" s="23" t="str">
        <f>IF(A694&lt;='Invoerblad heterogene watergang'!$H$9,'Invoerblad heterogene watergang'!$K$9,IF(A694&lt;='Invoerblad heterogene watergang'!$H$10,'Invoerblad heterogene watergang'!$K$10,IF(A694&lt;='Invoerblad heterogene watergang'!$H$11,'Invoerblad heterogene watergang'!$K$11,IF(A694&lt;='Invoerblad heterogene watergang'!$H$12,'Invoerblad heterogene watergang'!$K$12,IF(A694&lt;='Invoerblad heterogene watergang'!$H$13,'Invoerblad heterogene watergang'!$K$13,IF(A694&lt;='Invoerblad heterogene watergang'!$H$14,'Invoerblad heterogene watergang'!$K$14,IF(A694&lt;='Invoerblad heterogene watergang'!$H$15,'Invoerblad heterogene watergang'!$K$15,IF(A694&lt;='Invoerblad heterogene watergang'!$H$16,'Invoerblad heterogene watergang'!$K$16,IF(A694&lt;='Invoerblad heterogene watergang'!$H$17,'Invoerblad heterogene watergang'!$K$17,"")))))))))</f>
        <v>100 - Riet</v>
      </c>
      <c r="D694" s="23">
        <f t="shared" si="10"/>
        <v>100</v>
      </c>
      <c r="E694" s="23">
        <f>'Invoerblad heterogene watergang'!$F$9</f>
        <v>1.5</v>
      </c>
      <c r="F694" s="23">
        <f>'Invoerblad heterogene watergang'!$E$9</f>
        <v>1.2</v>
      </c>
      <c r="G694" s="23">
        <f>'Invoerblad heterogene watergang'!$B$9</f>
        <v>1.2</v>
      </c>
      <c r="H694" s="23">
        <f>'Invoerblad heterogene watergang'!$C$9</f>
        <v>1</v>
      </c>
      <c r="I694" s="23">
        <f>IF(B694="","",IF(A694&lt;='Invoerblad heterogene watergang'!$H$9,'Invoerblad heterogene watergang'!$N$9,IF(A694&lt;='Invoerblad heterogene watergang'!$H$10,'Invoerblad heterogene watergang'!$N$10,IF(A694&lt;='Invoerblad heterogene watergang'!$H$11,'Invoerblad heterogene watergang'!$N$11,IF(A694&lt;='Invoerblad heterogene watergang'!$H$12,'Invoerblad heterogene watergang'!$N$12,IF(A694&lt;='Invoerblad heterogene watergang'!$H$13,'Invoerblad heterogene watergang'!$N$13,IF(A694&lt;='Invoerblad heterogene watergang'!$H$14,'Invoerblad heterogene watergang'!$N$14,IF(A694&lt;='Invoerblad heterogene watergang'!$H$15,'Invoerblad heterogene watergang'!$N$15,IF(A694&lt;='Invoerblad heterogene watergang'!$H$16,'Invoerblad heterogene watergang'!$N$16,IF(A694&lt;='Invoerblad heterogene watergang'!$H$17,'Invoerblad heterogene watergang'!$N$17,""))))))))))</f>
        <v>0</v>
      </c>
      <c r="J694" s="23" t="str">
        <f>IF(A694&lt;='Invoerblad heterogene watergang'!$H$9,'Invoerblad heterogene watergang'!$O$9,IF(A694&lt;='Invoerblad heterogene watergang'!$H$10,'Invoerblad heterogene watergang'!$O$10,IF(A694&lt;='Invoerblad heterogene watergang'!$H$11,'Invoerblad heterogene watergang'!$O$11,IF(A694&lt;='Invoerblad heterogene watergang'!$H$12,'Invoerblad heterogene watergang'!$O$12,IF(A694&lt;='Invoerblad heterogene watergang'!$H$13,'Invoerblad heterogene watergang'!$O$13,IF(A694&lt;='Invoerblad heterogene watergang'!$H$14,'Invoerblad heterogene watergang'!$O$14,IF(A694&lt;='Invoerblad heterogene watergang'!$H$15,'Invoerblad heterogene watergang'!$O$15,IF(A694&lt;='Invoerblad heterogene watergang'!$H$16,'Invoerblad heterogene watergang'!$O$16,IF(A694&lt;='Invoerblad heterogene watergang'!$H$17,'Invoerblad heterogene watergang'!$O$17,"")))))))))</f>
        <v>Nee</v>
      </c>
      <c r="K694" s="23">
        <f>(IF(A694&lt;='Invoerblad heterogene watergang'!$H$9,'Invoerblad heterogene watergang'!$L$9,IF(A694&lt;='Invoerblad heterogene watergang'!$H$10,'Invoerblad heterogene watergang'!$L$10,IF(A694&lt;='Invoerblad heterogene watergang'!$H$11,'Invoerblad heterogene watergang'!$L$11,IF(A694&lt;='Invoerblad heterogene watergang'!$H$12,'Invoerblad heterogene watergang'!$L$12,IF(A694&lt;='Invoerblad heterogene watergang'!$H$13,'Invoerblad heterogene watergang'!$L$13,IF(A694&lt;='Invoerblad heterogene watergang'!$H$14,'Invoerblad heterogene watergang'!$L$14,IF(A694&lt;='Invoerblad heterogene watergang'!$H$15,'Invoerblad heterogene watergang'!$L$15,IF(A694&lt;='Invoerblad heterogene watergang'!$H$16,'Invoerblad heterogene watergang'!$L$16,IF(A694&lt;='Invoerblad heterogene watergang'!$H$17,'Invoerblad heterogene watergang'!$L$17,""))))))))))</f>
        <v>50</v>
      </c>
      <c r="L694" s="23" t="str">
        <f>(IF(A694&lt;='Invoerblad heterogene watergang'!$H$9,'Invoerblad heterogene watergang'!$M$9,IF(A694&lt;='Invoerblad heterogene watergang'!$H$10,'Invoerblad heterogene watergang'!$M$10,IF(A694&lt;='Invoerblad heterogene watergang'!$H$11,'Invoerblad heterogene watergang'!$M$11,IF(A694&lt;='Invoerblad heterogene watergang'!$H$12,'Invoerblad heterogene watergang'!$M$12,IF(A694&lt;='Invoerblad heterogene watergang'!$H$13,'Invoerblad heterogene watergang'!$M$13,IF(A694&lt;='Invoerblad heterogene watergang'!$H$14,'Invoerblad heterogene watergang'!$M$14,IF(A694&lt;='Invoerblad heterogene watergang'!$H$15,'Invoerblad heterogene watergang'!$M$15,IF(A694&lt;='Invoerblad heterogene watergang'!$H$16,'Invoerblad heterogene watergang'!$M$16,IF(A694&lt;='Invoerblad heterogene watergang'!$H$17,'Invoerblad heterogene watergang'!$M$17,""))))))))))</f>
        <v>Begroeiing volgt bodemverloop</v>
      </c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67"/>
      <c r="AD694" s="23"/>
      <c r="AE694" s="23"/>
    </row>
    <row r="695" spans="1:31" s="103" customFormat="1" x14ac:dyDescent="0.35">
      <c r="A695" s="24">
        <f>IF(A694="","",IF((A694+1)&gt;MAX('Invoerblad heterogene watergang'!$H$9:$H$17),"",'Uitgebreide invoer'!A694+(MAX('Invoerblad heterogene watergang'!$H$9:$H$17)/1000)))</f>
        <v>483.69999999999459</v>
      </c>
      <c r="B695" s="23">
        <f>IF(A695&lt;='Invoerblad heterogene watergang'!$H$9,'Invoerblad heterogene watergang'!$J$9,IF(A695&lt;='Invoerblad heterogene watergang'!$H$10,'Invoerblad heterogene watergang'!$J$10,IF(A695&lt;='Invoerblad heterogene watergang'!$H$11,'Invoerblad heterogene watergang'!$J$11,IF(A695&lt;='Invoerblad heterogene watergang'!$H$12,'Invoerblad heterogene watergang'!$J$12,IF(A695&lt;='Invoerblad heterogene watergang'!$H$13,'Invoerblad heterogene watergang'!$J$13,IF(A695&lt;='Invoerblad heterogene watergang'!$H$14,'Invoerblad heterogene watergang'!$J$14,IF(A695&lt;='Invoerblad heterogene watergang'!$H$15,'Invoerblad heterogene watergang'!$J$15,IF(A695&lt;='Invoerblad heterogene watergang'!$H$16,'Invoerblad heterogene watergang'!$J$16,IF(A695&lt;='Invoerblad heterogene watergang'!$H$17,'Invoerblad heterogene watergang'!$J$17,"")))))))))</f>
        <v>0.2</v>
      </c>
      <c r="C695" s="23" t="str">
        <f>IF(A695&lt;='Invoerblad heterogene watergang'!$H$9,'Invoerblad heterogene watergang'!$K$9,IF(A695&lt;='Invoerblad heterogene watergang'!$H$10,'Invoerblad heterogene watergang'!$K$10,IF(A695&lt;='Invoerblad heterogene watergang'!$H$11,'Invoerblad heterogene watergang'!$K$11,IF(A695&lt;='Invoerblad heterogene watergang'!$H$12,'Invoerblad heterogene watergang'!$K$12,IF(A695&lt;='Invoerblad heterogene watergang'!$H$13,'Invoerblad heterogene watergang'!$K$13,IF(A695&lt;='Invoerblad heterogene watergang'!$H$14,'Invoerblad heterogene watergang'!$K$14,IF(A695&lt;='Invoerblad heterogene watergang'!$H$15,'Invoerblad heterogene watergang'!$K$15,IF(A695&lt;='Invoerblad heterogene watergang'!$H$16,'Invoerblad heterogene watergang'!$K$16,IF(A695&lt;='Invoerblad heterogene watergang'!$H$17,'Invoerblad heterogene watergang'!$K$17,"")))))))))</f>
        <v>100 - Riet</v>
      </c>
      <c r="D695" s="23">
        <f t="shared" si="10"/>
        <v>100</v>
      </c>
      <c r="E695" s="23">
        <f>'Invoerblad heterogene watergang'!$F$9</f>
        <v>1.5</v>
      </c>
      <c r="F695" s="23">
        <f>'Invoerblad heterogene watergang'!$E$9</f>
        <v>1.2</v>
      </c>
      <c r="G695" s="23">
        <f>'Invoerblad heterogene watergang'!$B$9</f>
        <v>1.2</v>
      </c>
      <c r="H695" s="23">
        <f>'Invoerblad heterogene watergang'!$C$9</f>
        <v>1</v>
      </c>
      <c r="I695" s="23">
        <f>IF(B695="","",IF(A695&lt;='Invoerblad heterogene watergang'!$H$9,'Invoerblad heterogene watergang'!$N$9,IF(A695&lt;='Invoerblad heterogene watergang'!$H$10,'Invoerblad heterogene watergang'!$N$10,IF(A695&lt;='Invoerblad heterogene watergang'!$H$11,'Invoerblad heterogene watergang'!$N$11,IF(A695&lt;='Invoerblad heterogene watergang'!$H$12,'Invoerblad heterogene watergang'!$N$12,IF(A695&lt;='Invoerblad heterogene watergang'!$H$13,'Invoerblad heterogene watergang'!$N$13,IF(A695&lt;='Invoerblad heterogene watergang'!$H$14,'Invoerblad heterogene watergang'!$N$14,IF(A695&lt;='Invoerblad heterogene watergang'!$H$15,'Invoerblad heterogene watergang'!$N$15,IF(A695&lt;='Invoerblad heterogene watergang'!$H$16,'Invoerblad heterogene watergang'!$N$16,IF(A695&lt;='Invoerblad heterogene watergang'!$H$17,'Invoerblad heterogene watergang'!$N$17,""))))))))))</f>
        <v>0</v>
      </c>
      <c r="J695" s="23" t="str">
        <f>IF(A695&lt;='Invoerblad heterogene watergang'!$H$9,'Invoerblad heterogene watergang'!$O$9,IF(A695&lt;='Invoerblad heterogene watergang'!$H$10,'Invoerblad heterogene watergang'!$O$10,IF(A695&lt;='Invoerblad heterogene watergang'!$H$11,'Invoerblad heterogene watergang'!$O$11,IF(A695&lt;='Invoerblad heterogene watergang'!$H$12,'Invoerblad heterogene watergang'!$O$12,IF(A695&lt;='Invoerblad heterogene watergang'!$H$13,'Invoerblad heterogene watergang'!$O$13,IF(A695&lt;='Invoerblad heterogene watergang'!$H$14,'Invoerblad heterogene watergang'!$O$14,IF(A695&lt;='Invoerblad heterogene watergang'!$H$15,'Invoerblad heterogene watergang'!$O$15,IF(A695&lt;='Invoerblad heterogene watergang'!$H$16,'Invoerblad heterogene watergang'!$O$16,IF(A695&lt;='Invoerblad heterogene watergang'!$H$17,'Invoerblad heterogene watergang'!$O$17,"")))))))))</f>
        <v>Nee</v>
      </c>
      <c r="K695" s="23">
        <f>(IF(A695&lt;='Invoerblad heterogene watergang'!$H$9,'Invoerblad heterogene watergang'!$L$9,IF(A695&lt;='Invoerblad heterogene watergang'!$H$10,'Invoerblad heterogene watergang'!$L$10,IF(A695&lt;='Invoerblad heterogene watergang'!$H$11,'Invoerblad heterogene watergang'!$L$11,IF(A695&lt;='Invoerblad heterogene watergang'!$H$12,'Invoerblad heterogene watergang'!$L$12,IF(A695&lt;='Invoerblad heterogene watergang'!$H$13,'Invoerblad heterogene watergang'!$L$13,IF(A695&lt;='Invoerblad heterogene watergang'!$H$14,'Invoerblad heterogene watergang'!$L$14,IF(A695&lt;='Invoerblad heterogene watergang'!$H$15,'Invoerblad heterogene watergang'!$L$15,IF(A695&lt;='Invoerblad heterogene watergang'!$H$16,'Invoerblad heterogene watergang'!$L$16,IF(A695&lt;='Invoerblad heterogene watergang'!$H$17,'Invoerblad heterogene watergang'!$L$17,""))))))))))</f>
        <v>50</v>
      </c>
      <c r="L695" s="23" t="str">
        <f>(IF(A695&lt;='Invoerblad heterogene watergang'!$H$9,'Invoerblad heterogene watergang'!$M$9,IF(A695&lt;='Invoerblad heterogene watergang'!$H$10,'Invoerblad heterogene watergang'!$M$10,IF(A695&lt;='Invoerblad heterogene watergang'!$H$11,'Invoerblad heterogene watergang'!$M$11,IF(A695&lt;='Invoerblad heterogene watergang'!$H$12,'Invoerblad heterogene watergang'!$M$12,IF(A695&lt;='Invoerblad heterogene watergang'!$H$13,'Invoerblad heterogene watergang'!$M$13,IF(A695&lt;='Invoerblad heterogene watergang'!$H$14,'Invoerblad heterogene watergang'!$M$14,IF(A695&lt;='Invoerblad heterogene watergang'!$H$15,'Invoerblad heterogene watergang'!$M$15,IF(A695&lt;='Invoerblad heterogene watergang'!$H$16,'Invoerblad heterogene watergang'!$M$16,IF(A695&lt;='Invoerblad heterogene watergang'!$H$17,'Invoerblad heterogene watergang'!$M$17,""))))))))))</f>
        <v>Begroeiing volgt bodemverloop</v>
      </c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67"/>
      <c r="AD695" s="23"/>
      <c r="AE695" s="23"/>
    </row>
    <row r="696" spans="1:31" s="103" customFormat="1" x14ac:dyDescent="0.35">
      <c r="A696" s="24">
        <f>IF(A695="","",IF((A695+1)&gt;MAX('Invoerblad heterogene watergang'!$H$9:$H$17),"",'Uitgebreide invoer'!A695+(MAX('Invoerblad heterogene watergang'!$H$9:$H$17)/1000)))</f>
        <v>484.39999999999458</v>
      </c>
      <c r="B696" s="23">
        <f>IF(A696&lt;='Invoerblad heterogene watergang'!$H$9,'Invoerblad heterogene watergang'!$J$9,IF(A696&lt;='Invoerblad heterogene watergang'!$H$10,'Invoerblad heterogene watergang'!$J$10,IF(A696&lt;='Invoerblad heterogene watergang'!$H$11,'Invoerblad heterogene watergang'!$J$11,IF(A696&lt;='Invoerblad heterogene watergang'!$H$12,'Invoerblad heterogene watergang'!$J$12,IF(A696&lt;='Invoerblad heterogene watergang'!$H$13,'Invoerblad heterogene watergang'!$J$13,IF(A696&lt;='Invoerblad heterogene watergang'!$H$14,'Invoerblad heterogene watergang'!$J$14,IF(A696&lt;='Invoerblad heterogene watergang'!$H$15,'Invoerblad heterogene watergang'!$J$15,IF(A696&lt;='Invoerblad heterogene watergang'!$H$16,'Invoerblad heterogene watergang'!$J$16,IF(A696&lt;='Invoerblad heterogene watergang'!$H$17,'Invoerblad heterogene watergang'!$J$17,"")))))))))</f>
        <v>0.2</v>
      </c>
      <c r="C696" s="23" t="str">
        <f>IF(A696&lt;='Invoerblad heterogene watergang'!$H$9,'Invoerblad heterogene watergang'!$K$9,IF(A696&lt;='Invoerblad heterogene watergang'!$H$10,'Invoerblad heterogene watergang'!$K$10,IF(A696&lt;='Invoerblad heterogene watergang'!$H$11,'Invoerblad heterogene watergang'!$K$11,IF(A696&lt;='Invoerblad heterogene watergang'!$H$12,'Invoerblad heterogene watergang'!$K$12,IF(A696&lt;='Invoerblad heterogene watergang'!$H$13,'Invoerblad heterogene watergang'!$K$13,IF(A696&lt;='Invoerblad heterogene watergang'!$H$14,'Invoerblad heterogene watergang'!$K$14,IF(A696&lt;='Invoerblad heterogene watergang'!$H$15,'Invoerblad heterogene watergang'!$K$15,IF(A696&lt;='Invoerblad heterogene watergang'!$H$16,'Invoerblad heterogene watergang'!$K$16,IF(A696&lt;='Invoerblad heterogene watergang'!$H$17,'Invoerblad heterogene watergang'!$K$17,"")))))))))</f>
        <v>100 - Riet</v>
      </c>
      <c r="D696" s="23">
        <f t="shared" si="10"/>
        <v>100</v>
      </c>
      <c r="E696" s="23">
        <f>'Invoerblad heterogene watergang'!$F$9</f>
        <v>1.5</v>
      </c>
      <c r="F696" s="23">
        <f>'Invoerblad heterogene watergang'!$E$9</f>
        <v>1.2</v>
      </c>
      <c r="G696" s="23">
        <f>'Invoerblad heterogene watergang'!$B$9</f>
        <v>1.2</v>
      </c>
      <c r="H696" s="23">
        <f>'Invoerblad heterogene watergang'!$C$9</f>
        <v>1</v>
      </c>
      <c r="I696" s="23">
        <f>IF(B696="","",IF(A696&lt;='Invoerblad heterogene watergang'!$H$9,'Invoerblad heterogene watergang'!$N$9,IF(A696&lt;='Invoerblad heterogene watergang'!$H$10,'Invoerblad heterogene watergang'!$N$10,IF(A696&lt;='Invoerblad heterogene watergang'!$H$11,'Invoerblad heterogene watergang'!$N$11,IF(A696&lt;='Invoerblad heterogene watergang'!$H$12,'Invoerblad heterogene watergang'!$N$12,IF(A696&lt;='Invoerblad heterogene watergang'!$H$13,'Invoerblad heterogene watergang'!$N$13,IF(A696&lt;='Invoerblad heterogene watergang'!$H$14,'Invoerblad heterogene watergang'!$N$14,IF(A696&lt;='Invoerblad heterogene watergang'!$H$15,'Invoerblad heterogene watergang'!$N$15,IF(A696&lt;='Invoerblad heterogene watergang'!$H$16,'Invoerblad heterogene watergang'!$N$16,IF(A696&lt;='Invoerblad heterogene watergang'!$H$17,'Invoerblad heterogene watergang'!$N$17,""))))))))))</f>
        <v>0</v>
      </c>
      <c r="J696" s="23" t="str">
        <f>IF(A696&lt;='Invoerblad heterogene watergang'!$H$9,'Invoerblad heterogene watergang'!$O$9,IF(A696&lt;='Invoerblad heterogene watergang'!$H$10,'Invoerblad heterogene watergang'!$O$10,IF(A696&lt;='Invoerblad heterogene watergang'!$H$11,'Invoerblad heterogene watergang'!$O$11,IF(A696&lt;='Invoerblad heterogene watergang'!$H$12,'Invoerblad heterogene watergang'!$O$12,IF(A696&lt;='Invoerblad heterogene watergang'!$H$13,'Invoerblad heterogene watergang'!$O$13,IF(A696&lt;='Invoerblad heterogene watergang'!$H$14,'Invoerblad heterogene watergang'!$O$14,IF(A696&lt;='Invoerblad heterogene watergang'!$H$15,'Invoerblad heterogene watergang'!$O$15,IF(A696&lt;='Invoerblad heterogene watergang'!$H$16,'Invoerblad heterogene watergang'!$O$16,IF(A696&lt;='Invoerblad heterogene watergang'!$H$17,'Invoerblad heterogene watergang'!$O$17,"")))))))))</f>
        <v>Nee</v>
      </c>
      <c r="K696" s="23">
        <f>(IF(A696&lt;='Invoerblad heterogene watergang'!$H$9,'Invoerblad heterogene watergang'!$L$9,IF(A696&lt;='Invoerblad heterogene watergang'!$H$10,'Invoerblad heterogene watergang'!$L$10,IF(A696&lt;='Invoerblad heterogene watergang'!$H$11,'Invoerblad heterogene watergang'!$L$11,IF(A696&lt;='Invoerblad heterogene watergang'!$H$12,'Invoerblad heterogene watergang'!$L$12,IF(A696&lt;='Invoerblad heterogene watergang'!$H$13,'Invoerblad heterogene watergang'!$L$13,IF(A696&lt;='Invoerblad heterogene watergang'!$H$14,'Invoerblad heterogene watergang'!$L$14,IF(A696&lt;='Invoerblad heterogene watergang'!$H$15,'Invoerblad heterogene watergang'!$L$15,IF(A696&lt;='Invoerblad heterogene watergang'!$H$16,'Invoerblad heterogene watergang'!$L$16,IF(A696&lt;='Invoerblad heterogene watergang'!$H$17,'Invoerblad heterogene watergang'!$L$17,""))))))))))</f>
        <v>50</v>
      </c>
      <c r="L696" s="23" t="str">
        <f>(IF(A696&lt;='Invoerblad heterogene watergang'!$H$9,'Invoerblad heterogene watergang'!$M$9,IF(A696&lt;='Invoerblad heterogene watergang'!$H$10,'Invoerblad heterogene watergang'!$M$10,IF(A696&lt;='Invoerblad heterogene watergang'!$H$11,'Invoerblad heterogene watergang'!$M$11,IF(A696&lt;='Invoerblad heterogene watergang'!$H$12,'Invoerblad heterogene watergang'!$M$12,IF(A696&lt;='Invoerblad heterogene watergang'!$H$13,'Invoerblad heterogene watergang'!$M$13,IF(A696&lt;='Invoerblad heterogene watergang'!$H$14,'Invoerblad heterogene watergang'!$M$14,IF(A696&lt;='Invoerblad heterogene watergang'!$H$15,'Invoerblad heterogene watergang'!$M$15,IF(A696&lt;='Invoerblad heterogene watergang'!$H$16,'Invoerblad heterogene watergang'!$M$16,IF(A696&lt;='Invoerblad heterogene watergang'!$H$17,'Invoerblad heterogene watergang'!$M$17,""))))))))))</f>
        <v>Begroeiing volgt bodemverloop</v>
      </c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67"/>
      <c r="AD696" s="23"/>
      <c r="AE696" s="23"/>
    </row>
    <row r="697" spans="1:31" s="103" customFormat="1" x14ac:dyDescent="0.35">
      <c r="A697" s="24">
        <f>IF(A696="","",IF((A696+1)&gt;MAX('Invoerblad heterogene watergang'!$H$9:$H$17),"",'Uitgebreide invoer'!A696+(MAX('Invoerblad heterogene watergang'!$H$9:$H$17)/1000)))</f>
        <v>485.09999999999457</v>
      </c>
      <c r="B697" s="23">
        <f>IF(A697&lt;='Invoerblad heterogene watergang'!$H$9,'Invoerblad heterogene watergang'!$J$9,IF(A697&lt;='Invoerblad heterogene watergang'!$H$10,'Invoerblad heterogene watergang'!$J$10,IF(A697&lt;='Invoerblad heterogene watergang'!$H$11,'Invoerblad heterogene watergang'!$J$11,IF(A697&lt;='Invoerblad heterogene watergang'!$H$12,'Invoerblad heterogene watergang'!$J$12,IF(A697&lt;='Invoerblad heterogene watergang'!$H$13,'Invoerblad heterogene watergang'!$J$13,IF(A697&lt;='Invoerblad heterogene watergang'!$H$14,'Invoerblad heterogene watergang'!$J$14,IF(A697&lt;='Invoerblad heterogene watergang'!$H$15,'Invoerblad heterogene watergang'!$J$15,IF(A697&lt;='Invoerblad heterogene watergang'!$H$16,'Invoerblad heterogene watergang'!$J$16,IF(A697&lt;='Invoerblad heterogene watergang'!$H$17,'Invoerblad heterogene watergang'!$J$17,"")))))))))</f>
        <v>0.2</v>
      </c>
      <c r="C697" s="23" t="str">
        <f>IF(A697&lt;='Invoerblad heterogene watergang'!$H$9,'Invoerblad heterogene watergang'!$K$9,IF(A697&lt;='Invoerblad heterogene watergang'!$H$10,'Invoerblad heterogene watergang'!$K$10,IF(A697&lt;='Invoerblad heterogene watergang'!$H$11,'Invoerblad heterogene watergang'!$K$11,IF(A697&lt;='Invoerblad heterogene watergang'!$H$12,'Invoerblad heterogene watergang'!$K$12,IF(A697&lt;='Invoerblad heterogene watergang'!$H$13,'Invoerblad heterogene watergang'!$K$13,IF(A697&lt;='Invoerblad heterogene watergang'!$H$14,'Invoerblad heterogene watergang'!$K$14,IF(A697&lt;='Invoerblad heterogene watergang'!$H$15,'Invoerblad heterogene watergang'!$K$15,IF(A697&lt;='Invoerblad heterogene watergang'!$H$16,'Invoerblad heterogene watergang'!$K$16,IF(A697&lt;='Invoerblad heterogene watergang'!$H$17,'Invoerblad heterogene watergang'!$K$17,"")))))))))</f>
        <v>100 - Riet</v>
      </c>
      <c r="D697" s="23">
        <f t="shared" si="10"/>
        <v>100</v>
      </c>
      <c r="E697" s="23">
        <f>'Invoerblad heterogene watergang'!$F$9</f>
        <v>1.5</v>
      </c>
      <c r="F697" s="23">
        <f>'Invoerblad heterogene watergang'!$E$9</f>
        <v>1.2</v>
      </c>
      <c r="G697" s="23">
        <f>'Invoerblad heterogene watergang'!$B$9</f>
        <v>1.2</v>
      </c>
      <c r="H697" s="23">
        <f>'Invoerblad heterogene watergang'!$C$9</f>
        <v>1</v>
      </c>
      <c r="I697" s="23">
        <f>IF(B697="","",IF(A697&lt;='Invoerblad heterogene watergang'!$H$9,'Invoerblad heterogene watergang'!$N$9,IF(A697&lt;='Invoerblad heterogene watergang'!$H$10,'Invoerblad heterogene watergang'!$N$10,IF(A697&lt;='Invoerblad heterogene watergang'!$H$11,'Invoerblad heterogene watergang'!$N$11,IF(A697&lt;='Invoerblad heterogene watergang'!$H$12,'Invoerblad heterogene watergang'!$N$12,IF(A697&lt;='Invoerblad heterogene watergang'!$H$13,'Invoerblad heterogene watergang'!$N$13,IF(A697&lt;='Invoerblad heterogene watergang'!$H$14,'Invoerblad heterogene watergang'!$N$14,IF(A697&lt;='Invoerblad heterogene watergang'!$H$15,'Invoerblad heterogene watergang'!$N$15,IF(A697&lt;='Invoerblad heterogene watergang'!$H$16,'Invoerblad heterogene watergang'!$N$16,IF(A697&lt;='Invoerblad heterogene watergang'!$H$17,'Invoerblad heterogene watergang'!$N$17,""))))))))))</f>
        <v>0</v>
      </c>
      <c r="J697" s="23" t="str">
        <f>IF(A697&lt;='Invoerblad heterogene watergang'!$H$9,'Invoerblad heterogene watergang'!$O$9,IF(A697&lt;='Invoerblad heterogene watergang'!$H$10,'Invoerblad heterogene watergang'!$O$10,IF(A697&lt;='Invoerblad heterogene watergang'!$H$11,'Invoerblad heterogene watergang'!$O$11,IF(A697&lt;='Invoerblad heterogene watergang'!$H$12,'Invoerblad heterogene watergang'!$O$12,IF(A697&lt;='Invoerblad heterogene watergang'!$H$13,'Invoerblad heterogene watergang'!$O$13,IF(A697&lt;='Invoerblad heterogene watergang'!$H$14,'Invoerblad heterogene watergang'!$O$14,IF(A697&lt;='Invoerblad heterogene watergang'!$H$15,'Invoerblad heterogene watergang'!$O$15,IF(A697&lt;='Invoerblad heterogene watergang'!$H$16,'Invoerblad heterogene watergang'!$O$16,IF(A697&lt;='Invoerblad heterogene watergang'!$H$17,'Invoerblad heterogene watergang'!$O$17,"")))))))))</f>
        <v>Nee</v>
      </c>
      <c r="K697" s="23">
        <f>(IF(A697&lt;='Invoerblad heterogene watergang'!$H$9,'Invoerblad heterogene watergang'!$L$9,IF(A697&lt;='Invoerblad heterogene watergang'!$H$10,'Invoerblad heterogene watergang'!$L$10,IF(A697&lt;='Invoerblad heterogene watergang'!$H$11,'Invoerblad heterogene watergang'!$L$11,IF(A697&lt;='Invoerblad heterogene watergang'!$H$12,'Invoerblad heterogene watergang'!$L$12,IF(A697&lt;='Invoerblad heterogene watergang'!$H$13,'Invoerblad heterogene watergang'!$L$13,IF(A697&lt;='Invoerblad heterogene watergang'!$H$14,'Invoerblad heterogene watergang'!$L$14,IF(A697&lt;='Invoerblad heterogene watergang'!$H$15,'Invoerblad heterogene watergang'!$L$15,IF(A697&lt;='Invoerblad heterogene watergang'!$H$16,'Invoerblad heterogene watergang'!$L$16,IF(A697&lt;='Invoerblad heterogene watergang'!$H$17,'Invoerblad heterogene watergang'!$L$17,""))))))))))</f>
        <v>50</v>
      </c>
      <c r="L697" s="23" t="str">
        <f>(IF(A697&lt;='Invoerblad heterogene watergang'!$H$9,'Invoerblad heterogene watergang'!$M$9,IF(A697&lt;='Invoerblad heterogene watergang'!$H$10,'Invoerblad heterogene watergang'!$M$10,IF(A697&lt;='Invoerblad heterogene watergang'!$H$11,'Invoerblad heterogene watergang'!$M$11,IF(A697&lt;='Invoerblad heterogene watergang'!$H$12,'Invoerblad heterogene watergang'!$M$12,IF(A697&lt;='Invoerblad heterogene watergang'!$H$13,'Invoerblad heterogene watergang'!$M$13,IF(A697&lt;='Invoerblad heterogene watergang'!$H$14,'Invoerblad heterogene watergang'!$M$14,IF(A697&lt;='Invoerblad heterogene watergang'!$H$15,'Invoerblad heterogene watergang'!$M$15,IF(A697&lt;='Invoerblad heterogene watergang'!$H$16,'Invoerblad heterogene watergang'!$M$16,IF(A697&lt;='Invoerblad heterogene watergang'!$H$17,'Invoerblad heterogene watergang'!$M$17,""))))))))))</f>
        <v>Begroeiing volgt bodemverloop</v>
      </c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67"/>
      <c r="AD697" s="23"/>
      <c r="AE697" s="23"/>
    </row>
    <row r="698" spans="1:31" s="103" customFormat="1" x14ac:dyDescent="0.35">
      <c r="A698" s="24">
        <f>IF(A697="","",IF((A697+1)&gt;MAX('Invoerblad heterogene watergang'!$H$9:$H$17),"",'Uitgebreide invoer'!A697+(MAX('Invoerblad heterogene watergang'!$H$9:$H$17)/1000)))</f>
        <v>485.79999999999455</v>
      </c>
      <c r="B698" s="23">
        <f>IF(A698&lt;='Invoerblad heterogene watergang'!$H$9,'Invoerblad heterogene watergang'!$J$9,IF(A698&lt;='Invoerblad heterogene watergang'!$H$10,'Invoerblad heterogene watergang'!$J$10,IF(A698&lt;='Invoerblad heterogene watergang'!$H$11,'Invoerblad heterogene watergang'!$J$11,IF(A698&lt;='Invoerblad heterogene watergang'!$H$12,'Invoerblad heterogene watergang'!$J$12,IF(A698&lt;='Invoerblad heterogene watergang'!$H$13,'Invoerblad heterogene watergang'!$J$13,IF(A698&lt;='Invoerblad heterogene watergang'!$H$14,'Invoerblad heterogene watergang'!$J$14,IF(A698&lt;='Invoerblad heterogene watergang'!$H$15,'Invoerblad heterogene watergang'!$J$15,IF(A698&lt;='Invoerblad heterogene watergang'!$H$16,'Invoerblad heterogene watergang'!$J$16,IF(A698&lt;='Invoerblad heterogene watergang'!$H$17,'Invoerblad heterogene watergang'!$J$17,"")))))))))</f>
        <v>0.2</v>
      </c>
      <c r="C698" s="23" t="str">
        <f>IF(A698&lt;='Invoerblad heterogene watergang'!$H$9,'Invoerblad heterogene watergang'!$K$9,IF(A698&lt;='Invoerblad heterogene watergang'!$H$10,'Invoerblad heterogene watergang'!$K$10,IF(A698&lt;='Invoerblad heterogene watergang'!$H$11,'Invoerblad heterogene watergang'!$K$11,IF(A698&lt;='Invoerblad heterogene watergang'!$H$12,'Invoerblad heterogene watergang'!$K$12,IF(A698&lt;='Invoerblad heterogene watergang'!$H$13,'Invoerblad heterogene watergang'!$K$13,IF(A698&lt;='Invoerblad heterogene watergang'!$H$14,'Invoerblad heterogene watergang'!$K$14,IF(A698&lt;='Invoerblad heterogene watergang'!$H$15,'Invoerblad heterogene watergang'!$K$15,IF(A698&lt;='Invoerblad heterogene watergang'!$H$16,'Invoerblad heterogene watergang'!$K$16,IF(A698&lt;='Invoerblad heterogene watergang'!$H$17,'Invoerblad heterogene watergang'!$K$17,"")))))))))</f>
        <v>100 - Riet</v>
      </c>
      <c r="D698" s="23">
        <f t="shared" si="10"/>
        <v>100</v>
      </c>
      <c r="E698" s="23">
        <f>'Invoerblad heterogene watergang'!$F$9</f>
        <v>1.5</v>
      </c>
      <c r="F698" s="23">
        <f>'Invoerblad heterogene watergang'!$E$9</f>
        <v>1.2</v>
      </c>
      <c r="G698" s="23">
        <f>'Invoerblad heterogene watergang'!$B$9</f>
        <v>1.2</v>
      </c>
      <c r="H698" s="23">
        <f>'Invoerblad heterogene watergang'!$C$9</f>
        <v>1</v>
      </c>
      <c r="I698" s="23">
        <f>IF(B698="","",IF(A698&lt;='Invoerblad heterogene watergang'!$H$9,'Invoerblad heterogene watergang'!$N$9,IF(A698&lt;='Invoerblad heterogene watergang'!$H$10,'Invoerblad heterogene watergang'!$N$10,IF(A698&lt;='Invoerblad heterogene watergang'!$H$11,'Invoerblad heterogene watergang'!$N$11,IF(A698&lt;='Invoerblad heterogene watergang'!$H$12,'Invoerblad heterogene watergang'!$N$12,IF(A698&lt;='Invoerblad heterogene watergang'!$H$13,'Invoerblad heterogene watergang'!$N$13,IF(A698&lt;='Invoerblad heterogene watergang'!$H$14,'Invoerblad heterogene watergang'!$N$14,IF(A698&lt;='Invoerblad heterogene watergang'!$H$15,'Invoerblad heterogene watergang'!$N$15,IF(A698&lt;='Invoerblad heterogene watergang'!$H$16,'Invoerblad heterogene watergang'!$N$16,IF(A698&lt;='Invoerblad heterogene watergang'!$H$17,'Invoerblad heterogene watergang'!$N$17,""))))))))))</f>
        <v>0</v>
      </c>
      <c r="J698" s="23" t="str">
        <f>IF(A698&lt;='Invoerblad heterogene watergang'!$H$9,'Invoerblad heterogene watergang'!$O$9,IF(A698&lt;='Invoerblad heterogene watergang'!$H$10,'Invoerblad heterogene watergang'!$O$10,IF(A698&lt;='Invoerblad heterogene watergang'!$H$11,'Invoerblad heterogene watergang'!$O$11,IF(A698&lt;='Invoerblad heterogene watergang'!$H$12,'Invoerblad heterogene watergang'!$O$12,IF(A698&lt;='Invoerblad heterogene watergang'!$H$13,'Invoerblad heterogene watergang'!$O$13,IF(A698&lt;='Invoerblad heterogene watergang'!$H$14,'Invoerblad heterogene watergang'!$O$14,IF(A698&lt;='Invoerblad heterogene watergang'!$H$15,'Invoerblad heterogene watergang'!$O$15,IF(A698&lt;='Invoerblad heterogene watergang'!$H$16,'Invoerblad heterogene watergang'!$O$16,IF(A698&lt;='Invoerblad heterogene watergang'!$H$17,'Invoerblad heterogene watergang'!$O$17,"")))))))))</f>
        <v>Nee</v>
      </c>
      <c r="K698" s="23">
        <f>(IF(A698&lt;='Invoerblad heterogene watergang'!$H$9,'Invoerblad heterogene watergang'!$L$9,IF(A698&lt;='Invoerblad heterogene watergang'!$H$10,'Invoerblad heterogene watergang'!$L$10,IF(A698&lt;='Invoerblad heterogene watergang'!$H$11,'Invoerblad heterogene watergang'!$L$11,IF(A698&lt;='Invoerblad heterogene watergang'!$H$12,'Invoerblad heterogene watergang'!$L$12,IF(A698&lt;='Invoerblad heterogene watergang'!$H$13,'Invoerblad heterogene watergang'!$L$13,IF(A698&lt;='Invoerblad heterogene watergang'!$H$14,'Invoerblad heterogene watergang'!$L$14,IF(A698&lt;='Invoerblad heterogene watergang'!$H$15,'Invoerblad heterogene watergang'!$L$15,IF(A698&lt;='Invoerblad heterogene watergang'!$H$16,'Invoerblad heterogene watergang'!$L$16,IF(A698&lt;='Invoerblad heterogene watergang'!$H$17,'Invoerblad heterogene watergang'!$L$17,""))))))))))</f>
        <v>50</v>
      </c>
      <c r="L698" s="23" t="str">
        <f>(IF(A698&lt;='Invoerblad heterogene watergang'!$H$9,'Invoerblad heterogene watergang'!$M$9,IF(A698&lt;='Invoerblad heterogene watergang'!$H$10,'Invoerblad heterogene watergang'!$M$10,IF(A698&lt;='Invoerblad heterogene watergang'!$H$11,'Invoerblad heterogene watergang'!$M$11,IF(A698&lt;='Invoerblad heterogene watergang'!$H$12,'Invoerblad heterogene watergang'!$M$12,IF(A698&lt;='Invoerblad heterogene watergang'!$H$13,'Invoerblad heterogene watergang'!$M$13,IF(A698&lt;='Invoerblad heterogene watergang'!$H$14,'Invoerblad heterogene watergang'!$M$14,IF(A698&lt;='Invoerblad heterogene watergang'!$H$15,'Invoerblad heterogene watergang'!$M$15,IF(A698&lt;='Invoerblad heterogene watergang'!$H$16,'Invoerblad heterogene watergang'!$M$16,IF(A698&lt;='Invoerblad heterogene watergang'!$H$17,'Invoerblad heterogene watergang'!$M$17,""))))))))))</f>
        <v>Begroeiing volgt bodemverloop</v>
      </c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67"/>
      <c r="AD698" s="23"/>
      <c r="AE698" s="23"/>
    </row>
    <row r="699" spans="1:31" s="103" customFormat="1" x14ac:dyDescent="0.35">
      <c r="A699" s="24">
        <f>IF(A698="","",IF((A698+1)&gt;MAX('Invoerblad heterogene watergang'!$H$9:$H$17),"",'Uitgebreide invoer'!A698+(MAX('Invoerblad heterogene watergang'!$H$9:$H$17)/1000)))</f>
        <v>486.49999999999454</v>
      </c>
      <c r="B699" s="23">
        <f>IF(A699&lt;='Invoerblad heterogene watergang'!$H$9,'Invoerblad heterogene watergang'!$J$9,IF(A699&lt;='Invoerblad heterogene watergang'!$H$10,'Invoerblad heterogene watergang'!$J$10,IF(A699&lt;='Invoerblad heterogene watergang'!$H$11,'Invoerblad heterogene watergang'!$J$11,IF(A699&lt;='Invoerblad heterogene watergang'!$H$12,'Invoerblad heterogene watergang'!$J$12,IF(A699&lt;='Invoerblad heterogene watergang'!$H$13,'Invoerblad heterogene watergang'!$J$13,IF(A699&lt;='Invoerblad heterogene watergang'!$H$14,'Invoerblad heterogene watergang'!$J$14,IF(A699&lt;='Invoerblad heterogene watergang'!$H$15,'Invoerblad heterogene watergang'!$J$15,IF(A699&lt;='Invoerblad heterogene watergang'!$H$16,'Invoerblad heterogene watergang'!$J$16,IF(A699&lt;='Invoerblad heterogene watergang'!$H$17,'Invoerblad heterogene watergang'!$J$17,"")))))))))</f>
        <v>0.2</v>
      </c>
      <c r="C699" s="23" t="str">
        <f>IF(A699&lt;='Invoerblad heterogene watergang'!$H$9,'Invoerblad heterogene watergang'!$K$9,IF(A699&lt;='Invoerblad heterogene watergang'!$H$10,'Invoerblad heterogene watergang'!$K$10,IF(A699&lt;='Invoerblad heterogene watergang'!$H$11,'Invoerblad heterogene watergang'!$K$11,IF(A699&lt;='Invoerblad heterogene watergang'!$H$12,'Invoerblad heterogene watergang'!$K$12,IF(A699&lt;='Invoerblad heterogene watergang'!$H$13,'Invoerblad heterogene watergang'!$K$13,IF(A699&lt;='Invoerblad heterogene watergang'!$H$14,'Invoerblad heterogene watergang'!$K$14,IF(A699&lt;='Invoerblad heterogene watergang'!$H$15,'Invoerblad heterogene watergang'!$K$15,IF(A699&lt;='Invoerblad heterogene watergang'!$H$16,'Invoerblad heterogene watergang'!$K$16,IF(A699&lt;='Invoerblad heterogene watergang'!$H$17,'Invoerblad heterogene watergang'!$K$17,"")))))))))</f>
        <v>100 - Riet</v>
      </c>
      <c r="D699" s="23">
        <f t="shared" si="10"/>
        <v>100</v>
      </c>
      <c r="E699" s="23">
        <f>'Invoerblad heterogene watergang'!$F$9</f>
        <v>1.5</v>
      </c>
      <c r="F699" s="23">
        <f>'Invoerblad heterogene watergang'!$E$9</f>
        <v>1.2</v>
      </c>
      <c r="G699" s="23">
        <f>'Invoerblad heterogene watergang'!$B$9</f>
        <v>1.2</v>
      </c>
      <c r="H699" s="23">
        <f>'Invoerblad heterogene watergang'!$C$9</f>
        <v>1</v>
      </c>
      <c r="I699" s="23">
        <f>IF(B699="","",IF(A699&lt;='Invoerblad heterogene watergang'!$H$9,'Invoerblad heterogene watergang'!$N$9,IF(A699&lt;='Invoerblad heterogene watergang'!$H$10,'Invoerblad heterogene watergang'!$N$10,IF(A699&lt;='Invoerblad heterogene watergang'!$H$11,'Invoerblad heterogene watergang'!$N$11,IF(A699&lt;='Invoerblad heterogene watergang'!$H$12,'Invoerblad heterogene watergang'!$N$12,IF(A699&lt;='Invoerblad heterogene watergang'!$H$13,'Invoerblad heterogene watergang'!$N$13,IF(A699&lt;='Invoerblad heterogene watergang'!$H$14,'Invoerblad heterogene watergang'!$N$14,IF(A699&lt;='Invoerblad heterogene watergang'!$H$15,'Invoerblad heterogene watergang'!$N$15,IF(A699&lt;='Invoerblad heterogene watergang'!$H$16,'Invoerblad heterogene watergang'!$N$16,IF(A699&lt;='Invoerblad heterogene watergang'!$H$17,'Invoerblad heterogene watergang'!$N$17,""))))))))))</f>
        <v>0</v>
      </c>
      <c r="J699" s="23" t="str">
        <f>IF(A699&lt;='Invoerblad heterogene watergang'!$H$9,'Invoerblad heterogene watergang'!$O$9,IF(A699&lt;='Invoerblad heterogene watergang'!$H$10,'Invoerblad heterogene watergang'!$O$10,IF(A699&lt;='Invoerblad heterogene watergang'!$H$11,'Invoerblad heterogene watergang'!$O$11,IF(A699&lt;='Invoerblad heterogene watergang'!$H$12,'Invoerblad heterogene watergang'!$O$12,IF(A699&lt;='Invoerblad heterogene watergang'!$H$13,'Invoerblad heterogene watergang'!$O$13,IF(A699&lt;='Invoerblad heterogene watergang'!$H$14,'Invoerblad heterogene watergang'!$O$14,IF(A699&lt;='Invoerblad heterogene watergang'!$H$15,'Invoerblad heterogene watergang'!$O$15,IF(A699&lt;='Invoerblad heterogene watergang'!$H$16,'Invoerblad heterogene watergang'!$O$16,IF(A699&lt;='Invoerblad heterogene watergang'!$H$17,'Invoerblad heterogene watergang'!$O$17,"")))))))))</f>
        <v>Nee</v>
      </c>
      <c r="K699" s="23">
        <f>(IF(A699&lt;='Invoerblad heterogene watergang'!$H$9,'Invoerblad heterogene watergang'!$L$9,IF(A699&lt;='Invoerblad heterogene watergang'!$H$10,'Invoerblad heterogene watergang'!$L$10,IF(A699&lt;='Invoerblad heterogene watergang'!$H$11,'Invoerblad heterogene watergang'!$L$11,IF(A699&lt;='Invoerblad heterogene watergang'!$H$12,'Invoerblad heterogene watergang'!$L$12,IF(A699&lt;='Invoerblad heterogene watergang'!$H$13,'Invoerblad heterogene watergang'!$L$13,IF(A699&lt;='Invoerblad heterogene watergang'!$H$14,'Invoerblad heterogene watergang'!$L$14,IF(A699&lt;='Invoerblad heterogene watergang'!$H$15,'Invoerblad heterogene watergang'!$L$15,IF(A699&lt;='Invoerblad heterogene watergang'!$H$16,'Invoerblad heterogene watergang'!$L$16,IF(A699&lt;='Invoerblad heterogene watergang'!$H$17,'Invoerblad heterogene watergang'!$L$17,""))))))))))</f>
        <v>50</v>
      </c>
      <c r="L699" s="23" t="str">
        <f>(IF(A699&lt;='Invoerblad heterogene watergang'!$H$9,'Invoerblad heterogene watergang'!$M$9,IF(A699&lt;='Invoerblad heterogene watergang'!$H$10,'Invoerblad heterogene watergang'!$M$10,IF(A699&lt;='Invoerblad heterogene watergang'!$H$11,'Invoerblad heterogene watergang'!$M$11,IF(A699&lt;='Invoerblad heterogene watergang'!$H$12,'Invoerblad heterogene watergang'!$M$12,IF(A699&lt;='Invoerblad heterogene watergang'!$H$13,'Invoerblad heterogene watergang'!$M$13,IF(A699&lt;='Invoerblad heterogene watergang'!$H$14,'Invoerblad heterogene watergang'!$M$14,IF(A699&lt;='Invoerblad heterogene watergang'!$H$15,'Invoerblad heterogene watergang'!$M$15,IF(A699&lt;='Invoerblad heterogene watergang'!$H$16,'Invoerblad heterogene watergang'!$M$16,IF(A699&lt;='Invoerblad heterogene watergang'!$H$17,'Invoerblad heterogene watergang'!$M$17,""))))))))))</f>
        <v>Begroeiing volgt bodemverloop</v>
      </c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67"/>
      <c r="AD699" s="23"/>
      <c r="AE699" s="23"/>
    </row>
    <row r="700" spans="1:31" s="103" customFormat="1" x14ac:dyDescent="0.35">
      <c r="A700" s="24">
        <f>IF(A699="","",IF((A699+1)&gt;MAX('Invoerblad heterogene watergang'!$H$9:$H$17),"",'Uitgebreide invoer'!A699+(MAX('Invoerblad heterogene watergang'!$H$9:$H$17)/1000)))</f>
        <v>487.19999999999453</v>
      </c>
      <c r="B700" s="23">
        <f>IF(A700&lt;='Invoerblad heterogene watergang'!$H$9,'Invoerblad heterogene watergang'!$J$9,IF(A700&lt;='Invoerblad heterogene watergang'!$H$10,'Invoerblad heterogene watergang'!$J$10,IF(A700&lt;='Invoerblad heterogene watergang'!$H$11,'Invoerblad heterogene watergang'!$J$11,IF(A700&lt;='Invoerblad heterogene watergang'!$H$12,'Invoerblad heterogene watergang'!$J$12,IF(A700&lt;='Invoerblad heterogene watergang'!$H$13,'Invoerblad heterogene watergang'!$J$13,IF(A700&lt;='Invoerblad heterogene watergang'!$H$14,'Invoerblad heterogene watergang'!$J$14,IF(A700&lt;='Invoerblad heterogene watergang'!$H$15,'Invoerblad heterogene watergang'!$J$15,IF(A700&lt;='Invoerblad heterogene watergang'!$H$16,'Invoerblad heterogene watergang'!$J$16,IF(A700&lt;='Invoerblad heterogene watergang'!$H$17,'Invoerblad heterogene watergang'!$J$17,"")))))))))</f>
        <v>0.2</v>
      </c>
      <c r="C700" s="23" t="str">
        <f>IF(A700&lt;='Invoerblad heterogene watergang'!$H$9,'Invoerblad heterogene watergang'!$K$9,IF(A700&lt;='Invoerblad heterogene watergang'!$H$10,'Invoerblad heterogene watergang'!$K$10,IF(A700&lt;='Invoerblad heterogene watergang'!$H$11,'Invoerblad heterogene watergang'!$K$11,IF(A700&lt;='Invoerblad heterogene watergang'!$H$12,'Invoerblad heterogene watergang'!$K$12,IF(A700&lt;='Invoerblad heterogene watergang'!$H$13,'Invoerblad heterogene watergang'!$K$13,IF(A700&lt;='Invoerblad heterogene watergang'!$H$14,'Invoerblad heterogene watergang'!$K$14,IF(A700&lt;='Invoerblad heterogene watergang'!$H$15,'Invoerblad heterogene watergang'!$K$15,IF(A700&lt;='Invoerblad heterogene watergang'!$H$16,'Invoerblad heterogene watergang'!$K$16,IF(A700&lt;='Invoerblad heterogene watergang'!$H$17,'Invoerblad heterogene watergang'!$K$17,"")))))))))</f>
        <v>100 - Riet</v>
      </c>
      <c r="D700" s="23">
        <f t="shared" si="10"/>
        <v>100</v>
      </c>
      <c r="E700" s="23">
        <f>'Invoerblad heterogene watergang'!$F$9</f>
        <v>1.5</v>
      </c>
      <c r="F700" s="23">
        <f>'Invoerblad heterogene watergang'!$E$9</f>
        <v>1.2</v>
      </c>
      <c r="G700" s="23">
        <f>'Invoerblad heterogene watergang'!$B$9</f>
        <v>1.2</v>
      </c>
      <c r="H700" s="23">
        <f>'Invoerblad heterogene watergang'!$C$9</f>
        <v>1</v>
      </c>
      <c r="I700" s="23">
        <f>IF(B700="","",IF(A700&lt;='Invoerblad heterogene watergang'!$H$9,'Invoerblad heterogene watergang'!$N$9,IF(A700&lt;='Invoerblad heterogene watergang'!$H$10,'Invoerblad heterogene watergang'!$N$10,IF(A700&lt;='Invoerblad heterogene watergang'!$H$11,'Invoerblad heterogene watergang'!$N$11,IF(A700&lt;='Invoerblad heterogene watergang'!$H$12,'Invoerblad heterogene watergang'!$N$12,IF(A700&lt;='Invoerblad heterogene watergang'!$H$13,'Invoerblad heterogene watergang'!$N$13,IF(A700&lt;='Invoerblad heterogene watergang'!$H$14,'Invoerblad heterogene watergang'!$N$14,IF(A700&lt;='Invoerblad heterogene watergang'!$H$15,'Invoerblad heterogene watergang'!$N$15,IF(A700&lt;='Invoerblad heterogene watergang'!$H$16,'Invoerblad heterogene watergang'!$N$16,IF(A700&lt;='Invoerblad heterogene watergang'!$H$17,'Invoerblad heterogene watergang'!$N$17,""))))))))))</f>
        <v>0</v>
      </c>
      <c r="J700" s="23" t="str">
        <f>IF(A700&lt;='Invoerblad heterogene watergang'!$H$9,'Invoerblad heterogene watergang'!$O$9,IF(A700&lt;='Invoerblad heterogene watergang'!$H$10,'Invoerblad heterogene watergang'!$O$10,IF(A700&lt;='Invoerblad heterogene watergang'!$H$11,'Invoerblad heterogene watergang'!$O$11,IF(A700&lt;='Invoerblad heterogene watergang'!$H$12,'Invoerblad heterogene watergang'!$O$12,IF(A700&lt;='Invoerblad heterogene watergang'!$H$13,'Invoerblad heterogene watergang'!$O$13,IF(A700&lt;='Invoerblad heterogene watergang'!$H$14,'Invoerblad heterogene watergang'!$O$14,IF(A700&lt;='Invoerblad heterogene watergang'!$H$15,'Invoerblad heterogene watergang'!$O$15,IF(A700&lt;='Invoerblad heterogene watergang'!$H$16,'Invoerblad heterogene watergang'!$O$16,IF(A700&lt;='Invoerblad heterogene watergang'!$H$17,'Invoerblad heterogene watergang'!$O$17,"")))))))))</f>
        <v>Nee</v>
      </c>
      <c r="K700" s="23">
        <f>(IF(A700&lt;='Invoerblad heterogene watergang'!$H$9,'Invoerblad heterogene watergang'!$L$9,IF(A700&lt;='Invoerblad heterogene watergang'!$H$10,'Invoerblad heterogene watergang'!$L$10,IF(A700&lt;='Invoerblad heterogene watergang'!$H$11,'Invoerblad heterogene watergang'!$L$11,IF(A700&lt;='Invoerblad heterogene watergang'!$H$12,'Invoerblad heterogene watergang'!$L$12,IF(A700&lt;='Invoerblad heterogene watergang'!$H$13,'Invoerblad heterogene watergang'!$L$13,IF(A700&lt;='Invoerblad heterogene watergang'!$H$14,'Invoerblad heterogene watergang'!$L$14,IF(A700&lt;='Invoerblad heterogene watergang'!$H$15,'Invoerblad heterogene watergang'!$L$15,IF(A700&lt;='Invoerblad heterogene watergang'!$H$16,'Invoerblad heterogene watergang'!$L$16,IF(A700&lt;='Invoerblad heterogene watergang'!$H$17,'Invoerblad heterogene watergang'!$L$17,""))))))))))</f>
        <v>50</v>
      </c>
      <c r="L700" s="23" t="str">
        <f>(IF(A700&lt;='Invoerblad heterogene watergang'!$H$9,'Invoerblad heterogene watergang'!$M$9,IF(A700&lt;='Invoerblad heterogene watergang'!$H$10,'Invoerblad heterogene watergang'!$M$10,IF(A700&lt;='Invoerblad heterogene watergang'!$H$11,'Invoerblad heterogene watergang'!$M$11,IF(A700&lt;='Invoerblad heterogene watergang'!$H$12,'Invoerblad heterogene watergang'!$M$12,IF(A700&lt;='Invoerblad heterogene watergang'!$H$13,'Invoerblad heterogene watergang'!$M$13,IF(A700&lt;='Invoerblad heterogene watergang'!$H$14,'Invoerblad heterogene watergang'!$M$14,IF(A700&lt;='Invoerblad heterogene watergang'!$H$15,'Invoerblad heterogene watergang'!$M$15,IF(A700&lt;='Invoerblad heterogene watergang'!$H$16,'Invoerblad heterogene watergang'!$M$16,IF(A700&lt;='Invoerblad heterogene watergang'!$H$17,'Invoerblad heterogene watergang'!$M$17,""))))))))))</f>
        <v>Begroeiing volgt bodemverloop</v>
      </c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67"/>
      <c r="AD700" s="23"/>
      <c r="AE700" s="23"/>
    </row>
    <row r="701" spans="1:31" s="103" customFormat="1" x14ac:dyDescent="0.35">
      <c r="A701" s="24">
        <f>IF(A700="","",IF((A700+1)&gt;MAX('Invoerblad heterogene watergang'!$H$9:$H$17),"",'Uitgebreide invoer'!A700+(MAX('Invoerblad heterogene watergang'!$H$9:$H$17)/1000)))</f>
        <v>487.89999999999452</v>
      </c>
      <c r="B701" s="23">
        <f>IF(A701&lt;='Invoerblad heterogene watergang'!$H$9,'Invoerblad heterogene watergang'!$J$9,IF(A701&lt;='Invoerblad heterogene watergang'!$H$10,'Invoerblad heterogene watergang'!$J$10,IF(A701&lt;='Invoerblad heterogene watergang'!$H$11,'Invoerblad heterogene watergang'!$J$11,IF(A701&lt;='Invoerblad heterogene watergang'!$H$12,'Invoerblad heterogene watergang'!$J$12,IF(A701&lt;='Invoerblad heterogene watergang'!$H$13,'Invoerblad heterogene watergang'!$J$13,IF(A701&lt;='Invoerblad heterogene watergang'!$H$14,'Invoerblad heterogene watergang'!$J$14,IF(A701&lt;='Invoerblad heterogene watergang'!$H$15,'Invoerblad heterogene watergang'!$J$15,IF(A701&lt;='Invoerblad heterogene watergang'!$H$16,'Invoerblad heterogene watergang'!$J$16,IF(A701&lt;='Invoerblad heterogene watergang'!$H$17,'Invoerblad heterogene watergang'!$J$17,"")))))))))</f>
        <v>0.2</v>
      </c>
      <c r="C701" s="23" t="str">
        <f>IF(A701&lt;='Invoerblad heterogene watergang'!$H$9,'Invoerblad heterogene watergang'!$K$9,IF(A701&lt;='Invoerblad heterogene watergang'!$H$10,'Invoerblad heterogene watergang'!$K$10,IF(A701&lt;='Invoerblad heterogene watergang'!$H$11,'Invoerblad heterogene watergang'!$K$11,IF(A701&lt;='Invoerblad heterogene watergang'!$H$12,'Invoerblad heterogene watergang'!$K$12,IF(A701&lt;='Invoerblad heterogene watergang'!$H$13,'Invoerblad heterogene watergang'!$K$13,IF(A701&lt;='Invoerblad heterogene watergang'!$H$14,'Invoerblad heterogene watergang'!$K$14,IF(A701&lt;='Invoerblad heterogene watergang'!$H$15,'Invoerblad heterogene watergang'!$K$15,IF(A701&lt;='Invoerblad heterogene watergang'!$H$16,'Invoerblad heterogene watergang'!$K$16,IF(A701&lt;='Invoerblad heterogene watergang'!$H$17,'Invoerblad heterogene watergang'!$K$17,"")))))))))</f>
        <v>100 - Riet</v>
      </c>
      <c r="D701" s="23">
        <f t="shared" si="10"/>
        <v>100</v>
      </c>
      <c r="E701" s="23">
        <f>'Invoerblad heterogene watergang'!$F$9</f>
        <v>1.5</v>
      </c>
      <c r="F701" s="23">
        <f>'Invoerblad heterogene watergang'!$E$9</f>
        <v>1.2</v>
      </c>
      <c r="G701" s="23">
        <f>'Invoerblad heterogene watergang'!$B$9</f>
        <v>1.2</v>
      </c>
      <c r="H701" s="23">
        <f>'Invoerblad heterogene watergang'!$C$9</f>
        <v>1</v>
      </c>
      <c r="I701" s="23">
        <f>IF(B701="","",IF(A701&lt;='Invoerblad heterogene watergang'!$H$9,'Invoerblad heterogene watergang'!$N$9,IF(A701&lt;='Invoerblad heterogene watergang'!$H$10,'Invoerblad heterogene watergang'!$N$10,IF(A701&lt;='Invoerblad heterogene watergang'!$H$11,'Invoerblad heterogene watergang'!$N$11,IF(A701&lt;='Invoerblad heterogene watergang'!$H$12,'Invoerblad heterogene watergang'!$N$12,IF(A701&lt;='Invoerblad heterogene watergang'!$H$13,'Invoerblad heterogene watergang'!$N$13,IF(A701&lt;='Invoerblad heterogene watergang'!$H$14,'Invoerblad heterogene watergang'!$N$14,IF(A701&lt;='Invoerblad heterogene watergang'!$H$15,'Invoerblad heterogene watergang'!$N$15,IF(A701&lt;='Invoerblad heterogene watergang'!$H$16,'Invoerblad heterogene watergang'!$N$16,IF(A701&lt;='Invoerblad heterogene watergang'!$H$17,'Invoerblad heterogene watergang'!$N$17,""))))))))))</f>
        <v>0</v>
      </c>
      <c r="J701" s="23" t="str">
        <f>IF(A701&lt;='Invoerblad heterogene watergang'!$H$9,'Invoerblad heterogene watergang'!$O$9,IF(A701&lt;='Invoerblad heterogene watergang'!$H$10,'Invoerblad heterogene watergang'!$O$10,IF(A701&lt;='Invoerblad heterogene watergang'!$H$11,'Invoerblad heterogene watergang'!$O$11,IF(A701&lt;='Invoerblad heterogene watergang'!$H$12,'Invoerblad heterogene watergang'!$O$12,IF(A701&lt;='Invoerblad heterogene watergang'!$H$13,'Invoerblad heterogene watergang'!$O$13,IF(A701&lt;='Invoerblad heterogene watergang'!$H$14,'Invoerblad heterogene watergang'!$O$14,IF(A701&lt;='Invoerblad heterogene watergang'!$H$15,'Invoerblad heterogene watergang'!$O$15,IF(A701&lt;='Invoerblad heterogene watergang'!$H$16,'Invoerblad heterogene watergang'!$O$16,IF(A701&lt;='Invoerblad heterogene watergang'!$H$17,'Invoerblad heterogene watergang'!$O$17,"")))))))))</f>
        <v>Nee</v>
      </c>
      <c r="K701" s="23">
        <f>(IF(A701&lt;='Invoerblad heterogene watergang'!$H$9,'Invoerblad heterogene watergang'!$L$9,IF(A701&lt;='Invoerblad heterogene watergang'!$H$10,'Invoerblad heterogene watergang'!$L$10,IF(A701&lt;='Invoerblad heterogene watergang'!$H$11,'Invoerblad heterogene watergang'!$L$11,IF(A701&lt;='Invoerblad heterogene watergang'!$H$12,'Invoerblad heterogene watergang'!$L$12,IF(A701&lt;='Invoerblad heterogene watergang'!$H$13,'Invoerblad heterogene watergang'!$L$13,IF(A701&lt;='Invoerblad heterogene watergang'!$H$14,'Invoerblad heterogene watergang'!$L$14,IF(A701&lt;='Invoerblad heterogene watergang'!$H$15,'Invoerblad heterogene watergang'!$L$15,IF(A701&lt;='Invoerblad heterogene watergang'!$H$16,'Invoerblad heterogene watergang'!$L$16,IF(A701&lt;='Invoerblad heterogene watergang'!$H$17,'Invoerblad heterogene watergang'!$L$17,""))))))))))</f>
        <v>50</v>
      </c>
      <c r="L701" s="23" t="str">
        <f>(IF(A701&lt;='Invoerblad heterogene watergang'!$H$9,'Invoerblad heterogene watergang'!$M$9,IF(A701&lt;='Invoerblad heterogene watergang'!$H$10,'Invoerblad heterogene watergang'!$M$10,IF(A701&lt;='Invoerblad heterogene watergang'!$H$11,'Invoerblad heterogene watergang'!$M$11,IF(A701&lt;='Invoerblad heterogene watergang'!$H$12,'Invoerblad heterogene watergang'!$M$12,IF(A701&lt;='Invoerblad heterogene watergang'!$H$13,'Invoerblad heterogene watergang'!$M$13,IF(A701&lt;='Invoerblad heterogene watergang'!$H$14,'Invoerblad heterogene watergang'!$M$14,IF(A701&lt;='Invoerblad heterogene watergang'!$H$15,'Invoerblad heterogene watergang'!$M$15,IF(A701&lt;='Invoerblad heterogene watergang'!$H$16,'Invoerblad heterogene watergang'!$M$16,IF(A701&lt;='Invoerblad heterogene watergang'!$H$17,'Invoerblad heterogene watergang'!$M$17,""))))))))))</f>
        <v>Begroeiing volgt bodemverloop</v>
      </c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67"/>
      <c r="AD701" s="23"/>
      <c r="AE701" s="23"/>
    </row>
    <row r="702" spans="1:31" s="103" customFormat="1" x14ac:dyDescent="0.35">
      <c r="A702" s="24">
        <f>IF(A701="","",IF((A701+1)&gt;MAX('Invoerblad heterogene watergang'!$H$9:$H$17),"",'Uitgebreide invoer'!A701+(MAX('Invoerblad heterogene watergang'!$H$9:$H$17)/1000)))</f>
        <v>488.59999999999451</v>
      </c>
      <c r="B702" s="23">
        <f>IF(A702&lt;='Invoerblad heterogene watergang'!$H$9,'Invoerblad heterogene watergang'!$J$9,IF(A702&lt;='Invoerblad heterogene watergang'!$H$10,'Invoerblad heterogene watergang'!$J$10,IF(A702&lt;='Invoerblad heterogene watergang'!$H$11,'Invoerblad heterogene watergang'!$J$11,IF(A702&lt;='Invoerblad heterogene watergang'!$H$12,'Invoerblad heterogene watergang'!$J$12,IF(A702&lt;='Invoerblad heterogene watergang'!$H$13,'Invoerblad heterogene watergang'!$J$13,IF(A702&lt;='Invoerblad heterogene watergang'!$H$14,'Invoerblad heterogene watergang'!$J$14,IF(A702&lt;='Invoerblad heterogene watergang'!$H$15,'Invoerblad heterogene watergang'!$J$15,IF(A702&lt;='Invoerblad heterogene watergang'!$H$16,'Invoerblad heterogene watergang'!$J$16,IF(A702&lt;='Invoerblad heterogene watergang'!$H$17,'Invoerblad heterogene watergang'!$J$17,"")))))))))</f>
        <v>0.2</v>
      </c>
      <c r="C702" s="23" t="str">
        <f>IF(A702&lt;='Invoerblad heterogene watergang'!$H$9,'Invoerblad heterogene watergang'!$K$9,IF(A702&lt;='Invoerblad heterogene watergang'!$H$10,'Invoerblad heterogene watergang'!$K$10,IF(A702&lt;='Invoerblad heterogene watergang'!$H$11,'Invoerblad heterogene watergang'!$K$11,IF(A702&lt;='Invoerblad heterogene watergang'!$H$12,'Invoerblad heterogene watergang'!$K$12,IF(A702&lt;='Invoerblad heterogene watergang'!$H$13,'Invoerblad heterogene watergang'!$K$13,IF(A702&lt;='Invoerblad heterogene watergang'!$H$14,'Invoerblad heterogene watergang'!$K$14,IF(A702&lt;='Invoerblad heterogene watergang'!$H$15,'Invoerblad heterogene watergang'!$K$15,IF(A702&lt;='Invoerblad heterogene watergang'!$H$16,'Invoerblad heterogene watergang'!$K$16,IF(A702&lt;='Invoerblad heterogene watergang'!$H$17,'Invoerblad heterogene watergang'!$K$17,"")))))))))</f>
        <v>100 - Riet</v>
      </c>
      <c r="D702" s="23">
        <f t="shared" si="10"/>
        <v>100</v>
      </c>
      <c r="E702" s="23">
        <f>'Invoerblad heterogene watergang'!$F$9</f>
        <v>1.5</v>
      </c>
      <c r="F702" s="23">
        <f>'Invoerblad heterogene watergang'!$E$9</f>
        <v>1.2</v>
      </c>
      <c r="G702" s="23">
        <f>'Invoerblad heterogene watergang'!$B$9</f>
        <v>1.2</v>
      </c>
      <c r="H702" s="23">
        <f>'Invoerblad heterogene watergang'!$C$9</f>
        <v>1</v>
      </c>
      <c r="I702" s="23">
        <f>IF(B702="","",IF(A702&lt;='Invoerblad heterogene watergang'!$H$9,'Invoerblad heterogene watergang'!$N$9,IF(A702&lt;='Invoerblad heterogene watergang'!$H$10,'Invoerblad heterogene watergang'!$N$10,IF(A702&lt;='Invoerblad heterogene watergang'!$H$11,'Invoerblad heterogene watergang'!$N$11,IF(A702&lt;='Invoerblad heterogene watergang'!$H$12,'Invoerblad heterogene watergang'!$N$12,IF(A702&lt;='Invoerblad heterogene watergang'!$H$13,'Invoerblad heterogene watergang'!$N$13,IF(A702&lt;='Invoerblad heterogene watergang'!$H$14,'Invoerblad heterogene watergang'!$N$14,IF(A702&lt;='Invoerblad heterogene watergang'!$H$15,'Invoerblad heterogene watergang'!$N$15,IF(A702&lt;='Invoerblad heterogene watergang'!$H$16,'Invoerblad heterogene watergang'!$N$16,IF(A702&lt;='Invoerblad heterogene watergang'!$H$17,'Invoerblad heterogene watergang'!$N$17,""))))))))))</f>
        <v>0</v>
      </c>
      <c r="J702" s="23" t="str">
        <f>IF(A702&lt;='Invoerblad heterogene watergang'!$H$9,'Invoerblad heterogene watergang'!$O$9,IF(A702&lt;='Invoerblad heterogene watergang'!$H$10,'Invoerblad heterogene watergang'!$O$10,IF(A702&lt;='Invoerblad heterogene watergang'!$H$11,'Invoerblad heterogene watergang'!$O$11,IF(A702&lt;='Invoerblad heterogene watergang'!$H$12,'Invoerblad heterogene watergang'!$O$12,IF(A702&lt;='Invoerblad heterogene watergang'!$H$13,'Invoerblad heterogene watergang'!$O$13,IF(A702&lt;='Invoerblad heterogene watergang'!$H$14,'Invoerblad heterogene watergang'!$O$14,IF(A702&lt;='Invoerblad heterogene watergang'!$H$15,'Invoerblad heterogene watergang'!$O$15,IF(A702&lt;='Invoerblad heterogene watergang'!$H$16,'Invoerblad heterogene watergang'!$O$16,IF(A702&lt;='Invoerblad heterogene watergang'!$H$17,'Invoerblad heterogene watergang'!$O$17,"")))))))))</f>
        <v>Nee</v>
      </c>
      <c r="K702" s="23">
        <f>(IF(A702&lt;='Invoerblad heterogene watergang'!$H$9,'Invoerblad heterogene watergang'!$L$9,IF(A702&lt;='Invoerblad heterogene watergang'!$H$10,'Invoerblad heterogene watergang'!$L$10,IF(A702&lt;='Invoerblad heterogene watergang'!$H$11,'Invoerblad heterogene watergang'!$L$11,IF(A702&lt;='Invoerblad heterogene watergang'!$H$12,'Invoerblad heterogene watergang'!$L$12,IF(A702&lt;='Invoerblad heterogene watergang'!$H$13,'Invoerblad heterogene watergang'!$L$13,IF(A702&lt;='Invoerblad heterogene watergang'!$H$14,'Invoerblad heterogene watergang'!$L$14,IF(A702&lt;='Invoerblad heterogene watergang'!$H$15,'Invoerblad heterogene watergang'!$L$15,IF(A702&lt;='Invoerblad heterogene watergang'!$H$16,'Invoerblad heterogene watergang'!$L$16,IF(A702&lt;='Invoerblad heterogene watergang'!$H$17,'Invoerblad heterogene watergang'!$L$17,""))))))))))</f>
        <v>50</v>
      </c>
      <c r="L702" s="23" t="str">
        <f>(IF(A702&lt;='Invoerblad heterogene watergang'!$H$9,'Invoerblad heterogene watergang'!$M$9,IF(A702&lt;='Invoerblad heterogene watergang'!$H$10,'Invoerblad heterogene watergang'!$M$10,IF(A702&lt;='Invoerblad heterogene watergang'!$H$11,'Invoerblad heterogene watergang'!$M$11,IF(A702&lt;='Invoerblad heterogene watergang'!$H$12,'Invoerblad heterogene watergang'!$M$12,IF(A702&lt;='Invoerblad heterogene watergang'!$H$13,'Invoerblad heterogene watergang'!$M$13,IF(A702&lt;='Invoerblad heterogene watergang'!$H$14,'Invoerblad heterogene watergang'!$M$14,IF(A702&lt;='Invoerblad heterogene watergang'!$H$15,'Invoerblad heterogene watergang'!$M$15,IF(A702&lt;='Invoerblad heterogene watergang'!$H$16,'Invoerblad heterogene watergang'!$M$16,IF(A702&lt;='Invoerblad heterogene watergang'!$H$17,'Invoerblad heterogene watergang'!$M$17,""))))))))))</f>
        <v>Begroeiing volgt bodemverloop</v>
      </c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67"/>
      <c r="AD702" s="23"/>
      <c r="AE702" s="23"/>
    </row>
    <row r="703" spans="1:31" s="103" customFormat="1" x14ac:dyDescent="0.35">
      <c r="A703" s="24">
        <f>IF(A702="","",IF((A702+1)&gt;MAX('Invoerblad heterogene watergang'!$H$9:$H$17),"",'Uitgebreide invoer'!A702+(MAX('Invoerblad heterogene watergang'!$H$9:$H$17)/1000)))</f>
        <v>489.2999999999945</v>
      </c>
      <c r="B703" s="23">
        <f>IF(A703&lt;='Invoerblad heterogene watergang'!$H$9,'Invoerblad heterogene watergang'!$J$9,IF(A703&lt;='Invoerblad heterogene watergang'!$H$10,'Invoerblad heterogene watergang'!$J$10,IF(A703&lt;='Invoerblad heterogene watergang'!$H$11,'Invoerblad heterogene watergang'!$J$11,IF(A703&lt;='Invoerblad heterogene watergang'!$H$12,'Invoerblad heterogene watergang'!$J$12,IF(A703&lt;='Invoerblad heterogene watergang'!$H$13,'Invoerblad heterogene watergang'!$J$13,IF(A703&lt;='Invoerblad heterogene watergang'!$H$14,'Invoerblad heterogene watergang'!$J$14,IF(A703&lt;='Invoerblad heterogene watergang'!$H$15,'Invoerblad heterogene watergang'!$J$15,IF(A703&lt;='Invoerblad heterogene watergang'!$H$16,'Invoerblad heterogene watergang'!$J$16,IF(A703&lt;='Invoerblad heterogene watergang'!$H$17,'Invoerblad heterogene watergang'!$J$17,"")))))))))</f>
        <v>0.2</v>
      </c>
      <c r="C703" s="23" t="str">
        <f>IF(A703&lt;='Invoerblad heterogene watergang'!$H$9,'Invoerblad heterogene watergang'!$K$9,IF(A703&lt;='Invoerblad heterogene watergang'!$H$10,'Invoerblad heterogene watergang'!$K$10,IF(A703&lt;='Invoerblad heterogene watergang'!$H$11,'Invoerblad heterogene watergang'!$K$11,IF(A703&lt;='Invoerblad heterogene watergang'!$H$12,'Invoerblad heterogene watergang'!$K$12,IF(A703&lt;='Invoerblad heterogene watergang'!$H$13,'Invoerblad heterogene watergang'!$K$13,IF(A703&lt;='Invoerblad heterogene watergang'!$H$14,'Invoerblad heterogene watergang'!$K$14,IF(A703&lt;='Invoerblad heterogene watergang'!$H$15,'Invoerblad heterogene watergang'!$K$15,IF(A703&lt;='Invoerblad heterogene watergang'!$H$16,'Invoerblad heterogene watergang'!$K$16,IF(A703&lt;='Invoerblad heterogene watergang'!$H$17,'Invoerblad heterogene watergang'!$K$17,"")))))))))</f>
        <v>100 - Riet</v>
      </c>
      <c r="D703" s="23">
        <f t="shared" si="10"/>
        <v>100</v>
      </c>
      <c r="E703" s="23">
        <f>'Invoerblad heterogene watergang'!$F$9</f>
        <v>1.5</v>
      </c>
      <c r="F703" s="23">
        <f>'Invoerblad heterogene watergang'!$E$9</f>
        <v>1.2</v>
      </c>
      <c r="G703" s="23">
        <f>'Invoerblad heterogene watergang'!$B$9</f>
        <v>1.2</v>
      </c>
      <c r="H703" s="23">
        <f>'Invoerblad heterogene watergang'!$C$9</f>
        <v>1</v>
      </c>
      <c r="I703" s="23">
        <f>IF(B703="","",IF(A703&lt;='Invoerblad heterogene watergang'!$H$9,'Invoerblad heterogene watergang'!$N$9,IF(A703&lt;='Invoerblad heterogene watergang'!$H$10,'Invoerblad heterogene watergang'!$N$10,IF(A703&lt;='Invoerblad heterogene watergang'!$H$11,'Invoerblad heterogene watergang'!$N$11,IF(A703&lt;='Invoerblad heterogene watergang'!$H$12,'Invoerblad heterogene watergang'!$N$12,IF(A703&lt;='Invoerblad heterogene watergang'!$H$13,'Invoerblad heterogene watergang'!$N$13,IF(A703&lt;='Invoerblad heterogene watergang'!$H$14,'Invoerblad heterogene watergang'!$N$14,IF(A703&lt;='Invoerblad heterogene watergang'!$H$15,'Invoerblad heterogene watergang'!$N$15,IF(A703&lt;='Invoerblad heterogene watergang'!$H$16,'Invoerblad heterogene watergang'!$N$16,IF(A703&lt;='Invoerblad heterogene watergang'!$H$17,'Invoerblad heterogene watergang'!$N$17,""))))))))))</f>
        <v>0</v>
      </c>
      <c r="J703" s="23" t="str">
        <f>IF(A703&lt;='Invoerblad heterogene watergang'!$H$9,'Invoerblad heterogene watergang'!$O$9,IF(A703&lt;='Invoerblad heterogene watergang'!$H$10,'Invoerblad heterogene watergang'!$O$10,IF(A703&lt;='Invoerblad heterogene watergang'!$H$11,'Invoerblad heterogene watergang'!$O$11,IF(A703&lt;='Invoerblad heterogene watergang'!$H$12,'Invoerblad heterogene watergang'!$O$12,IF(A703&lt;='Invoerblad heterogene watergang'!$H$13,'Invoerblad heterogene watergang'!$O$13,IF(A703&lt;='Invoerblad heterogene watergang'!$H$14,'Invoerblad heterogene watergang'!$O$14,IF(A703&lt;='Invoerblad heterogene watergang'!$H$15,'Invoerblad heterogene watergang'!$O$15,IF(A703&lt;='Invoerblad heterogene watergang'!$H$16,'Invoerblad heterogene watergang'!$O$16,IF(A703&lt;='Invoerblad heterogene watergang'!$H$17,'Invoerblad heterogene watergang'!$O$17,"")))))))))</f>
        <v>Nee</v>
      </c>
      <c r="K703" s="23">
        <f>(IF(A703&lt;='Invoerblad heterogene watergang'!$H$9,'Invoerblad heterogene watergang'!$L$9,IF(A703&lt;='Invoerblad heterogene watergang'!$H$10,'Invoerblad heterogene watergang'!$L$10,IF(A703&lt;='Invoerblad heterogene watergang'!$H$11,'Invoerblad heterogene watergang'!$L$11,IF(A703&lt;='Invoerblad heterogene watergang'!$H$12,'Invoerblad heterogene watergang'!$L$12,IF(A703&lt;='Invoerblad heterogene watergang'!$H$13,'Invoerblad heterogene watergang'!$L$13,IF(A703&lt;='Invoerblad heterogene watergang'!$H$14,'Invoerblad heterogene watergang'!$L$14,IF(A703&lt;='Invoerblad heterogene watergang'!$H$15,'Invoerblad heterogene watergang'!$L$15,IF(A703&lt;='Invoerblad heterogene watergang'!$H$16,'Invoerblad heterogene watergang'!$L$16,IF(A703&lt;='Invoerblad heterogene watergang'!$H$17,'Invoerblad heterogene watergang'!$L$17,""))))))))))</f>
        <v>50</v>
      </c>
      <c r="L703" s="23" t="str">
        <f>(IF(A703&lt;='Invoerblad heterogene watergang'!$H$9,'Invoerblad heterogene watergang'!$M$9,IF(A703&lt;='Invoerblad heterogene watergang'!$H$10,'Invoerblad heterogene watergang'!$M$10,IF(A703&lt;='Invoerblad heterogene watergang'!$H$11,'Invoerblad heterogene watergang'!$M$11,IF(A703&lt;='Invoerblad heterogene watergang'!$H$12,'Invoerblad heterogene watergang'!$M$12,IF(A703&lt;='Invoerblad heterogene watergang'!$H$13,'Invoerblad heterogene watergang'!$M$13,IF(A703&lt;='Invoerblad heterogene watergang'!$H$14,'Invoerblad heterogene watergang'!$M$14,IF(A703&lt;='Invoerblad heterogene watergang'!$H$15,'Invoerblad heterogene watergang'!$M$15,IF(A703&lt;='Invoerblad heterogene watergang'!$H$16,'Invoerblad heterogene watergang'!$M$16,IF(A703&lt;='Invoerblad heterogene watergang'!$H$17,'Invoerblad heterogene watergang'!$M$17,""))))))))))</f>
        <v>Begroeiing volgt bodemverloop</v>
      </c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67"/>
      <c r="AD703" s="23"/>
      <c r="AE703" s="23"/>
    </row>
    <row r="704" spans="1:31" s="103" customFormat="1" x14ac:dyDescent="0.35">
      <c r="A704" s="24">
        <f>IF(A703="","",IF((A703+1)&gt;MAX('Invoerblad heterogene watergang'!$H$9:$H$17),"",'Uitgebreide invoer'!A703+(MAX('Invoerblad heterogene watergang'!$H$9:$H$17)/1000)))</f>
        <v>489.99999999999449</v>
      </c>
      <c r="B704" s="23">
        <f>IF(A704&lt;='Invoerblad heterogene watergang'!$H$9,'Invoerblad heterogene watergang'!$J$9,IF(A704&lt;='Invoerblad heterogene watergang'!$H$10,'Invoerblad heterogene watergang'!$J$10,IF(A704&lt;='Invoerblad heterogene watergang'!$H$11,'Invoerblad heterogene watergang'!$J$11,IF(A704&lt;='Invoerblad heterogene watergang'!$H$12,'Invoerblad heterogene watergang'!$J$12,IF(A704&lt;='Invoerblad heterogene watergang'!$H$13,'Invoerblad heterogene watergang'!$J$13,IF(A704&lt;='Invoerblad heterogene watergang'!$H$14,'Invoerblad heterogene watergang'!$J$14,IF(A704&lt;='Invoerblad heterogene watergang'!$H$15,'Invoerblad heterogene watergang'!$J$15,IF(A704&lt;='Invoerblad heterogene watergang'!$H$16,'Invoerblad heterogene watergang'!$J$16,IF(A704&lt;='Invoerblad heterogene watergang'!$H$17,'Invoerblad heterogene watergang'!$J$17,"")))))))))</f>
        <v>0.2</v>
      </c>
      <c r="C704" s="23" t="str">
        <f>IF(A704&lt;='Invoerblad heterogene watergang'!$H$9,'Invoerblad heterogene watergang'!$K$9,IF(A704&lt;='Invoerblad heterogene watergang'!$H$10,'Invoerblad heterogene watergang'!$K$10,IF(A704&lt;='Invoerblad heterogene watergang'!$H$11,'Invoerblad heterogene watergang'!$K$11,IF(A704&lt;='Invoerblad heterogene watergang'!$H$12,'Invoerblad heterogene watergang'!$K$12,IF(A704&lt;='Invoerblad heterogene watergang'!$H$13,'Invoerblad heterogene watergang'!$K$13,IF(A704&lt;='Invoerblad heterogene watergang'!$H$14,'Invoerblad heterogene watergang'!$K$14,IF(A704&lt;='Invoerblad heterogene watergang'!$H$15,'Invoerblad heterogene watergang'!$K$15,IF(A704&lt;='Invoerblad heterogene watergang'!$H$16,'Invoerblad heterogene watergang'!$K$16,IF(A704&lt;='Invoerblad heterogene watergang'!$H$17,'Invoerblad heterogene watergang'!$K$17,"")))))))))</f>
        <v>100 - Riet</v>
      </c>
      <c r="D704" s="23">
        <f t="shared" si="10"/>
        <v>100</v>
      </c>
      <c r="E704" s="23">
        <f>'Invoerblad heterogene watergang'!$F$9</f>
        <v>1.5</v>
      </c>
      <c r="F704" s="23">
        <f>'Invoerblad heterogene watergang'!$E$9</f>
        <v>1.2</v>
      </c>
      <c r="G704" s="23">
        <f>'Invoerblad heterogene watergang'!$B$9</f>
        <v>1.2</v>
      </c>
      <c r="H704" s="23">
        <f>'Invoerblad heterogene watergang'!$C$9</f>
        <v>1</v>
      </c>
      <c r="I704" s="23">
        <f>IF(B704="","",IF(A704&lt;='Invoerblad heterogene watergang'!$H$9,'Invoerblad heterogene watergang'!$N$9,IF(A704&lt;='Invoerblad heterogene watergang'!$H$10,'Invoerblad heterogene watergang'!$N$10,IF(A704&lt;='Invoerblad heterogene watergang'!$H$11,'Invoerblad heterogene watergang'!$N$11,IF(A704&lt;='Invoerblad heterogene watergang'!$H$12,'Invoerblad heterogene watergang'!$N$12,IF(A704&lt;='Invoerblad heterogene watergang'!$H$13,'Invoerblad heterogene watergang'!$N$13,IF(A704&lt;='Invoerblad heterogene watergang'!$H$14,'Invoerblad heterogene watergang'!$N$14,IF(A704&lt;='Invoerblad heterogene watergang'!$H$15,'Invoerblad heterogene watergang'!$N$15,IF(A704&lt;='Invoerblad heterogene watergang'!$H$16,'Invoerblad heterogene watergang'!$N$16,IF(A704&lt;='Invoerblad heterogene watergang'!$H$17,'Invoerblad heterogene watergang'!$N$17,""))))))))))</f>
        <v>0</v>
      </c>
      <c r="J704" s="23" t="str">
        <f>IF(A704&lt;='Invoerblad heterogene watergang'!$H$9,'Invoerblad heterogene watergang'!$O$9,IF(A704&lt;='Invoerblad heterogene watergang'!$H$10,'Invoerblad heterogene watergang'!$O$10,IF(A704&lt;='Invoerblad heterogene watergang'!$H$11,'Invoerblad heterogene watergang'!$O$11,IF(A704&lt;='Invoerblad heterogene watergang'!$H$12,'Invoerblad heterogene watergang'!$O$12,IF(A704&lt;='Invoerblad heterogene watergang'!$H$13,'Invoerblad heterogene watergang'!$O$13,IF(A704&lt;='Invoerblad heterogene watergang'!$H$14,'Invoerblad heterogene watergang'!$O$14,IF(A704&lt;='Invoerblad heterogene watergang'!$H$15,'Invoerblad heterogene watergang'!$O$15,IF(A704&lt;='Invoerblad heterogene watergang'!$H$16,'Invoerblad heterogene watergang'!$O$16,IF(A704&lt;='Invoerblad heterogene watergang'!$H$17,'Invoerblad heterogene watergang'!$O$17,"")))))))))</f>
        <v>Nee</v>
      </c>
      <c r="K704" s="23">
        <f>(IF(A704&lt;='Invoerblad heterogene watergang'!$H$9,'Invoerblad heterogene watergang'!$L$9,IF(A704&lt;='Invoerblad heterogene watergang'!$H$10,'Invoerblad heterogene watergang'!$L$10,IF(A704&lt;='Invoerblad heterogene watergang'!$H$11,'Invoerblad heterogene watergang'!$L$11,IF(A704&lt;='Invoerblad heterogene watergang'!$H$12,'Invoerblad heterogene watergang'!$L$12,IF(A704&lt;='Invoerblad heterogene watergang'!$H$13,'Invoerblad heterogene watergang'!$L$13,IF(A704&lt;='Invoerblad heterogene watergang'!$H$14,'Invoerblad heterogene watergang'!$L$14,IF(A704&lt;='Invoerblad heterogene watergang'!$H$15,'Invoerblad heterogene watergang'!$L$15,IF(A704&lt;='Invoerblad heterogene watergang'!$H$16,'Invoerblad heterogene watergang'!$L$16,IF(A704&lt;='Invoerblad heterogene watergang'!$H$17,'Invoerblad heterogene watergang'!$L$17,""))))))))))</f>
        <v>50</v>
      </c>
      <c r="L704" s="23" t="str">
        <f>(IF(A704&lt;='Invoerblad heterogene watergang'!$H$9,'Invoerblad heterogene watergang'!$M$9,IF(A704&lt;='Invoerblad heterogene watergang'!$H$10,'Invoerblad heterogene watergang'!$M$10,IF(A704&lt;='Invoerblad heterogene watergang'!$H$11,'Invoerblad heterogene watergang'!$M$11,IF(A704&lt;='Invoerblad heterogene watergang'!$H$12,'Invoerblad heterogene watergang'!$M$12,IF(A704&lt;='Invoerblad heterogene watergang'!$H$13,'Invoerblad heterogene watergang'!$M$13,IF(A704&lt;='Invoerblad heterogene watergang'!$H$14,'Invoerblad heterogene watergang'!$M$14,IF(A704&lt;='Invoerblad heterogene watergang'!$H$15,'Invoerblad heterogene watergang'!$M$15,IF(A704&lt;='Invoerblad heterogene watergang'!$H$16,'Invoerblad heterogene watergang'!$M$16,IF(A704&lt;='Invoerblad heterogene watergang'!$H$17,'Invoerblad heterogene watergang'!$M$17,""))))))))))</f>
        <v>Begroeiing volgt bodemverloop</v>
      </c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67"/>
      <c r="AD704" s="23"/>
      <c r="AE704" s="23"/>
    </row>
    <row r="705" spans="1:31" s="103" customFormat="1" x14ac:dyDescent="0.35">
      <c r="A705" s="24">
        <f>IF(A704="","",IF((A704+1)&gt;MAX('Invoerblad heterogene watergang'!$H$9:$H$17),"",'Uitgebreide invoer'!A704+(MAX('Invoerblad heterogene watergang'!$H$9:$H$17)/1000)))</f>
        <v>490.69999999999447</v>
      </c>
      <c r="B705" s="23">
        <f>IF(A705&lt;='Invoerblad heterogene watergang'!$H$9,'Invoerblad heterogene watergang'!$J$9,IF(A705&lt;='Invoerblad heterogene watergang'!$H$10,'Invoerblad heterogene watergang'!$J$10,IF(A705&lt;='Invoerblad heterogene watergang'!$H$11,'Invoerblad heterogene watergang'!$J$11,IF(A705&lt;='Invoerblad heterogene watergang'!$H$12,'Invoerblad heterogene watergang'!$J$12,IF(A705&lt;='Invoerblad heterogene watergang'!$H$13,'Invoerblad heterogene watergang'!$J$13,IF(A705&lt;='Invoerblad heterogene watergang'!$H$14,'Invoerblad heterogene watergang'!$J$14,IF(A705&lt;='Invoerblad heterogene watergang'!$H$15,'Invoerblad heterogene watergang'!$J$15,IF(A705&lt;='Invoerblad heterogene watergang'!$H$16,'Invoerblad heterogene watergang'!$J$16,IF(A705&lt;='Invoerblad heterogene watergang'!$H$17,'Invoerblad heterogene watergang'!$J$17,"")))))))))</f>
        <v>0.2</v>
      </c>
      <c r="C705" s="23" t="str">
        <f>IF(A705&lt;='Invoerblad heterogene watergang'!$H$9,'Invoerblad heterogene watergang'!$K$9,IF(A705&lt;='Invoerblad heterogene watergang'!$H$10,'Invoerblad heterogene watergang'!$K$10,IF(A705&lt;='Invoerblad heterogene watergang'!$H$11,'Invoerblad heterogene watergang'!$K$11,IF(A705&lt;='Invoerblad heterogene watergang'!$H$12,'Invoerblad heterogene watergang'!$K$12,IF(A705&lt;='Invoerblad heterogene watergang'!$H$13,'Invoerblad heterogene watergang'!$K$13,IF(A705&lt;='Invoerblad heterogene watergang'!$H$14,'Invoerblad heterogene watergang'!$K$14,IF(A705&lt;='Invoerblad heterogene watergang'!$H$15,'Invoerblad heterogene watergang'!$K$15,IF(A705&lt;='Invoerblad heterogene watergang'!$H$16,'Invoerblad heterogene watergang'!$K$16,IF(A705&lt;='Invoerblad heterogene watergang'!$H$17,'Invoerblad heterogene watergang'!$K$17,"")))))))))</f>
        <v>100 - Riet</v>
      </c>
      <c r="D705" s="23">
        <f t="shared" si="10"/>
        <v>100</v>
      </c>
      <c r="E705" s="23">
        <f>'Invoerblad heterogene watergang'!$F$9</f>
        <v>1.5</v>
      </c>
      <c r="F705" s="23">
        <f>'Invoerblad heterogene watergang'!$E$9</f>
        <v>1.2</v>
      </c>
      <c r="G705" s="23">
        <f>'Invoerblad heterogene watergang'!$B$9</f>
        <v>1.2</v>
      </c>
      <c r="H705" s="23">
        <f>'Invoerblad heterogene watergang'!$C$9</f>
        <v>1</v>
      </c>
      <c r="I705" s="23">
        <f>IF(B705="","",IF(A705&lt;='Invoerblad heterogene watergang'!$H$9,'Invoerblad heterogene watergang'!$N$9,IF(A705&lt;='Invoerblad heterogene watergang'!$H$10,'Invoerblad heterogene watergang'!$N$10,IF(A705&lt;='Invoerblad heterogene watergang'!$H$11,'Invoerblad heterogene watergang'!$N$11,IF(A705&lt;='Invoerblad heterogene watergang'!$H$12,'Invoerblad heterogene watergang'!$N$12,IF(A705&lt;='Invoerblad heterogene watergang'!$H$13,'Invoerblad heterogene watergang'!$N$13,IF(A705&lt;='Invoerblad heterogene watergang'!$H$14,'Invoerblad heterogene watergang'!$N$14,IF(A705&lt;='Invoerblad heterogene watergang'!$H$15,'Invoerblad heterogene watergang'!$N$15,IF(A705&lt;='Invoerblad heterogene watergang'!$H$16,'Invoerblad heterogene watergang'!$N$16,IF(A705&lt;='Invoerblad heterogene watergang'!$H$17,'Invoerblad heterogene watergang'!$N$17,""))))))))))</f>
        <v>0</v>
      </c>
      <c r="J705" s="23" t="str">
        <f>IF(A705&lt;='Invoerblad heterogene watergang'!$H$9,'Invoerblad heterogene watergang'!$O$9,IF(A705&lt;='Invoerblad heterogene watergang'!$H$10,'Invoerblad heterogene watergang'!$O$10,IF(A705&lt;='Invoerblad heterogene watergang'!$H$11,'Invoerblad heterogene watergang'!$O$11,IF(A705&lt;='Invoerblad heterogene watergang'!$H$12,'Invoerblad heterogene watergang'!$O$12,IF(A705&lt;='Invoerblad heterogene watergang'!$H$13,'Invoerblad heterogene watergang'!$O$13,IF(A705&lt;='Invoerblad heterogene watergang'!$H$14,'Invoerblad heterogene watergang'!$O$14,IF(A705&lt;='Invoerblad heterogene watergang'!$H$15,'Invoerblad heterogene watergang'!$O$15,IF(A705&lt;='Invoerblad heterogene watergang'!$H$16,'Invoerblad heterogene watergang'!$O$16,IF(A705&lt;='Invoerblad heterogene watergang'!$H$17,'Invoerblad heterogene watergang'!$O$17,"")))))))))</f>
        <v>Nee</v>
      </c>
      <c r="K705" s="23">
        <f>(IF(A705&lt;='Invoerblad heterogene watergang'!$H$9,'Invoerblad heterogene watergang'!$L$9,IF(A705&lt;='Invoerblad heterogene watergang'!$H$10,'Invoerblad heterogene watergang'!$L$10,IF(A705&lt;='Invoerblad heterogene watergang'!$H$11,'Invoerblad heterogene watergang'!$L$11,IF(A705&lt;='Invoerblad heterogene watergang'!$H$12,'Invoerblad heterogene watergang'!$L$12,IF(A705&lt;='Invoerblad heterogene watergang'!$H$13,'Invoerblad heterogene watergang'!$L$13,IF(A705&lt;='Invoerblad heterogene watergang'!$H$14,'Invoerblad heterogene watergang'!$L$14,IF(A705&lt;='Invoerblad heterogene watergang'!$H$15,'Invoerblad heterogene watergang'!$L$15,IF(A705&lt;='Invoerblad heterogene watergang'!$H$16,'Invoerblad heterogene watergang'!$L$16,IF(A705&lt;='Invoerblad heterogene watergang'!$H$17,'Invoerblad heterogene watergang'!$L$17,""))))))))))</f>
        <v>50</v>
      </c>
      <c r="L705" s="23" t="str">
        <f>(IF(A705&lt;='Invoerblad heterogene watergang'!$H$9,'Invoerblad heterogene watergang'!$M$9,IF(A705&lt;='Invoerblad heterogene watergang'!$H$10,'Invoerblad heterogene watergang'!$M$10,IF(A705&lt;='Invoerblad heterogene watergang'!$H$11,'Invoerblad heterogene watergang'!$M$11,IF(A705&lt;='Invoerblad heterogene watergang'!$H$12,'Invoerblad heterogene watergang'!$M$12,IF(A705&lt;='Invoerblad heterogene watergang'!$H$13,'Invoerblad heterogene watergang'!$M$13,IF(A705&lt;='Invoerblad heterogene watergang'!$H$14,'Invoerblad heterogene watergang'!$M$14,IF(A705&lt;='Invoerblad heterogene watergang'!$H$15,'Invoerblad heterogene watergang'!$M$15,IF(A705&lt;='Invoerblad heterogene watergang'!$H$16,'Invoerblad heterogene watergang'!$M$16,IF(A705&lt;='Invoerblad heterogene watergang'!$H$17,'Invoerblad heterogene watergang'!$M$17,""))))))))))</f>
        <v>Begroeiing volgt bodemverloop</v>
      </c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67"/>
      <c r="AD705" s="23"/>
      <c r="AE705" s="23"/>
    </row>
    <row r="706" spans="1:31" s="103" customFormat="1" x14ac:dyDescent="0.35">
      <c r="A706" s="24">
        <f>IF(A705="","",IF((A705+1)&gt;MAX('Invoerblad heterogene watergang'!$H$9:$H$17),"",'Uitgebreide invoer'!A705+(MAX('Invoerblad heterogene watergang'!$H$9:$H$17)/1000)))</f>
        <v>491.39999999999446</v>
      </c>
      <c r="B706" s="23">
        <f>IF(A706&lt;='Invoerblad heterogene watergang'!$H$9,'Invoerblad heterogene watergang'!$J$9,IF(A706&lt;='Invoerblad heterogene watergang'!$H$10,'Invoerblad heterogene watergang'!$J$10,IF(A706&lt;='Invoerblad heterogene watergang'!$H$11,'Invoerblad heterogene watergang'!$J$11,IF(A706&lt;='Invoerblad heterogene watergang'!$H$12,'Invoerblad heterogene watergang'!$J$12,IF(A706&lt;='Invoerblad heterogene watergang'!$H$13,'Invoerblad heterogene watergang'!$J$13,IF(A706&lt;='Invoerblad heterogene watergang'!$H$14,'Invoerblad heterogene watergang'!$J$14,IF(A706&lt;='Invoerblad heterogene watergang'!$H$15,'Invoerblad heterogene watergang'!$J$15,IF(A706&lt;='Invoerblad heterogene watergang'!$H$16,'Invoerblad heterogene watergang'!$J$16,IF(A706&lt;='Invoerblad heterogene watergang'!$H$17,'Invoerblad heterogene watergang'!$J$17,"")))))))))</f>
        <v>0.2</v>
      </c>
      <c r="C706" s="23" t="str">
        <f>IF(A706&lt;='Invoerblad heterogene watergang'!$H$9,'Invoerblad heterogene watergang'!$K$9,IF(A706&lt;='Invoerblad heterogene watergang'!$H$10,'Invoerblad heterogene watergang'!$K$10,IF(A706&lt;='Invoerblad heterogene watergang'!$H$11,'Invoerblad heterogene watergang'!$K$11,IF(A706&lt;='Invoerblad heterogene watergang'!$H$12,'Invoerblad heterogene watergang'!$K$12,IF(A706&lt;='Invoerblad heterogene watergang'!$H$13,'Invoerblad heterogene watergang'!$K$13,IF(A706&lt;='Invoerblad heterogene watergang'!$H$14,'Invoerblad heterogene watergang'!$K$14,IF(A706&lt;='Invoerblad heterogene watergang'!$H$15,'Invoerblad heterogene watergang'!$K$15,IF(A706&lt;='Invoerblad heterogene watergang'!$H$16,'Invoerblad heterogene watergang'!$K$16,IF(A706&lt;='Invoerblad heterogene watergang'!$H$17,'Invoerblad heterogene watergang'!$K$17,"")))))))))</f>
        <v>100 - Riet</v>
      </c>
      <c r="D706" s="23">
        <f t="shared" si="10"/>
        <v>100</v>
      </c>
      <c r="E706" s="23">
        <f>'Invoerblad heterogene watergang'!$F$9</f>
        <v>1.5</v>
      </c>
      <c r="F706" s="23">
        <f>'Invoerblad heterogene watergang'!$E$9</f>
        <v>1.2</v>
      </c>
      <c r="G706" s="23">
        <f>'Invoerblad heterogene watergang'!$B$9</f>
        <v>1.2</v>
      </c>
      <c r="H706" s="23">
        <f>'Invoerblad heterogene watergang'!$C$9</f>
        <v>1</v>
      </c>
      <c r="I706" s="23">
        <f>IF(B706="","",IF(A706&lt;='Invoerblad heterogene watergang'!$H$9,'Invoerblad heterogene watergang'!$N$9,IF(A706&lt;='Invoerblad heterogene watergang'!$H$10,'Invoerblad heterogene watergang'!$N$10,IF(A706&lt;='Invoerblad heterogene watergang'!$H$11,'Invoerblad heterogene watergang'!$N$11,IF(A706&lt;='Invoerblad heterogene watergang'!$H$12,'Invoerblad heterogene watergang'!$N$12,IF(A706&lt;='Invoerblad heterogene watergang'!$H$13,'Invoerblad heterogene watergang'!$N$13,IF(A706&lt;='Invoerblad heterogene watergang'!$H$14,'Invoerblad heterogene watergang'!$N$14,IF(A706&lt;='Invoerblad heterogene watergang'!$H$15,'Invoerblad heterogene watergang'!$N$15,IF(A706&lt;='Invoerblad heterogene watergang'!$H$16,'Invoerblad heterogene watergang'!$N$16,IF(A706&lt;='Invoerblad heterogene watergang'!$H$17,'Invoerblad heterogene watergang'!$N$17,""))))))))))</f>
        <v>0</v>
      </c>
      <c r="J706" s="23" t="str">
        <f>IF(A706&lt;='Invoerblad heterogene watergang'!$H$9,'Invoerblad heterogene watergang'!$O$9,IF(A706&lt;='Invoerblad heterogene watergang'!$H$10,'Invoerblad heterogene watergang'!$O$10,IF(A706&lt;='Invoerblad heterogene watergang'!$H$11,'Invoerblad heterogene watergang'!$O$11,IF(A706&lt;='Invoerblad heterogene watergang'!$H$12,'Invoerblad heterogene watergang'!$O$12,IF(A706&lt;='Invoerblad heterogene watergang'!$H$13,'Invoerblad heterogene watergang'!$O$13,IF(A706&lt;='Invoerblad heterogene watergang'!$H$14,'Invoerblad heterogene watergang'!$O$14,IF(A706&lt;='Invoerblad heterogene watergang'!$H$15,'Invoerblad heterogene watergang'!$O$15,IF(A706&lt;='Invoerblad heterogene watergang'!$H$16,'Invoerblad heterogene watergang'!$O$16,IF(A706&lt;='Invoerblad heterogene watergang'!$H$17,'Invoerblad heterogene watergang'!$O$17,"")))))))))</f>
        <v>Nee</v>
      </c>
      <c r="K706" s="23">
        <f>(IF(A706&lt;='Invoerblad heterogene watergang'!$H$9,'Invoerblad heterogene watergang'!$L$9,IF(A706&lt;='Invoerblad heterogene watergang'!$H$10,'Invoerblad heterogene watergang'!$L$10,IF(A706&lt;='Invoerblad heterogene watergang'!$H$11,'Invoerblad heterogene watergang'!$L$11,IF(A706&lt;='Invoerblad heterogene watergang'!$H$12,'Invoerblad heterogene watergang'!$L$12,IF(A706&lt;='Invoerblad heterogene watergang'!$H$13,'Invoerblad heterogene watergang'!$L$13,IF(A706&lt;='Invoerblad heterogene watergang'!$H$14,'Invoerblad heterogene watergang'!$L$14,IF(A706&lt;='Invoerblad heterogene watergang'!$H$15,'Invoerblad heterogene watergang'!$L$15,IF(A706&lt;='Invoerblad heterogene watergang'!$H$16,'Invoerblad heterogene watergang'!$L$16,IF(A706&lt;='Invoerblad heterogene watergang'!$H$17,'Invoerblad heterogene watergang'!$L$17,""))))))))))</f>
        <v>50</v>
      </c>
      <c r="L706" s="23" t="str">
        <f>(IF(A706&lt;='Invoerblad heterogene watergang'!$H$9,'Invoerblad heterogene watergang'!$M$9,IF(A706&lt;='Invoerblad heterogene watergang'!$H$10,'Invoerblad heterogene watergang'!$M$10,IF(A706&lt;='Invoerblad heterogene watergang'!$H$11,'Invoerblad heterogene watergang'!$M$11,IF(A706&lt;='Invoerblad heterogene watergang'!$H$12,'Invoerblad heterogene watergang'!$M$12,IF(A706&lt;='Invoerblad heterogene watergang'!$H$13,'Invoerblad heterogene watergang'!$M$13,IF(A706&lt;='Invoerblad heterogene watergang'!$H$14,'Invoerblad heterogene watergang'!$M$14,IF(A706&lt;='Invoerblad heterogene watergang'!$H$15,'Invoerblad heterogene watergang'!$M$15,IF(A706&lt;='Invoerblad heterogene watergang'!$H$16,'Invoerblad heterogene watergang'!$M$16,IF(A706&lt;='Invoerblad heterogene watergang'!$H$17,'Invoerblad heterogene watergang'!$M$17,""))))))))))</f>
        <v>Begroeiing volgt bodemverloop</v>
      </c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67"/>
      <c r="AD706" s="23"/>
      <c r="AE706" s="23"/>
    </row>
    <row r="707" spans="1:31" s="103" customFormat="1" x14ac:dyDescent="0.35">
      <c r="A707" s="24">
        <f>IF(A706="","",IF((A706+1)&gt;MAX('Invoerblad heterogene watergang'!$H$9:$H$17),"",'Uitgebreide invoer'!A706+(MAX('Invoerblad heterogene watergang'!$H$9:$H$17)/1000)))</f>
        <v>492.09999999999445</v>
      </c>
      <c r="B707" s="23">
        <f>IF(A707&lt;='Invoerblad heterogene watergang'!$H$9,'Invoerblad heterogene watergang'!$J$9,IF(A707&lt;='Invoerblad heterogene watergang'!$H$10,'Invoerblad heterogene watergang'!$J$10,IF(A707&lt;='Invoerblad heterogene watergang'!$H$11,'Invoerblad heterogene watergang'!$J$11,IF(A707&lt;='Invoerblad heterogene watergang'!$H$12,'Invoerblad heterogene watergang'!$J$12,IF(A707&lt;='Invoerblad heterogene watergang'!$H$13,'Invoerblad heterogene watergang'!$J$13,IF(A707&lt;='Invoerblad heterogene watergang'!$H$14,'Invoerblad heterogene watergang'!$J$14,IF(A707&lt;='Invoerblad heterogene watergang'!$H$15,'Invoerblad heterogene watergang'!$J$15,IF(A707&lt;='Invoerblad heterogene watergang'!$H$16,'Invoerblad heterogene watergang'!$J$16,IF(A707&lt;='Invoerblad heterogene watergang'!$H$17,'Invoerblad heterogene watergang'!$J$17,"")))))))))</f>
        <v>0.2</v>
      </c>
      <c r="C707" s="23" t="str">
        <f>IF(A707&lt;='Invoerblad heterogene watergang'!$H$9,'Invoerblad heterogene watergang'!$K$9,IF(A707&lt;='Invoerblad heterogene watergang'!$H$10,'Invoerblad heterogene watergang'!$K$10,IF(A707&lt;='Invoerblad heterogene watergang'!$H$11,'Invoerblad heterogene watergang'!$K$11,IF(A707&lt;='Invoerblad heterogene watergang'!$H$12,'Invoerblad heterogene watergang'!$K$12,IF(A707&lt;='Invoerblad heterogene watergang'!$H$13,'Invoerblad heterogene watergang'!$K$13,IF(A707&lt;='Invoerblad heterogene watergang'!$H$14,'Invoerblad heterogene watergang'!$K$14,IF(A707&lt;='Invoerblad heterogene watergang'!$H$15,'Invoerblad heterogene watergang'!$K$15,IF(A707&lt;='Invoerblad heterogene watergang'!$H$16,'Invoerblad heterogene watergang'!$K$16,IF(A707&lt;='Invoerblad heterogene watergang'!$H$17,'Invoerblad heterogene watergang'!$K$17,"")))))))))</f>
        <v>100 - Riet</v>
      </c>
      <c r="D707" s="23">
        <f t="shared" si="10"/>
        <v>100</v>
      </c>
      <c r="E707" s="23">
        <f>'Invoerblad heterogene watergang'!$F$9</f>
        <v>1.5</v>
      </c>
      <c r="F707" s="23">
        <f>'Invoerblad heterogene watergang'!$E$9</f>
        <v>1.2</v>
      </c>
      <c r="G707" s="23">
        <f>'Invoerblad heterogene watergang'!$B$9</f>
        <v>1.2</v>
      </c>
      <c r="H707" s="23">
        <f>'Invoerblad heterogene watergang'!$C$9</f>
        <v>1</v>
      </c>
      <c r="I707" s="23">
        <f>IF(B707="","",IF(A707&lt;='Invoerblad heterogene watergang'!$H$9,'Invoerblad heterogene watergang'!$N$9,IF(A707&lt;='Invoerblad heterogene watergang'!$H$10,'Invoerblad heterogene watergang'!$N$10,IF(A707&lt;='Invoerblad heterogene watergang'!$H$11,'Invoerblad heterogene watergang'!$N$11,IF(A707&lt;='Invoerblad heterogene watergang'!$H$12,'Invoerblad heterogene watergang'!$N$12,IF(A707&lt;='Invoerblad heterogene watergang'!$H$13,'Invoerblad heterogene watergang'!$N$13,IF(A707&lt;='Invoerblad heterogene watergang'!$H$14,'Invoerblad heterogene watergang'!$N$14,IF(A707&lt;='Invoerblad heterogene watergang'!$H$15,'Invoerblad heterogene watergang'!$N$15,IF(A707&lt;='Invoerblad heterogene watergang'!$H$16,'Invoerblad heterogene watergang'!$N$16,IF(A707&lt;='Invoerblad heterogene watergang'!$H$17,'Invoerblad heterogene watergang'!$N$17,""))))))))))</f>
        <v>0</v>
      </c>
      <c r="J707" s="23" t="str">
        <f>IF(A707&lt;='Invoerblad heterogene watergang'!$H$9,'Invoerblad heterogene watergang'!$O$9,IF(A707&lt;='Invoerblad heterogene watergang'!$H$10,'Invoerblad heterogene watergang'!$O$10,IF(A707&lt;='Invoerblad heterogene watergang'!$H$11,'Invoerblad heterogene watergang'!$O$11,IF(A707&lt;='Invoerblad heterogene watergang'!$H$12,'Invoerblad heterogene watergang'!$O$12,IF(A707&lt;='Invoerblad heterogene watergang'!$H$13,'Invoerblad heterogene watergang'!$O$13,IF(A707&lt;='Invoerblad heterogene watergang'!$H$14,'Invoerblad heterogene watergang'!$O$14,IF(A707&lt;='Invoerblad heterogene watergang'!$H$15,'Invoerblad heterogene watergang'!$O$15,IF(A707&lt;='Invoerblad heterogene watergang'!$H$16,'Invoerblad heterogene watergang'!$O$16,IF(A707&lt;='Invoerblad heterogene watergang'!$H$17,'Invoerblad heterogene watergang'!$O$17,"")))))))))</f>
        <v>Nee</v>
      </c>
      <c r="K707" s="23">
        <f>(IF(A707&lt;='Invoerblad heterogene watergang'!$H$9,'Invoerblad heterogene watergang'!$L$9,IF(A707&lt;='Invoerblad heterogene watergang'!$H$10,'Invoerblad heterogene watergang'!$L$10,IF(A707&lt;='Invoerblad heterogene watergang'!$H$11,'Invoerblad heterogene watergang'!$L$11,IF(A707&lt;='Invoerblad heterogene watergang'!$H$12,'Invoerblad heterogene watergang'!$L$12,IF(A707&lt;='Invoerblad heterogene watergang'!$H$13,'Invoerblad heterogene watergang'!$L$13,IF(A707&lt;='Invoerblad heterogene watergang'!$H$14,'Invoerblad heterogene watergang'!$L$14,IF(A707&lt;='Invoerblad heterogene watergang'!$H$15,'Invoerblad heterogene watergang'!$L$15,IF(A707&lt;='Invoerblad heterogene watergang'!$H$16,'Invoerblad heterogene watergang'!$L$16,IF(A707&lt;='Invoerblad heterogene watergang'!$H$17,'Invoerblad heterogene watergang'!$L$17,""))))))))))</f>
        <v>50</v>
      </c>
      <c r="L707" s="23" t="str">
        <f>(IF(A707&lt;='Invoerblad heterogene watergang'!$H$9,'Invoerblad heterogene watergang'!$M$9,IF(A707&lt;='Invoerblad heterogene watergang'!$H$10,'Invoerblad heterogene watergang'!$M$10,IF(A707&lt;='Invoerblad heterogene watergang'!$H$11,'Invoerblad heterogene watergang'!$M$11,IF(A707&lt;='Invoerblad heterogene watergang'!$H$12,'Invoerblad heterogene watergang'!$M$12,IF(A707&lt;='Invoerblad heterogene watergang'!$H$13,'Invoerblad heterogene watergang'!$M$13,IF(A707&lt;='Invoerblad heterogene watergang'!$H$14,'Invoerblad heterogene watergang'!$M$14,IF(A707&lt;='Invoerblad heterogene watergang'!$H$15,'Invoerblad heterogene watergang'!$M$15,IF(A707&lt;='Invoerblad heterogene watergang'!$H$16,'Invoerblad heterogene watergang'!$M$16,IF(A707&lt;='Invoerblad heterogene watergang'!$H$17,'Invoerblad heterogene watergang'!$M$17,""))))))))))</f>
        <v>Begroeiing volgt bodemverloop</v>
      </c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67"/>
      <c r="AD707" s="23"/>
      <c r="AE707" s="23"/>
    </row>
    <row r="708" spans="1:31" s="103" customFormat="1" x14ac:dyDescent="0.35">
      <c r="A708" s="24">
        <f>IF(A707="","",IF((A707+1)&gt;MAX('Invoerblad heterogene watergang'!$H$9:$H$17),"",'Uitgebreide invoer'!A707+(MAX('Invoerblad heterogene watergang'!$H$9:$H$17)/1000)))</f>
        <v>492.79999999999444</v>
      </c>
      <c r="B708" s="23">
        <f>IF(A708&lt;='Invoerblad heterogene watergang'!$H$9,'Invoerblad heterogene watergang'!$J$9,IF(A708&lt;='Invoerblad heterogene watergang'!$H$10,'Invoerblad heterogene watergang'!$J$10,IF(A708&lt;='Invoerblad heterogene watergang'!$H$11,'Invoerblad heterogene watergang'!$J$11,IF(A708&lt;='Invoerblad heterogene watergang'!$H$12,'Invoerblad heterogene watergang'!$J$12,IF(A708&lt;='Invoerblad heterogene watergang'!$H$13,'Invoerblad heterogene watergang'!$J$13,IF(A708&lt;='Invoerblad heterogene watergang'!$H$14,'Invoerblad heterogene watergang'!$J$14,IF(A708&lt;='Invoerblad heterogene watergang'!$H$15,'Invoerblad heterogene watergang'!$J$15,IF(A708&lt;='Invoerblad heterogene watergang'!$H$16,'Invoerblad heterogene watergang'!$J$16,IF(A708&lt;='Invoerblad heterogene watergang'!$H$17,'Invoerblad heterogene watergang'!$J$17,"")))))))))</f>
        <v>0.2</v>
      </c>
      <c r="C708" s="23" t="str">
        <f>IF(A708&lt;='Invoerblad heterogene watergang'!$H$9,'Invoerblad heterogene watergang'!$K$9,IF(A708&lt;='Invoerblad heterogene watergang'!$H$10,'Invoerblad heterogene watergang'!$K$10,IF(A708&lt;='Invoerblad heterogene watergang'!$H$11,'Invoerblad heterogene watergang'!$K$11,IF(A708&lt;='Invoerblad heterogene watergang'!$H$12,'Invoerblad heterogene watergang'!$K$12,IF(A708&lt;='Invoerblad heterogene watergang'!$H$13,'Invoerblad heterogene watergang'!$K$13,IF(A708&lt;='Invoerblad heterogene watergang'!$H$14,'Invoerblad heterogene watergang'!$K$14,IF(A708&lt;='Invoerblad heterogene watergang'!$H$15,'Invoerblad heterogene watergang'!$K$15,IF(A708&lt;='Invoerblad heterogene watergang'!$H$16,'Invoerblad heterogene watergang'!$K$16,IF(A708&lt;='Invoerblad heterogene watergang'!$H$17,'Invoerblad heterogene watergang'!$K$17,"")))))))))</f>
        <v>100 - Riet</v>
      </c>
      <c r="D708" s="23">
        <f t="shared" si="10"/>
        <v>100</v>
      </c>
      <c r="E708" s="23">
        <f>'Invoerblad heterogene watergang'!$F$9</f>
        <v>1.5</v>
      </c>
      <c r="F708" s="23">
        <f>'Invoerblad heterogene watergang'!$E$9</f>
        <v>1.2</v>
      </c>
      <c r="G708" s="23">
        <f>'Invoerblad heterogene watergang'!$B$9</f>
        <v>1.2</v>
      </c>
      <c r="H708" s="23">
        <f>'Invoerblad heterogene watergang'!$C$9</f>
        <v>1</v>
      </c>
      <c r="I708" s="23">
        <f>IF(B708="","",IF(A708&lt;='Invoerblad heterogene watergang'!$H$9,'Invoerblad heterogene watergang'!$N$9,IF(A708&lt;='Invoerblad heterogene watergang'!$H$10,'Invoerblad heterogene watergang'!$N$10,IF(A708&lt;='Invoerblad heterogene watergang'!$H$11,'Invoerblad heterogene watergang'!$N$11,IF(A708&lt;='Invoerblad heterogene watergang'!$H$12,'Invoerblad heterogene watergang'!$N$12,IF(A708&lt;='Invoerblad heterogene watergang'!$H$13,'Invoerblad heterogene watergang'!$N$13,IF(A708&lt;='Invoerblad heterogene watergang'!$H$14,'Invoerblad heterogene watergang'!$N$14,IF(A708&lt;='Invoerblad heterogene watergang'!$H$15,'Invoerblad heterogene watergang'!$N$15,IF(A708&lt;='Invoerblad heterogene watergang'!$H$16,'Invoerblad heterogene watergang'!$N$16,IF(A708&lt;='Invoerblad heterogene watergang'!$H$17,'Invoerblad heterogene watergang'!$N$17,""))))))))))</f>
        <v>0</v>
      </c>
      <c r="J708" s="23" t="str">
        <f>IF(A708&lt;='Invoerblad heterogene watergang'!$H$9,'Invoerblad heterogene watergang'!$O$9,IF(A708&lt;='Invoerblad heterogene watergang'!$H$10,'Invoerblad heterogene watergang'!$O$10,IF(A708&lt;='Invoerblad heterogene watergang'!$H$11,'Invoerblad heterogene watergang'!$O$11,IF(A708&lt;='Invoerblad heterogene watergang'!$H$12,'Invoerblad heterogene watergang'!$O$12,IF(A708&lt;='Invoerblad heterogene watergang'!$H$13,'Invoerblad heterogene watergang'!$O$13,IF(A708&lt;='Invoerblad heterogene watergang'!$H$14,'Invoerblad heterogene watergang'!$O$14,IF(A708&lt;='Invoerblad heterogene watergang'!$H$15,'Invoerblad heterogene watergang'!$O$15,IF(A708&lt;='Invoerblad heterogene watergang'!$H$16,'Invoerblad heterogene watergang'!$O$16,IF(A708&lt;='Invoerblad heterogene watergang'!$H$17,'Invoerblad heterogene watergang'!$O$17,"")))))))))</f>
        <v>Nee</v>
      </c>
      <c r="K708" s="23">
        <f>(IF(A708&lt;='Invoerblad heterogene watergang'!$H$9,'Invoerblad heterogene watergang'!$L$9,IF(A708&lt;='Invoerblad heterogene watergang'!$H$10,'Invoerblad heterogene watergang'!$L$10,IF(A708&lt;='Invoerblad heterogene watergang'!$H$11,'Invoerblad heterogene watergang'!$L$11,IF(A708&lt;='Invoerblad heterogene watergang'!$H$12,'Invoerblad heterogene watergang'!$L$12,IF(A708&lt;='Invoerblad heterogene watergang'!$H$13,'Invoerblad heterogene watergang'!$L$13,IF(A708&lt;='Invoerblad heterogene watergang'!$H$14,'Invoerblad heterogene watergang'!$L$14,IF(A708&lt;='Invoerblad heterogene watergang'!$H$15,'Invoerblad heterogene watergang'!$L$15,IF(A708&lt;='Invoerblad heterogene watergang'!$H$16,'Invoerblad heterogene watergang'!$L$16,IF(A708&lt;='Invoerblad heterogene watergang'!$H$17,'Invoerblad heterogene watergang'!$L$17,""))))))))))</f>
        <v>50</v>
      </c>
      <c r="L708" s="23" t="str">
        <f>(IF(A708&lt;='Invoerblad heterogene watergang'!$H$9,'Invoerblad heterogene watergang'!$M$9,IF(A708&lt;='Invoerblad heterogene watergang'!$H$10,'Invoerblad heterogene watergang'!$M$10,IF(A708&lt;='Invoerblad heterogene watergang'!$H$11,'Invoerblad heterogene watergang'!$M$11,IF(A708&lt;='Invoerblad heterogene watergang'!$H$12,'Invoerblad heterogene watergang'!$M$12,IF(A708&lt;='Invoerblad heterogene watergang'!$H$13,'Invoerblad heterogene watergang'!$M$13,IF(A708&lt;='Invoerblad heterogene watergang'!$H$14,'Invoerblad heterogene watergang'!$M$14,IF(A708&lt;='Invoerblad heterogene watergang'!$H$15,'Invoerblad heterogene watergang'!$M$15,IF(A708&lt;='Invoerblad heterogene watergang'!$H$16,'Invoerblad heterogene watergang'!$M$16,IF(A708&lt;='Invoerblad heterogene watergang'!$H$17,'Invoerblad heterogene watergang'!$M$17,""))))))))))</f>
        <v>Begroeiing volgt bodemverloop</v>
      </c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67"/>
      <c r="AD708" s="23"/>
      <c r="AE708" s="23"/>
    </row>
    <row r="709" spans="1:31" s="103" customFormat="1" x14ac:dyDescent="0.35">
      <c r="A709" s="24">
        <f>IF(A708="","",IF((A708+1)&gt;MAX('Invoerblad heterogene watergang'!$H$9:$H$17),"",'Uitgebreide invoer'!A708+(MAX('Invoerblad heterogene watergang'!$H$9:$H$17)/1000)))</f>
        <v>493.49999999999443</v>
      </c>
      <c r="B709" s="23">
        <f>IF(A709&lt;='Invoerblad heterogene watergang'!$H$9,'Invoerblad heterogene watergang'!$J$9,IF(A709&lt;='Invoerblad heterogene watergang'!$H$10,'Invoerblad heterogene watergang'!$J$10,IF(A709&lt;='Invoerblad heterogene watergang'!$H$11,'Invoerblad heterogene watergang'!$J$11,IF(A709&lt;='Invoerblad heterogene watergang'!$H$12,'Invoerblad heterogene watergang'!$J$12,IF(A709&lt;='Invoerblad heterogene watergang'!$H$13,'Invoerblad heterogene watergang'!$J$13,IF(A709&lt;='Invoerblad heterogene watergang'!$H$14,'Invoerblad heterogene watergang'!$J$14,IF(A709&lt;='Invoerblad heterogene watergang'!$H$15,'Invoerblad heterogene watergang'!$J$15,IF(A709&lt;='Invoerblad heterogene watergang'!$H$16,'Invoerblad heterogene watergang'!$J$16,IF(A709&lt;='Invoerblad heterogene watergang'!$H$17,'Invoerblad heterogene watergang'!$J$17,"")))))))))</f>
        <v>0.2</v>
      </c>
      <c r="C709" s="23" t="str">
        <f>IF(A709&lt;='Invoerblad heterogene watergang'!$H$9,'Invoerblad heterogene watergang'!$K$9,IF(A709&lt;='Invoerblad heterogene watergang'!$H$10,'Invoerblad heterogene watergang'!$K$10,IF(A709&lt;='Invoerblad heterogene watergang'!$H$11,'Invoerblad heterogene watergang'!$K$11,IF(A709&lt;='Invoerblad heterogene watergang'!$H$12,'Invoerblad heterogene watergang'!$K$12,IF(A709&lt;='Invoerblad heterogene watergang'!$H$13,'Invoerblad heterogene watergang'!$K$13,IF(A709&lt;='Invoerblad heterogene watergang'!$H$14,'Invoerblad heterogene watergang'!$K$14,IF(A709&lt;='Invoerblad heterogene watergang'!$H$15,'Invoerblad heterogene watergang'!$K$15,IF(A709&lt;='Invoerblad heterogene watergang'!$H$16,'Invoerblad heterogene watergang'!$K$16,IF(A709&lt;='Invoerblad heterogene watergang'!$H$17,'Invoerblad heterogene watergang'!$K$17,"")))))))))</f>
        <v>100 - Riet</v>
      </c>
      <c r="D709" s="23">
        <f t="shared" ref="D709:D772" si="11">IF(C709="100 - Riet",100,IF(C709="200 - Drijvend fonteinkruid",200,IF(C709="250 - Gele plomp",250,IF(C709="500 - Waterlelie",500,IF(C709="700 - Watergentiaan",700,30)))))</f>
        <v>100</v>
      </c>
      <c r="E709" s="23">
        <f>'Invoerblad heterogene watergang'!$F$9</f>
        <v>1.5</v>
      </c>
      <c r="F709" s="23">
        <f>'Invoerblad heterogene watergang'!$E$9</f>
        <v>1.2</v>
      </c>
      <c r="G709" s="23">
        <f>'Invoerblad heterogene watergang'!$B$9</f>
        <v>1.2</v>
      </c>
      <c r="H709" s="23">
        <f>'Invoerblad heterogene watergang'!$C$9</f>
        <v>1</v>
      </c>
      <c r="I709" s="23">
        <f>IF(B709="","",IF(A709&lt;='Invoerblad heterogene watergang'!$H$9,'Invoerblad heterogene watergang'!$N$9,IF(A709&lt;='Invoerblad heterogene watergang'!$H$10,'Invoerblad heterogene watergang'!$N$10,IF(A709&lt;='Invoerblad heterogene watergang'!$H$11,'Invoerblad heterogene watergang'!$N$11,IF(A709&lt;='Invoerblad heterogene watergang'!$H$12,'Invoerblad heterogene watergang'!$N$12,IF(A709&lt;='Invoerblad heterogene watergang'!$H$13,'Invoerblad heterogene watergang'!$N$13,IF(A709&lt;='Invoerblad heterogene watergang'!$H$14,'Invoerblad heterogene watergang'!$N$14,IF(A709&lt;='Invoerblad heterogene watergang'!$H$15,'Invoerblad heterogene watergang'!$N$15,IF(A709&lt;='Invoerblad heterogene watergang'!$H$16,'Invoerblad heterogene watergang'!$N$16,IF(A709&lt;='Invoerblad heterogene watergang'!$H$17,'Invoerblad heterogene watergang'!$N$17,""))))))))))</f>
        <v>0</v>
      </c>
      <c r="J709" s="23" t="str">
        <f>IF(A709&lt;='Invoerblad heterogene watergang'!$H$9,'Invoerblad heterogene watergang'!$O$9,IF(A709&lt;='Invoerblad heterogene watergang'!$H$10,'Invoerblad heterogene watergang'!$O$10,IF(A709&lt;='Invoerblad heterogene watergang'!$H$11,'Invoerblad heterogene watergang'!$O$11,IF(A709&lt;='Invoerblad heterogene watergang'!$H$12,'Invoerblad heterogene watergang'!$O$12,IF(A709&lt;='Invoerblad heterogene watergang'!$H$13,'Invoerblad heterogene watergang'!$O$13,IF(A709&lt;='Invoerblad heterogene watergang'!$H$14,'Invoerblad heterogene watergang'!$O$14,IF(A709&lt;='Invoerblad heterogene watergang'!$H$15,'Invoerblad heterogene watergang'!$O$15,IF(A709&lt;='Invoerblad heterogene watergang'!$H$16,'Invoerblad heterogene watergang'!$O$16,IF(A709&lt;='Invoerblad heterogene watergang'!$H$17,'Invoerblad heterogene watergang'!$O$17,"")))))))))</f>
        <v>Nee</v>
      </c>
      <c r="K709" s="23">
        <f>(IF(A709&lt;='Invoerblad heterogene watergang'!$H$9,'Invoerblad heterogene watergang'!$L$9,IF(A709&lt;='Invoerblad heterogene watergang'!$H$10,'Invoerblad heterogene watergang'!$L$10,IF(A709&lt;='Invoerblad heterogene watergang'!$H$11,'Invoerblad heterogene watergang'!$L$11,IF(A709&lt;='Invoerblad heterogene watergang'!$H$12,'Invoerblad heterogene watergang'!$L$12,IF(A709&lt;='Invoerblad heterogene watergang'!$H$13,'Invoerblad heterogene watergang'!$L$13,IF(A709&lt;='Invoerblad heterogene watergang'!$H$14,'Invoerblad heterogene watergang'!$L$14,IF(A709&lt;='Invoerblad heterogene watergang'!$H$15,'Invoerblad heterogene watergang'!$L$15,IF(A709&lt;='Invoerblad heterogene watergang'!$H$16,'Invoerblad heterogene watergang'!$L$16,IF(A709&lt;='Invoerblad heterogene watergang'!$H$17,'Invoerblad heterogene watergang'!$L$17,""))))))))))</f>
        <v>50</v>
      </c>
      <c r="L709" s="23" t="str">
        <f>(IF(A709&lt;='Invoerblad heterogene watergang'!$H$9,'Invoerblad heterogene watergang'!$M$9,IF(A709&lt;='Invoerblad heterogene watergang'!$H$10,'Invoerblad heterogene watergang'!$M$10,IF(A709&lt;='Invoerblad heterogene watergang'!$H$11,'Invoerblad heterogene watergang'!$M$11,IF(A709&lt;='Invoerblad heterogene watergang'!$H$12,'Invoerblad heterogene watergang'!$M$12,IF(A709&lt;='Invoerblad heterogene watergang'!$H$13,'Invoerblad heterogene watergang'!$M$13,IF(A709&lt;='Invoerblad heterogene watergang'!$H$14,'Invoerblad heterogene watergang'!$M$14,IF(A709&lt;='Invoerblad heterogene watergang'!$H$15,'Invoerblad heterogene watergang'!$M$15,IF(A709&lt;='Invoerblad heterogene watergang'!$H$16,'Invoerblad heterogene watergang'!$M$16,IF(A709&lt;='Invoerblad heterogene watergang'!$H$17,'Invoerblad heterogene watergang'!$M$17,""))))))))))</f>
        <v>Begroeiing volgt bodemverloop</v>
      </c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67"/>
      <c r="AD709" s="23"/>
      <c r="AE709" s="23"/>
    </row>
    <row r="710" spans="1:31" s="103" customFormat="1" x14ac:dyDescent="0.35">
      <c r="A710" s="24">
        <f>IF(A709="","",IF((A709+1)&gt;MAX('Invoerblad heterogene watergang'!$H$9:$H$17),"",'Uitgebreide invoer'!A709+(MAX('Invoerblad heterogene watergang'!$H$9:$H$17)/1000)))</f>
        <v>494.19999999999442</v>
      </c>
      <c r="B710" s="23">
        <f>IF(A710&lt;='Invoerblad heterogene watergang'!$H$9,'Invoerblad heterogene watergang'!$J$9,IF(A710&lt;='Invoerblad heterogene watergang'!$H$10,'Invoerblad heterogene watergang'!$J$10,IF(A710&lt;='Invoerblad heterogene watergang'!$H$11,'Invoerblad heterogene watergang'!$J$11,IF(A710&lt;='Invoerblad heterogene watergang'!$H$12,'Invoerblad heterogene watergang'!$J$12,IF(A710&lt;='Invoerblad heterogene watergang'!$H$13,'Invoerblad heterogene watergang'!$J$13,IF(A710&lt;='Invoerblad heterogene watergang'!$H$14,'Invoerblad heterogene watergang'!$J$14,IF(A710&lt;='Invoerblad heterogene watergang'!$H$15,'Invoerblad heterogene watergang'!$J$15,IF(A710&lt;='Invoerblad heterogene watergang'!$H$16,'Invoerblad heterogene watergang'!$J$16,IF(A710&lt;='Invoerblad heterogene watergang'!$H$17,'Invoerblad heterogene watergang'!$J$17,"")))))))))</f>
        <v>0.2</v>
      </c>
      <c r="C710" s="23" t="str">
        <f>IF(A710&lt;='Invoerblad heterogene watergang'!$H$9,'Invoerblad heterogene watergang'!$K$9,IF(A710&lt;='Invoerblad heterogene watergang'!$H$10,'Invoerblad heterogene watergang'!$K$10,IF(A710&lt;='Invoerblad heterogene watergang'!$H$11,'Invoerblad heterogene watergang'!$K$11,IF(A710&lt;='Invoerblad heterogene watergang'!$H$12,'Invoerblad heterogene watergang'!$K$12,IF(A710&lt;='Invoerblad heterogene watergang'!$H$13,'Invoerblad heterogene watergang'!$K$13,IF(A710&lt;='Invoerblad heterogene watergang'!$H$14,'Invoerblad heterogene watergang'!$K$14,IF(A710&lt;='Invoerblad heterogene watergang'!$H$15,'Invoerblad heterogene watergang'!$K$15,IF(A710&lt;='Invoerblad heterogene watergang'!$H$16,'Invoerblad heterogene watergang'!$K$16,IF(A710&lt;='Invoerblad heterogene watergang'!$H$17,'Invoerblad heterogene watergang'!$K$17,"")))))))))</f>
        <v>100 - Riet</v>
      </c>
      <c r="D710" s="23">
        <f t="shared" si="11"/>
        <v>100</v>
      </c>
      <c r="E710" s="23">
        <f>'Invoerblad heterogene watergang'!$F$9</f>
        <v>1.5</v>
      </c>
      <c r="F710" s="23">
        <f>'Invoerblad heterogene watergang'!$E$9</f>
        <v>1.2</v>
      </c>
      <c r="G710" s="23">
        <f>'Invoerblad heterogene watergang'!$B$9</f>
        <v>1.2</v>
      </c>
      <c r="H710" s="23">
        <f>'Invoerblad heterogene watergang'!$C$9</f>
        <v>1</v>
      </c>
      <c r="I710" s="23">
        <f>IF(B710="","",IF(A710&lt;='Invoerblad heterogene watergang'!$H$9,'Invoerblad heterogene watergang'!$N$9,IF(A710&lt;='Invoerblad heterogene watergang'!$H$10,'Invoerblad heterogene watergang'!$N$10,IF(A710&lt;='Invoerblad heterogene watergang'!$H$11,'Invoerblad heterogene watergang'!$N$11,IF(A710&lt;='Invoerblad heterogene watergang'!$H$12,'Invoerblad heterogene watergang'!$N$12,IF(A710&lt;='Invoerblad heterogene watergang'!$H$13,'Invoerblad heterogene watergang'!$N$13,IF(A710&lt;='Invoerblad heterogene watergang'!$H$14,'Invoerblad heterogene watergang'!$N$14,IF(A710&lt;='Invoerblad heterogene watergang'!$H$15,'Invoerblad heterogene watergang'!$N$15,IF(A710&lt;='Invoerblad heterogene watergang'!$H$16,'Invoerblad heterogene watergang'!$N$16,IF(A710&lt;='Invoerblad heterogene watergang'!$H$17,'Invoerblad heterogene watergang'!$N$17,""))))))))))</f>
        <v>0</v>
      </c>
      <c r="J710" s="23" t="str">
        <f>IF(A710&lt;='Invoerblad heterogene watergang'!$H$9,'Invoerblad heterogene watergang'!$O$9,IF(A710&lt;='Invoerblad heterogene watergang'!$H$10,'Invoerblad heterogene watergang'!$O$10,IF(A710&lt;='Invoerblad heterogene watergang'!$H$11,'Invoerblad heterogene watergang'!$O$11,IF(A710&lt;='Invoerblad heterogene watergang'!$H$12,'Invoerblad heterogene watergang'!$O$12,IF(A710&lt;='Invoerblad heterogene watergang'!$H$13,'Invoerblad heterogene watergang'!$O$13,IF(A710&lt;='Invoerblad heterogene watergang'!$H$14,'Invoerblad heterogene watergang'!$O$14,IF(A710&lt;='Invoerblad heterogene watergang'!$H$15,'Invoerblad heterogene watergang'!$O$15,IF(A710&lt;='Invoerblad heterogene watergang'!$H$16,'Invoerblad heterogene watergang'!$O$16,IF(A710&lt;='Invoerblad heterogene watergang'!$H$17,'Invoerblad heterogene watergang'!$O$17,"")))))))))</f>
        <v>Nee</v>
      </c>
      <c r="K710" s="23">
        <f>(IF(A710&lt;='Invoerblad heterogene watergang'!$H$9,'Invoerblad heterogene watergang'!$L$9,IF(A710&lt;='Invoerblad heterogene watergang'!$H$10,'Invoerblad heterogene watergang'!$L$10,IF(A710&lt;='Invoerblad heterogene watergang'!$H$11,'Invoerblad heterogene watergang'!$L$11,IF(A710&lt;='Invoerblad heterogene watergang'!$H$12,'Invoerblad heterogene watergang'!$L$12,IF(A710&lt;='Invoerblad heterogene watergang'!$H$13,'Invoerblad heterogene watergang'!$L$13,IF(A710&lt;='Invoerblad heterogene watergang'!$H$14,'Invoerblad heterogene watergang'!$L$14,IF(A710&lt;='Invoerblad heterogene watergang'!$H$15,'Invoerblad heterogene watergang'!$L$15,IF(A710&lt;='Invoerblad heterogene watergang'!$H$16,'Invoerblad heterogene watergang'!$L$16,IF(A710&lt;='Invoerblad heterogene watergang'!$H$17,'Invoerblad heterogene watergang'!$L$17,""))))))))))</f>
        <v>50</v>
      </c>
      <c r="L710" s="23" t="str">
        <f>(IF(A710&lt;='Invoerblad heterogene watergang'!$H$9,'Invoerblad heterogene watergang'!$M$9,IF(A710&lt;='Invoerblad heterogene watergang'!$H$10,'Invoerblad heterogene watergang'!$M$10,IF(A710&lt;='Invoerblad heterogene watergang'!$H$11,'Invoerblad heterogene watergang'!$M$11,IF(A710&lt;='Invoerblad heterogene watergang'!$H$12,'Invoerblad heterogene watergang'!$M$12,IF(A710&lt;='Invoerblad heterogene watergang'!$H$13,'Invoerblad heterogene watergang'!$M$13,IF(A710&lt;='Invoerblad heterogene watergang'!$H$14,'Invoerblad heterogene watergang'!$M$14,IF(A710&lt;='Invoerblad heterogene watergang'!$H$15,'Invoerblad heterogene watergang'!$M$15,IF(A710&lt;='Invoerblad heterogene watergang'!$H$16,'Invoerblad heterogene watergang'!$M$16,IF(A710&lt;='Invoerblad heterogene watergang'!$H$17,'Invoerblad heterogene watergang'!$M$17,""))))))))))</f>
        <v>Begroeiing volgt bodemverloop</v>
      </c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67"/>
      <c r="AD710" s="23"/>
      <c r="AE710" s="23"/>
    </row>
    <row r="711" spans="1:31" s="103" customFormat="1" x14ac:dyDescent="0.35">
      <c r="A711" s="24">
        <f>IF(A710="","",IF((A710+1)&gt;MAX('Invoerblad heterogene watergang'!$H$9:$H$17),"",'Uitgebreide invoer'!A710+(MAX('Invoerblad heterogene watergang'!$H$9:$H$17)/1000)))</f>
        <v>494.89999999999441</v>
      </c>
      <c r="B711" s="23">
        <f>IF(A711&lt;='Invoerblad heterogene watergang'!$H$9,'Invoerblad heterogene watergang'!$J$9,IF(A711&lt;='Invoerblad heterogene watergang'!$H$10,'Invoerblad heterogene watergang'!$J$10,IF(A711&lt;='Invoerblad heterogene watergang'!$H$11,'Invoerblad heterogene watergang'!$J$11,IF(A711&lt;='Invoerblad heterogene watergang'!$H$12,'Invoerblad heterogene watergang'!$J$12,IF(A711&lt;='Invoerblad heterogene watergang'!$H$13,'Invoerblad heterogene watergang'!$J$13,IF(A711&lt;='Invoerblad heterogene watergang'!$H$14,'Invoerblad heterogene watergang'!$J$14,IF(A711&lt;='Invoerblad heterogene watergang'!$H$15,'Invoerblad heterogene watergang'!$J$15,IF(A711&lt;='Invoerblad heterogene watergang'!$H$16,'Invoerblad heterogene watergang'!$J$16,IF(A711&lt;='Invoerblad heterogene watergang'!$H$17,'Invoerblad heterogene watergang'!$J$17,"")))))))))</f>
        <v>0.2</v>
      </c>
      <c r="C711" s="23" t="str">
        <f>IF(A711&lt;='Invoerblad heterogene watergang'!$H$9,'Invoerblad heterogene watergang'!$K$9,IF(A711&lt;='Invoerblad heterogene watergang'!$H$10,'Invoerblad heterogene watergang'!$K$10,IF(A711&lt;='Invoerblad heterogene watergang'!$H$11,'Invoerblad heterogene watergang'!$K$11,IF(A711&lt;='Invoerblad heterogene watergang'!$H$12,'Invoerblad heterogene watergang'!$K$12,IF(A711&lt;='Invoerblad heterogene watergang'!$H$13,'Invoerblad heterogene watergang'!$K$13,IF(A711&lt;='Invoerblad heterogene watergang'!$H$14,'Invoerblad heterogene watergang'!$K$14,IF(A711&lt;='Invoerblad heterogene watergang'!$H$15,'Invoerblad heterogene watergang'!$K$15,IF(A711&lt;='Invoerblad heterogene watergang'!$H$16,'Invoerblad heterogene watergang'!$K$16,IF(A711&lt;='Invoerblad heterogene watergang'!$H$17,'Invoerblad heterogene watergang'!$K$17,"")))))))))</f>
        <v>100 - Riet</v>
      </c>
      <c r="D711" s="23">
        <f t="shared" si="11"/>
        <v>100</v>
      </c>
      <c r="E711" s="23">
        <f>'Invoerblad heterogene watergang'!$F$9</f>
        <v>1.5</v>
      </c>
      <c r="F711" s="23">
        <f>'Invoerblad heterogene watergang'!$E$9</f>
        <v>1.2</v>
      </c>
      <c r="G711" s="23">
        <f>'Invoerblad heterogene watergang'!$B$9</f>
        <v>1.2</v>
      </c>
      <c r="H711" s="23">
        <f>'Invoerblad heterogene watergang'!$C$9</f>
        <v>1</v>
      </c>
      <c r="I711" s="23">
        <f>IF(B711="","",IF(A711&lt;='Invoerblad heterogene watergang'!$H$9,'Invoerblad heterogene watergang'!$N$9,IF(A711&lt;='Invoerblad heterogene watergang'!$H$10,'Invoerblad heterogene watergang'!$N$10,IF(A711&lt;='Invoerblad heterogene watergang'!$H$11,'Invoerblad heterogene watergang'!$N$11,IF(A711&lt;='Invoerblad heterogene watergang'!$H$12,'Invoerblad heterogene watergang'!$N$12,IF(A711&lt;='Invoerblad heterogene watergang'!$H$13,'Invoerblad heterogene watergang'!$N$13,IF(A711&lt;='Invoerblad heterogene watergang'!$H$14,'Invoerblad heterogene watergang'!$N$14,IF(A711&lt;='Invoerblad heterogene watergang'!$H$15,'Invoerblad heterogene watergang'!$N$15,IF(A711&lt;='Invoerblad heterogene watergang'!$H$16,'Invoerblad heterogene watergang'!$N$16,IF(A711&lt;='Invoerblad heterogene watergang'!$H$17,'Invoerblad heterogene watergang'!$N$17,""))))))))))</f>
        <v>0</v>
      </c>
      <c r="J711" s="23" t="str">
        <f>IF(A711&lt;='Invoerblad heterogene watergang'!$H$9,'Invoerblad heterogene watergang'!$O$9,IF(A711&lt;='Invoerblad heterogene watergang'!$H$10,'Invoerblad heterogene watergang'!$O$10,IF(A711&lt;='Invoerblad heterogene watergang'!$H$11,'Invoerblad heterogene watergang'!$O$11,IF(A711&lt;='Invoerblad heterogene watergang'!$H$12,'Invoerblad heterogene watergang'!$O$12,IF(A711&lt;='Invoerblad heterogene watergang'!$H$13,'Invoerblad heterogene watergang'!$O$13,IF(A711&lt;='Invoerblad heterogene watergang'!$H$14,'Invoerblad heterogene watergang'!$O$14,IF(A711&lt;='Invoerblad heterogene watergang'!$H$15,'Invoerblad heterogene watergang'!$O$15,IF(A711&lt;='Invoerblad heterogene watergang'!$H$16,'Invoerblad heterogene watergang'!$O$16,IF(A711&lt;='Invoerblad heterogene watergang'!$H$17,'Invoerblad heterogene watergang'!$O$17,"")))))))))</f>
        <v>Nee</v>
      </c>
      <c r="K711" s="23">
        <f>(IF(A711&lt;='Invoerblad heterogene watergang'!$H$9,'Invoerblad heterogene watergang'!$L$9,IF(A711&lt;='Invoerblad heterogene watergang'!$H$10,'Invoerblad heterogene watergang'!$L$10,IF(A711&lt;='Invoerblad heterogene watergang'!$H$11,'Invoerblad heterogene watergang'!$L$11,IF(A711&lt;='Invoerblad heterogene watergang'!$H$12,'Invoerblad heterogene watergang'!$L$12,IF(A711&lt;='Invoerblad heterogene watergang'!$H$13,'Invoerblad heterogene watergang'!$L$13,IF(A711&lt;='Invoerblad heterogene watergang'!$H$14,'Invoerblad heterogene watergang'!$L$14,IF(A711&lt;='Invoerblad heterogene watergang'!$H$15,'Invoerblad heterogene watergang'!$L$15,IF(A711&lt;='Invoerblad heterogene watergang'!$H$16,'Invoerblad heterogene watergang'!$L$16,IF(A711&lt;='Invoerblad heterogene watergang'!$H$17,'Invoerblad heterogene watergang'!$L$17,""))))))))))</f>
        <v>50</v>
      </c>
      <c r="L711" s="23" t="str">
        <f>(IF(A711&lt;='Invoerblad heterogene watergang'!$H$9,'Invoerblad heterogene watergang'!$M$9,IF(A711&lt;='Invoerblad heterogene watergang'!$H$10,'Invoerblad heterogene watergang'!$M$10,IF(A711&lt;='Invoerblad heterogene watergang'!$H$11,'Invoerblad heterogene watergang'!$M$11,IF(A711&lt;='Invoerblad heterogene watergang'!$H$12,'Invoerblad heterogene watergang'!$M$12,IF(A711&lt;='Invoerblad heterogene watergang'!$H$13,'Invoerblad heterogene watergang'!$M$13,IF(A711&lt;='Invoerblad heterogene watergang'!$H$14,'Invoerblad heterogene watergang'!$M$14,IF(A711&lt;='Invoerblad heterogene watergang'!$H$15,'Invoerblad heterogene watergang'!$M$15,IF(A711&lt;='Invoerblad heterogene watergang'!$H$16,'Invoerblad heterogene watergang'!$M$16,IF(A711&lt;='Invoerblad heterogene watergang'!$H$17,'Invoerblad heterogene watergang'!$M$17,""))))))))))</f>
        <v>Begroeiing volgt bodemverloop</v>
      </c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67"/>
      <c r="AD711" s="23"/>
      <c r="AE711" s="23"/>
    </row>
    <row r="712" spans="1:31" s="103" customFormat="1" x14ac:dyDescent="0.35">
      <c r="A712" s="24">
        <f>IF(A711="","",IF((A711+1)&gt;MAX('Invoerblad heterogene watergang'!$H$9:$H$17),"",'Uitgebreide invoer'!A711+(MAX('Invoerblad heterogene watergang'!$H$9:$H$17)/1000)))</f>
        <v>495.5999999999944</v>
      </c>
      <c r="B712" s="23">
        <f>IF(A712&lt;='Invoerblad heterogene watergang'!$H$9,'Invoerblad heterogene watergang'!$J$9,IF(A712&lt;='Invoerblad heterogene watergang'!$H$10,'Invoerblad heterogene watergang'!$J$10,IF(A712&lt;='Invoerblad heterogene watergang'!$H$11,'Invoerblad heterogene watergang'!$J$11,IF(A712&lt;='Invoerblad heterogene watergang'!$H$12,'Invoerblad heterogene watergang'!$J$12,IF(A712&lt;='Invoerblad heterogene watergang'!$H$13,'Invoerblad heterogene watergang'!$J$13,IF(A712&lt;='Invoerblad heterogene watergang'!$H$14,'Invoerblad heterogene watergang'!$J$14,IF(A712&lt;='Invoerblad heterogene watergang'!$H$15,'Invoerblad heterogene watergang'!$J$15,IF(A712&lt;='Invoerblad heterogene watergang'!$H$16,'Invoerblad heterogene watergang'!$J$16,IF(A712&lt;='Invoerblad heterogene watergang'!$H$17,'Invoerblad heterogene watergang'!$J$17,"")))))))))</f>
        <v>0.2</v>
      </c>
      <c r="C712" s="23" t="str">
        <f>IF(A712&lt;='Invoerblad heterogene watergang'!$H$9,'Invoerblad heterogene watergang'!$K$9,IF(A712&lt;='Invoerblad heterogene watergang'!$H$10,'Invoerblad heterogene watergang'!$K$10,IF(A712&lt;='Invoerblad heterogene watergang'!$H$11,'Invoerblad heterogene watergang'!$K$11,IF(A712&lt;='Invoerblad heterogene watergang'!$H$12,'Invoerblad heterogene watergang'!$K$12,IF(A712&lt;='Invoerblad heterogene watergang'!$H$13,'Invoerblad heterogene watergang'!$K$13,IF(A712&lt;='Invoerblad heterogene watergang'!$H$14,'Invoerblad heterogene watergang'!$K$14,IF(A712&lt;='Invoerblad heterogene watergang'!$H$15,'Invoerblad heterogene watergang'!$K$15,IF(A712&lt;='Invoerblad heterogene watergang'!$H$16,'Invoerblad heterogene watergang'!$K$16,IF(A712&lt;='Invoerblad heterogene watergang'!$H$17,'Invoerblad heterogene watergang'!$K$17,"")))))))))</f>
        <v>100 - Riet</v>
      </c>
      <c r="D712" s="23">
        <f t="shared" si="11"/>
        <v>100</v>
      </c>
      <c r="E712" s="23">
        <f>'Invoerblad heterogene watergang'!$F$9</f>
        <v>1.5</v>
      </c>
      <c r="F712" s="23">
        <f>'Invoerblad heterogene watergang'!$E$9</f>
        <v>1.2</v>
      </c>
      <c r="G712" s="23">
        <f>'Invoerblad heterogene watergang'!$B$9</f>
        <v>1.2</v>
      </c>
      <c r="H712" s="23">
        <f>'Invoerblad heterogene watergang'!$C$9</f>
        <v>1</v>
      </c>
      <c r="I712" s="23">
        <f>IF(B712="","",IF(A712&lt;='Invoerblad heterogene watergang'!$H$9,'Invoerblad heterogene watergang'!$N$9,IF(A712&lt;='Invoerblad heterogene watergang'!$H$10,'Invoerblad heterogene watergang'!$N$10,IF(A712&lt;='Invoerblad heterogene watergang'!$H$11,'Invoerblad heterogene watergang'!$N$11,IF(A712&lt;='Invoerblad heterogene watergang'!$H$12,'Invoerblad heterogene watergang'!$N$12,IF(A712&lt;='Invoerblad heterogene watergang'!$H$13,'Invoerblad heterogene watergang'!$N$13,IF(A712&lt;='Invoerblad heterogene watergang'!$H$14,'Invoerblad heterogene watergang'!$N$14,IF(A712&lt;='Invoerblad heterogene watergang'!$H$15,'Invoerblad heterogene watergang'!$N$15,IF(A712&lt;='Invoerblad heterogene watergang'!$H$16,'Invoerblad heterogene watergang'!$N$16,IF(A712&lt;='Invoerblad heterogene watergang'!$H$17,'Invoerblad heterogene watergang'!$N$17,""))))))))))</f>
        <v>0</v>
      </c>
      <c r="J712" s="23" t="str">
        <f>IF(A712&lt;='Invoerblad heterogene watergang'!$H$9,'Invoerblad heterogene watergang'!$O$9,IF(A712&lt;='Invoerblad heterogene watergang'!$H$10,'Invoerblad heterogene watergang'!$O$10,IF(A712&lt;='Invoerblad heterogene watergang'!$H$11,'Invoerblad heterogene watergang'!$O$11,IF(A712&lt;='Invoerblad heterogene watergang'!$H$12,'Invoerblad heterogene watergang'!$O$12,IF(A712&lt;='Invoerblad heterogene watergang'!$H$13,'Invoerblad heterogene watergang'!$O$13,IF(A712&lt;='Invoerblad heterogene watergang'!$H$14,'Invoerblad heterogene watergang'!$O$14,IF(A712&lt;='Invoerblad heterogene watergang'!$H$15,'Invoerblad heterogene watergang'!$O$15,IF(A712&lt;='Invoerblad heterogene watergang'!$H$16,'Invoerblad heterogene watergang'!$O$16,IF(A712&lt;='Invoerblad heterogene watergang'!$H$17,'Invoerblad heterogene watergang'!$O$17,"")))))))))</f>
        <v>Nee</v>
      </c>
      <c r="K712" s="23">
        <f>(IF(A712&lt;='Invoerblad heterogene watergang'!$H$9,'Invoerblad heterogene watergang'!$L$9,IF(A712&lt;='Invoerblad heterogene watergang'!$H$10,'Invoerblad heterogene watergang'!$L$10,IF(A712&lt;='Invoerblad heterogene watergang'!$H$11,'Invoerblad heterogene watergang'!$L$11,IF(A712&lt;='Invoerblad heterogene watergang'!$H$12,'Invoerblad heterogene watergang'!$L$12,IF(A712&lt;='Invoerblad heterogene watergang'!$H$13,'Invoerblad heterogene watergang'!$L$13,IF(A712&lt;='Invoerblad heterogene watergang'!$H$14,'Invoerblad heterogene watergang'!$L$14,IF(A712&lt;='Invoerblad heterogene watergang'!$H$15,'Invoerblad heterogene watergang'!$L$15,IF(A712&lt;='Invoerblad heterogene watergang'!$H$16,'Invoerblad heterogene watergang'!$L$16,IF(A712&lt;='Invoerblad heterogene watergang'!$H$17,'Invoerblad heterogene watergang'!$L$17,""))))))))))</f>
        <v>50</v>
      </c>
      <c r="L712" s="23" t="str">
        <f>(IF(A712&lt;='Invoerblad heterogene watergang'!$H$9,'Invoerblad heterogene watergang'!$M$9,IF(A712&lt;='Invoerblad heterogene watergang'!$H$10,'Invoerblad heterogene watergang'!$M$10,IF(A712&lt;='Invoerblad heterogene watergang'!$H$11,'Invoerblad heterogene watergang'!$M$11,IF(A712&lt;='Invoerblad heterogene watergang'!$H$12,'Invoerblad heterogene watergang'!$M$12,IF(A712&lt;='Invoerblad heterogene watergang'!$H$13,'Invoerblad heterogene watergang'!$M$13,IF(A712&lt;='Invoerblad heterogene watergang'!$H$14,'Invoerblad heterogene watergang'!$M$14,IF(A712&lt;='Invoerblad heterogene watergang'!$H$15,'Invoerblad heterogene watergang'!$M$15,IF(A712&lt;='Invoerblad heterogene watergang'!$H$16,'Invoerblad heterogene watergang'!$M$16,IF(A712&lt;='Invoerblad heterogene watergang'!$H$17,'Invoerblad heterogene watergang'!$M$17,""))))))))))</f>
        <v>Begroeiing volgt bodemverloop</v>
      </c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67"/>
      <c r="AD712" s="23"/>
      <c r="AE712" s="23"/>
    </row>
    <row r="713" spans="1:31" s="103" customFormat="1" x14ac:dyDescent="0.35">
      <c r="A713" s="24">
        <f>IF(A712="","",IF((A712+1)&gt;MAX('Invoerblad heterogene watergang'!$H$9:$H$17),"",'Uitgebreide invoer'!A712+(MAX('Invoerblad heterogene watergang'!$H$9:$H$17)/1000)))</f>
        <v>496.29999999999438</v>
      </c>
      <c r="B713" s="23">
        <f>IF(A713&lt;='Invoerblad heterogene watergang'!$H$9,'Invoerblad heterogene watergang'!$J$9,IF(A713&lt;='Invoerblad heterogene watergang'!$H$10,'Invoerblad heterogene watergang'!$J$10,IF(A713&lt;='Invoerblad heterogene watergang'!$H$11,'Invoerblad heterogene watergang'!$J$11,IF(A713&lt;='Invoerblad heterogene watergang'!$H$12,'Invoerblad heterogene watergang'!$J$12,IF(A713&lt;='Invoerblad heterogene watergang'!$H$13,'Invoerblad heterogene watergang'!$J$13,IF(A713&lt;='Invoerblad heterogene watergang'!$H$14,'Invoerblad heterogene watergang'!$J$14,IF(A713&lt;='Invoerblad heterogene watergang'!$H$15,'Invoerblad heterogene watergang'!$J$15,IF(A713&lt;='Invoerblad heterogene watergang'!$H$16,'Invoerblad heterogene watergang'!$J$16,IF(A713&lt;='Invoerblad heterogene watergang'!$H$17,'Invoerblad heterogene watergang'!$J$17,"")))))))))</f>
        <v>0.2</v>
      </c>
      <c r="C713" s="23" t="str">
        <f>IF(A713&lt;='Invoerblad heterogene watergang'!$H$9,'Invoerblad heterogene watergang'!$K$9,IF(A713&lt;='Invoerblad heterogene watergang'!$H$10,'Invoerblad heterogene watergang'!$K$10,IF(A713&lt;='Invoerblad heterogene watergang'!$H$11,'Invoerblad heterogene watergang'!$K$11,IF(A713&lt;='Invoerblad heterogene watergang'!$H$12,'Invoerblad heterogene watergang'!$K$12,IF(A713&lt;='Invoerblad heterogene watergang'!$H$13,'Invoerblad heterogene watergang'!$K$13,IF(A713&lt;='Invoerblad heterogene watergang'!$H$14,'Invoerblad heterogene watergang'!$K$14,IF(A713&lt;='Invoerblad heterogene watergang'!$H$15,'Invoerblad heterogene watergang'!$K$15,IF(A713&lt;='Invoerblad heterogene watergang'!$H$16,'Invoerblad heterogene watergang'!$K$16,IF(A713&lt;='Invoerblad heterogene watergang'!$H$17,'Invoerblad heterogene watergang'!$K$17,"")))))))))</f>
        <v>100 - Riet</v>
      </c>
      <c r="D713" s="23">
        <f t="shared" si="11"/>
        <v>100</v>
      </c>
      <c r="E713" s="23">
        <f>'Invoerblad heterogene watergang'!$F$9</f>
        <v>1.5</v>
      </c>
      <c r="F713" s="23">
        <f>'Invoerblad heterogene watergang'!$E$9</f>
        <v>1.2</v>
      </c>
      <c r="G713" s="23">
        <f>'Invoerblad heterogene watergang'!$B$9</f>
        <v>1.2</v>
      </c>
      <c r="H713" s="23">
        <f>'Invoerblad heterogene watergang'!$C$9</f>
        <v>1</v>
      </c>
      <c r="I713" s="23">
        <f>IF(B713="","",IF(A713&lt;='Invoerblad heterogene watergang'!$H$9,'Invoerblad heterogene watergang'!$N$9,IF(A713&lt;='Invoerblad heterogene watergang'!$H$10,'Invoerblad heterogene watergang'!$N$10,IF(A713&lt;='Invoerblad heterogene watergang'!$H$11,'Invoerblad heterogene watergang'!$N$11,IF(A713&lt;='Invoerblad heterogene watergang'!$H$12,'Invoerblad heterogene watergang'!$N$12,IF(A713&lt;='Invoerblad heterogene watergang'!$H$13,'Invoerblad heterogene watergang'!$N$13,IF(A713&lt;='Invoerblad heterogene watergang'!$H$14,'Invoerblad heterogene watergang'!$N$14,IF(A713&lt;='Invoerblad heterogene watergang'!$H$15,'Invoerblad heterogene watergang'!$N$15,IF(A713&lt;='Invoerblad heterogene watergang'!$H$16,'Invoerblad heterogene watergang'!$N$16,IF(A713&lt;='Invoerblad heterogene watergang'!$H$17,'Invoerblad heterogene watergang'!$N$17,""))))))))))</f>
        <v>0</v>
      </c>
      <c r="J713" s="23" t="str">
        <f>IF(A713&lt;='Invoerblad heterogene watergang'!$H$9,'Invoerblad heterogene watergang'!$O$9,IF(A713&lt;='Invoerblad heterogene watergang'!$H$10,'Invoerblad heterogene watergang'!$O$10,IF(A713&lt;='Invoerblad heterogene watergang'!$H$11,'Invoerblad heterogene watergang'!$O$11,IF(A713&lt;='Invoerblad heterogene watergang'!$H$12,'Invoerblad heterogene watergang'!$O$12,IF(A713&lt;='Invoerblad heterogene watergang'!$H$13,'Invoerblad heterogene watergang'!$O$13,IF(A713&lt;='Invoerblad heterogene watergang'!$H$14,'Invoerblad heterogene watergang'!$O$14,IF(A713&lt;='Invoerblad heterogene watergang'!$H$15,'Invoerblad heterogene watergang'!$O$15,IF(A713&lt;='Invoerblad heterogene watergang'!$H$16,'Invoerblad heterogene watergang'!$O$16,IF(A713&lt;='Invoerblad heterogene watergang'!$H$17,'Invoerblad heterogene watergang'!$O$17,"")))))))))</f>
        <v>Nee</v>
      </c>
      <c r="K713" s="23">
        <f>(IF(A713&lt;='Invoerblad heterogene watergang'!$H$9,'Invoerblad heterogene watergang'!$L$9,IF(A713&lt;='Invoerblad heterogene watergang'!$H$10,'Invoerblad heterogene watergang'!$L$10,IF(A713&lt;='Invoerblad heterogene watergang'!$H$11,'Invoerblad heterogene watergang'!$L$11,IF(A713&lt;='Invoerblad heterogene watergang'!$H$12,'Invoerblad heterogene watergang'!$L$12,IF(A713&lt;='Invoerblad heterogene watergang'!$H$13,'Invoerblad heterogene watergang'!$L$13,IF(A713&lt;='Invoerblad heterogene watergang'!$H$14,'Invoerblad heterogene watergang'!$L$14,IF(A713&lt;='Invoerblad heterogene watergang'!$H$15,'Invoerblad heterogene watergang'!$L$15,IF(A713&lt;='Invoerblad heterogene watergang'!$H$16,'Invoerblad heterogene watergang'!$L$16,IF(A713&lt;='Invoerblad heterogene watergang'!$H$17,'Invoerblad heterogene watergang'!$L$17,""))))))))))</f>
        <v>50</v>
      </c>
      <c r="L713" s="23" t="str">
        <f>(IF(A713&lt;='Invoerblad heterogene watergang'!$H$9,'Invoerblad heterogene watergang'!$M$9,IF(A713&lt;='Invoerblad heterogene watergang'!$H$10,'Invoerblad heterogene watergang'!$M$10,IF(A713&lt;='Invoerblad heterogene watergang'!$H$11,'Invoerblad heterogene watergang'!$M$11,IF(A713&lt;='Invoerblad heterogene watergang'!$H$12,'Invoerblad heterogene watergang'!$M$12,IF(A713&lt;='Invoerblad heterogene watergang'!$H$13,'Invoerblad heterogene watergang'!$M$13,IF(A713&lt;='Invoerblad heterogene watergang'!$H$14,'Invoerblad heterogene watergang'!$M$14,IF(A713&lt;='Invoerblad heterogene watergang'!$H$15,'Invoerblad heterogene watergang'!$M$15,IF(A713&lt;='Invoerblad heterogene watergang'!$H$16,'Invoerblad heterogene watergang'!$M$16,IF(A713&lt;='Invoerblad heterogene watergang'!$H$17,'Invoerblad heterogene watergang'!$M$17,""))))))))))</f>
        <v>Begroeiing volgt bodemverloop</v>
      </c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67"/>
      <c r="AD713" s="23"/>
      <c r="AE713" s="23"/>
    </row>
    <row r="714" spans="1:31" s="103" customFormat="1" x14ac:dyDescent="0.35">
      <c r="A714" s="24">
        <f>IF(A713="","",IF((A713+1)&gt;MAX('Invoerblad heterogene watergang'!$H$9:$H$17),"",'Uitgebreide invoer'!A713+(MAX('Invoerblad heterogene watergang'!$H$9:$H$17)/1000)))</f>
        <v>496.99999999999437</v>
      </c>
      <c r="B714" s="23">
        <f>IF(A714&lt;='Invoerblad heterogene watergang'!$H$9,'Invoerblad heterogene watergang'!$J$9,IF(A714&lt;='Invoerblad heterogene watergang'!$H$10,'Invoerblad heterogene watergang'!$J$10,IF(A714&lt;='Invoerblad heterogene watergang'!$H$11,'Invoerblad heterogene watergang'!$J$11,IF(A714&lt;='Invoerblad heterogene watergang'!$H$12,'Invoerblad heterogene watergang'!$J$12,IF(A714&lt;='Invoerblad heterogene watergang'!$H$13,'Invoerblad heterogene watergang'!$J$13,IF(A714&lt;='Invoerblad heterogene watergang'!$H$14,'Invoerblad heterogene watergang'!$J$14,IF(A714&lt;='Invoerblad heterogene watergang'!$H$15,'Invoerblad heterogene watergang'!$J$15,IF(A714&lt;='Invoerblad heterogene watergang'!$H$16,'Invoerblad heterogene watergang'!$J$16,IF(A714&lt;='Invoerblad heterogene watergang'!$H$17,'Invoerblad heterogene watergang'!$J$17,"")))))))))</f>
        <v>0.2</v>
      </c>
      <c r="C714" s="23" t="str">
        <f>IF(A714&lt;='Invoerblad heterogene watergang'!$H$9,'Invoerblad heterogene watergang'!$K$9,IF(A714&lt;='Invoerblad heterogene watergang'!$H$10,'Invoerblad heterogene watergang'!$K$10,IF(A714&lt;='Invoerblad heterogene watergang'!$H$11,'Invoerblad heterogene watergang'!$K$11,IF(A714&lt;='Invoerblad heterogene watergang'!$H$12,'Invoerblad heterogene watergang'!$K$12,IF(A714&lt;='Invoerblad heterogene watergang'!$H$13,'Invoerblad heterogene watergang'!$K$13,IF(A714&lt;='Invoerblad heterogene watergang'!$H$14,'Invoerblad heterogene watergang'!$K$14,IF(A714&lt;='Invoerblad heterogene watergang'!$H$15,'Invoerblad heterogene watergang'!$K$15,IF(A714&lt;='Invoerblad heterogene watergang'!$H$16,'Invoerblad heterogene watergang'!$K$16,IF(A714&lt;='Invoerblad heterogene watergang'!$H$17,'Invoerblad heterogene watergang'!$K$17,"")))))))))</f>
        <v>100 - Riet</v>
      </c>
      <c r="D714" s="23">
        <f t="shared" si="11"/>
        <v>100</v>
      </c>
      <c r="E714" s="23">
        <f>'Invoerblad heterogene watergang'!$F$9</f>
        <v>1.5</v>
      </c>
      <c r="F714" s="23">
        <f>'Invoerblad heterogene watergang'!$E$9</f>
        <v>1.2</v>
      </c>
      <c r="G714" s="23">
        <f>'Invoerblad heterogene watergang'!$B$9</f>
        <v>1.2</v>
      </c>
      <c r="H714" s="23">
        <f>'Invoerblad heterogene watergang'!$C$9</f>
        <v>1</v>
      </c>
      <c r="I714" s="23">
        <f>IF(B714="","",IF(A714&lt;='Invoerblad heterogene watergang'!$H$9,'Invoerblad heterogene watergang'!$N$9,IF(A714&lt;='Invoerblad heterogene watergang'!$H$10,'Invoerblad heterogene watergang'!$N$10,IF(A714&lt;='Invoerblad heterogene watergang'!$H$11,'Invoerblad heterogene watergang'!$N$11,IF(A714&lt;='Invoerblad heterogene watergang'!$H$12,'Invoerblad heterogene watergang'!$N$12,IF(A714&lt;='Invoerblad heterogene watergang'!$H$13,'Invoerblad heterogene watergang'!$N$13,IF(A714&lt;='Invoerblad heterogene watergang'!$H$14,'Invoerblad heterogene watergang'!$N$14,IF(A714&lt;='Invoerblad heterogene watergang'!$H$15,'Invoerblad heterogene watergang'!$N$15,IF(A714&lt;='Invoerblad heterogene watergang'!$H$16,'Invoerblad heterogene watergang'!$N$16,IF(A714&lt;='Invoerblad heterogene watergang'!$H$17,'Invoerblad heterogene watergang'!$N$17,""))))))))))</f>
        <v>0</v>
      </c>
      <c r="J714" s="23" t="str">
        <f>IF(A714&lt;='Invoerblad heterogene watergang'!$H$9,'Invoerblad heterogene watergang'!$O$9,IF(A714&lt;='Invoerblad heterogene watergang'!$H$10,'Invoerblad heterogene watergang'!$O$10,IF(A714&lt;='Invoerblad heterogene watergang'!$H$11,'Invoerblad heterogene watergang'!$O$11,IF(A714&lt;='Invoerblad heterogene watergang'!$H$12,'Invoerblad heterogene watergang'!$O$12,IF(A714&lt;='Invoerblad heterogene watergang'!$H$13,'Invoerblad heterogene watergang'!$O$13,IF(A714&lt;='Invoerblad heterogene watergang'!$H$14,'Invoerblad heterogene watergang'!$O$14,IF(A714&lt;='Invoerblad heterogene watergang'!$H$15,'Invoerblad heterogene watergang'!$O$15,IF(A714&lt;='Invoerblad heterogene watergang'!$H$16,'Invoerblad heterogene watergang'!$O$16,IF(A714&lt;='Invoerblad heterogene watergang'!$H$17,'Invoerblad heterogene watergang'!$O$17,"")))))))))</f>
        <v>Nee</v>
      </c>
      <c r="K714" s="23">
        <f>(IF(A714&lt;='Invoerblad heterogene watergang'!$H$9,'Invoerblad heterogene watergang'!$L$9,IF(A714&lt;='Invoerblad heterogene watergang'!$H$10,'Invoerblad heterogene watergang'!$L$10,IF(A714&lt;='Invoerblad heterogene watergang'!$H$11,'Invoerblad heterogene watergang'!$L$11,IF(A714&lt;='Invoerblad heterogene watergang'!$H$12,'Invoerblad heterogene watergang'!$L$12,IF(A714&lt;='Invoerblad heterogene watergang'!$H$13,'Invoerblad heterogene watergang'!$L$13,IF(A714&lt;='Invoerblad heterogene watergang'!$H$14,'Invoerblad heterogene watergang'!$L$14,IF(A714&lt;='Invoerblad heterogene watergang'!$H$15,'Invoerblad heterogene watergang'!$L$15,IF(A714&lt;='Invoerblad heterogene watergang'!$H$16,'Invoerblad heterogene watergang'!$L$16,IF(A714&lt;='Invoerblad heterogene watergang'!$H$17,'Invoerblad heterogene watergang'!$L$17,""))))))))))</f>
        <v>50</v>
      </c>
      <c r="L714" s="23" t="str">
        <f>(IF(A714&lt;='Invoerblad heterogene watergang'!$H$9,'Invoerblad heterogene watergang'!$M$9,IF(A714&lt;='Invoerblad heterogene watergang'!$H$10,'Invoerblad heterogene watergang'!$M$10,IF(A714&lt;='Invoerblad heterogene watergang'!$H$11,'Invoerblad heterogene watergang'!$M$11,IF(A714&lt;='Invoerblad heterogene watergang'!$H$12,'Invoerblad heterogene watergang'!$M$12,IF(A714&lt;='Invoerblad heterogene watergang'!$H$13,'Invoerblad heterogene watergang'!$M$13,IF(A714&lt;='Invoerblad heterogene watergang'!$H$14,'Invoerblad heterogene watergang'!$M$14,IF(A714&lt;='Invoerblad heterogene watergang'!$H$15,'Invoerblad heterogene watergang'!$M$15,IF(A714&lt;='Invoerblad heterogene watergang'!$H$16,'Invoerblad heterogene watergang'!$M$16,IF(A714&lt;='Invoerblad heterogene watergang'!$H$17,'Invoerblad heterogene watergang'!$M$17,""))))))))))</f>
        <v>Begroeiing volgt bodemverloop</v>
      </c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67"/>
      <c r="AD714" s="23"/>
      <c r="AE714" s="23"/>
    </row>
    <row r="715" spans="1:31" s="103" customFormat="1" x14ac:dyDescent="0.35">
      <c r="A715" s="24">
        <f>IF(A714="","",IF((A714+1)&gt;MAX('Invoerblad heterogene watergang'!$H$9:$H$17),"",'Uitgebreide invoer'!A714+(MAX('Invoerblad heterogene watergang'!$H$9:$H$17)/1000)))</f>
        <v>497.69999999999436</v>
      </c>
      <c r="B715" s="23">
        <f>IF(A715&lt;='Invoerblad heterogene watergang'!$H$9,'Invoerblad heterogene watergang'!$J$9,IF(A715&lt;='Invoerblad heterogene watergang'!$H$10,'Invoerblad heterogene watergang'!$J$10,IF(A715&lt;='Invoerblad heterogene watergang'!$H$11,'Invoerblad heterogene watergang'!$J$11,IF(A715&lt;='Invoerblad heterogene watergang'!$H$12,'Invoerblad heterogene watergang'!$J$12,IF(A715&lt;='Invoerblad heterogene watergang'!$H$13,'Invoerblad heterogene watergang'!$J$13,IF(A715&lt;='Invoerblad heterogene watergang'!$H$14,'Invoerblad heterogene watergang'!$J$14,IF(A715&lt;='Invoerblad heterogene watergang'!$H$15,'Invoerblad heterogene watergang'!$J$15,IF(A715&lt;='Invoerblad heterogene watergang'!$H$16,'Invoerblad heterogene watergang'!$J$16,IF(A715&lt;='Invoerblad heterogene watergang'!$H$17,'Invoerblad heterogene watergang'!$J$17,"")))))))))</f>
        <v>0.2</v>
      </c>
      <c r="C715" s="23" t="str">
        <f>IF(A715&lt;='Invoerblad heterogene watergang'!$H$9,'Invoerblad heterogene watergang'!$K$9,IF(A715&lt;='Invoerblad heterogene watergang'!$H$10,'Invoerblad heterogene watergang'!$K$10,IF(A715&lt;='Invoerblad heterogene watergang'!$H$11,'Invoerblad heterogene watergang'!$K$11,IF(A715&lt;='Invoerblad heterogene watergang'!$H$12,'Invoerblad heterogene watergang'!$K$12,IF(A715&lt;='Invoerblad heterogene watergang'!$H$13,'Invoerblad heterogene watergang'!$K$13,IF(A715&lt;='Invoerblad heterogene watergang'!$H$14,'Invoerblad heterogene watergang'!$K$14,IF(A715&lt;='Invoerblad heterogene watergang'!$H$15,'Invoerblad heterogene watergang'!$K$15,IF(A715&lt;='Invoerblad heterogene watergang'!$H$16,'Invoerblad heterogene watergang'!$K$16,IF(A715&lt;='Invoerblad heterogene watergang'!$H$17,'Invoerblad heterogene watergang'!$K$17,"")))))))))</f>
        <v>100 - Riet</v>
      </c>
      <c r="D715" s="23">
        <f t="shared" si="11"/>
        <v>100</v>
      </c>
      <c r="E715" s="23">
        <f>'Invoerblad heterogene watergang'!$F$9</f>
        <v>1.5</v>
      </c>
      <c r="F715" s="23">
        <f>'Invoerblad heterogene watergang'!$E$9</f>
        <v>1.2</v>
      </c>
      <c r="G715" s="23">
        <f>'Invoerblad heterogene watergang'!$B$9</f>
        <v>1.2</v>
      </c>
      <c r="H715" s="23">
        <f>'Invoerblad heterogene watergang'!$C$9</f>
        <v>1</v>
      </c>
      <c r="I715" s="23">
        <f>IF(B715="","",IF(A715&lt;='Invoerblad heterogene watergang'!$H$9,'Invoerblad heterogene watergang'!$N$9,IF(A715&lt;='Invoerblad heterogene watergang'!$H$10,'Invoerblad heterogene watergang'!$N$10,IF(A715&lt;='Invoerblad heterogene watergang'!$H$11,'Invoerblad heterogene watergang'!$N$11,IF(A715&lt;='Invoerblad heterogene watergang'!$H$12,'Invoerblad heterogene watergang'!$N$12,IF(A715&lt;='Invoerblad heterogene watergang'!$H$13,'Invoerblad heterogene watergang'!$N$13,IF(A715&lt;='Invoerblad heterogene watergang'!$H$14,'Invoerblad heterogene watergang'!$N$14,IF(A715&lt;='Invoerblad heterogene watergang'!$H$15,'Invoerblad heterogene watergang'!$N$15,IF(A715&lt;='Invoerblad heterogene watergang'!$H$16,'Invoerblad heterogene watergang'!$N$16,IF(A715&lt;='Invoerblad heterogene watergang'!$H$17,'Invoerblad heterogene watergang'!$N$17,""))))))))))</f>
        <v>0</v>
      </c>
      <c r="J715" s="23" t="str">
        <f>IF(A715&lt;='Invoerblad heterogene watergang'!$H$9,'Invoerblad heterogene watergang'!$O$9,IF(A715&lt;='Invoerblad heterogene watergang'!$H$10,'Invoerblad heterogene watergang'!$O$10,IF(A715&lt;='Invoerblad heterogene watergang'!$H$11,'Invoerblad heterogene watergang'!$O$11,IF(A715&lt;='Invoerblad heterogene watergang'!$H$12,'Invoerblad heterogene watergang'!$O$12,IF(A715&lt;='Invoerblad heterogene watergang'!$H$13,'Invoerblad heterogene watergang'!$O$13,IF(A715&lt;='Invoerblad heterogene watergang'!$H$14,'Invoerblad heterogene watergang'!$O$14,IF(A715&lt;='Invoerblad heterogene watergang'!$H$15,'Invoerblad heterogene watergang'!$O$15,IF(A715&lt;='Invoerblad heterogene watergang'!$H$16,'Invoerblad heterogene watergang'!$O$16,IF(A715&lt;='Invoerblad heterogene watergang'!$H$17,'Invoerblad heterogene watergang'!$O$17,"")))))))))</f>
        <v>Nee</v>
      </c>
      <c r="K715" s="23">
        <f>(IF(A715&lt;='Invoerblad heterogene watergang'!$H$9,'Invoerblad heterogene watergang'!$L$9,IF(A715&lt;='Invoerblad heterogene watergang'!$H$10,'Invoerblad heterogene watergang'!$L$10,IF(A715&lt;='Invoerblad heterogene watergang'!$H$11,'Invoerblad heterogene watergang'!$L$11,IF(A715&lt;='Invoerblad heterogene watergang'!$H$12,'Invoerblad heterogene watergang'!$L$12,IF(A715&lt;='Invoerblad heterogene watergang'!$H$13,'Invoerblad heterogene watergang'!$L$13,IF(A715&lt;='Invoerblad heterogene watergang'!$H$14,'Invoerblad heterogene watergang'!$L$14,IF(A715&lt;='Invoerblad heterogene watergang'!$H$15,'Invoerblad heterogene watergang'!$L$15,IF(A715&lt;='Invoerblad heterogene watergang'!$H$16,'Invoerblad heterogene watergang'!$L$16,IF(A715&lt;='Invoerblad heterogene watergang'!$H$17,'Invoerblad heterogene watergang'!$L$17,""))))))))))</f>
        <v>50</v>
      </c>
      <c r="L715" s="23" t="str">
        <f>(IF(A715&lt;='Invoerblad heterogene watergang'!$H$9,'Invoerblad heterogene watergang'!$M$9,IF(A715&lt;='Invoerblad heterogene watergang'!$H$10,'Invoerblad heterogene watergang'!$M$10,IF(A715&lt;='Invoerblad heterogene watergang'!$H$11,'Invoerblad heterogene watergang'!$M$11,IF(A715&lt;='Invoerblad heterogene watergang'!$H$12,'Invoerblad heterogene watergang'!$M$12,IF(A715&lt;='Invoerblad heterogene watergang'!$H$13,'Invoerblad heterogene watergang'!$M$13,IF(A715&lt;='Invoerblad heterogene watergang'!$H$14,'Invoerblad heterogene watergang'!$M$14,IF(A715&lt;='Invoerblad heterogene watergang'!$H$15,'Invoerblad heterogene watergang'!$M$15,IF(A715&lt;='Invoerblad heterogene watergang'!$H$16,'Invoerblad heterogene watergang'!$M$16,IF(A715&lt;='Invoerblad heterogene watergang'!$H$17,'Invoerblad heterogene watergang'!$M$17,""))))))))))</f>
        <v>Begroeiing volgt bodemverloop</v>
      </c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67"/>
      <c r="AD715" s="23"/>
      <c r="AE715" s="23"/>
    </row>
    <row r="716" spans="1:31" s="103" customFormat="1" x14ac:dyDescent="0.35">
      <c r="A716" s="24">
        <f>IF(A715="","",IF((A715+1)&gt;MAX('Invoerblad heterogene watergang'!$H$9:$H$17),"",'Uitgebreide invoer'!A715+(MAX('Invoerblad heterogene watergang'!$H$9:$H$17)/1000)))</f>
        <v>498.39999999999435</v>
      </c>
      <c r="B716" s="23">
        <f>IF(A716&lt;='Invoerblad heterogene watergang'!$H$9,'Invoerblad heterogene watergang'!$J$9,IF(A716&lt;='Invoerblad heterogene watergang'!$H$10,'Invoerblad heterogene watergang'!$J$10,IF(A716&lt;='Invoerblad heterogene watergang'!$H$11,'Invoerblad heterogene watergang'!$J$11,IF(A716&lt;='Invoerblad heterogene watergang'!$H$12,'Invoerblad heterogene watergang'!$J$12,IF(A716&lt;='Invoerblad heterogene watergang'!$H$13,'Invoerblad heterogene watergang'!$J$13,IF(A716&lt;='Invoerblad heterogene watergang'!$H$14,'Invoerblad heterogene watergang'!$J$14,IF(A716&lt;='Invoerblad heterogene watergang'!$H$15,'Invoerblad heterogene watergang'!$J$15,IF(A716&lt;='Invoerblad heterogene watergang'!$H$16,'Invoerblad heterogene watergang'!$J$16,IF(A716&lt;='Invoerblad heterogene watergang'!$H$17,'Invoerblad heterogene watergang'!$J$17,"")))))))))</f>
        <v>0.2</v>
      </c>
      <c r="C716" s="23" t="str">
        <f>IF(A716&lt;='Invoerblad heterogene watergang'!$H$9,'Invoerblad heterogene watergang'!$K$9,IF(A716&lt;='Invoerblad heterogene watergang'!$H$10,'Invoerblad heterogene watergang'!$K$10,IF(A716&lt;='Invoerblad heterogene watergang'!$H$11,'Invoerblad heterogene watergang'!$K$11,IF(A716&lt;='Invoerblad heterogene watergang'!$H$12,'Invoerblad heterogene watergang'!$K$12,IF(A716&lt;='Invoerblad heterogene watergang'!$H$13,'Invoerblad heterogene watergang'!$K$13,IF(A716&lt;='Invoerblad heterogene watergang'!$H$14,'Invoerblad heterogene watergang'!$K$14,IF(A716&lt;='Invoerblad heterogene watergang'!$H$15,'Invoerblad heterogene watergang'!$K$15,IF(A716&lt;='Invoerblad heterogene watergang'!$H$16,'Invoerblad heterogene watergang'!$K$16,IF(A716&lt;='Invoerblad heterogene watergang'!$H$17,'Invoerblad heterogene watergang'!$K$17,"")))))))))</f>
        <v>100 - Riet</v>
      </c>
      <c r="D716" s="23">
        <f t="shared" si="11"/>
        <v>100</v>
      </c>
      <c r="E716" s="23">
        <f>'Invoerblad heterogene watergang'!$F$9</f>
        <v>1.5</v>
      </c>
      <c r="F716" s="23">
        <f>'Invoerblad heterogene watergang'!$E$9</f>
        <v>1.2</v>
      </c>
      <c r="G716" s="23">
        <f>'Invoerblad heterogene watergang'!$B$9</f>
        <v>1.2</v>
      </c>
      <c r="H716" s="23">
        <f>'Invoerblad heterogene watergang'!$C$9</f>
        <v>1</v>
      </c>
      <c r="I716" s="23">
        <f>IF(B716="","",IF(A716&lt;='Invoerblad heterogene watergang'!$H$9,'Invoerblad heterogene watergang'!$N$9,IF(A716&lt;='Invoerblad heterogene watergang'!$H$10,'Invoerblad heterogene watergang'!$N$10,IF(A716&lt;='Invoerblad heterogene watergang'!$H$11,'Invoerblad heterogene watergang'!$N$11,IF(A716&lt;='Invoerblad heterogene watergang'!$H$12,'Invoerblad heterogene watergang'!$N$12,IF(A716&lt;='Invoerblad heterogene watergang'!$H$13,'Invoerblad heterogene watergang'!$N$13,IF(A716&lt;='Invoerblad heterogene watergang'!$H$14,'Invoerblad heterogene watergang'!$N$14,IF(A716&lt;='Invoerblad heterogene watergang'!$H$15,'Invoerblad heterogene watergang'!$N$15,IF(A716&lt;='Invoerblad heterogene watergang'!$H$16,'Invoerblad heterogene watergang'!$N$16,IF(A716&lt;='Invoerblad heterogene watergang'!$H$17,'Invoerblad heterogene watergang'!$N$17,""))))))))))</f>
        <v>0</v>
      </c>
      <c r="J716" s="23" t="str">
        <f>IF(A716&lt;='Invoerblad heterogene watergang'!$H$9,'Invoerblad heterogene watergang'!$O$9,IF(A716&lt;='Invoerblad heterogene watergang'!$H$10,'Invoerblad heterogene watergang'!$O$10,IF(A716&lt;='Invoerblad heterogene watergang'!$H$11,'Invoerblad heterogene watergang'!$O$11,IF(A716&lt;='Invoerblad heterogene watergang'!$H$12,'Invoerblad heterogene watergang'!$O$12,IF(A716&lt;='Invoerblad heterogene watergang'!$H$13,'Invoerblad heterogene watergang'!$O$13,IF(A716&lt;='Invoerblad heterogene watergang'!$H$14,'Invoerblad heterogene watergang'!$O$14,IF(A716&lt;='Invoerblad heterogene watergang'!$H$15,'Invoerblad heterogene watergang'!$O$15,IF(A716&lt;='Invoerblad heterogene watergang'!$H$16,'Invoerblad heterogene watergang'!$O$16,IF(A716&lt;='Invoerblad heterogene watergang'!$H$17,'Invoerblad heterogene watergang'!$O$17,"")))))))))</f>
        <v>Nee</v>
      </c>
      <c r="K716" s="23">
        <f>(IF(A716&lt;='Invoerblad heterogene watergang'!$H$9,'Invoerblad heterogene watergang'!$L$9,IF(A716&lt;='Invoerblad heterogene watergang'!$H$10,'Invoerblad heterogene watergang'!$L$10,IF(A716&lt;='Invoerblad heterogene watergang'!$H$11,'Invoerblad heterogene watergang'!$L$11,IF(A716&lt;='Invoerblad heterogene watergang'!$H$12,'Invoerblad heterogene watergang'!$L$12,IF(A716&lt;='Invoerblad heterogene watergang'!$H$13,'Invoerblad heterogene watergang'!$L$13,IF(A716&lt;='Invoerblad heterogene watergang'!$H$14,'Invoerblad heterogene watergang'!$L$14,IF(A716&lt;='Invoerblad heterogene watergang'!$H$15,'Invoerblad heterogene watergang'!$L$15,IF(A716&lt;='Invoerblad heterogene watergang'!$H$16,'Invoerblad heterogene watergang'!$L$16,IF(A716&lt;='Invoerblad heterogene watergang'!$H$17,'Invoerblad heterogene watergang'!$L$17,""))))))))))</f>
        <v>50</v>
      </c>
      <c r="L716" s="23" t="str">
        <f>(IF(A716&lt;='Invoerblad heterogene watergang'!$H$9,'Invoerblad heterogene watergang'!$M$9,IF(A716&lt;='Invoerblad heterogene watergang'!$H$10,'Invoerblad heterogene watergang'!$M$10,IF(A716&lt;='Invoerblad heterogene watergang'!$H$11,'Invoerblad heterogene watergang'!$M$11,IF(A716&lt;='Invoerblad heterogene watergang'!$H$12,'Invoerblad heterogene watergang'!$M$12,IF(A716&lt;='Invoerblad heterogene watergang'!$H$13,'Invoerblad heterogene watergang'!$M$13,IF(A716&lt;='Invoerblad heterogene watergang'!$H$14,'Invoerblad heterogene watergang'!$M$14,IF(A716&lt;='Invoerblad heterogene watergang'!$H$15,'Invoerblad heterogene watergang'!$M$15,IF(A716&lt;='Invoerblad heterogene watergang'!$H$16,'Invoerblad heterogene watergang'!$M$16,IF(A716&lt;='Invoerblad heterogene watergang'!$H$17,'Invoerblad heterogene watergang'!$M$17,""))))))))))</f>
        <v>Begroeiing volgt bodemverloop</v>
      </c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67"/>
      <c r="AD716" s="23"/>
      <c r="AE716" s="23"/>
    </row>
    <row r="717" spans="1:31" s="103" customFormat="1" x14ac:dyDescent="0.35">
      <c r="A717" s="24">
        <f>IF(A716="","",IF((A716+1)&gt;MAX('Invoerblad heterogene watergang'!$H$9:$H$17),"",'Uitgebreide invoer'!A716+(MAX('Invoerblad heterogene watergang'!$H$9:$H$17)/1000)))</f>
        <v>499.09999999999434</v>
      </c>
      <c r="B717" s="23">
        <f>IF(A717&lt;='Invoerblad heterogene watergang'!$H$9,'Invoerblad heterogene watergang'!$J$9,IF(A717&lt;='Invoerblad heterogene watergang'!$H$10,'Invoerblad heterogene watergang'!$J$10,IF(A717&lt;='Invoerblad heterogene watergang'!$H$11,'Invoerblad heterogene watergang'!$J$11,IF(A717&lt;='Invoerblad heterogene watergang'!$H$12,'Invoerblad heterogene watergang'!$J$12,IF(A717&lt;='Invoerblad heterogene watergang'!$H$13,'Invoerblad heterogene watergang'!$J$13,IF(A717&lt;='Invoerblad heterogene watergang'!$H$14,'Invoerblad heterogene watergang'!$J$14,IF(A717&lt;='Invoerblad heterogene watergang'!$H$15,'Invoerblad heterogene watergang'!$J$15,IF(A717&lt;='Invoerblad heterogene watergang'!$H$16,'Invoerblad heterogene watergang'!$J$16,IF(A717&lt;='Invoerblad heterogene watergang'!$H$17,'Invoerblad heterogene watergang'!$J$17,"")))))))))</f>
        <v>0.2</v>
      </c>
      <c r="C717" s="23" t="str">
        <f>IF(A717&lt;='Invoerblad heterogene watergang'!$H$9,'Invoerblad heterogene watergang'!$K$9,IF(A717&lt;='Invoerblad heterogene watergang'!$H$10,'Invoerblad heterogene watergang'!$K$10,IF(A717&lt;='Invoerblad heterogene watergang'!$H$11,'Invoerblad heterogene watergang'!$K$11,IF(A717&lt;='Invoerblad heterogene watergang'!$H$12,'Invoerblad heterogene watergang'!$K$12,IF(A717&lt;='Invoerblad heterogene watergang'!$H$13,'Invoerblad heterogene watergang'!$K$13,IF(A717&lt;='Invoerblad heterogene watergang'!$H$14,'Invoerblad heterogene watergang'!$K$14,IF(A717&lt;='Invoerblad heterogene watergang'!$H$15,'Invoerblad heterogene watergang'!$K$15,IF(A717&lt;='Invoerblad heterogene watergang'!$H$16,'Invoerblad heterogene watergang'!$K$16,IF(A717&lt;='Invoerblad heterogene watergang'!$H$17,'Invoerblad heterogene watergang'!$K$17,"")))))))))</f>
        <v>100 - Riet</v>
      </c>
      <c r="D717" s="23">
        <f t="shared" si="11"/>
        <v>100</v>
      </c>
      <c r="E717" s="23">
        <f>'Invoerblad heterogene watergang'!$F$9</f>
        <v>1.5</v>
      </c>
      <c r="F717" s="23">
        <f>'Invoerblad heterogene watergang'!$E$9</f>
        <v>1.2</v>
      </c>
      <c r="G717" s="23">
        <f>'Invoerblad heterogene watergang'!$B$9</f>
        <v>1.2</v>
      </c>
      <c r="H717" s="23">
        <f>'Invoerblad heterogene watergang'!$C$9</f>
        <v>1</v>
      </c>
      <c r="I717" s="23">
        <f>IF(B717="","",IF(A717&lt;='Invoerblad heterogene watergang'!$H$9,'Invoerblad heterogene watergang'!$N$9,IF(A717&lt;='Invoerblad heterogene watergang'!$H$10,'Invoerblad heterogene watergang'!$N$10,IF(A717&lt;='Invoerblad heterogene watergang'!$H$11,'Invoerblad heterogene watergang'!$N$11,IF(A717&lt;='Invoerblad heterogene watergang'!$H$12,'Invoerblad heterogene watergang'!$N$12,IF(A717&lt;='Invoerblad heterogene watergang'!$H$13,'Invoerblad heterogene watergang'!$N$13,IF(A717&lt;='Invoerblad heterogene watergang'!$H$14,'Invoerblad heterogene watergang'!$N$14,IF(A717&lt;='Invoerblad heterogene watergang'!$H$15,'Invoerblad heterogene watergang'!$N$15,IF(A717&lt;='Invoerblad heterogene watergang'!$H$16,'Invoerblad heterogene watergang'!$N$16,IF(A717&lt;='Invoerblad heterogene watergang'!$H$17,'Invoerblad heterogene watergang'!$N$17,""))))))))))</f>
        <v>0</v>
      </c>
      <c r="J717" s="23" t="str">
        <f>IF(A717&lt;='Invoerblad heterogene watergang'!$H$9,'Invoerblad heterogene watergang'!$O$9,IF(A717&lt;='Invoerblad heterogene watergang'!$H$10,'Invoerblad heterogene watergang'!$O$10,IF(A717&lt;='Invoerblad heterogene watergang'!$H$11,'Invoerblad heterogene watergang'!$O$11,IF(A717&lt;='Invoerblad heterogene watergang'!$H$12,'Invoerblad heterogene watergang'!$O$12,IF(A717&lt;='Invoerblad heterogene watergang'!$H$13,'Invoerblad heterogene watergang'!$O$13,IF(A717&lt;='Invoerblad heterogene watergang'!$H$14,'Invoerblad heterogene watergang'!$O$14,IF(A717&lt;='Invoerblad heterogene watergang'!$H$15,'Invoerblad heterogene watergang'!$O$15,IF(A717&lt;='Invoerblad heterogene watergang'!$H$16,'Invoerblad heterogene watergang'!$O$16,IF(A717&lt;='Invoerblad heterogene watergang'!$H$17,'Invoerblad heterogene watergang'!$O$17,"")))))))))</f>
        <v>Nee</v>
      </c>
      <c r="K717" s="23">
        <f>(IF(A717&lt;='Invoerblad heterogene watergang'!$H$9,'Invoerblad heterogene watergang'!$L$9,IF(A717&lt;='Invoerblad heterogene watergang'!$H$10,'Invoerblad heterogene watergang'!$L$10,IF(A717&lt;='Invoerblad heterogene watergang'!$H$11,'Invoerblad heterogene watergang'!$L$11,IF(A717&lt;='Invoerblad heterogene watergang'!$H$12,'Invoerblad heterogene watergang'!$L$12,IF(A717&lt;='Invoerblad heterogene watergang'!$H$13,'Invoerblad heterogene watergang'!$L$13,IF(A717&lt;='Invoerblad heterogene watergang'!$H$14,'Invoerblad heterogene watergang'!$L$14,IF(A717&lt;='Invoerblad heterogene watergang'!$H$15,'Invoerblad heterogene watergang'!$L$15,IF(A717&lt;='Invoerblad heterogene watergang'!$H$16,'Invoerblad heterogene watergang'!$L$16,IF(A717&lt;='Invoerblad heterogene watergang'!$H$17,'Invoerblad heterogene watergang'!$L$17,""))))))))))</f>
        <v>50</v>
      </c>
      <c r="L717" s="23" t="str">
        <f>(IF(A717&lt;='Invoerblad heterogene watergang'!$H$9,'Invoerblad heterogene watergang'!$M$9,IF(A717&lt;='Invoerblad heterogene watergang'!$H$10,'Invoerblad heterogene watergang'!$M$10,IF(A717&lt;='Invoerblad heterogene watergang'!$H$11,'Invoerblad heterogene watergang'!$M$11,IF(A717&lt;='Invoerblad heterogene watergang'!$H$12,'Invoerblad heterogene watergang'!$M$12,IF(A717&lt;='Invoerblad heterogene watergang'!$H$13,'Invoerblad heterogene watergang'!$M$13,IF(A717&lt;='Invoerblad heterogene watergang'!$H$14,'Invoerblad heterogene watergang'!$M$14,IF(A717&lt;='Invoerblad heterogene watergang'!$H$15,'Invoerblad heterogene watergang'!$M$15,IF(A717&lt;='Invoerblad heterogene watergang'!$H$16,'Invoerblad heterogene watergang'!$M$16,IF(A717&lt;='Invoerblad heterogene watergang'!$H$17,'Invoerblad heterogene watergang'!$M$17,""))))))))))</f>
        <v>Begroeiing volgt bodemverloop</v>
      </c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67"/>
      <c r="AD717" s="23"/>
      <c r="AE717" s="23"/>
    </row>
    <row r="718" spans="1:31" s="103" customFormat="1" x14ac:dyDescent="0.35">
      <c r="A718" s="24">
        <f>IF(A717="","",IF((A717+1)&gt;MAX('Invoerblad heterogene watergang'!$H$9:$H$17),"",'Uitgebreide invoer'!A717+(MAX('Invoerblad heterogene watergang'!$H$9:$H$17)/1000)))</f>
        <v>499.79999999999433</v>
      </c>
      <c r="B718" s="23">
        <f>IF(A718&lt;='Invoerblad heterogene watergang'!$H$9,'Invoerblad heterogene watergang'!$J$9,IF(A718&lt;='Invoerblad heterogene watergang'!$H$10,'Invoerblad heterogene watergang'!$J$10,IF(A718&lt;='Invoerblad heterogene watergang'!$H$11,'Invoerblad heterogene watergang'!$J$11,IF(A718&lt;='Invoerblad heterogene watergang'!$H$12,'Invoerblad heterogene watergang'!$J$12,IF(A718&lt;='Invoerblad heterogene watergang'!$H$13,'Invoerblad heterogene watergang'!$J$13,IF(A718&lt;='Invoerblad heterogene watergang'!$H$14,'Invoerblad heterogene watergang'!$J$14,IF(A718&lt;='Invoerblad heterogene watergang'!$H$15,'Invoerblad heterogene watergang'!$J$15,IF(A718&lt;='Invoerblad heterogene watergang'!$H$16,'Invoerblad heterogene watergang'!$J$16,IF(A718&lt;='Invoerblad heterogene watergang'!$H$17,'Invoerblad heterogene watergang'!$J$17,"")))))))))</f>
        <v>0.2</v>
      </c>
      <c r="C718" s="23" t="str">
        <f>IF(A718&lt;='Invoerblad heterogene watergang'!$H$9,'Invoerblad heterogene watergang'!$K$9,IF(A718&lt;='Invoerblad heterogene watergang'!$H$10,'Invoerblad heterogene watergang'!$K$10,IF(A718&lt;='Invoerblad heterogene watergang'!$H$11,'Invoerblad heterogene watergang'!$K$11,IF(A718&lt;='Invoerblad heterogene watergang'!$H$12,'Invoerblad heterogene watergang'!$K$12,IF(A718&lt;='Invoerblad heterogene watergang'!$H$13,'Invoerblad heterogene watergang'!$K$13,IF(A718&lt;='Invoerblad heterogene watergang'!$H$14,'Invoerblad heterogene watergang'!$K$14,IF(A718&lt;='Invoerblad heterogene watergang'!$H$15,'Invoerblad heterogene watergang'!$K$15,IF(A718&lt;='Invoerblad heterogene watergang'!$H$16,'Invoerblad heterogene watergang'!$K$16,IF(A718&lt;='Invoerblad heterogene watergang'!$H$17,'Invoerblad heterogene watergang'!$K$17,"")))))))))</f>
        <v>100 - Riet</v>
      </c>
      <c r="D718" s="23">
        <f t="shared" si="11"/>
        <v>100</v>
      </c>
      <c r="E718" s="23">
        <f>'Invoerblad heterogene watergang'!$F$9</f>
        <v>1.5</v>
      </c>
      <c r="F718" s="23">
        <f>'Invoerblad heterogene watergang'!$E$9</f>
        <v>1.2</v>
      </c>
      <c r="G718" s="23">
        <f>'Invoerblad heterogene watergang'!$B$9</f>
        <v>1.2</v>
      </c>
      <c r="H718" s="23">
        <f>'Invoerblad heterogene watergang'!$C$9</f>
        <v>1</v>
      </c>
      <c r="I718" s="23">
        <f>IF(B718="","",IF(A718&lt;='Invoerblad heterogene watergang'!$H$9,'Invoerblad heterogene watergang'!$N$9,IF(A718&lt;='Invoerblad heterogene watergang'!$H$10,'Invoerblad heterogene watergang'!$N$10,IF(A718&lt;='Invoerblad heterogene watergang'!$H$11,'Invoerblad heterogene watergang'!$N$11,IF(A718&lt;='Invoerblad heterogene watergang'!$H$12,'Invoerblad heterogene watergang'!$N$12,IF(A718&lt;='Invoerblad heterogene watergang'!$H$13,'Invoerblad heterogene watergang'!$N$13,IF(A718&lt;='Invoerblad heterogene watergang'!$H$14,'Invoerblad heterogene watergang'!$N$14,IF(A718&lt;='Invoerblad heterogene watergang'!$H$15,'Invoerblad heterogene watergang'!$N$15,IF(A718&lt;='Invoerblad heterogene watergang'!$H$16,'Invoerblad heterogene watergang'!$N$16,IF(A718&lt;='Invoerblad heterogene watergang'!$H$17,'Invoerblad heterogene watergang'!$N$17,""))))))))))</f>
        <v>0</v>
      </c>
      <c r="J718" s="23" t="str">
        <f>IF(A718&lt;='Invoerblad heterogene watergang'!$H$9,'Invoerblad heterogene watergang'!$O$9,IF(A718&lt;='Invoerblad heterogene watergang'!$H$10,'Invoerblad heterogene watergang'!$O$10,IF(A718&lt;='Invoerblad heterogene watergang'!$H$11,'Invoerblad heterogene watergang'!$O$11,IF(A718&lt;='Invoerblad heterogene watergang'!$H$12,'Invoerblad heterogene watergang'!$O$12,IF(A718&lt;='Invoerblad heterogene watergang'!$H$13,'Invoerblad heterogene watergang'!$O$13,IF(A718&lt;='Invoerblad heterogene watergang'!$H$14,'Invoerblad heterogene watergang'!$O$14,IF(A718&lt;='Invoerblad heterogene watergang'!$H$15,'Invoerblad heterogene watergang'!$O$15,IF(A718&lt;='Invoerblad heterogene watergang'!$H$16,'Invoerblad heterogene watergang'!$O$16,IF(A718&lt;='Invoerblad heterogene watergang'!$H$17,'Invoerblad heterogene watergang'!$O$17,"")))))))))</f>
        <v>Nee</v>
      </c>
      <c r="K718" s="23">
        <f>(IF(A718&lt;='Invoerblad heterogene watergang'!$H$9,'Invoerblad heterogene watergang'!$L$9,IF(A718&lt;='Invoerblad heterogene watergang'!$H$10,'Invoerblad heterogene watergang'!$L$10,IF(A718&lt;='Invoerblad heterogene watergang'!$H$11,'Invoerblad heterogene watergang'!$L$11,IF(A718&lt;='Invoerblad heterogene watergang'!$H$12,'Invoerblad heterogene watergang'!$L$12,IF(A718&lt;='Invoerblad heterogene watergang'!$H$13,'Invoerblad heterogene watergang'!$L$13,IF(A718&lt;='Invoerblad heterogene watergang'!$H$14,'Invoerblad heterogene watergang'!$L$14,IF(A718&lt;='Invoerblad heterogene watergang'!$H$15,'Invoerblad heterogene watergang'!$L$15,IF(A718&lt;='Invoerblad heterogene watergang'!$H$16,'Invoerblad heterogene watergang'!$L$16,IF(A718&lt;='Invoerblad heterogene watergang'!$H$17,'Invoerblad heterogene watergang'!$L$17,""))))))))))</f>
        <v>50</v>
      </c>
      <c r="L718" s="23" t="str">
        <f>(IF(A718&lt;='Invoerblad heterogene watergang'!$H$9,'Invoerblad heterogene watergang'!$M$9,IF(A718&lt;='Invoerblad heterogene watergang'!$H$10,'Invoerblad heterogene watergang'!$M$10,IF(A718&lt;='Invoerblad heterogene watergang'!$H$11,'Invoerblad heterogene watergang'!$M$11,IF(A718&lt;='Invoerblad heterogene watergang'!$H$12,'Invoerblad heterogene watergang'!$M$12,IF(A718&lt;='Invoerblad heterogene watergang'!$H$13,'Invoerblad heterogene watergang'!$M$13,IF(A718&lt;='Invoerblad heterogene watergang'!$H$14,'Invoerblad heterogene watergang'!$M$14,IF(A718&lt;='Invoerblad heterogene watergang'!$H$15,'Invoerblad heterogene watergang'!$M$15,IF(A718&lt;='Invoerblad heterogene watergang'!$H$16,'Invoerblad heterogene watergang'!$M$16,IF(A718&lt;='Invoerblad heterogene watergang'!$H$17,'Invoerblad heterogene watergang'!$M$17,""))))))))))</f>
        <v>Begroeiing volgt bodemverloop</v>
      </c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67"/>
      <c r="AD718" s="23"/>
      <c r="AE718" s="23"/>
    </row>
    <row r="719" spans="1:31" s="103" customFormat="1" x14ac:dyDescent="0.35">
      <c r="A719" s="24">
        <f>IF(A718="","",IF((A718+1)&gt;MAX('Invoerblad heterogene watergang'!$H$9:$H$17),"",'Uitgebreide invoer'!A718+(MAX('Invoerblad heterogene watergang'!$H$9:$H$17)/1000)))</f>
        <v>500.49999999999432</v>
      </c>
      <c r="B719" s="23">
        <f>IF(A719&lt;='Invoerblad heterogene watergang'!$H$9,'Invoerblad heterogene watergang'!$J$9,IF(A719&lt;='Invoerblad heterogene watergang'!$H$10,'Invoerblad heterogene watergang'!$J$10,IF(A719&lt;='Invoerblad heterogene watergang'!$H$11,'Invoerblad heterogene watergang'!$J$11,IF(A719&lt;='Invoerblad heterogene watergang'!$H$12,'Invoerblad heterogene watergang'!$J$12,IF(A719&lt;='Invoerblad heterogene watergang'!$H$13,'Invoerblad heterogene watergang'!$J$13,IF(A719&lt;='Invoerblad heterogene watergang'!$H$14,'Invoerblad heterogene watergang'!$J$14,IF(A719&lt;='Invoerblad heterogene watergang'!$H$15,'Invoerblad heterogene watergang'!$J$15,IF(A719&lt;='Invoerblad heterogene watergang'!$H$16,'Invoerblad heterogene watergang'!$J$16,IF(A719&lt;='Invoerblad heterogene watergang'!$H$17,'Invoerblad heterogene watergang'!$J$17,"")))))))))</f>
        <v>0.15</v>
      </c>
      <c r="C719" s="23" t="str">
        <f>IF(A719&lt;='Invoerblad heterogene watergang'!$H$9,'Invoerblad heterogene watergang'!$K$9,IF(A719&lt;='Invoerblad heterogene watergang'!$H$10,'Invoerblad heterogene watergang'!$K$10,IF(A719&lt;='Invoerblad heterogene watergang'!$H$11,'Invoerblad heterogene watergang'!$K$11,IF(A719&lt;='Invoerblad heterogene watergang'!$H$12,'Invoerblad heterogene watergang'!$K$12,IF(A719&lt;='Invoerblad heterogene watergang'!$H$13,'Invoerblad heterogene watergang'!$K$13,IF(A719&lt;='Invoerblad heterogene watergang'!$H$14,'Invoerblad heterogene watergang'!$K$14,IF(A719&lt;='Invoerblad heterogene watergang'!$H$15,'Invoerblad heterogene watergang'!$K$15,IF(A719&lt;='Invoerblad heterogene watergang'!$H$16,'Invoerblad heterogene watergang'!$K$16,IF(A719&lt;='Invoerblad heterogene watergang'!$H$17,'Invoerblad heterogene watergang'!$K$17,"")))))))))</f>
        <v>30 - Grasachtigen en ondergedoken soorten</v>
      </c>
      <c r="D719" s="23">
        <f t="shared" si="11"/>
        <v>30</v>
      </c>
      <c r="E719" s="23">
        <f>'Invoerblad heterogene watergang'!$F$9</f>
        <v>1.5</v>
      </c>
      <c r="F719" s="23">
        <f>'Invoerblad heterogene watergang'!$E$9</f>
        <v>1.2</v>
      </c>
      <c r="G719" s="23">
        <f>'Invoerblad heterogene watergang'!$B$9</f>
        <v>1.2</v>
      </c>
      <c r="H719" s="23">
        <f>'Invoerblad heterogene watergang'!$C$9</f>
        <v>1</v>
      </c>
      <c r="I719" s="23">
        <f>IF(B719="","",IF(A719&lt;='Invoerblad heterogene watergang'!$H$9,'Invoerblad heterogene watergang'!$N$9,IF(A719&lt;='Invoerblad heterogene watergang'!$H$10,'Invoerblad heterogene watergang'!$N$10,IF(A719&lt;='Invoerblad heterogene watergang'!$H$11,'Invoerblad heterogene watergang'!$N$11,IF(A719&lt;='Invoerblad heterogene watergang'!$H$12,'Invoerblad heterogene watergang'!$N$12,IF(A719&lt;='Invoerblad heterogene watergang'!$H$13,'Invoerblad heterogene watergang'!$N$13,IF(A719&lt;='Invoerblad heterogene watergang'!$H$14,'Invoerblad heterogene watergang'!$N$14,IF(A719&lt;='Invoerblad heterogene watergang'!$H$15,'Invoerblad heterogene watergang'!$N$15,IF(A719&lt;='Invoerblad heterogene watergang'!$H$16,'Invoerblad heterogene watergang'!$N$16,IF(A719&lt;='Invoerblad heterogene watergang'!$H$17,'Invoerblad heterogene watergang'!$N$17,""))))))))))</f>
        <v>0</v>
      </c>
      <c r="J719" s="23" t="str">
        <f>IF(A719&lt;='Invoerblad heterogene watergang'!$H$9,'Invoerblad heterogene watergang'!$O$9,IF(A719&lt;='Invoerblad heterogene watergang'!$H$10,'Invoerblad heterogene watergang'!$O$10,IF(A719&lt;='Invoerblad heterogene watergang'!$H$11,'Invoerblad heterogene watergang'!$O$11,IF(A719&lt;='Invoerblad heterogene watergang'!$H$12,'Invoerblad heterogene watergang'!$O$12,IF(A719&lt;='Invoerblad heterogene watergang'!$H$13,'Invoerblad heterogene watergang'!$O$13,IF(A719&lt;='Invoerblad heterogene watergang'!$H$14,'Invoerblad heterogene watergang'!$O$14,IF(A719&lt;='Invoerblad heterogene watergang'!$H$15,'Invoerblad heterogene watergang'!$O$15,IF(A719&lt;='Invoerblad heterogene watergang'!$H$16,'Invoerblad heterogene watergang'!$O$16,IF(A719&lt;='Invoerblad heterogene watergang'!$H$17,'Invoerblad heterogene watergang'!$O$17,"")))))))))</f>
        <v>Nee</v>
      </c>
      <c r="K719" s="23">
        <f>(IF(A719&lt;='Invoerblad heterogene watergang'!$H$9,'Invoerblad heterogene watergang'!$L$9,IF(A719&lt;='Invoerblad heterogene watergang'!$H$10,'Invoerblad heterogene watergang'!$L$10,IF(A719&lt;='Invoerblad heterogene watergang'!$H$11,'Invoerblad heterogene watergang'!$L$11,IF(A719&lt;='Invoerblad heterogene watergang'!$H$12,'Invoerblad heterogene watergang'!$L$12,IF(A719&lt;='Invoerblad heterogene watergang'!$H$13,'Invoerblad heterogene watergang'!$L$13,IF(A719&lt;='Invoerblad heterogene watergang'!$H$14,'Invoerblad heterogene watergang'!$L$14,IF(A719&lt;='Invoerblad heterogene watergang'!$H$15,'Invoerblad heterogene watergang'!$L$15,IF(A719&lt;='Invoerblad heterogene watergang'!$H$16,'Invoerblad heterogene watergang'!$L$16,IF(A719&lt;='Invoerblad heterogene watergang'!$H$17,'Invoerblad heterogene watergang'!$L$17,""))))))))))</f>
        <v>100</v>
      </c>
      <c r="L719" s="23" t="str">
        <f>(IF(A719&lt;='Invoerblad heterogene watergang'!$H$9,'Invoerblad heterogene watergang'!$M$9,IF(A719&lt;='Invoerblad heterogene watergang'!$H$10,'Invoerblad heterogene watergang'!$M$10,IF(A719&lt;='Invoerblad heterogene watergang'!$H$11,'Invoerblad heterogene watergang'!$M$11,IF(A719&lt;='Invoerblad heterogene watergang'!$H$12,'Invoerblad heterogene watergang'!$M$12,IF(A719&lt;='Invoerblad heterogene watergang'!$H$13,'Invoerblad heterogene watergang'!$M$13,IF(A719&lt;='Invoerblad heterogene watergang'!$H$14,'Invoerblad heterogene watergang'!$M$14,IF(A719&lt;='Invoerblad heterogene watergang'!$H$15,'Invoerblad heterogene watergang'!$M$15,IF(A719&lt;='Invoerblad heterogene watergang'!$H$16,'Invoerblad heterogene watergang'!$M$16,IF(A719&lt;='Invoerblad heterogene watergang'!$H$17,'Invoerblad heterogene watergang'!$M$17,""))))))))))</f>
        <v>Begroeiing volgt bodemverloop</v>
      </c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67"/>
      <c r="AD719" s="23"/>
      <c r="AE719" s="23"/>
    </row>
    <row r="720" spans="1:31" s="103" customFormat="1" x14ac:dyDescent="0.35">
      <c r="A720" s="24">
        <f>IF(A719="","",IF((A719+1)&gt;MAX('Invoerblad heterogene watergang'!$H$9:$H$17),"",'Uitgebreide invoer'!A719+(MAX('Invoerblad heterogene watergang'!$H$9:$H$17)/1000)))</f>
        <v>501.1999999999943</v>
      </c>
      <c r="B720" s="23">
        <f>IF(A720&lt;='Invoerblad heterogene watergang'!$H$9,'Invoerblad heterogene watergang'!$J$9,IF(A720&lt;='Invoerblad heterogene watergang'!$H$10,'Invoerblad heterogene watergang'!$J$10,IF(A720&lt;='Invoerblad heterogene watergang'!$H$11,'Invoerblad heterogene watergang'!$J$11,IF(A720&lt;='Invoerblad heterogene watergang'!$H$12,'Invoerblad heterogene watergang'!$J$12,IF(A720&lt;='Invoerblad heterogene watergang'!$H$13,'Invoerblad heterogene watergang'!$J$13,IF(A720&lt;='Invoerblad heterogene watergang'!$H$14,'Invoerblad heterogene watergang'!$J$14,IF(A720&lt;='Invoerblad heterogene watergang'!$H$15,'Invoerblad heterogene watergang'!$J$15,IF(A720&lt;='Invoerblad heterogene watergang'!$H$16,'Invoerblad heterogene watergang'!$J$16,IF(A720&lt;='Invoerblad heterogene watergang'!$H$17,'Invoerblad heterogene watergang'!$J$17,"")))))))))</f>
        <v>0.15</v>
      </c>
      <c r="C720" s="23" t="str">
        <f>IF(A720&lt;='Invoerblad heterogene watergang'!$H$9,'Invoerblad heterogene watergang'!$K$9,IF(A720&lt;='Invoerblad heterogene watergang'!$H$10,'Invoerblad heterogene watergang'!$K$10,IF(A720&lt;='Invoerblad heterogene watergang'!$H$11,'Invoerblad heterogene watergang'!$K$11,IF(A720&lt;='Invoerblad heterogene watergang'!$H$12,'Invoerblad heterogene watergang'!$K$12,IF(A720&lt;='Invoerblad heterogene watergang'!$H$13,'Invoerblad heterogene watergang'!$K$13,IF(A720&lt;='Invoerblad heterogene watergang'!$H$14,'Invoerblad heterogene watergang'!$K$14,IF(A720&lt;='Invoerblad heterogene watergang'!$H$15,'Invoerblad heterogene watergang'!$K$15,IF(A720&lt;='Invoerblad heterogene watergang'!$H$16,'Invoerblad heterogene watergang'!$K$16,IF(A720&lt;='Invoerblad heterogene watergang'!$H$17,'Invoerblad heterogene watergang'!$K$17,"")))))))))</f>
        <v>30 - Grasachtigen en ondergedoken soorten</v>
      </c>
      <c r="D720" s="23">
        <f t="shared" si="11"/>
        <v>30</v>
      </c>
      <c r="E720" s="23">
        <f>'Invoerblad heterogene watergang'!$F$9</f>
        <v>1.5</v>
      </c>
      <c r="F720" s="23">
        <f>'Invoerblad heterogene watergang'!$E$9</f>
        <v>1.2</v>
      </c>
      <c r="G720" s="23">
        <f>'Invoerblad heterogene watergang'!$B$9</f>
        <v>1.2</v>
      </c>
      <c r="H720" s="23">
        <f>'Invoerblad heterogene watergang'!$C$9</f>
        <v>1</v>
      </c>
      <c r="I720" s="23">
        <f>IF(B720="","",IF(A720&lt;='Invoerblad heterogene watergang'!$H$9,'Invoerblad heterogene watergang'!$N$9,IF(A720&lt;='Invoerblad heterogene watergang'!$H$10,'Invoerblad heterogene watergang'!$N$10,IF(A720&lt;='Invoerblad heterogene watergang'!$H$11,'Invoerblad heterogene watergang'!$N$11,IF(A720&lt;='Invoerblad heterogene watergang'!$H$12,'Invoerblad heterogene watergang'!$N$12,IF(A720&lt;='Invoerblad heterogene watergang'!$H$13,'Invoerblad heterogene watergang'!$N$13,IF(A720&lt;='Invoerblad heterogene watergang'!$H$14,'Invoerblad heterogene watergang'!$N$14,IF(A720&lt;='Invoerblad heterogene watergang'!$H$15,'Invoerblad heterogene watergang'!$N$15,IF(A720&lt;='Invoerblad heterogene watergang'!$H$16,'Invoerblad heterogene watergang'!$N$16,IF(A720&lt;='Invoerblad heterogene watergang'!$H$17,'Invoerblad heterogene watergang'!$N$17,""))))))))))</f>
        <v>0</v>
      </c>
      <c r="J720" s="23" t="str">
        <f>IF(A720&lt;='Invoerblad heterogene watergang'!$H$9,'Invoerblad heterogene watergang'!$O$9,IF(A720&lt;='Invoerblad heterogene watergang'!$H$10,'Invoerblad heterogene watergang'!$O$10,IF(A720&lt;='Invoerblad heterogene watergang'!$H$11,'Invoerblad heterogene watergang'!$O$11,IF(A720&lt;='Invoerblad heterogene watergang'!$H$12,'Invoerblad heterogene watergang'!$O$12,IF(A720&lt;='Invoerblad heterogene watergang'!$H$13,'Invoerblad heterogene watergang'!$O$13,IF(A720&lt;='Invoerblad heterogene watergang'!$H$14,'Invoerblad heterogene watergang'!$O$14,IF(A720&lt;='Invoerblad heterogene watergang'!$H$15,'Invoerblad heterogene watergang'!$O$15,IF(A720&lt;='Invoerblad heterogene watergang'!$H$16,'Invoerblad heterogene watergang'!$O$16,IF(A720&lt;='Invoerblad heterogene watergang'!$H$17,'Invoerblad heterogene watergang'!$O$17,"")))))))))</f>
        <v>Nee</v>
      </c>
      <c r="K720" s="23">
        <f>(IF(A720&lt;='Invoerblad heterogene watergang'!$H$9,'Invoerblad heterogene watergang'!$L$9,IF(A720&lt;='Invoerblad heterogene watergang'!$H$10,'Invoerblad heterogene watergang'!$L$10,IF(A720&lt;='Invoerblad heterogene watergang'!$H$11,'Invoerblad heterogene watergang'!$L$11,IF(A720&lt;='Invoerblad heterogene watergang'!$H$12,'Invoerblad heterogene watergang'!$L$12,IF(A720&lt;='Invoerblad heterogene watergang'!$H$13,'Invoerblad heterogene watergang'!$L$13,IF(A720&lt;='Invoerblad heterogene watergang'!$H$14,'Invoerblad heterogene watergang'!$L$14,IF(A720&lt;='Invoerblad heterogene watergang'!$H$15,'Invoerblad heterogene watergang'!$L$15,IF(A720&lt;='Invoerblad heterogene watergang'!$H$16,'Invoerblad heterogene watergang'!$L$16,IF(A720&lt;='Invoerblad heterogene watergang'!$H$17,'Invoerblad heterogene watergang'!$L$17,""))))))))))</f>
        <v>100</v>
      </c>
      <c r="L720" s="23" t="str">
        <f>(IF(A720&lt;='Invoerblad heterogene watergang'!$H$9,'Invoerblad heterogene watergang'!$M$9,IF(A720&lt;='Invoerblad heterogene watergang'!$H$10,'Invoerblad heterogene watergang'!$M$10,IF(A720&lt;='Invoerblad heterogene watergang'!$H$11,'Invoerblad heterogene watergang'!$M$11,IF(A720&lt;='Invoerblad heterogene watergang'!$H$12,'Invoerblad heterogene watergang'!$M$12,IF(A720&lt;='Invoerblad heterogene watergang'!$H$13,'Invoerblad heterogene watergang'!$M$13,IF(A720&lt;='Invoerblad heterogene watergang'!$H$14,'Invoerblad heterogene watergang'!$M$14,IF(A720&lt;='Invoerblad heterogene watergang'!$H$15,'Invoerblad heterogene watergang'!$M$15,IF(A720&lt;='Invoerblad heterogene watergang'!$H$16,'Invoerblad heterogene watergang'!$M$16,IF(A720&lt;='Invoerblad heterogene watergang'!$H$17,'Invoerblad heterogene watergang'!$M$17,""))))))))))</f>
        <v>Begroeiing volgt bodemverloop</v>
      </c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67"/>
      <c r="AD720" s="23"/>
      <c r="AE720" s="23"/>
    </row>
    <row r="721" spans="1:31" s="103" customFormat="1" x14ac:dyDescent="0.35">
      <c r="A721" s="24">
        <f>IF(A720="","",IF((A720+1)&gt;MAX('Invoerblad heterogene watergang'!$H$9:$H$17),"",'Uitgebreide invoer'!A720+(MAX('Invoerblad heterogene watergang'!$H$9:$H$17)/1000)))</f>
        <v>501.89999999999429</v>
      </c>
      <c r="B721" s="23">
        <f>IF(A721&lt;='Invoerblad heterogene watergang'!$H$9,'Invoerblad heterogene watergang'!$J$9,IF(A721&lt;='Invoerblad heterogene watergang'!$H$10,'Invoerblad heterogene watergang'!$J$10,IF(A721&lt;='Invoerblad heterogene watergang'!$H$11,'Invoerblad heterogene watergang'!$J$11,IF(A721&lt;='Invoerblad heterogene watergang'!$H$12,'Invoerblad heterogene watergang'!$J$12,IF(A721&lt;='Invoerblad heterogene watergang'!$H$13,'Invoerblad heterogene watergang'!$J$13,IF(A721&lt;='Invoerblad heterogene watergang'!$H$14,'Invoerblad heterogene watergang'!$J$14,IF(A721&lt;='Invoerblad heterogene watergang'!$H$15,'Invoerblad heterogene watergang'!$J$15,IF(A721&lt;='Invoerblad heterogene watergang'!$H$16,'Invoerblad heterogene watergang'!$J$16,IF(A721&lt;='Invoerblad heterogene watergang'!$H$17,'Invoerblad heterogene watergang'!$J$17,"")))))))))</f>
        <v>0.15</v>
      </c>
      <c r="C721" s="23" t="str">
        <f>IF(A721&lt;='Invoerblad heterogene watergang'!$H$9,'Invoerblad heterogene watergang'!$K$9,IF(A721&lt;='Invoerblad heterogene watergang'!$H$10,'Invoerblad heterogene watergang'!$K$10,IF(A721&lt;='Invoerblad heterogene watergang'!$H$11,'Invoerblad heterogene watergang'!$K$11,IF(A721&lt;='Invoerblad heterogene watergang'!$H$12,'Invoerblad heterogene watergang'!$K$12,IF(A721&lt;='Invoerblad heterogene watergang'!$H$13,'Invoerblad heterogene watergang'!$K$13,IF(A721&lt;='Invoerblad heterogene watergang'!$H$14,'Invoerblad heterogene watergang'!$K$14,IF(A721&lt;='Invoerblad heterogene watergang'!$H$15,'Invoerblad heterogene watergang'!$K$15,IF(A721&lt;='Invoerblad heterogene watergang'!$H$16,'Invoerblad heterogene watergang'!$K$16,IF(A721&lt;='Invoerblad heterogene watergang'!$H$17,'Invoerblad heterogene watergang'!$K$17,"")))))))))</f>
        <v>30 - Grasachtigen en ondergedoken soorten</v>
      </c>
      <c r="D721" s="23">
        <f t="shared" si="11"/>
        <v>30</v>
      </c>
      <c r="E721" s="23">
        <f>'Invoerblad heterogene watergang'!$F$9</f>
        <v>1.5</v>
      </c>
      <c r="F721" s="23">
        <f>'Invoerblad heterogene watergang'!$E$9</f>
        <v>1.2</v>
      </c>
      <c r="G721" s="23">
        <f>'Invoerblad heterogene watergang'!$B$9</f>
        <v>1.2</v>
      </c>
      <c r="H721" s="23">
        <f>'Invoerblad heterogene watergang'!$C$9</f>
        <v>1</v>
      </c>
      <c r="I721" s="23">
        <f>IF(B721="","",IF(A721&lt;='Invoerblad heterogene watergang'!$H$9,'Invoerblad heterogene watergang'!$N$9,IF(A721&lt;='Invoerblad heterogene watergang'!$H$10,'Invoerblad heterogene watergang'!$N$10,IF(A721&lt;='Invoerblad heterogene watergang'!$H$11,'Invoerblad heterogene watergang'!$N$11,IF(A721&lt;='Invoerblad heterogene watergang'!$H$12,'Invoerblad heterogene watergang'!$N$12,IF(A721&lt;='Invoerblad heterogene watergang'!$H$13,'Invoerblad heterogene watergang'!$N$13,IF(A721&lt;='Invoerblad heterogene watergang'!$H$14,'Invoerblad heterogene watergang'!$N$14,IF(A721&lt;='Invoerblad heterogene watergang'!$H$15,'Invoerblad heterogene watergang'!$N$15,IF(A721&lt;='Invoerblad heterogene watergang'!$H$16,'Invoerblad heterogene watergang'!$N$16,IF(A721&lt;='Invoerblad heterogene watergang'!$H$17,'Invoerblad heterogene watergang'!$N$17,""))))))))))</f>
        <v>0</v>
      </c>
      <c r="J721" s="23" t="str">
        <f>IF(A721&lt;='Invoerblad heterogene watergang'!$H$9,'Invoerblad heterogene watergang'!$O$9,IF(A721&lt;='Invoerblad heterogene watergang'!$H$10,'Invoerblad heterogene watergang'!$O$10,IF(A721&lt;='Invoerblad heterogene watergang'!$H$11,'Invoerblad heterogene watergang'!$O$11,IF(A721&lt;='Invoerblad heterogene watergang'!$H$12,'Invoerblad heterogene watergang'!$O$12,IF(A721&lt;='Invoerblad heterogene watergang'!$H$13,'Invoerblad heterogene watergang'!$O$13,IF(A721&lt;='Invoerblad heterogene watergang'!$H$14,'Invoerblad heterogene watergang'!$O$14,IF(A721&lt;='Invoerblad heterogene watergang'!$H$15,'Invoerblad heterogene watergang'!$O$15,IF(A721&lt;='Invoerblad heterogene watergang'!$H$16,'Invoerblad heterogene watergang'!$O$16,IF(A721&lt;='Invoerblad heterogene watergang'!$H$17,'Invoerblad heterogene watergang'!$O$17,"")))))))))</f>
        <v>Nee</v>
      </c>
      <c r="K721" s="23">
        <f>(IF(A721&lt;='Invoerblad heterogene watergang'!$H$9,'Invoerblad heterogene watergang'!$L$9,IF(A721&lt;='Invoerblad heterogene watergang'!$H$10,'Invoerblad heterogene watergang'!$L$10,IF(A721&lt;='Invoerblad heterogene watergang'!$H$11,'Invoerblad heterogene watergang'!$L$11,IF(A721&lt;='Invoerblad heterogene watergang'!$H$12,'Invoerblad heterogene watergang'!$L$12,IF(A721&lt;='Invoerblad heterogene watergang'!$H$13,'Invoerblad heterogene watergang'!$L$13,IF(A721&lt;='Invoerblad heterogene watergang'!$H$14,'Invoerblad heterogene watergang'!$L$14,IF(A721&lt;='Invoerblad heterogene watergang'!$H$15,'Invoerblad heterogene watergang'!$L$15,IF(A721&lt;='Invoerblad heterogene watergang'!$H$16,'Invoerblad heterogene watergang'!$L$16,IF(A721&lt;='Invoerblad heterogene watergang'!$H$17,'Invoerblad heterogene watergang'!$L$17,""))))))))))</f>
        <v>100</v>
      </c>
      <c r="L721" s="23" t="str">
        <f>(IF(A721&lt;='Invoerblad heterogene watergang'!$H$9,'Invoerblad heterogene watergang'!$M$9,IF(A721&lt;='Invoerblad heterogene watergang'!$H$10,'Invoerblad heterogene watergang'!$M$10,IF(A721&lt;='Invoerblad heterogene watergang'!$H$11,'Invoerblad heterogene watergang'!$M$11,IF(A721&lt;='Invoerblad heterogene watergang'!$H$12,'Invoerblad heterogene watergang'!$M$12,IF(A721&lt;='Invoerblad heterogene watergang'!$H$13,'Invoerblad heterogene watergang'!$M$13,IF(A721&lt;='Invoerblad heterogene watergang'!$H$14,'Invoerblad heterogene watergang'!$M$14,IF(A721&lt;='Invoerblad heterogene watergang'!$H$15,'Invoerblad heterogene watergang'!$M$15,IF(A721&lt;='Invoerblad heterogene watergang'!$H$16,'Invoerblad heterogene watergang'!$M$16,IF(A721&lt;='Invoerblad heterogene watergang'!$H$17,'Invoerblad heterogene watergang'!$M$17,""))))))))))</f>
        <v>Begroeiing volgt bodemverloop</v>
      </c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67"/>
      <c r="AD721" s="23"/>
      <c r="AE721" s="23"/>
    </row>
    <row r="722" spans="1:31" s="103" customFormat="1" x14ac:dyDescent="0.35">
      <c r="A722" s="24">
        <f>IF(A721="","",IF((A721+1)&gt;MAX('Invoerblad heterogene watergang'!$H$9:$H$17),"",'Uitgebreide invoer'!A721+(MAX('Invoerblad heterogene watergang'!$H$9:$H$17)/1000)))</f>
        <v>502.59999999999428</v>
      </c>
      <c r="B722" s="23">
        <f>IF(A722&lt;='Invoerblad heterogene watergang'!$H$9,'Invoerblad heterogene watergang'!$J$9,IF(A722&lt;='Invoerblad heterogene watergang'!$H$10,'Invoerblad heterogene watergang'!$J$10,IF(A722&lt;='Invoerblad heterogene watergang'!$H$11,'Invoerblad heterogene watergang'!$J$11,IF(A722&lt;='Invoerblad heterogene watergang'!$H$12,'Invoerblad heterogene watergang'!$J$12,IF(A722&lt;='Invoerblad heterogene watergang'!$H$13,'Invoerblad heterogene watergang'!$J$13,IF(A722&lt;='Invoerblad heterogene watergang'!$H$14,'Invoerblad heterogene watergang'!$J$14,IF(A722&lt;='Invoerblad heterogene watergang'!$H$15,'Invoerblad heterogene watergang'!$J$15,IF(A722&lt;='Invoerblad heterogene watergang'!$H$16,'Invoerblad heterogene watergang'!$J$16,IF(A722&lt;='Invoerblad heterogene watergang'!$H$17,'Invoerblad heterogene watergang'!$J$17,"")))))))))</f>
        <v>0.15</v>
      </c>
      <c r="C722" s="23" t="str">
        <f>IF(A722&lt;='Invoerblad heterogene watergang'!$H$9,'Invoerblad heterogene watergang'!$K$9,IF(A722&lt;='Invoerblad heterogene watergang'!$H$10,'Invoerblad heterogene watergang'!$K$10,IF(A722&lt;='Invoerblad heterogene watergang'!$H$11,'Invoerblad heterogene watergang'!$K$11,IF(A722&lt;='Invoerblad heterogene watergang'!$H$12,'Invoerblad heterogene watergang'!$K$12,IF(A722&lt;='Invoerblad heterogene watergang'!$H$13,'Invoerblad heterogene watergang'!$K$13,IF(A722&lt;='Invoerblad heterogene watergang'!$H$14,'Invoerblad heterogene watergang'!$K$14,IF(A722&lt;='Invoerblad heterogene watergang'!$H$15,'Invoerblad heterogene watergang'!$K$15,IF(A722&lt;='Invoerblad heterogene watergang'!$H$16,'Invoerblad heterogene watergang'!$K$16,IF(A722&lt;='Invoerblad heterogene watergang'!$H$17,'Invoerblad heterogene watergang'!$K$17,"")))))))))</f>
        <v>30 - Grasachtigen en ondergedoken soorten</v>
      </c>
      <c r="D722" s="23">
        <f t="shared" si="11"/>
        <v>30</v>
      </c>
      <c r="E722" s="23">
        <f>'Invoerblad heterogene watergang'!$F$9</f>
        <v>1.5</v>
      </c>
      <c r="F722" s="23">
        <f>'Invoerblad heterogene watergang'!$E$9</f>
        <v>1.2</v>
      </c>
      <c r="G722" s="23">
        <f>'Invoerblad heterogene watergang'!$B$9</f>
        <v>1.2</v>
      </c>
      <c r="H722" s="23">
        <f>'Invoerblad heterogene watergang'!$C$9</f>
        <v>1</v>
      </c>
      <c r="I722" s="23">
        <f>IF(B722="","",IF(A722&lt;='Invoerblad heterogene watergang'!$H$9,'Invoerblad heterogene watergang'!$N$9,IF(A722&lt;='Invoerblad heterogene watergang'!$H$10,'Invoerblad heterogene watergang'!$N$10,IF(A722&lt;='Invoerblad heterogene watergang'!$H$11,'Invoerblad heterogene watergang'!$N$11,IF(A722&lt;='Invoerblad heterogene watergang'!$H$12,'Invoerblad heterogene watergang'!$N$12,IF(A722&lt;='Invoerblad heterogene watergang'!$H$13,'Invoerblad heterogene watergang'!$N$13,IF(A722&lt;='Invoerblad heterogene watergang'!$H$14,'Invoerblad heterogene watergang'!$N$14,IF(A722&lt;='Invoerblad heterogene watergang'!$H$15,'Invoerblad heterogene watergang'!$N$15,IF(A722&lt;='Invoerblad heterogene watergang'!$H$16,'Invoerblad heterogene watergang'!$N$16,IF(A722&lt;='Invoerblad heterogene watergang'!$H$17,'Invoerblad heterogene watergang'!$N$17,""))))))))))</f>
        <v>0</v>
      </c>
      <c r="J722" s="23" t="str">
        <f>IF(A722&lt;='Invoerblad heterogene watergang'!$H$9,'Invoerblad heterogene watergang'!$O$9,IF(A722&lt;='Invoerblad heterogene watergang'!$H$10,'Invoerblad heterogene watergang'!$O$10,IF(A722&lt;='Invoerblad heterogene watergang'!$H$11,'Invoerblad heterogene watergang'!$O$11,IF(A722&lt;='Invoerblad heterogene watergang'!$H$12,'Invoerblad heterogene watergang'!$O$12,IF(A722&lt;='Invoerblad heterogene watergang'!$H$13,'Invoerblad heterogene watergang'!$O$13,IF(A722&lt;='Invoerblad heterogene watergang'!$H$14,'Invoerblad heterogene watergang'!$O$14,IF(A722&lt;='Invoerblad heterogene watergang'!$H$15,'Invoerblad heterogene watergang'!$O$15,IF(A722&lt;='Invoerblad heterogene watergang'!$H$16,'Invoerblad heterogene watergang'!$O$16,IF(A722&lt;='Invoerblad heterogene watergang'!$H$17,'Invoerblad heterogene watergang'!$O$17,"")))))))))</f>
        <v>Nee</v>
      </c>
      <c r="K722" s="23">
        <f>(IF(A722&lt;='Invoerblad heterogene watergang'!$H$9,'Invoerblad heterogene watergang'!$L$9,IF(A722&lt;='Invoerblad heterogene watergang'!$H$10,'Invoerblad heterogene watergang'!$L$10,IF(A722&lt;='Invoerblad heterogene watergang'!$H$11,'Invoerblad heterogene watergang'!$L$11,IF(A722&lt;='Invoerblad heterogene watergang'!$H$12,'Invoerblad heterogene watergang'!$L$12,IF(A722&lt;='Invoerblad heterogene watergang'!$H$13,'Invoerblad heterogene watergang'!$L$13,IF(A722&lt;='Invoerblad heterogene watergang'!$H$14,'Invoerblad heterogene watergang'!$L$14,IF(A722&lt;='Invoerblad heterogene watergang'!$H$15,'Invoerblad heterogene watergang'!$L$15,IF(A722&lt;='Invoerblad heterogene watergang'!$H$16,'Invoerblad heterogene watergang'!$L$16,IF(A722&lt;='Invoerblad heterogene watergang'!$H$17,'Invoerblad heterogene watergang'!$L$17,""))))))))))</f>
        <v>100</v>
      </c>
      <c r="L722" s="23" t="str">
        <f>(IF(A722&lt;='Invoerblad heterogene watergang'!$H$9,'Invoerblad heterogene watergang'!$M$9,IF(A722&lt;='Invoerblad heterogene watergang'!$H$10,'Invoerblad heterogene watergang'!$M$10,IF(A722&lt;='Invoerblad heterogene watergang'!$H$11,'Invoerblad heterogene watergang'!$M$11,IF(A722&lt;='Invoerblad heterogene watergang'!$H$12,'Invoerblad heterogene watergang'!$M$12,IF(A722&lt;='Invoerblad heterogene watergang'!$H$13,'Invoerblad heterogene watergang'!$M$13,IF(A722&lt;='Invoerblad heterogene watergang'!$H$14,'Invoerblad heterogene watergang'!$M$14,IF(A722&lt;='Invoerblad heterogene watergang'!$H$15,'Invoerblad heterogene watergang'!$M$15,IF(A722&lt;='Invoerblad heterogene watergang'!$H$16,'Invoerblad heterogene watergang'!$M$16,IF(A722&lt;='Invoerblad heterogene watergang'!$H$17,'Invoerblad heterogene watergang'!$M$17,""))))))))))</f>
        <v>Begroeiing volgt bodemverloop</v>
      </c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67"/>
      <c r="AD722" s="23"/>
      <c r="AE722" s="23"/>
    </row>
    <row r="723" spans="1:31" s="103" customFormat="1" x14ac:dyDescent="0.35">
      <c r="A723" s="24">
        <f>IF(A722="","",IF((A722+1)&gt;MAX('Invoerblad heterogene watergang'!$H$9:$H$17),"",'Uitgebreide invoer'!A722+(MAX('Invoerblad heterogene watergang'!$H$9:$H$17)/1000)))</f>
        <v>503.29999999999427</v>
      </c>
      <c r="B723" s="23">
        <f>IF(A723&lt;='Invoerblad heterogene watergang'!$H$9,'Invoerblad heterogene watergang'!$J$9,IF(A723&lt;='Invoerblad heterogene watergang'!$H$10,'Invoerblad heterogene watergang'!$J$10,IF(A723&lt;='Invoerblad heterogene watergang'!$H$11,'Invoerblad heterogene watergang'!$J$11,IF(A723&lt;='Invoerblad heterogene watergang'!$H$12,'Invoerblad heterogene watergang'!$J$12,IF(A723&lt;='Invoerblad heterogene watergang'!$H$13,'Invoerblad heterogene watergang'!$J$13,IF(A723&lt;='Invoerblad heterogene watergang'!$H$14,'Invoerblad heterogene watergang'!$J$14,IF(A723&lt;='Invoerblad heterogene watergang'!$H$15,'Invoerblad heterogene watergang'!$J$15,IF(A723&lt;='Invoerblad heterogene watergang'!$H$16,'Invoerblad heterogene watergang'!$J$16,IF(A723&lt;='Invoerblad heterogene watergang'!$H$17,'Invoerblad heterogene watergang'!$J$17,"")))))))))</f>
        <v>0.15</v>
      </c>
      <c r="C723" s="23" t="str">
        <f>IF(A723&lt;='Invoerblad heterogene watergang'!$H$9,'Invoerblad heterogene watergang'!$K$9,IF(A723&lt;='Invoerblad heterogene watergang'!$H$10,'Invoerblad heterogene watergang'!$K$10,IF(A723&lt;='Invoerblad heterogene watergang'!$H$11,'Invoerblad heterogene watergang'!$K$11,IF(A723&lt;='Invoerblad heterogene watergang'!$H$12,'Invoerblad heterogene watergang'!$K$12,IF(A723&lt;='Invoerblad heterogene watergang'!$H$13,'Invoerblad heterogene watergang'!$K$13,IF(A723&lt;='Invoerblad heterogene watergang'!$H$14,'Invoerblad heterogene watergang'!$K$14,IF(A723&lt;='Invoerblad heterogene watergang'!$H$15,'Invoerblad heterogene watergang'!$K$15,IF(A723&lt;='Invoerblad heterogene watergang'!$H$16,'Invoerblad heterogene watergang'!$K$16,IF(A723&lt;='Invoerblad heterogene watergang'!$H$17,'Invoerblad heterogene watergang'!$K$17,"")))))))))</f>
        <v>30 - Grasachtigen en ondergedoken soorten</v>
      </c>
      <c r="D723" s="23">
        <f t="shared" si="11"/>
        <v>30</v>
      </c>
      <c r="E723" s="23">
        <f>'Invoerblad heterogene watergang'!$F$9</f>
        <v>1.5</v>
      </c>
      <c r="F723" s="23">
        <f>'Invoerblad heterogene watergang'!$E$9</f>
        <v>1.2</v>
      </c>
      <c r="G723" s="23">
        <f>'Invoerblad heterogene watergang'!$B$9</f>
        <v>1.2</v>
      </c>
      <c r="H723" s="23">
        <f>'Invoerblad heterogene watergang'!$C$9</f>
        <v>1</v>
      </c>
      <c r="I723" s="23">
        <f>IF(B723="","",IF(A723&lt;='Invoerblad heterogene watergang'!$H$9,'Invoerblad heterogene watergang'!$N$9,IF(A723&lt;='Invoerblad heterogene watergang'!$H$10,'Invoerblad heterogene watergang'!$N$10,IF(A723&lt;='Invoerblad heterogene watergang'!$H$11,'Invoerblad heterogene watergang'!$N$11,IF(A723&lt;='Invoerblad heterogene watergang'!$H$12,'Invoerblad heterogene watergang'!$N$12,IF(A723&lt;='Invoerblad heterogene watergang'!$H$13,'Invoerblad heterogene watergang'!$N$13,IF(A723&lt;='Invoerblad heterogene watergang'!$H$14,'Invoerblad heterogene watergang'!$N$14,IF(A723&lt;='Invoerblad heterogene watergang'!$H$15,'Invoerblad heterogene watergang'!$N$15,IF(A723&lt;='Invoerblad heterogene watergang'!$H$16,'Invoerblad heterogene watergang'!$N$16,IF(A723&lt;='Invoerblad heterogene watergang'!$H$17,'Invoerblad heterogene watergang'!$N$17,""))))))))))</f>
        <v>0</v>
      </c>
      <c r="J723" s="23" t="str">
        <f>IF(A723&lt;='Invoerblad heterogene watergang'!$H$9,'Invoerblad heterogene watergang'!$O$9,IF(A723&lt;='Invoerblad heterogene watergang'!$H$10,'Invoerblad heterogene watergang'!$O$10,IF(A723&lt;='Invoerblad heterogene watergang'!$H$11,'Invoerblad heterogene watergang'!$O$11,IF(A723&lt;='Invoerblad heterogene watergang'!$H$12,'Invoerblad heterogene watergang'!$O$12,IF(A723&lt;='Invoerblad heterogene watergang'!$H$13,'Invoerblad heterogene watergang'!$O$13,IF(A723&lt;='Invoerblad heterogene watergang'!$H$14,'Invoerblad heterogene watergang'!$O$14,IF(A723&lt;='Invoerblad heterogene watergang'!$H$15,'Invoerblad heterogene watergang'!$O$15,IF(A723&lt;='Invoerblad heterogene watergang'!$H$16,'Invoerblad heterogene watergang'!$O$16,IF(A723&lt;='Invoerblad heterogene watergang'!$H$17,'Invoerblad heterogene watergang'!$O$17,"")))))))))</f>
        <v>Nee</v>
      </c>
      <c r="K723" s="23">
        <f>(IF(A723&lt;='Invoerblad heterogene watergang'!$H$9,'Invoerblad heterogene watergang'!$L$9,IF(A723&lt;='Invoerblad heterogene watergang'!$H$10,'Invoerblad heterogene watergang'!$L$10,IF(A723&lt;='Invoerblad heterogene watergang'!$H$11,'Invoerblad heterogene watergang'!$L$11,IF(A723&lt;='Invoerblad heterogene watergang'!$H$12,'Invoerblad heterogene watergang'!$L$12,IF(A723&lt;='Invoerblad heterogene watergang'!$H$13,'Invoerblad heterogene watergang'!$L$13,IF(A723&lt;='Invoerblad heterogene watergang'!$H$14,'Invoerblad heterogene watergang'!$L$14,IF(A723&lt;='Invoerblad heterogene watergang'!$H$15,'Invoerblad heterogene watergang'!$L$15,IF(A723&lt;='Invoerblad heterogene watergang'!$H$16,'Invoerblad heterogene watergang'!$L$16,IF(A723&lt;='Invoerblad heterogene watergang'!$H$17,'Invoerblad heterogene watergang'!$L$17,""))))))))))</f>
        <v>100</v>
      </c>
      <c r="L723" s="23" t="str">
        <f>(IF(A723&lt;='Invoerblad heterogene watergang'!$H$9,'Invoerblad heterogene watergang'!$M$9,IF(A723&lt;='Invoerblad heterogene watergang'!$H$10,'Invoerblad heterogene watergang'!$M$10,IF(A723&lt;='Invoerblad heterogene watergang'!$H$11,'Invoerblad heterogene watergang'!$M$11,IF(A723&lt;='Invoerblad heterogene watergang'!$H$12,'Invoerblad heterogene watergang'!$M$12,IF(A723&lt;='Invoerblad heterogene watergang'!$H$13,'Invoerblad heterogene watergang'!$M$13,IF(A723&lt;='Invoerblad heterogene watergang'!$H$14,'Invoerblad heterogene watergang'!$M$14,IF(A723&lt;='Invoerblad heterogene watergang'!$H$15,'Invoerblad heterogene watergang'!$M$15,IF(A723&lt;='Invoerblad heterogene watergang'!$H$16,'Invoerblad heterogene watergang'!$M$16,IF(A723&lt;='Invoerblad heterogene watergang'!$H$17,'Invoerblad heterogene watergang'!$M$17,""))))))))))</f>
        <v>Begroeiing volgt bodemverloop</v>
      </c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67"/>
      <c r="AD723" s="23"/>
      <c r="AE723" s="23"/>
    </row>
    <row r="724" spans="1:31" s="103" customFormat="1" x14ac:dyDescent="0.35">
      <c r="A724" s="24">
        <f>IF(A723="","",IF((A723+1)&gt;MAX('Invoerblad heterogene watergang'!$H$9:$H$17),"",'Uitgebreide invoer'!A723+(MAX('Invoerblad heterogene watergang'!$H$9:$H$17)/1000)))</f>
        <v>503.99999999999426</v>
      </c>
      <c r="B724" s="23">
        <f>IF(A724&lt;='Invoerblad heterogene watergang'!$H$9,'Invoerblad heterogene watergang'!$J$9,IF(A724&lt;='Invoerblad heterogene watergang'!$H$10,'Invoerblad heterogene watergang'!$J$10,IF(A724&lt;='Invoerblad heterogene watergang'!$H$11,'Invoerblad heterogene watergang'!$J$11,IF(A724&lt;='Invoerblad heterogene watergang'!$H$12,'Invoerblad heterogene watergang'!$J$12,IF(A724&lt;='Invoerblad heterogene watergang'!$H$13,'Invoerblad heterogene watergang'!$J$13,IF(A724&lt;='Invoerblad heterogene watergang'!$H$14,'Invoerblad heterogene watergang'!$J$14,IF(A724&lt;='Invoerblad heterogene watergang'!$H$15,'Invoerblad heterogene watergang'!$J$15,IF(A724&lt;='Invoerblad heterogene watergang'!$H$16,'Invoerblad heterogene watergang'!$J$16,IF(A724&lt;='Invoerblad heterogene watergang'!$H$17,'Invoerblad heterogene watergang'!$J$17,"")))))))))</f>
        <v>0.15</v>
      </c>
      <c r="C724" s="23" t="str">
        <f>IF(A724&lt;='Invoerblad heterogene watergang'!$H$9,'Invoerblad heterogene watergang'!$K$9,IF(A724&lt;='Invoerblad heterogene watergang'!$H$10,'Invoerblad heterogene watergang'!$K$10,IF(A724&lt;='Invoerblad heterogene watergang'!$H$11,'Invoerblad heterogene watergang'!$K$11,IF(A724&lt;='Invoerblad heterogene watergang'!$H$12,'Invoerblad heterogene watergang'!$K$12,IF(A724&lt;='Invoerblad heterogene watergang'!$H$13,'Invoerblad heterogene watergang'!$K$13,IF(A724&lt;='Invoerblad heterogene watergang'!$H$14,'Invoerblad heterogene watergang'!$K$14,IF(A724&lt;='Invoerblad heterogene watergang'!$H$15,'Invoerblad heterogene watergang'!$K$15,IF(A724&lt;='Invoerblad heterogene watergang'!$H$16,'Invoerblad heterogene watergang'!$K$16,IF(A724&lt;='Invoerblad heterogene watergang'!$H$17,'Invoerblad heterogene watergang'!$K$17,"")))))))))</f>
        <v>30 - Grasachtigen en ondergedoken soorten</v>
      </c>
      <c r="D724" s="23">
        <f t="shared" si="11"/>
        <v>30</v>
      </c>
      <c r="E724" s="23">
        <f>'Invoerblad heterogene watergang'!$F$9</f>
        <v>1.5</v>
      </c>
      <c r="F724" s="23">
        <f>'Invoerblad heterogene watergang'!$E$9</f>
        <v>1.2</v>
      </c>
      <c r="G724" s="23">
        <f>'Invoerblad heterogene watergang'!$B$9</f>
        <v>1.2</v>
      </c>
      <c r="H724" s="23">
        <f>'Invoerblad heterogene watergang'!$C$9</f>
        <v>1</v>
      </c>
      <c r="I724" s="23">
        <f>IF(B724="","",IF(A724&lt;='Invoerblad heterogene watergang'!$H$9,'Invoerblad heterogene watergang'!$N$9,IF(A724&lt;='Invoerblad heterogene watergang'!$H$10,'Invoerblad heterogene watergang'!$N$10,IF(A724&lt;='Invoerblad heterogene watergang'!$H$11,'Invoerblad heterogene watergang'!$N$11,IF(A724&lt;='Invoerblad heterogene watergang'!$H$12,'Invoerblad heterogene watergang'!$N$12,IF(A724&lt;='Invoerblad heterogene watergang'!$H$13,'Invoerblad heterogene watergang'!$N$13,IF(A724&lt;='Invoerblad heterogene watergang'!$H$14,'Invoerblad heterogene watergang'!$N$14,IF(A724&lt;='Invoerblad heterogene watergang'!$H$15,'Invoerblad heterogene watergang'!$N$15,IF(A724&lt;='Invoerblad heterogene watergang'!$H$16,'Invoerblad heterogene watergang'!$N$16,IF(A724&lt;='Invoerblad heterogene watergang'!$H$17,'Invoerblad heterogene watergang'!$N$17,""))))))))))</f>
        <v>0</v>
      </c>
      <c r="J724" s="23" t="str">
        <f>IF(A724&lt;='Invoerblad heterogene watergang'!$H$9,'Invoerblad heterogene watergang'!$O$9,IF(A724&lt;='Invoerblad heterogene watergang'!$H$10,'Invoerblad heterogene watergang'!$O$10,IF(A724&lt;='Invoerblad heterogene watergang'!$H$11,'Invoerblad heterogene watergang'!$O$11,IF(A724&lt;='Invoerblad heterogene watergang'!$H$12,'Invoerblad heterogene watergang'!$O$12,IF(A724&lt;='Invoerblad heterogene watergang'!$H$13,'Invoerblad heterogene watergang'!$O$13,IF(A724&lt;='Invoerblad heterogene watergang'!$H$14,'Invoerblad heterogene watergang'!$O$14,IF(A724&lt;='Invoerblad heterogene watergang'!$H$15,'Invoerblad heterogene watergang'!$O$15,IF(A724&lt;='Invoerblad heterogene watergang'!$H$16,'Invoerblad heterogene watergang'!$O$16,IF(A724&lt;='Invoerblad heterogene watergang'!$H$17,'Invoerblad heterogene watergang'!$O$17,"")))))))))</f>
        <v>Nee</v>
      </c>
      <c r="K724" s="23">
        <f>(IF(A724&lt;='Invoerblad heterogene watergang'!$H$9,'Invoerblad heterogene watergang'!$L$9,IF(A724&lt;='Invoerblad heterogene watergang'!$H$10,'Invoerblad heterogene watergang'!$L$10,IF(A724&lt;='Invoerblad heterogene watergang'!$H$11,'Invoerblad heterogene watergang'!$L$11,IF(A724&lt;='Invoerblad heterogene watergang'!$H$12,'Invoerblad heterogene watergang'!$L$12,IF(A724&lt;='Invoerblad heterogene watergang'!$H$13,'Invoerblad heterogene watergang'!$L$13,IF(A724&lt;='Invoerblad heterogene watergang'!$H$14,'Invoerblad heterogene watergang'!$L$14,IF(A724&lt;='Invoerblad heterogene watergang'!$H$15,'Invoerblad heterogene watergang'!$L$15,IF(A724&lt;='Invoerblad heterogene watergang'!$H$16,'Invoerblad heterogene watergang'!$L$16,IF(A724&lt;='Invoerblad heterogene watergang'!$H$17,'Invoerblad heterogene watergang'!$L$17,""))))))))))</f>
        <v>100</v>
      </c>
      <c r="L724" s="23" t="str">
        <f>(IF(A724&lt;='Invoerblad heterogene watergang'!$H$9,'Invoerblad heterogene watergang'!$M$9,IF(A724&lt;='Invoerblad heterogene watergang'!$H$10,'Invoerblad heterogene watergang'!$M$10,IF(A724&lt;='Invoerblad heterogene watergang'!$H$11,'Invoerblad heterogene watergang'!$M$11,IF(A724&lt;='Invoerblad heterogene watergang'!$H$12,'Invoerblad heterogene watergang'!$M$12,IF(A724&lt;='Invoerblad heterogene watergang'!$H$13,'Invoerblad heterogene watergang'!$M$13,IF(A724&lt;='Invoerblad heterogene watergang'!$H$14,'Invoerblad heterogene watergang'!$M$14,IF(A724&lt;='Invoerblad heterogene watergang'!$H$15,'Invoerblad heterogene watergang'!$M$15,IF(A724&lt;='Invoerblad heterogene watergang'!$H$16,'Invoerblad heterogene watergang'!$M$16,IF(A724&lt;='Invoerblad heterogene watergang'!$H$17,'Invoerblad heterogene watergang'!$M$17,""))))))))))</f>
        <v>Begroeiing volgt bodemverloop</v>
      </c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67"/>
      <c r="AD724" s="23"/>
      <c r="AE724" s="23"/>
    </row>
    <row r="725" spans="1:31" s="103" customFormat="1" x14ac:dyDescent="0.35">
      <c r="A725" s="24">
        <f>IF(A724="","",IF((A724+1)&gt;MAX('Invoerblad heterogene watergang'!$H$9:$H$17),"",'Uitgebreide invoer'!A724+(MAX('Invoerblad heterogene watergang'!$H$9:$H$17)/1000)))</f>
        <v>504.69999999999425</v>
      </c>
      <c r="B725" s="23">
        <f>IF(A725&lt;='Invoerblad heterogene watergang'!$H$9,'Invoerblad heterogene watergang'!$J$9,IF(A725&lt;='Invoerblad heterogene watergang'!$H$10,'Invoerblad heterogene watergang'!$J$10,IF(A725&lt;='Invoerblad heterogene watergang'!$H$11,'Invoerblad heterogene watergang'!$J$11,IF(A725&lt;='Invoerblad heterogene watergang'!$H$12,'Invoerblad heterogene watergang'!$J$12,IF(A725&lt;='Invoerblad heterogene watergang'!$H$13,'Invoerblad heterogene watergang'!$J$13,IF(A725&lt;='Invoerblad heterogene watergang'!$H$14,'Invoerblad heterogene watergang'!$J$14,IF(A725&lt;='Invoerblad heterogene watergang'!$H$15,'Invoerblad heterogene watergang'!$J$15,IF(A725&lt;='Invoerblad heterogene watergang'!$H$16,'Invoerblad heterogene watergang'!$J$16,IF(A725&lt;='Invoerblad heterogene watergang'!$H$17,'Invoerblad heterogene watergang'!$J$17,"")))))))))</f>
        <v>0.15</v>
      </c>
      <c r="C725" s="23" t="str">
        <f>IF(A725&lt;='Invoerblad heterogene watergang'!$H$9,'Invoerblad heterogene watergang'!$K$9,IF(A725&lt;='Invoerblad heterogene watergang'!$H$10,'Invoerblad heterogene watergang'!$K$10,IF(A725&lt;='Invoerblad heterogene watergang'!$H$11,'Invoerblad heterogene watergang'!$K$11,IF(A725&lt;='Invoerblad heterogene watergang'!$H$12,'Invoerblad heterogene watergang'!$K$12,IF(A725&lt;='Invoerblad heterogene watergang'!$H$13,'Invoerblad heterogene watergang'!$K$13,IF(A725&lt;='Invoerblad heterogene watergang'!$H$14,'Invoerblad heterogene watergang'!$K$14,IF(A725&lt;='Invoerblad heterogene watergang'!$H$15,'Invoerblad heterogene watergang'!$K$15,IF(A725&lt;='Invoerblad heterogene watergang'!$H$16,'Invoerblad heterogene watergang'!$K$16,IF(A725&lt;='Invoerblad heterogene watergang'!$H$17,'Invoerblad heterogene watergang'!$K$17,"")))))))))</f>
        <v>30 - Grasachtigen en ondergedoken soorten</v>
      </c>
      <c r="D725" s="23">
        <f t="shared" si="11"/>
        <v>30</v>
      </c>
      <c r="E725" s="23">
        <f>'Invoerblad heterogene watergang'!$F$9</f>
        <v>1.5</v>
      </c>
      <c r="F725" s="23">
        <f>'Invoerblad heterogene watergang'!$E$9</f>
        <v>1.2</v>
      </c>
      <c r="G725" s="23">
        <f>'Invoerblad heterogene watergang'!$B$9</f>
        <v>1.2</v>
      </c>
      <c r="H725" s="23">
        <f>'Invoerblad heterogene watergang'!$C$9</f>
        <v>1</v>
      </c>
      <c r="I725" s="23">
        <f>IF(B725="","",IF(A725&lt;='Invoerblad heterogene watergang'!$H$9,'Invoerblad heterogene watergang'!$N$9,IF(A725&lt;='Invoerblad heterogene watergang'!$H$10,'Invoerblad heterogene watergang'!$N$10,IF(A725&lt;='Invoerblad heterogene watergang'!$H$11,'Invoerblad heterogene watergang'!$N$11,IF(A725&lt;='Invoerblad heterogene watergang'!$H$12,'Invoerblad heterogene watergang'!$N$12,IF(A725&lt;='Invoerblad heterogene watergang'!$H$13,'Invoerblad heterogene watergang'!$N$13,IF(A725&lt;='Invoerblad heterogene watergang'!$H$14,'Invoerblad heterogene watergang'!$N$14,IF(A725&lt;='Invoerblad heterogene watergang'!$H$15,'Invoerblad heterogene watergang'!$N$15,IF(A725&lt;='Invoerblad heterogene watergang'!$H$16,'Invoerblad heterogene watergang'!$N$16,IF(A725&lt;='Invoerblad heterogene watergang'!$H$17,'Invoerblad heterogene watergang'!$N$17,""))))))))))</f>
        <v>0</v>
      </c>
      <c r="J725" s="23" t="str">
        <f>IF(A725&lt;='Invoerblad heterogene watergang'!$H$9,'Invoerblad heterogene watergang'!$O$9,IF(A725&lt;='Invoerblad heterogene watergang'!$H$10,'Invoerblad heterogene watergang'!$O$10,IF(A725&lt;='Invoerblad heterogene watergang'!$H$11,'Invoerblad heterogene watergang'!$O$11,IF(A725&lt;='Invoerblad heterogene watergang'!$H$12,'Invoerblad heterogene watergang'!$O$12,IF(A725&lt;='Invoerblad heterogene watergang'!$H$13,'Invoerblad heterogene watergang'!$O$13,IF(A725&lt;='Invoerblad heterogene watergang'!$H$14,'Invoerblad heterogene watergang'!$O$14,IF(A725&lt;='Invoerblad heterogene watergang'!$H$15,'Invoerblad heterogene watergang'!$O$15,IF(A725&lt;='Invoerblad heterogene watergang'!$H$16,'Invoerblad heterogene watergang'!$O$16,IF(A725&lt;='Invoerblad heterogene watergang'!$H$17,'Invoerblad heterogene watergang'!$O$17,"")))))))))</f>
        <v>Nee</v>
      </c>
      <c r="K725" s="23">
        <f>(IF(A725&lt;='Invoerblad heterogene watergang'!$H$9,'Invoerblad heterogene watergang'!$L$9,IF(A725&lt;='Invoerblad heterogene watergang'!$H$10,'Invoerblad heterogene watergang'!$L$10,IF(A725&lt;='Invoerblad heterogene watergang'!$H$11,'Invoerblad heterogene watergang'!$L$11,IF(A725&lt;='Invoerblad heterogene watergang'!$H$12,'Invoerblad heterogene watergang'!$L$12,IF(A725&lt;='Invoerblad heterogene watergang'!$H$13,'Invoerblad heterogene watergang'!$L$13,IF(A725&lt;='Invoerblad heterogene watergang'!$H$14,'Invoerblad heterogene watergang'!$L$14,IF(A725&lt;='Invoerblad heterogene watergang'!$H$15,'Invoerblad heterogene watergang'!$L$15,IF(A725&lt;='Invoerblad heterogene watergang'!$H$16,'Invoerblad heterogene watergang'!$L$16,IF(A725&lt;='Invoerblad heterogene watergang'!$H$17,'Invoerblad heterogene watergang'!$L$17,""))))))))))</f>
        <v>100</v>
      </c>
      <c r="L725" s="23" t="str">
        <f>(IF(A725&lt;='Invoerblad heterogene watergang'!$H$9,'Invoerblad heterogene watergang'!$M$9,IF(A725&lt;='Invoerblad heterogene watergang'!$H$10,'Invoerblad heterogene watergang'!$M$10,IF(A725&lt;='Invoerblad heterogene watergang'!$H$11,'Invoerblad heterogene watergang'!$M$11,IF(A725&lt;='Invoerblad heterogene watergang'!$H$12,'Invoerblad heterogene watergang'!$M$12,IF(A725&lt;='Invoerblad heterogene watergang'!$H$13,'Invoerblad heterogene watergang'!$M$13,IF(A725&lt;='Invoerblad heterogene watergang'!$H$14,'Invoerblad heterogene watergang'!$M$14,IF(A725&lt;='Invoerblad heterogene watergang'!$H$15,'Invoerblad heterogene watergang'!$M$15,IF(A725&lt;='Invoerblad heterogene watergang'!$H$16,'Invoerblad heterogene watergang'!$M$16,IF(A725&lt;='Invoerblad heterogene watergang'!$H$17,'Invoerblad heterogene watergang'!$M$17,""))))))))))</f>
        <v>Begroeiing volgt bodemverloop</v>
      </c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67"/>
      <c r="AD725" s="23"/>
      <c r="AE725" s="23"/>
    </row>
    <row r="726" spans="1:31" s="103" customFormat="1" x14ac:dyDescent="0.35">
      <c r="A726" s="24">
        <f>IF(A725="","",IF((A725+1)&gt;MAX('Invoerblad heterogene watergang'!$H$9:$H$17),"",'Uitgebreide invoer'!A725+(MAX('Invoerblad heterogene watergang'!$H$9:$H$17)/1000)))</f>
        <v>505.39999999999424</v>
      </c>
      <c r="B726" s="23">
        <f>IF(A726&lt;='Invoerblad heterogene watergang'!$H$9,'Invoerblad heterogene watergang'!$J$9,IF(A726&lt;='Invoerblad heterogene watergang'!$H$10,'Invoerblad heterogene watergang'!$J$10,IF(A726&lt;='Invoerblad heterogene watergang'!$H$11,'Invoerblad heterogene watergang'!$J$11,IF(A726&lt;='Invoerblad heterogene watergang'!$H$12,'Invoerblad heterogene watergang'!$J$12,IF(A726&lt;='Invoerblad heterogene watergang'!$H$13,'Invoerblad heterogene watergang'!$J$13,IF(A726&lt;='Invoerblad heterogene watergang'!$H$14,'Invoerblad heterogene watergang'!$J$14,IF(A726&lt;='Invoerblad heterogene watergang'!$H$15,'Invoerblad heterogene watergang'!$J$15,IF(A726&lt;='Invoerblad heterogene watergang'!$H$16,'Invoerblad heterogene watergang'!$J$16,IF(A726&lt;='Invoerblad heterogene watergang'!$H$17,'Invoerblad heterogene watergang'!$J$17,"")))))))))</f>
        <v>0.15</v>
      </c>
      <c r="C726" s="23" t="str">
        <f>IF(A726&lt;='Invoerblad heterogene watergang'!$H$9,'Invoerblad heterogene watergang'!$K$9,IF(A726&lt;='Invoerblad heterogene watergang'!$H$10,'Invoerblad heterogene watergang'!$K$10,IF(A726&lt;='Invoerblad heterogene watergang'!$H$11,'Invoerblad heterogene watergang'!$K$11,IF(A726&lt;='Invoerblad heterogene watergang'!$H$12,'Invoerblad heterogene watergang'!$K$12,IF(A726&lt;='Invoerblad heterogene watergang'!$H$13,'Invoerblad heterogene watergang'!$K$13,IF(A726&lt;='Invoerblad heterogene watergang'!$H$14,'Invoerblad heterogene watergang'!$K$14,IF(A726&lt;='Invoerblad heterogene watergang'!$H$15,'Invoerblad heterogene watergang'!$K$15,IF(A726&lt;='Invoerblad heterogene watergang'!$H$16,'Invoerblad heterogene watergang'!$K$16,IF(A726&lt;='Invoerblad heterogene watergang'!$H$17,'Invoerblad heterogene watergang'!$K$17,"")))))))))</f>
        <v>30 - Grasachtigen en ondergedoken soorten</v>
      </c>
      <c r="D726" s="23">
        <f t="shared" si="11"/>
        <v>30</v>
      </c>
      <c r="E726" s="23">
        <f>'Invoerblad heterogene watergang'!$F$9</f>
        <v>1.5</v>
      </c>
      <c r="F726" s="23">
        <f>'Invoerblad heterogene watergang'!$E$9</f>
        <v>1.2</v>
      </c>
      <c r="G726" s="23">
        <f>'Invoerblad heterogene watergang'!$B$9</f>
        <v>1.2</v>
      </c>
      <c r="H726" s="23">
        <f>'Invoerblad heterogene watergang'!$C$9</f>
        <v>1</v>
      </c>
      <c r="I726" s="23">
        <f>IF(B726="","",IF(A726&lt;='Invoerblad heterogene watergang'!$H$9,'Invoerblad heterogene watergang'!$N$9,IF(A726&lt;='Invoerblad heterogene watergang'!$H$10,'Invoerblad heterogene watergang'!$N$10,IF(A726&lt;='Invoerblad heterogene watergang'!$H$11,'Invoerblad heterogene watergang'!$N$11,IF(A726&lt;='Invoerblad heterogene watergang'!$H$12,'Invoerblad heterogene watergang'!$N$12,IF(A726&lt;='Invoerblad heterogene watergang'!$H$13,'Invoerblad heterogene watergang'!$N$13,IF(A726&lt;='Invoerblad heterogene watergang'!$H$14,'Invoerblad heterogene watergang'!$N$14,IF(A726&lt;='Invoerblad heterogene watergang'!$H$15,'Invoerblad heterogene watergang'!$N$15,IF(A726&lt;='Invoerblad heterogene watergang'!$H$16,'Invoerblad heterogene watergang'!$N$16,IF(A726&lt;='Invoerblad heterogene watergang'!$H$17,'Invoerblad heterogene watergang'!$N$17,""))))))))))</f>
        <v>0</v>
      </c>
      <c r="J726" s="23" t="str">
        <f>IF(A726&lt;='Invoerblad heterogene watergang'!$H$9,'Invoerblad heterogene watergang'!$O$9,IF(A726&lt;='Invoerblad heterogene watergang'!$H$10,'Invoerblad heterogene watergang'!$O$10,IF(A726&lt;='Invoerblad heterogene watergang'!$H$11,'Invoerblad heterogene watergang'!$O$11,IF(A726&lt;='Invoerblad heterogene watergang'!$H$12,'Invoerblad heterogene watergang'!$O$12,IF(A726&lt;='Invoerblad heterogene watergang'!$H$13,'Invoerblad heterogene watergang'!$O$13,IF(A726&lt;='Invoerblad heterogene watergang'!$H$14,'Invoerblad heterogene watergang'!$O$14,IF(A726&lt;='Invoerblad heterogene watergang'!$H$15,'Invoerblad heterogene watergang'!$O$15,IF(A726&lt;='Invoerblad heterogene watergang'!$H$16,'Invoerblad heterogene watergang'!$O$16,IF(A726&lt;='Invoerblad heterogene watergang'!$H$17,'Invoerblad heterogene watergang'!$O$17,"")))))))))</f>
        <v>Nee</v>
      </c>
      <c r="K726" s="23">
        <f>(IF(A726&lt;='Invoerblad heterogene watergang'!$H$9,'Invoerblad heterogene watergang'!$L$9,IF(A726&lt;='Invoerblad heterogene watergang'!$H$10,'Invoerblad heterogene watergang'!$L$10,IF(A726&lt;='Invoerblad heterogene watergang'!$H$11,'Invoerblad heterogene watergang'!$L$11,IF(A726&lt;='Invoerblad heterogene watergang'!$H$12,'Invoerblad heterogene watergang'!$L$12,IF(A726&lt;='Invoerblad heterogene watergang'!$H$13,'Invoerblad heterogene watergang'!$L$13,IF(A726&lt;='Invoerblad heterogene watergang'!$H$14,'Invoerblad heterogene watergang'!$L$14,IF(A726&lt;='Invoerblad heterogene watergang'!$H$15,'Invoerblad heterogene watergang'!$L$15,IF(A726&lt;='Invoerblad heterogene watergang'!$H$16,'Invoerblad heterogene watergang'!$L$16,IF(A726&lt;='Invoerblad heterogene watergang'!$H$17,'Invoerblad heterogene watergang'!$L$17,""))))))))))</f>
        <v>100</v>
      </c>
      <c r="L726" s="23" t="str">
        <f>(IF(A726&lt;='Invoerblad heterogene watergang'!$H$9,'Invoerblad heterogene watergang'!$M$9,IF(A726&lt;='Invoerblad heterogene watergang'!$H$10,'Invoerblad heterogene watergang'!$M$10,IF(A726&lt;='Invoerblad heterogene watergang'!$H$11,'Invoerblad heterogene watergang'!$M$11,IF(A726&lt;='Invoerblad heterogene watergang'!$H$12,'Invoerblad heterogene watergang'!$M$12,IF(A726&lt;='Invoerblad heterogene watergang'!$H$13,'Invoerblad heterogene watergang'!$M$13,IF(A726&lt;='Invoerblad heterogene watergang'!$H$14,'Invoerblad heterogene watergang'!$M$14,IF(A726&lt;='Invoerblad heterogene watergang'!$H$15,'Invoerblad heterogene watergang'!$M$15,IF(A726&lt;='Invoerblad heterogene watergang'!$H$16,'Invoerblad heterogene watergang'!$M$16,IF(A726&lt;='Invoerblad heterogene watergang'!$H$17,'Invoerblad heterogene watergang'!$M$17,""))))))))))</f>
        <v>Begroeiing volgt bodemverloop</v>
      </c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67"/>
      <c r="AD726" s="23"/>
      <c r="AE726" s="23"/>
    </row>
    <row r="727" spans="1:31" s="103" customFormat="1" x14ac:dyDescent="0.35">
      <c r="A727" s="24">
        <f>IF(A726="","",IF((A726+1)&gt;MAX('Invoerblad heterogene watergang'!$H$9:$H$17),"",'Uitgebreide invoer'!A726+(MAX('Invoerblad heterogene watergang'!$H$9:$H$17)/1000)))</f>
        <v>506.09999999999422</v>
      </c>
      <c r="B727" s="23">
        <f>IF(A727&lt;='Invoerblad heterogene watergang'!$H$9,'Invoerblad heterogene watergang'!$J$9,IF(A727&lt;='Invoerblad heterogene watergang'!$H$10,'Invoerblad heterogene watergang'!$J$10,IF(A727&lt;='Invoerblad heterogene watergang'!$H$11,'Invoerblad heterogene watergang'!$J$11,IF(A727&lt;='Invoerblad heterogene watergang'!$H$12,'Invoerblad heterogene watergang'!$J$12,IF(A727&lt;='Invoerblad heterogene watergang'!$H$13,'Invoerblad heterogene watergang'!$J$13,IF(A727&lt;='Invoerblad heterogene watergang'!$H$14,'Invoerblad heterogene watergang'!$J$14,IF(A727&lt;='Invoerblad heterogene watergang'!$H$15,'Invoerblad heterogene watergang'!$J$15,IF(A727&lt;='Invoerblad heterogene watergang'!$H$16,'Invoerblad heterogene watergang'!$J$16,IF(A727&lt;='Invoerblad heterogene watergang'!$H$17,'Invoerblad heterogene watergang'!$J$17,"")))))))))</f>
        <v>0.15</v>
      </c>
      <c r="C727" s="23" t="str">
        <f>IF(A727&lt;='Invoerblad heterogene watergang'!$H$9,'Invoerblad heterogene watergang'!$K$9,IF(A727&lt;='Invoerblad heterogene watergang'!$H$10,'Invoerblad heterogene watergang'!$K$10,IF(A727&lt;='Invoerblad heterogene watergang'!$H$11,'Invoerblad heterogene watergang'!$K$11,IF(A727&lt;='Invoerblad heterogene watergang'!$H$12,'Invoerblad heterogene watergang'!$K$12,IF(A727&lt;='Invoerblad heterogene watergang'!$H$13,'Invoerblad heterogene watergang'!$K$13,IF(A727&lt;='Invoerblad heterogene watergang'!$H$14,'Invoerblad heterogene watergang'!$K$14,IF(A727&lt;='Invoerblad heterogene watergang'!$H$15,'Invoerblad heterogene watergang'!$K$15,IF(A727&lt;='Invoerblad heterogene watergang'!$H$16,'Invoerblad heterogene watergang'!$K$16,IF(A727&lt;='Invoerblad heterogene watergang'!$H$17,'Invoerblad heterogene watergang'!$K$17,"")))))))))</f>
        <v>30 - Grasachtigen en ondergedoken soorten</v>
      </c>
      <c r="D727" s="23">
        <f t="shared" si="11"/>
        <v>30</v>
      </c>
      <c r="E727" s="23">
        <f>'Invoerblad heterogene watergang'!$F$9</f>
        <v>1.5</v>
      </c>
      <c r="F727" s="23">
        <f>'Invoerblad heterogene watergang'!$E$9</f>
        <v>1.2</v>
      </c>
      <c r="G727" s="23">
        <f>'Invoerblad heterogene watergang'!$B$9</f>
        <v>1.2</v>
      </c>
      <c r="H727" s="23">
        <f>'Invoerblad heterogene watergang'!$C$9</f>
        <v>1</v>
      </c>
      <c r="I727" s="23">
        <f>IF(B727="","",IF(A727&lt;='Invoerblad heterogene watergang'!$H$9,'Invoerblad heterogene watergang'!$N$9,IF(A727&lt;='Invoerblad heterogene watergang'!$H$10,'Invoerblad heterogene watergang'!$N$10,IF(A727&lt;='Invoerblad heterogene watergang'!$H$11,'Invoerblad heterogene watergang'!$N$11,IF(A727&lt;='Invoerblad heterogene watergang'!$H$12,'Invoerblad heterogene watergang'!$N$12,IF(A727&lt;='Invoerblad heterogene watergang'!$H$13,'Invoerblad heterogene watergang'!$N$13,IF(A727&lt;='Invoerblad heterogene watergang'!$H$14,'Invoerblad heterogene watergang'!$N$14,IF(A727&lt;='Invoerblad heterogene watergang'!$H$15,'Invoerblad heterogene watergang'!$N$15,IF(A727&lt;='Invoerblad heterogene watergang'!$H$16,'Invoerblad heterogene watergang'!$N$16,IF(A727&lt;='Invoerblad heterogene watergang'!$H$17,'Invoerblad heterogene watergang'!$N$17,""))))))))))</f>
        <v>0</v>
      </c>
      <c r="J727" s="23" t="str">
        <f>IF(A727&lt;='Invoerblad heterogene watergang'!$H$9,'Invoerblad heterogene watergang'!$O$9,IF(A727&lt;='Invoerblad heterogene watergang'!$H$10,'Invoerblad heterogene watergang'!$O$10,IF(A727&lt;='Invoerblad heterogene watergang'!$H$11,'Invoerblad heterogene watergang'!$O$11,IF(A727&lt;='Invoerblad heterogene watergang'!$H$12,'Invoerblad heterogene watergang'!$O$12,IF(A727&lt;='Invoerblad heterogene watergang'!$H$13,'Invoerblad heterogene watergang'!$O$13,IF(A727&lt;='Invoerblad heterogene watergang'!$H$14,'Invoerblad heterogene watergang'!$O$14,IF(A727&lt;='Invoerblad heterogene watergang'!$H$15,'Invoerblad heterogene watergang'!$O$15,IF(A727&lt;='Invoerblad heterogene watergang'!$H$16,'Invoerblad heterogene watergang'!$O$16,IF(A727&lt;='Invoerblad heterogene watergang'!$H$17,'Invoerblad heterogene watergang'!$O$17,"")))))))))</f>
        <v>Nee</v>
      </c>
      <c r="K727" s="23">
        <f>(IF(A727&lt;='Invoerblad heterogene watergang'!$H$9,'Invoerblad heterogene watergang'!$L$9,IF(A727&lt;='Invoerblad heterogene watergang'!$H$10,'Invoerblad heterogene watergang'!$L$10,IF(A727&lt;='Invoerblad heterogene watergang'!$H$11,'Invoerblad heterogene watergang'!$L$11,IF(A727&lt;='Invoerblad heterogene watergang'!$H$12,'Invoerblad heterogene watergang'!$L$12,IF(A727&lt;='Invoerblad heterogene watergang'!$H$13,'Invoerblad heterogene watergang'!$L$13,IF(A727&lt;='Invoerblad heterogene watergang'!$H$14,'Invoerblad heterogene watergang'!$L$14,IF(A727&lt;='Invoerblad heterogene watergang'!$H$15,'Invoerblad heterogene watergang'!$L$15,IF(A727&lt;='Invoerblad heterogene watergang'!$H$16,'Invoerblad heterogene watergang'!$L$16,IF(A727&lt;='Invoerblad heterogene watergang'!$H$17,'Invoerblad heterogene watergang'!$L$17,""))))))))))</f>
        <v>100</v>
      </c>
      <c r="L727" s="23" t="str">
        <f>(IF(A727&lt;='Invoerblad heterogene watergang'!$H$9,'Invoerblad heterogene watergang'!$M$9,IF(A727&lt;='Invoerblad heterogene watergang'!$H$10,'Invoerblad heterogene watergang'!$M$10,IF(A727&lt;='Invoerblad heterogene watergang'!$H$11,'Invoerblad heterogene watergang'!$M$11,IF(A727&lt;='Invoerblad heterogene watergang'!$H$12,'Invoerblad heterogene watergang'!$M$12,IF(A727&lt;='Invoerblad heterogene watergang'!$H$13,'Invoerblad heterogene watergang'!$M$13,IF(A727&lt;='Invoerblad heterogene watergang'!$H$14,'Invoerblad heterogene watergang'!$M$14,IF(A727&lt;='Invoerblad heterogene watergang'!$H$15,'Invoerblad heterogene watergang'!$M$15,IF(A727&lt;='Invoerblad heterogene watergang'!$H$16,'Invoerblad heterogene watergang'!$M$16,IF(A727&lt;='Invoerblad heterogene watergang'!$H$17,'Invoerblad heterogene watergang'!$M$17,""))))))))))</f>
        <v>Begroeiing volgt bodemverloop</v>
      </c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67"/>
      <c r="AD727" s="23"/>
      <c r="AE727" s="23"/>
    </row>
    <row r="728" spans="1:31" s="103" customFormat="1" x14ac:dyDescent="0.35">
      <c r="A728" s="24">
        <f>IF(A727="","",IF((A727+1)&gt;MAX('Invoerblad heterogene watergang'!$H$9:$H$17),"",'Uitgebreide invoer'!A727+(MAX('Invoerblad heterogene watergang'!$H$9:$H$17)/1000)))</f>
        <v>506.79999999999421</v>
      </c>
      <c r="B728" s="23">
        <f>IF(A728&lt;='Invoerblad heterogene watergang'!$H$9,'Invoerblad heterogene watergang'!$J$9,IF(A728&lt;='Invoerblad heterogene watergang'!$H$10,'Invoerblad heterogene watergang'!$J$10,IF(A728&lt;='Invoerblad heterogene watergang'!$H$11,'Invoerblad heterogene watergang'!$J$11,IF(A728&lt;='Invoerblad heterogene watergang'!$H$12,'Invoerblad heterogene watergang'!$J$12,IF(A728&lt;='Invoerblad heterogene watergang'!$H$13,'Invoerblad heterogene watergang'!$J$13,IF(A728&lt;='Invoerblad heterogene watergang'!$H$14,'Invoerblad heterogene watergang'!$J$14,IF(A728&lt;='Invoerblad heterogene watergang'!$H$15,'Invoerblad heterogene watergang'!$J$15,IF(A728&lt;='Invoerblad heterogene watergang'!$H$16,'Invoerblad heterogene watergang'!$J$16,IF(A728&lt;='Invoerblad heterogene watergang'!$H$17,'Invoerblad heterogene watergang'!$J$17,"")))))))))</f>
        <v>0.15</v>
      </c>
      <c r="C728" s="23" t="str">
        <f>IF(A728&lt;='Invoerblad heterogene watergang'!$H$9,'Invoerblad heterogene watergang'!$K$9,IF(A728&lt;='Invoerblad heterogene watergang'!$H$10,'Invoerblad heterogene watergang'!$K$10,IF(A728&lt;='Invoerblad heterogene watergang'!$H$11,'Invoerblad heterogene watergang'!$K$11,IF(A728&lt;='Invoerblad heterogene watergang'!$H$12,'Invoerblad heterogene watergang'!$K$12,IF(A728&lt;='Invoerblad heterogene watergang'!$H$13,'Invoerblad heterogene watergang'!$K$13,IF(A728&lt;='Invoerblad heterogene watergang'!$H$14,'Invoerblad heterogene watergang'!$K$14,IF(A728&lt;='Invoerblad heterogene watergang'!$H$15,'Invoerblad heterogene watergang'!$K$15,IF(A728&lt;='Invoerblad heterogene watergang'!$H$16,'Invoerblad heterogene watergang'!$K$16,IF(A728&lt;='Invoerblad heterogene watergang'!$H$17,'Invoerblad heterogene watergang'!$K$17,"")))))))))</f>
        <v>30 - Grasachtigen en ondergedoken soorten</v>
      </c>
      <c r="D728" s="23">
        <f t="shared" si="11"/>
        <v>30</v>
      </c>
      <c r="E728" s="23">
        <f>'Invoerblad heterogene watergang'!$F$9</f>
        <v>1.5</v>
      </c>
      <c r="F728" s="23">
        <f>'Invoerblad heterogene watergang'!$E$9</f>
        <v>1.2</v>
      </c>
      <c r="G728" s="23">
        <f>'Invoerblad heterogene watergang'!$B$9</f>
        <v>1.2</v>
      </c>
      <c r="H728" s="23">
        <f>'Invoerblad heterogene watergang'!$C$9</f>
        <v>1</v>
      </c>
      <c r="I728" s="23">
        <f>IF(B728="","",IF(A728&lt;='Invoerblad heterogene watergang'!$H$9,'Invoerblad heterogene watergang'!$N$9,IF(A728&lt;='Invoerblad heterogene watergang'!$H$10,'Invoerblad heterogene watergang'!$N$10,IF(A728&lt;='Invoerblad heterogene watergang'!$H$11,'Invoerblad heterogene watergang'!$N$11,IF(A728&lt;='Invoerblad heterogene watergang'!$H$12,'Invoerblad heterogene watergang'!$N$12,IF(A728&lt;='Invoerblad heterogene watergang'!$H$13,'Invoerblad heterogene watergang'!$N$13,IF(A728&lt;='Invoerblad heterogene watergang'!$H$14,'Invoerblad heterogene watergang'!$N$14,IF(A728&lt;='Invoerblad heterogene watergang'!$H$15,'Invoerblad heterogene watergang'!$N$15,IF(A728&lt;='Invoerblad heterogene watergang'!$H$16,'Invoerblad heterogene watergang'!$N$16,IF(A728&lt;='Invoerblad heterogene watergang'!$H$17,'Invoerblad heterogene watergang'!$N$17,""))))))))))</f>
        <v>0</v>
      </c>
      <c r="J728" s="23" t="str">
        <f>IF(A728&lt;='Invoerblad heterogene watergang'!$H$9,'Invoerblad heterogene watergang'!$O$9,IF(A728&lt;='Invoerblad heterogene watergang'!$H$10,'Invoerblad heterogene watergang'!$O$10,IF(A728&lt;='Invoerblad heterogene watergang'!$H$11,'Invoerblad heterogene watergang'!$O$11,IF(A728&lt;='Invoerblad heterogene watergang'!$H$12,'Invoerblad heterogene watergang'!$O$12,IF(A728&lt;='Invoerblad heterogene watergang'!$H$13,'Invoerblad heterogene watergang'!$O$13,IF(A728&lt;='Invoerblad heterogene watergang'!$H$14,'Invoerblad heterogene watergang'!$O$14,IF(A728&lt;='Invoerblad heterogene watergang'!$H$15,'Invoerblad heterogene watergang'!$O$15,IF(A728&lt;='Invoerblad heterogene watergang'!$H$16,'Invoerblad heterogene watergang'!$O$16,IF(A728&lt;='Invoerblad heterogene watergang'!$H$17,'Invoerblad heterogene watergang'!$O$17,"")))))))))</f>
        <v>Nee</v>
      </c>
      <c r="K728" s="23">
        <f>(IF(A728&lt;='Invoerblad heterogene watergang'!$H$9,'Invoerblad heterogene watergang'!$L$9,IF(A728&lt;='Invoerblad heterogene watergang'!$H$10,'Invoerblad heterogene watergang'!$L$10,IF(A728&lt;='Invoerblad heterogene watergang'!$H$11,'Invoerblad heterogene watergang'!$L$11,IF(A728&lt;='Invoerblad heterogene watergang'!$H$12,'Invoerblad heterogene watergang'!$L$12,IF(A728&lt;='Invoerblad heterogene watergang'!$H$13,'Invoerblad heterogene watergang'!$L$13,IF(A728&lt;='Invoerblad heterogene watergang'!$H$14,'Invoerblad heterogene watergang'!$L$14,IF(A728&lt;='Invoerblad heterogene watergang'!$H$15,'Invoerblad heterogene watergang'!$L$15,IF(A728&lt;='Invoerblad heterogene watergang'!$H$16,'Invoerblad heterogene watergang'!$L$16,IF(A728&lt;='Invoerblad heterogene watergang'!$H$17,'Invoerblad heterogene watergang'!$L$17,""))))))))))</f>
        <v>100</v>
      </c>
      <c r="L728" s="23" t="str">
        <f>(IF(A728&lt;='Invoerblad heterogene watergang'!$H$9,'Invoerblad heterogene watergang'!$M$9,IF(A728&lt;='Invoerblad heterogene watergang'!$H$10,'Invoerblad heterogene watergang'!$M$10,IF(A728&lt;='Invoerblad heterogene watergang'!$H$11,'Invoerblad heterogene watergang'!$M$11,IF(A728&lt;='Invoerblad heterogene watergang'!$H$12,'Invoerblad heterogene watergang'!$M$12,IF(A728&lt;='Invoerblad heterogene watergang'!$H$13,'Invoerblad heterogene watergang'!$M$13,IF(A728&lt;='Invoerblad heterogene watergang'!$H$14,'Invoerblad heterogene watergang'!$M$14,IF(A728&lt;='Invoerblad heterogene watergang'!$H$15,'Invoerblad heterogene watergang'!$M$15,IF(A728&lt;='Invoerblad heterogene watergang'!$H$16,'Invoerblad heterogene watergang'!$M$16,IF(A728&lt;='Invoerblad heterogene watergang'!$H$17,'Invoerblad heterogene watergang'!$M$17,""))))))))))</f>
        <v>Begroeiing volgt bodemverloop</v>
      </c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67"/>
      <c r="AD728" s="23"/>
      <c r="AE728" s="23"/>
    </row>
    <row r="729" spans="1:31" s="103" customFormat="1" x14ac:dyDescent="0.35">
      <c r="A729" s="24">
        <f>IF(A728="","",IF((A728+1)&gt;MAX('Invoerblad heterogene watergang'!$H$9:$H$17),"",'Uitgebreide invoer'!A728+(MAX('Invoerblad heterogene watergang'!$H$9:$H$17)/1000)))</f>
        <v>507.4999999999942</v>
      </c>
      <c r="B729" s="23">
        <f>IF(A729&lt;='Invoerblad heterogene watergang'!$H$9,'Invoerblad heterogene watergang'!$J$9,IF(A729&lt;='Invoerblad heterogene watergang'!$H$10,'Invoerblad heterogene watergang'!$J$10,IF(A729&lt;='Invoerblad heterogene watergang'!$H$11,'Invoerblad heterogene watergang'!$J$11,IF(A729&lt;='Invoerblad heterogene watergang'!$H$12,'Invoerblad heterogene watergang'!$J$12,IF(A729&lt;='Invoerblad heterogene watergang'!$H$13,'Invoerblad heterogene watergang'!$J$13,IF(A729&lt;='Invoerblad heterogene watergang'!$H$14,'Invoerblad heterogene watergang'!$J$14,IF(A729&lt;='Invoerblad heterogene watergang'!$H$15,'Invoerblad heterogene watergang'!$J$15,IF(A729&lt;='Invoerblad heterogene watergang'!$H$16,'Invoerblad heterogene watergang'!$J$16,IF(A729&lt;='Invoerblad heterogene watergang'!$H$17,'Invoerblad heterogene watergang'!$J$17,"")))))))))</f>
        <v>0.15</v>
      </c>
      <c r="C729" s="23" t="str">
        <f>IF(A729&lt;='Invoerblad heterogene watergang'!$H$9,'Invoerblad heterogene watergang'!$K$9,IF(A729&lt;='Invoerblad heterogene watergang'!$H$10,'Invoerblad heterogene watergang'!$K$10,IF(A729&lt;='Invoerblad heterogene watergang'!$H$11,'Invoerblad heterogene watergang'!$K$11,IF(A729&lt;='Invoerblad heterogene watergang'!$H$12,'Invoerblad heterogene watergang'!$K$12,IF(A729&lt;='Invoerblad heterogene watergang'!$H$13,'Invoerblad heterogene watergang'!$K$13,IF(A729&lt;='Invoerblad heterogene watergang'!$H$14,'Invoerblad heterogene watergang'!$K$14,IF(A729&lt;='Invoerblad heterogene watergang'!$H$15,'Invoerblad heterogene watergang'!$K$15,IF(A729&lt;='Invoerblad heterogene watergang'!$H$16,'Invoerblad heterogene watergang'!$K$16,IF(A729&lt;='Invoerblad heterogene watergang'!$H$17,'Invoerblad heterogene watergang'!$K$17,"")))))))))</f>
        <v>30 - Grasachtigen en ondergedoken soorten</v>
      </c>
      <c r="D729" s="23">
        <f t="shared" si="11"/>
        <v>30</v>
      </c>
      <c r="E729" s="23">
        <f>'Invoerblad heterogene watergang'!$F$9</f>
        <v>1.5</v>
      </c>
      <c r="F729" s="23">
        <f>'Invoerblad heterogene watergang'!$E$9</f>
        <v>1.2</v>
      </c>
      <c r="G729" s="23">
        <f>'Invoerblad heterogene watergang'!$B$9</f>
        <v>1.2</v>
      </c>
      <c r="H729" s="23">
        <f>'Invoerblad heterogene watergang'!$C$9</f>
        <v>1</v>
      </c>
      <c r="I729" s="23">
        <f>IF(B729="","",IF(A729&lt;='Invoerblad heterogene watergang'!$H$9,'Invoerblad heterogene watergang'!$N$9,IF(A729&lt;='Invoerblad heterogene watergang'!$H$10,'Invoerblad heterogene watergang'!$N$10,IF(A729&lt;='Invoerblad heterogene watergang'!$H$11,'Invoerblad heterogene watergang'!$N$11,IF(A729&lt;='Invoerblad heterogene watergang'!$H$12,'Invoerblad heterogene watergang'!$N$12,IF(A729&lt;='Invoerblad heterogene watergang'!$H$13,'Invoerblad heterogene watergang'!$N$13,IF(A729&lt;='Invoerblad heterogene watergang'!$H$14,'Invoerblad heterogene watergang'!$N$14,IF(A729&lt;='Invoerblad heterogene watergang'!$H$15,'Invoerblad heterogene watergang'!$N$15,IF(A729&lt;='Invoerblad heterogene watergang'!$H$16,'Invoerblad heterogene watergang'!$N$16,IF(A729&lt;='Invoerblad heterogene watergang'!$H$17,'Invoerblad heterogene watergang'!$N$17,""))))))))))</f>
        <v>0</v>
      </c>
      <c r="J729" s="23" t="str">
        <f>IF(A729&lt;='Invoerblad heterogene watergang'!$H$9,'Invoerblad heterogene watergang'!$O$9,IF(A729&lt;='Invoerblad heterogene watergang'!$H$10,'Invoerblad heterogene watergang'!$O$10,IF(A729&lt;='Invoerblad heterogene watergang'!$H$11,'Invoerblad heterogene watergang'!$O$11,IF(A729&lt;='Invoerblad heterogene watergang'!$H$12,'Invoerblad heterogene watergang'!$O$12,IF(A729&lt;='Invoerblad heterogene watergang'!$H$13,'Invoerblad heterogene watergang'!$O$13,IF(A729&lt;='Invoerblad heterogene watergang'!$H$14,'Invoerblad heterogene watergang'!$O$14,IF(A729&lt;='Invoerblad heterogene watergang'!$H$15,'Invoerblad heterogene watergang'!$O$15,IF(A729&lt;='Invoerblad heterogene watergang'!$H$16,'Invoerblad heterogene watergang'!$O$16,IF(A729&lt;='Invoerblad heterogene watergang'!$H$17,'Invoerblad heterogene watergang'!$O$17,"")))))))))</f>
        <v>Nee</v>
      </c>
      <c r="K729" s="23">
        <f>(IF(A729&lt;='Invoerblad heterogene watergang'!$H$9,'Invoerblad heterogene watergang'!$L$9,IF(A729&lt;='Invoerblad heterogene watergang'!$H$10,'Invoerblad heterogene watergang'!$L$10,IF(A729&lt;='Invoerblad heterogene watergang'!$H$11,'Invoerblad heterogene watergang'!$L$11,IF(A729&lt;='Invoerblad heterogene watergang'!$H$12,'Invoerblad heterogene watergang'!$L$12,IF(A729&lt;='Invoerblad heterogene watergang'!$H$13,'Invoerblad heterogene watergang'!$L$13,IF(A729&lt;='Invoerblad heterogene watergang'!$H$14,'Invoerblad heterogene watergang'!$L$14,IF(A729&lt;='Invoerblad heterogene watergang'!$H$15,'Invoerblad heterogene watergang'!$L$15,IF(A729&lt;='Invoerblad heterogene watergang'!$H$16,'Invoerblad heterogene watergang'!$L$16,IF(A729&lt;='Invoerblad heterogene watergang'!$H$17,'Invoerblad heterogene watergang'!$L$17,""))))))))))</f>
        <v>100</v>
      </c>
      <c r="L729" s="23" t="str">
        <f>(IF(A729&lt;='Invoerblad heterogene watergang'!$H$9,'Invoerblad heterogene watergang'!$M$9,IF(A729&lt;='Invoerblad heterogene watergang'!$H$10,'Invoerblad heterogene watergang'!$M$10,IF(A729&lt;='Invoerblad heterogene watergang'!$H$11,'Invoerblad heterogene watergang'!$M$11,IF(A729&lt;='Invoerblad heterogene watergang'!$H$12,'Invoerblad heterogene watergang'!$M$12,IF(A729&lt;='Invoerblad heterogene watergang'!$H$13,'Invoerblad heterogene watergang'!$M$13,IF(A729&lt;='Invoerblad heterogene watergang'!$H$14,'Invoerblad heterogene watergang'!$M$14,IF(A729&lt;='Invoerblad heterogene watergang'!$H$15,'Invoerblad heterogene watergang'!$M$15,IF(A729&lt;='Invoerblad heterogene watergang'!$H$16,'Invoerblad heterogene watergang'!$M$16,IF(A729&lt;='Invoerblad heterogene watergang'!$H$17,'Invoerblad heterogene watergang'!$M$17,""))))))))))</f>
        <v>Begroeiing volgt bodemverloop</v>
      </c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67"/>
      <c r="AD729" s="23"/>
      <c r="AE729" s="23"/>
    </row>
    <row r="730" spans="1:31" s="103" customFormat="1" x14ac:dyDescent="0.35">
      <c r="A730" s="24">
        <f>IF(A729="","",IF((A729+1)&gt;MAX('Invoerblad heterogene watergang'!$H$9:$H$17),"",'Uitgebreide invoer'!A729+(MAX('Invoerblad heterogene watergang'!$H$9:$H$17)/1000)))</f>
        <v>508.19999999999419</v>
      </c>
      <c r="B730" s="23">
        <f>IF(A730&lt;='Invoerblad heterogene watergang'!$H$9,'Invoerblad heterogene watergang'!$J$9,IF(A730&lt;='Invoerblad heterogene watergang'!$H$10,'Invoerblad heterogene watergang'!$J$10,IF(A730&lt;='Invoerblad heterogene watergang'!$H$11,'Invoerblad heterogene watergang'!$J$11,IF(A730&lt;='Invoerblad heterogene watergang'!$H$12,'Invoerblad heterogene watergang'!$J$12,IF(A730&lt;='Invoerblad heterogene watergang'!$H$13,'Invoerblad heterogene watergang'!$J$13,IF(A730&lt;='Invoerblad heterogene watergang'!$H$14,'Invoerblad heterogene watergang'!$J$14,IF(A730&lt;='Invoerblad heterogene watergang'!$H$15,'Invoerblad heterogene watergang'!$J$15,IF(A730&lt;='Invoerblad heterogene watergang'!$H$16,'Invoerblad heterogene watergang'!$J$16,IF(A730&lt;='Invoerblad heterogene watergang'!$H$17,'Invoerblad heterogene watergang'!$J$17,"")))))))))</f>
        <v>0.15</v>
      </c>
      <c r="C730" s="23" t="str">
        <f>IF(A730&lt;='Invoerblad heterogene watergang'!$H$9,'Invoerblad heterogene watergang'!$K$9,IF(A730&lt;='Invoerblad heterogene watergang'!$H$10,'Invoerblad heterogene watergang'!$K$10,IF(A730&lt;='Invoerblad heterogene watergang'!$H$11,'Invoerblad heterogene watergang'!$K$11,IF(A730&lt;='Invoerblad heterogene watergang'!$H$12,'Invoerblad heterogene watergang'!$K$12,IF(A730&lt;='Invoerblad heterogene watergang'!$H$13,'Invoerblad heterogene watergang'!$K$13,IF(A730&lt;='Invoerblad heterogene watergang'!$H$14,'Invoerblad heterogene watergang'!$K$14,IF(A730&lt;='Invoerblad heterogene watergang'!$H$15,'Invoerblad heterogene watergang'!$K$15,IF(A730&lt;='Invoerblad heterogene watergang'!$H$16,'Invoerblad heterogene watergang'!$K$16,IF(A730&lt;='Invoerblad heterogene watergang'!$H$17,'Invoerblad heterogene watergang'!$K$17,"")))))))))</f>
        <v>30 - Grasachtigen en ondergedoken soorten</v>
      </c>
      <c r="D730" s="23">
        <f t="shared" si="11"/>
        <v>30</v>
      </c>
      <c r="E730" s="23">
        <f>'Invoerblad heterogene watergang'!$F$9</f>
        <v>1.5</v>
      </c>
      <c r="F730" s="23">
        <f>'Invoerblad heterogene watergang'!$E$9</f>
        <v>1.2</v>
      </c>
      <c r="G730" s="23">
        <f>'Invoerblad heterogene watergang'!$B$9</f>
        <v>1.2</v>
      </c>
      <c r="H730" s="23">
        <f>'Invoerblad heterogene watergang'!$C$9</f>
        <v>1</v>
      </c>
      <c r="I730" s="23">
        <f>IF(B730="","",IF(A730&lt;='Invoerblad heterogene watergang'!$H$9,'Invoerblad heterogene watergang'!$N$9,IF(A730&lt;='Invoerblad heterogene watergang'!$H$10,'Invoerblad heterogene watergang'!$N$10,IF(A730&lt;='Invoerblad heterogene watergang'!$H$11,'Invoerblad heterogene watergang'!$N$11,IF(A730&lt;='Invoerblad heterogene watergang'!$H$12,'Invoerblad heterogene watergang'!$N$12,IF(A730&lt;='Invoerblad heterogene watergang'!$H$13,'Invoerblad heterogene watergang'!$N$13,IF(A730&lt;='Invoerblad heterogene watergang'!$H$14,'Invoerblad heterogene watergang'!$N$14,IF(A730&lt;='Invoerblad heterogene watergang'!$H$15,'Invoerblad heterogene watergang'!$N$15,IF(A730&lt;='Invoerblad heterogene watergang'!$H$16,'Invoerblad heterogene watergang'!$N$16,IF(A730&lt;='Invoerblad heterogene watergang'!$H$17,'Invoerblad heterogene watergang'!$N$17,""))))))))))</f>
        <v>0</v>
      </c>
      <c r="J730" s="23" t="str">
        <f>IF(A730&lt;='Invoerblad heterogene watergang'!$H$9,'Invoerblad heterogene watergang'!$O$9,IF(A730&lt;='Invoerblad heterogene watergang'!$H$10,'Invoerblad heterogene watergang'!$O$10,IF(A730&lt;='Invoerblad heterogene watergang'!$H$11,'Invoerblad heterogene watergang'!$O$11,IF(A730&lt;='Invoerblad heterogene watergang'!$H$12,'Invoerblad heterogene watergang'!$O$12,IF(A730&lt;='Invoerblad heterogene watergang'!$H$13,'Invoerblad heterogene watergang'!$O$13,IF(A730&lt;='Invoerblad heterogene watergang'!$H$14,'Invoerblad heterogene watergang'!$O$14,IF(A730&lt;='Invoerblad heterogene watergang'!$H$15,'Invoerblad heterogene watergang'!$O$15,IF(A730&lt;='Invoerblad heterogene watergang'!$H$16,'Invoerblad heterogene watergang'!$O$16,IF(A730&lt;='Invoerblad heterogene watergang'!$H$17,'Invoerblad heterogene watergang'!$O$17,"")))))))))</f>
        <v>Nee</v>
      </c>
      <c r="K730" s="23">
        <f>(IF(A730&lt;='Invoerblad heterogene watergang'!$H$9,'Invoerblad heterogene watergang'!$L$9,IF(A730&lt;='Invoerblad heterogene watergang'!$H$10,'Invoerblad heterogene watergang'!$L$10,IF(A730&lt;='Invoerblad heterogene watergang'!$H$11,'Invoerblad heterogene watergang'!$L$11,IF(A730&lt;='Invoerblad heterogene watergang'!$H$12,'Invoerblad heterogene watergang'!$L$12,IF(A730&lt;='Invoerblad heterogene watergang'!$H$13,'Invoerblad heterogene watergang'!$L$13,IF(A730&lt;='Invoerblad heterogene watergang'!$H$14,'Invoerblad heterogene watergang'!$L$14,IF(A730&lt;='Invoerblad heterogene watergang'!$H$15,'Invoerblad heterogene watergang'!$L$15,IF(A730&lt;='Invoerblad heterogene watergang'!$H$16,'Invoerblad heterogene watergang'!$L$16,IF(A730&lt;='Invoerblad heterogene watergang'!$H$17,'Invoerblad heterogene watergang'!$L$17,""))))))))))</f>
        <v>100</v>
      </c>
      <c r="L730" s="23" t="str">
        <f>(IF(A730&lt;='Invoerblad heterogene watergang'!$H$9,'Invoerblad heterogene watergang'!$M$9,IF(A730&lt;='Invoerblad heterogene watergang'!$H$10,'Invoerblad heterogene watergang'!$M$10,IF(A730&lt;='Invoerblad heterogene watergang'!$H$11,'Invoerblad heterogene watergang'!$M$11,IF(A730&lt;='Invoerblad heterogene watergang'!$H$12,'Invoerblad heterogene watergang'!$M$12,IF(A730&lt;='Invoerblad heterogene watergang'!$H$13,'Invoerblad heterogene watergang'!$M$13,IF(A730&lt;='Invoerblad heterogene watergang'!$H$14,'Invoerblad heterogene watergang'!$M$14,IF(A730&lt;='Invoerblad heterogene watergang'!$H$15,'Invoerblad heterogene watergang'!$M$15,IF(A730&lt;='Invoerblad heterogene watergang'!$H$16,'Invoerblad heterogene watergang'!$M$16,IF(A730&lt;='Invoerblad heterogene watergang'!$H$17,'Invoerblad heterogene watergang'!$M$17,""))))))))))</f>
        <v>Begroeiing volgt bodemverloop</v>
      </c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67"/>
      <c r="AD730" s="23"/>
      <c r="AE730" s="23"/>
    </row>
    <row r="731" spans="1:31" s="103" customFormat="1" x14ac:dyDescent="0.35">
      <c r="A731" s="24">
        <f>IF(A730="","",IF((A730+1)&gt;MAX('Invoerblad heterogene watergang'!$H$9:$H$17),"",'Uitgebreide invoer'!A730+(MAX('Invoerblad heterogene watergang'!$H$9:$H$17)/1000)))</f>
        <v>508.89999999999418</v>
      </c>
      <c r="B731" s="23">
        <f>IF(A731&lt;='Invoerblad heterogene watergang'!$H$9,'Invoerblad heterogene watergang'!$J$9,IF(A731&lt;='Invoerblad heterogene watergang'!$H$10,'Invoerblad heterogene watergang'!$J$10,IF(A731&lt;='Invoerblad heterogene watergang'!$H$11,'Invoerblad heterogene watergang'!$J$11,IF(A731&lt;='Invoerblad heterogene watergang'!$H$12,'Invoerblad heterogene watergang'!$J$12,IF(A731&lt;='Invoerblad heterogene watergang'!$H$13,'Invoerblad heterogene watergang'!$J$13,IF(A731&lt;='Invoerblad heterogene watergang'!$H$14,'Invoerblad heterogene watergang'!$J$14,IF(A731&lt;='Invoerblad heterogene watergang'!$H$15,'Invoerblad heterogene watergang'!$J$15,IF(A731&lt;='Invoerblad heterogene watergang'!$H$16,'Invoerblad heterogene watergang'!$J$16,IF(A731&lt;='Invoerblad heterogene watergang'!$H$17,'Invoerblad heterogene watergang'!$J$17,"")))))))))</f>
        <v>0.15</v>
      </c>
      <c r="C731" s="23" t="str">
        <f>IF(A731&lt;='Invoerblad heterogene watergang'!$H$9,'Invoerblad heterogene watergang'!$K$9,IF(A731&lt;='Invoerblad heterogene watergang'!$H$10,'Invoerblad heterogene watergang'!$K$10,IF(A731&lt;='Invoerblad heterogene watergang'!$H$11,'Invoerblad heterogene watergang'!$K$11,IF(A731&lt;='Invoerblad heterogene watergang'!$H$12,'Invoerblad heterogene watergang'!$K$12,IF(A731&lt;='Invoerblad heterogene watergang'!$H$13,'Invoerblad heterogene watergang'!$K$13,IF(A731&lt;='Invoerblad heterogene watergang'!$H$14,'Invoerblad heterogene watergang'!$K$14,IF(A731&lt;='Invoerblad heterogene watergang'!$H$15,'Invoerblad heterogene watergang'!$K$15,IF(A731&lt;='Invoerblad heterogene watergang'!$H$16,'Invoerblad heterogene watergang'!$K$16,IF(A731&lt;='Invoerblad heterogene watergang'!$H$17,'Invoerblad heterogene watergang'!$K$17,"")))))))))</f>
        <v>30 - Grasachtigen en ondergedoken soorten</v>
      </c>
      <c r="D731" s="23">
        <f t="shared" si="11"/>
        <v>30</v>
      </c>
      <c r="E731" s="23">
        <f>'Invoerblad heterogene watergang'!$F$9</f>
        <v>1.5</v>
      </c>
      <c r="F731" s="23">
        <f>'Invoerblad heterogene watergang'!$E$9</f>
        <v>1.2</v>
      </c>
      <c r="G731" s="23">
        <f>'Invoerblad heterogene watergang'!$B$9</f>
        <v>1.2</v>
      </c>
      <c r="H731" s="23">
        <f>'Invoerblad heterogene watergang'!$C$9</f>
        <v>1</v>
      </c>
      <c r="I731" s="23">
        <f>IF(B731="","",IF(A731&lt;='Invoerblad heterogene watergang'!$H$9,'Invoerblad heterogene watergang'!$N$9,IF(A731&lt;='Invoerblad heterogene watergang'!$H$10,'Invoerblad heterogene watergang'!$N$10,IF(A731&lt;='Invoerblad heterogene watergang'!$H$11,'Invoerblad heterogene watergang'!$N$11,IF(A731&lt;='Invoerblad heterogene watergang'!$H$12,'Invoerblad heterogene watergang'!$N$12,IF(A731&lt;='Invoerblad heterogene watergang'!$H$13,'Invoerblad heterogene watergang'!$N$13,IF(A731&lt;='Invoerblad heterogene watergang'!$H$14,'Invoerblad heterogene watergang'!$N$14,IF(A731&lt;='Invoerblad heterogene watergang'!$H$15,'Invoerblad heterogene watergang'!$N$15,IF(A731&lt;='Invoerblad heterogene watergang'!$H$16,'Invoerblad heterogene watergang'!$N$16,IF(A731&lt;='Invoerblad heterogene watergang'!$H$17,'Invoerblad heterogene watergang'!$N$17,""))))))))))</f>
        <v>0</v>
      </c>
      <c r="J731" s="23" t="str">
        <f>IF(A731&lt;='Invoerblad heterogene watergang'!$H$9,'Invoerblad heterogene watergang'!$O$9,IF(A731&lt;='Invoerblad heterogene watergang'!$H$10,'Invoerblad heterogene watergang'!$O$10,IF(A731&lt;='Invoerblad heterogene watergang'!$H$11,'Invoerblad heterogene watergang'!$O$11,IF(A731&lt;='Invoerblad heterogene watergang'!$H$12,'Invoerblad heterogene watergang'!$O$12,IF(A731&lt;='Invoerblad heterogene watergang'!$H$13,'Invoerblad heterogene watergang'!$O$13,IF(A731&lt;='Invoerblad heterogene watergang'!$H$14,'Invoerblad heterogene watergang'!$O$14,IF(A731&lt;='Invoerblad heterogene watergang'!$H$15,'Invoerblad heterogene watergang'!$O$15,IF(A731&lt;='Invoerblad heterogene watergang'!$H$16,'Invoerblad heterogene watergang'!$O$16,IF(A731&lt;='Invoerblad heterogene watergang'!$H$17,'Invoerblad heterogene watergang'!$O$17,"")))))))))</f>
        <v>Nee</v>
      </c>
      <c r="K731" s="23">
        <f>(IF(A731&lt;='Invoerblad heterogene watergang'!$H$9,'Invoerblad heterogene watergang'!$L$9,IF(A731&lt;='Invoerblad heterogene watergang'!$H$10,'Invoerblad heterogene watergang'!$L$10,IF(A731&lt;='Invoerblad heterogene watergang'!$H$11,'Invoerblad heterogene watergang'!$L$11,IF(A731&lt;='Invoerblad heterogene watergang'!$H$12,'Invoerblad heterogene watergang'!$L$12,IF(A731&lt;='Invoerblad heterogene watergang'!$H$13,'Invoerblad heterogene watergang'!$L$13,IF(A731&lt;='Invoerblad heterogene watergang'!$H$14,'Invoerblad heterogene watergang'!$L$14,IF(A731&lt;='Invoerblad heterogene watergang'!$H$15,'Invoerblad heterogene watergang'!$L$15,IF(A731&lt;='Invoerblad heterogene watergang'!$H$16,'Invoerblad heterogene watergang'!$L$16,IF(A731&lt;='Invoerblad heterogene watergang'!$H$17,'Invoerblad heterogene watergang'!$L$17,""))))))))))</f>
        <v>100</v>
      </c>
      <c r="L731" s="23" t="str">
        <f>(IF(A731&lt;='Invoerblad heterogene watergang'!$H$9,'Invoerblad heterogene watergang'!$M$9,IF(A731&lt;='Invoerblad heterogene watergang'!$H$10,'Invoerblad heterogene watergang'!$M$10,IF(A731&lt;='Invoerblad heterogene watergang'!$H$11,'Invoerblad heterogene watergang'!$M$11,IF(A731&lt;='Invoerblad heterogene watergang'!$H$12,'Invoerblad heterogene watergang'!$M$12,IF(A731&lt;='Invoerblad heterogene watergang'!$H$13,'Invoerblad heterogene watergang'!$M$13,IF(A731&lt;='Invoerblad heterogene watergang'!$H$14,'Invoerblad heterogene watergang'!$M$14,IF(A731&lt;='Invoerblad heterogene watergang'!$H$15,'Invoerblad heterogene watergang'!$M$15,IF(A731&lt;='Invoerblad heterogene watergang'!$H$16,'Invoerblad heterogene watergang'!$M$16,IF(A731&lt;='Invoerblad heterogene watergang'!$H$17,'Invoerblad heterogene watergang'!$M$17,""))))))))))</f>
        <v>Begroeiing volgt bodemverloop</v>
      </c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67"/>
      <c r="AD731" s="23"/>
      <c r="AE731" s="23"/>
    </row>
    <row r="732" spans="1:31" s="103" customFormat="1" x14ac:dyDescent="0.35">
      <c r="A732" s="24">
        <f>IF(A731="","",IF((A731+1)&gt;MAX('Invoerblad heterogene watergang'!$H$9:$H$17),"",'Uitgebreide invoer'!A731+(MAX('Invoerblad heterogene watergang'!$H$9:$H$17)/1000)))</f>
        <v>509.59999999999417</v>
      </c>
      <c r="B732" s="23">
        <f>IF(A732&lt;='Invoerblad heterogene watergang'!$H$9,'Invoerblad heterogene watergang'!$J$9,IF(A732&lt;='Invoerblad heterogene watergang'!$H$10,'Invoerblad heterogene watergang'!$J$10,IF(A732&lt;='Invoerblad heterogene watergang'!$H$11,'Invoerblad heterogene watergang'!$J$11,IF(A732&lt;='Invoerblad heterogene watergang'!$H$12,'Invoerblad heterogene watergang'!$J$12,IF(A732&lt;='Invoerblad heterogene watergang'!$H$13,'Invoerblad heterogene watergang'!$J$13,IF(A732&lt;='Invoerblad heterogene watergang'!$H$14,'Invoerblad heterogene watergang'!$J$14,IF(A732&lt;='Invoerblad heterogene watergang'!$H$15,'Invoerblad heterogene watergang'!$J$15,IF(A732&lt;='Invoerblad heterogene watergang'!$H$16,'Invoerblad heterogene watergang'!$J$16,IF(A732&lt;='Invoerblad heterogene watergang'!$H$17,'Invoerblad heterogene watergang'!$J$17,"")))))))))</f>
        <v>0.15</v>
      </c>
      <c r="C732" s="23" t="str">
        <f>IF(A732&lt;='Invoerblad heterogene watergang'!$H$9,'Invoerblad heterogene watergang'!$K$9,IF(A732&lt;='Invoerblad heterogene watergang'!$H$10,'Invoerblad heterogene watergang'!$K$10,IF(A732&lt;='Invoerblad heterogene watergang'!$H$11,'Invoerblad heterogene watergang'!$K$11,IF(A732&lt;='Invoerblad heterogene watergang'!$H$12,'Invoerblad heterogene watergang'!$K$12,IF(A732&lt;='Invoerblad heterogene watergang'!$H$13,'Invoerblad heterogene watergang'!$K$13,IF(A732&lt;='Invoerblad heterogene watergang'!$H$14,'Invoerblad heterogene watergang'!$K$14,IF(A732&lt;='Invoerblad heterogene watergang'!$H$15,'Invoerblad heterogene watergang'!$K$15,IF(A732&lt;='Invoerblad heterogene watergang'!$H$16,'Invoerblad heterogene watergang'!$K$16,IF(A732&lt;='Invoerblad heterogene watergang'!$H$17,'Invoerblad heterogene watergang'!$K$17,"")))))))))</f>
        <v>30 - Grasachtigen en ondergedoken soorten</v>
      </c>
      <c r="D732" s="23">
        <f t="shared" si="11"/>
        <v>30</v>
      </c>
      <c r="E732" s="23">
        <f>'Invoerblad heterogene watergang'!$F$9</f>
        <v>1.5</v>
      </c>
      <c r="F732" s="23">
        <f>'Invoerblad heterogene watergang'!$E$9</f>
        <v>1.2</v>
      </c>
      <c r="G732" s="23">
        <f>'Invoerblad heterogene watergang'!$B$9</f>
        <v>1.2</v>
      </c>
      <c r="H732" s="23">
        <f>'Invoerblad heterogene watergang'!$C$9</f>
        <v>1</v>
      </c>
      <c r="I732" s="23">
        <f>IF(B732="","",IF(A732&lt;='Invoerblad heterogene watergang'!$H$9,'Invoerblad heterogene watergang'!$N$9,IF(A732&lt;='Invoerblad heterogene watergang'!$H$10,'Invoerblad heterogene watergang'!$N$10,IF(A732&lt;='Invoerblad heterogene watergang'!$H$11,'Invoerblad heterogene watergang'!$N$11,IF(A732&lt;='Invoerblad heterogene watergang'!$H$12,'Invoerblad heterogene watergang'!$N$12,IF(A732&lt;='Invoerblad heterogene watergang'!$H$13,'Invoerblad heterogene watergang'!$N$13,IF(A732&lt;='Invoerblad heterogene watergang'!$H$14,'Invoerblad heterogene watergang'!$N$14,IF(A732&lt;='Invoerblad heterogene watergang'!$H$15,'Invoerblad heterogene watergang'!$N$15,IF(A732&lt;='Invoerblad heterogene watergang'!$H$16,'Invoerblad heterogene watergang'!$N$16,IF(A732&lt;='Invoerblad heterogene watergang'!$H$17,'Invoerblad heterogene watergang'!$N$17,""))))))))))</f>
        <v>0</v>
      </c>
      <c r="J732" s="23" t="str">
        <f>IF(A732&lt;='Invoerblad heterogene watergang'!$H$9,'Invoerblad heterogene watergang'!$O$9,IF(A732&lt;='Invoerblad heterogene watergang'!$H$10,'Invoerblad heterogene watergang'!$O$10,IF(A732&lt;='Invoerblad heterogene watergang'!$H$11,'Invoerblad heterogene watergang'!$O$11,IF(A732&lt;='Invoerblad heterogene watergang'!$H$12,'Invoerblad heterogene watergang'!$O$12,IF(A732&lt;='Invoerblad heterogene watergang'!$H$13,'Invoerblad heterogene watergang'!$O$13,IF(A732&lt;='Invoerblad heterogene watergang'!$H$14,'Invoerblad heterogene watergang'!$O$14,IF(A732&lt;='Invoerblad heterogene watergang'!$H$15,'Invoerblad heterogene watergang'!$O$15,IF(A732&lt;='Invoerblad heterogene watergang'!$H$16,'Invoerblad heterogene watergang'!$O$16,IF(A732&lt;='Invoerblad heterogene watergang'!$H$17,'Invoerblad heterogene watergang'!$O$17,"")))))))))</f>
        <v>Nee</v>
      </c>
      <c r="K732" s="23">
        <f>(IF(A732&lt;='Invoerblad heterogene watergang'!$H$9,'Invoerblad heterogene watergang'!$L$9,IF(A732&lt;='Invoerblad heterogene watergang'!$H$10,'Invoerblad heterogene watergang'!$L$10,IF(A732&lt;='Invoerblad heterogene watergang'!$H$11,'Invoerblad heterogene watergang'!$L$11,IF(A732&lt;='Invoerblad heterogene watergang'!$H$12,'Invoerblad heterogene watergang'!$L$12,IF(A732&lt;='Invoerblad heterogene watergang'!$H$13,'Invoerblad heterogene watergang'!$L$13,IF(A732&lt;='Invoerblad heterogene watergang'!$H$14,'Invoerblad heterogene watergang'!$L$14,IF(A732&lt;='Invoerblad heterogene watergang'!$H$15,'Invoerblad heterogene watergang'!$L$15,IF(A732&lt;='Invoerblad heterogene watergang'!$H$16,'Invoerblad heterogene watergang'!$L$16,IF(A732&lt;='Invoerblad heterogene watergang'!$H$17,'Invoerblad heterogene watergang'!$L$17,""))))))))))</f>
        <v>100</v>
      </c>
      <c r="L732" s="23" t="str">
        <f>(IF(A732&lt;='Invoerblad heterogene watergang'!$H$9,'Invoerblad heterogene watergang'!$M$9,IF(A732&lt;='Invoerblad heterogene watergang'!$H$10,'Invoerblad heterogene watergang'!$M$10,IF(A732&lt;='Invoerblad heterogene watergang'!$H$11,'Invoerblad heterogene watergang'!$M$11,IF(A732&lt;='Invoerblad heterogene watergang'!$H$12,'Invoerblad heterogene watergang'!$M$12,IF(A732&lt;='Invoerblad heterogene watergang'!$H$13,'Invoerblad heterogene watergang'!$M$13,IF(A732&lt;='Invoerblad heterogene watergang'!$H$14,'Invoerblad heterogene watergang'!$M$14,IF(A732&lt;='Invoerblad heterogene watergang'!$H$15,'Invoerblad heterogene watergang'!$M$15,IF(A732&lt;='Invoerblad heterogene watergang'!$H$16,'Invoerblad heterogene watergang'!$M$16,IF(A732&lt;='Invoerblad heterogene watergang'!$H$17,'Invoerblad heterogene watergang'!$M$17,""))))))))))</f>
        <v>Begroeiing volgt bodemverloop</v>
      </c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67"/>
      <c r="AD732" s="23"/>
      <c r="AE732" s="23"/>
    </row>
    <row r="733" spans="1:31" s="103" customFormat="1" x14ac:dyDescent="0.35">
      <c r="A733" s="24">
        <f>IF(A732="","",IF((A732+1)&gt;MAX('Invoerblad heterogene watergang'!$H$9:$H$17),"",'Uitgebreide invoer'!A732+(MAX('Invoerblad heterogene watergang'!$H$9:$H$17)/1000)))</f>
        <v>510.29999999999416</v>
      </c>
      <c r="B733" s="23">
        <f>IF(A733&lt;='Invoerblad heterogene watergang'!$H$9,'Invoerblad heterogene watergang'!$J$9,IF(A733&lt;='Invoerblad heterogene watergang'!$H$10,'Invoerblad heterogene watergang'!$J$10,IF(A733&lt;='Invoerblad heterogene watergang'!$H$11,'Invoerblad heterogene watergang'!$J$11,IF(A733&lt;='Invoerblad heterogene watergang'!$H$12,'Invoerblad heterogene watergang'!$J$12,IF(A733&lt;='Invoerblad heterogene watergang'!$H$13,'Invoerblad heterogene watergang'!$J$13,IF(A733&lt;='Invoerblad heterogene watergang'!$H$14,'Invoerblad heterogene watergang'!$J$14,IF(A733&lt;='Invoerblad heterogene watergang'!$H$15,'Invoerblad heterogene watergang'!$J$15,IF(A733&lt;='Invoerblad heterogene watergang'!$H$16,'Invoerblad heterogene watergang'!$J$16,IF(A733&lt;='Invoerblad heterogene watergang'!$H$17,'Invoerblad heterogene watergang'!$J$17,"")))))))))</f>
        <v>0.15</v>
      </c>
      <c r="C733" s="23" t="str">
        <f>IF(A733&lt;='Invoerblad heterogene watergang'!$H$9,'Invoerblad heterogene watergang'!$K$9,IF(A733&lt;='Invoerblad heterogene watergang'!$H$10,'Invoerblad heterogene watergang'!$K$10,IF(A733&lt;='Invoerblad heterogene watergang'!$H$11,'Invoerblad heterogene watergang'!$K$11,IF(A733&lt;='Invoerblad heterogene watergang'!$H$12,'Invoerblad heterogene watergang'!$K$12,IF(A733&lt;='Invoerblad heterogene watergang'!$H$13,'Invoerblad heterogene watergang'!$K$13,IF(A733&lt;='Invoerblad heterogene watergang'!$H$14,'Invoerblad heterogene watergang'!$K$14,IF(A733&lt;='Invoerblad heterogene watergang'!$H$15,'Invoerblad heterogene watergang'!$K$15,IF(A733&lt;='Invoerblad heterogene watergang'!$H$16,'Invoerblad heterogene watergang'!$K$16,IF(A733&lt;='Invoerblad heterogene watergang'!$H$17,'Invoerblad heterogene watergang'!$K$17,"")))))))))</f>
        <v>30 - Grasachtigen en ondergedoken soorten</v>
      </c>
      <c r="D733" s="23">
        <f t="shared" si="11"/>
        <v>30</v>
      </c>
      <c r="E733" s="23">
        <f>'Invoerblad heterogene watergang'!$F$9</f>
        <v>1.5</v>
      </c>
      <c r="F733" s="23">
        <f>'Invoerblad heterogene watergang'!$E$9</f>
        <v>1.2</v>
      </c>
      <c r="G733" s="23">
        <f>'Invoerblad heterogene watergang'!$B$9</f>
        <v>1.2</v>
      </c>
      <c r="H733" s="23">
        <f>'Invoerblad heterogene watergang'!$C$9</f>
        <v>1</v>
      </c>
      <c r="I733" s="23">
        <f>IF(B733="","",IF(A733&lt;='Invoerblad heterogene watergang'!$H$9,'Invoerblad heterogene watergang'!$N$9,IF(A733&lt;='Invoerblad heterogene watergang'!$H$10,'Invoerblad heterogene watergang'!$N$10,IF(A733&lt;='Invoerblad heterogene watergang'!$H$11,'Invoerblad heterogene watergang'!$N$11,IF(A733&lt;='Invoerblad heterogene watergang'!$H$12,'Invoerblad heterogene watergang'!$N$12,IF(A733&lt;='Invoerblad heterogene watergang'!$H$13,'Invoerblad heterogene watergang'!$N$13,IF(A733&lt;='Invoerblad heterogene watergang'!$H$14,'Invoerblad heterogene watergang'!$N$14,IF(A733&lt;='Invoerblad heterogene watergang'!$H$15,'Invoerblad heterogene watergang'!$N$15,IF(A733&lt;='Invoerblad heterogene watergang'!$H$16,'Invoerblad heterogene watergang'!$N$16,IF(A733&lt;='Invoerblad heterogene watergang'!$H$17,'Invoerblad heterogene watergang'!$N$17,""))))))))))</f>
        <v>0</v>
      </c>
      <c r="J733" s="23" t="str">
        <f>IF(A733&lt;='Invoerblad heterogene watergang'!$H$9,'Invoerblad heterogene watergang'!$O$9,IF(A733&lt;='Invoerblad heterogene watergang'!$H$10,'Invoerblad heterogene watergang'!$O$10,IF(A733&lt;='Invoerblad heterogene watergang'!$H$11,'Invoerblad heterogene watergang'!$O$11,IF(A733&lt;='Invoerblad heterogene watergang'!$H$12,'Invoerblad heterogene watergang'!$O$12,IF(A733&lt;='Invoerblad heterogene watergang'!$H$13,'Invoerblad heterogene watergang'!$O$13,IF(A733&lt;='Invoerblad heterogene watergang'!$H$14,'Invoerblad heterogene watergang'!$O$14,IF(A733&lt;='Invoerblad heterogene watergang'!$H$15,'Invoerblad heterogene watergang'!$O$15,IF(A733&lt;='Invoerblad heterogene watergang'!$H$16,'Invoerblad heterogene watergang'!$O$16,IF(A733&lt;='Invoerblad heterogene watergang'!$H$17,'Invoerblad heterogene watergang'!$O$17,"")))))))))</f>
        <v>Nee</v>
      </c>
      <c r="K733" s="23">
        <f>(IF(A733&lt;='Invoerblad heterogene watergang'!$H$9,'Invoerblad heterogene watergang'!$L$9,IF(A733&lt;='Invoerblad heterogene watergang'!$H$10,'Invoerblad heterogene watergang'!$L$10,IF(A733&lt;='Invoerblad heterogene watergang'!$H$11,'Invoerblad heterogene watergang'!$L$11,IF(A733&lt;='Invoerblad heterogene watergang'!$H$12,'Invoerblad heterogene watergang'!$L$12,IF(A733&lt;='Invoerblad heterogene watergang'!$H$13,'Invoerblad heterogene watergang'!$L$13,IF(A733&lt;='Invoerblad heterogene watergang'!$H$14,'Invoerblad heterogene watergang'!$L$14,IF(A733&lt;='Invoerblad heterogene watergang'!$H$15,'Invoerblad heterogene watergang'!$L$15,IF(A733&lt;='Invoerblad heterogene watergang'!$H$16,'Invoerblad heterogene watergang'!$L$16,IF(A733&lt;='Invoerblad heterogene watergang'!$H$17,'Invoerblad heterogene watergang'!$L$17,""))))))))))</f>
        <v>100</v>
      </c>
      <c r="L733" s="23" t="str">
        <f>(IF(A733&lt;='Invoerblad heterogene watergang'!$H$9,'Invoerblad heterogene watergang'!$M$9,IF(A733&lt;='Invoerblad heterogene watergang'!$H$10,'Invoerblad heterogene watergang'!$M$10,IF(A733&lt;='Invoerblad heterogene watergang'!$H$11,'Invoerblad heterogene watergang'!$M$11,IF(A733&lt;='Invoerblad heterogene watergang'!$H$12,'Invoerblad heterogene watergang'!$M$12,IF(A733&lt;='Invoerblad heterogene watergang'!$H$13,'Invoerblad heterogene watergang'!$M$13,IF(A733&lt;='Invoerblad heterogene watergang'!$H$14,'Invoerblad heterogene watergang'!$M$14,IF(A733&lt;='Invoerblad heterogene watergang'!$H$15,'Invoerblad heterogene watergang'!$M$15,IF(A733&lt;='Invoerblad heterogene watergang'!$H$16,'Invoerblad heterogene watergang'!$M$16,IF(A733&lt;='Invoerblad heterogene watergang'!$H$17,'Invoerblad heterogene watergang'!$M$17,""))))))))))</f>
        <v>Begroeiing volgt bodemverloop</v>
      </c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67"/>
      <c r="AD733" s="23"/>
      <c r="AE733" s="23"/>
    </row>
    <row r="734" spans="1:31" s="103" customFormat="1" x14ac:dyDescent="0.35">
      <c r="A734" s="24">
        <f>IF(A733="","",IF((A733+1)&gt;MAX('Invoerblad heterogene watergang'!$H$9:$H$17),"",'Uitgebreide invoer'!A733+(MAX('Invoerblad heterogene watergang'!$H$9:$H$17)/1000)))</f>
        <v>510.99999999999415</v>
      </c>
      <c r="B734" s="23">
        <f>IF(A734&lt;='Invoerblad heterogene watergang'!$H$9,'Invoerblad heterogene watergang'!$J$9,IF(A734&lt;='Invoerblad heterogene watergang'!$H$10,'Invoerblad heterogene watergang'!$J$10,IF(A734&lt;='Invoerblad heterogene watergang'!$H$11,'Invoerblad heterogene watergang'!$J$11,IF(A734&lt;='Invoerblad heterogene watergang'!$H$12,'Invoerblad heterogene watergang'!$J$12,IF(A734&lt;='Invoerblad heterogene watergang'!$H$13,'Invoerblad heterogene watergang'!$J$13,IF(A734&lt;='Invoerblad heterogene watergang'!$H$14,'Invoerblad heterogene watergang'!$J$14,IF(A734&lt;='Invoerblad heterogene watergang'!$H$15,'Invoerblad heterogene watergang'!$J$15,IF(A734&lt;='Invoerblad heterogene watergang'!$H$16,'Invoerblad heterogene watergang'!$J$16,IF(A734&lt;='Invoerblad heterogene watergang'!$H$17,'Invoerblad heterogene watergang'!$J$17,"")))))))))</f>
        <v>0.15</v>
      </c>
      <c r="C734" s="23" t="str">
        <f>IF(A734&lt;='Invoerblad heterogene watergang'!$H$9,'Invoerblad heterogene watergang'!$K$9,IF(A734&lt;='Invoerblad heterogene watergang'!$H$10,'Invoerblad heterogene watergang'!$K$10,IF(A734&lt;='Invoerblad heterogene watergang'!$H$11,'Invoerblad heterogene watergang'!$K$11,IF(A734&lt;='Invoerblad heterogene watergang'!$H$12,'Invoerblad heterogene watergang'!$K$12,IF(A734&lt;='Invoerblad heterogene watergang'!$H$13,'Invoerblad heterogene watergang'!$K$13,IF(A734&lt;='Invoerblad heterogene watergang'!$H$14,'Invoerblad heterogene watergang'!$K$14,IF(A734&lt;='Invoerblad heterogene watergang'!$H$15,'Invoerblad heterogene watergang'!$K$15,IF(A734&lt;='Invoerblad heterogene watergang'!$H$16,'Invoerblad heterogene watergang'!$K$16,IF(A734&lt;='Invoerblad heterogene watergang'!$H$17,'Invoerblad heterogene watergang'!$K$17,"")))))))))</f>
        <v>30 - Grasachtigen en ondergedoken soorten</v>
      </c>
      <c r="D734" s="23">
        <f t="shared" si="11"/>
        <v>30</v>
      </c>
      <c r="E734" s="23">
        <f>'Invoerblad heterogene watergang'!$F$9</f>
        <v>1.5</v>
      </c>
      <c r="F734" s="23">
        <f>'Invoerblad heterogene watergang'!$E$9</f>
        <v>1.2</v>
      </c>
      <c r="G734" s="23">
        <f>'Invoerblad heterogene watergang'!$B$9</f>
        <v>1.2</v>
      </c>
      <c r="H734" s="23">
        <f>'Invoerblad heterogene watergang'!$C$9</f>
        <v>1</v>
      </c>
      <c r="I734" s="23">
        <f>IF(B734="","",IF(A734&lt;='Invoerblad heterogene watergang'!$H$9,'Invoerblad heterogene watergang'!$N$9,IF(A734&lt;='Invoerblad heterogene watergang'!$H$10,'Invoerblad heterogene watergang'!$N$10,IF(A734&lt;='Invoerblad heterogene watergang'!$H$11,'Invoerblad heterogene watergang'!$N$11,IF(A734&lt;='Invoerblad heterogene watergang'!$H$12,'Invoerblad heterogene watergang'!$N$12,IF(A734&lt;='Invoerblad heterogene watergang'!$H$13,'Invoerblad heterogene watergang'!$N$13,IF(A734&lt;='Invoerblad heterogene watergang'!$H$14,'Invoerblad heterogene watergang'!$N$14,IF(A734&lt;='Invoerblad heterogene watergang'!$H$15,'Invoerblad heterogene watergang'!$N$15,IF(A734&lt;='Invoerblad heterogene watergang'!$H$16,'Invoerblad heterogene watergang'!$N$16,IF(A734&lt;='Invoerblad heterogene watergang'!$H$17,'Invoerblad heterogene watergang'!$N$17,""))))))))))</f>
        <v>0</v>
      </c>
      <c r="J734" s="23" t="str">
        <f>IF(A734&lt;='Invoerblad heterogene watergang'!$H$9,'Invoerblad heterogene watergang'!$O$9,IF(A734&lt;='Invoerblad heterogene watergang'!$H$10,'Invoerblad heterogene watergang'!$O$10,IF(A734&lt;='Invoerblad heterogene watergang'!$H$11,'Invoerblad heterogene watergang'!$O$11,IF(A734&lt;='Invoerblad heterogene watergang'!$H$12,'Invoerblad heterogene watergang'!$O$12,IF(A734&lt;='Invoerblad heterogene watergang'!$H$13,'Invoerblad heterogene watergang'!$O$13,IF(A734&lt;='Invoerblad heterogene watergang'!$H$14,'Invoerblad heterogene watergang'!$O$14,IF(A734&lt;='Invoerblad heterogene watergang'!$H$15,'Invoerblad heterogene watergang'!$O$15,IF(A734&lt;='Invoerblad heterogene watergang'!$H$16,'Invoerblad heterogene watergang'!$O$16,IF(A734&lt;='Invoerblad heterogene watergang'!$H$17,'Invoerblad heterogene watergang'!$O$17,"")))))))))</f>
        <v>Nee</v>
      </c>
      <c r="K734" s="23">
        <f>(IF(A734&lt;='Invoerblad heterogene watergang'!$H$9,'Invoerblad heterogene watergang'!$L$9,IF(A734&lt;='Invoerblad heterogene watergang'!$H$10,'Invoerblad heterogene watergang'!$L$10,IF(A734&lt;='Invoerblad heterogene watergang'!$H$11,'Invoerblad heterogene watergang'!$L$11,IF(A734&lt;='Invoerblad heterogene watergang'!$H$12,'Invoerblad heterogene watergang'!$L$12,IF(A734&lt;='Invoerblad heterogene watergang'!$H$13,'Invoerblad heterogene watergang'!$L$13,IF(A734&lt;='Invoerblad heterogene watergang'!$H$14,'Invoerblad heterogene watergang'!$L$14,IF(A734&lt;='Invoerblad heterogene watergang'!$H$15,'Invoerblad heterogene watergang'!$L$15,IF(A734&lt;='Invoerblad heterogene watergang'!$H$16,'Invoerblad heterogene watergang'!$L$16,IF(A734&lt;='Invoerblad heterogene watergang'!$H$17,'Invoerblad heterogene watergang'!$L$17,""))))))))))</f>
        <v>100</v>
      </c>
      <c r="L734" s="23" t="str">
        <f>(IF(A734&lt;='Invoerblad heterogene watergang'!$H$9,'Invoerblad heterogene watergang'!$M$9,IF(A734&lt;='Invoerblad heterogene watergang'!$H$10,'Invoerblad heterogene watergang'!$M$10,IF(A734&lt;='Invoerblad heterogene watergang'!$H$11,'Invoerblad heterogene watergang'!$M$11,IF(A734&lt;='Invoerblad heterogene watergang'!$H$12,'Invoerblad heterogene watergang'!$M$12,IF(A734&lt;='Invoerblad heterogene watergang'!$H$13,'Invoerblad heterogene watergang'!$M$13,IF(A734&lt;='Invoerblad heterogene watergang'!$H$14,'Invoerblad heterogene watergang'!$M$14,IF(A734&lt;='Invoerblad heterogene watergang'!$H$15,'Invoerblad heterogene watergang'!$M$15,IF(A734&lt;='Invoerblad heterogene watergang'!$H$16,'Invoerblad heterogene watergang'!$M$16,IF(A734&lt;='Invoerblad heterogene watergang'!$H$17,'Invoerblad heterogene watergang'!$M$17,""))))))))))</f>
        <v>Begroeiing volgt bodemverloop</v>
      </c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67"/>
      <c r="AD734" s="23"/>
      <c r="AE734" s="23"/>
    </row>
    <row r="735" spans="1:31" s="103" customFormat="1" x14ac:dyDescent="0.35">
      <c r="A735" s="24">
        <f>IF(A734="","",IF((A734+1)&gt;MAX('Invoerblad heterogene watergang'!$H$9:$H$17),"",'Uitgebreide invoer'!A734+(MAX('Invoerblad heterogene watergang'!$H$9:$H$17)/1000)))</f>
        <v>511.69999999999413</v>
      </c>
      <c r="B735" s="23">
        <f>IF(A735&lt;='Invoerblad heterogene watergang'!$H$9,'Invoerblad heterogene watergang'!$J$9,IF(A735&lt;='Invoerblad heterogene watergang'!$H$10,'Invoerblad heterogene watergang'!$J$10,IF(A735&lt;='Invoerblad heterogene watergang'!$H$11,'Invoerblad heterogene watergang'!$J$11,IF(A735&lt;='Invoerblad heterogene watergang'!$H$12,'Invoerblad heterogene watergang'!$J$12,IF(A735&lt;='Invoerblad heterogene watergang'!$H$13,'Invoerblad heterogene watergang'!$J$13,IF(A735&lt;='Invoerblad heterogene watergang'!$H$14,'Invoerblad heterogene watergang'!$J$14,IF(A735&lt;='Invoerblad heterogene watergang'!$H$15,'Invoerblad heterogene watergang'!$J$15,IF(A735&lt;='Invoerblad heterogene watergang'!$H$16,'Invoerblad heterogene watergang'!$J$16,IF(A735&lt;='Invoerblad heterogene watergang'!$H$17,'Invoerblad heterogene watergang'!$J$17,"")))))))))</f>
        <v>0.15</v>
      </c>
      <c r="C735" s="23" t="str">
        <f>IF(A735&lt;='Invoerblad heterogene watergang'!$H$9,'Invoerblad heterogene watergang'!$K$9,IF(A735&lt;='Invoerblad heterogene watergang'!$H$10,'Invoerblad heterogene watergang'!$K$10,IF(A735&lt;='Invoerblad heterogene watergang'!$H$11,'Invoerblad heterogene watergang'!$K$11,IF(A735&lt;='Invoerblad heterogene watergang'!$H$12,'Invoerblad heterogene watergang'!$K$12,IF(A735&lt;='Invoerblad heterogene watergang'!$H$13,'Invoerblad heterogene watergang'!$K$13,IF(A735&lt;='Invoerblad heterogene watergang'!$H$14,'Invoerblad heterogene watergang'!$K$14,IF(A735&lt;='Invoerblad heterogene watergang'!$H$15,'Invoerblad heterogene watergang'!$K$15,IF(A735&lt;='Invoerblad heterogene watergang'!$H$16,'Invoerblad heterogene watergang'!$K$16,IF(A735&lt;='Invoerblad heterogene watergang'!$H$17,'Invoerblad heterogene watergang'!$K$17,"")))))))))</f>
        <v>30 - Grasachtigen en ondergedoken soorten</v>
      </c>
      <c r="D735" s="23">
        <f t="shared" si="11"/>
        <v>30</v>
      </c>
      <c r="E735" s="23">
        <f>'Invoerblad heterogene watergang'!$F$9</f>
        <v>1.5</v>
      </c>
      <c r="F735" s="23">
        <f>'Invoerblad heterogene watergang'!$E$9</f>
        <v>1.2</v>
      </c>
      <c r="G735" s="23">
        <f>'Invoerblad heterogene watergang'!$B$9</f>
        <v>1.2</v>
      </c>
      <c r="H735" s="23">
        <f>'Invoerblad heterogene watergang'!$C$9</f>
        <v>1</v>
      </c>
      <c r="I735" s="23">
        <f>IF(B735="","",IF(A735&lt;='Invoerblad heterogene watergang'!$H$9,'Invoerblad heterogene watergang'!$N$9,IF(A735&lt;='Invoerblad heterogene watergang'!$H$10,'Invoerblad heterogene watergang'!$N$10,IF(A735&lt;='Invoerblad heterogene watergang'!$H$11,'Invoerblad heterogene watergang'!$N$11,IF(A735&lt;='Invoerblad heterogene watergang'!$H$12,'Invoerblad heterogene watergang'!$N$12,IF(A735&lt;='Invoerblad heterogene watergang'!$H$13,'Invoerblad heterogene watergang'!$N$13,IF(A735&lt;='Invoerblad heterogene watergang'!$H$14,'Invoerblad heterogene watergang'!$N$14,IF(A735&lt;='Invoerblad heterogene watergang'!$H$15,'Invoerblad heterogene watergang'!$N$15,IF(A735&lt;='Invoerblad heterogene watergang'!$H$16,'Invoerblad heterogene watergang'!$N$16,IF(A735&lt;='Invoerblad heterogene watergang'!$H$17,'Invoerblad heterogene watergang'!$N$17,""))))))))))</f>
        <v>0</v>
      </c>
      <c r="J735" s="23" t="str">
        <f>IF(A735&lt;='Invoerblad heterogene watergang'!$H$9,'Invoerblad heterogene watergang'!$O$9,IF(A735&lt;='Invoerblad heterogene watergang'!$H$10,'Invoerblad heterogene watergang'!$O$10,IF(A735&lt;='Invoerblad heterogene watergang'!$H$11,'Invoerblad heterogene watergang'!$O$11,IF(A735&lt;='Invoerblad heterogene watergang'!$H$12,'Invoerblad heterogene watergang'!$O$12,IF(A735&lt;='Invoerblad heterogene watergang'!$H$13,'Invoerblad heterogene watergang'!$O$13,IF(A735&lt;='Invoerblad heterogene watergang'!$H$14,'Invoerblad heterogene watergang'!$O$14,IF(A735&lt;='Invoerblad heterogene watergang'!$H$15,'Invoerblad heterogene watergang'!$O$15,IF(A735&lt;='Invoerblad heterogene watergang'!$H$16,'Invoerblad heterogene watergang'!$O$16,IF(A735&lt;='Invoerblad heterogene watergang'!$H$17,'Invoerblad heterogene watergang'!$O$17,"")))))))))</f>
        <v>Nee</v>
      </c>
      <c r="K735" s="23">
        <f>(IF(A735&lt;='Invoerblad heterogene watergang'!$H$9,'Invoerblad heterogene watergang'!$L$9,IF(A735&lt;='Invoerblad heterogene watergang'!$H$10,'Invoerblad heterogene watergang'!$L$10,IF(A735&lt;='Invoerblad heterogene watergang'!$H$11,'Invoerblad heterogene watergang'!$L$11,IF(A735&lt;='Invoerblad heterogene watergang'!$H$12,'Invoerblad heterogene watergang'!$L$12,IF(A735&lt;='Invoerblad heterogene watergang'!$H$13,'Invoerblad heterogene watergang'!$L$13,IF(A735&lt;='Invoerblad heterogene watergang'!$H$14,'Invoerblad heterogene watergang'!$L$14,IF(A735&lt;='Invoerblad heterogene watergang'!$H$15,'Invoerblad heterogene watergang'!$L$15,IF(A735&lt;='Invoerblad heterogene watergang'!$H$16,'Invoerblad heterogene watergang'!$L$16,IF(A735&lt;='Invoerblad heterogene watergang'!$H$17,'Invoerblad heterogene watergang'!$L$17,""))))))))))</f>
        <v>100</v>
      </c>
      <c r="L735" s="23" t="str">
        <f>(IF(A735&lt;='Invoerblad heterogene watergang'!$H$9,'Invoerblad heterogene watergang'!$M$9,IF(A735&lt;='Invoerblad heterogene watergang'!$H$10,'Invoerblad heterogene watergang'!$M$10,IF(A735&lt;='Invoerblad heterogene watergang'!$H$11,'Invoerblad heterogene watergang'!$M$11,IF(A735&lt;='Invoerblad heterogene watergang'!$H$12,'Invoerblad heterogene watergang'!$M$12,IF(A735&lt;='Invoerblad heterogene watergang'!$H$13,'Invoerblad heterogene watergang'!$M$13,IF(A735&lt;='Invoerblad heterogene watergang'!$H$14,'Invoerblad heterogene watergang'!$M$14,IF(A735&lt;='Invoerblad heterogene watergang'!$H$15,'Invoerblad heterogene watergang'!$M$15,IF(A735&lt;='Invoerblad heterogene watergang'!$H$16,'Invoerblad heterogene watergang'!$M$16,IF(A735&lt;='Invoerblad heterogene watergang'!$H$17,'Invoerblad heterogene watergang'!$M$17,""))))))))))</f>
        <v>Begroeiing volgt bodemverloop</v>
      </c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67"/>
      <c r="AD735" s="23"/>
      <c r="AE735" s="23"/>
    </row>
    <row r="736" spans="1:31" s="103" customFormat="1" x14ac:dyDescent="0.35">
      <c r="A736" s="24">
        <f>IF(A735="","",IF((A735+1)&gt;MAX('Invoerblad heterogene watergang'!$H$9:$H$17),"",'Uitgebreide invoer'!A735+(MAX('Invoerblad heterogene watergang'!$H$9:$H$17)/1000)))</f>
        <v>512.39999999999418</v>
      </c>
      <c r="B736" s="23">
        <f>IF(A736&lt;='Invoerblad heterogene watergang'!$H$9,'Invoerblad heterogene watergang'!$J$9,IF(A736&lt;='Invoerblad heterogene watergang'!$H$10,'Invoerblad heterogene watergang'!$J$10,IF(A736&lt;='Invoerblad heterogene watergang'!$H$11,'Invoerblad heterogene watergang'!$J$11,IF(A736&lt;='Invoerblad heterogene watergang'!$H$12,'Invoerblad heterogene watergang'!$J$12,IF(A736&lt;='Invoerblad heterogene watergang'!$H$13,'Invoerblad heterogene watergang'!$J$13,IF(A736&lt;='Invoerblad heterogene watergang'!$H$14,'Invoerblad heterogene watergang'!$J$14,IF(A736&lt;='Invoerblad heterogene watergang'!$H$15,'Invoerblad heterogene watergang'!$J$15,IF(A736&lt;='Invoerblad heterogene watergang'!$H$16,'Invoerblad heterogene watergang'!$J$16,IF(A736&lt;='Invoerblad heterogene watergang'!$H$17,'Invoerblad heterogene watergang'!$J$17,"")))))))))</f>
        <v>0.15</v>
      </c>
      <c r="C736" s="23" t="str">
        <f>IF(A736&lt;='Invoerblad heterogene watergang'!$H$9,'Invoerblad heterogene watergang'!$K$9,IF(A736&lt;='Invoerblad heterogene watergang'!$H$10,'Invoerblad heterogene watergang'!$K$10,IF(A736&lt;='Invoerblad heterogene watergang'!$H$11,'Invoerblad heterogene watergang'!$K$11,IF(A736&lt;='Invoerblad heterogene watergang'!$H$12,'Invoerblad heterogene watergang'!$K$12,IF(A736&lt;='Invoerblad heterogene watergang'!$H$13,'Invoerblad heterogene watergang'!$K$13,IF(A736&lt;='Invoerblad heterogene watergang'!$H$14,'Invoerblad heterogene watergang'!$K$14,IF(A736&lt;='Invoerblad heterogene watergang'!$H$15,'Invoerblad heterogene watergang'!$K$15,IF(A736&lt;='Invoerblad heterogene watergang'!$H$16,'Invoerblad heterogene watergang'!$K$16,IF(A736&lt;='Invoerblad heterogene watergang'!$H$17,'Invoerblad heterogene watergang'!$K$17,"")))))))))</f>
        <v>30 - Grasachtigen en ondergedoken soorten</v>
      </c>
      <c r="D736" s="23">
        <f t="shared" si="11"/>
        <v>30</v>
      </c>
      <c r="E736" s="23">
        <f>'Invoerblad heterogene watergang'!$F$9</f>
        <v>1.5</v>
      </c>
      <c r="F736" s="23">
        <f>'Invoerblad heterogene watergang'!$E$9</f>
        <v>1.2</v>
      </c>
      <c r="G736" s="23">
        <f>'Invoerblad heterogene watergang'!$B$9</f>
        <v>1.2</v>
      </c>
      <c r="H736" s="23">
        <f>'Invoerblad heterogene watergang'!$C$9</f>
        <v>1</v>
      </c>
      <c r="I736" s="23">
        <f>IF(B736="","",IF(A736&lt;='Invoerblad heterogene watergang'!$H$9,'Invoerblad heterogene watergang'!$N$9,IF(A736&lt;='Invoerblad heterogene watergang'!$H$10,'Invoerblad heterogene watergang'!$N$10,IF(A736&lt;='Invoerblad heterogene watergang'!$H$11,'Invoerblad heterogene watergang'!$N$11,IF(A736&lt;='Invoerblad heterogene watergang'!$H$12,'Invoerblad heterogene watergang'!$N$12,IF(A736&lt;='Invoerblad heterogene watergang'!$H$13,'Invoerblad heterogene watergang'!$N$13,IF(A736&lt;='Invoerblad heterogene watergang'!$H$14,'Invoerblad heterogene watergang'!$N$14,IF(A736&lt;='Invoerblad heterogene watergang'!$H$15,'Invoerblad heterogene watergang'!$N$15,IF(A736&lt;='Invoerblad heterogene watergang'!$H$16,'Invoerblad heterogene watergang'!$N$16,IF(A736&lt;='Invoerblad heterogene watergang'!$H$17,'Invoerblad heterogene watergang'!$N$17,""))))))))))</f>
        <v>0</v>
      </c>
      <c r="J736" s="23" t="str">
        <f>IF(A736&lt;='Invoerblad heterogene watergang'!$H$9,'Invoerblad heterogene watergang'!$O$9,IF(A736&lt;='Invoerblad heterogene watergang'!$H$10,'Invoerblad heterogene watergang'!$O$10,IF(A736&lt;='Invoerblad heterogene watergang'!$H$11,'Invoerblad heterogene watergang'!$O$11,IF(A736&lt;='Invoerblad heterogene watergang'!$H$12,'Invoerblad heterogene watergang'!$O$12,IF(A736&lt;='Invoerblad heterogene watergang'!$H$13,'Invoerblad heterogene watergang'!$O$13,IF(A736&lt;='Invoerblad heterogene watergang'!$H$14,'Invoerblad heterogene watergang'!$O$14,IF(A736&lt;='Invoerblad heterogene watergang'!$H$15,'Invoerblad heterogene watergang'!$O$15,IF(A736&lt;='Invoerblad heterogene watergang'!$H$16,'Invoerblad heterogene watergang'!$O$16,IF(A736&lt;='Invoerblad heterogene watergang'!$H$17,'Invoerblad heterogene watergang'!$O$17,"")))))))))</f>
        <v>Nee</v>
      </c>
      <c r="K736" s="23">
        <f>(IF(A736&lt;='Invoerblad heterogene watergang'!$H$9,'Invoerblad heterogene watergang'!$L$9,IF(A736&lt;='Invoerblad heterogene watergang'!$H$10,'Invoerblad heterogene watergang'!$L$10,IF(A736&lt;='Invoerblad heterogene watergang'!$H$11,'Invoerblad heterogene watergang'!$L$11,IF(A736&lt;='Invoerblad heterogene watergang'!$H$12,'Invoerblad heterogene watergang'!$L$12,IF(A736&lt;='Invoerblad heterogene watergang'!$H$13,'Invoerblad heterogene watergang'!$L$13,IF(A736&lt;='Invoerblad heterogene watergang'!$H$14,'Invoerblad heterogene watergang'!$L$14,IF(A736&lt;='Invoerblad heterogene watergang'!$H$15,'Invoerblad heterogene watergang'!$L$15,IF(A736&lt;='Invoerblad heterogene watergang'!$H$16,'Invoerblad heterogene watergang'!$L$16,IF(A736&lt;='Invoerblad heterogene watergang'!$H$17,'Invoerblad heterogene watergang'!$L$17,""))))))))))</f>
        <v>100</v>
      </c>
      <c r="L736" s="23" t="str">
        <f>(IF(A736&lt;='Invoerblad heterogene watergang'!$H$9,'Invoerblad heterogene watergang'!$M$9,IF(A736&lt;='Invoerblad heterogene watergang'!$H$10,'Invoerblad heterogene watergang'!$M$10,IF(A736&lt;='Invoerblad heterogene watergang'!$H$11,'Invoerblad heterogene watergang'!$M$11,IF(A736&lt;='Invoerblad heterogene watergang'!$H$12,'Invoerblad heterogene watergang'!$M$12,IF(A736&lt;='Invoerblad heterogene watergang'!$H$13,'Invoerblad heterogene watergang'!$M$13,IF(A736&lt;='Invoerblad heterogene watergang'!$H$14,'Invoerblad heterogene watergang'!$M$14,IF(A736&lt;='Invoerblad heterogene watergang'!$H$15,'Invoerblad heterogene watergang'!$M$15,IF(A736&lt;='Invoerblad heterogene watergang'!$H$16,'Invoerblad heterogene watergang'!$M$16,IF(A736&lt;='Invoerblad heterogene watergang'!$H$17,'Invoerblad heterogene watergang'!$M$17,""))))))))))</f>
        <v>Begroeiing volgt bodemverloop</v>
      </c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67"/>
      <c r="AD736" s="23"/>
      <c r="AE736" s="23"/>
    </row>
    <row r="737" spans="1:31" s="103" customFormat="1" x14ac:dyDescent="0.35">
      <c r="A737" s="24">
        <f>IF(A736="","",IF((A736+1)&gt;MAX('Invoerblad heterogene watergang'!$H$9:$H$17),"",'Uitgebreide invoer'!A736+(MAX('Invoerblad heterogene watergang'!$H$9:$H$17)/1000)))</f>
        <v>513.09999999999422</v>
      </c>
      <c r="B737" s="23">
        <f>IF(A737&lt;='Invoerblad heterogene watergang'!$H$9,'Invoerblad heterogene watergang'!$J$9,IF(A737&lt;='Invoerblad heterogene watergang'!$H$10,'Invoerblad heterogene watergang'!$J$10,IF(A737&lt;='Invoerblad heterogene watergang'!$H$11,'Invoerblad heterogene watergang'!$J$11,IF(A737&lt;='Invoerblad heterogene watergang'!$H$12,'Invoerblad heterogene watergang'!$J$12,IF(A737&lt;='Invoerblad heterogene watergang'!$H$13,'Invoerblad heterogene watergang'!$J$13,IF(A737&lt;='Invoerblad heterogene watergang'!$H$14,'Invoerblad heterogene watergang'!$J$14,IF(A737&lt;='Invoerblad heterogene watergang'!$H$15,'Invoerblad heterogene watergang'!$J$15,IF(A737&lt;='Invoerblad heterogene watergang'!$H$16,'Invoerblad heterogene watergang'!$J$16,IF(A737&lt;='Invoerblad heterogene watergang'!$H$17,'Invoerblad heterogene watergang'!$J$17,"")))))))))</f>
        <v>0.15</v>
      </c>
      <c r="C737" s="23" t="str">
        <f>IF(A737&lt;='Invoerblad heterogene watergang'!$H$9,'Invoerblad heterogene watergang'!$K$9,IF(A737&lt;='Invoerblad heterogene watergang'!$H$10,'Invoerblad heterogene watergang'!$K$10,IF(A737&lt;='Invoerblad heterogene watergang'!$H$11,'Invoerblad heterogene watergang'!$K$11,IF(A737&lt;='Invoerblad heterogene watergang'!$H$12,'Invoerblad heterogene watergang'!$K$12,IF(A737&lt;='Invoerblad heterogene watergang'!$H$13,'Invoerblad heterogene watergang'!$K$13,IF(A737&lt;='Invoerblad heterogene watergang'!$H$14,'Invoerblad heterogene watergang'!$K$14,IF(A737&lt;='Invoerblad heterogene watergang'!$H$15,'Invoerblad heterogene watergang'!$K$15,IF(A737&lt;='Invoerblad heterogene watergang'!$H$16,'Invoerblad heterogene watergang'!$K$16,IF(A737&lt;='Invoerblad heterogene watergang'!$H$17,'Invoerblad heterogene watergang'!$K$17,"")))))))))</f>
        <v>30 - Grasachtigen en ondergedoken soorten</v>
      </c>
      <c r="D737" s="23">
        <f t="shared" si="11"/>
        <v>30</v>
      </c>
      <c r="E737" s="23">
        <f>'Invoerblad heterogene watergang'!$F$9</f>
        <v>1.5</v>
      </c>
      <c r="F737" s="23">
        <f>'Invoerblad heterogene watergang'!$E$9</f>
        <v>1.2</v>
      </c>
      <c r="G737" s="23">
        <f>'Invoerblad heterogene watergang'!$B$9</f>
        <v>1.2</v>
      </c>
      <c r="H737" s="23">
        <f>'Invoerblad heterogene watergang'!$C$9</f>
        <v>1</v>
      </c>
      <c r="I737" s="23">
        <f>IF(B737="","",IF(A737&lt;='Invoerblad heterogene watergang'!$H$9,'Invoerblad heterogene watergang'!$N$9,IF(A737&lt;='Invoerblad heterogene watergang'!$H$10,'Invoerblad heterogene watergang'!$N$10,IF(A737&lt;='Invoerblad heterogene watergang'!$H$11,'Invoerblad heterogene watergang'!$N$11,IF(A737&lt;='Invoerblad heterogene watergang'!$H$12,'Invoerblad heterogene watergang'!$N$12,IF(A737&lt;='Invoerblad heterogene watergang'!$H$13,'Invoerblad heterogene watergang'!$N$13,IF(A737&lt;='Invoerblad heterogene watergang'!$H$14,'Invoerblad heterogene watergang'!$N$14,IF(A737&lt;='Invoerblad heterogene watergang'!$H$15,'Invoerblad heterogene watergang'!$N$15,IF(A737&lt;='Invoerblad heterogene watergang'!$H$16,'Invoerblad heterogene watergang'!$N$16,IF(A737&lt;='Invoerblad heterogene watergang'!$H$17,'Invoerblad heterogene watergang'!$N$17,""))))))))))</f>
        <v>0</v>
      </c>
      <c r="J737" s="23" t="str">
        <f>IF(A737&lt;='Invoerblad heterogene watergang'!$H$9,'Invoerblad heterogene watergang'!$O$9,IF(A737&lt;='Invoerblad heterogene watergang'!$H$10,'Invoerblad heterogene watergang'!$O$10,IF(A737&lt;='Invoerblad heterogene watergang'!$H$11,'Invoerblad heterogene watergang'!$O$11,IF(A737&lt;='Invoerblad heterogene watergang'!$H$12,'Invoerblad heterogene watergang'!$O$12,IF(A737&lt;='Invoerblad heterogene watergang'!$H$13,'Invoerblad heterogene watergang'!$O$13,IF(A737&lt;='Invoerblad heterogene watergang'!$H$14,'Invoerblad heterogene watergang'!$O$14,IF(A737&lt;='Invoerblad heterogene watergang'!$H$15,'Invoerblad heterogene watergang'!$O$15,IF(A737&lt;='Invoerblad heterogene watergang'!$H$16,'Invoerblad heterogene watergang'!$O$16,IF(A737&lt;='Invoerblad heterogene watergang'!$H$17,'Invoerblad heterogene watergang'!$O$17,"")))))))))</f>
        <v>Nee</v>
      </c>
      <c r="K737" s="23">
        <f>(IF(A737&lt;='Invoerblad heterogene watergang'!$H$9,'Invoerblad heterogene watergang'!$L$9,IF(A737&lt;='Invoerblad heterogene watergang'!$H$10,'Invoerblad heterogene watergang'!$L$10,IF(A737&lt;='Invoerblad heterogene watergang'!$H$11,'Invoerblad heterogene watergang'!$L$11,IF(A737&lt;='Invoerblad heterogene watergang'!$H$12,'Invoerblad heterogene watergang'!$L$12,IF(A737&lt;='Invoerblad heterogene watergang'!$H$13,'Invoerblad heterogene watergang'!$L$13,IF(A737&lt;='Invoerblad heterogene watergang'!$H$14,'Invoerblad heterogene watergang'!$L$14,IF(A737&lt;='Invoerblad heterogene watergang'!$H$15,'Invoerblad heterogene watergang'!$L$15,IF(A737&lt;='Invoerblad heterogene watergang'!$H$16,'Invoerblad heterogene watergang'!$L$16,IF(A737&lt;='Invoerblad heterogene watergang'!$H$17,'Invoerblad heterogene watergang'!$L$17,""))))))))))</f>
        <v>100</v>
      </c>
      <c r="L737" s="23" t="str">
        <f>(IF(A737&lt;='Invoerblad heterogene watergang'!$H$9,'Invoerblad heterogene watergang'!$M$9,IF(A737&lt;='Invoerblad heterogene watergang'!$H$10,'Invoerblad heterogene watergang'!$M$10,IF(A737&lt;='Invoerblad heterogene watergang'!$H$11,'Invoerblad heterogene watergang'!$M$11,IF(A737&lt;='Invoerblad heterogene watergang'!$H$12,'Invoerblad heterogene watergang'!$M$12,IF(A737&lt;='Invoerblad heterogene watergang'!$H$13,'Invoerblad heterogene watergang'!$M$13,IF(A737&lt;='Invoerblad heterogene watergang'!$H$14,'Invoerblad heterogene watergang'!$M$14,IF(A737&lt;='Invoerblad heterogene watergang'!$H$15,'Invoerblad heterogene watergang'!$M$15,IF(A737&lt;='Invoerblad heterogene watergang'!$H$16,'Invoerblad heterogene watergang'!$M$16,IF(A737&lt;='Invoerblad heterogene watergang'!$H$17,'Invoerblad heterogene watergang'!$M$17,""))))))))))</f>
        <v>Begroeiing volgt bodemverloop</v>
      </c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67"/>
      <c r="AD737" s="23"/>
      <c r="AE737" s="23"/>
    </row>
    <row r="738" spans="1:31" s="103" customFormat="1" x14ac:dyDescent="0.35">
      <c r="A738" s="24">
        <f>IF(A737="","",IF((A737+1)&gt;MAX('Invoerblad heterogene watergang'!$H$9:$H$17),"",'Uitgebreide invoer'!A737+(MAX('Invoerblad heterogene watergang'!$H$9:$H$17)/1000)))</f>
        <v>513.79999999999427</v>
      </c>
      <c r="B738" s="23">
        <f>IF(A738&lt;='Invoerblad heterogene watergang'!$H$9,'Invoerblad heterogene watergang'!$J$9,IF(A738&lt;='Invoerblad heterogene watergang'!$H$10,'Invoerblad heterogene watergang'!$J$10,IF(A738&lt;='Invoerblad heterogene watergang'!$H$11,'Invoerblad heterogene watergang'!$J$11,IF(A738&lt;='Invoerblad heterogene watergang'!$H$12,'Invoerblad heterogene watergang'!$J$12,IF(A738&lt;='Invoerblad heterogene watergang'!$H$13,'Invoerblad heterogene watergang'!$J$13,IF(A738&lt;='Invoerblad heterogene watergang'!$H$14,'Invoerblad heterogene watergang'!$J$14,IF(A738&lt;='Invoerblad heterogene watergang'!$H$15,'Invoerblad heterogene watergang'!$J$15,IF(A738&lt;='Invoerblad heterogene watergang'!$H$16,'Invoerblad heterogene watergang'!$J$16,IF(A738&lt;='Invoerblad heterogene watergang'!$H$17,'Invoerblad heterogene watergang'!$J$17,"")))))))))</f>
        <v>0.15</v>
      </c>
      <c r="C738" s="23" t="str">
        <f>IF(A738&lt;='Invoerblad heterogene watergang'!$H$9,'Invoerblad heterogene watergang'!$K$9,IF(A738&lt;='Invoerblad heterogene watergang'!$H$10,'Invoerblad heterogene watergang'!$K$10,IF(A738&lt;='Invoerblad heterogene watergang'!$H$11,'Invoerblad heterogene watergang'!$K$11,IF(A738&lt;='Invoerblad heterogene watergang'!$H$12,'Invoerblad heterogene watergang'!$K$12,IF(A738&lt;='Invoerblad heterogene watergang'!$H$13,'Invoerblad heterogene watergang'!$K$13,IF(A738&lt;='Invoerblad heterogene watergang'!$H$14,'Invoerblad heterogene watergang'!$K$14,IF(A738&lt;='Invoerblad heterogene watergang'!$H$15,'Invoerblad heterogene watergang'!$K$15,IF(A738&lt;='Invoerblad heterogene watergang'!$H$16,'Invoerblad heterogene watergang'!$K$16,IF(A738&lt;='Invoerblad heterogene watergang'!$H$17,'Invoerblad heterogene watergang'!$K$17,"")))))))))</f>
        <v>30 - Grasachtigen en ondergedoken soorten</v>
      </c>
      <c r="D738" s="23">
        <f t="shared" si="11"/>
        <v>30</v>
      </c>
      <c r="E738" s="23">
        <f>'Invoerblad heterogene watergang'!$F$9</f>
        <v>1.5</v>
      </c>
      <c r="F738" s="23">
        <f>'Invoerblad heterogene watergang'!$E$9</f>
        <v>1.2</v>
      </c>
      <c r="G738" s="23">
        <f>'Invoerblad heterogene watergang'!$B$9</f>
        <v>1.2</v>
      </c>
      <c r="H738" s="23">
        <f>'Invoerblad heterogene watergang'!$C$9</f>
        <v>1</v>
      </c>
      <c r="I738" s="23">
        <f>IF(B738="","",IF(A738&lt;='Invoerblad heterogene watergang'!$H$9,'Invoerblad heterogene watergang'!$N$9,IF(A738&lt;='Invoerblad heterogene watergang'!$H$10,'Invoerblad heterogene watergang'!$N$10,IF(A738&lt;='Invoerblad heterogene watergang'!$H$11,'Invoerblad heterogene watergang'!$N$11,IF(A738&lt;='Invoerblad heterogene watergang'!$H$12,'Invoerblad heterogene watergang'!$N$12,IF(A738&lt;='Invoerblad heterogene watergang'!$H$13,'Invoerblad heterogene watergang'!$N$13,IF(A738&lt;='Invoerblad heterogene watergang'!$H$14,'Invoerblad heterogene watergang'!$N$14,IF(A738&lt;='Invoerblad heterogene watergang'!$H$15,'Invoerblad heterogene watergang'!$N$15,IF(A738&lt;='Invoerblad heterogene watergang'!$H$16,'Invoerblad heterogene watergang'!$N$16,IF(A738&lt;='Invoerblad heterogene watergang'!$H$17,'Invoerblad heterogene watergang'!$N$17,""))))))))))</f>
        <v>0</v>
      </c>
      <c r="J738" s="23" t="str">
        <f>IF(A738&lt;='Invoerblad heterogene watergang'!$H$9,'Invoerblad heterogene watergang'!$O$9,IF(A738&lt;='Invoerblad heterogene watergang'!$H$10,'Invoerblad heterogene watergang'!$O$10,IF(A738&lt;='Invoerblad heterogene watergang'!$H$11,'Invoerblad heterogene watergang'!$O$11,IF(A738&lt;='Invoerblad heterogene watergang'!$H$12,'Invoerblad heterogene watergang'!$O$12,IF(A738&lt;='Invoerblad heterogene watergang'!$H$13,'Invoerblad heterogene watergang'!$O$13,IF(A738&lt;='Invoerblad heterogene watergang'!$H$14,'Invoerblad heterogene watergang'!$O$14,IF(A738&lt;='Invoerblad heterogene watergang'!$H$15,'Invoerblad heterogene watergang'!$O$15,IF(A738&lt;='Invoerblad heterogene watergang'!$H$16,'Invoerblad heterogene watergang'!$O$16,IF(A738&lt;='Invoerblad heterogene watergang'!$H$17,'Invoerblad heterogene watergang'!$O$17,"")))))))))</f>
        <v>Nee</v>
      </c>
      <c r="K738" s="23">
        <f>(IF(A738&lt;='Invoerblad heterogene watergang'!$H$9,'Invoerblad heterogene watergang'!$L$9,IF(A738&lt;='Invoerblad heterogene watergang'!$H$10,'Invoerblad heterogene watergang'!$L$10,IF(A738&lt;='Invoerblad heterogene watergang'!$H$11,'Invoerblad heterogene watergang'!$L$11,IF(A738&lt;='Invoerblad heterogene watergang'!$H$12,'Invoerblad heterogene watergang'!$L$12,IF(A738&lt;='Invoerblad heterogene watergang'!$H$13,'Invoerblad heterogene watergang'!$L$13,IF(A738&lt;='Invoerblad heterogene watergang'!$H$14,'Invoerblad heterogene watergang'!$L$14,IF(A738&lt;='Invoerblad heterogene watergang'!$H$15,'Invoerblad heterogene watergang'!$L$15,IF(A738&lt;='Invoerblad heterogene watergang'!$H$16,'Invoerblad heterogene watergang'!$L$16,IF(A738&lt;='Invoerblad heterogene watergang'!$H$17,'Invoerblad heterogene watergang'!$L$17,""))))))))))</f>
        <v>100</v>
      </c>
      <c r="L738" s="23" t="str">
        <f>(IF(A738&lt;='Invoerblad heterogene watergang'!$H$9,'Invoerblad heterogene watergang'!$M$9,IF(A738&lt;='Invoerblad heterogene watergang'!$H$10,'Invoerblad heterogene watergang'!$M$10,IF(A738&lt;='Invoerblad heterogene watergang'!$H$11,'Invoerblad heterogene watergang'!$M$11,IF(A738&lt;='Invoerblad heterogene watergang'!$H$12,'Invoerblad heterogene watergang'!$M$12,IF(A738&lt;='Invoerblad heterogene watergang'!$H$13,'Invoerblad heterogene watergang'!$M$13,IF(A738&lt;='Invoerblad heterogene watergang'!$H$14,'Invoerblad heterogene watergang'!$M$14,IF(A738&lt;='Invoerblad heterogene watergang'!$H$15,'Invoerblad heterogene watergang'!$M$15,IF(A738&lt;='Invoerblad heterogene watergang'!$H$16,'Invoerblad heterogene watergang'!$M$16,IF(A738&lt;='Invoerblad heterogene watergang'!$H$17,'Invoerblad heterogene watergang'!$M$17,""))))))))))</f>
        <v>Begroeiing volgt bodemverloop</v>
      </c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67"/>
      <c r="AD738" s="23"/>
      <c r="AE738" s="23"/>
    </row>
    <row r="739" spans="1:31" s="103" customFormat="1" x14ac:dyDescent="0.35">
      <c r="A739" s="24">
        <f>IF(A738="","",IF((A738+1)&gt;MAX('Invoerblad heterogene watergang'!$H$9:$H$17),"",'Uitgebreide invoer'!A738+(MAX('Invoerblad heterogene watergang'!$H$9:$H$17)/1000)))</f>
        <v>514.49999999999432</v>
      </c>
      <c r="B739" s="23">
        <f>IF(A739&lt;='Invoerblad heterogene watergang'!$H$9,'Invoerblad heterogene watergang'!$J$9,IF(A739&lt;='Invoerblad heterogene watergang'!$H$10,'Invoerblad heterogene watergang'!$J$10,IF(A739&lt;='Invoerblad heterogene watergang'!$H$11,'Invoerblad heterogene watergang'!$J$11,IF(A739&lt;='Invoerblad heterogene watergang'!$H$12,'Invoerblad heterogene watergang'!$J$12,IF(A739&lt;='Invoerblad heterogene watergang'!$H$13,'Invoerblad heterogene watergang'!$J$13,IF(A739&lt;='Invoerblad heterogene watergang'!$H$14,'Invoerblad heterogene watergang'!$J$14,IF(A739&lt;='Invoerblad heterogene watergang'!$H$15,'Invoerblad heterogene watergang'!$J$15,IF(A739&lt;='Invoerblad heterogene watergang'!$H$16,'Invoerblad heterogene watergang'!$J$16,IF(A739&lt;='Invoerblad heterogene watergang'!$H$17,'Invoerblad heterogene watergang'!$J$17,"")))))))))</f>
        <v>0.15</v>
      </c>
      <c r="C739" s="23" t="str">
        <f>IF(A739&lt;='Invoerblad heterogene watergang'!$H$9,'Invoerblad heterogene watergang'!$K$9,IF(A739&lt;='Invoerblad heterogene watergang'!$H$10,'Invoerblad heterogene watergang'!$K$10,IF(A739&lt;='Invoerblad heterogene watergang'!$H$11,'Invoerblad heterogene watergang'!$K$11,IF(A739&lt;='Invoerblad heterogene watergang'!$H$12,'Invoerblad heterogene watergang'!$K$12,IF(A739&lt;='Invoerblad heterogene watergang'!$H$13,'Invoerblad heterogene watergang'!$K$13,IF(A739&lt;='Invoerblad heterogene watergang'!$H$14,'Invoerblad heterogene watergang'!$K$14,IF(A739&lt;='Invoerblad heterogene watergang'!$H$15,'Invoerblad heterogene watergang'!$K$15,IF(A739&lt;='Invoerblad heterogene watergang'!$H$16,'Invoerblad heterogene watergang'!$K$16,IF(A739&lt;='Invoerblad heterogene watergang'!$H$17,'Invoerblad heterogene watergang'!$K$17,"")))))))))</f>
        <v>30 - Grasachtigen en ondergedoken soorten</v>
      </c>
      <c r="D739" s="23">
        <f t="shared" si="11"/>
        <v>30</v>
      </c>
      <c r="E739" s="23">
        <f>'Invoerblad heterogene watergang'!$F$9</f>
        <v>1.5</v>
      </c>
      <c r="F739" s="23">
        <f>'Invoerblad heterogene watergang'!$E$9</f>
        <v>1.2</v>
      </c>
      <c r="G739" s="23">
        <f>'Invoerblad heterogene watergang'!$B$9</f>
        <v>1.2</v>
      </c>
      <c r="H739" s="23">
        <f>'Invoerblad heterogene watergang'!$C$9</f>
        <v>1</v>
      </c>
      <c r="I739" s="23">
        <f>IF(B739="","",IF(A739&lt;='Invoerblad heterogene watergang'!$H$9,'Invoerblad heterogene watergang'!$N$9,IF(A739&lt;='Invoerblad heterogene watergang'!$H$10,'Invoerblad heterogene watergang'!$N$10,IF(A739&lt;='Invoerblad heterogene watergang'!$H$11,'Invoerblad heterogene watergang'!$N$11,IF(A739&lt;='Invoerblad heterogene watergang'!$H$12,'Invoerblad heterogene watergang'!$N$12,IF(A739&lt;='Invoerblad heterogene watergang'!$H$13,'Invoerblad heterogene watergang'!$N$13,IF(A739&lt;='Invoerblad heterogene watergang'!$H$14,'Invoerblad heterogene watergang'!$N$14,IF(A739&lt;='Invoerblad heterogene watergang'!$H$15,'Invoerblad heterogene watergang'!$N$15,IF(A739&lt;='Invoerblad heterogene watergang'!$H$16,'Invoerblad heterogene watergang'!$N$16,IF(A739&lt;='Invoerblad heterogene watergang'!$H$17,'Invoerblad heterogene watergang'!$N$17,""))))))))))</f>
        <v>0</v>
      </c>
      <c r="J739" s="23" t="str">
        <f>IF(A739&lt;='Invoerblad heterogene watergang'!$H$9,'Invoerblad heterogene watergang'!$O$9,IF(A739&lt;='Invoerblad heterogene watergang'!$H$10,'Invoerblad heterogene watergang'!$O$10,IF(A739&lt;='Invoerblad heterogene watergang'!$H$11,'Invoerblad heterogene watergang'!$O$11,IF(A739&lt;='Invoerblad heterogene watergang'!$H$12,'Invoerblad heterogene watergang'!$O$12,IF(A739&lt;='Invoerblad heterogene watergang'!$H$13,'Invoerblad heterogene watergang'!$O$13,IF(A739&lt;='Invoerblad heterogene watergang'!$H$14,'Invoerblad heterogene watergang'!$O$14,IF(A739&lt;='Invoerblad heterogene watergang'!$H$15,'Invoerblad heterogene watergang'!$O$15,IF(A739&lt;='Invoerblad heterogene watergang'!$H$16,'Invoerblad heterogene watergang'!$O$16,IF(A739&lt;='Invoerblad heterogene watergang'!$H$17,'Invoerblad heterogene watergang'!$O$17,"")))))))))</f>
        <v>Nee</v>
      </c>
      <c r="K739" s="23">
        <f>(IF(A739&lt;='Invoerblad heterogene watergang'!$H$9,'Invoerblad heterogene watergang'!$L$9,IF(A739&lt;='Invoerblad heterogene watergang'!$H$10,'Invoerblad heterogene watergang'!$L$10,IF(A739&lt;='Invoerblad heterogene watergang'!$H$11,'Invoerblad heterogene watergang'!$L$11,IF(A739&lt;='Invoerblad heterogene watergang'!$H$12,'Invoerblad heterogene watergang'!$L$12,IF(A739&lt;='Invoerblad heterogene watergang'!$H$13,'Invoerblad heterogene watergang'!$L$13,IF(A739&lt;='Invoerblad heterogene watergang'!$H$14,'Invoerblad heterogene watergang'!$L$14,IF(A739&lt;='Invoerblad heterogene watergang'!$H$15,'Invoerblad heterogene watergang'!$L$15,IF(A739&lt;='Invoerblad heterogene watergang'!$H$16,'Invoerblad heterogene watergang'!$L$16,IF(A739&lt;='Invoerblad heterogene watergang'!$H$17,'Invoerblad heterogene watergang'!$L$17,""))))))))))</f>
        <v>100</v>
      </c>
      <c r="L739" s="23" t="str">
        <f>(IF(A739&lt;='Invoerblad heterogene watergang'!$H$9,'Invoerblad heterogene watergang'!$M$9,IF(A739&lt;='Invoerblad heterogene watergang'!$H$10,'Invoerblad heterogene watergang'!$M$10,IF(A739&lt;='Invoerblad heterogene watergang'!$H$11,'Invoerblad heterogene watergang'!$M$11,IF(A739&lt;='Invoerblad heterogene watergang'!$H$12,'Invoerblad heterogene watergang'!$M$12,IF(A739&lt;='Invoerblad heterogene watergang'!$H$13,'Invoerblad heterogene watergang'!$M$13,IF(A739&lt;='Invoerblad heterogene watergang'!$H$14,'Invoerblad heterogene watergang'!$M$14,IF(A739&lt;='Invoerblad heterogene watergang'!$H$15,'Invoerblad heterogene watergang'!$M$15,IF(A739&lt;='Invoerblad heterogene watergang'!$H$16,'Invoerblad heterogene watergang'!$M$16,IF(A739&lt;='Invoerblad heterogene watergang'!$H$17,'Invoerblad heterogene watergang'!$M$17,""))))))))))</f>
        <v>Begroeiing volgt bodemverloop</v>
      </c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67"/>
      <c r="AD739" s="23"/>
      <c r="AE739" s="23"/>
    </row>
    <row r="740" spans="1:31" s="103" customFormat="1" x14ac:dyDescent="0.35">
      <c r="A740" s="24">
        <f>IF(A739="","",IF((A739+1)&gt;MAX('Invoerblad heterogene watergang'!$H$9:$H$17),"",'Uitgebreide invoer'!A739+(MAX('Invoerblad heterogene watergang'!$H$9:$H$17)/1000)))</f>
        <v>515.19999999999436</v>
      </c>
      <c r="B740" s="23">
        <f>IF(A740&lt;='Invoerblad heterogene watergang'!$H$9,'Invoerblad heterogene watergang'!$J$9,IF(A740&lt;='Invoerblad heterogene watergang'!$H$10,'Invoerblad heterogene watergang'!$J$10,IF(A740&lt;='Invoerblad heterogene watergang'!$H$11,'Invoerblad heterogene watergang'!$J$11,IF(A740&lt;='Invoerblad heterogene watergang'!$H$12,'Invoerblad heterogene watergang'!$J$12,IF(A740&lt;='Invoerblad heterogene watergang'!$H$13,'Invoerblad heterogene watergang'!$J$13,IF(A740&lt;='Invoerblad heterogene watergang'!$H$14,'Invoerblad heterogene watergang'!$J$14,IF(A740&lt;='Invoerblad heterogene watergang'!$H$15,'Invoerblad heterogene watergang'!$J$15,IF(A740&lt;='Invoerblad heterogene watergang'!$H$16,'Invoerblad heterogene watergang'!$J$16,IF(A740&lt;='Invoerblad heterogene watergang'!$H$17,'Invoerblad heterogene watergang'!$J$17,"")))))))))</f>
        <v>0.15</v>
      </c>
      <c r="C740" s="23" t="str">
        <f>IF(A740&lt;='Invoerblad heterogene watergang'!$H$9,'Invoerblad heterogene watergang'!$K$9,IF(A740&lt;='Invoerblad heterogene watergang'!$H$10,'Invoerblad heterogene watergang'!$K$10,IF(A740&lt;='Invoerblad heterogene watergang'!$H$11,'Invoerblad heterogene watergang'!$K$11,IF(A740&lt;='Invoerblad heterogene watergang'!$H$12,'Invoerblad heterogene watergang'!$K$12,IF(A740&lt;='Invoerblad heterogene watergang'!$H$13,'Invoerblad heterogene watergang'!$K$13,IF(A740&lt;='Invoerblad heterogene watergang'!$H$14,'Invoerblad heterogene watergang'!$K$14,IF(A740&lt;='Invoerblad heterogene watergang'!$H$15,'Invoerblad heterogene watergang'!$K$15,IF(A740&lt;='Invoerblad heterogene watergang'!$H$16,'Invoerblad heterogene watergang'!$K$16,IF(A740&lt;='Invoerblad heterogene watergang'!$H$17,'Invoerblad heterogene watergang'!$K$17,"")))))))))</f>
        <v>30 - Grasachtigen en ondergedoken soorten</v>
      </c>
      <c r="D740" s="23">
        <f t="shared" si="11"/>
        <v>30</v>
      </c>
      <c r="E740" s="23">
        <f>'Invoerblad heterogene watergang'!$F$9</f>
        <v>1.5</v>
      </c>
      <c r="F740" s="23">
        <f>'Invoerblad heterogene watergang'!$E$9</f>
        <v>1.2</v>
      </c>
      <c r="G740" s="23">
        <f>'Invoerblad heterogene watergang'!$B$9</f>
        <v>1.2</v>
      </c>
      <c r="H740" s="23">
        <f>'Invoerblad heterogene watergang'!$C$9</f>
        <v>1</v>
      </c>
      <c r="I740" s="23">
        <f>IF(B740="","",IF(A740&lt;='Invoerblad heterogene watergang'!$H$9,'Invoerblad heterogene watergang'!$N$9,IF(A740&lt;='Invoerblad heterogene watergang'!$H$10,'Invoerblad heterogene watergang'!$N$10,IF(A740&lt;='Invoerblad heterogene watergang'!$H$11,'Invoerblad heterogene watergang'!$N$11,IF(A740&lt;='Invoerblad heterogene watergang'!$H$12,'Invoerblad heterogene watergang'!$N$12,IF(A740&lt;='Invoerblad heterogene watergang'!$H$13,'Invoerblad heterogene watergang'!$N$13,IF(A740&lt;='Invoerblad heterogene watergang'!$H$14,'Invoerblad heterogene watergang'!$N$14,IF(A740&lt;='Invoerblad heterogene watergang'!$H$15,'Invoerblad heterogene watergang'!$N$15,IF(A740&lt;='Invoerblad heterogene watergang'!$H$16,'Invoerblad heterogene watergang'!$N$16,IF(A740&lt;='Invoerblad heterogene watergang'!$H$17,'Invoerblad heterogene watergang'!$N$17,""))))))))))</f>
        <v>0</v>
      </c>
      <c r="J740" s="23" t="str">
        <f>IF(A740&lt;='Invoerblad heterogene watergang'!$H$9,'Invoerblad heterogene watergang'!$O$9,IF(A740&lt;='Invoerblad heterogene watergang'!$H$10,'Invoerblad heterogene watergang'!$O$10,IF(A740&lt;='Invoerblad heterogene watergang'!$H$11,'Invoerblad heterogene watergang'!$O$11,IF(A740&lt;='Invoerblad heterogene watergang'!$H$12,'Invoerblad heterogene watergang'!$O$12,IF(A740&lt;='Invoerblad heterogene watergang'!$H$13,'Invoerblad heterogene watergang'!$O$13,IF(A740&lt;='Invoerblad heterogene watergang'!$H$14,'Invoerblad heterogene watergang'!$O$14,IF(A740&lt;='Invoerblad heterogene watergang'!$H$15,'Invoerblad heterogene watergang'!$O$15,IF(A740&lt;='Invoerblad heterogene watergang'!$H$16,'Invoerblad heterogene watergang'!$O$16,IF(A740&lt;='Invoerblad heterogene watergang'!$H$17,'Invoerblad heterogene watergang'!$O$17,"")))))))))</f>
        <v>Nee</v>
      </c>
      <c r="K740" s="23">
        <f>(IF(A740&lt;='Invoerblad heterogene watergang'!$H$9,'Invoerblad heterogene watergang'!$L$9,IF(A740&lt;='Invoerblad heterogene watergang'!$H$10,'Invoerblad heterogene watergang'!$L$10,IF(A740&lt;='Invoerblad heterogene watergang'!$H$11,'Invoerblad heterogene watergang'!$L$11,IF(A740&lt;='Invoerblad heterogene watergang'!$H$12,'Invoerblad heterogene watergang'!$L$12,IF(A740&lt;='Invoerblad heterogene watergang'!$H$13,'Invoerblad heterogene watergang'!$L$13,IF(A740&lt;='Invoerblad heterogene watergang'!$H$14,'Invoerblad heterogene watergang'!$L$14,IF(A740&lt;='Invoerblad heterogene watergang'!$H$15,'Invoerblad heterogene watergang'!$L$15,IF(A740&lt;='Invoerblad heterogene watergang'!$H$16,'Invoerblad heterogene watergang'!$L$16,IF(A740&lt;='Invoerblad heterogene watergang'!$H$17,'Invoerblad heterogene watergang'!$L$17,""))))))))))</f>
        <v>100</v>
      </c>
      <c r="L740" s="23" t="str">
        <f>(IF(A740&lt;='Invoerblad heterogene watergang'!$H$9,'Invoerblad heterogene watergang'!$M$9,IF(A740&lt;='Invoerblad heterogene watergang'!$H$10,'Invoerblad heterogene watergang'!$M$10,IF(A740&lt;='Invoerblad heterogene watergang'!$H$11,'Invoerblad heterogene watergang'!$M$11,IF(A740&lt;='Invoerblad heterogene watergang'!$H$12,'Invoerblad heterogene watergang'!$M$12,IF(A740&lt;='Invoerblad heterogene watergang'!$H$13,'Invoerblad heterogene watergang'!$M$13,IF(A740&lt;='Invoerblad heterogene watergang'!$H$14,'Invoerblad heterogene watergang'!$M$14,IF(A740&lt;='Invoerblad heterogene watergang'!$H$15,'Invoerblad heterogene watergang'!$M$15,IF(A740&lt;='Invoerblad heterogene watergang'!$H$16,'Invoerblad heterogene watergang'!$M$16,IF(A740&lt;='Invoerblad heterogene watergang'!$H$17,'Invoerblad heterogene watergang'!$M$17,""))))))))))</f>
        <v>Begroeiing volgt bodemverloop</v>
      </c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67"/>
      <c r="AD740" s="23"/>
      <c r="AE740" s="23"/>
    </row>
    <row r="741" spans="1:31" s="103" customFormat="1" x14ac:dyDescent="0.35">
      <c r="A741" s="24">
        <f>IF(A740="","",IF((A740+1)&gt;MAX('Invoerblad heterogene watergang'!$H$9:$H$17),"",'Uitgebreide invoer'!A740+(MAX('Invoerblad heterogene watergang'!$H$9:$H$17)/1000)))</f>
        <v>515.89999999999441</v>
      </c>
      <c r="B741" s="23">
        <f>IF(A741&lt;='Invoerblad heterogene watergang'!$H$9,'Invoerblad heterogene watergang'!$J$9,IF(A741&lt;='Invoerblad heterogene watergang'!$H$10,'Invoerblad heterogene watergang'!$J$10,IF(A741&lt;='Invoerblad heterogene watergang'!$H$11,'Invoerblad heterogene watergang'!$J$11,IF(A741&lt;='Invoerblad heterogene watergang'!$H$12,'Invoerblad heterogene watergang'!$J$12,IF(A741&lt;='Invoerblad heterogene watergang'!$H$13,'Invoerblad heterogene watergang'!$J$13,IF(A741&lt;='Invoerblad heterogene watergang'!$H$14,'Invoerblad heterogene watergang'!$J$14,IF(A741&lt;='Invoerblad heterogene watergang'!$H$15,'Invoerblad heterogene watergang'!$J$15,IF(A741&lt;='Invoerblad heterogene watergang'!$H$16,'Invoerblad heterogene watergang'!$J$16,IF(A741&lt;='Invoerblad heterogene watergang'!$H$17,'Invoerblad heterogene watergang'!$J$17,"")))))))))</f>
        <v>0.15</v>
      </c>
      <c r="C741" s="23" t="str">
        <f>IF(A741&lt;='Invoerblad heterogene watergang'!$H$9,'Invoerblad heterogene watergang'!$K$9,IF(A741&lt;='Invoerblad heterogene watergang'!$H$10,'Invoerblad heterogene watergang'!$K$10,IF(A741&lt;='Invoerblad heterogene watergang'!$H$11,'Invoerblad heterogene watergang'!$K$11,IF(A741&lt;='Invoerblad heterogene watergang'!$H$12,'Invoerblad heterogene watergang'!$K$12,IF(A741&lt;='Invoerblad heterogene watergang'!$H$13,'Invoerblad heterogene watergang'!$K$13,IF(A741&lt;='Invoerblad heterogene watergang'!$H$14,'Invoerblad heterogene watergang'!$K$14,IF(A741&lt;='Invoerblad heterogene watergang'!$H$15,'Invoerblad heterogene watergang'!$K$15,IF(A741&lt;='Invoerblad heterogene watergang'!$H$16,'Invoerblad heterogene watergang'!$K$16,IF(A741&lt;='Invoerblad heterogene watergang'!$H$17,'Invoerblad heterogene watergang'!$K$17,"")))))))))</f>
        <v>30 - Grasachtigen en ondergedoken soorten</v>
      </c>
      <c r="D741" s="23">
        <f t="shared" si="11"/>
        <v>30</v>
      </c>
      <c r="E741" s="23">
        <f>'Invoerblad heterogene watergang'!$F$9</f>
        <v>1.5</v>
      </c>
      <c r="F741" s="23">
        <f>'Invoerblad heterogene watergang'!$E$9</f>
        <v>1.2</v>
      </c>
      <c r="G741" s="23">
        <f>'Invoerblad heterogene watergang'!$B$9</f>
        <v>1.2</v>
      </c>
      <c r="H741" s="23">
        <f>'Invoerblad heterogene watergang'!$C$9</f>
        <v>1</v>
      </c>
      <c r="I741" s="23">
        <f>IF(B741="","",IF(A741&lt;='Invoerblad heterogene watergang'!$H$9,'Invoerblad heterogene watergang'!$N$9,IF(A741&lt;='Invoerblad heterogene watergang'!$H$10,'Invoerblad heterogene watergang'!$N$10,IF(A741&lt;='Invoerblad heterogene watergang'!$H$11,'Invoerblad heterogene watergang'!$N$11,IF(A741&lt;='Invoerblad heterogene watergang'!$H$12,'Invoerblad heterogene watergang'!$N$12,IF(A741&lt;='Invoerblad heterogene watergang'!$H$13,'Invoerblad heterogene watergang'!$N$13,IF(A741&lt;='Invoerblad heterogene watergang'!$H$14,'Invoerblad heterogene watergang'!$N$14,IF(A741&lt;='Invoerblad heterogene watergang'!$H$15,'Invoerblad heterogene watergang'!$N$15,IF(A741&lt;='Invoerblad heterogene watergang'!$H$16,'Invoerblad heterogene watergang'!$N$16,IF(A741&lt;='Invoerblad heterogene watergang'!$H$17,'Invoerblad heterogene watergang'!$N$17,""))))))))))</f>
        <v>0</v>
      </c>
      <c r="J741" s="23" t="str">
        <f>IF(A741&lt;='Invoerblad heterogene watergang'!$H$9,'Invoerblad heterogene watergang'!$O$9,IF(A741&lt;='Invoerblad heterogene watergang'!$H$10,'Invoerblad heterogene watergang'!$O$10,IF(A741&lt;='Invoerblad heterogene watergang'!$H$11,'Invoerblad heterogene watergang'!$O$11,IF(A741&lt;='Invoerblad heterogene watergang'!$H$12,'Invoerblad heterogene watergang'!$O$12,IF(A741&lt;='Invoerblad heterogene watergang'!$H$13,'Invoerblad heterogene watergang'!$O$13,IF(A741&lt;='Invoerblad heterogene watergang'!$H$14,'Invoerblad heterogene watergang'!$O$14,IF(A741&lt;='Invoerblad heterogene watergang'!$H$15,'Invoerblad heterogene watergang'!$O$15,IF(A741&lt;='Invoerblad heterogene watergang'!$H$16,'Invoerblad heterogene watergang'!$O$16,IF(A741&lt;='Invoerblad heterogene watergang'!$H$17,'Invoerblad heterogene watergang'!$O$17,"")))))))))</f>
        <v>Nee</v>
      </c>
      <c r="K741" s="23">
        <f>(IF(A741&lt;='Invoerblad heterogene watergang'!$H$9,'Invoerblad heterogene watergang'!$L$9,IF(A741&lt;='Invoerblad heterogene watergang'!$H$10,'Invoerblad heterogene watergang'!$L$10,IF(A741&lt;='Invoerblad heterogene watergang'!$H$11,'Invoerblad heterogene watergang'!$L$11,IF(A741&lt;='Invoerblad heterogene watergang'!$H$12,'Invoerblad heterogene watergang'!$L$12,IF(A741&lt;='Invoerblad heterogene watergang'!$H$13,'Invoerblad heterogene watergang'!$L$13,IF(A741&lt;='Invoerblad heterogene watergang'!$H$14,'Invoerblad heterogene watergang'!$L$14,IF(A741&lt;='Invoerblad heterogene watergang'!$H$15,'Invoerblad heterogene watergang'!$L$15,IF(A741&lt;='Invoerblad heterogene watergang'!$H$16,'Invoerblad heterogene watergang'!$L$16,IF(A741&lt;='Invoerblad heterogene watergang'!$H$17,'Invoerblad heterogene watergang'!$L$17,""))))))))))</f>
        <v>100</v>
      </c>
      <c r="L741" s="23" t="str">
        <f>(IF(A741&lt;='Invoerblad heterogene watergang'!$H$9,'Invoerblad heterogene watergang'!$M$9,IF(A741&lt;='Invoerblad heterogene watergang'!$H$10,'Invoerblad heterogene watergang'!$M$10,IF(A741&lt;='Invoerblad heterogene watergang'!$H$11,'Invoerblad heterogene watergang'!$M$11,IF(A741&lt;='Invoerblad heterogene watergang'!$H$12,'Invoerblad heterogene watergang'!$M$12,IF(A741&lt;='Invoerblad heterogene watergang'!$H$13,'Invoerblad heterogene watergang'!$M$13,IF(A741&lt;='Invoerblad heterogene watergang'!$H$14,'Invoerblad heterogene watergang'!$M$14,IF(A741&lt;='Invoerblad heterogene watergang'!$H$15,'Invoerblad heterogene watergang'!$M$15,IF(A741&lt;='Invoerblad heterogene watergang'!$H$16,'Invoerblad heterogene watergang'!$M$16,IF(A741&lt;='Invoerblad heterogene watergang'!$H$17,'Invoerblad heterogene watergang'!$M$17,""))))))))))</f>
        <v>Begroeiing volgt bodemverloop</v>
      </c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67"/>
      <c r="AD741" s="23"/>
      <c r="AE741" s="23"/>
    </row>
    <row r="742" spans="1:31" s="103" customFormat="1" x14ac:dyDescent="0.35">
      <c r="A742" s="24">
        <f>IF(A741="","",IF((A741+1)&gt;MAX('Invoerblad heterogene watergang'!$H$9:$H$17),"",'Uitgebreide invoer'!A741+(MAX('Invoerblad heterogene watergang'!$H$9:$H$17)/1000)))</f>
        <v>516.59999999999445</v>
      </c>
      <c r="B742" s="23">
        <f>IF(A742&lt;='Invoerblad heterogene watergang'!$H$9,'Invoerblad heterogene watergang'!$J$9,IF(A742&lt;='Invoerblad heterogene watergang'!$H$10,'Invoerblad heterogene watergang'!$J$10,IF(A742&lt;='Invoerblad heterogene watergang'!$H$11,'Invoerblad heterogene watergang'!$J$11,IF(A742&lt;='Invoerblad heterogene watergang'!$H$12,'Invoerblad heterogene watergang'!$J$12,IF(A742&lt;='Invoerblad heterogene watergang'!$H$13,'Invoerblad heterogene watergang'!$J$13,IF(A742&lt;='Invoerblad heterogene watergang'!$H$14,'Invoerblad heterogene watergang'!$J$14,IF(A742&lt;='Invoerblad heterogene watergang'!$H$15,'Invoerblad heterogene watergang'!$J$15,IF(A742&lt;='Invoerblad heterogene watergang'!$H$16,'Invoerblad heterogene watergang'!$J$16,IF(A742&lt;='Invoerblad heterogene watergang'!$H$17,'Invoerblad heterogene watergang'!$J$17,"")))))))))</f>
        <v>0.15</v>
      </c>
      <c r="C742" s="23" t="str">
        <f>IF(A742&lt;='Invoerblad heterogene watergang'!$H$9,'Invoerblad heterogene watergang'!$K$9,IF(A742&lt;='Invoerblad heterogene watergang'!$H$10,'Invoerblad heterogene watergang'!$K$10,IF(A742&lt;='Invoerblad heterogene watergang'!$H$11,'Invoerblad heterogene watergang'!$K$11,IF(A742&lt;='Invoerblad heterogene watergang'!$H$12,'Invoerblad heterogene watergang'!$K$12,IF(A742&lt;='Invoerblad heterogene watergang'!$H$13,'Invoerblad heterogene watergang'!$K$13,IF(A742&lt;='Invoerblad heterogene watergang'!$H$14,'Invoerblad heterogene watergang'!$K$14,IF(A742&lt;='Invoerblad heterogene watergang'!$H$15,'Invoerblad heterogene watergang'!$K$15,IF(A742&lt;='Invoerblad heterogene watergang'!$H$16,'Invoerblad heterogene watergang'!$K$16,IF(A742&lt;='Invoerblad heterogene watergang'!$H$17,'Invoerblad heterogene watergang'!$K$17,"")))))))))</f>
        <v>30 - Grasachtigen en ondergedoken soorten</v>
      </c>
      <c r="D742" s="23">
        <f t="shared" si="11"/>
        <v>30</v>
      </c>
      <c r="E742" s="23">
        <f>'Invoerblad heterogene watergang'!$F$9</f>
        <v>1.5</v>
      </c>
      <c r="F742" s="23">
        <f>'Invoerblad heterogene watergang'!$E$9</f>
        <v>1.2</v>
      </c>
      <c r="G742" s="23">
        <f>'Invoerblad heterogene watergang'!$B$9</f>
        <v>1.2</v>
      </c>
      <c r="H742" s="23">
        <f>'Invoerblad heterogene watergang'!$C$9</f>
        <v>1</v>
      </c>
      <c r="I742" s="23">
        <f>IF(B742="","",IF(A742&lt;='Invoerblad heterogene watergang'!$H$9,'Invoerblad heterogene watergang'!$N$9,IF(A742&lt;='Invoerblad heterogene watergang'!$H$10,'Invoerblad heterogene watergang'!$N$10,IF(A742&lt;='Invoerblad heterogene watergang'!$H$11,'Invoerblad heterogene watergang'!$N$11,IF(A742&lt;='Invoerblad heterogene watergang'!$H$12,'Invoerblad heterogene watergang'!$N$12,IF(A742&lt;='Invoerblad heterogene watergang'!$H$13,'Invoerblad heterogene watergang'!$N$13,IF(A742&lt;='Invoerblad heterogene watergang'!$H$14,'Invoerblad heterogene watergang'!$N$14,IF(A742&lt;='Invoerblad heterogene watergang'!$H$15,'Invoerblad heterogene watergang'!$N$15,IF(A742&lt;='Invoerblad heterogene watergang'!$H$16,'Invoerblad heterogene watergang'!$N$16,IF(A742&lt;='Invoerblad heterogene watergang'!$H$17,'Invoerblad heterogene watergang'!$N$17,""))))))))))</f>
        <v>0</v>
      </c>
      <c r="J742" s="23" t="str">
        <f>IF(A742&lt;='Invoerblad heterogene watergang'!$H$9,'Invoerblad heterogene watergang'!$O$9,IF(A742&lt;='Invoerblad heterogene watergang'!$H$10,'Invoerblad heterogene watergang'!$O$10,IF(A742&lt;='Invoerblad heterogene watergang'!$H$11,'Invoerblad heterogene watergang'!$O$11,IF(A742&lt;='Invoerblad heterogene watergang'!$H$12,'Invoerblad heterogene watergang'!$O$12,IF(A742&lt;='Invoerblad heterogene watergang'!$H$13,'Invoerblad heterogene watergang'!$O$13,IF(A742&lt;='Invoerblad heterogene watergang'!$H$14,'Invoerblad heterogene watergang'!$O$14,IF(A742&lt;='Invoerblad heterogene watergang'!$H$15,'Invoerblad heterogene watergang'!$O$15,IF(A742&lt;='Invoerblad heterogene watergang'!$H$16,'Invoerblad heterogene watergang'!$O$16,IF(A742&lt;='Invoerblad heterogene watergang'!$H$17,'Invoerblad heterogene watergang'!$O$17,"")))))))))</f>
        <v>Nee</v>
      </c>
      <c r="K742" s="23">
        <f>(IF(A742&lt;='Invoerblad heterogene watergang'!$H$9,'Invoerblad heterogene watergang'!$L$9,IF(A742&lt;='Invoerblad heterogene watergang'!$H$10,'Invoerblad heterogene watergang'!$L$10,IF(A742&lt;='Invoerblad heterogene watergang'!$H$11,'Invoerblad heterogene watergang'!$L$11,IF(A742&lt;='Invoerblad heterogene watergang'!$H$12,'Invoerblad heterogene watergang'!$L$12,IF(A742&lt;='Invoerblad heterogene watergang'!$H$13,'Invoerblad heterogene watergang'!$L$13,IF(A742&lt;='Invoerblad heterogene watergang'!$H$14,'Invoerblad heterogene watergang'!$L$14,IF(A742&lt;='Invoerblad heterogene watergang'!$H$15,'Invoerblad heterogene watergang'!$L$15,IF(A742&lt;='Invoerblad heterogene watergang'!$H$16,'Invoerblad heterogene watergang'!$L$16,IF(A742&lt;='Invoerblad heterogene watergang'!$H$17,'Invoerblad heterogene watergang'!$L$17,""))))))))))</f>
        <v>100</v>
      </c>
      <c r="L742" s="23" t="str">
        <f>(IF(A742&lt;='Invoerblad heterogene watergang'!$H$9,'Invoerblad heterogene watergang'!$M$9,IF(A742&lt;='Invoerblad heterogene watergang'!$H$10,'Invoerblad heterogene watergang'!$M$10,IF(A742&lt;='Invoerblad heterogene watergang'!$H$11,'Invoerblad heterogene watergang'!$M$11,IF(A742&lt;='Invoerblad heterogene watergang'!$H$12,'Invoerblad heterogene watergang'!$M$12,IF(A742&lt;='Invoerblad heterogene watergang'!$H$13,'Invoerblad heterogene watergang'!$M$13,IF(A742&lt;='Invoerblad heterogene watergang'!$H$14,'Invoerblad heterogene watergang'!$M$14,IF(A742&lt;='Invoerblad heterogene watergang'!$H$15,'Invoerblad heterogene watergang'!$M$15,IF(A742&lt;='Invoerblad heterogene watergang'!$H$16,'Invoerblad heterogene watergang'!$M$16,IF(A742&lt;='Invoerblad heterogene watergang'!$H$17,'Invoerblad heterogene watergang'!$M$17,""))))))))))</f>
        <v>Begroeiing volgt bodemverloop</v>
      </c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67"/>
      <c r="AD742" s="23"/>
      <c r="AE742" s="23"/>
    </row>
    <row r="743" spans="1:31" s="103" customFormat="1" x14ac:dyDescent="0.35">
      <c r="A743" s="24">
        <f>IF(A742="","",IF((A742+1)&gt;MAX('Invoerblad heterogene watergang'!$H$9:$H$17),"",'Uitgebreide invoer'!A742+(MAX('Invoerblad heterogene watergang'!$H$9:$H$17)/1000)))</f>
        <v>517.2999999999945</v>
      </c>
      <c r="B743" s="23">
        <f>IF(A743&lt;='Invoerblad heterogene watergang'!$H$9,'Invoerblad heterogene watergang'!$J$9,IF(A743&lt;='Invoerblad heterogene watergang'!$H$10,'Invoerblad heterogene watergang'!$J$10,IF(A743&lt;='Invoerblad heterogene watergang'!$H$11,'Invoerblad heterogene watergang'!$J$11,IF(A743&lt;='Invoerblad heterogene watergang'!$H$12,'Invoerblad heterogene watergang'!$J$12,IF(A743&lt;='Invoerblad heterogene watergang'!$H$13,'Invoerblad heterogene watergang'!$J$13,IF(A743&lt;='Invoerblad heterogene watergang'!$H$14,'Invoerblad heterogene watergang'!$J$14,IF(A743&lt;='Invoerblad heterogene watergang'!$H$15,'Invoerblad heterogene watergang'!$J$15,IF(A743&lt;='Invoerblad heterogene watergang'!$H$16,'Invoerblad heterogene watergang'!$J$16,IF(A743&lt;='Invoerblad heterogene watergang'!$H$17,'Invoerblad heterogene watergang'!$J$17,"")))))))))</f>
        <v>0.15</v>
      </c>
      <c r="C743" s="23" t="str">
        <f>IF(A743&lt;='Invoerblad heterogene watergang'!$H$9,'Invoerblad heterogene watergang'!$K$9,IF(A743&lt;='Invoerblad heterogene watergang'!$H$10,'Invoerblad heterogene watergang'!$K$10,IF(A743&lt;='Invoerblad heterogene watergang'!$H$11,'Invoerblad heterogene watergang'!$K$11,IF(A743&lt;='Invoerblad heterogene watergang'!$H$12,'Invoerblad heterogene watergang'!$K$12,IF(A743&lt;='Invoerblad heterogene watergang'!$H$13,'Invoerblad heterogene watergang'!$K$13,IF(A743&lt;='Invoerblad heterogene watergang'!$H$14,'Invoerblad heterogene watergang'!$K$14,IF(A743&lt;='Invoerblad heterogene watergang'!$H$15,'Invoerblad heterogene watergang'!$K$15,IF(A743&lt;='Invoerblad heterogene watergang'!$H$16,'Invoerblad heterogene watergang'!$K$16,IF(A743&lt;='Invoerblad heterogene watergang'!$H$17,'Invoerblad heterogene watergang'!$K$17,"")))))))))</f>
        <v>30 - Grasachtigen en ondergedoken soorten</v>
      </c>
      <c r="D743" s="23">
        <f t="shared" si="11"/>
        <v>30</v>
      </c>
      <c r="E743" s="23">
        <f>'Invoerblad heterogene watergang'!$F$9</f>
        <v>1.5</v>
      </c>
      <c r="F743" s="23">
        <f>'Invoerblad heterogene watergang'!$E$9</f>
        <v>1.2</v>
      </c>
      <c r="G743" s="23">
        <f>'Invoerblad heterogene watergang'!$B$9</f>
        <v>1.2</v>
      </c>
      <c r="H743" s="23">
        <f>'Invoerblad heterogene watergang'!$C$9</f>
        <v>1</v>
      </c>
      <c r="I743" s="23">
        <f>IF(B743="","",IF(A743&lt;='Invoerblad heterogene watergang'!$H$9,'Invoerblad heterogene watergang'!$N$9,IF(A743&lt;='Invoerblad heterogene watergang'!$H$10,'Invoerblad heterogene watergang'!$N$10,IF(A743&lt;='Invoerblad heterogene watergang'!$H$11,'Invoerblad heterogene watergang'!$N$11,IF(A743&lt;='Invoerblad heterogene watergang'!$H$12,'Invoerblad heterogene watergang'!$N$12,IF(A743&lt;='Invoerblad heterogene watergang'!$H$13,'Invoerblad heterogene watergang'!$N$13,IF(A743&lt;='Invoerblad heterogene watergang'!$H$14,'Invoerblad heterogene watergang'!$N$14,IF(A743&lt;='Invoerblad heterogene watergang'!$H$15,'Invoerblad heterogene watergang'!$N$15,IF(A743&lt;='Invoerblad heterogene watergang'!$H$16,'Invoerblad heterogene watergang'!$N$16,IF(A743&lt;='Invoerblad heterogene watergang'!$H$17,'Invoerblad heterogene watergang'!$N$17,""))))))))))</f>
        <v>0</v>
      </c>
      <c r="J743" s="23" t="str">
        <f>IF(A743&lt;='Invoerblad heterogene watergang'!$H$9,'Invoerblad heterogene watergang'!$O$9,IF(A743&lt;='Invoerblad heterogene watergang'!$H$10,'Invoerblad heterogene watergang'!$O$10,IF(A743&lt;='Invoerblad heterogene watergang'!$H$11,'Invoerblad heterogene watergang'!$O$11,IF(A743&lt;='Invoerblad heterogene watergang'!$H$12,'Invoerblad heterogene watergang'!$O$12,IF(A743&lt;='Invoerblad heterogene watergang'!$H$13,'Invoerblad heterogene watergang'!$O$13,IF(A743&lt;='Invoerblad heterogene watergang'!$H$14,'Invoerblad heterogene watergang'!$O$14,IF(A743&lt;='Invoerblad heterogene watergang'!$H$15,'Invoerblad heterogene watergang'!$O$15,IF(A743&lt;='Invoerblad heterogene watergang'!$H$16,'Invoerblad heterogene watergang'!$O$16,IF(A743&lt;='Invoerblad heterogene watergang'!$H$17,'Invoerblad heterogene watergang'!$O$17,"")))))))))</f>
        <v>Nee</v>
      </c>
      <c r="K743" s="23">
        <f>(IF(A743&lt;='Invoerblad heterogene watergang'!$H$9,'Invoerblad heterogene watergang'!$L$9,IF(A743&lt;='Invoerblad heterogene watergang'!$H$10,'Invoerblad heterogene watergang'!$L$10,IF(A743&lt;='Invoerblad heterogene watergang'!$H$11,'Invoerblad heterogene watergang'!$L$11,IF(A743&lt;='Invoerblad heterogene watergang'!$H$12,'Invoerblad heterogene watergang'!$L$12,IF(A743&lt;='Invoerblad heterogene watergang'!$H$13,'Invoerblad heterogene watergang'!$L$13,IF(A743&lt;='Invoerblad heterogene watergang'!$H$14,'Invoerblad heterogene watergang'!$L$14,IF(A743&lt;='Invoerblad heterogene watergang'!$H$15,'Invoerblad heterogene watergang'!$L$15,IF(A743&lt;='Invoerblad heterogene watergang'!$H$16,'Invoerblad heterogene watergang'!$L$16,IF(A743&lt;='Invoerblad heterogene watergang'!$H$17,'Invoerblad heterogene watergang'!$L$17,""))))))))))</f>
        <v>100</v>
      </c>
      <c r="L743" s="23" t="str">
        <f>(IF(A743&lt;='Invoerblad heterogene watergang'!$H$9,'Invoerblad heterogene watergang'!$M$9,IF(A743&lt;='Invoerblad heterogene watergang'!$H$10,'Invoerblad heterogene watergang'!$M$10,IF(A743&lt;='Invoerblad heterogene watergang'!$H$11,'Invoerblad heterogene watergang'!$M$11,IF(A743&lt;='Invoerblad heterogene watergang'!$H$12,'Invoerblad heterogene watergang'!$M$12,IF(A743&lt;='Invoerblad heterogene watergang'!$H$13,'Invoerblad heterogene watergang'!$M$13,IF(A743&lt;='Invoerblad heterogene watergang'!$H$14,'Invoerblad heterogene watergang'!$M$14,IF(A743&lt;='Invoerblad heterogene watergang'!$H$15,'Invoerblad heterogene watergang'!$M$15,IF(A743&lt;='Invoerblad heterogene watergang'!$H$16,'Invoerblad heterogene watergang'!$M$16,IF(A743&lt;='Invoerblad heterogene watergang'!$H$17,'Invoerblad heterogene watergang'!$M$17,""))))))))))</f>
        <v>Begroeiing volgt bodemverloop</v>
      </c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67"/>
      <c r="AD743" s="23"/>
      <c r="AE743" s="23"/>
    </row>
    <row r="744" spans="1:31" s="103" customFormat="1" x14ac:dyDescent="0.35">
      <c r="A744" s="24">
        <f>IF(A743="","",IF((A743+1)&gt;MAX('Invoerblad heterogene watergang'!$H$9:$H$17),"",'Uitgebreide invoer'!A743+(MAX('Invoerblad heterogene watergang'!$H$9:$H$17)/1000)))</f>
        <v>517.99999999999454</v>
      </c>
      <c r="B744" s="23">
        <f>IF(A744&lt;='Invoerblad heterogene watergang'!$H$9,'Invoerblad heterogene watergang'!$J$9,IF(A744&lt;='Invoerblad heterogene watergang'!$H$10,'Invoerblad heterogene watergang'!$J$10,IF(A744&lt;='Invoerblad heterogene watergang'!$H$11,'Invoerblad heterogene watergang'!$J$11,IF(A744&lt;='Invoerblad heterogene watergang'!$H$12,'Invoerblad heterogene watergang'!$J$12,IF(A744&lt;='Invoerblad heterogene watergang'!$H$13,'Invoerblad heterogene watergang'!$J$13,IF(A744&lt;='Invoerblad heterogene watergang'!$H$14,'Invoerblad heterogene watergang'!$J$14,IF(A744&lt;='Invoerblad heterogene watergang'!$H$15,'Invoerblad heterogene watergang'!$J$15,IF(A744&lt;='Invoerblad heterogene watergang'!$H$16,'Invoerblad heterogene watergang'!$J$16,IF(A744&lt;='Invoerblad heterogene watergang'!$H$17,'Invoerblad heterogene watergang'!$J$17,"")))))))))</f>
        <v>0.15</v>
      </c>
      <c r="C744" s="23" t="str">
        <f>IF(A744&lt;='Invoerblad heterogene watergang'!$H$9,'Invoerblad heterogene watergang'!$K$9,IF(A744&lt;='Invoerblad heterogene watergang'!$H$10,'Invoerblad heterogene watergang'!$K$10,IF(A744&lt;='Invoerblad heterogene watergang'!$H$11,'Invoerblad heterogene watergang'!$K$11,IF(A744&lt;='Invoerblad heterogene watergang'!$H$12,'Invoerblad heterogene watergang'!$K$12,IF(A744&lt;='Invoerblad heterogene watergang'!$H$13,'Invoerblad heterogene watergang'!$K$13,IF(A744&lt;='Invoerblad heterogene watergang'!$H$14,'Invoerblad heterogene watergang'!$K$14,IF(A744&lt;='Invoerblad heterogene watergang'!$H$15,'Invoerblad heterogene watergang'!$K$15,IF(A744&lt;='Invoerblad heterogene watergang'!$H$16,'Invoerblad heterogene watergang'!$K$16,IF(A744&lt;='Invoerblad heterogene watergang'!$H$17,'Invoerblad heterogene watergang'!$K$17,"")))))))))</f>
        <v>30 - Grasachtigen en ondergedoken soorten</v>
      </c>
      <c r="D744" s="23">
        <f t="shared" si="11"/>
        <v>30</v>
      </c>
      <c r="E744" s="23">
        <f>'Invoerblad heterogene watergang'!$F$9</f>
        <v>1.5</v>
      </c>
      <c r="F744" s="23">
        <f>'Invoerblad heterogene watergang'!$E$9</f>
        <v>1.2</v>
      </c>
      <c r="G744" s="23">
        <f>'Invoerblad heterogene watergang'!$B$9</f>
        <v>1.2</v>
      </c>
      <c r="H744" s="23">
        <f>'Invoerblad heterogene watergang'!$C$9</f>
        <v>1</v>
      </c>
      <c r="I744" s="23">
        <f>IF(B744="","",IF(A744&lt;='Invoerblad heterogene watergang'!$H$9,'Invoerblad heterogene watergang'!$N$9,IF(A744&lt;='Invoerblad heterogene watergang'!$H$10,'Invoerblad heterogene watergang'!$N$10,IF(A744&lt;='Invoerblad heterogene watergang'!$H$11,'Invoerblad heterogene watergang'!$N$11,IF(A744&lt;='Invoerblad heterogene watergang'!$H$12,'Invoerblad heterogene watergang'!$N$12,IF(A744&lt;='Invoerblad heterogene watergang'!$H$13,'Invoerblad heterogene watergang'!$N$13,IF(A744&lt;='Invoerblad heterogene watergang'!$H$14,'Invoerblad heterogene watergang'!$N$14,IF(A744&lt;='Invoerblad heterogene watergang'!$H$15,'Invoerblad heterogene watergang'!$N$15,IF(A744&lt;='Invoerblad heterogene watergang'!$H$16,'Invoerblad heterogene watergang'!$N$16,IF(A744&lt;='Invoerblad heterogene watergang'!$H$17,'Invoerblad heterogene watergang'!$N$17,""))))))))))</f>
        <v>0</v>
      </c>
      <c r="J744" s="23" t="str">
        <f>IF(A744&lt;='Invoerblad heterogene watergang'!$H$9,'Invoerblad heterogene watergang'!$O$9,IF(A744&lt;='Invoerblad heterogene watergang'!$H$10,'Invoerblad heterogene watergang'!$O$10,IF(A744&lt;='Invoerblad heterogene watergang'!$H$11,'Invoerblad heterogene watergang'!$O$11,IF(A744&lt;='Invoerblad heterogene watergang'!$H$12,'Invoerblad heterogene watergang'!$O$12,IF(A744&lt;='Invoerblad heterogene watergang'!$H$13,'Invoerblad heterogene watergang'!$O$13,IF(A744&lt;='Invoerblad heterogene watergang'!$H$14,'Invoerblad heterogene watergang'!$O$14,IF(A744&lt;='Invoerblad heterogene watergang'!$H$15,'Invoerblad heterogene watergang'!$O$15,IF(A744&lt;='Invoerblad heterogene watergang'!$H$16,'Invoerblad heterogene watergang'!$O$16,IF(A744&lt;='Invoerblad heterogene watergang'!$H$17,'Invoerblad heterogene watergang'!$O$17,"")))))))))</f>
        <v>Nee</v>
      </c>
      <c r="K744" s="23">
        <f>(IF(A744&lt;='Invoerblad heterogene watergang'!$H$9,'Invoerblad heterogene watergang'!$L$9,IF(A744&lt;='Invoerblad heterogene watergang'!$H$10,'Invoerblad heterogene watergang'!$L$10,IF(A744&lt;='Invoerblad heterogene watergang'!$H$11,'Invoerblad heterogene watergang'!$L$11,IF(A744&lt;='Invoerblad heterogene watergang'!$H$12,'Invoerblad heterogene watergang'!$L$12,IF(A744&lt;='Invoerblad heterogene watergang'!$H$13,'Invoerblad heterogene watergang'!$L$13,IF(A744&lt;='Invoerblad heterogene watergang'!$H$14,'Invoerblad heterogene watergang'!$L$14,IF(A744&lt;='Invoerblad heterogene watergang'!$H$15,'Invoerblad heterogene watergang'!$L$15,IF(A744&lt;='Invoerblad heterogene watergang'!$H$16,'Invoerblad heterogene watergang'!$L$16,IF(A744&lt;='Invoerblad heterogene watergang'!$H$17,'Invoerblad heterogene watergang'!$L$17,""))))))))))</f>
        <v>100</v>
      </c>
      <c r="L744" s="23" t="str">
        <f>(IF(A744&lt;='Invoerblad heterogene watergang'!$H$9,'Invoerblad heterogene watergang'!$M$9,IF(A744&lt;='Invoerblad heterogene watergang'!$H$10,'Invoerblad heterogene watergang'!$M$10,IF(A744&lt;='Invoerblad heterogene watergang'!$H$11,'Invoerblad heterogene watergang'!$M$11,IF(A744&lt;='Invoerblad heterogene watergang'!$H$12,'Invoerblad heterogene watergang'!$M$12,IF(A744&lt;='Invoerblad heterogene watergang'!$H$13,'Invoerblad heterogene watergang'!$M$13,IF(A744&lt;='Invoerblad heterogene watergang'!$H$14,'Invoerblad heterogene watergang'!$M$14,IF(A744&lt;='Invoerblad heterogene watergang'!$H$15,'Invoerblad heterogene watergang'!$M$15,IF(A744&lt;='Invoerblad heterogene watergang'!$H$16,'Invoerblad heterogene watergang'!$M$16,IF(A744&lt;='Invoerblad heterogene watergang'!$H$17,'Invoerblad heterogene watergang'!$M$17,""))))))))))</f>
        <v>Begroeiing volgt bodemverloop</v>
      </c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67"/>
      <c r="AD744" s="23"/>
      <c r="AE744" s="23"/>
    </row>
    <row r="745" spans="1:31" s="103" customFormat="1" x14ac:dyDescent="0.35">
      <c r="A745" s="24">
        <f>IF(A744="","",IF((A744+1)&gt;MAX('Invoerblad heterogene watergang'!$H$9:$H$17),"",'Uitgebreide invoer'!A744+(MAX('Invoerblad heterogene watergang'!$H$9:$H$17)/1000)))</f>
        <v>518.69999999999459</v>
      </c>
      <c r="B745" s="23">
        <f>IF(A745&lt;='Invoerblad heterogene watergang'!$H$9,'Invoerblad heterogene watergang'!$J$9,IF(A745&lt;='Invoerblad heterogene watergang'!$H$10,'Invoerblad heterogene watergang'!$J$10,IF(A745&lt;='Invoerblad heterogene watergang'!$H$11,'Invoerblad heterogene watergang'!$J$11,IF(A745&lt;='Invoerblad heterogene watergang'!$H$12,'Invoerblad heterogene watergang'!$J$12,IF(A745&lt;='Invoerblad heterogene watergang'!$H$13,'Invoerblad heterogene watergang'!$J$13,IF(A745&lt;='Invoerblad heterogene watergang'!$H$14,'Invoerblad heterogene watergang'!$J$14,IF(A745&lt;='Invoerblad heterogene watergang'!$H$15,'Invoerblad heterogene watergang'!$J$15,IF(A745&lt;='Invoerblad heterogene watergang'!$H$16,'Invoerblad heterogene watergang'!$J$16,IF(A745&lt;='Invoerblad heterogene watergang'!$H$17,'Invoerblad heterogene watergang'!$J$17,"")))))))))</f>
        <v>0.15</v>
      </c>
      <c r="C745" s="23" t="str">
        <f>IF(A745&lt;='Invoerblad heterogene watergang'!$H$9,'Invoerblad heterogene watergang'!$K$9,IF(A745&lt;='Invoerblad heterogene watergang'!$H$10,'Invoerblad heterogene watergang'!$K$10,IF(A745&lt;='Invoerblad heterogene watergang'!$H$11,'Invoerblad heterogene watergang'!$K$11,IF(A745&lt;='Invoerblad heterogene watergang'!$H$12,'Invoerblad heterogene watergang'!$K$12,IF(A745&lt;='Invoerblad heterogene watergang'!$H$13,'Invoerblad heterogene watergang'!$K$13,IF(A745&lt;='Invoerblad heterogene watergang'!$H$14,'Invoerblad heterogene watergang'!$K$14,IF(A745&lt;='Invoerblad heterogene watergang'!$H$15,'Invoerblad heterogene watergang'!$K$15,IF(A745&lt;='Invoerblad heterogene watergang'!$H$16,'Invoerblad heterogene watergang'!$K$16,IF(A745&lt;='Invoerblad heterogene watergang'!$H$17,'Invoerblad heterogene watergang'!$K$17,"")))))))))</f>
        <v>30 - Grasachtigen en ondergedoken soorten</v>
      </c>
      <c r="D745" s="23">
        <f t="shared" si="11"/>
        <v>30</v>
      </c>
      <c r="E745" s="23">
        <f>'Invoerblad heterogene watergang'!$F$9</f>
        <v>1.5</v>
      </c>
      <c r="F745" s="23">
        <f>'Invoerblad heterogene watergang'!$E$9</f>
        <v>1.2</v>
      </c>
      <c r="G745" s="23">
        <f>'Invoerblad heterogene watergang'!$B$9</f>
        <v>1.2</v>
      </c>
      <c r="H745" s="23">
        <f>'Invoerblad heterogene watergang'!$C$9</f>
        <v>1</v>
      </c>
      <c r="I745" s="23">
        <f>IF(B745="","",IF(A745&lt;='Invoerblad heterogene watergang'!$H$9,'Invoerblad heterogene watergang'!$N$9,IF(A745&lt;='Invoerblad heterogene watergang'!$H$10,'Invoerblad heterogene watergang'!$N$10,IF(A745&lt;='Invoerblad heterogene watergang'!$H$11,'Invoerblad heterogene watergang'!$N$11,IF(A745&lt;='Invoerblad heterogene watergang'!$H$12,'Invoerblad heterogene watergang'!$N$12,IF(A745&lt;='Invoerblad heterogene watergang'!$H$13,'Invoerblad heterogene watergang'!$N$13,IF(A745&lt;='Invoerblad heterogene watergang'!$H$14,'Invoerblad heterogene watergang'!$N$14,IF(A745&lt;='Invoerblad heterogene watergang'!$H$15,'Invoerblad heterogene watergang'!$N$15,IF(A745&lt;='Invoerblad heterogene watergang'!$H$16,'Invoerblad heterogene watergang'!$N$16,IF(A745&lt;='Invoerblad heterogene watergang'!$H$17,'Invoerblad heterogene watergang'!$N$17,""))))))))))</f>
        <v>0</v>
      </c>
      <c r="J745" s="23" t="str">
        <f>IF(A745&lt;='Invoerblad heterogene watergang'!$H$9,'Invoerblad heterogene watergang'!$O$9,IF(A745&lt;='Invoerblad heterogene watergang'!$H$10,'Invoerblad heterogene watergang'!$O$10,IF(A745&lt;='Invoerblad heterogene watergang'!$H$11,'Invoerblad heterogene watergang'!$O$11,IF(A745&lt;='Invoerblad heterogene watergang'!$H$12,'Invoerblad heterogene watergang'!$O$12,IF(A745&lt;='Invoerblad heterogene watergang'!$H$13,'Invoerblad heterogene watergang'!$O$13,IF(A745&lt;='Invoerblad heterogene watergang'!$H$14,'Invoerblad heterogene watergang'!$O$14,IF(A745&lt;='Invoerblad heterogene watergang'!$H$15,'Invoerblad heterogene watergang'!$O$15,IF(A745&lt;='Invoerblad heterogene watergang'!$H$16,'Invoerblad heterogene watergang'!$O$16,IF(A745&lt;='Invoerblad heterogene watergang'!$H$17,'Invoerblad heterogene watergang'!$O$17,"")))))))))</f>
        <v>Nee</v>
      </c>
      <c r="K745" s="23">
        <f>(IF(A745&lt;='Invoerblad heterogene watergang'!$H$9,'Invoerblad heterogene watergang'!$L$9,IF(A745&lt;='Invoerblad heterogene watergang'!$H$10,'Invoerblad heterogene watergang'!$L$10,IF(A745&lt;='Invoerblad heterogene watergang'!$H$11,'Invoerblad heterogene watergang'!$L$11,IF(A745&lt;='Invoerblad heterogene watergang'!$H$12,'Invoerblad heterogene watergang'!$L$12,IF(A745&lt;='Invoerblad heterogene watergang'!$H$13,'Invoerblad heterogene watergang'!$L$13,IF(A745&lt;='Invoerblad heterogene watergang'!$H$14,'Invoerblad heterogene watergang'!$L$14,IF(A745&lt;='Invoerblad heterogene watergang'!$H$15,'Invoerblad heterogene watergang'!$L$15,IF(A745&lt;='Invoerblad heterogene watergang'!$H$16,'Invoerblad heterogene watergang'!$L$16,IF(A745&lt;='Invoerblad heterogene watergang'!$H$17,'Invoerblad heterogene watergang'!$L$17,""))))))))))</f>
        <v>100</v>
      </c>
      <c r="L745" s="23" t="str">
        <f>(IF(A745&lt;='Invoerblad heterogene watergang'!$H$9,'Invoerblad heterogene watergang'!$M$9,IF(A745&lt;='Invoerblad heterogene watergang'!$H$10,'Invoerblad heterogene watergang'!$M$10,IF(A745&lt;='Invoerblad heterogene watergang'!$H$11,'Invoerblad heterogene watergang'!$M$11,IF(A745&lt;='Invoerblad heterogene watergang'!$H$12,'Invoerblad heterogene watergang'!$M$12,IF(A745&lt;='Invoerblad heterogene watergang'!$H$13,'Invoerblad heterogene watergang'!$M$13,IF(A745&lt;='Invoerblad heterogene watergang'!$H$14,'Invoerblad heterogene watergang'!$M$14,IF(A745&lt;='Invoerblad heterogene watergang'!$H$15,'Invoerblad heterogene watergang'!$M$15,IF(A745&lt;='Invoerblad heterogene watergang'!$H$16,'Invoerblad heterogene watergang'!$M$16,IF(A745&lt;='Invoerblad heterogene watergang'!$H$17,'Invoerblad heterogene watergang'!$M$17,""))))))))))</f>
        <v>Begroeiing volgt bodemverloop</v>
      </c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67"/>
      <c r="AD745" s="23"/>
      <c r="AE745" s="23"/>
    </row>
    <row r="746" spans="1:31" s="103" customFormat="1" x14ac:dyDescent="0.35">
      <c r="A746" s="24">
        <f>IF(A745="","",IF((A745+1)&gt;MAX('Invoerblad heterogene watergang'!$H$9:$H$17),"",'Uitgebreide invoer'!A745+(MAX('Invoerblad heterogene watergang'!$H$9:$H$17)/1000)))</f>
        <v>519.39999999999463</v>
      </c>
      <c r="B746" s="23">
        <f>IF(A746&lt;='Invoerblad heterogene watergang'!$H$9,'Invoerblad heterogene watergang'!$J$9,IF(A746&lt;='Invoerblad heterogene watergang'!$H$10,'Invoerblad heterogene watergang'!$J$10,IF(A746&lt;='Invoerblad heterogene watergang'!$H$11,'Invoerblad heterogene watergang'!$J$11,IF(A746&lt;='Invoerblad heterogene watergang'!$H$12,'Invoerblad heterogene watergang'!$J$12,IF(A746&lt;='Invoerblad heterogene watergang'!$H$13,'Invoerblad heterogene watergang'!$J$13,IF(A746&lt;='Invoerblad heterogene watergang'!$H$14,'Invoerblad heterogene watergang'!$J$14,IF(A746&lt;='Invoerblad heterogene watergang'!$H$15,'Invoerblad heterogene watergang'!$J$15,IF(A746&lt;='Invoerblad heterogene watergang'!$H$16,'Invoerblad heterogene watergang'!$J$16,IF(A746&lt;='Invoerblad heterogene watergang'!$H$17,'Invoerblad heterogene watergang'!$J$17,"")))))))))</f>
        <v>0.15</v>
      </c>
      <c r="C746" s="23" t="str">
        <f>IF(A746&lt;='Invoerblad heterogene watergang'!$H$9,'Invoerblad heterogene watergang'!$K$9,IF(A746&lt;='Invoerblad heterogene watergang'!$H$10,'Invoerblad heterogene watergang'!$K$10,IF(A746&lt;='Invoerblad heterogene watergang'!$H$11,'Invoerblad heterogene watergang'!$K$11,IF(A746&lt;='Invoerblad heterogene watergang'!$H$12,'Invoerblad heterogene watergang'!$K$12,IF(A746&lt;='Invoerblad heterogene watergang'!$H$13,'Invoerblad heterogene watergang'!$K$13,IF(A746&lt;='Invoerblad heterogene watergang'!$H$14,'Invoerblad heterogene watergang'!$K$14,IF(A746&lt;='Invoerblad heterogene watergang'!$H$15,'Invoerblad heterogene watergang'!$K$15,IF(A746&lt;='Invoerblad heterogene watergang'!$H$16,'Invoerblad heterogene watergang'!$K$16,IF(A746&lt;='Invoerblad heterogene watergang'!$H$17,'Invoerblad heterogene watergang'!$K$17,"")))))))))</f>
        <v>30 - Grasachtigen en ondergedoken soorten</v>
      </c>
      <c r="D746" s="23">
        <f t="shared" si="11"/>
        <v>30</v>
      </c>
      <c r="E746" s="23">
        <f>'Invoerblad heterogene watergang'!$F$9</f>
        <v>1.5</v>
      </c>
      <c r="F746" s="23">
        <f>'Invoerblad heterogene watergang'!$E$9</f>
        <v>1.2</v>
      </c>
      <c r="G746" s="23">
        <f>'Invoerblad heterogene watergang'!$B$9</f>
        <v>1.2</v>
      </c>
      <c r="H746" s="23">
        <f>'Invoerblad heterogene watergang'!$C$9</f>
        <v>1</v>
      </c>
      <c r="I746" s="23">
        <f>IF(B746="","",IF(A746&lt;='Invoerblad heterogene watergang'!$H$9,'Invoerblad heterogene watergang'!$N$9,IF(A746&lt;='Invoerblad heterogene watergang'!$H$10,'Invoerblad heterogene watergang'!$N$10,IF(A746&lt;='Invoerblad heterogene watergang'!$H$11,'Invoerblad heterogene watergang'!$N$11,IF(A746&lt;='Invoerblad heterogene watergang'!$H$12,'Invoerblad heterogene watergang'!$N$12,IF(A746&lt;='Invoerblad heterogene watergang'!$H$13,'Invoerblad heterogene watergang'!$N$13,IF(A746&lt;='Invoerblad heterogene watergang'!$H$14,'Invoerblad heterogene watergang'!$N$14,IF(A746&lt;='Invoerblad heterogene watergang'!$H$15,'Invoerblad heterogene watergang'!$N$15,IF(A746&lt;='Invoerblad heterogene watergang'!$H$16,'Invoerblad heterogene watergang'!$N$16,IF(A746&lt;='Invoerblad heterogene watergang'!$H$17,'Invoerblad heterogene watergang'!$N$17,""))))))))))</f>
        <v>0</v>
      </c>
      <c r="J746" s="23" t="str">
        <f>IF(A746&lt;='Invoerblad heterogene watergang'!$H$9,'Invoerblad heterogene watergang'!$O$9,IF(A746&lt;='Invoerblad heterogene watergang'!$H$10,'Invoerblad heterogene watergang'!$O$10,IF(A746&lt;='Invoerblad heterogene watergang'!$H$11,'Invoerblad heterogene watergang'!$O$11,IF(A746&lt;='Invoerblad heterogene watergang'!$H$12,'Invoerblad heterogene watergang'!$O$12,IF(A746&lt;='Invoerblad heterogene watergang'!$H$13,'Invoerblad heterogene watergang'!$O$13,IF(A746&lt;='Invoerblad heterogene watergang'!$H$14,'Invoerblad heterogene watergang'!$O$14,IF(A746&lt;='Invoerblad heterogene watergang'!$H$15,'Invoerblad heterogene watergang'!$O$15,IF(A746&lt;='Invoerblad heterogene watergang'!$H$16,'Invoerblad heterogene watergang'!$O$16,IF(A746&lt;='Invoerblad heterogene watergang'!$H$17,'Invoerblad heterogene watergang'!$O$17,"")))))))))</f>
        <v>Nee</v>
      </c>
      <c r="K746" s="23">
        <f>(IF(A746&lt;='Invoerblad heterogene watergang'!$H$9,'Invoerblad heterogene watergang'!$L$9,IF(A746&lt;='Invoerblad heterogene watergang'!$H$10,'Invoerblad heterogene watergang'!$L$10,IF(A746&lt;='Invoerblad heterogene watergang'!$H$11,'Invoerblad heterogene watergang'!$L$11,IF(A746&lt;='Invoerblad heterogene watergang'!$H$12,'Invoerblad heterogene watergang'!$L$12,IF(A746&lt;='Invoerblad heterogene watergang'!$H$13,'Invoerblad heterogene watergang'!$L$13,IF(A746&lt;='Invoerblad heterogene watergang'!$H$14,'Invoerblad heterogene watergang'!$L$14,IF(A746&lt;='Invoerblad heterogene watergang'!$H$15,'Invoerblad heterogene watergang'!$L$15,IF(A746&lt;='Invoerblad heterogene watergang'!$H$16,'Invoerblad heterogene watergang'!$L$16,IF(A746&lt;='Invoerblad heterogene watergang'!$H$17,'Invoerblad heterogene watergang'!$L$17,""))))))))))</f>
        <v>100</v>
      </c>
      <c r="L746" s="23" t="str">
        <f>(IF(A746&lt;='Invoerblad heterogene watergang'!$H$9,'Invoerblad heterogene watergang'!$M$9,IF(A746&lt;='Invoerblad heterogene watergang'!$H$10,'Invoerblad heterogene watergang'!$M$10,IF(A746&lt;='Invoerblad heterogene watergang'!$H$11,'Invoerblad heterogene watergang'!$M$11,IF(A746&lt;='Invoerblad heterogene watergang'!$H$12,'Invoerblad heterogene watergang'!$M$12,IF(A746&lt;='Invoerblad heterogene watergang'!$H$13,'Invoerblad heterogene watergang'!$M$13,IF(A746&lt;='Invoerblad heterogene watergang'!$H$14,'Invoerblad heterogene watergang'!$M$14,IF(A746&lt;='Invoerblad heterogene watergang'!$H$15,'Invoerblad heterogene watergang'!$M$15,IF(A746&lt;='Invoerblad heterogene watergang'!$H$16,'Invoerblad heterogene watergang'!$M$16,IF(A746&lt;='Invoerblad heterogene watergang'!$H$17,'Invoerblad heterogene watergang'!$M$17,""))))))))))</f>
        <v>Begroeiing volgt bodemverloop</v>
      </c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67"/>
      <c r="AD746" s="23"/>
      <c r="AE746" s="23"/>
    </row>
    <row r="747" spans="1:31" s="103" customFormat="1" x14ac:dyDescent="0.35">
      <c r="A747" s="24">
        <f>IF(A746="","",IF((A746+1)&gt;MAX('Invoerblad heterogene watergang'!$H$9:$H$17),"",'Uitgebreide invoer'!A746+(MAX('Invoerblad heterogene watergang'!$H$9:$H$17)/1000)))</f>
        <v>520.09999999999468</v>
      </c>
      <c r="B747" s="23">
        <f>IF(A747&lt;='Invoerblad heterogene watergang'!$H$9,'Invoerblad heterogene watergang'!$J$9,IF(A747&lt;='Invoerblad heterogene watergang'!$H$10,'Invoerblad heterogene watergang'!$J$10,IF(A747&lt;='Invoerblad heterogene watergang'!$H$11,'Invoerblad heterogene watergang'!$J$11,IF(A747&lt;='Invoerblad heterogene watergang'!$H$12,'Invoerblad heterogene watergang'!$J$12,IF(A747&lt;='Invoerblad heterogene watergang'!$H$13,'Invoerblad heterogene watergang'!$J$13,IF(A747&lt;='Invoerblad heterogene watergang'!$H$14,'Invoerblad heterogene watergang'!$J$14,IF(A747&lt;='Invoerblad heterogene watergang'!$H$15,'Invoerblad heterogene watergang'!$J$15,IF(A747&lt;='Invoerblad heterogene watergang'!$H$16,'Invoerblad heterogene watergang'!$J$16,IF(A747&lt;='Invoerblad heterogene watergang'!$H$17,'Invoerblad heterogene watergang'!$J$17,"")))))))))</f>
        <v>0.15</v>
      </c>
      <c r="C747" s="23" t="str">
        <f>IF(A747&lt;='Invoerblad heterogene watergang'!$H$9,'Invoerblad heterogene watergang'!$K$9,IF(A747&lt;='Invoerblad heterogene watergang'!$H$10,'Invoerblad heterogene watergang'!$K$10,IF(A747&lt;='Invoerblad heterogene watergang'!$H$11,'Invoerblad heterogene watergang'!$K$11,IF(A747&lt;='Invoerblad heterogene watergang'!$H$12,'Invoerblad heterogene watergang'!$K$12,IF(A747&lt;='Invoerblad heterogene watergang'!$H$13,'Invoerblad heterogene watergang'!$K$13,IF(A747&lt;='Invoerblad heterogene watergang'!$H$14,'Invoerblad heterogene watergang'!$K$14,IF(A747&lt;='Invoerblad heterogene watergang'!$H$15,'Invoerblad heterogene watergang'!$K$15,IF(A747&lt;='Invoerblad heterogene watergang'!$H$16,'Invoerblad heterogene watergang'!$K$16,IF(A747&lt;='Invoerblad heterogene watergang'!$H$17,'Invoerblad heterogene watergang'!$K$17,"")))))))))</f>
        <v>30 - Grasachtigen en ondergedoken soorten</v>
      </c>
      <c r="D747" s="23">
        <f t="shared" si="11"/>
        <v>30</v>
      </c>
      <c r="E747" s="23">
        <f>'Invoerblad heterogene watergang'!$F$9</f>
        <v>1.5</v>
      </c>
      <c r="F747" s="23">
        <f>'Invoerblad heterogene watergang'!$E$9</f>
        <v>1.2</v>
      </c>
      <c r="G747" s="23">
        <f>'Invoerblad heterogene watergang'!$B$9</f>
        <v>1.2</v>
      </c>
      <c r="H747" s="23">
        <f>'Invoerblad heterogene watergang'!$C$9</f>
        <v>1</v>
      </c>
      <c r="I747" s="23">
        <f>IF(B747="","",IF(A747&lt;='Invoerblad heterogene watergang'!$H$9,'Invoerblad heterogene watergang'!$N$9,IF(A747&lt;='Invoerblad heterogene watergang'!$H$10,'Invoerblad heterogene watergang'!$N$10,IF(A747&lt;='Invoerblad heterogene watergang'!$H$11,'Invoerblad heterogene watergang'!$N$11,IF(A747&lt;='Invoerblad heterogene watergang'!$H$12,'Invoerblad heterogene watergang'!$N$12,IF(A747&lt;='Invoerblad heterogene watergang'!$H$13,'Invoerblad heterogene watergang'!$N$13,IF(A747&lt;='Invoerblad heterogene watergang'!$H$14,'Invoerblad heterogene watergang'!$N$14,IF(A747&lt;='Invoerblad heterogene watergang'!$H$15,'Invoerblad heterogene watergang'!$N$15,IF(A747&lt;='Invoerblad heterogene watergang'!$H$16,'Invoerblad heterogene watergang'!$N$16,IF(A747&lt;='Invoerblad heterogene watergang'!$H$17,'Invoerblad heterogene watergang'!$N$17,""))))))))))</f>
        <v>0</v>
      </c>
      <c r="J747" s="23" t="str">
        <f>IF(A747&lt;='Invoerblad heterogene watergang'!$H$9,'Invoerblad heterogene watergang'!$O$9,IF(A747&lt;='Invoerblad heterogene watergang'!$H$10,'Invoerblad heterogene watergang'!$O$10,IF(A747&lt;='Invoerblad heterogene watergang'!$H$11,'Invoerblad heterogene watergang'!$O$11,IF(A747&lt;='Invoerblad heterogene watergang'!$H$12,'Invoerblad heterogene watergang'!$O$12,IF(A747&lt;='Invoerblad heterogene watergang'!$H$13,'Invoerblad heterogene watergang'!$O$13,IF(A747&lt;='Invoerblad heterogene watergang'!$H$14,'Invoerblad heterogene watergang'!$O$14,IF(A747&lt;='Invoerblad heterogene watergang'!$H$15,'Invoerblad heterogene watergang'!$O$15,IF(A747&lt;='Invoerblad heterogene watergang'!$H$16,'Invoerblad heterogene watergang'!$O$16,IF(A747&lt;='Invoerblad heterogene watergang'!$H$17,'Invoerblad heterogene watergang'!$O$17,"")))))))))</f>
        <v>Nee</v>
      </c>
      <c r="K747" s="23">
        <f>(IF(A747&lt;='Invoerblad heterogene watergang'!$H$9,'Invoerblad heterogene watergang'!$L$9,IF(A747&lt;='Invoerblad heterogene watergang'!$H$10,'Invoerblad heterogene watergang'!$L$10,IF(A747&lt;='Invoerblad heterogene watergang'!$H$11,'Invoerblad heterogene watergang'!$L$11,IF(A747&lt;='Invoerblad heterogene watergang'!$H$12,'Invoerblad heterogene watergang'!$L$12,IF(A747&lt;='Invoerblad heterogene watergang'!$H$13,'Invoerblad heterogene watergang'!$L$13,IF(A747&lt;='Invoerblad heterogene watergang'!$H$14,'Invoerblad heterogene watergang'!$L$14,IF(A747&lt;='Invoerblad heterogene watergang'!$H$15,'Invoerblad heterogene watergang'!$L$15,IF(A747&lt;='Invoerblad heterogene watergang'!$H$16,'Invoerblad heterogene watergang'!$L$16,IF(A747&lt;='Invoerblad heterogene watergang'!$H$17,'Invoerblad heterogene watergang'!$L$17,""))))))))))</f>
        <v>100</v>
      </c>
      <c r="L747" s="23" t="str">
        <f>(IF(A747&lt;='Invoerblad heterogene watergang'!$H$9,'Invoerblad heterogene watergang'!$M$9,IF(A747&lt;='Invoerblad heterogene watergang'!$H$10,'Invoerblad heterogene watergang'!$M$10,IF(A747&lt;='Invoerblad heterogene watergang'!$H$11,'Invoerblad heterogene watergang'!$M$11,IF(A747&lt;='Invoerblad heterogene watergang'!$H$12,'Invoerblad heterogene watergang'!$M$12,IF(A747&lt;='Invoerblad heterogene watergang'!$H$13,'Invoerblad heterogene watergang'!$M$13,IF(A747&lt;='Invoerblad heterogene watergang'!$H$14,'Invoerblad heterogene watergang'!$M$14,IF(A747&lt;='Invoerblad heterogene watergang'!$H$15,'Invoerblad heterogene watergang'!$M$15,IF(A747&lt;='Invoerblad heterogene watergang'!$H$16,'Invoerblad heterogene watergang'!$M$16,IF(A747&lt;='Invoerblad heterogene watergang'!$H$17,'Invoerblad heterogene watergang'!$M$17,""))))))))))</f>
        <v>Begroeiing volgt bodemverloop</v>
      </c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67"/>
      <c r="AD747" s="23"/>
      <c r="AE747" s="23"/>
    </row>
    <row r="748" spans="1:31" s="103" customFormat="1" x14ac:dyDescent="0.35">
      <c r="A748" s="24">
        <f>IF(A747="","",IF((A747+1)&gt;MAX('Invoerblad heterogene watergang'!$H$9:$H$17),"",'Uitgebreide invoer'!A747+(MAX('Invoerblad heterogene watergang'!$H$9:$H$17)/1000)))</f>
        <v>520.79999999999472</v>
      </c>
      <c r="B748" s="23">
        <f>IF(A748&lt;='Invoerblad heterogene watergang'!$H$9,'Invoerblad heterogene watergang'!$J$9,IF(A748&lt;='Invoerblad heterogene watergang'!$H$10,'Invoerblad heterogene watergang'!$J$10,IF(A748&lt;='Invoerblad heterogene watergang'!$H$11,'Invoerblad heterogene watergang'!$J$11,IF(A748&lt;='Invoerblad heterogene watergang'!$H$12,'Invoerblad heterogene watergang'!$J$12,IF(A748&lt;='Invoerblad heterogene watergang'!$H$13,'Invoerblad heterogene watergang'!$J$13,IF(A748&lt;='Invoerblad heterogene watergang'!$H$14,'Invoerblad heterogene watergang'!$J$14,IF(A748&lt;='Invoerblad heterogene watergang'!$H$15,'Invoerblad heterogene watergang'!$J$15,IF(A748&lt;='Invoerblad heterogene watergang'!$H$16,'Invoerblad heterogene watergang'!$J$16,IF(A748&lt;='Invoerblad heterogene watergang'!$H$17,'Invoerblad heterogene watergang'!$J$17,"")))))))))</f>
        <v>0.15</v>
      </c>
      <c r="C748" s="23" t="str">
        <f>IF(A748&lt;='Invoerblad heterogene watergang'!$H$9,'Invoerblad heterogene watergang'!$K$9,IF(A748&lt;='Invoerblad heterogene watergang'!$H$10,'Invoerblad heterogene watergang'!$K$10,IF(A748&lt;='Invoerblad heterogene watergang'!$H$11,'Invoerblad heterogene watergang'!$K$11,IF(A748&lt;='Invoerblad heterogene watergang'!$H$12,'Invoerblad heterogene watergang'!$K$12,IF(A748&lt;='Invoerblad heterogene watergang'!$H$13,'Invoerblad heterogene watergang'!$K$13,IF(A748&lt;='Invoerblad heterogene watergang'!$H$14,'Invoerblad heterogene watergang'!$K$14,IF(A748&lt;='Invoerblad heterogene watergang'!$H$15,'Invoerblad heterogene watergang'!$K$15,IF(A748&lt;='Invoerblad heterogene watergang'!$H$16,'Invoerblad heterogene watergang'!$K$16,IF(A748&lt;='Invoerblad heterogene watergang'!$H$17,'Invoerblad heterogene watergang'!$K$17,"")))))))))</f>
        <v>30 - Grasachtigen en ondergedoken soorten</v>
      </c>
      <c r="D748" s="23">
        <f t="shared" si="11"/>
        <v>30</v>
      </c>
      <c r="E748" s="23">
        <f>'Invoerblad heterogene watergang'!$F$9</f>
        <v>1.5</v>
      </c>
      <c r="F748" s="23">
        <f>'Invoerblad heterogene watergang'!$E$9</f>
        <v>1.2</v>
      </c>
      <c r="G748" s="23">
        <f>'Invoerblad heterogene watergang'!$B$9</f>
        <v>1.2</v>
      </c>
      <c r="H748" s="23">
        <f>'Invoerblad heterogene watergang'!$C$9</f>
        <v>1</v>
      </c>
      <c r="I748" s="23">
        <f>IF(B748="","",IF(A748&lt;='Invoerblad heterogene watergang'!$H$9,'Invoerblad heterogene watergang'!$N$9,IF(A748&lt;='Invoerblad heterogene watergang'!$H$10,'Invoerblad heterogene watergang'!$N$10,IF(A748&lt;='Invoerblad heterogene watergang'!$H$11,'Invoerblad heterogene watergang'!$N$11,IF(A748&lt;='Invoerblad heterogene watergang'!$H$12,'Invoerblad heterogene watergang'!$N$12,IF(A748&lt;='Invoerblad heterogene watergang'!$H$13,'Invoerblad heterogene watergang'!$N$13,IF(A748&lt;='Invoerblad heterogene watergang'!$H$14,'Invoerblad heterogene watergang'!$N$14,IF(A748&lt;='Invoerblad heterogene watergang'!$H$15,'Invoerblad heterogene watergang'!$N$15,IF(A748&lt;='Invoerblad heterogene watergang'!$H$16,'Invoerblad heterogene watergang'!$N$16,IF(A748&lt;='Invoerblad heterogene watergang'!$H$17,'Invoerblad heterogene watergang'!$N$17,""))))))))))</f>
        <v>0</v>
      </c>
      <c r="J748" s="23" t="str">
        <f>IF(A748&lt;='Invoerblad heterogene watergang'!$H$9,'Invoerblad heterogene watergang'!$O$9,IF(A748&lt;='Invoerblad heterogene watergang'!$H$10,'Invoerblad heterogene watergang'!$O$10,IF(A748&lt;='Invoerblad heterogene watergang'!$H$11,'Invoerblad heterogene watergang'!$O$11,IF(A748&lt;='Invoerblad heterogene watergang'!$H$12,'Invoerblad heterogene watergang'!$O$12,IF(A748&lt;='Invoerblad heterogene watergang'!$H$13,'Invoerblad heterogene watergang'!$O$13,IF(A748&lt;='Invoerblad heterogene watergang'!$H$14,'Invoerblad heterogene watergang'!$O$14,IF(A748&lt;='Invoerblad heterogene watergang'!$H$15,'Invoerblad heterogene watergang'!$O$15,IF(A748&lt;='Invoerblad heterogene watergang'!$H$16,'Invoerblad heterogene watergang'!$O$16,IF(A748&lt;='Invoerblad heterogene watergang'!$H$17,'Invoerblad heterogene watergang'!$O$17,"")))))))))</f>
        <v>Nee</v>
      </c>
      <c r="K748" s="23">
        <f>(IF(A748&lt;='Invoerblad heterogene watergang'!$H$9,'Invoerblad heterogene watergang'!$L$9,IF(A748&lt;='Invoerblad heterogene watergang'!$H$10,'Invoerblad heterogene watergang'!$L$10,IF(A748&lt;='Invoerblad heterogene watergang'!$H$11,'Invoerblad heterogene watergang'!$L$11,IF(A748&lt;='Invoerblad heterogene watergang'!$H$12,'Invoerblad heterogene watergang'!$L$12,IF(A748&lt;='Invoerblad heterogene watergang'!$H$13,'Invoerblad heterogene watergang'!$L$13,IF(A748&lt;='Invoerblad heterogene watergang'!$H$14,'Invoerblad heterogene watergang'!$L$14,IF(A748&lt;='Invoerblad heterogene watergang'!$H$15,'Invoerblad heterogene watergang'!$L$15,IF(A748&lt;='Invoerblad heterogene watergang'!$H$16,'Invoerblad heterogene watergang'!$L$16,IF(A748&lt;='Invoerblad heterogene watergang'!$H$17,'Invoerblad heterogene watergang'!$L$17,""))))))))))</f>
        <v>100</v>
      </c>
      <c r="L748" s="23" t="str">
        <f>(IF(A748&lt;='Invoerblad heterogene watergang'!$H$9,'Invoerblad heterogene watergang'!$M$9,IF(A748&lt;='Invoerblad heterogene watergang'!$H$10,'Invoerblad heterogene watergang'!$M$10,IF(A748&lt;='Invoerblad heterogene watergang'!$H$11,'Invoerblad heterogene watergang'!$M$11,IF(A748&lt;='Invoerblad heterogene watergang'!$H$12,'Invoerblad heterogene watergang'!$M$12,IF(A748&lt;='Invoerblad heterogene watergang'!$H$13,'Invoerblad heterogene watergang'!$M$13,IF(A748&lt;='Invoerblad heterogene watergang'!$H$14,'Invoerblad heterogene watergang'!$M$14,IF(A748&lt;='Invoerblad heterogene watergang'!$H$15,'Invoerblad heterogene watergang'!$M$15,IF(A748&lt;='Invoerblad heterogene watergang'!$H$16,'Invoerblad heterogene watergang'!$M$16,IF(A748&lt;='Invoerblad heterogene watergang'!$H$17,'Invoerblad heterogene watergang'!$M$17,""))))))))))</f>
        <v>Begroeiing volgt bodemverloop</v>
      </c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67"/>
      <c r="AD748" s="23"/>
      <c r="AE748" s="23"/>
    </row>
    <row r="749" spans="1:31" s="103" customFormat="1" x14ac:dyDescent="0.35">
      <c r="A749" s="24">
        <f>IF(A748="","",IF((A748+1)&gt;MAX('Invoerblad heterogene watergang'!$H$9:$H$17),"",'Uitgebreide invoer'!A748+(MAX('Invoerblad heterogene watergang'!$H$9:$H$17)/1000)))</f>
        <v>521.49999999999477</v>
      </c>
      <c r="B749" s="23">
        <f>IF(A749&lt;='Invoerblad heterogene watergang'!$H$9,'Invoerblad heterogene watergang'!$J$9,IF(A749&lt;='Invoerblad heterogene watergang'!$H$10,'Invoerblad heterogene watergang'!$J$10,IF(A749&lt;='Invoerblad heterogene watergang'!$H$11,'Invoerblad heterogene watergang'!$J$11,IF(A749&lt;='Invoerblad heterogene watergang'!$H$12,'Invoerblad heterogene watergang'!$J$12,IF(A749&lt;='Invoerblad heterogene watergang'!$H$13,'Invoerblad heterogene watergang'!$J$13,IF(A749&lt;='Invoerblad heterogene watergang'!$H$14,'Invoerblad heterogene watergang'!$J$14,IF(A749&lt;='Invoerblad heterogene watergang'!$H$15,'Invoerblad heterogene watergang'!$J$15,IF(A749&lt;='Invoerblad heterogene watergang'!$H$16,'Invoerblad heterogene watergang'!$J$16,IF(A749&lt;='Invoerblad heterogene watergang'!$H$17,'Invoerblad heterogene watergang'!$J$17,"")))))))))</f>
        <v>0.15</v>
      </c>
      <c r="C749" s="23" t="str">
        <f>IF(A749&lt;='Invoerblad heterogene watergang'!$H$9,'Invoerblad heterogene watergang'!$K$9,IF(A749&lt;='Invoerblad heterogene watergang'!$H$10,'Invoerblad heterogene watergang'!$K$10,IF(A749&lt;='Invoerblad heterogene watergang'!$H$11,'Invoerblad heterogene watergang'!$K$11,IF(A749&lt;='Invoerblad heterogene watergang'!$H$12,'Invoerblad heterogene watergang'!$K$12,IF(A749&lt;='Invoerblad heterogene watergang'!$H$13,'Invoerblad heterogene watergang'!$K$13,IF(A749&lt;='Invoerblad heterogene watergang'!$H$14,'Invoerblad heterogene watergang'!$K$14,IF(A749&lt;='Invoerblad heterogene watergang'!$H$15,'Invoerblad heterogene watergang'!$K$15,IF(A749&lt;='Invoerblad heterogene watergang'!$H$16,'Invoerblad heterogene watergang'!$K$16,IF(A749&lt;='Invoerblad heterogene watergang'!$H$17,'Invoerblad heterogene watergang'!$K$17,"")))))))))</f>
        <v>30 - Grasachtigen en ondergedoken soorten</v>
      </c>
      <c r="D749" s="23">
        <f t="shared" si="11"/>
        <v>30</v>
      </c>
      <c r="E749" s="23">
        <f>'Invoerblad heterogene watergang'!$F$9</f>
        <v>1.5</v>
      </c>
      <c r="F749" s="23">
        <f>'Invoerblad heterogene watergang'!$E$9</f>
        <v>1.2</v>
      </c>
      <c r="G749" s="23">
        <f>'Invoerblad heterogene watergang'!$B$9</f>
        <v>1.2</v>
      </c>
      <c r="H749" s="23">
        <f>'Invoerblad heterogene watergang'!$C$9</f>
        <v>1</v>
      </c>
      <c r="I749" s="23">
        <f>IF(B749="","",IF(A749&lt;='Invoerblad heterogene watergang'!$H$9,'Invoerblad heterogene watergang'!$N$9,IF(A749&lt;='Invoerblad heterogene watergang'!$H$10,'Invoerblad heterogene watergang'!$N$10,IF(A749&lt;='Invoerblad heterogene watergang'!$H$11,'Invoerblad heterogene watergang'!$N$11,IF(A749&lt;='Invoerblad heterogene watergang'!$H$12,'Invoerblad heterogene watergang'!$N$12,IF(A749&lt;='Invoerblad heterogene watergang'!$H$13,'Invoerblad heterogene watergang'!$N$13,IF(A749&lt;='Invoerblad heterogene watergang'!$H$14,'Invoerblad heterogene watergang'!$N$14,IF(A749&lt;='Invoerblad heterogene watergang'!$H$15,'Invoerblad heterogene watergang'!$N$15,IF(A749&lt;='Invoerblad heterogene watergang'!$H$16,'Invoerblad heterogene watergang'!$N$16,IF(A749&lt;='Invoerblad heterogene watergang'!$H$17,'Invoerblad heterogene watergang'!$N$17,""))))))))))</f>
        <v>0</v>
      </c>
      <c r="J749" s="23" t="str">
        <f>IF(A749&lt;='Invoerblad heterogene watergang'!$H$9,'Invoerblad heterogene watergang'!$O$9,IF(A749&lt;='Invoerblad heterogene watergang'!$H$10,'Invoerblad heterogene watergang'!$O$10,IF(A749&lt;='Invoerblad heterogene watergang'!$H$11,'Invoerblad heterogene watergang'!$O$11,IF(A749&lt;='Invoerblad heterogene watergang'!$H$12,'Invoerblad heterogene watergang'!$O$12,IF(A749&lt;='Invoerblad heterogene watergang'!$H$13,'Invoerblad heterogene watergang'!$O$13,IF(A749&lt;='Invoerblad heterogene watergang'!$H$14,'Invoerblad heterogene watergang'!$O$14,IF(A749&lt;='Invoerblad heterogene watergang'!$H$15,'Invoerblad heterogene watergang'!$O$15,IF(A749&lt;='Invoerblad heterogene watergang'!$H$16,'Invoerblad heterogene watergang'!$O$16,IF(A749&lt;='Invoerblad heterogene watergang'!$H$17,'Invoerblad heterogene watergang'!$O$17,"")))))))))</f>
        <v>Nee</v>
      </c>
      <c r="K749" s="23">
        <f>(IF(A749&lt;='Invoerblad heterogene watergang'!$H$9,'Invoerblad heterogene watergang'!$L$9,IF(A749&lt;='Invoerblad heterogene watergang'!$H$10,'Invoerblad heterogene watergang'!$L$10,IF(A749&lt;='Invoerblad heterogene watergang'!$H$11,'Invoerblad heterogene watergang'!$L$11,IF(A749&lt;='Invoerblad heterogene watergang'!$H$12,'Invoerblad heterogene watergang'!$L$12,IF(A749&lt;='Invoerblad heterogene watergang'!$H$13,'Invoerblad heterogene watergang'!$L$13,IF(A749&lt;='Invoerblad heterogene watergang'!$H$14,'Invoerblad heterogene watergang'!$L$14,IF(A749&lt;='Invoerblad heterogene watergang'!$H$15,'Invoerblad heterogene watergang'!$L$15,IF(A749&lt;='Invoerblad heterogene watergang'!$H$16,'Invoerblad heterogene watergang'!$L$16,IF(A749&lt;='Invoerblad heterogene watergang'!$H$17,'Invoerblad heterogene watergang'!$L$17,""))))))))))</f>
        <v>100</v>
      </c>
      <c r="L749" s="23" t="str">
        <f>(IF(A749&lt;='Invoerblad heterogene watergang'!$H$9,'Invoerblad heterogene watergang'!$M$9,IF(A749&lt;='Invoerblad heterogene watergang'!$H$10,'Invoerblad heterogene watergang'!$M$10,IF(A749&lt;='Invoerblad heterogene watergang'!$H$11,'Invoerblad heterogene watergang'!$M$11,IF(A749&lt;='Invoerblad heterogene watergang'!$H$12,'Invoerblad heterogene watergang'!$M$12,IF(A749&lt;='Invoerblad heterogene watergang'!$H$13,'Invoerblad heterogene watergang'!$M$13,IF(A749&lt;='Invoerblad heterogene watergang'!$H$14,'Invoerblad heterogene watergang'!$M$14,IF(A749&lt;='Invoerblad heterogene watergang'!$H$15,'Invoerblad heterogene watergang'!$M$15,IF(A749&lt;='Invoerblad heterogene watergang'!$H$16,'Invoerblad heterogene watergang'!$M$16,IF(A749&lt;='Invoerblad heterogene watergang'!$H$17,'Invoerblad heterogene watergang'!$M$17,""))))))))))</f>
        <v>Begroeiing volgt bodemverloop</v>
      </c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67"/>
      <c r="AD749" s="23"/>
      <c r="AE749" s="23"/>
    </row>
    <row r="750" spans="1:31" s="103" customFormat="1" x14ac:dyDescent="0.35">
      <c r="A750" s="24">
        <f>IF(A749="","",IF((A749+1)&gt;MAX('Invoerblad heterogene watergang'!$H$9:$H$17),"",'Uitgebreide invoer'!A749+(MAX('Invoerblad heterogene watergang'!$H$9:$H$17)/1000)))</f>
        <v>522.19999999999482</v>
      </c>
      <c r="B750" s="23">
        <f>IF(A750&lt;='Invoerblad heterogene watergang'!$H$9,'Invoerblad heterogene watergang'!$J$9,IF(A750&lt;='Invoerblad heterogene watergang'!$H$10,'Invoerblad heterogene watergang'!$J$10,IF(A750&lt;='Invoerblad heterogene watergang'!$H$11,'Invoerblad heterogene watergang'!$J$11,IF(A750&lt;='Invoerblad heterogene watergang'!$H$12,'Invoerblad heterogene watergang'!$J$12,IF(A750&lt;='Invoerblad heterogene watergang'!$H$13,'Invoerblad heterogene watergang'!$J$13,IF(A750&lt;='Invoerblad heterogene watergang'!$H$14,'Invoerblad heterogene watergang'!$J$14,IF(A750&lt;='Invoerblad heterogene watergang'!$H$15,'Invoerblad heterogene watergang'!$J$15,IF(A750&lt;='Invoerblad heterogene watergang'!$H$16,'Invoerblad heterogene watergang'!$J$16,IF(A750&lt;='Invoerblad heterogene watergang'!$H$17,'Invoerblad heterogene watergang'!$J$17,"")))))))))</f>
        <v>0.15</v>
      </c>
      <c r="C750" s="23" t="str">
        <f>IF(A750&lt;='Invoerblad heterogene watergang'!$H$9,'Invoerblad heterogene watergang'!$K$9,IF(A750&lt;='Invoerblad heterogene watergang'!$H$10,'Invoerblad heterogene watergang'!$K$10,IF(A750&lt;='Invoerblad heterogene watergang'!$H$11,'Invoerblad heterogene watergang'!$K$11,IF(A750&lt;='Invoerblad heterogene watergang'!$H$12,'Invoerblad heterogene watergang'!$K$12,IF(A750&lt;='Invoerblad heterogene watergang'!$H$13,'Invoerblad heterogene watergang'!$K$13,IF(A750&lt;='Invoerblad heterogene watergang'!$H$14,'Invoerblad heterogene watergang'!$K$14,IF(A750&lt;='Invoerblad heterogene watergang'!$H$15,'Invoerblad heterogene watergang'!$K$15,IF(A750&lt;='Invoerblad heterogene watergang'!$H$16,'Invoerblad heterogene watergang'!$K$16,IF(A750&lt;='Invoerblad heterogene watergang'!$H$17,'Invoerblad heterogene watergang'!$K$17,"")))))))))</f>
        <v>30 - Grasachtigen en ondergedoken soorten</v>
      </c>
      <c r="D750" s="23">
        <f t="shared" si="11"/>
        <v>30</v>
      </c>
      <c r="E750" s="23">
        <f>'Invoerblad heterogene watergang'!$F$9</f>
        <v>1.5</v>
      </c>
      <c r="F750" s="23">
        <f>'Invoerblad heterogene watergang'!$E$9</f>
        <v>1.2</v>
      </c>
      <c r="G750" s="23">
        <f>'Invoerblad heterogene watergang'!$B$9</f>
        <v>1.2</v>
      </c>
      <c r="H750" s="23">
        <f>'Invoerblad heterogene watergang'!$C$9</f>
        <v>1</v>
      </c>
      <c r="I750" s="23">
        <f>IF(B750="","",IF(A750&lt;='Invoerblad heterogene watergang'!$H$9,'Invoerblad heterogene watergang'!$N$9,IF(A750&lt;='Invoerblad heterogene watergang'!$H$10,'Invoerblad heterogene watergang'!$N$10,IF(A750&lt;='Invoerblad heterogene watergang'!$H$11,'Invoerblad heterogene watergang'!$N$11,IF(A750&lt;='Invoerblad heterogene watergang'!$H$12,'Invoerblad heterogene watergang'!$N$12,IF(A750&lt;='Invoerblad heterogene watergang'!$H$13,'Invoerblad heterogene watergang'!$N$13,IF(A750&lt;='Invoerblad heterogene watergang'!$H$14,'Invoerblad heterogene watergang'!$N$14,IF(A750&lt;='Invoerblad heterogene watergang'!$H$15,'Invoerblad heterogene watergang'!$N$15,IF(A750&lt;='Invoerblad heterogene watergang'!$H$16,'Invoerblad heterogene watergang'!$N$16,IF(A750&lt;='Invoerblad heterogene watergang'!$H$17,'Invoerblad heterogene watergang'!$N$17,""))))))))))</f>
        <v>0</v>
      </c>
      <c r="J750" s="23" t="str">
        <f>IF(A750&lt;='Invoerblad heterogene watergang'!$H$9,'Invoerblad heterogene watergang'!$O$9,IF(A750&lt;='Invoerblad heterogene watergang'!$H$10,'Invoerblad heterogene watergang'!$O$10,IF(A750&lt;='Invoerblad heterogene watergang'!$H$11,'Invoerblad heterogene watergang'!$O$11,IF(A750&lt;='Invoerblad heterogene watergang'!$H$12,'Invoerblad heterogene watergang'!$O$12,IF(A750&lt;='Invoerblad heterogene watergang'!$H$13,'Invoerblad heterogene watergang'!$O$13,IF(A750&lt;='Invoerblad heterogene watergang'!$H$14,'Invoerblad heterogene watergang'!$O$14,IF(A750&lt;='Invoerblad heterogene watergang'!$H$15,'Invoerblad heterogene watergang'!$O$15,IF(A750&lt;='Invoerblad heterogene watergang'!$H$16,'Invoerblad heterogene watergang'!$O$16,IF(A750&lt;='Invoerblad heterogene watergang'!$H$17,'Invoerblad heterogene watergang'!$O$17,"")))))))))</f>
        <v>Nee</v>
      </c>
      <c r="K750" s="23">
        <f>(IF(A750&lt;='Invoerblad heterogene watergang'!$H$9,'Invoerblad heterogene watergang'!$L$9,IF(A750&lt;='Invoerblad heterogene watergang'!$H$10,'Invoerblad heterogene watergang'!$L$10,IF(A750&lt;='Invoerblad heterogene watergang'!$H$11,'Invoerblad heterogene watergang'!$L$11,IF(A750&lt;='Invoerblad heterogene watergang'!$H$12,'Invoerblad heterogene watergang'!$L$12,IF(A750&lt;='Invoerblad heterogene watergang'!$H$13,'Invoerblad heterogene watergang'!$L$13,IF(A750&lt;='Invoerblad heterogene watergang'!$H$14,'Invoerblad heterogene watergang'!$L$14,IF(A750&lt;='Invoerblad heterogene watergang'!$H$15,'Invoerblad heterogene watergang'!$L$15,IF(A750&lt;='Invoerblad heterogene watergang'!$H$16,'Invoerblad heterogene watergang'!$L$16,IF(A750&lt;='Invoerblad heterogene watergang'!$H$17,'Invoerblad heterogene watergang'!$L$17,""))))))))))</f>
        <v>100</v>
      </c>
      <c r="L750" s="23" t="str">
        <f>(IF(A750&lt;='Invoerblad heterogene watergang'!$H$9,'Invoerblad heterogene watergang'!$M$9,IF(A750&lt;='Invoerblad heterogene watergang'!$H$10,'Invoerblad heterogene watergang'!$M$10,IF(A750&lt;='Invoerblad heterogene watergang'!$H$11,'Invoerblad heterogene watergang'!$M$11,IF(A750&lt;='Invoerblad heterogene watergang'!$H$12,'Invoerblad heterogene watergang'!$M$12,IF(A750&lt;='Invoerblad heterogene watergang'!$H$13,'Invoerblad heterogene watergang'!$M$13,IF(A750&lt;='Invoerblad heterogene watergang'!$H$14,'Invoerblad heterogene watergang'!$M$14,IF(A750&lt;='Invoerblad heterogene watergang'!$H$15,'Invoerblad heterogene watergang'!$M$15,IF(A750&lt;='Invoerblad heterogene watergang'!$H$16,'Invoerblad heterogene watergang'!$M$16,IF(A750&lt;='Invoerblad heterogene watergang'!$H$17,'Invoerblad heterogene watergang'!$M$17,""))))))))))</f>
        <v>Begroeiing volgt bodemverloop</v>
      </c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67"/>
      <c r="AD750" s="23"/>
      <c r="AE750" s="23"/>
    </row>
    <row r="751" spans="1:31" s="103" customFormat="1" x14ac:dyDescent="0.35">
      <c r="A751" s="24">
        <f>IF(A750="","",IF((A750+1)&gt;MAX('Invoerblad heterogene watergang'!$H$9:$H$17),"",'Uitgebreide invoer'!A750+(MAX('Invoerblad heterogene watergang'!$H$9:$H$17)/1000)))</f>
        <v>522.89999999999486</v>
      </c>
      <c r="B751" s="23">
        <f>IF(A751&lt;='Invoerblad heterogene watergang'!$H$9,'Invoerblad heterogene watergang'!$J$9,IF(A751&lt;='Invoerblad heterogene watergang'!$H$10,'Invoerblad heterogene watergang'!$J$10,IF(A751&lt;='Invoerblad heterogene watergang'!$H$11,'Invoerblad heterogene watergang'!$J$11,IF(A751&lt;='Invoerblad heterogene watergang'!$H$12,'Invoerblad heterogene watergang'!$J$12,IF(A751&lt;='Invoerblad heterogene watergang'!$H$13,'Invoerblad heterogene watergang'!$J$13,IF(A751&lt;='Invoerblad heterogene watergang'!$H$14,'Invoerblad heterogene watergang'!$J$14,IF(A751&lt;='Invoerblad heterogene watergang'!$H$15,'Invoerblad heterogene watergang'!$J$15,IF(A751&lt;='Invoerblad heterogene watergang'!$H$16,'Invoerblad heterogene watergang'!$J$16,IF(A751&lt;='Invoerblad heterogene watergang'!$H$17,'Invoerblad heterogene watergang'!$J$17,"")))))))))</f>
        <v>0.15</v>
      </c>
      <c r="C751" s="23" t="str">
        <f>IF(A751&lt;='Invoerblad heterogene watergang'!$H$9,'Invoerblad heterogene watergang'!$K$9,IF(A751&lt;='Invoerblad heterogene watergang'!$H$10,'Invoerblad heterogene watergang'!$K$10,IF(A751&lt;='Invoerblad heterogene watergang'!$H$11,'Invoerblad heterogene watergang'!$K$11,IF(A751&lt;='Invoerblad heterogene watergang'!$H$12,'Invoerblad heterogene watergang'!$K$12,IF(A751&lt;='Invoerblad heterogene watergang'!$H$13,'Invoerblad heterogene watergang'!$K$13,IF(A751&lt;='Invoerblad heterogene watergang'!$H$14,'Invoerblad heterogene watergang'!$K$14,IF(A751&lt;='Invoerblad heterogene watergang'!$H$15,'Invoerblad heterogene watergang'!$K$15,IF(A751&lt;='Invoerblad heterogene watergang'!$H$16,'Invoerblad heterogene watergang'!$K$16,IF(A751&lt;='Invoerblad heterogene watergang'!$H$17,'Invoerblad heterogene watergang'!$K$17,"")))))))))</f>
        <v>30 - Grasachtigen en ondergedoken soorten</v>
      </c>
      <c r="D751" s="23">
        <f t="shared" si="11"/>
        <v>30</v>
      </c>
      <c r="E751" s="23">
        <f>'Invoerblad heterogene watergang'!$F$9</f>
        <v>1.5</v>
      </c>
      <c r="F751" s="23">
        <f>'Invoerblad heterogene watergang'!$E$9</f>
        <v>1.2</v>
      </c>
      <c r="G751" s="23">
        <f>'Invoerblad heterogene watergang'!$B$9</f>
        <v>1.2</v>
      </c>
      <c r="H751" s="23">
        <f>'Invoerblad heterogene watergang'!$C$9</f>
        <v>1</v>
      </c>
      <c r="I751" s="23">
        <f>IF(B751="","",IF(A751&lt;='Invoerblad heterogene watergang'!$H$9,'Invoerblad heterogene watergang'!$N$9,IF(A751&lt;='Invoerblad heterogene watergang'!$H$10,'Invoerblad heterogene watergang'!$N$10,IF(A751&lt;='Invoerblad heterogene watergang'!$H$11,'Invoerblad heterogene watergang'!$N$11,IF(A751&lt;='Invoerblad heterogene watergang'!$H$12,'Invoerblad heterogene watergang'!$N$12,IF(A751&lt;='Invoerblad heterogene watergang'!$H$13,'Invoerblad heterogene watergang'!$N$13,IF(A751&lt;='Invoerblad heterogene watergang'!$H$14,'Invoerblad heterogene watergang'!$N$14,IF(A751&lt;='Invoerblad heterogene watergang'!$H$15,'Invoerblad heterogene watergang'!$N$15,IF(A751&lt;='Invoerblad heterogene watergang'!$H$16,'Invoerblad heterogene watergang'!$N$16,IF(A751&lt;='Invoerblad heterogene watergang'!$H$17,'Invoerblad heterogene watergang'!$N$17,""))))))))))</f>
        <v>0</v>
      </c>
      <c r="J751" s="23" t="str">
        <f>IF(A751&lt;='Invoerblad heterogene watergang'!$H$9,'Invoerblad heterogene watergang'!$O$9,IF(A751&lt;='Invoerblad heterogene watergang'!$H$10,'Invoerblad heterogene watergang'!$O$10,IF(A751&lt;='Invoerblad heterogene watergang'!$H$11,'Invoerblad heterogene watergang'!$O$11,IF(A751&lt;='Invoerblad heterogene watergang'!$H$12,'Invoerblad heterogene watergang'!$O$12,IF(A751&lt;='Invoerblad heterogene watergang'!$H$13,'Invoerblad heterogene watergang'!$O$13,IF(A751&lt;='Invoerblad heterogene watergang'!$H$14,'Invoerblad heterogene watergang'!$O$14,IF(A751&lt;='Invoerblad heterogene watergang'!$H$15,'Invoerblad heterogene watergang'!$O$15,IF(A751&lt;='Invoerblad heterogene watergang'!$H$16,'Invoerblad heterogene watergang'!$O$16,IF(A751&lt;='Invoerblad heterogene watergang'!$H$17,'Invoerblad heterogene watergang'!$O$17,"")))))))))</f>
        <v>Nee</v>
      </c>
      <c r="K751" s="23">
        <f>(IF(A751&lt;='Invoerblad heterogene watergang'!$H$9,'Invoerblad heterogene watergang'!$L$9,IF(A751&lt;='Invoerblad heterogene watergang'!$H$10,'Invoerblad heterogene watergang'!$L$10,IF(A751&lt;='Invoerblad heterogene watergang'!$H$11,'Invoerblad heterogene watergang'!$L$11,IF(A751&lt;='Invoerblad heterogene watergang'!$H$12,'Invoerblad heterogene watergang'!$L$12,IF(A751&lt;='Invoerblad heterogene watergang'!$H$13,'Invoerblad heterogene watergang'!$L$13,IF(A751&lt;='Invoerblad heterogene watergang'!$H$14,'Invoerblad heterogene watergang'!$L$14,IF(A751&lt;='Invoerblad heterogene watergang'!$H$15,'Invoerblad heterogene watergang'!$L$15,IF(A751&lt;='Invoerblad heterogene watergang'!$H$16,'Invoerblad heterogene watergang'!$L$16,IF(A751&lt;='Invoerblad heterogene watergang'!$H$17,'Invoerblad heterogene watergang'!$L$17,""))))))))))</f>
        <v>100</v>
      </c>
      <c r="L751" s="23" t="str">
        <f>(IF(A751&lt;='Invoerblad heterogene watergang'!$H$9,'Invoerblad heterogene watergang'!$M$9,IF(A751&lt;='Invoerblad heterogene watergang'!$H$10,'Invoerblad heterogene watergang'!$M$10,IF(A751&lt;='Invoerblad heterogene watergang'!$H$11,'Invoerblad heterogene watergang'!$M$11,IF(A751&lt;='Invoerblad heterogene watergang'!$H$12,'Invoerblad heterogene watergang'!$M$12,IF(A751&lt;='Invoerblad heterogene watergang'!$H$13,'Invoerblad heterogene watergang'!$M$13,IF(A751&lt;='Invoerblad heterogene watergang'!$H$14,'Invoerblad heterogene watergang'!$M$14,IF(A751&lt;='Invoerblad heterogene watergang'!$H$15,'Invoerblad heterogene watergang'!$M$15,IF(A751&lt;='Invoerblad heterogene watergang'!$H$16,'Invoerblad heterogene watergang'!$M$16,IF(A751&lt;='Invoerblad heterogene watergang'!$H$17,'Invoerblad heterogene watergang'!$M$17,""))))))))))</f>
        <v>Begroeiing volgt bodemverloop</v>
      </c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67"/>
      <c r="AD751" s="23"/>
      <c r="AE751" s="23"/>
    </row>
    <row r="752" spans="1:31" s="103" customFormat="1" x14ac:dyDescent="0.35">
      <c r="A752" s="24">
        <f>IF(A751="","",IF((A751+1)&gt;MAX('Invoerblad heterogene watergang'!$H$9:$H$17),"",'Uitgebreide invoer'!A751+(MAX('Invoerblad heterogene watergang'!$H$9:$H$17)/1000)))</f>
        <v>523.59999999999491</v>
      </c>
      <c r="B752" s="23">
        <f>IF(A752&lt;='Invoerblad heterogene watergang'!$H$9,'Invoerblad heterogene watergang'!$J$9,IF(A752&lt;='Invoerblad heterogene watergang'!$H$10,'Invoerblad heterogene watergang'!$J$10,IF(A752&lt;='Invoerblad heterogene watergang'!$H$11,'Invoerblad heterogene watergang'!$J$11,IF(A752&lt;='Invoerblad heterogene watergang'!$H$12,'Invoerblad heterogene watergang'!$J$12,IF(A752&lt;='Invoerblad heterogene watergang'!$H$13,'Invoerblad heterogene watergang'!$J$13,IF(A752&lt;='Invoerblad heterogene watergang'!$H$14,'Invoerblad heterogene watergang'!$J$14,IF(A752&lt;='Invoerblad heterogene watergang'!$H$15,'Invoerblad heterogene watergang'!$J$15,IF(A752&lt;='Invoerblad heterogene watergang'!$H$16,'Invoerblad heterogene watergang'!$J$16,IF(A752&lt;='Invoerblad heterogene watergang'!$H$17,'Invoerblad heterogene watergang'!$J$17,"")))))))))</f>
        <v>0.15</v>
      </c>
      <c r="C752" s="23" t="str">
        <f>IF(A752&lt;='Invoerblad heterogene watergang'!$H$9,'Invoerblad heterogene watergang'!$K$9,IF(A752&lt;='Invoerblad heterogene watergang'!$H$10,'Invoerblad heterogene watergang'!$K$10,IF(A752&lt;='Invoerblad heterogene watergang'!$H$11,'Invoerblad heterogene watergang'!$K$11,IF(A752&lt;='Invoerblad heterogene watergang'!$H$12,'Invoerblad heterogene watergang'!$K$12,IF(A752&lt;='Invoerblad heterogene watergang'!$H$13,'Invoerblad heterogene watergang'!$K$13,IF(A752&lt;='Invoerblad heterogene watergang'!$H$14,'Invoerblad heterogene watergang'!$K$14,IF(A752&lt;='Invoerblad heterogene watergang'!$H$15,'Invoerblad heterogene watergang'!$K$15,IF(A752&lt;='Invoerblad heterogene watergang'!$H$16,'Invoerblad heterogene watergang'!$K$16,IF(A752&lt;='Invoerblad heterogene watergang'!$H$17,'Invoerblad heterogene watergang'!$K$17,"")))))))))</f>
        <v>30 - Grasachtigen en ondergedoken soorten</v>
      </c>
      <c r="D752" s="23">
        <f t="shared" si="11"/>
        <v>30</v>
      </c>
      <c r="E752" s="23">
        <f>'Invoerblad heterogene watergang'!$F$9</f>
        <v>1.5</v>
      </c>
      <c r="F752" s="23">
        <f>'Invoerblad heterogene watergang'!$E$9</f>
        <v>1.2</v>
      </c>
      <c r="G752" s="23">
        <f>'Invoerblad heterogene watergang'!$B$9</f>
        <v>1.2</v>
      </c>
      <c r="H752" s="23">
        <f>'Invoerblad heterogene watergang'!$C$9</f>
        <v>1</v>
      </c>
      <c r="I752" s="23">
        <f>IF(B752="","",IF(A752&lt;='Invoerblad heterogene watergang'!$H$9,'Invoerblad heterogene watergang'!$N$9,IF(A752&lt;='Invoerblad heterogene watergang'!$H$10,'Invoerblad heterogene watergang'!$N$10,IF(A752&lt;='Invoerblad heterogene watergang'!$H$11,'Invoerblad heterogene watergang'!$N$11,IF(A752&lt;='Invoerblad heterogene watergang'!$H$12,'Invoerblad heterogene watergang'!$N$12,IF(A752&lt;='Invoerblad heterogene watergang'!$H$13,'Invoerblad heterogene watergang'!$N$13,IF(A752&lt;='Invoerblad heterogene watergang'!$H$14,'Invoerblad heterogene watergang'!$N$14,IF(A752&lt;='Invoerblad heterogene watergang'!$H$15,'Invoerblad heterogene watergang'!$N$15,IF(A752&lt;='Invoerblad heterogene watergang'!$H$16,'Invoerblad heterogene watergang'!$N$16,IF(A752&lt;='Invoerblad heterogene watergang'!$H$17,'Invoerblad heterogene watergang'!$N$17,""))))))))))</f>
        <v>0</v>
      </c>
      <c r="J752" s="23" t="str">
        <f>IF(A752&lt;='Invoerblad heterogene watergang'!$H$9,'Invoerblad heterogene watergang'!$O$9,IF(A752&lt;='Invoerblad heterogene watergang'!$H$10,'Invoerblad heterogene watergang'!$O$10,IF(A752&lt;='Invoerblad heterogene watergang'!$H$11,'Invoerblad heterogene watergang'!$O$11,IF(A752&lt;='Invoerblad heterogene watergang'!$H$12,'Invoerblad heterogene watergang'!$O$12,IF(A752&lt;='Invoerblad heterogene watergang'!$H$13,'Invoerblad heterogene watergang'!$O$13,IF(A752&lt;='Invoerblad heterogene watergang'!$H$14,'Invoerblad heterogene watergang'!$O$14,IF(A752&lt;='Invoerblad heterogene watergang'!$H$15,'Invoerblad heterogene watergang'!$O$15,IF(A752&lt;='Invoerblad heterogene watergang'!$H$16,'Invoerblad heterogene watergang'!$O$16,IF(A752&lt;='Invoerblad heterogene watergang'!$H$17,'Invoerblad heterogene watergang'!$O$17,"")))))))))</f>
        <v>Nee</v>
      </c>
      <c r="K752" s="23">
        <f>(IF(A752&lt;='Invoerblad heterogene watergang'!$H$9,'Invoerblad heterogene watergang'!$L$9,IF(A752&lt;='Invoerblad heterogene watergang'!$H$10,'Invoerblad heterogene watergang'!$L$10,IF(A752&lt;='Invoerblad heterogene watergang'!$H$11,'Invoerblad heterogene watergang'!$L$11,IF(A752&lt;='Invoerblad heterogene watergang'!$H$12,'Invoerblad heterogene watergang'!$L$12,IF(A752&lt;='Invoerblad heterogene watergang'!$H$13,'Invoerblad heterogene watergang'!$L$13,IF(A752&lt;='Invoerblad heterogene watergang'!$H$14,'Invoerblad heterogene watergang'!$L$14,IF(A752&lt;='Invoerblad heterogene watergang'!$H$15,'Invoerblad heterogene watergang'!$L$15,IF(A752&lt;='Invoerblad heterogene watergang'!$H$16,'Invoerblad heterogene watergang'!$L$16,IF(A752&lt;='Invoerblad heterogene watergang'!$H$17,'Invoerblad heterogene watergang'!$L$17,""))))))))))</f>
        <v>100</v>
      </c>
      <c r="L752" s="23" t="str">
        <f>(IF(A752&lt;='Invoerblad heterogene watergang'!$H$9,'Invoerblad heterogene watergang'!$M$9,IF(A752&lt;='Invoerblad heterogene watergang'!$H$10,'Invoerblad heterogene watergang'!$M$10,IF(A752&lt;='Invoerblad heterogene watergang'!$H$11,'Invoerblad heterogene watergang'!$M$11,IF(A752&lt;='Invoerblad heterogene watergang'!$H$12,'Invoerblad heterogene watergang'!$M$12,IF(A752&lt;='Invoerblad heterogene watergang'!$H$13,'Invoerblad heterogene watergang'!$M$13,IF(A752&lt;='Invoerblad heterogene watergang'!$H$14,'Invoerblad heterogene watergang'!$M$14,IF(A752&lt;='Invoerblad heterogene watergang'!$H$15,'Invoerblad heterogene watergang'!$M$15,IF(A752&lt;='Invoerblad heterogene watergang'!$H$16,'Invoerblad heterogene watergang'!$M$16,IF(A752&lt;='Invoerblad heterogene watergang'!$H$17,'Invoerblad heterogene watergang'!$M$17,""))))))))))</f>
        <v>Begroeiing volgt bodemverloop</v>
      </c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67"/>
      <c r="AD752" s="23"/>
      <c r="AE752" s="23"/>
    </row>
    <row r="753" spans="1:31" s="103" customFormat="1" x14ac:dyDescent="0.35">
      <c r="A753" s="24">
        <f>IF(A752="","",IF((A752+1)&gt;MAX('Invoerblad heterogene watergang'!$H$9:$H$17),"",'Uitgebreide invoer'!A752+(MAX('Invoerblad heterogene watergang'!$H$9:$H$17)/1000)))</f>
        <v>524.29999999999495</v>
      </c>
      <c r="B753" s="23">
        <f>IF(A753&lt;='Invoerblad heterogene watergang'!$H$9,'Invoerblad heterogene watergang'!$J$9,IF(A753&lt;='Invoerblad heterogene watergang'!$H$10,'Invoerblad heterogene watergang'!$J$10,IF(A753&lt;='Invoerblad heterogene watergang'!$H$11,'Invoerblad heterogene watergang'!$J$11,IF(A753&lt;='Invoerblad heterogene watergang'!$H$12,'Invoerblad heterogene watergang'!$J$12,IF(A753&lt;='Invoerblad heterogene watergang'!$H$13,'Invoerblad heterogene watergang'!$J$13,IF(A753&lt;='Invoerblad heterogene watergang'!$H$14,'Invoerblad heterogene watergang'!$J$14,IF(A753&lt;='Invoerblad heterogene watergang'!$H$15,'Invoerblad heterogene watergang'!$J$15,IF(A753&lt;='Invoerblad heterogene watergang'!$H$16,'Invoerblad heterogene watergang'!$J$16,IF(A753&lt;='Invoerblad heterogene watergang'!$H$17,'Invoerblad heterogene watergang'!$J$17,"")))))))))</f>
        <v>0.15</v>
      </c>
      <c r="C753" s="23" t="str">
        <f>IF(A753&lt;='Invoerblad heterogene watergang'!$H$9,'Invoerblad heterogene watergang'!$K$9,IF(A753&lt;='Invoerblad heterogene watergang'!$H$10,'Invoerblad heterogene watergang'!$K$10,IF(A753&lt;='Invoerblad heterogene watergang'!$H$11,'Invoerblad heterogene watergang'!$K$11,IF(A753&lt;='Invoerblad heterogene watergang'!$H$12,'Invoerblad heterogene watergang'!$K$12,IF(A753&lt;='Invoerblad heterogene watergang'!$H$13,'Invoerblad heterogene watergang'!$K$13,IF(A753&lt;='Invoerblad heterogene watergang'!$H$14,'Invoerblad heterogene watergang'!$K$14,IF(A753&lt;='Invoerblad heterogene watergang'!$H$15,'Invoerblad heterogene watergang'!$K$15,IF(A753&lt;='Invoerblad heterogene watergang'!$H$16,'Invoerblad heterogene watergang'!$K$16,IF(A753&lt;='Invoerblad heterogene watergang'!$H$17,'Invoerblad heterogene watergang'!$K$17,"")))))))))</f>
        <v>30 - Grasachtigen en ondergedoken soorten</v>
      </c>
      <c r="D753" s="23">
        <f t="shared" si="11"/>
        <v>30</v>
      </c>
      <c r="E753" s="23">
        <f>'Invoerblad heterogene watergang'!$F$9</f>
        <v>1.5</v>
      </c>
      <c r="F753" s="23">
        <f>'Invoerblad heterogene watergang'!$E$9</f>
        <v>1.2</v>
      </c>
      <c r="G753" s="23">
        <f>'Invoerblad heterogene watergang'!$B$9</f>
        <v>1.2</v>
      </c>
      <c r="H753" s="23">
        <f>'Invoerblad heterogene watergang'!$C$9</f>
        <v>1</v>
      </c>
      <c r="I753" s="23">
        <f>IF(B753="","",IF(A753&lt;='Invoerblad heterogene watergang'!$H$9,'Invoerblad heterogene watergang'!$N$9,IF(A753&lt;='Invoerblad heterogene watergang'!$H$10,'Invoerblad heterogene watergang'!$N$10,IF(A753&lt;='Invoerblad heterogene watergang'!$H$11,'Invoerblad heterogene watergang'!$N$11,IF(A753&lt;='Invoerblad heterogene watergang'!$H$12,'Invoerblad heterogene watergang'!$N$12,IF(A753&lt;='Invoerblad heterogene watergang'!$H$13,'Invoerblad heterogene watergang'!$N$13,IF(A753&lt;='Invoerblad heterogene watergang'!$H$14,'Invoerblad heterogene watergang'!$N$14,IF(A753&lt;='Invoerblad heterogene watergang'!$H$15,'Invoerblad heterogene watergang'!$N$15,IF(A753&lt;='Invoerblad heterogene watergang'!$H$16,'Invoerblad heterogene watergang'!$N$16,IF(A753&lt;='Invoerblad heterogene watergang'!$H$17,'Invoerblad heterogene watergang'!$N$17,""))))))))))</f>
        <v>0</v>
      </c>
      <c r="J753" s="23" t="str">
        <f>IF(A753&lt;='Invoerblad heterogene watergang'!$H$9,'Invoerblad heterogene watergang'!$O$9,IF(A753&lt;='Invoerblad heterogene watergang'!$H$10,'Invoerblad heterogene watergang'!$O$10,IF(A753&lt;='Invoerblad heterogene watergang'!$H$11,'Invoerblad heterogene watergang'!$O$11,IF(A753&lt;='Invoerblad heterogene watergang'!$H$12,'Invoerblad heterogene watergang'!$O$12,IF(A753&lt;='Invoerblad heterogene watergang'!$H$13,'Invoerblad heterogene watergang'!$O$13,IF(A753&lt;='Invoerblad heterogene watergang'!$H$14,'Invoerblad heterogene watergang'!$O$14,IF(A753&lt;='Invoerblad heterogene watergang'!$H$15,'Invoerblad heterogene watergang'!$O$15,IF(A753&lt;='Invoerblad heterogene watergang'!$H$16,'Invoerblad heterogene watergang'!$O$16,IF(A753&lt;='Invoerblad heterogene watergang'!$H$17,'Invoerblad heterogene watergang'!$O$17,"")))))))))</f>
        <v>Nee</v>
      </c>
      <c r="K753" s="23">
        <f>(IF(A753&lt;='Invoerblad heterogene watergang'!$H$9,'Invoerblad heterogene watergang'!$L$9,IF(A753&lt;='Invoerblad heterogene watergang'!$H$10,'Invoerblad heterogene watergang'!$L$10,IF(A753&lt;='Invoerblad heterogene watergang'!$H$11,'Invoerblad heterogene watergang'!$L$11,IF(A753&lt;='Invoerblad heterogene watergang'!$H$12,'Invoerblad heterogene watergang'!$L$12,IF(A753&lt;='Invoerblad heterogene watergang'!$H$13,'Invoerblad heterogene watergang'!$L$13,IF(A753&lt;='Invoerblad heterogene watergang'!$H$14,'Invoerblad heterogene watergang'!$L$14,IF(A753&lt;='Invoerblad heterogene watergang'!$H$15,'Invoerblad heterogene watergang'!$L$15,IF(A753&lt;='Invoerblad heterogene watergang'!$H$16,'Invoerblad heterogene watergang'!$L$16,IF(A753&lt;='Invoerblad heterogene watergang'!$H$17,'Invoerblad heterogene watergang'!$L$17,""))))))))))</f>
        <v>100</v>
      </c>
      <c r="L753" s="23" t="str">
        <f>(IF(A753&lt;='Invoerblad heterogene watergang'!$H$9,'Invoerblad heterogene watergang'!$M$9,IF(A753&lt;='Invoerblad heterogene watergang'!$H$10,'Invoerblad heterogene watergang'!$M$10,IF(A753&lt;='Invoerblad heterogene watergang'!$H$11,'Invoerblad heterogene watergang'!$M$11,IF(A753&lt;='Invoerblad heterogene watergang'!$H$12,'Invoerblad heterogene watergang'!$M$12,IF(A753&lt;='Invoerblad heterogene watergang'!$H$13,'Invoerblad heterogene watergang'!$M$13,IF(A753&lt;='Invoerblad heterogene watergang'!$H$14,'Invoerblad heterogene watergang'!$M$14,IF(A753&lt;='Invoerblad heterogene watergang'!$H$15,'Invoerblad heterogene watergang'!$M$15,IF(A753&lt;='Invoerblad heterogene watergang'!$H$16,'Invoerblad heterogene watergang'!$M$16,IF(A753&lt;='Invoerblad heterogene watergang'!$H$17,'Invoerblad heterogene watergang'!$M$17,""))))))))))</f>
        <v>Begroeiing volgt bodemverloop</v>
      </c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67"/>
      <c r="AD753" s="23"/>
      <c r="AE753" s="23"/>
    </row>
    <row r="754" spans="1:31" s="103" customFormat="1" x14ac:dyDescent="0.35">
      <c r="A754" s="24">
        <f>IF(A753="","",IF((A753+1)&gt;MAX('Invoerblad heterogene watergang'!$H$9:$H$17),"",'Uitgebreide invoer'!A753+(MAX('Invoerblad heterogene watergang'!$H$9:$H$17)/1000)))</f>
        <v>524.999999999995</v>
      </c>
      <c r="B754" s="23">
        <f>IF(A754&lt;='Invoerblad heterogene watergang'!$H$9,'Invoerblad heterogene watergang'!$J$9,IF(A754&lt;='Invoerblad heterogene watergang'!$H$10,'Invoerblad heterogene watergang'!$J$10,IF(A754&lt;='Invoerblad heterogene watergang'!$H$11,'Invoerblad heterogene watergang'!$J$11,IF(A754&lt;='Invoerblad heterogene watergang'!$H$12,'Invoerblad heterogene watergang'!$J$12,IF(A754&lt;='Invoerblad heterogene watergang'!$H$13,'Invoerblad heterogene watergang'!$J$13,IF(A754&lt;='Invoerblad heterogene watergang'!$H$14,'Invoerblad heterogene watergang'!$J$14,IF(A754&lt;='Invoerblad heterogene watergang'!$H$15,'Invoerblad heterogene watergang'!$J$15,IF(A754&lt;='Invoerblad heterogene watergang'!$H$16,'Invoerblad heterogene watergang'!$J$16,IF(A754&lt;='Invoerblad heterogene watergang'!$H$17,'Invoerblad heterogene watergang'!$J$17,"")))))))))</f>
        <v>0.15</v>
      </c>
      <c r="C754" s="23" t="str">
        <f>IF(A754&lt;='Invoerblad heterogene watergang'!$H$9,'Invoerblad heterogene watergang'!$K$9,IF(A754&lt;='Invoerblad heterogene watergang'!$H$10,'Invoerblad heterogene watergang'!$K$10,IF(A754&lt;='Invoerblad heterogene watergang'!$H$11,'Invoerblad heterogene watergang'!$K$11,IF(A754&lt;='Invoerblad heterogene watergang'!$H$12,'Invoerblad heterogene watergang'!$K$12,IF(A754&lt;='Invoerblad heterogene watergang'!$H$13,'Invoerblad heterogene watergang'!$K$13,IF(A754&lt;='Invoerblad heterogene watergang'!$H$14,'Invoerblad heterogene watergang'!$K$14,IF(A754&lt;='Invoerblad heterogene watergang'!$H$15,'Invoerblad heterogene watergang'!$K$15,IF(A754&lt;='Invoerblad heterogene watergang'!$H$16,'Invoerblad heterogene watergang'!$K$16,IF(A754&lt;='Invoerblad heterogene watergang'!$H$17,'Invoerblad heterogene watergang'!$K$17,"")))))))))</f>
        <v>30 - Grasachtigen en ondergedoken soorten</v>
      </c>
      <c r="D754" s="23">
        <f t="shared" si="11"/>
        <v>30</v>
      </c>
      <c r="E754" s="23">
        <f>'Invoerblad heterogene watergang'!$F$9</f>
        <v>1.5</v>
      </c>
      <c r="F754" s="23">
        <f>'Invoerblad heterogene watergang'!$E$9</f>
        <v>1.2</v>
      </c>
      <c r="G754" s="23">
        <f>'Invoerblad heterogene watergang'!$B$9</f>
        <v>1.2</v>
      </c>
      <c r="H754" s="23">
        <f>'Invoerblad heterogene watergang'!$C$9</f>
        <v>1</v>
      </c>
      <c r="I754" s="23">
        <f>IF(B754="","",IF(A754&lt;='Invoerblad heterogene watergang'!$H$9,'Invoerblad heterogene watergang'!$N$9,IF(A754&lt;='Invoerblad heterogene watergang'!$H$10,'Invoerblad heterogene watergang'!$N$10,IF(A754&lt;='Invoerblad heterogene watergang'!$H$11,'Invoerblad heterogene watergang'!$N$11,IF(A754&lt;='Invoerblad heterogene watergang'!$H$12,'Invoerblad heterogene watergang'!$N$12,IF(A754&lt;='Invoerblad heterogene watergang'!$H$13,'Invoerblad heterogene watergang'!$N$13,IF(A754&lt;='Invoerblad heterogene watergang'!$H$14,'Invoerblad heterogene watergang'!$N$14,IF(A754&lt;='Invoerblad heterogene watergang'!$H$15,'Invoerblad heterogene watergang'!$N$15,IF(A754&lt;='Invoerblad heterogene watergang'!$H$16,'Invoerblad heterogene watergang'!$N$16,IF(A754&lt;='Invoerblad heterogene watergang'!$H$17,'Invoerblad heterogene watergang'!$N$17,""))))))))))</f>
        <v>0</v>
      </c>
      <c r="J754" s="23" t="str">
        <f>IF(A754&lt;='Invoerblad heterogene watergang'!$H$9,'Invoerblad heterogene watergang'!$O$9,IF(A754&lt;='Invoerblad heterogene watergang'!$H$10,'Invoerblad heterogene watergang'!$O$10,IF(A754&lt;='Invoerblad heterogene watergang'!$H$11,'Invoerblad heterogene watergang'!$O$11,IF(A754&lt;='Invoerblad heterogene watergang'!$H$12,'Invoerblad heterogene watergang'!$O$12,IF(A754&lt;='Invoerblad heterogene watergang'!$H$13,'Invoerblad heterogene watergang'!$O$13,IF(A754&lt;='Invoerblad heterogene watergang'!$H$14,'Invoerblad heterogene watergang'!$O$14,IF(A754&lt;='Invoerblad heterogene watergang'!$H$15,'Invoerblad heterogene watergang'!$O$15,IF(A754&lt;='Invoerblad heterogene watergang'!$H$16,'Invoerblad heterogene watergang'!$O$16,IF(A754&lt;='Invoerblad heterogene watergang'!$H$17,'Invoerblad heterogene watergang'!$O$17,"")))))))))</f>
        <v>Nee</v>
      </c>
      <c r="K754" s="23">
        <f>(IF(A754&lt;='Invoerblad heterogene watergang'!$H$9,'Invoerblad heterogene watergang'!$L$9,IF(A754&lt;='Invoerblad heterogene watergang'!$H$10,'Invoerblad heterogene watergang'!$L$10,IF(A754&lt;='Invoerblad heterogene watergang'!$H$11,'Invoerblad heterogene watergang'!$L$11,IF(A754&lt;='Invoerblad heterogene watergang'!$H$12,'Invoerblad heterogene watergang'!$L$12,IF(A754&lt;='Invoerblad heterogene watergang'!$H$13,'Invoerblad heterogene watergang'!$L$13,IF(A754&lt;='Invoerblad heterogene watergang'!$H$14,'Invoerblad heterogene watergang'!$L$14,IF(A754&lt;='Invoerblad heterogene watergang'!$H$15,'Invoerblad heterogene watergang'!$L$15,IF(A754&lt;='Invoerblad heterogene watergang'!$H$16,'Invoerblad heterogene watergang'!$L$16,IF(A754&lt;='Invoerblad heterogene watergang'!$H$17,'Invoerblad heterogene watergang'!$L$17,""))))))))))</f>
        <v>100</v>
      </c>
      <c r="L754" s="23" t="str">
        <f>(IF(A754&lt;='Invoerblad heterogene watergang'!$H$9,'Invoerblad heterogene watergang'!$M$9,IF(A754&lt;='Invoerblad heterogene watergang'!$H$10,'Invoerblad heterogene watergang'!$M$10,IF(A754&lt;='Invoerblad heterogene watergang'!$H$11,'Invoerblad heterogene watergang'!$M$11,IF(A754&lt;='Invoerblad heterogene watergang'!$H$12,'Invoerblad heterogene watergang'!$M$12,IF(A754&lt;='Invoerblad heterogene watergang'!$H$13,'Invoerblad heterogene watergang'!$M$13,IF(A754&lt;='Invoerblad heterogene watergang'!$H$14,'Invoerblad heterogene watergang'!$M$14,IF(A754&lt;='Invoerblad heterogene watergang'!$H$15,'Invoerblad heterogene watergang'!$M$15,IF(A754&lt;='Invoerblad heterogene watergang'!$H$16,'Invoerblad heterogene watergang'!$M$16,IF(A754&lt;='Invoerblad heterogene watergang'!$H$17,'Invoerblad heterogene watergang'!$M$17,""))))))))))</f>
        <v>Begroeiing volgt bodemverloop</v>
      </c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67"/>
      <c r="AD754" s="23"/>
      <c r="AE754" s="23"/>
    </row>
    <row r="755" spans="1:31" s="103" customFormat="1" x14ac:dyDescent="0.35">
      <c r="A755" s="24">
        <f>IF(A754="","",IF((A754+1)&gt;MAX('Invoerblad heterogene watergang'!$H$9:$H$17),"",'Uitgebreide invoer'!A754+(MAX('Invoerblad heterogene watergang'!$H$9:$H$17)/1000)))</f>
        <v>525.69999999999504</v>
      </c>
      <c r="B755" s="23">
        <f>IF(A755&lt;='Invoerblad heterogene watergang'!$H$9,'Invoerblad heterogene watergang'!$J$9,IF(A755&lt;='Invoerblad heterogene watergang'!$H$10,'Invoerblad heterogene watergang'!$J$10,IF(A755&lt;='Invoerblad heterogene watergang'!$H$11,'Invoerblad heterogene watergang'!$J$11,IF(A755&lt;='Invoerblad heterogene watergang'!$H$12,'Invoerblad heterogene watergang'!$J$12,IF(A755&lt;='Invoerblad heterogene watergang'!$H$13,'Invoerblad heterogene watergang'!$J$13,IF(A755&lt;='Invoerblad heterogene watergang'!$H$14,'Invoerblad heterogene watergang'!$J$14,IF(A755&lt;='Invoerblad heterogene watergang'!$H$15,'Invoerblad heterogene watergang'!$J$15,IF(A755&lt;='Invoerblad heterogene watergang'!$H$16,'Invoerblad heterogene watergang'!$J$16,IF(A755&lt;='Invoerblad heterogene watergang'!$H$17,'Invoerblad heterogene watergang'!$J$17,"")))))))))</f>
        <v>0.15</v>
      </c>
      <c r="C755" s="23" t="str">
        <f>IF(A755&lt;='Invoerblad heterogene watergang'!$H$9,'Invoerblad heterogene watergang'!$K$9,IF(A755&lt;='Invoerblad heterogene watergang'!$H$10,'Invoerblad heterogene watergang'!$K$10,IF(A755&lt;='Invoerblad heterogene watergang'!$H$11,'Invoerblad heterogene watergang'!$K$11,IF(A755&lt;='Invoerblad heterogene watergang'!$H$12,'Invoerblad heterogene watergang'!$K$12,IF(A755&lt;='Invoerblad heterogene watergang'!$H$13,'Invoerblad heterogene watergang'!$K$13,IF(A755&lt;='Invoerblad heterogene watergang'!$H$14,'Invoerblad heterogene watergang'!$K$14,IF(A755&lt;='Invoerblad heterogene watergang'!$H$15,'Invoerblad heterogene watergang'!$K$15,IF(A755&lt;='Invoerblad heterogene watergang'!$H$16,'Invoerblad heterogene watergang'!$K$16,IF(A755&lt;='Invoerblad heterogene watergang'!$H$17,'Invoerblad heterogene watergang'!$K$17,"")))))))))</f>
        <v>30 - Grasachtigen en ondergedoken soorten</v>
      </c>
      <c r="D755" s="23">
        <f t="shared" si="11"/>
        <v>30</v>
      </c>
      <c r="E755" s="23">
        <f>'Invoerblad heterogene watergang'!$F$9</f>
        <v>1.5</v>
      </c>
      <c r="F755" s="23">
        <f>'Invoerblad heterogene watergang'!$E$9</f>
        <v>1.2</v>
      </c>
      <c r="G755" s="23">
        <f>'Invoerblad heterogene watergang'!$B$9</f>
        <v>1.2</v>
      </c>
      <c r="H755" s="23">
        <f>'Invoerblad heterogene watergang'!$C$9</f>
        <v>1</v>
      </c>
      <c r="I755" s="23">
        <f>IF(B755="","",IF(A755&lt;='Invoerblad heterogene watergang'!$H$9,'Invoerblad heterogene watergang'!$N$9,IF(A755&lt;='Invoerblad heterogene watergang'!$H$10,'Invoerblad heterogene watergang'!$N$10,IF(A755&lt;='Invoerblad heterogene watergang'!$H$11,'Invoerblad heterogene watergang'!$N$11,IF(A755&lt;='Invoerblad heterogene watergang'!$H$12,'Invoerblad heterogene watergang'!$N$12,IF(A755&lt;='Invoerblad heterogene watergang'!$H$13,'Invoerblad heterogene watergang'!$N$13,IF(A755&lt;='Invoerblad heterogene watergang'!$H$14,'Invoerblad heterogene watergang'!$N$14,IF(A755&lt;='Invoerblad heterogene watergang'!$H$15,'Invoerblad heterogene watergang'!$N$15,IF(A755&lt;='Invoerblad heterogene watergang'!$H$16,'Invoerblad heterogene watergang'!$N$16,IF(A755&lt;='Invoerblad heterogene watergang'!$H$17,'Invoerblad heterogene watergang'!$N$17,""))))))))))</f>
        <v>0</v>
      </c>
      <c r="J755" s="23" t="str">
        <f>IF(A755&lt;='Invoerblad heterogene watergang'!$H$9,'Invoerblad heterogene watergang'!$O$9,IF(A755&lt;='Invoerblad heterogene watergang'!$H$10,'Invoerblad heterogene watergang'!$O$10,IF(A755&lt;='Invoerblad heterogene watergang'!$H$11,'Invoerblad heterogene watergang'!$O$11,IF(A755&lt;='Invoerblad heterogene watergang'!$H$12,'Invoerblad heterogene watergang'!$O$12,IF(A755&lt;='Invoerblad heterogene watergang'!$H$13,'Invoerblad heterogene watergang'!$O$13,IF(A755&lt;='Invoerblad heterogene watergang'!$H$14,'Invoerblad heterogene watergang'!$O$14,IF(A755&lt;='Invoerblad heterogene watergang'!$H$15,'Invoerblad heterogene watergang'!$O$15,IF(A755&lt;='Invoerblad heterogene watergang'!$H$16,'Invoerblad heterogene watergang'!$O$16,IF(A755&lt;='Invoerblad heterogene watergang'!$H$17,'Invoerblad heterogene watergang'!$O$17,"")))))))))</f>
        <v>Nee</v>
      </c>
      <c r="K755" s="23">
        <f>(IF(A755&lt;='Invoerblad heterogene watergang'!$H$9,'Invoerblad heterogene watergang'!$L$9,IF(A755&lt;='Invoerblad heterogene watergang'!$H$10,'Invoerblad heterogene watergang'!$L$10,IF(A755&lt;='Invoerblad heterogene watergang'!$H$11,'Invoerblad heterogene watergang'!$L$11,IF(A755&lt;='Invoerblad heterogene watergang'!$H$12,'Invoerblad heterogene watergang'!$L$12,IF(A755&lt;='Invoerblad heterogene watergang'!$H$13,'Invoerblad heterogene watergang'!$L$13,IF(A755&lt;='Invoerblad heterogene watergang'!$H$14,'Invoerblad heterogene watergang'!$L$14,IF(A755&lt;='Invoerblad heterogene watergang'!$H$15,'Invoerblad heterogene watergang'!$L$15,IF(A755&lt;='Invoerblad heterogene watergang'!$H$16,'Invoerblad heterogene watergang'!$L$16,IF(A755&lt;='Invoerblad heterogene watergang'!$H$17,'Invoerblad heterogene watergang'!$L$17,""))))))))))</f>
        <v>100</v>
      </c>
      <c r="L755" s="23" t="str">
        <f>(IF(A755&lt;='Invoerblad heterogene watergang'!$H$9,'Invoerblad heterogene watergang'!$M$9,IF(A755&lt;='Invoerblad heterogene watergang'!$H$10,'Invoerblad heterogene watergang'!$M$10,IF(A755&lt;='Invoerblad heterogene watergang'!$H$11,'Invoerblad heterogene watergang'!$M$11,IF(A755&lt;='Invoerblad heterogene watergang'!$H$12,'Invoerblad heterogene watergang'!$M$12,IF(A755&lt;='Invoerblad heterogene watergang'!$H$13,'Invoerblad heterogene watergang'!$M$13,IF(A755&lt;='Invoerblad heterogene watergang'!$H$14,'Invoerblad heterogene watergang'!$M$14,IF(A755&lt;='Invoerblad heterogene watergang'!$H$15,'Invoerblad heterogene watergang'!$M$15,IF(A755&lt;='Invoerblad heterogene watergang'!$H$16,'Invoerblad heterogene watergang'!$M$16,IF(A755&lt;='Invoerblad heterogene watergang'!$H$17,'Invoerblad heterogene watergang'!$M$17,""))))))))))</f>
        <v>Begroeiing volgt bodemverloop</v>
      </c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67"/>
      <c r="AD755" s="23"/>
      <c r="AE755" s="23"/>
    </row>
    <row r="756" spans="1:31" s="103" customFormat="1" x14ac:dyDescent="0.35">
      <c r="A756" s="24">
        <f>IF(A755="","",IF((A755+1)&gt;MAX('Invoerblad heterogene watergang'!$H$9:$H$17),"",'Uitgebreide invoer'!A755+(MAX('Invoerblad heterogene watergang'!$H$9:$H$17)/1000)))</f>
        <v>526.39999999999509</v>
      </c>
      <c r="B756" s="23">
        <f>IF(A756&lt;='Invoerblad heterogene watergang'!$H$9,'Invoerblad heterogene watergang'!$J$9,IF(A756&lt;='Invoerblad heterogene watergang'!$H$10,'Invoerblad heterogene watergang'!$J$10,IF(A756&lt;='Invoerblad heterogene watergang'!$H$11,'Invoerblad heterogene watergang'!$J$11,IF(A756&lt;='Invoerblad heterogene watergang'!$H$12,'Invoerblad heterogene watergang'!$J$12,IF(A756&lt;='Invoerblad heterogene watergang'!$H$13,'Invoerblad heterogene watergang'!$J$13,IF(A756&lt;='Invoerblad heterogene watergang'!$H$14,'Invoerblad heterogene watergang'!$J$14,IF(A756&lt;='Invoerblad heterogene watergang'!$H$15,'Invoerblad heterogene watergang'!$J$15,IF(A756&lt;='Invoerblad heterogene watergang'!$H$16,'Invoerblad heterogene watergang'!$J$16,IF(A756&lt;='Invoerblad heterogene watergang'!$H$17,'Invoerblad heterogene watergang'!$J$17,"")))))))))</f>
        <v>0.15</v>
      </c>
      <c r="C756" s="23" t="str">
        <f>IF(A756&lt;='Invoerblad heterogene watergang'!$H$9,'Invoerblad heterogene watergang'!$K$9,IF(A756&lt;='Invoerblad heterogene watergang'!$H$10,'Invoerblad heterogene watergang'!$K$10,IF(A756&lt;='Invoerblad heterogene watergang'!$H$11,'Invoerblad heterogene watergang'!$K$11,IF(A756&lt;='Invoerblad heterogene watergang'!$H$12,'Invoerblad heterogene watergang'!$K$12,IF(A756&lt;='Invoerblad heterogene watergang'!$H$13,'Invoerblad heterogene watergang'!$K$13,IF(A756&lt;='Invoerblad heterogene watergang'!$H$14,'Invoerblad heterogene watergang'!$K$14,IF(A756&lt;='Invoerblad heterogene watergang'!$H$15,'Invoerblad heterogene watergang'!$K$15,IF(A756&lt;='Invoerblad heterogene watergang'!$H$16,'Invoerblad heterogene watergang'!$K$16,IF(A756&lt;='Invoerblad heterogene watergang'!$H$17,'Invoerblad heterogene watergang'!$K$17,"")))))))))</f>
        <v>30 - Grasachtigen en ondergedoken soorten</v>
      </c>
      <c r="D756" s="23">
        <f t="shared" si="11"/>
        <v>30</v>
      </c>
      <c r="E756" s="23">
        <f>'Invoerblad heterogene watergang'!$F$9</f>
        <v>1.5</v>
      </c>
      <c r="F756" s="23">
        <f>'Invoerblad heterogene watergang'!$E$9</f>
        <v>1.2</v>
      </c>
      <c r="G756" s="23">
        <f>'Invoerblad heterogene watergang'!$B$9</f>
        <v>1.2</v>
      </c>
      <c r="H756" s="23">
        <f>'Invoerblad heterogene watergang'!$C$9</f>
        <v>1</v>
      </c>
      <c r="I756" s="23">
        <f>IF(B756="","",IF(A756&lt;='Invoerblad heterogene watergang'!$H$9,'Invoerblad heterogene watergang'!$N$9,IF(A756&lt;='Invoerblad heterogene watergang'!$H$10,'Invoerblad heterogene watergang'!$N$10,IF(A756&lt;='Invoerblad heterogene watergang'!$H$11,'Invoerblad heterogene watergang'!$N$11,IF(A756&lt;='Invoerblad heterogene watergang'!$H$12,'Invoerblad heterogene watergang'!$N$12,IF(A756&lt;='Invoerblad heterogene watergang'!$H$13,'Invoerblad heterogene watergang'!$N$13,IF(A756&lt;='Invoerblad heterogene watergang'!$H$14,'Invoerblad heterogene watergang'!$N$14,IF(A756&lt;='Invoerblad heterogene watergang'!$H$15,'Invoerblad heterogene watergang'!$N$15,IF(A756&lt;='Invoerblad heterogene watergang'!$H$16,'Invoerblad heterogene watergang'!$N$16,IF(A756&lt;='Invoerblad heterogene watergang'!$H$17,'Invoerblad heterogene watergang'!$N$17,""))))))))))</f>
        <v>0</v>
      </c>
      <c r="J756" s="23" t="str">
        <f>IF(A756&lt;='Invoerblad heterogene watergang'!$H$9,'Invoerblad heterogene watergang'!$O$9,IF(A756&lt;='Invoerblad heterogene watergang'!$H$10,'Invoerblad heterogene watergang'!$O$10,IF(A756&lt;='Invoerblad heterogene watergang'!$H$11,'Invoerblad heterogene watergang'!$O$11,IF(A756&lt;='Invoerblad heterogene watergang'!$H$12,'Invoerblad heterogene watergang'!$O$12,IF(A756&lt;='Invoerblad heterogene watergang'!$H$13,'Invoerblad heterogene watergang'!$O$13,IF(A756&lt;='Invoerblad heterogene watergang'!$H$14,'Invoerblad heterogene watergang'!$O$14,IF(A756&lt;='Invoerblad heterogene watergang'!$H$15,'Invoerblad heterogene watergang'!$O$15,IF(A756&lt;='Invoerblad heterogene watergang'!$H$16,'Invoerblad heterogene watergang'!$O$16,IF(A756&lt;='Invoerblad heterogene watergang'!$H$17,'Invoerblad heterogene watergang'!$O$17,"")))))))))</f>
        <v>Nee</v>
      </c>
      <c r="K756" s="23">
        <f>(IF(A756&lt;='Invoerblad heterogene watergang'!$H$9,'Invoerblad heterogene watergang'!$L$9,IF(A756&lt;='Invoerblad heterogene watergang'!$H$10,'Invoerblad heterogene watergang'!$L$10,IF(A756&lt;='Invoerblad heterogene watergang'!$H$11,'Invoerblad heterogene watergang'!$L$11,IF(A756&lt;='Invoerblad heterogene watergang'!$H$12,'Invoerblad heterogene watergang'!$L$12,IF(A756&lt;='Invoerblad heterogene watergang'!$H$13,'Invoerblad heterogene watergang'!$L$13,IF(A756&lt;='Invoerblad heterogene watergang'!$H$14,'Invoerblad heterogene watergang'!$L$14,IF(A756&lt;='Invoerblad heterogene watergang'!$H$15,'Invoerblad heterogene watergang'!$L$15,IF(A756&lt;='Invoerblad heterogene watergang'!$H$16,'Invoerblad heterogene watergang'!$L$16,IF(A756&lt;='Invoerblad heterogene watergang'!$H$17,'Invoerblad heterogene watergang'!$L$17,""))))))))))</f>
        <v>100</v>
      </c>
      <c r="L756" s="23" t="str">
        <f>(IF(A756&lt;='Invoerblad heterogene watergang'!$H$9,'Invoerblad heterogene watergang'!$M$9,IF(A756&lt;='Invoerblad heterogene watergang'!$H$10,'Invoerblad heterogene watergang'!$M$10,IF(A756&lt;='Invoerblad heterogene watergang'!$H$11,'Invoerblad heterogene watergang'!$M$11,IF(A756&lt;='Invoerblad heterogene watergang'!$H$12,'Invoerblad heterogene watergang'!$M$12,IF(A756&lt;='Invoerblad heterogene watergang'!$H$13,'Invoerblad heterogene watergang'!$M$13,IF(A756&lt;='Invoerblad heterogene watergang'!$H$14,'Invoerblad heterogene watergang'!$M$14,IF(A756&lt;='Invoerblad heterogene watergang'!$H$15,'Invoerblad heterogene watergang'!$M$15,IF(A756&lt;='Invoerblad heterogene watergang'!$H$16,'Invoerblad heterogene watergang'!$M$16,IF(A756&lt;='Invoerblad heterogene watergang'!$H$17,'Invoerblad heterogene watergang'!$M$17,""))))))))))</f>
        <v>Begroeiing volgt bodemverloop</v>
      </c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67"/>
      <c r="AD756" s="23"/>
      <c r="AE756" s="23"/>
    </row>
    <row r="757" spans="1:31" s="103" customFormat="1" x14ac:dyDescent="0.35">
      <c r="A757" s="24">
        <f>IF(A756="","",IF((A756+1)&gt;MAX('Invoerblad heterogene watergang'!$H$9:$H$17),"",'Uitgebreide invoer'!A756+(MAX('Invoerblad heterogene watergang'!$H$9:$H$17)/1000)))</f>
        <v>527.09999999999513</v>
      </c>
      <c r="B757" s="23">
        <f>IF(A757&lt;='Invoerblad heterogene watergang'!$H$9,'Invoerblad heterogene watergang'!$J$9,IF(A757&lt;='Invoerblad heterogene watergang'!$H$10,'Invoerblad heterogene watergang'!$J$10,IF(A757&lt;='Invoerblad heterogene watergang'!$H$11,'Invoerblad heterogene watergang'!$J$11,IF(A757&lt;='Invoerblad heterogene watergang'!$H$12,'Invoerblad heterogene watergang'!$J$12,IF(A757&lt;='Invoerblad heterogene watergang'!$H$13,'Invoerblad heterogene watergang'!$J$13,IF(A757&lt;='Invoerblad heterogene watergang'!$H$14,'Invoerblad heterogene watergang'!$J$14,IF(A757&lt;='Invoerblad heterogene watergang'!$H$15,'Invoerblad heterogene watergang'!$J$15,IF(A757&lt;='Invoerblad heterogene watergang'!$H$16,'Invoerblad heterogene watergang'!$J$16,IF(A757&lt;='Invoerblad heterogene watergang'!$H$17,'Invoerblad heterogene watergang'!$J$17,"")))))))))</f>
        <v>0.15</v>
      </c>
      <c r="C757" s="23" t="str">
        <f>IF(A757&lt;='Invoerblad heterogene watergang'!$H$9,'Invoerblad heterogene watergang'!$K$9,IF(A757&lt;='Invoerblad heterogene watergang'!$H$10,'Invoerblad heterogene watergang'!$K$10,IF(A757&lt;='Invoerblad heterogene watergang'!$H$11,'Invoerblad heterogene watergang'!$K$11,IF(A757&lt;='Invoerblad heterogene watergang'!$H$12,'Invoerblad heterogene watergang'!$K$12,IF(A757&lt;='Invoerblad heterogene watergang'!$H$13,'Invoerblad heterogene watergang'!$K$13,IF(A757&lt;='Invoerblad heterogene watergang'!$H$14,'Invoerblad heterogene watergang'!$K$14,IF(A757&lt;='Invoerblad heterogene watergang'!$H$15,'Invoerblad heterogene watergang'!$K$15,IF(A757&lt;='Invoerblad heterogene watergang'!$H$16,'Invoerblad heterogene watergang'!$K$16,IF(A757&lt;='Invoerblad heterogene watergang'!$H$17,'Invoerblad heterogene watergang'!$K$17,"")))))))))</f>
        <v>30 - Grasachtigen en ondergedoken soorten</v>
      </c>
      <c r="D757" s="23">
        <f t="shared" si="11"/>
        <v>30</v>
      </c>
      <c r="E757" s="23">
        <f>'Invoerblad heterogene watergang'!$F$9</f>
        <v>1.5</v>
      </c>
      <c r="F757" s="23">
        <f>'Invoerblad heterogene watergang'!$E$9</f>
        <v>1.2</v>
      </c>
      <c r="G757" s="23">
        <f>'Invoerblad heterogene watergang'!$B$9</f>
        <v>1.2</v>
      </c>
      <c r="H757" s="23">
        <f>'Invoerblad heterogene watergang'!$C$9</f>
        <v>1</v>
      </c>
      <c r="I757" s="23">
        <f>IF(B757="","",IF(A757&lt;='Invoerblad heterogene watergang'!$H$9,'Invoerblad heterogene watergang'!$N$9,IF(A757&lt;='Invoerblad heterogene watergang'!$H$10,'Invoerblad heterogene watergang'!$N$10,IF(A757&lt;='Invoerblad heterogene watergang'!$H$11,'Invoerblad heterogene watergang'!$N$11,IF(A757&lt;='Invoerblad heterogene watergang'!$H$12,'Invoerblad heterogene watergang'!$N$12,IF(A757&lt;='Invoerblad heterogene watergang'!$H$13,'Invoerblad heterogene watergang'!$N$13,IF(A757&lt;='Invoerblad heterogene watergang'!$H$14,'Invoerblad heterogene watergang'!$N$14,IF(A757&lt;='Invoerblad heterogene watergang'!$H$15,'Invoerblad heterogene watergang'!$N$15,IF(A757&lt;='Invoerblad heterogene watergang'!$H$16,'Invoerblad heterogene watergang'!$N$16,IF(A757&lt;='Invoerblad heterogene watergang'!$H$17,'Invoerblad heterogene watergang'!$N$17,""))))))))))</f>
        <v>0</v>
      </c>
      <c r="J757" s="23" t="str">
        <f>IF(A757&lt;='Invoerblad heterogene watergang'!$H$9,'Invoerblad heterogene watergang'!$O$9,IF(A757&lt;='Invoerblad heterogene watergang'!$H$10,'Invoerblad heterogene watergang'!$O$10,IF(A757&lt;='Invoerblad heterogene watergang'!$H$11,'Invoerblad heterogene watergang'!$O$11,IF(A757&lt;='Invoerblad heterogene watergang'!$H$12,'Invoerblad heterogene watergang'!$O$12,IF(A757&lt;='Invoerblad heterogene watergang'!$H$13,'Invoerblad heterogene watergang'!$O$13,IF(A757&lt;='Invoerblad heterogene watergang'!$H$14,'Invoerblad heterogene watergang'!$O$14,IF(A757&lt;='Invoerblad heterogene watergang'!$H$15,'Invoerblad heterogene watergang'!$O$15,IF(A757&lt;='Invoerblad heterogene watergang'!$H$16,'Invoerblad heterogene watergang'!$O$16,IF(A757&lt;='Invoerblad heterogene watergang'!$H$17,'Invoerblad heterogene watergang'!$O$17,"")))))))))</f>
        <v>Nee</v>
      </c>
      <c r="K757" s="23">
        <f>(IF(A757&lt;='Invoerblad heterogene watergang'!$H$9,'Invoerblad heterogene watergang'!$L$9,IF(A757&lt;='Invoerblad heterogene watergang'!$H$10,'Invoerblad heterogene watergang'!$L$10,IF(A757&lt;='Invoerblad heterogene watergang'!$H$11,'Invoerblad heterogene watergang'!$L$11,IF(A757&lt;='Invoerblad heterogene watergang'!$H$12,'Invoerblad heterogene watergang'!$L$12,IF(A757&lt;='Invoerblad heterogene watergang'!$H$13,'Invoerblad heterogene watergang'!$L$13,IF(A757&lt;='Invoerblad heterogene watergang'!$H$14,'Invoerblad heterogene watergang'!$L$14,IF(A757&lt;='Invoerblad heterogene watergang'!$H$15,'Invoerblad heterogene watergang'!$L$15,IF(A757&lt;='Invoerblad heterogene watergang'!$H$16,'Invoerblad heterogene watergang'!$L$16,IF(A757&lt;='Invoerblad heterogene watergang'!$H$17,'Invoerblad heterogene watergang'!$L$17,""))))))))))</f>
        <v>100</v>
      </c>
      <c r="L757" s="23" t="str">
        <f>(IF(A757&lt;='Invoerblad heterogene watergang'!$H$9,'Invoerblad heterogene watergang'!$M$9,IF(A757&lt;='Invoerblad heterogene watergang'!$H$10,'Invoerblad heterogene watergang'!$M$10,IF(A757&lt;='Invoerblad heterogene watergang'!$H$11,'Invoerblad heterogene watergang'!$M$11,IF(A757&lt;='Invoerblad heterogene watergang'!$H$12,'Invoerblad heterogene watergang'!$M$12,IF(A757&lt;='Invoerblad heterogene watergang'!$H$13,'Invoerblad heterogene watergang'!$M$13,IF(A757&lt;='Invoerblad heterogene watergang'!$H$14,'Invoerblad heterogene watergang'!$M$14,IF(A757&lt;='Invoerblad heterogene watergang'!$H$15,'Invoerblad heterogene watergang'!$M$15,IF(A757&lt;='Invoerblad heterogene watergang'!$H$16,'Invoerblad heterogene watergang'!$M$16,IF(A757&lt;='Invoerblad heterogene watergang'!$H$17,'Invoerblad heterogene watergang'!$M$17,""))))))))))</f>
        <v>Begroeiing volgt bodemverloop</v>
      </c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67"/>
      <c r="AD757" s="23"/>
      <c r="AE757" s="23"/>
    </row>
    <row r="758" spans="1:31" s="103" customFormat="1" x14ac:dyDescent="0.35">
      <c r="A758" s="24">
        <f>IF(A757="","",IF((A757+1)&gt;MAX('Invoerblad heterogene watergang'!$H$9:$H$17),"",'Uitgebreide invoer'!A757+(MAX('Invoerblad heterogene watergang'!$H$9:$H$17)/1000)))</f>
        <v>527.79999999999518</v>
      </c>
      <c r="B758" s="23">
        <f>IF(A758&lt;='Invoerblad heterogene watergang'!$H$9,'Invoerblad heterogene watergang'!$J$9,IF(A758&lt;='Invoerblad heterogene watergang'!$H$10,'Invoerblad heterogene watergang'!$J$10,IF(A758&lt;='Invoerblad heterogene watergang'!$H$11,'Invoerblad heterogene watergang'!$J$11,IF(A758&lt;='Invoerblad heterogene watergang'!$H$12,'Invoerblad heterogene watergang'!$J$12,IF(A758&lt;='Invoerblad heterogene watergang'!$H$13,'Invoerblad heterogene watergang'!$J$13,IF(A758&lt;='Invoerblad heterogene watergang'!$H$14,'Invoerblad heterogene watergang'!$J$14,IF(A758&lt;='Invoerblad heterogene watergang'!$H$15,'Invoerblad heterogene watergang'!$J$15,IF(A758&lt;='Invoerblad heterogene watergang'!$H$16,'Invoerblad heterogene watergang'!$J$16,IF(A758&lt;='Invoerblad heterogene watergang'!$H$17,'Invoerblad heterogene watergang'!$J$17,"")))))))))</f>
        <v>0.15</v>
      </c>
      <c r="C758" s="23" t="str">
        <f>IF(A758&lt;='Invoerblad heterogene watergang'!$H$9,'Invoerblad heterogene watergang'!$K$9,IF(A758&lt;='Invoerblad heterogene watergang'!$H$10,'Invoerblad heterogene watergang'!$K$10,IF(A758&lt;='Invoerblad heterogene watergang'!$H$11,'Invoerblad heterogene watergang'!$K$11,IF(A758&lt;='Invoerblad heterogene watergang'!$H$12,'Invoerblad heterogene watergang'!$K$12,IF(A758&lt;='Invoerblad heterogene watergang'!$H$13,'Invoerblad heterogene watergang'!$K$13,IF(A758&lt;='Invoerblad heterogene watergang'!$H$14,'Invoerblad heterogene watergang'!$K$14,IF(A758&lt;='Invoerblad heterogene watergang'!$H$15,'Invoerblad heterogene watergang'!$K$15,IF(A758&lt;='Invoerblad heterogene watergang'!$H$16,'Invoerblad heterogene watergang'!$K$16,IF(A758&lt;='Invoerblad heterogene watergang'!$H$17,'Invoerblad heterogene watergang'!$K$17,"")))))))))</f>
        <v>30 - Grasachtigen en ondergedoken soorten</v>
      </c>
      <c r="D758" s="23">
        <f t="shared" si="11"/>
        <v>30</v>
      </c>
      <c r="E758" s="23">
        <f>'Invoerblad heterogene watergang'!$F$9</f>
        <v>1.5</v>
      </c>
      <c r="F758" s="23">
        <f>'Invoerblad heterogene watergang'!$E$9</f>
        <v>1.2</v>
      </c>
      <c r="G758" s="23">
        <f>'Invoerblad heterogene watergang'!$B$9</f>
        <v>1.2</v>
      </c>
      <c r="H758" s="23">
        <f>'Invoerblad heterogene watergang'!$C$9</f>
        <v>1</v>
      </c>
      <c r="I758" s="23">
        <f>IF(B758="","",IF(A758&lt;='Invoerblad heterogene watergang'!$H$9,'Invoerblad heterogene watergang'!$N$9,IF(A758&lt;='Invoerblad heterogene watergang'!$H$10,'Invoerblad heterogene watergang'!$N$10,IF(A758&lt;='Invoerblad heterogene watergang'!$H$11,'Invoerblad heterogene watergang'!$N$11,IF(A758&lt;='Invoerblad heterogene watergang'!$H$12,'Invoerblad heterogene watergang'!$N$12,IF(A758&lt;='Invoerblad heterogene watergang'!$H$13,'Invoerblad heterogene watergang'!$N$13,IF(A758&lt;='Invoerblad heterogene watergang'!$H$14,'Invoerblad heterogene watergang'!$N$14,IF(A758&lt;='Invoerblad heterogene watergang'!$H$15,'Invoerblad heterogene watergang'!$N$15,IF(A758&lt;='Invoerblad heterogene watergang'!$H$16,'Invoerblad heterogene watergang'!$N$16,IF(A758&lt;='Invoerblad heterogene watergang'!$H$17,'Invoerblad heterogene watergang'!$N$17,""))))))))))</f>
        <v>0</v>
      </c>
      <c r="J758" s="23" t="str">
        <f>IF(A758&lt;='Invoerblad heterogene watergang'!$H$9,'Invoerblad heterogene watergang'!$O$9,IF(A758&lt;='Invoerblad heterogene watergang'!$H$10,'Invoerblad heterogene watergang'!$O$10,IF(A758&lt;='Invoerblad heterogene watergang'!$H$11,'Invoerblad heterogene watergang'!$O$11,IF(A758&lt;='Invoerblad heterogene watergang'!$H$12,'Invoerblad heterogene watergang'!$O$12,IF(A758&lt;='Invoerblad heterogene watergang'!$H$13,'Invoerblad heterogene watergang'!$O$13,IF(A758&lt;='Invoerblad heterogene watergang'!$H$14,'Invoerblad heterogene watergang'!$O$14,IF(A758&lt;='Invoerblad heterogene watergang'!$H$15,'Invoerblad heterogene watergang'!$O$15,IF(A758&lt;='Invoerblad heterogene watergang'!$H$16,'Invoerblad heterogene watergang'!$O$16,IF(A758&lt;='Invoerblad heterogene watergang'!$H$17,'Invoerblad heterogene watergang'!$O$17,"")))))))))</f>
        <v>Nee</v>
      </c>
      <c r="K758" s="23">
        <f>(IF(A758&lt;='Invoerblad heterogene watergang'!$H$9,'Invoerblad heterogene watergang'!$L$9,IF(A758&lt;='Invoerblad heterogene watergang'!$H$10,'Invoerblad heterogene watergang'!$L$10,IF(A758&lt;='Invoerblad heterogene watergang'!$H$11,'Invoerblad heterogene watergang'!$L$11,IF(A758&lt;='Invoerblad heterogene watergang'!$H$12,'Invoerblad heterogene watergang'!$L$12,IF(A758&lt;='Invoerblad heterogene watergang'!$H$13,'Invoerblad heterogene watergang'!$L$13,IF(A758&lt;='Invoerblad heterogene watergang'!$H$14,'Invoerblad heterogene watergang'!$L$14,IF(A758&lt;='Invoerblad heterogene watergang'!$H$15,'Invoerblad heterogene watergang'!$L$15,IF(A758&lt;='Invoerblad heterogene watergang'!$H$16,'Invoerblad heterogene watergang'!$L$16,IF(A758&lt;='Invoerblad heterogene watergang'!$H$17,'Invoerblad heterogene watergang'!$L$17,""))))))))))</f>
        <v>100</v>
      </c>
      <c r="L758" s="23" t="str">
        <f>(IF(A758&lt;='Invoerblad heterogene watergang'!$H$9,'Invoerblad heterogene watergang'!$M$9,IF(A758&lt;='Invoerblad heterogene watergang'!$H$10,'Invoerblad heterogene watergang'!$M$10,IF(A758&lt;='Invoerblad heterogene watergang'!$H$11,'Invoerblad heterogene watergang'!$M$11,IF(A758&lt;='Invoerblad heterogene watergang'!$H$12,'Invoerblad heterogene watergang'!$M$12,IF(A758&lt;='Invoerblad heterogene watergang'!$H$13,'Invoerblad heterogene watergang'!$M$13,IF(A758&lt;='Invoerblad heterogene watergang'!$H$14,'Invoerblad heterogene watergang'!$M$14,IF(A758&lt;='Invoerblad heterogene watergang'!$H$15,'Invoerblad heterogene watergang'!$M$15,IF(A758&lt;='Invoerblad heterogene watergang'!$H$16,'Invoerblad heterogene watergang'!$M$16,IF(A758&lt;='Invoerblad heterogene watergang'!$H$17,'Invoerblad heterogene watergang'!$M$17,""))))))))))</f>
        <v>Begroeiing volgt bodemverloop</v>
      </c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67"/>
      <c r="AD758" s="23"/>
      <c r="AE758" s="23"/>
    </row>
    <row r="759" spans="1:31" s="103" customFormat="1" x14ac:dyDescent="0.35">
      <c r="A759" s="24">
        <f>IF(A758="","",IF((A758+1)&gt;MAX('Invoerblad heterogene watergang'!$H$9:$H$17),"",'Uitgebreide invoer'!A758+(MAX('Invoerblad heterogene watergang'!$H$9:$H$17)/1000)))</f>
        <v>528.49999999999523</v>
      </c>
      <c r="B759" s="23">
        <f>IF(A759&lt;='Invoerblad heterogene watergang'!$H$9,'Invoerblad heterogene watergang'!$J$9,IF(A759&lt;='Invoerblad heterogene watergang'!$H$10,'Invoerblad heterogene watergang'!$J$10,IF(A759&lt;='Invoerblad heterogene watergang'!$H$11,'Invoerblad heterogene watergang'!$J$11,IF(A759&lt;='Invoerblad heterogene watergang'!$H$12,'Invoerblad heterogene watergang'!$J$12,IF(A759&lt;='Invoerblad heterogene watergang'!$H$13,'Invoerblad heterogene watergang'!$J$13,IF(A759&lt;='Invoerblad heterogene watergang'!$H$14,'Invoerblad heterogene watergang'!$J$14,IF(A759&lt;='Invoerblad heterogene watergang'!$H$15,'Invoerblad heterogene watergang'!$J$15,IF(A759&lt;='Invoerblad heterogene watergang'!$H$16,'Invoerblad heterogene watergang'!$J$16,IF(A759&lt;='Invoerblad heterogene watergang'!$H$17,'Invoerblad heterogene watergang'!$J$17,"")))))))))</f>
        <v>0.15</v>
      </c>
      <c r="C759" s="23" t="str">
        <f>IF(A759&lt;='Invoerblad heterogene watergang'!$H$9,'Invoerblad heterogene watergang'!$K$9,IF(A759&lt;='Invoerblad heterogene watergang'!$H$10,'Invoerblad heterogene watergang'!$K$10,IF(A759&lt;='Invoerblad heterogene watergang'!$H$11,'Invoerblad heterogene watergang'!$K$11,IF(A759&lt;='Invoerblad heterogene watergang'!$H$12,'Invoerblad heterogene watergang'!$K$12,IF(A759&lt;='Invoerblad heterogene watergang'!$H$13,'Invoerblad heterogene watergang'!$K$13,IF(A759&lt;='Invoerblad heterogene watergang'!$H$14,'Invoerblad heterogene watergang'!$K$14,IF(A759&lt;='Invoerblad heterogene watergang'!$H$15,'Invoerblad heterogene watergang'!$K$15,IF(A759&lt;='Invoerblad heterogene watergang'!$H$16,'Invoerblad heterogene watergang'!$K$16,IF(A759&lt;='Invoerblad heterogene watergang'!$H$17,'Invoerblad heterogene watergang'!$K$17,"")))))))))</f>
        <v>30 - Grasachtigen en ondergedoken soorten</v>
      </c>
      <c r="D759" s="23">
        <f t="shared" si="11"/>
        <v>30</v>
      </c>
      <c r="E759" s="23">
        <f>'Invoerblad heterogene watergang'!$F$9</f>
        <v>1.5</v>
      </c>
      <c r="F759" s="23">
        <f>'Invoerblad heterogene watergang'!$E$9</f>
        <v>1.2</v>
      </c>
      <c r="G759" s="23">
        <f>'Invoerblad heterogene watergang'!$B$9</f>
        <v>1.2</v>
      </c>
      <c r="H759" s="23">
        <f>'Invoerblad heterogene watergang'!$C$9</f>
        <v>1</v>
      </c>
      <c r="I759" s="23">
        <f>IF(B759="","",IF(A759&lt;='Invoerblad heterogene watergang'!$H$9,'Invoerblad heterogene watergang'!$N$9,IF(A759&lt;='Invoerblad heterogene watergang'!$H$10,'Invoerblad heterogene watergang'!$N$10,IF(A759&lt;='Invoerblad heterogene watergang'!$H$11,'Invoerblad heterogene watergang'!$N$11,IF(A759&lt;='Invoerblad heterogene watergang'!$H$12,'Invoerblad heterogene watergang'!$N$12,IF(A759&lt;='Invoerblad heterogene watergang'!$H$13,'Invoerblad heterogene watergang'!$N$13,IF(A759&lt;='Invoerblad heterogene watergang'!$H$14,'Invoerblad heterogene watergang'!$N$14,IF(A759&lt;='Invoerblad heterogene watergang'!$H$15,'Invoerblad heterogene watergang'!$N$15,IF(A759&lt;='Invoerblad heterogene watergang'!$H$16,'Invoerblad heterogene watergang'!$N$16,IF(A759&lt;='Invoerblad heterogene watergang'!$H$17,'Invoerblad heterogene watergang'!$N$17,""))))))))))</f>
        <v>0</v>
      </c>
      <c r="J759" s="23" t="str">
        <f>IF(A759&lt;='Invoerblad heterogene watergang'!$H$9,'Invoerblad heterogene watergang'!$O$9,IF(A759&lt;='Invoerblad heterogene watergang'!$H$10,'Invoerblad heterogene watergang'!$O$10,IF(A759&lt;='Invoerblad heterogene watergang'!$H$11,'Invoerblad heterogene watergang'!$O$11,IF(A759&lt;='Invoerblad heterogene watergang'!$H$12,'Invoerblad heterogene watergang'!$O$12,IF(A759&lt;='Invoerblad heterogene watergang'!$H$13,'Invoerblad heterogene watergang'!$O$13,IF(A759&lt;='Invoerblad heterogene watergang'!$H$14,'Invoerblad heterogene watergang'!$O$14,IF(A759&lt;='Invoerblad heterogene watergang'!$H$15,'Invoerblad heterogene watergang'!$O$15,IF(A759&lt;='Invoerblad heterogene watergang'!$H$16,'Invoerblad heterogene watergang'!$O$16,IF(A759&lt;='Invoerblad heterogene watergang'!$H$17,'Invoerblad heterogene watergang'!$O$17,"")))))))))</f>
        <v>Nee</v>
      </c>
      <c r="K759" s="23">
        <f>(IF(A759&lt;='Invoerblad heterogene watergang'!$H$9,'Invoerblad heterogene watergang'!$L$9,IF(A759&lt;='Invoerblad heterogene watergang'!$H$10,'Invoerblad heterogene watergang'!$L$10,IF(A759&lt;='Invoerblad heterogene watergang'!$H$11,'Invoerblad heterogene watergang'!$L$11,IF(A759&lt;='Invoerblad heterogene watergang'!$H$12,'Invoerblad heterogene watergang'!$L$12,IF(A759&lt;='Invoerblad heterogene watergang'!$H$13,'Invoerblad heterogene watergang'!$L$13,IF(A759&lt;='Invoerblad heterogene watergang'!$H$14,'Invoerblad heterogene watergang'!$L$14,IF(A759&lt;='Invoerblad heterogene watergang'!$H$15,'Invoerblad heterogene watergang'!$L$15,IF(A759&lt;='Invoerblad heterogene watergang'!$H$16,'Invoerblad heterogene watergang'!$L$16,IF(A759&lt;='Invoerblad heterogene watergang'!$H$17,'Invoerblad heterogene watergang'!$L$17,""))))))))))</f>
        <v>100</v>
      </c>
      <c r="L759" s="23" t="str">
        <f>(IF(A759&lt;='Invoerblad heterogene watergang'!$H$9,'Invoerblad heterogene watergang'!$M$9,IF(A759&lt;='Invoerblad heterogene watergang'!$H$10,'Invoerblad heterogene watergang'!$M$10,IF(A759&lt;='Invoerblad heterogene watergang'!$H$11,'Invoerblad heterogene watergang'!$M$11,IF(A759&lt;='Invoerblad heterogene watergang'!$H$12,'Invoerblad heterogene watergang'!$M$12,IF(A759&lt;='Invoerblad heterogene watergang'!$H$13,'Invoerblad heterogene watergang'!$M$13,IF(A759&lt;='Invoerblad heterogene watergang'!$H$14,'Invoerblad heterogene watergang'!$M$14,IF(A759&lt;='Invoerblad heterogene watergang'!$H$15,'Invoerblad heterogene watergang'!$M$15,IF(A759&lt;='Invoerblad heterogene watergang'!$H$16,'Invoerblad heterogene watergang'!$M$16,IF(A759&lt;='Invoerblad heterogene watergang'!$H$17,'Invoerblad heterogene watergang'!$M$17,""))))))))))</f>
        <v>Begroeiing volgt bodemverloop</v>
      </c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67"/>
      <c r="AD759" s="23"/>
      <c r="AE759" s="23"/>
    </row>
    <row r="760" spans="1:31" s="103" customFormat="1" x14ac:dyDescent="0.35">
      <c r="A760" s="24">
        <f>IF(A759="","",IF((A759+1)&gt;MAX('Invoerblad heterogene watergang'!$H$9:$H$17),"",'Uitgebreide invoer'!A759+(MAX('Invoerblad heterogene watergang'!$H$9:$H$17)/1000)))</f>
        <v>529.19999999999527</v>
      </c>
      <c r="B760" s="23">
        <f>IF(A760&lt;='Invoerblad heterogene watergang'!$H$9,'Invoerblad heterogene watergang'!$J$9,IF(A760&lt;='Invoerblad heterogene watergang'!$H$10,'Invoerblad heterogene watergang'!$J$10,IF(A760&lt;='Invoerblad heterogene watergang'!$H$11,'Invoerblad heterogene watergang'!$J$11,IF(A760&lt;='Invoerblad heterogene watergang'!$H$12,'Invoerblad heterogene watergang'!$J$12,IF(A760&lt;='Invoerblad heterogene watergang'!$H$13,'Invoerblad heterogene watergang'!$J$13,IF(A760&lt;='Invoerblad heterogene watergang'!$H$14,'Invoerblad heterogene watergang'!$J$14,IF(A760&lt;='Invoerblad heterogene watergang'!$H$15,'Invoerblad heterogene watergang'!$J$15,IF(A760&lt;='Invoerblad heterogene watergang'!$H$16,'Invoerblad heterogene watergang'!$J$16,IF(A760&lt;='Invoerblad heterogene watergang'!$H$17,'Invoerblad heterogene watergang'!$J$17,"")))))))))</f>
        <v>0.15</v>
      </c>
      <c r="C760" s="23" t="str">
        <f>IF(A760&lt;='Invoerblad heterogene watergang'!$H$9,'Invoerblad heterogene watergang'!$K$9,IF(A760&lt;='Invoerblad heterogene watergang'!$H$10,'Invoerblad heterogene watergang'!$K$10,IF(A760&lt;='Invoerblad heterogene watergang'!$H$11,'Invoerblad heterogene watergang'!$K$11,IF(A760&lt;='Invoerblad heterogene watergang'!$H$12,'Invoerblad heterogene watergang'!$K$12,IF(A760&lt;='Invoerblad heterogene watergang'!$H$13,'Invoerblad heterogene watergang'!$K$13,IF(A760&lt;='Invoerblad heterogene watergang'!$H$14,'Invoerblad heterogene watergang'!$K$14,IF(A760&lt;='Invoerblad heterogene watergang'!$H$15,'Invoerblad heterogene watergang'!$K$15,IF(A760&lt;='Invoerblad heterogene watergang'!$H$16,'Invoerblad heterogene watergang'!$K$16,IF(A760&lt;='Invoerblad heterogene watergang'!$H$17,'Invoerblad heterogene watergang'!$K$17,"")))))))))</f>
        <v>30 - Grasachtigen en ondergedoken soorten</v>
      </c>
      <c r="D760" s="23">
        <f t="shared" si="11"/>
        <v>30</v>
      </c>
      <c r="E760" s="23">
        <f>'Invoerblad heterogene watergang'!$F$9</f>
        <v>1.5</v>
      </c>
      <c r="F760" s="23">
        <f>'Invoerblad heterogene watergang'!$E$9</f>
        <v>1.2</v>
      </c>
      <c r="G760" s="23">
        <f>'Invoerblad heterogene watergang'!$B$9</f>
        <v>1.2</v>
      </c>
      <c r="H760" s="23">
        <f>'Invoerblad heterogene watergang'!$C$9</f>
        <v>1</v>
      </c>
      <c r="I760" s="23">
        <f>IF(B760="","",IF(A760&lt;='Invoerblad heterogene watergang'!$H$9,'Invoerblad heterogene watergang'!$N$9,IF(A760&lt;='Invoerblad heterogene watergang'!$H$10,'Invoerblad heterogene watergang'!$N$10,IF(A760&lt;='Invoerblad heterogene watergang'!$H$11,'Invoerblad heterogene watergang'!$N$11,IF(A760&lt;='Invoerblad heterogene watergang'!$H$12,'Invoerblad heterogene watergang'!$N$12,IF(A760&lt;='Invoerblad heterogene watergang'!$H$13,'Invoerblad heterogene watergang'!$N$13,IF(A760&lt;='Invoerblad heterogene watergang'!$H$14,'Invoerblad heterogene watergang'!$N$14,IF(A760&lt;='Invoerblad heterogene watergang'!$H$15,'Invoerblad heterogene watergang'!$N$15,IF(A760&lt;='Invoerblad heterogene watergang'!$H$16,'Invoerblad heterogene watergang'!$N$16,IF(A760&lt;='Invoerblad heterogene watergang'!$H$17,'Invoerblad heterogene watergang'!$N$17,""))))))))))</f>
        <v>0</v>
      </c>
      <c r="J760" s="23" t="str">
        <f>IF(A760&lt;='Invoerblad heterogene watergang'!$H$9,'Invoerblad heterogene watergang'!$O$9,IF(A760&lt;='Invoerblad heterogene watergang'!$H$10,'Invoerblad heterogene watergang'!$O$10,IF(A760&lt;='Invoerblad heterogene watergang'!$H$11,'Invoerblad heterogene watergang'!$O$11,IF(A760&lt;='Invoerblad heterogene watergang'!$H$12,'Invoerblad heterogene watergang'!$O$12,IF(A760&lt;='Invoerblad heterogene watergang'!$H$13,'Invoerblad heterogene watergang'!$O$13,IF(A760&lt;='Invoerblad heterogene watergang'!$H$14,'Invoerblad heterogene watergang'!$O$14,IF(A760&lt;='Invoerblad heterogene watergang'!$H$15,'Invoerblad heterogene watergang'!$O$15,IF(A760&lt;='Invoerblad heterogene watergang'!$H$16,'Invoerblad heterogene watergang'!$O$16,IF(A760&lt;='Invoerblad heterogene watergang'!$H$17,'Invoerblad heterogene watergang'!$O$17,"")))))))))</f>
        <v>Nee</v>
      </c>
      <c r="K760" s="23">
        <f>(IF(A760&lt;='Invoerblad heterogene watergang'!$H$9,'Invoerblad heterogene watergang'!$L$9,IF(A760&lt;='Invoerblad heterogene watergang'!$H$10,'Invoerblad heterogene watergang'!$L$10,IF(A760&lt;='Invoerblad heterogene watergang'!$H$11,'Invoerblad heterogene watergang'!$L$11,IF(A760&lt;='Invoerblad heterogene watergang'!$H$12,'Invoerblad heterogene watergang'!$L$12,IF(A760&lt;='Invoerblad heterogene watergang'!$H$13,'Invoerblad heterogene watergang'!$L$13,IF(A760&lt;='Invoerblad heterogene watergang'!$H$14,'Invoerblad heterogene watergang'!$L$14,IF(A760&lt;='Invoerblad heterogene watergang'!$H$15,'Invoerblad heterogene watergang'!$L$15,IF(A760&lt;='Invoerblad heterogene watergang'!$H$16,'Invoerblad heterogene watergang'!$L$16,IF(A760&lt;='Invoerblad heterogene watergang'!$H$17,'Invoerblad heterogene watergang'!$L$17,""))))))))))</f>
        <v>100</v>
      </c>
      <c r="L760" s="23" t="str">
        <f>(IF(A760&lt;='Invoerblad heterogene watergang'!$H$9,'Invoerblad heterogene watergang'!$M$9,IF(A760&lt;='Invoerblad heterogene watergang'!$H$10,'Invoerblad heterogene watergang'!$M$10,IF(A760&lt;='Invoerblad heterogene watergang'!$H$11,'Invoerblad heterogene watergang'!$M$11,IF(A760&lt;='Invoerblad heterogene watergang'!$H$12,'Invoerblad heterogene watergang'!$M$12,IF(A760&lt;='Invoerblad heterogene watergang'!$H$13,'Invoerblad heterogene watergang'!$M$13,IF(A760&lt;='Invoerblad heterogene watergang'!$H$14,'Invoerblad heterogene watergang'!$M$14,IF(A760&lt;='Invoerblad heterogene watergang'!$H$15,'Invoerblad heterogene watergang'!$M$15,IF(A760&lt;='Invoerblad heterogene watergang'!$H$16,'Invoerblad heterogene watergang'!$M$16,IF(A760&lt;='Invoerblad heterogene watergang'!$H$17,'Invoerblad heterogene watergang'!$M$17,""))))))))))</f>
        <v>Begroeiing volgt bodemverloop</v>
      </c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67"/>
      <c r="AD760" s="23"/>
      <c r="AE760" s="23"/>
    </row>
    <row r="761" spans="1:31" s="103" customFormat="1" x14ac:dyDescent="0.35">
      <c r="A761" s="24">
        <f>IF(A760="","",IF((A760+1)&gt;MAX('Invoerblad heterogene watergang'!$H$9:$H$17),"",'Uitgebreide invoer'!A760+(MAX('Invoerblad heterogene watergang'!$H$9:$H$17)/1000)))</f>
        <v>529.89999999999532</v>
      </c>
      <c r="B761" s="23">
        <f>IF(A761&lt;='Invoerblad heterogene watergang'!$H$9,'Invoerblad heterogene watergang'!$J$9,IF(A761&lt;='Invoerblad heterogene watergang'!$H$10,'Invoerblad heterogene watergang'!$J$10,IF(A761&lt;='Invoerblad heterogene watergang'!$H$11,'Invoerblad heterogene watergang'!$J$11,IF(A761&lt;='Invoerblad heterogene watergang'!$H$12,'Invoerblad heterogene watergang'!$J$12,IF(A761&lt;='Invoerblad heterogene watergang'!$H$13,'Invoerblad heterogene watergang'!$J$13,IF(A761&lt;='Invoerblad heterogene watergang'!$H$14,'Invoerblad heterogene watergang'!$J$14,IF(A761&lt;='Invoerblad heterogene watergang'!$H$15,'Invoerblad heterogene watergang'!$J$15,IF(A761&lt;='Invoerblad heterogene watergang'!$H$16,'Invoerblad heterogene watergang'!$J$16,IF(A761&lt;='Invoerblad heterogene watergang'!$H$17,'Invoerblad heterogene watergang'!$J$17,"")))))))))</f>
        <v>0.15</v>
      </c>
      <c r="C761" s="23" t="str">
        <f>IF(A761&lt;='Invoerblad heterogene watergang'!$H$9,'Invoerblad heterogene watergang'!$K$9,IF(A761&lt;='Invoerblad heterogene watergang'!$H$10,'Invoerblad heterogene watergang'!$K$10,IF(A761&lt;='Invoerblad heterogene watergang'!$H$11,'Invoerblad heterogene watergang'!$K$11,IF(A761&lt;='Invoerblad heterogene watergang'!$H$12,'Invoerblad heterogene watergang'!$K$12,IF(A761&lt;='Invoerblad heterogene watergang'!$H$13,'Invoerblad heterogene watergang'!$K$13,IF(A761&lt;='Invoerblad heterogene watergang'!$H$14,'Invoerblad heterogene watergang'!$K$14,IF(A761&lt;='Invoerblad heterogene watergang'!$H$15,'Invoerblad heterogene watergang'!$K$15,IF(A761&lt;='Invoerblad heterogene watergang'!$H$16,'Invoerblad heterogene watergang'!$K$16,IF(A761&lt;='Invoerblad heterogene watergang'!$H$17,'Invoerblad heterogene watergang'!$K$17,"")))))))))</f>
        <v>30 - Grasachtigen en ondergedoken soorten</v>
      </c>
      <c r="D761" s="23">
        <f t="shared" si="11"/>
        <v>30</v>
      </c>
      <c r="E761" s="23">
        <f>'Invoerblad heterogene watergang'!$F$9</f>
        <v>1.5</v>
      </c>
      <c r="F761" s="23">
        <f>'Invoerblad heterogene watergang'!$E$9</f>
        <v>1.2</v>
      </c>
      <c r="G761" s="23">
        <f>'Invoerblad heterogene watergang'!$B$9</f>
        <v>1.2</v>
      </c>
      <c r="H761" s="23">
        <f>'Invoerblad heterogene watergang'!$C$9</f>
        <v>1</v>
      </c>
      <c r="I761" s="23">
        <f>IF(B761="","",IF(A761&lt;='Invoerblad heterogene watergang'!$H$9,'Invoerblad heterogene watergang'!$N$9,IF(A761&lt;='Invoerblad heterogene watergang'!$H$10,'Invoerblad heterogene watergang'!$N$10,IF(A761&lt;='Invoerblad heterogene watergang'!$H$11,'Invoerblad heterogene watergang'!$N$11,IF(A761&lt;='Invoerblad heterogene watergang'!$H$12,'Invoerblad heterogene watergang'!$N$12,IF(A761&lt;='Invoerblad heterogene watergang'!$H$13,'Invoerblad heterogene watergang'!$N$13,IF(A761&lt;='Invoerblad heterogene watergang'!$H$14,'Invoerblad heterogene watergang'!$N$14,IF(A761&lt;='Invoerblad heterogene watergang'!$H$15,'Invoerblad heterogene watergang'!$N$15,IF(A761&lt;='Invoerblad heterogene watergang'!$H$16,'Invoerblad heterogene watergang'!$N$16,IF(A761&lt;='Invoerblad heterogene watergang'!$H$17,'Invoerblad heterogene watergang'!$N$17,""))))))))))</f>
        <v>0</v>
      </c>
      <c r="J761" s="23" t="str">
        <f>IF(A761&lt;='Invoerblad heterogene watergang'!$H$9,'Invoerblad heterogene watergang'!$O$9,IF(A761&lt;='Invoerblad heterogene watergang'!$H$10,'Invoerblad heterogene watergang'!$O$10,IF(A761&lt;='Invoerblad heterogene watergang'!$H$11,'Invoerblad heterogene watergang'!$O$11,IF(A761&lt;='Invoerblad heterogene watergang'!$H$12,'Invoerblad heterogene watergang'!$O$12,IF(A761&lt;='Invoerblad heterogene watergang'!$H$13,'Invoerblad heterogene watergang'!$O$13,IF(A761&lt;='Invoerblad heterogene watergang'!$H$14,'Invoerblad heterogene watergang'!$O$14,IF(A761&lt;='Invoerblad heterogene watergang'!$H$15,'Invoerblad heterogene watergang'!$O$15,IF(A761&lt;='Invoerblad heterogene watergang'!$H$16,'Invoerblad heterogene watergang'!$O$16,IF(A761&lt;='Invoerblad heterogene watergang'!$H$17,'Invoerblad heterogene watergang'!$O$17,"")))))))))</f>
        <v>Nee</v>
      </c>
      <c r="K761" s="23">
        <f>(IF(A761&lt;='Invoerblad heterogene watergang'!$H$9,'Invoerblad heterogene watergang'!$L$9,IF(A761&lt;='Invoerblad heterogene watergang'!$H$10,'Invoerblad heterogene watergang'!$L$10,IF(A761&lt;='Invoerblad heterogene watergang'!$H$11,'Invoerblad heterogene watergang'!$L$11,IF(A761&lt;='Invoerblad heterogene watergang'!$H$12,'Invoerblad heterogene watergang'!$L$12,IF(A761&lt;='Invoerblad heterogene watergang'!$H$13,'Invoerblad heterogene watergang'!$L$13,IF(A761&lt;='Invoerblad heterogene watergang'!$H$14,'Invoerblad heterogene watergang'!$L$14,IF(A761&lt;='Invoerblad heterogene watergang'!$H$15,'Invoerblad heterogene watergang'!$L$15,IF(A761&lt;='Invoerblad heterogene watergang'!$H$16,'Invoerblad heterogene watergang'!$L$16,IF(A761&lt;='Invoerblad heterogene watergang'!$H$17,'Invoerblad heterogene watergang'!$L$17,""))))))))))</f>
        <v>100</v>
      </c>
      <c r="L761" s="23" t="str">
        <f>(IF(A761&lt;='Invoerblad heterogene watergang'!$H$9,'Invoerblad heterogene watergang'!$M$9,IF(A761&lt;='Invoerblad heterogene watergang'!$H$10,'Invoerblad heterogene watergang'!$M$10,IF(A761&lt;='Invoerblad heterogene watergang'!$H$11,'Invoerblad heterogene watergang'!$M$11,IF(A761&lt;='Invoerblad heterogene watergang'!$H$12,'Invoerblad heterogene watergang'!$M$12,IF(A761&lt;='Invoerblad heterogene watergang'!$H$13,'Invoerblad heterogene watergang'!$M$13,IF(A761&lt;='Invoerblad heterogene watergang'!$H$14,'Invoerblad heterogene watergang'!$M$14,IF(A761&lt;='Invoerblad heterogene watergang'!$H$15,'Invoerblad heterogene watergang'!$M$15,IF(A761&lt;='Invoerblad heterogene watergang'!$H$16,'Invoerblad heterogene watergang'!$M$16,IF(A761&lt;='Invoerblad heterogene watergang'!$H$17,'Invoerblad heterogene watergang'!$M$17,""))))))))))</f>
        <v>Begroeiing volgt bodemverloop</v>
      </c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67"/>
      <c r="AD761" s="23"/>
      <c r="AE761" s="23"/>
    </row>
    <row r="762" spans="1:31" s="103" customFormat="1" x14ac:dyDescent="0.35">
      <c r="A762" s="24">
        <f>IF(A761="","",IF((A761+1)&gt;MAX('Invoerblad heterogene watergang'!$H$9:$H$17),"",'Uitgebreide invoer'!A761+(MAX('Invoerblad heterogene watergang'!$H$9:$H$17)/1000)))</f>
        <v>530.59999999999536</v>
      </c>
      <c r="B762" s="23">
        <f>IF(A762&lt;='Invoerblad heterogene watergang'!$H$9,'Invoerblad heterogene watergang'!$J$9,IF(A762&lt;='Invoerblad heterogene watergang'!$H$10,'Invoerblad heterogene watergang'!$J$10,IF(A762&lt;='Invoerblad heterogene watergang'!$H$11,'Invoerblad heterogene watergang'!$J$11,IF(A762&lt;='Invoerblad heterogene watergang'!$H$12,'Invoerblad heterogene watergang'!$J$12,IF(A762&lt;='Invoerblad heterogene watergang'!$H$13,'Invoerblad heterogene watergang'!$J$13,IF(A762&lt;='Invoerblad heterogene watergang'!$H$14,'Invoerblad heterogene watergang'!$J$14,IF(A762&lt;='Invoerblad heterogene watergang'!$H$15,'Invoerblad heterogene watergang'!$J$15,IF(A762&lt;='Invoerblad heterogene watergang'!$H$16,'Invoerblad heterogene watergang'!$J$16,IF(A762&lt;='Invoerblad heterogene watergang'!$H$17,'Invoerblad heterogene watergang'!$J$17,"")))))))))</f>
        <v>0.15</v>
      </c>
      <c r="C762" s="23" t="str">
        <f>IF(A762&lt;='Invoerblad heterogene watergang'!$H$9,'Invoerblad heterogene watergang'!$K$9,IF(A762&lt;='Invoerblad heterogene watergang'!$H$10,'Invoerblad heterogene watergang'!$K$10,IF(A762&lt;='Invoerblad heterogene watergang'!$H$11,'Invoerblad heterogene watergang'!$K$11,IF(A762&lt;='Invoerblad heterogene watergang'!$H$12,'Invoerblad heterogene watergang'!$K$12,IF(A762&lt;='Invoerblad heterogene watergang'!$H$13,'Invoerblad heterogene watergang'!$K$13,IF(A762&lt;='Invoerblad heterogene watergang'!$H$14,'Invoerblad heterogene watergang'!$K$14,IF(A762&lt;='Invoerblad heterogene watergang'!$H$15,'Invoerblad heterogene watergang'!$K$15,IF(A762&lt;='Invoerblad heterogene watergang'!$H$16,'Invoerblad heterogene watergang'!$K$16,IF(A762&lt;='Invoerblad heterogene watergang'!$H$17,'Invoerblad heterogene watergang'!$K$17,"")))))))))</f>
        <v>30 - Grasachtigen en ondergedoken soorten</v>
      </c>
      <c r="D762" s="23">
        <f t="shared" si="11"/>
        <v>30</v>
      </c>
      <c r="E762" s="23">
        <f>'Invoerblad heterogene watergang'!$F$9</f>
        <v>1.5</v>
      </c>
      <c r="F762" s="23">
        <f>'Invoerblad heterogene watergang'!$E$9</f>
        <v>1.2</v>
      </c>
      <c r="G762" s="23">
        <f>'Invoerblad heterogene watergang'!$B$9</f>
        <v>1.2</v>
      </c>
      <c r="H762" s="23">
        <f>'Invoerblad heterogene watergang'!$C$9</f>
        <v>1</v>
      </c>
      <c r="I762" s="23">
        <f>IF(B762="","",IF(A762&lt;='Invoerblad heterogene watergang'!$H$9,'Invoerblad heterogene watergang'!$N$9,IF(A762&lt;='Invoerblad heterogene watergang'!$H$10,'Invoerblad heterogene watergang'!$N$10,IF(A762&lt;='Invoerblad heterogene watergang'!$H$11,'Invoerblad heterogene watergang'!$N$11,IF(A762&lt;='Invoerblad heterogene watergang'!$H$12,'Invoerblad heterogene watergang'!$N$12,IF(A762&lt;='Invoerblad heterogene watergang'!$H$13,'Invoerblad heterogene watergang'!$N$13,IF(A762&lt;='Invoerblad heterogene watergang'!$H$14,'Invoerblad heterogene watergang'!$N$14,IF(A762&lt;='Invoerblad heterogene watergang'!$H$15,'Invoerblad heterogene watergang'!$N$15,IF(A762&lt;='Invoerblad heterogene watergang'!$H$16,'Invoerblad heterogene watergang'!$N$16,IF(A762&lt;='Invoerblad heterogene watergang'!$H$17,'Invoerblad heterogene watergang'!$N$17,""))))))))))</f>
        <v>0</v>
      </c>
      <c r="J762" s="23" t="str">
        <f>IF(A762&lt;='Invoerblad heterogene watergang'!$H$9,'Invoerblad heterogene watergang'!$O$9,IF(A762&lt;='Invoerblad heterogene watergang'!$H$10,'Invoerblad heterogene watergang'!$O$10,IF(A762&lt;='Invoerblad heterogene watergang'!$H$11,'Invoerblad heterogene watergang'!$O$11,IF(A762&lt;='Invoerblad heterogene watergang'!$H$12,'Invoerblad heterogene watergang'!$O$12,IF(A762&lt;='Invoerblad heterogene watergang'!$H$13,'Invoerblad heterogene watergang'!$O$13,IF(A762&lt;='Invoerblad heterogene watergang'!$H$14,'Invoerblad heterogene watergang'!$O$14,IF(A762&lt;='Invoerblad heterogene watergang'!$H$15,'Invoerblad heterogene watergang'!$O$15,IF(A762&lt;='Invoerblad heterogene watergang'!$H$16,'Invoerblad heterogene watergang'!$O$16,IF(A762&lt;='Invoerblad heterogene watergang'!$H$17,'Invoerblad heterogene watergang'!$O$17,"")))))))))</f>
        <v>Nee</v>
      </c>
      <c r="K762" s="23">
        <f>(IF(A762&lt;='Invoerblad heterogene watergang'!$H$9,'Invoerblad heterogene watergang'!$L$9,IF(A762&lt;='Invoerblad heterogene watergang'!$H$10,'Invoerblad heterogene watergang'!$L$10,IF(A762&lt;='Invoerblad heterogene watergang'!$H$11,'Invoerblad heterogene watergang'!$L$11,IF(A762&lt;='Invoerblad heterogene watergang'!$H$12,'Invoerblad heterogene watergang'!$L$12,IF(A762&lt;='Invoerblad heterogene watergang'!$H$13,'Invoerblad heterogene watergang'!$L$13,IF(A762&lt;='Invoerblad heterogene watergang'!$H$14,'Invoerblad heterogene watergang'!$L$14,IF(A762&lt;='Invoerblad heterogene watergang'!$H$15,'Invoerblad heterogene watergang'!$L$15,IF(A762&lt;='Invoerblad heterogene watergang'!$H$16,'Invoerblad heterogene watergang'!$L$16,IF(A762&lt;='Invoerblad heterogene watergang'!$H$17,'Invoerblad heterogene watergang'!$L$17,""))))))))))</f>
        <v>100</v>
      </c>
      <c r="L762" s="23" t="str">
        <f>(IF(A762&lt;='Invoerblad heterogene watergang'!$H$9,'Invoerblad heterogene watergang'!$M$9,IF(A762&lt;='Invoerblad heterogene watergang'!$H$10,'Invoerblad heterogene watergang'!$M$10,IF(A762&lt;='Invoerblad heterogene watergang'!$H$11,'Invoerblad heterogene watergang'!$M$11,IF(A762&lt;='Invoerblad heterogene watergang'!$H$12,'Invoerblad heterogene watergang'!$M$12,IF(A762&lt;='Invoerblad heterogene watergang'!$H$13,'Invoerblad heterogene watergang'!$M$13,IF(A762&lt;='Invoerblad heterogene watergang'!$H$14,'Invoerblad heterogene watergang'!$M$14,IF(A762&lt;='Invoerblad heterogene watergang'!$H$15,'Invoerblad heterogene watergang'!$M$15,IF(A762&lt;='Invoerblad heterogene watergang'!$H$16,'Invoerblad heterogene watergang'!$M$16,IF(A762&lt;='Invoerblad heterogene watergang'!$H$17,'Invoerblad heterogene watergang'!$M$17,""))))))))))</f>
        <v>Begroeiing volgt bodemverloop</v>
      </c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67"/>
      <c r="AD762" s="23"/>
      <c r="AE762" s="23"/>
    </row>
    <row r="763" spans="1:31" s="103" customFormat="1" x14ac:dyDescent="0.35">
      <c r="A763" s="24">
        <f>IF(A762="","",IF((A762+1)&gt;MAX('Invoerblad heterogene watergang'!$H$9:$H$17),"",'Uitgebreide invoer'!A762+(MAX('Invoerblad heterogene watergang'!$H$9:$H$17)/1000)))</f>
        <v>531.29999999999541</v>
      </c>
      <c r="B763" s="23">
        <f>IF(A763&lt;='Invoerblad heterogene watergang'!$H$9,'Invoerblad heterogene watergang'!$J$9,IF(A763&lt;='Invoerblad heterogene watergang'!$H$10,'Invoerblad heterogene watergang'!$J$10,IF(A763&lt;='Invoerblad heterogene watergang'!$H$11,'Invoerblad heterogene watergang'!$J$11,IF(A763&lt;='Invoerblad heterogene watergang'!$H$12,'Invoerblad heterogene watergang'!$J$12,IF(A763&lt;='Invoerblad heterogene watergang'!$H$13,'Invoerblad heterogene watergang'!$J$13,IF(A763&lt;='Invoerblad heterogene watergang'!$H$14,'Invoerblad heterogene watergang'!$J$14,IF(A763&lt;='Invoerblad heterogene watergang'!$H$15,'Invoerblad heterogene watergang'!$J$15,IF(A763&lt;='Invoerblad heterogene watergang'!$H$16,'Invoerblad heterogene watergang'!$J$16,IF(A763&lt;='Invoerblad heterogene watergang'!$H$17,'Invoerblad heterogene watergang'!$J$17,"")))))))))</f>
        <v>0.15</v>
      </c>
      <c r="C763" s="23" t="str">
        <f>IF(A763&lt;='Invoerblad heterogene watergang'!$H$9,'Invoerblad heterogene watergang'!$K$9,IF(A763&lt;='Invoerblad heterogene watergang'!$H$10,'Invoerblad heterogene watergang'!$K$10,IF(A763&lt;='Invoerblad heterogene watergang'!$H$11,'Invoerblad heterogene watergang'!$K$11,IF(A763&lt;='Invoerblad heterogene watergang'!$H$12,'Invoerblad heterogene watergang'!$K$12,IF(A763&lt;='Invoerblad heterogene watergang'!$H$13,'Invoerblad heterogene watergang'!$K$13,IF(A763&lt;='Invoerblad heterogene watergang'!$H$14,'Invoerblad heterogene watergang'!$K$14,IF(A763&lt;='Invoerblad heterogene watergang'!$H$15,'Invoerblad heterogene watergang'!$K$15,IF(A763&lt;='Invoerblad heterogene watergang'!$H$16,'Invoerblad heterogene watergang'!$K$16,IF(A763&lt;='Invoerblad heterogene watergang'!$H$17,'Invoerblad heterogene watergang'!$K$17,"")))))))))</f>
        <v>30 - Grasachtigen en ondergedoken soorten</v>
      </c>
      <c r="D763" s="23">
        <f t="shared" si="11"/>
        <v>30</v>
      </c>
      <c r="E763" s="23">
        <f>'Invoerblad heterogene watergang'!$F$9</f>
        <v>1.5</v>
      </c>
      <c r="F763" s="23">
        <f>'Invoerblad heterogene watergang'!$E$9</f>
        <v>1.2</v>
      </c>
      <c r="G763" s="23">
        <f>'Invoerblad heterogene watergang'!$B$9</f>
        <v>1.2</v>
      </c>
      <c r="H763" s="23">
        <f>'Invoerblad heterogene watergang'!$C$9</f>
        <v>1</v>
      </c>
      <c r="I763" s="23">
        <f>IF(B763="","",IF(A763&lt;='Invoerblad heterogene watergang'!$H$9,'Invoerblad heterogene watergang'!$N$9,IF(A763&lt;='Invoerblad heterogene watergang'!$H$10,'Invoerblad heterogene watergang'!$N$10,IF(A763&lt;='Invoerblad heterogene watergang'!$H$11,'Invoerblad heterogene watergang'!$N$11,IF(A763&lt;='Invoerblad heterogene watergang'!$H$12,'Invoerblad heterogene watergang'!$N$12,IF(A763&lt;='Invoerblad heterogene watergang'!$H$13,'Invoerblad heterogene watergang'!$N$13,IF(A763&lt;='Invoerblad heterogene watergang'!$H$14,'Invoerblad heterogene watergang'!$N$14,IF(A763&lt;='Invoerblad heterogene watergang'!$H$15,'Invoerblad heterogene watergang'!$N$15,IF(A763&lt;='Invoerblad heterogene watergang'!$H$16,'Invoerblad heterogene watergang'!$N$16,IF(A763&lt;='Invoerblad heterogene watergang'!$H$17,'Invoerblad heterogene watergang'!$N$17,""))))))))))</f>
        <v>0</v>
      </c>
      <c r="J763" s="23" t="str">
        <f>IF(A763&lt;='Invoerblad heterogene watergang'!$H$9,'Invoerblad heterogene watergang'!$O$9,IF(A763&lt;='Invoerblad heterogene watergang'!$H$10,'Invoerblad heterogene watergang'!$O$10,IF(A763&lt;='Invoerblad heterogene watergang'!$H$11,'Invoerblad heterogene watergang'!$O$11,IF(A763&lt;='Invoerblad heterogene watergang'!$H$12,'Invoerblad heterogene watergang'!$O$12,IF(A763&lt;='Invoerblad heterogene watergang'!$H$13,'Invoerblad heterogene watergang'!$O$13,IF(A763&lt;='Invoerblad heterogene watergang'!$H$14,'Invoerblad heterogene watergang'!$O$14,IF(A763&lt;='Invoerblad heterogene watergang'!$H$15,'Invoerblad heterogene watergang'!$O$15,IF(A763&lt;='Invoerblad heterogene watergang'!$H$16,'Invoerblad heterogene watergang'!$O$16,IF(A763&lt;='Invoerblad heterogene watergang'!$H$17,'Invoerblad heterogene watergang'!$O$17,"")))))))))</f>
        <v>Nee</v>
      </c>
      <c r="K763" s="23">
        <f>(IF(A763&lt;='Invoerblad heterogene watergang'!$H$9,'Invoerblad heterogene watergang'!$L$9,IF(A763&lt;='Invoerblad heterogene watergang'!$H$10,'Invoerblad heterogene watergang'!$L$10,IF(A763&lt;='Invoerblad heterogene watergang'!$H$11,'Invoerblad heterogene watergang'!$L$11,IF(A763&lt;='Invoerblad heterogene watergang'!$H$12,'Invoerblad heterogene watergang'!$L$12,IF(A763&lt;='Invoerblad heterogene watergang'!$H$13,'Invoerblad heterogene watergang'!$L$13,IF(A763&lt;='Invoerblad heterogene watergang'!$H$14,'Invoerblad heterogene watergang'!$L$14,IF(A763&lt;='Invoerblad heterogene watergang'!$H$15,'Invoerblad heterogene watergang'!$L$15,IF(A763&lt;='Invoerblad heterogene watergang'!$H$16,'Invoerblad heterogene watergang'!$L$16,IF(A763&lt;='Invoerblad heterogene watergang'!$H$17,'Invoerblad heterogene watergang'!$L$17,""))))))))))</f>
        <v>100</v>
      </c>
      <c r="L763" s="23" t="str">
        <f>(IF(A763&lt;='Invoerblad heterogene watergang'!$H$9,'Invoerblad heterogene watergang'!$M$9,IF(A763&lt;='Invoerblad heterogene watergang'!$H$10,'Invoerblad heterogene watergang'!$M$10,IF(A763&lt;='Invoerblad heterogene watergang'!$H$11,'Invoerblad heterogene watergang'!$M$11,IF(A763&lt;='Invoerblad heterogene watergang'!$H$12,'Invoerblad heterogene watergang'!$M$12,IF(A763&lt;='Invoerblad heterogene watergang'!$H$13,'Invoerblad heterogene watergang'!$M$13,IF(A763&lt;='Invoerblad heterogene watergang'!$H$14,'Invoerblad heterogene watergang'!$M$14,IF(A763&lt;='Invoerblad heterogene watergang'!$H$15,'Invoerblad heterogene watergang'!$M$15,IF(A763&lt;='Invoerblad heterogene watergang'!$H$16,'Invoerblad heterogene watergang'!$M$16,IF(A763&lt;='Invoerblad heterogene watergang'!$H$17,'Invoerblad heterogene watergang'!$M$17,""))))))))))</f>
        <v>Begroeiing volgt bodemverloop</v>
      </c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67"/>
      <c r="AD763" s="23"/>
      <c r="AE763" s="23"/>
    </row>
    <row r="764" spans="1:31" s="103" customFormat="1" x14ac:dyDescent="0.35">
      <c r="A764" s="24">
        <f>IF(A763="","",IF((A763+1)&gt;MAX('Invoerblad heterogene watergang'!$H$9:$H$17),"",'Uitgebreide invoer'!A763+(MAX('Invoerblad heterogene watergang'!$H$9:$H$17)/1000)))</f>
        <v>531.99999999999545</v>
      </c>
      <c r="B764" s="23">
        <f>IF(A764&lt;='Invoerblad heterogene watergang'!$H$9,'Invoerblad heterogene watergang'!$J$9,IF(A764&lt;='Invoerblad heterogene watergang'!$H$10,'Invoerblad heterogene watergang'!$J$10,IF(A764&lt;='Invoerblad heterogene watergang'!$H$11,'Invoerblad heterogene watergang'!$J$11,IF(A764&lt;='Invoerblad heterogene watergang'!$H$12,'Invoerblad heterogene watergang'!$J$12,IF(A764&lt;='Invoerblad heterogene watergang'!$H$13,'Invoerblad heterogene watergang'!$J$13,IF(A764&lt;='Invoerblad heterogene watergang'!$H$14,'Invoerblad heterogene watergang'!$J$14,IF(A764&lt;='Invoerblad heterogene watergang'!$H$15,'Invoerblad heterogene watergang'!$J$15,IF(A764&lt;='Invoerblad heterogene watergang'!$H$16,'Invoerblad heterogene watergang'!$J$16,IF(A764&lt;='Invoerblad heterogene watergang'!$H$17,'Invoerblad heterogene watergang'!$J$17,"")))))))))</f>
        <v>0.15</v>
      </c>
      <c r="C764" s="23" t="str">
        <f>IF(A764&lt;='Invoerblad heterogene watergang'!$H$9,'Invoerblad heterogene watergang'!$K$9,IF(A764&lt;='Invoerblad heterogene watergang'!$H$10,'Invoerblad heterogene watergang'!$K$10,IF(A764&lt;='Invoerblad heterogene watergang'!$H$11,'Invoerblad heterogene watergang'!$K$11,IF(A764&lt;='Invoerblad heterogene watergang'!$H$12,'Invoerblad heterogene watergang'!$K$12,IF(A764&lt;='Invoerblad heterogene watergang'!$H$13,'Invoerblad heterogene watergang'!$K$13,IF(A764&lt;='Invoerblad heterogene watergang'!$H$14,'Invoerblad heterogene watergang'!$K$14,IF(A764&lt;='Invoerblad heterogene watergang'!$H$15,'Invoerblad heterogene watergang'!$K$15,IF(A764&lt;='Invoerblad heterogene watergang'!$H$16,'Invoerblad heterogene watergang'!$K$16,IF(A764&lt;='Invoerblad heterogene watergang'!$H$17,'Invoerblad heterogene watergang'!$K$17,"")))))))))</f>
        <v>30 - Grasachtigen en ondergedoken soorten</v>
      </c>
      <c r="D764" s="23">
        <f t="shared" si="11"/>
        <v>30</v>
      </c>
      <c r="E764" s="23">
        <f>'Invoerblad heterogene watergang'!$F$9</f>
        <v>1.5</v>
      </c>
      <c r="F764" s="23">
        <f>'Invoerblad heterogene watergang'!$E$9</f>
        <v>1.2</v>
      </c>
      <c r="G764" s="23">
        <f>'Invoerblad heterogene watergang'!$B$9</f>
        <v>1.2</v>
      </c>
      <c r="H764" s="23">
        <f>'Invoerblad heterogene watergang'!$C$9</f>
        <v>1</v>
      </c>
      <c r="I764" s="23">
        <f>IF(B764="","",IF(A764&lt;='Invoerblad heterogene watergang'!$H$9,'Invoerblad heterogene watergang'!$N$9,IF(A764&lt;='Invoerblad heterogene watergang'!$H$10,'Invoerblad heterogene watergang'!$N$10,IF(A764&lt;='Invoerblad heterogene watergang'!$H$11,'Invoerblad heterogene watergang'!$N$11,IF(A764&lt;='Invoerblad heterogene watergang'!$H$12,'Invoerblad heterogene watergang'!$N$12,IF(A764&lt;='Invoerblad heterogene watergang'!$H$13,'Invoerblad heterogene watergang'!$N$13,IF(A764&lt;='Invoerblad heterogene watergang'!$H$14,'Invoerblad heterogene watergang'!$N$14,IF(A764&lt;='Invoerblad heterogene watergang'!$H$15,'Invoerblad heterogene watergang'!$N$15,IF(A764&lt;='Invoerblad heterogene watergang'!$H$16,'Invoerblad heterogene watergang'!$N$16,IF(A764&lt;='Invoerblad heterogene watergang'!$H$17,'Invoerblad heterogene watergang'!$N$17,""))))))))))</f>
        <v>0</v>
      </c>
      <c r="J764" s="23" t="str">
        <f>IF(A764&lt;='Invoerblad heterogene watergang'!$H$9,'Invoerblad heterogene watergang'!$O$9,IF(A764&lt;='Invoerblad heterogene watergang'!$H$10,'Invoerblad heterogene watergang'!$O$10,IF(A764&lt;='Invoerblad heterogene watergang'!$H$11,'Invoerblad heterogene watergang'!$O$11,IF(A764&lt;='Invoerblad heterogene watergang'!$H$12,'Invoerblad heterogene watergang'!$O$12,IF(A764&lt;='Invoerblad heterogene watergang'!$H$13,'Invoerblad heterogene watergang'!$O$13,IF(A764&lt;='Invoerblad heterogene watergang'!$H$14,'Invoerblad heterogene watergang'!$O$14,IF(A764&lt;='Invoerblad heterogene watergang'!$H$15,'Invoerblad heterogene watergang'!$O$15,IF(A764&lt;='Invoerblad heterogene watergang'!$H$16,'Invoerblad heterogene watergang'!$O$16,IF(A764&lt;='Invoerblad heterogene watergang'!$H$17,'Invoerblad heterogene watergang'!$O$17,"")))))))))</f>
        <v>Nee</v>
      </c>
      <c r="K764" s="23">
        <f>(IF(A764&lt;='Invoerblad heterogene watergang'!$H$9,'Invoerblad heterogene watergang'!$L$9,IF(A764&lt;='Invoerblad heterogene watergang'!$H$10,'Invoerblad heterogene watergang'!$L$10,IF(A764&lt;='Invoerblad heterogene watergang'!$H$11,'Invoerblad heterogene watergang'!$L$11,IF(A764&lt;='Invoerblad heterogene watergang'!$H$12,'Invoerblad heterogene watergang'!$L$12,IF(A764&lt;='Invoerblad heterogene watergang'!$H$13,'Invoerblad heterogene watergang'!$L$13,IF(A764&lt;='Invoerblad heterogene watergang'!$H$14,'Invoerblad heterogene watergang'!$L$14,IF(A764&lt;='Invoerblad heterogene watergang'!$H$15,'Invoerblad heterogene watergang'!$L$15,IF(A764&lt;='Invoerblad heterogene watergang'!$H$16,'Invoerblad heterogene watergang'!$L$16,IF(A764&lt;='Invoerblad heterogene watergang'!$H$17,'Invoerblad heterogene watergang'!$L$17,""))))))))))</f>
        <v>100</v>
      </c>
      <c r="L764" s="23" t="str">
        <f>(IF(A764&lt;='Invoerblad heterogene watergang'!$H$9,'Invoerblad heterogene watergang'!$M$9,IF(A764&lt;='Invoerblad heterogene watergang'!$H$10,'Invoerblad heterogene watergang'!$M$10,IF(A764&lt;='Invoerblad heterogene watergang'!$H$11,'Invoerblad heterogene watergang'!$M$11,IF(A764&lt;='Invoerblad heterogene watergang'!$H$12,'Invoerblad heterogene watergang'!$M$12,IF(A764&lt;='Invoerblad heterogene watergang'!$H$13,'Invoerblad heterogene watergang'!$M$13,IF(A764&lt;='Invoerblad heterogene watergang'!$H$14,'Invoerblad heterogene watergang'!$M$14,IF(A764&lt;='Invoerblad heterogene watergang'!$H$15,'Invoerblad heterogene watergang'!$M$15,IF(A764&lt;='Invoerblad heterogene watergang'!$H$16,'Invoerblad heterogene watergang'!$M$16,IF(A764&lt;='Invoerblad heterogene watergang'!$H$17,'Invoerblad heterogene watergang'!$M$17,""))))))))))</f>
        <v>Begroeiing volgt bodemverloop</v>
      </c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67"/>
      <c r="AD764" s="23"/>
      <c r="AE764" s="23"/>
    </row>
    <row r="765" spans="1:31" s="103" customFormat="1" x14ac:dyDescent="0.35">
      <c r="A765" s="24">
        <f>IF(A764="","",IF((A764+1)&gt;MAX('Invoerblad heterogene watergang'!$H$9:$H$17),"",'Uitgebreide invoer'!A764+(MAX('Invoerblad heterogene watergang'!$H$9:$H$17)/1000)))</f>
        <v>532.6999999999955</v>
      </c>
      <c r="B765" s="23">
        <f>IF(A765&lt;='Invoerblad heterogene watergang'!$H$9,'Invoerblad heterogene watergang'!$J$9,IF(A765&lt;='Invoerblad heterogene watergang'!$H$10,'Invoerblad heterogene watergang'!$J$10,IF(A765&lt;='Invoerblad heterogene watergang'!$H$11,'Invoerblad heterogene watergang'!$J$11,IF(A765&lt;='Invoerblad heterogene watergang'!$H$12,'Invoerblad heterogene watergang'!$J$12,IF(A765&lt;='Invoerblad heterogene watergang'!$H$13,'Invoerblad heterogene watergang'!$J$13,IF(A765&lt;='Invoerblad heterogene watergang'!$H$14,'Invoerblad heterogene watergang'!$J$14,IF(A765&lt;='Invoerblad heterogene watergang'!$H$15,'Invoerblad heterogene watergang'!$J$15,IF(A765&lt;='Invoerblad heterogene watergang'!$H$16,'Invoerblad heterogene watergang'!$J$16,IF(A765&lt;='Invoerblad heterogene watergang'!$H$17,'Invoerblad heterogene watergang'!$J$17,"")))))))))</f>
        <v>0.15</v>
      </c>
      <c r="C765" s="23" t="str">
        <f>IF(A765&lt;='Invoerblad heterogene watergang'!$H$9,'Invoerblad heterogene watergang'!$K$9,IF(A765&lt;='Invoerblad heterogene watergang'!$H$10,'Invoerblad heterogene watergang'!$K$10,IF(A765&lt;='Invoerblad heterogene watergang'!$H$11,'Invoerblad heterogene watergang'!$K$11,IF(A765&lt;='Invoerblad heterogene watergang'!$H$12,'Invoerblad heterogene watergang'!$K$12,IF(A765&lt;='Invoerblad heterogene watergang'!$H$13,'Invoerblad heterogene watergang'!$K$13,IF(A765&lt;='Invoerblad heterogene watergang'!$H$14,'Invoerblad heterogene watergang'!$K$14,IF(A765&lt;='Invoerblad heterogene watergang'!$H$15,'Invoerblad heterogene watergang'!$K$15,IF(A765&lt;='Invoerblad heterogene watergang'!$H$16,'Invoerblad heterogene watergang'!$K$16,IF(A765&lt;='Invoerblad heterogene watergang'!$H$17,'Invoerblad heterogene watergang'!$K$17,"")))))))))</f>
        <v>30 - Grasachtigen en ondergedoken soorten</v>
      </c>
      <c r="D765" s="23">
        <f t="shared" si="11"/>
        <v>30</v>
      </c>
      <c r="E765" s="23">
        <f>'Invoerblad heterogene watergang'!$F$9</f>
        <v>1.5</v>
      </c>
      <c r="F765" s="23">
        <f>'Invoerblad heterogene watergang'!$E$9</f>
        <v>1.2</v>
      </c>
      <c r="G765" s="23">
        <f>'Invoerblad heterogene watergang'!$B$9</f>
        <v>1.2</v>
      </c>
      <c r="H765" s="23">
        <f>'Invoerblad heterogene watergang'!$C$9</f>
        <v>1</v>
      </c>
      <c r="I765" s="23">
        <f>IF(B765="","",IF(A765&lt;='Invoerblad heterogene watergang'!$H$9,'Invoerblad heterogene watergang'!$N$9,IF(A765&lt;='Invoerblad heterogene watergang'!$H$10,'Invoerblad heterogene watergang'!$N$10,IF(A765&lt;='Invoerblad heterogene watergang'!$H$11,'Invoerblad heterogene watergang'!$N$11,IF(A765&lt;='Invoerblad heterogene watergang'!$H$12,'Invoerblad heterogene watergang'!$N$12,IF(A765&lt;='Invoerblad heterogene watergang'!$H$13,'Invoerblad heterogene watergang'!$N$13,IF(A765&lt;='Invoerblad heterogene watergang'!$H$14,'Invoerblad heterogene watergang'!$N$14,IF(A765&lt;='Invoerblad heterogene watergang'!$H$15,'Invoerblad heterogene watergang'!$N$15,IF(A765&lt;='Invoerblad heterogene watergang'!$H$16,'Invoerblad heterogene watergang'!$N$16,IF(A765&lt;='Invoerblad heterogene watergang'!$H$17,'Invoerblad heterogene watergang'!$N$17,""))))))))))</f>
        <v>0</v>
      </c>
      <c r="J765" s="23" t="str">
        <f>IF(A765&lt;='Invoerblad heterogene watergang'!$H$9,'Invoerblad heterogene watergang'!$O$9,IF(A765&lt;='Invoerblad heterogene watergang'!$H$10,'Invoerblad heterogene watergang'!$O$10,IF(A765&lt;='Invoerblad heterogene watergang'!$H$11,'Invoerblad heterogene watergang'!$O$11,IF(A765&lt;='Invoerblad heterogene watergang'!$H$12,'Invoerblad heterogene watergang'!$O$12,IF(A765&lt;='Invoerblad heterogene watergang'!$H$13,'Invoerblad heterogene watergang'!$O$13,IF(A765&lt;='Invoerblad heterogene watergang'!$H$14,'Invoerblad heterogene watergang'!$O$14,IF(A765&lt;='Invoerblad heterogene watergang'!$H$15,'Invoerblad heterogene watergang'!$O$15,IF(A765&lt;='Invoerblad heterogene watergang'!$H$16,'Invoerblad heterogene watergang'!$O$16,IF(A765&lt;='Invoerblad heterogene watergang'!$H$17,'Invoerblad heterogene watergang'!$O$17,"")))))))))</f>
        <v>Nee</v>
      </c>
      <c r="K765" s="23">
        <f>(IF(A765&lt;='Invoerblad heterogene watergang'!$H$9,'Invoerblad heterogene watergang'!$L$9,IF(A765&lt;='Invoerblad heterogene watergang'!$H$10,'Invoerblad heterogene watergang'!$L$10,IF(A765&lt;='Invoerblad heterogene watergang'!$H$11,'Invoerblad heterogene watergang'!$L$11,IF(A765&lt;='Invoerblad heterogene watergang'!$H$12,'Invoerblad heterogene watergang'!$L$12,IF(A765&lt;='Invoerblad heterogene watergang'!$H$13,'Invoerblad heterogene watergang'!$L$13,IF(A765&lt;='Invoerblad heterogene watergang'!$H$14,'Invoerblad heterogene watergang'!$L$14,IF(A765&lt;='Invoerblad heterogene watergang'!$H$15,'Invoerblad heterogene watergang'!$L$15,IF(A765&lt;='Invoerblad heterogene watergang'!$H$16,'Invoerblad heterogene watergang'!$L$16,IF(A765&lt;='Invoerblad heterogene watergang'!$H$17,'Invoerblad heterogene watergang'!$L$17,""))))))))))</f>
        <v>100</v>
      </c>
      <c r="L765" s="23" t="str">
        <f>(IF(A765&lt;='Invoerblad heterogene watergang'!$H$9,'Invoerblad heterogene watergang'!$M$9,IF(A765&lt;='Invoerblad heterogene watergang'!$H$10,'Invoerblad heterogene watergang'!$M$10,IF(A765&lt;='Invoerblad heterogene watergang'!$H$11,'Invoerblad heterogene watergang'!$M$11,IF(A765&lt;='Invoerblad heterogene watergang'!$H$12,'Invoerblad heterogene watergang'!$M$12,IF(A765&lt;='Invoerblad heterogene watergang'!$H$13,'Invoerblad heterogene watergang'!$M$13,IF(A765&lt;='Invoerblad heterogene watergang'!$H$14,'Invoerblad heterogene watergang'!$M$14,IF(A765&lt;='Invoerblad heterogene watergang'!$H$15,'Invoerblad heterogene watergang'!$M$15,IF(A765&lt;='Invoerblad heterogene watergang'!$H$16,'Invoerblad heterogene watergang'!$M$16,IF(A765&lt;='Invoerblad heterogene watergang'!$H$17,'Invoerblad heterogene watergang'!$M$17,""))))))))))</f>
        <v>Begroeiing volgt bodemverloop</v>
      </c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67"/>
      <c r="AD765" s="23"/>
      <c r="AE765" s="23"/>
    </row>
    <row r="766" spans="1:31" s="103" customFormat="1" x14ac:dyDescent="0.35">
      <c r="A766" s="24">
        <f>IF(A765="","",IF((A765+1)&gt;MAX('Invoerblad heterogene watergang'!$H$9:$H$17),"",'Uitgebreide invoer'!A765+(MAX('Invoerblad heterogene watergang'!$H$9:$H$17)/1000)))</f>
        <v>533.39999999999554</v>
      </c>
      <c r="B766" s="23">
        <f>IF(A766&lt;='Invoerblad heterogene watergang'!$H$9,'Invoerblad heterogene watergang'!$J$9,IF(A766&lt;='Invoerblad heterogene watergang'!$H$10,'Invoerblad heterogene watergang'!$J$10,IF(A766&lt;='Invoerblad heterogene watergang'!$H$11,'Invoerblad heterogene watergang'!$J$11,IF(A766&lt;='Invoerblad heterogene watergang'!$H$12,'Invoerblad heterogene watergang'!$J$12,IF(A766&lt;='Invoerblad heterogene watergang'!$H$13,'Invoerblad heterogene watergang'!$J$13,IF(A766&lt;='Invoerblad heterogene watergang'!$H$14,'Invoerblad heterogene watergang'!$J$14,IF(A766&lt;='Invoerblad heterogene watergang'!$H$15,'Invoerblad heterogene watergang'!$J$15,IF(A766&lt;='Invoerblad heterogene watergang'!$H$16,'Invoerblad heterogene watergang'!$J$16,IF(A766&lt;='Invoerblad heterogene watergang'!$H$17,'Invoerblad heterogene watergang'!$J$17,"")))))))))</f>
        <v>0.15</v>
      </c>
      <c r="C766" s="23" t="str">
        <f>IF(A766&lt;='Invoerblad heterogene watergang'!$H$9,'Invoerblad heterogene watergang'!$K$9,IF(A766&lt;='Invoerblad heterogene watergang'!$H$10,'Invoerblad heterogene watergang'!$K$10,IF(A766&lt;='Invoerblad heterogene watergang'!$H$11,'Invoerblad heterogene watergang'!$K$11,IF(A766&lt;='Invoerblad heterogene watergang'!$H$12,'Invoerblad heterogene watergang'!$K$12,IF(A766&lt;='Invoerblad heterogene watergang'!$H$13,'Invoerblad heterogene watergang'!$K$13,IF(A766&lt;='Invoerblad heterogene watergang'!$H$14,'Invoerblad heterogene watergang'!$K$14,IF(A766&lt;='Invoerblad heterogene watergang'!$H$15,'Invoerblad heterogene watergang'!$K$15,IF(A766&lt;='Invoerblad heterogene watergang'!$H$16,'Invoerblad heterogene watergang'!$K$16,IF(A766&lt;='Invoerblad heterogene watergang'!$H$17,'Invoerblad heterogene watergang'!$K$17,"")))))))))</f>
        <v>30 - Grasachtigen en ondergedoken soorten</v>
      </c>
      <c r="D766" s="23">
        <f t="shared" si="11"/>
        <v>30</v>
      </c>
      <c r="E766" s="23">
        <f>'Invoerblad heterogene watergang'!$F$9</f>
        <v>1.5</v>
      </c>
      <c r="F766" s="23">
        <f>'Invoerblad heterogene watergang'!$E$9</f>
        <v>1.2</v>
      </c>
      <c r="G766" s="23">
        <f>'Invoerblad heterogene watergang'!$B$9</f>
        <v>1.2</v>
      </c>
      <c r="H766" s="23">
        <f>'Invoerblad heterogene watergang'!$C$9</f>
        <v>1</v>
      </c>
      <c r="I766" s="23">
        <f>IF(B766="","",IF(A766&lt;='Invoerblad heterogene watergang'!$H$9,'Invoerblad heterogene watergang'!$N$9,IF(A766&lt;='Invoerblad heterogene watergang'!$H$10,'Invoerblad heterogene watergang'!$N$10,IF(A766&lt;='Invoerblad heterogene watergang'!$H$11,'Invoerblad heterogene watergang'!$N$11,IF(A766&lt;='Invoerblad heterogene watergang'!$H$12,'Invoerblad heterogene watergang'!$N$12,IF(A766&lt;='Invoerblad heterogene watergang'!$H$13,'Invoerblad heterogene watergang'!$N$13,IF(A766&lt;='Invoerblad heterogene watergang'!$H$14,'Invoerblad heterogene watergang'!$N$14,IF(A766&lt;='Invoerblad heterogene watergang'!$H$15,'Invoerblad heterogene watergang'!$N$15,IF(A766&lt;='Invoerblad heterogene watergang'!$H$16,'Invoerblad heterogene watergang'!$N$16,IF(A766&lt;='Invoerblad heterogene watergang'!$H$17,'Invoerblad heterogene watergang'!$N$17,""))))))))))</f>
        <v>0</v>
      </c>
      <c r="J766" s="23" t="str">
        <f>IF(A766&lt;='Invoerblad heterogene watergang'!$H$9,'Invoerblad heterogene watergang'!$O$9,IF(A766&lt;='Invoerblad heterogene watergang'!$H$10,'Invoerblad heterogene watergang'!$O$10,IF(A766&lt;='Invoerblad heterogene watergang'!$H$11,'Invoerblad heterogene watergang'!$O$11,IF(A766&lt;='Invoerblad heterogene watergang'!$H$12,'Invoerblad heterogene watergang'!$O$12,IF(A766&lt;='Invoerblad heterogene watergang'!$H$13,'Invoerblad heterogene watergang'!$O$13,IF(A766&lt;='Invoerblad heterogene watergang'!$H$14,'Invoerblad heterogene watergang'!$O$14,IF(A766&lt;='Invoerblad heterogene watergang'!$H$15,'Invoerblad heterogene watergang'!$O$15,IF(A766&lt;='Invoerblad heterogene watergang'!$H$16,'Invoerblad heterogene watergang'!$O$16,IF(A766&lt;='Invoerblad heterogene watergang'!$H$17,'Invoerblad heterogene watergang'!$O$17,"")))))))))</f>
        <v>Nee</v>
      </c>
      <c r="K766" s="23">
        <f>(IF(A766&lt;='Invoerblad heterogene watergang'!$H$9,'Invoerblad heterogene watergang'!$L$9,IF(A766&lt;='Invoerblad heterogene watergang'!$H$10,'Invoerblad heterogene watergang'!$L$10,IF(A766&lt;='Invoerblad heterogene watergang'!$H$11,'Invoerblad heterogene watergang'!$L$11,IF(A766&lt;='Invoerblad heterogene watergang'!$H$12,'Invoerblad heterogene watergang'!$L$12,IF(A766&lt;='Invoerblad heterogene watergang'!$H$13,'Invoerblad heterogene watergang'!$L$13,IF(A766&lt;='Invoerblad heterogene watergang'!$H$14,'Invoerblad heterogene watergang'!$L$14,IF(A766&lt;='Invoerblad heterogene watergang'!$H$15,'Invoerblad heterogene watergang'!$L$15,IF(A766&lt;='Invoerblad heterogene watergang'!$H$16,'Invoerblad heterogene watergang'!$L$16,IF(A766&lt;='Invoerblad heterogene watergang'!$H$17,'Invoerblad heterogene watergang'!$L$17,""))))))))))</f>
        <v>100</v>
      </c>
      <c r="L766" s="23" t="str">
        <f>(IF(A766&lt;='Invoerblad heterogene watergang'!$H$9,'Invoerblad heterogene watergang'!$M$9,IF(A766&lt;='Invoerblad heterogene watergang'!$H$10,'Invoerblad heterogene watergang'!$M$10,IF(A766&lt;='Invoerblad heterogene watergang'!$H$11,'Invoerblad heterogene watergang'!$M$11,IF(A766&lt;='Invoerblad heterogene watergang'!$H$12,'Invoerblad heterogene watergang'!$M$12,IF(A766&lt;='Invoerblad heterogene watergang'!$H$13,'Invoerblad heterogene watergang'!$M$13,IF(A766&lt;='Invoerblad heterogene watergang'!$H$14,'Invoerblad heterogene watergang'!$M$14,IF(A766&lt;='Invoerblad heterogene watergang'!$H$15,'Invoerblad heterogene watergang'!$M$15,IF(A766&lt;='Invoerblad heterogene watergang'!$H$16,'Invoerblad heterogene watergang'!$M$16,IF(A766&lt;='Invoerblad heterogene watergang'!$H$17,'Invoerblad heterogene watergang'!$M$17,""))))))))))</f>
        <v>Begroeiing volgt bodemverloop</v>
      </c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67"/>
      <c r="AD766" s="23"/>
      <c r="AE766" s="23"/>
    </row>
    <row r="767" spans="1:31" s="103" customFormat="1" x14ac:dyDescent="0.35">
      <c r="A767" s="24">
        <f>IF(A766="","",IF((A766+1)&gt;MAX('Invoerblad heterogene watergang'!$H$9:$H$17),"",'Uitgebreide invoer'!A766+(MAX('Invoerblad heterogene watergang'!$H$9:$H$17)/1000)))</f>
        <v>534.09999999999559</v>
      </c>
      <c r="B767" s="23">
        <f>IF(A767&lt;='Invoerblad heterogene watergang'!$H$9,'Invoerblad heterogene watergang'!$J$9,IF(A767&lt;='Invoerblad heterogene watergang'!$H$10,'Invoerblad heterogene watergang'!$J$10,IF(A767&lt;='Invoerblad heterogene watergang'!$H$11,'Invoerblad heterogene watergang'!$J$11,IF(A767&lt;='Invoerblad heterogene watergang'!$H$12,'Invoerblad heterogene watergang'!$J$12,IF(A767&lt;='Invoerblad heterogene watergang'!$H$13,'Invoerblad heterogene watergang'!$J$13,IF(A767&lt;='Invoerblad heterogene watergang'!$H$14,'Invoerblad heterogene watergang'!$J$14,IF(A767&lt;='Invoerblad heterogene watergang'!$H$15,'Invoerblad heterogene watergang'!$J$15,IF(A767&lt;='Invoerblad heterogene watergang'!$H$16,'Invoerblad heterogene watergang'!$J$16,IF(A767&lt;='Invoerblad heterogene watergang'!$H$17,'Invoerblad heterogene watergang'!$J$17,"")))))))))</f>
        <v>0.15</v>
      </c>
      <c r="C767" s="23" t="str">
        <f>IF(A767&lt;='Invoerblad heterogene watergang'!$H$9,'Invoerblad heterogene watergang'!$K$9,IF(A767&lt;='Invoerblad heterogene watergang'!$H$10,'Invoerblad heterogene watergang'!$K$10,IF(A767&lt;='Invoerblad heterogene watergang'!$H$11,'Invoerblad heterogene watergang'!$K$11,IF(A767&lt;='Invoerblad heterogene watergang'!$H$12,'Invoerblad heterogene watergang'!$K$12,IF(A767&lt;='Invoerblad heterogene watergang'!$H$13,'Invoerblad heterogene watergang'!$K$13,IF(A767&lt;='Invoerblad heterogene watergang'!$H$14,'Invoerblad heterogene watergang'!$K$14,IF(A767&lt;='Invoerblad heterogene watergang'!$H$15,'Invoerblad heterogene watergang'!$K$15,IF(A767&lt;='Invoerblad heterogene watergang'!$H$16,'Invoerblad heterogene watergang'!$K$16,IF(A767&lt;='Invoerblad heterogene watergang'!$H$17,'Invoerblad heterogene watergang'!$K$17,"")))))))))</f>
        <v>30 - Grasachtigen en ondergedoken soorten</v>
      </c>
      <c r="D767" s="23">
        <f t="shared" si="11"/>
        <v>30</v>
      </c>
      <c r="E767" s="23">
        <f>'Invoerblad heterogene watergang'!$F$9</f>
        <v>1.5</v>
      </c>
      <c r="F767" s="23">
        <f>'Invoerblad heterogene watergang'!$E$9</f>
        <v>1.2</v>
      </c>
      <c r="G767" s="23">
        <f>'Invoerblad heterogene watergang'!$B$9</f>
        <v>1.2</v>
      </c>
      <c r="H767" s="23">
        <f>'Invoerblad heterogene watergang'!$C$9</f>
        <v>1</v>
      </c>
      <c r="I767" s="23">
        <f>IF(B767="","",IF(A767&lt;='Invoerblad heterogene watergang'!$H$9,'Invoerblad heterogene watergang'!$N$9,IF(A767&lt;='Invoerblad heterogene watergang'!$H$10,'Invoerblad heterogene watergang'!$N$10,IF(A767&lt;='Invoerblad heterogene watergang'!$H$11,'Invoerblad heterogene watergang'!$N$11,IF(A767&lt;='Invoerblad heterogene watergang'!$H$12,'Invoerblad heterogene watergang'!$N$12,IF(A767&lt;='Invoerblad heterogene watergang'!$H$13,'Invoerblad heterogene watergang'!$N$13,IF(A767&lt;='Invoerblad heterogene watergang'!$H$14,'Invoerblad heterogene watergang'!$N$14,IF(A767&lt;='Invoerblad heterogene watergang'!$H$15,'Invoerblad heterogene watergang'!$N$15,IF(A767&lt;='Invoerblad heterogene watergang'!$H$16,'Invoerblad heterogene watergang'!$N$16,IF(A767&lt;='Invoerblad heterogene watergang'!$H$17,'Invoerblad heterogene watergang'!$N$17,""))))))))))</f>
        <v>0</v>
      </c>
      <c r="J767" s="23" t="str">
        <f>IF(A767&lt;='Invoerblad heterogene watergang'!$H$9,'Invoerblad heterogene watergang'!$O$9,IF(A767&lt;='Invoerblad heterogene watergang'!$H$10,'Invoerblad heterogene watergang'!$O$10,IF(A767&lt;='Invoerblad heterogene watergang'!$H$11,'Invoerblad heterogene watergang'!$O$11,IF(A767&lt;='Invoerblad heterogene watergang'!$H$12,'Invoerblad heterogene watergang'!$O$12,IF(A767&lt;='Invoerblad heterogene watergang'!$H$13,'Invoerblad heterogene watergang'!$O$13,IF(A767&lt;='Invoerblad heterogene watergang'!$H$14,'Invoerblad heterogene watergang'!$O$14,IF(A767&lt;='Invoerblad heterogene watergang'!$H$15,'Invoerblad heterogene watergang'!$O$15,IF(A767&lt;='Invoerblad heterogene watergang'!$H$16,'Invoerblad heterogene watergang'!$O$16,IF(A767&lt;='Invoerblad heterogene watergang'!$H$17,'Invoerblad heterogene watergang'!$O$17,"")))))))))</f>
        <v>Nee</v>
      </c>
      <c r="K767" s="23">
        <f>(IF(A767&lt;='Invoerblad heterogene watergang'!$H$9,'Invoerblad heterogene watergang'!$L$9,IF(A767&lt;='Invoerblad heterogene watergang'!$H$10,'Invoerblad heterogene watergang'!$L$10,IF(A767&lt;='Invoerblad heterogene watergang'!$H$11,'Invoerblad heterogene watergang'!$L$11,IF(A767&lt;='Invoerblad heterogene watergang'!$H$12,'Invoerblad heterogene watergang'!$L$12,IF(A767&lt;='Invoerblad heterogene watergang'!$H$13,'Invoerblad heterogene watergang'!$L$13,IF(A767&lt;='Invoerblad heterogene watergang'!$H$14,'Invoerblad heterogene watergang'!$L$14,IF(A767&lt;='Invoerblad heterogene watergang'!$H$15,'Invoerblad heterogene watergang'!$L$15,IF(A767&lt;='Invoerblad heterogene watergang'!$H$16,'Invoerblad heterogene watergang'!$L$16,IF(A767&lt;='Invoerblad heterogene watergang'!$H$17,'Invoerblad heterogene watergang'!$L$17,""))))))))))</f>
        <v>100</v>
      </c>
      <c r="L767" s="23" t="str">
        <f>(IF(A767&lt;='Invoerblad heterogene watergang'!$H$9,'Invoerblad heterogene watergang'!$M$9,IF(A767&lt;='Invoerblad heterogene watergang'!$H$10,'Invoerblad heterogene watergang'!$M$10,IF(A767&lt;='Invoerblad heterogene watergang'!$H$11,'Invoerblad heterogene watergang'!$M$11,IF(A767&lt;='Invoerblad heterogene watergang'!$H$12,'Invoerblad heterogene watergang'!$M$12,IF(A767&lt;='Invoerblad heterogene watergang'!$H$13,'Invoerblad heterogene watergang'!$M$13,IF(A767&lt;='Invoerblad heterogene watergang'!$H$14,'Invoerblad heterogene watergang'!$M$14,IF(A767&lt;='Invoerblad heterogene watergang'!$H$15,'Invoerblad heterogene watergang'!$M$15,IF(A767&lt;='Invoerblad heterogene watergang'!$H$16,'Invoerblad heterogene watergang'!$M$16,IF(A767&lt;='Invoerblad heterogene watergang'!$H$17,'Invoerblad heterogene watergang'!$M$17,""))))))))))</f>
        <v>Begroeiing volgt bodemverloop</v>
      </c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67"/>
      <c r="AD767" s="23"/>
      <c r="AE767" s="23"/>
    </row>
    <row r="768" spans="1:31" s="103" customFormat="1" x14ac:dyDescent="0.35">
      <c r="A768" s="24">
        <f>IF(A767="","",IF((A767+1)&gt;MAX('Invoerblad heterogene watergang'!$H$9:$H$17),"",'Uitgebreide invoer'!A767+(MAX('Invoerblad heterogene watergang'!$H$9:$H$17)/1000)))</f>
        <v>534.79999999999563</v>
      </c>
      <c r="B768" s="23">
        <f>IF(A768&lt;='Invoerblad heterogene watergang'!$H$9,'Invoerblad heterogene watergang'!$J$9,IF(A768&lt;='Invoerblad heterogene watergang'!$H$10,'Invoerblad heterogene watergang'!$J$10,IF(A768&lt;='Invoerblad heterogene watergang'!$H$11,'Invoerblad heterogene watergang'!$J$11,IF(A768&lt;='Invoerblad heterogene watergang'!$H$12,'Invoerblad heterogene watergang'!$J$12,IF(A768&lt;='Invoerblad heterogene watergang'!$H$13,'Invoerblad heterogene watergang'!$J$13,IF(A768&lt;='Invoerblad heterogene watergang'!$H$14,'Invoerblad heterogene watergang'!$J$14,IF(A768&lt;='Invoerblad heterogene watergang'!$H$15,'Invoerblad heterogene watergang'!$J$15,IF(A768&lt;='Invoerblad heterogene watergang'!$H$16,'Invoerblad heterogene watergang'!$J$16,IF(A768&lt;='Invoerblad heterogene watergang'!$H$17,'Invoerblad heterogene watergang'!$J$17,"")))))))))</f>
        <v>0.15</v>
      </c>
      <c r="C768" s="23" t="str">
        <f>IF(A768&lt;='Invoerblad heterogene watergang'!$H$9,'Invoerblad heterogene watergang'!$K$9,IF(A768&lt;='Invoerblad heterogene watergang'!$H$10,'Invoerblad heterogene watergang'!$K$10,IF(A768&lt;='Invoerblad heterogene watergang'!$H$11,'Invoerblad heterogene watergang'!$K$11,IF(A768&lt;='Invoerblad heterogene watergang'!$H$12,'Invoerblad heterogene watergang'!$K$12,IF(A768&lt;='Invoerblad heterogene watergang'!$H$13,'Invoerblad heterogene watergang'!$K$13,IF(A768&lt;='Invoerblad heterogene watergang'!$H$14,'Invoerblad heterogene watergang'!$K$14,IF(A768&lt;='Invoerblad heterogene watergang'!$H$15,'Invoerblad heterogene watergang'!$K$15,IF(A768&lt;='Invoerblad heterogene watergang'!$H$16,'Invoerblad heterogene watergang'!$K$16,IF(A768&lt;='Invoerblad heterogene watergang'!$H$17,'Invoerblad heterogene watergang'!$K$17,"")))))))))</f>
        <v>30 - Grasachtigen en ondergedoken soorten</v>
      </c>
      <c r="D768" s="23">
        <f t="shared" si="11"/>
        <v>30</v>
      </c>
      <c r="E768" s="23">
        <f>'Invoerblad heterogene watergang'!$F$9</f>
        <v>1.5</v>
      </c>
      <c r="F768" s="23">
        <f>'Invoerblad heterogene watergang'!$E$9</f>
        <v>1.2</v>
      </c>
      <c r="G768" s="23">
        <f>'Invoerblad heterogene watergang'!$B$9</f>
        <v>1.2</v>
      </c>
      <c r="H768" s="23">
        <f>'Invoerblad heterogene watergang'!$C$9</f>
        <v>1</v>
      </c>
      <c r="I768" s="23">
        <f>IF(B768="","",IF(A768&lt;='Invoerblad heterogene watergang'!$H$9,'Invoerblad heterogene watergang'!$N$9,IF(A768&lt;='Invoerblad heterogene watergang'!$H$10,'Invoerblad heterogene watergang'!$N$10,IF(A768&lt;='Invoerblad heterogene watergang'!$H$11,'Invoerblad heterogene watergang'!$N$11,IF(A768&lt;='Invoerblad heterogene watergang'!$H$12,'Invoerblad heterogene watergang'!$N$12,IF(A768&lt;='Invoerblad heterogene watergang'!$H$13,'Invoerblad heterogene watergang'!$N$13,IF(A768&lt;='Invoerblad heterogene watergang'!$H$14,'Invoerblad heterogene watergang'!$N$14,IF(A768&lt;='Invoerblad heterogene watergang'!$H$15,'Invoerblad heterogene watergang'!$N$15,IF(A768&lt;='Invoerblad heterogene watergang'!$H$16,'Invoerblad heterogene watergang'!$N$16,IF(A768&lt;='Invoerblad heterogene watergang'!$H$17,'Invoerblad heterogene watergang'!$N$17,""))))))))))</f>
        <v>0</v>
      </c>
      <c r="J768" s="23" t="str">
        <f>IF(A768&lt;='Invoerblad heterogene watergang'!$H$9,'Invoerblad heterogene watergang'!$O$9,IF(A768&lt;='Invoerblad heterogene watergang'!$H$10,'Invoerblad heterogene watergang'!$O$10,IF(A768&lt;='Invoerblad heterogene watergang'!$H$11,'Invoerblad heterogene watergang'!$O$11,IF(A768&lt;='Invoerblad heterogene watergang'!$H$12,'Invoerblad heterogene watergang'!$O$12,IF(A768&lt;='Invoerblad heterogene watergang'!$H$13,'Invoerblad heterogene watergang'!$O$13,IF(A768&lt;='Invoerblad heterogene watergang'!$H$14,'Invoerblad heterogene watergang'!$O$14,IF(A768&lt;='Invoerblad heterogene watergang'!$H$15,'Invoerblad heterogene watergang'!$O$15,IF(A768&lt;='Invoerblad heterogene watergang'!$H$16,'Invoerblad heterogene watergang'!$O$16,IF(A768&lt;='Invoerblad heterogene watergang'!$H$17,'Invoerblad heterogene watergang'!$O$17,"")))))))))</f>
        <v>Nee</v>
      </c>
      <c r="K768" s="23">
        <f>(IF(A768&lt;='Invoerblad heterogene watergang'!$H$9,'Invoerblad heterogene watergang'!$L$9,IF(A768&lt;='Invoerblad heterogene watergang'!$H$10,'Invoerblad heterogene watergang'!$L$10,IF(A768&lt;='Invoerblad heterogene watergang'!$H$11,'Invoerblad heterogene watergang'!$L$11,IF(A768&lt;='Invoerblad heterogene watergang'!$H$12,'Invoerblad heterogene watergang'!$L$12,IF(A768&lt;='Invoerblad heterogene watergang'!$H$13,'Invoerblad heterogene watergang'!$L$13,IF(A768&lt;='Invoerblad heterogene watergang'!$H$14,'Invoerblad heterogene watergang'!$L$14,IF(A768&lt;='Invoerblad heterogene watergang'!$H$15,'Invoerblad heterogene watergang'!$L$15,IF(A768&lt;='Invoerblad heterogene watergang'!$H$16,'Invoerblad heterogene watergang'!$L$16,IF(A768&lt;='Invoerblad heterogene watergang'!$H$17,'Invoerblad heterogene watergang'!$L$17,""))))))))))</f>
        <v>100</v>
      </c>
      <c r="L768" s="23" t="str">
        <f>(IF(A768&lt;='Invoerblad heterogene watergang'!$H$9,'Invoerblad heterogene watergang'!$M$9,IF(A768&lt;='Invoerblad heterogene watergang'!$H$10,'Invoerblad heterogene watergang'!$M$10,IF(A768&lt;='Invoerblad heterogene watergang'!$H$11,'Invoerblad heterogene watergang'!$M$11,IF(A768&lt;='Invoerblad heterogene watergang'!$H$12,'Invoerblad heterogene watergang'!$M$12,IF(A768&lt;='Invoerblad heterogene watergang'!$H$13,'Invoerblad heterogene watergang'!$M$13,IF(A768&lt;='Invoerblad heterogene watergang'!$H$14,'Invoerblad heterogene watergang'!$M$14,IF(A768&lt;='Invoerblad heterogene watergang'!$H$15,'Invoerblad heterogene watergang'!$M$15,IF(A768&lt;='Invoerblad heterogene watergang'!$H$16,'Invoerblad heterogene watergang'!$M$16,IF(A768&lt;='Invoerblad heterogene watergang'!$H$17,'Invoerblad heterogene watergang'!$M$17,""))))))))))</f>
        <v>Begroeiing volgt bodemverloop</v>
      </c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67"/>
      <c r="AD768" s="23"/>
      <c r="AE768" s="23"/>
    </row>
    <row r="769" spans="1:31" s="103" customFormat="1" x14ac:dyDescent="0.35">
      <c r="A769" s="24">
        <f>IF(A768="","",IF((A768+1)&gt;MAX('Invoerblad heterogene watergang'!$H$9:$H$17),"",'Uitgebreide invoer'!A768+(MAX('Invoerblad heterogene watergang'!$H$9:$H$17)/1000)))</f>
        <v>535.49999999999568</v>
      </c>
      <c r="B769" s="23">
        <f>IF(A769&lt;='Invoerblad heterogene watergang'!$H$9,'Invoerblad heterogene watergang'!$J$9,IF(A769&lt;='Invoerblad heterogene watergang'!$H$10,'Invoerblad heterogene watergang'!$J$10,IF(A769&lt;='Invoerblad heterogene watergang'!$H$11,'Invoerblad heterogene watergang'!$J$11,IF(A769&lt;='Invoerblad heterogene watergang'!$H$12,'Invoerblad heterogene watergang'!$J$12,IF(A769&lt;='Invoerblad heterogene watergang'!$H$13,'Invoerblad heterogene watergang'!$J$13,IF(A769&lt;='Invoerblad heterogene watergang'!$H$14,'Invoerblad heterogene watergang'!$J$14,IF(A769&lt;='Invoerblad heterogene watergang'!$H$15,'Invoerblad heterogene watergang'!$J$15,IF(A769&lt;='Invoerblad heterogene watergang'!$H$16,'Invoerblad heterogene watergang'!$J$16,IF(A769&lt;='Invoerblad heterogene watergang'!$H$17,'Invoerblad heterogene watergang'!$J$17,"")))))))))</f>
        <v>0.15</v>
      </c>
      <c r="C769" s="23" t="str">
        <f>IF(A769&lt;='Invoerblad heterogene watergang'!$H$9,'Invoerblad heterogene watergang'!$K$9,IF(A769&lt;='Invoerblad heterogene watergang'!$H$10,'Invoerblad heterogene watergang'!$K$10,IF(A769&lt;='Invoerblad heterogene watergang'!$H$11,'Invoerblad heterogene watergang'!$K$11,IF(A769&lt;='Invoerblad heterogene watergang'!$H$12,'Invoerblad heterogene watergang'!$K$12,IF(A769&lt;='Invoerblad heterogene watergang'!$H$13,'Invoerblad heterogene watergang'!$K$13,IF(A769&lt;='Invoerblad heterogene watergang'!$H$14,'Invoerblad heterogene watergang'!$K$14,IF(A769&lt;='Invoerblad heterogene watergang'!$H$15,'Invoerblad heterogene watergang'!$K$15,IF(A769&lt;='Invoerblad heterogene watergang'!$H$16,'Invoerblad heterogene watergang'!$K$16,IF(A769&lt;='Invoerblad heterogene watergang'!$H$17,'Invoerblad heterogene watergang'!$K$17,"")))))))))</f>
        <v>30 - Grasachtigen en ondergedoken soorten</v>
      </c>
      <c r="D769" s="23">
        <f t="shared" si="11"/>
        <v>30</v>
      </c>
      <c r="E769" s="23">
        <f>'Invoerblad heterogene watergang'!$F$9</f>
        <v>1.5</v>
      </c>
      <c r="F769" s="23">
        <f>'Invoerblad heterogene watergang'!$E$9</f>
        <v>1.2</v>
      </c>
      <c r="G769" s="23">
        <f>'Invoerblad heterogene watergang'!$B$9</f>
        <v>1.2</v>
      </c>
      <c r="H769" s="23">
        <f>'Invoerblad heterogene watergang'!$C$9</f>
        <v>1</v>
      </c>
      <c r="I769" s="23">
        <f>IF(B769="","",IF(A769&lt;='Invoerblad heterogene watergang'!$H$9,'Invoerblad heterogene watergang'!$N$9,IF(A769&lt;='Invoerblad heterogene watergang'!$H$10,'Invoerblad heterogene watergang'!$N$10,IF(A769&lt;='Invoerblad heterogene watergang'!$H$11,'Invoerblad heterogene watergang'!$N$11,IF(A769&lt;='Invoerblad heterogene watergang'!$H$12,'Invoerblad heterogene watergang'!$N$12,IF(A769&lt;='Invoerblad heterogene watergang'!$H$13,'Invoerblad heterogene watergang'!$N$13,IF(A769&lt;='Invoerblad heterogene watergang'!$H$14,'Invoerblad heterogene watergang'!$N$14,IF(A769&lt;='Invoerblad heterogene watergang'!$H$15,'Invoerblad heterogene watergang'!$N$15,IF(A769&lt;='Invoerblad heterogene watergang'!$H$16,'Invoerblad heterogene watergang'!$N$16,IF(A769&lt;='Invoerblad heterogene watergang'!$H$17,'Invoerblad heterogene watergang'!$N$17,""))))))))))</f>
        <v>0</v>
      </c>
      <c r="J769" s="23" t="str">
        <f>IF(A769&lt;='Invoerblad heterogene watergang'!$H$9,'Invoerblad heterogene watergang'!$O$9,IF(A769&lt;='Invoerblad heterogene watergang'!$H$10,'Invoerblad heterogene watergang'!$O$10,IF(A769&lt;='Invoerblad heterogene watergang'!$H$11,'Invoerblad heterogene watergang'!$O$11,IF(A769&lt;='Invoerblad heterogene watergang'!$H$12,'Invoerblad heterogene watergang'!$O$12,IF(A769&lt;='Invoerblad heterogene watergang'!$H$13,'Invoerblad heterogene watergang'!$O$13,IF(A769&lt;='Invoerblad heterogene watergang'!$H$14,'Invoerblad heterogene watergang'!$O$14,IF(A769&lt;='Invoerblad heterogene watergang'!$H$15,'Invoerblad heterogene watergang'!$O$15,IF(A769&lt;='Invoerblad heterogene watergang'!$H$16,'Invoerblad heterogene watergang'!$O$16,IF(A769&lt;='Invoerblad heterogene watergang'!$H$17,'Invoerblad heterogene watergang'!$O$17,"")))))))))</f>
        <v>Nee</v>
      </c>
      <c r="K769" s="23">
        <f>(IF(A769&lt;='Invoerblad heterogene watergang'!$H$9,'Invoerblad heterogene watergang'!$L$9,IF(A769&lt;='Invoerblad heterogene watergang'!$H$10,'Invoerblad heterogene watergang'!$L$10,IF(A769&lt;='Invoerblad heterogene watergang'!$H$11,'Invoerblad heterogene watergang'!$L$11,IF(A769&lt;='Invoerblad heterogene watergang'!$H$12,'Invoerblad heterogene watergang'!$L$12,IF(A769&lt;='Invoerblad heterogene watergang'!$H$13,'Invoerblad heterogene watergang'!$L$13,IF(A769&lt;='Invoerblad heterogene watergang'!$H$14,'Invoerblad heterogene watergang'!$L$14,IF(A769&lt;='Invoerblad heterogene watergang'!$H$15,'Invoerblad heterogene watergang'!$L$15,IF(A769&lt;='Invoerblad heterogene watergang'!$H$16,'Invoerblad heterogene watergang'!$L$16,IF(A769&lt;='Invoerblad heterogene watergang'!$H$17,'Invoerblad heterogene watergang'!$L$17,""))))))))))</f>
        <v>100</v>
      </c>
      <c r="L769" s="23" t="str">
        <f>(IF(A769&lt;='Invoerblad heterogene watergang'!$H$9,'Invoerblad heterogene watergang'!$M$9,IF(A769&lt;='Invoerblad heterogene watergang'!$H$10,'Invoerblad heterogene watergang'!$M$10,IF(A769&lt;='Invoerblad heterogene watergang'!$H$11,'Invoerblad heterogene watergang'!$M$11,IF(A769&lt;='Invoerblad heterogene watergang'!$H$12,'Invoerblad heterogene watergang'!$M$12,IF(A769&lt;='Invoerblad heterogene watergang'!$H$13,'Invoerblad heterogene watergang'!$M$13,IF(A769&lt;='Invoerblad heterogene watergang'!$H$14,'Invoerblad heterogene watergang'!$M$14,IF(A769&lt;='Invoerblad heterogene watergang'!$H$15,'Invoerblad heterogene watergang'!$M$15,IF(A769&lt;='Invoerblad heterogene watergang'!$H$16,'Invoerblad heterogene watergang'!$M$16,IF(A769&lt;='Invoerblad heterogene watergang'!$H$17,'Invoerblad heterogene watergang'!$M$17,""))))))))))</f>
        <v>Begroeiing volgt bodemverloop</v>
      </c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67"/>
      <c r="AD769" s="23"/>
      <c r="AE769" s="23"/>
    </row>
    <row r="770" spans="1:31" s="103" customFormat="1" x14ac:dyDescent="0.35">
      <c r="A770" s="24">
        <f>IF(A769="","",IF((A769+1)&gt;MAX('Invoerblad heterogene watergang'!$H$9:$H$17),"",'Uitgebreide invoer'!A769+(MAX('Invoerblad heterogene watergang'!$H$9:$H$17)/1000)))</f>
        <v>536.19999999999573</v>
      </c>
      <c r="B770" s="23">
        <f>IF(A770&lt;='Invoerblad heterogene watergang'!$H$9,'Invoerblad heterogene watergang'!$J$9,IF(A770&lt;='Invoerblad heterogene watergang'!$H$10,'Invoerblad heterogene watergang'!$J$10,IF(A770&lt;='Invoerblad heterogene watergang'!$H$11,'Invoerblad heterogene watergang'!$J$11,IF(A770&lt;='Invoerblad heterogene watergang'!$H$12,'Invoerblad heterogene watergang'!$J$12,IF(A770&lt;='Invoerblad heterogene watergang'!$H$13,'Invoerblad heterogene watergang'!$J$13,IF(A770&lt;='Invoerblad heterogene watergang'!$H$14,'Invoerblad heterogene watergang'!$J$14,IF(A770&lt;='Invoerblad heterogene watergang'!$H$15,'Invoerblad heterogene watergang'!$J$15,IF(A770&lt;='Invoerblad heterogene watergang'!$H$16,'Invoerblad heterogene watergang'!$J$16,IF(A770&lt;='Invoerblad heterogene watergang'!$H$17,'Invoerblad heterogene watergang'!$J$17,"")))))))))</f>
        <v>0.15</v>
      </c>
      <c r="C770" s="23" t="str">
        <f>IF(A770&lt;='Invoerblad heterogene watergang'!$H$9,'Invoerblad heterogene watergang'!$K$9,IF(A770&lt;='Invoerblad heterogene watergang'!$H$10,'Invoerblad heterogene watergang'!$K$10,IF(A770&lt;='Invoerblad heterogene watergang'!$H$11,'Invoerblad heterogene watergang'!$K$11,IF(A770&lt;='Invoerblad heterogene watergang'!$H$12,'Invoerblad heterogene watergang'!$K$12,IF(A770&lt;='Invoerblad heterogene watergang'!$H$13,'Invoerblad heterogene watergang'!$K$13,IF(A770&lt;='Invoerblad heterogene watergang'!$H$14,'Invoerblad heterogene watergang'!$K$14,IF(A770&lt;='Invoerblad heterogene watergang'!$H$15,'Invoerblad heterogene watergang'!$K$15,IF(A770&lt;='Invoerblad heterogene watergang'!$H$16,'Invoerblad heterogene watergang'!$K$16,IF(A770&lt;='Invoerblad heterogene watergang'!$H$17,'Invoerblad heterogene watergang'!$K$17,"")))))))))</f>
        <v>30 - Grasachtigen en ondergedoken soorten</v>
      </c>
      <c r="D770" s="23">
        <f t="shared" si="11"/>
        <v>30</v>
      </c>
      <c r="E770" s="23">
        <f>'Invoerblad heterogene watergang'!$F$9</f>
        <v>1.5</v>
      </c>
      <c r="F770" s="23">
        <f>'Invoerblad heterogene watergang'!$E$9</f>
        <v>1.2</v>
      </c>
      <c r="G770" s="23">
        <f>'Invoerblad heterogene watergang'!$B$9</f>
        <v>1.2</v>
      </c>
      <c r="H770" s="23">
        <f>'Invoerblad heterogene watergang'!$C$9</f>
        <v>1</v>
      </c>
      <c r="I770" s="23">
        <f>IF(B770="","",IF(A770&lt;='Invoerblad heterogene watergang'!$H$9,'Invoerblad heterogene watergang'!$N$9,IF(A770&lt;='Invoerblad heterogene watergang'!$H$10,'Invoerblad heterogene watergang'!$N$10,IF(A770&lt;='Invoerblad heterogene watergang'!$H$11,'Invoerblad heterogene watergang'!$N$11,IF(A770&lt;='Invoerblad heterogene watergang'!$H$12,'Invoerblad heterogene watergang'!$N$12,IF(A770&lt;='Invoerblad heterogene watergang'!$H$13,'Invoerblad heterogene watergang'!$N$13,IF(A770&lt;='Invoerblad heterogene watergang'!$H$14,'Invoerblad heterogene watergang'!$N$14,IF(A770&lt;='Invoerblad heterogene watergang'!$H$15,'Invoerblad heterogene watergang'!$N$15,IF(A770&lt;='Invoerblad heterogene watergang'!$H$16,'Invoerblad heterogene watergang'!$N$16,IF(A770&lt;='Invoerblad heterogene watergang'!$H$17,'Invoerblad heterogene watergang'!$N$17,""))))))))))</f>
        <v>0</v>
      </c>
      <c r="J770" s="23" t="str">
        <f>IF(A770&lt;='Invoerblad heterogene watergang'!$H$9,'Invoerblad heterogene watergang'!$O$9,IF(A770&lt;='Invoerblad heterogene watergang'!$H$10,'Invoerblad heterogene watergang'!$O$10,IF(A770&lt;='Invoerblad heterogene watergang'!$H$11,'Invoerblad heterogene watergang'!$O$11,IF(A770&lt;='Invoerblad heterogene watergang'!$H$12,'Invoerblad heterogene watergang'!$O$12,IF(A770&lt;='Invoerblad heterogene watergang'!$H$13,'Invoerblad heterogene watergang'!$O$13,IF(A770&lt;='Invoerblad heterogene watergang'!$H$14,'Invoerblad heterogene watergang'!$O$14,IF(A770&lt;='Invoerblad heterogene watergang'!$H$15,'Invoerblad heterogene watergang'!$O$15,IF(A770&lt;='Invoerblad heterogene watergang'!$H$16,'Invoerblad heterogene watergang'!$O$16,IF(A770&lt;='Invoerblad heterogene watergang'!$H$17,'Invoerblad heterogene watergang'!$O$17,"")))))))))</f>
        <v>Nee</v>
      </c>
      <c r="K770" s="23">
        <f>(IF(A770&lt;='Invoerblad heterogene watergang'!$H$9,'Invoerblad heterogene watergang'!$L$9,IF(A770&lt;='Invoerblad heterogene watergang'!$H$10,'Invoerblad heterogene watergang'!$L$10,IF(A770&lt;='Invoerblad heterogene watergang'!$H$11,'Invoerblad heterogene watergang'!$L$11,IF(A770&lt;='Invoerblad heterogene watergang'!$H$12,'Invoerblad heterogene watergang'!$L$12,IF(A770&lt;='Invoerblad heterogene watergang'!$H$13,'Invoerblad heterogene watergang'!$L$13,IF(A770&lt;='Invoerblad heterogene watergang'!$H$14,'Invoerblad heterogene watergang'!$L$14,IF(A770&lt;='Invoerblad heterogene watergang'!$H$15,'Invoerblad heterogene watergang'!$L$15,IF(A770&lt;='Invoerblad heterogene watergang'!$H$16,'Invoerblad heterogene watergang'!$L$16,IF(A770&lt;='Invoerblad heterogene watergang'!$H$17,'Invoerblad heterogene watergang'!$L$17,""))))))))))</f>
        <v>100</v>
      </c>
      <c r="L770" s="23" t="str">
        <f>(IF(A770&lt;='Invoerblad heterogene watergang'!$H$9,'Invoerblad heterogene watergang'!$M$9,IF(A770&lt;='Invoerblad heterogene watergang'!$H$10,'Invoerblad heterogene watergang'!$M$10,IF(A770&lt;='Invoerblad heterogene watergang'!$H$11,'Invoerblad heterogene watergang'!$M$11,IF(A770&lt;='Invoerblad heterogene watergang'!$H$12,'Invoerblad heterogene watergang'!$M$12,IF(A770&lt;='Invoerblad heterogene watergang'!$H$13,'Invoerblad heterogene watergang'!$M$13,IF(A770&lt;='Invoerblad heterogene watergang'!$H$14,'Invoerblad heterogene watergang'!$M$14,IF(A770&lt;='Invoerblad heterogene watergang'!$H$15,'Invoerblad heterogene watergang'!$M$15,IF(A770&lt;='Invoerblad heterogene watergang'!$H$16,'Invoerblad heterogene watergang'!$M$16,IF(A770&lt;='Invoerblad heterogene watergang'!$H$17,'Invoerblad heterogene watergang'!$M$17,""))))))))))</f>
        <v>Begroeiing volgt bodemverloop</v>
      </c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67"/>
      <c r="AD770" s="23"/>
      <c r="AE770" s="23"/>
    </row>
    <row r="771" spans="1:31" s="103" customFormat="1" x14ac:dyDescent="0.35">
      <c r="A771" s="24">
        <f>IF(A770="","",IF((A770+1)&gt;MAX('Invoerblad heterogene watergang'!$H$9:$H$17),"",'Uitgebreide invoer'!A770+(MAX('Invoerblad heterogene watergang'!$H$9:$H$17)/1000)))</f>
        <v>536.89999999999577</v>
      </c>
      <c r="B771" s="23">
        <f>IF(A771&lt;='Invoerblad heterogene watergang'!$H$9,'Invoerblad heterogene watergang'!$J$9,IF(A771&lt;='Invoerblad heterogene watergang'!$H$10,'Invoerblad heterogene watergang'!$J$10,IF(A771&lt;='Invoerblad heterogene watergang'!$H$11,'Invoerblad heterogene watergang'!$J$11,IF(A771&lt;='Invoerblad heterogene watergang'!$H$12,'Invoerblad heterogene watergang'!$J$12,IF(A771&lt;='Invoerblad heterogene watergang'!$H$13,'Invoerblad heterogene watergang'!$J$13,IF(A771&lt;='Invoerblad heterogene watergang'!$H$14,'Invoerblad heterogene watergang'!$J$14,IF(A771&lt;='Invoerblad heterogene watergang'!$H$15,'Invoerblad heterogene watergang'!$J$15,IF(A771&lt;='Invoerblad heterogene watergang'!$H$16,'Invoerblad heterogene watergang'!$J$16,IF(A771&lt;='Invoerblad heterogene watergang'!$H$17,'Invoerblad heterogene watergang'!$J$17,"")))))))))</f>
        <v>0.15</v>
      </c>
      <c r="C771" s="23" t="str">
        <f>IF(A771&lt;='Invoerblad heterogene watergang'!$H$9,'Invoerblad heterogene watergang'!$K$9,IF(A771&lt;='Invoerblad heterogene watergang'!$H$10,'Invoerblad heterogene watergang'!$K$10,IF(A771&lt;='Invoerblad heterogene watergang'!$H$11,'Invoerblad heterogene watergang'!$K$11,IF(A771&lt;='Invoerblad heterogene watergang'!$H$12,'Invoerblad heterogene watergang'!$K$12,IF(A771&lt;='Invoerblad heterogene watergang'!$H$13,'Invoerblad heterogene watergang'!$K$13,IF(A771&lt;='Invoerblad heterogene watergang'!$H$14,'Invoerblad heterogene watergang'!$K$14,IF(A771&lt;='Invoerblad heterogene watergang'!$H$15,'Invoerblad heterogene watergang'!$K$15,IF(A771&lt;='Invoerblad heterogene watergang'!$H$16,'Invoerblad heterogene watergang'!$K$16,IF(A771&lt;='Invoerblad heterogene watergang'!$H$17,'Invoerblad heterogene watergang'!$K$17,"")))))))))</f>
        <v>30 - Grasachtigen en ondergedoken soorten</v>
      </c>
      <c r="D771" s="23">
        <f t="shared" si="11"/>
        <v>30</v>
      </c>
      <c r="E771" s="23">
        <f>'Invoerblad heterogene watergang'!$F$9</f>
        <v>1.5</v>
      </c>
      <c r="F771" s="23">
        <f>'Invoerblad heterogene watergang'!$E$9</f>
        <v>1.2</v>
      </c>
      <c r="G771" s="23">
        <f>'Invoerblad heterogene watergang'!$B$9</f>
        <v>1.2</v>
      </c>
      <c r="H771" s="23">
        <f>'Invoerblad heterogene watergang'!$C$9</f>
        <v>1</v>
      </c>
      <c r="I771" s="23">
        <f>IF(B771="","",IF(A771&lt;='Invoerblad heterogene watergang'!$H$9,'Invoerblad heterogene watergang'!$N$9,IF(A771&lt;='Invoerblad heterogene watergang'!$H$10,'Invoerblad heterogene watergang'!$N$10,IF(A771&lt;='Invoerblad heterogene watergang'!$H$11,'Invoerblad heterogene watergang'!$N$11,IF(A771&lt;='Invoerblad heterogene watergang'!$H$12,'Invoerblad heterogene watergang'!$N$12,IF(A771&lt;='Invoerblad heterogene watergang'!$H$13,'Invoerblad heterogene watergang'!$N$13,IF(A771&lt;='Invoerblad heterogene watergang'!$H$14,'Invoerblad heterogene watergang'!$N$14,IF(A771&lt;='Invoerblad heterogene watergang'!$H$15,'Invoerblad heterogene watergang'!$N$15,IF(A771&lt;='Invoerblad heterogene watergang'!$H$16,'Invoerblad heterogene watergang'!$N$16,IF(A771&lt;='Invoerblad heterogene watergang'!$H$17,'Invoerblad heterogene watergang'!$N$17,""))))))))))</f>
        <v>0</v>
      </c>
      <c r="J771" s="23" t="str">
        <f>IF(A771&lt;='Invoerblad heterogene watergang'!$H$9,'Invoerblad heterogene watergang'!$O$9,IF(A771&lt;='Invoerblad heterogene watergang'!$H$10,'Invoerblad heterogene watergang'!$O$10,IF(A771&lt;='Invoerblad heterogene watergang'!$H$11,'Invoerblad heterogene watergang'!$O$11,IF(A771&lt;='Invoerblad heterogene watergang'!$H$12,'Invoerblad heterogene watergang'!$O$12,IF(A771&lt;='Invoerblad heterogene watergang'!$H$13,'Invoerblad heterogene watergang'!$O$13,IF(A771&lt;='Invoerblad heterogene watergang'!$H$14,'Invoerblad heterogene watergang'!$O$14,IF(A771&lt;='Invoerblad heterogene watergang'!$H$15,'Invoerblad heterogene watergang'!$O$15,IF(A771&lt;='Invoerblad heterogene watergang'!$H$16,'Invoerblad heterogene watergang'!$O$16,IF(A771&lt;='Invoerblad heterogene watergang'!$H$17,'Invoerblad heterogene watergang'!$O$17,"")))))))))</f>
        <v>Nee</v>
      </c>
      <c r="K771" s="23">
        <f>(IF(A771&lt;='Invoerblad heterogene watergang'!$H$9,'Invoerblad heterogene watergang'!$L$9,IF(A771&lt;='Invoerblad heterogene watergang'!$H$10,'Invoerblad heterogene watergang'!$L$10,IF(A771&lt;='Invoerblad heterogene watergang'!$H$11,'Invoerblad heterogene watergang'!$L$11,IF(A771&lt;='Invoerblad heterogene watergang'!$H$12,'Invoerblad heterogene watergang'!$L$12,IF(A771&lt;='Invoerblad heterogene watergang'!$H$13,'Invoerblad heterogene watergang'!$L$13,IF(A771&lt;='Invoerblad heterogene watergang'!$H$14,'Invoerblad heterogene watergang'!$L$14,IF(A771&lt;='Invoerblad heterogene watergang'!$H$15,'Invoerblad heterogene watergang'!$L$15,IF(A771&lt;='Invoerblad heterogene watergang'!$H$16,'Invoerblad heterogene watergang'!$L$16,IF(A771&lt;='Invoerblad heterogene watergang'!$H$17,'Invoerblad heterogene watergang'!$L$17,""))))))))))</f>
        <v>100</v>
      </c>
      <c r="L771" s="23" t="str">
        <f>(IF(A771&lt;='Invoerblad heterogene watergang'!$H$9,'Invoerblad heterogene watergang'!$M$9,IF(A771&lt;='Invoerblad heterogene watergang'!$H$10,'Invoerblad heterogene watergang'!$M$10,IF(A771&lt;='Invoerblad heterogene watergang'!$H$11,'Invoerblad heterogene watergang'!$M$11,IF(A771&lt;='Invoerblad heterogene watergang'!$H$12,'Invoerblad heterogene watergang'!$M$12,IF(A771&lt;='Invoerblad heterogene watergang'!$H$13,'Invoerblad heterogene watergang'!$M$13,IF(A771&lt;='Invoerblad heterogene watergang'!$H$14,'Invoerblad heterogene watergang'!$M$14,IF(A771&lt;='Invoerblad heterogene watergang'!$H$15,'Invoerblad heterogene watergang'!$M$15,IF(A771&lt;='Invoerblad heterogene watergang'!$H$16,'Invoerblad heterogene watergang'!$M$16,IF(A771&lt;='Invoerblad heterogene watergang'!$H$17,'Invoerblad heterogene watergang'!$M$17,""))))))))))</f>
        <v>Begroeiing volgt bodemverloop</v>
      </c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67"/>
      <c r="AD771" s="23"/>
      <c r="AE771" s="23"/>
    </row>
    <row r="772" spans="1:31" s="103" customFormat="1" x14ac:dyDescent="0.35">
      <c r="A772" s="24">
        <f>IF(A771="","",IF((A771+1)&gt;MAX('Invoerblad heterogene watergang'!$H$9:$H$17),"",'Uitgebreide invoer'!A771+(MAX('Invoerblad heterogene watergang'!$H$9:$H$17)/1000)))</f>
        <v>537.59999999999582</v>
      </c>
      <c r="B772" s="23">
        <f>IF(A772&lt;='Invoerblad heterogene watergang'!$H$9,'Invoerblad heterogene watergang'!$J$9,IF(A772&lt;='Invoerblad heterogene watergang'!$H$10,'Invoerblad heterogene watergang'!$J$10,IF(A772&lt;='Invoerblad heterogene watergang'!$H$11,'Invoerblad heterogene watergang'!$J$11,IF(A772&lt;='Invoerblad heterogene watergang'!$H$12,'Invoerblad heterogene watergang'!$J$12,IF(A772&lt;='Invoerblad heterogene watergang'!$H$13,'Invoerblad heterogene watergang'!$J$13,IF(A772&lt;='Invoerblad heterogene watergang'!$H$14,'Invoerblad heterogene watergang'!$J$14,IF(A772&lt;='Invoerblad heterogene watergang'!$H$15,'Invoerblad heterogene watergang'!$J$15,IF(A772&lt;='Invoerblad heterogene watergang'!$H$16,'Invoerblad heterogene watergang'!$J$16,IF(A772&lt;='Invoerblad heterogene watergang'!$H$17,'Invoerblad heterogene watergang'!$J$17,"")))))))))</f>
        <v>0.15</v>
      </c>
      <c r="C772" s="23" t="str">
        <f>IF(A772&lt;='Invoerblad heterogene watergang'!$H$9,'Invoerblad heterogene watergang'!$K$9,IF(A772&lt;='Invoerblad heterogene watergang'!$H$10,'Invoerblad heterogene watergang'!$K$10,IF(A772&lt;='Invoerblad heterogene watergang'!$H$11,'Invoerblad heterogene watergang'!$K$11,IF(A772&lt;='Invoerblad heterogene watergang'!$H$12,'Invoerblad heterogene watergang'!$K$12,IF(A772&lt;='Invoerblad heterogene watergang'!$H$13,'Invoerblad heterogene watergang'!$K$13,IF(A772&lt;='Invoerblad heterogene watergang'!$H$14,'Invoerblad heterogene watergang'!$K$14,IF(A772&lt;='Invoerblad heterogene watergang'!$H$15,'Invoerblad heterogene watergang'!$K$15,IF(A772&lt;='Invoerblad heterogene watergang'!$H$16,'Invoerblad heterogene watergang'!$K$16,IF(A772&lt;='Invoerblad heterogene watergang'!$H$17,'Invoerblad heterogene watergang'!$K$17,"")))))))))</f>
        <v>30 - Grasachtigen en ondergedoken soorten</v>
      </c>
      <c r="D772" s="23">
        <f t="shared" si="11"/>
        <v>30</v>
      </c>
      <c r="E772" s="23">
        <f>'Invoerblad heterogene watergang'!$F$9</f>
        <v>1.5</v>
      </c>
      <c r="F772" s="23">
        <f>'Invoerblad heterogene watergang'!$E$9</f>
        <v>1.2</v>
      </c>
      <c r="G772" s="23">
        <f>'Invoerblad heterogene watergang'!$B$9</f>
        <v>1.2</v>
      </c>
      <c r="H772" s="23">
        <f>'Invoerblad heterogene watergang'!$C$9</f>
        <v>1</v>
      </c>
      <c r="I772" s="23">
        <f>IF(B772="","",IF(A772&lt;='Invoerblad heterogene watergang'!$H$9,'Invoerblad heterogene watergang'!$N$9,IF(A772&lt;='Invoerblad heterogene watergang'!$H$10,'Invoerblad heterogene watergang'!$N$10,IF(A772&lt;='Invoerblad heterogene watergang'!$H$11,'Invoerblad heterogene watergang'!$N$11,IF(A772&lt;='Invoerblad heterogene watergang'!$H$12,'Invoerblad heterogene watergang'!$N$12,IF(A772&lt;='Invoerblad heterogene watergang'!$H$13,'Invoerblad heterogene watergang'!$N$13,IF(A772&lt;='Invoerblad heterogene watergang'!$H$14,'Invoerblad heterogene watergang'!$N$14,IF(A772&lt;='Invoerblad heterogene watergang'!$H$15,'Invoerblad heterogene watergang'!$N$15,IF(A772&lt;='Invoerblad heterogene watergang'!$H$16,'Invoerblad heterogene watergang'!$N$16,IF(A772&lt;='Invoerblad heterogene watergang'!$H$17,'Invoerblad heterogene watergang'!$N$17,""))))))))))</f>
        <v>0</v>
      </c>
      <c r="J772" s="23" t="str">
        <f>IF(A772&lt;='Invoerblad heterogene watergang'!$H$9,'Invoerblad heterogene watergang'!$O$9,IF(A772&lt;='Invoerblad heterogene watergang'!$H$10,'Invoerblad heterogene watergang'!$O$10,IF(A772&lt;='Invoerblad heterogene watergang'!$H$11,'Invoerblad heterogene watergang'!$O$11,IF(A772&lt;='Invoerblad heterogene watergang'!$H$12,'Invoerblad heterogene watergang'!$O$12,IF(A772&lt;='Invoerblad heterogene watergang'!$H$13,'Invoerblad heterogene watergang'!$O$13,IF(A772&lt;='Invoerblad heterogene watergang'!$H$14,'Invoerblad heterogene watergang'!$O$14,IF(A772&lt;='Invoerblad heterogene watergang'!$H$15,'Invoerblad heterogene watergang'!$O$15,IF(A772&lt;='Invoerblad heterogene watergang'!$H$16,'Invoerblad heterogene watergang'!$O$16,IF(A772&lt;='Invoerblad heterogene watergang'!$H$17,'Invoerblad heterogene watergang'!$O$17,"")))))))))</f>
        <v>Nee</v>
      </c>
      <c r="K772" s="23">
        <f>(IF(A772&lt;='Invoerblad heterogene watergang'!$H$9,'Invoerblad heterogene watergang'!$L$9,IF(A772&lt;='Invoerblad heterogene watergang'!$H$10,'Invoerblad heterogene watergang'!$L$10,IF(A772&lt;='Invoerblad heterogene watergang'!$H$11,'Invoerblad heterogene watergang'!$L$11,IF(A772&lt;='Invoerblad heterogene watergang'!$H$12,'Invoerblad heterogene watergang'!$L$12,IF(A772&lt;='Invoerblad heterogene watergang'!$H$13,'Invoerblad heterogene watergang'!$L$13,IF(A772&lt;='Invoerblad heterogene watergang'!$H$14,'Invoerblad heterogene watergang'!$L$14,IF(A772&lt;='Invoerblad heterogene watergang'!$H$15,'Invoerblad heterogene watergang'!$L$15,IF(A772&lt;='Invoerblad heterogene watergang'!$H$16,'Invoerblad heterogene watergang'!$L$16,IF(A772&lt;='Invoerblad heterogene watergang'!$H$17,'Invoerblad heterogene watergang'!$L$17,""))))))))))</f>
        <v>100</v>
      </c>
      <c r="L772" s="23" t="str">
        <f>(IF(A772&lt;='Invoerblad heterogene watergang'!$H$9,'Invoerblad heterogene watergang'!$M$9,IF(A772&lt;='Invoerblad heterogene watergang'!$H$10,'Invoerblad heterogene watergang'!$M$10,IF(A772&lt;='Invoerblad heterogene watergang'!$H$11,'Invoerblad heterogene watergang'!$M$11,IF(A772&lt;='Invoerblad heterogene watergang'!$H$12,'Invoerblad heterogene watergang'!$M$12,IF(A772&lt;='Invoerblad heterogene watergang'!$H$13,'Invoerblad heterogene watergang'!$M$13,IF(A772&lt;='Invoerblad heterogene watergang'!$H$14,'Invoerblad heterogene watergang'!$M$14,IF(A772&lt;='Invoerblad heterogene watergang'!$H$15,'Invoerblad heterogene watergang'!$M$15,IF(A772&lt;='Invoerblad heterogene watergang'!$H$16,'Invoerblad heterogene watergang'!$M$16,IF(A772&lt;='Invoerblad heterogene watergang'!$H$17,'Invoerblad heterogene watergang'!$M$17,""))))))))))</f>
        <v>Begroeiing volgt bodemverloop</v>
      </c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67"/>
      <c r="AD772" s="23"/>
      <c r="AE772" s="23"/>
    </row>
    <row r="773" spans="1:31" s="103" customFormat="1" x14ac:dyDescent="0.35">
      <c r="A773" s="24">
        <f>IF(A772="","",IF((A772+1)&gt;MAX('Invoerblad heterogene watergang'!$H$9:$H$17),"",'Uitgebreide invoer'!A772+(MAX('Invoerblad heterogene watergang'!$H$9:$H$17)/1000)))</f>
        <v>538.29999999999586</v>
      </c>
      <c r="B773" s="23">
        <f>IF(A773&lt;='Invoerblad heterogene watergang'!$H$9,'Invoerblad heterogene watergang'!$J$9,IF(A773&lt;='Invoerblad heterogene watergang'!$H$10,'Invoerblad heterogene watergang'!$J$10,IF(A773&lt;='Invoerblad heterogene watergang'!$H$11,'Invoerblad heterogene watergang'!$J$11,IF(A773&lt;='Invoerblad heterogene watergang'!$H$12,'Invoerblad heterogene watergang'!$J$12,IF(A773&lt;='Invoerblad heterogene watergang'!$H$13,'Invoerblad heterogene watergang'!$J$13,IF(A773&lt;='Invoerblad heterogene watergang'!$H$14,'Invoerblad heterogene watergang'!$J$14,IF(A773&lt;='Invoerblad heterogene watergang'!$H$15,'Invoerblad heterogene watergang'!$J$15,IF(A773&lt;='Invoerblad heterogene watergang'!$H$16,'Invoerblad heterogene watergang'!$J$16,IF(A773&lt;='Invoerblad heterogene watergang'!$H$17,'Invoerblad heterogene watergang'!$J$17,"")))))))))</f>
        <v>0.15</v>
      </c>
      <c r="C773" s="23" t="str">
        <f>IF(A773&lt;='Invoerblad heterogene watergang'!$H$9,'Invoerblad heterogene watergang'!$K$9,IF(A773&lt;='Invoerblad heterogene watergang'!$H$10,'Invoerblad heterogene watergang'!$K$10,IF(A773&lt;='Invoerblad heterogene watergang'!$H$11,'Invoerblad heterogene watergang'!$K$11,IF(A773&lt;='Invoerblad heterogene watergang'!$H$12,'Invoerblad heterogene watergang'!$K$12,IF(A773&lt;='Invoerblad heterogene watergang'!$H$13,'Invoerblad heterogene watergang'!$K$13,IF(A773&lt;='Invoerblad heterogene watergang'!$H$14,'Invoerblad heterogene watergang'!$K$14,IF(A773&lt;='Invoerblad heterogene watergang'!$H$15,'Invoerblad heterogene watergang'!$K$15,IF(A773&lt;='Invoerblad heterogene watergang'!$H$16,'Invoerblad heterogene watergang'!$K$16,IF(A773&lt;='Invoerblad heterogene watergang'!$H$17,'Invoerblad heterogene watergang'!$K$17,"")))))))))</f>
        <v>30 - Grasachtigen en ondergedoken soorten</v>
      </c>
      <c r="D773" s="23">
        <f t="shared" ref="D773:D836" si="12">IF(C773="100 - Riet",100,IF(C773="200 - Drijvend fonteinkruid",200,IF(C773="250 - Gele plomp",250,IF(C773="500 - Waterlelie",500,IF(C773="700 - Watergentiaan",700,30)))))</f>
        <v>30</v>
      </c>
      <c r="E773" s="23">
        <f>'Invoerblad heterogene watergang'!$F$9</f>
        <v>1.5</v>
      </c>
      <c r="F773" s="23">
        <f>'Invoerblad heterogene watergang'!$E$9</f>
        <v>1.2</v>
      </c>
      <c r="G773" s="23">
        <f>'Invoerblad heterogene watergang'!$B$9</f>
        <v>1.2</v>
      </c>
      <c r="H773" s="23">
        <f>'Invoerblad heterogene watergang'!$C$9</f>
        <v>1</v>
      </c>
      <c r="I773" s="23">
        <f>IF(B773="","",IF(A773&lt;='Invoerblad heterogene watergang'!$H$9,'Invoerblad heterogene watergang'!$N$9,IF(A773&lt;='Invoerblad heterogene watergang'!$H$10,'Invoerblad heterogene watergang'!$N$10,IF(A773&lt;='Invoerblad heterogene watergang'!$H$11,'Invoerblad heterogene watergang'!$N$11,IF(A773&lt;='Invoerblad heterogene watergang'!$H$12,'Invoerblad heterogene watergang'!$N$12,IF(A773&lt;='Invoerblad heterogene watergang'!$H$13,'Invoerblad heterogene watergang'!$N$13,IF(A773&lt;='Invoerblad heterogene watergang'!$H$14,'Invoerblad heterogene watergang'!$N$14,IF(A773&lt;='Invoerblad heterogene watergang'!$H$15,'Invoerblad heterogene watergang'!$N$15,IF(A773&lt;='Invoerblad heterogene watergang'!$H$16,'Invoerblad heterogene watergang'!$N$16,IF(A773&lt;='Invoerblad heterogene watergang'!$H$17,'Invoerblad heterogene watergang'!$N$17,""))))))))))</f>
        <v>0</v>
      </c>
      <c r="J773" s="23" t="str">
        <f>IF(A773&lt;='Invoerblad heterogene watergang'!$H$9,'Invoerblad heterogene watergang'!$O$9,IF(A773&lt;='Invoerblad heterogene watergang'!$H$10,'Invoerblad heterogene watergang'!$O$10,IF(A773&lt;='Invoerblad heterogene watergang'!$H$11,'Invoerblad heterogene watergang'!$O$11,IF(A773&lt;='Invoerblad heterogene watergang'!$H$12,'Invoerblad heterogene watergang'!$O$12,IF(A773&lt;='Invoerblad heterogene watergang'!$H$13,'Invoerblad heterogene watergang'!$O$13,IF(A773&lt;='Invoerblad heterogene watergang'!$H$14,'Invoerblad heterogene watergang'!$O$14,IF(A773&lt;='Invoerblad heterogene watergang'!$H$15,'Invoerblad heterogene watergang'!$O$15,IF(A773&lt;='Invoerblad heterogene watergang'!$H$16,'Invoerblad heterogene watergang'!$O$16,IF(A773&lt;='Invoerblad heterogene watergang'!$H$17,'Invoerblad heterogene watergang'!$O$17,"")))))))))</f>
        <v>Nee</v>
      </c>
      <c r="K773" s="23">
        <f>(IF(A773&lt;='Invoerblad heterogene watergang'!$H$9,'Invoerblad heterogene watergang'!$L$9,IF(A773&lt;='Invoerblad heterogene watergang'!$H$10,'Invoerblad heterogene watergang'!$L$10,IF(A773&lt;='Invoerblad heterogene watergang'!$H$11,'Invoerblad heterogene watergang'!$L$11,IF(A773&lt;='Invoerblad heterogene watergang'!$H$12,'Invoerblad heterogene watergang'!$L$12,IF(A773&lt;='Invoerblad heterogene watergang'!$H$13,'Invoerblad heterogene watergang'!$L$13,IF(A773&lt;='Invoerblad heterogene watergang'!$H$14,'Invoerblad heterogene watergang'!$L$14,IF(A773&lt;='Invoerblad heterogene watergang'!$H$15,'Invoerblad heterogene watergang'!$L$15,IF(A773&lt;='Invoerblad heterogene watergang'!$H$16,'Invoerblad heterogene watergang'!$L$16,IF(A773&lt;='Invoerblad heterogene watergang'!$H$17,'Invoerblad heterogene watergang'!$L$17,""))))))))))</f>
        <v>100</v>
      </c>
      <c r="L773" s="23" t="str">
        <f>(IF(A773&lt;='Invoerblad heterogene watergang'!$H$9,'Invoerblad heterogene watergang'!$M$9,IF(A773&lt;='Invoerblad heterogene watergang'!$H$10,'Invoerblad heterogene watergang'!$M$10,IF(A773&lt;='Invoerblad heterogene watergang'!$H$11,'Invoerblad heterogene watergang'!$M$11,IF(A773&lt;='Invoerblad heterogene watergang'!$H$12,'Invoerblad heterogene watergang'!$M$12,IF(A773&lt;='Invoerblad heterogene watergang'!$H$13,'Invoerblad heterogene watergang'!$M$13,IF(A773&lt;='Invoerblad heterogene watergang'!$H$14,'Invoerblad heterogene watergang'!$M$14,IF(A773&lt;='Invoerblad heterogene watergang'!$H$15,'Invoerblad heterogene watergang'!$M$15,IF(A773&lt;='Invoerblad heterogene watergang'!$H$16,'Invoerblad heterogene watergang'!$M$16,IF(A773&lt;='Invoerblad heterogene watergang'!$H$17,'Invoerblad heterogene watergang'!$M$17,""))))))))))</f>
        <v>Begroeiing volgt bodemverloop</v>
      </c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67"/>
      <c r="AD773" s="23"/>
      <c r="AE773" s="23"/>
    </row>
    <row r="774" spans="1:31" s="103" customFormat="1" x14ac:dyDescent="0.35">
      <c r="A774" s="24">
        <f>IF(A773="","",IF((A773+1)&gt;MAX('Invoerblad heterogene watergang'!$H$9:$H$17),"",'Uitgebreide invoer'!A773+(MAX('Invoerblad heterogene watergang'!$H$9:$H$17)/1000)))</f>
        <v>538.99999999999591</v>
      </c>
      <c r="B774" s="23">
        <f>IF(A774&lt;='Invoerblad heterogene watergang'!$H$9,'Invoerblad heterogene watergang'!$J$9,IF(A774&lt;='Invoerblad heterogene watergang'!$H$10,'Invoerblad heterogene watergang'!$J$10,IF(A774&lt;='Invoerblad heterogene watergang'!$H$11,'Invoerblad heterogene watergang'!$J$11,IF(A774&lt;='Invoerblad heterogene watergang'!$H$12,'Invoerblad heterogene watergang'!$J$12,IF(A774&lt;='Invoerblad heterogene watergang'!$H$13,'Invoerblad heterogene watergang'!$J$13,IF(A774&lt;='Invoerblad heterogene watergang'!$H$14,'Invoerblad heterogene watergang'!$J$14,IF(A774&lt;='Invoerblad heterogene watergang'!$H$15,'Invoerblad heterogene watergang'!$J$15,IF(A774&lt;='Invoerblad heterogene watergang'!$H$16,'Invoerblad heterogene watergang'!$J$16,IF(A774&lt;='Invoerblad heterogene watergang'!$H$17,'Invoerblad heterogene watergang'!$J$17,"")))))))))</f>
        <v>0.15</v>
      </c>
      <c r="C774" s="23" t="str">
        <f>IF(A774&lt;='Invoerblad heterogene watergang'!$H$9,'Invoerblad heterogene watergang'!$K$9,IF(A774&lt;='Invoerblad heterogene watergang'!$H$10,'Invoerblad heterogene watergang'!$K$10,IF(A774&lt;='Invoerblad heterogene watergang'!$H$11,'Invoerblad heterogene watergang'!$K$11,IF(A774&lt;='Invoerblad heterogene watergang'!$H$12,'Invoerblad heterogene watergang'!$K$12,IF(A774&lt;='Invoerblad heterogene watergang'!$H$13,'Invoerblad heterogene watergang'!$K$13,IF(A774&lt;='Invoerblad heterogene watergang'!$H$14,'Invoerblad heterogene watergang'!$K$14,IF(A774&lt;='Invoerblad heterogene watergang'!$H$15,'Invoerblad heterogene watergang'!$K$15,IF(A774&lt;='Invoerblad heterogene watergang'!$H$16,'Invoerblad heterogene watergang'!$K$16,IF(A774&lt;='Invoerblad heterogene watergang'!$H$17,'Invoerblad heterogene watergang'!$K$17,"")))))))))</f>
        <v>30 - Grasachtigen en ondergedoken soorten</v>
      </c>
      <c r="D774" s="23">
        <f t="shared" si="12"/>
        <v>30</v>
      </c>
      <c r="E774" s="23">
        <f>'Invoerblad heterogene watergang'!$F$9</f>
        <v>1.5</v>
      </c>
      <c r="F774" s="23">
        <f>'Invoerblad heterogene watergang'!$E$9</f>
        <v>1.2</v>
      </c>
      <c r="G774" s="23">
        <f>'Invoerblad heterogene watergang'!$B$9</f>
        <v>1.2</v>
      </c>
      <c r="H774" s="23">
        <f>'Invoerblad heterogene watergang'!$C$9</f>
        <v>1</v>
      </c>
      <c r="I774" s="23">
        <f>IF(B774="","",IF(A774&lt;='Invoerblad heterogene watergang'!$H$9,'Invoerblad heterogene watergang'!$N$9,IF(A774&lt;='Invoerblad heterogene watergang'!$H$10,'Invoerblad heterogene watergang'!$N$10,IF(A774&lt;='Invoerblad heterogene watergang'!$H$11,'Invoerblad heterogene watergang'!$N$11,IF(A774&lt;='Invoerblad heterogene watergang'!$H$12,'Invoerblad heterogene watergang'!$N$12,IF(A774&lt;='Invoerblad heterogene watergang'!$H$13,'Invoerblad heterogene watergang'!$N$13,IF(A774&lt;='Invoerblad heterogene watergang'!$H$14,'Invoerblad heterogene watergang'!$N$14,IF(A774&lt;='Invoerblad heterogene watergang'!$H$15,'Invoerblad heterogene watergang'!$N$15,IF(A774&lt;='Invoerblad heterogene watergang'!$H$16,'Invoerblad heterogene watergang'!$N$16,IF(A774&lt;='Invoerblad heterogene watergang'!$H$17,'Invoerblad heterogene watergang'!$N$17,""))))))))))</f>
        <v>0</v>
      </c>
      <c r="J774" s="23" t="str">
        <f>IF(A774&lt;='Invoerblad heterogene watergang'!$H$9,'Invoerblad heterogene watergang'!$O$9,IF(A774&lt;='Invoerblad heterogene watergang'!$H$10,'Invoerblad heterogene watergang'!$O$10,IF(A774&lt;='Invoerblad heterogene watergang'!$H$11,'Invoerblad heterogene watergang'!$O$11,IF(A774&lt;='Invoerblad heterogene watergang'!$H$12,'Invoerblad heterogene watergang'!$O$12,IF(A774&lt;='Invoerblad heterogene watergang'!$H$13,'Invoerblad heterogene watergang'!$O$13,IF(A774&lt;='Invoerblad heterogene watergang'!$H$14,'Invoerblad heterogene watergang'!$O$14,IF(A774&lt;='Invoerblad heterogene watergang'!$H$15,'Invoerblad heterogene watergang'!$O$15,IF(A774&lt;='Invoerblad heterogene watergang'!$H$16,'Invoerblad heterogene watergang'!$O$16,IF(A774&lt;='Invoerblad heterogene watergang'!$H$17,'Invoerblad heterogene watergang'!$O$17,"")))))))))</f>
        <v>Nee</v>
      </c>
      <c r="K774" s="23">
        <f>(IF(A774&lt;='Invoerblad heterogene watergang'!$H$9,'Invoerblad heterogene watergang'!$L$9,IF(A774&lt;='Invoerblad heterogene watergang'!$H$10,'Invoerblad heterogene watergang'!$L$10,IF(A774&lt;='Invoerblad heterogene watergang'!$H$11,'Invoerblad heterogene watergang'!$L$11,IF(A774&lt;='Invoerblad heterogene watergang'!$H$12,'Invoerblad heterogene watergang'!$L$12,IF(A774&lt;='Invoerblad heterogene watergang'!$H$13,'Invoerblad heterogene watergang'!$L$13,IF(A774&lt;='Invoerblad heterogene watergang'!$H$14,'Invoerblad heterogene watergang'!$L$14,IF(A774&lt;='Invoerblad heterogene watergang'!$H$15,'Invoerblad heterogene watergang'!$L$15,IF(A774&lt;='Invoerblad heterogene watergang'!$H$16,'Invoerblad heterogene watergang'!$L$16,IF(A774&lt;='Invoerblad heterogene watergang'!$H$17,'Invoerblad heterogene watergang'!$L$17,""))))))))))</f>
        <v>100</v>
      </c>
      <c r="L774" s="23" t="str">
        <f>(IF(A774&lt;='Invoerblad heterogene watergang'!$H$9,'Invoerblad heterogene watergang'!$M$9,IF(A774&lt;='Invoerblad heterogene watergang'!$H$10,'Invoerblad heterogene watergang'!$M$10,IF(A774&lt;='Invoerblad heterogene watergang'!$H$11,'Invoerblad heterogene watergang'!$M$11,IF(A774&lt;='Invoerblad heterogene watergang'!$H$12,'Invoerblad heterogene watergang'!$M$12,IF(A774&lt;='Invoerblad heterogene watergang'!$H$13,'Invoerblad heterogene watergang'!$M$13,IF(A774&lt;='Invoerblad heterogene watergang'!$H$14,'Invoerblad heterogene watergang'!$M$14,IF(A774&lt;='Invoerblad heterogene watergang'!$H$15,'Invoerblad heterogene watergang'!$M$15,IF(A774&lt;='Invoerblad heterogene watergang'!$H$16,'Invoerblad heterogene watergang'!$M$16,IF(A774&lt;='Invoerblad heterogene watergang'!$H$17,'Invoerblad heterogene watergang'!$M$17,""))))))))))</f>
        <v>Begroeiing volgt bodemverloop</v>
      </c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67"/>
      <c r="AD774" s="23"/>
      <c r="AE774" s="23"/>
    </row>
    <row r="775" spans="1:31" s="103" customFormat="1" x14ac:dyDescent="0.35">
      <c r="A775" s="24">
        <f>IF(A774="","",IF((A774+1)&gt;MAX('Invoerblad heterogene watergang'!$H$9:$H$17),"",'Uitgebreide invoer'!A774+(MAX('Invoerblad heterogene watergang'!$H$9:$H$17)/1000)))</f>
        <v>539.69999999999595</v>
      </c>
      <c r="B775" s="23">
        <f>IF(A775&lt;='Invoerblad heterogene watergang'!$H$9,'Invoerblad heterogene watergang'!$J$9,IF(A775&lt;='Invoerblad heterogene watergang'!$H$10,'Invoerblad heterogene watergang'!$J$10,IF(A775&lt;='Invoerblad heterogene watergang'!$H$11,'Invoerblad heterogene watergang'!$J$11,IF(A775&lt;='Invoerblad heterogene watergang'!$H$12,'Invoerblad heterogene watergang'!$J$12,IF(A775&lt;='Invoerblad heterogene watergang'!$H$13,'Invoerblad heterogene watergang'!$J$13,IF(A775&lt;='Invoerblad heterogene watergang'!$H$14,'Invoerblad heterogene watergang'!$J$14,IF(A775&lt;='Invoerblad heterogene watergang'!$H$15,'Invoerblad heterogene watergang'!$J$15,IF(A775&lt;='Invoerblad heterogene watergang'!$H$16,'Invoerblad heterogene watergang'!$J$16,IF(A775&lt;='Invoerblad heterogene watergang'!$H$17,'Invoerblad heterogene watergang'!$J$17,"")))))))))</f>
        <v>0.15</v>
      </c>
      <c r="C775" s="23" t="str">
        <f>IF(A775&lt;='Invoerblad heterogene watergang'!$H$9,'Invoerblad heterogene watergang'!$K$9,IF(A775&lt;='Invoerblad heterogene watergang'!$H$10,'Invoerblad heterogene watergang'!$K$10,IF(A775&lt;='Invoerblad heterogene watergang'!$H$11,'Invoerblad heterogene watergang'!$K$11,IF(A775&lt;='Invoerblad heterogene watergang'!$H$12,'Invoerblad heterogene watergang'!$K$12,IF(A775&lt;='Invoerblad heterogene watergang'!$H$13,'Invoerblad heterogene watergang'!$K$13,IF(A775&lt;='Invoerblad heterogene watergang'!$H$14,'Invoerblad heterogene watergang'!$K$14,IF(A775&lt;='Invoerblad heterogene watergang'!$H$15,'Invoerblad heterogene watergang'!$K$15,IF(A775&lt;='Invoerblad heterogene watergang'!$H$16,'Invoerblad heterogene watergang'!$K$16,IF(A775&lt;='Invoerblad heterogene watergang'!$H$17,'Invoerblad heterogene watergang'!$K$17,"")))))))))</f>
        <v>30 - Grasachtigen en ondergedoken soorten</v>
      </c>
      <c r="D775" s="23">
        <f t="shared" si="12"/>
        <v>30</v>
      </c>
      <c r="E775" s="23">
        <f>'Invoerblad heterogene watergang'!$F$9</f>
        <v>1.5</v>
      </c>
      <c r="F775" s="23">
        <f>'Invoerblad heterogene watergang'!$E$9</f>
        <v>1.2</v>
      </c>
      <c r="G775" s="23">
        <f>'Invoerblad heterogene watergang'!$B$9</f>
        <v>1.2</v>
      </c>
      <c r="H775" s="23">
        <f>'Invoerblad heterogene watergang'!$C$9</f>
        <v>1</v>
      </c>
      <c r="I775" s="23">
        <f>IF(B775="","",IF(A775&lt;='Invoerblad heterogene watergang'!$H$9,'Invoerblad heterogene watergang'!$N$9,IF(A775&lt;='Invoerblad heterogene watergang'!$H$10,'Invoerblad heterogene watergang'!$N$10,IF(A775&lt;='Invoerblad heterogene watergang'!$H$11,'Invoerblad heterogene watergang'!$N$11,IF(A775&lt;='Invoerblad heterogene watergang'!$H$12,'Invoerblad heterogene watergang'!$N$12,IF(A775&lt;='Invoerblad heterogene watergang'!$H$13,'Invoerblad heterogene watergang'!$N$13,IF(A775&lt;='Invoerblad heterogene watergang'!$H$14,'Invoerblad heterogene watergang'!$N$14,IF(A775&lt;='Invoerblad heterogene watergang'!$H$15,'Invoerblad heterogene watergang'!$N$15,IF(A775&lt;='Invoerblad heterogene watergang'!$H$16,'Invoerblad heterogene watergang'!$N$16,IF(A775&lt;='Invoerblad heterogene watergang'!$H$17,'Invoerblad heterogene watergang'!$N$17,""))))))))))</f>
        <v>0</v>
      </c>
      <c r="J775" s="23" t="str">
        <f>IF(A775&lt;='Invoerblad heterogene watergang'!$H$9,'Invoerblad heterogene watergang'!$O$9,IF(A775&lt;='Invoerblad heterogene watergang'!$H$10,'Invoerblad heterogene watergang'!$O$10,IF(A775&lt;='Invoerblad heterogene watergang'!$H$11,'Invoerblad heterogene watergang'!$O$11,IF(A775&lt;='Invoerblad heterogene watergang'!$H$12,'Invoerblad heterogene watergang'!$O$12,IF(A775&lt;='Invoerblad heterogene watergang'!$H$13,'Invoerblad heterogene watergang'!$O$13,IF(A775&lt;='Invoerblad heterogene watergang'!$H$14,'Invoerblad heterogene watergang'!$O$14,IF(A775&lt;='Invoerblad heterogene watergang'!$H$15,'Invoerblad heterogene watergang'!$O$15,IF(A775&lt;='Invoerblad heterogene watergang'!$H$16,'Invoerblad heterogene watergang'!$O$16,IF(A775&lt;='Invoerblad heterogene watergang'!$H$17,'Invoerblad heterogene watergang'!$O$17,"")))))))))</f>
        <v>Nee</v>
      </c>
      <c r="K775" s="23">
        <f>(IF(A775&lt;='Invoerblad heterogene watergang'!$H$9,'Invoerblad heterogene watergang'!$L$9,IF(A775&lt;='Invoerblad heterogene watergang'!$H$10,'Invoerblad heterogene watergang'!$L$10,IF(A775&lt;='Invoerblad heterogene watergang'!$H$11,'Invoerblad heterogene watergang'!$L$11,IF(A775&lt;='Invoerblad heterogene watergang'!$H$12,'Invoerblad heterogene watergang'!$L$12,IF(A775&lt;='Invoerblad heterogene watergang'!$H$13,'Invoerblad heterogene watergang'!$L$13,IF(A775&lt;='Invoerblad heterogene watergang'!$H$14,'Invoerblad heterogene watergang'!$L$14,IF(A775&lt;='Invoerblad heterogene watergang'!$H$15,'Invoerblad heterogene watergang'!$L$15,IF(A775&lt;='Invoerblad heterogene watergang'!$H$16,'Invoerblad heterogene watergang'!$L$16,IF(A775&lt;='Invoerblad heterogene watergang'!$H$17,'Invoerblad heterogene watergang'!$L$17,""))))))))))</f>
        <v>100</v>
      </c>
      <c r="L775" s="23" t="str">
        <f>(IF(A775&lt;='Invoerblad heterogene watergang'!$H$9,'Invoerblad heterogene watergang'!$M$9,IF(A775&lt;='Invoerblad heterogene watergang'!$H$10,'Invoerblad heterogene watergang'!$M$10,IF(A775&lt;='Invoerblad heterogene watergang'!$H$11,'Invoerblad heterogene watergang'!$M$11,IF(A775&lt;='Invoerblad heterogene watergang'!$H$12,'Invoerblad heterogene watergang'!$M$12,IF(A775&lt;='Invoerblad heterogene watergang'!$H$13,'Invoerblad heterogene watergang'!$M$13,IF(A775&lt;='Invoerblad heterogene watergang'!$H$14,'Invoerblad heterogene watergang'!$M$14,IF(A775&lt;='Invoerblad heterogene watergang'!$H$15,'Invoerblad heterogene watergang'!$M$15,IF(A775&lt;='Invoerblad heterogene watergang'!$H$16,'Invoerblad heterogene watergang'!$M$16,IF(A775&lt;='Invoerblad heterogene watergang'!$H$17,'Invoerblad heterogene watergang'!$M$17,""))))))))))</f>
        <v>Begroeiing volgt bodemverloop</v>
      </c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67"/>
      <c r="AD775" s="23"/>
      <c r="AE775" s="23"/>
    </row>
    <row r="776" spans="1:31" s="103" customFormat="1" x14ac:dyDescent="0.35">
      <c r="A776" s="24">
        <f>IF(A775="","",IF((A775+1)&gt;MAX('Invoerblad heterogene watergang'!$H$9:$H$17),"",'Uitgebreide invoer'!A775+(MAX('Invoerblad heterogene watergang'!$H$9:$H$17)/1000)))</f>
        <v>540.399999999996</v>
      </c>
      <c r="B776" s="23">
        <f>IF(A776&lt;='Invoerblad heterogene watergang'!$H$9,'Invoerblad heterogene watergang'!$J$9,IF(A776&lt;='Invoerblad heterogene watergang'!$H$10,'Invoerblad heterogene watergang'!$J$10,IF(A776&lt;='Invoerblad heterogene watergang'!$H$11,'Invoerblad heterogene watergang'!$J$11,IF(A776&lt;='Invoerblad heterogene watergang'!$H$12,'Invoerblad heterogene watergang'!$J$12,IF(A776&lt;='Invoerblad heterogene watergang'!$H$13,'Invoerblad heterogene watergang'!$J$13,IF(A776&lt;='Invoerblad heterogene watergang'!$H$14,'Invoerblad heterogene watergang'!$J$14,IF(A776&lt;='Invoerblad heterogene watergang'!$H$15,'Invoerblad heterogene watergang'!$J$15,IF(A776&lt;='Invoerblad heterogene watergang'!$H$16,'Invoerblad heterogene watergang'!$J$16,IF(A776&lt;='Invoerblad heterogene watergang'!$H$17,'Invoerblad heterogene watergang'!$J$17,"")))))))))</f>
        <v>0.15</v>
      </c>
      <c r="C776" s="23" t="str">
        <f>IF(A776&lt;='Invoerblad heterogene watergang'!$H$9,'Invoerblad heterogene watergang'!$K$9,IF(A776&lt;='Invoerblad heterogene watergang'!$H$10,'Invoerblad heterogene watergang'!$K$10,IF(A776&lt;='Invoerblad heterogene watergang'!$H$11,'Invoerblad heterogene watergang'!$K$11,IF(A776&lt;='Invoerblad heterogene watergang'!$H$12,'Invoerblad heterogene watergang'!$K$12,IF(A776&lt;='Invoerblad heterogene watergang'!$H$13,'Invoerblad heterogene watergang'!$K$13,IF(A776&lt;='Invoerblad heterogene watergang'!$H$14,'Invoerblad heterogene watergang'!$K$14,IF(A776&lt;='Invoerblad heterogene watergang'!$H$15,'Invoerblad heterogene watergang'!$K$15,IF(A776&lt;='Invoerblad heterogene watergang'!$H$16,'Invoerblad heterogene watergang'!$K$16,IF(A776&lt;='Invoerblad heterogene watergang'!$H$17,'Invoerblad heterogene watergang'!$K$17,"")))))))))</f>
        <v>30 - Grasachtigen en ondergedoken soorten</v>
      </c>
      <c r="D776" s="23">
        <f t="shared" si="12"/>
        <v>30</v>
      </c>
      <c r="E776" s="23">
        <f>'Invoerblad heterogene watergang'!$F$9</f>
        <v>1.5</v>
      </c>
      <c r="F776" s="23">
        <f>'Invoerblad heterogene watergang'!$E$9</f>
        <v>1.2</v>
      </c>
      <c r="G776" s="23">
        <f>'Invoerblad heterogene watergang'!$B$9</f>
        <v>1.2</v>
      </c>
      <c r="H776" s="23">
        <f>'Invoerblad heterogene watergang'!$C$9</f>
        <v>1</v>
      </c>
      <c r="I776" s="23">
        <f>IF(B776="","",IF(A776&lt;='Invoerblad heterogene watergang'!$H$9,'Invoerblad heterogene watergang'!$N$9,IF(A776&lt;='Invoerblad heterogene watergang'!$H$10,'Invoerblad heterogene watergang'!$N$10,IF(A776&lt;='Invoerblad heterogene watergang'!$H$11,'Invoerblad heterogene watergang'!$N$11,IF(A776&lt;='Invoerblad heterogene watergang'!$H$12,'Invoerblad heterogene watergang'!$N$12,IF(A776&lt;='Invoerblad heterogene watergang'!$H$13,'Invoerblad heterogene watergang'!$N$13,IF(A776&lt;='Invoerblad heterogene watergang'!$H$14,'Invoerblad heterogene watergang'!$N$14,IF(A776&lt;='Invoerblad heterogene watergang'!$H$15,'Invoerblad heterogene watergang'!$N$15,IF(A776&lt;='Invoerblad heterogene watergang'!$H$16,'Invoerblad heterogene watergang'!$N$16,IF(A776&lt;='Invoerblad heterogene watergang'!$H$17,'Invoerblad heterogene watergang'!$N$17,""))))))))))</f>
        <v>0</v>
      </c>
      <c r="J776" s="23" t="str">
        <f>IF(A776&lt;='Invoerblad heterogene watergang'!$H$9,'Invoerblad heterogene watergang'!$O$9,IF(A776&lt;='Invoerblad heterogene watergang'!$H$10,'Invoerblad heterogene watergang'!$O$10,IF(A776&lt;='Invoerblad heterogene watergang'!$H$11,'Invoerblad heterogene watergang'!$O$11,IF(A776&lt;='Invoerblad heterogene watergang'!$H$12,'Invoerblad heterogene watergang'!$O$12,IF(A776&lt;='Invoerblad heterogene watergang'!$H$13,'Invoerblad heterogene watergang'!$O$13,IF(A776&lt;='Invoerblad heterogene watergang'!$H$14,'Invoerblad heterogene watergang'!$O$14,IF(A776&lt;='Invoerblad heterogene watergang'!$H$15,'Invoerblad heterogene watergang'!$O$15,IF(A776&lt;='Invoerblad heterogene watergang'!$H$16,'Invoerblad heterogene watergang'!$O$16,IF(A776&lt;='Invoerblad heterogene watergang'!$H$17,'Invoerblad heterogene watergang'!$O$17,"")))))))))</f>
        <v>Nee</v>
      </c>
      <c r="K776" s="23">
        <f>(IF(A776&lt;='Invoerblad heterogene watergang'!$H$9,'Invoerblad heterogene watergang'!$L$9,IF(A776&lt;='Invoerblad heterogene watergang'!$H$10,'Invoerblad heterogene watergang'!$L$10,IF(A776&lt;='Invoerblad heterogene watergang'!$H$11,'Invoerblad heterogene watergang'!$L$11,IF(A776&lt;='Invoerblad heterogene watergang'!$H$12,'Invoerblad heterogene watergang'!$L$12,IF(A776&lt;='Invoerblad heterogene watergang'!$H$13,'Invoerblad heterogene watergang'!$L$13,IF(A776&lt;='Invoerblad heterogene watergang'!$H$14,'Invoerblad heterogene watergang'!$L$14,IF(A776&lt;='Invoerblad heterogene watergang'!$H$15,'Invoerblad heterogene watergang'!$L$15,IF(A776&lt;='Invoerblad heterogene watergang'!$H$16,'Invoerblad heterogene watergang'!$L$16,IF(A776&lt;='Invoerblad heterogene watergang'!$H$17,'Invoerblad heterogene watergang'!$L$17,""))))))))))</f>
        <v>100</v>
      </c>
      <c r="L776" s="23" t="str">
        <f>(IF(A776&lt;='Invoerblad heterogene watergang'!$H$9,'Invoerblad heterogene watergang'!$M$9,IF(A776&lt;='Invoerblad heterogene watergang'!$H$10,'Invoerblad heterogene watergang'!$M$10,IF(A776&lt;='Invoerblad heterogene watergang'!$H$11,'Invoerblad heterogene watergang'!$M$11,IF(A776&lt;='Invoerblad heterogene watergang'!$H$12,'Invoerblad heterogene watergang'!$M$12,IF(A776&lt;='Invoerblad heterogene watergang'!$H$13,'Invoerblad heterogene watergang'!$M$13,IF(A776&lt;='Invoerblad heterogene watergang'!$H$14,'Invoerblad heterogene watergang'!$M$14,IF(A776&lt;='Invoerblad heterogene watergang'!$H$15,'Invoerblad heterogene watergang'!$M$15,IF(A776&lt;='Invoerblad heterogene watergang'!$H$16,'Invoerblad heterogene watergang'!$M$16,IF(A776&lt;='Invoerblad heterogene watergang'!$H$17,'Invoerblad heterogene watergang'!$M$17,""))))))))))</f>
        <v>Begroeiing volgt bodemverloop</v>
      </c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67"/>
      <c r="AD776" s="23"/>
      <c r="AE776" s="23"/>
    </row>
    <row r="777" spans="1:31" s="103" customFormat="1" x14ac:dyDescent="0.35">
      <c r="A777" s="24">
        <f>IF(A776="","",IF((A776+1)&gt;MAX('Invoerblad heterogene watergang'!$H$9:$H$17),"",'Uitgebreide invoer'!A776+(MAX('Invoerblad heterogene watergang'!$H$9:$H$17)/1000)))</f>
        <v>541.09999999999604</v>
      </c>
      <c r="B777" s="23">
        <f>IF(A777&lt;='Invoerblad heterogene watergang'!$H$9,'Invoerblad heterogene watergang'!$J$9,IF(A777&lt;='Invoerblad heterogene watergang'!$H$10,'Invoerblad heterogene watergang'!$J$10,IF(A777&lt;='Invoerblad heterogene watergang'!$H$11,'Invoerblad heterogene watergang'!$J$11,IF(A777&lt;='Invoerblad heterogene watergang'!$H$12,'Invoerblad heterogene watergang'!$J$12,IF(A777&lt;='Invoerblad heterogene watergang'!$H$13,'Invoerblad heterogene watergang'!$J$13,IF(A777&lt;='Invoerblad heterogene watergang'!$H$14,'Invoerblad heterogene watergang'!$J$14,IF(A777&lt;='Invoerblad heterogene watergang'!$H$15,'Invoerblad heterogene watergang'!$J$15,IF(A777&lt;='Invoerblad heterogene watergang'!$H$16,'Invoerblad heterogene watergang'!$J$16,IF(A777&lt;='Invoerblad heterogene watergang'!$H$17,'Invoerblad heterogene watergang'!$J$17,"")))))))))</f>
        <v>0.15</v>
      </c>
      <c r="C777" s="23" t="str">
        <f>IF(A777&lt;='Invoerblad heterogene watergang'!$H$9,'Invoerblad heterogene watergang'!$K$9,IF(A777&lt;='Invoerblad heterogene watergang'!$H$10,'Invoerblad heterogene watergang'!$K$10,IF(A777&lt;='Invoerblad heterogene watergang'!$H$11,'Invoerblad heterogene watergang'!$K$11,IF(A777&lt;='Invoerblad heterogene watergang'!$H$12,'Invoerblad heterogene watergang'!$K$12,IF(A777&lt;='Invoerblad heterogene watergang'!$H$13,'Invoerblad heterogene watergang'!$K$13,IF(A777&lt;='Invoerblad heterogene watergang'!$H$14,'Invoerblad heterogene watergang'!$K$14,IF(A777&lt;='Invoerblad heterogene watergang'!$H$15,'Invoerblad heterogene watergang'!$K$15,IF(A777&lt;='Invoerblad heterogene watergang'!$H$16,'Invoerblad heterogene watergang'!$K$16,IF(A777&lt;='Invoerblad heterogene watergang'!$H$17,'Invoerblad heterogene watergang'!$K$17,"")))))))))</f>
        <v>30 - Grasachtigen en ondergedoken soorten</v>
      </c>
      <c r="D777" s="23">
        <f t="shared" si="12"/>
        <v>30</v>
      </c>
      <c r="E777" s="23">
        <f>'Invoerblad heterogene watergang'!$F$9</f>
        <v>1.5</v>
      </c>
      <c r="F777" s="23">
        <f>'Invoerblad heterogene watergang'!$E$9</f>
        <v>1.2</v>
      </c>
      <c r="G777" s="23">
        <f>'Invoerblad heterogene watergang'!$B$9</f>
        <v>1.2</v>
      </c>
      <c r="H777" s="23">
        <f>'Invoerblad heterogene watergang'!$C$9</f>
        <v>1</v>
      </c>
      <c r="I777" s="23">
        <f>IF(B777="","",IF(A777&lt;='Invoerblad heterogene watergang'!$H$9,'Invoerblad heterogene watergang'!$N$9,IF(A777&lt;='Invoerblad heterogene watergang'!$H$10,'Invoerblad heterogene watergang'!$N$10,IF(A777&lt;='Invoerblad heterogene watergang'!$H$11,'Invoerblad heterogene watergang'!$N$11,IF(A777&lt;='Invoerblad heterogene watergang'!$H$12,'Invoerblad heterogene watergang'!$N$12,IF(A777&lt;='Invoerblad heterogene watergang'!$H$13,'Invoerblad heterogene watergang'!$N$13,IF(A777&lt;='Invoerblad heterogene watergang'!$H$14,'Invoerblad heterogene watergang'!$N$14,IF(A777&lt;='Invoerblad heterogene watergang'!$H$15,'Invoerblad heterogene watergang'!$N$15,IF(A777&lt;='Invoerblad heterogene watergang'!$H$16,'Invoerblad heterogene watergang'!$N$16,IF(A777&lt;='Invoerblad heterogene watergang'!$H$17,'Invoerblad heterogene watergang'!$N$17,""))))))))))</f>
        <v>0</v>
      </c>
      <c r="J777" s="23" t="str">
        <f>IF(A777&lt;='Invoerblad heterogene watergang'!$H$9,'Invoerblad heterogene watergang'!$O$9,IF(A777&lt;='Invoerblad heterogene watergang'!$H$10,'Invoerblad heterogene watergang'!$O$10,IF(A777&lt;='Invoerblad heterogene watergang'!$H$11,'Invoerblad heterogene watergang'!$O$11,IF(A777&lt;='Invoerblad heterogene watergang'!$H$12,'Invoerblad heterogene watergang'!$O$12,IF(A777&lt;='Invoerblad heterogene watergang'!$H$13,'Invoerblad heterogene watergang'!$O$13,IF(A777&lt;='Invoerblad heterogene watergang'!$H$14,'Invoerblad heterogene watergang'!$O$14,IF(A777&lt;='Invoerblad heterogene watergang'!$H$15,'Invoerblad heterogene watergang'!$O$15,IF(A777&lt;='Invoerblad heterogene watergang'!$H$16,'Invoerblad heterogene watergang'!$O$16,IF(A777&lt;='Invoerblad heterogene watergang'!$H$17,'Invoerblad heterogene watergang'!$O$17,"")))))))))</f>
        <v>Nee</v>
      </c>
      <c r="K777" s="23">
        <f>(IF(A777&lt;='Invoerblad heterogene watergang'!$H$9,'Invoerblad heterogene watergang'!$L$9,IF(A777&lt;='Invoerblad heterogene watergang'!$H$10,'Invoerblad heterogene watergang'!$L$10,IF(A777&lt;='Invoerblad heterogene watergang'!$H$11,'Invoerblad heterogene watergang'!$L$11,IF(A777&lt;='Invoerblad heterogene watergang'!$H$12,'Invoerblad heterogene watergang'!$L$12,IF(A777&lt;='Invoerblad heterogene watergang'!$H$13,'Invoerblad heterogene watergang'!$L$13,IF(A777&lt;='Invoerblad heterogene watergang'!$H$14,'Invoerblad heterogene watergang'!$L$14,IF(A777&lt;='Invoerblad heterogene watergang'!$H$15,'Invoerblad heterogene watergang'!$L$15,IF(A777&lt;='Invoerblad heterogene watergang'!$H$16,'Invoerblad heterogene watergang'!$L$16,IF(A777&lt;='Invoerblad heterogene watergang'!$H$17,'Invoerblad heterogene watergang'!$L$17,""))))))))))</f>
        <v>100</v>
      </c>
      <c r="L777" s="23" t="str">
        <f>(IF(A777&lt;='Invoerblad heterogene watergang'!$H$9,'Invoerblad heterogene watergang'!$M$9,IF(A777&lt;='Invoerblad heterogene watergang'!$H$10,'Invoerblad heterogene watergang'!$M$10,IF(A777&lt;='Invoerblad heterogene watergang'!$H$11,'Invoerblad heterogene watergang'!$M$11,IF(A777&lt;='Invoerblad heterogene watergang'!$H$12,'Invoerblad heterogene watergang'!$M$12,IF(A777&lt;='Invoerblad heterogene watergang'!$H$13,'Invoerblad heterogene watergang'!$M$13,IF(A777&lt;='Invoerblad heterogene watergang'!$H$14,'Invoerblad heterogene watergang'!$M$14,IF(A777&lt;='Invoerblad heterogene watergang'!$H$15,'Invoerblad heterogene watergang'!$M$15,IF(A777&lt;='Invoerblad heterogene watergang'!$H$16,'Invoerblad heterogene watergang'!$M$16,IF(A777&lt;='Invoerblad heterogene watergang'!$H$17,'Invoerblad heterogene watergang'!$M$17,""))))))))))</f>
        <v>Begroeiing volgt bodemverloop</v>
      </c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67"/>
      <c r="AD777" s="23"/>
      <c r="AE777" s="23"/>
    </row>
    <row r="778" spans="1:31" s="103" customFormat="1" x14ac:dyDescent="0.35">
      <c r="A778" s="24">
        <f>IF(A777="","",IF((A777+1)&gt;MAX('Invoerblad heterogene watergang'!$H$9:$H$17),"",'Uitgebreide invoer'!A777+(MAX('Invoerblad heterogene watergang'!$H$9:$H$17)/1000)))</f>
        <v>541.79999999999609</v>
      </c>
      <c r="B778" s="23">
        <f>IF(A778&lt;='Invoerblad heterogene watergang'!$H$9,'Invoerblad heterogene watergang'!$J$9,IF(A778&lt;='Invoerblad heterogene watergang'!$H$10,'Invoerblad heterogene watergang'!$J$10,IF(A778&lt;='Invoerblad heterogene watergang'!$H$11,'Invoerblad heterogene watergang'!$J$11,IF(A778&lt;='Invoerblad heterogene watergang'!$H$12,'Invoerblad heterogene watergang'!$J$12,IF(A778&lt;='Invoerblad heterogene watergang'!$H$13,'Invoerblad heterogene watergang'!$J$13,IF(A778&lt;='Invoerblad heterogene watergang'!$H$14,'Invoerblad heterogene watergang'!$J$14,IF(A778&lt;='Invoerblad heterogene watergang'!$H$15,'Invoerblad heterogene watergang'!$J$15,IF(A778&lt;='Invoerblad heterogene watergang'!$H$16,'Invoerblad heterogene watergang'!$J$16,IF(A778&lt;='Invoerblad heterogene watergang'!$H$17,'Invoerblad heterogene watergang'!$J$17,"")))))))))</f>
        <v>0.15</v>
      </c>
      <c r="C778" s="23" t="str">
        <f>IF(A778&lt;='Invoerblad heterogene watergang'!$H$9,'Invoerblad heterogene watergang'!$K$9,IF(A778&lt;='Invoerblad heterogene watergang'!$H$10,'Invoerblad heterogene watergang'!$K$10,IF(A778&lt;='Invoerblad heterogene watergang'!$H$11,'Invoerblad heterogene watergang'!$K$11,IF(A778&lt;='Invoerblad heterogene watergang'!$H$12,'Invoerblad heterogene watergang'!$K$12,IF(A778&lt;='Invoerblad heterogene watergang'!$H$13,'Invoerblad heterogene watergang'!$K$13,IF(A778&lt;='Invoerblad heterogene watergang'!$H$14,'Invoerblad heterogene watergang'!$K$14,IF(A778&lt;='Invoerblad heterogene watergang'!$H$15,'Invoerblad heterogene watergang'!$K$15,IF(A778&lt;='Invoerblad heterogene watergang'!$H$16,'Invoerblad heterogene watergang'!$K$16,IF(A778&lt;='Invoerblad heterogene watergang'!$H$17,'Invoerblad heterogene watergang'!$K$17,"")))))))))</f>
        <v>30 - Grasachtigen en ondergedoken soorten</v>
      </c>
      <c r="D778" s="23">
        <f t="shared" si="12"/>
        <v>30</v>
      </c>
      <c r="E778" s="23">
        <f>'Invoerblad heterogene watergang'!$F$9</f>
        <v>1.5</v>
      </c>
      <c r="F778" s="23">
        <f>'Invoerblad heterogene watergang'!$E$9</f>
        <v>1.2</v>
      </c>
      <c r="G778" s="23">
        <f>'Invoerblad heterogene watergang'!$B$9</f>
        <v>1.2</v>
      </c>
      <c r="H778" s="23">
        <f>'Invoerblad heterogene watergang'!$C$9</f>
        <v>1</v>
      </c>
      <c r="I778" s="23">
        <f>IF(B778="","",IF(A778&lt;='Invoerblad heterogene watergang'!$H$9,'Invoerblad heterogene watergang'!$N$9,IF(A778&lt;='Invoerblad heterogene watergang'!$H$10,'Invoerblad heterogene watergang'!$N$10,IF(A778&lt;='Invoerblad heterogene watergang'!$H$11,'Invoerblad heterogene watergang'!$N$11,IF(A778&lt;='Invoerblad heterogene watergang'!$H$12,'Invoerblad heterogene watergang'!$N$12,IF(A778&lt;='Invoerblad heterogene watergang'!$H$13,'Invoerblad heterogene watergang'!$N$13,IF(A778&lt;='Invoerblad heterogene watergang'!$H$14,'Invoerblad heterogene watergang'!$N$14,IF(A778&lt;='Invoerblad heterogene watergang'!$H$15,'Invoerblad heterogene watergang'!$N$15,IF(A778&lt;='Invoerblad heterogene watergang'!$H$16,'Invoerblad heterogene watergang'!$N$16,IF(A778&lt;='Invoerblad heterogene watergang'!$H$17,'Invoerblad heterogene watergang'!$N$17,""))))))))))</f>
        <v>0</v>
      </c>
      <c r="J778" s="23" t="str">
        <f>IF(A778&lt;='Invoerblad heterogene watergang'!$H$9,'Invoerblad heterogene watergang'!$O$9,IF(A778&lt;='Invoerblad heterogene watergang'!$H$10,'Invoerblad heterogene watergang'!$O$10,IF(A778&lt;='Invoerblad heterogene watergang'!$H$11,'Invoerblad heterogene watergang'!$O$11,IF(A778&lt;='Invoerblad heterogene watergang'!$H$12,'Invoerblad heterogene watergang'!$O$12,IF(A778&lt;='Invoerblad heterogene watergang'!$H$13,'Invoerblad heterogene watergang'!$O$13,IF(A778&lt;='Invoerblad heterogene watergang'!$H$14,'Invoerblad heterogene watergang'!$O$14,IF(A778&lt;='Invoerblad heterogene watergang'!$H$15,'Invoerblad heterogene watergang'!$O$15,IF(A778&lt;='Invoerblad heterogene watergang'!$H$16,'Invoerblad heterogene watergang'!$O$16,IF(A778&lt;='Invoerblad heterogene watergang'!$H$17,'Invoerblad heterogene watergang'!$O$17,"")))))))))</f>
        <v>Nee</v>
      </c>
      <c r="K778" s="23">
        <f>(IF(A778&lt;='Invoerblad heterogene watergang'!$H$9,'Invoerblad heterogene watergang'!$L$9,IF(A778&lt;='Invoerblad heterogene watergang'!$H$10,'Invoerblad heterogene watergang'!$L$10,IF(A778&lt;='Invoerblad heterogene watergang'!$H$11,'Invoerblad heterogene watergang'!$L$11,IF(A778&lt;='Invoerblad heterogene watergang'!$H$12,'Invoerblad heterogene watergang'!$L$12,IF(A778&lt;='Invoerblad heterogene watergang'!$H$13,'Invoerblad heterogene watergang'!$L$13,IF(A778&lt;='Invoerblad heterogene watergang'!$H$14,'Invoerblad heterogene watergang'!$L$14,IF(A778&lt;='Invoerblad heterogene watergang'!$H$15,'Invoerblad heterogene watergang'!$L$15,IF(A778&lt;='Invoerblad heterogene watergang'!$H$16,'Invoerblad heterogene watergang'!$L$16,IF(A778&lt;='Invoerblad heterogene watergang'!$H$17,'Invoerblad heterogene watergang'!$L$17,""))))))))))</f>
        <v>100</v>
      </c>
      <c r="L778" s="23" t="str">
        <f>(IF(A778&lt;='Invoerblad heterogene watergang'!$H$9,'Invoerblad heterogene watergang'!$M$9,IF(A778&lt;='Invoerblad heterogene watergang'!$H$10,'Invoerblad heterogene watergang'!$M$10,IF(A778&lt;='Invoerblad heterogene watergang'!$H$11,'Invoerblad heterogene watergang'!$M$11,IF(A778&lt;='Invoerblad heterogene watergang'!$H$12,'Invoerblad heterogene watergang'!$M$12,IF(A778&lt;='Invoerblad heterogene watergang'!$H$13,'Invoerblad heterogene watergang'!$M$13,IF(A778&lt;='Invoerblad heterogene watergang'!$H$14,'Invoerblad heterogene watergang'!$M$14,IF(A778&lt;='Invoerblad heterogene watergang'!$H$15,'Invoerblad heterogene watergang'!$M$15,IF(A778&lt;='Invoerblad heterogene watergang'!$H$16,'Invoerblad heterogene watergang'!$M$16,IF(A778&lt;='Invoerblad heterogene watergang'!$H$17,'Invoerblad heterogene watergang'!$M$17,""))))))))))</f>
        <v>Begroeiing volgt bodemverloop</v>
      </c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67"/>
      <c r="AD778" s="23"/>
      <c r="AE778" s="23"/>
    </row>
    <row r="779" spans="1:31" s="103" customFormat="1" x14ac:dyDescent="0.35">
      <c r="A779" s="24">
        <f>IF(A778="","",IF((A778+1)&gt;MAX('Invoerblad heterogene watergang'!$H$9:$H$17),"",'Uitgebreide invoer'!A778+(MAX('Invoerblad heterogene watergang'!$H$9:$H$17)/1000)))</f>
        <v>542.49999999999613</v>
      </c>
      <c r="B779" s="23">
        <f>IF(A779&lt;='Invoerblad heterogene watergang'!$H$9,'Invoerblad heterogene watergang'!$J$9,IF(A779&lt;='Invoerblad heterogene watergang'!$H$10,'Invoerblad heterogene watergang'!$J$10,IF(A779&lt;='Invoerblad heterogene watergang'!$H$11,'Invoerblad heterogene watergang'!$J$11,IF(A779&lt;='Invoerblad heterogene watergang'!$H$12,'Invoerblad heterogene watergang'!$J$12,IF(A779&lt;='Invoerblad heterogene watergang'!$H$13,'Invoerblad heterogene watergang'!$J$13,IF(A779&lt;='Invoerblad heterogene watergang'!$H$14,'Invoerblad heterogene watergang'!$J$14,IF(A779&lt;='Invoerblad heterogene watergang'!$H$15,'Invoerblad heterogene watergang'!$J$15,IF(A779&lt;='Invoerblad heterogene watergang'!$H$16,'Invoerblad heterogene watergang'!$J$16,IF(A779&lt;='Invoerblad heterogene watergang'!$H$17,'Invoerblad heterogene watergang'!$J$17,"")))))))))</f>
        <v>0.15</v>
      </c>
      <c r="C779" s="23" t="str">
        <f>IF(A779&lt;='Invoerblad heterogene watergang'!$H$9,'Invoerblad heterogene watergang'!$K$9,IF(A779&lt;='Invoerblad heterogene watergang'!$H$10,'Invoerblad heterogene watergang'!$K$10,IF(A779&lt;='Invoerblad heterogene watergang'!$H$11,'Invoerblad heterogene watergang'!$K$11,IF(A779&lt;='Invoerblad heterogene watergang'!$H$12,'Invoerblad heterogene watergang'!$K$12,IF(A779&lt;='Invoerblad heterogene watergang'!$H$13,'Invoerblad heterogene watergang'!$K$13,IF(A779&lt;='Invoerblad heterogene watergang'!$H$14,'Invoerblad heterogene watergang'!$K$14,IF(A779&lt;='Invoerblad heterogene watergang'!$H$15,'Invoerblad heterogene watergang'!$K$15,IF(A779&lt;='Invoerblad heterogene watergang'!$H$16,'Invoerblad heterogene watergang'!$K$16,IF(A779&lt;='Invoerblad heterogene watergang'!$H$17,'Invoerblad heterogene watergang'!$K$17,"")))))))))</f>
        <v>30 - Grasachtigen en ondergedoken soorten</v>
      </c>
      <c r="D779" s="23">
        <f t="shared" si="12"/>
        <v>30</v>
      </c>
      <c r="E779" s="23">
        <f>'Invoerblad heterogene watergang'!$F$9</f>
        <v>1.5</v>
      </c>
      <c r="F779" s="23">
        <f>'Invoerblad heterogene watergang'!$E$9</f>
        <v>1.2</v>
      </c>
      <c r="G779" s="23">
        <f>'Invoerblad heterogene watergang'!$B$9</f>
        <v>1.2</v>
      </c>
      <c r="H779" s="23">
        <f>'Invoerblad heterogene watergang'!$C$9</f>
        <v>1</v>
      </c>
      <c r="I779" s="23">
        <f>IF(B779="","",IF(A779&lt;='Invoerblad heterogene watergang'!$H$9,'Invoerblad heterogene watergang'!$N$9,IF(A779&lt;='Invoerblad heterogene watergang'!$H$10,'Invoerblad heterogene watergang'!$N$10,IF(A779&lt;='Invoerblad heterogene watergang'!$H$11,'Invoerblad heterogene watergang'!$N$11,IF(A779&lt;='Invoerblad heterogene watergang'!$H$12,'Invoerblad heterogene watergang'!$N$12,IF(A779&lt;='Invoerblad heterogene watergang'!$H$13,'Invoerblad heterogene watergang'!$N$13,IF(A779&lt;='Invoerblad heterogene watergang'!$H$14,'Invoerblad heterogene watergang'!$N$14,IF(A779&lt;='Invoerblad heterogene watergang'!$H$15,'Invoerblad heterogene watergang'!$N$15,IF(A779&lt;='Invoerblad heterogene watergang'!$H$16,'Invoerblad heterogene watergang'!$N$16,IF(A779&lt;='Invoerblad heterogene watergang'!$H$17,'Invoerblad heterogene watergang'!$N$17,""))))))))))</f>
        <v>0</v>
      </c>
      <c r="J779" s="23" t="str">
        <f>IF(A779&lt;='Invoerblad heterogene watergang'!$H$9,'Invoerblad heterogene watergang'!$O$9,IF(A779&lt;='Invoerblad heterogene watergang'!$H$10,'Invoerblad heterogene watergang'!$O$10,IF(A779&lt;='Invoerblad heterogene watergang'!$H$11,'Invoerblad heterogene watergang'!$O$11,IF(A779&lt;='Invoerblad heterogene watergang'!$H$12,'Invoerblad heterogene watergang'!$O$12,IF(A779&lt;='Invoerblad heterogene watergang'!$H$13,'Invoerblad heterogene watergang'!$O$13,IF(A779&lt;='Invoerblad heterogene watergang'!$H$14,'Invoerblad heterogene watergang'!$O$14,IF(A779&lt;='Invoerblad heterogene watergang'!$H$15,'Invoerblad heterogene watergang'!$O$15,IF(A779&lt;='Invoerblad heterogene watergang'!$H$16,'Invoerblad heterogene watergang'!$O$16,IF(A779&lt;='Invoerblad heterogene watergang'!$H$17,'Invoerblad heterogene watergang'!$O$17,"")))))))))</f>
        <v>Nee</v>
      </c>
      <c r="K779" s="23">
        <f>(IF(A779&lt;='Invoerblad heterogene watergang'!$H$9,'Invoerblad heterogene watergang'!$L$9,IF(A779&lt;='Invoerblad heterogene watergang'!$H$10,'Invoerblad heterogene watergang'!$L$10,IF(A779&lt;='Invoerblad heterogene watergang'!$H$11,'Invoerblad heterogene watergang'!$L$11,IF(A779&lt;='Invoerblad heterogene watergang'!$H$12,'Invoerblad heterogene watergang'!$L$12,IF(A779&lt;='Invoerblad heterogene watergang'!$H$13,'Invoerblad heterogene watergang'!$L$13,IF(A779&lt;='Invoerblad heterogene watergang'!$H$14,'Invoerblad heterogene watergang'!$L$14,IF(A779&lt;='Invoerblad heterogene watergang'!$H$15,'Invoerblad heterogene watergang'!$L$15,IF(A779&lt;='Invoerblad heterogene watergang'!$H$16,'Invoerblad heterogene watergang'!$L$16,IF(A779&lt;='Invoerblad heterogene watergang'!$H$17,'Invoerblad heterogene watergang'!$L$17,""))))))))))</f>
        <v>100</v>
      </c>
      <c r="L779" s="23" t="str">
        <f>(IF(A779&lt;='Invoerblad heterogene watergang'!$H$9,'Invoerblad heterogene watergang'!$M$9,IF(A779&lt;='Invoerblad heterogene watergang'!$H$10,'Invoerblad heterogene watergang'!$M$10,IF(A779&lt;='Invoerblad heterogene watergang'!$H$11,'Invoerblad heterogene watergang'!$M$11,IF(A779&lt;='Invoerblad heterogene watergang'!$H$12,'Invoerblad heterogene watergang'!$M$12,IF(A779&lt;='Invoerblad heterogene watergang'!$H$13,'Invoerblad heterogene watergang'!$M$13,IF(A779&lt;='Invoerblad heterogene watergang'!$H$14,'Invoerblad heterogene watergang'!$M$14,IF(A779&lt;='Invoerblad heterogene watergang'!$H$15,'Invoerblad heterogene watergang'!$M$15,IF(A779&lt;='Invoerblad heterogene watergang'!$H$16,'Invoerblad heterogene watergang'!$M$16,IF(A779&lt;='Invoerblad heterogene watergang'!$H$17,'Invoerblad heterogene watergang'!$M$17,""))))))))))</f>
        <v>Begroeiing volgt bodemverloop</v>
      </c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67"/>
      <c r="AD779" s="23"/>
      <c r="AE779" s="23"/>
    </row>
    <row r="780" spans="1:31" s="103" customFormat="1" x14ac:dyDescent="0.35">
      <c r="A780" s="24">
        <f>IF(A779="","",IF((A779+1)&gt;MAX('Invoerblad heterogene watergang'!$H$9:$H$17),"",'Uitgebreide invoer'!A779+(MAX('Invoerblad heterogene watergang'!$H$9:$H$17)/1000)))</f>
        <v>543.19999999999618</v>
      </c>
      <c r="B780" s="23">
        <f>IF(A780&lt;='Invoerblad heterogene watergang'!$H$9,'Invoerblad heterogene watergang'!$J$9,IF(A780&lt;='Invoerblad heterogene watergang'!$H$10,'Invoerblad heterogene watergang'!$J$10,IF(A780&lt;='Invoerblad heterogene watergang'!$H$11,'Invoerblad heterogene watergang'!$J$11,IF(A780&lt;='Invoerblad heterogene watergang'!$H$12,'Invoerblad heterogene watergang'!$J$12,IF(A780&lt;='Invoerblad heterogene watergang'!$H$13,'Invoerblad heterogene watergang'!$J$13,IF(A780&lt;='Invoerblad heterogene watergang'!$H$14,'Invoerblad heterogene watergang'!$J$14,IF(A780&lt;='Invoerblad heterogene watergang'!$H$15,'Invoerblad heterogene watergang'!$J$15,IF(A780&lt;='Invoerblad heterogene watergang'!$H$16,'Invoerblad heterogene watergang'!$J$16,IF(A780&lt;='Invoerblad heterogene watergang'!$H$17,'Invoerblad heterogene watergang'!$J$17,"")))))))))</f>
        <v>0.15</v>
      </c>
      <c r="C780" s="23" t="str">
        <f>IF(A780&lt;='Invoerblad heterogene watergang'!$H$9,'Invoerblad heterogene watergang'!$K$9,IF(A780&lt;='Invoerblad heterogene watergang'!$H$10,'Invoerblad heterogene watergang'!$K$10,IF(A780&lt;='Invoerblad heterogene watergang'!$H$11,'Invoerblad heterogene watergang'!$K$11,IF(A780&lt;='Invoerblad heterogene watergang'!$H$12,'Invoerblad heterogene watergang'!$K$12,IF(A780&lt;='Invoerblad heterogene watergang'!$H$13,'Invoerblad heterogene watergang'!$K$13,IF(A780&lt;='Invoerblad heterogene watergang'!$H$14,'Invoerblad heterogene watergang'!$K$14,IF(A780&lt;='Invoerblad heterogene watergang'!$H$15,'Invoerblad heterogene watergang'!$K$15,IF(A780&lt;='Invoerblad heterogene watergang'!$H$16,'Invoerblad heterogene watergang'!$K$16,IF(A780&lt;='Invoerblad heterogene watergang'!$H$17,'Invoerblad heterogene watergang'!$K$17,"")))))))))</f>
        <v>30 - Grasachtigen en ondergedoken soorten</v>
      </c>
      <c r="D780" s="23">
        <f t="shared" si="12"/>
        <v>30</v>
      </c>
      <c r="E780" s="23">
        <f>'Invoerblad heterogene watergang'!$F$9</f>
        <v>1.5</v>
      </c>
      <c r="F780" s="23">
        <f>'Invoerblad heterogene watergang'!$E$9</f>
        <v>1.2</v>
      </c>
      <c r="G780" s="23">
        <f>'Invoerblad heterogene watergang'!$B$9</f>
        <v>1.2</v>
      </c>
      <c r="H780" s="23">
        <f>'Invoerblad heterogene watergang'!$C$9</f>
        <v>1</v>
      </c>
      <c r="I780" s="23">
        <f>IF(B780="","",IF(A780&lt;='Invoerblad heterogene watergang'!$H$9,'Invoerblad heterogene watergang'!$N$9,IF(A780&lt;='Invoerblad heterogene watergang'!$H$10,'Invoerblad heterogene watergang'!$N$10,IF(A780&lt;='Invoerblad heterogene watergang'!$H$11,'Invoerblad heterogene watergang'!$N$11,IF(A780&lt;='Invoerblad heterogene watergang'!$H$12,'Invoerblad heterogene watergang'!$N$12,IF(A780&lt;='Invoerblad heterogene watergang'!$H$13,'Invoerblad heterogene watergang'!$N$13,IF(A780&lt;='Invoerblad heterogene watergang'!$H$14,'Invoerblad heterogene watergang'!$N$14,IF(A780&lt;='Invoerblad heterogene watergang'!$H$15,'Invoerblad heterogene watergang'!$N$15,IF(A780&lt;='Invoerblad heterogene watergang'!$H$16,'Invoerblad heterogene watergang'!$N$16,IF(A780&lt;='Invoerblad heterogene watergang'!$H$17,'Invoerblad heterogene watergang'!$N$17,""))))))))))</f>
        <v>0</v>
      </c>
      <c r="J780" s="23" t="str">
        <f>IF(A780&lt;='Invoerblad heterogene watergang'!$H$9,'Invoerblad heterogene watergang'!$O$9,IF(A780&lt;='Invoerblad heterogene watergang'!$H$10,'Invoerblad heterogene watergang'!$O$10,IF(A780&lt;='Invoerblad heterogene watergang'!$H$11,'Invoerblad heterogene watergang'!$O$11,IF(A780&lt;='Invoerblad heterogene watergang'!$H$12,'Invoerblad heterogene watergang'!$O$12,IF(A780&lt;='Invoerblad heterogene watergang'!$H$13,'Invoerblad heterogene watergang'!$O$13,IF(A780&lt;='Invoerblad heterogene watergang'!$H$14,'Invoerblad heterogene watergang'!$O$14,IF(A780&lt;='Invoerblad heterogene watergang'!$H$15,'Invoerblad heterogene watergang'!$O$15,IF(A780&lt;='Invoerblad heterogene watergang'!$H$16,'Invoerblad heterogene watergang'!$O$16,IF(A780&lt;='Invoerblad heterogene watergang'!$H$17,'Invoerblad heterogene watergang'!$O$17,"")))))))))</f>
        <v>Nee</v>
      </c>
      <c r="K780" s="23">
        <f>(IF(A780&lt;='Invoerblad heterogene watergang'!$H$9,'Invoerblad heterogene watergang'!$L$9,IF(A780&lt;='Invoerblad heterogene watergang'!$H$10,'Invoerblad heterogene watergang'!$L$10,IF(A780&lt;='Invoerblad heterogene watergang'!$H$11,'Invoerblad heterogene watergang'!$L$11,IF(A780&lt;='Invoerblad heterogene watergang'!$H$12,'Invoerblad heterogene watergang'!$L$12,IF(A780&lt;='Invoerblad heterogene watergang'!$H$13,'Invoerblad heterogene watergang'!$L$13,IF(A780&lt;='Invoerblad heterogene watergang'!$H$14,'Invoerblad heterogene watergang'!$L$14,IF(A780&lt;='Invoerblad heterogene watergang'!$H$15,'Invoerblad heterogene watergang'!$L$15,IF(A780&lt;='Invoerblad heterogene watergang'!$H$16,'Invoerblad heterogene watergang'!$L$16,IF(A780&lt;='Invoerblad heterogene watergang'!$H$17,'Invoerblad heterogene watergang'!$L$17,""))))))))))</f>
        <v>100</v>
      </c>
      <c r="L780" s="23" t="str">
        <f>(IF(A780&lt;='Invoerblad heterogene watergang'!$H$9,'Invoerblad heterogene watergang'!$M$9,IF(A780&lt;='Invoerblad heterogene watergang'!$H$10,'Invoerblad heterogene watergang'!$M$10,IF(A780&lt;='Invoerblad heterogene watergang'!$H$11,'Invoerblad heterogene watergang'!$M$11,IF(A780&lt;='Invoerblad heterogene watergang'!$H$12,'Invoerblad heterogene watergang'!$M$12,IF(A780&lt;='Invoerblad heterogene watergang'!$H$13,'Invoerblad heterogene watergang'!$M$13,IF(A780&lt;='Invoerblad heterogene watergang'!$H$14,'Invoerblad heterogene watergang'!$M$14,IF(A780&lt;='Invoerblad heterogene watergang'!$H$15,'Invoerblad heterogene watergang'!$M$15,IF(A780&lt;='Invoerblad heterogene watergang'!$H$16,'Invoerblad heterogene watergang'!$M$16,IF(A780&lt;='Invoerblad heterogene watergang'!$H$17,'Invoerblad heterogene watergang'!$M$17,""))))))))))</f>
        <v>Begroeiing volgt bodemverloop</v>
      </c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67"/>
      <c r="AD780" s="23"/>
      <c r="AE780" s="23"/>
    </row>
    <row r="781" spans="1:31" s="103" customFormat="1" x14ac:dyDescent="0.35">
      <c r="A781" s="24">
        <f>IF(A780="","",IF((A780+1)&gt;MAX('Invoerblad heterogene watergang'!$H$9:$H$17),"",'Uitgebreide invoer'!A780+(MAX('Invoerblad heterogene watergang'!$H$9:$H$17)/1000)))</f>
        <v>543.89999999999623</v>
      </c>
      <c r="B781" s="23">
        <f>IF(A781&lt;='Invoerblad heterogene watergang'!$H$9,'Invoerblad heterogene watergang'!$J$9,IF(A781&lt;='Invoerblad heterogene watergang'!$H$10,'Invoerblad heterogene watergang'!$J$10,IF(A781&lt;='Invoerblad heterogene watergang'!$H$11,'Invoerblad heterogene watergang'!$J$11,IF(A781&lt;='Invoerblad heterogene watergang'!$H$12,'Invoerblad heterogene watergang'!$J$12,IF(A781&lt;='Invoerblad heterogene watergang'!$H$13,'Invoerblad heterogene watergang'!$J$13,IF(A781&lt;='Invoerblad heterogene watergang'!$H$14,'Invoerblad heterogene watergang'!$J$14,IF(A781&lt;='Invoerblad heterogene watergang'!$H$15,'Invoerblad heterogene watergang'!$J$15,IF(A781&lt;='Invoerblad heterogene watergang'!$H$16,'Invoerblad heterogene watergang'!$J$16,IF(A781&lt;='Invoerblad heterogene watergang'!$H$17,'Invoerblad heterogene watergang'!$J$17,"")))))))))</f>
        <v>0.15</v>
      </c>
      <c r="C781" s="23" t="str">
        <f>IF(A781&lt;='Invoerblad heterogene watergang'!$H$9,'Invoerblad heterogene watergang'!$K$9,IF(A781&lt;='Invoerblad heterogene watergang'!$H$10,'Invoerblad heterogene watergang'!$K$10,IF(A781&lt;='Invoerblad heterogene watergang'!$H$11,'Invoerblad heterogene watergang'!$K$11,IF(A781&lt;='Invoerblad heterogene watergang'!$H$12,'Invoerblad heterogene watergang'!$K$12,IF(A781&lt;='Invoerblad heterogene watergang'!$H$13,'Invoerblad heterogene watergang'!$K$13,IF(A781&lt;='Invoerblad heterogene watergang'!$H$14,'Invoerblad heterogene watergang'!$K$14,IF(A781&lt;='Invoerblad heterogene watergang'!$H$15,'Invoerblad heterogene watergang'!$K$15,IF(A781&lt;='Invoerblad heterogene watergang'!$H$16,'Invoerblad heterogene watergang'!$K$16,IF(A781&lt;='Invoerblad heterogene watergang'!$H$17,'Invoerblad heterogene watergang'!$K$17,"")))))))))</f>
        <v>30 - Grasachtigen en ondergedoken soorten</v>
      </c>
      <c r="D781" s="23">
        <f t="shared" si="12"/>
        <v>30</v>
      </c>
      <c r="E781" s="23">
        <f>'Invoerblad heterogene watergang'!$F$9</f>
        <v>1.5</v>
      </c>
      <c r="F781" s="23">
        <f>'Invoerblad heterogene watergang'!$E$9</f>
        <v>1.2</v>
      </c>
      <c r="G781" s="23">
        <f>'Invoerblad heterogene watergang'!$B$9</f>
        <v>1.2</v>
      </c>
      <c r="H781" s="23">
        <f>'Invoerblad heterogene watergang'!$C$9</f>
        <v>1</v>
      </c>
      <c r="I781" s="23">
        <f>IF(B781="","",IF(A781&lt;='Invoerblad heterogene watergang'!$H$9,'Invoerblad heterogene watergang'!$N$9,IF(A781&lt;='Invoerblad heterogene watergang'!$H$10,'Invoerblad heterogene watergang'!$N$10,IF(A781&lt;='Invoerblad heterogene watergang'!$H$11,'Invoerblad heterogene watergang'!$N$11,IF(A781&lt;='Invoerblad heterogene watergang'!$H$12,'Invoerblad heterogene watergang'!$N$12,IF(A781&lt;='Invoerblad heterogene watergang'!$H$13,'Invoerblad heterogene watergang'!$N$13,IF(A781&lt;='Invoerblad heterogene watergang'!$H$14,'Invoerblad heterogene watergang'!$N$14,IF(A781&lt;='Invoerblad heterogene watergang'!$H$15,'Invoerblad heterogene watergang'!$N$15,IF(A781&lt;='Invoerblad heterogene watergang'!$H$16,'Invoerblad heterogene watergang'!$N$16,IF(A781&lt;='Invoerblad heterogene watergang'!$H$17,'Invoerblad heterogene watergang'!$N$17,""))))))))))</f>
        <v>0</v>
      </c>
      <c r="J781" s="23" t="str">
        <f>IF(A781&lt;='Invoerblad heterogene watergang'!$H$9,'Invoerblad heterogene watergang'!$O$9,IF(A781&lt;='Invoerblad heterogene watergang'!$H$10,'Invoerblad heterogene watergang'!$O$10,IF(A781&lt;='Invoerblad heterogene watergang'!$H$11,'Invoerblad heterogene watergang'!$O$11,IF(A781&lt;='Invoerblad heterogene watergang'!$H$12,'Invoerblad heterogene watergang'!$O$12,IF(A781&lt;='Invoerblad heterogene watergang'!$H$13,'Invoerblad heterogene watergang'!$O$13,IF(A781&lt;='Invoerblad heterogene watergang'!$H$14,'Invoerblad heterogene watergang'!$O$14,IF(A781&lt;='Invoerblad heterogene watergang'!$H$15,'Invoerblad heterogene watergang'!$O$15,IF(A781&lt;='Invoerblad heterogene watergang'!$H$16,'Invoerblad heterogene watergang'!$O$16,IF(A781&lt;='Invoerblad heterogene watergang'!$H$17,'Invoerblad heterogene watergang'!$O$17,"")))))))))</f>
        <v>Nee</v>
      </c>
      <c r="K781" s="23">
        <f>(IF(A781&lt;='Invoerblad heterogene watergang'!$H$9,'Invoerblad heterogene watergang'!$L$9,IF(A781&lt;='Invoerblad heterogene watergang'!$H$10,'Invoerblad heterogene watergang'!$L$10,IF(A781&lt;='Invoerblad heterogene watergang'!$H$11,'Invoerblad heterogene watergang'!$L$11,IF(A781&lt;='Invoerblad heterogene watergang'!$H$12,'Invoerblad heterogene watergang'!$L$12,IF(A781&lt;='Invoerblad heterogene watergang'!$H$13,'Invoerblad heterogene watergang'!$L$13,IF(A781&lt;='Invoerblad heterogene watergang'!$H$14,'Invoerblad heterogene watergang'!$L$14,IF(A781&lt;='Invoerblad heterogene watergang'!$H$15,'Invoerblad heterogene watergang'!$L$15,IF(A781&lt;='Invoerblad heterogene watergang'!$H$16,'Invoerblad heterogene watergang'!$L$16,IF(A781&lt;='Invoerblad heterogene watergang'!$H$17,'Invoerblad heterogene watergang'!$L$17,""))))))))))</f>
        <v>100</v>
      </c>
      <c r="L781" s="23" t="str">
        <f>(IF(A781&lt;='Invoerblad heterogene watergang'!$H$9,'Invoerblad heterogene watergang'!$M$9,IF(A781&lt;='Invoerblad heterogene watergang'!$H$10,'Invoerblad heterogene watergang'!$M$10,IF(A781&lt;='Invoerblad heterogene watergang'!$H$11,'Invoerblad heterogene watergang'!$M$11,IF(A781&lt;='Invoerblad heterogene watergang'!$H$12,'Invoerblad heterogene watergang'!$M$12,IF(A781&lt;='Invoerblad heterogene watergang'!$H$13,'Invoerblad heterogene watergang'!$M$13,IF(A781&lt;='Invoerblad heterogene watergang'!$H$14,'Invoerblad heterogene watergang'!$M$14,IF(A781&lt;='Invoerblad heterogene watergang'!$H$15,'Invoerblad heterogene watergang'!$M$15,IF(A781&lt;='Invoerblad heterogene watergang'!$H$16,'Invoerblad heterogene watergang'!$M$16,IF(A781&lt;='Invoerblad heterogene watergang'!$H$17,'Invoerblad heterogene watergang'!$M$17,""))))))))))</f>
        <v>Begroeiing volgt bodemverloop</v>
      </c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67"/>
      <c r="AD781" s="23"/>
      <c r="AE781" s="23"/>
    </row>
    <row r="782" spans="1:31" s="103" customFormat="1" x14ac:dyDescent="0.35">
      <c r="A782" s="24">
        <f>IF(A781="","",IF((A781+1)&gt;MAX('Invoerblad heterogene watergang'!$H$9:$H$17),"",'Uitgebreide invoer'!A781+(MAX('Invoerblad heterogene watergang'!$H$9:$H$17)/1000)))</f>
        <v>544.59999999999627</v>
      </c>
      <c r="B782" s="23">
        <f>IF(A782&lt;='Invoerblad heterogene watergang'!$H$9,'Invoerblad heterogene watergang'!$J$9,IF(A782&lt;='Invoerblad heterogene watergang'!$H$10,'Invoerblad heterogene watergang'!$J$10,IF(A782&lt;='Invoerblad heterogene watergang'!$H$11,'Invoerblad heterogene watergang'!$J$11,IF(A782&lt;='Invoerblad heterogene watergang'!$H$12,'Invoerblad heterogene watergang'!$J$12,IF(A782&lt;='Invoerblad heterogene watergang'!$H$13,'Invoerblad heterogene watergang'!$J$13,IF(A782&lt;='Invoerblad heterogene watergang'!$H$14,'Invoerblad heterogene watergang'!$J$14,IF(A782&lt;='Invoerblad heterogene watergang'!$H$15,'Invoerblad heterogene watergang'!$J$15,IF(A782&lt;='Invoerblad heterogene watergang'!$H$16,'Invoerblad heterogene watergang'!$J$16,IF(A782&lt;='Invoerblad heterogene watergang'!$H$17,'Invoerblad heterogene watergang'!$J$17,"")))))))))</f>
        <v>0.15</v>
      </c>
      <c r="C782" s="23" t="str">
        <f>IF(A782&lt;='Invoerblad heterogene watergang'!$H$9,'Invoerblad heterogene watergang'!$K$9,IF(A782&lt;='Invoerblad heterogene watergang'!$H$10,'Invoerblad heterogene watergang'!$K$10,IF(A782&lt;='Invoerblad heterogene watergang'!$H$11,'Invoerblad heterogene watergang'!$K$11,IF(A782&lt;='Invoerblad heterogene watergang'!$H$12,'Invoerblad heterogene watergang'!$K$12,IF(A782&lt;='Invoerblad heterogene watergang'!$H$13,'Invoerblad heterogene watergang'!$K$13,IF(A782&lt;='Invoerblad heterogene watergang'!$H$14,'Invoerblad heterogene watergang'!$K$14,IF(A782&lt;='Invoerblad heterogene watergang'!$H$15,'Invoerblad heterogene watergang'!$K$15,IF(A782&lt;='Invoerblad heterogene watergang'!$H$16,'Invoerblad heterogene watergang'!$K$16,IF(A782&lt;='Invoerblad heterogene watergang'!$H$17,'Invoerblad heterogene watergang'!$K$17,"")))))))))</f>
        <v>30 - Grasachtigen en ondergedoken soorten</v>
      </c>
      <c r="D782" s="23">
        <f t="shared" si="12"/>
        <v>30</v>
      </c>
      <c r="E782" s="23">
        <f>'Invoerblad heterogene watergang'!$F$9</f>
        <v>1.5</v>
      </c>
      <c r="F782" s="23">
        <f>'Invoerblad heterogene watergang'!$E$9</f>
        <v>1.2</v>
      </c>
      <c r="G782" s="23">
        <f>'Invoerblad heterogene watergang'!$B$9</f>
        <v>1.2</v>
      </c>
      <c r="H782" s="23">
        <f>'Invoerblad heterogene watergang'!$C$9</f>
        <v>1</v>
      </c>
      <c r="I782" s="23">
        <f>IF(B782="","",IF(A782&lt;='Invoerblad heterogene watergang'!$H$9,'Invoerblad heterogene watergang'!$N$9,IF(A782&lt;='Invoerblad heterogene watergang'!$H$10,'Invoerblad heterogene watergang'!$N$10,IF(A782&lt;='Invoerblad heterogene watergang'!$H$11,'Invoerblad heterogene watergang'!$N$11,IF(A782&lt;='Invoerblad heterogene watergang'!$H$12,'Invoerblad heterogene watergang'!$N$12,IF(A782&lt;='Invoerblad heterogene watergang'!$H$13,'Invoerblad heterogene watergang'!$N$13,IF(A782&lt;='Invoerblad heterogene watergang'!$H$14,'Invoerblad heterogene watergang'!$N$14,IF(A782&lt;='Invoerblad heterogene watergang'!$H$15,'Invoerblad heterogene watergang'!$N$15,IF(A782&lt;='Invoerblad heterogene watergang'!$H$16,'Invoerblad heterogene watergang'!$N$16,IF(A782&lt;='Invoerblad heterogene watergang'!$H$17,'Invoerblad heterogene watergang'!$N$17,""))))))))))</f>
        <v>0</v>
      </c>
      <c r="J782" s="23" t="str">
        <f>IF(A782&lt;='Invoerblad heterogene watergang'!$H$9,'Invoerblad heterogene watergang'!$O$9,IF(A782&lt;='Invoerblad heterogene watergang'!$H$10,'Invoerblad heterogene watergang'!$O$10,IF(A782&lt;='Invoerblad heterogene watergang'!$H$11,'Invoerblad heterogene watergang'!$O$11,IF(A782&lt;='Invoerblad heterogene watergang'!$H$12,'Invoerblad heterogene watergang'!$O$12,IF(A782&lt;='Invoerblad heterogene watergang'!$H$13,'Invoerblad heterogene watergang'!$O$13,IF(A782&lt;='Invoerblad heterogene watergang'!$H$14,'Invoerblad heterogene watergang'!$O$14,IF(A782&lt;='Invoerblad heterogene watergang'!$H$15,'Invoerblad heterogene watergang'!$O$15,IF(A782&lt;='Invoerblad heterogene watergang'!$H$16,'Invoerblad heterogene watergang'!$O$16,IF(A782&lt;='Invoerblad heterogene watergang'!$H$17,'Invoerblad heterogene watergang'!$O$17,"")))))))))</f>
        <v>Nee</v>
      </c>
      <c r="K782" s="23">
        <f>(IF(A782&lt;='Invoerblad heterogene watergang'!$H$9,'Invoerblad heterogene watergang'!$L$9,IF(A782&lt;='Invoerblad heterogene watergang'!$H$10,'Invoerblad heterogene watergang'!$L$10,IF(A782&lt;='Invoerblad heterogene watergang'!$H$11,'Invoerblad heterogene watergang'!$L$11,IF(A782&lt;='Invoerblad heterogene watergang'!$H$12,'Invoerblad heterogene watergang'!$L$12,IF(A782&lt;='Invoerblad heterogene watergang'!$H$13,'Invoerblad heterogene watergang'!$L$13,IF(A782&lt;='Invoerblad heterogene watergang'!$H$14,'Invoerblad heterogene watergang'!$L$14,IF(A782&lt;='Invoerblad heterogene watergang'!$H$15,'Invoerblad heterogene watergang'!$L$15,IF(A782&lt;='Invoerblad heterogene watergang'!$H$16,'Invoerblad heterogene watergang'!$L$16,IF(A782&lt;='Invoerblad heterogene watergang'!$H$17,'Invoerblad heterogene watergang'!$L$17,""))))))))))</f>
        <v>100</v>
      </c>
      <c r="L782" s="23" t="str">
        <f>(IF(A782&lt;='Invoerblad heterogene watergang'!$H$9,'Invoerblad heterogene watergang'!$M$9,IF(A782&lt;='Invoerblad heterogene watergang'!$H$10,'Invoerblad heterogene watergang'!$M$10,IF(A782&lt;='Invoerblad heterogene watergang'!$H$11,'Invoerblad heterogene watergang'!$M$11,IF(A782&lt;='Invoerblad heterogene watergang'!$H$12,'Invoerblad heterogene watergang'!$M$12,IF(A782&lt;='Invoerblad heterogene watergang'!$H$13,'Invoerblad heterogene watergang'!$M$13,IF(A782&lt;='Invoerblad heterogene watergang'!$H$14,'Invoerblad heterogene watergang'!$M$14,IF(A782&lt;='Invoerblad heterogene watergang'!$H$15,'Invoerblad heterogene watergang'!$M$15,IF(A782&lt;='Invoerblad heterogene watergang'!$H$16,'Invoerblad heterogene watergang'!$M$16,IF(A782&lt;='Invoerblad heterogene watergang'!$H$17,'Invoerblad heterogene watergang'!$M$17,""))))))))))</f>
        <v>Begroeiing volgt bodemverloop</v>
      </c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67"/>
      <c r="AD782" s="23"/>
      <c r="AE782" s="23"/>
    </row>
    <row r="783" spans="1:31" s="103" customFormat="1" x14ac:dyDescent="0.35">
      <c r="A783" s="24">
        <f>IF(A782="","",IF((A782+1)&gt;MAX('Invoerblad heterogene watergang'!$H$9:$H$17),"",'Uitgebreide invoer'!A782+(MAX('Invoerblad heterogene watergang'!$H$9:$H$17)/1000)))</f>
        <v>545.29999999999632</v>
      </c>
      <c r="B783" s="23">
        <f>IF(A783&lt;='Invoerblad heterogene watergang'!$H$9,'Invoerblad heterogene watergang'!$J$9,IF(A783&lt;='Invoerblad heterogene watergang'!$H$10,'Invoerblad heterogene watergang'!$J$10,IF(A783&lt;='Invoerblad heterogene watergang'!$H$11,'Invoerblad heterogene watergang'!$J$11,IF(A783&lt;='Invoerblad heterogene watergang'!$H$12,'Invoerblad heterogene watergang'!$J$12,IF(A783&lt;='Invoerblad heterogene watergang'!$H$13,'Invoerblad heterogene watergang'!$J$13,IF(A783&lt;='Invoerblad heterogene watergang'!$H$14,'Invoerblad heterogene watergang'!$J$14,IF(A783&lt;='Invoerblad heterogene watergang'!$H$15,'Invoerblad heterogene watergang'!$J$15,IF(A783&lt;='Invoerblad heterogene watergang'!$H$16,'Invoerblad heterogene watergang'!$J$16,IF(A783&lt;='Invoerblad heterogene watergang'!$H$17,'Invoerblad heterogene watergang'!$J$17,"")))))))))</f>
        <v>0.15</v>
      </c>
      <c r="C783" s="23" t="str">
        <f>IF(A783&lt;='Invoerblad heterogene watergang'!$H$9,'Invoerblad heterogene watergang'!$K$9,IF(A783&lt;='Invoerblad heterogene watergang'!$H$10,'Invoerblad heterogene watergang'!$K$10,IF(A783&lt;='Invoerblad heterogene watergang'!$H$11,'Invoerblad heterogene watergang'!$K$11,IF(A783&lt;='Invoerblad heterogene watergang'!$H$12,'Invoerblad heterogene watergang'!$K$12,IF(A783&lt;='Invoerblad heterogene watergang'!$H$13,'Invoerblad heterogene watergang'!$K$13,IF(A783&lt;='Invoerblad heterogene watergang'!$H$14,'Invoerblad heterogene watergang'!$K$14,IF(A783&lt;='Invoerblad heterogene watergang'!$H$15,'Invoerblad heterogene watergang'!$K$15,IF(A783&lt;='Invoerblad heterogene watergang'!$H$16,'Invoerblad heterogene watergang'!$K$16,IF(A783&lt;='Invoerblad heterogene watergang'!$H$17,'Invoerblad heterogene watergang'!$K$17,"")))))))))</f>
        <v>30 - Grasachtigen en ondergedoken soorten</v>
      </c>
      <c r="D783" s="23">
        <f t="shared" si="12"/>
        <v>30</v>
      </c>
      <c r="E783" s="23">
        <f>'Invoerblad heterogene watergang'!$F$9</f>
        <v>1.5</v>
      </c>
      <c r="F783" s="23">
        <f>'Invoerblad heterogene watergang'!$E$9</f>
        <v>1.2</v>
      </c>
      <c r="G783" s="23">
        <f>'Invoerblad heterogene watergang'!$B$9</f>
        <v>1.2</v>
      </c>
      <c r="H783" s="23">
        <f>'Invoerblad heterogene watergang'!$C$9</f>
        <v>1</v>
      </c>
      <c r="I783" s="23">
        <f>IF(B783="","",IF(A783&lt;='Invoerblad heterogene watergang'!$H$9,'Invoerblad heterogene watergang'!$N$9,IF(A783&lt;='Invoerblad heterogene watergang'!$H$10,'Invoerblad heterogene watergang'!$N$10,IF(A783&lt;='Invoerblad heterogene watergang'!$H$11,'Invoerblad heterogene watergang'!$N$11,IF(A783&lt;='Invoerblad heterogene watergang'!$H$12,'Invoerblad heterogene watergang'!$N$12,IF(A783&lt;='Invoerblad heterogene watergang'!$H$13,'Invoerblad heterogene watergang'!$N$13,IF(A783&lt;='Invoerblad heterogene watergang'!$H$14,'Invoerblad heterogene watergang'!$N$14,IF(A783&lt;='Invoerblad heterogene watergang'!$H$15,'Invoerblad heterogene watergang'!$N$15,IF(A783&lt;='Invoerblad heterogene watergang'!$H$16,'Invoerblad heterogene watergang'!$N$16,IF(A783&lt;='Invoerblad heterogene watergang'!$H$17,'Invoerblad heterogene watergang'!$N$17,""))))))))))</f>
        <v>0</v>
      </c>
      <c r="J783" s="23" t="str">
        <f>IF(A783&lt;='Invoerblad heterogene watergang'!$H$9,'Invoerblad heterogene watergang'!$O$9,IF(A783&lt;='Invoerblad heterogene watergang'!$H$10,'Invoerblad heterogene watergang'!$O$10,IF(A783&lt;='Invoerblad heterogene watergang'!$H$11,'Invoerblad heterogene watergang'!$O$11,IF(A783&lt;='Invoerblad heterogene watergang'!$H$12,'Invoerblad heterogene watergang'!$O$12,IF(A783&lt;='Invoerblad heterogene watergang'!$H$13,'Invoerblad heterogene watergang'!$O$13,IF(A783&lt;='Invoerblad heterogene watergang'!$H$14,'Invoerblad heterogene watergang'!$O$14,IF(A783&lt;='Invoerblad heterogene watergang'!$H$15,'Invoerblad heterogene watergang'!$O$15,IF(A783&lt;='Invoerblad heterogene watergang'!$H$16,'Invoerblad heterogene watergang'!$O$16,IF(A783&lt;='Invoerblad heterogene watergang'!$H$17,'Invoerblad heterogene watergang'!$O$17,"")))))))))</f>
        <v>Nee</v>
      </c>
      <c r="K783" s="23">
        <f>(IF(A783&lt;='Invoerblad heterogene watergang'!$H$9,'Invoerblad heterogene watergang'!$L$9,IF(A783&lt;='Invoerblad heterogene watergang'!$H$10,'Invoerblad heterogene watergang'!$L$10,IF(A783&lt;='Invoerblad heterogene watergang'!$H$11,'Invoerblad heterogene watergang'!$L$11,IF(A783&lt;='Invoerblad heterogene watergang'!$H$12,'Invoerblad heterogene watergang'!$L$12,IF(A783&lt;='Invoerblad heterogene watergang'!$H$13,'Invoerblad heterogene watergang'!$L$13,IF(A783&lt;='Invoerblad heterogene watergang'!$H$14,'Invoerblad heterogene watergang'!$L$14,IF(A783&lt;='Invoerblad heterogene watergang'!$H$15,'Invoerblad heterogene watergang'!$L$15,IF(A783&lt;='Invoerblad heterogene watergang'!$H$16,'Invoerblad heterogene watergang'!$L$16,IF(A783&lt;='Invoerblad heterogene watergang'!$H$17,'Invoerblad heterogene watergang'!$L$17,""))))))))))</f>
        <v>100</v>
      </c>
      <c r="L783" s="23" t="str">
        <f>(IF(A783&lt;='Invoerblad heterogene watergang'!$H$9,'Invoerblad heterogene watergang'!$M$9,IF(A783&lt;='Invoerblad heterogene watergang'!$H$10,'Invoerblad heterogene watergang'!$M$10,IF(A783&lt;='Invoerblad heterogene watergang'!$H$11,'Invoerblad heterogene watergang'!$M$11,IF(A783&lt;='Invoerblad heterogene watergang'!$H$12,'Invoerblad heterogene watergang'!$M$12,IF(A783&lt;='Invoerblad heterogene watergang'!$H$13,'Invoerblad heterogene watergang'!$M$13,IF(A783&lt;='Invoerblad heterogene watergang'!$H$14,'Invoerblad heterogene watergang'!$M$14,IF(A783&lt;='Invoerblad heterogene watergang'!$H$15,'Invoerblad heterogene watergang'!$M$15,IF(A783&lt;='Invoerblad heterogene watergang'!$H$16,'Invoerblad heterogene watergang'!$M$16,IF(A783&lt;='Invoerblad heterogene watergang'!$H$17,'Invoerblad heterogene watergang'!$M$17,""))))))))))</f>
        <v>Begroeiing volgt bodemverloop</v>
      </c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67"/>
      <c r="AD783" s="23"/>
      <c r="AE783" s="23"/>
    </row>
    <row r="784" spans="1:31" s="103" customFormat="1" x14ac:dyDescent="0.35">
      <c r="A784" s="24">
        <f>IF(A783="","",IF((A783+1)&gt;MAX('Invoerblad heterogene watergang'!$H$9:$H$17),"",'Uitgebreide invoer'!A783+(MAX('Invoerblad heterogene watergang'!$H$9:$H$17)/1000)))</f>
        <v>545.99999999999636</v>
      </c>
      <c r="B784" s="23">
        <f>IF(A784&lt;='Invoerblad heterogene watergang'!$H$9,'Invoerblad heterogene watergang'!$J$9,IF(A784&lt;='Invoerblad heterogene watergang'!$H$10,'Invoerblad heterogene watergang'!$J$10,IF(A784&lt;='Invoerblad heterogene watergang'!$H$11,'Invoerblad heterogene watergang'!$J$11,IF(A784&lt;='Invoerblad heterogene watergang'!$H$12,'Invoerblad heterogene watergang'!$J$12,IF(A784&lt;='Invoerblad heterogene watergang'!$H$13,'Invoerblad heterogene watergang'!$J$13,IF(A784&lt;='Invoerblad heterogene watergang'!$H$14,'Invoerblad heterogene watergang'!$J$14,IF(A784&lt;='Invoerblad heterogene watergang'!$H$15,'Invoerblad heterogene watergang'!$J$15,IF(A784&lt;='Invoerblad heterogene watergang'!$H$16,'Invoerblad heterogene watergang'!$J$16,IF(A784&lt;='Invoerblad heterogene watergang'!$H$17,'Invoerblad heterogene watergang'!$J$17,"")))))))))</f>
        <v>0.15</v>
      </c>
      <c r="C784" s="23" t="str">
        <f>IF(A784&lt;='Invoerblad heterogene watergang'!$H$9,'Invoerblad heterogene watergang'!$K$9,IF(A784&lt;='Invoerblad heterogene watergang'!$H$10,'Invoerblad heterogene watergang'!$K$10,IF(A784&lt;='Invoerblad heterogene watergang'!$H$11,'Invoerblad heterogene watergang'!$K$11,IF(A784&lt;='Invoerblad heterogene watergang'!$H$12,'Invoerblad heterogene watergang'!$K$12,IF(A784&lt;='Invoerblad heterogene watergang'!$H$13,'Invoerblad heterogene watergang'!$K$13,IF(A784&lt;='Invoerblad heterogene watergang'!$H$14,'Invoerblad heterogene watergang'!$K$14,IF(A784&lt;='Invoerblad heterogene watergang'!$H$15,'Invoerblad heterogene watergang'!$K$15,IF(A784&lt;='Invoerblad heterogene watergang'!$H$16,'Invoerblad heterogene watergang'!$K$16,IF(A784&lt;='Invoerblad heterogene watergang'!$H$17,'Invoerblad heterogene watergang'!$K$17,"")))))))))</f>
        <v>30 - Grasachtigen en ondergedoken soorten</v>
      </c>
      <c r="D784" s="23">
        <f t="shared" si="12"/>
        <v>30</v>
      </c>
      <c r="E784" s="23">
        <f>'Invoerblad heterogene watergang'!$F$9</f>
        <v>1.5</v>
      </c>
      <c r="F784" s="23">
        <f>'Invoerblad heterogene watergang'!$E$9</f>
        <v>1.2</v>
      </c>
      <c r="G784" s="23">
        <f>'Invoerblad heterogene watergang'!$B$9</f>
        <v>1.2</v>
      </c>
      <c r="H784" s="23">
        <f>'Invoerblad heterogene watergang'!$C$9</f>
        <v>1</v>
      </c>
      <c r="I784" s="23">
        <f>IF(B784="","",IF(A784&lt;='Invoerblad heterogene watergang'!$H$9,'Invoerblad heterogene watergang'!$N$9,IF(A784&lt;='Invoerblad heterogene watergang'!$H$10,'Invoerblad heterogene watergang'!$N$10,IF(A784&lt;='Invoerblad heterogene watergang'!$H$11,'Invoerblad heterogene watergang'!$N$11,IF(A784&lt;='Invoerblad heterogene watergang'!$H$12,'Invoerblad heterogene watergang'!$N$12,IF(A784&lt;='Invoerblad heterogene watergang'!$H$13,'Invoerblad heterogene watergang'!$N$13,IF(A784&lt;='Invoerblad heterogene watergang'!$H$14,'Invoerblad heterogene watergang'!$N$14,IF(A784&lt;='Invoerblad heterogene watergang'!$H$15,'Invoerblad heterogene watergang'!$N$15,IF(A784&lt;='Invoerblad heterogene watergang'!$H$16,'Invoerblad heterogene watergang'!$N$16,IF(A784&lt;='Invoerblad heterogene watergang'!$H$17,'Invoerblad heterogene watergang'!$N$17,""))))))))))</f>
        <v>0</v>
      </c>
      <c r="J784" s="23" t="str">
        <f>IF(A784&lt;='Invoerblad heterogene watergang'!$H$9,'Invoerblad heterogene watergang'!$O$9,IF(A784&lt;='Invoerblad heterogene watergang'!$H$10,'Invoerblad heterogene watergang'!$O$10,IF(A784&lt;='Invoerblad heterogene watergang'!$H$11,'Invoerblad heterogene watergang'!$O$11,IF(A784&lt;='Invoerblad heterogene watergang'!$H$12,'Invoerblad heterogene watergang'!$O$12,IF(A784&lt;='Invoerblad heterogene watergang'!$H$13,'Invoerblad heterogene watergang'!$O$13,IF(A784&lt;='Invoerblad heterogene watergang'!$H$14,'Invoerblad heterogene watergang'!$O$14,IF(A784&lt;='Invoerblad heterogene watergang'!$H$15,'Invoerblad heterogene watergang'!$O$15,IF(A784&lt;='Invoerblad heterogene watergang'!$H$16,'Invoerblad heterogene watergang'!$O$16,IF(A784&lt;='Invoerblad heterogene watergang'!$H$17,'Invoerblad heterogene watergang'!$O$17,"")))))))))</f>
        <v>Nee</v>
      </c>
      <c r="K784" s="23">
        <f>(IF(A784&lt;='Invoerblad heterogene watergang'!$H$9,'Invoerblad heterogene watergang'!$L$9,IF(A784&lt;='Invoerblad heterogene watergang'!$H$10,'Invoerblad heterogene watergang'!$L$10,IF(A784&lt;='Invoerblad heterogene watergang'!$H$11,'Invoerblad heterogene watergang'!$L$11,IF(A784&lt;='Invoerblad heterogene watergang'!$H$12,'Invoerblad heterogene watergang'!$L$12,IF(A784&lt;='Invoerblad heterogene watergang'!$H$13,'Invoerblad heterogene watergang'!$L$13,IF(A784&lt;='Invoerblad heterogene watergang'!$H$14,'Invoerblad heterogene watergang'!$L$14,IF(A784&lt;='Invoerblad heterogene watergang'!$H$15,'Invoerblad heterogene watergang'!$L$15,IF(A784&lt;='Invoerblad heterogene watergang'!$H$16,'Invoerblad heterogene watergang'!$L$16,IF(A784&lt;='Invoerblad heterogene watergang'!$H$17,'Invoerblad heterogene watergang'!$L$17,""))))))))))</f>
        <v>100</v>
      </c>
      <c r="L784" s="23" t="str">
        <f>(IF(A784&lt;='Invoerblad heterogene watergang'!$H$9,'Invoerblad heterogene watergang'!$M$9,IF(A784&lt;='Invoerblad heterogene watergang'!$H$10,'Invoerblad heterogene watergang'!$M$10,IF(A784&lt;='Invoerblad heterogene watergang'!$H$11,'Invoerblad heterogene watergang'!$M$11,IF(A784&lt;='Invoerblad heterogene watergang'!$H$12,'Invoerblad heterogene watergang'!$M$12,IF(A784&lt;='Invoerblad heterogene watergang'!$H$13,'Invoerblad heterogene watergang'!$M$13,IF(A784&lt;='Invoerblad heterogene watergang'!$H$14,'Invoerblad heterogene watergang'!$M$14,IF(A784&lt;='Invoerblad heterogene watergang'!$H$15,'Invoerblad heterogene watergang'!$M$15,IF(A784&lt;='Invoerblad heterogene watergang'!$H$16,'Invoerblad heterogene watergang'!$M$16,IF(A784&lt;='Invoerblad heterogene watergang'!$H$17,'Invoerblad heterogene watergang'!$M$17,""))))))))))</f>
        <v>Begroeiing volgt bodemverloop</v>
      </c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67"/>
      <c r="AD784" s="23"/>
      <c r="AE784" s="23"/>
    </row>
    <row r="785" spans="1:31" s="103" customFormat="1" x14ac:dyDescent="0.35">
      <c r="A785" s="24">
        <f>IF(A784="","",IF((A784+1)&gt;MAX('Invoerblad heterogene watergang'!$H$9:$H$17),"",'Uitgebreide invoer'!A784+(MAX('Invoerblad heterogene watergang'!$H$9:$H$17)/1000)))</f>
        <v>546.69999999999641</v>
      </c>
      <c r="B785" s="23">
        <f>IF(A785&lt;='Invoerblad heterogene watergang'!$H$9,'Invoerblad heterogene watergang'!$J$9,IF(A785&lt;='Invoerblad heterogene watergang'!$H$10,'Invoerblad heterogene watergang'!$J$10,IF(A785&lt;='Invoerblad heterogene watergang'!$H$11,'Invoerblad heterogene watergang'!$J$11,IF(A785&lt;='Invoerblad heterogene watergang'!$H$12,'Invoerblad heterogene watergang'!$J$12,IF(A785&lt;='Invoerblad heterogene watergang'!$H$13,'Invoerblad heterogene watergang'!$J$13,IF(A785&lt;='Invoerblad heterogene watergang'!$H$14,'Invoerblad heterogene watergang'!$J$14,IF(A785&lt;='Invoerblad heterogene watergang'!$H$15,'Invoerblad heterogene watergang'!$J$15,IF(A785&lt;='Invoerblad heterogene watergang'!$H$16,'Invoerblad heterogene watergang'!$J$16,IF(A785&lt;='Invoerblad heterogene watergang'!$H$17,'Invoerblad heterogene watergang'!$J$17,"")))))))))</f>
        <v>0.15</v>
      </c>
      <c r="C785" s="23" t="str">
        <f>IF(A785&lt;='Invoerblad heterogene watergang'!$H$9,'Invoerblad heterogene watergang'!$K$9,IF(A785&lt;='Invoerblad heterogene watergang'!$H$10,'Invoerblad heterogene watergang'!$K$10,IF(A785&lt;='Invoerblad heterogene watergang'!$H$11,'Invoerblad heterogene watergang'!$K$11,IF(A785&lt;='Invoerblad heterogene watergang'!$H$12,'Invoerblad heterogene watergang'!$K$12,IF(A785&lt;='Invoerblad heterogene watergang'!$H$13,'Invoerblad heterogene watergang'!$K$13,IF(A785&lt;='Invoerblad heterogene watergang'!$H$14,'Invoerblad heterogene watergang'!$K$14,IF(A785&lt;='Invoerblad heterogene watergang'!$H$15,'Invoerblad heterogene watergang'!$K$15,IF(A785&lt;='Invoerblad heterogene watergang'!$H$16,'Invoerblad heterogene watergang'!$K$16,IF(A785&lt;='Invoerblad heterogene watergang'!$H$17,'Invoerblad heterogene watergang'!$K$17,"")))))))))</f>
        <v>30 - Grasachtigen en ondergedoken soorten</v>
      </c>
      <c r="D785" s="23">
        <f t="shared" si="12"/>
        <v>30</v>
      </c>
      <c r="E785" s="23">
        <f>'Invoerblad heterogene watergang'!$F$9</f>
        <v>1.5</v>
      </c>
      <c r="F785" s="23">
        <f>'Invoerblad heterogene watergang'!$E$9</f>
        <v>1.2</v>
      </c>
      <c r="G785" s="23">
        <f>'Invoerblad heterogene watergang'!$B$9</f>
        <v>1.2</v>
      </c>
      <c r="H785" s="23">
        <f>'Invoerblad heterogene watergang'!$C$9</f>
        <v>1</v>
      </c>
      <c r="I785" s="23">
        <f>IF(B785="","",IF(A785&lt;='Invoerblad heterogene watergang'!$H$9,'Invoerblad heterogene watergang'!$N$9,IF(A785&lt;='Invoerblad heterogene watergang'!$H$10,'Invoerblad heterogene watergang'!$N$10,IF(A785&lt;='Invoerblad heterogene watergang'!$H$11,'Invoerblad heterogene watergang'!$N$11,IF(A785&lt;='Invoerblad heterogene watergang'!$H$12,'Invoerblad heterogene watergang'!$N$12,IF(A785&lt;='Invoerblad heterogene watergang'!$H$13,'Invoerblad heterogene watergang'!$N$13,IF(A785&lt;='Invoerblad heterogene watergang'!$H$14,'Invoerblad heterogene watergang'!$N$14,IF(A785&lt;='Invoerblad heterogene watergang'!$H$15,'Invoerblad heterogene watergang'!$N$15,IF(A785&lt;='Invoerblad heterogene watergang'!$H$16,'Invoerblad heterogene watergang'!$N$16,IF(A785&lt;='Invoerblad heterogene watergang'!$H$17,'Invoerblad heterogene watergang'!$N$17,""))))))))))</f>
        <v>0</v>
      </c>
      <c r="J785" s="23" t="str">
        <f>IF(A785&lt;='Invoerblad heterogene watergang'!$H$9,'Invoerblad heterogene watergang'!$O$9,IF(A785&lt;='Invoerblad heterogene watergang'!$H$10,'Invoerblad heterogene watergang'!$O$10,IF(A785&lt;='Invoerblad heterogene watergang'!$H$11,'Invoerblad heterogene watergang'!$O$11,IF(A785&lt;='Invoerblad heterogene watergang'!$H$12,'Invoerblad heterogene watergang'!$O$12,IF(A785&lt;='Invoerblad heterogene watergang'!$H$13,'Invoerblad heterogene watergang'!$O$13,IF(A785&lt;='Invoerblad heterogene watergang'!$H$14,'Invoerblad heterogene watergang'!$O$14,IF(A785&lt;='Invoerblad heterogene watergang'!$H$15,'Invoerblad heterogene watergang'!$O$15,IF(A785&lt;='Invoerblad heterogene watergang'!$H$16,'Invoerblad heterogene watergang'!$O$16,IF(A785&lt;='Invoerblad heterogene watergang'!$H$17,'Invoerblad heterogene watergang'!$O$17,"")))))))))</f>
        <v>Nee</v>
      </c>
      <c r="K785" s="23">
        <f>(IF(A785&lt;='Invoerblad heterogene watergang'!$H$9,'Invoerblad heterogene watergang'!$L$9,IF(A785&lt;='Invoerblad heterogene watergang'!$H$10,'Invoerblad heterogene watergang'!$L$10,IF(A785&lt;='Invoerblad heterogene watergang'!$H$11,'Invoerblad heterogene watergang'!$L$11,IF(A785&lt;='Invoerblad heterogene watergang'!$H$12,'Invoerblad heterogene watergang'!$L$12,IF(A785&lt;='Invoerblad heterogene watergang'!$H$13,'Invoerblad heterogene watergang'!$L$13,IF(A785&lt;='Invoerblad heterogene watergang'!$H$14,'Invoerblad heterogene watergang'!$L$14,IF(A785&lt;='Invoerblad heterogene watergang'!$H$15,'Invoerblad heterogene watergang'!$L$15,IF(A785&lt;='Invoerblad heterogene watergang'!$H$16,'Invoerblad heterogene watergang'!$L$16,IF(A785&lt;='Invoerblad heterogene watergang'!$H$17,'Invoerblad heterogene watergang'!$L$17,""))))))))))</f>
        <v>100</v>
      </c>
      <c r="L785" s="23" t="str">
        <f>(IF(A785&lt;='Invoerblad heterogene watergang'!$H$9,'Invoerblad heterogene watergang'!$M$9,IF(A785&lt;='Invoerblad heterogene watergang'!$H$10,'Invoerblad heterogene watergang'!$M$10,IF(A785&lt;='Invoerblad heterogene watergang'!$H$11,'Invoerblad heterogene watergang'!$M$11,IF(A785&lt;='Invoerblad heterogene watergang'!$H$12,'Invoerblad heterogene watergang'!$M$12,IF(A785&lt;='Invoerblad heterogene watergang'!$H$13,'Invoerblad heterogene watergang'!$M$13,IF(A785&lt;='Invoerblad heterogene watergang'!$H$14,'Invoerblad heterogene watergang'!$M$14,IF(A785&lt;='Invoerblad heterogene watergang'!$H$15,'Invoerblad heterogene watergang'!$M$15,IF(A785&lt;='Invoerblad heterogene watergang'!$H$16,'Invoerblad heterogene watergang'!$M$16,IF(A785&lt;='Invoerblad heterogene watergang'!$H$17,'Invoerblad heterogene watergang'!$M$17,""))))))))))</f>
        <v>Begroeiing volgt bodemverloop</v>
      </c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67"/>
      <c r="AD785" s="23"/>
      <c r="AE785" s="23"/>
    </row>
    <row r="786" spans="1:31" s="103" customFormat="1" x14ac:dyDescent="0.35">
      <c r="A786" s="24">
        <f>IF(A785="","",IF((A785+1)&gt;MAX('Invoerblad heterogene watergang'!$H$9:$H$17),"",'Uitgebreide invoer'!A785+(MAX('Invoerblad heterogene watergang'!$H$9:$H$17)/1000)))</f>
        <v>547.39999999999645</v>
      </c>
      <c r="B786" s="23">
        <f>IF(A786&lt;='Invoerblad heterogene watergang'!$H$9,'Invoerblad heterogene watergang'!$J$9,IF(A786&lt;='Invoerblad heterogene watergang'!$H$10,'Invoerblad heterogene watergang'!$J$10,IF(A786&lt;='Invoerblad heterogene watergang'!$H$11,'Invoerblad heterogene watergang'!$J$11,IF(A786&lt;='Invoerblad heterogene watergang'!$H$12,'Invoerblad heterogene watergang'!$J$12,IF(A786&lt;='Invoerblad heterogene watergang'!$H$13,'Invoerblad heterogene watergang'!$J$13,IF(A786&lt;='Invoerblad heterogene watergang'!$H$14,'Invoerblad heterogene watergang'!$J$14,IF(A786&lt;='Invoerblad heterogene watergang'!$H$15,'Invoerblad heterogene watergang'!$J$15,IF(A786&lt;='Invoerblad heterogene watergang'!$H$16,'Invoerblad heterogene watergang'!$J$16,IF(A786&lt;='Invoerblad heterogene watergang'!$H$17,'Invoerblad heterogene watergang'!$J$17,"")))))))))</f>
        <v>0.15</v>
      </c>
      <c r="C786" s="23" t="str">
        <f>IF(A786&lt;='Invoerblad heterogene watergang'!$H$9,'Invoerblad heterogene watergang'!$K$9,IF(A786&lt;='Invoerblad heterogene watergang'!$H$10,'Invoerblad heterogene watergang'!$K$10,IF(A786&lt;='Invoerblad heterogene watergang'!$H$11,'Invoerblad heterogene watergang'!$K$11,IF(A786&lt;='Invoerblad heterogene watergang'!$H$12,'Invoerblad heterogene watergang'!$K$12,IF(A786&lt;='Invoerblad heterogene watergang'!$H$13,'Invoerblad heterogene watergang'!$K$13,IF(A786&lt;='Invoerblad heterogene watergang'!$H$14,'Invoerblad heterogene watergang'!$K$14,IF(A786&lt;='Invoerblad heterogene watergang'!$H$15,'Invoerblad heterogene watergang'!$K$15,IF(A786&lt;='Invoerblad heterogene watergang'!$H$16,'Invoerblad heterogene watergang'!$K$16,IF(A786&lt;='Invoerblad heterogene watergang'!$H$17,'Invoerblad heterogene watergang'!$K$17,"")))))))))</f>
        <v>30 - Grasachtigen en ondergedoken soorten</v>
      </c>
      <c r="D786" s="23">
        <f t="shared" si="12"/>
        <v>30</v>
      </c>
      <c r="E786" s="23">
        <f>'Invoerblad heterogene watergang'!$F$9</f>
        <v>1.5</v>
      </c>
      <c r="F786" s="23">
        <f>'Invoerblad heterogene watergang'!$E$9</f>
        <v>1.2</v>
      </c>
      <c r="G786" s="23">
        <f>'Invoerblad heterogene watergang'!$B$9</f>
        <v>1.2</v>
      </c>
      <c r="H786" s="23">
        <f>'Invoerblad heterogene watergang'!$C$9</f>
        <v>1</v>
      </c>
      <c r="I786" s="23">
        <f>IF(B786="","",IF(A786&lt;='Invoerblad heterogene watergang'!$H$9,'Invoerblad heterogene watergang'!$N$9,IF(A786&lt;='Invoerblad heterogene watergang'!$H$10,'Invoerblad heterogene watergang'!$N$10,IF(A786&lt;='Invoerblad heterogene watergang'!$H$11,'Invoerblad heterogene watergang'!$N$11,IF(A786&lt;='Invoerblad heterogene watergang'!$H$12,'Invoerblad heterogene watergang'!$N$12,IF(A786&lt;='Invoerblad heterogene watergang'!$H$13,'Invoerblad heterogene watergang'!$N$13,IF(A786&lt;='Invoerblad heterogene watergang'!$H$14,'Invoerblad heterogene watergang'!$N$14,IF(A786&lt;='Invoerblad heterogene watergang'!$H$15,'Invoerblad heterogene watergang'!$N$15,IF(A786&lt;='Invoerblad heterogene watergang'!$H$16,'Invoerblad heterogene watergang'!$N$16,IF(A786&lt;='Invoerblad heterogene watergang'!$H$17,'Invoerblad heterogene watergang'!$N$17,""))))))))))</f>
        <v>0</v>
      </c>
      <c r="J786" s="23" t="str">
        <f>IF(A786&lt;='Invoerblad heterogene watergang'!$H$9,'Invoerblad heterogene watergang'!$O$9,IF(A786&lt;='Invoerblad heterogene watergang'!$H$10,'Invoerblad heterogene watergang'!$O$10,IF(A786&lt;='Invoerblad heterogene watergang'!$H$11,'Invoerblad heterogene watergang'!$O$11,IF(A786&lt;='Invoerblad heterogene watergang'!$H$12,'Invoerblad heterogene watergang'!$O$12,IF(A786&lt;='Invoerblad heterogene watergang'!$H$13,'Invoerblad heterogene watergang'!$O$13,IF(A786&lt;='Invoerblad heterogene watergang'!$H$14,'Invoerblad heterogene watergang'!$O$14,IF(A786&lt;='Invoerblad heterogene watergang'!$H$15,'Invoerblad heterogene watergang'!$O$15,IF(A786&lt;='Invoerblad heterogene watergang'!$H$16,'Invoerblad heterogene watergang'!$O$16,IF(A786&lt;='Invoerblad heterogene watergang'!$H$17,'Invoerblad heterogene watergang'!$O$17,"")))))))))</f>
        <v>Nee</v>
      </c>
      <c r="K786" s="23">
        <f>(IF(A786&lt;='Invoerblad heterogene watergang'!$H$9,'Invoerblad heterogene watergang'!$L$9,IF(A786&lt;='Invoerblad heterogene watergang'!$H$10,'Invoerblad heterogene watergang'!$L$10,IF(A786&lt;='Invoerblad heterogene watergang'!$H$11,'Invoerblad heterogene watergang'!$L$11,IF(A786&lt;='Invoerblad heterogene watergang'!$H$12,'Invoerblad heterogene watergang'!$L$12,IF(A786&lt;='Invoerblad heterogene watergang'!$H$13,'Invoerblad heterogene watergang'!$L$13,IF(A786&lt;='Invoerblad heterogene watergang'!$H$14,'Invoerblad heterogene watergang'!$L$14,IF(A786&lt;='Invoerblad heterogene watergang'!$H$15,'Invoerblad heterogene watergang'!$L$15,IF(A786&lt;='Invoerblad heterogene watergang'!$H$16,'Invoerblad heterogene watergang'!$L$16,IF(A786&lt;='Invoerblad heterogene watergang'!$H$17,'Invoerblad heterogene watergang'!$L$17,""))))))))))</f>
        <v>100</v>
      </c>
      <c r="L786" s="23" t="str">
        <f>(IF(A786&lt;='Invoerblad heterogene watergang'!$H$9,'Invoerblad heterogene watergang'!$M$9,IF(A786&lt;='Invoerblad heterogene watergang'!$H$10,'Invoerblad heterogene watergang'!$M$10,IF(A786&lt;='Invoerblad heterogene watergang'!$H$11,'Invoerblad heterogene watergang'!$M$11,IF(A786&lt;='Invoerblad heterogene watergang'!$H$12,'Invoerblad heterogene watergang'!$M$12,IF(A786&lt;='Invoerblad heterogene watergang'!$H$13,'Invoerblad heterogene watergang'!$M$13,IF(A786&lt;='Invoerblad heterogene watergang'!$H$14,'Invoerblad heterogene watergang'!$M$14,IF(A786&lt;='Invoerblad heterogene watergang'!$H$15,'Invoerblad heterogene watergang'!$M$15,IF(A786&lt;='Invoerblad heterogene watergang'!$H$16,'Invoerblad heterogene watergang'!$M$16,IF(A786&lt;='Invoerblad heterogene watergang'!$H$17,'Invoerblad heterogene watergang'!$M$17,""))))))))))</f>
        <v>Begroeiing volgt bodemverloop</v>
      </c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67"/>
      <c r="AD786" s="23"/>
      <c r="AE786" s="23"/>
    </row>
    <row r="787" spans="1:31" s="103" customFormat="1" x14ac:dyDescent="0.35">
      <c r="A787" s="24">
        <f>IF(A786="","",IF((A786+1)&gt;MAX('Invoerblad heterogene watergang'!$H$9:$H$17),"",'Uitgebreide invoer'!A786+(MAX('Invoerblad heterogene watergang'!$H$9:$H$17)/1000)))</f>
        <v>548.0999999999965</v>
      </c>
      <c r="B787" s="23">
        <f>IF(A787&lt;='Invoerblad heterogene watergang'!$H$9,'Invoerblad heterogene watergang'!$J$9,IF(A787&lt;='Invoerblad heterogene watergang'!$H$10,'Invoerblad heterogene watergang'!$J$10,IF(A787&lt;='Invoerblad heterogene watergang'!$H$11,'Invoerblad heterogene watergang'!$J$11,IF(A787&lt;='Invoerblad heterogene watergang'!$H$12,'Invoerblad heterogene watergang'!$J$12,IF(A787&lt;='Invoerblad heterogene watergang'!$H$13,'Invoerblad heterogene watergang'!$J$13,IF(A787&lt;='Invoerblad heterogene watergang'!$H$14,'Invoerblad heterogene watergang'!$J$14,IF(A787&lt;='Invoerblad heterogene watergang'!$H$15,'Invoerblad heterogene watergang'!$J$15,IF(A787&lt;='Invoerblad heterogene watergang'!$H$16,'Invoerblad heterogene watergang'!$J$16,IF(A787&lt;='Invoerblad heterogene watergang'!$H$17,'Invoerblad heterogene watergang'!$J$17,"")))))))))</f>
        <v>0.15</v>
      </c>
      <c r="C787" s="23" t="str">
        <f>IF(A787&lt;='Invoerblad heterogene watergang'!$H$9,'Invoerblad heterogene watergang'!$K$9,IF(A787&lt;='Invoerblad heterogene watergang'!$H$10,'Invoerblad heterogene watergang'!$K$10,IF(A787&lt;='Invoerblad heterogene watergang'!$H$11,'Invoerblad heterogene watergang'!$K$11,IF(A787&lt;='Invoerblad heterogene watergang'!$H$12,'Invoerblad heterogene watergang'!$K$12,IF(A787&lt;='Invoerblad heterogene watergang'!$H$13,'Invoerblad heterogene watergang'!$K$13,IF(A787&lt;='Invoerblad heterogene watergang'!$H$14,'Invoerblad heterogene watergang'!$K$14,IF(A787&lt;='Invoerblad heterogene watergang'!$H$15,'Invoerblad heterogene watergang'!$K$15,IF(A787&lt;='Invoerblad heterogene watergang'!$H$16,'Invoerblad heterogene watergang'!$K$16,IF(A787&lt;='Invoerblad heterogene watergang'!$H$17,'Invoerblad heterogene watergang'!$K$17,"")))))))))</f>
        <v>30 - Grasachtigen en ondergedoken soorten</v>
      </c>
      <c r="D787" s="23">
        <f t="shared" si="12"/>
        <v>30</v>
      </c>
      <c r="E787" s="23">
        <f>'Invoerblad heterogene watergang'!$F$9</f>
        <v>1.5</v>
      </c>
      <c r="F787" s="23">
        <f>'Invoerblad heterogene watergang'!$E$9</f>
        <v>1.2</v>
      </c>
      <c r="G787" s="23">
        <f>'Invoerblad heterogene watergang'!$B$9</f>
        <v>1.2</v>
      </c>
      <c r="H787" s="23">
        <f>'Invoerblad heterogene watergang'!$C$9</f>
        <v>1</v>
      </c>
      <c r="I787" s="23">
        <f>IF(B787="","",IF(A787&lt;='Invoerblad heterogene watergang'!$H$9,'Invoerblad heterogene watergang'!$N$9,IF(A787&lt;='Invoerblad heterogene watergang'!$H$10,'Invoerblad heterogene watergang'!$N$10,IF(A787&lt;='Invoerblad heterogene watergang'!$H$11,'Invoerblad heterogene watergang'!$N$11,IF(A787&lt;='Invoerblad heterogene watergang'!$H$12,'Invoerblad heterogene watergang'!$N$12,IF(A787&lt;='Invoerblad heterogene watergang'!$H$13,'Invoerblad heterogene watergang'!$N$13,IF(A787&lt;='Invoerblad heterogene watergang'!$H$14,'Invoerblad heterogene watergang'!$N$14,IF(A787&lt;='Invoerblad heterogene watergang'!$H$15,'Invoerblad heterogene watergang'!$N$15,IF(A787&lt;='Invoerblad heterogene watergang'!$H$16,'Invoerblad heterogene watergang'!$N$16,IF(A787&lt;='Invoerblad heterogene watergang'!$H$17,'Invoerblad heterogene watergang'!$N$17,""))))))))))</f>
        <v>0</v>
      </c>
      <c r="J787" s="23" t="str">
        <f>IF(A787&lt;='Invoerblad heterogene watergang'!$H$9,'Invoerblad heterogene watergang'!$O$9,IF(A787&lt;='Invoerblad heterogene watergang'!$H$10,'Invoerblad heterogene watergang'!$O$10,IF(A787&lt;='Invoerblad heterogene watergang'!$H$11,'Invoerblad heterogene watergang'!$O$11,IF(A787&lt;='Invoerblad heterogene watergang'!$H$12,'Invoerblad heterogene watergang'!$O$12,IF(A787&lt;='Invoerblad heterogene watergang'!$H$13,'Invoerblad heterogene watergang'!$O$13,IF(A787&lt;='Invoerblad heterogene watergang'!$H$14,'Invoerblad heterogene watergang'!$O$14,IF(A787&lt;='Invoerblad heterogene watergang'!$H$15,'Invoerblad heterogene watergang'!$O$15,IF(A787&lt;='Invoerblad heterogene watergang'!$H$16,'Invoerblad heterogene watergang'!$O$16,IF(A787&lt;='Invoerblad heterogene watergang'!$H$17,'Invoerblad heterogene watergang'!$O$17,"")))))))))</f>
        <v>Nee</v>
      </c>
      <c r="K787" s="23">
        <f>(IF(A787&lt;='Invoerblad heterogene watergang'!$H$9,'Invoerblad heterogene watergang'!$L$9,IF(A787&lt;='Invoerblad heterogene watergang'!$H$10,'Invoerblad heterogene watergang'!$L$10,IF(A787&lt;='Invoerblad heterogene watergang'!$H$11,'Invoerblad heterogene watergang'!$L$11,IF(A787&lt;='Invoerblad heterogene watergang'!$H$12,'Invoerblad heterogene watergang'!$L$12,IF(A787&lt;='Invoerblad heterogene watergang'!$H$13,'Invoerblad heterogene watergang'!$L$13,IF(A787&lt;='Invoerblad heterogene watergang'!$H$14,'Invoerblad heterogene watergang'!$L$14,IF(A787&lt;='Invoerblad heterogene watergang'!$H$15,'Invoerblad heterogene watergang'!$L$15,IF(A787&lt;='Invoerblad heterogene watergang'!$H$16,'Invoerblad heterogene watergang'!$L$16,IF(A787&lt;='Invoerblad heterogene watergang'!$H$17,'Invoerblad heterogene watergang'!$L$17,""))))))))))</f>
        <v>100</v>
      </c>
      <c r="L787" s="23" t="str">
        <f>(IF(A787&lt;='Invoerblad heterogene watergang'!$H$9,'Invoerblad heterogene watergang'!$M$9,IF(A787&lt;='Invoerblad heterogene watergang'!$H$10,'Invoerblad heterogene watergang'!$M$10,IF(A787&lt;='Invoerblad heterogene watergang'!$H$11,'Invoerblad heterogene watergang'!$M$11,IF(A787&lt;='Invoerblad heterogene watergang'!$H$12,'Invoerblad heterogene watergang'!$M$12,IF(A787&lt;='Invoerblad heterogene watergang'!$H$13,'Invoerblad heterogene watergang'!$M$13,IF(A787&lt;='Invoerblad heterogene watergang'!$H$14,'Invoerblad heterogene watergang'!$M$14,IF(A787&lt;='Invoerblad heterogene watergang'!$H$15,'Invoerblad heterogene watergang'!$M$15,IF(A787&lt;='Invoerblad heterogene watergang'!$H$16,'Invoerblad heterogene watergang'!$M$16,IF(A787&lt;='Invoerblad heterogene watergang'!$H$17,'Invoerblad heterogene watergang'!$M$17,""))))))))))</f>
        <v>Begroeiing volgt bodemverloop</v>
      </c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67"/>
      <c r="AD787" s="23"/>
      <c r="AE787" s="23"/>
    </row>
    <row r="788" spans="1:31" s="103" customFormat="1" x14ac:dyDescent="0.35">
      <c r="A788" s="24">
        <f>IF(A787="","",IF((A787+1)&gt;MAX('Invoerblad heterogene watergang'!$H$9:$H$17),"",'Uitgebreide invoer'!A787+(MAX('Invoerblad heterogene watergang'!$H$9:$H$17)/1000)))</f>
        <v>548.79999999999654</v>
      </c>
      <c r="B788" s="23">
        <f>IF(A788&lt;='Invoerblad heterogene watergang'!$H$9,'Invoerblad heterogene watergang'!$J$9,IF(A788&lt;='Invoerblad heterogene watergang'!$H$10,'Invoerblad heterogene watergang'!$J$10,IF(A788&lt;='Invoerblad heterogene watergang'!$H$11,'Invoerblad heterogene watergang'!$J$11,IF(A788&lt;='Invoerblad heterogene watergang'!$H$12,'Invoerblad heterogene watergang'!$J$12,IF(A788&lt;='Invoerblad heterogene watergang'!$H$13,'Invoerblad heterogene watergang'!$J$13,IF(A788&lt;='Invoerblad heterogene watergang'!$H$14,'Invoerblad heterogene watergang'!$J$14,IF(A788&lt;='Invoerblad heterogene watergang'!$H$15,'Invoerblad heterogene watergang'!$J$15,IF(A788&lt;='Invoerblad heterogene watergang'!$H$16,'Invoerblad heterogene watergang'!$J$16,IF(A788&lt;='Invoerblad heterogene watergang'!$H$17,'Invoerblad heterogene watergang'!$J$17,"")))))))))</f>
        <v>0.15</v>
      </c>
      <c r="C788" s="23" t="str">
        <f>IF(A788&lt;='Invoerblad heterogene watergang'!$H$9,'Invoerblad heterogene watergang'!$K$9,IF(A788&lt;='Invoerblad heterogene watergang'!$H$10,'Invoerblad heterogene watergang'!$K$10,IF(A788&lt;='Invoerblad heterogene watergang'!$H$11,'Invoerblad heterogene watergang'!$K$11,IF(A788&lt;='Invoerblad heterogene watergang'!$H$12,'Invoerblad heterogene watergang'!$K$12,IF(A788&lt;='Invoerblad heterogene watergang'!$H$13,'Invoerblad heterogene watergang'!$K$13,IF(A788&lt;='Invoerblad heterogene watergang'!$H$14,'Invoerblad heterogene watergang'!$K$14,IF(A788&lt;='Invoerblad heterogene watergang'!$H$15,'Invoerblad heterogene watergang'!$K$15,IF(A788&lt;='Invoerblad heterogene watergang'!$H$16,'Invoerblad heterogene watergang'!$K$16,IF(A788&lt;='Invoerblad heterogene watergang'!$H$17,'Invoerblad heterogene watergang'!$K$17,"")))))))))</f>
        <v>30 - Grasachtigen en ondergedoken soorten</v>
      </c>
      <c r="D788" s="23">
        <f t="shared" si="12"/>
        <v>30</v>
      </c>
      <c r="E788" s="23">
        <f>'Invoerblad heterogene watergang'!$F$9</f>
        <v>1.5</v>
      </c>
      <c r="F788" s="23">
        <f>'Invoerblad heterogene watergang'!$E$9</f>
        <v>1.2</v>
      </c>
      <c r="G788" s="23">
        <f>'Invoerblad heterogene watergang'!$B$9</f>
        <v>1.2</v>
      </c>
      <c r="H788" s="23">
        <f>'Invoerblad heterogene watergang'!$C$9</f>
        <v>1</v>
      </c>
      <c r="I788" s="23">
        <f>IF(B788="","",IF(A788&lt;='Invoerblad heterogene watergang'!$H$9,'Invoerblad heterogene watergang'!$N$9,IF(A788&lt;='Invoerblad heterogene watergang'!$H$10,'Invoerblad heterogene watergang'!$N$10,IF(A788&lt;='Invoerblad heterogene watergang'!$H$11,'Invoerblad heterogene watergang'!$N$11,IF(A788&lt;='Invoerblad heterogene watergang'!$H$12,'Invoerblad heterogene watergang'!$N$12,IF(A788&lt;='Invoerblad heterogene watergang'!$H$13,'Invoerblad heterogene watergang'!$N$13,IF(A788&lt;='Invoerblad heterogene watergang'!$H$14,'Invoerblad heterogene watergang'!$N$14,IF(A788&lt;='Invoerblad heterogene watergang'!$H$15,'Invoerblad heterogene watergang'!$N$15,IF(A788&lt;='Invoerblad heterogene watergang'!$H$16,'Invoerblad heterogene watergang'!$N$16,IF(A788&lt;='Invoerblad heterogene watergang'!$H$17,'Invoerblad heterogene watergang'!$N$17,""))))))))))</f>
        <v>0</v>
      </c>
      <c r="J788" s="23" t="str">
        <f>IF(A788&lt;='Invoerblad heterogene watergang'!$H$9,'Invoerblad heterogene watergang'!$O$9,IF(A788&lt;='Invoerblad heterogene watergang'!$H$10,'Invoerblad heterogene watergang'!$O$10,IF(A788&lt;='Invoerblad heterogene watergang'!$H$11,'Invoerblad heterogene watergang'!$O$11,IF(A788&lt;='Invoerblad heterogene watergang'!$H$12,'Invoerblad heterogene watergang'!$O$12,IF(A788&lt;='Invoerblad heterogene watergang'!$H$13,'Invoerblad heterogene watergang'!$O$13,IF(A788&lt;='Invoerblad heterogene watergang'!$H$14,'Invoerblad heterogene watergang'!$O$14,IF(A788&lt;='Invoerblad heterogene watergang'!$H$15,'Invoerblad heterogene watergang'!$O$15,IF(A788&lt;='Invoerblad heterogene watergang'!$H$16,'Invoerblad heterogene watergang'!$O$16,IF(A788&lt;='Invoerblad heterogene watergang'!$H$17,'Invoerblad heterogene watergang'!$O$17,"")))))))))</f>
        <v>Nee</v>
      </c>
      <c r="K788" s="23">
        <f>(IF(A788&lt;='Invoerblad heterogene watergang'!$H$9,'Invoerblad heterogene watergang'!$L$9,IF(A788&lt;='Invoerblad heterogene watergang'!$H$10,'Invoerblad heterogene watergang'!$L$10,IF(A788&lt;='Invoerblad heterogene watergang'!$H$11,'Invoerblad heterogene watergang'!$L$11,IF(A788&lt;='Invoerblad heterogene watergang'!$H$12,'Invoerblad heterogene watergang'!$L$12,IF(A788&lt;='Invoerblad heterogene watergang'!$H$13,'Invoerblad heterogene watergang'!$L$13,IF(A788&lt;='Invoerblad heterogene watergang'!$H$14,'Invoerblad heterogene watergang'!$L$14,IF(A788&lt;='Invoerblad heterogene watergang'!$H$15,'Invoerblad heterogene watergang'!$L$15,IF(A788&lt;='Invoerblad heterogene watergang'!$H$16,'Invoerblad heterogene watergang'!$L$16,IF(A788&lt;='Invoerblad heterogene watergang'!$H$17,'Invoerblad heterogene watergang'!$L$17,""))))))))))</f>
        <v>100</v>
      </c>
      <c r="L788" s="23" t="str">
        <f>(IF(A788&lt;='Invoerblad heterogene watergang'!$H$9,'Invoerblad heterogene watergang'!$M$9,IF(A788&lt;='Invoerblad heterogene watergang'!$H$10,'Invoerblad heterogene watergang'!$M$10,IF(A788&lt;='Invoerblad heterogene watergang'!$H$11,'Invoerblad heterogene watergang'!$M$11,IF(A788&lt;='Invoerblad heterogene watergang'!$H$12,'Invoerblad heterogene watergang'!$M$12,IF(A788&lt;='Invoerblad heterogene watergang'!$H$13,'Invoerblad heterogene watergang'!$M$13,IF(A788&lt;='Invoerblad heterogene watergang'!$H$14,'Invoerblad heterogene watergang'!$M$14,IF(A788&lt;='Invoerblad heterogene watergang'!$H$15,'Invoerblad heterogene watergang'!$M$15,IF(A788&lt;='Invoerblad heterogene watergang'!$H$16,'Invoerblad heterogene watergang'!$M$16,IF(A788&lt;='Invoerblad heterogene watergang'!$H$17,'Invoerblad heterogene watergang'!$M$17,""))))))))))</f>
        <v>Begroeiing volgt bodemverloop</v>
      </c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67"/>
      <c r="AD788" s="23"/>
      <c r="AE788" s="23"/>
    </row>
    <row r="789" spans="1:31" s="103" customFormat="1" x14ac:dyDescent="0.35">
      <c r="A789" s="24">
        <f>IF(A788="","",IF((A788+1)&gt;MAX('Invoerblad heterogene watergang'!$H$9:$H$17),"",'Uitgebreide invoer'!A788+(MAX('Invoerblad heterogene watergang'!$H$9:$H$17)/1000)))</f>
        <v>549.49999999999659</v>
      </c>
      <c r="B789" s="23">
        <f>IF(A789&lt;='Invoerblad heterogene watergang'!$H$9,'Invoerblad heterogene watergang'!$J$9,IF(A789&lt;='Invoerblad heterogene watergang'!$H$10,'Invoerblad heterogene watergang'!$J$10,IF(A789&lt;='Invoerblad heterogene watergang'!$H$11,'Invoerblad heterogene watergang'!$J$11,IF(A789&lt;='Invoerblad heterogene watergang'!$H$12,'Invoerblad heterogene watergang'!$J$12,IF(A789&lt;='Invoerblad heterogene watergang'!$H$13,'Invoerblad heterogene watergang'!$J$13,IF(A789&lt;='Invoerblad heterogene watergang'!$H$14,'Invoerblad heterogene watergang'!$J$14,IF(A789&lt;='Invoerblad heterogene watergang'!$H$15,'Invoerblad heterogene watergang'!$J$15,IF(A789&lt;='Invoerblad heterogene watergang'!$H$16,'Invoerblad heterogene watergang'!$J$16,IF(A789&lt;='Invoerblad heterogene watergang'!$H$17,'Invoerblad heterogene watergang'!$J$17,"")))))))))</f>
        <v>0.15</v>
      </c>
      <c r="C789" s="23" t="str">
        <f>IF(A789&lt;='Invoerblad heterogene watergang'!$H$9,'Invoerblad heterogene watergang'!$K$9,IF(A789&lt;='Invoerblad heterogene watergang'!$H$10,'Invoerblad heterogene watergang'!$K$10,IF(A789&lt;='Invoerblad heterogene watergang'!$H$11,'Invoerblad heterogene watergang'!$K$11,IF(A789&lt;='Invoerblad heterogene watergang'!$H$12,'Invoerblad heterogene watergang'!$K$12,IF(A789&lt;='Invoerblad heterogene watergang'!$H$13,'Invoerblad heterogene watergang'!$K$13,IF(A789&lt;='Invoerblad heterogene watergang'!$H$14,'Invoerblad heterogene watergang'!$K$14,IF(A789&lt;='Invoerblad heterogene watergang'!$H$15,'Invoerblad heterogene watergang'!$K$15,IF(A789&lt;='Invoerblad heterogene watergang'!$H$16,'Invoerblad heterogene watergang'!$K$16,IF(A789&lt;='Invoerblad heterogene watergang'!$H$17,'Invoerblad heterogene watergang'!$K$17,"")))))))))</f>
        <v>30 - Grasachtigen en ondergedoken soorten</v>
      </c>
      <c r="D789" s="23">
        <f t="shared" si="12"/>
        <v>30</v>
      </c>
      <c r="E789" s="23">
        <f>'Invoerblad heterogene watergang'!$F$9</f>
        <v>1.5</v>
      </c>
      <c r="F789" s="23">
        <f>'Invoerblad heterogene watergang'!$E$9</f>
        <v>1.2</v>
      </c>
      <c r="G789" s="23">
        <f>'Invoerblad heterogene watergang'!$B$9</f>
        <v>1.2</v>
      </c>
      <c r="H789" s="23">
        <f>'Invoerblad heterogene watergang'!$C$9</f>
        <v>1</v>
      </c>
      <c r="I789" s="23">
        <f>IF(B789="","",IF(A789&lt;='Invoerblad heterogene watergang'!$H$9,'Invoerblad heterogene watergang'!$N$9,IF(A789&lt;='Invoerblad heterogene watergang'!$H$10,'Invoerblad heterogene watergang'!$N$10,IF(A789&lt;='Invoerblad heterogene watergang'!$H$11,'Invoerblad heterogene watergang'!$N$11,IF(A789&lt;='Invoerblad heterogene watergang'!$H$12,'Invoerblad heterogene watergang'!$N$12,IF(A789&lt;='Invoerblad heterogene watergang'!$H$13,'Invoerblad heterogene watergang'!$N$13,IF(A789&lt;='Invoerblad heterogene watergang'!$H$14,'Invoerblad heterogene watergang'!$N$14,IF(A789&lt;='Invoerblad heterogene watergang'!$H$15,'Invoerblad heterogene watergang'!$N$15,IF(A789&lt;='Invoerblad heterogene watergang'!$H$16,'Invoerblad heterogene watergang'!$N$16,IF(A789&lt;='Invoerblad heterogene watergang'!$H$17,'Invoerblad heterogene watergang'!$N$17,""))))))))))</f>
        <v>0</v>
      </c>
      <c r="J789" s="23" t="str">
        <f>IF(A789&lt;='Invoerblad heterogene watergang'!$H$9,'Invoerblad heterogene watergang'!$O$9,IF(A789&lt;='Invoerblad heterogene watergang'!$H$10,'Invoerblad heterogene watergang'!$O$10,IF(A789&lt;='Invoerblad heterogene watergang'!$H$11,'Invoerblad heterogene watergang'!$O$11,IF(A789&lt;='Invoerblad heterogene watergang'!$H$12,'Invoerblad heterogene watergang'!$O$12,IF(A789&lt;='Invoerblad heterogene watergang'!$H$13,'Invoerblad heterogene watergang'!$O$13,IF(A789&lt;='Invoerblad heterogene watergang'!$H$14,'Invoerblad heterogene watergang'!$O$14,IF(A789&lt;='Invoerblad heterogene watergang'!$H$15,'Invoerblad heterogene watergang'!$O$15,IF(A789&lt;='Invoerblad heterogene watergang'!$H$16,'Invoerblad heterogene watergang'!$O$16,IF(A789&lt;='Invoerblad heterogene watergang'!$H$17,'Invoerblad heterogene watergang'!$O$17,"")))))))))</f>
        <v>Nee</v>
      </c>
      <c r="K789" s="23">
        <f>(IF(A789&lt;='Invoerblad heterogene watergang'!$H$9,'Invoerblad heterogene watergang'!$L$9,IF(A789&lt;='Invoerblad heterogene watergang'!$H$10,'Invoerblad heterogene watergang'!$L$10,IF(A789&lt;='Invoerblad heterogene watergang'!$H$11,'Invoerblad heterogene watergang'!$L$11,IF(A789&lt;='Invoerblad heterogene watergang'!$H$12,'Invoerblad heterogene watergang'!$L$12,IF(A789&lt;='Invoerblad heterogene watergang'!$H$13,'Invoerblad heterogene watergang'!$L$13,IF(A789&lt;='Invoerblad heterogene watergang'!$H$14,'Invoerblad heterogene watergang'!$L$14,IF(A789&lt;='Invoerblad heterogene watergang'!$H$15,'Invoerblad heterogene watergang'!$L$15,IF(A789&lt;='Invoerblad heterogene watergang'!$H$16,'Invoerblad heterogene watergang'!$L$16,IF(A789&lt;='Invoerblad heterogene watergang'!$H$17,'Invoerblad heterogene watergang'!$L$17,""))))))))))</f>
        <v>100</v>
      </c>
      <c r="L789" s="23" t="str">
        <f>(IF(A789&lt;='Invoerblad heterogene watergang'!$H$9,'Invoerblad heterogene watergang'!$M$9,IF(A789&lt;='Invoerblad heterogene watergang'!$H$10,'Invoerblad heterogene watergang'!$M$10,IF(A789&lt;='Invoerblad heterogene watergang'!$H$11,'Invoerblad heterogene watergang'!$M$11,IF(A789&lt;='Invoerblad heterogene watergang'!$H$12,'Invoerblad heterogene watergang'!$M$12,IF(A789&lt;='Invoerblad heterogene watergang'!$H$13,'Invoerblad heterogene watergang'!$M$13,IF(A789&lt;='Invoerblad heterogene watergang'!$H$14,'Invoerblad heterogene watergang'!$M$14,IF(A789&lt;='Invoerblad heterogene watergang'!$H$15,'Invoerblad heterogene watergang'!$M$15,IF(A789&lt;='Invoerblad heterogene watergang'!$H$16,'Invoerblad heterogene watergang'!$M$16,IF(A789&lt;='Invoerblad heterogene watergang'!$H$17,'Invoerblad heterogene watergang'!$M$17,""))))))))))</f>
        <v>Begroeiing volgt bodemverloop</v>
      </c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67"/>
      <c r="AD789" s="23"/>
      <c r="AE789" s="23"/>
    </row>
    <row r="790" spans="1:31" s="103" customFormat="1" x14ac:dyDescent="0.35">
      <c r="A790" s="24">
        <f>IF(A789="","",IF((A789+1)&gt;MAX('Invoerblad heterogene watergang'!$H$9:$H$17),"",'Uitgebreide invoer'!A789+(MAX('Invoerblad heterogene watergang'!$H$9:$H$17)/1000)))</f>
        <v>550.19999999999663</v>
      </c>
      <c r="B790" s="23">
        <f>IF(A790&lt;='Invoerblad heterogene watergang'!$H$9,'Invoerblad heterogene watergang'!$J$9,IF(A790&lt;='Invoerblad heterogene watergang'!$H$10,'Invoerblad heterogene watergang'!$J$10,IF(A790&lt;='Invoerblad heterogene watergang'!$H$11,'Invoerblad heterogene watergang'!$J$11,IF(A790&lt;='Invoerblad heterogene watergang'!$H$12,'Invoerblad heterogene watergang'!$J$12,IF(A790&lt;='Invoerblad heterogene watergang'!$H$13,'Invoerblad heterogene watergang'!$J$13,IF(A790&lt;='Invoerblad heterogene watergang'!$H$14,'Invoerblad heterogene watergang'!$J$14,IF(A790&lt;='Invoerblad heterogene watergang'!$H$15,'Invoerblad heterogene watergang'!$J$15,IF(A790&lt;='Invoerblad heterogene watergang'!$H$16,'Invoerblad heterogene watergang'!$J$16,IF(A790&lt;='Invoerblad heterogene watergang'!$H$17,'Invoerblad heterogene watergang'!$J$17,"")))))))))</f>
        <v>0.15</v>
      </c>
      <c r="C790" s="23" t="str">
        <f>IF(A790&lt;='Invoerblad heterogene watergang'!$H$9,'Invoerblad heterogene watergang'!$K$9,IF(A790&lt;='Invoerblad heterogene watergang'!$H$10,'Invoerblad heterogene watergang'!$K$10,IF(A790&lt;='Invoerblad heterogene watergang'!$H$11,'Invoerblad heterogene watergang'!$K$11,IF(A790&lt;='Invoerblad heterogene watergang'!$H$12,'Invoerblad heterogene watergang'!$K$12,IF(A790&lt;='Invoerblad heterogene watergang'!$H$13,'Invoerblad heterogene watergang'!$K$13,IF(A790&lt;='Invoerblad heterogene watergang'!$H$14,'Invoerblad heterogene watergang'!$K$14,IF(A790&lt;='Invoerblad heterogene watergang'!$H$15,'Invoerblad heterogene watergang'!$K$15,IF(A790&lt;='Invoerblad heterogene watergang'!$H$16,'Invoerblad heterogene watergang'!$K$16,IF(A790&lt;='Invoerblad heterogene watergang'!$H$17,'Invoerblad heterogene watergang'!$K$17,"")))))))))</f>
        <v>30 - Grasachtigen en ondergedoken soorten</v>
      </c>
      <c r="D790" s="23">
        <f t="shared" si="12"/>
        <v>30</v>
      </c>
      <c r="E790" s="23">
        <f>'Invoerblad heterogene watergang'!$F$9</f>
        <v>1.5</v>
      </c>
      <c r="F790" s="23">
        <f>'Invoerblad heterogene watergang'!$E$9</f>
        <v>1.2</v>
      </c>
      <c r="G790" s="23">
        <f>'Invoerblad heterogene watergang'!$B$9</f>
        <v>1.2</v>
      </c>
      <c r="H790" s="23">
        <f>'Invoerblad heterogene watergang'!$C$9</f>
        <v>1</v>
      </c>
      <c r="I790" s="23">
        <f>IF(B790="","",IF(A790&lt;='Invoerblad heterogene watergang'!$H$9,'Invoerblad heterogene watergang'!$N$9,IF(A790&lt;='Invoerblad heterogene watergang'!$H$10,'Invoerblad heterogene watergang'!$N$10,IF(A790&lt;='Invoerblad heterogene watergang'!$H$11,'Invoerblad heterogene watergang'!$N$11,IF(A790&lt;='Invoerblad heterogene watergang'!$H$12,'Invoerblad heterogene watergang'!$N$12,IF(A790&lt;='Invoerblad heterogene watergang'!$H$13,'Invoerblad heterogene watergang'!$N$13,IF(A790&lt;='Invoerblad heterogene watergang'!$H$14,'Invoerblad heterogene watergang'!$N$14,IF(A790&lt;='Invoerblad heterogene watergang'!$H$15,'Invoerblad heterogene watergang'!$N$15,IF(A790&lt;='Invoerblad heterogene watergang'!$H$16,'Invoerblad heterogene watergang'!$N$16,IF(A790&lt;='Invoerblad heterogene watergang'!$H$17,'Invoerblad heterogene watergang'!$N$17,""))))))))))</f>
        <v>0</v>
      </c>
      <c r="J790" s="23" t="str">
        <f>IF(A790&lt;='Invoerblad heterogene watergang'!$H$9,'Invoerblad heterogene watergang'!$O$9,IF(A790&lt;='Invoerblad heterogene watergang'!$H$10,'Invoerblad heterogene watergang'!$O$10,IF(A790&lt;='Invoerblad heterogene watergang'!$H$11,'Invoerblad heterogene watergang'!$O$11,IF(A790&lt;='Invoerblad heterogene watergang'!$H$12,'Invoerblad heterogene watergang'!$O$12,IF(A790&lt;='Invoerblad heterogene watergang'!$H$13,'Invoerblad heterogene watergang'!$O$13,IF(A790&lt;='Invoerblad heterogene watergang'!$H$14,'Invoerblad heterogene watergang'!$O$14,IF(A790&lt;='Invoerblad heterogene watergang'!$H$15,'Invoerblad heterogene watergang'!$O$15,IF(A790&lt;='Invoerblad heterogene watergang'!$H$16,'Invoerblad heterogene watergang'!$O$16,IF(A790&lt;='Invoerblad heterogene watergang'!$H$17,'Invoerblad heterogene watergang'!$O$17,"")))))))))</f>
        <v>Nee</v>
      </c>
      <c r="K790" s="23">
        <f>(IF(A790&lt;='Invoerblad heterogene watergang'!$H$9,'Invoerblad heterogene watergang'!$L$9,IF(A790&lt;='Invoerblad heterogene watergang'!$H$10,'Invoerblad heterogene watergang'!$L$10,IF(A790&lt;='Invoerblad heterogene watergang'!$H$11,'Invoerblad heterogene watergang'!$L$11,IF(A790&lt;='Invoerblad heterogene watergang'!$H$12,'Invoerblad heterogene watergang'!$L$12,IF(A790&lt;='Invoerblad heterogene watergang'!$H$13,'Invoerblad heterogene watergang'!$L$13,IF(A790&lt;='Invoerblad heterogene watergang'!$H$14,'Invoerblad heterogene watergang'!$L$14,IF(A790&lt;='Invoerblad heterogene watergang'!$H$15,'Invoerblad heterogene watergang'!$L$15,IF(A790&lt;='Invoerblad heterogene watergang'!$H$16,'Invoerblad heterogene watergang'!$L$16,IF(A790&lt;='Invoerblad heterogene watergang'!$H$17,'Invoerblad heterogene watergang'!$L$17,""))))))))))</f>
        <v>100</v>
      </c>
      <c r="L790" s="23" t="str">
        <f>(IF(A790&lt;='Invoerblad heterogene watergang'!$H$9,'Invoerblad heterogene watergang'!$M$9,IF(A790&lt;='Invoerblad heterogene watergang'!$H$10,'Invoerblad heterogene watergang'!$M$10,IF(A790&lt;='Invoerblad heterogene watergang'!$H$11,'Invoerblad heterogene watergang'!$M$11,IF(A790&lt;='Invoerblad heterogene watergang'!$H$12,'Invoerblad heterogene watergang'!$M$12,IF(A790&lt;='Invoerblad heterogene watergang'!$H$13,'Invoerblad heterogene watergang'!$M$13,IF(A790&lt;='Invoerblad heterogene watergang'!$H$14,'Invoerblad heterogene watergang'!$M$14,IF(A790&lt;='Invoerblad heterogene watergang'!$H$15,'Invoerblad heterogene watergang'!$M$15,IF(A790&lt;='Invoerblad heterogene watergang'!$H$16,'Invoerblad heterogene watergang'!$M$16,IF(A790&lt;='Invoerblad heterogene watergang'!$H$17,'Invoerblad heterogene watergang'!$M$17,""))))))))))</f>
        <v>Begroeiing volgt bodemverloop</v>
      </c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67"/>
      <c r="AD790" s="23"/>
      <c r="AE790" s="23"/>
    </row>
    <row r="791" spans="1:31" s="103" customFormat="1" x14ac:dyDescent="0.35">
      <c r="A791" s="24">
        <f>IF(A790="","",IF((A790+1)&gt;MAX('Invoerblad heterogene watergang'!$H$9:$H$17),"",'Uitgebreide invoer'!A790+(MAX('Invoerblad heterogene watergang'!$H$9:$H$17)/1000)))</f>
        <v>550.89999999999668</v>
      </c>
      <c r="B791" s="23">
        <f>IF(A791&lt;='Invoerblad heterogene watergang'!$H$9,'Invoerblad heterogene watergang'!$J$9,IF(A791&lt;='Invoerblad heterogene watergang'!$H$10,'Invoerblad heterogene watergang'!$J$10,IF(A791&lt;='Invoerblad heterogene watergang'!$H$11,'Invoerblad heterogene watergang'!$J$11,IF(A791&lt;='Invoerblad heterogene watergang'!$H$12,'Invoerblad heterogene watergang'!$J$12,IF(A791&lt;='Invoerblad heterogene watergang'!$H$13,'Invoerblad heterogene watergang'!$J$13,IF(A791&lt;='Invoerblad heterogene watergang'!$H$14,'Invoerblad heterogene watergang'!$J$14,IF(A791&lt;='Invoerblad heterogene watergang'!$H$15,'Invoerblad heterogene watergang'!$J$15,IF(A791&lt;='Invoerblad heterogene watergang'!$H$16,'Invoerblad heterogene watergang'!$J$16,IF(A791&lt;='Invoerblad heterogene watergang'!$H$17,'Invoerblad heterogene watergang'!$J$17,"")))))))))</f>
        <v>0.15</v>
      </c>
      <c r="C791" s="23" t="str">
        <f>IF(A791&lt;='Invoerblad heterogene watergang'!$H$9,'Invoerblad heterogene watergang'!$K$9,IF(A791&lt;='Invoerblad heterogene watergang'!$H$10,'Invoerblad heterogene watergang'!$K$10,IF(A791&lt;='Invoerblad heterogene watergang'!$H$11,'Invoerblad heterogene watergang'!$K$11,IF(A791&lt;='Invoerblad heterogene watergang'!$H$12,'Invoerblad heterogene watergang'!$K$12,IF(A791&lt;='Invoerblad heterogene watergang'!$H$13,'Invoerblad heterogene watergang'!$K$13,IF(A791&lt;='Invoerblad heterogene watergang'!$H$14,'Invoerblad heterogene watergang'!$K$14,IF(A791&lt;='Invoerblad heterogene watergang'!$H$15,'Invoerblad heterogene watergang'!$K$15,IF(A791&lt;='Invoerblad heterogene watergang'!$H$16,'Invoerblad heterogene watergang'!$K$16,IF(A791&lt;='Invoerblad heterogene watergang'!$H$17,'Invoerblad heterogene watergang'!$K$17,"")))))))))</f>
        <v>30 - Grasachtigen en ondergedoken soorten</v>
      </c>
      <c r="D791" s="23">
        <f t="shared" si="12"/>
        <v>30</v>
      </c>
      <c r="E791" s="23">
        <f>'Invoerblad heterogene watergang'!$F$9</f>
        <v>1.5</v>
      </c>
      <c r="F791" s="23">
        <f>'Invoerblad heterogene watergang'!$E$9</f>
        <v>1.2</v>
      </c>
      <c r="G791" s="23">
        <f>'Invoerblad heterogene watergang'!$B$9</f>
        <v>1.2</v>
      </c>
      <c r="H791" s="23">
        <f>'Invoerblad heterogene watergang'!$C$9</f>
        <v>1</v>
      </c>
      <c r="I791" s="23">
        <f>IF(B791="","",IF(A791&lt;='Invoerblad heterogene watergang'!$H$9,'Invoerblad heterogene watergang'!$N$9,IF(A791&lt;='Invoerblad heterogene watergang'!$H$10,'Invoerblad heterogene watergang'!$N$10,IF(A791&lt;='Invoerblad heterogene watergang'!$H$11,'Invoerblad heterogene watergang'!$N$11,IF(A791&lt;='Invoerblad heterogene watergang'!$H$12,'Invoerblad heterogene watergang'!$N$12,IF(A791&lt;='Invoerblad heterogene watergang'!$H$13,'Invoerblad heterogene watergang'!$N$13,IF(A791&lt;='Invoerblad heterogene watergang'!$H$14,'Invoerblad heterogene watergang'!$N$14,IF(A791&lt;='Invoerblad heterogene watergang'!$H$15,'Invoerblad heterogene watergang'!$N$15,IF(A791&lt;='Invoerblad heterogene watergang'!$H$16,'Invoerblad heterogene watergang'!$N$16,IF(A791&lt;='Invoerblad heterogene watergang'!$H$17,'Invoerblad heterogene watergang'!$N$17,""))))))))))</f>
        <v>0</v>
      </c>
      <c r="J791" s="23" t="str">
        <f>IF(A791&lt;='Invoerblad heterogene watergang'!$H$9,'Invoerblad heterogene watergang'!$O$9,IF(A791&lt;='Invoerblad heterogene watergang'!$H$10,'Invoerblad heterogene watergang'!$O$10,IF(A791&lt;='Invoerblad heterogene watergang'!$H$11,'Invoerblad heterogene watergang'!$O$11,IF(A791&lt;='Invoerblad heterogene watergang'!$H$12,'Invoerblad heterogene watergang'!$O$12,IF(A791&lt;='Invoerblad heterogene watergang'!$H$13,'Invoerblad heterogene watergang'!$O$13,IF(A791&lt;='Invoerblad heterogene watergang'!$H$14,'Invoerblad heterogene watergang'!$O$14,IF(A791&lt;='Invoerblad heterogene watergang'!$H$15,'Invoerblad heterogene watergang'!$O$15,IF(A791&lt;='Invoerblad heterogene watergang'!$H$16,'Invoerblad heterogene watergang'!$O$16,IF(A791&lt;='Invoerblad heterogene watergang'!$H$17,'Invoerblad heterogene watergang'!$O$17,"")))))))))</f>
        <v>Nee</v>
      </c>
      <c r="K791" s="23">
        <f>(IF(A791&lt;='Invoerblad heterogene watergang'!$H$9,'Invoerblad heterogene watergang'!$L$9,IF(A791&lt;='Invoerblad heterogene watergang'!$H$10,'Invoerblad heterogene watergang'!$L$10,IF(A791&lt;='Invoerblad heterogene watergang'!$H$11,'Invoerblad heterogene watergang'!$L$11,IF(A791&lt;='Invoerblad heterogene watergang'!$H$12,'Invoerblad heterogene watergang'!$L$12,IF(A791&lt;='Invoerblad heterogene watergang'!$H$13,'Invoerblad heterogene watergang'!$L$13,IF(A791&lt;='Invoerblad heterogene watergang'!$H$14,'Invoerblad heterogene watergang'!$L$14,IF(A791&lt;='Invoerblad heterogene watergang'!$H$15,'Invoerblad heterogene watergang'!$L$15,IF(A791&lt;='Invoerblad heterogene watergang'!$H$16,'Invoerblad heterogene watergang'!$L$16,IF(A791&lt;='Invoerblad heterogene watergang'!$H$17,'Invoerblad heterogene watergang'!$L$17,""))))))))))</f>
        <v>100</v>
      </c>
      <c r="L791" s="23" t="str">
        <f>(IF(A791&lt;='Invoerblad heterogene watergang'!$H$9,'Invoerblad heterogene watergang'!$M$9,IF(A791&lt;='Invoerblad heterogene watergang'!$H$10,'Invoerblad heterogene watergang'!$M$10,IF(A791&lt;='Invoerblad heterogene watergang'!$H$11,'Invoerblad heterogene watergang'!$M$11,IF(A791&lt;='Invoerblad heterogene watergang'!$H$12,'Invoerblad heterogene watergang'!$M$12,IF(A791&lt;='Invoerblad heterogene watergang'!$H$13,'Invoerblad heterogene watergang'!$M$13,IF(A791&lt;='Invoerblad heterogene watergang'!$H$14,'Invoerblad heterogene watergang'!$M$14,IF(A791&lt;='Invoerblad heterogene watergang'!$H$15,'Invoerblad heterogene watergang'!$M$15,IF(A791&lt;='Invoerblad heterogene watergang'!$H$16,'Invoerblad heterogene watergang'!$M$16,IF(A791&lt;='Invoerblad heterogene watergang'!$H$17,'Invoerblad heterogene watergang'!$M$17,""))))))))))</f>
        <v>Begroeiing volgt bodemverloop</v>
      </c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67"/>
      <c r="AD791" s="23"/>
      <c r="AE791" s="23"/>
    </row>
    <row r="792" spans="1:31" s="103" customFormat="1" x14ac:dyDescent="0.35">
      <c r="A792" s="24">
        <f>IF(A791="","",IF((A791+1)&gt;MAX('Invoerblad heterogene watergang'!$H$9:$H$17),"",'Uitgebreide invoer'!A791+(MAX('Invoerblad heterogene watergang'!$H$9:$H$17)/1000)))</f>
        <v>551.59999999999673</v>
      </c>
      <c r="B792" s="23">
        <f>IF(A792&lt;='Invoerblad heterogene watergang'!$H$9,'Invoerblad heterogene watergang'!$J$9,IF(A792&lt;='Invoerblad heterogene watergang'!$H$10,'Invoerblad heterogene watergang'!$J$10,IF(A792&lt;='Invoerblad heterogene watergang'!$H$11,'Invoerblad heterogene watergang'!$J$11,IF(A792&lt;='Invoerblad heterogene watergang'!$H$12,'Invoerblad heterogene watergang'!$J$12,IF(A792&lt;='Invoerblad heterogene watergang'!$H$13,'Invoerblad heterogene watergang'!$J$13,IF(A792&lt;='Invoerblad heterogene watergang'!$H$14,'Invoerblad heterogene watergang'!$J$14,IF(A792&lt;='Invoerblad heterogene watergang'!$H$15,'Invoerblad heterogene watergang'!$J$15,IF(A792&lt;='Invoerblad heterogene watergang'!$H$16,'Invoerblad heterogene watergang'!$J$16,IF(A792&lt;='Invoerblad heterogene watergang'!$H$17,'Invoerblad heterogene watergang'!$J$17,"")))))))))</f>
        <v>0.15</v>
      </c>
      <c r="C792" s="23" t="str">
        <f>IF(A792&lt;='Invoerblad heterogene watergang'!$H$9,'Invoerblad heterogene watergang'!$K$9,IF(A792&lt;='Invoerblad heterogene watergang'!$H$10,'Invoerblad heterogene watergang'!$K$10,IF(A792&lt;='Invoerblad heterogene watergang'!$H$11,'Invoerblad heterogene watergang'!$K$11,IF(A792&lt;='Invoerblad heterogene watergang'!$H$12,'Invoerblad heterogene watergang'!$K$12,IF(A792&lt;='Invoerblad heterogene watergang'!$H$13,'Invoerblad heterogene watergang'!$K$13,IF(A792&lt;='Invoerblad heterogene watergang'!$H$14,'Invoerblad heterogene watergang'!$K$14,IF(A792&lt;='Invoerblad heterogene watergang'!$H$15,'Invoerblad heterogene watergang'!$K$15,IF(A792&lt;='Invoerblad heterogene watergang'!$H$16,'Invoerblad heterogene watergang'!$K$16,IF(A792&lt;='Invoerblad heterogene watergang'!$H$17,'Invoerblad heterogene watergang'!$K$17,"")))))))))</f>
        <v>30 - Grasachtigen en ondergedoken soorten</v>
      </c>
      <c r="D792" s="23">
        <f t="shared" si="12"/>
        <v>30</v>
      </c>
      <c r="E792" s="23">
        <f>'Invoerblad heterogene watergang'!$F$9</f>
        <v>1.5</v>
      </c>
      <c r="F792" s="23">
        <f>'Invoerblad heterogene watergang'!$E$9</f>
        <v>1.2</v>
      </c>
      <c r="G792" s="23">
        <f>'Invoerblad heterogene watergang'!$B$9</f>
        <v>1.2</v>
      </c>
      <c r="H792" s="23">
        <f>'Invoerblad heterogene watergang'!$C$9</f>
        <v>1</v>
      </c>
      <c r="I792" s="23">
        <f>IF(B792="","",IF(A792&lt;='Invoerblad heterogene watergang'!$H$9,'Invoerblad heterogene watergang'!$N$9,IF(A792&lt;='Invoerblad heterogene watergang'!$H$10,'Invoerblad heterogene watergang'!$N$10,IF(A792&lt;='Invoerblad heterogene watergang'!$H$11,'Invoerblad heterogene watergang'!$N$11,IF(A792&lt;='Invoerblad heterogene watergang'!$H$12,'Invoerblad heterogene watergang'!$N$12,IF(A792&lt;='Invoerblad heterogene watergang'!$H$13,'Invoerblad heterogene watergang'!$N$13,IF(A792&lt;='Invoerblad heterogene watergang'!$H$14,'Invoerblad heterogene watergang'!$N$14,IF(A792&lt;='Invoerblad heterogene watergang'!$H$15,'Invoerblad heterogene watergang'!$N$15,IF(A792&lt;='Invoerblad heterogene watergang'!$H$16,'Invoerblad heterogene watergang'!$N$16,IF(A792&lt;='Invoerblad heterogene watergang'!$H$17,'Invoerblad heterogene watergang'!$N$17,""))))))))))</f>
        <v>0</v>
      </c>
      <c r="J792" s="23" t="str">
        <f>IF(A792&lt;='Invoerblad heterogene watergang'!$H$9,'Invoerblad heterogene watergang'!$O$9,IF(A792&lt;='Invoerblad heterogene watergang'!$H$10,'Invoerblad heterogene watergang'!$O$10,IF(A792&lt;='Invoerblad heterogene watergang'!$H$11,'Invoerblad heterogene watergang'!$O$11,IF(A792&lt;='Invoerblad heterogene watergang'!$H$12,'Invoerblad heterogene watergang'!$O$12,IF(A792&lt;='Invoerblad heterogene watergang'!$H$13,'Invoerblad heterogene watergang'!$O$13,IF(A792&lt;='Invoerblad heterogene watergang'!$H$14,'Invoerblad heterogene watergang'!$O$14,IF(A792&lt;='Invoerblad heterogene watergang'!$H$15,'Invoerblad heterogene watergang'!$O$15,IF(A792&lt;='Invoerblad heterogene watergang'!$H$16,'Invoerblad heterogene watergang'!$O$16,IF(A792&lt;='Invoerblad heterogene watergang'!$H$17,'Invoerblad heterogene watergang'!$O$17,"")))))))))</f>
        <v>Nee</v>
      </c>
      <c r="K792" s="23">
        <f>(IF(A792&lt;='Invoerblad heterogene watergang'!$H$9,'Invoerblad heterogene watergang'!$L$9,IF(A792&lt;='Invoerblad heterogene watergang'!$H$10,'Invoerblad heterogene watergang'!$L$10,IF(A792&lt;='Invoerblad heterogene watergang'!$H$11,'Invoerblad heterogene watergang'!$L$11,IF(A792&lt;='Invoerblad heterogene watergang'!$H$12,'Invoerblad heterogene watergang'!$L$12,IF(A792&lt;='Invoerblad heterogene watergang'!$H$13,'Invoerblad heterogene watergang'!$L$13,IF(A792&lt;='Invoerblad heterogene watergang'!$H$14,'Invoerblad heterogene watergang'!$L$14,IF(A792&lt;='Invoerblad heterogene watergang'!$H$15,'Invoerblad heterogene watergang'!$L$15,IF(A792&lt;='Invoerblad heterogene watergang'!$H$16,'Invoerblad heterogene watergang'!$L$16,IF(A792&lt;='Invoerblad heterogene watergang'!$H$17,'Invoerblad heterogene watergang'!$L$17,""))))))))))</f>
        <v>100</v>
      </c>
      <c r="L792" s="23" t="str">
        <f>(IF(A792&lt;='Invoerblad heterogene watergang'!$H$9,'Invoerblad heterogene watergang'!$M$9,IF(A792&lt;='Invoerblad heterogene watergang'!$H$10,'Invoerblad heterogene watergang'!$M$10,IF(A792&lt;='Invoerblad heterogene watergang'!$H$11,'Invoerblad heterogene watergang'!$M$11,IF(A792&lt;='Invoerblad heterogene watergang'!$H$12,'Invoerblad heterogene watergang'!$M$12,IF(A792&lt;='Invoerblad heterogene watergang'!$H$13,'Invoerblad heterogene watergang'!$M$13,IF(A792&lt;='Invoerblad heterogene watergang'!$H$14,'Invoerblad heterogene watergang'!$M$14,IF(A792&lt;='Invoerblad heterogene watergang'!$H$15,'Invoerblad heterogene watergang'!$M$15,IF(A792&lt;='Invoerblad heterogene watergang'!$H$16,'Invoerblad heterogene watergang'!$M$16,IF(A792&lt;='Invoerblad heterogene watergang'!$H$17,'Invoerblad heterogene watergang'!$M$17,""))))))))))</f>
        <v>Begroeiing volgt bodemverloop</v>
      </c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67"/>
      <c r="AD792" s="23"/>
      <c r="AE792" s="23"/>
    </row>
    <row r="793" spans="1:31" s="103" customFormat="1" x14ac:dyDescent="0.35">
      <c r="A793" s="24">
        <f>IF(A792="","",IF((A792+1)&gt;MAX('Invoerblad heterogene watergang'!$H$9:$H$17),"",'Uitgebreide invoer'!A792+(MAX('Invoerblad heterogene watergang'!$H$9:$H$17)/1000)))</f>
        <v>552.29999999999677</v>
      </c>
      <c r="B793" s="23">
        <f>IF(A793&lt;='Invoerblad heterogene watergang'!$H$9,'Invoerblad heterogene watergang'!$J$9,IF(A793&lt;='Invoerblad heterogene watergang'!$H$10,'Invoerblad heterogene watergang'!$J$10,IF(A793&lt;='Invoerblad heterogene watergang'!$H$11,'Invoerblad heterogene watergang'!$J$11,IF(A793&lt;='Invoerblad heterogene watergang'!$H$12,'Invoerblad heterogene watergang'!$J$12,IF(A793&lt;='Invoerblad heterogene watergang'!$H$13,'Invoerblad heterogene watergang'!$J$13,IF(A793&lt;='Invoerblad heterogene watergang'!$H$14,'Invoerblad heterogene watergang'!$J$14,IF(A793&lt;='Invoerblad heterogene watergang'!$H$15,'Invoerblad heterogene watergang'!$J$15,IF(A793&lt;='Invoerblad heterogene watergang'!$H$16,'Invoerblad heterogene watergang'!$J$16,IF(A793&lt;='Invoerblad heterogene watergang'!$H$17,'Invoerblad heterogene watergang'!$J$17,"")))))))))</f>
        <v>0.15</v>
      </c>
      <c r="C793" s="23" t="str">
        <f>IF(A793&lt;='Invoerblad heterogene watergang'!$H$9,'Invoerblad heterogene watergang'!$K$9,IF(A793&lt;='Invoerblad heterogene watergang'!$H$10,'Invoerblad heterogene watergang'!$K$10,IF(A793&lt;='Invoerblad heterogene watergang'!$H$11,'Invoerblad heterogene watergang'!$K$11,IF(A793&lt;='Invoerblad heterogene watergang'!$H$12,'Invoerblad heterogene watergang'!$K$12,IF(A793&lt;='Invoerblad heterogene watergang'!$H$13,'Invoerblad heterogene watergang'!$K$13,IF(A793&lt;='Invoerblad heterogene watergang'!$H$14,'Invoerblad heterogene watergang'!$K$14,IF(A793&lt;='Invoerblad heterogene watergang'!$H$15,'Invoerblad heterogene watergang'!$K$15,IF(A793&lt;='Invoerblad heterogene watergang'!$H$16,'Invoerblad heterogene watergang'!$K$16,IF(A793&lt;='Invoerblad heterogene watergang'!$H$17,'Invoerblad heterogene watergang'!$K$17,"")))))))))</f>
        <v>30 - Grasachtigen en ondergedoken soorten</v>
      </c>
      <c r="D793" s="23">
        <f t="shared" si="12"/>
        <v>30</v>
      </c>
      <c r="E793" s="23">
        <f>'Invoerblad heterogene watergang'!$F$9</f>
        <v>1.5</v>
      </c>
      <c r="F793" s="23">
        <f>'Invoerblad heterogene watergang'!$E$9</f>
        <v>1.2</v>
      </c>
      <c r="G793" s="23">
        <f>'Invoerblad heterogene watergang'!$B$9</f>
        <v>1.2</v>
      </c>
      <c r="H793" s="23">
        <f>'Invoerblad heterogene watergang'!$C$9</f>
        <v>1</v>
      </c>
      <c r="I793" s="23">
        <f>IF(B793="","",IF(A793&lt;='Invoerblad heterogene watergang'!$H$9,'Invoerblad heterogene watergang'!$N$9,IF(A793&lt;='Invoerblad heterogene watergang'!$H$10,'Invoerblad heterogene watergang'!$N$10,IF(A793&lt;='Invoerblad heterogene watergang'!$H$11,'Invoerblad heterogene watergang'!$N$11,IF(A793&lt;='Invoerblad heterogene watergang'!$H$12,'Invoerblad heterogene watergang'!$N$12,IF(A793&lt;='Invoerblad heterogene watergang'!$H$13,'Invoerblad heterogene watergang'!$N$13,IF(A793&lt;='Invoerblad heterogene watergang'!$H$14,'Invoerblad heterogene watergang'!$N$14,IF(A793&lt;='Invoerblad heterogene watergang'!$H$15,'Invoerblad heterogene watergang'!$N$15,IF(A793&lt;='Invoerblad heterogene watergang'!$H$16,'Invoerblad heterogene watergang'!$N$16,IF(A793&lt;='Invoerblad heterogene watergang'!$H$17,'Invoerblad heterogene watergang'!$N$17,""))))))))))</f>
        <v>0</v>
      </c>
      <c r="J793" s="23" t="str">
        <f>IF(A793&lt;='Invoerblad heterogene watergang'!$H$9,'Invoerblad heterogene watergang'!$O$9,IF(A793&lt;='Invoerblad heterogene watergang'!$H$10,'Invoerblad heterogene watergang'!$O$10,IF(A793&lt;='Invoerblad heterogene watergang'!$H$11,'Invoerblad heterogene watergang'!$O$11,IF(A793&lt;='Invoerblad heterogene watergang'!$H$12,'Invoerblad heterogene watergang'!$O$12,IF(A793&lt;='Invoerblad heterogene watergang'!$H$13,'Invoerblad heterogene watergang'!$O$13,IF(A793&lt;='Invoerblad heterogene watergang'!$H$14,'Invoerblad heterogene watergang'!$O$14,IF(A793&lt;='Invoerblad heterogene watergang'!$H$15,'Invoerblad heterogene watergang'!$O$15,IF(A793&lt;='Invoerblad heterogene watergang'!$H$16,'Invoerblad heterogene watergang'!$O$16,IF(A793&lt;='Invoerblad heterogene watergang'!$H$17,'Invoerblad heterogene watergang'!$O$17,"")))))))))</f>
        <v>Nee</v>
      </c>
      <c r="K793" s="23">
        <f>(IF(A793&lt;='Invoerblad heterogene watergang'!$H$9,'Invoerblad heterogene watergang'!$L$9,IF(A793&lt;='Invoerblad heterogene watergang'!$H$10,'Invoerblad heterogene watergang'!$L$10,IF(A793&lt;='Invoerblad heterogene watergang'!$H$11,'Invoerblad heterogene watergang'!$L$11,IF(A793&lt;='Invoerblad heterogene watergang'!$H$12,'Invoerblad heterogene watergang'!$L$12,IF(A793&lt;='Invoerblad heterogene watergang'!$H$13,'Invoerblad heterogene watergang'!$L$13,IF(A793&lt;='Invoerblad heterogene watergang'!$H$14,'Invoerblad heterogene watergang'!$L$14,IF(A793&lt;='Invoerblad heterogene watergang'!$H$15,'Invoerblad heterogene watergang'!$L$15,IF(A793&lt;='Invoerblad heterogene watergang'!$H$16,'Invoerblad heterogene watergang'!$L$16,IF(A793&lt;='Invoerblad heterogene watergang'!$H$17,'Invoerblad heterogene watergang'!$L$17,""))))))))))</f>
        <v>100</v>
      </c>
      <c r="L793" s="23" t="str">
        <f>(IF(A793&lt;='Invoerblad heterogene watergang'!$H$9,'Invoerblad heterogene watergang'!$M$9,IF(A793&lt;='Invoerblad heterogene watergang'!$H$10,'Invoerblad heterogene watergang'!$M$10,IF(A793&lt;='Invoerblad heterogene watergang'!$H$11,'Invoerblad heterogene watergang'!$M$11,IF(A793&lt;='Invoerblad heterogene watergang'!$H$12,'Invoerblad heterogene watergang'!$M$12,IF(A793&lt;='Invoerblad heterogene watergang'!$H$13,'Invoerblad heterogene watergang'!$M$13,IF(A793&lt;='Invoerblad heterogene watergang'!$H$14,'Invoerblad heterogene watergang'!$M$14,IF(A793&lt;='Invoerblad heterogene watergang'!$H$15,'Invoerblad heterogene watergang'!$M$15,IF(A793&lt;='Invoerblad heterogene watergang'!$H$16,'Invoerblad heterogene watergang'!$M$16,IF(A793&lt;='Invoerblad heterogene watergang'!$H$17,'Invoerblad heterogene watergang'!$M$17,""))))))))))</f>
        <v>Begroeiing volgt bodemverloop</v>
      </c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67"/>
      <c r="AD793" s="23"/>
      <c r="AE793" s="23"/>
    </row>
    <row r="794" spans="1:31" s="103" customFormat="1" x14ac:dyDescent="0.35">
      <c r="A794" s="24">
        <f>IF(A793="","",IF((A793+1)&gt;MAX('Invoerblad heterogene watergang'!$H$9:$H$17),"",'Uitgebreide invoer'!A793+(MAX('Invoerblad heterogene watergang'!$H$9:$H$17)/1000)))</f>
        <v>552.99999999999682</v>
      </c>
      <c r="B794" s="23">
        <f>IF(A794&lt;='Invoerblad heterogene watergang'!$H$9,'Invoerblad heterogene watergang'!$J$9,IF(A794&lt;='Invoerblad heterogene watergang'!$H$10,'Invoerblad heterogene watergang'!$J$10,IF(A794&lt;='Invoerblad heterogene watergang'!$H$11,'Invoerblad heterogene watergang'!$J$11,IF(A794&lt;='Invoerblad heterogene watergang'!$H$12,'Invoerblad heterogene watergang'!$J$12,IF(A794&lt;='Invoerblad heterogene watergang'!$H$13,'Invoerblad heterogene watergang'!$J$13,IF(A794&lt;='Invoerblad heterogene watergang'!$H$14,'Invoerblad heterogene watergang'!$J$14,IF(A794&lt;='Invoerblad heterogene watergang'!$H$15,'Invoerblad heterogene watergang'!$J$15,IF(A794&lt;='Invoerblad heterogene watergang'!$H$16,'Invoerblad heterogene watergang'!$J$16,IF(A794&lt;='Invoerblad heterogene watergang'!$H$17,'Invoerblad heterogene watergang'!$J$17,"")))))))))</f>
        <v>0.15</v>
      </c>
      <c r="C794" s="23" t="str">
        <f>IF(A794&lt;='Invoerblad heterogene watergang'!$H$9,'Invoerblad heterogene watergang'!$K$9,IF(A794&lt;='Invoerblad heterogene watergang'!$H$10,'Invoerblad heterogene watergang'!$K$10,IF(A794&lt;='Invoerblad heterogene watergang'!$H$11,'Invoerblad heterogene watergang'!$K$11,IF(A794&lt;='Invoerblad heterogene watergang'!$H$12,'Invoerblad heterogene watergang'!$K$12,IF(A794&lt;='Invoerblad heterogene watergang'!$H$13,'Invoerblad heterogene watergang'!$K$13,IF(A794&lt;='Invoerblad heterogene watergang'!$H$14,'Invoerblad heterogene watergang'!$K$14,IF(A794&lt;='Invoerblad heterogene watergang'!$H$15,'Invoerblad heterogene watergang'!$K$15,IF(A794&lt;='Invoerblad heterogene watergang'!$H$16,'Invoerblad heterogene watergang'!$K$16,IF(A794&lt;='Invoerblad heterogene watergang'!$H$17,'Invoerblad heterogene watergang'!$K$17,"")))))))))</f>
        <v>30 - Grasachtigen en ondergedoken soorten</v>
      </c>
      <c r="D794" s="23">
        <f t="shared" si="12"/>
        <v>30</v>
      </c>
      <c r="E794" s="23">
        <f>'Invoerblad heterogene watergang'!$F$9</f>
        <v>1.5</v>
      </c>
      <c r="F794" s="23">
        <f>'Invoerblad heterogene watergang'!$E$9</f>
        <v>1.2</v>
      </c>
      <c r="G794" s="23">
        <f>'Invoerblad heterogene watergang'!$B$9</f>
        <v>1.2</v>
      </c>
      <c r="H794" s="23">
        <f>'Invoerblad heterogene watergang'!$C$9</f>
        <v>1</v>
      </c>
      <c r="I794" s="23">
        <f>IF(B794="","",IF(A794&lt;='Invoerblad heterogene watergang'!$H$9,'Invoerblad heterogene watergang'!$N$9,IF(A794&lt;='Invoerblad heterogene watergang'!$H$10,'Invoerblad heterogene watergang'!$N$10,IF(A794&lt;='Invoerblad heterogene watergang'!$H$11,'Invoerblad heterogene watergang'!$N$11,IF(A794&lt;='Invoerblad heterogene watergang'!$H$12,'Invoerblad heterogene watergang'!$N$12,IF(A794&lt;='Invoerblad heterogene watergang'!$H$13,'Invoerblad heterogene watergang'!$N$13,IF(A794&lt;='Invoerblad heterogene watergang'!$H$14,'Invoerblad heterogene watergang'!$N$14,IF(A794&lt;='Invoerblad heterogene watergang'!$H$15,'Invoerblad heterogene watergang'!$N$15,IF(A794&lt;='Invoerblad heterogene watergang'!$H$16,'Invoerblad heterogene watergang'!$N$16,IF(A794&lt;='Invoerblad heterogene watergang'!$H$17,'Invoerblad heterogene watergang'!$N$17,""))))))))))</f>
        <v>0</v>
      </c>
      <c r="J794" s="23" t="str">
        <f>IF(A794&lt;='Invoerblad heterogene watergang'!$H$9,'Invoerblad heterogene watergang'!$O$9,IF(A794&lt;='Invoerblad heterogene watergang'!$H$10,'Invoerblad heterogene watergang'!$O$10,IF(A794&lt;='Invoerblad heterogene watergang'!$H$11,'Invoerblad heterogene watergang'!$O$11,IF(A794&lt;='Invoerblad heterogene watergang'!$H$12,'Invoerblad heterogene watergang'!$O$12,IF(A794&lt;='Invoerblad heterogene watergang'!$H$13,'Invoerblad heterogene watergang'!$O$13,IF(A794&lt;='Invoerblad heterogene watergang'!$H$14,'Invoerblad heterogene watergang'!$O$14,IF(A794&lt;='Invoerblad heterogene watergang'!$H$15,'Invoerblad heterogene watergang'!$O$15,IF(A794&lt;='Invoerblad heterogene watergang'!$H$16,'Invoerblad heterogene watergang'!$O$16,IF(A794&lt;='Invoerblad heterogene watergang'!$H$17,'Invoerblad heterogene watergang'!$O$17,"")))))))))</f>
        <v>Nee</v>
      </c>
      <c r="K794" s="23">
        <f>(IF(A794&lt;='Invoerblad heterogene watergang'!$H$9,'Invoerblad heterogene watergang'!$L$9,IF(A794&lt;='Invoerblad heterogene watergang'!$H$10,'Invoerblad heterogene watergang'!$L$10,IF(A794&lt;='Invoerblad heterogene watergang'!$H$11,'Invoerblad heterogene watergang'!$L$11,IF(A794&lt;='Invoerblad heterogene watergang'!$H$12,'Invoerblad heterogene watergang'!$L$12,IF(A794&lt;='Invoerblad heterogene watergang'!$H$13,'Invoerblad heterogene watergang'!$L$13,IF(A794&lt;='Invoerblad heterogene watergang'!$H$14,'Invoerblad heterogene watergang'!$L$14,IF(A794&lt;='Invoerblad heterogene watergang'!$H$15,'Invoerblad heterogene watergang'!$L$15,IF(A794&lt;='Invoerblad heterogene watergang'!$H$16,'Invoerblad heterogene watergang'!$L$16,IF(A794&lt;='Invoerblad heterogene watergang'!$H$17,'Invoerblad heterogene watergang'!$L$17,""))))))))))</f>
        <v>100</v>
      </c>
      <c r="L794" s="23" t="str">
        <f>(IF(A794&lt;='Invoerblad heterogene watergang'!$H$9,'Invoerblad heterogene watergang'!$M$9,IF(A794&lt;='Invoerblad heterogene watergang'!$H$10,'Invoerblad heterogene watergang'!$M$10,IF(A794&lt;='Invoerblad heterogene watergang'!$H$11,'Invoerblad heterogene watergang'!$M$11,IF(A794&lt;='Invoerblad heterogene watergang'!$H$12,'Invoerblad heterogene watergang'!$M$12,IF(A794&lt;='Invoerblad heterogene watergang'!$H$13,'Invoerblad heterogene watergang'!$M$13,IF(A794&lt;='Invoerblad heterogene watergang'!$H$14,'Invoerblad heterogene watergang'!$M$14,IF(A794&lt;='Invoerblad heterogene watergang'!$H$15,'Invoerblad heterogene watergang'!$M$15,IF(A794&lt;='Invoerblad heterogene watergang'!$H$16,'Invoerblad heterogene watergang'!$M$16,IF(A794&lt;='Invoerblad heterogene watergang'!$H$17,'Invoerblad heterogene watergang'!$M$17,""))))))))))</f>
        <v>Begroeiing volgt bodemverloop</v>
      </c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67"/>
      <c r="AD794" s="23"/>
      <c r="AE794" s="23"/>
    </row>
    <row r="795" spans="1:31" s="103" customFormat="1" x14ac:dyDescent="0.35">
      <c r="A795" s="24">
        <f>IF(A794="","",IF((A794+1)&gt;MAX('Invoerblad heterogene watergang'!$H$9:$H$17),"",'Uitgebreide invoer'!A794+(MAX('Invoerblad heterogene watergang'!$H$9:$H$17)/1000)))</f>
        <v>553.69999999999686</v>
      </c>
      <c r="B795" s="23">
        <f>IF(A795&lt;='Invoerblad heterogene watergang'!$H$9,'Invoerblad heterogene watergang'!$J$9,IF(A795&lt;='Invoerblad heterogene watergang'!$H$10,'Invoerblad heterogene watergang'!$J$10,IF(A795&lt;='Invoerblad heterogene watergang'!$H$11,'Invoerblad heterogene watergang'!$J$11,IF(A795&lt;='Invoerblad heterogene watergang'!$H$12,'Invoerblad heterogene watergang'!$J$12,IF(A795&lt;='Invoerblad heterogene watergang'!$H$13,'Invoerblad heterogene watergang'!$J$13,IF(A795&lt;='Invoerblad heterogene watergang'!$H$14,'Invoerblad heterogene watergang'!$J$14,IF(A795&lt;='Invoerblad heterogene watergang'!$H$15,'Invoerblad heterogene watergang'!$J$15,IF(A795&lt;='Invoerblad heterogene watergang'!$H$16,'Invoerblad heterogene watergang'!$J$16,IF(A795&lt;='Invoerblad heterogene watergang'!$H$17,'Invoerblad heterogene watergang'!$J$17,"")))))))))</f>
        <v>0.15</v>
      </c>
      <c r="C795" s="23" t="str">
        <f>IF(A795&lt;='Invoerblad heterogene watergang'!$H$9,'Invoerblad heterogene watergang'!$K$9,IF(A795&lt;='Invoerblad heterogene watergang'!$H$10,'Invoerblad heterogene watergang'!$K$10,IF(A795&lt;='Invoerblad heterogene watergang'!$H$11,'Invoerblad heterogene watergang'!$K$11,IF(A795&lt;='Invoerblad heterogene watergang'!$H$12,'Invoerblad heterogene watergang'!$K$12,IF(A795&lt;='Invoerblad heterogene watergang'!$H$13,'Invoerblad heterogene watergang'!$K$13,IF(A795&lt;='Invoerblad heterogene watergang'!$H$14,'Invoerblad heterogene watergang'!$K$14,IF(A795&lt;='Invoerblad heterogene watergang'!$H$15,'Invoerblad heterogene watergang'!$K$15,IF(A795&lt;='Invoerblad heterogene watergang'!$H$16,'Invoerblad heterogene watergang'!$K$16,IF(A795&lt;='Invoerblad heterogene watergang'!$H$17,'Invoerblad heterogene watergang'!$K$17,"")))))))))</f>
        <v>30 - Grasachtigen en ondergedoken soorten</v>
      </c>
      <c r="D795" s="23">
        <f t="shared" si="12"/>
        <v>30</v>
      </c>
      <c r="E795" s="23">
        <f>'Invoerblad heterogene watergang'!$F$9</f>
        <v>1.5</v>
      </c>
      <c r="F795" s="23">
        <f>'Invoerblad heterogene watergang'!$E$9</f>
        <v>1.2</v>
      </c>
      <c r="G795" s="23">
        <f>'Invoerblad heterogene watergang'!$B$9</f>
        <v>1.2</v>
      </c>
      <c r="H795" s="23">
        <f>'Invoerblad heterogene watergang'!$C$9</f>
        <v>1</v>
      </c>
      <c r="I795" s="23">
        <f>IF(B795="","",IF(A795&lt;='Invoerblad heterogene watergang'!$H$9,'Invoerblad heterogene watergang'!$N$9,IF(A795&lt;='Invoerblad heterogene watergang'!$H$10,'Invoerblad heterogene watergang'!$N$10,IF(A795&lt;='Invoerblad heterogene watergang'!$H$11,'Invoerblad heterogene watergang'!$N$11,IF(A795&lt;='Invoerblad heterogene watergang'!$H$12,'Invoerblad heterogene watergang'!$N$12,IF(A795&lt;='Invoerblad heterogene watergang'!$H$13,'Invoerblad heterogene watergang'!$N$13,IF(A795&lt;='Invoerblad heterogene watergang'!$H$14,'Invoerblad heterogene watergang'!$N$14,IF(A795&lt;='Invoerblad heterogene watergang'!$H$15,'Invoerblad heterogene watergang'!$N$15,IF(A795&lt;='Invoerblad heterogene watergang'!$H$16,'Invoerblad heterogene watergang'!$N$16,IF(A795&lt;='Invoerblad heterogene watergang'!$H$17,'Invoerblad heterogene watergang'!$N$17,""))))))))))</f>
        <v>0</v>
      </c>
      <c r="J795" s="23" t="str">
        <f>IF(A795&lt;='Invoerblad heterogene watergang'!$H$9,'Invoerblad heterogene watergang'!$O$9,IF(A795&lt;='Invoerblad heterogene watergang'!$H$10,'Invoerblad heterogene watergang'!$O$10,IF(A795&lt;='Invoerblad heterogene watergang'!$H$11,'Invoerblad heterogene watergang'!$O$11,IF(A795&lt;='Invoerblad heterogene watergang'!$H$12,'Invoerblad heterogene watergang'!$O$12,IF(A795&lt;='Invoerblad heterogene watergang'!$H$13,'Invoerblad heterogene watergang'!$O$13,IF(A795&lt;='Invoerblad heterogene watergang'!$H$14,'Invoerblad heterogene watergang'!$O$14,IF(A795&lt;='Invoerblad heterogene watergang'!$H$15,'Invoerblad heterogene watergang'!$O$15,IF(A795&lt;='Invoerblad heterogene watergang'!$H$16,'Invoerblad heterogene watergang'!$O$16,IF(A795&lt;='Invoerblad heterogene watergang'!$H$17,'Invoerblad heterogene watergang'!$O$17,"")))))))))</f>
        <v>Nee</v>
      </c>
      <c r="K795" s="23">
        <f>(IF(A795&lt;='Invoerblad heterogene watergang'!$H$9,'Invoerblad heterogene watergang'!$L$9,IF(A795&lt;='Invoerblad heterogene watergang'!$H$10,'Invoerblad heterogene watergang'!$L$10,IF(A795&lt;='Invoerblad heterogene watergang'!$H$11,'Invoerblad heterogene watergang'!$L$11,IF(A795&lt;='Invoerblad heterogene watergang'!$H$12,'Invoerblad heterogene watergang'!$L$12,IF(A795&lt;='Invoerblad heterogene watergang'!$H$13,'Invoerblad heterogene watergang'!$L$13,IF(A795&lt;='Invoerblad heterogene watergang'!$H$14,'Invoerblad heterogene watergang'!$L$14,IF(A795&lt;='Invoerblad heterogene watergang'!$H$15,'Invoerblad heterogene watergang'!$L$15,IF(A795&lt;='Invoerblad heterogene watergang'!$H$16,'Invoerblad heterogene watergang'!$L$16,IF(A795&lt;='Invoerblad heterogene watergang'!$H$17,'Invoerblad heterogene watergang'!$L$17,""))))))))))</f>
        <v>100</v>
      </c>
      <c r="L795" s="23" t="str">
        <f>(IF(A795&lt;='Invoerblad heterogene watergang'!$H$9,'Invoerblad heterogene watergang'!$M$9,IF(A795&lt;='Invoerblad heterogene watergang'!$H$10,'Invoerblad heterogene watergang'!$M$10,IF(A795&lt;='Invoerblad heterogene watergang'!$H$11,'Invoerblad heterogene watergang'!$M$11,IF(A795&lt;='Invoerblad heterogene watergang'!$H$12,'Invoerblad heterogene watergang'!$M$12,IF(A795&lt;='Invoerblad heterogene watergang'!$H$13,'Invoerblad heterogene watergang'!$M$13,IF(A795&lt;='Invoerblad heterogene watergang'!$H$14,'Invoerblad heterogene watergang'!$M$14,IF(A795&lt;='Invoerblad heterogene watergang'!$H$15,'Invoerblad heterogene watergang'!$M$15,IF(A795&lt;='Invoerblad heterogene watergang'!$H$16,'Invoerblad heterogene watergang'!$M$16,IF(A795&lt;='Invoerblad heterogene watergang'!$H$17,'Invoerblad heterogene watergang'!$M$17,""))))))))))</f>
        <v>Begroeiing volgt bodemverloop</v>
      </c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67"/>
      <c r="AD795" s="23"/>
      <c r="AE795" s="23"/>
    </row>
    <row r="796" spans="1:31" s="103" customFormat="1" x14ac:dyDescent="0.35">
      <c r="A796" s="24">
        <f>IF(A795="","",IF((A795+1)&gt;MAX('Invoerblad heterogene watergang'!$H$9:$H$17),"",'Uitgebreide invoer'!A795+(MAX('Invoerblad heterogene watergang'!$H$9:$H$17)/1000)))</f>
        <v>554.39999999999691</v>
      </c>
      <c r="B796" s="23">
        <f>IF(A796&lt;='Invoerblad heterogene watergang'!$H$9,'Invoerblad heterogene watergang'!$J$9,IF(A796&lt;='Invoerblad heterogene watergang'!$H$10,'Invoerblad heterogene watergang'!$J$10,IF(A796&lt;='Invoerblad heterogene watergang'!$H$11,'Invoerblad heterogene watergang'!$J$11,IF(A796&lt;='Invoerblad heterogene watergang'!$H$12,'Invoerblad heterogene watergang'!$J$12,IF(A796&lt;='Invoerblad heterogene watergang'!$H$13,'Invoerblad heterogene watergang'!$J$13,IF(A796&lt;='Invoerblad heterogene watergang'!$H$14,'Invoerblad heterogene watergang'!$J$14,IF(A796&lt;='Invoerblad heterogene watergang'!$H$15,'Invoerblad heterogene watergang'!$J$15,IF(A796&lt;='Invoerblad heterogene watergang'!$H$16,'Invoerblad heterogene watergang'!$J$16,IF(A796&lt;='Invoerblad heterogene watergang'!$H$17,'Invoerblad heterogene watergang'!$J$17,"")))))))))</f>
        <v>0.15</v>
      </c>
      <c r="C796" s="23" t="str">
        <f>IF(A796&lt;='Invoerblad heterogene watergang'!$H$9,'Invoerblad heterogene watergang'!$K$9,IF(A796&lt;='Invoerblad heterogene watergang'!$H$10,'Invoerblad heterogene watergang'!$K$10,IF(A796&lt;='Invoerblad heterogene watergang'!$H$11,'Invoerblad heterogene watergang'!$K$11,IF(A796&lt;='Invoerblad heterogene watergang'!$H$12,'Invoerblad heterogene watergang'!$K$12,IF(A796&lt;='Invoerblad heterogene watergang'!$H$13,'Invoerblad heterogene watergang'!$K$13,IF(A796&lt;='Invoerblad heterogene watergang'!$H$14,'Invoerblad heterogene watergang'!$K$14,IF(A796&lt;='Invoerblad heterogene watergang'!$H$15,'Invoerblad heterogene watergang'!$K$15,IF(A796&lt;='Invoerblad heterogene watergang'!$H$16,'Invoerblad heterogene watergang'!$K$16,IF(A796&lt;='Invoerblad heterogene watergang'!$H$17,'Invoerblad heterogene watergang'!$K$17,"")))))))))</f>
        <v>30 - Grasachtigen en ondergedoken soorten</v>
      </c>
      <c r="D796" s="23">
        <f t="shared" si="12"/>
        <v>30</v>
      </c>
      <c r="E796" s="23">
        <f>'Invoerblad heterogene watergang'!$F$9</f>
        <v>1.5</v>
      </c>
      <c r="F796" s="23">
        <f>'Invoerblad heterogene watergang'!$E$9</f>
        <v>1.2</v>
      </c>
      <c r="G796" s="23">
        <f>'Invoerblad heterogene watergang'!$B$9</f>
        <v>1.2</v>
      </c>
      <c r="H796" s="23">
        <f>'Invoerblad heterogene watergang'!$C$9</f>
        <v>1</v>
      </c>
      <c r="I796" s="23">
        <f>IF(B796="","",IF(A796&lt;='Invoerblad heterogene watergang'!$H$9,'Invoerblad heterogene watergang'!$N$9,IF(A796&lt;='Invoerblad heterogene watergang'!$H$10,'Invoerblad heterogene watergang'!$N$10,IF(A796&lt;='Invoerblad heterogene watergang'!$H$11,'Invoerblad heterogene watergang'!$N$11,IF(A796&lt;='Invoerblad heterogene watergang'!$H$12,'Invoerblad heterogene watergang'!$N$12,IF(A796&lt;='Invoerblad heterogene watergang'!$H$13,'Invoerblad heterogene watergang'!$N$13,IF(A796&lt;='Invoerblad heterogene watergang'!$H$14,'Invoerblad heterogene watergang'!$N$14,IF(A796&lt;='Invoerblad heterogene watergang'!$H$15,'Invoerblad heterogene watergang'!$N$15,IF(A796&lt;='Invoerblad heterogene watergang'!$H$16,'Invoerblad heterogene watergang'!$N$16,IF(A796&lt;='Invoerblad heterogene watergang'!$H$17,'Invoerblad heterogene watergang'!$N$17,""))))))))))</f>
        <v>0</v>
      </c>
      <c r="J796" s="23" t="str">
        <f>IF(A796&lt;='Invoerblad heterogene watergang'!$H$9,'Invoerblad heterogene watergang'!$O$9,IF(A796&lt;='Invoerblad heterogene watergang'!$H$10,'Invoerblad heterogene watergang'!$O$10,IF(A796&lt;='Invoerblad heterogene watergang'!$H$11,'Invoerblad heterogene watergang'!$O$11,IF(A796&lt;='Invoerblad heterogene watergang'!$H$12,'Invoerblad heterogene watergang'!$O$12,IF(A796&lt;='Invoerblad heterogene watergang'!$H$13,'Invoerblad heterogene watergang'!$O$13,IF(A796&lt;='Invoerblad heterogene watergang'!$H$14,'Invoerblad heterogene watergang'!$O$14,IF(A796&lt;='Invoerblad heterogene watergang'!$H$15,'Invoerblad heterogene watergang'!$O$15,IF(A796&lt;='Invoerblad heterogene watergang'!$H$16,'Invoerblad heterogene watergang'!$O$16,IF(A796&lt;='Invoerblad heterogene watergang'!$H$17,'Invoerblad heterogene watergang'!$O$17,"")))))))))</f>
        <v>Nee</v>
      </c>
      <c r="K796" s="23">
        <f>(IF(A796&lt;='Invoerblad heterogene watergang'!$H$9,'Invoerblad heterogene watergang'!$L$9,IF(A796&lt;='Invoerblad heterogene watergang'!$H$10,'Invoerblad heterogene watergang'!$L$10,IF(A796&lt;='Invoerblad heterogene watergang'!$H$11,'Invoerblad heterogene watergang'!$L$11,IF(A796&lt;='Invoerblad heterogene watergang'!$H$12,'Invoerblad heterogene watergang'!$L$12,IF(A796&lt;='Invoerblad heterogene watergang'!$H$13,'Invoerblad heterogene watergang'!$L$13,IF(A796&lt;='Invoerblad heterogene watergang'!$H$14,'Invoerblad heterogene watergang'!$L$14,IF(A796&lt;='Invoerblad heterogene watergang'!$H$15,'Invoerblad heterogene watergang'!$L$15,IF(A796&lt;='Invoerblad heterogene watergang'!$H$16,'Invoerblad heterogene watergang'!$L$16,IF(A796&lt;='Invoerblad heterogene watergang'!$H$17,'Invoerblad heterogene watergang'!$L$17,""))))))))))</f>
        <v>100</v>
      </c>
      <c r="L796" s="23" t="str">
        <f>(IF(A796&lt;='Invoerblad heterogene watergang'!$H$9,'Invoerblad heterogene watergang'!$M$9,IF(A796&lt;='Invoerblad heterogene watergang'!$H$10,'Invoerblad heterogene watergang'!$M$10,IF(A796&lt;='Invoerblad heterogene watergang'!$H$11,'Invoerblad heterogene watergang'!$M$11,IF(A796&lt;='Invoerblad heterogene watergang'!$H$12,'Invoerblad heterogene watergang'!$M$12,IF(A796&lt;='Invoerblad heterogene watergang'!$H$13,'Invoerblad heterogene watergang'!$M$13,IF(A796&lt;='Invoerblad heterogene watergang'!$H$14,'Invoerblad heterogene watergang'!$M$14,IF(A796&lt;='Invoerblad heterogene watergang'!$H$15,'Invoerblad heterogene watergang'!$M$15,IF(A796&lt;='Invoerblad heterogene watergang'!$H$16,'Invoerblad heterogene watergang'!$M$16,IF(A796&lt;='Invoerblad heterogene watergang'!$H$17,'Invoerblad heterogene watergang'!$M$17,""))))))))))</f>
        <v>Begroeiing volgt bodemverloop</v>
      </c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67"/>
      <c r="AD796" s="23"/>
      <c r="AE796" s="23"/>
    </row>
    <row r="797" spans="1:31" s="103" customFormat="1" x14ac:dyDescent="0.35">
      <c r="A797" s="24">
        <f>IF(A796="","",IF((A796+1)&gt;MAX('Invoerblad heterogene watergang'!$H$9:$H$17),"",'Uitgebreide invoer'!A796+(MAX('Invoerblad heterogene watergang'!$H$9:$H$17)/1000)))</f>
        <v>555.09999999999695</v>
      </c>
      <c r="B797" s="23">
        <f>IF(A797&lt;='Invoerblad heterogene watergang'!$H$9,'Invoerblad heterogene watergang'!$J$9,IF(A797&lt;='Invoerblad heterogene watergang'!$H$10,'Invoerblad heterogene watergang'!$J$10,IF(A797&lt;='Invoerblad heterogene watergang'!$H$11,'Invoerblad heterogene watergang'!$J$11,IF(A797&lt;='Invoerblad heterogene watergang'!$H$12,'Invoerblad heterogene watergang'!$J$12,IF(A797&lt;='Invoerblad heterogene watergang'!$H$13,'Invoerblad heterogene watergang'!$J$13,IF(A797&lt;='Invoerblad heterogene watergang'!$H$14,'Invoerblad heterogene watergang'!$J$14,IF(A797&lt;='Invoerblad heterogene watergang'!$H$15,'Invoerblad heterogene watergang'!$J$15,IF(A797&lt;='Invoerblad heterogene watergang'!$H$16,'Invoerblad heterogene watergang'!$J$16,IF(A797&lt;='Invoerblad heterogene watergang'!$H$17,'Invoerblad heterogene watergang'!$J$17,"")))))))))</f>
        <v>0.15</v>
      </c>
      <c r="C797" s="23" t="str">
        <f>IF(A797&lt;='Invoerblad heterogene watergang'!$H$9,'Invoerblad heterogene watergang'!$K$9,IF(A797&lt;='Invoerblad heterogene watergang'!$H$10,'Invoerblad heterogene watergang'!$K$10,IF(A797&lt;='Invoerblad heterogene watergang'!$H$11,'Invoerblad heterogene watergang'!$K$11,IF(A797&lt;='Invoerblad heterogene watergang'!$H$12,'Invoerblad heterogene watergang'!$K$12,IF(A797&lt;='Invoerblad heterogene watergang'!$H$13,'Invoerblad heterogene watergang'!$K$13,IF(A797&lt;='Invoerblad heterogene watergang'!$H$14,'Invoerblad heterogene watergang'!$K$14,IF(A797&lt;='Invoerblad heterogene watergang'!$H$15,'Invoerblad heterogene watergang'!$K$15,IF(A797&lt;='Invoerblad heterogene watergang'!$H$16,'Invoerblad heterogene watergang'!$K$16,IF(A797&lt;='Invoerblad heterogene watergang'!$H$17,'Invoerblad heterogene watergang'!$K$17,"")))))))))</f>
        <v>30 - Grasachtigen en ondergedoken soorten</v>
      </c>
      <c r="D797" s="23">
        <f t="shared" si="12"/>
        <v>30</v>
      </c>
      <c r="E797" s="23">
        <f>'Invoerblad heterogene watergang'!$F$9</f>
        <v>1.5</v>
      </c>
      <c r="F797" s="23">
        <f>'Invoerblad heterogene watergang'!$E$9</f>
        <v>1.2</v>
      </c>
      <c r="G797" s="23">
        <f>'Invoerblad heterogene watergang'!$B$9</f>
        <v>1.2</v>
      </c>
      <c r="H797" s="23">
        <f>'Invoerblad heterogene watergang'!$C$9</f>
        <v>1</v>
      </c>
      <c r="I797" s="23">
        <f>IF(B797="","",IF(A797&lt;='Invoerblad heterogene watergang'!$H$9,'Invoerblad heterogene watergang'!$N$9,IF(A797&lt;='Invoerblad heterogene watergang'!$H$10,'Invoerblad heterogene watergang'!$N$10,IF(A797&lt;='Invoerblad heterogene watergang'!$H$11,'Invoerblad heterogene watergang'!$N$11,IF(A797&lt;='Invoerblad heterogene watergang'!$H$12,'Invoerblad heterogene watergang'!$N$12,IF(A797&lt;='Invoerblad heterogene watergang'!$H$13,'Invoerblad heterogene watergang'!$N$13,IF(A797&lt;='Invoerblad heterogene watergang'!$H$14,'Invoerblad heterogene watergang'!$N$14,IF(A797&lt;='Invoerblad heterogene watergang'!$H$15,'Invoerblad heterogene watergang'!$N$15,IF(A797&lt;='Invoerblad heterogene watergang'!$H$16,'Invoerblad heterogene watergang'!$N$16,IF(A797&lt;='Invoerblad heterogene watergang'!$H$17,'Invoerblad heterogene watergang'!$N$17,""))))))))))</f>
        <v>0</v>
      </c>
      <c r="J797" s="23" t="str">
        <f>IF(A797&lt;='Invoerblad heterogene watergang'!$H$9,'Invoerblad heterogene watergang'!$O$9,IF(A797&lt;='Invoerblad heterogene watergang'!$H$10,'Invoerblad heterogene watergang'!$O$10,IF(A797&lt;='Invoerblad heterogene watergang'!$H$11,'Invoerblad heterogene watergang'!$O$11,IF(A797&lt;='Invoerblad heterogene watergang'!$H$12,'Invoerblad heterogene watergang'!$O$12,IF(A797&lt;='Invoerblad heterogene watergang'!$H$13,'Invoerblad heterogene watergang'!$O$13,IF(A797&lt;='Invoerblad heterogene watergang'!$H$14,'Invoerblad heterogene watergang'!$O$14,IF(A797&lt;='Invoerblad heterogene watergang'!$H$15,'Invoerblad heterogene watergang'!$O$15,IF(A797&lt;='Invoerblad heterogene watergang'!$H$16,'Invoerblad heterogene watergang'!$O$16,IF(A797&lt;='Invoerblad heterogene watergang'!$H$17,'Invoerblad heterogene watergang'!$O$17,"")))))))))</f>
        <v>Nee</v>
      </c>
      <c r="K797" s="23">
        <f>(IF(A797&lt;='Invoerblad heterogene watergang'!$H$9,'Invoerblad heterogene watergang'!$L$9,IF(A797&lt;='Invoerblad heterogene watergang'!$H$10,'Invoerblad heterogene watergang'!$L$10,IF(A797&lt;='Invoerblad heterogene watergang'!$H$11,'Invoerblad heterogene watergang'!$L$11,IF(A797&lt;='Invoerblad heterogene watergang'!$H$12,'Invoerblad heterogene watergang'!$L$12,IF(A797&lt;='Invoerblad heterogene watergang'!$H$13,'Invoerblad heterogene watergang'!$L$13,IF(A797&lt;='Invoerblad heterogene watergang'!$H$14,'Invoerblad heterogene watergang'!$L$14,IF(A797&lt;='Invoerblad heterogene watergang'!$H$15,'Invoerblad heterogene watergang'!$L$15,IF(A797&lt;='Invoerblad heterogene watergang'!$H$16,'Invoerblad heterogene watergang'!$L$16,IF(A797&lt;='Invoerblad heterogene watergang'!$H$17,'Invoerblad heterogene watergang'!$L$17,""))))))))))</f>
        <v>100</v>
      </c>
      <c r="L797" s="23" t="str">
        <f>(IF(A797&lt;='Invoerblad heterogene watergang'!$H$9,'Invoerblad heterogene watergang'!$M$9,IF(A797&lt;='Invoerblad heterogene watergang'!$H$10,'Invoerblad heterogene watergang'!$M$10,IF(A797&lt;='Invoerblad heterogene watergang'!$H$11,'Invoerblad heterogene watergang'!$M$11,IF(A797&lt;='Invoerblad heterogene watergang'!$H$12,'Invoerblad heterogene watergang'!$M$12,IF(A797&lt;='Invoerblad heterogene watergang'!$H$13,'Invoerblad heterogene watergang'!$M$13,IF(A797&lt;='Invoerblad heterogene watergang'!$H$14,'Invoerblad heterogene watergang'!$M$14,IF(A797&lt;='Invoerblad heterogene watergang'!$H$15,'Invoerblad heterogene watergang'!$M$15,IF(A797&lt;='Invoerblad heterogene watergang'!$H$16,'Invoerblad heterogene watergang'!$M$16,IF(A797&lt;='Invoerblad heterogene watergang'!$H$17,'Invoerblad heterogene watergang'!$M$17,""))))))))))</f>
        <v>Begroeiing volgt bodemverloop</v>
      </c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67"/>
      <c r="AD797" s="23"/>
      <c r="AE797" s="23"/>
    </row>
    <row r="798" spans="1:31" s="103" customFormat="1" x14ac:dyDescent="0.35">
      <c r="A798" s="24">
        <f>IF(A797="","",IF((A797+1)&gt;MAX('Invoerblad heterogene watergang'!$H$9:$H$17),"",'Uitgebreide invoer'!A797+(MAX('Invoerblad heterogene watergang'!$H$9:$H$17)/1000)))</f>
        <v>555.799999999997</v>
      </c>
      <c r="B798" s="23">
        <f>IF(A798&lt;='Invoerblad heterogene watergang'!$H$9,'Invoerblad heterogene watergang'!$J$9,IF(A798&lt;='Invoerblad heterogene watergang'!$H$10,'Invoerblad heterogene watergang'!$J$10,IF(A798&lt;='Invoerblad heterogene watergang'!$H$11,'Invoerblad heterogene watergang'!$J$11,IF(A798&lt;='Invoerblad heterogene watergang'!$H$12,'Invoerblad heterogene watergang'!$J$12,IF(A798&lt;='Invoerblad heterogene watergang'!$H$13,'Invoerblad heterogene watergang'!$J$13,IF(A798&lt;='Invoerblad heterogene watergang'!$H$14,'Invoerblad heterogene watergang'!$J$14,IF(A798&lt;='Invoerblad heterogene watergang'!$H$15,'Invoerblad heterogene watergang'!$J$15,IF(A798&lt;='Invoerblad heterogene watergang'!$H$16,'Invoerblad heterogene watergang'!$J$16,IF(A798&lt;='Invoerblad heterogene watergang'!$H$17,'Invoerblad heterogene watergang'!$J$17,"")))))))))</f>
        <v>0.15</v>
      </c>
      <c r="C798" s="23" t="str">
        <f>IF(A798&lt;='Invoerblad heterogene watergang'!$H$9,'Invoerblad heterogene watergang'!$K$9,IF(A798&lt;='Invoerblad heterogene watergang'!$H$10,'Invoerblad heterogene watergang'!$K$10,IF(A798&lt;='Invoerblad heterogene watergang'!$H$11,'Invoerblad heterogene watergang'!$K$11,IF(A798&lt;='Invoerblad heterogene watergang'!$H$12,'Invoerblad heterogene watergang'!$K$12,IF(A798&lt;='Invoerblad heterogene watergang'!$H$13,'Invoerblad heterogene watergang'!$K$13,IF(A798&lt;='Invoerblad heterogene watergang'!$H$14,'Invoerblad heterogene watergang'!$K$14,IF(A798&lt;='Invoerblad heterogene watergang'!$H$15,'Invoerblad heterogene watergang'!$K$15,IF(A798&lt;='Invoerblad heterogene watergang'!$H$16,'Invoerblad heterogene watergang'!$K$16,IF(A798&lt;='Invoerblad heterogene watergang'!$H$17,'Invoerblad heterogene watergang'!$K$17,"")))))))))</f>
        <v>30 - Grasachtigen en ondergedoken soorten</v>
      </c>
      <c r="D798" s="23">
        <f t="shared" si="12"/>
        <v>30</v>
      </c>
      <c r="E798" s="23">
        <f>'Invoerblad heterogene watergang'!$F$9</f>
        <v>1.5</v>
      </c>
      <c r="F798" s="23">
        <f>'Invoerblad heterogene watergang'!$E$9</f>
        <v>1.2</v>
      </c>
      <c r="G798" s="23">
        <f>'Invoerblad heterogene watergang'!$B$9</f>
        <v>1.2</v>
      </c>
      <c r="H798" s="23">
        <f>'Invoerblad heterogene watergang'!$C$9</f>
        <v>1</v>
      </c>
      <c r="I798" s="23">
        <f>IF(B798="","",IF(A798&lt;='Invoerblad heterogene watergang'!$H$9,'Invoerblad heterogene watergang'!$N$9,IF(A798&lt;='Invoerblad heterogene watergang'!$H$10,'Invoerblad heterogene watergang'!$N$10,IF(A798&lt;='Invoerblad heterogene watergang'!$H$11,'Invoerblad heterogene watergang'!$N$11,IF(A798&lt;='Invoerblad heterogene watergang'!$H$12,'Invoerblad heterogene watergang'!$N$12,IF(A798&lt;='Invoerblad heterogene watergang'!$H$13,'Invoerblad heterogene watergang'!$N$13,IF(A798&lt;='Invoerblad heterogene watergang'!$H$14,'Invoerblad heterogene watergang'!$N$14,IF(A798&lt;='Invoerblad heterogene watergang'!$H$15,'Invoerblad heterogene watergang'!$N$15,IF(A798&lt;='Invoerblad heterogene watergang'!$H$16,'Invoerblad heterogene watergang'!$N$16,IF(A798&lt;='Invoerblad heterogene watergang'!$H$17,'Invoerblad heterogene watergang'!$N$17,""))))))))))</f>
        <v>0</v>
      </c>
      <c r="J798" s="23" t="str">
        <f>IF(A798&lt;='Invoerblad heterogene watergang'!$H$9,'Invoerblad heterogene watergang'!$O$9,IF(A798&lt;='Invoerblad heterogene watergang'!$H$10,'Invoerblad heterogene watergang'!$O$10,IF(A798&lt;='Invoerblad heterogene watergang'!$H$11,'Invoerblad heterogene watergang'!$O$11,IF(A798&lt;='Invoerblad heterogene watergang'!$H$12,'Invoerblad heterogene watergang'!$O$12,IF(A798&lt;='Invoerblad heterogene watergang'!$H$13,'Invoerblad heterogene watergang'!$O$13,IF(A798&lt;='Invoerblad heterogene watergang'!$H$14,'Invoerblad heterogene watergang'!$O$14,IF(A798&lt;='Invoerblad heterogene watergang'!$H$15,'Invoerblad heterogene watergang'!$O$15,IF(A798&lt;='Invoerblad heterogene watergang'!$H$16,'Invoerblad heterogene watergang'!$O$16,IF(A798&lt;='Invoerblad heterogene watergang'!$H$17,'Invoerblad heterogene watergang'!$O$17,"")))))))))</f>
        <v>Nee</v>
      </c>
      <c r="K798" s="23">
        <f>(IF(A798&lt;='Invoerblad heterogene watergang'!$H$9,'Invoerblad heterogene watergang'!$L$9,IF(A798&lt;='Invoerblad heterogene watergang'!$H$10,'Invoerblad heterogene watergang'!$L$10,IF(A798&lt;='Invoerblad heterogene watergang'!$H$11,'Invoerblad heterogene watergang'!$L$11,IF(A798&lt;='Invoerblad heterogene watergang'!$H$12,'Invoerblad heterogene watergang'!$L$12,IF(A798&lt;='Invoerblad heterogene watergang'!$H$13,'Invoerblad heterogene watergang'!$L$13,IF(A798&lt;='Invoerblad heterogene watergang'!$H$14,'Invoerblad heterogene watergang'!$L$14,IF(A798&lt;='Invoerblad heterogene watergang'!$H$15,'Invoerblad heterogene watergang'!$L$15,IF(A798&lt;='Invoerblad heterogene watergang'!$H$16,'Invoerblad heterogene watergang'!$L$16,IF(A798&lt;='Invoerblad heterogene watergang'!$H$17,'Invoerblad heterogene watergang'!$L$17,""))))))))))</f>
        <v>100</v>
      </c>
      <c r="L798" s="23" t="str">
        <f>(IF(A798&lt;='Invoerblad heterogene watergang'!$H$9,'Invoerblad heterogene watergang'!$M$9,IF(A798&lt;='Invoerblad heterogene watergang'!$H$10,'Invoerblad heterogene watergang'!$M$10,IF(A798&lt;='Invoerblad heterogene watergang'!$H$11,'Invoerblad heterogene watergang'!$M$11,IF(A798&lt;='Invoerblad heterogene watergang'!$H$12,'Invoerblad heterogene watergang'!$M$12,IF(A798&lt;='Invoerblad heterogene watergang'!$H$13,'Invoerblad heterogene watergang'!$M$13,IF(A798&lt;='Invoerblad heterogene watergang'!$H$14,'Invoerblad heterogene watergang'!$M$14,IF(A798&lt;='Invoerblad heterogene watergang'!$H$15,'Invoerblad heterogene watergang'!$M$15,IF(A798&lt;='Invoerblad heterogene watergang'!$H$16,'Invoerblad heterogene watergang'!$M$16,IF(A798&lt;='Invoerblad heterogene watergang'!$H$17,'Invoerblad heterogene watergang'!$M$17,""))))))))))</f>
        <v>Begroeiing volgt bodemverloop</v>
      </c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67"/>
      <c r="AD798" s="23"/>
      <c r="AE798" s="23"/>
    </row>
    <row r="799" spans="1:31" s="103" customFormat="1" x14ac:dyDescent="0.35">
      <c r="A799" s="24">
        <f>IF(A798="","",IF((A798+1)&gt;MAX('Invoerblad heterogene watergang'!$H$9:$H$17),"",'Uitgebreide invoer'!A798+(MAX('Invoerblad heterogene watergang'!$H$9:$H$17)/1000)))</f>
        <v>556.49999999999704</v>
      </c>
      <c r="B799" s="23">
        <f>IF(A799&lt;='Invoerblad heterogene watergang'!$H$9,'Invoerblad heterogene watergang'!$J$9,IF(A799&lt;='Invoerblad heterogene watergang'!$H$10,'Invoerblad heterogene watergang'!$J$10,IF(A799&lt;='Invoerblad heterogene watergang'!$H$11,'Invoerblad heterogene watergang'!$J$11,IF(A799&lt;='Invoerblad heterogene watergang'!$H$12,'Invoerblad heterogene watergang'!$J$12,IF(A799&lt;='Invoerblad heterogene watergang'!$H$13,'Invoerblad heterogene watergang'!$J$13,IF(A799&lt;='Invoerblad heterogene watergang'!$H$14,'Invoerblad heterogene watergang'!$J$14,IF(A799&lt;='Invoerblad heterogene watergang'!$H$15,'Invoerblad heterogene watergang'!$J$15,IF(A799&lt;='Invoerblad heterogene watergang'!$H$16,'Invoerblad heterogene watergang'!$J$16,IF(A799&lt;='Invoerblad heterogene watergang'!$H$17,'Invoerblad heterogene watergang'!$J$17,"")))))))))</f>
        <v>0.15</v>
      </c>
      <c r="C799" s="23" t="str">
        <f>IF(A799&lt;='Invoerblad heterogene watergang'!$H$9,'Invoerblad heterogene watergang'!$K$9,IF(A799&lt;='Invoerblad heterogene watergang'!$H$10,'Invoerblad heterogene watergang'!$K$10,IF(A799&lt;='Invoerblad heterogene watergang'!$H$11,'Invoerblad heterogene watergang'!$K$11,IF(A799&lt;='Invoerblad heterogene watergang'!$H$12,'Invoerblad heterogene watergang'!$K$12,IF(A799&lt;='Invoerblad heterogene watergang'!$H$13,'Invoerblad heterogene watergang'!$K$13,IF(A799&lt;='Invoerblad heterogene watergang'!$H$14,'Invoerblad heterogene watergang'!$K$14,IF(A799&lt;='Invoerblad heterogene watergang'!$H$15,'Invoerblad heterogene watergang'!$K$15,IF(A799&lt;='Invoerblad heterogene watergang'!$H$16,'Invoerblad heterogene watergang'!$K$16,IF(A799&lt;='Invoerblad heterogene watergang'!$H$17,'Invoerblad heterogene watergang'!$K$17,"")))))))))</f>
        <v>30 - Grasachtigen en ondergedoken soorten</v>
      </c>
      <c r="D799" s="23">
        <f t="shared" si="12"/>
        <v>30</v>
      </c>
      <c r="E799" s="23">
        <f>'Invoerblad heterogene watergang'!$F$9</f>
        <v>1.5</v>
      </c>
      <c r="F799" s="23">
        <f>'Invoerblad heterogene watergang'!$E$9</f>
        <v>1.2</v>
      </c>
      <c r="G799" s="23">
        <f>'Invoerblad heterogene watergang'!$B$9</f>
        <v>1.2</v>
      </c>
      <c r="H799" s="23">
        <f>'Invoerblad heterogene watergang'!$C$9</f>
        <v>1</v>
      </c>
      <c r="I799" s="23">
        <f>IF(B799="","",IF(A799&lt;='Invoerblad heterogene watergang'!$H$9,'Invoerblad heterogene watergang'!$N$9,IF(A799&lt;='Invoerblad heterogene watergang'!$H$10,'Invoerblad heterogene watergang'!$N$10,IF(A799&lt;='Invoerblad heterogene watergang'!$H$11,'Invoerblad heterogene watergang'!$N$11,IF(A799&lt;='Invoerblad heterogene watergang'!$H$12,'Invoerblad heterogene watergang'!$N$12,IF(A799&lt;='Invoerblad heterogene watergang'!$H$13,'Invoerblad heterogene watergang'!$N$13,IF(A799&lt;='Invoerblad heterogene watergang'!$H$14,'Invoerblad heterogene watergang'!$N$14,IF(A799&lt;='Invoerblad heterogene watergang'!$H$15,'Invoerblad heterogene watergang'!$N$15,IF(A799&lt;='Invoerblad heterogene watergang'!$H$16,'Invoerblad heterogene watergang'!$N$16,IF(A799&lt;='Invoerblad heterogene watergang'!$H$17,'Invoerblad heterogene watergang'!$N$17,""))))))))))</f>
        <v>0</v>
      </c>
      <c r="J799" s="23" t="str">
        <f>IF(A799&lt;='Invoerblad heterogene watergang'!$H$9,'Invoerblad heterogene watergang'!$O$9,IF(A799&lt;='Invoerblad heterogene watergang'!$H$10,'Invoerblad heterogene watergang'!$O$10,IF(A799&lt;='Invoerblad heterogene watergang'!$H$11,'Invoerblad heterogene watergang'!$O$11,IF(A799&lt;='Invoerblad heterogene watergang'!$H$12,'Invoerblad heterogene watergang'!$O$12,IF(A799&lt;='Invoerblad heterogene watergang'!$H$13,'Invoerblad heterogene watergang'!$O$13,IF(A799&lt;='Invoerblad heterogene watergang'!$H$14,'Invoerblad heterogene watergang'!$O$14,IF(A799&lt;='Invoerblad heterogene watergang'!$H$15,'Invoerblad heterogene watergang'!$O$15,IF(A799&lt;='Invoerblad heterogene watergang'!$H$16,'Invoerblad heterogene watergang'!$O$16,IF(A799&lt;='Invoerblad heterogene watergang'!$H$17,'Invoerblad heterogene watergang'!$O$17,"")))))))))</f>
        <v>Nee</v>
      </c>
      <c r="K799" s="23">
        <f>(IF(A799&lt;='Invoerblad heterogene watergang'!$H$9,'Invoerblad heterogene watergang'!$L$9,IF(A799&lt;='Invoerblad heterogene watergang'!$H$10,'Invoerblad heterogene watergang'!$L$10,IF(A799&lt;='Invoerblad heterogene watergang'!$H$11,'Invoerblad heterogene watergang'!$L$11,IF(A799&lt;='Invoerblad heterogene watergang'!$H$12,'Invoerblad heterogene watergang'!$L$12,IF(A799&lt;='Invoerblad heterogene watergang'!$H$13,'Invoerblad heterogene watergang'!$L$13,IF(A799&lt;='Invoerblad heterogene watergang'!$H$14,'Invoerblad heterogene watergang'!$L$14,IF(A799&lt;='Invoerblad heterogene watergang'!$H$15,'Invoerblad heterogene watergang'!$L$15,IF(A799&lt;='Invoerblad heterogene watergang'!$H$16,'Invoerblad heterogene watergang'!$L$16,IF(A799&lt;='Invoerblad heterogene watergang'!$H$17,'Invoerblad heterogene watergang'!$L$17,""))))))))))</f>
        <v>100</v>
      </c>
      <c r="L799" s="23" t="str">
        <f>(IF(A799&lt;='Invoerblad heterogene watergang'!$H$9,'Invoerblad heterogene watergang'!$M$9,IF(A799&lt;='Invoerblad heterogene watergang'!$H$10,'Invoerblad heterogene watergang'!$M$10,IF(A799&lt;='Invoerblad heterogene watergang'!$H$11,'Invoerblad heterogene watergang'!$M$11,IF(A799&lt;='Invoerblad heterogene watergang'!$H$12,'Invoerblad heterogene watergang'!$M$12,IF(A799&lt;='Invoerblad heterogene watergang'!$H$13,'Invoerblad heterogene watergang'!$M$13,IF(A799&lt;='Invoerblad heterogene watergang'!$H$14,'Invoerblad heterogene watergang'!$M$14,IF(A799&lt;='Invoerblad heterogene watergang'!$H$15,'Invoerblad heterogene watergang'!$M$15,IF(A799&lt;='Invoerblad heterogene watergang'!$H$16,'Invoerblad heterogene watergang'!$M$16,IF(A799&lt;='Invoerblad heterogene watergang'!$H$17,'Invoerblad heterogene watergang'!$M$17,""))))))))))</f>
        <v>Begroeiing volgt bodemverloop</v>
      </c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67"/>
      <c r="AD799" s="23"/>
      <c r="AE799" s="23"/>
    </row>
    <row r="800" spans="1:31" s="103" customFormat="1" x14ac:dyDescent="0.35">
      <c r="A800" s="24">
        <f>IF(A799="","",IF((A799+1)&gt;MAX('Invoerblad heterogene watergang'!$H$9:$H$17),"",'Uitgebreide invoer'!A799+(MAX('Invoerblad heterogene watergang'!$H$9:$H$17)/1000)))</f>
        <v>557.19999999999709</v>
      </c>
      <c r="B800" s="23">
        <f>IF(A800&lt;='Invoerblad heterogene watergang'!$H$9,'Invoerblad heterogene watergang'!$J$9,IF(A800&lt;='Invoerblad heterogene watergang'!$H$10,'Invoerblad heterogene watergang'!$J$10,IF(A800&lt;='Invoerblad heterogene watergang'!$H$11,'Invoerblad heterogene watergang'!$J$11,IF(A800&lt;='Invoerblad heterogene watergang'!$H$12,'Invoerblad heterogene watergang'!$J$12,IF(A800&lt;='Invoerblad heterogene watergang'!$H$13,'Invoerblad heterogene watergang'!$J$13,IF(A800&lt;='Invoerblad heterogene watergang'!$H$14,'Invoerblad heterogene watergang'!$J$14,IF(A800&lt;='Invoerblad heterogene watergang'!$H$15,'Invoerblad heterogene watergang'!$J$15,IF(A800&lt;='Invoerblad heterogene watergang'!$H$16,'Invoerblad heterogene watergang'!$J$16,IF(A800&lt;='Invoerblad heterogene watergang'!$H$17,'Invoerblad heterogene watergang'!$J$17,"")))))))))</f>
        <v>0.15</v>
      </c>
      <c r="C800" s="23" t="str">
        <f>IF(A800&lt;='Invoerblad heterogene watergang'!$H$9,'Invoerblad heterogene watergang'!$K$9,IF(A800&lt;='Invoerblad heterogene watergang'!$H$10,'Invoerblad heterogene watergang'!$K$10,IF(A800&lt;='Invoerblad heterogene watergang'!$H$11,'Invoerblad heterogene watergang'!$K$11,IF(A800&lt;='Invoerblad heterogene watergang'!$H$12,'Invoerblad heterogene watergang'!$K$12,IF(A800&lt;='Invoerblad heterogene watergang'!$H$13,'Invoerblad heterogene watergang'!$K$13,IF(A800&lt;='Invoerblad heterogene watergang'!$H$14,'Invoerblad heterogene watergang'!$K$14,IF(A800&lt;='Invoerblad heterogene watergang'!$H$15,'Invoerblad heterogene watergang'!$K$15,IF(A800&lt;='Invoerblad heterogene watergang'!$H$16,'Invoerblad heterogene watergang'!$K$16,IF(A800&lt;='Invoerblad heterogene watergang'!$H$17,'Invoerblad heterogene watergang'!$K$17,"")))))))))</f>
        <v>30 - Grasachtigen en ondergedoken soorten</v>
      </c>
      <c r="D800" s="23">
        <f t="shared" si="12"/>
        <v>30</v>
      </c>
      <c r="E800" s="23">
        <f>'Invoerblad heterogene watergang'!$F$9</f>
        <v>1.5</v>
      </c>
      <c r="F800" s="23">
        <f>'Invoerblad heterogene watergang'!$E$9</f>
        <v>1.2</v>
      </c>
      <c r="G800" s="23">
        <f>'Invoerblad heterogene watergang'!$B$9</f>
        <v>1.2</v>
      </c>
      <c r="H800" s="23">
        <f>'Invoerblad heterogene watergang'!$C$9</f>
        <v>1</v>
      </c>
      <c r="I800" s="23">
        <f>IF(B800="","",IF(A800&lt;='Invoerblad heterogene watergang'!$H$9,'Invoerblad heterogene watergang'!$N$9,IF(A800&lt;='Invoerblad heterogene watergang'!$H$10,'Invoerblad heterogene watergang'!$N$10,IF(A800&lt;='Invoerblad heterogene watergang'!$H$11,'Invoerblad heterogene watergang'!$N$11,IF(A800&lt;='Invoerblad heterogene watergang'!$H$12,'Invoerblad heterogene watergang'!$N$12,IF(A800&lt;='Invoerblad heterogene watergang'!$H$13,'Invoerblad heterogene watergang'!$N$13,IF(A800&lt;='Invoerblad heterogene watergang'!$H$14,'Invoerblad heterogene watergang'!$N$14,IF(A800&lt;='Invoerblad heterogene watergang'!$H$15,'Invoerblad heterogene watergang'!$N$15,IF(A800&lt;='Invoerblad heterogene watergang'!$H$16,'Invoerblad heterogene watergang'!$N$16,IF(A800&lt;='Invoerblad heterogene watergang'!$H$17,'Invoerblad heterogene watergang'!$N$17,""))))))))))</f>
        <v>0</v>
      </c>
      <c r="J800" s="23" t="str">
        <f>IF(A800&lt;='Invoerblad heterogene watergang'!$H$9,'Invoerblad heterogene watergang'!$O$9,IF(A800&lt;='Invoerblad heterogene watergang'!$H$10,'Invoerblad heterogene watergang'!$O$10,IF(A800&lt;='Invoerblad heterogene watergang'!$H$11,'Invoerblad heterogene watergang'!$O$11,IF(A800&lt;='Invoerblad heterogene watergang'!$H$12,'Invoerblad heterogene watergang'!$O$12,IF(A800&lt;='Invoerblad heterogene watergang'!$H$13,'Invoerblad heterogene watergang'!$O$13,IF(A800&lt;='Invoerblad heterogene watergang'!$H$14,'Invoerblad heterogene watergang'!$O$14,IF(A800&lt;='Invoerblad heterogene watergang'!$H$15,'Invoerblad heterogene watergang'!$O$15,IF(A800&lt;='Invoerblad heterogene watergang'!$H$16,'Invoerblad heterogene watergang'!$O$16,IF(A800&lt;='Invoerblad heterogene watergang'!$H$17,'Invoerblad heterogene watergang'!$O$17,"")))))))))</f>
        <v>Nee</v>
      </c>
      <c r="K800" s="23">
        <f>(IF(A800&lt;='Invoerblad heterogene watergang'!$H$9,'Invoerblad heterogene watergang'!$L$9,IF(A800&lt;='Invoerblad heterogene watergang'!$H$10,'Invoerblad heterogene watergang'!$L$10,IF(A800&lt;='Invoerblad heterogene watergang'!$H$11,'Invoerblad heterogene watergang'!$L$11,IF(A800&lt;='Invoerblad heterogene watergang'!$H$12,'Invoerblad heterogene watergang'!$L$12,IF(A800&lt;='Invoerblad heterogene watergang'!$H$13,'Invoerblad heterogene watergang'!$L$13,IF(A800&lt;='Invoerblad heterogene watergang'!$H$14,'Invoerblad heterogene watergang'!$L$14,IF(A800&lt;='Invoerblad heterogene watergang'!$H$15,'Invoerblad heterogene watergang'!$L$15,IF(A800&lt;='Invoerblad heterogene watergang'!$H$16,'Invoerblad heterogene watergang'!$L$16,IF(A800&lt;='Invoerblad heterogene watergang'!$H$17,'Invoerblad heterogene watergang'!$L$17,""))))))))))</f>
        <v>100</v>
      </c>
      <c r="L800" s="23" t="str">
        <f>(IF(A800&lt;='Invoerblad heterogene watergang'!$H$9,'Invoerblad heterogene watergang'!$M$9,IF(A800&lt;='Invoerblad heterogene watergang'!$H$10,'Invoerblad heterogene watergang'!$M$10,IF(A800&lt;='Invoerblad heterogene watergang'!$H$11,'Invoerblad heterogene watergang'!$M$11,IF(A800&lt;='Invoerblad heterogene watergang'!$H$12,'Invoerblad heterogene watergang'!$M$12,IF(A800&lt;='Invoerblad heterogene watergang'!$H$13,'Invoerblad heterogene watergang'!$M$13,IF(A800&lt;='Invoerblad heterogene watergang'!$H$14,'Invoerblad heterogene watergang'!$M$14,IF(A800&lt;='Invoerblad heterogene watergang'!$H$15,'Invoerblad heterogene watergang'!$M$15,IF(A800&lt;='Invoerblad heterogene watergang'!$H$16,'Invoerblad heterogene watergang'!$M$16,IF(A800&lt;='Invoerblad heterogene watergang'!$H$17,'Invoerblad heterogene watergang'!$M$17,""))))))))))</f>
        <v>Begroeiing volgt bodemverloop</v>
      </c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67"/>
      <c r="AD800" s="23"/>
      <c r="AE800" s="23"/>
    </row>
    <row r="801" spans="1:31" s="103" customFormat="1" x14ac:dyDescent="0.35">
      <c r="A801" s="24">
        <f>IF(A800="","",IF((A800+1)&gt;MAX('Invoerblad heterogene watergang'!$H$9:$H$17),"",'Uitgebreide invoer'!A800+(MAX('Invoerblad heterogene watergang'!$H$9:$H$17)/1000)))</f>
        <v>557.89999999999714</v>
      </c>
      <c r="B801" s="23">
        <f>IF(A801&lt;='Invoerblad heterogene watergang'!$H$9,'Invoerblad heterogene watergang'!$J$9,IF(A801&lt;='Invoerblad heterogene watergang'!$H$10,'Invoerblad heterogene watergang'!$J$10,IF(A801&lt;='Invoerblad heterogene watergang'!$H$11,'Invoerblad heterogene watergang'!$J$11,IF(A801&lt;='Invoerblad heterogene watergang'!$H$12,'Invoerblad heterogene watergang'!$J$12,IF(A801&lt;='Invoerblad heterogene watergang'!$H$13,'Invoerblad heterogene watergang'!$J$13,IF(A801&lt;='Invoerblad heterogene watergang'!$H$14,'Invoerblad heterogene watergang'!$J$14,IF(A801&lt;='Invoerblad heterogene watergang'!$H$15,'Invoerblad heterogene watergang'!$J$15,IF(A801&lt;='Invoerblad heterogene watergang'!$H$16,'Invoerblad heterogene watergang'!$J$16,IF(A801&lt;='Invoerblad heterogene watergang'!$H$17,'Invoerblad heterogene watergang'!$J$17,"")))))))))</f>
        <v>0.15</v>
      </c>
      <c r="C801" s="23" t="str">
        <f>IF(A801&lt;='Invoerblad heterogene watergang'!$H$9,'Invoerblad heterogene watergang'!$K$9,IF(A801&lt;='Invoerblad heterogene watergang'!$H$10,'Invoerblad heterogene watergang'!$K$10,IF(A801&lt;='Invoerblad heterogene watergang'!$H$11,'Invoerblad heterogene watergang'!$K$11,IF(A801&lt;='Invoerblad heterogene watergang'!$H$12,'Invoerblad heterogene watergang'!$K$12,IF(A801&lt;='Invoerblad heterogene watergang'!$H$13,'Invoerblad heterogene watergang'!$K$13,IF(A801&lt;='Invoerblad heterogene watergang'!$H$14,'Invoerblad heterogene watergang'!$K$14,IF(A801&lt;='Invoerblad heterogene watergang'!$H$15,'Invoerblad heterogene watergang'!$K$15,IF(A801&lt;='Invoerblad heterogene watergang'!$H$16,'Invoerblad heterogene watergang'!$K$16,IF(A801&lt;='Invoerblad heterogene watergang'!$H$17,'Invoerblad heterogene watergang'!$K$17,"")))))))))</f>
        <v>30 - Grasachtigen en ondergedoken soorten</v>
      </c>
      <c r="D801" s="23">
        <f t="shared" si="12"/>
        <v>30</v>
      </c>
      <c r="E801" s="23">
        <f>'Invoerblad heterogene watergang'!$F$9</f>
        <v>1.5</v>
      </c>
      <c r="F801" s="23">
        <f>'Invoerblad heterogene watergang'!$E$9</f>
        <v>1.2</v>
      </c>
      <c r="G801" s="23">
        <f>'Invoerblad heterogene watergang'!$B$9</f>
        <v>1.2</v>
      </c>
      <c r="H801" s="23">
        <f>'Invoerblad heterogene watergang'!$C$9</f>
        <v>1</v>
      </c>
      <c r="I801" s="23">
        <f>IF(B801="","",IF(A801&lt;='Invoerblad heterogene watergang'!$H$9,'Invoerblad heterogene watergang'!$N$9,IF(A801&lt;='Invoerblad heterogene watergang'!$H$10,'Invoerblad heterogene watergang'!$N$10,IF(A801&lt;='Invoerblad heterogene watergang'!$H$11,'Invoerblad heterogene watergang'!$N$11,IF(A801&lt;='Invoerblad heterogene watergang'!$H$12,'Invoerblad heterogene watergang'!$N$12,IF(A801&lt;='Invoerblad heterogene watergang'!$H$13,'Invoerblad heterogene watergang'!$N$13,IF(A801&lt;='Invoerblad heterogene watergang'!$H$14,'Invoerblad heterogene watergang'!$N$14,IF(A801&lt;='Invoerblad heterogene watergang'!$H$15,'Invoerblad heterogene watergang'!$N$15,IF(A801&lt;='Invoerblad heterogene watergang'!$H$16,'Invoerblad heterogene watergang'!$N$16,IF(A801&lt;='Invoerblad heterogene watergang'!$H$17,'Invoerblad heterogene watergang'!$N$17,""))))))))))</f>
        <v>0</v>
      </c>
      <c r="J801" s="23" t="str">
        <f>IF(A801&lt;='Invoerblad heterogene watergang'!$H$9,'Invoerblad heterogene watergang'!$O$9,IF(A801&lt;='Invoerblad heterogene watergang'!$H$10,'Invoerblad heterogene watergang'!$O$10,IF(A801&lt;='Invoerblad heterogene watergang'!$H$11,'Invoerblad heterogene watergang'!$O$11,IF(A801&lt;='Invoerblad heterogene watergang'!$H$12,'Invoerblad heterogene watergang'!$O$12,IF(A801&lt;='Invoerblad heterogene watergang'!$H$13,'Invoerblad heterogene watergang'!$O$13,IF(A801&lt;='Invoerblad heterogene watergang'!$H$14,'Invoerblad heterogene watergang'!$O$14,IF(A801&lt;='Invoerblad heterogene watergang'!$H$15,'Invoerblad heterogene watergang'!$O$15,IF(A801&lt;='Invoerblad heterogene watergang'!$H$16,'Invoerblad heterogene watergang'!$O$16,IF(A801&lt;='Invoerblad heterogene watergang'!$H$17,'Invoerblad heterogene watergang'!$O$17,"")))))))))</f>
        <v>Nee</v>
      </c>
      <c r="K801" s="23">
        <f>(IF(A801&lt;='Invoerblad heterogene watergang'!$H$9,'Invoerblad heterogene watergang'!$L$9,IF(A801&lt;='Invoerblad heterogene watergang'!$H$10,'Invoerblad heterogene watergang'!$L$10,IF(A801&lt;='Invoerblad heterogene watergang'!$H$11,'Invoerblad heterogene watergang'!$L$11,IF(A801&lt;='Invoerblad heterogene watergang'!$H$12,'Invoerblad heterogene watergang'!$L$12,IF(A801&lt;='Invoerblad heterogene watergang'!$H$13,'Invoerblad heterogene watergang'!$L$13,IF(A801&lt;='Invoerblad heterogene watergang'!$H$14,'Invoerblad heterogene watergang'!$L$14,IF(A801&lt;='Invoerblad heterogene watergang'!$H$15,'Invoerblad heterogene watergang'!$L$15,IF(A801&lt;='Invoerblad heterogene watergang'!$H$16,'Invoerblad heterogene watergang'!$L$16,IF(A801&lt;='Invoerblad heterogene watergang'!$H$17,'Invoerblad heterogene watergang'!$L$17,""))))))))))</f>
        <v>100</v>
      </c>
      <c r="L801" s="23" t="str">
        <f>(IF(A801&lt;='Invoerblad heterogene watergang'!$H$9,'Invoerblad heterogene watergang'!$M$9,IF(A801&lt;='Invoerblad heterogene watergang'!$H$10,'Invoerblad heterogene watergang'!$M$10,IF(A801&lt;='Invoerblad heterogene watergang'!$H$11,'Invoerblad heterogene watergang'!$M$11,IF(A801&lt;='Invoerblad heterogene watergang'!$H$12,'Invoerblad heterogene watergang'!$M$12,IF(A801&lt;='Invoerblad heterogene watergang'!$H$13,'Invoerblad heterogene watergang'!$M$13,IF(A801&lt;='Invoerblad heterogene watergang'!$H$14,'Invoerblad heterogene watergang'!$M$14,IF(A801&lt;='Invoerblad heterogene watergang'!$H$15,'Invoerblad heterogene watergang'!$M$15,IF(A801&lt;='Invoerblad heterogene watergang'!$H$16,'Invoerblad heterogene watergang'!$M$16,IF(A801&lt;='Invoerblad heterogene watergang'!$H$17,'Invoerblad heterogene watergang'!$M$17,""))))))))))</f>
        <v>Begroeiing volgt bodemverloop</v>
      </c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67"/>
      <c r="AD801" s="23"/>
      <c r="AE801" s="23"/>
    </row>
    <row r="802" spans="1:31" s="103" customFormat="1" x14ac:dyDescent="0.35">
      <c r="A802" s="24">
        <f>IF(A801="","",IF((A801+1)&gt;MAX('Invoerblad heterogene watergang'!$H$9:$H$17),"",'Uitgebreide invoer'!A801+(MAX('Invoerblad heterogene watergang'!$H$9:$H$17)/1000)))</f>
        <v>558.59999999999718</v>
      </c>
      <c r="B802" s="23">
        <f>IF(A802&lt;='Invoerblad heterogene watergang'!$H$9,'Invoerblad heterogene watergang'!$J$9,IF(A802&lt;='Invoerblad heterogene watergang'!$H$10,'Invoerblad heterogene watergang'!$J$10,IF(A802&lt;='Invoerblad heterogene watergang'!$H$11,'Invoerblad heterogene watergang'!$J$11,IF(A802&lt;='Invoerblad heterogene watergang'!$H$12,'Invoerblad heterogene watergang'!$J$12,IF(A802&lt;='Invoerblad heterogene watergang'!$H$13,'Invoerblad heterogene watergang'!$J$13,IF(A802&lt;='Invoerblad heterogene watergang'!$H$14,'Invoerblad heterogene watergang'!$J$14,IF(A802&lt;='Invoerblad heterogene watergang'!$H$15,'Invoerblad heterogene watergang'!$J$15,IF(A802&lt;='Invoerblad heterogene watergang'!$H$16,'Invoerblad heterogene watergang'!$J$16,IF(A802&lt;='Invoerblad heterogene watergang'!$H$17,'Invoerblad heterogene watergang'!$J$17,"")))))))))</f>
        <v>0.15</v>
      </c>
      <c r="C802" s="23" t="str">
        <f>IF(A802&lt;='Invoerblad heterogene watergang'!$H$9,'Invoerblad heterogene watergang'!$K$9,IF(A802&lt;='Invoerblad heterogene watergang'!$H$10,'Invoerblad heterogene watergang'!$K$10,IF(A802&lt;='Invoerblad heterogene watergang'!$H$11,'Invoerblad heterogene watergang'!$K$11,IF(A802&lt;='Invoerblad heterogene watergang'!$H$12,'Invoerblad heterogene watergang'!$K$12,IF(A802&lt;='Invoerblad heterogene watergang'!$H$13,'Invoerblad heterogene watergang'!$K$13,IF(A802&lt;='Invoerblad heterogene watergang'!$H$14,'Invoerblad heterogene watergang'!$K$14,IF(A802&lt;='Invoerblad heterogene watergang'!$H$15,'Invoerblad heterogene watergang'!$K$15,IF(A802&lt;='Invoerblad heterogene watergang'!$H$16,'Invoerblad heterogene watergang'!$K$16,IF(A802&lt;='Invoerblad heterogene watergang'!$H$17,'Invoerblad heterogene watergang'!$K$17,"")))))))))</f>
        <v>30 - Grasachtigen en ondergedoken soorten</v>
      </c>
      <c r="D802" s="23">
        <f t="shared" si="12"/>
        <v>30</v>
      </c>
      <c r="E802" s="23">
        <f>'Invoerblad heterogene watergang'!$F$9</f>
        <v>1.5</v>
      </c>
      <c r="F802" s="23">
        <f>'Invoerblad heterogene watergang'!$E$9</f>
        <v>1.2</v>
      </c>
      <c r="G802" s="23">
        <f>'Invoerblad heterogene watergang'!$B$9</f>
        <v>1.2</v>
      </c>
      <c r="H802" s="23">
        <f>'Invoerblad heterogene watergang'!$C$9</f>
        <v>1</v>
      </c>
      <c r="I802" s="23">
        <f>IF(B802="","",IF(A802&lt;='Invoerblad heterogene watergang'!$H$9,'Invoerblad heterogene watergang'!$N$9,IF(A802&lt;='Invoerblad heterogene watergang'!$H$10,'Invoerblad heterogene watergang'!$N$10,IF(A802&lt;='Invoerblad heterogene watergang'!$H$11,'Invoerblad heterogene watergang'!$N$11,IF(A802&lt;='Invoerblad heterogene watergang'!$H$12,'Invoerblad heterogene watergang'!$N$12,IF(A802&lt;='Invoerblad heterogene watergang'!$H$13,'Invoerblad heterogene watergang'!$N$13,IF(A802&lt;='Invoerblad heterogene watergang'!$H$14,'Invoerblad heterogene watergang'!$N$14,IF(A802&lt;='Invoerblad heterogene watergang'!$H$15,'Invoerblad heterogene watergang'!$N$15,IF(A802&lt;='Invoerblad heterogene watergang'!$H$16,'Invoerblad heterogene watergang'!$N$16,IF(A802&lt;='Invoerblad heterogene watergang'!$H$17,'Invoerblad heterogene watergang'!$N$17,""))))))))))</f>
        <v>0</v>
      </c>
      <c r="J802" s="23" t="str">
        <f>IF(A802&lt;='Invoerblad heterogene watergang'!$H$9,'Invoerblad heterogene watergang'!$O$9,IF(A802&lt;='Invoerblad heterogene watergang'!$H$10,'Invoerblad heterogene watergang'!$O$10,IF(A802&lt;='Invoerblad heterogene watergang'!$H$11,'Invoerblad heterogene watergang'!$O$11,IF(A802&lt;='Invoerblad heterogene watergang'!$H$12,'Invoerblad heterogene watergang'!$O$12,IF(A802&lt;='Invoerblad heterogene watergang'!$H$13,'Invoerblad heterogene watergang'!$O$13,IF(A802&lt;='Invoerblad heterogene watergang'!$H$14,'Invoerblad heterogene watergang'!$O$14,IF(A802&lt;='Invoerblad heterogene watergang'!$H$15,'Invoerblad heterogene watergang'!$O$15,IF(A802&lt;='Invoerblad heterogene watergang'!$H$16,'Invoerblad heterogene watergang'!$O$16,IF(A802&lt;='Invoerblad heterogene watergang'!$H$17,'Invoerblad heterogene watergang'!$O$17,"")))))))))</f>
        <v>Nee</v>
      </c>
      <c r="K802" s="23">
        <f>(IF(A802&lt;='Invoerblad heterogene watergang'!$H$9,'Invoerblad heterogene watergang'!$L$9,IF(A802&lt;='Invoerblad heterogene watergang'!$H$10,'Invoerblad heterogene watergang'!$L$10,IF(A802&lt;='Invoerblad heterogene watergang'!$H$11,'Invoerblad heterogene watergang'!$L$11,IF(A802&lt;='Invoerblad heterogene watergang'!$H$12,'Invoerblad heterogene watergang'!$L$12,IF(A802&lt;='Invoerblad heterogene watergang'!$H$13,'Invoerblad heterogene watergang'!$L$13,IF(A802&lt;='Invoerblad heterogene watergang'!$H$14,'Invoerblad heterogene watergang'!$L$14,IF(A802&lt;='Invoerblad heterogene watergang'!$H$15,'Invoerblad heterogene watergang'!$L$15,IF(A802&lt;='Invoerblad heterogene watergang'!$H$16,'Invoerblad heterogene watergang'!$L$16,IF(A802&lt;='Invoerblad heterogene watergang'!$H$17,'Invoerblad heterogene watergang'!$L$17,""))))))))))</f>
        <v>100</v>
      </c>
      <c r="L802" s="23" t="str">
        <f>(IF(A802&lt;='Invoerblad heterogene watergang'!$H$9,'Invoerblad heterogene watergang'!$M$9,IF(A802&lt;='Invoerblad heterogene watergang'!$H$10,'Invoerblad heterogene watergang'!$M$10,IF(A802&lt;='Invoerblad heterogene watergang'!$H$11,'Invoerblad heterogene watergang'!$M$11,IF(A802&lt;='Invoerblad heterogene watergang'!$H$12,'Invoerblad heterogene watergang'!$M$12,IF(A802&lt;='Invoerblad heterogene watergang'!$H$13,'Invoerblad heterogene watergang'!$M$13,IF(A802&lt;='Invoerblad heterogene watergang'!$H$14,'Invoerblad heterogene watergang'!$M$14,IF(A802&lt;='Invoerblad heterogene watergang'!$H$15,'Invoerblad heterogene watergang'!$M$15,IF(A802&lt;='Invoerblad heterogene watergang'!$H$16,'Invoerblad heterogene watergang'!$M$16,IF(A802&lt;='Invoerblad heterogene watergang'!$H$17,'Invoerblad heterogene watergang'!$M$17,""))))))))))</f>
        <v>Begroeiing volgt bodemverloop</v>
      </c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67"/>
      <c r="AD802" s="23"/>
      <c r="AE802" s="23"/>
    </row>
    <row r="803" spans="1:31" s="103" customFormat="1" x14ac:dyDescent="0.35">
      <c r="A803" s="24">
        <f>IF(A802="","",IF((A802+1)&gt;MAX('Invoerblad heterogene watergang'!$H$9:$H$17),"",'Uitgebreide invoer'!A802+(MAX('Invoerblad heterogene watergang'!$H$9:$H$17)/1000)))</f>
        <v>559.29999999999723</v>
      </c>
      <c r="B803" s="23">
        <f>IF(A803&lt;='Invoerblad heterogene watergang'!$H$9,'Invoerblad heterogene watergang'!$J$9,IF(A803&lt;='Invoerblad heterogene watergang'!$H$10,'Invoerblad heterogene watergang'!$J$10,IF(A803&lt;='Invoerblad heterogene watergang'!$H$11,'Invoerblad heterogene watergang'!$J$11,IF(A803&lt;='Invoerblad heterogene watergang'!$H$12,'Invoerblad heterogene watergang'!$J$12,IF(A803&lt;='Invoerblad heterogene watergang'!$H$13,'Invoerblad heterogene watergang'!$J$13,IF(A803&lt;='Invoerblad heterogene watergang'!$H$14,'Invoerblad heterogene watergang'!$J$14,IF(A803&lt;='Invoerblad heterogene watergang'!$H$15,'Invoerblad heterogene watergang'!$J$15,IF(A803&lt;='Invoerblad heterogene watergang'!$H$16,'Invoerblad heterogene watergang'!$J$16,IF(A803&lt;='Invoerblad heterogene watergang'!$H$17,'Invoerblad heterogene watergang'!$J$17,"")))))))))</f>
        <v>0.15</v>
      </c>
      <c r="C803" s="23" t="str">
        <f>IF(A803&lt;='Invoerblad heterogene watergang'!$H$9,'Invoerblad heterogene watergang'!$K$9,IF(A803&lt;='Invoerblad heterogene watergang'!$H$10,'Invoerblad heterogene watergang'!$K$10,IF(A803&lt;='Invoerblad heterogene watergang'!$H$11,'Invoerblad heterogene watergang'!$K$11,IF(A803&lt;='Invoerblad heterogene watergang'!$H$12,'Invoerblad heterogene watergang'!$K$12,IF(A803&lt;='Invoerblad heterogene watergang'!$H$13,'Invoerblad heterogene watergang'!$K$13,IF(A803&lt;='Invoerblad heterogene watergang'!$H$14,'Invoerblad heterogene watergang'!$K$14,IF(A803&lt;='Invoerblad heterogene watergang'!$H$15,'Invoerblad heterogene watergang'!$K$15,IF(A803&lt;='Invoerblad heterogene watergang'!$H$16,'Invoerblad heterogene watergang'!$K$16,IF(A803&lt;='Invoerblad heterogene watergang'!$H$17,'Invoerblad heterogene watergang'!$K$17,"")))))))))</f>
        <v>30 - Grasachtigen en ondergedoken soorten</v>
      </c>
      <c r="D803" s="23">
        <f t="shared" si="12"/>
        <v>30</v>
      </c>
      <c r="E803" s="23">
        <f>'Invoerblad heterogene watergang'!$F$9</f>
        <v>1.5</v>
      </c>
      <c r="F803" s="23">
        <f>'Invoerblad heterogene watergang'!$E$9</f>
        <v>1.2</v>
      </c>
      <c r="G803" s="23">
        <f>'Invoerblad heterogene watergang'!$B$9</f>
        <v>1.2</v>
      </c>
      <c r="H803" s="23">
        <f>'Invoerblad heterogene watergang'!$C$9</f>
        <v>1</v>
      </c>
      <c r="I803" s="23">
        <f>IF(B803="","",IF(A803&lt;='Invoerblad heterogene watergang'!$H$9,'Invoerblad heterogene watergang'!$N$9,IF(A803&lt;='Invoerblad heterogene watergang'!$H$10,'Invoerblad heterogene watergang'!$N$10,IF(A803&lt;='Invoerblad heterogene watergang'!$H$11,'Invoerblad heterogene watergang'!$N$11,IF(A803&lt;='Invoerblad heterogene watergang'!$H$12,'Invoerblad heterogene watergang'!$N$12,IF(A803&lt;='Invoerblad heterogene watergang'!$H$13,'Invoerblad heterogene watergang'!$N$13,IF(A803&lt;='Invoerblad heterogene watergang'!$H$14,'Invoerblad heterogene watergang'!$N$14,IF(A803&lt;='Invoerblad heterogene watergang'!$H$15,'Invoerblad heterogene watergang'!$N$15,IF(A803&lt;='Invoerblad heterogene watergang'!$H$16,'Invoerblad heterogene watergang'!$N$16,IF(A803&lt;='Invoerblad heterogene watergang'!$H$17,'Invoerblad heterogene watergang'!$N$17,""))))))))))</f>
        <v>0</v>
      </c>
      <c r="J803" s="23" t="str">
        <f>IF(A803&lt;='Invoerblad heterogene watergang'!$H$9,'Invoerblad heterogene watergang'!$O$9,IF(A803&lt;='Invoerblad heterogene watergang'!$H$10,'Invoerblad heterogene watergang'!$O$10,IF(A803&lt;='Invoerblad heterogene watergang'!$H$11,'Invoerblad heterogene watergang'!$O$11,IF(A803&lt;='Invoerblad heterogene watergang'!$H$12,'Invoerblad heterogene watergang'!$O$12,IF(A803&lt;='Invoerblad heterogene watergang'!$H$13,'Invoerblad heterogene watergang'!$O$13,IF(A803&lt;='Invoerblad heterogene watergang'!$H$14,'Invoerblad heterogene watergang'!$O$14,IF(A803&lt;='Invoerblad heterogene watergang'!$H$15,'Invoerblad heterogene watergang'!$O$15,IF(A803&lt;='Invoerblad heterogene watergang'!$H$16,'Invoerblad heterogene watergang'!$O$16,IF(A803&lt;='Invoerblad heterogene watergang'!$H$17,'Invoerblad heterogene watergang'!$O$17,"")))))))))</f>
        <v>Nee</v>
      </c>
      <c r="K803" s="23">
        <f>(IF(A803&lt;='Invoerblad heterogene watergang'!$H$9,'Invoerblad heterogene watergang'!$L$9,IF(A803&lt;='Invoerblad heterogene watergang'!$H$10,'Invoerblad heterogene watergang'!$L$10,IF(A803&lt;='Invoerblad heterogene watergang'!$H$11,'Invoerblad heterogene watergang'!$L$11,IF(A803&lt;='Invoerblad heterogene watergang'!$H$12,'Invoerblad heterogene watergang'!$L$12,IF(A803&lt;='Invoerblad heterogene watergang'!$H$13,'Invoerblad heterogene watergang'!$L$13,IF(A803&lt;='Invoerblad heterogene watergang'!$H$14,'Invoerblad heterogene watergang'!$L$14,IF(A803&lt;='Invoerblad heterogene watergang'!$H$15,'Invoerblad heterogene watergang'!$L$15,IF(A803&lt;='Invoerblad heterogene watergang'!$H$16,'Invoerblad heterogene watergang'!$L$16,IF(A803&lt;='Invoerblad heterogene watergang'!$H$17,'Invoerblad heterogene watergang'!$L$17,""))))))))))</f>
        <v>100</v>
      </c>
      <c r="L803" s="23" t="str">
        <f>(IF(A803&lt;='Invoerblad heterogene watergang'!$H$9,'Invoerblad heterogene watergang'!$M$9,IF(A803&lt;='Invoerblad heterogene watergang'!$H$10,'Invoerblad heterogene watergang'!$M$10,IF(A803&lt;='Invoerblad heterogene watergang'!$H$11,'Invoerblad heterogene watergang'!$M$11,IF(A803&lt;='Invoerblad heterogene watergang'!$H$12,'Invoerblad heterogene watergang'!$M$12,IF(A803&lt;='Invoerblad heterogene watergang'!$H$13,'Invoerblad heterogene watergang'!$M$13,IF(A803&lt;='Invoerblad heterogene watergang'!$H$14,'Invoerblad heterogene watergang'!$M$14,IF(A803&lt;='Invoerblad heterogene watergang'!$H$15,'Invoerblad heterogene watergang'!$M$15,IF(A803&lt;='Invoerblad heterogene watergang'!$H$16,'Invoerblad heterogene watergang'!$M$16,IF(A803&lt;='Invoerblad heterogene watergang'!$H$17,'Invoerblad heterogene watergang'!$M$17,""))))))))))</f>
        <v>Begroeiing volgt bodemverloop</v>
      </c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67"/>
      <c r="AD803" s="23"/>
      <c r="AE803" s="23"/>
    </row>
    <row r="804" spans="1:31" s="103" customFormat="1" x14ac:dyDescent="0.35">
      <c r="A804" s="24">
        <f>IF(A803="","",IF((A803+1)&gt;MAX('Invoerblad heterogene watergang'!$H$9:$H$17),"",'Uitgebreide invoer'!A803+(MAX('Invoerblad heterogene watergang'!$H$9:$H$17)/1000)))</f>
        <v>559.99999999999727</v>
      </c>
      <c r="B804" s="23">
        <f>IF(A804&lt;='Invoerblad heterogene watergang'!$H$9,'Invoerblad heterogene watergang'!$J$9,IF(A804&lt;='Invoerblad heterogene watergang'!$H$10,'Invoerblad heterogene watergang'!$J$10,IF(A804&lt;='Invoerblad heterogene watergang'!$H$11,'Invoerblad heterogene watergang'!$J$11,IF(A804&lt;='Invoerblad heterogene watergang'!$H$12,'Invoerblad heterogene watergang'!$J$12,IF(A804&lt;='Invoerblad heterogene watergang'!$H$13,'Invoerblad heterogene watergang'!$J$13,IF(A804&lt;='Invoerblad heterogene watergang'!$H$14,'Invoerblad heterogene watergang'!$J$14,IF(A804&lt;='Invoerblad heterogene watergang'!$H$15,'Invoerblad heterogene watergang'!$J$15,IF(A804&lt;='Invoerblad heterogene watergang'!$H$16,'Invoerblad heterogene watergang'!$J$16,IF(A804&lt;='Invoerblad heterogene watergang'!$H$17,'Invoerblad heterogene watergang'!$J$17,"")))))))))</f>
        <v>0.15</v>
      </c>
      <c r="C804" s="23" t="str">
        <f>IF(A804&lt;='Invoerblad heterogene watergang'!$H$9,'Invoerblad heterogene watergang'!$K$9,IF(A804&lt;='Invoerblad heterogene watergang'!$H$10,'Invoerblad heterogene watergang'!$K$10,IF(A804&lt;='Invoerblad heterogene watergang'!$H$11,'Invoerblad heterogene watergang'!$K$11,IF(A804&lt;='Invoerblad heterogene watergang'!$H$12,'Invoerblad heterogene watergang'!$K$12,IF(A804&lt;='Invoerblad heterogene watergang'!$H$13,'Invoerblad heterogene watergang'!$K$13,IF(A804&lt;='Invoerblad heterogene watergang'!$H$14,'Invoerblad heterogene watergang'!$K$14,IF(A804&lt;='Invoerblad heterogene watergang'!$H$15,'Invoerblad heterogene watergang'!$K$15,IF(A804&lt;='Invoerblad heterogene watergang'!$H$16,'Invoerblad heterogene watergang'!$K$16,IF(A804&lt;='Invoerblad heterogene watergang'!$H$17,'Invoerblad heterogene watergang'!$K$17,"")))))))))</f>
        <v>30 - Grasachtigen en ondergedoken soorten</v>
      </c>
      <c r="D804" s="23">
        <f t="shared" si="12"/>
        <v>30</v>
      </c>
      <c r="E804" s="23">
        <f>'Invoerblad heterogene watergang'!$F$9</f>
        <v>1.5</v>
      </c>
      <c r="F804" s="23">
        <f>'Invoerblad heterogene watergang'!$E$9</f>
        <v>1.2</v>
      </c>
      <c r="G804" s="23">
        <f>'Invoerblad heterogene watergang'!$B$9</f>
        <v>1.2</v>
      </c>
      <c r="H804" s="23">
        <f>'Invoerblad heterogene watergang'!$C$9</f>
        <v>1</v>
      </c>
      <c r="I804" s="23">
        <f>IF(B804="","",IF(A804&lt;='Invoerblad heterogene watergang'!$H$9,'Invoerblad heterogene watergang'!$N$9,IF(A804&lt;='Invoerblad heterogene watergang'!$H$10,'Invoerblad heterogene watergang'!$N$10,IF(A804&lt;='Invoerblad heterogene watergang'!$H$11,'Invoerblad heterogene watergang'!$N$11,IF(A804&lt;='Invoerblad heterogene watergang'!$H$12,'Invoerblad heterogene watergang'!$N$12,IF(A804&lt;='Invoerblad heterogene watergang'!$H$13,'Invoerblad heterogene watergang'!$N$13,IF(A804&lt;='Invoerblad heterogene watergang'!$H$14,'Invoerblad heterogene watergang'!$N$14,IF(A804&lt;='Invoerblad heterogene watergang'!$H$15,'Invoerblad heterogene watergang'!$N$15,IF(A804&lt;='Invoerblad heterogene watergang'!$H$16,'Invoerblad heterogene watergang'!$N$16,IF(A804&lt;='Invoerblad heterogene watergang'!$H$17,'Invoerblad heterogene watergang'!$N$17,""))))))))))</f>
        <v>0</v>
      </c>
      <c r="J804" s="23" t="str">
        <f>IF(A804&lt;='Invoerblad heterogene watergang'!$H$9,'Invoerblad heterogene watergang'!$O$9,IF(A804&lt;='Invoerblad heterogene watergang'!$H$10,'Invoerblad heterogene watergang'!$O$10,IF(A804&lt;='Invoerblad heterogene watergang'!$H$11,'Invoerblad heterogene watergang'!$O$11,IF(A804&lt;='Invoerblad heterogene watergang'!$H$12,'Invoerblad heterogene watergang'!$O$12,IF(A804&lt;='Invoerblad heterogene watergang'!$H$13,'Invoerblad heterogene watergang'!$O$13,IF(A804&lt;='Invoerblad heterogene watergang'!$H$14,'Invoerblad heterogene watergang'!$O$14,IF(A804&lt;='Invoerblad heterogene watergang'!$H$15,'Invoerblad heterogene watergang'!$O$15,IF(A804&lt;='Invoerblad heterogene watergang'!$H$16,'Invoerblad heterogene watergang'!$O$16,IF(A804&lt;='Invoerblad heterogene watergang'!$H$17,'Invoerblad heterogene watergang'!$O$17,"")))))))))</f>
        <v>Nee</v>
      </c>
      <c r="K804" s="23">
        <f>(IF(A804&lt;='Invoerblad heterogene watergang'!$H$9,'Invoerblad heterogene watergang'!$L$9,IF(A804&lt;='Invoerblad heterogene watergang'!$H$10,'Invoerblad heterogene watergang'!$L$10,IF(A804&lt;='Invoerblad heterogene watergang'!$H$11,'Invoerblad heterogene watergang'!$L$11,IF(A804&lt;='Invoerblad heterogene watergang'!$H$12,'Invoerblad heterogene watergang'!$L$12,IF(A804&lt;='Invoerblad heterogene watergang'!$H$13,'Invoerblad heterogene watergang'!$L$13,IF(A804&lt;='Invoerblad heterogene watergang'!$H$14,'Invoerblad heterogene watergang'!$L$14,IF(A804&lt;='Invoerblad heterogene watergang'!$H$15,'Invoerblad heterogene watergang'!$L$15,IF(A804&lt;='Invoerblad heterogene watergang'!$H$16,'Invoerblad heterogene watergang'!$L$16,IF(A804&lt;='Invoerblad heterogene watergang'!$H$17,'Invoerblad heterogene watergang'!$L$17,""))))))))))</f>
        <v>100</v>
      </c>
      <c r="L804" s="23" t="str">
        <f>(IF(A804&lt;='Invoerblad heterogene watergang'!$H$9,'Invoerblad heterogene watergang'!$M$9,IF(A804&lt;='Invoerblad heterogene watergang'!$H$10,'Invoerblad heterogene watergang'!$M$10,IF(A804&lt;='Invoerblad heterogene watergang'!$H$11,'Invoerblad heterogene watergang'!$M$11,IF(A804&lt;='Invoerblad heterogene watergang'!$H$12,'Invoerblad heterogene watergang'!$M$12,IF(A804&lt;='Invoerblad heterogene watergang'!$H$13,'Invoerblad heterogene watergang'!$M$13,IF(A804&lt;='Invoerblad heterogene watergang'!$H$14,'Invoerblad heterogene watergang'!$M$14,IF(A804&lt;='Invoerblad heterogene watergang'!$H$15,'Invoerblad heterogene watergang'!$M$15,IF(A804&lt;='Invoerblad heterogene watergang'!$H$16,'Invoerblad heterogene watergang'!$M$16,IF(A804&lt;='Invoerblad heterogene watergang'!$H$17,'Invoerblad heterogene watergang'!$M$17,""))))))))))</f>
        <v>Begroeiing volgt bodemverloop</v>
      </c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67"/>
      <c r="AD804" s="23"/>
      <c r="AE804" s="23"/>
    </row>
    <row r="805" spans="1:31" s="103" customFormat="1" x14ac:dyDescent="0.35">
      <c r="A805" s="24">
        <f>IF(A804="","",IF((A804+1)&gt;MAX('Invoerblad heterogene watergang'!$H$9:$H$17),"",'Uitgebreide invoer'!A804+(MAX('Invoerblad heterogene watergang'!$H$9:$H$17)/1000)))</f>
        <v>560.69999999999732</v>
      </c>
      <c r="B805" s="23">
        <f>IF(A805&lt;='Invoerblad heterogene watergang'!$H$9,'Invoerblad heterogene watergang'!$J$9,IF(A805&lt;='Invoerblad heterogene watergang'!$H$10,'Invoerblad heterogene watergang'!$J$10,IF(A805&lt;='Invoerblad heterogene watergang'!$H$11,'Invoerblad heterogene watergang'!$J$11,IF(A805&lt;='Invoerblad heterogene watergang'!$H$12,'Invoerblad heterogene watergang'!$J$12,IF(A805&lt;='Invoerblad heterogene watergang'!$H$13,'Invoerblad heterogene watergang'!$J$13,IF(A805&lt;='Invoerblad heterogene watergang'!$H$14,'Invoerblad heterogene watergang'!$J$14,IF(A805&lt;='Invoerblad heterogene watergang'!$H$15,'Invoerblad heterogene watergang'!$J$15,IF(A805&lt;='Invoerblad heterogene watergang'!$H$16,'Invoerblad heterogene watergang'!$J$16,IF(A805&lt;='Invoerblad heterogene watergang'!$H$17,'Invoerblad heterogene watergang'!$J$17,"")))))))))</f>
        <v>0.15</v>
      </c>
      <c r="C805" s="23" t="str">
        <f>IF(A805&lt;='Invoerblad heterogene watergang'!$H$9,'Invoerblad heterogene watergang'!$K$9,IF(A805&lt;='Invoerblad heterogene watergang'!$H$10,'Invoerblad heterogene watergang'!$K$10,IF(A805&lt;='Invoerblad heterogene watergang'!$H$11,'Invoerblad heterogene watergang'!$K$11,IF(A805&lt;='Invoerblad heterogene watergang'!$H$12,'Invoerblad heterogene watergang'!$K$12,IF(A805&lt;='Invoerblad heterogene watergang'!$H$13,'Invoerblad heterogene watergang'!$K$13,IF(A805&lt;='Invoerblad heterogene watergang'!$H$14,'Invoerblad heterogene watergang'!$K$14,IF(A805&lt;='Invoerblad heterogene watergang'!$H$15,'Invoerblad heterogene watergang'!$K$15,IF(A805&lt;='Invoerblad heterogene watergang'!$H$16,'Invoerblad heterogene watergang'!$K$16,IF(A805&lt;='Invoerblad heterogene watergang'!$H$17,'Invoerblad heterogene watergang'!$K$17,"")))))))))</f>
        <v>30 - Grasachtigen en ondergedoken soorten</v>
      </c>
      <c r="D805" s="23">
        <f t="shared" si="12"/>
        <v>30</v>
      </c>
      <c r="E805" s="23">
        <f>'Invoerblad heterogene watergang'!$F$9</f>
        <v>1.5</v>
      </c>
      <c r="F805" s="23">
        <f>'Invoerblad heterogene watergang'!$E$9</f>
        <v>1.2</v>
      </c>
      <c r="G805" s="23">
        <f>'Invoerblad heterogene watergang'!$B$9</f>
        <v>1.2</v>
      </c>
      <c r="H805" s="23">
        <f>'Invoerblad heterogene watergang'!$C$9</f>
        <v>1</v>
      </c>
      <c r="I805" s="23">
        <f>IF(B805="","",IF(A805&lt;='Invoerblad heterogene watergang'!$H$9,'Invoerblad heterogene watergang'!$N$9,IF(A805&lt;='Invoerblad heterogene watergang'!$H$10,'Invoerblad heterogene watergang'!$N$10,IF(A805&lt;='Invoerblad heterogene watergang'!$H$11,'Invoerblad heterogene watergang'!$N$11,IF(A805&lt;='Invoerblad heterogene watergang'!$H$12,'Invoerblad heterogene watergang'!$N$12,IF(A805&lt;='Invoerblad heterogene watergang'!$H$13,'Invoerblad heterogene watergang'!$N$13,IF(A805&lt;='Invoerblad heterogene watergang'!$H$14,'Invoerblad heterogene watergang'!$N$14,IF(A805&lt;='Invoerblad heterogene watergang'!$H$15,'Invoerblad heterogene watergang'!$N$15,IF(A805&lt;='Invoerblad heterogene watergang'!$H$16,'Invoerblad heterogene watergang'!$N$16,IF(A805&lt;='Invoerblad heterogene watergang'!$H$17,'Invoerblad heterogene watergang'!$N$17,""))))))))))</f>
        <v>0</v>
      </c>
      <c r="J805" s="23" t="str">
        <f>IF(A805&lt;='Invoerblad heterogene watergang'!$H$9,'Invoerblad heterogene watergang'!$O$9,IF(A805&lt;='Invoerblad heterogene watergang'!$H$10,'Invoerblad heterogene watergang'!$O$10,IF(A805&lt;='Invoerblad heterogene watergang'!$H$11,'Invoerblad heterogene watergang'!$O$11,IF(A805&lt;='Invoerblad heterogene watergang'!$H$12,'Invoerblad heterogene watergang'!$O$12,IF(A805&lt;='Invoerblad heterogene watergang'!$H$13,'Invoerblad heterogene watergang'!$O$13,IF(A805&lt;='Invoerblad heterogene watergang'!$H$14,'Invoerblad heterogene watergang'!$O$14,IF(A805&lt;='Invoerblad heterogene watergang'!$H$15,'Invoerblad heterogene watergang'!$O$15,IF(A805&lt;='Invoerblad heterogene watergang'!$H$16,'Invoerblad heterogene watergang'!$O$16,IF(A805&lt;='Invoerblad heterogene watergang'!$H$17,'Invoerblad heterogene watergang'!$O$17,"")))))))))</f>
        <v>Nee</v>
      </c>
      <c r="K805" s="23">
        <f>(IF(A805&lt;='Invoerblad heterogene watergang'!$H$9,'Invoerblad heterogene watergang'!$L$9,IF(A805&lt;='Invoerblad heterogene watergang'!$H$10,'Invoerblad heterogene watergang'!$L$10,IF(A805&lt;='Invoerblad heterogene watergang'!$H$11,'Invoerblad heterogene watergang'!$L$11,IF(A805&lt;='Invoerblad heterogene watergang'!$H$12,'Invoerblad heterogene watergang'!$L$12,IF(A805&lt;='Invoerblad heterogene watergang'!$H$13,'Invoerblad heterogene watergang'!$L$13,IF(A805&lt;='Invoerblad heterogene watergang'!$H$14,'Invoerblad heterogene watergang'!$L$14,IF(A805&lt;='Invoerblad heterogene watergang'!$H$15,'Invoerblad heterogene watergang'!$L$15,IF(A805&lt;='Invoerblad heterogene watergang'!$H$16,'Invoerblad heterogene watergang'!$L$16,IF(A805&lt;='Invoerblad heterogene watergang'!$H$17,'Invoerblad heterogene watergang'!$L$17,""))))))))))</f>
        <v>100</v>
      </c>
      <c r="L805" s="23" t="str">
        <f>(IF(A805&lt;='Invoerblad heterogene watergang'!$H$9,'Invoerblad heterogene watergang'!$M$9,IF(A805&lt;='Invoerblad heterogene watergang'!$H$10,'Invoerblad heterogene watergang'!$M$10,IF(A805&lt;='Invoerblad heterogene watergang'!$H$11,'Invoerblad heterogene watergang'!$M$11,IF(A805&lt;='Invoerblad heterogene watergang'!$H$12,'Invoerblad heterogene watergang'!$M$12,IF(A805&lt;='Invoerblad heterogene watergang'!$H$13,'Invoerblad heterogene watergang'!$M$13,IF(A805&lt;='Invoerblad heterogene watergang'!$H$14,'Invoerblad heterogene watergang'!$M$14,IF(A805&lt;='Invoerblad heterogene watergang'!$H$15,'Invoerblad heterogene watergang'!$M$15,IF(A805&lt;='Invoerblad heterogene watergang'!$H$16,'Invoerblad heterogene watergang'!$M$16,IF(A805&lt;='Invoerblad heterogene watergang'!$H$17,'Invoerblad heterogene watergang'!$M$17,""))))))))))</f>
        <v>Begroeiing volgt bodemverloop</v>
      </c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67"/>
      <c r="AD805" s="23"/>
      <c r="AE805" s="23"/>
    </row>
    <row r="806" spans="1:31" s="103" customFormat="1" x14ac:dyDescent="0.35">
      <c r="A806" s="24">
        <f>IF(A805="","",IF((A805+1)&gt;MAX('Invoerblad heterogene watergang'!$H$9:$H$17),"",'Uitgebreide invoer'!A805+(MAX('Invoerblad heterogene watergang'!$H$9:$H$17)/1000)))</f>
        <v>561.39999999999736</v>
      </c>
      <c r="B806" s="23">
        <f>IF(A806&lt;='Invoerblad heterogene watergang'!$H$9,'Invoerblad heterogene watergang'!$J$9,IF(A806&lt;='Invoerblad heterogene watergang'!$H$10,'Invoerblad heterogene watergang'!$J$10,IF(A806&lt;='Invoerblad heterogene watergang'!$H$11,'Invoerblad heterogene watergang'!$J$11,IF(A806&lt;='Invoerblad heterogene watergang'!$H$12,'Invoerblad heterogene watergang'!$J$12,IF(A806&lt;='Invoerblad heterogene watergang'!$H$13,'Invoerblad heterogene watergang'!$J$13,IF(A806&lt;='Invoerblad heterogene watergang'!$H$14,'Invoerblad heterogene watergang'!$J$14,IF(A806&lt;='Invoerblad heterogene watergang'!$H$15,'Invoerblad heterogene watergang'!$J$15,IF(A806&lt;='Invoerblad heterogene watergang'!$H$16,'Invoerblad heterogene watergang'!$J$16,IF(A806&lt;='Invoerblad heterogene watergang'!$H$17,'Invoerblad heterogene watergang'!$J$17,"")))))))))</f>
        <v>0.15</v>
      </c>
      <c r="C806" s="23" t="str">
        <f>IF(A806&lt;='Invoerblad heterogene watergang'!$H$9,'Invoerblad heterogene watergang'!$K$9,IF(A806&lt;='Invoerblad heterogene watergang'!$H$10,'Invoerblad heterogene watergang'!$K$10,IF(A806&lt;='Invoerblad heterogene watergang'!$H$11,'Invoerblad heterogene watergang'!$K$11,IF(A806&lt;='Invoerblad heterogene watergang'!$H$12,'Invoerblad heterogene watergang'!$K$12,IF(A806&lt;='Invoerblad heterogene watergang'!$H$13,'Invoerblad heterogene watergang'!$K$13,IF(A806&lt;='Invoerblad heterogene watergang'!$H$14,'Invoerblad heterogene watergang'!$K$14,IF(A806&lt;='Invoerblad heterogene watergang'!$H$15,'Invoerblad heterogene watergang'!$K$15,IF(A806&lt;='Invoerblad heterogene watergang'!$H$16,'Invoerblad heterogene watergang'!$K$16,IF(A806&lt;='Invoerblad heterogene watergang'!$H$17,'Invoerblad heterogene watergang'!$K$17,"")))))))))</f>
        <v>30 - Grasachtigen en ondergedoken soorten</v>
      </c>
      <c r="D806" s="23">
        <f t="shared" si="12"/>
        <v>30</v>
      </c>
      <c r="E806" s="23">
        <f>'Invoerblad heterogene watergang'!$F$9</f>
        <v>1.5</v>
      </c>
      <c r="F806" s="23">
        <f>'Invoerblad heterogene watergang'!$E$9</f>
        <v>1.2</v>
      </c>
      <c r="G806" s="23">
        <f>'Invoerblad heterogene watergang'!$B$9</f>
        <v>1.2</v>
      </c>
      <c r="H806" s="23">
        <f>'Invoerblad heterogene watergang'!$C$9</f>
        <v>1</v>
      </c>
      <c r="I806" s="23">
        <f>IF(B806="","",IF(A806&lt;='Invoerblad heterogene watergang'!$H$9,'Invoerblad heterogene watergang'!$N$9,IF(A806&lt;='Invoerblad heterogene watergang'!$H$10,'Invoerblad heterogene watergang'!$N$10,IF(A806&lt;='Invoerblad heterogene watergang'!$H$11,'Invoerblad heterogene watergang'!$N$11,IF(A806&lt;='Invoerblad heterogene watergang'!$H$12,'Invoerblad heterogene watergang'!$N$12,IF(A806&lt;='Invoerblad heterogene watergang'!$H$13,'Invoerblad heterogene watergang'!$N$13,IF(A806&lt;='Invoerblad heterogene watergang'!$H$14,'Invoerblad heterogene watergang'!$N$14,IF(A806&lt;='Invoerblad heterogene watergang'!$H$15,'Invoerblad heterogene watergang'!$N$15,IF(A806&lt;='Invoerblad heterogene watergang'!$H$16,'Invoerblad heterogene watergang'!$N$16,IF(A806&lt;='Invoerblad heterogene watergang'!$H$17,'Invoerblad heterogene watergang'!$N$17,""))))))))))</f>
        <v>0</v>
      </c>
      <c r="J806" s="23" t="str">
        <f>IF(A806&lt;='Invoerblad heterogene watergang'!$H$9,'Invoerblad heterogene watergang'!$O$9,IF(A806&lt;='Invoerblad heterogene watergang'!$H$10,'Invoerblad heterogene watergang'!$O$10,IF(A806&lt;='Invoerblad heterogene watergang'!$H$11,'Invoerblad heterogene watergang'!$O$11,IF(A806&lt;='Invoerblad heterogene watergang'!$H$12,'Invoerblad heterogene watergang'!$O$12,IF(A806&lt;='Invoerblad heterogene watergang'!$H$13,'Invoerblad heterogene watergang'!$O$13,IF(A806&lt;='Invoerblad heterogene watergang'!$H$14,'Invoerblad heterogene watergang'!$O$14,IF(A806&lt;='Invoerblad heterogene watergang'!$H$15,'Invoerblad heterogene watergang'!$O$15,IF(A806&lt;='Invoerblad heterogene watergang'!$H$16,'Invoerblad heterogene watergang'!$O$16,IF(A806&lt;='Invoerblad heterogene watergang'!$H$17,'Invoerblad heterogene watergang'!$O$17,"")))))))))</f>
        <v>Nee</v>
      </c>
      <c r="K806" s="23">
        <f>(IF(A806&lt;='Invoerblad heterogene watergang'!$H$9,'Invoerblad heterogene watergang'!$L$9,IF(A806&lt;='Invoerblad heterogene watergang'!$H$10,'Invoerblad heterogene watergang'!$L$10,IF(A806&lt;='Invoerblad heterogene watergang'!$H$11,'Invoerblad heterogene watergang'!$L$11,IF(A806&lt;='Invoerblad heterogene watergang'!$H$12,'Invoerblad heterogene watergang'!$L$12,IF(A806&lt;='Invoerblad heterogene watergang'!$H$13,'Invoerblad heterogene watergang'!$L$13,IF(A806&lt;='Invoerblad heterogene watergang'!$H$14,'Invoerblad heterogene watergang'!$L$14,IF(A806&lt;='Invoerblad heterogene watergang'!$H$15,'Invoerblad heterogene watergang'!$L$15,IF(A806&lt;='Invoerblad heterogene watergang'!$H$16,'Invoerblad heterogene watergang'!$L$16,IF(A806&lt;='Invoerblad heterogene watergang'!$H$17,'Invoerblad heterogene watergang'!$L$17,""))))))))))</f>
        <v>100</v>
      </c>
      <c r="L806" s="23" t="str">
        <f>(IF(A806&lt;='Invoerblad heterogene watergang'!$H$9,'Invoerblad heterogene watergang'!$M$9,IF(A806&lt;='Invoerblad heterogene watergang'!$H$10,'Invoerblad heterogene watergang'!$M$10,IF(A806&lt;='Invoerblad heterogene watergang'!$H$11,'Invoerblad heterogene watergang'!$M$11,IF(A806&lt;='Invoerblad heterogene watergang'!$H$12,'Invoerblad heterogene watergang'!$M$12,IF(A806&lt;='Invoerblad heterogene watergang'!$H$13,'Invoerblad heterogene watergang'!$M$13,IF(A806&lt;='Invoerblad heterogene watergang'!$H$14,'Invoerblad heterogene watergang'!$M$14,IF(A806&lt;='Invoerblad heterogene watergang'!$H$15,'Invoerblad heterogene watergang'!$M$15,IF(A806&lt;='Invoerblad heterogene watergang'!$H$16,'Invoerblad heterogene watergang'!$M$16,IF(A806&lt;='Invoerblad heterogene watergang'!$H$17,'Invoerblad heterogene watergang'!$M$17,""))))))))))</f>
        <v>Begroeiing volgt bodemverloop</v>
      </c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67"/>
      <c r="AD806" s="23"/>
      <c r="AE806" s="23"/>
    </row>
    <row r="807" spans="1:31" s="103" customFormat="1" x14ac:dyDescent="0.35">
      <c r="A807" s="24">
        <f>IF(A806="","",IF((A806+1)&gt;MAX('Invoerblad heterogene watergang'!$H$9:$H$17),"",'Uitgebreide invoer'!A806+(MAX('Invoerblad heterogene watergang'!$H$9:$H$17)/1000)))</f>
        <v>562.09999999999741</v>
      </c>
      <c r="B807" s="23">
        <f>IF(A807&lt;='Invoerblad heterogene watergang'!$H$9,'Invoerblad heterogene watergang'!$J$9,IF(A807&lt;='Invoerblad heterogene watergang'!$H$10,'Invoerblad heterogene watergang'!$J$10,IF(A807&lt;='Invoerblad heterogene watergang'!$H$11,'Invoerblad heterogene watergang'!$J$11,IF(A807&lt;='Invoerblad heterogene watergang'!$H$12,'Invoerblad heterogene watergang'!$J$12,IF(A807&lt;='Invoerblad heterogene watergang'!$H$13,'Invoerblad heterogene watergang'!$J$13,IF(A807&lt;='Invoerblad heterogene watergang'!$H$14,'Invoerblad heterogene watergang'!$J$14,IF(A807&lt;='Invoerblad heterogene watergang'!$H$15,'Invoerblad heterogene watergang'!$J$15,IF(A807&lt;='Invoerblad heterogene watergang'!$H$16,'Invoerblad heterogene watergang'!$J$16,IF(A807&lt;='Invoerblad heterogene watergang'!$H$17,'Invoerblad heterogene watergang'!$J$17,"")))))))))</f>
        <v>0.15</v>
      </c>
      <c r="C807" s="23" t="str">
        <f>IF(A807&lt;='Invoerblad heterogene watergang'!$H$9,'Invoerblad heterogene watergang'!$K$9,IF(A807&lt;='Invoerblad heterogene watergang'!$H$10,'Invoerblad heterogene watergang'!$K$10,IF(A807&lt;='Invoerblad heterogene watergang'!$H$11,'Invoerblad heterogene watergang'!$K$11,IF(A807&lt;='Invoerblad heterogene watergang'!$H$12,'Invoerblad heterogene watergang'!$K$12,IF(A807&lt;='Invoerblad heterogene watergang'!$H$13,'Invoerblad heterogene watergang'!$K$13,IF(A807&lt;='Invoerblad heterogene watergang'!$H$14,'Invoerblad heterogene watergang'!$K$14,IF(A807&lt;='Invoerblad heterogene watergang'!$H$15,'Invoerblad heterogene watergang'!$K$15,IF(A807&lt;='Invoerblad heterogene watergang'!$H$16,'Invoerblad heterogene watergang'!$K$16,IF(A807&lt;='Invoerblad heterogene watergang'!$H$17,'Invoerblad heterogene watergang'!$K$17,"")))))))))</f>
        <v>30 - Grasachtigen en ondergedoken soorten</v>
      </c>
      <c r="D807" s="23">
        <f t="shared" si="12"/>
        <v>30</v>
      </c>
      <c r="E807" s="23">
        <f>'Invoerblad heterogene watergang'!$F$9</f>
        <v>1.5</v>
      </c>
      <c r="F807" s="23">
        <f>'Invoerblad heterogene watergang'!$E$9</f>
        <v>1.2</v>
      </c>
      <c r="G807" s="23">
        <f>'Invoerblad heterogene watergang'!$B$9</f>
        <v>1.2</v>
      </c>
      <c r="H807" s="23">
        <f>'Invoerblad heterogene watergang'!$C$9</f>
        <v>1</v>
      </c>
      <c r="I807" s="23">
        <f>IF(B807="","",IF(A807&lt;='Invoerblad heterogene watergang'!$H$9,'Invoerblad heterogene watergang'!$N$9,IF(A807&lt;='Invoerblad heterogene watergang'!$H$10,'Invoerblad heterogene watergang'!$N$10,IF(A807&lt;='Invoerblad heterogene watergang'!$H$11,'Invoerblad heterogene watergang'!$N$11,IF(A807&lt;='Invoerblad heterogene watergang'!$H$12,'Invoerblad heterogene watergang'!$N$12,IF(A807&lt;='Invoerblad heterogene watergang'!$H$13,'Invoerblad heterogene watergang'!$N$13,IF(A807&lt;='Invoerblad heterogene watergang'!$H$14,'Invoerblad heterogene watergang'!$N$14,IF(A807&lt;='Invoerblad heterogene watergang'!$H$15,'Invoerblad heterogene watergang'!$N$15,IF(A807&lt;='Invoerblad heterogene watergang'!$H$16,'Invoerblad heterogene watergang'!$N$16,IF(A807&lt;='Invoerblad heterogene watergang'!$H$17,'Invoerblad heterogene watergang'!$N$17,""))))))))))</f>
        <v>0</v>
      </c>
      <c r="J807" s="23" t="str">
        <f>IF(A807&lt;='Invoerblad heterogene watergang'!$H$9,'Invoerblad heterogene watergang'!$O$9,IF(A807&lt;='Invoerblad heterogene watergang'!$H$10,'Invoerblad heterogene watergang'!$O$10,IF(A807&lt;='Invoerblad heterogene watergang'!$H$11,'Invoerblad heterogene watergang'!$O$11,IF(A807&lt;='Invoerblad heterogene watergang'!$H$12,'Invoerblad heterogene watergang'!$O$12,IF(A807&lt;='Invoerblad heterogene watergang'!$H$13,'Invoerblad heterogene watergang'!$O$13,IF(A807&lt;='Invoerblad heterogene watergang'!$H$14,'Invoerblad heterogene watergang'!$O$14,IF(A807&lt;='Invoerblad heterogene watergang'!$H$15,'Invoerblad heterogene watergang'!$O$15,IF(A807&lt;='Invoerblad heterogene watergang'!$H$16,'Invoerblad heterogene watergang'!$O$16,IF(A807&lt;='Invoerblad heterogene watergang'!$H$17,'Invoerblad heterogene watergang'!$O$17,"")))))))))</f>
        <v>Nee</v>
      </c>
      <c r="K807" s="23">
        <f>(IF(A807&lt;='Invoerblad heterogene watergang'!$H$9,'Invoerblad heterogene watergang'!$L$9,IF(A807&lt;='Invoerblad heterogene watergang'!$H$10,'Invoerblad heterogene watergang'!$L$10,IF(A807&lt;='Invoerblad heterogene watergang'!$H$11,'Invoerblad heterogene watergang'!$L$11,IF(A807&lt;='Invoerblad heterogene watergang'!$H$12,'Invoerblad heterogene watergang'!$L$12,IF(A807&lt;='Invoerblad heterogene watergang'!$H$13,'Invoerblad heterogene watergang'!$L$13,IF(A807&lt;='Invoerblad heterogene watergang'!$H$14,'Invoerblad heterogene watergang'!$L$14,IF(A807&lt;='Invoerblad heterogene watergang'!$H$15,'Invoerblad heterogene watergang'!$L$15,IF(A807&lt;='Invoerblad heterogene watergang'!$H$16,'Invoerblad heterogene watergang'!$L$16,IF(A807&lt;='Invoerblad heterogene watergang'!$H$17,'Invoerblad heterogene watergang'!$L$17,""))))))))))</f>
        <v>100</v>
      </c>
      <c r="L807" s="23" t="str">
        <f>(IF(A807&lt;='Invoerblad heterogene watergang'!$H$9,'Invoerblad heterogene watergang'!$M$9,IF(A807&lt;='Invoerblad heterogene watergang'!$H$10,'Invoerblad heterogene watergang'!$M$10,IF(A807&lt;='Invoerblad heterogene watergang'!$H$11,'Invoerblad heterogene watergang'!$M$11,IF(A807&lt;='Invoerblad heterogene watergang'!$H$12,'Invoerblad heterogene watergang'!$M$12,IF(A807&lt;='Invoerblad heterogene watergang'!$H$13,'Invoerblad heterogene watergang'!$M$13,IF(A807&lt;='Invoerblad heterogene watergang'!$H$14,'Invoerblad heterogene watergang'!$M$14,IF(A807&lt;='Invoerblad heterogene watergang'!$H$15,'Invoerblad heterogene watergang'!$M$15,IF(A807&lt;='Invoerblad heterogene watergang'!$H$16,'Invoerblad heterogene watergang'!$M$16,IF(A807&lt;='Invoerblad heterogene watergang'!$H$17,'Invoerblad heterogene watergang'!$M$17,""))))))))))</f>
        <v>Begroeiing volgt bodemverloop</v>
      </c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67"/>
      <c r="AD807" s="23"/>
      <c r="AE807" s="23"/>
    </row>
    <row r="808" spans="1:31" s="103" customFormat="1" x14ac:dyDescent="0.35">
      <c r="A808" s="24">
        <f>IF(A807="","",IF((A807+1)&gt;MAX('Invoerblad heterogene watergang'!$H$9:$H$17),"",'Uitgebreide invoer'!A807+(MAX('Invoerblad heterogene watergang'!$H$9:$H$17)/1000)))</f>
        <v>562.79999999999745</v>
      </c>
      <c r="B808" s="23">
        <f>IF(A808&lt;='Invoerblad heterogene watergang'!$H$9,'Invoerblad heterogene watergang'!$J$9,IF(A808&lt;='Invoerblad heterogene watergang'!$H$10,'Invoerblad heterogene watergang'!$J$10,IF(A808&lt;='Invoerblad heterogene watergang'!$H$11,'Invoerblad heterogene watergang'!$J$11,IF(A808&lt;='Invoerblad heterogene watergang'!$H$12,'Invoerblad heterogene watergang'!$J$12,IF(A808&lt;='Invoerblad heterogene watergang'!$H$13,'Invoerblad heterogene watergang'!$J$13,IF(A808&lt;='Invoerblad heterogene watergang'!$H$14,'Invoerblad heterogene watergang'!$J$14,IF(A808&lt;='Invoerblad heterogene watergang'!$H$15,'Invoerblad heterogene watergang'!$J$15,IF(A808&lt;='Invoerblad heterogene watergang'!$H$16,'Invoerblad heterogene watergang'!$J$16,IF(A808&lt;='Invoerblad heterogene watergang'!$H$17,'Invoerblad heterogene watergang'!$J$17,"")))))))))</f>
        <v>0.15</v>
      </c>
      <c r="C808" s="23" t="str">
        <f>IF(A808&lt;='Invoerblad heterogene watergang'!$H$9,'Invoerblad heterogene watergang'!$K$9,IF(A808&lt;='Invoerblad heterogene watergang'!$H$10,'Invoerblad heterogene watergang'!$K$10,IF(A808&lt;='Invoerblad heterogene watergang'!$H$11,'Invoerblad heterogene watergang'!$K$11,IF(A808&lt;='Invoerblad heterogene watergang'!$H$12,'Invoerblad heterogene watergang'!$K$12,IF(A808&lt;='Invoerblad heterogene watergang'!$H$13,'Invoerblad heterogene watergang'!$K$13,IF(A808&lt;='Invoerblad heterogene watergang'!$H$14,'Invoerblad heterogene watergang'!$K$14,IF(A808&lt;='Invoerblad heterogene watergang'!$H$15,'Invoerblad heterogene watergang'!$K$15,IF(A808&lt;='Invoerblad heterogene watergang'!$H$16,'Invoerblad heterogene watergang'!$K$16,IF(A808&lt;='Invoerblad heterogene watergang'!$H$17,'Invoerblad heterogene watergang'!$K$17,"")))))))))</f>
        <v>30 - Grasachtigen en ondergedoken soorten</v>
      </c>
      <c r="D808" s="23">
        <f t="shared" si="12"/>
        <v>30</v>
      </c>
      <c r="E808" s="23">
        <f>'Invoerblad heterogene watergang'!$F$9</f>
        <v>1.5</v>
      </c>
      <c r="F808" s="23">
        <f>'Invoerblad heterogene watergang'!$E$9</f>
        <v>1.2</v>
      </c>
      <c r="G808" s="23">
        <f>'Invoerblad heterogene watergang'!$B$9</f>
        <v>1.2</v>
      </c>
      <c r="H808" s="23">
        <f>'Invoerblad heterogene watergang'!$C$9</f>
        <v>1</v>
      </c>
      <c r="I808" s="23">
        <f>IF(B808="","",IF(A808&lt;='Invoerblad heterogene watergang'!$H$9,'Invoerblad heterogene watergang'!$N$9,IF(A808&lt;='Invoerblad heterogene watergang'!$H$10,'Invoerblad heterogene watergang'!$N$10,IF(A808&lt;='Invoerblad heterogene watergang'!$H$11,'Invoerblad heterogene watergang'!$N$11,IF(A808&lt;='Invoerblad heterogene watergang'!$H$12,'Invoerblad heterogene watergang'!$N$12,IF(A808&lt;='Invoerblad heterogene watergang'!$H$13,'Invoerblad heterogene watergang'!$N$13,IF(A808&lt;='Invoerblad heterogene watergang'!$H$14,'Invoerblad heterogene watergang'!$N$14,IF(A808&lt;='Invoerblad heterogene watergang'!$H$15,'Invoerblad heterogene watergang'!$N$15,IF(A808&lt;='Invoerblad heterogene watergang'!$H$16,'Invoerblad heterogene watergang'!$N$16,IF(A808&lt;='Invoerblad heterogene watergang'!$H$17,'Invoerblad heterogene watergang'!$N$17,""))))))))))</f>
        <v>0</v>
      </c>
      <c r="J808" s="23" t="str">
        <f>IF(A808&lt;='Invoerblad heterogene watergang'!$H$9,'Invoerblad heterogene watergang'!$O$9,IF(A808&lt;='Invoerblad heterogene watergang'!$H$10,'Invoerblad heterogene watergang'!$O$10,IF(A808&lt;='Invoerblad heterogene watergang'!$H$11,'Invoerblad heterogene watergang'!$O$11,IF(A808&lt;='Invoerblad heterogene watergang'!$H$12,'Invoerblad heterogene watergang'!$O$12,IF(A808&lt;='Invoerblad heterogene watergang'!$H$13,'Invoerblad heterogene watergang'!$O$13,IF(A808&lt;='Invoerblad heterogene watergang'!$H$14,'Invoerblad heterogene watergang'!$O$14,IF(A808&lt;='Invoerblad heterogene watergang'!$H$15,'Invoerblad heterogene watergang'!$O$15,IF(A808&lt;='Invoerblad heterogene watergang'!$H$16,'Invoerblad heterogene watergang'!$O$16,IF(A808&lt;='Invoerblad heterogene watergang'!$H$17,'Invoerblad heterogene watergang'!$O$17,"")))))))))</f>
        <v>Nee</v>
      </c>
      <c r="K808" s="23">
        <f>(IF(A808&lt;='Invoerblad heterogene watergang'!$H$9,'Invoerblad heterogene watergang'!$L$9,IF(A808&lt;='Invoerblad heterogene watergang'!$H$10,'Invoerblad heterogene watergang'!$L$10,IF(A808&lt;='Invoerblad heterogene watergang'!$H$11,'Invoerblad heterogene watergang'!$L$11,IF(A808&lt;='Invoerblad heterogene watergang'!$H$12,'Invoerblad heterogene watergang'!$L$12,IF(A808&lt;='Invoerblad heterogene watergang'!$H$13,'Invoerblad heterogene watergang'!$L$13,IF(A808&lt;='Invoerblad heterogene watergang'!$H$14,'Invoerblad heterogene watergang'!$L$14,IF(A808&lt;='Invoerblad heterogene watergang'!$H$15,'Invoerblad heterogene watergang'!$L$15,IF(A808&lt;='Invoerblad heterogene watergang'!$H$16,'Invoerblad heterogene watergang'!$L$16,IF(A808&lt;='Invoerblad heterogene watergang'!$H$17,'Invoerblad heterogene watergang'!$L$17,""))))))))))</f>
        <v>100</v>
      </c>
      <c r="L808" s="23" t="str">
        <f>(IF(A808&lt;='Invoerblad heterogene watergang'!$H$9,'Invoerblad heterogene watergang'!$M$9,IF(A808&lt;='Invoerblad heterogene watergang'!$H$10,'Invoerblad heterogene watergang'!$M$10,IF(A808&lt;='Invoerblad heterogene watergang'!$H$11,'Invoerblad heterogene watergang'!$M$11,IF(A808&lt;='Invoerblad heterogene watergang'!$H$12,'Invoerblad heterogene watergang'!$M$12,IF(A808&lt;='Invoerblad heterogene watergang'!$H$13,'Invoerblad heterogene watergang'!$M$13,IF(A808&lt;='Invoerblad heterogene watergang'!$H$14,'Invoerblad heterogene watergang'!$M$14,IF(A808&lt;='Invoerblad heterogene watergang'!$H$15,'Invoerblad heterogene watergang'!$M$15,IF(A808&lt;='Invoerblad heterogene watergang'!$H$16,'Invoerblad heterogene watergang'!$M$16,IF(A808&lt;='Invoerblad heterogene watergang'!$H$17,'Invoerblad heterogene watergang'!$M$17,""))))))))))</f>
        <v>Begroeiing volgt bodemverloop</v>
      </c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67"/>
      <c r="AD808" s="23"/>
      <c r="AE808" s="23"/>
    </row>
    <row r="809" spans="1:31" s="103" customFormat="1" x14ac:dyDescent="0.35">
      <c r="A809" s="24">
        <f>IF(A808="","",IF((A808+1)&gt;MAX('Invoerblad heterogene watergang'!$H$9:$H$17),"",'Uitgebreide invoer'!A808+(MAX('Invoerblad heterogene watergang'!$H$9:$H$17)/1000)))</f>
        <v>563.4999999999975</v>
      </c>
      <c r="B809" s="23">
        <f>IF(A809&lt;='Invoerblad heterogene watergang'!$H$9,'Invoerblad heterogene watergang'!$J$9,IF(A809&lt;='Invoerblad heterogene watergang'!$H$10,'Invoerblad heterogene watergang'!$J$10,IF(A809&lt;='Invoerblad heterogene watergang'!$H$11,'Invoerblad heterogene watergang'!$J$11,IF(A809&lt;='Invoerblad heterogene watergang'!$H$12,'Invoerblad heterogene watergang'!$J$12,IF(A809&lt;='Invoerblad heterogene watergang'!$H$13,'Invoerblad heterogene watergang'!$J$13,IF(A809&lt;='Invoerblad heterogene watergang'!$H$14,'Invoerblad heterogene watergang'!$J$14,IF(A809&lt;='Invoerblad heterogene watergang'!$H$15,'Invoerblad heterogene watergang'!$J$15,IF(A809&lt;='Invoerblad heterogene watergang'!$H$16,'Invoerblad heterogene watergang'!$J$16,IF(A809&lt;='Invoerblad heterogene watergang'!$H$17,'Invoerblad heterogene watergang'!$J$17,"")))))))))</f>
        <v>0.15</v>
      </c>
      <c r="C809" s="23" t="str">
        <f>IF(A809&lt;='Invoerblad heterogene watergang'!$H$9,'Invoerblad heterogene watergang'!$K$9,IF(A809&lt;='Invoerblad heterogene watergang'!$H$10,'Invoerblad heterogene watergang'!$K$10,IF(A809&lt;='Invoerblad heterogene watergang'!$H$11,'Invoerblad heterogene watergang'!$K$11,IF(A809&lt;='Invoerblad heterogene watergang'!$H$12,'Invoerblad heterogene watergang'!$K$12,IF(A809&lt;='Invoerblad heterogene watergang'!$H$13,'Invoerblad heterogene watergang'!$K$13,IF(A809&lt;='Invoerblad heterogene watergang'!$H$14,'Invoerblad heterogene watergang'!$K$14,IF(A809&lt;='Invoerblad heterogene watergang'!$H$15,'Invoerblad heterogene watergang'!$K$15,IF(A809&lt;='Invoerblad heterogene watergang'!$H$16,'Invoerblad heterogene watergang'!$K$16,IF(A809&lt;='Invoerblad heterogene watergang'!$H$17,'Invoerblad heterogene watergang'!$K$17,"")))))))))</f>
        <v>30 - Grasachtigen en ondergedoken soorten</v>
      </c>
      <c r="D809" s="23">
        <f t="shared" si="12"/>
        <v>30</v>
      </c>
      <c r="E809" s="23">
        <f>'Invoerblad heterogene watergang'!$F$9</f>
        <v>1.5</v>
      </c>
      <c r="F809" s="23">
        <f>'Invoerblad heterogene watergang'!$E$9</f>
        <v>1.2</v>
      </c>
      <c r="G809" s="23">
        <f>'Invoerblad heterogene watergang'!$B$9</f>
        <v>1.2</v>
      </c>
      <c r="H809" s="23">
        <f>'Invoerblad heterogene watergang'!$C$9</f>
        <v>1</v>
      </c>
      <c r="I809" s="23">
        <f>IF(B809="","",IF(A809&lt;='Invoerblad heterogene watergang'!$H$9,'Invoerblad heterogene watergang'!$N$9,IF(A809&lt;='Invoerblad heterogene watergang'!$H$10,'Invoerblad heterogene watergang'!$N$10,IF(A809&lt;='Invoerblad heterogene watergang'!$H$11,'Invoerblad heterogene watergang'!$N$11,IF(A809&lt;='Invoerblad heterogene watergang'!$H$12,'Invoerblad heterogene watergang'!$N$12,IF(A809&lt;='Invoerblad heterogene watergang'!$H$13,'Invoerblad heterogene watergang'!$N$13,IF(A809&lt;='Invoerblad heterogene watergang'!$H$14,'Invoerblad heterogene watergang'!$N$14,IF(A809&lt;='Invoerblad heterogene watergang'!$H$15,'Invoerblad heterogene watergang'!$N$15,IF(A809&lt;='Invoerblad heterogene watergang'!$H$16,'Invoerblad heterogene watergang'!$N$16,IF(A809&lt;='Invoerblad heterogene watergang'!$H$17,'Invoerblad heterogene watergang'!$N$17,""))))))))))</f>
        <v>0</v>
      </c>
      <c r="J809" s="23" t="str">
        <f>IF(A809&lt;='Invoerblad heterogene watergang'!$H$9,'Invoerblad heterogene watergang'!$O$9,IF(A809&lt;='Invoerblad heterogene watergang'!$H$10,'Invoerblad heterogene watergang'!$O$10,IF(A809&lt;='Invoerblad heterogene watergang'!$H$11,'Invoerblad heterogene watergang'!$O$11,IF(A809&lt;='Invoerblad heterogene watergang'!$H$12,'Invoerblad heterogene watergang'!$O$12,IF(A809&lt;='Invoerblad heterogene watergang'!$H$13,'Invoerblad heterogene watergang'!$O$13,IF(A809&lt;='Invoerblad heterogene watergang'!$H$14,'Invoerblad heterogene watergang'!$O$14,IF(A809&lt;='Invoerblad heterogene watergang'!$H$15,'Invoerblad heterogene watergang'!$O$15,IF(A809&lt;='Invoerblad heterogene watergang'!$H$16,'Invoerblad heterogene watergang'!$O$16,IF(A809&lt;='Invoerblad heterogene watergang'!$H$17,'Invoerblad heterogene watergang'!$O$17,"")))))))))</f>
        <v>Nee</v>
      </c>
      <c r="K809" s="23">
        <f>(IF(A809&lt;='Invoerblad heterogene watergang'!$H$9,'Invoerblad heterogene watergang'!$L$9,IF(A809&lt;='Invoerblad heterogene watergang'!$H$10,'Invoerblad heterogene watergang'!$L$10,IF(A809&lt;='Invoerblad heterogene watergang'!$H$11,'Invoerblad heterogene watergang'!$L$11,IF(A809&lt;='Invoerblad heterogene watergang'!$H$12,'Invoerblad heterogene watergang'!$L$12,IF(A809&lt;='Invoerblad heterogene watergang'!$H$13,'Invoerblad heterogene watergang'!$L$13,IF(A809&lt;='Invoerblad heterogene watergang'!$H$14,'Invoerblad heterogene watergang'!$L$14,IF(A809&lt;='Invoerblad heterogene watergang'!$H$15,'Invoerblad heterogene watergang'!$L$15,IF(A809&lt;='Invoerblad heterogene watergang'!$H$16,'Invoerblad heterogene watergang'!$L$16,IF(A809&lt;='Invoerblad heterogene watergang'!$H$17,'Invoerblad heterogene watergang'!$L$17,""))))))))))</f>
        <v>100</v>
      </c>
      <c r="L809" s="23" t="str">
        <f>(IF(A809&lt;='Invoerblad heterogene watergang'!$H$9,'Invoerblad heterogene watergang'!$M$9,IF(A809&lt;='Invoerblad heterogene watergang'!$H$10,'Invoerblad heterogene watergang'!$M$10,IF(A809&lt;='Invoerblad heterogene watergang'!$H$11,'Invoerblad heterogene watergang'!$M$11,IF(A809&lt;='Invoerblad heterogene watergang'!$H$12,'Invoerblad heterogene watergang'!$M$12,IF(A809&lt;='Invoerblad heterogene watergang'!$H$13,'Invoerblad heterogene watergang'!$M$13,IF(A809&lt;='Invoerblad heterogene watergang'!$H$14,'Invoerblad heterogene watergang'!$M$14,IF(A809&lt;='Invoerblad heterogene watergang'!$H$15,'Invoerblad heterogene watergang'!$M$15,IF(A809&lt;='Invoerblad heterogene watergang'!$H$16,'Invoerblad heterogene watergang'!$M$16,IF(A809&lt;='Invoerblad heterogene watergang'!$H$17,'Invoerblad heterogene watergang'!$M$17,""))))))))))</f>
        <v>Begroeiing volgt bodemverloop</v>
      </c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67"/>
      <c r="AD809" s="23"/>
      <c r="AE809" s="23"/>
    </row>
    <row r="810" spans="1:31" s="103" customFormat="1" x14ac:dyDescent="0.35">
      <c r="A810" s="24">
        <f>IF(A809="","",IF((A809+1)&gt;MAX('Invoerblad heterogene watergang'!$H$9:$H$17),"",'Uitgebreide invoer'!A809+(MAX('Invoerblad heterogene watergang'!$H$9:$H$17)/1000)))</f>
        <v>564.19999999999754</v>
      </c>
      <c r="B810" s="23">
        <f>IF(A810&lt;='Invoerblad heterogene watergang'!$H$9,'Invoerblad heterogene watergang'!$J$9,IF(A810&lt;='Invoerblad heterogene watergang'!$H$10,'Invoerblad heterogene watergang'!$J$10,IF(A810&lt;='Invoerblad heterogene watergang'!$H$11,'Invoerblad heterogene watergang'!$J$11,IF(A810&lt;='Invoerblad heterogene watergang'!$H$12,'Invoerblad heterogene watergang'!$J$12,IF(A810&lt;='Invoerblad heterogene watergang'!$H$13,'Invoerblad heterogene watergang'!$J$13,IF(A810&lt;='Invoerblad heterogene watergang'!$H$14,'Invoerblad heterogene watergang'!$J$14,IF(A810&lt;='Invoerblad heterogene watergang'!$H$15,'Invoerblad heterogene watergang'!$J$15,IF(A810&lt;='Invoerblad heterogene watergang'!$H$16,'Invoerblad heterogene watergang'!$J$16,IF(A810&lt;='Invoerblad heterogene watergang'!$H$17,'Invoerblad heterogene watergang'!$J$17,"")))))))))</f>
        <v>0.15</v>
      </c>
      <c r="C810" s="23" t="str">
        <f>IF(A810&lt;='Invoerblad heterogene watergang'!$H$9,'Invoerblad heterogene watergang'!$K$9,IF(A810&lt;='Invoerblad heterogene watergang'!$H$10,'Invoerblad heterogene watergang'!$K$10,IF(A810&lt;='Invoerblad heterogene watergang'!$H$11,'Invoerblad heterogene watergang'!$K$11,IF(A810&lt;='Invoerblad heterogene watergang'!$H$12,'Invoerblad heterogene watergang'!$K$12,IF(A810&lt;='Invoerblad heterogene watergang'!$H$13,'Invoerblad heterogene watergang'!$K$13,IF(A810&lt;='Invoerblad heterogene watergang'!$H$14,'Invoerblad heterogene watergang'!$K$14,IF(A810&lt;='Invoerblad heterogene watergang'!$H$15,'Invoerblad heterogene watergang'!$K$15,IF(A810&lt;='Invoerblad heterogene watergang'!$H$16,'Invoerblad heterogene watergang'!$K$16,IF(A810&lt;='Invoerblad heterogene watergang'!$H$17,'Invoerblad heterogene watergang'!$K$17,"")))))))))</f>
        <v>30 - Grasachtigen en ondergedoken soorten</v>
      </c>
      <c r="D810" s="23">
        <f t="shared" si="12"/>
        <v>30</v>
      </c>
      <c r="E810" s="23">
        <f>'Invoerblad heterogene watergang'!$F$9</f>
        <v>1.5</v>
      </c>
      <c r="F810" s="23">
        <f>'Invoerblad heterogene watergang'!$E$9</f>
        <v>1.2</v>
      </c>
      <c r="G810" s="23">
        <f>'Invoerblad heterogene watergang'!$B$9</f>
        <v>1.2</v>
      </c>
      <c r="H810" s="23">
        <f>'Invoerblad heterogene watergang'!$C$9</f>
        <v>1</v>
      </c>
      <c r="I810" s="23">
        <f>IF(B810="","",IF(A810&lt;='Invoerblad heterogene watergang'!$H$9,'Invoerblad heterogene watergang'!$N$9,IF(A810&lt;='Invoerblad heterogene watergang'!$H$10,'Invoerblad heterogene watergang'!$N$10,IF(A810&lt;='Invoerblad heterogene watergang'!$H$11,'Invoerblad heterogene watergang'!$N$11,IF(A810&lt;='Invoerblad heterogene watergang'!$H$12,'Invoerblad heterogene watergang'!$N$12,IF(A810&lt;='Invoerblad heterogene watergang'!$H$13,'Invoerblad heterogene watergang'!$N$13,IF(A810&lt;='Invoerblad heterogene watergang'!$H$14,'Invoerblad heterogene watergang'!$N$14,IF(A810&lt;='Invoerblad heterogene watergang'!$H$15,'Invoerblad heterogene watergang'!$N$15,IF(A810&lt;='Invoerblad heterogene watergang'!$H$16,'Invoerblad heterogene watergang'!$N$16,IF(A810&lt;='Invoerblad heterogene watergang'!$H$17,'Invoerblad heterogene watergang'!$N$17,""))))))))))</f>
        <v>0</v>
      </c>
      <c r="J810" s="23" t="str">
        <f>IF(A810&lt;='Invoerblad heterogene watergang'!$H$9,'Invoerblad heterogene watergang'!$O$9,IF(A810&lt;='Invoerblad heterogene watergang'!$H$10,'Invoerblad heterogene watergang'!$O$10,IF(A810&lt;='Invoerblad heterogene watergang'!$H$11,'Invoerblad heterogene watergang'!$O$11,IF(A810&lt;='Invoerblad heterogene watergang'!$H$12,'Invoerblad heterogene watergang'!$O$12,IF(A810&lt;='Invoerblad heterogene watergang'!$H$13,'Invoerblad heterogene watergang'!$O$13,IF(A810&lt;='Invoerblad heterogene watergang'!$H$14,'Invoerblad heterogene watergang'!$O$14,IF(A810&lt;='Invoerblad heterogene watergang'!$H$15,'Invoerblad heterogene watergang'!$O$15,IF(A810&lt;='Invoerblad heterogene watergang'!$H$16,'Invoerblad heterogene watergang'!$O$16,IF(A810&lt;='Invoerblad heterogene watergang'!$H$17,'Invoerblad heterogene watergang'!$O$17,"")))))))))</f>
        <v>Nee</v>
      </c>
      <c r="K810" s="23">
        <f>(IF(A810&lt;='Invoerblad heterogene watergang'!$H$9,'Invoerblad heterogene watergang'!$L$9,IF(A810&lt;='Invoerblad heterogene watergang'!$H$10,'Invoerblad heterogene watergang'!$L$10,IF(A810&lt;='Invoerblad heterogene watergang'!$H$11,'Invoerblad heterogene watergang'!$L$11,IF(A810&lt;='Invoerblad heterogene watergang'!$H$12,'Invoerblad heterogene watergang'!$L$12,IF(A810&lt;='Invoerblad heterogene watergang'!$H$13,'Invoerblad heterogene watergang'!$L$13,IF(A810&lt;='Invoerblad heterogene watergang'!$H$14,'Invoerblad heterogene watergang'!$L$14,IF(A810&lt;='Invoerblad heterogene watergang'!$H$15,'Invoerblad heterogene watergang'!$L$15,IF(A810&lt;='Invoerblad heterogene watergang'!$H$16,'Invoerblad heterogene watergang'!$L$16,IF(A810&lt;='Invoerblad heterogene watergang'!$H$17,'Invoerblad heterogene watergang'!$L$17,""))))))))))</f>
        <v>100</v>
      </c>
      <c r="L810" s="23" t="str">
        <f>(IF(A810&lt;='Invoerblad heterogene watergang'!$H$9,'Invoerblad heterogene watergang'!$M$9,IF(A810&lt;='Invoerblad heterogene watergang'!$H$10,'Invoerblad heterogene watergang'!$M$10,IF(A810&lt;='Invoerblad heterogene watergang'!$H$11,'Invoerblad heterogene watergang'!$M$11,IF(A810&lt;='Invoerblad heterogene watergang'!$H$12,'Invoerblad heterogene watergang'!$M$12,IF(A810&lt;='Invoerblad heterogene watergang'!$H$13,'Invoerblad heterogene watergang'!$M$13,IF(A810&lt;='Invoerblad heterogene watergang'!$H$14,'Invoerblad heterogene watergang'!$M$14,IF(A810&lt;='Invoerblad heterogene watergang'!$H$15,'Invoerblad heterogene watergang'!$M$15,IF(A810&lt;='Invoerblad heterogene watergang'!$H$16,'Invoerblad heterogene watergang'!$M$16,IF(A810&lt;='Invoerblad heterogene watergang'!$H$17,'Invoerblad heterogene watergang'!$M$17,""))))))))))</f>
        <v>Begroeiing volgt bodemverloop</v>
      </c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67"/>
      <c r="AD810" s="23"/>
      <c r="AE810" s="23"/>
    </row>
    <row r="811" spans="1:31" s="103" customFormat="1" x14ac:dyDescent="0.35">
      <c r="A811" s="24">
        <f>IF(A810="","",IF((A810+1)&gt;MAX('Invoerblad heterogene watergang'!$H$9:$H$17),"",'Uitgebreide invoer'!A810+(MAX('Invoerblad heterogene watergang'!$H$9:$H$17)/1000)))</f>
        <v>564.89999999999759</v>
      </c>
      <c r="B811" s="23">
        <f>IF(A811&lt;='Invoerblad heterogene watergang'!$H$9,'Invoerblad heterogene watergang'!$J$9,IF(A811&lt;='Invoerblad heterogene watergang'!$H$10,'Invoerblad heterogene watergang'!$J$10,IF(A811&lt;='Invoerblad heterogene watergang'!$H$11,'Invoerblad heterogene watergang'!$J$11,IF(A811&lt;='Invoerblad heterogene watergang'!$H$12,'Invoerblad heterogene watergang'!$J$12,IF(A811&lt;='Invoerblad heterogene watergang'!$H$13,'Invoerblad heterogene watergang'!$J$13,IF(A811&lt;='Invoerblad heterogene watergang'!$H$14,'Invoerblad heterogene watergang'!$J$14,IF(A811&lt;='Invoerblad heterogene watergang'!$H$15,'Invoerblad heterogene watergang'!$J$15,IF(A811&lt;='Invoerblad heterogene watergang'!$H$16,'Invoerblad heterogene watergang'!$J$16,IF(A811&lt;='Invoerblad heterogene watergang'!$H$17,'Invoerblad heterogene watergang'!$J$17,"")))))))))</f>
        <v>0.15</v>
      </c>
      <c r="C811" s="23" t="str">
        <f>IF(A811&lt;='Invoerblad heterogene watergang'!$H$9,'Invoerblad heterogene watergang'!$K$9,IF(A811&lt;='Invoerblad heterogene watergang'!$H$10,'Invoerblad heterogene watergang'!$K$10,IF(A811&lt;='Invoerblad heterogene watergang'!$H$11,'Invoerblad heterogene watergang'!$K$11,IF(A811&lt;='Invoerblad heterogene watergang'!$H$12,'Invoerblad heterogene watergang'!$K$12,IF(A811&lt;='Invoerblad heterogene watergang'!$H$13,'Invoerblad heterogene watergang'!$K$13,IF(A811&lt;='Invoerblad heterogene watergang'!$H$14,'Invoerblad heterogene watergang'!$K$14,IF(A811&lt;='Invoerblad heterogene watergang'!$H$15,'Invoerblad heterogene watergang'!$K$15,IF(A811&lt;='Invoerblad heterogene watergang'!$H$16,'Invoerblad heterogene watergang'!$K$16,IF(A811&lt;='Invoerblad heterogene watergang'!$H$17,'Invoerblad heterogene watergang'!$K$17,"")))))))))</f>
        <v>30 - Grasachtigen en ondergedoken soorten</v>
      </c>
      <c r="D811" s="23">
        <f t="shared" si="12"/>
        <v>30</v>
      </c>
      <c r="E811" s="23">
        <f>'Invoerblad heterogene watergang'!$F$9</f>
        <v>1.5</v>
      </c>
      <c r="F811" s="23">
        <f>'Invoerblad heterogene watergang'!$E$9</f>
        <v>1.2</v>
      </c>
      <c r="G811" s="23">
        <f>'Invoerblad heterogene watergang'!$B$9</f>
        <v>1.2</v>
      </c>
      <c r="H811" s="23">
        <f>'Invoerblad heterogene watergang'!$C$9</f>
        <v>1</v>
      </c>
      <c r="I811" s="23">
        <f>IF(B811="","",IF(A811&lt;='Invoerblad heterogene watergang'!$H$9,'Invoerblad heterogene watergang'!$N$9,IF(A811&lt;='Invoerblad heterogene watergang'!$H$10,'Invoerblad heterogene watergang'!$N$10,IF(A811&lt;='Invoerblad heterogene watergang'!$H$11,'Invoerblad heterogene watergang'!$N$11,IF(A811&lt;='Invoerblad heterogene watergang'!$H$12,'Invoerblad heterogene watergang'!$N$12,IF(A811&lt;='Invoerblad heterogene watergang'!$H$13,'Invoerblad heterogene watergang'!$N$13,IF(A811&lt;='Invoerblad heterogene watergang'!$H$14,'Invoerblad heterogene watergang'!$N$14,IF(A811&lt;='Invoerblad heterogene watergang'!$H$15,'Invoerblad heterogene watergang'!$N$15,IF(A811&lt;='Invoerblad heterogene watergang'!$H$16,'Invoerblad heterogene watergang'!$N$16,IF(A811&lt;='Invoerblad heterogene watergang'!$H$17,'Invoerblad heterogene watergang'!$N$17,""))))))))))</f>
        <v>0</v>
      </c>
      <c r="J811" s="23" t="str">
        <f>IF(A811&lt;='Invoerblad heterogene watergang'!$H$9,'Invoerblad heterogene watergang'!$O$9,IF(A811&lt;='Invoerblad heterogene watergang'!$H$10,'Invoerblad heterogene watergang'!$O$10,IF(A811&lt;='Invoerblad heterogene watergang'!$H$11,'Invoerblad heterogene watergang'!$O$11,IF(A811&lt;='Invoerblad heterogene watergang'!$H$12,'Invoerblad heterogene watergang'!$O$12,IF(A811&lt;='Invoerblad heterogene watergang'!$H$13,'Invoerblad heterogene watergang'!$O$13,IF(A811&lt;='Invoerblad heterogene watergang'!$H$14,'Invoerblad heterogene watergang'!$O$14,IF(A811&lt;='Invoerblad heterogene watergang'!$H$15,'Invoerblad heterogene watergang'!$O$15,IF(A811&lt;='Invoerblad heterogene watergang'!$H$16,'Invoerblad heterogene watergang'!$O$16,IF(A811&lt;='Invoerblad heterogene watergang'!$H$17,'Invoerblad heterogene watergang'!$O$17,"")))))))))</f>
        <v>Nee</v>
      </c>
      <c r="K811" s="23">
        <f>(IF(A811&lt;='Invoerblad heterogene watergang'!$H$9,'Invoerblad heterogene watergang'!$L$9,IF(A811&lt;='Invoerblad heterogene watergang'!$H$10,'Invoerblad heterogene watergang'!$L$10,IF(A811&lt;='Invoerblad heterogene watergang'!$H$11,'Invoerblad heterogene watergang'!$L$11,IF(A811&lt;='Invoerblad heterogene watergang'!$H$12,'Invoerblad heterogene watergang'!$L$12,IF(A811&lt;='Invoerblad heterogene watergang'!$H$13,'Invoerblad heterogene watergang'!$L$13,IF(A811&lt;='Invoerblad heterogene watergang'!$H$14,'Invoerblad heterogene watergang'!$L$14,IF(A811&lt;='Invoerblad heterogene watergang'!$H$15,'Invoerblad heterogene watergang'!$L$15,IF(A811&lt;='Invoerblad heterogene watergang'!$H$16,'Invoerblad heterogene watergang'!$L$16,IF(A811&lt;='Invoerblad heterogene watergang'!$H$17,'Invoerblad heterogene watergang'!$L$17,""))))))))))</f>
        <v>100</v>
      </c>
      <c r="L811" s="23" t="str">
        <f>(IF(A811&lt;='Invoerblad heterogene watergang'!$H$9,'Invoerblad heterogene watergang'!$M$9,IF(A811&lt;='Invoerblad heterogene watergang'!$H$10,'Invoerblad heterogene watergang'!$M$10,IF(A811&lt;='Invoerblad heterogene watergang'!$H$11,'Invoerblad heterogene watergang'!$M$11,IF(A811&lt;='Invoerblad heterogene watergang'!$H$12,'Invoerblad heterogene watergang'!$M$12,IF(A811&lt;='Invoerblad heterogene watergang'!$H$13,'Invoerblad heterogene watergang'!$M$13,IF(A811&lt;='Invoerblad heterogene watergang'!$H$14,'Invoerblad heterogene watergang'!$M$14,IF(A811&lt;='Invoerblad heterogene watergang'!$H$15,'Invoerblad heterogene watergang'!$M$15,IF(A811&lt;='Invoerblad heterogene watergang'!$H$16,'Invoerblad heterogene watergang'!$M$16,IF(A811&lt;='Invoerblad heterogene watergang'!$H$17,'Invoerblad heterogene watergang'!$M$17,""))))))))))</f>
        <v>Begroeiing volgt bodemverloop</v>
      </c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67"/>
      <c r="AD811" s="23"/>
      <c r="AE811" s="23"/>
    </row>
    <row r="812" spans="1:31" s="103" customFormat="1" x14ac:dyDescent="0.35">
      <c r="A812" s="24">
        <f>IF(A811="","",IF((A811+1)&gt;MAX('Invoerblad heterogene watergang'!$H$9:$H$17),"",'Uitgebreide invoer'!A811+(MAX('Invoerblad heterogene watergang'!$H$9:$H$17)/1000)))</f>
        <v>565.59999999999764</v>
      </c>
      <c r="B812" s="23">
        <f>IF(A812&lt;='Invoerblad heterogene watergang'!$H$9,'Invoerblad heterogene watergang'!$J$9,IF(A812&lt;='Invoerblad heterogene watergang'!$H$10,'Invoerblad heterogene watergang'!$J$10,IF(A812&lt;='Invoerblad heterogene watergang'!$H$11,'Invoerblad heterogene watergang'!$J$11,IF(A812&lt;='Invoerblad heterogene watergang'!$H$12,'Invoerblad heterogene watergang'!$J$12,IF(A812&lt;='Invoerblad heterogene watergang'!$H$13,'Invoerblad heterogene watergang'!$J$13,IF(A812&lt;='Invoerblad heterogene watergang'!$H$14,'Invoerblad heterogene watergang'!$J$14,IF(A812&lt;='Invoerblad heterogene watergang'!$H$15,'Invoerblad heterogene watergang'!$J$15,IF(A812&lt;='Invoerblad heterogene watergang'!$H$16,'Invoerblad heterogene watergang'!$J$16,IF(A812&lt;='Invoerblad heterogene watergang'!$H$17,'Invoerblad heterogene watergang'!$J$17,"")))))))))</f>
        <v>0.15</v>
      </c>
      <c r="C812" s="23" t="str">
        <f>IF(A812&lt;='Invoerblad heterogene watergang'!$H$9,'Invoerblad heterogene watergang'!$K$9,IF(A812&lt;='Invoerblad heterogene watergang'!$H$10,'Invoerblad heterogene watergang'!$K$10,IF(A812&lt;='Invoerblad heterogene watergang'!$H$11,'Invoerblad heterogene watergang'!$K$11,IF(A812&lt;='Invoerblad heterogene watergang'!$H$12,'Invoerblad heterogene watergang'!$K$12,IF(A812&lt;='Invoerblad heterogene watergang'!$H$13,'Invoerblad heterogene watergang'!$K$13,IF(A812&lt;='Invoerblad heterogene watergang'!$H$14,'Invoerblad heterogene watergang'!$K$14,IF(A812&lt;='Invoerblad heterogene watergang'!$H$15,'Invoerblad heterogene watergang'!$K$15,IF(A812&lt;='Invoerblad heterogene watergang'!$H$16,'Invoerblad heterogene watergang'!$K$16,IF(A812&lt;='Invoerblad heterogene watergang'!$H$17,'Invoerblad heterogene watergang'!$K$17,"")))))))))</f>
        <v>30 - Grasachtigen en ondergedoken soorten</v>
      </c>
      <c r="D812" s="23">
        <f t="shared" si="12"/>
        <v>30</v>
      </c>
      <c r="E812" s="23">
        <f>'Invoerblad heterogene watergang'!$F$9</f>
        <v>1.5</v>
      </c>
      <c r="F812" s="23">
        <f>'Invoerblad heterogene watergang'!$E$9</f>
        <v>1.2</v>
      </c>
      <c r="G812" s="23">
        <f>'Invoerblad heterogene watergang'!$B$9</f>
        <v>1.2</v>
      </c>
      <c r="H812" s="23">
        <f>'Invoerblad heterogene watergang'!$C$9</f>
        <v>1</v>
      </c>
      <c r="I812" s="23">
        <f>IF(B812="","",IF(A812&lt;='Invoerblad heterogene watergang'!$H$9,'Invoerblad heterogene watergang'!$N$9,IF(A812&lt;='Invoerblad heterogene watergang'!$H$10,'Invoerblad heterogene watergang'!$N$10,IF(A812&lt;='Invoerblad heterogene watergang'!$H$11,'Invoerblad heterogene watergang'!$N$11,IF(A812&lt;='Invoerblad heterogene watergang'!$H$12,'Invoerblad heterogene watergang'!$N$12,IF(A812&lt;='Invoerblad heterogene watergang'!$H$13,'Invoerblad heterogene watergang'!$N$13,IF(A812&lt;='Invoerblad heterogene watergang'!$H$14,'Invoerblad heterogene watergang'!$N$14,IF(A812&lt;='Invoerblad heterogene watergang'!$H$15,'Invoerblad heterogene watergang'!$N$15,IF(A812&lt;='Invoerblad heterogene watergang'!$H$16,'Invoerblad heterogene watergang'!$N$16,IF(A812&lt;='Invoerblad heterogene watergang'!$H$17,'Invoerblad heterogene watergang'!$N$17,""))))))))))</f>
        <v>0</v>
      </c>
      <c r="J812" s="23" t="str">
        <f>IF(A812&lt;='Invoerblad heterogene watergang'!$H$9,'Invoerblad heterogene watergang'!$O$9,IF(A812&lt;='Invoerblad heterogene watergang'!$H$10,'Invoerblad heterogene watergang'!$O$10,IF(A812&lt;='Invoerblad heterogene watergang'!$H$11,'Invoerblad heterogene watergang'!$O$11,IF(A812&lt;='Invoerblad heterogene watergang'!$H$12,'Invoerblad heterogene watergang'!$O$12,IF(A812&lt;='Invoerblad heterogene watergang'!$H$13,'Invoerblad heterogene watergang'!$O$13,IF(A812&lt;='Invoerblad heterogene watergang'!$H$14,'Invoerblad heterogene watergang'!$O$14,IF(A812&lt;='Invoerblad heterogene watergang'!$H$15,'Invoerblad heterogene watergang'!$O$15,IF(A812&lt;='Invoerblad heterogene watergang'!$H$16,'Invoerblad heterogene watergang'!$O$16,IF(A812&lt;='Invoerblad heterogene watergang'!$H$17,'Invoerblad heterogene watergang'!$O$17,"")))))))))</f>
        <v>Nee</v>
      </c>
      <c r="K812" s="23">
        <f>(IF(A812&lt;='Invoerblad heterogene watergang'!$H$9,'Invoerblad heterogene watergang'!$L$9,IF(A812&lt;='Invoerblad heterogene watergang'!$H$10,'Invoerblad heterogene watergang'!$L$10,IF(A812&lt;='Invoerblad heterogene watergang'!$H$11,'Invoerblad heterogene watergang'!$L$11,IF(A812&lt;='Invoerblad heterogene watergang'!$H$12,'Invoerblad heterogene watergang'!$L$12,IF(A812&lt;='Invoerblad heterogene watergang'!$H$13,'Invoerblad heterogene watergang'!$L$13,IF(A812&lt;='Invoerblad heterogene watergang'!$H$14,'Invoerblad heterogene watergang'!$L$14,IF(A812&lt;='Invoerblad heterogene watergang'!$H$15,'Invoerblad heterogene watergang'!$L$15,IF(A812&lt;='Invoerblad heterogene watergang'!$H$16,'Invoerblad heterogene watergang'!$L$16,IF(A812&lt;='Invoerblad heterogene watergang'!$H$17,'Invoerblad heterogene watergang'!$L$17,""))))))))))</f>
        <v>100</v>
      </c>
      <c r="L812" s="23" t="str">
        <f>(IF(A812&lt;='Invoerblad heterogene watergang'!$H$9,'Invoerblad heterogene watergang'!$M$9,IF(A812&lt;='Invoerblad heterogene watergang'!$H$10,'Invoerblad heterogene watergang'!$M$10,IF(A812&lt;='Invoerblad heterogene watergang'!$H$11,'Invoerblad heterogene watergang'!$M$11,IF(A812&lt;='Invoerblad heterogene watergang'!$H$12,'Invoerblad heterogene watergang'!$M$12,IF(A812&lt;='Invoerblad heterogene watergang'!$H$13,'Invoerblad heterogene watergang'!$M$13,IF(A812&lt;='Invoerblad heterogene watergang'!$H$14,'Invoerblad heterogene watergang'!$M$14,IF(A812&lt;='Invoerblad heterogene watergang'!$H$15,'Invoerblad heterogene watergang'!$M$15,IF(A812&lt;='Invoerblad heterogene watergang'!$H$16,'Invoerblad heterogene watergang'!$M$16,IF(A812&lt;='Invoerblad heterogene watergang'!$H$17,'Invoerblad heterogene watergang'!$M$17,""))))))))))</f>
        <v>Begroeiing volgt bodemverloop</v>
      </c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67"/>
      <c r="AD812" s="23"/>
      <c r="AE812" s="23"/>
    </row>
    <row r="813" spans="1:31" s="103" customFormat="1" x14ac:dyDescent="0.35">
      <c r="A813" s="24">
        <f>IF(A812="","",IF((A812+1)&gt;MAX('Invoerblad heterogene watergang'!$H$9:$H$17),"",'Uitgebreide invoer'!A812+(MAX('Invoerblad heterogene watergang'!$H$9:$H$17)/1000)))</f>
        <v>566.29999999999768</v>
      </c>
      <c r="B813" s="23">
        <f>IF(A813&lt;='Invoerblad heterogene watergang'!$H$9,'Invoerblad heterogene watergang'!$J$9,IF(A813&lt;='Invoerblad heterogene watergang'!$H$10,'Invoerblad heterogene watergang'!$J$10,IF(A813&lt;='Invoerblad heterogene watergang'!$H$11,'Invoerblad heterogene watergang'!$J$11,IF(A813&lt;='Invoerblad heterogene watergang'!$H$12,'Invoerblad heterogene watergang'!$J$12,IF(A813&lt;='Invoerblad heterogene watergang'!$H$13,'Invoerblad heterogene watergang'!$J$13,IF(A813&lt;='Invoerblad heterogene watergang'!$H$14,'Invoerblad heterogene watergang'!$J$14,IF(A813&lt;='Invoerblad heterogene watergang'!$H$15,'Invoerblad heterogene watergang'!$J$15,IF(A813&lt;='Invoerblad heterogene watergang'!$H$16,'Invoerblad heterogene watergang'!$J$16,IF(A813&lt;='Invoerblad heterogene watergang'!$H$17,'Invoerblad heterogene watergang'!$J$17,"")))))))))</f>
        <v>0.15</v>
      </c>
      <c r="C813" s="23" t="str">
        <f>IF(A813&lt;='Invoerblad heterogene watergang'!$H$9,'Invoerblad heterogene watergang'!$K$9,IF(A813&lt;='Invoerblad heterogene watergang'!$H$10,'Invoerblad heterogene watergang'!$K$10,IF(A813&lt;='Invoerblad heterogene watergang'!$H$11,'Invoerblad heterogene watergang'!$K$11,IF(A813&lt;='Invoerblad heterogene watergang'!$H$12,'Invoerblad heterogene watergang'!$K$12,IF(A813&lt;='Invoerblad heterogene watergang'!$H$13,'Invoerblad heterogene watergang'!$K$13,IF(A813&lt;='Invoerblad heterogene watergang'!$H$14,'Invoerblad heterogene watergang'!$K$14,IF(A813&lt;='Invoerblad heterogene watergang'!$H$15,'Invoerblad heterogene watergang'!$K$15,IF(A813&lt;='Invoerblad heterogene watergang'!$H$16,'Invoerblad heterogene watergang'!$K$16,IF(A813&lt;='Invoerblad heterogene watergang'!$H$17,'Invoerblad heterogene watergang'!$K$17,"")))))))))</f>
        <v>30 - Grasachtigen en ondergedoken soorten</v>
      </c>
      <c r="D813" s="23">
        <f t="shared" si="12"/>
        <v>30</v>
      </c>
      <c r="E813" s="23">
        <f>'Invoerblad heterogene watergang'!$F$9</f>
        <v>1.5</v>
      </c>
      <c r="F813" s="23">
        <f>'Invoerblad heterogene watergang'!$E$9</f>
        <v>1.2</v>
      </c>
      <c r="G813" s="23">
        <f>'Invoerblad heterogene watergang'!$B$9</f>
        <v>1.2</v>
      </c>
      <c r="H813" s="23">
        <f>'Invoerblad heterogene watergang'!$C$9</f>
        <v>1</v>
      </c>
      <c r="I813" s="23">
        <f>IF(B813="","",IF(A813&lt;='Invoerblad heterogene watergang'!$H$9,'Invoerblad heterogene watergang'!$N$9,IF(A813&lt;='Invoerblad heterogene watergang'!$H$10,'Invoerblad heterogene watergang'!$N$10,IF(A813&lt;='Invoerblad heterogene watergang'!$H$11,'Invoerblad heterogene watergang'!$N$11,IF(A813&lt;='Invoerblad heterogene watergang'!$H$12,'Invoerblad heterogene watergang'!$N$12,IF(A813&lt;='Invoerblad heterogene watergang'!$H$13,'Invoerblad heterogene watergang'!$N$13,IF(A813&lt;='Invoerblad heterogene watergang'!$H$14,'Invoerblad heterogene watergang'!$N$14,IF(A813&lt;='Invoerblad heterogene watergang'!$H$15,'Invoerblad heterogene watergang'!$N$15,IF(A813&lt;='Invoerblad heterogene watergang'!$H$16,'Invoerblad heterogene watergang'!$N$16,IF(A813&lt;='Invoerblad heterogene watergang'!$H$17,'Invoerblad heterogene watergang'!$N$17,""))))))))))</f>
        <v>0</v>
      </c>
      <c r="J813" s="23" t="str">
        <f>IF(A813&lt;='Invoerblad heterogene watergang'!$H$9,'Invoerblad heterogene watergang'!$O$9,IF(A813&lt;='Invoerblad heterogene watergang'!$H$10,'Invoerblad heterogene watergang'!$O$10,IF(A813&lt;='Invoerblad heterogene watergang'!$H$11,'Invoerblad heterogene watergang'!$O$11,IF(A813&lt;='Invoerblad heterogene watergang'!$H$12,'Invoerblad heterogene watergang'!$O$12,IF(A813&lt;='Invoerblad heterogene watergang'!$H$13,'Invoerblad heterogene watergang'!$O$13,IF(A813&lt;='Invoerblad heterogene watergang'!$H$14,'Invoerblad heterogene watergang'!$O$14,IF(A813&lt;='Invoerblad heterogene watergang'!$H$15,'Invoerblad heterogene watergang'!$O$15,IF(A813&lt;='Invoerblad heterogene watergang'!$H$16,'Invoerblad heterogene watergang'!$O$16,IF(A813&lt;='Invoerblad heterogene watergang'!$H$17,'Invoerblad heterogene watergang'!$O$17,"")))))))))</f>
        <v>Nee</v>
      </c>
      <c r="K813" s="23">
        <f>(IF(A813&lt;='Invoerblad heterogene watergang'!$H$9,'Invoerblad heterogene watergang'!$L$9,IF(A813&lt;='Invoerblad heterogene watergang'!$H$10,'Invoerblad heterogene watergang'!$L$10,IF(A813&lt;='Invoerblad heterogene watergang'!$H$11,'Invoerblad heterogene watergang'!$L$11,IF(A813&lt;='Invoerblad heterogene watergang'!$H$12,'Invoerblad heterogene watergang'!$L$12,IF(A813&lt;='Invoerblad heterogene watergang'!$H$13,'Invoerblad heterogene watergang'!$L$13,IF(A813&lt;='Invoerblad heterogene watergang'!$H$14,'Invoerblad heterogene watergang'!$L$14,IF(A813&lt;='Invoerblad heterogene watergang'!$H$15,'Invoerblad heterogene watergang'!$L$15,IF(A813&lt;='Invoerblad heterogene watergang'!$H$16,'Invoerblad heterogene watergang'!$L$16,IF(A813&lt;='Invoerblad heterogene watergang'!$H$17,'Invoerblad heterogene watergang'!$L$17,""))))))))))</f>
        <v>100</v>
      </c>
      <c r="L813" s="23" t="str">
        <f>(IF(A813&lt;='Invoerblad heterogene watergang'!$H$9,'Invoerblad heterogene watergang'!$M$9,IF(A813&lt;='Invoerblad heterogene watergang'!$H$10,'Invoerblad heterogene watergang'!$M$10,IF(A813&lt;='Invoerblad heterogene watergang'!$H$11,'Invoerblad heterogene watergang'!$M$11,IF(A813&lt;='Invoerblad heterogene watergang'!$H$12,'Invoerblad heterogene watergang'!$M$12,IF(A813&lt;='Invoerblad heterogene watergang'!$H$13,'Invoerblad heterogene watergang'!$M$13,IF(A813&lt;='Invoerblad heterogene watergang'!$H$14,'Invoerblad heterogene watergang'!$M$14,IF(A813&lt;='Invoerblad heterogene watergang'!$H$15,'Invoerblad heterogene watergang'!$M$15,IF(A813&lt;='Invoerblad heterogene watergang'!$H$16,'Invoerblad heterogene watergang'!$M$16,IF(A813&lt;='Invoerblad heterogene watergang'!$H$17,'Invoerblad heterogene watergang'!$M$17,""))))))))))</f>
        <v>Begroeiing volgt bodemverloop</v>
      </c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67"/>
      <c r="AD813" s="23"/>
      <c r="AE813" s="23"/>
    </row>
    <row r="814" spans="1:31" s="103" customFormat="1" x14ac:dyDescent="0.35">
      <c r="A814" s="24">
        <f>IF(A813="","",IF((A813+1)&gt;MAX('Invoerblad heterogene watergang'!$H$9:$H$17),"",'Uitgebreide invoer'!A813+(MAX('Invoerblad heterogene watergang'!$H$9:$H$17)/1000)))</f>
        <v>566.99999999999773</v>
      </c>
      <c r="B814" s="23">
        <f>IF(A814&lt;='Invoerblad heterogene watergang'!$H$9,'Invoerblad heterogene watergang'!$J$9,IF(A814&lt;='Invoerblad heterogene watergang'!$H$10,'Invoerblad heterogene watergang'!$J$10,IF(A814&lt;='Invoerblad heterogene watergang'!$H$11,'Invoerblad heterogene watergang'!$J$11,IF(A814&lt;='Invoerblad heterogene watergang'!$H$12,'Invoerblad heterogene watergang'!$J$12,IF(A814&lt;='Invoerblad heterogene watergang'!$H$13,'Invoerblad heterogene watergang'!$J$13,IF(A814&lt;='Invoerblad heterogene watergang'!$H$14,'Invoerblad heterogene watergang'!$J$14,IF(A814&lt;='Invoerblad heterogene watergang'!$H$15,'Invoerblad heterogene watergang'!$J$15,IF(A814&lt;='Invoerblad heterogene watergang'!$H$16,'Invoerblad heterogene watergang'!$J$16,IF(A814&lt;='Invoerblad heterogene watergang'!$H$17,'Invoerblad heterogene watergang'!$J$17,"")))))))))</f>
        <v>0.15</v>
      </c>
      <c r="C814" s="23" t="str">
        <f>IF(A814&lt;='Invoerblad heterogene watergang'!$H$9,'Invoerblad heterogene watergang'!$K$9,IF(A814&lt;='Invoerblad heterogene watergang'!$H$10,'Invoerblad heterogene watergang'!$K$10,IF(A814&lt;='Invoerblad heterogene watergang'!$H$11,'Invoerblad heterogene watergang'!$K$11,IF(A814&lt;='Invoerblad heterogene watergang'!$H$12,'Invoerblad heterogene watergang'!$K$12,IF(A814&lt;='Invoerblad heterogene watergang'!$H$13,'Invoerblad heterogene watergang'!$K$13,IF(A814&lt;='Invoerblad heterogene watergang'!$H$14,'Invoerblad heterogene watergang'!$K$14,IF(A814&lt;='Invoerblad heterogene watergang'!$H$15,'Invoerblad heterogene watergang'!$K$15,IF(A814&lt;='Invoerblad heterogene watergang'!$H$16,'Invoerblad heterogene watergang'!$K$16,IF(A814&lt;='Invoerblad heterogene watergang'!$H$17,'Invoerblad heterogene watergang'!$K$17,"")))))))))</f>
        <v>30 - Grasachtigen en ondergedoken soorten</v>
      </c>
      <c r="D814" s="23">
        <f t="shared" si="12"/>
        <v>30</v>
      </c>
      <c r="E814" s="23">
        <f>'Invoerblad heterogene watergang'!$F$9</f>
        <v>1.5</v>
      </c>
      <c r="F814" s="23">
        <f>'Invoerblad heterogene watergang'!$E$9</f>
        <v>1.2</v>
      </c>
      <c r="G814" s="23">
        <f>'Invoerblad heterogene watergang'!$B$9</f>
        <v>1.2</v>
      </c>
      <c r="H814" s="23">
        <f>'Invoerblad heterogene watergang'!$C$9</f>
        <v>1</v>
      </c>
      <c r="I814" s="23">
        <f>IF(B814="","",IF(A814&lt;='Invoerblad heterogene watergang'!$H$9,'Invoerblad heterogene watergang'!$N$9,IF(A814&lt;='Invoerblad heterogene watergang'!$H$10,'Invoerblad heterogene watergang'!$N$10,IF(A814&lt;='Invoerblad heterogene watergang'!$H$11,'Invoerblad heterogene watergang'!$N$11,IF(A814&lt;='Invoerblad heterogene watergang'!$H$12,'Invoerblad heterogene watergang'!$N$12,IF(A814&lt;='Invoerblad heterogene watergang'!$H$13,'Invoerblad heterogene watergang'!$N$13,IF(A814&lt;='Invoerblad heterogene watergang'!$H$14,'Invoerblad heterogene watergang'!$N$14,IF(A814&lt;='Invoerblad heterogene watergang'!$H$15,'Invoerblad heterogene watergang'!$N$15,IF(A814&lt;='Invoerblad heterogene watergang'!$H$16,'Invoerblad heterogene watergang'!$N$16,IF(A814&lt;='Invoerblad heterogene watergang'!$H$17,'Invoerblad heterogene watergang'!$N$17,""))))))))))</f>
        <v>0</v>
      </c>
      <c r="J814" s="23" t="str">
        <f>IF(A814&lt;='Invoerblad heterogene watergang'!$H$9,'Invoerblad heterogene watergang'!$O$9,IF(A814&lt;='Invoerblad heterogene watergang'!$H$10,'Invoerblad heterogene watergang'!$O$10,IF(A814&lt;='Invoerblad heterogene watergang'!$H$11,'Invoerblad heterogene watergang'!$O$11,IF(A814&lt;='Invoerblad heterogene watergang'!$H$12,'Invoerblad heterogene watergang'!$O$12,IF(A814&lt;='Invoerblad heterogene watergang'!$H$13,'Invoerblad heterogene watergang'!$O$13,IF(A814&lt;='Invoerblad heterogene watergang'!$H$14,'Invoerblad heterogene watergang'!$O$14,IF(A814&lt;='Invoerblad heterogene watergang'!$H$15,'Invoerblad heterogene watergang'!$O$15,IF(A814&lt;='Invoerblad heterogene watergang'!$H$16,'Invoerblad heterogene watergang'!$O$16,IF(A814&lt;='Invoerblad heterogene watergang'!$H$17,'Invoerblad heterogene watergang'!$O$17,"")))))))))</f>
        <v>Nee</v>
      </c>
      <c r="K814" s="23">
        <f>(IF(A814&lt;='Invoerblad heterogene watergang'!$H$9,'Invoerblad heterogene watergang'!$L$9,IF(A814&lt;='Invoerblad heterogene watergang'!$H$10,'Invoerblad heterogene watergang'!$L$10,IF(A814&lt;='Invoerblad heterogene watergang'!$H$11,'Invoerblad heterogene watergang'!$L$11,IF(A814&lt;='Invoerblad heterogene watergang'!$H$12,'Invoerblad heterogene watergang'!$L$12,IF(A814&lt;='Invoerblad heterogene watergang'!$H$13,'Invoerblad heterogene watergang'!$L$13,IF(A814&lt;='Invoerblad heterogene watergang'!$H$14,'Invoerblad heterogene watergang'!$L$14,IF(A814&lt;='Invoerblad heterogene watergang'!$H$15,'Invoerblad heterogene watergang'!$L$15,IF(A814&lt;='Invoerblad heterogene watergang'!$H$16,'Invoerblad heterogene watergang'!$L$16,IF(A814&lt;='Invoerblad heterogene watergang'!$H$17,'Invoerblad heterogene watergang'!$L$17,""))))))))))</f>
        <v>100</v>
      </c>
      <c r="L814" s="23" t="str">
        <f>(IF(A814&lt;='Invoerblad heterogene watergang'!$H$9,'Invoerblad heterogene watergang'!$M$9,IF(A814&lt;='Invoerblad heterogene watergang'!$H$10,'Invoerblad heterogene watergang'!$M$10,IF(A814&lt;='Invoerblad heterogene watergang'!$H$11,'Invoerblad heterogene watergang'!$M$11,IF(A814&lt;='Invoerblad heterogene watergang'!$H$12,'Invoerblad heterogene watergang'!$M$12,IF(A814&lt;='Invoerblad heterogene watergang'!$H$13,'Invoerblad heterogene watergang'!$M$13,IF(A814&lt;='Invoerblad heterogene watergang'!$H$14,'Invoerblad heterogene watergang'!$M$14,IF(A814&lt;='Invoerblad heterogene watergang'!$H$15,'Invoerblad heterogene watergang'!$M$15,IF(A814&lt;='Invoerblad heterogene watergang'!$H$16,'Invoerblad heterogene watergang'!$M$16,IF(A814&lt;='Invoerblad heterogene watergang'!$H$17,'Invoerblad heterogene watergang'!$M$17,""))))))))))</f>
        <v>Begroeiing volgt bodemverloop</v>
      </c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67"/>
      <c r="AD814" s="23"/>
      <c r="AE814" s="23"/>
    </row>
    <row r="815" spans="1:31" s="103" customFormat="1" x14ac:dyDescent="0.35">
      <c r="A815" s="24">
        <f>IF(A814="","",IF((A814+1)&gt;MAX('Invoerblad heterogene watergang'!$H$9:$H$17),"",'Uitgebreide invoer'!A814+(MAX('Invoerblad heterogene watergang'!$H$9:$H$17)/1000)))</f>
        <v>567.69999999999777</v>
      </c>
      <c r="B815" s="23">
        <f>IF(A815&lt;='Invoerblad heterogene watergang'!$H$9,'Invoerblad heterogene watergang'!$J$9,IF(A815&lt;='Invoerblad heterogene watergang'!$H$10,'Invoerblad heterogene watergang'!$J$10,IF(A815&lt;='Invoerblad heterogene watergang'!$H$11,'Invoerblad heterogene watergang'!$J$11,IF(A815&lt;='Invoerblad heterogene watergang'!$H$12,'Invoerblad heterogene watergang'!$J$12,IF(A815&lt;='Invoerblad heterogene watergang'!$H$13,'Invoerblad heterogene watergang'!$J$13,IF(A815&lt;='Invoerblad heterogene watergang'!$H$14,'Invoerblad heterogene watergang'!$J$14,IF(A815&lt;='Invoerblad heterogene watergang'!$H$15,'Invoerblad heterogene watergang'!$J$15,IF(A815&lt;='Invoerblad heterogene watergang'!$H$16,'Invoerblad heterogene watergang'!$J$16,IF(A815&lt;='Invoerblad heterogene watergang'!$H$17,'Invoerblad heterogene watergang'!$J$17,"")))))))))</f>
        <v>0.15</v>
      </c>
      <c r="C815" s="23" t="str">
        <f>IF(A815&lt;='Invoerblad heterogene watergang'!$H$9,'Invoerblad heterogene watergang'!$K$9,IF(A815&lt;='Invoerblad heterogene watergang'!$H$10,'Invoerblad heterogene watergang'!$K$10,IF(A815&lt;='Invoerblad heterogene watergang'!$H$11,'Invoerblad heterogene watergang'!$K$11,IF(A815&lt;='Invoerblad heterogene watergang'!$H$12,'Invoerblad heterogene watergang'!$K$12,IF(A815&lt;='Invoerblad heterogene watergang'!$H$13,'Invoerblad heterogene watergang'!$K$13,IF(A815&lt;='Invoerblad heterogene watergang'!$H$14,'Invoerblad heterogene watergang'!$K$14,IF(A815&lt;='Invoerblad heterogene watergang'!$H$15,'Invoerblad heterogene watergang'!$K$15,IF(A815&lt;='Invoerblad heterogene watergang'!$H$16,'Invoerblad heterogene watergang'!$K$16,IF(A815&lt;='Invoerblad heterogene watergang'!$H$17,'Invoerblad heterogene watergang'!$K$17,"")))))))))</f>
        <v>30 - Grasachtigen en ondergedoken soorten</v>
      </c>
      <c r="D815" s="23">
        <f t="shared" si="12"/>
        <v>30</v>
      </c>
      <c r="E815" s="23">
        <f>'Invoerblad heterogene watergang'!$F$9</f>
        <v>1.5</v>
      </c>
      <c r="F815" s="23">
        <f>'Invoerblad heterogene watergang'!$E$9</f>
        <v>1.2</v>
      </c>
      <c r="G815" s="23">
        <f>'Invoerblad heterogene watergang'!$B$9</f>
        <v>1.2</v>
      </c>
      <c r="H815" s="23">
        <f>'Invoerblad heterogene watergang'!$C$9</f>
        <v>1</v>
      </c>
      <c r="I815" s="23">
        <f>IF(B815="","",IF(A815&lt;='Invoerblad heterogene watergang'!$H$9,'Invoerblad heterogene watergang'!$N$9,IF(A815&lt;='Invoerblad heterogene watergang'!$H$10,'Invoerblad heterogene watergang'!$N$10,IF(A815&lt;='Invoerblad heterogene watergang'!$H$11,'Invoerblad heterogene watergang'!$N$11,IF(A815&lt;='Invoerblad heterogene watergang'!$H$12,'Invoerblad heterogene watergang'!$N$12,IF(A815&lt;='Invoerblad heterogene watergang'!$H$13,'Invoerblad heterogene watergang'!$N$13,IF(A815&lt;='Invoerblad heterogene watergang'!$H$14,'Invoerblad heterogene watergang'!$N$14,IF(A815&lt;='Invoerblad heterogene watergang'!$H$15,'Invoerblad heterogene watergang'!$N$15,IF(A815&lt;='Invoerblad heterogene watergang'!$H$16,'Invoerblad heterogene watergang'!$N$16,IF(A815&lt;='Invoerblad heterogene watergang'!$H$17,'Invoerblad heterogene watergang'!$N$17,""))))))))))</f>
        <v>0</v>
      </c>
      <c r="J815" s="23" t="str">
        <f>IF(A815&lt;='Invoerblad heterogene watergang'!$H$9,'Invoerblad heterogene watergang'!$O$9,IF(A815&lt;='Invoerblad heterogene watergang'!$H$10,'Invoerblad heterogene watergang'!$O$10,IF(A815&lt;='Invoerblad heterogene watergang'!$H$11,'Invoerblad heterogene watergang'!$O$11,IF(A815&lt;='Invoerblad heterogene watergang'!$H$12,'Invoerblad heterogene watergang'!$O$12,IF(A815&lt;='Invoerblad heterogene watergang'!$H$13,'Invoerblad heterogene watergang'!$O$13,IF(A815&lt;='Invoerblad heterogene watergang'!$H$14,'Invoerblad heterogene watergang'!$O$14,IF(A815&lt;='Invoerblad heterogene watergang'!$H$15,'Invoerblad heterogene watergang'!$O$15,IF(A815&lt;='Invoerblad heterogene watergang'!$H$16,'Invoerblad heterogene watergang'!$O$16,IF(A815&lt;='Invoerblad heterogene watergang'!$H$17,'Invoerblad heterogene watergang'!$O$17,"")))))))))</f>
        <v>Nee</v>
      </c>
      <c r="K815" s="23">
        <f>(IF(A815&lt;='Invoerblad heterogene watergang'!$H$9,'Invoerblad heterogene watergang'!$L$9,IF(A815&lt;='Invoerblad heterogene watergang'!$H$10,'Invoerblad heterogene watergang'!$L$10,IF(A815&lt;='Invoerblad heterogene watergang'!$H$11,'Invoerblad heterogene watergang'!$L$11,IF(A815&lt;='Invoerblad heterogene watergang'!$H$12,'Invoerblad heterogene watergang'!$L$12,IF(A815&lt;='Invoerblad heterogene watergang'!$H$13,'Invoerblad heterogene watergang'!$L$13,IF(A815&lt;='Invoerblad heterogene watergang'!$H$14,'Invoerblad heterogene watergang'!$L$14,IF(A815&lt;='Invoerblad heterogene watergang'!$H$15,'Invoerblad heterogene watergang'!$L$15,IF(A815&lt;='Invoerblad heterogene watergang'!$H$16,'Invoerblad heterogene watergang'!$L$16,IF(A815&lt;='Invoerblad heterogene watergang'!$H$17,'Invoerblad heterogene watergang'!$L$17,""))))))))))</f>
        <v>100</v>
      </c>
      <c r="L815" s="23" t="str">
        <f>(IF(A815&lt;='Invoerblad heterogene watergang'!$H$9,'Invoerblad heterogene watergang'!$M$9,IF(A815&lt;='Invoerblad heterogene watergang'!$H$10,'Invoerblad heterogene watergang'!$M$10,IF(A815&lt;='Invoerblad heterogene watergang'!$H$11,'Invoerblad heterogene watergang'!$M$11,IF(A815&lt;='Invoerblad heterogene watergang'!$H$12,'Invoerblad heterogene watergang'!$M$12,IF(A815&lt;='Invoerblad heterogene watergang'!$H$13,'Invoerblad heterogene watergang'!$M$13,IF(A815&lt;='Invoerblad heterogene watergang'!$H$14,'Invoerblad heterogene watergang'!$M$14,IF(A815&lt;='Invoerblad heterogene watergang'!$H$15,'Invoerblad heterogene watergang'!$M$15,IF(A815&lt;='Invoerblad heterogene watergang'!$H$16,'Invoerblad heterogene watergang'!$M$16,IF(A815&lt;='Invoerblad heterogene watergang'!$H$17,'Invoerblad heterogene watergang'!$M$17,""))))))))))</f>
        <v>Begroeiing volgt bodemverloop</v>
      </c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67"/>
      <c r="AD815" s="23"/>
      <c r="AE815" s="23"/>
    </row>
    <row r="816" spans="1:31" s="103" customFormat="1" x14ac:dyDescent="0.35">
      <c r="A816" s="24">
        <f>IF(A815="","",IF((A815+1)&gt;MAX('Invoerblad heterogene watergang'!$H$9:$H$17),"",'Uitgebreide invoer'!A815+(MAX('Invoerblad heterogene watergang'!$H$9:$H$17)/1000)))</f>
        <v>568.39999999999782</v>
      </c>
      <c r="B816" s="23">
        <f>IF(A816&lt;='Invoerblad heterogene watergang'!$H$9,'Invoerblad heterogene watergang'!$J$9,IF(A816&lt;='Invoerblad heterogene watergang'!$H$10,'Invoerblad heterogene watergang'!$J$10,IF(A816&lt;='Invoerblad heterogene watergang'!$H$11,'Invoerblad heterogene watergang'!$J$11,IF(A816&lt;='Invoerblad heterogene watergang'!$H$12,'Invoerblad heterogene watergang'!$J$12,IF(A816&lt;='Invoerblad heterogene watergang'!$H$13,'Invoerblad heterogene watergang'!$J$13,IF(A816&lt;='Invoerblad heterogene watergang'!$H$14,'Invoerblad heterogene watergang'!$J$14,IF(A816&lt;='Invoerblad heterogene watergang'!$H$15,'Invoerblad heterogene watergang'!$J$15,IF(A816&lt;='Invoerblad heterogene watergang'!$H$16,'Invoerblad heterogene watergang'!$J$16,IF(A816&lt;='Invoerblad heterogene watergang'!$H$17,'Invoerblad heterogene watergang'!$J$17,"")))))))))</f>
        <v>0.15</v>
      </c>
      <c r="C816" s="23" t="str">
        <f>IF(A816&lt;='Invoerblad heterogene watergang'!$H$9,'Invoerblad heterogene watergang'!$K$9,IF(A816&lt;='Invoerblad heterogene watergang'!$H$10,'Invoerblad heterogene watergang'!$K$10,IF(A816&lt;='Invoerblad heterogene watergang'!$H$11,'Invoerblad heterogene watergang'!$K$11,IF(A816&lt;='Invoerblad heterogene watergang'!$H$12,'Invoerblad heterogene watergang'!$K$12,IF(A816&lt;='Invoerblad heterogene watergang'!$H$13,'Invoerblad heterogene watergang'!$K$13,IF(A816&lt;='Invoerblad heterogene watergang'!$H$14,'Invoerblad heterogene watergang'!$K$14,IF(A816&lt;='Invoerblad heterogene watergang'!$H$15,'Invoerblad heterogene watergang'!$K$15,IF(A816&lt;='Invoerblad heterogene watergang'!$H$16,'Invoerblad heterogene watergang'!$K$16,IF(A816&lt;='Invoerblad heterogene watergang'!$H$17,'Invoerblad heterogene watergang'!$K$17,"")))))))))</f>
        <v>30 - Grasachtigen en ondergedoken soorten</v>
      </c>
      <c r="D816" s="23">
        <f t="shared" si="12"/>
        <v>30</v>
      </c>
      <c r="E816" s="23">
        <f>'Invoerblad heterogene watergang'!$F$9</f>
        <v>1.5</v>
      </c>
      <c r="F816" s="23">
        <f>'Invoerblad heterogene watergang'!$E$9</f>
        <v>1.2</v>
      </c>
      <c r="G816" s="23">
        <f>'Invoerblad heterogene watergang'!$B$9</f>
        <v>1.2</v>
      </c>
      <c r="H816" s="23">
        <f>'Invoerblad heterogene watergang'!$C$9</f>
        <v>1</v>
      </c>
      <c r="I816" s="23">
        <f>IF(B816="","",IF(A816&lt;='Invoerblad heterogene watergang'!$H$9,'Invoerblad heterogene watergang'!$N$9,IF(A816&lt;='Invoerblad heterogene watergang'!$H$10,'Invoerblad heterogene watergang'!$N$10,IF(A816&lt;='Invoerblad heterogene watergang'!$H$11,'Invoerblad heterogene watergang'!$N$11,IF(A816&lt;='Invoerblad heterogene watergang'!$H$12,'Invoerblad heterogene watergang'!$N$12,IF(A816&lt;='Invoerblad heterogene watergang'!$H$13,'Invoerblad heterogene watergang'!$N$13,IF(A816&lt;='Invoerblad heterogene watergang'!$H$14,'Invoerblad heterogene watergang'!$N$14,IF(A816&lt;='Invoerblad heterogene watergang'!$H$15,'Invoerblad heterogene watergang'!$N$15,IF(A816&lt;='Invoerblad heterogene watergang'!$H$16,'Invoerblad heterogene watergang'!$N$16,IF(A816&lt;='Invoerblad heterogene watergang'!$H$17,'Invoerblad heterogene watergang'!$N$17,""))))))))))</f>
        <v>0</v>
      </c>
      <c r="J816" s="23" t="str">
        <f>IF(A816&lt;='Invoerblad heterogene watergang'!$H$9,'Invoerblad heterogene watergang'!$O$9,IF(A816&lt;='Invoerblad heterogene watergang'!$H$10,'Invoerblad heterogene watergang'!$O$10,IF(A816&lt;='Invoerblad heterogene watergang'!$H$11,'Invoerblad heterogene watergang'!$O$11,IF(A816&lt;='Invoerblad heterogene watergang'!$H$12,'Invoerblad heterogene watergang'!$O$12,IF(A816&lt;='Invoerblad heterogene watergang'!$H$13,'Invoerblad heterogene watergang'!$O$13,IF(A816&lt;='Invoerblad heterogene watergang'!$H$14,'Invoerblad heterogene watergang'!$O$14,IF(A816&lt;='Invoerblad heterogene watergang'!$H$15,'Invoerblad heterogene watergang'!$O$15,IF(A816&lt;='Invoerblad heterogene watergang'!$H$16,'Invoerblad heterogene watergang'!$O$16,IF(A816&lt;='Invoerblad heterogene watergang'!$H$17,'Invoerblad heterogene watergang'!$O$17,"")))))))))</f>
        <v>Nee</v>
      </c>
      <c r="K816" s="23">
        <f>(IF(A816&lt;='Invoerblad heterogene watergang'!$H$9,'Invoerblad heterogene watergang'!$L$9,IF(A816&lt;='Invoerblad heterogene watergang'!$H$10,'Invoerblad heterogene watergang'!$L$10,IF(A816&lt;='Invoerblad heterogene watergang'!$H$11,'Invoerblad heterogene watergang'!$L$11,IF(A816&lt;='Invoerblad heterogene watergang'!$H$12,'Invoerblad heterogene watergang'!$L$12,IF(A816&lt;='Invoerblad heterogene watergang'!$H$13,'Invoerblad heterogene watergang'!$L$13,IF(A816&lt;='Invoerblad heterogene watergang'!$H$14,'Invoerblad heterogene watergang'!$L$14,IF(A816&lt;='Invoerblad heterogene watergang'!$H$15,'Invoerblad heterogene watergang'!$L$15,IF(A816&lt;='Invoerblad heterogene watergang'!$H$16,'Invoerblad heterogene watergang'!$L$16,IF(A816&lt;='Invoerblad heterogene watergang'!$H$17,'Invoerblad heterogene watergang'!$L$17,""))))))))))</f>
        <v>100</v>
      </c>
      <c r="L816" s="23" t="str">
        <f>(IF(A816&lt;='Invoerblad heterogene watergang'!$H$9,'Invoerblad heterogene watergang'!$M$9,IF(A816&lt;='Invoerblad heterogene watergang'!$H$10,'Invoerblad heterogene watergang'!$M$10,IF(A816&lt;='Invoerblad heterogene watergang'!$H$11,'Invoerblad heterogene watergang'!$M$11,IF(A816&lt;='Invoerblad heterogene watergang'!$H$12,'Invoerblad heterogene watergang'!$M$12,IF(A816&lt;='Invoerblad heterogene watergang'!$H$13,'Invoerblad heterogene watergang'!$M$13,IF(A816&lt;='Invoerblad heterogene watergang'!$H$14,'Invoerblad heterogene watergang'!$M$14,IF(A816&lt;='Invoerblad heterogene watergang'!$H$15,'Invoerblad heterogene watergang'!$M$15,IF(A816&lt;='Invoerblad heterogene watergang'!$H$16,'Invoerblad heterogene watergang'!$M$16,IF(A816&lt;='Invoerblad heterogene watergang'!$H$17,'Invoerblad heterogene watergang'!$M$17,""))))))))))</f>
        <v>Begroeiing volgt bodemverloop</v>
      </c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67"/>
      <c r="AD816" s="23"/>
      <c r="AE816" s="23"/>
    </row>
    <row r="817" spans="1:31" s="103" customFormat="1" x14ac:dyDescent="0.35">
      <c r="A817" s="24">
        <f>IF(A816="","",IF((A816+1)&gt;MAX('Invoerblad heterogene watergang'!$H$9:$H$17),"",'Uitgebreide invoer'!A816+(MAX('Invoerblad heterogene watergang'!$H$9:$H$17)/1000)))</f>
        <v>569.09999999999786</v>
      </c>
      <c r="B817" s="23">
        <f>IF(A817&lt;='Invoerblad heterogene watergang'!$H$9,'Invoerblad heterogene watergang'!$J$9,IF(A817&lt;='Invoerblad heterogene watergang'!$H$10,'Invoerblad heterogene watergang'!$J$10,IF(A817&lt;='Invoerblad heterogene watergang'!$H$11,'Invoerblad heterogene watergang'!$J$11,IF(A817&lt;='Invoerblad heterogene watergang'!$H$12,'Invoerblad heterogene watergang'!$J$12,IF(A817&lt;='Invoerblad heterogene watergang'!$H$13,'Invoerblad heterogene watergang'!$J$13,IF(A817&lt;='Invoerblad heterogene watergang'!$H$14,'Invoerblad heterogene watergang'!$J$14,IF(A817&lt;='Invoerblad heterogene watergang'!$H$15,'Invoerblad heterogene watergang'!$J$15,IF(A817&lt;='Invoerblad heterogene watergang'!$H$16,'Invoerblad heterogene watergang'!$J$16,IF(A817&lt;='Invoerblad heterogene watergang'!$H$17,'Invoerblad heterogene watergang'!$J$17,"")))))))))</f>
        <v>0.15</v>
      </c>
      <c r="C817" s="23" t="str">
        <f>IF(A817&lt;='Invoerblad heterogene watergang'!$H$9,'Invoerblad heterogene watergang'!$K$9,IF(A817&lt;='Invoerblad heterogene watergang'!$H$10,'Invoerblad heterogene watergang'!$K$10,IF(A817&lt;='Invoerblad heterogene watergang'!$H$11,'Invoerblad heterogene watergang'!$K$11,IF(A817&lt;='Invoerblad heterogene watergang'!$H$12,'Invoerblad heterogene watergang'!$K$12,IF(A817&lt;='Invoerblad heterogene watergang'!$H$13,'Invoerblad heterogene watergang'!$K$13,IF(A817&lt;='Invoerblad heterogene watergang'!$H$14,'Invoerblad heterogene watergang'!$K$14,IF(A817&lt;='Invoerblad heterogene watergang'!$H$15,'Invoerblad heterogene watergang'!$K$15,IF(A817&lt;='Invoerblad heterogene watergang'!$H$16,'Invoerblad heterogene watergang'!$K$16,IF(A817&lt;='Invoerblad heterogene watergang'!$H$17,'Invoerblad heterogene watergang'!$K$17,"")))))))))</f>
        <v>30 - Grasachtigen en ondergedoken soorten</v>
      </c>
      <c r="D817" s="23">
        <f t="shared" si="12"/>
        <v>30</v>
      </c>
      <c r="E817" s="23">
        <f>'Invoerblad heterogene watergang'!$F$9</f>
        <v>1.5</v>
      </c>
      <c r="F817" s="23">
        <f>'Invoerblad heterogene watergang'!$E$9</f>
        <v>1.2</v>
      </c>
      <c r="G817" s="23">
        <f>'Invoerblad heterogene watergang'!$B$9</f>
        <v>1.2</v>
      </c>
      <c r="H817" s="23">
        <f>'Invoerblad heterogene watergang'!$C$9</f>
        <v>1</v>
      </c>
      <c r="I817" s="23">
        <f>IF(B817="","",IF(A817&lt;='Invoerblad heterogene watergang'!$H$9,'Invoerblad heterogene watergang'!$N$9,IF(A817&lt;='Invoerblad heterogene watergang'!$H$10,'Invoerblad heterogene watergang'!$N$10,IF(A817&lt;='Invoerblad heterogene watergang'!$H$11,'Invoerblad heterogene watergang'!$N$11,IF(A817&lt;='Invoerblad heterogene watergang'!$H$12,'Invoerblad heterogene watergang'!$N$12,IF(A817&lt;='Invoerblad heterogene watergang'!$H$13,'Invoerblad heterogene watergang'!$N$13,IF(A817&lt;='Invoerblad heterogene watergang'!$H$14,'Invoerblad heterogene watergang'!$N$14,IF(A817&lt;='Invoerblad heterogene watergang'!$H$15,'Invoerblad heterogene watergang'!$N$15,IF(A817&lt;='Invoerblad heterogene watergang'!$H$16,'Invoerblad heterogene watergang'!$N$16,IF(A817&lt;='Invoerblad heterogene watergang'!$H$17,'Invoerblad heterogene watergang'!$N$17,""))))))))))</f>
        <v>0</v>
      </c>
      <c r="J817" s="23" t="str">
        <f>IF(A817&lt;='Invoerblad heterogene watergang'!$H$9,'Invoerblad heterogene watergang'!$O$9,IF(A817&lt;='Invoerblad heterogene watergang'!$H$10,'Invoerblad heterogene watergang'!$O$10,IF(A817&lt;='Invoerblad heterogene watergang'!$H$11,'Invoerblad heterogene watergang'!$O$11,IF(A817&lt;='Invoerblad heterogene watergang'!$H$12,'Invoerblad heterogene watergang'!$O$12,IF(A817&lt;='Invoerblad heterogene watergang'!$H$13,'Invoerblad heterogene watergang'!$O$13,IF(A817&lt;='Invoerblad heterogene watergang'!$H$14,'Invoerblad heterogene watergang'!$O$14,IF(A817&lt;='Invoerblad heterogene watergang'!$H$15,'Invoerblad heterogene watergang'!$O$15,IF(A817&lt;='Invoerblad heterogene watergang'!$H$16,'Invoerblad heterogene watergang'!$O$16,IF(A817&lt;='Invoerblad heterogene watergang'!$H$17,'Invoerblad heterogene watergang'!$O$17,"")))))))))</f>
        <v>Nee</v>
      </c>
      <c r="K817" s="23">
        <f>(IF(A817&lt;='Invoerblad heterogene watergang'!$H$9,'Invoerblad heterogene watergang'!$L$9,IF(A817&lt;='Invoerblad heterogene watergang'!$H$10,'Invoerblad heterogene watergang'!$L$10,IF(A817&lt;='Invoerblad heterogene watergang'!$H$11,'Invoerblad heterogene watergang'!$L$11,IF(A817&lt;='Invoerblad heterogene watergang'!$H$12,'Invoerblad heterogene watergang'!$L$12,IF(A817&lt;='Invoerblad heterogene watergang'!$H$13,'Invoerblad heterogene watergang'!$L$13,IF(A817&lt;='Invoerblad heterogene watergang'!$H$14,'Invoerblad heterogene watergang'!$L$14,IF(A817&lt;='Invoerblad heterogene watergang'!$H$15,'Invoerblad heterogene watergang'!$L$15,IF(A817&lt;='Invoerblad heterogene watergang'!$H$16,'Invoerblad heterogene watergang'!$L$16,IF(A817&lt;='Invoerblad heterogene watergang'!$H$17,'Invoerblad heterogene watergang'!$L$17,""))))))))))</f>
        <v>100</v>
      </c>
      <c r="L817" s="23" t="str">
        <f>(IF(A817&lt;='Invoerblad heterogene watergang'!$H$9,'Invoerblad heterogene watergang'!$M$9,IF(A817&lt;='Invoerblad heterogene watergang'!$H$10,'Invoerblad heterogene watergang'!$M$10,IF(A817&lt;='Invoerblad heterogene watergang'!$H$11,'Invoerblad heterogene watergang'!$M$11,IF(A817&lt;='Invoerblad heterogene watergang'!$H$12,'Invoerblad heterogene watergang'!$M$12,IF(A817&lt;='Invoerblad heterogene watergang'!$H$13,'Invoerblad heterogene watergang'!$M$13,IF(A817&lt;='Invoerblad heterogene watergang'!$H$14,'Invoerblad heterogene watergang'!$M$14,IF(A817&lt;='Invoerblad heterogene watergang'!$H$15,'Invoerblad heterogene watergang'!$M$15,IF(A817&lt;='Invoerblad heterogene watergang'!$H$16,'Invoerblad heterogene watergang'!$M$16,IF(A817&lt;='Invoerblad heterogene watergang'!$H$17,'Invoerblad heterogene watergang'!$M$17,""))))))))))</f>
        <v>Begroeiing volgt bodemverloop</v>
      </c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67"/>
      <c r="AD817" s="23"/>
      <c r="AE817" s="23"/>
    </row>
    <row r="818" spans="1:31" s="103" customFormat="1" x14ac:dyDescent="0.35">
      <c r="A818" s="24">
        <f>IF(A817="","",IF((A817+1)&gt;MAX('Invoerblad heterogene watergang'!$H$9:$H$17),"",'Uitgebreide invoer'!A817+(MAX('Invoerblad heterogene watergang'!$H$9:$H$17)/1000)))</f>
        <v>569.79999999999791</v>
      </c>
      <c r="B818" s="23">
        <f>IF(A818&lt;='Invoerblad heterogene watergang'!$H$9,'Invoerblad heterogene watergang'!$J$9,IF(A818&lt;='Invoerblad heterogene watergang'!$H$10,'Invoerblad heterogene watergang'!$J$10,IF(A818&lt;='Invoerblad heterogene watergang'!$H$11,'Invoerblad heterogene watergang'!$J$11,IF(A818&lt;='Invoerblad heterogene watergang'!$H$12,'Invoerblad heterogene watergang'!$J$12,IF(A818&lt;='Invoerblad heterogene watergang'!$H$13,'Invoerblad heterogene watergang'!$J$13,IF(A818&lt;='Invoerblad heterogene watergang'!$H$14,'Invoerblad heterogene watergang'!$J$14,IF(A818&lt;='Invoerblad heterogene watergang'!$H$15,'Invoerblad heterogene watergang'!$J$15,IF(A818&lt;='Invoerblad heterogene watergang'!$H$16,'Invoerblad heterogene watergang'!$J$16,IF(A818&lt;='Invoerblad heterogene watergang'!$H$17,'Invoerblad heterogene watergang'!$J$17,"")))))))))</f>
        <v>0.15</v>
      </c>
      <c r="C818" s="23" t="str">
        <f>IF(A818&lt;='Invoerblad heterogene watergang'!$H$9,'Invoerblad heterogene watergang'!$K$9,IF(A818&lt;='Invoerblad heterogene watergang'!$H$10,'Invoerblad heterogene watergang'!$K$10,IF(A818&lt;='Invoerblad heterogene watergang'!$H$11,'Invoerblad heterogene watergang'!$K$11,IF(A818&lt;='Invoerblad heterogene watergang'!$H$12,'Invoerblad heterogene watergang'!$K$12,IF(A818&lt;='Invoerblad heterogene watergang'!$H$13,'Invoerblad heterogene watergang'!$K$13,IF(A818&lt;='Invoerblad heterogene watergang'!$H$14,'Invoerblad heterogene watergang'!$K$14,IF(A818&lt;='Invoerblad heterogene watergang'!$H$15,'Invoerblad heterogene watergang'!$K$15,IF(A818&lt;='Invoerblad heterogene watergang'!$H$16,'Invoerblad heterogene watergang'!$K$16,IF(A818&lt;='Invoerblad heterogene watergang'!$H$17,'Invoerblad heterogene watergang'!$K$17,"")))))))))</f>
        <v>30 - Grasachtigen en ondergedoken soorten</v>
      </c>
      <c r="D818" s="23">
        <f t="shared" si="12"/>
        <v>30</v>
      </c>
      <c r="E818" s="23">
        <f>'Invoerblad heterogene watergang'!$F$9</f>
        <v>1.5</v>
      </c>
      <c r="F818" s="23">
        <f>'Invoerblad heterogene watergang'!$E$9</f>
        <v>1.2</v>
      </c>
      <c r="G818" s="23">
        <f>'Invoerblad heterogene watergang'!$B$9</f>
        <v>1.2</v>
      </c>
      <c r="H818" s="23">
        <f>'Invoerblad heterogene watergang'!$C$9</f>
        <v>1</v>
      </c>
      <c r="I818" s="23">
        <f>IF(B818="","",IF(A818&lt;='Invoerblad heterogene watergang'!$H$9,'Invoerblad heterogene watergang'!$N$9,IF(A818&lt;='Invoerblad heterogene watergang'!$H$10,'Invoerblad heterogene watergang'!$N$10,IF(A818&lt;='Invoerblad heterogene watergang'!$H$11,'Invoerblad heterogene watergang'!$N$11,IF(A818&lt;='Invoerblad heterogene watergang'!$H$12,'Invoerblad heterogene watergang'!$N$12,IF(A818&lt;='Invoerblad heterogene watergang'!$H$13,'Invoerblad heterogene watergang'!$N$13,IF(A818&lt;='Invoerblad heterogene watergang'!$H$14,'Invoerblad heterogene watergang'!$N$14,IF(A818&lt;='Invoerblad heterogene watergang'!$H$15,'Invoerblad heterogene watergang'!$N$15,IF(A818&lt;='Invoerblad heterogene watergang'!$H$16,'Invoerblad heterogene watergang'!$N$16,IF(A818&lt;='Invoerblad heterogene watergang'!$H$17,'Invoerblad heterogene watergang'!$N$17,""))))))))))</f>
        <v>0</v>
      </c>
      <c r="J818" s="23" t="str">
        <f>IF(A818&lt;='Invoerblad heterogene watergang'!$H$9,'Invoerblad heterogene watergang'!$O$9,IF(A818&lt;='Invoerblad heterogene watergang'!$H$10,'Invoerblad heterogene watergang'!$O$10,IF(A818&lt;='Invoerblad heterogene watergang'!$H$11,'Invoerblad heterogene watergang'!$O$11,IF(A818&lt;='Invoerblad heterogene watergang'!$H$12,'Invoerblad heterogene watergang'!$O$12,IF(A818&lt;='Invoerblad heterogene watergang'!$H$13,'Invoerblad heterogene watergang'!$O$13,IF(A818&lt;='Invoerblad heterogene watergang'!$H$14,'Invoerblad heterogene watergang'!$O$14,IF(A818&lt;='Invoerblad heterogene watergang'!$H$15,'Invoerblad heterogene watergang'!$O$15,IF(A818&lt;='Invoerblad heterogene watergang'!$H$16,'Invoerblad heterogene watergang'!$O$16,IF(A818&lt;='Invoerblad heterogene watergang'!$H$17,'Invoerblad heterogene watergang'!$O$17,"")))))))))</f>
        <v>Nee</v>
      </c>
      <c r="K818" s="23">
        <f>(IF(A818&lt;='Invoerblad heterogene watergang'!$H$9,'Invoerblad heterogene watergang'!$L$9,IF(A818&lt;='Invoerblad heterogene watergang'!$H$10,'Invoerblad heterogene watergang'!$L$10,IF(A818&lt;='Invoerblad heterogene watergang'!$H$11,'Invoerblad heterogene watergang'!$L$11,IF(A818&lt;='Invoerblad heterogene watergang'!$H$12,'Invoerblad heterogene watergang'!$L$12,IF(A818&lt;='Invoerblad heterogene watergang'!$H$13,'Invoerblad heterogene watergang'!$L$13,IF(A818&lt;='Invoerblad heterogene watergang'!$H$14,'Invoerblad heterogene watergang'!$L$14,IF(A818&lt;='Invoerblad heterogene watergang'!$H$15,'Invoerblad heterogene watergang'!$L$15,IF(A818&lt;='Invoerblad heterogene watergang'!$H$16,'Invoerblad heterogene watergang'!$L$16,IF(A818&lt;='Invoerblad heterogene watergang'!$H$17,'Invoerblad heterogene watergang'!$L$17,""))))))))))</f>
        <v>100</v>
      </c>
      <c r="L818" s="23" t="str">
        <f>(IF(A818&lt;='Invoerblad heterogene watergang'!$H$9,'Invoerblad heterogene watergang'!$M$9,IF(A818&lt;='Invoerblad heterogene watergang'!$H$10,'Invoerblad heterogene watergang'!$M$10,IF(A818&lt;='Invoerblad heterogene watergang'!$H$11,'Invoerblad heterogene watergang'!$M$11,IF(A818&lt;='Invoerblad heterogene watergang'!$H$12,'Invoerblad heterogene watergang'!$M$12,IF(A818&lt;='Invoerblad heterogene watergang'!$H$13,'Invoerblad heterogene watergang'!$M$13,IF(A818&lt;='Invoerblad heterogene watergang'!$H$14,'Invoerblad heterogene watergang'!$M$14,IF(A818&lt;='Invoerblad heterogene watergang'!$H$15,'Invoerblad heterogene watergang'!$M$15,IF(A818&lt;='Invoerblad heterogene watergang'!$H$16,'Invoerblad heterogene watergang'!$M$16,IF(A818&lt;='Invoerblad heterogene watergang'!$H$17,'Invoerblad heterogene watergang'!$M$17,""))))))))))</f>
        <v>Begroeiing volgt bodemverloop</v>
      </c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67"/>
      <c r="AD818" s="23"/>
      <c r="AE818" s="23"/>
    </row>
    <row r="819" spans="1:31" s="103" customFormat="1" x14ac:dyDescent="0.35">
      <c r="A819" s="24">
        <f>IF(A818="","",IF((A818+1)&gt;MAX('Invoerblad heterogene watergang'!$H$9:$H$17),"",'Uitgebreide invoer'!A818+(MAX('Invoerblad heterogene watergang'!$H$9:$H$17)/1000)))</f>
        <v>570.49999999999795</v>
      </c>
      <c r="B819" s="23">
        <f>IF(A819&lt;='Invoerblad heterogene watergang'!$H$9,'Invoerblad heterogene watergang'!$J$9,IF(A819&lt;='Invoerblad heterogene watergang'!$H$10,'Invoerblad heterogene watergang'!$J$10,IF(A819&lt;='Invoerblad heterogene watergang'!$H$11,'Invoerblad heterogene watergang'!$J$11,IF(A819&lt;='Invoerblad heterogene watergang'!$H$12,'Invoerblad heterogene watergang'!$J$12,IF(A819&lt;='Invoerblad heterogene watergang'!$H$13,'Invoerblad heterogene watergang'!$J$13,IF(A819&lt;='Invoerblad heterogene watergang'!$H$14,'Invoerblad heterogene watergang'!$J$14,IF(A819&lt;='Invoerblad heterogene watergang'!$H$15,'Invoerblad heterogene watergang'!$J$15,IF(A819&lt;='Invoerblad heterogene watergang'!$H$16,'Invoerblad heterogene watergang'!$J$16,IF(A819&lt;='Invoerblad heterogene watergang'!$H$17,'Invoerblad heterogene watergang'!$J$17,"")))))))))</f>
        <v>0.15</v>
      </c>
      <c r="C819" s="23" t="str">
        <f>IF(A819&lt;='Invoerblad heterogene watergang'!$H$9,'Invoerblad heterogene watergang'!$K$9,IF(A819&lt;='Invoerblad heterogene watergang'!$H$10,'Invoerblad heterogene watergang'!$K$10,IF(A819&lt;='Invoerblad heterogene watergang'!$H$11,'Invoerblad heterogene watergang'!$K$11,IF(A819&lt;='Invoerblad heterogene watergang'!$H$12,'Invoerblad heterogene watergang'!$K$12,IF(A819&lt;='Invoerblad heterogene watergang'!$H$13,'Invoerblad heterogene watergang'!$K$13,IF(A819&lt;='Invoerblad heterogene watergang'!$H$14,'Invoerblad heterogene watergang'!$K$14,IF(A819&lt;='Invoerblad heterogene watergang'!$H$15,'Invoerblad heterogene watergang'!$K$15,IF(A819&lt;='Invoerblad heterogene watergang'!$H$16,'Invoerblad heterogene watergang'!$K$16,IF(A819&lt;='Invoerblad heterogene watergang'!$H$17,'Invoerblad heterogene watergang'!$K$17,"")))))))))</f>
        <v>30 - Grasachtigen en ondergedoken soorten</v>
      </c>
      <c r="D819" s="23">
        <f t="shared" si="12"/>
        <v>30</v>
      </c>
      <c r="E819" s="23">
        <f>'Invoerblad heterogene watergang'!$F$9</f>
        <v>1.5</v>
      </c>
      <c r="F819" s="23">
        <f>'Invoerblad heterogene watergang'!$E$9</f>
        <v>1.2</v>
      </c>
      <c r="G819" s="23">
        <f>'Invoerblad heterogene watergang'!$B$9</f>
        <v>1.2</v>
      </c>
      <c r="H819" s="23">
        <f>'Invoerblad heterogene watergang'!$C$9</f>
        <v>1</v>
      </c>
      <c r="I819" s="23">
        <f>IF(B819="","",IF(A819&lt;='Invoerblad heterogene watergang'!$H$9,'Invoerblad heterogene watergang'!$N$9,IF(A819&lt;='Invoerblad heterogene watergang'!$H$10,'Invoerblad heterogene watergang'!$N$10,IF(A819&lt;='Invoerblad heterogene watergang'!$H$11,'Invoerblad heterogene watergang'!$N$11,IF(A819&lt;='Invoerblad heterogene watergang'!$H$12,'Invoerblad heterogene watergang'!$N$12,IF(A819&lt;='Invoerblad heterogene watergang'!$H$13,'Invoerblad heterogene watergang'!$N$13,IF(A819&lt;='Invoerblad heterogene watergang'!$H$14,'Invoerblad heterogene watergang'!$N$14,IF(A819&lt;='Invoerblad heterogene watergang'!$H$15,'Invoerblad heterogene watergang'!$N$15,IF(A819&lt;='Invoerblad heterogene watergang'!$H$16,'Invoerblad heterogene watergang'!$N$16,IF(A819&lt;='Invoerblad heterogene watergang'!$H$17,'Invoerblad heterogene watergang'!$N$17,""))))))))))</f>
        <v>0</v>
      </c>
      <c r="J819" s="23" t="str">
        <f>IF(A819&lt;='Invoerblad heterogene watergang'!$H$9,'Invoerblad heterogene watergang'!$O$9,IF(A819&lt;='Invoerblad heterogene watergang'!$H$10,'Invoerblad heterogene watergang'!$O$10,IF(A819&lt;='Invoerblad heterogene watergang'!$H$11,'Invoerblad heterogene watergang'!$O$11,IF(A819&lt;='Invoerblad heterogene watergang'!$H$12,'Invoerblad heterogene watergang'!$O$12,IF(A819&lt;='Invoerblad heterogene watergang'!$H$13,'Invoerblad heterogene watergang'!$O$13,IF(A819&lt;='Invoerblad heterogene watergang'!$H$14,'Invoerblad heterogene watergang'!$O$14,IF(A819&lt;='Invoerblad heterogene watergang'!$H$15,'Invoerblad heterogene watergang'!$O$15,IF(A819&lt;='Invoerblad heterogene watergang'!$H$16,'Invoerblad heterogene watergang'!$O$16,IF(A819&lt;='Invoerblad heterogene watergang'!$H$17,'Invoerblad heterogene watergang'!$O$17,"")))))))))</f>
        <v>Nee</v>
      </c>
      <c r="K819" s="23">
        <f>(IF(A819&lt;='Invoerblad heterogene watergang'!$H$9,'Invoerblad heterogene watergang'!$L$9,IF(A819&lt;='Invoerblad heterogene watergang'!$H$10,'Invoerblad heterogene watergang'!$L$10,IF(A819&lt;='Invoerblad heterogene watergang'!$H$11,'Invoerblad heterogene watergang'!$L$11,IF(A819&lt;='Invoerblad heterogene watergang'!$H$12,'Invoerblad heterogene watergang'!$L$12,IF(A819&lt;='Invoerblad heterogene watergang'!$H$13,'Invoerblad heterogene watergang'!$L$13,IF(A819&lt;='Invoerblad heterogene watergang'!$H$14,'Invoerblad heterogene watergang'!$L$14,IF(A819&lt;='Invoerblad heterogene watergang'!$H$15,'Invoerblad heterogene watergang'!$L$15,IF(A819&lt;='Invoerblad heterogene watergang'!$H$16,'Invoerblad heterogene watergang'!$L$16,IF(A819&lt;='Invoerblad heterogene watergang'!$H$17,'Invoerblad heterogene watergang'!$L$17,""))))))))))</f>
        <v>100</v>
      </c>
      <c r="L819" s="23" t="str">
        <f>(IF(A819&lt;='Invoerblad heterogene watergang'!$H$9,'Invoerblad heterogene watergang'!$M$9,IF(A819&lt;='Invoerblad heterogene watergang'!$H$10,'Invoerblad heterogene watergang'!$M$10,IF(A819&lt;='Invoerblad heterogene watergang'!$H$11,'Invoerblad heterogene watergang'!$M$11,IF(A819&lt;='Invoerblad heterogene watergang'!$H$12,'Invoerblad heterogene watergang'!$M$12,IF(A819&lt;='Invoerblad heterogene watergang'!$H$13,'Invoerblad heterogene watergang'!$M$13,IF(A819&lt;='Invoerblad heterogene watergang'!$H$14,'Invoerblad heterogene watergang'!$M$14,IF(A819&lt;='Invoerblad heterogene watergang'!$H$15,'Invoerblad heterogene watergang'!$M$15,IF(A819&lt;='Invoerblad heterogene watergang'!$H$16,'Invoerblad heterogene watergang'!$M$16,IF(A819&lt;='Invoerblad heterogene watergang'!$H$17,'Invoerblad heterogene watergang'!$M$17,""))))))))))</f>
        <v>Begroeiing volgt bodemverloop</v>
      </c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67"/>
      <c r="AD819" s="23"/>
      <c r="AE819" s="23"/>
    </row>
    <row r="820" spans="1:31" s="103" customFormat="1" x14ac:dyDescent="0.35">
      <c r="A820" s="24">
        <f>IF(A819="","",IF((A819+1)&gt;MAX('Invoerblad heterogene watergang'!$H$9:$H$17),"",'Uitgebreide invoer'!A819+(MAX('Invoerblad heterogene watergang'!$H$9:$H$17)/1000)))</f>
        <v>571.199999999998</v>
      </c>
      <c r="B820" s="23">
        <f>IF(A820&lt;='Invoerblad heterogene watergang'!$H$9,'Invoerblad heterogene watergang'!$J$9,IF(A820&lt;='Invoerblad heterogene watergang'!$H$10,'Invoerblad heterogene watergang'!$J$10,IF(A820&lt;='Invoerblad heterogene watergang'!$H$11,'Invoerblad heterogene watergang'!$J$11,IF(A820&lt;='Invoerblad heterogene watergang'!$H$12,'Invoerblad heterogene watergang'!$J$12,IF(A820&lt;='Invoerblad heterogene watergang'!$H$13,'Invoerblad heterogene watergang'!$J$13,IF(A820&lt;='Invoerblad heterogene watergang'!$H$14,'Invoerblad heterogene watergang'!$J$14,IF(A820&lt;='Invoerblad heterogene watergang'!$H$15,'Invoerblad heterogene watergang'!$J$15,IF(A820&lt;='Invoerblad heterogene watergang'!$H$16,'Invoerblad heterogene watergang'!$J$16,IF(A820&lt;='Invoerblad heterogene watergang'!$H$17,'Invoerblad heterogene watergang'!$J$17,"")))))))))</f>
        <v>0.15</v>
      </c>
      <c r="C820" s="23" t="str">
        <f>IF(A820&lt;='Invoerblad heterogene watergang'!$H$9,'Invoerblad heterogene watergang'!$K$9,IF(A820&lt;='Invoerblad heterogene watergang'!$H$10,'Invoerblad heterogene watergang'!$K$10,IF(A820&lt;='Invoerblad heterogene watergang'!$H$11,'Invoerblad heterogene watergang'!$K$11,IF(A820&lt;='Invoerblad heterogene watergang'!$H$12,'Invoerblad heterogene watergang'!$K$12,IF(A820&lt;='Invoerblad heterogene watergang'!$H$13,'Invoerblad heterogene watergang'!$K$13,IF(A820&lt;='Invoerblad heterogene watergang'!$H$14,'Invoerblad heterogene watergang'!$K$14,IF(A820&lt;='Invoerblad heterogene watergang'!$H$15,'Invoerblad heterogene watergang'!$K$15,IF(A820&lt;='Invoerblad heterogene watergang'!$H$16,'Invoerblad heterogene watergang'!$K$16,IF(A820&lt;='Invoerblad heterogene watergang'!$H$17,'Invoerblad heterogene watergang'!$K$17,"")))))))))</f>
        <v>30 - Grasachtigen en ondergedoken soorten</v>
      </c>
      <c r="D820" s="23">
        <f t="shared" si="12"/>
        <v>30</v>
      </c>
      <c r="E820" s="23">
        <f>'Invoerblad heterogene watergang'!$F$9</f>
        <v>1.5</v>
      </c>
      <c r="F820" s="23">
        <f>'Invoerblad heterogene watergang'!$E$9</f>
        <v>1.2</v>
      </c>
      <c r="G820" s="23">
        <f>'Invoerblad heterogene watergang'!$B$9</f>
        <v>1.2</v>
      </c>
      <c r="H820" s="23">
        <f>'Invoerblad heterogene watergang'!$C$9</f>
        <v>1</v>
      </c>
      <c r="I820" s="23">
        <f>IF(B820="","",IF(A820&lt;='Invoerblad heterogene watergang'!$H$9,'Invoerblad heterogene watergang'!$N$9,IF(A820&lt;='Invoerblad heterogene watergang'!$H$10,'Invoerblad heterogene watergang'!$N$10,IF(A820&lt;='Invoerblad heterogene watergang'!$H$11,'Invoerblad heterogene watergang'!$N$11,IF(A820&lt;='Invoerblad heterogene watergang'!$H$12,'Invoerblad heterogene watergang'!$N$12,IF(A820&lt;='Invoerblad heterogene watergang'!$H$13,'Invoerblad heterogene watergang'!$N$13,IF(A820&lt;='Invoerblad heterogene watergang'!$H$14,'Invoerblad heterogene watergang'!$N$14,IF(A820&lt;='Invoerblad heterogene watergang'!$H$15,'Invoerblad heterogene watergang'!$N$15,IF(A820&lt;='Invoerblad heterogene watergang'!$H$16,'Invoerblad heterogene watergang'!$N$16,IF(A820&lt;='Invoerblad heterogene watergang'!$H$17,'Invoerblad heterogene watergang'!$N$17,""))))))))))</f>
        <v>0</v>
      </c>
      <c r="J820" s="23" t="str">
        <f>IF(A820&lt;='Invoerblad heterogene watergang'!$H$9,'Invoerblad heterogene watergang'!$O$9,IF(A820&lt;='Invoerblad heterogene watergang'!$H$10,'Invoerblad heterogene watergang'!$O$10,IF(A820&lt;='Invoerblad heterogene watergang'!$H$11,'Invoerblad heterogene watergang'!$O$11,IF(A820&lt;='Invoerblad heterogene watergang'!$H$12,'Invoerblad heterogene watergang'!$O$12,IF(A820&lt;='Invoerblad heterogene watergang'!$H$13,'Invoerblad heterogene watergang'!$O$13,IF(A820&lt;='Invoerblad heterogene watergang'!$H$14,'Invoerblad heterogene watergang'!$O$14,IF(A820&lt;='Invoerblad heterogene watergang'!$H$15,'Invoerblad heterogene watergang'!$O$15,IF(A820&lt;='Invoerblad heterogene watergang'!$H$16,'Invoerblad heterogene watergang'!$O$16,IF(A820&lt;='Invoerblad heterogene watergang'!$H$17,'Invoerblad heterogene watergang'!$O$17,"")))))))))</f>
        <v>Nee</v>
      </c>
      <c r="K820" s="23">
        <f>(IF(A820&lt;='Invoerblad heterogene watergang'!$H$9,'Invoerblad heterogene watergang'!$L$9,IF(A820&lt;='Invoerblad heterogene watergang'!$H$10,'Invoerblad heterogene watergang'!$L$10,IF(A820&lt;='Invoerblad heterogene watergang'!$H$11,'Invoerblad heterogene watergang'!$L$11,IF(A820&lt;='Invoerblad heterogene watergang'!$H$12,'Invoerblad heterogene watergang'!$L$12,IF(A820&lt;='Invoerblad heterogene watergang'!$H$13,'Invoerblad heterogene watergang'!$L$13,IF(A820&lt;='Invoerblad heterogene watergang'!$H$14,'Invoerblad heterogene watergang'!$L$14,IF(A820&lt;='Invoerblad heterogene watergang'!$H$15,'Invoerblad heterogene watergang'!$L$15,IF(A820&lt;='Invoerblad heterogene watergang'!$H$16,'Invoerblad heterogene watergang'!$L$16,IF(A820&lt;='Invoerblad heterogene watergang'!$H$17,'Invoerblad heterogene watergang'!$L$17,""))))))))))</f>
        <v>100</v>
      </c>
      <c r="L820" s="23" t="str">
        <f>(IF(A820&lt;='Invoerblad heterogene watergang'!$H$9,'Invoerblad heterogene watergang'!$M$9,IF(A820&lt;='Invoerblad heterogene watergang'!$H$10,'Invoerblad heterogene watergang'!$M$10,IF(A820&lt;='Invoerblad heterogene watergang'!$H$11,'Invoerblad heterogene watergang'!$M$11,IF(A820&lt;='Invoerblad heterogene watergang'!$H$12,'Invoerblad heterogene watergang'!$M$12,IF(A820&lt;='Invoerblad heterogene watergang'!$H$13,'Invoerblad heterogene watergang'!$M$13,IF(A820&lt;='Invoerblad heterogene watergang'!$H$14,'Invoerblad heterogene watergang'!$M$14,IF(A820&lt;='Invoerblad heterogene watergang'!$H$15,'Invoerblad heterogene watergang'!$M$15,IF(A820&lt;='Invoerblad heterogene watergang'!$H$16,'Invoerblad heterogene watergang'!$M$16,IF(A820&lt;='Invoerblad heterogene watergang'!$H$17,'Invoerblad heterogene watergang'!$M$17,""))))))))))</f>
        <v>Begroeiing volgt bodemverloop</v>
      </c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67"/>
      <c r="AD820" s="23"/>
      <c r="AE820" s="23"/>
    </row>
    <row r="821" spans="1:31" s="103" customFormat="1" x14ac:dyDescent="0.35">
      <c r="A821" s="24">
        <f>IF(A820="","",IF((A820+1)&gt;MAX('Invoerblad heterogene watergang'!$H$9:$H$17),"",'Uitgebreide invoer'!A820+(MAX('Invoerblad heterogene watergang'!$H$9:$H$17)/1000)))</f>
        <v>571.89999999999804</v>
      </c>
      <c r="B821" s="23">
        <f>IF(A821&lt;='Invoerblad heterogene watergang'!$H$9,'Invoerblad heterogene watergang'!$J$9,IF(A821&lt;='Invoerblad heterogene watergang'!$H$10,'Invoerblad heterogene watergang'!$J$10,IF(A821&lt;='Invoerblad heterogene watergang'!$H$11,'Invoerblad heterogene watergang'!$J$11,IF(A821&lt;='Invoerblad heterogene watergang'!$H$12,'Invoerblad heterogene watergang'!$J$12,IF(A821&lt;='Invoerblad heterogene watergang'!$H$13,'Invoerblad heterogene watergang'!$J$13,IF(A821&lt;='Invoerblad heterogene watergang'!$H$14,'Invoerblad heterogene watergang'!$J$14,IF(A821&lt;='Invoerblad heterogene watergang'!$H$15,'Invoerblad heterogene watergang'!$J$15,IF(A821&lt;='Invoerblad heterogene watergang'!$H$16,'Invoerblad heterogene watergang'!$J$16,IF(A821&lt;='Invoerblad heterogene watergang'!$H$17,'Invoerblad heterogene watergang'!$J$17,"")))))))))</f>
        <v>0.15</v>
      </c>
      <c r="C821" s="23" t="str">
        <f>IF(A821&lt;='Invoerblad heterogene watergang'!$H$9,'Invoerblad heterogene watergang'!$K$9,IF(A821&lt;='Invoerblad heterogene watergang'!$H$10,'Invoerblad heterogene watergang'!$K$10,IF(A821&lt;='Invoerblad heterogene watergang'!$H$11,'Invoerblad heterogene watergang'!$K$11,IF(A821&lt;='Invoerblad heterogene watergang'!$H$12,'Invoerblad heterogene watergang'!$K$12,IF(A821&lt;='Invoerblad heterogene watergang'!$H$13,'Invoerblad heterogene watergang'!$K$13,IF(A821&lt;='Invoerblad heterogene watergang'!$H$14,'Invoerblad heterogene watergang'!$K$14,IF(A821&lt;='Invoerblad heterogene watergang'!$H$15,'Invoerblad heterogene watergang'!$K$15,IF(A821&lt;='Invoerblad heterogene watergang'!$H$16,'Invoerblad heterogene watergang'!$K$16,IF(A821&lt;='Invoerblad heterogene watergang'!$H$17,'Invoerblad heterogene watergang'!$K$17,"")))))))))</f>
        <v>30 - Grasachtigen en ondergedoken soorten</v>
      </c>
      <c r="D821" s="23">
        <f t="shared" si="12"/>
        <v>30</v>
      </c>
      <c r="E821" s="23">
        <f>'Invoerblad heterogene watergang'!$F$9</f>
        <v>1.5</v>
      </c>
      <c r="F821" s="23">
        <f>'Invoerblad heterogene watergang'!$E$9</f>
        <v>1.2</v>
      </c>
      <c r="G821" s="23">
        <f>'Invoerblad heterogene watergang'!$B$9</f>
        <v>1.2</v>
      </c>
      <c r="H821" s="23">
        <f>'Invoerblad heterogene watergang'!$C$9</f>
        <v>1</v>
      </c>
      <c r="I821" s="23">
        <f>IF(B821="","",IF(A821&lt;='Invoerblad heterogene watergang'!$H$9,'Invoerblad heterogene watergang'!$N$9,IF(A821&lt;='Invoerblad heterogene watergang'!$H$10,'Invoerblad heterogene watergang'!$N$10,IF(A821&lt;='Invoerblad heterogene watergang'!$H$11,'Invoerblad heterogene watergang'!$N$11,IF(A821&lt;='Invoerblad heterogene watergang'!$H$12,'Invoerblad heterogene watergang'!$N$12,IF(A821&lt;='Invoerblad heterogene watergang'!$H$13,'Invoerblad heterogene watergang'!$N$13,IF(A821&lt;='Invoerblad heterogene watergang'!$H$14,'Invoerblad heterogene watergang'!$N$14,IF(A821&lt;='Invoerblad heterogene watergang'!$H$15,'Invoerblad heterogene watergang'!$N$15,IF(A821&lt;='Invoerblad heterogene watergang'!$H$16,'Invoerblad heterogene watergang'!$N$16,IF(A821&lt;='Invoerblad heterogene watergang'!$H$17,'Invoerblad heterogene watergang'!$N$17,""))))))))))</f>
        <v>0</v>
      </c>
      <c r="J821" s="23" t="str">
        <f>IF(A821&lt;='Invoerblad heterogene watergang'!$H$9,'Invoerblad heterogene watergang'!$O$9,IF(A821&lt;='Invoerblad heterogene watergang'!$H$10,'Invoerblad heterogene watergang'!$O$10,IF(A821&lt;='Invoerblad heterogene watergang'!$H$11,'Invoerblad heterogene watergang'!$O$11,IF(A821&lt;='Invoerblad heterogene watergang'!$H$12,'Invoerblad heterogene watergang'!$O$12,IF(A821&lt;='Invoerblad heterogene watergang'!$H$13,'Invoerblad heterogene watergang'!$O$13,IF(A821&lt;='Invoerblad heterogene watergang'!$H$14,'Invoerblad heterogene watergang'!$O$14,IF(A821&lt;='Invoerblad heterogene watergang'!$H$15,'Invoerblad heterogene watergang'!$O$15,IF(A821&lt;='Invoerblad heterogene watergang'!$H$16,'Invoerblad heterogene watergang'!$O$16,IF(A821&lt;='Invoerblad heterogene watergang'!$H$17,'Invoerblad heterogene watergang'!$O$17,"")))))))))</f>
        <v>Nee</v>
      </c>
      <c r="K821" s="23">
        <f>(IF(A821&lt;='Invoerblad heterogene watergang'!$H$9,'Invoerblad heterogene watergang'!$L$9,IF(A821&lt;='Invoerblad heterogene watergang'!$H$10,'Invoerblad heterogene watergang'!$L$10,IF(A821&lt;='Invoerblad heterogene watergang'!$H$11,'Invoerblad heterogene watergang'!$L$11,IF(A821&lt;='Invoerblad heterogene watergang'!$H$12,'Invoerblad heterogene watergang'!$L$12,IF(A821&lt;='Invoerblad heterogene watergang'!$H$13,'Invoerblad heterogene watergang'!$L$13,IF(A821&lt;='Invoerblad heterogene watergang'!$H$14,'Invoerblad heterogene watergang'!$L$14,IF(A821&lt;='Invoerblad heterogene watergang'!$H$15,'Invoerblad heterogene watergang'!$L$15,IF(A821&lt;='Invoerblad heterogene watergang'!$H$16,'Invoerblad heterogene watergang'!$L$16,IF(A821&lt;='Invoerblad heterogene watergang'!$H$17,'Invoerblad heterogene watergang'!$L$17,""))))))))))</f>
        <v>100</v>
      </c>
      <c r="L821" s="23" t="str">
        <f>(IF(A821&lt;='Invoerblad heterogene watergang'!$H$9,'Invoerblad heterogene watergang'!$M$9,IF(A821&lt;='Invoerblad heterogene watergang'!$H$10,'Invoerblad heterogene watergang'!$M$10,IF(A821&lt;='Invoerblad heterogene watergang'!$H$11,'Invoerblad heterogene watergang'!$M$11,IF(A821&lt;='Invoerblad heterogene watergang'!$H$12,'Invoerblad heterogene watergang'!$M$12,IF(A821&lt;='Invoerblad heterogene watergang'!$H$13,'Invoerblad heterogene watergang'!$M$13,IF(A821&lt;='Invoerblad heterogene watergang'!$H$14,'Invoerblad heterogene watergang'!$M$14,IF(A821&lt;='Invoerblad heterogene watergang'!$H$15,'Invoerblad heterogene watergang'!$M$15,IF(A821&lt;='Invoerblad heterogene watergang'!$H$16,'Invoerblad heterogene watergang'!$M$16,IF(A821&lt;='Invoerblad heterogene watergang'!$H$17,'Invoerblad heterogene watergang'!$M$17,""))))))))))</f>
        <v>Begroeiing volgt bodemverloop</v>
      </c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67"/>
      <c r="AD821" s="23"/>
      <c r="AE821" s="23"/>
    </row>
    <row r="822" spans="1:31" s="103" customFormat="1" x14ac:dyDescent="0.35">
      <c r="A822" s="24">
        <f>IF(A821="","",IF((A821+1)&gt;MAX('Invoerblad heterogene watergang'!$H$9:$H$17),"",'Uitgebreide invoer'!A821+(MAX('Invoerblad heterogene watergang'!$H$9:$H$17)/1000)))</f>
        <v>572.59999999999809</v>
      </c>
      <c r="B822" s="23">
        <f>IF(A822&lt;='Invoerblad heterogene watergang'!$H$9,'Invoerblad heterogene watergang'!$J$9,IF(A822&lt;='Invoerblad heterogene watergang'!$H$10,'Invoerblad heterogene watergang'!$J$10,IF(A822&lt;='Invoerblad heterogene watergang'!$H$11,'Invoerblad heterogene watergang'!$J$11,IF(A822&lt;='Invoerblad heterogene watergang'!$H$12,'Invoerblad heterogene watergang'!$J$12,IF(A822&lt;='Invoerblad heterogene watergang'!$H$13,'Invoerblad heterogene watergang'!$J$13,IF(A822&lt;='Invoerblad heterogene watergang'!$H$14,'Invoerblad heterogene watergang'!$J$14,IF(A822&lt;='Invoerblad heterogene watergang'!$H$15,'Invoerblad heterogene watergang'!$J$15,IF(A822&lt;='Invoerblad heterogene watergang'!$H$16,'Invoerblad heterogene watergang'!$J$16,IF(A822&lt;='Invoerblad heterogene watergang'!$H$17,'Invoerblad heterogene watergang'!$J$17,"")))))))))</f>
        <v>0.15</v>
      </c>
      <c r="C822" s="23" t="str">
        <f>IF(A822&lt;='Invoerblad heterogene watergang'!$H$9,'Invoerblad heterogene watergang'!$K$9,IF(A822&lt;='Invoerblad heterogene watergang'!$H$10,'Invoerblad heterogene watergang'!$K$10,IF(A822&lt;='Invoerblad heterogene watergang'!$H$11,'Invoerblad heterogene watergang'!$K$11,IF(A822&lt;='Invoerblad heterogene watergang'!$H$12,'Invoerblad heterogene watergang'!$K$12,IF(A822&lt;='Invoerblad heterogene watergang'!$H$13,'Invoerblad heterogene watergang'!$K$13,IF(A822&lt;='Invoerblad heterogene watergang'!$H$14,'Invoerblad heterogene watergang'!$K$14,IF(A822&lt;='Invoerblad heterogene watergang'!$H$15,'Invoerblad heterogene watergang'!$K$15,IF(A822&lt;='Invoerblad heterogene watergang'!$H$16,'Invoerblad heterogene watergang'!$K$16,IF(A822&lt;='Invoerblad heterogene watergang'!$H$17,'Invoerblad heterogene watergang'!$K$17,"")))))))))</f>
        <v>30 - Grasachtigen en ondergedoken soorten</v>
      </c>
      <c r="D822" s="23">
        <f t="shared" si="12"/>
        <v>30</v>
      </c>
      <c r="E822" s="23">
        <f>'Invoerblad heterogene watergang'!$F$9</f>
        <v>1.5</v>
      </c>
      <c r="F822" s="23">
        <f>'Invoerblad heterogene watergang'!$E$9</f>
        <v>1.2</v>
      </c>
      <c r="G822" s="23">
        <f>'Invoerblad heterogene watergang'!$B$9</f>
        <v>1.2</v>
      </c>
      <c r="H822" s="23">
        <f>'Invoerblad heterogene watergang'!$C$9</f>
        <v>1</v>
      </c>
      <c r="I822" s="23">
        <f>IF(B822="","",IF(A822&lt;='Invoerblad heterogene watergang'!$H$9,'Invoerblad heterogene watergang'!$N$9,IF(A822&lt;='Invoerblad heterogene watergang'!$H$10,'Invoerblad heterogene watergang'!$N$10,IF(A822&lt;='Invoerblad heterogene watergang'!$H$11,'Invoerblad heterogene watergang'!$N$11,IF(A822&lt;='Invoerblad heterogene watergang'!$H$12,'Invoerblad heterogene watergang'!$N$12,IF(A822&lt;='Invoerblad heterogene watergang'!$H$13,'Invoerblad heterogene watergang'!$N$13,IF(A822&lt;='Invoerblad heterogene watergang'!$H$14,'Invoerblad heterogene watergang'!$N$14,IF(A822&lt;='Invoerblad heterogene watergang'!$H$15,'Invoerblad heterogene watergang'!$N$15,IF(A822&lt;='Invoerblad heterogene watergang'!$H$16,'Invoerblad heterogene watergang'!$N$16,IF(A822&lt;='Invoerblad heterogene watergang'!$H$17,'Invoerblad heterogene watergang'!$N$17,""))))))))))</f>
        <v>0</v>
      </c>
      <c r="J822" s="23" t="str">
        <f>IF(A822&lt;='Invoerblad heterogene watergang'!$H$9,'Invoerblad heterogene watergang'!$O$9,IF(A822&lt;='Invoerblad heterogene watergang'!$H$10,'Invoerblad heterogene watergang'!$O$10,IF(A822&lt;='Invoerblad heterogene watergang'!$H$11,'Invoerblad heterogene watergang'!$O$11,IF(A822&lt;='Invoerblad heterogene watergang'!$H$12,'Invoerblad heterogene watergang'!$O$12,IF(A822&lt;='Invoerblad heterogene watergang'!$H$13,'Invoerblad heterogene watergang'!$O$13,IF(A822&lt;='Invoerblad heterogene watergang'!$H$14,'Invoerblad heterogene watergang'!$O$14,IF(A822&lt;='Invoerblad heterogene watergang'!$H$15,'Invoerblad heterogene watergang'!$O$15,IF(A822&lt;='Invoerblad heterogene watergang'!$H$16,'Invoerblad heterogene watergang'!$O$16,IF(A822&lt;='Invoerblad heterogene watergang'!$H$17,'Invoerblad heterogene watergang'!$O$17,"")))))))))</f>
        <v>Nee</v>
      </c>
      <c r="K822" s="23">
        <f>(IF(A822&lt;='Invoerblad heterogene watergang'!$H$9,'Invoerblad heterogene watergang'!$L$9,IF(A822&lt;='Invoerblad heterogene watergang'!$H$10,'Invoerblad heterogene watergang'!$L$10,IF(A822&lt;='Invoerblad heterogene watergang'!$H$11,'Invoerblad heterogene watergang'!$L$11,IF(A822&lt;='Invoerblad heterogene watergang'!$H$12,'Invoerblad heterogene watergang'!$L$12,IF(A822&lt;='Invoerblad heterogene watergang'!$H$13,'Invoerblad heterogene watergang'!$L$13,IF(A822&lt;='Invoerblad heterogene watergang'!$H$14,'Invoerblad heterogene watergang'!$L$14,IF(A822&lt;='Invoerblad heterogene watergang'!$H$15,'Invoerblad heterogene watergang'!$L$15,IF(A822&lt;='Invoerblad heterogene watergang'!$H$16,'Invoerblad heterogene watergang'!$L$16,IF(A822&lt;='Invoerblad heterogene watergang'!$H$17,'Invoerblad heterogene watergang'!$L$17,""))))))))))</f>
        <v>100</v>
      </c>
      <c r="L822" s="23" t="str">
        <f>(IF(A822&lt;='Invoerblad heterogene watergang'!$H$9,'Invoerblad heterogene watergang'!$M$9,IF(A822&lt;='Invoerblad heterogene watergang'!$H$10,'Invoerblad heterogene watergang'!$M$10,IF(A822&lt;='Invoerblad heterogene watergang'!$H$11,'Invoerblad heterogene watergang'!$M$11,IF(A822&lt;='Invoerblad heterogene watergang'!$H$12,'Invoerblad heterogene watergang'!$M$12,IF(A822&lt;='Invoerblad heterogene watergang'!$H$13,'Invoerblad heterogene watergang'!$M$13,IF(A822&lt;='Invoerblad heterogene watergang'!$H$14,'Invoerblad heterogene watergang'!$M$14,IF(A822&lt;='Invoerblad heterogene watergang'!$H$15,'Invoerblad heterogene watergang'!$M$15,IF(A822&lt;='Invoerblad heterogene watergang'!$H$16,'Invoerblad heterogene watergang'!$M$16,IF(A822&lt;='Invoerblad heterogene watergang'!$H$17,'Invoerblad heterogene watergang'!$M$17,""))))))))))</f>
        <v>Begroeiing volgt bodemverloop</v>
      </c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67"/>
      <c r="AD822" s="23"/>
      <c r="AE822" s="23"/>
    </row>
    <row r="823" spans="1:31" s="103" customFormat="1" x14ac:dyDescent="0.35">
      <c r="A823" s="24">
        <f>IF(A822="","",IF((A822+1)&gt;MAX('Invoerblad heterogene watergang'!$H$9:$H$17),"",'Uitgebreide invoer'!A822+(MAX('Invoerblad heterogene watergang'!$H$9:$H$17)/1000)))</f>
        <v>573.29999999999814</v>
      </c>
      <c r="B823" s="23">
        <f>IF(A823&lt;='Invoerblad heterogene watergang'!$H$9,'Invoerblad heterogene watergang'!$J$9,IF(A823&lt;='Invoerblad heterogene watergang'!$H$10,'Invoerblad heterogene watergang'!$J$10,IF(A823&lt;='Invoerblad heterogene watergang'!$H$11,'Invoerblad heterogene watergang'!$J$11,IF(A823&lt;='Invoerblad heterogene watergang'!$H$12,'Invoerblad heterogene watergang'!$J$12,IF(A823&lt;='Invoerblad heterogene watergang'!$H$13,'Invoerblad heterogene watergang'!$J$13,IF(A823&lt;='Invoerblad heterogene watergang'!$H$14,'Invoerblad heterogene watergang'!$J$14,IF(A823&lt;='Invoerblad heterogene watergang'!$H$15,'Invoerblad heterogene watergang'!$J$15,IF(A823&lt;='Invoerblad heterogene watergang'!$H$16,'Invoerblad heterogene watergang'!$J$16,IF(A823&lt;='Invoerblad heterogene watergang'!$H$17,'Invoerblad heterogene watergang'!$J$17,"")))))))))</f>
        <v>0.15</v>
      </c>
      <c r="C823" s="23" t="str">
        <f>IF(A823&lt;='Invoerblad heterogene watergang'!$H$9,'Invoerblad heterogene watergang'!$K$9,IF(A823&lt;='Invoerblad heterogene watergang'!$H$10,'Invoerblad heterogene watergang'!$K$10,IF(A823&lt;='Invoerblad heterogene watergang'!$H$11,'Invoerblad heterogene watergang'!$K$11,IF(A823&lt;='Invoerblad heterogene watergang'!$H$12,'Invoerblad heterogene watergang'!$K$12,IF(A823&lt;='Invoerblad heterogene watergang'!$H$13,'Invoerblad heterogene watergang'!$K$13,IF(A823&lt;='Invoerblad heterogene watergang'!$H$14,'Invoerblad heterogene watergang'!$K$14,IF(A823&lt;='Invoerblad heterogene watergang'!$H$15,'Invoerblad heterogene watergang'!$K$15,IF(A823&lt;='Invoerblad heterogene watergang'!$H$16,'Invoerblad heterogene watergang'!$K$16,IF(A823&lt;='Invoerblad heterogene watergang'!$H$17,'Invoerblad heterogene watergang'!$K$17,"")))))))))</f>
        <v>30 - Grasachtigen en ondergedoken soorten</v>
      </c>
      <c r="D823" s="23">
        <f t="shared" si="12"/>
        <v>30</v>
      </c>
      <c r="E823" s="23">
        <f>'Invoerblad heterogene watergang'!$F$9</f>
        <v>1.5</v>
      </c>
      <c r="F823" s="23">
        <f>'Invoerblad heterogene watergang'!$E$9</f>
        <v>1.2</v>
      </c>
      <c r="G823" s="23">
        <f>'Invoerblad heterogene watergang'!$B$9</f>
        <v>1.2</v>
      </c>
      <c r="H823" s="23">
        <f>'Invoerblad heterogene watergang'!$C$9</f>
        <v>1</v>
      </c>
      <c r="I823" s="23">
        <f>IF(B823="","",IF(A823&lt;='Invoerblad heterogene watergang'!$H$9,'Invoerblad heterogene watergang'!$N$9,IF(A823&lt;='Invoerblad heterogene watergang'!$H$10,'Invoerblad heterogene watergang'!$N$10,IF(A823&lt;='Invoerblad heterogene watergang'!$H$11,'Invoerblad heterogene watergang'!$N$11,IF(A823&lt;='Invoerblad heterogene watergang'!$H$12,'Invoerblad heterogene watergang'!$N$12,IF(A823&lt;='Invoerblad heterogene watergang'!$H$13,'Invoerblad heterogene watergang'!$N$13,IF(A823&lt;='Invoerblad heterogene watergang'!$H$14,'Invoerblad heterogene watergang'!$N$14,IF(A823&lt;='Invoerblad heterogene watergang'!$H$15,'Invoerblad heterogene watergang'!$N$15,IF(A823&lt;='Invoerblad heterogene watergang'!$H$16,'Invoerblad heterogene watergang'!$N$16,IF(A823&lt;='Invoerblad heterogene watergang'!$H$17,'Invoerblad heterogene watergang'!$N$17,""))))))))))</f>
        <v>0</v>
      </c>
      <c r="J823" s="23" t="str">
        <f>IF(A823&lt;='Invoerblad heterogene watergang'!$H$9,'Invoerblad heterogene watergang'!$O$9,IF(A823&lt;='Invoerblad heterogene watergang'!$H$10,'Invoerblad heterogene watergang'!$O$10,IF(A823&lt;='Invoerblad heterogene watergang'!$H$11,'Invoerblad heterogene watergang'!$O$11,IF(A823&lt;='Invoerblad heterogene watergang'!$H$12,'Invoerblad heterogene watergang'!$O$12,IF(A823&lt;='Invoerblad heterogene watergang'!$H$13,'Invoerblad heterogene watergang'!$O$13,IF(A823&lt;='Invoerblad heterogene watergang'!$H$14,'Invoerblad heterogene watergang'!$O$14,IF(A823&lt;='Invoerblad heterogene watergang'!$H$15,'Invoerblad heterogene watergang'!$O$15,IF(A823&lt;='Invoerblad heterogene watergang'!$H$16,'Invoerblad heterogene watergang'!$O$16,IF(A823&lt;='Invoerblad heterogene watergang'!$H$17,'Invoerblad heterogene watergang'!$O$17,"")))))))))</f>
        <v>Nee</v>
      </c>
      <c r="K823" s="23">
        <f>(IF(A823&lt;='Invoerblad heterogene watergang'!$H$9,'Invoerblad heterogene watergang'!$L$9,IF(A823&lt;='Invoerblad heterogene watergang'!$H$10,'Invoerblad heterogene watergang'!$L$10,IF(A823&lt;='Invoerblad heterogene watergang'!$H$11,'Invoerblad heterogene watergang'!$L$11,IF(A823&lt;='Invoerblad heterogene watergang'!$H$12,'Invoerblad heterogene watergang'!$L$12,IF(A823&lt;='Invoerblad heterogene watergang'!$H$13,'Invoerblad heterogene watergang'!$L$13,IF(A823&lt;='Invoerblad heterogene watergang'!$H$14,'Invoerblad heterogene watergang'!$L$14,IF(A823&lt;='Invoerblad heterogene watergang'!$H$15,'Invoerblad heterogene watergang'!$L$15,IF(A823&lt;='Invoerblad heterogene watergang'!$H$16,'Invoerblad heterogene watergang'!$L$16,IF(A823&lt;='Invoerblad heterogene watergang'!$H$17,'Invoerblad heterogene watergang'!$L$17,""))))))))))</f>
        <v>100</v>
      </c>
      <c r="L823" s="23" t="str">
        <f>(IF(A823&lt;='Invoerblad heterogene watergang'!$H$9,'Invoerblad heterogene watergang'!$M$9,IF(A823&lt;='Invoerblad heterogene watergang'!$H$10,'Invoerblad heterogene watergang'!$M$10,IF(A823&lt;='Invoerblad heterogene watergang'!$H$11,'Invoerblad heterogene watergang'!$M$11,IF(A823&lt;='Invoerblad heterogene watergang'!$H$12,'Invoerblad heterogene watergang'!$M$12,IF(A823&lt;='Invoerblad heterogene watergang'!$H$13,'Invoerblad heterogene watergang'!$M$13,IF(A823&lt;='Invoerblad heterogene watergang'!$H$14,'Invoerblad heterogene watergang'!$M$14,IF(A823&lt;='Invoerblad heterogene watergang'!$H$15,'Invoerblad heterogene watergang'!$M$15,IF(A823&lt;='Invoerblad heterogene watergang'!$H$16,'Invoerblad heterogene watergang'!$M$16,IF(A823&lt;='Invoerblad heterogene watergang'!$H$17,'Invoerblad heterogene watergang'!$M$17,""))))))))))</f>
        <v>Begroeiing volgt bodemverloop</v>
      </c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67"/>
      <c r="AD823" s="23"/>
      <c r="AE823" s="23"/>
    </row>
    <row r="824" spans="1:31" s="103" customFormat="1" x14ac:dyDescent="0.35">
      <c r="A824" s="24">
        <f>IF(A823="","",IF((A823+1)&gt;MAX('Invoerblad heterogene watergang'!$H$9:$H$17),"",'Uitgebreide invoer'!A823+(MAX('Invoerblad heterogene watergang'!$H$9:$H$17)/1000)))</f>
        <v>573.99999999999818</v>
      </c>
      <c r="B824" s="23">
        <f>IF(A824&lt;='Invoerblad heterogene watergang'!$H$9,'Invoerblad heterogene watergang'!$J$9,IF(A824&lt;='Invoerblad heterogene watergang'!$H$10,'Invoerblad heterogene watergang'!$J$10,IF(A824&lt;='Invoerblad heterogene watergang'!$H$11,'Invoerblad heterogene watergang'!$J$11,IF(A824&lt;='Invoerblad heterogene watergang'!$H$12,'Invoerblad heterogene watergang'!$J$12,IF(A824&lt;='Invoerblad heterogene watergang'!$H$13,'Invoerblad heterogene watergang'!$J$13,IF(A824&lt;='Invoerblad heterogene watergang'!$H$14,'Invoerblad heterogene watergang'!$J$14,IF(A824&lt;='Invoerblad heterogene watergang'!$H$15,'Invoerblad heterogene watergang'!$J$15,IF(A824&lt;='Invoerblad heterogene watergang'!$H$16,'Invoerblad heterogene watergang'!$J$16,IF(A824&lt;='Invoerblad heterogene watergang'!$H$17,'Invoerblad heterogene watergang'!$J$17,"")))))))))</f>
        <v>0.15</v>
      </c>
      <c r="C824" s="23" t="str">
        <f>IF(A824&lt;='Invoerblad heterogene watergang'!$H$9,'Invoerblad heterogene watergang'!$K$9,IF(A824&lt;='Invoerblad heterogene watergang'!$H$10,'Invoerblad heterogene watergang'!$K$10,IF(A824&lt;='Invoerblad heterogene watergang'!$H$11,'Invoerblad heterogene watergang'!$K$11,IF(A824&lt;='Invoerblad heterogene watergang'!$H$12,'Invoerblad heterogene watergang'!$K$12,IF(A824&lt;='Invoerblad heterogene watergang'!$H$13,'Invoerblad heterogene watergang'!$K$13,IF(A824&lt;='Invoerblad heterogene watergang'!$H$14,'Invoerblad heterogene watergang'!$K$14,IF(A824&lt;='Invoerblad heterogene watergang'!$H$15,'Invoerblad heterogene watergang'!$K$15,IF(A824&lt;='Invoerblad heterogene watergang'!$H$16,'Invoerblad heterogene watergang'!$K$16,IF(A824&lt;='Invoerblad heterogene watergang'!$H$17,'Invoerblad heterogene watergang'!$K$17,"")))))))))</f>
        <v>30 - Grasachtigen en ondergedoken soorten</v>
      </c>
      <c r="D824" s="23">
        <f t="shared" si="12"/>
        <v>30</v>
      </c>
      <c r="E824" s="23">
        <f>'Invoerblad heterogene watergang'!$F$9</f>
        <v>1.5</v>
      </c>
      <c r="F824" s="23">
        <f>'Invoerblad heterogene watergang'!$E$9</f>
        <v>1.2</v>
      </c>
      <c r="G824" s="23">
        <f>'Invoerblad heterogene watergang'!$B$9</f>
        <v>1.2</v>
      </c>
      <c r="H824" s="23">
        <f>'Invoerblad heterogene watergang'!$C$9</f>
        <v>1</v>
      </c>
      <c r="I824" s="23">
        <f>IF(B824="","",IF(A824&lt;='Invoerblad heterogene watergang'!$H$9,'Invoerblad heterogene watergang'!$N$9,IF(A824&lt;='Invoerblad heterogene watergang'!$H$10,'Invoerblad heterogene watergang'!$N$10,IF(A824&lt;='Invoerblad heterogene watergang'!$H$11,'Invoerblad heterogene watergang'!$N$11,IF(A824&lt;='Invoerblad heterogene watergang'!$H$12,'Invoerblad heterogene watergang'!$N$12,IF(A824&lt;='Invoerblad heterogene watergang'!$H$13,'Invoerblad heterogene watergang'!$N$13,IF(A824&lt;='Invoerblad heterogene watergang'!$H$14,'Invoerblad heterogene watergang'!$N$14,IF(A824&lt;='Invoerblad heterogene watergang'!$H$15,'Invoerblad heterogene watergang'!$N$15,IF(A824&lt;='Invoerblad heterogene watergang'!$H$16,'Invoerblad heterogene watergang'!$N$16,IF(A824&lt;='Invoerblad heterogene watergang'!$H$17,'Invoerblad heterogene watergang'!$N$17,""))))))))))</f>
        <v>0</v>
      </c>
      <c r="J824" s="23" t="str">
        <f>IF(A824&lt;='Invoerblad heterogene watergang'!$H$9,'Invoerblad heterogene watergang'!$O$9,IF(A824&lt;='Invoerblad heterogene watergang'!$H$10,'Invoerblad heterogene watergang'!$O$10,IF(A824&lt;='Invoerblad heterogene watergang'!$H$11,'Invoerblad heterogene watergang'!$O$11,IF(A824&lt;='Invoerblad heterogene watergang'!$H$12,'Invoerblad heterogene watergang'!$O$12,IF(A824&lt;='Invoerblad heterogene watergang'!$H$13,'Invoerblad heterogene watergang'!$O$13,IF(A824&lt;='Invoerblad heterogene watergang'!$H$14,'Invoerblad heterogene watergang'!$O$14,IF(A824&lt;='Invoerblad heterogene watergang'!$H$15,'Invoerblad heterogene watergang'!$O$15,IF(A824&lt;='Invoerblad heterogene watergang'!$H$16,'Invoerblad heterogene watergang'!$O$16,IF(A824&lt;='Invoerblad heterogene watergang'!$H$17,'Invoerblad heterogene watergang'!$O$17,"")))))))))</f>
        <v>Nee</v>
      </c>
      <c r="K824" s="23">
        <f>(IF(A824&lt;='Invoerblad heterogene watergang'!$H$9,'Invoerblad heterogene watergang'!$L$9,IF(A824&lt;='Invoerblad heterogene watergang'!$H$10,'Invoerblad heterogene watergang'!$L$10,IF(A824&lt;='Invoerblad heterogene watergang'!$H$11,'Invoerblad heterogene watergang'!$L$11,IF(A824&lt;='Invoerblad heterogene watergang'!$H$12,'Invoerblad heterogene watergang'!$L$12,IF(A824&lt;='Invoerblad heterogene watergang'!$H$13,'Invoerblad heterogene watergang'!$L$13,IF(A824&lt;='Invoerblad heterogene watergang'!$H$14,'Invoerblad heterogene watergang'!$L$14,IF(A824&lt;='Invoerblad heterogene watergang'!$H$15,'Invoerblad heterogene watergang'!$L$15,IF(A824&lt;='Invoerblad heterogene watergang'!$H$16,'Invoerblad heterogene watergang'!$L$16,IF(A824&lt;='Invoerblad heterogene watergang'!$H$17,'Invoerblad heterogene watergang'!$L$17,""))))))))))</f>
        <v>100</v>
      </c>
      <c r="L824" s="23" t="str">
        <f>(IF(A824&lt;='Invoerblad heterogene watergang'!$H$9,'Invoerblad heterogene watergang'!$M$9,IF(A824&lt;='Invoerblad heterogene watergang'!$H$10,'Invoerblad heterogene watergang'!$M$10,IF(A824&lt;='Invoerblad heterogene watergang'!$H$11,'Invoerblad heterogene watergang'!$M$11,IF(A824&lt;='Invoerblad heterogene watergang'!$H$12,'Invoerblad heterogene watergang'!$M$12,IF(A824&lt;='Invoerblad heterogene watergang'!$H$13,'Invoerblad heterogene watergang'!$M$13,IF(A824&lt;='Invoerblad heterogene watergang'!$H$14,'Invoerblad heterogene watergang'!$M$14,IF(A824&lt;='Invoerblad heterogene watergang'!$H$15,'Invoerblad heterogene watergang'!$M$15,IF(A824&lt;='Invoerblad heterogene watergang'!$H$16,'Invoerblad heterogene watergang'!$M$16,IF(A824&lt;='Invoerblad heterogene watergang'!$H$17,'Invoerblad heterogene watergang'!$M$17,""))))))))))</f>
        <v>Begroeiing volgt bodemverloop</v>
      </c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67"/>
      <c r="AD824" s="23"/>
      <c r="AE824" s="23"/>
    </row>
    <row r="825" spans="1:31" s="103" customFormat="1" x14ac:dyDescent="0.35">
      <c r="A825" s="24">
        <f>IF(A824="","",IF((A824+1)&gt;MAX('Invoerblad heterogene watergang'!$H$9:$H$17),"",'Uitgebreide invoer'!A824+(MAX('Invoerblad heterogene watergang'!$H$9:$H$17)/1000)))</f>
        <v>574.69999999999823</v>
      </c>
      <c r="B825" s="23">
        <f>IF(A825&lt;='Invoerblad heterogene watergang'!$H$9,'Invoerblad heterogene watergang'!$J$9,IF(A825&lt;='Invoerblad heterogene watergang'!$H$10,'Invoerblad heterogene watergang'!$J$10,IF(A825&lt;='Invoerblad heterogene watergang'!$H$11,'Invoerblad heterogene watergang'!$J$11,IF(A825&lt;='Invoerblad heterogene watergang'!$H$12,'Invoerblad heterogene watergang'!$J$12,IF(A825&lt;='Invoerblad heterogene watergang'!$H$13,'Invoerblad heterogene watergang'!$J$13,IF(A825&lt;='Invoerblad heterogene watergang'!$H$14,'Invoerblad heterogene watergang'!$J$14,IF(A825&lt;='Invoerblad heterogene watergang'!$H$15,'Invoerblad heterogene watergang'!$J$15,IF(A825&lt;='Invoerblad heterogene watergang'!$H$16,'Invoerblad heterogene watergang'!$J$16,IF(A825&lt;='Invoerblad heterogene watergang'!$H$17,'Invoerblad heterogene watergang'!$J$17,"")))))))))</f>
        <v>0.15</v>
      </c>
      <c r="C825" s="23" t="str">
        <f>IF(A825&lt;='Invoerblad heterogene watergang'!$H$9,'Invoerblad heterogene watergang'!$K$9,IF(A825&lt;='Invoerblad heterogene watergang'!$H$10,'Invoerblad heterogene watergang'!$K$10,IF(A825&lt;='Invoerblad heterogene watergang'!$H$11,'Invoerblad heterogene watergang'!$K$11,IF(A825&lt;='Invoerblad heterogene watergang'!$H$12,'Invoerblad heterogene watergang'!$K$12,IF(A825&lt;='Invoerblad heterogene watergang'!$H$13,'Invoerblad heterogene watergang'!$K$13,IF(A825&lt;='Invoerblad heterogene watergang'!$H$14,'Invoerblad heterogene watergang'!$K$14,IF(A825&lt;='Invoerblad heterogene watergang'!$H$15,'Invoerblad heterogene watergang'!$K$15,IF(A825&lt;='Invoerblad heterogene watergang'!$H$16,'Invoerblad heterogene watergang'!$K$16,IF(A825&lt;='Invoerblad heterogene watergang'!$H$17,'Invoerblad heterogene watergang'!$K$17,"")))))))))</f>
        <v>30 - Grasachtigen en ondergedoken soorten</v>
      </c>
      <c r="D825" s="23">
        <f t="shared" si="12"/>
        <v>30</v>
      </c>
      <c r="E825" s="23">
        <f>'Invoerblad heterogene watergang'!$F$9</f>
        <v>1.5</v>
      </c>
      <c r="F825" s="23">
        <f>'Invoerblad heterogene watergang'!$E$9</f>
        <v>1.2</v>
      </c>
      <c r="G825" s="23">
        <f>'Invoerblad heterogene watergang'!$B$9</f>
        <v>1.2</v>
      </c>
      <c r="H825" s="23">
        <f>'Invoerblad heterogene watergang'!$C$9</f>
        <v>1</v>
      </c>
      <c r="I825" s="23">
        <f>IF(B825="","",IF(A825&lt;='Invoerblad heterogene watergang'!$H$9,'Invoerblad heterogene watergang'!$N$9,IF(A825&lt;='Invoerblad heterogene watergang'!$H$10,'Invoerblad heterogene watergang'!$N$10,IF(A825&lt;='Invoerblad heterogene watergang'!$H$11,'Invoerblad heterogene watergang'!$N$11,IF(A825&lt;='Invoerblad heterogene watergang'!$H$12,'Invoerblad heterogene watergang'!$N$12,IF(A825&lt;='Invoerblad heterogene watergang'!$H$13,'Invoerblad heterogene watergang'!$N$13,IF(A825&lt;='Invoerblad heterogene watergang'!$H$14,'Invoerblad heterogene watergang'!$N$14,IF(A825&lt;='Invoerblad heterogene watergang'!$H$15,'Invoerblad heterogene watergang'!$N$15,IF(A825&lt;='Invoerblad heterogene watergang'!$H$16,'Invoerblad heterogene watergang'!$N$16,IF(A825&lt;='Invoerblad heterogene watergang'!$H$17,'Invoerblad heterogene watergang'!$N$17,""))))))))))</f>
        <v>0</v>
      </c>
      <c r="J825" s="23" t="str">
        <f>IF(A825&lt;='Invoerblad heterogene watergang'!$H$9,'Invoerblad heterogene watergang'!$O$9,IF(A825&lt;='Invoerblad heterogene watergang'!$H$10,'Invoerblad heterogene watergang'!$O$10,IF(A825&lt;='Invoerblad heterogene watergang'!$H$11,'Invoerblad heterogene watergang'!$O$11,IF(A825&lt;='Invoerblad heterogene watergang'!$H$12,'Invoerblad heterogene watergang'!$O$12,IF(A825&lt;='Invoerblad heterogene watergang'!$H$13,'Invoerblad heterogene watergang'!$O$13,IF(A825&lt;='Invoerblad heterogene watergang'!$H$14,'Invoerblad heterogene watergang'!$O$14,IF(A825&lt;='Invoerblad heterogene watergang'!$H$15,'Invoerblad heterogene watergang'!$O$15,IF(A825&lt;='Invoerblad heterogene watergang'!$H$16,'Invoerblad heterogene watergang'!$O$16,IF(A825&lt;='Invoerblad heterogene watergang'!$H$17,'Invoerblad heterogene watergang'!$O$17,"")))))))))</f>
        <v>Nee</v>
      </c>
      <c r="K825" s="23">
        <f>(IF(A825&lt;='Invoerblad heterogene watergang'!$H$9,'Invoerblad heterogene watergang'!$L$9,IF(A825&lt;='Invoerblad heterogene watergang'!$H$10,'Invoerblad heterogene watergang'!$L$10,IF(A825&lt;='Invoerblad heterogene watergang'!$H$11,'Invoerblad heterogene watergang'!$L$11,IF(A825&lt;='Invoerblad heterogene watergang'!$H$12,'Invoerblad heterogene watergang'!$L$12,IF(A825&lt;='Invoerblad heterogene watergang'!$H$13,'Invoerblad heterogene watergang'!$L$13,IF(A825&lt;='Invoerblad heterogene watergang'!$H$14,'Invoerblad heterogene watergang'!$L$14,IF(A825&lt;='Invoerblad heterogene watergang'!$H$15,'Invoerblad heterogene watergang'!$L$15,IF(A825&lt;='Invoerblad heterogene watergang'!$H$16,'Invoerblad heterogene watergang'!$L$16,IF(A825&lt;='Invoerblad heterogene watergang'!$H$17,'Invoerblad heterogene watergang'!$L$17,""))))))))))</f>
        <v>100</v>
      </c>
      <c r="L825" s="23" t="str">
        <f>(IF(A825&lt;='Invoerblad heterogene watergang'!$H$9,'Invoerblad heterogene watergang'!$M$9,IF(A825&lt;='Invoerblad heterogene watergang'!$H$10,'Invoerblad heterogene watergang'!$M$10,IF(A825&lt;='Invoerblad heterogene watergang'!$H$11,'Invoerblad heterogene watergang'!$M$11,IF(A825&lt;='Invoerblad heterogene watergang'!$H$12,'Invoerblad heterogene watergang'!$M$12,IF(A825&lt;='Invoerblad heterogene watergang'!$H$13,'Invoerblad heterogene watergang'!$M$13,IF(A825&lt;='Invoerblad heterogene watergang'!$H$14,'Invoerblad heterogene watergang'!$M$14,IF(A825&lt;='Invoerblad heterogene watergang'!$H$15,'Invoerblad heterogene watergang'!$M$15,IF(A825&lt;='Invoerblad heterogene watergang'!$H$16,'Invoerblad heterogene watergang'!$M$16,IF(A825&lt;='Invoerblad heterogene watergang'!$H$17,'Invoerblad heterogene watergang'!$M$17,""))))))))))</f>
        <v>Begroeiing volgt bodemverloop</v>
      </c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67"/>
      <c r="AD825" s="23"/>
      <c r="AE825" s="23"/>
    </row>
    <row r="826" spans="1:31" s="103" customFormat="1" x14ac:dyDescent="0.35">
      <c r="A826" s="24">
        <f>IF(A825="","",IF((A825+1)&gt;MAX('Invoerblad heterogene watergang'!$H$9:$H$17),"",'Uitgebreide invoer'!A825+(MAX('Invoerblad heterogene watergang'!$H$9:$H$17)/1000)))</f>
        <v>575.39999999999827</v>
      </c>
      <c r="B826" s="23">
        <f>IF(A826&lt;='Invoerblad heterogene watergang'!$H$9,'Invoerblad heterogene watergang'!$J$9,IF(A826&lt;='Invoerblad heterogene watergang'!$H$10,'Invoerblad heterogene watergang'!$J$10,IF(A826&lt;='Invoerblad heterogene watergang'!$H$11,'Invoerblad heterogene watergang'!$J$11,IF(A826&lt;='Invoerblad heterogene watergang'!$H$12,'Invoerblad heterogene watergang'!$J$12,IF(A826&lt;='Invoerblad heterogene watergang'!$H$13,'Invoerblad heterogene watergang'!$J$13,IF(A826&lt;='Invoerblad heterogene watergang'!$H$14,'Invoerblad heterogene watergang'!$J$14,IF(A826&lt;='Invoerblad heterogene watergang'!$H$15,'Invoerblad heterogene watergang'!$J$15,IF(A826&lt;='Invoerblad heterogene watergang'!$H$16,'Invoerblad heterogene watergang'!$J$16,IF(A826&lt;='Invoerblad heterogene watergang'!$H$17,'Invoerblad heterogene watergang'!$J$17,"")))))))))</f>
        <v>0.15</v>
      </c>
      <c r="C826" s="23" t="str">
        <f>IF(A826&lt;='Invoerblad heterogene watergang'!$H$9,'Invoerblad heterogene watergang'!$K$9,IF(A826&lt;='Invoerblad heterogene watergang'!$H$10,'Invoerblad heterogene watergang'!$K$10,IF(A826&lt;='Invoerblad heterogene watergang'!$H$11,'Invoerblad heterogene watergang'!$K$11,IF(A826&lt;='Invoerblad heterogene watergang'!$H$12,'Invoerblad heterogene watergang'!$K$12,IF(A826&lt;='Invoerblad heterogene watergang'!$H$13,'Invoerblad heterogene watergang'!$K$13,IF(A826&lt;='Invoerblad heterogene watergang'!$H$14,'Invoerblad heterogene watergang'!$K$14,IF(A826&lt;='Invoerblad heterogene watergang'!$H$15,'Invoerblad heterogene watergang'!$K$15,IF(A826&lt;='Invoerblad heterogene watergang'!$H$16,'Invoerblad heterogene watergang'!$K$16,IF(A826&lt;='Invoerblad heterogene watergang'!$H$17,'Invoerblad heterogene watergang'!$K$17,"")))))))))</f>
        <v>30 - Grasachtigen en ondergedoken soorten</v>
      </c>
      <c r="D826" s="23">
        <f t="shared" si="12"/>
        <v>30</v>
      </c>
      <c r="E826" s="23">
        <f>'Invoerblad heterogene watergang'!$F$9</f>
        <v>1.5</v>
      </c>
      <c r="F826" s="23">
        <f>'Invoerblad heterogene watergang'!$E$9</f>
        <v>1.2</v>
      </c>
      <c r="G826" s="23">
        <f>'Invoerblad heterogene watergang'!$B$9</f>
        <v>1.2</v>
      </c>
      <c r="H826" s="23">
        <f>'Invoerblad heterogene watergang'!$C$9</f>
        <v>1</v>
      </c>
      <c r="I826" s="23">
        <f>IF(B826="","",IF(A826&lt;='Invoerblad heterogene watergang'!$H$9,'Invoerblad heterogene watergang'!$N$9,IF(A826&lt;='Invoerblad heterogene watergang'!$H$10,'Invoerblad heterogene watergang'!$N$10,IF(A826&lt;='Invoerblad heterogene watergang'!$H$11,'Invoerblad heterogene watergang'!$N$11,IF(A826&lt;='Invoerblad heterogene watergang'!$H$12,'Invoerblad heterogene watergang'!$N$12,IF(A826&lt;='Invoerblad heterogene watergang'!$H$13,'Invoerblad heterogene watergang'!$N$13,IF(A826&lt;='Invoerblad heterogene watergang'!$H$14,'Invoerblad heterogene watergang'!$N$14,IF(A826&lt;='Invoerblad heterogene watergang'!$H$15,'Invoerblad heterogene watergang'!$N$15,IF(A826&lt;='Invoerblad heterogene watergang'!$H$16,'Invoerblad heterogene watergang'!$N$16,IF(A826&lt;='Invoerblad heterogene watergang'!$H$17,'Invoerblad heterogene watergang'!$N$17,""))))))))))</f>
        <v>0</v>
      </c>
      <c r="J826" s="23" t="str">
        <f>IF(A826&lt;='Invoerblad heterogene watergang'!$H$9,'Invoerblad heterogene watergang'!$O$9,IF(A826&lt;='Invoerblad heterogene watergang'!$H$10,'Invoerblad heterogene watergang'!$O$10,IF(A826&lt;='Invoerblad heterogene watergang'!$H$11,'Invoerblad heterogene watergang'!$O$11,IF(A826&lt;='Invoerblad heterogene watergang'!$H$12,'Invoerblad heterogene watergang'!$O$12,IF(A826&lt;='Invoerblad heterogene watergang'!$H$13,'Invoerblad heterogene watergang'!$O$13,IF(A826&lt;='Invoerblad heterogene watergang'!$H$14,'Invoerblad heterogene watergang'!$O$14,IF(A826&lt;='Invoerblad heterogene watergang'!$H$15,'Invoerblad heterogene watergang'!$O$15,IF(A826&lt;='Invoerblad heterogene watergang'!$H$16,'Invoerblad heterogene watergang'!$O$16,IF(A826&lt;='Invoerblad heterogene watergang'!$H$17,'Invoerblad heterogene watergang'!$O$17,"")))))))))</f>
        <v>Nee</v>
      </c>
      <c r="K826" s="23">
        <f>(IF(A826&lt;='Invoerblad heterogene watergang'!$H$9,'Invoerblad heterogene watergang'!$L$9,IF(A826&lt;='Invoerblad heterogene watergang'!$H$10,'Invoerblad heterogene watergang'!$L$10,IF(A826&lt;='Invoerblad heterogene watergang'!$H$11,'Invoerblad heterogene watergang'!$L$11,IF(A826&lt;='Invoerblad heterogene watergang'!$H$12,'Invoerblad heterogene watergang'!$L$12,IF(A826&lt;='Invoerblad heterogene watergang'!$H$13,'Invoerblad heterogene watergang'!$L$13,IF(A826&lt;='Invoerblad heterogene watergang'!$H$14,'Invoerblad heterogene watergang'!$L$14,IF(A826&lt;='Invoerblad heterogene watergang'!$H$15,'Invoerblad heterogene watergang'!$L$15,IF(A826&lt;='Invoerblad heterogene watergang'!$H$16,'Invoerblad heterogene watergang'!$L$16,IF(A826&lt;='Invoerblad heterogene watergang'!$H$17,'Invoerblad heterogene watergang'!$L$17,""))))))))))</f>
        <v>100</v>
      </c>
      <c r="L826" s="23" t="str">
        <f>(IF(A826&lt;='Invoerblad heterogene watergang'!$H$9,'Invoerblad heterogene watergang'!$M$9,IF(A826&lt;='Invoerblad heterogene watergang'!$H$10,'Invoerblad heterogene watergang'!$M$10,IF(A826&lt;='Invoerblad heterogene watergang'!$H$11,'Invoerblad heterogene watergang'!$M$11,IF(A826&lt;='Invoerblad heterogene watergang'!$H$12,'Invoerblad heterogene watergang'!$M$12,IF(A826&lt;='Invoerblad heterogene watergang'!$H$13,'Invoerblad heterogene watergang'!$M$13,IF(A826&lt;='Invoerblad heterogene watergang'!$H$14,'Invoerblad heterogene watergang'!$M$14,IF(A826&lt;='Invoerblad heterogene watergang'!$H$15,'Invoerblad heterogene watergang'!$M$15,IF(A826&lt;='Invoerblad heterogene watergang'!$H$16,'Invoerblad heterogene watergang'!$M$16,IF(A826&lt;='Invoerblad heterogene watergang'!$H$17,'Invoerblad heterogene watergang'!$M$17,""))))))))))</f>
        <v>Begroeiing volgt bodemverloop</v>
      </c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67"/>
      <c r="AD826" s="23"/>
      <c r="AE826" s="23"/>
    </row>
    <row r="827" spans="1:31" s="103" customFormat="1" x14ac:dyDescent="0.35">
      <c r="A827" s="24">
        <f>IF(A826="","",IF((A826+1)&gt;MAX('Invoerblad heterogene watergang'!$H$9:$H$17),"",'Uitgebreide invoer'!A826+(MAX('Invoerblad heterogene watergang'!$H$9:$H$17)/1000)))</f>
        <v>576.09999999999832</v>
      </c>
      <c r="B827" s="23">
        <f>IF(A827&lt;='Invoerblad heterogene watergang'!$H$9,'Invoerblad heterogene watergang'!$J$9,IF(A827&lt;='Invoerblad heterogene watergang'!$H$10,'Invoerblad heterogene watergang'!$J$10,IF(A827&lt;='Invoerblad heterogene watergang'!$H$11,'Invoerblad heterogene watergang'!$J$11,IF(A827&lt;='Invoerblad heterogene watergang'!$H$12,'Invoerblad heterogene watergang'!$J$12,IF(A827&lt;='Invoerblad heterogene watergang'!$H$13,'Invoerblad heterogene watergang'!$J$13,IF(A827&lt;='Invoerblad heterogene watergang'!$H$14,'Invoerblad heterogene watergang'!$J$14,IF(A827&lt;='Invoerblad heterogene watergang'!$H$15,'Invoerblad heterogene watergang'!$J$15,IF(A827&lt;='Invoerblad heterogene watergang'!$H$16,'Invoerblad heterogene watergang'!$J$16,IF(A827&lt;='Invoerblad heterogene watergang'!$H$17,'Invoerblad heterogene watergang'!$J$17,"")))))))))</f>
        <v>0.15</v>
      </c>
      <c r="C827" s="23" t="str">
        <f>IF(A827&lt;='Invoerblad heterogene watergang'!$H$9,'Invoerblad heterogene watergang'!$K$9,IF(A827&lt;='Invoerblad heterogene watergang'!$H$10,'Invoerblad heterogene watergang'!$K$10,IF(A827&lt;='Invoerblad heterogene watergang'!$H$11,'Invoerblad heterogene watergang'!$K$11,IF(A827&lt;='Invoerblad heterogene watergang'!$H$12,'Invoerblad heterogene watergang'!$K$12,IF(A827&lt;='Invoerblad heterogene watergang'!$H$13,'Invoerblad heterogene watergang'!$K$13,IF(A827&lt;='Invoerblad heterogene watergang'!$H$14,'Invoerblad heterogene watergang'!$K$14,IF(A827&lt;='Invoerblad heterogene watergang'!$H$15,'Invoerblad heterogene watergang'!$K$15,IF(A827&lt;='Invoerblad heterogene watergang'!$H$16,'Invoerblad heterogene watergang'!$K$16,IF(A827&lt;='Invoerblad heterogene watergang'!$H$17,'Invoerblad heterogene watergang'!$K$17,"")))))))))</f>
        <v>30 - Grasachtigen en ondergedoken soorten</v>
      </c>
      <c r="D827" s="23">
        <f t="shared" si="12"/>
        <v>30</v>
      </c>
      <c r="E827" s="23">
        <f>'Invoerblad heterogene watergang'!$F$9</f>
        <v>1.5</v>
      </c>
      <c r="F827" s="23">
        <f>'Invoerblad heterogene watergang'!$E$9</f>
        <v>1.2</v>
      </c>
      <c r="G827" s="23">
        <f>'Invoerblad heterogene watergang'!$B$9</f>
        <v>1.2</v>
      </c>
      <c r="H827" s="23">
        <f>'Invoerblad heterogene watergang'!$C$9</f>
        <v>1</v>
      </c>
      <c r="I827" s="23">
        <f>IF(B827="","",IF(A827&lt;='Invoerblad heterogene watergang'!$H$9,'Invoerblad heterogene watergang'!$N$9,IF(A827&lt;='Invoerblad heterogene watergang'!$H$10,'Invoerblad heterogene watergang'!$N$10,IF(A827&lt;='Invoerblad heterogene watergang'!$H$11,'Invoerblad heterogene watergang'!$N$11,IF(A827&lt;='Invoerblad heterogene watergang'!$H$12,'Invoerblad heterogene watergang'!$N$12,IF(A827&lt;='Invoerblad heterogene watergang'!$H$13,'Invoerblad heterogene watergang'!$N$13,IF(A827&lt;='Invoerblad heterogene watergang'!$H$14,'Invoerblad heterogene watergang'!$N$14,IF(A827&lt;='Invoerblad heterogene watergang'!$H$15,'Invoerblad heterogene watergang'!$N$15,IF(A827&lt;='Invoerblad heterogene watergang'!$H$16,'Invoerblad heterogene watergang'!$N$16,IF(A827&lt;='Invoerblad heterogene watergang'!$H$17,'Invoerblad heterogene watergang'!$N$17,""))))))))))</f>
        <v>0</v>
      </c>
      <c r="J827" s="23" t="str">
        <f>IF(A827&lt;='Invoerblad heterogene watergang'!$H$9,'Invoerblad heterogene watergang'!$O$9,IF(A827&lt;='Invoerblad heterogene watergang'!$H$10,'Invoerblad heterogene watergang'!$O$10,IF(A827&lt;='Invoerblad heterogene watergang'!$H$11,'Invoerblad heterogene watergang'!$O$11,IF(A827&lt;='Invoerblad heterogene watergang'!$H$12,'Invoerblad heterogene watergang'!$O$12,IF(A827&lt;='Invoerblad heterogene watergang'!$H$13,'Invoerblad heterogene watergang'!$O$13,IF(A827&lt;='Invoerblad heterogene watergang'!$H$14,'Invoerblad heterogene watergang'!$O$14,IF(A827&lt;='Invoerblad heterogene watergang'!$H$15,'Invoerblad heterogene watergang'!$O$15,IF(A827&lt;='Invoerblad heterogene watergang'!$H$16,'Invoerblad heterogene watergang'!$O$16,IF(A827&lt;='Invoerblad heterogene watergang'!$H$17,'Invoerblad heterogene watergang'!$O$17,"")))))))))</f>
        <v>Nee</v>
      </c>
      <c r="K827" s="23">
        <f>(IF(A827&lt;='Invoerblad heterogene watergang'!$H$9,'Invoerblad heterogene watergang'!$L$9,IF(A827&lt;='Invoerblad heterogene watergang'!$H$10,'Invoerblad heterogene watergang'!$L$10,IF(A827&lt;='Invoerblad heterogene watergang'!$H$11,'Invoerblad heterogene watergang'!$L$11,IF(A827&lt;='Invoerblad heterogene watergang'!$H$12,'Invoerblad heterogene watergang'!$L$12,IF(A827&lt;='Invoerblad heterogene watergang'!$H$13,'Invoerblad heterogene watergang'!$L$13,IF(A827&lt;='Invoerblad heterogene watergang'!$H$14,'Invoerblad heterogene watergang'!$L$14,IF(A827&lt;='Invoerblad heterogene watergang'!$H$15,'Invoerblad heterogene watergang'!$L$15,IF(A827&lt;='Invoerblad heterogene watergang'!$H$16,'Invoerblad heterogene watergang'!$L$16,IF(A827&lt;='Invoerblad heterogene watergang'!$H$17,'Invoerblad heterogene watergang'!$L$17,""))))))))))</f>
        <v>100</v>
      </c>
      <c r="L827" s="23" t="str">
        <f>(IF(A827&lt;='Invoerblad heterogene watergang'!$H$9,'Invoerblad heterogene watergang'!$M$9,IF(A827&lt;='Invoerblad heterogene watergang'!$H$10,'Invoerblad heterogene watergang'!$M$10,IF(A827&lt;='Invoerblad heterogene watergang'!$H$11,'Invoerblad heterogene watergang'!$M$11,IF(A827&lt;='Invoerblad heterogene watergang'!$H$12,'Invoerblad heterogene watergang'!$M$12,IF(A827&lt;='Invoerblad heterogene watergang'!$H$13,'Invoerblad heterogene watergang'!$M$13,IF(A827&lt;='Invoerblad heterogene watergang'!$H$14,'Invoerblad heterogene watergang'!$M$14,IF(A827&lt;='Invoerblad heterogene watergang'!$H$15,'Invoerblad heterogene watergang'!$M$15,IF(A827&lt;='Invoerblad heterogene watergang'!$H$16,'Invoerblad heterogene watergang'!$M$16,IF(A827&lt;='Invoerblad heterogene watergang'!$H$17,'Invoerblad heterogene watergang'!$M$17,""))))))))))</f>
        <v>Begroeiing volgt bodemverloop</v>
      </c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67"/>
      <c r="AD827" s="23"/>
      <c r="AE827" s="23"/>
    </row>
    <row r="828" spans="1:31" s="103" customFormat="1" x14ac:dyDescent="0.35">
      <c r="A828" s="24">
        <f>IF(A827="","",IF((A827+1)&gt;MAX('Invoerblad heterogene watergang'!$H$9:$H$17),"",'Uitgebreide invoer'!A827+(MAX('Invoerblad heterogene watergang'!$H$9:$H$17)/1000)))</f>
        <v>576.79999999999836</v>
      </c>
      <c r="B828" s="23">
        <f>IF(A828&lt;='Invoerblad heterogene watergang'!$H$9,'Invoerblad heterogene watergang'!$J$9,IF(A828&lt;='Invoerblad heterogene watergang'!$H$10,'Invoerblad heterogene watergang'!$J$10,IF(A828&lt;='Invoerblad heterogene watergang'!$H$11,'Invoerblad heterogene watergang'!$J$11,IF(A828&lt;='Invoerblad heterogene watergang'!$H$12,'Invoerblad heterogene watergang'!$J$12,IF(A828&lt;='Invoerblad heterogene watergang'!$H$13,'Invoerblad heterogene watergang'!$J$13,IF(A828&lt;='Invoerblad heterogene watergang'!$H$14,'Invoerblad heterogene watergang'!$J$14,IF(A828&lt;='Invoerblad heterogene watergang'!$H$15,'Invoerblad heterogene watergang'!$J$15,IF(A828&lt;='Invoerblad heterogene watergang'!$H$16,'Invoerblad heterogene watergang'!$J$16,IF(A828&lt;='Invoerblad heterogene watergang'!$H$17,'Invoerblad heterogene watergang'!$J$17,"")))))))))</f>
        <v>0.15</v>
      </c>
      <c r="C828" s="23" t="str">
        <f>IF(A828&lt;='Invoerblad heterogene watergang'!$H$9,'Invoerblad heterogene watergang'!$K$9,IF(A828&lt;='Invoerblad heterogene watergang'!$H$10,'Invoerblad heterogene watergang'!$K$10,IF(A828&lt;='Invoerblad heterogene watergang'!$H$11,'Invoerblad heterogene watergang'!$K$11,IF(A828&lt;='Invoerblad heterogene watergang'!$H$12,'Invoerblad heterogene watergang'!$K$12,IF(A828&lt;='Invoerblad heterogene watergang'!$H$13,'Invoerblad heterogene watergang'!$K$13,IF(A828&lt;='Invoerblad heterogene watergang'!$H$14,'Invoerblad heterogene watergang'!$K$14,IF(A828&lt;='Invoerblad heterogene watergang'!$H$15,'Invoerblad heterogene watergang'!$K$15,IF(A828&lt;='Invoerblad heterogene watergang'!$H$16,'Invoerblad heterogene watergang'!$K$16,IF(A828&lt;='Invoerblad heterogene watergang'!$H$17,'Invoerblad heterogene watergang'!$K$17,"")))))))))</f>
        <v>30 - Grasachtigen en ondergedoken soorten</v>
      </c>
      <c r="D828" s="23">
        <f t="shared" si="12"/>
        <v>30</v>
      </c>
      <c r="E828" s="23">
        <f>'Invoerblad heterogene watergang'!$F$9</f>
        <v>1.5</v>
      </c>
      <c r="F828" s="23">
        <f>'Invoerblad heterogene watergang'!$E$9</f>
        <v>1.2</v>
      </c>
      <c r="G828" s="23">
        <f>'Invoerblad heterogene watergang'!$B$9</f>
        <v>1.2</v>
      </c>
      <c r="H828" s="23">
        <f>'Invoerblad heterogene watergang'!$C$9</f>
        <v>1</v>
      </c>
      <c r="I828" s="23">
        <f>IF(B828="","",IF(A828&lt;='Invoerblad heterogene watergang'!$H$9,'Invoerblad heterogene watergang'!$N$9,IF(A828&lt;='Invoerblad heterogene watergang'!$H$10,'Invoerblad heterogene watergang'!$N$10,IF(A828&lt;='Invoerblad heterogene watergang'!$H$11,'Invoerblad heterogene watergang'!$N$11,IF(A828&lt;='Invoerblad heterogene watergang'!$H$12,'Invoerblad heterogene watergang'!$N$12,IF(A828&lt;='Invoerblad heterogene watergang'!$H$13,'Invoerblad heterogene watergang'!$N$13,IF(A828&lt;='Invoerblad heterogene watergang'!$H$14,'Invoerblad heterogene watergang'!$N$14,IF(A828&lt;='Invoerblad heterogene watergang'!$H$15,'Invoerblad heterogene watergang'!$N$15,IF(A828&lt;='Invoerblad heterogene watergang'!$H$16,'Invoerblad heterogene watergang'!$N$16,IF(A828&lt;='Invoerblad heterogene watergang'!$H$17,'Invoerblad heterogene watergang'!$N$17,""))))))))))</f>
        <v>0</v>
      </c>
      <c r="J828" s="23" t="str">
        <f>IF(A828&lt;='Invoerblad heterogene watergang'!$H$9,'Invoerblad heterogene watergang'!$O$9,IF(A828&lt;='Invoerblad heterogene watergang'!$H$10,'Invoerblad heterogene watergang'!$O$10,IF(A828&lt;='Invoerblad heterogene watergang'!$H$11,'Invoerblad heterogene watergang'!$O$11,IF(A828&lt;='Invoerblad heterogene watergang'!$H$12,'Invoerblad heterogene watergang'!$O$12,IF(A828&lt;='Invoerblad heterogene watergang'!$H$13,'Invoerblad heterogene watergang'!$O$13,IF(A828&lt;='Invoerblad heterogene watergang'!$H$14,'Invoerblad heterogene watergang'!$O$14,IF(A828&lt;='Invoerblad heterogene watergang'!$H$15,'Invoerblad heterogene watergang'!$O$15,IF(A828&lt;='Invoerblad heterogene watergang'!$H$16,'Invoerblad heterogene watergang'!$O$16,IF(A828&lt;='Invoerblad heterogene watergang'!$H$17,'Invoerblad heterogene watergang'!$O$17,"")))))))))</f>
        <v>Nee</v>
      </c>
      <c r="K828" s="23">
        <f>(IF(A828&lt;='Invoerblad heterogene watergang'!$H$9,'Invoerblad heterogene watergang'!$L$9,IF(A828&lt;='Invoerblad heterogene watergang'!$H$10,'Invoerblad heterogene watergang'!$L$10,IF(A828&lt;='Invoerblad heterogene watergang'!$H$11,'Invoerblad heterogene watergang'!$L$11,IF(A828&lt;='Invoerblad heterogene watergang'!$H$12,'Invoerblad heterogene watergang'!$L$12,IF(A828&lt;='Invoerblad heterogene watergang'!$H$13,'Invoerblad heterogene watergang'!$L$13,IF(A828&lt;='Invoerblad heterogene watergang'!$H$14,'Invoerblad heterogene watergang'!$L$14,IF(A828&lt;='Invoerblad heterogene watergang'!$H$15,'Invoerblad heterogene watergang'!$L$15,IF(A828&lt;='Invoerblad heterogene watergang'!$H$16,'Invoerblad heterogene watergang'!$L$16,IF(A828&lt;='Invoerblad heterogene watergang'!$H$17,'Invoerblad heterogene watergang'!$L$17,""))))))))))</f>
        <v>100</v>
      </c>
      <c r="L828" s="23" t="str">
        <f>(IF(A828&lt;='Invoerblad heterogene watergang'!$H$9,'Invoerblad heterogene watergang'!$M$9,IF(A828&lt;='Invoerblad heterogene watergang'!$H$10,'Invoerblad heterogene watergang'!$M$10,IF(A828&lt;='Invoerblad heterogene watergang'!$H$11,'Invoerblad heterogene watergang'!$M$11,IF(A828&lt;='Invoerblad heterogene watergang'!$H$12,'Invoerblad heterogene watergang'!$M$12,IF(A828&lt;='Invoerblad heterogene watergang'!$H$13,'Invoerblad heterogene watergang'!$M$13,IF(A828&lt;='Invoerblad heterogene watergang'!$H$14,'Invoerblad heterogene watergang'!$M$14,IF(A828&lt;='Invoerblad heterogene watergang'!$H$15,'Invoerblad heterogene watergang'!$M$15,IF(A828&lt;='Invoerblad heterogene watergang'!$H$16,'Invoerblad heterogene watergang'!$M$16,IF(A828&lt;='Invoerblad heterogene watergang'!$H$17,'Invoerblad heterogene watergang'!$M$17,""))))))))))</f>
        <v>Begroeiing volgt bodemverloop</v>
      </c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67"/>
      <c r="AD828" s="23"/>
      <c r="AE828" s="23"/>
    </row>
    <row r="829" spans="1:31" s="103" customFormat="1" x14ac:dyDescent="0.35">
      <c r="A829" s="24">
        <f>IF(A828="","",IF((A828+1)&gt;MAX('Invoerblad heterogene watergang'!$H$9:$H$17),"",'Uitgebreide invoer'!A828+(MAX('Invoerblad heterogene watergang'!$H$9:$H$17)/1000)))</f>
        <v>577.49999999999841</v>
      </c>
      <c r="B829" s="23">
        <f>IF(A829&lt;='Invoerblad heterogene watergang'!$H$9,'Invoerblad heterogene watergang'!$J$9,IF(A829&lt;='Invoerblad heterogene watergang'!$H$10,'Invoerblad heterogene watergang'!$J$10,IF(A829&lt;='Invoerblad heterogene watergang'!$H$11,'Invoerblad heterogene watergang'!$J$11,IF(A829&lt;='Invoerblad heterogene watergang'!$H$12,'Invoerblad heterogene watergang'!$J$12,IF(A829&lt;='Invoerblad heterogene watergang'!$H$13,'Invoerblad heterogene watergang'!$J$13,IF(A829&lt;='Invoerblad heterogene watergang'!$H$14,'Invoerblad heterogene watergang'!$J$14,IF(A829&lt;='Invoerblad heterogene watergang'!$H$15,'Invoerblad heterogene watergang'!$J$15,IF(A829&lt;='Invoerblad heterogene watergang'!$H$16,'Invoerblad heterogene watergang'!$J$16,IF(A829&lt;='Invoerblad heterogene watergang'!$H$17,'Invoerblad heterogene watergang'!$J$17,"")))))))))</f>
        <v>0.15</v>
      </c>
      <c r="C829" s="23" t="str">
        <f>IF(A829&lt;='Invoerblad heterogene watergang'!$H$9,'Invoerblad heterogene watergang'!$K$9,IF(A829&lt;='Invoerblad heterogene watergang'!$H$10,'Invoerblad heterogene watergang'!$K$10,IF(A829&lt;='Invoerblad heterogene watergang'!$H$11,'Invoerblad heterogene watergang'!$K$11,IF(A829&lt;='Invoerblad heterogene watergang'!$H$12,'Invoerblad heterogene watergang'!$K$12,IF(A829&lt;='Invoerblad heterogene watergang'!$H$13,'Invoerblad heterogene watergang'!$K$13,IF(A829&lt;='Invoerblad heterogene watergang'!$H$14,'Invoerblad heterogene watergang'!$K$14,IF(A829&lt;='Invoerblad heterogene watergang'!$H$15,'Invoerblad heterogene watergang'!$K$15,IF(A829&lt;='Invoerblad heterogene watergang'!$H$16,'Invoerblad heterogene watergang'!$K$16,IF(A829&lt;='Invoerblad heterogene watergang'!$H$17,'Invoerblad heterogene watergang'!$K$17,"")))))))))</f>
        <v>30 - Grasachtigen en ondergedoken soorten</v>
      </c>
      <c r="D829" s="23">
        <f t="shared" si="12"/>
        <v>30</v>
      </c>
      <c r="E829" s="23">
        <f>'Invoerblad heterogene watergang'!$F$9</f>
        <v>1.5</v>
      </c>
      <c r="F829" s="23">
        <f>'Invoerblad heterogene watergang'!$E$9</f>
        <v>1.2</v>
      </c>
      <c r="G829" s="23">
        <f>'Invoerblad heterogene watergang'!$B$9</f>
        <v>1.2</v>
      </c>
      <c r="H829" s="23">
        <f>'Invoerblad heterogene watergang'!$C$9</f>
        <v>1</v>
      </c>
      <c r="I829" s="23">
        <f>IF(B829="","",IF(A829&lt;='Invoerblad heterogene watergang'!$H$9,'Invoerblad heterogene watergang'!$N$9,IF(A829&lt;='Invoerblad heterogene watergang'!$H$10,'Invoerblad heterogene watergang'!$N$10,IF(A829&lt;='Invoerblad heterogene watergang'!$H$11,'Invoerblad heterogene watergang'!$N$11,IF(A829&lt;='Invoerblad heterogene watergang'!$H$12,'Invoerblad heterogene watergang'!$N$12,IF(A829&lt;='Invoerblad heterogene watergang'!$H$13,'Invoerblad heterogene watergang'!$N$13,IF(A829&lt;='Invoerblad heterogene watergang'!$H$14,'Invoerblad heterogene watergang'!$N$14,IF(A829&lt;='Invoerblad heterogene watergang'!$H$15,'Invoerblad heterogene watergang'!$N$15,IF(A829&lt;='Invoerblad heterogene watergang'!$H$16,'Invoerblad heterogene watergang'!$N$16,IF(A829&lt;='Invoerblad heterogene watergang'!$H$17,'Invoerblad heterogene watergang'!$N$17,""))))))))))</f>
        <v>0</v>
      </c>
      <c r="J829" s="23" t="str">
        <f>IF(A829&lt;='Invoerblad heterogene watergang'!$H$9,'Invoerblad heterogene watergang'!$O$9,IF(A829&lt;='Invoerblad heterogene watergang'!$H$10,'Invoerblad heterogene watergang'!$O$10,IF(A829&lt;='Invoerblad heterogene watergang'!$H$11,'Invoerblad heterogene watergang'!$O$11,IF(A829&lt;='Invoerblad heterogene watergang'!$H$12,'Invoerblad heterogene watergang'!$O$12,IF(A829&lt;='Invoerblad heterogene watergang'!$H$13,'Invoerblad heterogene watergang'!$O$13,IF(A829&lt;='Invoerblad heterogene watergang'!$H$14,'Invoerblad heterogene watergang'!$O$14,IF(A829&lt;='Invoerblad heterogene watergang'!$H$15,'Invoerblad heterogene watergang'!$O$15,IF(A829&lt;='Invoerblad heterogene watergang'!$H$16,'Invoerblad heterogene watergang'!$O$16,IF(A829&lt;='Invoerblad heterogene watergang'!$H$17,'Invoerblad heterogene watergang'!$O$17,"")))))))))</f>
        <v>Nee</v>
      </c>
      <c r="K829" s="23">
        <f>(IF(A829&lt;='Invoerblad heterogene watergang'!$H$9,'Invoerblad heterogene watergang'!$L$9,IF(A829&lt;='Invoerblad heterogene watergang'!$H$10,'Invoerblad heterogene watergang'!$L$10,IF(A829&lt;='Invoerblad heterogene watergang'!$H$11,'Invoerblad heterogene watergang'!$L$11,IF(A829&lt;='Invoerblad heterogene watergang'!$H$12,'Invoerblad heterogene watergang'!$L$12,IF(A829&lt;='Invoerblad heterogene watergang'!$H$13,'Invoerblad heterogene watergang'!$L$13,IF(A829&lt;='Invoerblad heterogene watergang'!$H$14,'Invoerblad heterogene watergang'!$L$14,IF(A829&lt;='Invoerblad heterogene watergang'!$H$15,'Invoerblad heterogene watergang'!$L$15,IF(A829&lt;='Invoerblad heterogene watergang'!$H$16,'Invoerblad heterogene watergang'!$L$16,IF(A829&lt;='Invoerblad heterogene watergang'!$H$17,'Invoerblad heterogene watergang'!$L$17,""))))))))))</f>
        <v>100</v>
      </c>
      <c r="L829" s="23" t="str">
        <f>(IF(A829&lt;='Invoerblad heterogene watergang'!$H$9,'Invoerblad heterogene watergang'!$M$9,IF(A829&lt;='Invoerblad heterogene watergang'!$H$10,'Invoerblad heterogene watergang'!$M$10,IF(A829&lt;='Invoerblad heterogene watergang'!$H$11,'Invoerblad heterogene watergang'!$M$11,IF(A829&lt;='Invoerblad heterogene watergang'!$H$12,'Invoerblad heterogene watergang'!$M$12,IF(A829&lt;='Invoerblad heterogene watergang'!$H$13,'Invoerblad heterogene watergang'!$M$13,IF(A829&lt;='Invoerblad heterogene watergang'!$H$14,'Invoerblad heterogene watergang'!$M$14,IF(A829&lt;='Invoerblad heterogene watergang'!$H$15,'Invoerblad heterogene watergang'!$M$15,IF(A829&lt;='Invoerblad heterogene watergang'!$H$16,'Invoerblad heterogene watergang'!$M$16,IF(A829&lt;='Invoerblad heterogene watergang'!$H$17,'Invoerblad heterogene watergang'!$M$17,""))))))))))</f>
        <v>Begroeiing volgt bodemverloop</v>
      </c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67"/>
      <c r="AD829" s="23"/>
      <c r="AE829" s="23"/>
    </row>
    <row r="830" spans="1:31" s="103" customFormat="1" x14ac:dyDescent="0.35">
      <c r="A830" s="24">
        <f>IF(A829="","",IF((A829+1)&gt;MAX('Invoerblad heterogene watergang'!$H$9:$H$17),"",'Uitgebreide invoer'!A829+(MAX('Invoerblad heterogene watergang'!$H$9:$H$17)/1000)))</f>
        <v>578.19999999999845</v>
      </c>
      <c r="B830" s="23">
        <f>IF(A830&lt;='Invoerblad heterogene watergang'!$H$9,'Invoerblad heterogene watergang'!$J$9,IF(A830&lt;='Invoerblad heterogene watergang'!$H$10,'Invoerblad heterogene watergang'!$J$10,IF(A830&lt;='Invoerblad heterogene watergang'!$H$11,'Invoerblad heterogene watergang'!$J$11,IF(A830&lt;='Invoerblad heterogene watergang'!$H$12,'Invoerblad heterogene watergang'!$J$12,IF(A830&lt;='Invoerblad heterogene watergang'!$H$13,'Invoerblad heterogene watergang'!$J$13,IF(A830&lt;='Invoerblad heterogene watergang'!$H$14,'Invoerblad heterogene watergang'!$J$14,IF(A830&lt;='Invoerblad heterogene watergang'!$H$15,'Invoerblad heterogene watergang'!$J$15,IF(A830&lt;='Invoerblad heterogene watergang'!$H$16,'Invoerblad heterogene watergang'!$J$16,IF(A830&lt;='Invoerblad heterogene watergang'!$H$17,'Invoerblad heterogene watergang'!$J$17,"")))))))))</f>
        <v>0.15</v>
      </c>
      <c r="C830" s="23" t="str">
        <f>IF(A830&lt;='Invoerblad heterogene watergang'!$H$9,'Invoerblad heterogene watergang'!$K$9,IF(A830&lt;='Invoerblad heterogene watergang'!$H$10,'Invoerblad heterogene watergang'!$K$10,IF(A830&lt;='Invoerblad heterogene watergang'!$H$11,'Invoerblad heterogene watergang'!$K$11,IF(A830&lt;='Invoerblad heterogene watergang'!$H$12,'Invoerblad heterogene watergang'!$K$12,IF(A830&lt;='Invoerblad heterogene watergang'!$H$13,'Invoerblad heterogene watergang'!$K$13,IF(A830&lt;='Invoerblad heterogene watergang'!$H$14,'Invoerblad heterogene watergang'!$K$14,IF(A830&lt;='Invoerblad heterogene watergang'!$H$15,'Invoerblad heterogene watergang'!$K$15,IF(A830&lt;='Invoerblad heterogene watergang'!$H$16,'Invoerblad heterogene watergang'!$K$16,IF(A830&lt;='Invoerblad heterogene watergang'!$H$17,'Invoerblad heterogene watergang'!$K$17,"")))))))))</f>
        <v>30 - Grasachtigen en ondergedoken soorten</v>
      </c>
      <c r="D830" s="23">
        <f t="shared" si="12"/>
        <v>30</v>
      </c>
      <c r="E830" s="23">
        <f>'Invoerblad heterogene watergang'!$F$9</f>
        <v>1.5</v>
      </c>
      <c r="F830" s="23">
        <f>'Invoerblad heterogene watergang'!$E$9</f>
        <v>1.2</v>
      </c>
      <c r="G830" s="23">
        <f>'Invoerblad heterogene watergang'!$B$9</f>
        <v>1.2</v>
      </c>
      <c r="H830" s="23">
        <f>'Invoerblad heterogene watergang'!$C$9</f>
        <v>1</v>
      </c>
      <c r="I830" s="23">
        <f>IF(B830="","",IF(A830&lt;='Invoerblad heterogene watergang'!$H$9,'Invoerblad heterogene watergang'!$N$9,IF(A830&lt;='Invoerblad heterogene watergang'!$H$10,'Invoerblad heterogene watergang'!$N$10,IF(A830&lt;='Invoerblad heterogene watergang'!$H$11,'Invoerblad heterogene watergang'!$N$11,IF(A830&lt;='Invoerblad heterogene watergang'!$H$12,'Invoerblad heterogene watergang'!$N$12,IF(A830&lt;='Invoerblad heterogene watergang'!$H$13,'Invoerblad heterogene watergang'!$N$13,IF(A830&lt;='Invoerblad heterogene watergang'!$H$14,'Invoerblad heterogene watergang'!$N$14,IF(A830&lt;='Invoerblad heterogene watergang'!$H$15,'Invoerblad heterogene watergang'!$N$15,IF(A830&lt;='Invoerblad heterogene watergang'!$H$16,'Invoerblad heterogene watergang'!$N$16,IF(A830&lt;='Invoerblad heterogene watergang'!$H$17,'Invoerblad heterogene watergang'!$N$17,""))))))))))</f>
        <v>0</v>
      </c>
      <c r="J830" s="23" t="str">
        <f>IF(A830&lt;='Invoerblad heterogene watergang'!$H$9,'Invoerblad heterogene watergang'!$O$9,IF(A830&lt;='Invoerblad heterogene watergang'!$H$10,'Invoerblad heterogene watergang'!$O$10,IF(A830&lt;='Invoerblad heterogene watergang'!$H$11,'Invoerblad heterogene watergang'!$O$11,IF(A830&lt;='Invoerblad heterogene watergang'!$H$12,'Invoerblad heterogene watergang'!$O$12,IF(A830&lt;='Invoerblad heterogene watergang'!$H$13,'Invoerblad heterogene watergang'!$O$13,IF(A830&lt;='Invoerblad heterogene watergang'!$H$14,'Invoerblad heterogene watergang'!$O$14,IF(A830&lt;='Invoerblad heterogene watergang'!$H$15,'Invoerblad heterogene watergang'!$O$15,IF(A830&lt;='Invoerblad heterogene watergang'!$H$16,'Invoerblad heterogene watergang'!$O$16,IF(A830&lt;='Invoerblad heterogene watergang'!$H$17,'Invoerblad heterogene watergang'!$O$17,"")))))))))</f>
        <v>Nee</v>
      </c>
      <c r="K830" s="23">
        <f>(IF(A830&lt;='Invoerblad heterogene watergang'!$H$9,'Invoerblad heterogene watergang'!$L$9,IF(A830&lt;='Invoerblad heterogene watergang'!$H$10,'Invoerblad heterogene watergang'!$L$10,IF(A830&lt;='Invoerblad heterogene watergang'!$H$11,'Invoerblad heterogene watergang'!$L$11,IF(A830&lt;='Invoerblad heterogene watergang'!$H$12,'Invoerblad heterogene watergang'!$L$12,IF(A830&lt;='Invoerblad heterogene watergang'!$H$13,'Invoerblad heterogene watergang'!$L$13,IF(A830&lt;='Invoerblad heterogene watergang'!$H$14,'Invoerblad heterogene watergang'!$L$14,IF(A830&lt;='Invoerblad heterogene watergang'!$H$15,'Invoerblad heterogene watergang'!$L$15,IF(A830&lt;='Invoerblad heterogene watergang'!$H$16,'Invoerblad heterogene watergang'!$L$16,IF(A830&lt;='Invoerblad heterogene watergang'!$H$17,'Invoerblad heterogene watergang'!$L$17,""))))))))))</f>
        <v>100</v>
      </c>
      <c r="L830" s="23" t="str">
        <f>(IF(A830&lt;='Invoerblad heterogene watergang'!$H$9,'Invoerblad heterogene watergang'!$M$9,IF(A830&lt;='Invoerblad heterogene watergang'!$H$10,'Invoerblad heterogene watergang'!$M$10,IF(A830&lt;='Invoerblad heterogene watergang'!$H$11,'Invoerblad heterogene watergang'!$M$11,IF(A830&lt;='Invoerblad heterogene watergang'!$H$12,'Invoerblad heterogene watergang'!$M$12,IF(A830&lt;='Invoerblad heterogene watergang'!$H$13,'Invoerblad heterogene watergang'!$M$13,IF(A830&lt;='Invoerblad heterogene watergang'!$H$14,'Invoerblad heterogene watergang'!$M$14,IF(A830&lt;='Invoerblad heterogene watergang'!$H$15,'Invoerblad heterogene watergang'!$M$15,IF(A830&lt;='Invoerblad heterogene watergang'!$H$16,'Invoerblad heterogene watergang'!$M$16,IF(A830&lt;='Invoerblad heterogene watergang'!$H$17,'Invoerblad heterogene watergang'!$M$17,""))))))))))</f>
        <v>Begroeiing volgt bodemverloop</v>
      </c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67"/>
      <c r="AD830" s="23"/>
      <c r="AE830" s="23"/>
    </row>
    <row r="831" spans="1:31" s="103" customFormat="1" x14ac:dyDescent="0.35">
      <c r="A831" s="24">
        <f>IF(A830="","",IF((A830+1)&gt;MAX('Invoerblad heterogene watergang'!$H$9:$H$17),"",'Uitgebreide invoer'!A830+(MAX('Invoerblad heterogene watergang'!$H$9:$H$17)/1000)))</f>
        <v>578.8999999999985</v>
      </c>
      <c r="B831" s="23">
        <f>IF(A831&lt;='Invoerblad heterogene watergang'!$H$9,'Invoerblad heterogene watergang'!$J$9,IF(A831&lt;='Invoerblad heterogene watergang'!$H$10,'Invoerblad heterogene watergang'!$J$10,IF(A831&lt;='Invoerblad heterogene watergang'!$H$11,'Invoerblad heterogene watergang'!$J$11,IF(A831&lt;='Invoerblad heterogene watergang'!$H$12,'Invoerblad heterogene watergang'!$J$12,IF(A831&lt;='Invoerblad heterogene watergang'!$H$13,'Invoerblad heterogene watergang'!$J$13,IF(A831&lt;='Invoerblad heterogene watergang'!$H$14,'Invoerblad heterogene watergang'!$J$14,IF(A831&lt;='Invoerblad heterogene watergang'!$H$15,'Invoerblad heterogene watergang'!$J$15,IF(A831&lt;='Invoerblad heterogene watergang'!$H$16,'Invoerblad heterogene watergang'!$J$16,IF(A831&lt;='Invoerblad heterogene watergang'!$H$17,'Invoerblad heterogene watergang'!$J$17,"")))))))))</f>
        <v>0.15</v>
      </c>
      <c r="C831" s="23" t="str">
        <f>IF(A831&lt;='Invoerblad heterogene watergang'!$H$9,'Invoerblad heterogene watergang'!$K$9,IF(A831&lt;='Invoerblad heterogene watergang'!$H$10,'Invoerblad heterogene watergang'!$K$10,IF(A831&lt;='Invoerblad heterogene watergang'!$H$11,'Invoerblad heterogene watergang'!$K$11,IF(A831&lt;='Invoerblad heterogene watergang'!$H$12,'Invoerblad heterogene watergang'!$K$12,IF(A831&lt;='Invoerblad heterogene watergang'!$H$13,'Invoerblad heterogene watergang'!$K$13,IF(A831&lt;='Invoerblad heterogene watergang'!$H$14,'Invoerblad heterogene watergang'!$K$14,IF(A831&lt;='Invoerblad heterogene watergang'!$H$15,'Invoerblad heterogene watergang'!$K$15,IF(A831&lt;='Invoerblad heterogene watergang'!$H$16,'Invoerblad heterogene watergang'!$K$16,IF(A831&lt;='Invoerblad heterogene watergang'!$H$17,'Invoerblad heterogene watergang'!$K$17,"")))))))))</f>
        <v>30 - Grasachtigen en ondergedoken soorten</v>
      </c>
      <c r="D831" s="23">
        <f t="shared" si="12"/>
        <v>30</v>
      </c>
      <c r="E831" s="23">
        <f>'Invoerblad heterogene watergang'!$F$9</f>
        <v>1.5</v>
      </c>
      <c r="F831" s="23">
        <f>'Invoerblad heterogene watergang'!$E$9</f>
        <v>1.2</v>
      </c>
      <c r="G831" s="23">
        <f>'Invoerblad heterogene watergang'!$B$9</f>
        <v>1.2</v>
      </c>
      <c r="H831" s="23">
        <f>'Invoerblad heterogene watergang'!$C$9</f>
        <v>1</v>
      </c>
      <c r="I831" s="23">
        <f>IF(B831="","",IF(A831&lt;='Invoerblad heterogene watergang'!$H$9,'Invoerblad heterogene watergang'!$N$9,IF(A831&lt;='Invoerblad heterogene watergang'!$H$10,'Invoerblad heterogene watergang'!$N$10,IF(A831&lt;='Invoerblad heterogene watergang'!$H$11,'Invoerblad heterogene watergang'!$N$11,IF(A831&lt;='Invoerblad heterogene watergang'!$H$12,'Invoerblad heterogene watergang'!$N$12,IF(A831&lt;='Invoerblad heterogene watergang'!$H$13,'Invoerblad heterogene watergang'!$N$13,IF(A831&lt;='Invoerblad heterogene watergang'!$H$14,'Invoerblad heterogene watergang'!$N$14,IF(A831&lt;='Invoerblad heterogene watergang'!$H$15,'Invoerblad heterogene watergang'!$N$15,IF(A831&lt;='Invoerblad heterogene watergang'!$H$16,'Invoerblad heterogene watergang'!$N$16,IF(A831&lt;='Invoerblad heterogene watergang'!$H$17,'Invoerblad heterogene watergang'!$N$17,""))))))))))</f>
        <v>0</v>
      </c>
      <c r="J831" s="23" t="str">
        <f>IF(A831&lt;='Invoerblad heterogene watergang'!$H$9,'Invoerblad heterogene watergang'!$O$9,IF(A831&lt;='Invoerblad heterogene watergang'!$H$10,'Invoerblad heterogene watergang'!$O$10,IF(A831&lt;='Invoerblad heterogene watergang'!$H$11,'Invoerblad heterogene watergang'!$O$11,IF(A831&lt;='Invoerblad heterogene watergang'!$H$12,'Invoerblad heterogene watergang'!$O$12,IF(A831&lt;='Invoerblad heterogene watergang'!$H$13,'Invoerblad heterogene watergang'!$O$13,IF(A831&lt;='Invoerblad heterogene watergang'!$H$14,'Invoerblad heterogene watergang'!$O$14,IF(A831&lt;='Invoerblad heterogene watergang'!$H$15,'Invoerblad heterogene watergang'!$O$15,IF(A831&lt;='Invoerblad heterogene watergang'!$H$16,'Invoerblad heterogene watergang'!$O$16,IF(A831&lt;='Invoerblad heterogene watergang'!$H$17,'Invoerblad heterogene watergang'!$O$17,"")))))))))</f>
        <v>Nee</v>
      </c>
      <c r="K831" s="23">
        <f>(IF(A831&lt;='Invoerblad heterogene watergang'!$H$9,'Invoerblad heterogene watergang'!$L$9,IF(A831&lt;='Invoerblad heterogene watergang'!$H$10,'Invoerblad heterogene watergang'!$L$10,IF(A831&lt;='Invoerblad heterogene watergang'!$H$11,'Invoerblad heterogene watergang'!$L$11,IF(A831&lt;='Invoerblad heterogene watergang'!$H$12,'Invoerblad heterogene watergang'!$L$12,IF(A831&lt;='Invoerblad heterogene watergang'!$H$13,'Invoerblad heterogene watergang'!$L$13,IF(A831&lt;='Invoerblad heterogene watergang'!$H$14,'Invoerblad heterogene watergang'!$L$14,IF(A831&lt;='Invoerblad heterogene watergang'!$H$15,'Invoerblad heterogene watergang'!$L$15,IF(A831&lt;='Invoerblad heterogene watergang'!$H$16,'Invoerblad heterogene watergang'!$L$16,IF(A831&lt;='Invoerblad heterogene watergang'!$H$17,'Invoerblad heterogene watergang'!$L$17,""))))))))))</f>
        <v>100</v>
      </c>
      <c r="L831" s="23" t="str">
        <f>(IF(A831&lt;='Invoerblad heterogene watergang'!$H$9,'Invoerblad heterogene watergang'!$M$9,IF(A831&lt;='Invoerblad heterogene watergang'!$H$10,'Invoerblad heterogene watergang'!$M$10,IF(A831&lt;='Invoerblad heterogene watergang'!$H$11,'Invoerblad heterogene watergang'!$M$11,IF(A831&lt;='Invoerblad heterogene watergang'!$H$12,'Invoerblad heterogene watergang'!$M$12,IF(A831&lt;='Invoerblad heterogene watergang'!$H$13,'Invoerblad heterogene watergang'!$M$13,IF(A831&lt;='Invoerblad heterogene watergang'!$H$14,'Invoerblad heterogene watergang'!$M$14,IF(A831&lt;='Invoerblad heterogene watergang'!$H$15,'Invoerblad heterogene watergang'!$M$15,IF(A831&lt;='Invoerblad heterogene watergang'!$H$16,'Invoerblad heterogene watergang'!$M$16,IF(A831&lt;='Invoerblad heterogene watergang'!$H$17,'Invoerblad heterogene watergang'!$M$17,""))))))))))</f>
        <v>Begroeiing volgt bodemverloop</v>
      </c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67"/>
      <c r="AD831" s="23"/>
      <c r="AE831" s="23"/>
    </row>
    <row r="832" spans="1:31" s="103" customFormat="1" x14ac:dyDescent="0.35">
      <c r="A832" s="24">
        <f>IF(A831="","",IF((A831+1)&gt;MAX('Invoerblad heterogene watergang'!$H$9:$H$17),"",'Uitgebreide invoer'!A831+(MAX('Invoerblad heterogene watergang'!$H$9:$H$17)/1000)))</f>
        <v>579.59999999999854</v>
      </c>
      <c r="B832" s="23">
        <f>IF(A832&lt;='Invoerblad heterogene watergang'!$H$9,'Invoerblad heterogene watergang'!$J$9,IF(A832&lt;='Invoerblad heterogene watergang'!$H$10,'Invoerblad heterogene watergang'!$J$10,IF(A832&lt;='Invoerblad heterogene watergang'!$H$11,'Invoerblad heterogene watergang'!$J$11,IF(A832&lt;='Invoerblad heterogene watergang'!$H$12,'Invoerblad heterogene watergang'!$J$12,IF(A832&lt;='Invoerblad heterogene watergang'!$H$13,'Invoerblad heterogene watergang'!$J$13,IF(A832&lt;='Invoerblad heterogene watergang'!$H$14,'Invoerblad heterogene watergang'!$J$14,IF(A832&lt;='Invoerblad heterogene watergang'!$H$15,'Invoerblad heterogene watergang'!$J$15,IF(A832&lt;='Invoerblad heterogene watergang'!$H$16,'Invoerblad heterogene watergang'!$J$16,IF(A832&lt;='Invoerblad heterogene watergang'!$H$17,'Invoerblad heterogene watergang'!$J$17,"")))))))))</f>
        <v>0.15</v>
      </c>
      <c r="C832" s="23" t="str">
        <f>IF(A832&lt;='Invoerblad heterogene watergang'!$H$9,'Invoerblad heterogene watergang'!$K$9,IF(A832&lt;='Invoerblad heterogene watergang'!$H$10,'Invoerblad heterogene watergang'!$K$10,IF(A832&lt;='Invoerblad heterogene watergang'!$H$11,'Invoerblad heterogene watergang'!$K$11,IF(A832&lt;='Invoerblad heterogene watergang'!$H$12,'Invoerblad heterogene watergang'!$K$12,IF(A832&lt;='Invoerblad heterogene watergang'!$H$13,'Invoerblad heterogene watergang'!$K$13,IF(A832&lt;='Invoerblad heterogene watergang'!$H$14,'Invoerblad heterogene watergang'!$K$14,IF(A832&lt;='Invoerblad heterogene watergang'!$H$15,'Invoerblad heterogene watergang'!$K$15,IF(A832&lt;='Invoerblad heterogene watergang'!$H$16,'Invoerblad heterogene watergang'!$K$16,IF(A832&lt;='Invoerblad heterogene watergang'!$H$17,'Invoerblad heterogene watergang'!$K$17,"")))))))))</f>
        <v>30 - Grasachtigen en ondergedoken soorten</v>
      </c>
      <c r="D832" s="23">
        <f t="shared" si="12"/>
        <v>30</v>
      </c>
      <c r="E832" s="23">
        <f>'Invoerblad heterogene watergang'!$F$9</f>
        <v>1.5</v>
      </c>
      <c r="F832" s="23">
        <f>'Invoerblad heterogene watergang'!$E$9</f>
        <v>1.2</v>
      </c>
      <c r="G832" s="23">
        <f>'Invoerblad heterogene watergang'!$B$9</f>
        <v>1.2</v>
      </c>
      <c r="H832" s="23">
        <f>'Invoerblad heterogene watergang'!$C$9</f>
        <v>1</v>
      </c>
      <c r="I832" s="23">
        <f>IF(B832="","",IF(A832&lt;='Invoerblad heterogene watergang'!$H$9,'Invoerblad heterogene watergang'!$N$9,IF(A832&lt;='Invoerblad heterogene watergang'!$H$10,'Invoerblad heterogene watergang'!$N$10,IF(A832&lt;='Invoerblad heterogene watergang'!$H$11,'Invoerblad heterogene watergang'!$N$11,IF(A832&lt;='Invoerblad heterogene watergang'!$H$12,'Invoerblad heterogene watergang'!$N$12,IF(A832&lt;='Invoerblad heterogene watergang'!$H$13,'Invoerblad heterogene watergang'!$N$13,IF(A832&lt;='Invoerblad heterogene watergang'!$H$14,'Invoerblad heterogene watergang'!$N$14,IF(A832&lt;='Invoerblad heterogene watergang'!$H$15,'Invoerblad heterogene watergang'!$N$15,IF(A832&lt;='Invoerblad heterogene watergang'!$H$16,'Invoerblad heterogene watergang'!$N$16,IF(A832&lt;='Invoerblad heterogene watergang'!$H$17,'Invoerblad heterogene watergang'!$N$17,""))))))))))</f>
        <v>0</v>
      </c>
      <c r="J832" s="23" t="str">
        <f>IF(A832&lt;='Invoerblad heterogene watergang'!$H$9,'Invoerblad heterogene watergang'!$O$9,IF(A832&lt;='Invoerblad heterogene watergang'!$H$10,'Invoerblad heterogene watergang'!$O$10,IF(A832&lt;='Invoerblad heterogene watergang'!$H$11,'Invoerblad heterogene watergang'!$O$11,IF(A832&lt;='Invoerblad heterogene watergang'!$H$12,'Invoerblad heterogene watergang'!$O$12,IF(A832&lt;='Invoerblad heterogene watergang'!$H$13,'Invoerblad heterogene watergang'!$O$13,IF(A832&lt;='Invoerblad heterogene watergang'!$H$14,'Invoerblad heterogene watergang'!$O$14,IF(A832&lt;='Invoerblad heterogene watergang'!$H$15,'Invoerblad heterogene watergang'!$O$15,IF(A832&lt;='Invoerblad heterogene watergang'!$H$16,'Invoerblad heterogene watergang'!$O$16,IF(A832&lt;='Invoerblad heterogene watergang'!$H$17,'Invoerblad heterogene watergang'!$O$17,"")))))))))</f>
        <v>Nee</v>
      </c>
      <c r="K832" s="23">
        <f>(IF(A832&lt;='Invoerblad heterogene watergang'!$H$9,'Invoerblad heterogene watergang'!$L$9,IF(A832&lt;='Invoerblad heterogene watergang'!$H$10,'Invoerblad heterogene watergang'!$L$10,IF(A832&lt;='Invoerblad heterogene watergang'!$H$11,'Invoerblad heterogene watergang'!$L$11,IF(A832&lt;='Invoerblad heterogene watergang'!$H$12,'Invoerblad heterogene watergang'!$L$12,IF(A832&lt;='Invoerblad heterogene watergang'!$H$13,'Invoerblad heterogene watergang'!$L$13,IF(A832&lt;='Invoerblad heterogene watergang'!$H$14,'Invoerblad heterogene watergang'!$L$14,IF(A832&lt;='Invoerblad heterogene watergang'!$H$15,'Invoerblad heterogene watergang'!$L$15,IF(A832&lt;='Invoerblad heterogene watergang'!$H$16,'Invoerblad heterogene watergang'!$L$16,IF(A832&lt;='Invoerblad heterogene watergang'!$H$17,'Invoerblad heterogene watergang'!$L$17,""))))))))))</f>
        <v>100</v>
      </c>
      <c r="L832" s="23" t="str">
        <f>(IF(A832&lt;='Invoerblad heterogene watergang'!$H$9,'Invoerblad heterogene watergang'!$M$9,IF(A832&lt;='Invoerblad heterogene watergang'!$H$10,'Invoerblad heterogene watergang'!$M$10,IF(A832&lt;='Invoerblad heterogene watergang'!$H$11,'Invoerblad heterogene watergang'!$M$11,IF(A832&lt;='Invoerblad heterogene watergang'!$H$12,'Invoerblad heterogene watergang'!$M$12,IF(A832&lt;='Invoerblad heterogene watergang'!$H$13,'Invoerblad heterogene watergang'!$M$13,IF(A832&lt;='Invoerblad heterogene watergang'!$H$14,'Invoerblad heterogene watergang'!$M$14,IF(A832&lt;='Invoerblad heterogene watergang'!$H$15,'Invoerblad heterogene watergang'!$M$15,IF(A832&lt;='Invoerblad heterogene watergang'!$H$16,'Invoerblad heterogene watergang'!$M$16,IF(A832&lt;='Invoerblad heterogene watergang'!$H$17,'Invoerblad heterogene watergang'!$M$17,""))))))))))</f>
        <v>Begroeiing volgt bodemverloop</v>
      </c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67"/>
      <c r="AD832" s="23"/>
      <c r="AE832" s="23"/>
    </row>
    <row r="833" spans="1:31" s="103" customFormat="1" x14ac:dyDescent="0.35">
      <c r="A833" s="24">
        <f>IF(A832="","",IF((A832+1)&gt;MAX('Invoerblad heterogene watergang'!$H$9:$H$17),"",'Uitgebreide invoer'!A832+(MAX('Invoerblad heterogene watergang'!$H$9:$H$17)/1000)))</f>
        <v>580.29999999999859</v>
      </c>
      <c r="B833" s="23">
        <f>IF(A833&lt;='Invoerblad heterogene watergang'!$H$9,'Invoerblad heterogene watergang'!$J$9,IF(A833&lt;='Invoerblad heterogene watergang'!$H$10,'Invoerblad heterogene watergang'!$J$10,IF(A833&lt;='Invoerblad heterogene watergang'!$H$11,'Invoerblad heterogene watergang'!$J$11,IF(A833&lt;='Invoerblad heterogene watergang'!$H$12,'Invoerblad heterogene watergang'!$J$12,IF(A833&lt;='Invoerblad heterogene watergang'!$H$13,'Invoerblad heterogene watergang'!$J$13,IF(A833&lt;='Invoerblad heterogene watergang'!$H$14,'Invoerblad heterogene watergang'!$J$14,IF(A833&lt;='Invoerblad heterogene watergang'!$H$15,'Invoerblad heterogene watergang'!$J$15,IF(A833&lt;='Invoerblad heterogene watergang'!$H$16,'Invoerblad heterogene watergang'!$J$16,IF(A833&lt;='Invoerblad heterogene watergang'!$H$17,'Invoerblad heterogene watergang'!$J$17,"")))))))))</f>
        <v>0.15</v>
      </c>
      <c r="C833" s="23" t="str">
        <f>IF(A833&lt;='Invoerblad heterogene watergang'!$H$9,'Invoerblad heterogene watergang'!$K$9,IF(A833&lt;='Invoerblad heterogene watergang'!$H$10,'Invoerblad heterogene watergang'!$K$10,IF(A833&lt;='Invoerblad heterogene watergang'!$H$11,'Invoerblad heterogene watergang'!$K$11,IF(A833&lt;='Invoerblad heterogene watergang'!$H$12,'Invoerblad heterogene watergang'!$K$12,IF(A833&lt;='Invoerblad heterogene watergang'!$H$13,'Invoerblad heterogene watergang'!$K$13,IF(A833&lt;='Invoerblad heterogene watergang'!$H$14,'Invoerblad heterogene watergang'!$K$14,IF(A833&lt;='Invoerblad heterogene watergang'!$H$15,'Invoerblad heterogene watergang'!$K$15,IF(A833&lt;='Invoerblad heterogene watergang'!$H$16,'Invoerblad heterogene watergang'!$K$16,IF(A833&lt;='Invoerblad heterogene watergang'!$H$17,'Invoerblad heterogene watergang'!$K$17,"")))))))))</f>
        <v>30 - Grasachtigen en ondergedoken soorten</v>
      </c>
      <c r="D833" s="23">
        <f t="shared" si="12"/>
        <v>30</v>
      </c>
      <c r="E833" s="23">
        <f>'Invoerblad heterogene watergang'!$F$9</f>
        <v>1.5</v>
      </c>
      <c r="F833" s="23">
        <f>'Invoerblad heterogene watergang'!$E$9</f>
        <v>1.2</v>
      </c>
      <c r="G833" s="23">
        <f>'Invoerblad heterogene watergang'!$B$9</f>
        <v>1.2</v>
      </c>
      <c r="H833" s="23">
        <f>'Invoerblad heterogene watergang'!$C$9</f>
        <v>1</v>
      </c>
      <c r="I833" s="23">
        <f>IF(B833="","",IF(A833&lt;='Invoerblad heterogene watergang'!$H$9,'Invoerblad heterogene watergang'!$N$9,IF(A833&lt;='Invoerblad heterogene watergang'!$H$10,'Invoerblad heterogene watergang'!$N$10,IF(A833&lt;='Invoerblad heterogene watergang'!$H$11,'Invoerblad heterogene watergang'!$N$11,IF(A833&lt;='Invoerblad heterogene watergang'!$H$12,'Invoerblad heterogene watergang'!$N$12,IF(A833&lt;='Invoerblad heterogene watergang'!$H$13,'Invoerblad heterogene watergang'!$N$13,IF(A833&lt;='Invoerblad heterogene watergang'!$H$14,'Invoerblad heterogene watergang'!$N$14,IF(A833&lt;='Invoerblad heterogene watergang'!$H$15,'Invoerblad heterogene watergang'!$N$15,IF(A833&lt;='Invoerblad heterogene watergang'!$H$16,'Invoerblad heterogene watergang'!$N$16,IF(A833&lt;='Invoerblad heterogene watergang'!$H$17,'Invoerblad heterogene watergang'!$N$17,""))))))))))</f>
        <v>0</v>
      </c>
      <c r="J833" s="23" t="str">
        <f>IF(A833&lt;='Invoerblad heterogene watergang'!$H$9,'Invoerblad heterogene watergang'!$O$9,IF(A833&lt;='Invoerblad heterogene watergang'!$H$10,'Invoerblad heterogene watergang'!$O$10,IF(A833&lt;='Invoerblad heterogene watergang'!$H$11,'Invoerblad heterogene watergang'!$O$11,IF(A833&lt;='Invoerblad heterogene watergang'!$H$12,'Invoerblad heterogene watergang'!$O$12,IF(A833&lt;='Invoerblad heterogene watergang'!$H$13,'Invoerblad heterogene watergang'!$O$13,IF(A833&lt;='Invoerblad heterogene watergang'!$H$14,'Invoerblad heterogene watergang'!$O$14,IF(A833&lt;='Invoerblad heterogene watergang'!$H$15,'Invoerblad heterogene watergang'!$O$15,IF(A833&lt;='Invoerblad heterogene watergang'!$H$16,'Invoerblad heterogene watergang'!$O$16,IF(A833&lt;='Invoerblad heterogene watergang'!$H$17,'Invoerblad heterogene watergang'!$O$17,"")))))))))</f>
        <v>Nee</v>
      </c>
      <c r="K833" s="23">
        <f>(IF(A833&lt;='Invoerblad heterogene watergang'!$H$9,'Invoerblad heterogene watergang'!$L$9,IF(A833&lt;='Invoerblad heterogene watergang'!$H$10,'Invoerblad heterogene watergang'!$L$10,IF(A833&lt;='Invoerblad heterogene watergang'!$H$11,'Invoerblad heterogene watergang'!$L$11,IF(A833&lt;='Invoerblad heterogene watergang'!$H$12,'Invoerblad heterogene watergang'!$L$12,IF(A833&lt;='Invoerblad heterogene watergang'!$H$13,'Invoerblad heterogene watergang'!$L$13,IF(A833&lt;='Invoerblad heterogene watergang'!$H$14,'Invoerblad heterogene watergang'!$L$14,IF(A833&lt;='Invoerblad heterogene watergang'!$H$15,'Invoerblad heterogene watergang'!$L$15,IF(A833&lt;='Invoerblad heterogene watergang'!$H$16,'Invoerblad heterogene watergang'!$L$16,IF(A833&lt;='Invoerblad heterogene watergang'!$H$17,'Invoerblad heterogene watergang'!$L$17,""))))))))))</f>
        <v>100</v>
      </c>
      <c r="L833" s="23" t="str">
        <f>(IF(A833&lt;='Invoerblad heterogene watergang'!$H$9,'Invoerblad heterogene watergang'!$M$9,IF(A833&lt;='Invoerblad heterogene watergang'!$H$10,'Invoerblad heterogene watergang'!$M$10,IF(A833&lt;='Invoerblad heterogene watergang'!$H$11,'Invoerblad heterogene watergang'!$M$11,IF(A833&lt;='Invoerblad heterogene watergang'!$H$12,'Invoerblad heterogene watergang'!$M$12,IF(A833&lt;='Invoerblad heterogene watergang'!$H$13,'Invoerblad heterogene watergang'!$M$13,IF(A833&lt;='Invoerblad heterogene watergang'!$H$14,'Invoerblad heterogene watergang'!$M$14,IF(A833&lt;='Invoerblad heterogene watergang'!$H$15,'Invoerblad heterogene watergang'!$M$15,IF(A833&lt;='Invoerblad heterogene watergang'!$H$16,'Invoerblad heterogene watergang'!$M$16,IF(A833&lt;='Invoerblad heterogene watergang'!$H$17,'Invoerblad heterogene watergang'!$M$17,""))))))))))</f>
        <v>Begroeiing volgt bodemverloop</v>
      </c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67"/>
      <c r="AD833" s="23"/>
      <c r="AE833" s="23"/>
    </row>
    <row r="834" spans="1:31" s="103" customFormat="1" x14ac:dyDescent="0.35">
      <c r="A834" s="24">
        <f>IF(A833="","",IF((A833+1)&gt;MAX('Invoerblad heterogene watergang'!$H$9:$H$17),"",'Uitgebreide invoer'!A833+(MAX('Invoerblad heterogene watergang'!$H$9:$H$17)/1000)))</f>
        <v>580.99999999999864</v>
      </c>
      <c r="B834" s="23">
        <f>IF(A834&lt;='Invoerblad heterogene watergang'!$H$9,'Invoerblad heterogene watergang'!$J$9,IF(A834&lt;='Invoerblad heterogene watergang'!$H$10,'Invoerblad heterogene watergang'!$J$10,IF(A834&lt;='Invoerblad heterogene watergang'!$H$11,'Invoerblad heterogene watergang'!$J$11,IF(A834&lt;='Invoerblad heterogene watergang'!$H$12,'Invoerblad heterogene watergang'!$J$12,IF(A834&lt;='Invoerblad heterogene watergang'!$H$13,'Invoerblad heterogene watergang'!$J$13,IF(A834&lt;='Invoerblad heterogene watergang'!$H$14,'Invoerblad heterogene watergang'!$J$14,IF(A834&lt;='Invoerblad heterogene watergang'!$H$15,'Invoerblad heterogene watergang'!$J$15,IF(A834&lt;='Invoerblad heterogene watergang'!$H$16,'Invoerblad heterogene watergang'!$J$16,IF(A834&lt;='Invoerblad heterogene watergang'!$H$17,'Invoerblad heterogene watergang'!$J$17,"")))))))))</f>
        <v>0.15</v>
      </c>
      <c r="C834" s="23" t="str">
        <f>IF(A834&lt;='Invoerblad heterogene watergang'!$H$9,'Invoerblad heterogene watergang'!$K$9,IF(A834&lt;='Invoerblad heterogene watergang'!$H$10,'Invoerblad heterogene watergang'!$K$10,IF(A834&lt;='Invoerblad heterogene watergang'!$H$11,'Invoerblad heterogene watergang'!$K$11,IF(A834&lt;='Invoerblad heterogene watergang'!$H$12,'Invoerblad heterogene watergang'!$K$12,IF(A834&lt;='Invoerblad heterogene watergang'!$H$13,'Invoerblad heterogene watergang'!$K$13,IF(A834&lt;='Invoerblad heterogene watergang'!$H$14,'Invoerblad heterogene watergang'!$K$14,IF(A834&lt;='Invoerblad heterogene watergang'!$H$15,'Invoerblad heterogene watergang'!$K$15,IF(A834&lt;='Invoerblad heterogene watergang'!$H$16,'Invoerblad heterogene watergang'!$K$16,IF(A834&lt;='Invoerblad heterogene watergang'!$H$17,'Invoerblad heterogene watergang'!$K$17,"")))))))))</f>
        <v>30 - Grasachtigen en ondergedoken soorten</v>
      </c>
      <c r="D834" s="23">
        <f t="shared" si="12"/>
        <v>30</v>
      </c>
      <c r="E834" s="23">
        <f>'Invoerblad heterogene watergang'!$F$9</f>
        <v>1.5</v>
      </c>
      <c r="F834" s="23">
        <f>'Invoerblad heterogene watergang'!$E$9</f>
        <v>1.2</v>
      </c>
      <c r="G834" s="23">
        <f>'Invoerblad heterogene watergang'!$B$9</f>
        <v>1.2</v>
      </c>
      <c r="H834" s="23">
        <f>'Invoerblad heterogene watergang'!$C$9</f>
        <v>1</v>
      </c>
      <c r="I834" s="23">
        <f>IF(B834="","",IF(A834&lt;='Invoerblad heterogene watergang'!$H$9,'Invoerblad heterogene watergang'!$N$9,IF(A834&lt;='Invoerblad heterogene watergang'!$H$10,'Invoerblad heterogene watergang'!$N$10,IF(A834&lt;='Invoerblad heterogene watergang'!$H$11,'Invoerblad heterogene watergang'!$N$11,IF(A834&lt;='Invoerblad heterogene watergang'!$H$12,'Invoerblad heterogene watergang'!$N$12,IF(A834&lt;='Invoerblad heterogene watergang'!$H$13,'Invoerblad heterogene watergang'!$N$13,IF(A834&lt;='Invoerblad heterogene watergang'!$H$14,'Invoerblad heterogene watergang'!$N$14,IF(A834&lt;='Invoerblad heterogene watergang'!$H$15,'Invoerblad heterogene watergang'!$N$15,IF(A834&lt;='Invoerblad heterogene watergang'!$H$16,'Invoerblad heterogene watergang'!$N$16,IF(A834&lt;='Invoerblad heterogene watergang'!$H$17,'Invoerblad heterogene watergang'!$N$17,""))))))))))</f>
        <v>0</v>
      </c>
      <c r="J834" s="23" t="str">
        <f>IF(A834&lt;='Invoerblad heterogene watergang'!$H$9,'Invoerblad heterogene watergang'!$O$9,IF(A834&lt;='Invoerblad heterogene watergang'!$H$10,'Invoerblad heterogene watergang'!$O$10,IF(A834&lt;='Invoerblad heterogene watergang'!$H$11,'Invoerblad heterogene watergang'!$O$11,IF(A834&lt;='Invoerblad heterogene watergang'!$H$12,'Invoerblad heterogene watergang'!$O$12,IF(A834&lt;='Invoerblad heterogene watergang'!$H$13,'Invoerblad heterogene watergang'!$O$13,IF(A834&lt;='Invoerblad heterogene watergang'!$H$14,'Invoerblad heterogene watergang'!$O$14,IF(A834&lt;='Invoerblad heterogene watergang'!$H$15,'Invoerblad heterogene watergang'!$O$15,IF(A834&lt;='Invoerblad heterogene watergang'!$H$16,'Invoerblad heterogene watergang'!$O$16,IF(A834&lt;='Invoerblad heterogene watergang'!$H$17,'Invoerblad heterogene watergang'!$O$17,"")))))))))</f>
        <v>Nee</v>
      </c>
      <c r="K834" s="23">
        <f>(IF(A834&lt;='Invoerblad heterogene watergang'!$H$9,'Invoerblad heterogene watergang'!$L$9,IF(A834&lt;='Invoerblad heterogene watergang'!$H$10,'Invoerblad heterogene watergang'!$L$10,IF(A834&lt;='Invoerblad heterogene watergang'!$H$11,'Invoerblad heterogene watergang'!$L$11,IF(A834&lt;='Invoerblad heterogene watergang'!$H$12,'Invoerblad heterogene watergang'!$L$12,IF(A834&lt;='Invoerblad heterogene watergang'!$H$13,'Invoerblad heterogene watergang'!$L$13,IF(A834&lt;='Invoerblad heterogene watergang'!$H$14,'Invoerblad heterogene watergang'!$L$14,IF(A834&lt;='Invoerblad heterogene watergang'!$H$15,'Invoerblad heterogene watergang'!$L$15,IF(A834&lt;='Invoerblad heterogene watergang'!$H$16,'Invoerblad heterogene watergang'!$L$16,IF(A834&lt;='Invoerblad heterogene watergang'!$H$17,'Invoerblad heterogene watergang'!$L$17,""))))))))))</f>
        <v>100</v>
      </c>
      <c r="L834" s="23" t="str">
        <f>(IF(A834&lt;='Invoerblad heterogene watergang'!$H$9,'Invoerblad heterogene watergang'!$M$9,IF(A834&lt;='Invoerblad heterogene watergang'!$H$10,'Invoerblad heterogene watergang'!$M$10,IF(A834&lt;='Invoerblad heterogene watergang'!$H$11,'Invoerblad heterogene watergang'!$M$11,IF(A834&lt;='Invoerblad heterogene watergang'!$H$12,'Invoerblad heterogene watergang'!$M$12,IF(A834&lt;='Invoerblad heterogene watergang'!$H$13,'Invoerblad heterogene watergang'!$M$13,IF(A834&lt;='Invoerblad heterogene watergang'!$H$14,'Invoerblad heterogene watergang'!$M$14,IF(A834&lt;='Invoerblad heterogene watergang'!$H$15,'Invoerblad heterogene watergang'!$M$15,IF(A834&lt;='Invoerblad heterogene watergang'!$H$16,'Invoerblad heterogene watergang'!$M$16,IF(A834&lt;='Invoerblad heterogene watergang'!$H$17,'Invoerblad heterogene watergang'!$M$17,""))))))))))</f>
        <v>Begroeiing volgt bodemverloop</v>
      </c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67"/>
      <c r="AD834" s="23"/>
      <c r="AE834" s="23"/>
    </row>
    <row r="835" spans="1:31" s="103" customFormat="1" x14ac:dyDescent="0.35">
      <c r="A835" s="24">
        <f>IF(A834="","",IF((A834+1)&gt;MAX('Invoerblad heterogene watergang'!$H$9:$H$17),"",'Uitgebreide invoer'!A834+(MAX('Invoerblad heterogene watergang'!$H$9:$H$17)/1000)))</f>
        <v>581.69999999999868</v>
      </c>
      <c r="B835" s="23">
        <f>IF(A835&lt;='Invoerblad heterogene watergang'!$H$9,'Invoerblad heterogene watergang'!$J$9,IF(A835&lt;='Invoerblad heterogene watergang'!$H$10,'Invoerblad heterogene watergang'!$J$10,IF(A835&lt;='Invoerblad heterogene watergang'!$H$11,'Invoerblad heterogene watergang'!$J$11,IF(A835&lt;='Invoerblad heterogene watergang'!$H$12,'Invoerblad heterogene watergang'!$J$12,IF(A835&lt;='Invoerblad heterogene watergang'!$H$13,'Invoerblad heterogene watergang'!$J$13,IF(A835&lt;='Invoerblad heterogene watergang'!$H$14,'Invoerblad heterogene watergang'!$J$14,IF(A835&lt;='Invoerblad heterogene watergang'!$H$15,'Invoerblad heterogene watergang'!$J$15,IF(A835&lt;='Invoerblad heterogene watergang'!$H$16,'Invoerblad heterogene watergang'!$J$16,IF(A835&lt;='Invoerblad heterogene watergang'!$H$17,'Invoerblad heterogene watergang'!$J$17,"")))))))))</f>
        <v>0.15</v>
      </c>
      <c r="C835" s="23" t="str">
        <f>IF(A835&lt;='Invoerblad heterogene watergang'!$H$9,'Invoerblad heterogene watergang'!$K$9,IF(A835&lt;='Invoerblad heterogene watergang'!$H$10,'Invoerblad heterogene watergang'!$K$10,IF(A835&lt;='Invoerblad heterogene watergang'!$H$11,'Invoerblad heterogene watergang'!$K$11,IF(A835&lt;='Invoerblad heterogene watergang'!$H$12,'Invoerblad heterogene watergang'!$K$12,IF(A835&lt;='Invoerblad heterogene watergang'!$H$13,'Invoerblad heterogene watergang'!$K$13,IF(A835&lt;='Invoerblad heterogene watergang'!$H$14,'Invoerblad heterogene watergang'!$K$14,IF(A835&lt;='Invoerblad heterogene watergang'!$H$15,'Invoerblad heterogene watergang'!$K$15,IF(A835&lt;='Invoerblad heterogene watergang'!$H$16,'Invoerblad heterogene watergang'!$K$16,IF(A835&lt;='Invoerblad heterogene watergang'!$H$17,'Invoerblad heterogene watergang'!$K$17,"")))))))))</f>
        <v>30 - Grasachtigen en ondergedoken soorten</v>
      </c>
      <c r="D835" s="23">
        <f t="shared" si="12"/>
        <v>30</v>
      </c>
      <c r="E835" s="23">
        <f>'Invoerblad heterogene watergang'!$F$9</f>
        <v>1.5</v>
      </c>
      <c r="F835" s="23">
        <f>'Invoerblad heterogene watergang'!$E$9</f>
        <v>1.2</v>
      </c>
      <c r="G835" s="23">
        <f>'Invoerblad heterogene watergang'!$B$9</f>
        <v>1.2</v>
      </c>
      <c r="H835" s="23">
        <f>'Invoerblad heterogene watergang'!$C$9</f>
        <v>1</v>
      </c>
      <c r="I835" s="23">
        <f>IF(B835="","",IF(A835&lt;='Invoerblad heterogene watergang'!$H$9,'Invoerblad heterogene watergang'!$N$9,IF(A835&lt;='Invoerblad heterogene watergang'!$H$10,'Invoerblad heterogene watergang'!$N$10,IF(A835&lt;='Invoerblad heterogene watergang'!$H$11,'Invoerblad heterogene watergang'!$N$11,IF(A835&lt;='Invoerblad heterogene watergang'!$H$12,'Invoerblad heterogene watergang'!$N$12,IF(A835&lt;='Invoerblad heterogene watergang'!$H$13,'Invoerblad heterogene watergang'!$N$13,IF(A835&lt;='Invoerblad heterogene watergang'!$H$14,'Invoerblad heterogene watergang'!$N$14,IF(A835&lt;='Invoerblad heterogene watergang'!$H$15,'Invoerblad heterogene watergang'!$N$15,IF(A835&lt;='Invoerblad heterogene watergang'!$H$16,'Invoerblad heterogene watergang'!$N$16,IF(A835&lt;='Invoerblad heterogene watergang'!$H$17,'Invoerblad heterogene watergang'!$N$17,""))))))))))</f>
        <v>0</v>
      </c>
      <c r="J835" s="23" t="str">
        <f>IF(A835&lt;='Invoerblad heterogene watergang'!$H$9,'Invoerblad heterogene watergang'!$O$9,IF(A835&lt;='Invoerblad heterogene watergang'!$H$10,'Invoerblad heterogene watergang'!$O$10,IF(A835&lt;='Invoerblad heterogene watergang'!$H$11,'Invoerblad heterogene watergang'!$O$11,IF(A835&lt;='Invoerblad heterogene watergang'!$H$12,'Invoerblad heterogene watergang'!$O$12,IF(A835&lt;='Invoerblad heterogene watergang'!$H$13,'Invoerblad heterogene watergang'!$O$13,IF(A835&lt;='Invoerblad heterogene watergang'!$H$14,'Invoerblad heterogene watergang'!$O$14,IF(A835&lt;='Invoerblad heterogene watergang'!$H$15,'Invoerblad heterogene watergang'!$O$15,IF(A835&lt;='Invoerblad heterogene watergang'!$H$16,'Invoerblad heterogene watergang'!$O$16,IF(A835&lt;='Invoerblad heterogene watergang'!$H$17,'Invoerblad heterogene watergang'!$O$17,"")))))))))</f>
        <v>Nee</v>
      </c>
      <c r="K835" s="23">
        <f>(IF(A835&lt;='Invoerblad heterogene watergang'!$H$9,'Invoerblad heterogene watergang'!$L$9,IF(A835&lt;='Invoerblad heterogene watergang'!$H$10,'Invoerblad heterogene watergang'!$L$10,IF(A835&lt;='Invoerblad heterogene watergang'!$H$11,'Invoerblad heterogene watergang'!$L$11,IF(A835&lt;='Invoerblad heterogene watergang'!$H$12,'Invoerblad heterogene watergang'!$L$12,IF(A835&lt;='Invoerblad heterogene watergang'!$H$13,'Invoerblad heterogene watergang'!$L$13,IF(A835&lt;='Invoerblad heterogene watergang'!$H$14,'Invoerblad heterogene watergang'!$L$14,IF(A835&lt;='Invoerblad heterogene watergang'!$H$15,'Invoerblad heterogene watergang'!$L$15,IF(A835&lt;='Invoerblad heterogene watergang'!$H$16,'Invoerblad heterogene watergang'!$L$16,IF(A835&lt;='Invoerblad heterogene watergang'!$H$17,'Invoerblad heterogene watergang'!$L$17,""))))))))))</f>
        <v>100</v>
      </c>
      <c r="L835" s="23" t="str">
        <f>(IF(A835&lt;='Invoerblad heterogene watergang'!$H$9,'Invoerblad heterogene watergang'!$M$9,IF(A835&lt;='Invoerblad heterogene watergang'!$H$10,'Invoerblad heterogene watergang'!$M$10,IF(A835&lt;='Invoerblad heterogene watergang'!$H$11,'Invoerblad heterogene watergang'!$M$11,IF(A835&lt;='Invoerblad heterogene watergang'!$H$12,'Invoerblad heterogene watergang'!$M$12,IF(A835&lt;='Invoerblad heterogene watergang'!$H$13,'Invoerblad heterogene watergang'!$M$13,IF(A835&lt;='Invoerblad heterogene watergang'!$H$14,'Invoerblad heterogene watergang'!$M$14,IF(A835&lt;='Invoerblad heterogene watergang'!$H$15,'Invoerblad heterogene watergang'!$M$15,IF(A835&lt;='Invoerblad heterogene watergang'!$H$16,'Invoerblad heterogene watergang'!$M$16,IF(A835&lt;='Invoerblad heterogene watergang'!$H$17,'Invoerblad heterogene watergang'!$M$17,""))))))))))</f>
        <v>Begroeiing volgt bodemverloop</v>
      </c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67"/>
      <c r="AD835" s="23"/>
      <c r="AE835" s="23"/>
    </row>
    <row r="836" spans="1:31" s="103" customFormat="1" x14ac:dyDescent="0.35">
      <c r="A836" s="24">
        <f>IF(A835="","",IF((A835+1)&gt;MAX('Invoerblad heterogene watergang'!$H$9:$H$17),"",'Uitgebreide invoer'!A835+(MAX('Invoerblad heterogene watergang'!$H$9:$H$17)/1000)))</f>
        <v>582.39999999999873</v>
      </c>
      <c r="B836" s="23">
        <f>IF(A836&lt;='Invoerblad heterogene watergang'!$H$9,'Invoerblad heterogene watergang'!$J$9,IF(A836&lt;='Invoerblad heterogene watergang'!$H$10,'Invoerblad heterogene watergang'!$J$10,IF(A836&lt;='Invoerblad heterogene watergang'!$H$11,'Invoerblad heterogene watergang'!$J$11,IF(A836&lt;='Invoerblad heterogene watergang'!$H$12,'Invoerblad heterogene watergang'!$J$12,IF(A836&lt;='Invoerblad heterogene watergang'!$H$13,'Invoerblad heterogene watergang'!$J$13,IF(A836&lt;='Invoerblad heterogene watergang'!$H$14,'Invoerblad heterogene watergang'!$J$14,IF(A836&lt;='Invoerblad heterogene watergang'!$H$15,'Invoerblad heterogene watergang'!$J$15,IF(A836&lt;='Invoerblad heterogene watergang'!$H$16,'Invoerblad heterogene watergang'!$J$16,IF(A836&lt;='Invoerblad heterogene watergang'!$H$17,'Invoerblad heterogene watergang'!$J$17,"")))))))))</f>
        <v>0.15</v>
      </c>
      <c r="C836" s="23" t="str">
        <f>IF(A836&lt;='Invoerblad heterogene watergang'!$H$9,'Invoerblad heterogene watergang'!$K$9,IF(A836&lt;='Invoerblad heterogene watergang'!$H$10,'Invoerblad heterogene watergang'!$K$10,IF(A836&lt;='Invoerblad heterogene watergang'!$H$11,'Invoerblad heterogene watergang'!$K$11,IF(A836&lt;='Invoerblad heterogene watergang'!$H$12,'Invoerblad heterogene watergang'!$K$12,IF(A836&lt;='Invoerblad heterogene watergang'!$H$13,'Invoerblad heterogene watergang'!$K$13,IF(A836&lt;='Invoerblad heterogene watergang'!$H$14,'Invoerblad heterogene watergang'!$K$14,IF(A836&lt;='Invoerblad heterogene watergang'!$H$15,'Invoerblad heterogene watergang'!$K$15,IF(A836&lt;='Invoerblad heterogene watergang'!$H$16,'Invoerblad heterogene watergang'!$K$16,IF(A836&lt;='Invoerblad heterogene watergang'!$H$17,'Invoerblad heterogene watergang'!$K$17,"")))))))))</f>
        <v>30 - Grasachtigen en ondergedoken soorten</v>
      </c>
      <c r="D836" s="23">
        <f t="shared" si="12"/>
        <v>30</v>
      </c>
      <c r="E836" s="23">
        <f>'Invoerblad heterogene watergang'!$F$9</f>
        <v>1.5</v>
      </c>
      <c r="F836" s="23">
        <f>'Invoerblad heterogene watergang'!$E$9</f>
        <v>1.2</v>
      </c>
      <c r="G836" s="23">
        <f>'Invoerblad heterogene watergang'!$B$9</f>
        <v>1.2</v>
      </c>
      <c r="H836" s="23">
        <f>'Invoerblad heterogene watergang'!$C$9</f>
        <v>1</v>
      </c>
      <c r="I836" s="23">
        <f>IF(B836="","",IF(A836&lt;='Invoerblad heterogene watergang'!$H$9,'Invoerblad heterogene watergang'!$N$9,IF(A836&lt;='Invoerblad heterogene watergang'!$H$10,'Invoerblad heterogene watergang'!$N$10,IF(A836&lt;='Invoerblad heterogene watergang'!$H$11,'Invoerblad heterogene watergang'!$N$11,IF(A836&lt;='Invoerblad heterogene watergang'!$H$12,'Invoerblad heterogene watergang'!$N$12,IF(A836&lt;='Invoerblad heterogene watergang'!$H$13,'Invoerblad heterogene watergang'!$N$13,IF(A836&lt;='Invoerblad heterogene watergang'!$H$14,'Invoerblad heterogene watergang'!$N$14,IF(A836&lt;='Invoerblad heterogene watergang'!$H$15,'Invoerblad heterogene watergang'!$N$15,IF(A836&lt;='Invoerblad heterogene watergang'!$H$16,'Invoerblad heterogene watergang'!$N$16,IF(A836&lt;='Invoerblad heterogene watergang'!$H$17,'Invoerblad heterogene watergang'!$N$17,""))))))))))</f>
        <v>0</v>
      </c>
      <c r="J836" s="23" t="str">
        <f>IF(A836&lt;='Invoerblad heterogene watergang'!$H$9,'Invoerblad heterogene watergang'!$O$9,IF(A836&lt;='Invoerblad heterogene watergang'!$H$10,'Invoerblad heterogene watergang'!$O$10,IF(A836&lt;='Invoerblad heterogene watergang'!$H$11,'Invoerblad heterogene watergang'!$O$11,IF(A836&lt;='Invoerblad heterogene watergang'!$H$12,'Invoerblad heterogene watergang'!$O$12,IF(A836&lt;='Invoerblad heterogene watergang'!$H$13,'Invoerblad heterogene watergang'!$O$13,IF(A836&lt;='Invoerblad heterogene watergang'!$H$14,'Invoerblad heterogene watergang'!$O$14,IF(A836&lt;='Invoerblad heterogene watergang'!$H$15,'Invoerblad heterogene watergang'!$O$15,IF(A836&lt;='Invoerblad heterogene watergang'!$H$16,'Invoerblad heterogene watergang'!$O$16,IF(A836&lt;='Invoerblad heterogene watergang'!$H$17,'Invoerblad heterogene watergang'!$O$17,"")))))))))</f>
        <v>Nee</v>
      </c>
      <c r="K836" s="23">
        <f>(IF(A836&lt;='Invoerblad heterogene watergang'!$H$9,'Invoerblad heterogene watergang'!$L$9,IF(A836&lt;='Invoerblad heterogene watergang'!$H$10,'Invoerblad heterogene watergang'!$L$10,IF(A836&lt;='Invoerblad heterogene watergang'!$H$11,'Invoerblad heterogene watergang'!$L$11,IF(A836&lt;='Invoerblad heterogene watergang'!$H$12,'Invoerblad heterogene watergang'!$L$12,IF(A836&lt;='Invoerblad heterogene watergang'!$H$13,'Invoerblad heterogene watergang'!$L$13,IF(A836&lt;='Invoerblad heterogene watergang'!$H$14,'Invoerblad heterogene watergang'!$L$14,IF(A836&lt;='Invoerblad heterogene watergang'!$H$15,'Invoerblad heterogene watergang'!$L$15,IF(A836&lt;='Invoerblad heterogene watergang'!$H$16,'Invoerblad heterogene watergang'!$L$16,IF(A836&lt;='Invoerblad heterogene watergang'!$H$17,'Invoerblad heterogene watergang'!$L$17,""))))))))))</f>
        <v>100</v>
      </c>
      <c r="L836" s="23" t="str">
        <f>(IF(A836&lt;='Invoerblad heterogene watergang'!$H$9,'Invoerblad heterogene watergang'!$M$9,IF(A836&lt;='Invoerblad heterogene watergang'!$H$10,'Invoerblad heterogene watergang'!$M$10,IF(A836&lt;='Invoerblad heterogene watergang'!$H$11,'Invoerblad heterogene watergang'!$M$11,IF(A836&lt;='Invoerblad heterogene watergang'!$H$12,'Invoerblad heterogene watergang'!$M$12,IF(A836&lt;='Invoerblad heterogene watergang'!$H$13,'Invoerblad heterogene watergang'!$M$13,IF(A836&lt;='Invoerblad heterogene watergang'!$H$14,'Invoerblad heterogene watergang'!$M$14,IF(A836&lt;='Invoerblad heterogene watergang'!$H$15,'Invoerblad heterogene watergang'!$M$15,IF(A836&lt;='Invoerblad heterogene watergang'!$H$16,'Invoerblad heterogene watergang'!$M$16,IF(A836&lt;='Invoerblad heterogene watergang'!$H$17,'Invoerblad heterogene watergang'!$M$17,""))))))))))</f>
        <v>Begroeiing volgt bodemverloop</v>
      </c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67"/>
      <c r="AD836" s="23"/>
      <c r="AE836" s="23"/>
    </row>
    <row r="837" spans="1:31" s="103" customFormat="1" x14ac:dyDescent="0.35">
      <c r="A837" s="24">
        <f>IF(A836="","",IF((A836+1)&gt;MAX('Invoerblad heterogene watergang'!$H$9:$H$17),"",'Uitgebreide invoer'!A836+(MAX('Invoerblad heterogene watergang'!$H$9:$H$17)/1000)))</f>
        <v>583.09999999999877</v>
      </c>
      <c r="B837" s="23">
        <f>IF(A837&lt;='Invoerblad heterogene watergang'!$H$9,'Invoerblad heterogene watergang'!$J$9,IF(A837&lt;='Invoerblad heterogene watergang'!$H$10,'Invoerblad heterogene watergang'!$J$10,IF(A837&lt;='Invoerblad heterogene watergang'!$H$11,'Invoerblad heterogene watergang'!$J$11,IF(A837&lt;='Invoerblad heterogene watergang'!$H$12,'Invoerblad heterogene watergang'!$J$12,IF(A837&lt;='Invoerblad heterogene watergang'!$H$13,'Invoerblad heterogene watergang'!$J$13,IF(A837&lt;='Invoerblad heterogene watergang'!$H$14,'Invoerblad heterogene watergang'!$J$14,IF(A837&lt;='Invoerblad heterogene watergang'!$H$15,'Invoerblad heterogene watergang'!$J$15,IF(A837&lt;='Invoerblad heterogene watergang'!$H$16,'Invoerblad heterogene watergang'!$J$16,IF(A837&lt;='Invoerblad heterogene watergang'!$H$17,'Invoerblad heterogene watergang'!$J$17,"")))))))))</f>
        <v>0.15</v>
      </c>
      <c r="C837" s="23" t="str">
        <f>IF(A837&lt;='Invoerblad heterogene watergang'!$H$9,'Invoerblad heterogene watergang'!$K$9,IF(A837&lt;='Invoerblad heterogene watergang'!$H$10,'Invoerblad heterogene watergang'!$K$10,IF(A837&lt;='Invoerblad heterogene watergang'!$H$11,'Invoerblad heterogene watergang'!$K$11,IF(A837&lt;='Invoerblad heterogene watergang'!$H$12,'Invoerblad heterogene watergang'!$K$12,IF(A837&lt;='Invoerblad heterogene watergang'!$H$13,'Invoerblad heterogene watergang'!$K$13,IF(A837&lt;='Invoerblad heterogene watergang'!$H$14,'Invoerblad heterogene watergang'!$K$14,IF(A837&lt;='Invoerblad heterogene watergang'!$H$15,'Invoerblad heterogene watergang'!$K$15,IF(A837&lt;='Invoerblad heterogene watergang'!$H$16,'Invoerblad heterogene watergang'!$K$16,IF(A837&lt;='Invoerblad heterogene watergang'!$H$17,'Invoerblad heterogene watergang'!$K$17,"")))))))))</f>
        <v>30 - Grasachtigen en ondergedoken soorten</v>
      </c>
      <c r="D837" s="23">
        <f t="shared" ref="D837:D900" si="13">IF(C837="100 - Riet",100,IF(C837="200 - Drijvend fonteinkruid",200,IF(C837="250 - Gele plomp",250,IF(C837="500 - Waterlelie",500,IF(C837="700 - Watergentiaan",700,30)))))</f>
        <v>30</v>
      </c>
      <c r="E837" s="23">
        <f>'Invoerblad heterogene watergang'!$F$9</f>
        <v>1.5</v>
      </c>
      <c r="F837" s="23">
        <f>'Invoerblad heterogene watergang'!$E$9</f>
        <v>1.2</v>
      </c>
      <c r="G837" s="23">
        <f>'Invoerblad heterogene watergang'!$B$9</f>
        <v>1.2</v>
      </c>
      <c r="H837" s="23">
        <f>'Invoerblad heterogene watergang'!$C$9</f>
        <v>1</v>
      </c>
      <c r="I837" s="23">
        <f>IF(B837="","",IF(A837&lt;='Invoerblad heterogene watergang'!$H$9,'Invoerblad heterogene watergang'!$N$9,IF(A837&lt;='Invoerblad heterogene watergang'!$H$10,'Invoerblad heterogene watergang'!$N$10,IF(A837&lt;='Invoerblad heterogene watergang'!$H$11,'Invoerblad heterogene watergang'!$N$11,IF(A837&lt;='Invoerblad heterogene watergang'!$H$12,'Invoerblad heterogene watergang'!$N$12,IF(A837&lt;='Invoerblad heterogene watergang'!$H$13,'Invoerblad heterogene watergang'!$N$13,IF(A837&lt;='Invoerblad heterogene watergang'!$H$14,'Invoerblad heterogene watergang'!$N$14,IF(A837&lt;='Invoerblad heterogene watergang'!$H$15,'Invoerblad heterogene watergang'!$N$15,IF(A837&lt;='Invoerblad heterogene watergang'!$H$16,'Invoerblad heterogene watergang'!$N$16,IF(A837&lt;='Invoerblad heterogene watergang'!$H$17,'Invoerblad heterogene watergang'!$N$17,""))))))))))</f>
        <v>0</v>
      </c>
      <c r="J837" s="23" t="str">
        <f>IF(A837&lt;='Invoerblad heterogene watergang'!$H$9,'Invoerblad heterogene watergang'!$O$9,IF(A837&lt;='Invoerblad heterogene watergang'!$H$10,'Invoerblad heterogene watergang'!$O$10,IF(A837&lt;='Invoerblad heterogene watergang'!$H$11,'Invoerblad heterogene watergang'!$O$11,IF(A837&lt;='Invoerblad heterogene watergang'!$H$12,'Invoerblad heterogene watergang'!$O$12,IF(A837&lt;='Invoerblad heterogene watergang'!$H$13,'Invoerblad heterogene watergang'!$O$13,IF(A837&lt;='Invoerblad heterogene watergang'!$H$14,'Invoerblad heterogene watergang'!$O$14,IF(A837&lt;='Invoerblad heterogene watergang'!$H$15,'Invoerblad heterogene watergang'!$O$15,IF(A837&lt;='Invoerblad heterogene watergang'!$H$16,'Invoerblad heterogene watergang'!$O$16,IF(A837&lt;='Invoerblad heterogene watergang'!$H$17,'Invoerblad heterogene watergang'!$O$17,"")))))))))</f>
        <v>Nee</v>
      </c>
      <c r="K837" s="23">
        <f>(IF(A837&lt;='Invoerblad heterogene watergang'!$H$9,'Invoerblad heterogene watergang'!$L$9,IF(A837&lt;='Invoerblad heterogene watergang'!$H$10,'Invoerblad heterogene watergang'!$L$10,IF(A837&lt;='Invoerblad heterogene watergang'!$H$11,'Invoerblad heterogene watergang'!$L$11,IF(A837&lt;='Invoerblad heterogene watergang'!$H$12,'Invoerblad heterogene watergang'!$L$12,IF(A837&lt;='Invoerblad heterogene watergang'!$H$13,'Invoerblad heterogene watergang'!$L$13,IF(A837&lt;='Invoerblad heterogene watergang'!$H$14,'Invoerblad heterogene watergang'!$L$14,IF(A837&lt;='Invoerblad heterogene watergang'!$H$15,'Invoerblad heterogene watergang'!$L$15,IF(A837&lt;='Invoerblad heterogene watergang'!$H$16,'Invoerblad heterogene watergang'!$L$16,IF(A837&lt;='Invoerblad heterogene watergang'!$H$17,'Invoerblad heterogene watergang'!$L$17,""))))))))))</f>
        <v>100</v>
      </c>
      <c r="L837" s="23" t="str">
        <f>(IF(A837&lt;='Invoerblad heterogene watergang'!$H$9,'Invoerblad heterogene watergang'!$M$9,IF(A837&lt;='Invoerblad heterogene watergang'!$H$10,'Invoerblad heterogene watergang'!$M$10,IF(A837&lt;='Invoerblad heterogene watergang'!$H$11,'Invoerblad heterogene watergang'!$M$11,IF(A837&lt;='Invoerblad heterogene watergang'!$H$12,'Invoerblad heterogene watergang'!$M$12,IF(A837&lt;='Invoerblad heterogene watergang'!$H$13,'Invoerblad heterogene watergang'!$M$13,IF(A837&lt;='Invoerblad heterogene watergang'!$H$14,'Invoerblad heterogene watergang'!$M$14,IF(A837&lt;='Invoerblad heterogene watergang'!$H$15,'Invoerblad heterogene watergang'!$M$15,IF(A837&lt;='Invoerblad heterogene watergang'!$H$16,'Invoerblad heterogene watergang'!$M$16,IF(A837&lt;='Invoerblad heterogene watergang'!$H$17,'Invoerblad heterogene watergang'!$M$17,""))))))))))</f>
        <v>Begroeiing volgt bodemverloop</v>
      </c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67"/>
      <c r="AD837" s="23"/>
      <c r="AE837" s="23"/>
    </row>
    <row r="838" spans="1:31" s="103" customFormat="1" x14ac:dyDescent="0.35">
      <c r="A838" s="24">
        <f>IF(A837="","",IF((A837+1)&gt;MAX('Invoerblad heterogene watergang'!$H$9:$H$17),"",'Uitgebreide invoer'!A837+(MAX('Invoerblad heterogene watergang'!$H$9:$H$17)/1000)))</f>
        <v>583.79999999999882</v>
      </c>
      <c r="B838" s="23">
        <f>IF(A838&lt;='Invoerblad heterogene watergang'!$H$9,'Invoerblad heterogene watergang'!$J$9,IF(A838&lt;='Invoerblad heterogene watergang'!$H$10,'Invoerblad heterogene watergang'!$J$10,IF(A838&lt;='Invoerblad heterogene watergang'!$H$11,'Invoerblad heterogene watergang'!$J$11,IF(A838&lt;='Invoerblad heterogene watergang'!$H$12,'Invoerblad heterogene watergang'!$J$12,IF(A838&lt;='Invoerblad heterogene watergang'!$H$13,'Invoerblad heterogene watergang'!$J$13,IF(A838&lt;='Invoerblad heterogene watergang'!$H$14,'Invoerblad heterogene watergang'!$J$14,IF(A838&lt;='Invoerblad heterogene watergang'!$H$15,'Invoerblad heterogene watergang'!$J$15,IF(A838&lt;='Invoerblad heterogene watergang'!$H$16,'Invoerblad heterogene watergang'!$J$16,IF(A838&lt;='Invoerblad heterogene watergang'!$H$17,'Invoerblad heterogene watergang'!$J$17,"")))))))))</f>
        <v>0.15</v>
      </c>
      <c r="C838" s="23" t="str">
        <f>IF(A838&lt;='Invoerblad heterogene watergang'!$H$9,'Invoerblad heterogene watergang'!$K$9,IF(A838&lt;='Invoerblad heterogene watergang'!$H$10,'Invoerblad heterogene watergang'!$K$10,IF(A838&lt;='Invoerblad heterogene watergang'!$H$11,'Invoerblad heterogene watergang'!$K$11,IF(A838&lt;='Invoerblad heterogene watergang'!$H$12,'Invoerblad heterogene watergang'!$K$12,IF(A838&lt;='Invoerblad heterogene watergang'!$H$13,'Invoerblad heterogene watergang'!$K$13,IF(A838&lt;='Invoerblad heterogene watergang'!$H$14,'Invoerblad heterogene watergang'!$K$14,IF(A838&lt;='Invoerblad heterogene watergang'!$H$15,'Invoerblad heterogene watergang'!$K$15,IF(A838&lt;='Invoerblad heterogene watergang'!$H$16,'Invoerblad heterogene watergang'!$K$16,IF(A838&lt;='Invoerblad heterogene watergang'!$H$17,'Invoerblad heterogene watergang'!$K$17,"")))))))))</f>
        <v>30 - Grasachtigen en ondergedoken soorten</v>
      </c>
      <c r="D838" s="23">
        <f t="shared" si="13"/>
        <v>30</v>
      </c>
      <c r="E838" s="23">
        <f>'Invoerblad heterogene watergang'!$F$9</f>
        <v>1.5</v>
      </c>
      <c r="F838" s="23">
        <f>'Invoerblad heterogene watergang'!$E$9</f>
        <v>1.2</v>
      </c>
      <c r="G838" s="23">
        <f>'Invoerblad heterogene watergang'!$B$9</f>
        <v>1.2</v>
      </c>
      <c r="H838" s="23">
        <f>'Invoerblad heterogene watergang'!$C$9</f>
        <v>1</v>
      </c>
      <c r="I838" s="23">
        <f>IF(B838="","",IF(A838&lt;='Invoerblad heterogene watergang'!$H$9,'Invoerblad heterogene watergang'!$N$9,IF(A838&lt;='Invoerblad heterogene watergang'!$H$10,'Invoerblad heterogene watergang'!$N$10,IF(A838&lt;='Invoerblad heterogene watergang'!$H$11,'Invoerblad heterogene watergang'!$N$11,IF(A838&lt;='Invoerblad heterogene watergang'!$H$12,'Invoerblad heterogene watergang'!$N$12,IF(A838&lt;='Invoerblad heterogene watergang'!$H$13,'Invoerblad heterogene watergang'!$N$13,IF(A838&lt;='Invoerblad heterogene watergang'!$H$14,'Invoerblad heterogene watergang'!$N$14,IF(A838&lt;='Invoerblad heterogene watergang'!$H$15,'Invoerblad heterogene watergang'!$N$15,IF(A838&lt;='Invoerblad heterogene watergang'!$H$16,'Invoerblad heterogene watergang'!$N$16,IF(A838&lt;='Invoerblad heterogene watergang'!$H$17,'Invoerblad heterogene watergang'!$N$17,""))))))))))</f>
        <v>0</v>
      </c>
      <c r="J838" s="23" t="str">
        <f>IF(A838&lt;='Invoerblad heterogene watergang'!$H$9,'Invoerblad heterogene watergang'!$O$9,IF(A838&lt;='Invoerblad heterogene watergang'!$H$10,'Invoerblad heterogene watergang'!$O$10,IF(A838&lt;='Invoerblad heterogene watergang'!$H$11,'Invoerblad heterogene watergang'!$O$11,IF(A838&lt;='Invoerblad heterogene watergang'!$H$12,'Invoerblad heterogene watergang'!$O$12,IF(A838&lt;='Invoerblad heterogene watergang'!$H$13,'Invoerblad heterogene watergang'!$O$13,IF(A838&lt;='Invoerblad heterogene watergang'!$H$14,'Invoerblad heterogene watergang'!$O$14,IF(A838&lt;='Invoerblad heterogene watergang'!$H$15,'Invoerblad heterogene watergang'!$O$15,IF(A838&lt;='Invoerblad heterogene watergang'!$H$16,'Invoerblad heterogene watergang'!$O$16,IF(A838&lt;='Invoerblad heterogene watergang'!$H$17,'Invoerblad heterogene watergang'!$O$17,"")))))))))</f>
        <v>Nee</v>
      </c>
      <c r="K838" s="23">
        <f>(IF(A838&lt;='Invoerblad heterogene watergang'!$H$9,'Invoerblad heterogene watergang'!$L$9,IF(A838&lt;='Invoerblad heterogene watergang'!$H$10,'Invoerblad heterogene watergang'!$L$10,IF(A838&lt;='Invoerblad heterogene watergang'!$H$11,'Invoerblad heterogene watergang'!$L$11,IF(A838&lt;='Invoerblad heterogene watergang'!$H$12,'Invoerblad heterogene watergang'!$L$12,IF(A838&lt;='Invoerblad heterogene watergang'!$H$13,'Invoerblad heterogene watergang'!$L$13,IF(A838&lt;='Invoerblad heterogene watergang'!$H$14,'Invoerblad heterogene watergang'!$L$14,IF(A838&lt;='Invoerblad heterogene watergang'!$H$15,'Invoerblad heterogene watergang'!$L$15,IF(A838&lt;='Invoerblad heterogene watergang'!$H$16,'Invoerblad heterogene watergang'!$L$16,IF(A838&lt;='Invoerblad heterogene watergang'!$H$17,'Invoerblad heterogene watergang'!$L$17,""))))))))))</f>
        <v>100</v>
      </c>
      <c r="L838" s="23" t="str">
        <f>(IF(A838&lt;='Invoerblad heterogene watergang'!$H$9,'Invoerblad heterogene watergang'!$M$9,IF(A838&lt;='Invoerblad heterogene watergang'!$H$10,'Invoerblad heterogene watergang'!$M$10,IF(A838&lt;='Invoerblad heterogene watergang'!$H$11,'Invoerblad heterogene watergang'!$M$11,IF(A838&lt;='Invoerblad heterogene watergang'!$H$12,'Invoerblad heterogene watergang'!$M$12,IF(A838&lt;='Invoerblad heterogene watergang'!$H$13,'Invoerblad heterogene watergang'!$M$13,IF(A838&lt;='Invoerblad heterogene watergang'!$H$14,'Invoerblad heterogene watergang'!$M$14,IF(A838&lt;='Invoerblad heterogene watergang'!$H$15,'Invoerblad heterogene watergang'!$M$15,IF(A838&lt;='Invoerblad heterogene watergang'!$H$16,'Invoerblad heterogene watergang'!$M$16,IF(A838&lt;='Invoerblad heterogene watergang'!$H$17,'Invoerblad heterogene watergang'!$M$17,""))))))))))</f>
        <v>Begroeiing volgt bodemverloop</v>
      </c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67"/>
      <c r="AD838" s="23"/>
      <c r="AE838" s="23"/>
    </row>
    <row r="839" spans="1:31" s="103" customFormat="1" x14ac:dyDescent="0.35">
      <c r="A839" s="24">
        <f>IF(A838="","",IF((A838+1)&gt;MAX('Invoerblad heterogene watergang'!$H$9:$H$17),"",'Uitgebreide invoer'!A838+(MAX('Invoerblad heterogene watergang'!$H$9:$H$17)/1000)))</f>
        <v>584.49999999999886</v>
      </c>
      <c r="B839" s="23">
        <f>IF(A839&lt;='Invoerblad heterogene watergang'!$H$9,'Invoerblad heterogene watergang'!$J$9,IF(A839&lt;='Invoerblad heterogene watergang'!$H$10,'Invoerblad heterogene watergang'!$J$10,IF(A839&lt;='Invoerblad heterogene watergang'!$H$11,'Invoerblad heterogene watergang'!$J$11,IF(A839&lt;='Invoerblad heterogene watergang'!$H$12,'Invoerblad heterogene watergang'!$J$12,IF(A839&lt;='Invoerblad heterogene watergang'!$H$13,'Invoerblad heterogene watergang'!$J$13,IF(A839&lt;='Invoerblad heterogene watergang'!$H$14,'Invoerblad heterogene watergang'!$J$14,IF(A839&lt;='Invoerblad heterogene watergang'!$H$15,'Invoerblad heterogene watergang'!$J$15,IF(A839&lt;='Invoerblad heterogene watergang'!$H$16,'Invoerblad heterogene watergang'!$J$16,IF(A839&lt;='Invoerblad heterogene watergang'!$H$17,'Invoerblad heterogene watergang'!$J$17,"")))))))))</f>
        <v>0.15</v>
      </c>
      <c r="C839" s="23" t="str">
        <f>IF(A839&lt;='Invoerblad heterogene watergang'!$H$9,'Invoerblad heterogene watergang'!$K$9,IF(A839&lt;='Invoerblad heterogene watergang'!$H$10,'Invoerblad heterogene watergang'!$K$10,IF(A839&lt;='Invoerblad heterogene watergang'!$H$11,'Invoerblad heterogene watergang'!$K$11,IF(A839&lt;='Invoerblad heterogene watergang'!$H$12,'Invoerblad heterogene watergang'!$K$12,IF(A839&lt;='Invoerblad heterogene watergang'!$H$13,'Invoerblad heterogene watergang'!$K$13,IF(A839&lt;='Invoerblad heterogene watergang'!$H$14,'Invoerblad heterogene watergang'!$K$14,IF(A839&lt;='Invoerblad heterogene watergang'!$H$15,'Invoerblad heterogene watergang'!$K$15,IF(A839&lt;='Invoerblad heterogene watergang'!$H$16,'Invoerblad heterogene watergang'!$K$16,IF(A839&lt;='Invoerblad heterogene watergang'!$H$17,'Invoerblad heterogene watergang'!$K$17,"")))))))))</f>
        <v>30 - Grasachtigen en ondergedoken soorten</v>
      </c>
      <c r="D839" s="23">
        <f t="shared" si="13"/>
        <v>30</v>
      </c>
      <c r="E839" s="23">
        <f>'Invoerblad heterogene watergang'!$F$9</f>
        <v>1.5</v>
      </c>
      <c r="F839" s="23">
        <f>'Invoerblad heterogene watergang'!$E$9</f>
        <v>1.2</v>
      </c>
      <c r="G839" s="23">
        <f>'Invoerblad heterogene watergang'!$B$9</f>
        <v>1.2</v>
      </c>
      <c r="H839" s="23">
        <f>'Invoerblad heterogene watergang'!$C$9</f>
        <v>1</v>
      </c>
      <c r="I839" s="23">
        <f>IF(B839="","",IF(A839&lt;='Invoerblad heterogene watergang'!$H$9,'Invoerblad heterogene watergang'!$N$9,IF(A839&lt;='Invoerblad heterogene watergang'!$H$10,'Invoerblad heterogene watergang'!$N$10,IF(A839&lt;='Invoerblad heterogene watergang'!$H$11,'Invoerblad heterogene watergang'!$N$11,IF(A839&lt;='Invoerblad heterogene watergang'!$H$12,'Invoerblad heterogene watergang'!$N$12,IF(A839&lt;='Invoerblad heterogene watergang'!$H$13,'Invoerblad heterogene watergang'!$N$13,IF(A839&lt;='Invoerblad heterogene watergang'!$H$14,'Invoerblad heterogene watergang'!$N$14,IF(A839&lt;='Invoerblad heterogene watergang'!$H$15,'Invoerblad heterogene watergang'!$N$15,IF(A839&lt;='Invoerblad heterogene watergang'!$H$16,'Invoerblad heterogene watergang'!$N$16,IF(A839&lt;='Invoerblad heterogene watergang'!$H$17,'Invoerblad heterogene watergang'!$N$17,""))))))))))</f>
        <v>0</v>
      </c>
      <c r="J839" s="23" t="str">
        <f>IF(A839&lt;='Invoerblad heterogene watergang'!$H$9,'Invoerblad heterogene watergang'!$O$9,IF(A839&lt;='Invoerblad heterogene watergang'!$H$10,'Invoerblad heterogene watergang'!$O$10,IF(A839&lt;='Invoerblad heterogene watergang'!$H$11,'Invoerblad heterogene watergang'!$O$11,IF(A839&lt;='Invoerblad heterogene watergang'!$H$12,'Invoerblad heterogene watergang'!$O$12,IF(A839&lt;='Invoerblad heterogene watergang'!$H$13,'Invoerblad heterogene watergang'!$O$13,IF(A839&lt;='Invoerblad heterogene watergang'!$H$14,'Invoerblad heterogene watergang'!$O$14,IF(A839&lt;='Invoerblad heterogene watergang'!$H$15,'Invoerblad heterogene watergang'!$O$15,IF(A839&lt;='Invoerblad heterogene watergang'!$H$16,'Invoerblad heterogene watergang'!$O$16,IF(A839&lt;='Invoerblad heterogene watergang'!$H$17,'Invoerblad heterogene watergang'!$O$17,"")))))))))</f>
        <v>Nee</v>
      </c>
      <c r="K839" s="23">
        <f>(IF(A839&lt;='Invoerblad heterogene watergang'!$H$9,'Invoerblad heterogene watergang'!$L$9,IF(A839&lt;='Invoerblad heterogene watergang'!$H$10,'Invoerblad heterogene watergang'!$L$10,IF(A839&lt;='Invoerblad heterogene watergang'!$H$11,'Invoerblad heterogene watergang'!$L$11,IF(A839&lt;='Invoerblad heterogene watergang'!$H$12,'Invoerblad heterogene watergang'!$L$12,IF(A839&lt;='Invoerblad heterogene watergang'!$H$13,'Invoerblad heterogene watergang'!$L$13,IF(A839&lt;='Invoerblad heterogene watergang'!$H$14,'Invoerblad heterogene watergang'!$L$14,IF(A839&lt;='Invoerblad heterogene watergang'!$H$15,'Invoerblad heterogene watergang'!$L$15,IF(A839&lt;='Invoerblad heterogene watergang'!$H$16,'Invoerblad heterogene watergang'!$L$16,IF(A839&lt;='Invoerblad heterogene watergang'!$H$17,'Invoerblad heterogene watergang'!$L$17,""))))))))))</f>
        <v>100</v>
      </c>
      <c r="L839" s="23" t="str">
        <f>(IF(A839&lt;='Invoerblad heterogene watergang'!$H$9,'Invoerblad heterogene watergang'!$M$9,IF(A839&lt;='Invoerblad heterogene watergang'!$H$10,'Invoerblad heterogene watergang'!$M$10,IF(A839&lt;='Invoerblad heterogene watergang'!$H$11,'Invoerblad heterogene watergang'!$M$11,IF(A839&lt;='Invoerblad heterogene watergang'!$H$12,'Invoerblad heterogene watergang'!$M$12,IF(A839&lt;='Invoerblad heterogene watergang'!$H$13,'Invoerblad heterogene watergang'!$M$13,IF(A839&lt;='Invoerblad heterogene watergang'!$H$14,'Invoerblad heterogene watergang'!$M$14,IF(A839&lt;='Invoerblad heterogene watergang'!$H$15,'Invoerblad heterogene watergang'!$M$15,IF(A839&lt;='Invoerblad heterogene watergang'!$H$16,'Invoerblad heterogene watergang'!$M$16,IF(A839&lt;='Invoerblad heterogene watergang'!$H$17,'Invoerblad heterogene watergang'!$M$17,""))))))))))</f>
        <v>Begroeiing volgt bodemverloop</v>
      </c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67"/>
      <c r="AD839" s="23"/>
      <c r="AE839" s="23"/>
    </row>
    <row r="840" spans="1:31" s="103" customFormat="1" x14ac:dyDescent="0.35">
      <c r="A840" s="24">
        <f>IF(A839="","",IF((A839+1)&gt;MAX('Invoerblad heterogene watergang'!$H$9:$H$17),"",'Uitgebreide invoer'!A839+(MAX('Invoerblad heterogene watergang'!$H$9:$H$17)/1000)))</f>
        <v>585.19999999999891</v>
      </c>
      <c r="B840" s="23">
        <f>IF(A840&lt;='Invoerblad heterogene watergang'!$H$9,'Invoerblad heterogene watergang'!$J$9,IF(A840&lt;='Invoerblad heterogene watergang'!$H$10,'Invoerblad heterogene watergang'!$J$10,IF(A840&lt;='Invoerblad heterogene watergang'!$H$11,'Invoerblad heterogene watergang'!$J$11,IF(A840&lt;='Invoerblad heterogene watergang'!$H$12,'Invoerblad heterogene watergang'!$J$12,IF(A840&lt;='Invoerblad heterogene watergang'!$H$13,'Invoerblad heterogene watergang'!$J$13,IF(A840&lt;='Invoerblad heterogene watergang'!$H$14,'Invoerblad heterogene watergang'!$J$14,IF(A840&lt;='Invoerblad heterogene watergang'!$H$15,'Invoerblad heterogene watergang'!$J$15,IF(A840&lt;='Invoerblad heterogene watergang'!$H$16,'Invoerblad heterogene watergang'!$J$16,IF(A840&lt;='Invoerblad heterogene watergang'!$H$17,'Invoerblad heterogene watergang'!$J$17,"")))))))))</f>
        <v>0.15</v>
      </c>
      <c r="C840" s="23" t="str">
        <f>IF(A840&lt;='Invoerblad heterogene watergang'!$H$9,'Invoerblad heterogene watergang'!$K$9,IF(A840&lt;='Invoerblad heterogene watergang'!$H$10,'Invoerblad heterogene watergang'!$K$10,IF(A840&lt;='Invoerblad heterogene watergang'!$H$11,'Invoerblad heterogene watergang'!$K$11,IF(A840&lt;='Invoerblad heterogene watergang'!$H$12,'Invoerblad heterogene watergang'!$K$12,IF(A840&lt;='Invoerblad heterogene watergang'!$H$13,'Invoerblad heterogene watergang'!$K$13,IF(A840&lt;='Invoerblad heterogene watergang'!$H$14,'Invoerblad heterogene watergang'!$K$14,IF(A840&lt;='Invoerblad heterogene watergang'!$H$15,'Invoerblad heterogene watergang'!$K$15,IF(A840&lt;='Invoerblad heterogene watergang'!$H$16,'Invoerblad heterogene watergang'!$K$16,IF(A840&lt;='Invoerblad heterogene watergang'!$H$17,'Invoerblad heterogene watergang'!$K$17,"")))))))))</f>
        <v>30 - Grasachtigen en ondergedoken soorten</v>
      </c>
      <c r="D840" s="23">
        <f t="shared" si="13"/>
        <v>30</v>
      </c>
      <c r="E840" s="23">
        <f>'Invoerblad heterogene watergang'!$F$9</f>
        <v>1.5</v>
      </c>
      <c r="F840" s="23">
        <f>'Invoerblad heterogene watergang'!$E$9</f>
        <v>1.2</v>
      </c>
      <c r="G840" s="23">
        <f>'Invoerblad heterogene watergang'!$B$9</f>
        <v>1.2</v>
      </c>
      <c r="H840" s="23">
        <f>'Invoerblad heterogene watergang'!$C$9</f>
        <v>1</v>
      </c>
      <c r="I840" s="23">
        <f>IF(B840="","",IF(A840&lt;='Invoerblad heterogene watergang'!$H$9,'Invoerblad heterogene watergang'!$N$9,IF(A840&lt;='Invoerblad heterogene watergang'!$H$10,'Invoerblad heterogene watergang'!$N$10,IF(A840&lt;='Invoerblad heterogene watergang'!$H$11,'Invoerblad heterogene watergang'!$N$11,IF(A840&lt;='Invoerblad heterogene watergang'!$H$12,'Invoerblad heterogene watergang'!$N$12,IF(A840&lt;='Invoerblad heterogene watergang'!$H$13,'Invoerblad heterogene watergang'!$N$13,IF(A840&lt;='Invoerblad heterogene watergang'!$H$14,'Invoerblad heterogene watergang'!$N$14,IF(A840&lt;='Invoerblad heterogene watergang'!$H$15,'Invoerblad heterogene watergang'!$N$15,IF(A840&lt;='Invoerblad heterogene watergang'!$H$16,'Invoerblad heterogene watergang'!$N$16,IF(A840&lt;='Invoerblad heterogene watergang'!$H$17,'Invoerblad heterogene watergang'!$N$17,""))))))))))</f>
        <v>0</v>
      </c>
      <c r="J840" s="23" t="str">
        <f>IF(A840&lt;='Invoerblad heterogene watergang'!$H$9,'Invoerblad heterogene watergang'!$O$9,IF(A840&lt;='Invoerblad heterogene watergang'!$H$10,'Invoerblad heterogene watergang'!$O$10,IF(A840&lt;='Invoerblad heterogene watergang'!$H$11,'Invoerblad heterogene watergang'!$O$11,IF(A840&lt;='Invoerblad heterogene watergang'!$H$12,'Invoerblad heterogene watergang'!$O$12,IF(A840&lt;='Invoerblad heterogene watergang'!$H$13,'Invoerblad heterogene watergang'!$O$13,IF(A840&lt;='Invoerblad heterogene watergang'!$H$14,'Invoerblad heterogene watergang'!$O$14,IF(A840&lt;='Invoerblad heterogene watergang'!$H$15,'Invoerblad heterogene watergang'!$O$15,IF(A840&lt;='Invoerblad heterogene watergang'!$H$16,'Invoerblad heterogene watergang'!$O$16,IF(A840&lt;='Invoerblad heterogene watergang'!$H$17,'Invoerblad heterogene watergang'!$O$17,"")))))))))</f>
        <v>Nee</v>
      </c>
      <c r="K840" s="23">
        <f>(IF(A840&lt;='Invoerblad heterogene watergang'!$H$9,'Invoerblad heterogene watergang'!$L$9,IF(A840&lt;='Invoerblad heterogene watergang'!$H$10,'Invoerblad heterogene watergang'!$L$10,IF(A840&lt;='Invoerblad heterogene watergang'!$H$11,'Invoerblad heterogene watergang'!$L$11,IF(A840&lt;='Invoerblad heterogene watergang'!$H$12,'Invoerblad heterogene watergang'!$L$12,IF(A840&lt;='Invoerblad heterogene watergang'!$H$13,'Invoerblad heterogene watergang'!$L$13,IF(A840&lt;='Invoerblad heterogene watergang'!$H$14,'Invoerblad heterogene watergang'!$L$14,IF(A840&lt;='Invoerblad heterogene watergang'!$H$15,'Invoerblad heterogene watergang'!$L$15,IF(A840&lt;='Invoerblad heterogene watergang'!$H$16,'Invoerblad heterogene watergang'!$L$16,IF(A840&lt;='Invoerblad heterogene watergang'!$H$17,'Invoerblad heterogene watergang'!$L$17,""))))))))))</f>
        <v>100</v>
      </c>
      <c r="L840" s="23" t="str">
        <f>(IF(A840&lt;='Invoerblad heterogene watergang'!$H$9,'Invoerblad heterogene watergang'!$M$9,IF(A840&lt;='Invoerblad heterogene watergang'!$H$10,'Invoerblad heterogene watergang'!$M$10,IF(A840&lt;='Invoerblad heterogene watergang'!$H$11,'Invoerblad heterogene watergang'!$M$11,IF(A840&lt;='Invoerblad heterogene watergang'!$H$12,'Invoerblad heterogene watergang'!$M$12,IF(A840&lt;='Invoerblad heterogene watergang'!$H$13,'Invoerblad heterogene watergang'!$M$13,IF(A840&lt;='Invoerblad heterogene watergang'!$H$14,'Invoerblad heterogene watergang'!$M$14,IF(A840&lt;='Invoerblad heterogene watergang'!$H$15,'Invoerblad heterogene watergang'!$M$15,IF(A840&lt;='Invoerblad heterogene watergang'!$H$16,'Invoerblad heterogene watergang'!$M$16,IF(A840&lt;='Invoerblad heterogene watergang'!$H$17,'Invoerblad heterogene watergang'!$M$17,""))))))))))</f>
        <v>Begroeiing volgt bodemverloop</v>
      </c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67"/>
      <c r="AD840" s="23"/>
      <c r="AE840" s="23"/>
    </row>
    <row r="841" spans="1:31" s="103" customFormat="1" x14ac:dyDescent="0.35">
      <c r="A841" s="24">
        <f>IF(A840="","",IF((A840+1)&gt;MAX('Invoerblad heterogene watergang'!$H$9:$H$17),"",'Uitgebreide invoer'!A840+(MAX('Invoerblad heterogene watergang'!$H$9:$H$17)/1000)))</f>
        <v>585.89999999999895</v>
      </c>
      <c r="B841" s="23">
        <f>IF(A841&lt;='Invoerblad heterogene watergang'!$H$9,'Invoerblad heterogene watergang'!$J$9,IF(A841&lt;='Invoerblad heterogene watergang'!$H$10,'Invoerblad heterogene watergang'!$J$10,IF(A841&lt;='Invoerblad heterogene watergang'!$H$11,'Invoerblad heterogene watergang'!$J$11,IF(A841&lt;='Invoerblad heterogene watergang'!$H$12,'Invoerblad heterogene watergang'!$J$12,IF(A841&lt;='Invoerblad heterogene watergang'!$H$13,'Invoerblad heterogene watergang'!$J$13,IF(A841&lt;='Invoerblad heterogene watergang'!$H$14,'Invoerblad heterogene watergang'!$J$14,IF(A841&lt;='Invoerblad heterogene watergang'!$H$15,'Invoerblad heterogene watergang'!$J$15,IF(A841&lt;='Invoerblad heterogene watergang'!$H$16,'Invoerblad heterogene watergang'!$J$16,IF(A841&lt;='Invoerblad heterogene watergang'!$H$17,'Invoerblad heterogene watergang'!$J$17,"")))))))))</f>
        <v>0.15</v>
      </c>
      <c r="C841" s="23" t="str">
        <f>IF(A841&lt;='Invoerblad heterogene watergang'!$H$9,'Invoerblad heterogene watergang'!$K$9,IF(A841&lt;='Invoerblad heterogene watergang'!$H$10,'Invoerblad heterogene watergang'!$K$10,IF(A841&lt;='Invoerblad heterogene watergang'!$H$11,'Invoerblad heterogene watergang'!$K$11,IF(A841&lt;='Invoerblad heterogene watergang'!$H$12,'Invoerblad heterogene watergang'!$K$12,IF(A841&lt;='Invoerblad heterogene watergang'!$H$13,'Invoerblad heterogene watergang'!$K$13,IF(A841&lt;='Invoerblad heterogene watergang'!$H$14,'Invoerblad heterogene watergang'!$K$14,IF(A841&lt;='Invoerblad heterogene watergang'!$H$15,'Invoerblad heterogene watergang'!$K$15,IF(A841&lt;='Invoerblad heterogene watergang'!$H$16,'Invoerblad heterogene watergang'!$K$16,IF(A841&lt;='Invoerblad heterogene watergang'!$H$17,'Invoerblad heterogene watergang'!$K$17,"")))))))))</f>
        <v>30 - Grasachtigen en ondergedoken soorten</v>
      </c>
      <c r="D841" s="23">
        <f t="shared" si="13"/>
        <v>30</v>
      </c>
      <c r="E841" s="23">
        <f>'Invoerblad heterogene watergang'!$F$9</f>
        <v>1.5</v>
      </c>
      <c r="F841" s="23">
        <f>'Invoerblad heterogene watergang'!$E$9</f>
        <v>1.2</v>
      </c>
      <c r="G841" s="23">
        <f>'Invoerblad heterogene watergang'!$B$9</f>
        <v>1.2</v>
      </c>
      <c r="H841" s="23">
        <f>'Invoerblad heterogene watergang'!$C$9</f>
        <v>1</v>
      </c>
      <c r="I841" s="23">
        <f>IF(B841="","",IF(A841&lt;='Invoerblad heterogene watergang'!$H$9,'Invoerblad heterogene watergang'!$N$9,IF(A841&lt;='Invoerblad heterogene watergang'!$H$10,'Invoerblad heterogene watergang'!$N$10,IF(A841&lt;='Invoerblad heterogene watergang'!$H$11,'Invoerblad heterogene watergang'!$N$11,IF(A841&lt;='Invoerblad heterogene watergang'!$H$12,'Invoerblad heterogene watergang'!$N$12,IF(A841&lt;='Invoerblad heterogene watergang'!$H$13,'Invoerblad heterogene watergang'!$N$13,IF(A841&lt;='Invoerblad heterogene watergang'!$H$14,'Invoerblad heterogene watergang'!$N$14,IF(A841&lt;='Invoerblad heterogene watergang'!$H$15,'Invoerblad heterogene watergang'!$N$15,IF(A841&lt;='Invoerblad heterogene watergang'!$H$16,'Invoerblad heterogene watergang'!$N$16,IF(A841&lt;='Invoerblad heterogene watergang'!$H$17,'Invoerblad heterogene watergang'!$N$17,""))))))))))</f>
        <v>0</v>
      </c>
      <c r="J841" s="23" t="str">
        <f>IF(A841&lt;='Invoerblad heterogene watergang'!$H$9,'Invoerblad heterogene watergang'!$O$9,IF(A841&lt;='Invoerblad heterogene watergang'!$H$10,'Invoerblad heterogene watergang'!$O$10,IF(A841&lt;='Invoerblad heterogene watergang'!$H$11,'Invoerblad heterogene watergang'!$O$11,IF(A841&lt;='Invoerblad heterogene watergang'!$H$12,'Invoerblad heterogene watergang'!$O$12,IF(A841&lt;='Invoerblad heterogene watergang'!$H$13,'Invoerblad heterogene watergang'!$O$13,IF(A841&lt;='Invoerblad heterogene watergang'!$H$14,'Invoerblad heterogene watergang'!$O$14,IF(A841&lt;='Invoerblad heterogene watergang'!$H$15,'Invoerblad heterogene watergang'!$O$15,IF(A841&lt;='Invoerblad heterogene watergang'!$H$16,'Invoerblad heterogene watergang'!$O$16,IF(A841&lt;='Invoerblad heterogene watergang'!$H$17,'Invoerblad heterogene watergang'!$O$17,"")))))))))</f>
        <v>Nee</v>
      </c>
      <c r="K841" s="23">
        <f>(IF(A841&lt;='Invoerblad heterogene watergang'!$H$9,'Invoerblad heterogene watergang'!$L$9,IF(A841&lt;='Invoerblad heterogene watergang'!$H$10,'Invoerblad heterogene watergang'!$L$10,IF(A841&lt;='Invoerblad heterogene watergang'!$H$11,'Invoerblad heterogene watergang'!$L$11,IF(A841&lt;='Invoerblad heterogene watergang'!$H$12,'Invoerblad heterogene watergang'!$L$12,IF(A841&lt;='Invoerblad heterogene watergang'!$H$13,'Invoerblad heterogene watergang'!$L$13,IF(A841&lt;='Invoerblad heterogene watergang'!$H$14,'Invoerblad heterogene watergang'!$L$14,IF(A841&lt;='Invoerblad heterogene watergang'!$H$15,'Invoerblad heterogene watergang'!$L$15,IF(A841&lt;='Invoerblad heterogene watergang'!$H$16,'Invoerblad heterogene watergang'!$L$16,IF(A841&lt;='Invoerblad heterogene watergang'!$H$17,'Invoerblad heterogene watergang'!$L$17,""))))))))))</f>
        <v>100</v>
      </c>
      <c r="L841" s="23" t="str">
        <f>(IF(A841&lt;='Invoerblad heterogene watergang'!$H$9,'Invoerblad heterogene watergang'!$M$9,IF(A841&lt;='Invoerblad heterogene watergang'!$H$10,'Invoerblad heterogene watergang'!$M$10,IF(A841&lt;='Invoerblad heterogene watergang'!$H$11,'Invoerblad heterogene watergang'!$M$11,IF(A841&lt;='Invoerblad heterogene watergang'!$H$12,'Invoerblad heterogene watergang'!$M$12,IF(A841&lt;='Invoerblad heterogene watergang'!$H$13,'Invoerblad heterogene watergang'!$M$13,IF(A841&lt;='Invoerblad heterogene watergang'!$H$14,'Invoerblad heterogene watergang'!$M$14,IF(A841&lt;='Invoerblad heterogene watergang'!$H$15,'Invoerblad heterogene watergang'!$M$15,IF(A841&lt;='Invoerblad heterogene watergang'!$H$16,'Invoerblad heterogene watergang'!$M$16,IF(A841&lt;='Invoerblad heterogene watergang'!$H$17,'Invoerblad heterogene watergang'!$M$17,""))))))))))</f>
        <v>Begroeiing volgt bodemverloop</v>
      </c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67"/>
      <c r="AD841" s="23"/>
      <c r="AE841" s="23"/>
    </row>
    <row r="842" spans="1:31" s="103" customFormat="1" x14ac:dyDescent="0.35">
      <c r="A842" s="24">
        <f>IF(A841="","",IF((A841+1)&gt;MAX('Invoerblad heterogene watergang'!$H$9:$H$17),"",'Uitgebreide invoer'!A841+(MAX('Invoerblad heterogene watergang'!$H$9:$H$17)/1000)))</f>
        <v>586.599999999999</v>
      </c>
      <c r="B842" s="23">
        <f>IF(A842&lt;='Invoerblad heterogene watergang'!$H$9,'Invoerblad heterogene watergang'!$J$9,IF(A842&lt;='Invoerblad heterogene watergang'!$H$10,'Invoerblad heterogene watergang'!$J$10,IF(A842&lt;='Invoerblad heterogene watergang'!$H$11,'Invoerblad heterogene watergang'!$J$11,IF(A842&lt;='Invoerblad heterogene watergang'!$H$12,'Invoerblad heterogene watergang'!$J$12,IF(A842&lt;='Invoerblad heterogene watergang'!$H$13,'Invoerblad heterogene watergang'!$J$13,IF(A842&lt;='Invoerblad heterogene watergang'!$H$14,'Invoerblad heterogene watergang'!$J$14,IF(A842&lt;='Invoerblad heterogene watergang'!$H$15,'Invoerblad heterogene watergang'!$J$15,IF(A842&lt;='Invoerblad heterogene watergang'!$H$16,'Invoerblad heterogene watergang'!$J$16,IF(A842&lt;='Invoerblad heterogene watergang'!$H$17,'Invoerblad heterogene watergang'!$J$17,"")))))))))</f>
        <v>0.15</v>
      </c>
      <c r="C842" s="23" t="str">
        <f>IF(A842&lt;='Invoerblad heterogene watergang'!$H$9,'Invoerblad heterogene watergang'!$K$9,IF(A842&lt;='Invoerblad heterogene watergang'!$H$10,'Invoerblad heterogene watergang'!$K$10,IF(A842&lt;='Invoerblad heterogene watergang'!$H$11,'Invoerblad heterogene watergang'!$K$11,IF(A842&lt;='Invoerblad heterogene watergang'!$H$12,'Invoerblad heterogene watergang'!$K$12,IF(A842&lt;='Invoerblad heterogene watergang'!$H$13,'Invoerblad heterogene watergang'!$K$13,IF(A842&lt;='Invoerblad heterogene watergang'!$H$14,'Invoerblad heterogene watergang'!$K$14,IF(A842&lt;='Invoerblad heterogene watergang'!$H$15,'Invoerblad heterogene watergang'!$K$15,IF(A842&lt;='Invoerblad heterogene watergang'!$H$16,'Invoerblad heterogene watergang'!$K$16,IF(A842&lt;='Invoerblad heterogene watergang'!$H$17,'Invoerblad heterogene watergang'!$K$17,"")))))))))</f>
        <v>30 - Grasachtigen en ondergedoken soorten</v>
      </c>
      <c r="D842" s="23">
        <f t="shared" si="13"/>
        <v>30</v>
      </c>
      <c r="E842" s="23">
        <f>'Invoerblad heterogene watergang'!$F$9</f>
        <v>1.5</v>
      </c>
      <c r="F842" s="23">
        <f>'Invoerblad heterogene watergang'!$E$9</f>
        <v>1.2</v>
      </c>
      <c r="G842" s="23">
        <f>'Invoerblad heterogene watergang'!$B$9</f>
        <v>1.2</v>
      </c>
      <c r="H842" s="23">
        <f>'Invoerblad heterogene watergang'!$C$9</f>
        <v>1</v>
      </c>
      <c r="I842" s="23">
        <f>IF(B842="","",IF(A842&lt;='Invoerblad heterogene watergang'!$H$9,'Invoerblad heterogene watergang'!$N$9,IF(A842&lt;='Invoerblad heterogene watergang'!$H$10,'Invoerblad heterogene watergang'!$N$10,IF(A842&lt;='Invoerblad heterogene watergang'!$H$11,'Invoerblad heterogene watergang'!$N$11,IF(A842&lt;='Invoerblad heterogene watergang'!$H$12,'Invoerblad heterogene watergang'!$N$12,IF(A842&lt;='Invoerblad heterogene watergang'!$H$13,'Invoerblad heterogene watergang'!$N$13,IF(A842&lt;='Invoerblad heterogene watergang'!$H$14,'Invoerblad heterogene watergang'!$N$14,IF(A842&lt;='Invoerblad heterogene watergang'!$H$15,'Invoerblad heterogene watergang'!$N$15,IF(A842&lt;='Invoerblad heterogene watergang'!$H$16,'Invoerblad heterogene watergang'!$N$16,IF(A842&lt;='Invoerblad heterogene watergang'!$H$17,'Invoerblad heterogene watergang'!$N$17,""))))))))))</f>
        <v>0</v>
      </c>
      <c r="J842" s="23" t="str">
        <f>IF(A842&lt;='Invoerblad heterogene watergang'!$H$9,'Invoerblad heterogene watergang'!$O$9,IF(A842&lt;='Invoerblad heterogene watergang'!$H$10,'Invoerblad heterogene watergang'!$O$10,IF(A842&lt;='Invoerblad heterogene watergang'!$H$11,'Invoerblad heterogene watergang'!$O$11,IF(A842&lt;='Invoerblad heterogene watergang'!$H$12,'Invoerblad heterogene watergang'!$O$12,IF(A842&lt;='Invoerblad heterogene watergang'!$H$13,'Invoerblad heterogene watergang'!$O$13,IF(A842&lt;='Invoerblad heterogene watergang'!$H$14,'Invoerblad heterogene watergang'!$O$14,IF(A842&lt;='Invoerblad heterogene watergang'!$H$15,'Invoerblad heterogene watergang'!$O$15,IF(A842&lt;='Invoerblad heterogene watergang'!$H$16,'Invoerblad heterogene watergang'!$O$16,IF(A842&lt;='Invoerblad heterogene watergang'!$H$17,'Invoerblad heterogene watergang'!$O$17,"")))))))))</f>
        <v>Nee</v>
      </c>
      <c r="K842" s="23">
        <f>(IF(A842&lt;='Invoerblad heterogene watergang'!$H$9,'Invoerblad heterogene watergang'!$L$9,IF(A842&lt;='Invoerblad heterogene watergang'!$H$10,'Invoerblad heterogene watergang'!$L$10,IF(A842&lt;='Invoerblad heterogene watergang'!$H$11,'Invoerblad heterogene watergang'!$L$11,IF(A842&lt;='Invoerblad heterogene watergang'!$H$12,'Invoerblad heterogene watergang'!$L$12,IF(A842&lt;='Invoerblad heterogene watergang'!$H$13,'Invoerblad heterogene watergang'!$L$13,IF(A842&lt;='Invoerblad heterogene watergang'!$H$14,'Invoerblad heterogene watergang'!$L$14,IF(A842&lt;='Invoerblad heterogene watergang'!$H$15,'Invoerblad heterogene watergang'!$L$15,IF(A842&lt;='Invoerblad heterogene watergang'!$H$16,'Invoerblad heterogene watergang'!$L$16,IF(A842&lt;='Invoerblad heterogene watergang'!$H$17,'Invoerblad heterogene watergang'!$L$17,""))))))))))</f>
        <v>100</v>
      </c>
      <c r="L842" s="23" t="str">
        <f>(IF(A842&lt;='Invoerblad heterogene watergang'!$H$9,'Invoerblad heterogene watergang'!$M$9,IF(A842&lt;='Invoerblad heterogene watergang'!$H$10,'Invoerblad heterogene watergang'!$M$10,IF(A842&lt;='Invoerblad heterogene watergang'!$H$11,'Invoerblad heterogene watergang'!$M$11,IF(A842&lt;='Invoerblad heterogene watergang'!$H$12,'Invoerblad heterogene watergang'!$M$12,IF(A842&lt;='Invoerblad heterogene watergang'!$H$13,'Invoerblad heterogene watergang'!$M$13,IF(A842&lt;='Invoerblad heterogene watergang'!$H$14,'Invoerblad heterogene watergang'!$M$14,IF(A842&lt;='Invoerblad heterogene watergang'!$H$15,'Invoerblad heterogene watergang'!$M$15,IF(A842&lt;='Invoerblad heterogene watergang'!$H$16,'Invoerblad heterogene watergang'!$M$16,IF(A842&lt;='Invoerblad heterogene watergang'!$H$17,'Invoerblad heterogene watergang'!$M$17,""))))))))))</f>
        <v>Begroeiing volgt bodemverloop</v>
      </c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67"/>
      <c r="AD842" s="23"/>
      <c r="AE842" s="23"/>
    </row>
    <row r="843" spans="1:31" s="103" customFormat="1" x14ac:dyDescent="0.35">
      <c r="A843" s="24">
        <f>IF(A842="","",IF((A842+1)&gt;MAX('Invoerblad heterogene watergang'!$H$9:$H$17),"",'Uitgebreide invoer'!A842+(MAX('Invoerblad heterogene watergang'!$H$9:$H$17)/1000)))</f>
        <v>587.29999999999905</v>
      </c>
      <c r="B843" s="23">
        <f>IF(A843&lt;='Invoerblad heterogene watergang'!$H$9,'Invoerblad heterogene watergang'!$J$9,IF(A843&lt;='Invoerblad heterogene watergang'!$H$10,'Invoerblad heterogene watergang'!$J$10,IF(A843&lt;='Invoerblad heterogene watergang'!$H$11,'Invoerblad heterogene watergang'!$J$11,IF(A843&lt;='Invoerblad heterogene watergang'!$H$12,'Invoerblad heterogene watergang'!$J$12,IF(A843&lt;='Invoerblad heterogene watergang'!$H$13,'Invoerblad heterogene watergang'!$J$13,IF(A843&lt;='Invoerblad heterogene watergang'!$H$14,'Invoerblad heterogene watergang'!$J$14,IF(A843&lt;='Invoerblad heterogene watergang'!$H$15,'Invoerblad heterogene watergang'!$J$15,IF(A843&lt;='Invoerblad heterogene watergang'!$H$16,'Invoerblad heterogene watergang'!$J$16,IF(A843&lt;='Invoerblad heterogene watergang'!$H$17,'Invoerblad heterogene watergang'!$J$17,"")))))))))</f>
        <v>0.15</v>
      </c>
      <c r="C843" s="23" t="str">
        <f>IF(A843&lt;='Invoerblad heterogene watergang'!$H$9,'Invoerblad heterogene watergang'!$K$9,IF(A843&lt;='Invoerblad heterogene watergang'!$H$10,'Invoerblad heterogene watergang'!$K$10,IF(A843&lt;='Invoerblad heterogene watergang'!$H$11,'Invoerblad heterogene watergang'!$K$11,IF(A843&lt;='Invoerblad heterogene watergang'!$H$12,'Invoerblad heterogene watergang'!$K$12,IF(A843&lt;='Invoerblad heterogene watergang'!$H$13,'Invoerblad heterogene watergang'!$K$13,IF(A843&lt;='Invoerblad heterogene watergang'!$H$14,'Invoerblad heterogene watergang'!$K$14,IF(A843&lt;='Invoerblad heterogene watergang'!$H$15,'Invoerblad heterogene watergang'!$K$15,IF(A843&lt;='Invoerblad heterogene watergang'!$H$16,'Invoerblad heterogene watergang'!$K$16,IF(A843&lt;='Invoerblad heterogene watergang'!$H$17,'Invoerblad heterogene watergang'!$K$17,"")))))))))</f>
        <v>30 - Grasachtigen en ondergedoken soorten</v>
      </c>
      <c r="D843" s="23">
        <f t="shared" si="13"/>
        <v>30</v>
      </c>
      <c r="E843" s="23">
        <f>'Invoerblad heterogene watergang'!$F$9</f>
        <v>1.5</v>
      </c>
      <c r="F843" s="23">
        <f>'Invoerblad heterogene watergang'!$E$9</f>
        <v>1.2</v>
      </c>
      <c r="G843" s="23">
        <f>'Invoerblad heterogene watergang'!$B$9</f>
        <v>1.2</v>
      </c>
      <c r="H843" s="23">
        <f>'Invoerblad heterogene watergang'!$C$9</f>
        <v>1</v>
      </c>
      <c r="I843" s="23">
        <f>IF(B843="","",IF(A843&lt;='Invoerblad heterogene watergang'!$H$9,'Invoerblad heterogene watergang'!$N$9,IF(A843&lt;='Invoerblad heterogene watergang'!$H$10,'Invoerblad heterogene watergang'!$N$10,IF(A843&lt;='Invoerblad heterogene watergang'!$H$11,'Invoerblad heterogene watergang'!$N$11,IF(A843&lt;='Invoerblad heterogene watergang'!$H$12,'Invoerblad heterogene watergang'!$N$12,IF(A843&lt;='Invoerblad heterogene watergang'!$H$13,'Invoerblad heterogene watergang'!$N$13,IF(A843&lt;='Invoerblad heterogene watergang'!$H$14,'Invoerblad heterogene watergang'!$N$14,IF(A843&lt;='Invoerblad heterogene watergang'!$H$15,'Invoerblad heterogene watergang'!$N$15,IF(A843&lt;='Invoerblad heterogene watergang'!$H$16,'Invoerblad heterogene watergang'!$N$16,IF(A843&lt;='Invoerblad heterogene watergang'!$H$17,'Invoerblad heterogene watergang'!$N$17,""))))))))))</f>
        <v>0</v>
      </c>
      <c r="J843" s="23" t="str">
        <f>IF(A843&lt;='Invoerblad heterogene watergang'!$H$9,'Invoerblad heterogene watergang'!$O$9,IF(A843&lt;='Invoerblad heterogene watergang'!$H$10,'Invoerblad heterogene watergang'!$O$10,IF(A843&lt;='Invoerblad heterogene watergang'!$H$11,'Invoerblad heterogene watergang'!$O$11,IF(A843&lt;='Invoerblad heterogene watergang'!$H$12,'Invoerblad heterogene watergang'!$O$12,IF(A843&lt;='Invoerblad heterogene watergang'!$H$13,'Invoerblad heterogene watergang'!$O$13,IF(A843&lt;='Invoerblad heterogene watergang'!$H$14,'Invoerblad heterogene watergang'!$O$14,IF(A843&lt;='Invoerblad heterogene watergang'!$H$15,'Invoerblad heterogene watergang'!$O$15,IF(A843&lt;='Invoerblad heterogene watergang'!$H$16,'Invoerblad heterogene watergang'!$O$16,IF(A843&lt;='Invoerblad heterogene watergang'!$H$17,'Invoerblad heterogene watergang'!$O$17,"")))))))))</f>
        <v>Nee</v>
      </c>
      <c r="K843" s="23">
        <f>(IF(A843&lt;='Invoerblad heterogene watergang'!$H$9,'Invoerblad heterogene watergang'!$L$9,IF(A843&lt;='Invoerblad heterogene watergang'!$H$10,'Invoerblad heterogene watergang'!$L$10,IF(A843&lt;='Invoerblad heterogene watergang'!$H$11,'Invoerblad heterogene watergang'!$L$11,IF(A843&lt;='Invoerblad heterogene watergang'!$H$12,'Invoerblad heterogene watergang'!$L$12,IF(A843&lt;='Invoerblad heterogene watergang'!$H$13,'Invoerblad heterogene watergang'!$L$13,IF(A843&lt;='Invoerblad heterogene watergang'!$H$14,'Invoerblad heterogene watergang'!$L$14,IF(A843&lt;='Invoerblad heterogene watergang'!$H$15,'Invoerblad heterogene watergang'!$L$15,IF(A843&lt;='Invoerblad heterogene watergang'!$H$16,'Invoerblad heterogene watergang'!$L$16,IF(A843&lt;='Invoerblad heterogene watergang'!$H$17,'Invoerblad heterogene watergang'!$L$17,""))))))))))</f>
        <v>100</v>
      </c>
      <c r="L843" s="23" t="str">
        <f>(IF(A843&lt;='Invoerblad heterogene watergang'!$H$9,'Invoerblad heterogene watergang'!$M$9,IF(A843&lt;='Invoerblad heterogene watergang'!$H$10,'Invoerblad heterogene watergang'!$M$10,IF(A843&lt;='Invoerblad heterogene watergang'!$H$11,'Invoerblad heterogene watergang'!$M$11,IF(A843&lt;='Invoerblad heterogene watergang'!$H$12,'Invoerblad heterogene watergang'!$M$12,IF(A843&lt;='Invoerblad heterogene watergang'!$H$13,'Invoerblad heterogene watergang'!$M$13,IF(A843&lt;='Invoerblad heterogene watergang'!$H$14,'Invoerblad heterogene watergang'!$M$14,IF(A843&lt;='Invoerblad heterogene watergang'!$H$15,'Invoerblad heterogene watergang'!$M$15,IF(A843&lt;='Invoerblad heterogene watergang'!$H$16,'Invoerblad heterogene watergang'!$M$16,IF(A843&lt;='Invoerblad heterogene watergang'!$H$17,'Invoerblad heterogene watergang'!$M$17,""))))))))))</f>
        <v>Begroeiing volgt bodemverloop</v>
      </c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67"/>
      <c r="AD843" s="23"/>
      <c r="AE843" s="23"/>
    </row>
    <row r="844" spans="1:31" s="103" customFormat="1" x14ac:dyDescent="0.35">
      <c r="A844" s="24">
        <f>IF(A843="","",IF((A843+1)&gt;MAX('Invoerblad heterogene watergang'!$H$9:$H$17),"",'Uitgebreide invoer'!A843+(MAX('Invoerblad heterogene watergang'!$H$9:$H$17)/1000)))</f>
        <v>587.99999999999909</v>
      </c>
      <c r="B844" s="23">
        <f>IF(A844&lt;='Invoerblad heterogene watergang'!$H$9,'Invoerblad heterogene watergang'!$J$9,IF(A844&lt;='Invoerblad heterogene watergang'!$H$10,'Invoerblad heterogene watergang'!$J$10,IF(A844&lt;='Invoerblad heterogene watergang'!$H$11,'Invoerblad heterogene watergang'!$J$11,IF(A844&lt;='Invoerblad heterogene watergang'!$H$12,'Invoerblad heterogene watergang'!$J$12,IF(A844&lt;='Invoerblad heterogene watergang'!$H$13,'Invoerblad heterogene watergang'!$J$13,IF(A844&lt;='Invoerblad heterogene watergang'!$H$14,'Invoerblad heterogene watergang'!$J$14,IF(A844&lt;='Invoerblad heterogene watergang'!$H$15,'Invoerblad heterogene watergang'!$J$15,IF(A844&lt;='Invoerblad heterogene watergang'!$H$16,'Invoerblad heterogene watergang'!$J$16,IF(A844&lt;='Invoerblad heterogene watergang'!$H$17,'Invoerblad heterogene watergang'!$J$17,"")))))))))</f>
        <v>0.15</v>
      </c>
      <c r="C844" s="23" t="str">
        <f>IF(A844&lt;='Invoerblad heterogene watergang'!$H$9,'Invoerblad heterogene watergang'!$K$9,IF(A844&lt;='Invoerblad heterogene watergang'!$H$10,'Invoerblad heterogene watergang'!$K$10,IF(A844&lt;='Invoerblad heterogene watergang'!$H$11,'Invoerblad heterogene watergang'!$K$11,IF(A844&lt;='Invoerblad heterogene watergang'!$H$12,'Invoerblad heterogene watergang'!$K$12,IF(A844&lt;='Invoerblad heterogene watergang'!$H$13,'Invoerblad heterogene watergang'!$K$13,IF(A844&lt;='Invoerblad heterogene watergang'!$H$14,'Invoerblad heterogene watergang'!$K$14,IF(A844&lt;='Invoerblad heterogene watergang'!$H$15,'Invoerblad heterogene watergang'!$K$15,IF(A844&lt;='Invoerblad heterogene watergang'!$H$16,'Invoerblad heterogene watergang'!$K$16,IF(A844&lt;='Invoerblad heterogene watergang'!$H$17,'Invoerblad heterogene watergang'!$K$17,"")))))))))</f>
        <v>30 - Grasachtigen en ondergedoken soorten</v>
      </c>
      <c r="D844" s="23">
        <f t="shared" si="13"/>
        <v>30</v>
      </c>
      <c r="E844" s="23">
        <f>'Invoerblad heterogene watergang'!$F$9</f>
        <v>1.5</v>
      </c>
      <c r="F844" s="23">
        <f>'Invoerblad heterogene watergang'!$E$9</f>
        <v>1.2</v>
      </c>
      <c r="G844" s="23">
        <f>'Invoerblad heterogene watergang'!$B$9</f>
        <v>1.2</v>
      </c>
      <c r="H844" s="23">
        <f>'Invoerblad heterogene watergang'!$C$9</f>
        <v>1</v>
      </c>
      <c r="I844" s="23">
        <f>IF(B844="","",IF(A844&lt;='Invoerblad heterogene watergang'!$H$9,'Invoerblad heterogene watergang'!$N$9,IF(A844&lt;='Invoerblad heterogene watergang'!$H$10,'Invoerblad heterogene watergang'!$N$10,IF(A844&lt;='Invoerblad heterogene watergang'!$H$11,'Invoerblad heterogene watergang'!$N$11,IF(A844&lt;='Invoerblad heterogene watergang'!$H$12,'Invoerblad heterogene watergang'!$N$12,IF(A844&lt;='Invoerblad heterogene watergang'!$H$13,'Invoerblad heterogene watergang'!$N$13,IF(A844&lt;='Invoerblad heterogene watergang'!$H$14,'Invoerblad heterogene watergang'!$N$14,IF(A844&lt;='Invoerblad heterogene watergang'!$H$15,'Invoerblad heterogene watergang'!$N$15,IF(A844&lt;='Invoerblad heterogene watergang'!$H$16,'Invoerblad heterogene watergang'!$N$16,IF(A844&lt;='Invoerblad heterogene watergang'!$H$17,'Invoerblad heterogene watergang'!$N$17,""))))))))))</f>
        <v>0</v>
      </c>
      <c r="J844" s="23" t="str">
        <f>IF(A844&lt;='Invoerblad heterogene watergang'!$H$9,'Invoerblad heterogene watergang'!$O$9,IF(A844&lt;='Invoerblad heterogene watergang'!$H$10,'Invoerblad heterogene watergang'!$O$10,IF(A844&lt;='Invoerblad heterogene watergang'!$H$11,'Invoerblad heterogene watergang'!$O$11,IF(A844&lt;='Invoerblad heterogene watergang'!$H$12,'Invoerblad heterogene watergang'!$O$12,IF(A844&lt;='Invoerblad heterogene watergang'!$H$13,'Invoerblad heterogene watergang'!$O$13,IF(A844&lt;='Invoerblad heterogene watergang'!$H$14,'Invoerblad heterogene watergang'!$O$14,IF(A844&lt;='Invoerblad heterogene watergang'!$H$15,'Invoerblad heterogene watergang'!$O$15,IF(A844&lt;='Invoerblad heterogene watergang'!$H$16,'Invoerblad heterogene watergang'!$O$16,IF(A844&lt;='Invoerblad heterogene watergang'!$H$17,'Invoerblad heterogene watergang'!$O$17,"")))))))))</f>
        <v>Nee</v>
      </c>
      <c r="K844" s="23">
        <f>(IF(A844&lt;='Invoerblad heterogene watergang'!$H$9,'Invoerblad heterogene watergang'!$L$9,IF(A844&lt;='Invoerblad heterogene watergang'!$H$10,'Invoerblad heterogene watergang'!$L$10,IF(A844&lt;='Invoerblad heterogene watergang'!$H$11,'Invoerblad heterogene watergang'!$L$11,IF(A844&lt;='Invoerblad heterogene watergang'!$H$12,'Invoerblad heterogene watergang'!$L$12,IF(A844&lt;='Invoerblad heterogene watergang'!$H$13,'Invoerblad heterogene watergang'!$L$13,IF(A844&lt;='Invoerblad heterogene watergang'!$H$14,'Invoerblad heterogene watergang'!$L$14,IF(A844&lt;='Invoerblad heterogene watergang'!$H$15,'Invoerblad heterogene watergang'!$L$15,IF(A844&lt;='Invoerblad heterogene watergang'!$H$16,'Invoerblad heterogene watergang'!$L$16,IF(A844&lt;='Invoerblad heterogene watergang'!$H$17,'Invoerblad heterogene watergang'!$L$17,""))))))))))</f>
        <v>100</v>
      </c>
      <c r="L844" s="23" t="str">
        <f>(IF(A844&lt;='Invoerblad heterogene watergang'!$H$9,'Invoerblad heterogene watergang'!$M$9,IF(A844&lt;='Invoerblad heterogene watergang'!$H$10,'Invoerblad heterogene watergang'!$M$10,IF(A844&lt;='Invoerblad heterogene watergang'!$H$11,'Invoerblad heterogene watergang'!$M$11,IF(A844&lt;='Invoerblad heterogene watergang'!$H$12,'Invoerblad heterogene watergang'!$M$12,IF(A844&lt;='Invoerblad heterogene watergang'!$H$13,'Invoerblad heterogene watergang'!$M$13,IF(A844&lt;='Invoerblad heterogene watergang'!$H$14,'Invoerblad heterogene watergang'!$M$14,IF(A844&lt;='Invoerblad heterogene watergang'!$H$15,'Invoerblad heterogene watergang'!$M$15,IF(A844&lt;='Invoerblad heterogene watergang'!$H$16,'Invoerblad heterogene watergang'!$M$16,IF(A844&lt;='Invoerblad heterogene watergang'!$H$17,'Invoerblad heterogene watergang'!$M$17,""))))))))))</f>
        <v>Begroeiing volgt bodemverloop</v>
      </c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67"/>
      <c r="AD844" s="23"/>
      <c r="AE844" s="23"/>
    </row>
    <row r="845" spans="1:31" s="103" customFormat="1" x14ac:dyDescent="0.35">
      <c r="A845" s="24">
        <f>IF(A844="","",IF((A844+1)&gt;MAX('Invoerblad heterogene watergang'!$H$9:$H$17),"",'Uitgebreide invoer'!A844+(MAX('Invoerblad heterogene watergang'!$H$9:$H$17)/1000)))</f>
        <v>588.69999999999914</v>
      </c>
      <c r="B845" s="23">
        <f>IF(A845&lt;='Invoerblad heterogene watergang'!$H$9,'Invoerblad heterogene watergang'!$J$9,IF(A845&lt;='Invoerblad heterogene watergang'!$H$10,'Invoerblad heterogene watergang'!$J$10,IF(A845&lt;='Invoerblad heterogene watergang'!$H$11,'Invoerblad heterogene watergang'!$J$11,IF(A845&lt;='Invoerblad heterogene watergang'!$H$12,'Invoerblad heterogene watergang'!$J$12,IF(A845&lt;='Invoerblad heterogene watergang'!$H$13,'Invoerblad heterogene watergang'!$J$13,IF(A845&lt;='Invoerblad heterogene watergang'!$H$14,'Invoerblad heterogene watergang'!$J$14,IF(A845&lt;='Invoerblad heterogene watergang'!$H$15,'Invoerblad heterogene watergang'!$J$15,IF(A845&lt;='Invoerblad heterogene watergang'!$H$16,'Invoerblad heterogene watergang'!$J$16,IF(A845&lt;='Invoerblad heterogene watergang'!$H$17,'Invoerblad heterogene watergang'!$J$17,"")))))))))</f>
        <v>0.15</v>
      </c>
      <c r="C845" s="23" t="str">
        <f>IF(A845&lt;='Invoerblad heterogene watergang'!$H$9,'Invoerblad heterogene watergang'!$K$9,IF(A845&lt;='Invoerblad heterogene watergang'!$H$10,'Invoerblad heterogene watergang'!$K$10,IF(A845&lt;='Invoerblad heterogene watergang'!$H$11,'Invoerblad heterogene watergang'!$K$11,IF(A845&lt;='Invoerblad heterogene watergang'!$H$12,'Invoerblad heterogene watergang'!$K$12,IF(A845&lt;='Invoerblad heterogene watergang'!$H$13,'Invoerblad heterogene watergang'!$K$13,IF(A845&lt;='Invoerblad heterogene watergang'!$H$14,'Invoerblad heterogene watergang'!$K$14,IF(A845&lt;='Invoerblad heterogene watergang'!$H$15,'Invoerblad heterogene watergang'!$K$15,IF(A845&lt;='Invoerblad heterogene watergang'!$H$16,'Invoerblad heterogene watergang'!$K$16,IF(A845&lt;='Invoerblad heterogene watergang'!$H$17,'Invoerblad heterogene watergang'!$K$17,"")))))))))</f>
        <v>30 - Grasachtigen en ondergedoken soorten</v>
      </c>
      <c r="D845" s="23">
        <f t="shared" si="13"/>
        <v>30</v>
      </c>
      <c r="E845" s="23">
        <f>'Invoerblad heterogene watergang'!$F$9</f>
        <v>1.5</v>
      </c>
      <c r="F845" s="23">
        <f>'Invoerblad heterogene watergang'!$E$9</f>
        <v>1.2</v>
      </c>
      <c r="G845" s="23">
        <f>'Invoerblad heterogene watergang'!$B$9</f>
        <v>1.2</v>
      </c>
      <c r="H845" s="23">
        <f>'Invoerblad heterogene watergang'!$C$9</f>
        <v>1</v>
      </c>
      <c r="I845" s="23">
        <f>IF(B845="","",IF(A845&lt;='Invoerblad heterogene watergang'!$H$9,'Invoerblad heterogene watergang'!$N$9,IF(A845&lt;='Invoerblad heterogene watergang'!$H$10,'Invoerblad heterogene watergang'!$N$10,IF(A845&lt;='Invoerblad heterogene watergang'!$H$11,'Invoerblad heterogene watergang'!$N$11,IF(A845&lt;='Invoerblad heterogene watergang'!$H$12,'Invoerblad heterogene watergang'!$N$12,IF(A845&lt;='Invoerblad heterogene watergang'!$H$13,'Invoerblad heterogene watergang'!$N$13,IF(A845&lt;='Invoerblad heterogene watergang'!$H$14,'Invoerblad heterogene watergang'!$N$14,IF(A845&lt;='Invoerblad heterogene watergang'!$H$15,'Invoerblad heterogene watergang'!$N$15,IF(A845&lt;='Invoerblad heterogene watergang'!$H$16,'Invoerblad heterogene watergang'!$N$16,IF(A845&lt;='Invoerblad heterogene watergang'!$H$17,'Invoerblad heterogene watergang'!$N$17,""))))))))))</f>
        <v>0</v>
      </c>
      <c r="J845" s="23" t="str">
        <f>IF(A845&lt;='Invoerblad heterogene watergang'!$H$9,'Invoerblad heterogene watergang'!$O$9,IF(A845&lt;='Invoerblad heterogene watergang'!$H$10,'Invoerblad heterogene watergang'!$O$10,IF(A845&lt;='Invoerblad heterogene watergang'!$H$11,'Invoerblad heterogene watergang'!$O$11,IF(A845&lt;='Invoerblad heterogene watergang'!$H$12,'Invoerblad heterogene watergang'!$O$12,IF(A845&lt;='Invoerblad heterogene watergang'!$H$13,'Invoerblad heterogene watergang'!$O$13,IF(A845&lt;='Invoerblad heterogene watergang'!$H$14,'Invoerblad heterogene watergang'!$O$14,IF(A845&lt;='Invoerblad heterogene watergang'!$H$15,'Invoerblad heterogene watergang'!$O$15,IF(A845&lt;='Invoerblad heterogene watergang'!$H$16,'Invoerblad heterogene watergang'!$O$16,IF(A845&lt;='Invoerblad heterogene watergang'!$H$17,'Invoerblad heterogene watergang'!$O$17,"")))))))))</f>
        <v>Nee</v>
      </c>
      <c r="K845" s="23">
        <f>(IF(A845&lt;='Invoerblad heterogene watergang'!$H$9,'Invoerblad heterogene watergang'!$L$9,IF(A845&lt;='Invoerblad heterogene watergang'!$H$10,'Invoerblad heterogene watergang'!$L$10,IF(A845&lt;='Invoerblad heterogene watergang'!$H$11,'Invoerblad heterogene watergang'!$L$11,IF(A845&lt;='Invoerblad heterogene watergang'!$H$12,'Invoerblad heterogene watergang'!$L$12,IF(A845&lt;='Invoerblad heterogene watergang'!$H$13,'Invoerblad heterogene watergang'!$L$13,IF(A845&lt;='Invoerblad heterogene watergang'!$H$14,'Invoerblad heterogene watergang'!$L$14,IF(A845&lt;='Invoerblad heterogene watergang'!$H$15,'Invoerblad heterogene watergang'!$L$15,IF(A845&lt;='Invoerblad heterogene watergang'!$H$16,'Invoerblad heterogene watergang'!$L$16,IF(A845&lt;='Invoerblad heterogene watergang'!$H$17,'Invoerblad heterogene watergang'!$L$17,""))))))))))</f>
        <v>100</v>
      </c>
      <c r="L845" s="23" t="str">
        <f>(IF(A845&lt;='Invoerblad heterogene watergang'!$H$9,'Invoerblad heterogene watergang'!$M$9,IF(A845&lt;='Invoerblad heterogene watergang'!$H$10,'Invoerblad heterogene watergang'!$M$10,IF(A845&lt;='Invoerblad heterogene watergang'!$H$11,'Invoerblad heterogene watergang'!$M$11,IF(A845&lt;='Invoerblad heterogene watergang'!$H$12,'Invoerblad heterogene watergang'!$M$12,IF(A845&lt;='Invoerblad heterogene watergang'!$H$13,'Invoerblad heterogene watergang'!$M$13,IF(A845&lt;='Invoerblad heterogene watergang'!$H$14,'Invoerblad heterogene watergang'!$M$14,IF(A845&lt;='Invoerblad heterogene watergang'!$H$15,'Invoerblad heterogene watergang'!$M$15,IF(A845&lt;='Invoerblad heterogene watergang'!$H$16,'Invoerblad heterogene watergang'!$M$16,IF(A845&lt;='Invoerblad heterogene watergang'!$H$17,'Invoerblad heterogene watergang'!$M$17,""))))))))))</f>
        <v>Begroeiing volgt bodemverloop</v>
      </c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67"/>
      <c r="AD845" s="23"/>
      <c r="AE845" s="23"/>
    </row>
    <row r="846" spans="1:31" s="103" customFormat="1" x14ac:dyDescent="0.35">
      <c r="A846" s="24">
        <f>IF(A845="","",IF((A845+1)&gt;MAX('Invoerblad heterogene watergang'!$H$9:$H$17),"",'Uitgebreide invoer'!A845+(MAX('Invoerblad heterogene watergang'!$H$9:$H$17)/1000)))</f>
        <v>589.39999999999918</v>
      </c>
      <c r="B846" s="23">
        <f>IF(A846&lt;='Invoerblad heterogene watergang'!$H$9,'Invoerblad heterogene watergang'!$J$9,IF(A846&lt;='Invoerblad heterogene watergang'!$H$10,'Invoerblad heterogene watergang'!$J$10,IF(A846&lt;='Invoerblad heterogene watergang'!$H$11,'Invoerblad heterogene watergang'!$J$11,IF(A846&lt;='Invoerblad heterogene watergang'!$H$12,'Invoerblad heterogene watergang'!$J$12,IF(A846&lt;='Invoerblad heterogene watergang'!$H$13,'Invoerblad heterogene watergang'!$J$13,IF(A846&lt;='Invoerblad heterogene watergang'!$H$14,'Invoerblad heterogene watergang'!$J$14,IF(A846&lt;='Invoerblad heterogene watergang'!$H$15,'Invoerblad heterogene watergang'!$J$15,IF(A846&lt;='Invoerblad heterogene watergang'!$H$16,'Invoerblad heterogene watergang'!$J$16,IF(A846&lt;='Invoerblad heterogene watergang'!$H$17,'Invoerblad heterogene watergang'!$J$17,"")))))))))</f>
        <v>0.15</v>
      </c>
      <c r="C846" s="23" t="str">
        <f>IF(A846&lt;='Invoerblad heterogene watergang'!$H$9,'Invoerblad heterogene watergang'!$K$9,IF(A846&lt;='Invoerblad heterogene watergang'!$H$10,'Invoerblad heterogene watergang'!$K$10,IF(A846&lt;='Invoerblad heterogene watergang'!$H$11,'Invoerblad heterogene watergang'!$K$11,IF(A846&lt;='Invoerblad heterogene watergang'!$H$12,'Invoerblad heterogene watergang'!$K$12,IF(A846&lt;='Invoerblad heterogene watergang'!$H$13,'Invoerblad heterogene watergang'!$K$13,IF(A846&lt;='Invoerblad heterogene watergang'!$H$14,'Invoerblad heterogene watergang'!$K$14,IF(A846&lt;='Invoerblad heterogene watergang'!$H$15,'Invoerblad heterogene watergang'!$K$15,IF(A846&lt;='Invoerblad heterogene watergang'!$H$16,'Invoerblad heterogene watergang'!$K$16,IF(A846&lt;='Invoerblad heterogene watergang'!$H$17,'Invoerblad heterogene watergang'!$K$17,"")))))))))</f>
        <v>30 - Grasachtigen en ondergedoken soorten</v>
      </c>
      <c r="D846" s="23">
        <f t="shared" si="13"/>
        <v>30</v>
      </c>
      <c r="E846" s="23">
        <f>'Invoerblad heterogene watergang'!$F$9</f>
        <v>1.5</v>
      </c>
      <c r="F846" s="23">
        <f>'Invoerblad heterogene watergang'!$E$9</f>
        <v>1.2</v>
      </c>
      <c r="G846" s="23">
        <f>'Invoerblad heterogene watergang'!$B$9</f>
        <v>1.2</v>
      </c>
      <c r="H846" s="23">
        <f>'Invoerblad heterogene watergang'!$C$9</f>
        <v>1</v>
      </c>
      <c r="I846" s="23">
        <f>IF(B846="","",IF(A846&lt;='Invoerblad heterogene watergang'!$H$9,'Invoerblad heterogene watergang'!$N$9,IF(A846&lt;='Invoerblad heterogene watergang'!$H$10,'Invoerblad heterogene watergang'!$N$10,IF(A846&lt;='Invoerblad heterogene watergang'!$H$11,'Invoerblad heterogene watergang'!$N$11,IF(A846&lt;='Invoerblad heterogene watergang'!$H$12,'Invoerblad heterogene watergang'!$N$12,IF(A846&lt;='Invoerblad heterogene watergang'!$H$13,'Invoerblad heterogene watergang'!$N$13,IF(A846&lt;='Invoerblad heterogene watergang'!$H$14,'Invoerblad heterogene watergang'!$N$14,IF(A846&lt;='Invoerblad heterogene watergang'!$H$15,'Invoerblad heterogene watergang'!$N$15,IF(A846&lt;='Invoerblad heterogene watergang'!$H$16,'Invoerblad heterogene watergang'!$N$16,IF(A846&lt;='Invoerblad heterogene watergang'!$H$17,'Invoerblad heterogene watergang'!$N$17,""))))))))))</f>
        <v>0</v>
      </c>
      <c r="J846" s="23" t="str">
        <f>IF(A846&lt;='Invoerblad heterogene watergang'!$H$9,'Invoerblad heterogene watergang'!$O$9,IF(A846&lt;='Invoerblad heterogene watergang'!$H$10,'Invoerblad heterogene watergang'!$O$10,IF(A846&lt;='Invoerblad heterogene watergang'!$H$11,'Invoerblad heterogene watergang'!$O$11,IF(A846&lt;='Invoerblad heterogene watergang'!$H$12,'Invoerblad heterogene watergang'!$O$12,IF(A846&lt;='Invoerblad heterogene watergang'!$H$13,'Invoerblad heterogene watergang'!$O$13,IF(A846&lt;='Invoerblad heterogene watergang'!$H$14,'Invoerblad heterogene watergang'!$O$14,IF(A846&lt;='Invoerblad heterogene watergang'!$H$15,'Invoerblad heterogene watergang'!$O$15,IF(A846&lt;='Invoerblad heterogene watergang'!$H$16,'Invoerblad heterogene watergang'!$O$16,IF(A846&lt;='Invoerblad heterogene watergang'!$H$17,'Invoerblad heterogene watergang'!$O$17,"")))))))))</f>
        <v>Nee</v>
      </c>
      <c r="K846" s="23">
        <f>(IF(A846&lt;='Invoerblad heterogene watergang'!$H$9,'Invoerblad heterogene watergang'!$L$9,IF(A846&lt;='Invoerblad heterogene watergang'!$H$10,'Invoerblad heterogene watergang'!$L$10,IF(A846&lt;='Invoerblad heterogene watergang'!$H$11,'Invoerblad heterogene watergang'!$L$11,IF(A846&lt;='Invoerblad heterogene watergang'!$H$12,'Invoerblad heterogene watergang'!$L$12,IF(A846&lt;='Invoerblad heterogene watergang'!$H$13,'Invoerblad heterogene watergang'!$L$13,IF(A846&lt;='Invoerblad heterogene watergang'!$H$14,'Invoerblad heterogene watergang'!$L$14,IF(A846&lt;='Invoerblad heterogene watergang'!$H$15,'Invoerblad heterogene watergang'!$L$15,IF(A846&lt;='Invoerblad heterogene watergang'!$H$16,'Invoerblad heterogene watergang'!$L$16,IF(A846&lt;='Invoerblad heterogene watergang'!$H$17,'Invoerblad heterogene watergang'!$L$17,""))))))))))</f>
        <v>100</v>
      </c>
      <c r="L846" s="23" t="str">
        <f>(IF(A846&lt;='Invoerblad heterogene watergang'!$H$9,'Invoerblad heterogene watergang'!$M$9,IF(A846&lt;='Invoerblad heterogene watergang'!$H$10,'Invoerblad heterogene watergang'!$M$10,IF(A846&lt;='Invoerblad heterogene watergang'!$H$11,'Invoerblad heterogene watergang'!$M$11,IF(A846&lt;='Invoerblad heterogene watergang'!$H$12,'Invoerblad heterogene watergang'!$M$12,IF(A846&lt;='Invoerblad heterogene watergang'!$H$13,'Invoerblad heterogene watergang'!$M$13,IF(A846&lt;='Invoerblad heterogene watergang'!$H$14,'Invoerblad heterogene watergang'!$M$14,IF(A846&lt;='Invoerblad heterogene watergang'!$H$15,'Invoerblad heterogene watergang'!$M$15,IF(A846&lt;='Invoerblad heterogene watergang'!$H$16,'Invoerblad heterogene watergang'!$M$16,IF(A846&lt;='Invoerblad heterogene watergang'!$H$17,'Invoerblad heterogene watergang'!$M$17,""))))))))))</f>
        <v>Begroeiing volgt bodemverloop</v>
      </c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67"/>
      <c r="AD846" s="23"/>
      <c r="AE846" s="23"/>
    </row>
    <row r="847" spans="1:31" s="103" customFormat="1" x14ac:dyDescent="0.35">
      <c r="A847" s="24">
        <f>IF(A846="","",IF((A846+1)&gt;MAX('Invoerblad heterogene watergang'!$H$9:$H$17),"",'Uitgebreide invoer'!A846+(MAX('Invoerblad heterogene watergang'!$H$9:$H$17)/1000)))</f>
        <v>590.09999999999923</v>
      </c>
      <c r="B847" s="23">
        <f>IF(A847&lt;='Invoerblad heterogene watergang'!$H$9,'Invoerblad heterogene watergang'!$J$9,IF(A847&lt;='Invoerblad heterogene watergang'!$H$10,'Invoerblad heterogene watergang'!$J$10,IF(A847&lt;='Invoerblad heterogene watergang'!$H$11,'Invoerblad heterogene watergang'!$J$11,IF(A847&lt;='Invoerblad heterogene watergang'!$H$12,'Invoerblad heterogene watergang'!$J$12,IF(A847&lt;='Invoerblad heterogene watergang'!$H$13,'Invoerblad heterogene watergang'!$J$13,IF(A847&lt;='Invoerblad heterogene watergang'!$H$14,'Invoerblad heterogene watergang'!$J$14,IF(A847&lt;='Invoerblad heterogene watergang'!$H$15,'Invoerblad heterogene watergang'!$J$15,IF(A847&lt;='Invoerblad heterogene watergang'!$H$16,'Invoerblad heterogene watergang'!$J$16,IF(A847&lt;='Invoerblad heterogene watergang'!$H$17,'Invoerblad heterogene watergang'!$J$17,"")))))))))</f>
        <v>0.15</v>
      </c>
      <c r="C847" s="23" t="str">
        <f>IF(A847&lt;='Invoerblad heterogene watergang'!$H$9,'Invoerblad heterogene watergang'!$K$9,IF(A847&lt;='Invoerblad heterogene watergang'!$H$10,'Invoerblad heterogene watergang'!$K$10,IF(A847&lt;='Invoerblad heterogene watergang'!$H$11,'Invoerblad heterogene watergang'!$K$11,IF(A847&lt;='Invoerblad heterogene watergang'!$H$12,'Invoerblad heterogene watergang'!$K$12,IF(A847&lt;='Invoerblad heterogene watergang'!$H$13,'Invoerblad heterogene watergang'!$K$13,IF(A847&lt;='Invoerblad heterogene watergang'!$H$14,'Invoerblad heterogene watergang'!$K$14,IF(A847&lt;='Invoerblad heterogene watergang'!$H$15,'Invoerblad heterogene watergang'!$K$15,IF(A847&lt;='Invoerblad heterogene watergang'!$H$16,'Invoerblad heterogene watergang'!$K$16,IF(A847&lt;='Invoerblad heterogene watergang'!$H$17,'Invoerblad heterogene watergang'!$K$17,"")))))))))</f>
        <v>30 - Grasachtigen en ondergedoken soorten</v>
      </c>
      <c r="D847" s="23">
        <f t="shared" si="13"/>
        <v>30</v>
      </c>
      <c r="E847" s="23">
        <f>'Invoerblad heterogene watergang'!$F$9</f>
        <v>1.5</v>
      </c>
      <c r="F847" s="23">
        <f>'Invoerblad heterogene watergang'!$E$9</f>
        <v>1.2</v>
      </c>
      <c r="G847" s="23">
        <f>'Invoerblad heterogene watergang'!$B$9</f>
        <v>1.2</v>
      </c>
      <c r="H847" s="23">
        <f>'Invoerblad heterogene watergang'!$C$9</f>
        <v>1</v>
      </c>
      <c r="I847" s="23">
        <f>IF(B847="","",IF(A847&lt;='Invoerblad heterogene watergang'!$H$9,'Invoerblad heterogene watergang'!$N$9,IF(A847&lt;='Invoerblad heterogene watergang'!$H$10,'Invoerblad heterogene watergang'!$N$10,IF(A847&lt;='Invoerblad heterogene watergang'!$H$11,'Invoerblad heterogene watergang'!$N$11,IF(A847&lt;='Invoerblad heterogene watergang'!$H$12,'Invoerblad heterogene watergang'!$N$12,IF(A847&lt;='Invoerblad heterogene watergang'!$H$13,'Invoerblad heterogene watergang'!$N$13,IF(A847&lt;='Invoerblad heterogene watergang'!$H$14,'Invoerblad heterogene watergang'!$N$14,IF(A847&lt;='Invoerblad heterogene watergang'!$H$15,'Invoerblad heterogene watergang'!$N$15,IF(A847&lt;='Invoerblad heterogene watergang'!$H$16,'Invoerblad heterogene watergang'!$N$16,IF(A847&lt;='Invoerblad heterogene watergang'!$H$17,'Invoerblad heterogene watergang'!$N$17,""))))))))))</f>
        <v>0</v>
      </c>
      <c r="J847" s="23" t="str">
        <f>IF(A847&lt;='Invoerblad heterogene watergang'!$H$9,'Invoerblad heterogene watergang'!$O$9,IF(A847&lt;='Invoerblad heterogene watergang'!$H$10,'Invoerblad heterogene watergang'!$O$10,IF(A847&lt;='Invoerblad heterogene watergang'!$H$11,'Invoerblad heterogene watergang'!$O$11,IF(A847&lt;='Invoerblad heterogene watergang'!$H$12,'Invoerblad heterogene watergang'!$O$12,IF(A847&lt;='Invoerblad heterogene watergang'!$H$13,'Invoerblad heterogene watergang'!$O$13,IF(A847&lt;='Invoerblad heterogene watergang'!$H$14,'Invoerblad heterogene watergang'!$O$14,IF(A847&lt;='Invoerblad heterogene watergang'!$H$15,'Invoerblad heterogene watergang'!$O$15,IF(A847&lt;='Invoerblad heterogene watergang'!$H$16,'Invoerblad heterogene watergang'!$O$16,IF(A847&lt;='Invoerblad heterogene watergang'!$H$17,'Invoerblad heterogene watergang'!$O$17,"")))))))))</f>
        <v>Nee</v>
      </c>
      <c r="K847" s="23">
        <f>(IF(A847&lt;='Invoerblad heterogene watergang'!$H$9,'Invoerblad heterogene watergang'!$L$9,IF(A847&lt;='Invoerblad heterogene watergang'!$H$10,'Invoerblad heterogene watergang'!$L$10,IF(A847&lt;='Invoerblad heterogene watergang'!$H$11,'Invoerblad heterogene watergang'!$L$11,IF(A847&lt;='Invoerblad heterogene watergang'!$H$12,'Invoerblad heterogene watergang'!$L$12,IF(A847&lt;='Invoerblad heterogene watergang'!$H$13,'Invoerblad heterogene watergang'!$L$13,IF(A847&lt;='Invoerblad heterogene watergang'!$H$14,'Invoerblad heterogene watergang'!$L$14,IF(A847&lt;='Invoerblad heterogene watergang'!$H$15,'Invoerblad heterogene watergang'!$L$15,IF(A847&lt;='Invoerblad heterogene watergang'!$H$16,'Invoerblad heterogene watergang'!$L$16,IF(A847&lt;='Invoerblad heterogene watergang'!$H$17,'Invoerblad heterogene watergang'!$L$17,""))))))))))</f>
        <v>100</v>
      </c>
      <c r="L847" s="23" t="str">
        <f>(IF(A847&lt;='Invoerblad heterogene watergang'!$H$9,'Invoerblad heterogene watergang'!$M$9,IF(A847&lt;='Invoerblad heterogene watergang'!$H$10,'Invoerblad heterogene watergang'!$M$10,IF(A847&lt;='Invoerblad heterogene watergang'!$H$11,'Invoerblad heterogene watergang'!$M$11,IF(A847&lt;='Invoerblad heterogene watergang'!$H$12,'Invoerblad heterogene watergang'!$M$12,IF(A847&lt;='Invoerblad heterogene watergang'!$H$13,'Invoerblad heterogene watergang'!$M$13,IF(A847&lt;='Invoerblad heterogene watergang'!$H$14,'Invoerblad heterogene watergang'!$M$14,IF(A847&lt;='Invoerblad heterogene watergang'!$H$15,'Invoerblad heterogene watergang'!$M$15,IF(A847&lt;='Invoerblad heterogene watergang'!$H$16,'Invoerblad heterogene watergang'!$M$16,IF(A847&lt;='Invoerblad heterogene watergang'!$H$17,'Invoerblad heterogene watergang'!$M$17,""))))))))))</f>
        <v>Begroeiing volgt bodemverloop</v>
      </c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67"/>
      <c r="AD847" s="23"/>
      <c r="AE847" s="23"/>
    </row>
    <row r="848" spans="1:31" s="103" customFormat="1" x14ac:dyDescent="0.35">
      <c r="A848" s="24">
        <f>IF(A847="","",IF((A847+1)&gt;MAX('Invoerblad heterogene watergang'!$H$9:$H$17),"",'Uitgebreide invoer'!A847+(MAX('Invoerblad heterogene watergang'!$H$9:$H$17)/1000)))</f>
        <v>590.79999999999927</v>
      </c>
      <c r="B848" s="23">
        <f>IF(A848&lt;='Invoerblad heterogene watergang'!$H$9,'Invoerblad heterogene watergang'!$J$9,IF(A848&lt;='Invoerblad heterogene watergang'!$H$10,'Invoerblad heterogene watergang'!$J$10,IF(A848&lt;='Invoerblad heterogene watergang'!$H$11,'Invoerblad heterogene watergang'!$J$11,IF(A848&lt;='Invoerblad heterogene watergang'!$H$12,'Invoerblad heterogene watergang'!$J$12,IF(A848&lt;='Invoerblad heterogene watergang'!$H$13,'Invoerblad heterogene watergang'!$J$13,IF(A848&lt;='Invoerblad heterogene watergang'!$H$14,'Invoerblad heterogene watergang'!$J$14,IF(A848&lt;='Invoerblad heterogene watergang'!$H$15,'Invoerblad heterogene watergang'!$J$15,IF(A848&lt;='Invoerblad heterogene watergang'!$H$16,'Invoerblad heterogene watergang'!$J$16,IF(A848&lt;='Invoerblad heterogene watergang'!$H$17,'Invoerblad heterogene watergang'!$J$17,"")))))))))</f>
        <v>0.15</v>
      </c>
      <c r="C848" s="23" t="str">
        <f>IF(A848&lt;='Invoerblad heterogene watergang'!$H$9,'Invoerblad heterogene watergang'!$K$9,IF(A848&lt;='Invoerblad heterogene watergang'!$H$10,'Invoerblad heterogene watergang'!$K$10,IF(A848&lt;='Invoerblad heterogene watergang'!$H$11,'Invoerblad heterogene watergang'!$K$11,IF(A848&lt;='Invoerblad heterogene watergang'!$H$12,'Invoerblad heterogene watergang'!$K$12,IF(A848&lt;='Invoerblad heterogene watergang'!$H$13,'Invoerblad heterogene watergang'!$K$13,IF(A848&lt;='Invoerblad heterogene watergang'!$H$14,'Invoerblad heterogene watergang'!$K$14,IF(A848&lt;='Invoerblad heterogene watergang'!$H$15,'Invoerblad heterogene watergang'!$K$15,IF(A848&lt;='Invoerblad heterogene watergang'!$H$16,'Invoerblad heterogene watergang'!$K$16,IF(A848&lt;='Invoerblad heterogene watergang'!$H$17,'Invoerblad heterogene watergang'!$K$17,"")))))))))</f>
        <v>30 - Grasachtigen en ondergedoken soorten</v>
      </c>
      <c r="D848" s="23">
        <f t="shared" si="13"/>
        <v>30</v>
      </c>
      <c r="E848" s="23">
        <f>'Invoerblad heterogene watergang'!$F$9</f>
        <v>1.5</v>
      </c>
      <c r="F848" s="23">
        <f>'Invoerblad heterogene watergang'!$E$9</f>
        <v>1.2</v>
      </c>
      <c r="G848" s="23">
        <f>'Invoerblad heterogene watergang'!$B$9</f>
        <v>1.2</v>
      </c>
      <c r="H848" s="23">
        <f>'Invoerblad heterogene watergang'!$C$9</f>
        <v>1</v>
      </c>
      <c r="I848" s="23">
        <f>IF(B848="","",IF(A848&lt;='Invoerblad heterogene watergang'!$H$9,'Invoerblad heterogene watergang'!$N$9,IF(A848&lt;='Invoerblad heterogene watergang'!$H$10,'Invoerblad heterogene watergang'!$N$10,IF(A848&lt;='Invoerblad heterogene watergang'!$H$11,'Invoerblad heterogene watergang'!$N$11,IF(A848&lt;='Invoerblad heterogene watergang'!$H$12,'Invoerblad heterogene watergang'!$N$12,IF(A848&lt;='Invoerblad heterogene watergang'!$H$13,'Invoerblad heterogene watergang'!$N$13,IF(A848&lt;='Invoerblad heterogene watergang'!$H$14,'Invoerblad heterogene watergang'!$N$14,IF(A848&lt;='Invoerblad heterogene watergang'!$H$15,'Invoerblad heterogene watergang'!$N$15,IF(A848&lt;='Invoerblad heterogene watergang'!$H$16,'Invoerblad heterogene watergang'!$N$16,IF(A848&lt;='Invoerblad heterogene watergang'!$H$17,'Invoerblad heterogene watergang'!$N$17,""))))))))))</f>
        <v>0</v>
      </c>
      <c r="J848" s="23" t="str">
        <f>IF(A848&lt;='Invoerblad heterogene watergang'!$H$9,'Invoerblad heterogene watergang'!$O$9,IF(A848&lt;='Invoerblad heterogene watergang'!$H$10,'Invoerblad heterogene watergang'!$O$10,IF(A848&lt;='Invoerblad heterogene watergang'!$H$11,'Invoerblad heterogene watergang'!$O$11,IF(A848&lt;='Invoerblad heterogene watergang'!$H$12,'Invoerblad heterogene watergang'!$O$12,IF(A848&lt;='Invoerblad heterogene watergang'!$H$13,'Invoerblad heterogene watergang'!$O$13,IF(A848&lt;='Invoerblad heterogene watergang'!$H$14,'Invoerblad heterogene watergang'!$O$14,IF(A848&lt;='Invoerblad heterogene watergang'!$H$15,'Invoerblad heterogene watergang'!$O$15,IF(A848&lt;='Invoerblad heterogene watergang'!$H$16,'Invoerblad heterogene watergang'!$O$16,IF(A848&lt;='Invoerblad heterogene watergang'!$H$17,'Invoerblad heterogene watergang'!$O$17,"")))))))))</f>
        <v>Nee</v>
      </c>
      <c r="K848" s="23">
        <f>(IF(A848&lt;='Invoerblad heterogene watergang'!$H$9,'Invoerblad heterogene watergang'!$L$9,IF(A848&lt;='Invoerblad heterogene watergang'!$H$10,'Invoerblad heterogene watergang'!$L$10,IF(A848&lt;='Invoerblad heterogene watergang'!$H$11,'Invoerblad heterogene watergang'!$L$11,IF(A848&lt;='Invoerblad heterogene watergang'!$H$12,'Invoerblad heterogene watergang'!$L$12,IF(A848&lt;='Invoerblad heterogene watergang'!$H$13,'Invoerblad heterogene watergang'!$L$13,IF(A848&lt;='Invoerblad heterogene watergang'!$H$14,'Invoerblad heterogene watergang'!$L$14,IF(A848&lt;='Invoerblad heterogene watergang'!$H$15,'Invoerblad heterogene watergang'!$L$15,IF(A848&lt;='Invoerblad heterogene watergang'!$H$16,'Invoerblad heterogene watergang'!$L$16,IF(A848&lt;='Invoerblad heterogene watergang'!$H$17,'Invoerblad heterogene watergang'!$L$17,""))))))))))</f>
        <v>100</v>
      </c>
      <c r="L848" s="23" t="str">
        <f>(IF(A848&lt;='Invoerblad heterogene watergang'!$H$9,'Invoerblad heterogene watergang'!$M$9,IF(A848&lt;='Invoerblad heterogene watergang'!$H$10,'Invoerblad heterogene watergang'!$M$10,IF(A848&lt;='Invoerblad heterogene watergang'!$H$11,'Invoerblad heterogene watergang'!$M$11,IF(A848&lt;='Invoerblad heterogene watergang'!$H$12,'Invoerblad heterogene watergang'!$M$12,IF(A848&lt;='Invoerblad heterogene watergang'!$H$13,'Invoerblad heterogene watergang'!$M$13,IF(A848&lt;='Invoerblad heterogene watergang'!$H$14,'Invoerblad heterogene watergang'!$M$14,IF(A848&lt;='Invoerblad heterogene watergang'!$H$15,'Invoerblad heterogene watergang'!$M$15,IF(A848&lt;='Invoerblad heterogene watergang'!$H$16,'Invoerblad heterogene watergang'!$M$16,IF(A848&lt;='Invoerblad heterogene watergang'!$H$17,'Invoerblad heterogene watergang'!$M$17,""))))))))))</f>
        <v>Begroeiing volgt bodemverloop</v>
      </c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67"/>
      <c r="AD848" s="23"/>
      <c r="AE848" s="23"/>
    </row>
    <row r="849" spans="1:31" s="103" customFormat="1" x14ac:dyDescent="0.35">
      <c r="A849" s="24">
        <f>IF(A848="","",IF((A848+1)&gt;MAX('Invoerblad heterogene watergang'!$H$9:$H$17),"",'Uitgebreide invoer'!A848+(MAX('Invoerblad heterogene watergang'!$H$9:$H$17)/1000)))</f>
        <v>591.49999999999932</v>
      </c>
      <c r="B849" s="23">
        <f>IF(A849&lt;='Invoerblad heterogene watergang'!$H$9,'Invoerblad heterogene watergang'!$J$9,IF(A849&lt;='Invoerblad heterogene watergang'!$H$10,'Invoerblad heterogene watergang'!$J$10,IF(A849&lt;='Invoerblad heterogene watergang'!$H$11,'Invoerblad heterogene watergang'!$J$11,IF(A849&lt;='Invoerblad heterogene watergang'!$H$12,'Invoerblad heterogene watergang'!$J$12,IF(A849&lt;='Invoerblad heterogene watergang'!$H$13,'Invoerblad heterogene watergang'!$J$13,IF(A849&lt;='Invoerblad heterogene watergang'!$H$14,'Invoerblad heterogene watergang'!$J$14,IF(A849&lt;='Invoerblad heterogene watergang'!$H$15,'Invoerblad heterogene watergang'!$J$15,IF(A849&lt;='Invoerblad heterogene watergang'!$H$16,'Invoerblad heterogene watergang'!$J$16,IF(A849&lt;='Invoerblad heterogene watergang'!$H$17,'Invoerblad heterogene watergang'!$J$17,"")))))))))</f>
        <v>0.15</v>
      </c>
      <c r="C849" s="23" t="str">
        <f>IF(A849&lt;='Invoerblad heterogene watergang'!$H$9,'Invoerblad heterogene watergang'!$K$9,IF(A849&lt;='Invoerblad heterogene watergang'!$H$10,'Invoerblad heterogene watergang'!$K$10,IF(A849&lt;='Invoerblad heterogene watergang'!$H$11,'Invoerblad heterogene watergang'!$K$11,IF(A849&lt;='Invoerblad heterogene watergang'!$H$12,'Invoerblad heterogene watergang'!$K$12,IF(A849&lt;='Invoerblad heterogene watergang'!$H$13,'Invoerblad heterogene watergang'!$K$13,IF(A849&lt;='Invoerblad heterogene watergang'!$H$14,'Invoerblad heterogene watergang'!$K$14,IF(A849&lt;='Invoerblad heterogene watergang'!$H$15,'Invoerblad heterogene watergang'!$K$15,IF(A849&lt;='Invoerblad heterogene watergang'!$H$16,'Invoerblad heterogene watergang'!$K$16,IF(A849&lt;='Invoerblad heterogene watergang'!$H$17,'Invoerblad heterogene watergang'!$K$17,"")))))))))</f>
        <v>30 - Grasachtigen en ondergedoken soorten</v>
      </c>
      <c r="D849" s="23">
        <f t="shared" si="13"/>
        <v>30</v>
      </c>
      <c r="E849" s="23">
        <f>'Invoerblad heterogene watergang'!$F$9</f>
        <v>1.5</v>
      </c>
      <c r="F849" s="23">
        <f>'Invoerblad heterogene watergang'!$E$9</f>
        <v>1.2</v>
      </c>
      <c r="G849" s="23">
        <f>'Invoerblad heterogene watergang'!$B$9</f>
        <v>1.2</v>
      </c>
      <c r="H849" s="23">
        <f>'Invoerblad heterogene watergang'!$C$9</f>
        <v>1</v>
      </c>
      <c r="I849" s="23">
        <f>IF(B849="","",IF(A849&lt;='Invoerblad heterogene watergang'!$H$9,'Invoerblad heterogene watergang'!$N$9,IF(A849&lt;='Invoerblad heterogene watergang'!$H$10,'Invoerblad heterogene watergang'!$N$10,IF(A849&lt;='Invoerblad heterogene watergang'!$H$11,'Invoerblad heterogene watergang'!$N$11,IF(A849&lt;='Invoerblad heterogene watergang'!$H$12,'Invoerblad heterogene watergang'!$N$12,IF(A849&lt;='Invoerblad heterogene watergang'!$H$13,'Invoerblad heterogene watergang'!$N$13,IF(A849&lt;='Invoerblad heterogene watergang'!$H$14,'Invoerblad heterogene watergang'!$N$14,IF(A849&lt;='Invoerblad heterogene watergang'!$H$15,'Invoerblad heterogene watergang'!$N$15,IF(A849&lt;='Invoerblad heterogene watergang'!$H$16,'Invoerblad heterogene watergang'!$N$16,IF(A849&lt;='Invoerblad heterogene watergang'!$H$17,'Invoerblad heterogene watergang'!$N$17,""))))))))))</f>
        <v>0</v>
      </c>
      <c r="J849" s="23" t="str">
        <f>IF(A849&lt;='Invoerblad heterogene watergang'!$H$9,'Invoerblad heterogene watergang'!$O$9,IF(A849&lt;='Invoerblad heterogene watergang'!$H$10,'Invoerblad heterogene watergang'!$O$10,IF(A849&lt;='Invoerblad heterogene watergang'!$H$11,'Invoerblad heterogene watergang'!$O$11,IF(A849&lt;='Invoerblad heterogene watergang'!$H$12,'Invoerblad heterogene watergang'!$O$12,IF(A849&lt;='Invoerblad heterogene watergang'!$H$13,'Invoerblad heterogene watergang'!$O$13,IF(A849&lt;='Invoerblad heterogene watergang'!$H$14,'Invoerblad heterogene watergang'!$O$14,IF(A849&lt;='Invoerblad heterogene watergang'!$H$15,'Invoerblad heterogene watergang'!$O$15,IF(A849&lt;='Invoerblad heterogene watergang'!$H$16,'Invoerblad heterogene watergang'!$O$16,IF(A849&lt;='Invoerblad heterogene watergang'!$H$17,'Invoerblad heterogene watergang'!$O$17,"")))))))))</f>
        <v>Nee</v>
      </c>
      <c r="K849" s="23">
        <f>(IF(A849&lt;='Invoerblad heterogene watergang'!$H$9,'Invoerblad heterogene watergang'!$L$9,IF(A849&lt;='Invoerblad heterogene watergang'!$H$10,'Invoerblad heterogene watergang'!$L$10,IF(A849&lt;='Invoerblad heterogene watergang'!$H$11,'Invoerblad heterogene watergang'!$L$11,IF(A849&lt;='Invoerblad heterogene watergang'!$H$12,'Invoerblad heterogene watergang'!$L$12,IF(A849&lt;='Invoerblad heterogene watergang'!$H$13,'Invoerblad heterogene watergang'!$L$13,IF(A849&lt;='Invoerblad heterogene watergang'!$H$14,'Invoerblad heterogene watergang'!$L$14,IF(A849&lt;='Invoerblad heterogene watergang'!$H$15,'Invoerblad heterogene watergang'!$L$15,IF(A849&lt;='Invoerblad heterogene watergang'!$H$16,'Invoerblad heterogene watergang'!$L$16,IF(A849&lt;='Invoerblad heterogene watergang'!$H$17,'Invoerblad heterogene watergang'!$L$17,""))))))))))</f>
        <v>100</v>
      </c>
      <c r="L849" s="23" t="str">
        <f>(IF(A849&lt;='Invoerblad heterogene watergang'!$H$9,'Invoerblad heterogene watergang'!$M$9,IF(A849&lt;='Invoerblad heterogene watergang'!$H$10,'Invoerblad heterogene watergang'!$M$10,IF(A849&lt;='Invoerblad heterogene watergang'!$H$11,'Invoerblad heterogene watergang'!$M$11,IF(A849&lt;='Invoerblad heterogene watergang'!$H$12,'Invoerblad heterogene watergang'!$M$12,IF(A849&lt;='Invoerblad heterogene watergang'!$H$13,'Invoerblad heterogene watergang'!$M$13,IF(A849&lt;='Invoerblad heterogene watergang'!$H$14,'Invoerblad heterogene watergang'!$M$14,IF(A849&lt;='Invoerblad heterogene watergang'!$H$15,'Invoerblad heterogene watergang'!$M$15,IF(A849&lt;='Invoerblad heterogene watergang'!$H$16,'Invoerblad heterogene watergang'!$M$16,IF(A849&lt;='Invoerblad heterogene watergang'!$H$17,'Invoerblad heterogene watergang'!$M$17,""))))))))))</f>
        <v>Begroeiing volgt bodemverloop</v>
      </c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67"/>
      <c r="AD849" s="23"/>
      <c r="AE849" s="23"/>
    </row>
    <row r="850" spans="1:31" s="103" customFormat="1" x14ac:dyDescent="0.35">
      <c r="A850" s="24">
        <f>IF(A849="","",IF((A849+1)&gt;MAX('Invoerblad heterogene watergang'!$H$9:$H$17),"",'Uitgebreide invoer'!A849+(MAX('Invoerblad heterogene watergang'!$H$9:$H$17)/1000)))</f>
        <v>592.19999999999936</v>
      </c>
      <c r="B850" s="23">
        <f>IF(A850&lt;='Invoerblad heterogene watergang'!$H$9,'Invoerblad heterogene watergang'!$J$9,IF(A850&lt;='Invoerblad heterogene watergang'!$H$10,'Invoerblad heterogene watergang'!$J$10,IF(A850&lt;='Invoerblad heterogene watergang'!$H$11,'Invoerblad heterogene watergang'!$J$11,IF(A850&lt;='Invoerblad heterogene watergang'!$H$12,'Invoerblad heterogene watergang'!$J$12,IF(A850&lt;='Invoerblad heterogene watergang'!$H$13,'Invoerblad heterogene watergang'!$J$13,IF(A850&lt;='Invoerblad heterogene watergang'!$H$14,'Invoerblad heterogene watergang'!$J$14,IF(A850&lt;='Invoerblad heterogene watergang'!$H$15,'Invoerblad heterogene watergang'!$J$15,IF(A850&lt;='Invoerblad heterogene watergang'!$H$16,'Invoerblad heterogene watergang'!$J$16,IF(A850&lt;='Invoerblad heterogene watergang'!$H$17,'Invoerblad heterogene watergang'!$J$17,"")))))))))</f>
        <v>0.15</v>
      </c>
      <c r="C850" s="23" t="str">
        <f>IF(A850&lt;='Invoerblad heterogene watergang'!$H$9,'Invoerblad heterogene watergang'!$K$9,IF(A850&lt;='Invoerblad heterogene watergang'!$H$10,'Invoerblad heterogene watergang'!$K$10,IF(A850&lt;='Invoerblad heterogene watergang'!$H$11,'Invoerblad heterogene watergang'!$K$11,IF(A850&lt;='Invoerblad heterogene watergang'!$H$12,'Invoerblad heterogene watergang'!$K$12,IF(A850&lt;='Invoerblad heterogene watergang'!$H$13,'Invoerblad heterogene watergang'!$K$13,IF(A850&lt;='Invoerblad heterogene watergang'!$H$14,'Invoerblad heterogene watergang'!$K$14,IF(A850&lt;='Invoerblad heterogene watergang'!$H$15,'Invoerblad heterogene watergang'!$K$15,IF(A850&lt;='Invoerblad heterogene watergang'!$H$16,'Invoerblad heterogene watergang'!$K$16,IF(A850&lt;='Invoerblad heterogene watergang'!$H$17,'Invoerblad heterogene watergang'!$K$17,"")))))))))</f>
        <v>30 - Grasachtigen en ondergedoken soorten</v>
      </c>
      <c r="D850" s="23">
        <f t="shared" si="13"/>
        <v>30</v>
      </c>
      <c r="E850" s="23">
        <f>'Invoerblad heterogene watergang'!$F$9</f>
        <v>1.5</v>
      </c>
      <c r="F850" s="23">
        <f>'Invoerblad heterogene watergang'!$E$9</f>
        <v>1.2</v>
      </c>
      <c r="G850" s="23">
        <f>'Invoerblad heterogene watergang'!$B$9</f>
        <v>1.2</v>
      </c>
      <c r="H850" s="23">
        <f>'Invoerblad heterogene watergang'!$C$9</f>
        <v>1</v>
      </c>
      <c r="I850" s="23">
        <f>IF(B850="","",IF(A850&lt;='Invoerblad heterogene watergang'!$H$9,'Invoerblad heterogene watergang'!$N$9,IF(A850&lt;='Invoerblad heterogene watergang'!$H$10,'Invoerblad heterogene watergang'!$N$10,IF(A850&lt;='Invoerblad heterogene watergang'!$H$11,'Invoerblad heterogene watergang'!$N$11,IF(A850&lt;='Invoerblad heterogene watergang'!$H$12,'Invoerblad heterogene watergang'!$N$12,IF(A850&lt;='Invoerblad heterogene watergang'!$H$13,'Invoerblad heterogene watergang'!$N$13,IF(A850&lt;='Invoerblad heterogene watergang'!$H$14,'Invoerblad heterogene watergang'!$N$14,IF(A850&lt;='Invoerblad heterogene watergang'!$H$15,'Invoerblad heterogene watergang'!$N$15,IF(A850&lt;='Invoerblad heterogene watergang'!$H$16,'Invoerblad heterogene watergang'!$N$16,IF(A850&lt;='Invoerblad heterogene watergang'!$H$17,'Invoerblad heterogene watergang'!$N$17,""))))))))))</f>
        <v>0</v>
      </c>
      <c r="J850" s="23" t="str">
        <f>IF(A850&lt;='Invoerblad heterogene watergang'!$H$9,'Invoerblad heterogene watergang'!$O$9,IF(A850&lt;='Invoerblad heterogene watergang'!$H$10,'Invoerblad heterogene watergang'!$O$10,IF(A850&lt;='Invoerblad heterogene watergang'!$H$11,'Invoerblad heterogene watergang'!$O$11,IF(A850&lt;='Invoerblad heterogene watergang'!$H$12,'Invoerblad heterogene watergang'!$O$12,IF(A850&lt;='Invoerblad heterogene watergang'!$H$13,'Invoerblad heterogene watergang'!$O$13,IF(A850&lt;='Invoerblad heterogene watergang'!$H$14,'Invoerblad heterogene watergang'!$O$14,IF(A850&lt;='Invoerblad heterogene watergang'!$H$15,'Invoerblad heterogene watergang'!$O$15,IF(A850&lt;='Invoerblad heterogene watergang'!$H$16,'Invoerblad heterogene watergang'!$O$16,IF(A850&lt;='Invoerblad heterogene watergang'!$H$17,'Invoerblad heterogene watergang'!$O$17,"")))))))))</f>
        <v>Nee</v>
      </c>
      <c r="K850" s="23">
        <f>(IF(A850&lt;='Invoerblad heterogene watergang'!$H$9,'Invoerblad heterogene watergang'!$L$9,IF(A850&lt;='Invoerblad heterogene watergang'!$H$10,'Invoerblad heterogene watergang'!$L$10,IF(A850&lt;='Invoerblad heterogene watergang'!$H$11,'Invoerblad heterogene watergang'!$L$11,IF(A850&lt;='Invoerblad heterogene watergang'!$H$12,'Invoerblad heterogene watergang'!$L$12,IF(A850&lt;='Invoerblad heterogene watergang'!$H$13,'Invoerblad heterogene watergang'!$L$13,IF(A850&lt;='Invoerblad heterogene watergang'!$H$14,'Invoerblad heterogene watergang'!$L$14,IF(A850&lt;='Invoerblad heterogene watergang'!$H$15,'Invoerblad heterogene watergang'!$L$15,IF(A850&lt;='Invoerblad heterogene watergang'!$H$16,'Invoerblad heterogene watergang'!$L$16,IF(A850&lt;='Invoerblad heterogene watergang'!$H$17,'Invoerblad heterogene watergang'!$L$17,""))))))))))</f>
        <v>100</v>
      </c>
      <c r="L850" s="23" t="str">
        <f>(IF(A850&lt;='Invoerblad heterogene watergang'!$H$9,'Invoerblad heterogene watergang'!$M$9,IF(A850&lt;='Invoerblad heterogene watergang'!$H$10,'Invoerblad heterogene watergang'!$M$10,IF(A850&lt;='Invoerblad heterogene watergang'!$H$11,'Invoerblad heterogene watergang'!$M$11,IF(A850&lt;='Invoerblad heterogene watergang'!$H$12,'Invoerblad heterogene watergang'!$M$12,IF(A850&lt;='Invoerblad heterogene watergang'!$H$13,'Invoerblad heterogene watergang'!$M$13,IF(A850&lt;='Invoerblad heterogene watergang'!$H$14,'Invoerblad heterogene watergang'!$M$14,IF(A850&lt;='Invoerblad heterogene watergang'!$H$15,'Invoerblad heterogene watergang'!$M$15,IF(A850&lt;='Invoerblad heterogene watergang'!$H$16,'Invoerblad heterogene watergang'!$M$16,IF(A850&lt;='Invoerblad heterogene watergang'!$H$17,'Invoerblad heterogene watergang'!$M$17,""))))))))))</f>
        <v>Begroeiing volgt bodemverloop</v>
      </c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67"/>
      <c r="AD850" s="23"/>
      <c r="AE850" s="23"/>
    </row>
    <row r="851" spans="1:31" s="103" customFormat="1" x14ac:dyDescent="0.35">
      <c r="A851" s="24">
        <f>IF(A850="","",IF((A850+1)&gt;MAX('Invoerblad heterogene watergang'!$H$9:$H$17),"",'Uitgebreide invoer'!A850+(MAX('Invoerblad heterogene watergang'!$H$9:$H$17)/1000)))</f>
        <v>592.89999999999941</v>
      </c>
      <c r="B851" s="23">
        <f>IF(A851&lt;='Invoerblad heterogene watergang'!$H$9,'Invoerblad heterogene watergang'!$J$9,IF(A851&lt;='Invoerblad heterogene watergang'!$H$10,'Invoerblad heterogene watergang'!$J$10,IF(A851&lt;='Invoerblad heterogene watergang'!$H$11,'Invoerblad heterogene watergang'!$J$11,IF(A851&lt;='Invoerblad heterogene watergang'!$H$12,'Invoerblad heterogene watergang'!$J$12,IF(A851&lt;='Invoerblad heterogene watergang'!$H$13,'Invoerblad heterogene watergang'!$J$13,IF(A851&lt;='Invoerblad heterogene watergang'!$H$14,'Invoerblad heterogene watergang'!$J$14,IF(A851&lt;='Invoerblad heterogene watergang'!$H$15,'Invoerblad heterogene watergang'!$J$15,IF(A851&lt;='Invoerblad heterogene watergang'!$H$16,'Invoerblad heterogene watergang'!$J$16,IF(A851&lt;='Invoerblad heterogene watergang'!$H$17,'Invoerblad heterogene watergang'!$J$17,"")))))))))</f>
        <v>0.15</v>
      </c>
      <c r="C851" s="23" t="str">
        <f>IF(A851&lt;='Invoerblad heterogene watergang'!$H$9,'Invoerblad heterogene watergang'!$K$9,IF(A851&lt;='Invoerblad heterogene watergang'!$H$10,'Invoerblad heterogene watergang'!$K$10,IF(A851&lt;='Invoerblad heterogene watergang'!$H$11,'Invoerblad heterogene watergang'!$K$11,IF(A851&lt;='Invoerblad heterogene watergang'!$H$12,'Invoerblad heterogene watergang'!$K$12,IF(A851&lt;='Invoerblad heterogene watergang'!$H$13,'Invoerblad heterogene watergang'!$K$13,IF(A851&lt;='Invoerblad heterogene watergang'!$H$14,'Invoerblad heterogene watergang'!$K$14,IF(A851&lt;='Invoerblad heterogene watergang'!$H$15,'Invoerblad heterogene watergang'!$K$15,IF(A851&lt;='Invoerblad heterogene watergang'!$H$16,'Invoerblad heterogene watergang'!$K$16,IF(A851&lt;='Invoerblad heterogene watergang'!$H$17,'Invoerblad heterogene watergang'!$K$17,"")))))))))</f>
        <v>30 - Grasachtigen en ondergedoken soorten</v>
      </c>
      <c r="D851" s="23">
        <f t="shared" si="13"/>
        <v>30</v>
      </c>
      <c r="E851" s="23">
        <f>'Invoerblad heterogene watergang'!$F$9</f>
        <v>1.5</v>
      </c>
      <c r="F851" s="23">
        <f>'Invoerblad heterogene watergang'!$E$9</f>
        <v>1.2</v>
      </c>
      <c r="G851" s="23">
        <f>'Invoerblad heterogene watergang'!$B$9</f>
        <v>1.2</v>
      </c>
      <c r="H851" s="23">
        <f>'Invoerblad heterogene watergang'!$C$9</f>
        <v>1</v>
      </c>
      <c r="I851" s="23">
        <f>IF(B851="","",IF(A851&lt;='Invoerblad heterogene watergang'!$H$9,'Invoerblad heterogene watergang'!$N$9,IF(A851&lt;='Invoerblad heterogene watergang'!$H$10,'Invoerblad heterogene watergang'!$N$10,IF(A851&lt;='Invoerblad heterogene watergang'!$H$11,'Invoerblad heterogene watergang'!$N$11,IF(A851&lt;='Invoerblad heterogene watergang'!$H$12,'Invoerblad heterogene watergang'!$N$12,IF(A851&lt;='Invoerblad heterogene watergang'!$H$13,'Invoerblad heterogene watergang'!$N$13,IF(A851&lt;='Invoerblad heterogene watergang'!$H$14,'Invoerblad heterogene watergang'!$N$14,IF(A851&lt;='Invoerblad heterogene watergang'!$H$15,'Invoerblad heterogene watergang'!$N$15,IF(A851&lt;='Invoerblad heterogene watergang'!$H$16,'Invoerblad heterogene watergang'!$N$16,IF(A851&lt;='Invoerblad heterogene watergang'!$H$17,'Invoerblad heterogene watergang'!$N$17,""))))))))))</f>
        <v>0</v>
      </c>
      <c r="J851" s="23" t="str">
        <f>IF(A851&lt;='Invoerblad heterogene watergang'!$H$9,'Invoerblad heterogene watergang'!$O$9,IF(A851&lt;='Invoerblad heterogene watergang'!$H$10,'Invoerblad heterogene watergang'!$O$10,IF(A851&lt;='Invoerblad heterogene watergang'!$H$11,'Invoerblad heterogene watergang'!$O$11,IF(A851&lt;='Invoerblad heterogene watergang'!$H$12,'Invoerblad heterogene watergang'!$O$12,IF(A851&lt;='Invoerblad heterogene watergang'!$H$13,'Invoerblad heterogene watergang'!$O$13,IF(A851&lt;='Invoerblad heterogene watergang'!$H$14,'Invoerblad heterogene watergang'!$O$14,IF(A851&lt;='Invoerblad heterogene watergang'!$H$15,'Invoerblad heterogene watergang'!$O$15,IF(A851&lt;='Invoerblad heterogene watergang'!$H$16,'Invoerblad heterogene watergang'!$O$16,IF(A851&lt;='Invoerblad heterogene watergang'!$H$17,'Invoerblad heterogene watergang'!$O$17,"")))))))))</f>
        <v>Nee</v>
      </c>
      <c r="K851" s="23">
        <f>(IF(A851&lt;='Invoerblad heterogene watergang'!$H$9,'Invoerblad heterogene watergang'!$L$9,IF(A851&lt;='Invoerblad heterogene watergang'!$H$10,'Invoerblad heterogene watergang'!$L$10,IF(A851&lt;='Invoerblad heterogene watergang'!$H$11,'Invoerblad heterogene watergang'!$L$11,IF(A851&lt;='Invoerblad heterogene watergang'!$H$12,'Invoerblad heterogene watergang'!$L$12,IF(A851&lt;='Invoerblad heterogene watergang'!$H$13,'Invoerblad heterogene watergang'!$L$13,IF(A851&lt;='Invoerblad heterogene watergang'!$H$14,'Invoerblad heterogene watergang'!$L$14,IF(A851&lt;='Invoerblad heterogene watergang'!$H$15,'Invoerblad heterogene watergang'!$L$15,IF(A851&lt;='Invoerblad heterogene watergang'!$H$16,'Invoerblad heterogene watergang'!$L$16,IF(A851&lt;='Invoerblad heterogene watergang'!$H$17,'Invoerblad heterogene watergang'!$L$17,""))))))))))</f>
        <v>100</v>
      </c>
      <c r="L851" s="23" t="str">
        <f>(IF(A851&lt;='Invoerblad heterogene watergang'!$H$9,'Invoerblad heterogene watergang'!$M$9,IF(A851&lt;='Invoerblad heterogene watergang'!$H$10,'Invoerblad heterogene watergang'!$M$10,IF(A851&lt;='Invoerblad heterogene watergang'!$H$11,'Invoerblad heterogene watergang'!$M$11,IF(A851&lt;='Invoerblad heterogene watergang'!$H$12,'Invoerblad heterogene watergang'!$M$12,IF(A851&lt;='Invoerblad heterogene watergang'!$H$13,'Invoerblad heterogene watergang'!$M$13,IF(A851&lt;='Invoerblad heterogene watergang'!$H$14,'Invoerblad heterogene watergang'!$M$14,IF(A851&lt;='Invoerblad heterogene watergang'!$H$15,'Invoerblad heterogene watergang'!$M$15,IF(A851&lt;='Invoerblad heterogene watergang'!$H$16,'Invoerblad heterogene watergang'!$M$16,IF(A851&lt;='Invoerblad heterogene watergang'!$H$17,'Invoerblad heterogene watergang'!$M$17,""))))))))))</f>
        <v>Begroeiing volgt bodemverloop</v>
      </c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67"/>
      <c r="AD851" s="23"/>
      <c r="AE851" s="23"/>
    </row>
    <row r="852" spans="1:31" s="103" customFormat="1" x14ac:dyDescent="0.35">
      <c r="A852" s="24">
        <f>IF(A851="","",IF((A851+1)&gt;MAX('Invoerblad heterogene watergang'!$H$9:$H$17),"",'Uitgebreide invoer'!A851+(MAX('Invoerblad heterogene watergang'!$H$9:$H$17)/1000)))</f>
        <v>593.59999999999945</v>
      </c>
      <c r="B852" s="23">
        <f>IF(A852&lt;='Invoerblad heterogene watergang'!$H$9,'Invoerblad heterogene watergang'!$J$9,IF(A852&lt;='Invoerblad heterogene watergang'!$H$10,'Invoerblad heterogene watergang'!$J$10,IF(A852&lt;='Invoerblad heterogene watergang'!$H$11,'Invoerblad heterogene watergang'!$J$11,IF(A852&lt;='Invoerblad heterogene watergang'!$H$12,'Invoerblad heterogene watergang'!$J$12,IF(A852&lt;='Invoerblad heterogene watergang'!$H$13,'Invoerblad heterogene watergang'!$J$13,IF(A852&lt;='Invoerblad heterogene watergang'!$H$14,'Invoerblad heterogene watergang'!$J$14,IF(A852&lt;='Invoerblad heterogene watergang'!$H$15,'Invoerblad heterogene watergang'!$J$15,IF(A852&lt;='Invoerblad heterogene watergang'!$H$16,'Invoerblad heterogene watergang'!$J$16,IF(A852&lt;='Invoerblad heterogene watergang'!$H$17,'Invoerblad heterogene watergang'!$J$17,"")))))))))</f>
        <v>0.15</v>
      </c>
      <c r="C852" s="23" t="str">
        <f>IF(A852&lt;='Invoerblad heterogene watergang'!$H$9,'Invoerblad heterogene watergang'!$K$9,IF(A852&lt;='Invoerblad heterogene watergang'!$H$10,'Invoerblad heterogene watergang'!$K$10,IF(A852&lt;='Invoerblad heterogene watergang'!$H$11,'Invoerblad heterogene watergang'!$K$11,IF(A852&lt;='Invoerblad heterogene watergang'!$H$12,'Invoerblad heterogene watergang'!$K$12,IF(A852&lt;='Invoerblad heterogene watergang'!$H$13,'Invoerblad heterogene watergang'!$K$13,IF(A852&lt;='Invoerblad heterogene watergang'!$H$14,'Invoerblad heterogene watergang'!$K$14,IF(A852&lt;='Invoerblad heterogene watergang'!$H$15,'Invoerblad heterogene watergang'!$K$15,IF(A852&lt;='Invoerblad heterogene watergang'!$H$16,'Invoerblad heterogene watergang'!$K$16,IF(A852&lt;='Invoerblad heterogene watergang'!$H$17,'Invoerblad heterogene watergang'!$K$17,"")))))))))</f>
        <v>30 - Grasachtigen en ondergedoken soorten</v>
      </c>
      <c r="D852" s="23">
        <f t="shared" si="13"/>
        <v>30</v>
      </c>
      <c r="E852" s="23">
        <f>'Invoerblad heterogene watergang'!$F$9</f>
        <v>1.5</v>
      </c>
      <c r="F852" s="23">
        <f>'Invoerblad heterogene watergang'!$E$9</f>
        <v>1.2</v>
      </c>
      <c r="G852" s="23">
        <f>'Invoerblad heterogene watergang'!$B$9</f>
        <v>1.2</v>
      </c>
      <c r="H852" s="23">
        <f>'Invoerblad heterogene watergang'!$C$9</f>
        <v>1</v>
      </c>
      <c r="I852" s="23">
        <f>IF(B852="","",IF(A852&lt;='Invoerblad heterogene watergang'!$H$9,'Invoerblad heterogene watergang'!$N$9,IF(A852&lt;='Invoerblad heterogene watergang'!$H$10,'Invoerblad heterogene watergang'!$N$10,IF(A852&lt;='Invoerblad heterogene watergang'!$H$11,'Invoerblad heterogene watergang'!$N$11,IF(A852&lt;='Invoerblad heterogene watergang'!$H$12,'Invoerblad heterogene watergang'!$N$12,IF(A852&lt;='Invoerblad heterogene watergang'!$H$13,'Invoerblad heterogene watergang'!$N$13,IF(A852&lt;='Invoerblad heterogene watergang'!$H$14,'Invoerblad heterogene watergang'!$N$14,IF(A852&lt;='Invoerblad heterogene watergang'!$H$15,'Invoerblad heterogene watergang'!$N$15,IF(A852&lt;='Invoerblad heterogene watergang'!$H$16,'Invoerblad heterogene watergang'!$N$16,IF(A852&lt;='Invoerblad heterogene watergang'!$H$17,'Invoerblad heterogene watergang'!$N$17,""))))))))))</f>
        <v>0</v>
      </c>
      <c r="J852" s="23" t="str">
        <f>IF(A852&lt;='Invoerblad heterogene watergang'!$H$9,'Invoerblad heterogene watergang'!$O$9,IF(A852&lt;='Invoerblad heterogene watergang'!$H$10,'Invoerblad heterogene watergang'!$O$10,IF(A852&lt;='Invoerblad heterogene watergang'!$H$11,'Invoerblad heterogene watergang'!$O$11,IF(A852&lt;='Invoerblad heterogene watergang'!$H$12,'Invoerblad heterogene watergang'!$O$12,IF(A852&lt;='Invoerblad heterogene watergang'!$H$13,'Invoerblad heterogene watergang'!$O$13,IF(A852&lt;='Invoerblad heterogene watergang'!$H$14,'Invoerblad heterogene watergang'!$O$14,IF(A852&lt;='Invoerblad heterogene watergang'!$H$15,'Invoerblad heterogene watergang'!$O$15,IF(A852&lt;='Invoerblad heterogene watergang'!$H$16,'Invoerblad heterogene watergang'!$O$16,IF(A852&lt;='Invoerblad heterogene watergang'!$H$17,'Invoerblad heterogene watergang'!$O$17,"")))))))))</f>
        <v>Nee</v>
      </c>
      <c r="K852" s="23">
        <f>(IF(A852&lt;='Invoerblad heterogene watergang'!$H$9,'Invoerblad heterogene watergang'!$L$9,IF(A852&lt;='Invoerblad heterogene watergang'!$H$10,'Invoerblad heterogene watergang'!$L$10,IF(A852&lt;='Invoerblad heterogene watergang'!$H$11,'Invoerblad heterogene watergang'!$L$11,IF(A852&lt;='Invoerblad heterogene watergang'!$H$12,'Invoerblad heterogene watergang'!$L$12,IF(A852&lt;='Invoerblad heterogene watergang'!$H$13,'Invoerblad heterogene watergang'!$L$13,IF(A852&lt;='Invoerblad heterogene watergang'!$H$14,'Invoerblad heterogene watergang'!$L$14,IF(A852&lt;='Invoerblad heterogene watergang'!$H$15,'Invoerblad heterogene watergang'!$L$15,IF(A852&lt;='Invoerblad heterogene watergang'!$H$16,'Invoerblad heterogene watergang'!$L$16,IF(A852&lt;='Invoerblad heterogene watergang'!$H$17,'Invoerblad heterogene watergang'!$L$17,""))))))))))</f>
        <v>100</v>
      </c>
      <c r="L852" s="23" t="str">
        <f>(IF(A852&lt;='Invoerblad heterogene watergang'!$H$9,'Invoerblad heterogene watergang'!$M$9,IF(A852&lt;='Invoerblad heterogene watergang'!$H$10,'Invoerblad heterogene watergang'!$M$10,IF(A852&lt;='Invoerblad heterogene watergang'!$H$11,'Invoerblad heterogene watergang'!$M$11,IF(A852&lt;='Invoerblad heterogene watergang'!$H$12,'Invoerblad heterogene watergang'!$M$12,IF(A852&lt;='Invoerblad heterogene watergang'!$H$13,'Invoerblad heterogene watergang'!$M$13,IF(A852&lt;='Invoerblad heterogene watergang'!$H$14,'Invoerblad heterogene watergang'!$M$14,IF(A852&lt;='Invoerblad heterogene watergang'!$H$15,'Invoerblad heterogene watergang'!$M$15,IF(A852&lt;='Invoerblad heterogene watergang'!$H$16,'Invoerblad heterogene watergang'!$M$16,IF(A852&lt;='Invoerblad heterogene watergang'!$H$17,'Invoerblad heterogene watergang'!$M$17,""))))))))))</f>
        <v>Begroeiing volgt bodemverloop</v>
      </c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67"/>
      <c r="AD852" s="23"/>
      <c r="AE852" s="23"/>
    </row>
    <row r="853" spans="1:31" s="103" customFormat="1" x14ac:dyDescent="0.35">
      <c r="A853" s="24">
        <f>IF(A852="","",IF((A852+1)&gt;MAX('Invoerblad heterogene watergang'!$H$9:$H$17),"",'Uitgebreide invoer'!A852+(MAX('Invoerblad heterogene watergang'!$H$9:$H$17)/1000)))</f>
        <v>594.2999999999995</v>
      </c>
      <c r="B853" s="23">
        <f>IF(A853&lt;='Invoerblad heterogene watergang'!$H$9,'Invoerblad heterogene watergang'!$J$9,IF(A853&lt;='Invoerblad heterogene watergang'!$H$10,'Invoerblad heterogene watergang'!$J$10,IF(A853&lt;='Invoerblad heterogene watergang'!$H$11,'Invoerblad heterogene watergang'!$J$11,IF(A853&lt;='Invoerblad heterogene watergang'!$H$12,'Invoerblad heterogene watergang'!$J$12,IF(A853&lt;='Invoerblad heterogene watergang'!$H$13,'Invoerblad heterogene watergang'!$J$13,IF(A853&lt;='Invoerblad heterogene watergang'!$H$14,'Invoerblad heterogene watergang'!$J$14,IF(A853&lt;='Invoerblad heterogene watergang'!$H$15,'Invoerblad heterogene watergang'!$J$15,IF(A853&lt;='Invoerblad heterogene watergang'!$H$16,'Invoerblad heterogene watergang'!$J$16,IF(A853&lt;='Invoerblad heterogene watergang'!$H$17,'Invoerblad heterogene watergang'!$J$17,"")))))))))</f>
        <v>0.15</v>
      </c>
      <c r="C853" s="23" t="str">
        <f>IF(A853&lt;='Invoerblad heterogene watergang'!$H$9,'Invoerblad heterogene watergang'!$K$9,IF(A853&lt;='Invoerblad heterogene watergang'!$H$10,'Invoerblad heterogene watergang'!$K$10,IF(A853&lt;='Invoerblad heterogene watergang'!$H$11,'Invoerblad heterogene watergang'!$K$11,IF(A853&lt;='Invoerblad heterogene watergang'!$H$12,'Invoerblad heterogene watergang'!$K$12,IF(A853&lt;='Invoerblad heterogene watergang'!$H$13,'Invoerblad heterogene watergang'!$K$13,IF(A853&lt;='Invoerblad heterogene watergang'!$H$14,'Invoerblad heterogene watergang'!$K$14,IF(A853&lt;='Invoerblad heterogene watergang'!$H$15,'Invoerblad heterogene watergang'!$K$15,IF(A853&lt;='Invoerblad heterogene watergang'!$H$16,'Invoerblad heterogene watergang'!$K$16,IF(A853&lt;='Invoerblad heterogene watergang'!$H$17,'Invoerblad heterogene watergang'!$K$17,"")))))))))</f>
        <v>30 - Grasachtigen en ondergedoken soorten</v>
      </c>
      <c r="D853" s="23">
        <f t="shared" si="13"/>
        <v>30</v>
      </c>
      <c r="E853" s="23">
        <f>'Invoerblad heterogene watergang'!$F$9</f>
        <v>1.5</v>
      </c>
      <c r="F853" s="23">
        <f>'Invoerblad heterogene watergang'!$E$9</f>
        <v>1.2</v>
      </c>
      <c r="G853" s="23">
        <f>'Invoerblad heterogene watergang'!$B$9</f>
        <v>1.2</v>
      </c>
      <c r="H853" s="23">
        <f>'Invoerblad heterogene watergang'!$C$9</f>
        <v>1</v>
      </c>
      <c r="I853" s="23">
        <f>IF(B853="","",IF(A853&lt;='Invoerblad heterogene watergang'!$H$9,'Invoerblad heterogene watergang'!$N$9,IF(A853&lt;='Invoerblad heterogene watergang'!$H$10,'Invoerblad heterogene watergang'!$N$10,IF(A853&lt;='Invoerblad heterogene watergang'!$H$11,'Invoerblad heterogene watergang'!$N$11,IF(A853&lt;='Invoerblad heterogene watergang'!$H$12,'Invoerblad heterogene watergang'!$N$12,IF(A853&lt;='Invoerblad heterogene watergang'!$H$13,'Invoerblad heterogene watergang'!$N$13,IF(A853&lt;='Invoerblad heterogene watergang'!$H$14,'Invoerblad heterogene watergang'!$N$14,IF(A853&lt;='Invoerblad heterogene watergang'!$H$15,'Invoerblad heterogene watergang'!$N$15,IF(A853&lt;='Invoerblad heterogene watergang'!$H$16,'Invoerblad heterogene watergang'!$N$16,IF(A853&lt;='Invoerblad heterogene watergang'!$H$17,'Invoerblad heterogene watergang'!$N$17,""))))))))))</f>
        <v>0</v>
      </c>
      <c r="J853" s="23" t="str">
        <f>IF(A853&lt;='Invoerblad heterogene watergang'!$H$9,'Invoerblad heterogene watergang'!$O$9,IF(A853&lt;='Invoerblad heterogene watergang'!$H$10,'Invoerblad heterogene watergang'!$O$10,IF(A853&lt;='Invoerblad heterogene watergang'!$H$11,'Invoerblad heterogene watergang'!$O$11,IF(A853&lt;='Invoerblad heterogene watergang'!$H$12,'Invoerblad heterogene watergang'!$O$12,IF(A853&lt;='Invoerblad heterogene watergang'!$H$13,'Invoerblad heterogene watergang'!$O$13,IF(A853&lt;='Invoerblad heterogene watergang'!$H$14,'Invoerblad heterogene watergang'!$O$14,IF(A853&lt;='Invoerblad heterogene watergang'!$H$15,'Invoerblad heterogene watergang'!$O$15,IF(A853&lt;='Invoerblad heterogene watergang'!$H$16,'Invoerblad heterogene watergang'!$O$16,IF(A853&lt;='Invoerblad heterogene watergang'!$H$17,'Invoerblad heterogene watergang'!$O$17,"")))))))))</f>
        <v>Nee</v>
      </c>
      <c r="K853" s="23">
        <f>(IF(A853&lt;='Invoerblad heterogene watergang'!$H$9,'Invoerblad heterogene watergang'!$L$9,IF(A853&lt;='Invoerblad heterogene watergang'!$H$10,'Invoerblad heterogene watergang'!$L$10,IF(A853&lt;='Invoerblad heterogene watergang'!$H$11,'Invoerblad heterogene watergang'!$L$11,IF(A853&lt;='Invoerblad heterogene watergang'!$H$12,'Invoerblad heterogene watergang'!$L$12,IF(A853&lt;='Invoerblad heterogene watergang'!$H$13,'Invoerblad heterogene watergang'!$L$13,IF(A853&lt;='Invoerblad heterogene watergang'!$H$14,'Invoerblad heterogene watergang'!$L$14,IF(A853&lt;='Invoerblad heterogene watergang'!$H$15,'Invoerblad heterogene watergang'!$L$15,IF(A853&lt;='Invoerblad heterogene watergang'!$H$16,'Invoerblad heterogene watergang'!$L$16,IF(A853&lt;='Invoerblad heterogene watergang'!$H$17,'Invoerblad heterogene watergang'!$L$17,""))))))))))</f>
        <v>100</v>
      </c>
      <c r="L853" s="23" t="str">
        <f>(IF(A853&lt;='Invoerblad heterogene watergang'!$H$9,'Invoerblad heterogene watergang'!$M$9,IF(A853&lt;='Invoerblad heterogene watergang'!$H$10,'Invoerblad heterogene watergang'!$M$10,IF(A853&lt;='Invoerblad heterogene watergang'!$H$11,'Invoerblad heterogene watergang'!$M$11,IF(A853&lt;='Invoerblad heterogene watergang'!$H$12,'Invoerblad heterogene watergang'!$M$12,IF(A853&lt;='Invoerblad heterogene watergang'!$H$13,'Invoerblad heterogene watergang'!$M$13,IF(A853&lt;='Invoerblad heterogene watergang'!$H$14,'Invoerblad heterogene watergang'!$M$14,IF(A853&lt;='Invoerblad heterogene watergang'!$H$15,'Invoerblad heterogene watergang'!$M$15,IF(A853&lt;='Invoerblad heterogene watergang'!$H$16,'Invoerblad heterogene watergang'!$M$16,IF(A853&lt;='Invoerblad heterogene watergang'!$H$17,'Invoerblad heterogene watergang'!$M$17,""))))))))))</f>
        <v>Begroeiing volgt bodemverloop</v>
      </c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67"/>
      <c r="AD853" s="23"/>
      <c r="AE853" s="23"/>
    </row>
    <row r="854" spans="1:31" s="103" customFormat="1" x14ac:dyDescent="0.35">
      <c r="A854" s="24">
        <f>IF(A853="","",IF((A853+1)&gt;MAX('Invoerblad heterogene watergang'!$H$9:$H$17),"",'Uitgebreide invoer'!A853+(MAX('Invoerblad heterogene watergang'!$H$9:$H$17)/1000)))</f>
        <v>594.99999999999955</v>
      </c>
      <c r="B854" s="23">
        <f>IF(A854&lt;='Invoerblad heterogene watergang'!$H$9,'Invoerblad heterogene watergang'!$J$9,IF(A854&lt;='Invoerblad heterogene watergang'!$H$10,'Invoerblad heterogene watergang'!$J$10,IF(A854&lt;='Invoerblad heterogene watergang'!$H$11,'Invoerblad heterogene watergang'!$J$11,IF(A854&lt;='Invoerblad heterogene watergang'!$H$12,'Invoerblad heterogene watergang'!$J$12,IF(A854&lt;='Invoerblad heterogene watergang'!$H$13,'Invoerblad heterogene watergang'!$J$13,IF(A854&lt;='Invoerblad heterogene watergang'!$H$14,'Invoerblad heterogene watergang'!$J$14,IF(A854&lt;='Invoerblad heterogene watergang'!$H$15,'Invoerblad heterogene watergang'!$J$15,IF(A854&lt;='Invoerblad heterogene watergang'!$H$16,'Invoerblad heterogene watergang'!$J$16,IF(A854&lt;='Invoerblad heterogene watergang'!$H$17,'Invoerblad heterogene watergang'!$J$17,"")))))))))</f>
        <v>0.15</v>
      </c>
      <c r="C854" s="23" t="str">
        <f>IF(A854&lt;='Invoerblad heterogene watergang'!$H$9,'Invoerblad heterogene watergang'!$K$9,IF(A854&lt;='Invoerblad heterogene watergang'!$H$10,'Invoerblad heterogene watergang'!$K$10,IF(A854&lt;='Invoerblad heterogene watergang'!$H$11,'Invoerblad heterogene watergang'!$K$11,IF(A854&lt;='Invoerblad heterogene watergang'!$H$12,'Invoerblad heterogene watergang'!$K$12,IF(A854&lt;='Invoerblad heterogene watergang'!$H$13,'Invoerblad heterogene watergang'!$K$13,IF(A854&lt;='Invoerblad heterogene watergang'!$H$14,'Invoerblad heterogene watergang'!$K$14,IF(A854&lt;='Invoerblad heterogene watergang'!$H$15,'Invoerblad heterogene watergang'!$K$15,IF(A854&lt;='Invoerblad heterogene watergang'!$H$16,'Invoerblad heterogene watergang'!$K$16,IF(A854&lt;='Invoerblad heterogene watergang'!$H$17,'Invoerblad heterogene watergang'!$K$17,"")))))))))</f>
        <v>30 - Grasachtigen en ondergedoken soorten</v>
      </c>
      <c r="D854" s="23">
        <f t="shared" si="13"/>
        <v>30</v>
      </c>
      <c r="E854" s="23">
        <f>'Invoerblad heterogene watergang'!$F$9</f>
        <v>1.5</v>
      </c>
      <c r="F854" s="23">
        <f>'Invoerblad heterogene watergang'!$E$9</f>
        <v>1.2</v>
      </c>
      <c r="G854" s="23">
        <f>'Invoerblad heterogene watergang'!$B$9</f>
        <v>1.2</v>
      </c>
      <c r="H854" s="23">
        <f>'Invoerblad heterogene watergang'!$C$9</f>
        <v>1</v>
      </c>
      <c r="I854" s="23">
        <f>IF(B854="","",IF(A854&lt;='Invoerblad heterogene watergang'!$H$9,'Invoerblad heterogene watergang'!$N$9,IF(A854&lt;='Invoerblad heterogene watergang'!$H$10,'Invoerblad heterogene watergang'!$N$10,IF(A854&lt;='Invoerblad heterogene watergang'!$H$11,'Invoerblad heterogene watergang'!$N$11,IF(A854&lt;='Invoerblad heterogene watergang'!$H$12,'Invoerblad heterogene watergang'!$N$12,IF(A854&lt;='Invoerblad heterogene watergang'!$H$13,'Invoerblad heterogene watergang'!$N$13,IF(A854&lt;='Invoerblad heterogene watergang'!$H$14,'Invoerblad heterogene watergang'!$N$14,IF(A854&lt;='Invoerblad heterogene watergang'!$H$15,'Invoerblad heterogene watergang'!$N$15,IF(A854&lt;='Invoerblad heterogene watergang'!$H$16,'Invoerblad heterogene watergang'!$N$16,IF(A854&lt;='Invoerblad heterogene watergang'!$H$17,'Invoerblad heterogene watergang'!$N$17,""))))))))))</f>
        <v>0</v>
      </c>
      <c r="J854" s="23" t="str">
        <f>IF(A854&lt;='Invoerblad heterogene watergang'!$H$9,'Invoerblad heterogene watergang'!$O$9,IF(A854&lt;='Invoerblad heterogene watergang'!$H$10,'Invoerblad heterogene watergang'!$O$10,IF(A854&lt;='Invoerblad heterogene watergang'!$H$11,'Invoerblad heterogene watergang'!$O$11,IF(A854&lt;='Invoerblad heterogene watergang'!$H$12,'Invoerblad heterogene watergang'!$O$12,IF(A854&lt;='Invoerblad heterogene watergang'!$H$13,'Invoerblad heterogene watergang'!$O$13,IF(A854&lt;='Invoerblad heterogene watergang'!$H$14,'Invoerblad heterogene watergang'!$O$14,IF(A854&lt;='Invoerblad heterogene watergang'!$H$15,'Invoerblad heterogene watergang'!$O$15,IF(A854&lt;='Invoerblad heterogene watergang'!$H$16,'Invoerblad heterogene watergang'!$O$16,IF(A854&lt;='Invoerblad heterogene watergang'!$H$17,'Invoerblad heterogene watergang'!$O$17,"")))))))))</f>
        <v>Nee</v>
      </c>
      <c r="K854" s="23">
        <f>(IF(A854&lt;='Invoerblad heterogene watergang'!$H$9,'Invoerblad heterogene watergang'!$L$9,IF(A854&lt;='Invoerblad heterogene watergang'!$H$10,'Invoerblad heterogene watergang'!$L$10,IF(A854&lt;='Invoerblad heterogene watergang'!$H$11,'Invoerblad heterogene watergang'!$L$11,IF(A854&lt;='Invoerblad heterogene watergang'!$H$12,'Invoerblad heterogene watergang'!$L$12,IF(A854&lt;='Invoerblad heterogene watergang'!$H$13,'Invoerblad heterogene watergang'!$L$13,IF(A854&lt;='Invoerblad heterogene watergang'!$H$14,'Invoerblad heterogene watergang'!$L$14,IF(A854&lt;='Invoerblad heterogene watergang'!$H$15,'Invoerblad heterogene watergang'!$L$15,IF(A854&lt;='Invoerblad heterogene watergang'!$H$16,'Invoerblad heterogene watergang'!$L$16,IF(A854&lt;='Invoerblad heterogene watergang'!$H$17,'Invoerblad heterogene watergang'!$L$17,""))))))))))</f>
        <v>100</v>
      </c>
      <c r="L854" s="23" t="str">
        <f>(IF(A854&lt;='Invoerblad heterogene watergang'!$H$9,'Invoerblad heterogene watergang'!$M$9,IF(A854&lt;='Invoerblad heterogene watergang'!$H$10,'Invoerblad heterogene watergang'!$M$10,IF(A854&lt;='Invoerblad heterogene watergang'!$H$11,'Invoerblad heterogene watergang'!$M$11,IF(A854&lt;='Invoerblad heterogene watergang'!$H$12,'Invoerblad heterogene watergang'!$M$12,IF(A854&lt;='Invoerblad heterogene watergang'!$H$13,'Invoerblad heterogene watergang'!$M$13,IF(A854&lt;='Invoerblad heterogene watergang'!$H$14,'Invoerblad heterogene watergang'!$M$14,IF(A854&lt;='Invoerblad heterogene watergang'!$H$15,'Invoerblad heterogene watergang'!$M$15,IF(A854&lt;='Invoerblad heterogene watergang'!$H$16,'Invoerblad heterogene watergang'!$M$16,IF(A854&lt;='Invoerblad heterogene watergang'!$H$17,'Invoerblad heterogene watergang'!$M$17,""))))))))))</f>
        <v>Begroeiing volgt bodemverloop</v>
      </c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67"/>
      <c r="AD854" s="23"/>
      <c r="AE854" s="23"/>
    </row>
    <row r="855" spans="1:31" s="103" customFormat="1" x14ac:dyDescent="0.35">
      <c r="A855" s="24">
        <f>IF(A854="","",IF((A854+1)&gt;MAX('Invoerblad heterogene watergang'!$H$9:$H$17),"",'Uitgebreide invoer'!A854+(MAX('Invoerblad heterogene watergang'!$H$9:$H$17)/1000)))</f>
        <v>595.69999999999959</v>
      </c>
      <c r="B855" s="23">
        <f>IF(A855&lt;='Invoerblad heterogene watergang'!$H$9,'Invoerblad heterogene watergang'!$J$9,IF(A855&lt;='Invoerblad heterogene watergang'!$H$10,'Invoerblad heterogene watergang'!$J$10,IF(A855&lt;='Invoerblad heterogene watergang'!$H$11,'Invoerblad heterogene watergang'!$J$11,IF(A855&lt;='Invoerblad heterogene watergang'!$H$12,'Invoerblad heterogene watergang'!$J$12,IF(A855&lt;='Invoerblad heterogene watergang'!$H$13,'Invoerblad heterogene watergang'!$J$13,IF(A855&lt;='Invoerblad heterogene watergang'!$H$14,'Invoerblad heterogene watergang'!$J$14,IF(A855&lt;='Invoerblad heterogene watergang'!$H$15,'Invoerblad heterogene watergang'!$J$15,IF(A855&lt;='Invoerblad heterogene watergang'!$H$16,'Invoerblad heterogene watergang'!$J$16,IF(A855&lt;='Invoerblad heterogene watergang'!$H$17,'Invoerblad heterogene watergang'!$J$17,"")))))))))</f>
        <v>0.15</v>
      </c>
      <c r="C855" s="23" t="str">
        <f>IF(A855&lt;='Invoerblad heterogene watergang'!$H$9,'Invoerblad heterogene watergang'!$K$9,IF(A855&lt;='Invoerblad heterogene watergang'!$H$10,'Invoerblad heterogene watergang'!$K$10,IF(A855&lt;='Invoerblad heterogene watergang'!$H$11,'Invoerblad heterogene watergang'!$K$11,IF(A855&lt;='Invoerblad heterogene watergang'!$H$12,'Invoerblad heterogene watergang'!$K$12,IF(A855&lt;='Invoerblad heterogene watergang'!$H$13,'Invoerblad heterogene watergang'!$K$13,IF(A855&lt;='Invoerblad heterogene watergang'!$H$14,'Invoerblad heterogene watergang'!$K$14,IF(A855&lt;='Invoerblad heterogene watergang'!$H$15,'Invoerblad heterogene watergang'!$K$15,IF(A855&lt;='Invoerblad heterogene watergang'!$H$16,'Invoerblad heterogene watergang'!$K$16,IF(A855&lt;='Invoerblad heterogene watergang'!$H$17,'Invoerblad heterogene watergang'!$K$17,"")))))))))</f>
        <v>30 - Grasachtigen en ondergedoken soorten</v>
      </c>
      <c r="D855" s="23">
        <f t="shared" si="13"/>
        <v>30</v>
      </c>
      <c r="E855" s="23">
        <f>'Invoerblad heterogene watergang'!$F$9</f>
        <v>1.5</v>
      </c>
      <c r="F855" s="23">
        <f>'Invoerblad heterogene watergang'!$E$9</f>
        <v>1.2</v>
      </c>
      <c r="G855" s="23">
        <f>'Invoerblad heterogene watergang'!$B$9</f>
        <v>1.2</v>
      </c>
      <c r="H855" s="23">
        <f>'Invoerblad heterogene watergang'!$C$9</f>
        <v>1</v>
      </c>
      <c r="I855" s="23">
        <f>IF(B855="","",IF(A855&lt;='Invoerblad heterogene watergang'!$H$9,'Invoerblad heterogene watergang'!$N$9,IF(A855&lt;='Invoerblad heterogene watergang'!$H$10,'Invoerblad heterogene watergang'!$N$10,IF(A855&lt;='Invoerblad heterogene watergang'!$H$11,'Invoerblad heterogene watergang'!$N$11,IF(A855&lt;='Invoerblad heterogene watergang'!$H$12,'Invoerblad heterogene watergang'!$N$12,IF(A855&lt;='Invoerblad heterogene watergang'!$H$13,'Invoerblad heterogene watergang'!$N$13,IF(A855&lt;='Invoerblad heterogene watergang'!$H$14,'Invoerblad heterogene watergang'!$N$14,IF(A855&lt;='Invoerblad heterogene watergang'!$H$15,'Invoerblad heterogene watergang'!$N$15,IF(A855&lt;='Invoerblad heterogene watergang'!$H$16,'Invoerblad heterogene watergang'!$N$16,IF(A855&lt;='Invoerblad heterogene watergang'!$H$17,'Invoerblad heterogene watergang'!$N$17,""))))))))))</f>
        <v>0</v>
      </c>
      <c r="J855" s="23" t="str">
        <f>IF(A855&lt;='Invoerblad heterogene watergang'!$H$9,'Invoerblad heterogene watergang'!$O$9,IF(A855&lt;='Invoerblad heterogene watergang'!$H$10,'Invoerblad heterogene watergang'!$O$10,IF(A855&lt;='Invoerblad heterogene watergang'!$H$11,'Invoerblad heterogene watergang'!$O$11,IF(A855&lt;='Invoerblad heterogene watergang'!$H$12,'Invoerblad heterogene watergang'!$O$12,IF(A855&lt;='Invoerblad heterogene watergang'!$H$13,'Invoerblad heterogene watergang'!$O$13,IF(A855&lt;='Invoerblad heterogene watergang'!$H$14,'Invoerblad heterogene watergang'!$O$14,IF(A855&lt;='Invoerblad heterogene watergang'!$H$15,'Invoerblad heterogene watergang'!$O$15,IF(A855&lt;='Invoerblad heterogene watergang'!$H$16,'Invoerblad heterogene watergang'!$O$16,IF(A855&lt;='Invoerblad heterogene watergang'!$H$17,'Invoerblad heterogene watergang'!$O$17,"")))))))))</f>
        <v>Nee</v>
      </c>
      <c r="K855" s="23">
        <f>(IF(A855&lt;='Invoerblad heterogene watergang'!$H$9,'Invoerblad heterogene watergang'!$L$9,IF(A855&lt;='Invoerblad heterogene watergang'!$H$10,'Invoerblad heterogene watergang'!$L$10,IF(A855&lt;='Invoerblad heterogene watergang'!$H$11,'Invoerblad heterogene watergang'!$L$11,IF(A855&lt;='Invoerblad heterogene watergang'!$H$12,'Invoerblad heterogene watergang'!$L$12,IF(A855&lt;='Invoerblad heterogene watergang'!$H$13,'Invoerblad heterogene watergang'!$L$13,IF(A855&lt;='Invoerblad heterogene watergang'!$H$14,'Invoerblad heterogene watergang'!$L$14,IF(A855&lt;='Invoerblad heterogene watergang'!$H$15,'Invoerblad heterogene watergang'!$L$15,IF(A855&lt;='Invoerblad heterogene watergang'!$H$16,'Invoerblad heterogene watergang'!$L$16,IF(A855&lt;='Invoerblad heterogene watergang'!$H$17,'Invoerblad heterogene watergang'!$L$17,""))))))))))</f>
        <v>100</v>
      </c>
      <c r="L855" s="23" t="str">
        <f>(IF(A855&lt;='Invoerblad heterogene watergang'!$H$9,'Invoerblad heterogene watergang'!$M$9,IF(A855&lt;='Invoerblad heterogene watergang'!$H$10,'Invoerblad heterogene watergang'!$M$10,IF(A855&lt;='Invoerblad heterogene watergang'!$H$11,'Invoerblad heterogene watergang'!$M$11,IF(A855&lt;='Invoerblad heterogene watergang'!$H$12,'Invoerblad heterogene watergang'!$M$12,IF(A855&lt;='Invoerblad heterogene watergang'!$H$13,'Invoerblad heterogene watergang'!$M$13,IF(A855&lt;='Invoerblad heterogene watergang'!$H$14,'Invoerblad heterogene watergang'!$M$14,IF(A855&lt;='Invoerblad heterogene watergang'!$H$15,'Invoerblad heterogene watergang'!$M$15,IF(A855&lt;='Invoerblad heterogene watergang'!$H$16,'Invoerblad heterogene watergang'!$M$16,IF(A855&lt;='Invoerblad heterogene watergang'!$H$17,'Invoerblad heterogene watergang'!$M$17,""))))))))))</f>
        <v>Begroeiing volgt bodemverloop</v>
      </c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67"/>
      <c r="AD855" s="23"/>
      <c r="AE855" s="23"/>
    </row>
    <row r="856" spans="1:31" s="103" customFormat="1" x14ac:dyDescent="0.35">
      <c r="A856" s="24">
        <f>IF(A855="","",IF((A855+1)&gt;MAX('Invoerblad heterogene watergang'!$H$9:$H$17),"",'Uitgebreide invoer'!A855+(MAX('Invoerblad heterogene watergang'!$H$9:$H$17)/1000)))</f>
        <v>596.39999999999964</v>
      </c>
      <c r="B856" s="23">
        <f>IF(A856&lt;='Invoerblad heterogene watergang'!$H$9,'Invoerblad heterogene watergang'!$J$9,IF(A856&lt;='Invoerblad heterogene watergang'!$H$10,'Invoerblad heterogene watergang'!$J$10,IF(A856&lt;='Invoerblad heterogene watergang'!$H$11,'Invoerblad heterogene watergang'!$J$11,IF(A856&lt;='Invoerblad heterogene watergang'!$H$12,'Invoerblad heterogene watergang'!$J$12,IF(A856&lt;='Invoerblad heterogene watergang'!$H$13,'Invoerblad heterogene watergang'!$J$13,IF(A856&lt;='Invoerblad heterogene watergang'!$H$14,'Invoerblad heterogene watergang'!$J$14,IF(A856&lt;='Invoerblad heterogene watergang'!$H$15,'Invoerblad heterogene watergang'!$J$15,IF(A856&lt;='Invoerblad heterogene watergang'!$H$16,'Invoerblad heterogene watergang'!$J$16,IF(A856&lt;='Invoerblad heterogene watergang'!$H$17,'Invoerblad heterogene watergang'!$J$17,"")))))))))</f>
        <v>0.15</v>
      </c>
      <c r="C856" s="23" t="str">
        <f>IF(A856&lt;='Invoerblad heterogene watergang'!$H$9,'Invoerblad heterogene watergang'!$K$9,IF(A856&lt;='Invoerblad heterogene watergang'!$H$10,'Invoerblad heterogene watergang'!$K$10,IF(A856&lt;='Invoerblad heterogene watergang'!$H$11,'Invoerblad heterogene watergang'!$K$11,IF(A856&lt;='Invoerblad heterogene watergang'!$H$12,'Invoerblad heterogene watergang'!$K$12,IF(A856&lt;='Invoerblad heterogene watergang'!$H$13,'Invoerblad heterogene watergang'!$K$13,IF(A856&lt;='Invoerblad heterogene watergang'!$H$14,'Invoerblad heterogene watergang'!$K$14,IF(A856&lt;='Invoerblad heterogene watergang'!$H$15,'Invoerblad heterogene watergang'!$K$15,IF(A856&lt;='Invoerblad heterogene watergang'!$H$16,'Invoerblad heterogene watergang'!$K$16,IF(A856&lt;='Invoerblad heterogene watergang'!$H$17,'Invoerblad heterogene watergang'!$K$17,"")))))))))</f>
        <v>30 - Grasachtigen en ondergedoken soorten</v>
      </c>
      <c r="D856" s="23">
        <f t="shared" si="13"/>
        <v>30</v>
      </c>
      <c r="E856" s="23">
        <f>'Invoerblad heterogene watergang'!$F$9</f>
        <v>1.5</v>
      </c>
      <c r="F856" s="23">
        <f>'Invoerblad heterogene watergang'!$E$9</f>
        <v>1.2</v>
      </c>
      <c r="G856" s="23">
        <f>'Invoerblad heterogene watergang'!$B$9</f>
        <v>1.2</v>
      </c>
      <c r="H856" s="23">
        <f>'Invoerblad heterogene watergang'!$C$9</f>
        <v>1</v>
      </c>
      <c r="I856" s="23">
        <f>IF(B856="","",IF(A856&lt;='Invoerblad heterogene watergang'!$H$9,'Invoerblad heterogene watergang'!$N$9,IF(A856&lt;='Invoerblad heterogene watergang'!$H$10,'Invoerblad heterogene watergang'!$N$10,IF(A856&lt;='Invoerblad heterogene watergang'!$H$11,'Invoerblad heterogene watergang'!$N$11,IF(A856&lt;='Invoerblad heterogene watergang'!$H$12,'Invoerblad heterogene watergang'!$N$12,IF(A856&lt;='Invoerblad heterogene watergang'!$H$13,'Invoerblad heterogene watergang'!$N$13,IF(A856&lt;='Invoerblad heterogene watergang'!$H$14,'Invoerblad heterogene watergang'!$N$14,IF(A856&lt;='Invoerblad heterogene watergang'!$H$15,'Invoerblad heterogene watergang'!$N$15,IF(A856&lt;='Invoerblad heterogene watergang'!$H$16,'Invoerblad heterogene watergang'!$N$16,IF(A856&lt;='Invoerblad heterogene watergang'!$H$17,'Invoerblad heterogene watergang'!$N$17,""))))))))))</f>
        <v>0</v>
      </c>
      <c r="J856" s="23" t="str">
        <f>IF(A856&lt;='Invoerblad heterogene watergang'!$H$9,'Invoerblad heterogene watergang'!$O$9,IF(A856&lt;='Invoerblad heterogene watergang'!$H$10,'Invoerblad heterogene watergang'!$O$10,IF(A856&lt;='Invoerblad heterogene watergang'!$H$11,'Invoerblad heterogene watergang'!$O$11,IF(A856&lt;='Invoerblad heterogene watergang'!$H$12,'Invoerblad heterogene watergang'!$O$12,IF(A856&lt;='Invoerblad heterogene watergang'!$H$13,'Invoerblad heterogene watergang'!$O$13,IF(A856&lt;='Invoerblad heterogene watergang'!$H$14,'Invoerblad heterogene watergang'!$O$14,IF(A856&lt;='Invoerblad heterogene watergang'!$H$15,'Invoerblad heterogene watergang'!$O$15,IF(A856&lt;='Invoerblad heterogene watergang'!$H$16,'Invoerblad heterogene watergang'!$O$16,IF(A856&lt;='Invoerblad heterogene watergang'!$H$17,'Invoerblad heterogene watergang'!$O$17,"")))))))))</f>
        <v>Nee</v>
      </c>
      <c r="K856" s="23">
        <f>(IF(A856&lt;='Invoerblad heterogene watergang'!$H$9,'Invoerblad heterogene watergang'!$L$9,IF(A856&lt;='Invoerblad heterogene watergang'!$H$10,'Invoerblad heterogene watergang'!$L$10,IF(A856&lt;='Invoerblad heterogene watergang'!$H$11,'Invoerblad heterogene watergang'!$L$11,IF(A856&lt;='Invoerblad heterogene watergang'!$H$12,'Invoerblad heterogene watergang'!$L$12,IF(A856&lt;='Invoerblad heterogene watergang'!$H$13,'Invoerblad heterogene watergang'!$L$13,IF(A856&lt;='Invoerblad heterogene watergang'!$H$14,'Invoerblad heterogene watergang'!$L$14,IF(A856&lt;='Invoerblad heterogene watergang'!$H$15,'Invoerblad heterogene watergang'!$L$15,IF(A856&lt;='Invoerblad heterogene watergang'!$H$16,'Invoerblad heterogene watergang'!$L$16,IF(A856&lt;='Invoerblad heterogene watergang'!$H$17,'Invoerblad heterogene watergang'!$L$17,""))))))))))</f>
        <v>100</v>
      </c>
      <c r="L856" s="23" t="str">
        <f>(IF(A856&lt;='Invoerblad heterogene watergang'!$H$9,'Invoerblad heterogene watergang'!$M$9,IF(A856&lt;='Invoerblad heterogene watergang'!$H$10,'Invoerblad heterogene watergang'!$M$10,IF(A856&lt;='Invoerblad heterogene watergang'!$H$11,'Invoerblad heterogene watergang'!$M$11,IF(A856&lt;='Invoerblad heterogene watergang'!$H$12,'Invoerblad heterogene watergang'!$M$12,IF(A856&lt;='Invoerblad heterogene watergang'!$H$13,'Invoerblad heterogene watergang'!$M$13,IF(A856&lt;='Invoerblad heterogene watergang'!$H$14,'Invoerblad heterogene watergang'!$M$14,IF(A856&lt;='Invoerblad heterogene watergang'!$H$15,'Invoerblad heterogene watergang'!$M$15,IF(A856&lt;='Invoerblad heterogene watergang'!$H$16,'Invoerblad heterogene watergang'!$M$16,IF(A856&lt;='Invoerblad heterogene watergang'!$H$17,'Invoerblad heterogene watergang'!$M$17,""))))))))))</f>
        <v>Begroeiing volgt bodemverloop</v>
      </c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67"/>
      <c r="AD856" s="23"/>
      <c r="AE856" s="23"/>
    </row>
    <row r="857" spans="1:31" s="103" customFormat="1" x14ac:dyDescent="0.35">
      <c r="A857" s="24">
        <f>IF(A856="","",IF((A856+1)&gt;MAX('Invoerblad heterogene watergang'!$H$9:$H$17),"",'Uitgebreide invoer'!A856+(MAX('Invoerblad heterogene watergang'!$H$9:$H$17)/1000)))</f>
        <v>597.09999999999968</v>
      </c>
      <c r="B857" s="23">
        <f>IF(A857&lt;='Invoerblad heterogene watergang'!$H$9,'Invoerblad heterogene watergang'!$J$9,IF(A857&lt;='Invoerblad heterogene watergang'!$H$10,'Invoerblad heterogene watergang'!$J$10,IF(A857&lt;='Invoerblad heterogene watergang'!$H$11,'Invoerblad heterogene watergang'!$J$11,IF(A857&lt;='Invoerblad heterogene watergang'!$H$12,'Invoerblad heterogene watergang'!$J$12,IF(A857&lt;='Invoerblad heterogene watergang'!$H$13,'Invoerblad heterogene watergang'!$J$13,IF(A857&lt;='Invoerblad heterogene watergang'!$H$14,'Invoerblad heterogene watergang'!$J$14,IF(A857&lt;='Invoerblad heterogene watergang'!$H$15,'Invoerblad heterogene watergang'!$J$15,IF(A857&lt;='Invoerblad heterogene watergang'!$H$16,'Invoerblad heterogene watergang'!$J$16,IF(A857&lt;='Invoerblad heterogene watergang'!$H$17,'Invoerblad heterogene watergang'!$J$17,"")))))))))</f>
        <v>0.15</v>
      </c>
      <c r="C857" s="23" t="str">
        <f>IF(A857&lt;='Invoerblad heterogene watergang'!$H$9,'Invoerblad heterogene watergang'!$K$9,IF(A857&lt;='Invoerblad heterogene watergang'!$H$10,'Invoerblad heterogene watergang'!$K$10,IF(A857&lt;='Invoerblad heterogene watergang'!$H$11,'Invoerblad heterogene watergang'!$K$11,IF(A857&lt;='Invoerblad heterogene watergang'!$H$12,'Invoerblad heterogene watergang'!$K$12,IF(A857&lt;='Invoerblad heterogene watergang'!$H$13,'Invoerblad heterogene watergang'!$K$13,IF(A857&lt;='Invoerblad heterogene watergang'!$H$14,'Invoerblad heterogene watergang'!$K$14,IF(A857&lt;='Invoerblad heterogene watergang'!$H$15,'Invoerblad heterogene watergang'!$K$15,IF(A857&lt;='Invoerblad heterogene watergang'!$H$16,'Invoerblad heterogene watergang'!$K$16,IF(A857&lt;='Invoerblad heterogene watergang'!$H$17,'Invoerblad heterogene watergang'!$K$17,"")))))))))</f>
        <v>30 - Grasachtigen en ondergedoken soorten</v>
      </c>
      <c r="D857" s="23">
        <f t="shared" si="13"/>
        <v>30</v>
      </c>
      <c r="E857" s="23">
        <f>'Invoerblad heterogene watergang'!$F$9</f>
        <v>1.5</v>
      </c>
      <c r="F857" s="23">
        <f>'Invoerblad heterogene watergang'!$E$9</f>
        <v>1.2</v>
      </c>
      <c r="G857" s="23">
        <f>'Invoerblad heterogene watergang'!$B$9</f>
        <v>1.2</v>
      </c>
      <c r="H857" s="23">
        <f>'Invoerblad heterogene watergang'!$C$9</f>
        <v>1</v>
      </c>
      <c r="I857" s="23">
        <f>IF(B857="","",IF(A857&lt;='Invoerblad heterogene watergang'!$H$9,'Invoerblad heterogene watergang'!$N$9,IF(A857&lt;='Invoerblad heterogene watergang'!$H$10,'Invoerblad heterogene watergang'!$N$10,IF(A857&lt;='Invoerblad heterogene watergang'!$H$11,'Invoerblad heterogene watergang'!$N$11,IF(A857&lt;='Invoerblad heterogene watergang'!$H$12,'Invoerblad heterogene watergang'!$N$12,IF(A857&lt;='Invoerblad heterogene watergang'!$H$13,'Invoerblad heterogene watergang'!$N$13,IF(A857&lt;='Invoerblad heterogene watergang'!$H$14,'Invoerblad heterogene watergang'!$N$14,IF(A857&lt;='Invoerblad heterogene watergang'!$H$15,'Invoerblad heterogene watergang'!$N$15,IF(A857&lt;='Invoerblad heterogene watergang'!$H$16,'Invoerblad heterogene watergang'!$N$16,IF(A857&lt;='Invoerblad heterogene watergang'!$H$17,'Invoerblad heterogene watergang'!$N$17,""))))))))))</f>
        <v>0</v>
      </c>
      <c r="J857" s="23" t="str">
        <f>IF(A857&lt;='Invoerblad heterogene watergang'!$H$9,'Invoerblad heterogene watergang'!$O$9,IF(A857&lt;='Invoerblad heterogene watergang'!$H$10,'Invoerblad heterogene watergang'!$O$10,IF(A857&lt;='Invoerblad heterogene watergang'!$H$11,'Invoerblad heterogene watergang'!$O$11,IF(A857&lt;='Invoerblad heterogene watergang'!$H$12,'Invoerblad heterogene watergang'!$O$12,IF(A857&lt;='Invoerblad heterogene watergang'!$H$13,'Invoerblad heterogene watergang'!$O$13,IF(A857&lt;='Invoerblad heterogene watergang'!$H$14,'Invoerblad heterogene watergang'!$O$14,IF(A857&lt;='Invoerblad heterogene watergang'!$H$15,'Invoerblad heterogene watergang'!$O$15,IF(A857&lt;='Invoerblad heterogene watergang'!$H$16,'Invoerblad heterogene watergang'!$O$16,IF(A857&lt;='Invoerblad heterogene watergang'!$H$17,'Invoerblad heterogene watergang'!$O$17,"")))))))))</f>
        <v>Nee</v>
      </c>
      <c r="K857" s="23">
        <f>(IF(A857&lt;='Invoerblad heterogene watergang'!$H$9,'Invoerblad heterogene watergang'!$L$9,IF(A857&lt;='Invoerblad heterogene watergang'!$H$10,'Invoerblad heterogene watergang'!$L$10,IF(A857&lt;='Invoerblad heterogene watergang'!$H$11,'Invoerblad heterogene watergang'!$L$11,IF(A857&lt;='Invoerblad heterogene watergang'!$H$12,'Invoerblad heterogene watergang'!$L$12,IF(A857&lt;='Invoerblad heterogene watergang'!$H$13,'Invoerblad heterogene watergang'!$L$13,IF(A857&lt;='Invoerblad heterogene watergang'!$H$14,'Invoerblad heterogene watergang'!$L$14,IF(A857&lt;='Invoerblad heterogene watergang'!$H$15,'Invoerblad heterogene watergang'!$L$15,IF(A857&lt;='Invoerblad heterogene watergang'!$H$16,'Invoerblad heterogene watergang'!$L$16,IF(A857&lt;='Invoerblad heterogene watergang'!$H$17,'Invoerblad heterogene watergang'!$L$17,""))))))))))</f>
        <v>100</v>
      </c>
      <c r="L857" s="23" t="str">
        <f>(IF(A857&lt;='Invoerblad heterogene watergang'!$H$9,'Invoerblad heterogene watergang'!$M$9,IF(A857&lt;='Invoerblad heterogene watergang'!$H$10,'Invoerblad heterogene watergang'!$M$10,IF(A857&lt;='Invoerblad heterogene watergang'!$H$11,'Invoerblad heterogene watergang'!$M$11,IF(A857&lt;='Invoerblad heterogene watergang'!$H$12,'Invoerblad heterogene watergang'!$M$12,IF(A857&lt;='Invoerblad heterogene watergang'!$H$13,'Invoerblad heterogene watergang'!$M$13,IF(A857&lt;='Invoerblad heterogene watergang'!$H$14,'Invoerblad heterogene watergang'!$M$14,IF(A857&lt;='Invoerblad heterogene watergang'!$H$15,'Invoerblad heterogene watergang'!$M$15,IF(A857&lt;='Invoerblad heterogene watergang'!$H$16,'Invoerblad heterogene watergang'!$M$16,IF(A857&lt;='Invoerblad heterogene watergang'!$H$17,'Invoerblad heterogene watergang'!$M$17,""))))))))))</f>
        <v>Begroeiing volgt bodemverloop</v>
      </c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67"/>
      <c r="AD857" s="23"/>
      <c r="AE857" s="23"/>
    </row>
    <row r="858" spans="1:31" s="103" customFormat="1" x14ac:dyDescent="0.35">
      <c r="A858" s="24">
        <f>IF(A857="","",IF((A857+1)&gt;MAX('Invoerblad heterogene watergang'!$H$9:$H$17),"",'Uitgebreide invoer'!A857+(MAX('Invoerblad heterogene watergang'!$H$9:$H$17)/1000)))</f>
        <v>597.79999999999973</v>
      </c>
      <c r="B858" s="23">
        <f>IF(A858&lt;='Invoerblad heterogene watergang'!$H$9,'Invoerblad heterogene watergang'!$J$9,IF(A858&lt;='Invoerblad heterogene watergang'!$H$10,'Invoerblad heterogene watergang'!$J$10,IF(A858&lt;='Invoerblad heterogene watergang'!$H$11,'Invoerblad heterogene watergang'!$J$11,IF(A858&lt;='Invoerblad heterogene watergang'!$H$12,'Invoerblad heterogene watergang'!$J$12,IF(A858&lt;='Invoerblad heterogene watergang'!$H$13,'Invoerblad heterogene watergang'!$J$13,IF(A858&lt;='Invoerblad heterogene watergang'!$H$14,'Invoerblad heterogene watergang'!$J$14,IF(A858&lt;='Invoerblad heterogene watergang'!$H$15,'Invoerblad heterogene watergang'!$J$15,IF(A858&lt;='Invoerblad heterogene watergang'!$H$16,'Invoerblad heterogene watergang'!$J$16,IF(A858&lt;='Invoerblad heterogene watergang'!$H$17,'Invoerblad heterogene watergang'!$J$17,"")))))))))</f>
        <v>0.15</v>
      </c>
      <c r="C858" s="23" t="str">
        <f>IF(A858&lt;='Invoerblad heterogene watergang'!$H$9,'Invoerblad heterogene watergang'!$K$9,IF(A858&lt;='Invoerblad heterogene watergang'!$H$10,'Invoerblad heterogene watergang'!$K$10,IF(A858&lt;='Invoerblad heterogene watergang'!$H$11,'Invoerblad heterogene watergang'!$K$11,IF(A858&lt;='Invoerblad heterogene watergang'!$H$12,'Invoerblad heterogene watergang'!$K$12,IF(A858&lt;='Invoerblad heterogene watergang'!$H$13,'Invoerblad heterogene watergang'!$K$13,IF(A858&lt;='Invoerblad heterogene watergang'!$H$14,'Invoerblad heterogene watergang'!$K$14,IF(A858&lt;='Invoerblad heterogene watergang'!$H$15,'Invoerblad heterogene watergang'!$K$15,IF(A858&lt;='Invoerblad heterogene watergang'!$H$16,'Invoerblad heterogene watergang'!$K$16,IF(A858&lt;='Invoerblad heterogene watergang'!$H$17,'Invoerblad heterogene watergang'!$K$17,"")))))))))</f>
        <v>30 - Grasachtigen en ondergedoken soorten</v>
      </c>
      <c r="D858" s="23">
        <f t="shared" si="13"/>
        <v>30</v>
      </c>
      <c r="E858" s="23">
        <f>'Invoerblad heterogene watergang'!$F$9</f>
        <v>1.5</v>
      </c>
      <c r="F858" s="23">
        <f>'Invoerblad heterogene watergang'!$E$9</f>
        <v>1.2</v>
      </c>
      <c r="G858" s="23">
        <f>'Invoerblad heterogene watergang'!$B$9</f>
        <v>1.2</v>
      </c>
      <c r="H858" s="23">
        <f>'Invoerblad heterogene watergang'!$C$9</f>
        <v>1</v>
      </c>
      <c r="I858" s="23">
        <f>IF(B858="","",IF(A858&lt;='Invoerblad heterogene watergang'!$H$9,'Invoerblad heterogene watergang'!$N$9,IF(A858&lt;='Invoerblad heterogene watergang'!$H$10,'Invoerblad heterogene watergang'!$N$10,IF(A858&lt;='Invoerblad heterogene watergang'!$H$11,'Invoerblad heterogene watergang'!$N$11,IF(A858&lt;='Invoerblad heterogene watergang'!$H$12,'Invoerblad heterogene watergang'!$N$12,IF(A858&lt;='Invoerblad heterogene watergang'!$H$13,'Invoerblad heterogene watergang'!$N$13,IF(A858&lt;='Invoerblad heterogene watergang'!$H$14,'Invoerblad heterogene watergang'!$N$14,IF(A858&lt;='Invoerblad heterogene watergang'!$H$15,'Invoerblad heterogene watergang'!$N$15,IF(A858&lt;='Invoerblad heterogene watergang'!$H$16,'Invoerblad heterogene watergang'!$N$16,IF(A858&lt;='Invoerblad heterogene watergang'!$H$17,'Invoerblad heterogene watergang'!$N$17,""))))))))))</f>
        <v>0</v>
      </c>
      <c r="J858" s="23" t="str">
        <f>IF(A858&lt;='Invoerblad heterogene watergang'!$H$9,'Invoerblad heterogene watergang'!$O$9,IF(A858&lt;='Invoerblad heterogene watergang'!$H$10,'Invoerblad heterogene watergang'!$O$10,IF(A858&lt;='Invoerblad heterogene watergang'!$H$11,'Invoerblad heterogene watergang'!$O$11,IF(A858&lt;='Invoerblad heterogene watergang'!$H$12,'Invoerblad heterogene watergang'!$O$12,IF(A858&lt;='Invoerblad heterogene watergang'!$H$13,'Invoerblad heterogene watergang'!$O$13,IF(A858&lt;='Invoerblad heterogene watergang'!$H$14,'Invoerblad heterogene watergang'!$O$14,IF(A858&lt;='Invoerblad heterogene watergang'!$H$15,'Invoerblad heterogene watergang'!$O$15,IF(A858&lt;='Invoerblad heterogene watergang'!$H$16,'Invoerblad heterogene watergang'!$O$16,IF(A858&lt;='Invoerblad heterogene watergang'!$H$17,'Invoerblad heterogene watergang'!$O$17,"")))))))))</f>
        <v>Nee</v>
      </c>
      <c r="K858" s="23">
        <f>(IF(A858&lt;='Invoerblad heterogene watergang'!$H$9,'Invoerblad heterogene watergang'!$L$9,IF(A858&lt;='Invoerblad heterogene watergang'!$H$10,'Invoerblad heterogene watergang'!$L$10,IF(A858&lt;='Invoerblad heterogene watergang'!$H$11,'Invoerblad heterogene watergang'!$L$11,IF(A858&lt;='Invoerblad heterogene watergang'!$H$12,'Invoerblad heterogene watergang'!$L$12,IF(A858&lt;='Invoerblad heterogene watergang'!$H$13,'Invoerblad heterogene watergang'!$L$13,IF(A858&lt;='Invoerblad heterogene watergang'!$H$14,'Invoerblad heterogene watergang'!$L$14,IF(A858&lt;='Invoerblad heterogene watergang'!$H$15,'Invoerblad heterogene watergang'!$L$15,IF(A858&lt;='Invoerblad heterogene watergang'!$H$16,'Invoerblad heterogene watergang'!$L$16,IF(A858&lt;='Invoerblad heterogene watergang'!$H$17,'Invoerblad heterogene watergang'!$L$17,""))))))))))</f>
        <v>100</v>
      </c>
      <c r="L858" s="23" t="str">
        <f>(IF(A858&lt;='Invoerblad heterogene watergang'!$H$9,'Invoerblad heterogene watergang'!$M$9,IF(A858&lt;='Invoerblad heterogene watergang'!$H$10,'Invoerblad heterogene watergang'!$M$10,IF(A858&lt;='Invoerblad heterogene watergang'!$H$11,'Invoerblad heterogene watergang'!$M$11,IF(A858&lt;='Invoerblad heterogene watergang'!$H$12,'Invoerblad heterogene watergang'!$M$12,IF(A858&lt;='Invoerblad heterogene watergang'!$H$13,'Invoerblad heterogene watergang'!$M$13,IF(A858&lt;='Invoerblad heterogene watergang'!$H$14,'Invoerblad heterogene watergang'!$M$14,IF(A858&lt;='Invoerblad heterogene watergang'!$H$15,'Invoerblad heterogene watergang'!$M$15,IF(A858&lt;='Invoerblad heterogene watergang'!$H$16,'Invoerblad heterogene watergang'!$M$16,IF(A858&lt;='Invoerblad heterogene watergang'!$H$17,'Invoerblad heterogene watergang'!$M$17,""))))))))))</f>
        <v>Begroeiing volgt bodemverloop</v>
      </c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67"/>
      <c r="AD858" s="23"/>
      <c r="AE858" s="23"/>
    </row>
    <row r="859" spans="1:31" s="103" customFormat="1" x14ac:dyDescent="0.35">
      <c r="A859" s="24">
        <f>IF(A858="","",IF((A858+1)&gt;MAX('Invoerblad heterogene watergang'!$H$9:$H$17),"",'Uitgebreide invoer'!A858+(MAX('Invoerblad heterogene watergang'!$H$9:$H$17)/1000)))</f>
        <v>598.49999999999977</v>
      </c>
      <c r="B859" s="23">
        <f>IF(A859&lt;='Invoerblad heterogene watergang'!$H$9,'Invoerblad heterogene watergang'!$J$9,IF(A859&lt;='Invoerblad heterogene watergang'!$H$10,'Invoerblad heterogene watergang'!$J$10,IF(A859&lt;='Invoerblad heterogene watergang'!$H$11,'Invoerblad heterogene watergang'!$J$11,IF(A859&lt;='Invoerblad heterogene watergang'!$H$12,'Invoerblad heterogene watergang'!$J$12,IF(A859&lt;='Invoerblad heterogene watergang'!$H$13,'Invoerblad heterogene watergang'!$J$13,IF(A859&lt;='Invoerblad heterogene watergang'!$H$14,'Invoerblad heterogene watergang'!$J$14,IF(A859&lt;='Invoerblad heterogene watergang'!$H$15,'Invoerblad heterogene watergang'!$J$15,IF(A859&lt;='Invoerblad heterogene watergang'!$H$16,'Invoerblad heterogene watergang'!$J$16,IF(A859&lt;='Invoerblad heterogene watergang'!$H$17,'Invoerblad heterogene watergang'!$J$17,"")))))))))</f>
        <v>0.15</v>
      </c>
      <c r="C859" s="23" t="str">
        <f>IF(A859&lt;='Invoerblad heterogene watergang'!$H$9,'Invoerblad heterogene watergang'!$K$9,IF(A859&lt;='Invoerblad heterogene watergang'!$H$10,'Invoerblad heterogene watergang'!$K$10,IF(A859&lt;='Invoerblad heterogene watergang'!$H$11,'Invoerblad heterogene watergang'!$K$11,IF(A859&lt;='Invoerblad heterogene watergang'!$H$12,'Invoerblad heterogene watergang'!$K$12,IF(A859&lt;='Invoerblad heterogene watergang'!$H$13,'Invoerblad heterogene watergang'!$K$13,IF(A859&lt;='Invoerblad heterogene watergang'!$H$14,'Invoerblad heterogene watergang'!$K$14,IF(A859&lt;='Invoerblad heterogene watergang'!$H$15,'Invoerblad heterogene watergang'!$K$15,IF(A859&lt;='Invoerblad heterogene watergang'!$H$16,'Invoerblad heterogene watergang'!$K$16,IF(A859&lt;='Invoerblad heterogene watergang'!$H$17,'Invoerblad heterogene watergang'!$K$17,"")))))))))</f>
        <v>30 - Grasachtigen en ondergedoken soorten</v>
      </c>
      <c r="D859" s="23">
        <f t="shared" si="13"/>
        <v>30</v>
      </c>
      <c r="E859" s="23">
        <f>'Invoerblad heterogene watergang'!$F$9</f>
        <v>1.5</v>
      </c>
      <c r="F859" s="23">
        <f>'Invoerblad heterogene watergang'!$E$9</f>
        <v>1.2</v>
      </c>
      <c r="G859" s="23">
        <f>'Invoerblad heterogene watergang'!$B$9</f>
        <v>1.2</v>
      </c>
      <c r="H859" s="23">
        <f>'Invoerblad heterogene watergang'!$C$9</f>
        <v>1</v>
      </c>
      <c r="I859" s="23">
        <f>IF(B859="","",IF(A859&lt;='Invoerblad heterogene watergang'!$H$9,'Invoerblad heterogene watergang'!$N$9,IF(A859&lt;='Invoerblad heterogene watergang'!$H$10,'Invoerblad heterogene watergang'!$N$10,IF(A859&lt;='Invoerblad heterogene watergang'!$H$11,'Invoerblad heterogene watergang'!$N$11,IF(A859&lt;='Invoerblad heterogene watergang'!$H$12,'Invoerblad heterogene watergang'!$N$12,IF(A859&lt;='Invoerblad heterogene watergang'!$H$13,'Invoerblad heterogene watergang'!$N$13,IF(A859&lt;='Invoerblad heterogene watergang'!$H$14,'Invoerblad heterogene watergang'!$N$14,IF(A859&lt;='Invoerblad heterogene watergang'!$H$15,'Invoerblad heterogene watergang'!$N$15,IF(A859&lt;='Invoerblad heterogene watergang'!$H$16,'Invoerblad heterogene watergang'!$N$16,IF(A859&lt;='Invoerblad heterogene watergang'!$H$17,'Invoerblad heterogene watergang'!$N$17,""))))))))))</f>
        <v>0</v>
      </c>
      <c r="J859" s="23" t="str">
        <f>IF(A859&lt;='Invoerblad heterogene watergang'!$H$9,'Invoerblad heterogene watergang'!$O$9,IF(A859&lt;='Invoerblad heterogene watergang'!$H$10,'Invoerblad heterogene watergang'!$O$10,IF(A859&lt;='Invoerblad heterogene watergang'!$H$11,'Invoerblad heterogene watergang'!$O$11,IF(A859&lt;='Invoerblad heterogene watergang'!$H$12,'Invoerblad heterogene watergang'!$O$12,IF(A859&lt;='Invoerblad heterogene watergang'!$H$13,'Invoerblad heterogene watergang'!$O$13,IF(A859&lt;='Invoerblad heterogene watergang'!$H$14,'Invoerblad heterogene watergang'!$O$14,IF(A859&lt;='Invoerblad heterogene watergang'!$H$15,'Invoerblad heterogene watergang'!$O$15,IF(A859&lt;='Invoerblad heterogene watergang'!$H$16,'Invoerblad heterogene watergang'!$O$16,IF(A859&lt;='Invoerblad heterogene watergang'!$H$17,'Invoerblad heterogene watergang'!$O$17,"")))))))))</f>
        <v>Nee</v>
      </c>
      <c r="K859" s="23">
        <f>(IF(A859&lt;='Invoerblad heterogene watergang'!$H$9,'Invoerblad heterogene watergang'!$L$9,IF(A859&lt;='Invoerblad heterogene watergang'!$H$10,'Invoerblad heterogene watergang'!$L$10,IF(A859&lt;='Invoerblad heterogene watergang'!$H$11,'Invoerblad heterogene watergang'!$L$11,IF(A859&lt;='Invoerblad heterogene watergang'!$H$12,'Invoerblad heterogene watergang'!$L$12,IF(A859&lt;='Invoerblad heterogene watergang'!$H$13,'Invoerblad heterogene watergang'!$L$13,IF(A859&lt;='Invoerblad heterogene watergang'!$H$14,'Invoerblad heterogene watergang'!$L$14,IF(A859&lt;='Invoerblad heterogene watergang'!$H$15,'Invoerblad heterogene watergang'!$L$15,IF(A859&lt;='Invoerblad heterogene watergang'!$H$16,'Invoerblad heterogene watergang'!$L$16,IF(A859&lt;='Invoerblad heterogene watergang'!$H$17,'Invoerblad heterogene watergang'!$L$17,""))))))))))</f>
        <v>100</v>
      </c>
      <c r="L859" s="23" t="str">
        <f>(IF(A859&lt;='Invoerblad heterogene watergang'!$H$9,'Invoerblad heterogene watergang'!$M$9,IF(A859&lt;='Invoerblad heterogene watergang'!$H$10,'Invoerblad heterogene watergang'!$M$10,IF(A859&lt;='Invoerblad heterogene watergang'!$H$11,'Invoerblad heterogene watergang'!$M$11,IF(A859&lt;='Invoerblad heterogene watergang'!$H$12,'Invoerblad heterogene watergang'!$M$12,IF(A859&lt;='Invoerblad heterogene watergang'!$H$13,'Invoerblad heterogene watergang'!$M$13,IF(A859&lt;='Invoerblad heterogene watergang'!$H$14,'Invoerblad heterogene watergang'!$M$14,IF(A859&lt;='Invoerblad heterogene watergang'!$H$15,'Invoerblad heterogene watergang'!$M$15,IF(A859&lt;='Invoerblad heterogene watergang'!$H$16,'Invoerblad heterogene watergang'!$M$16,IF(A859&lt;='Invoerblad heterogene watergang'!$H$17,'Invoerblad heterogene watergang'!$M$17,""))))))))))</f>
        <v>Begroeiing volgt bodemverloop</v>
      </c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67"/>
      <c r="AD859" s="23"/>
      <c r="AE859" s="23"/>
    </row>
    <row r="860" spans="1:31" s="103" customFormat="1" x14ac:dyDescent="0.35">
      <c r="A860" s="24">
        <f>IF(A859="","",IF((A859+1)&gt;MAX('Invoerblad heterogene watergang'!$H$9:$H$17),"",'Uitgebreide invoer'!A859+(MAX('Invoerblad heterogene watergang'!$H$9:$H$17)/1000)))</f>
        <v>599.19999999999982</v>
      </c>
      <c r="B860" s="23">
        <f>IF(A860&lt;='Invoerblad heterogene watergang'!$H$9,'Invoerblad heterogene watergang'!$J$9,IF(A860&lt;='Invoerblad heterogene watergang'!$H$10,'Invoerblad heterogene watergang'!$J$10,IF(A860&lt;='Invoerblad heterogene watergang'!$H$11,'Invoerblad heterogene watergang'!$J$11,IF(A860&lt;='Invoerblad heterogene watergang'!$H$12,'Invoerblad heterogene watergang'!$J$12,IF(A860&lt;='Invoerblad heterogene watergang'!$H$13,'Invoerblad heterogene watergang'!$J$13,IF(A860&lt;='Invoerblad heterogene watergang'!$H$14,'Invoerblad heterogene watergang'!$J$14,IF(A860&lt;='Invoerblad heterogene watergang'!$H$15,'Invoerblad heterogene watergang'!$J$15,IF(A860&lt;='Invoerblad heterogene watergang'!$H$16,'Invoerblad heterogene watergang'!$J$16,IF(A860&lt;='Invoerblad heterogene watergang'!$H$17,'Invoerblad heterogene watergang'!$J$17,"")))))))))</f>
        <v>0.15</v>
      </c>
      <c r="C860" s="23" t="str">
        <f>IF(A860&lt;='Invoerblad heterogene watergang'!$H$9,'Invoerblad heterogene watergang'!$K$9,IF(A860&lt;='Invoerblad heterogene watergang'!$H$10,'Invoerblad heterogene watergang'!$K$10,IF(A860&lt;='Invoerblad heterogene watergang'!$H$11,'Invoerblad heterogene watergang'!$K$11,IF(A860&lt;='Invoerblad heterogene watergang'!$H$12,'Invoerblad heterogene watergang'!$K$12,IF(A860&lt;='Invoerblad heterogene watergang'!$H$13,'Invoerblad heterogene watergang'!$K$13,IF(A860&lt;='Invoerblad heterogene watergang'!$H$14,'Invoerblad heterogene watergang'!$K$14,IF(A860&lt;='Invoerblad heterogene watergang'!$H$15,'Invoerblad heterogene watergang'!$K$15,IF(A860&lt;='Invoerblad heterogene watergang'!$H$16,'Invoerblad heterogene watergang'!$K$16,IF(A860&lt;='Invoerblad heterogene watergang'!$H$17,'Invoerblad heterogene watergang'!$K$17,"")))))))))</f>
        <v>30 - Grasachtigen en ondergedoken soorten</v>
      </c>
      <c r="D860" s="23">
        <f t="shared" si="13"/>
        <v>30</v>
      </c>
      <c r="E860" s="23">
        <f>'Invoerblad heterogene watergang'!$F$9</f>
        <v>1.5</v>
      </c>
      <c r="F860" s="23">
        <f>'Invoerblad heterogene watergang'!$E$9</f>
        <v>1.2</v>
      </c>
      <c r="G860" s="23">
        <f>'Invoerblad heterogene watergang'!$B$9</f>
        <v>1.2</v>
      </c>
      <c r="H860" s="23">
        <f>'Invoerblad heterogene watergang'!$C$9</f>
        <v>1</v>
      </c>
      <c r="I860" s="23">
        <f>IF(B860="","",IF(A860&lt;='Invoerblad heterogene watergang'!$H$9,'Invoerblad heterogene watergang'!$N$9,IF(A860&lt;='Invoerblad heterogene watergang'!$H$10,'Invoerblad heterogene watergang'!$N$10,IF(A860&lt;='Invoerblad heterogene watergang'!$H$11,'Invoerblad heterogene watergang'!$N$11,IF(A860&lt;='Invoerblad heterogene watergang'!$H$12,'Invoerblad heterogene watergang'!$N$12,IF(A860&lt;='Invoerblad heterogene watergang'!$H$13,'Invoerblad heterogene watergang'!$N$13,IF(A860&lt;='Invoerblad heterogene watergang'!$H$14,'Invoerblad heterogene watergang'!$N$14,IF(A860&lt;='Invoerblad heterogene watergang'!$H$15,'Invoerblad heterogene watergang'!$N$15,IF(A860&lt;='Invoerblad heterogene watergang'!$H$16,'Invoerblad heterogene watergang'!$N$16,IF(A860&lt;='Invoerblad heterogene watergang'!$H$17,'Invoerblad heterogene watergang'!$N$17,""))))))))))</f>
        <v>0</v>
      </c>
      <c r="J860" s="23" t="str">
        <f>IF(A860&lt;='Invoerblad heterogene watergang'!$H$9,'Invoerblad heterogene watergang'!$O$9,IF(A860&lt;='Invoerblad heterogene watergang'!$H$10,'Invoerblad heterogene watergang'!$O$10,IF(A860&lt;='Invoerblad heterogene watergang'!$H$11,'Invoerblad heterogene watergang'!$O$11,IF(A860&lt;='Invoerblad heterogene watergang'!$H$12,'Invoerblad heterogene watergang'!$O$12,IF(A860&lt;='Invoerblad heterogene watergang'!$H$13,'Invoerblad heterogene watergang'!$O$13,IF(A860&lt;='Invoerblad heterogene watergang'!$H$14,'Invoerblad heterogene watergang'!$O$14,IF(A860&lt;='Invoerblad heterogene watergang'!$H$15,'Invoerblad heterogene watergang'!$O$15,IF(A860&lt;='Invoerblad heterogene watergang'!$H$16,'Invoerblad heterogene watergang'!$O$16,IF(A860&lt;='Invoerblad heterogene watergang'!$H$17,'Invoerblad heterogene watergang'!$O$17,"")))))))))</f>
        <v>Nee</v>
      </c>
      <c r="K860" s="23">
        <f>(IF(A860&lt;='Invoerblad heterogene watergang'!$H$9,'Invoerblad heterogene watergang'!$L$9,IF(A860&lt;='Invoerblad heterogene watergang'!$H$10,'Invoerblad heterogene watergang'!$L$10,IF(A860&lt;='Invoerblad heterogene watergang'!$H$11,'Invoerblad heterogene watergang'!$L$11,IF(A860&lt;='Invoerblad heterogene watergang'!$H$12,'Invoerblad heterogene watergang'!$L$12,IF(A860&lt;='Invoerblad heterogene watergang'!$H$13,'Invoerblad heterogene watergang'!$L$13,IF(A860&lt;='Invoerblad heterogene watergang'!$H$14,'Invoerblad heterogene watergang'!$L$14,IF(A860&lt;='Invoerblad heterogene watergang'!$H$15,'Invoerblad heterogene watergang'!$L$15,IF(A860&lt;='Invoerblad heterogene watergang'!$H$16,'Invoerblad heterogene watergang'!$L$16,IF(A860&lt;='Invoerblad heterogene watergang'!$H$17,'Invoerblad heterogene watergang'!$L$17,""))))))))))</f>
        <v>100</v>
      </c>
      <c r="L860" s="23" t="str">
        <f>(IF(A860&lt;='Invoerblad heterogene watergang'!$H$9,'Invoerblad heterogene watergang'!$M$9,IF(A860&lt;='Invoerblad heterogene watergang'!$H$10,'Invoerblad heterogene watergang'!$M$10,IF(A860&lt;='Invoerblad heterogene watergang'!$H$11,'Invoerblad heterogene watergang'!$M$11,IF(A860&lt;='Invoerblad heterogene watergang'!$H$12,'Invoerblad heterogene watergang'!$M$12,IF(A860&lt;='Invoerblad heterogene watergang'!$H$13,'Invoerblad heterogene watergang'!$M$13,IF(A860&lt;='Invoerblad heterogene watergang'!$H$14,'Invoerblad heterogene watergang'!$M$14,IF(A860&lt;='Invoerblad heterogene watergang'!$H$15,'Invoerblad heterogene watergang'!$M$15,IF(A860&lt;='Invoerblad heterogene watergang'!$H$16,'Invoerblad heterogene watergang'!$M$16,IF(A860&lt;='Invoerblad heterogene watergang'!$H$17,'Invoerblad heterogene watergang'!$M$17,""))))))))))</f>
        <v>Begroeiing volgt bodemverloop</v>
      </c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67"/>
      <c r="AD860" s="23"/>
      <c r="AE860" s="23"/>
    </row>
    <row r="861" spans="1:31" s="103" customFormat="1" x14ac:dyDescent="0.35">
      <c r="A861" s="24">
        <f>IF(A860="","",IF((A860+1)&gt;MAX('Invoerblad heterogene watergang'!$H$9:$H$17),"",'Uitgebreide invoer'!A860+(MAX('Invoerblad heterogene watergang'!$H$9:$H$17)/1000)))</f>
        <v>599.89999999999986</v>
      </c>
      <c r="B861" s="23">
        <f>IF(A861&lt;='Invoerblad heterogene watergang'!$H$9,'Invoerblad heterogene watergang'!$J$9,IF(A861&lt;='Invoerblad heterogene watergang'!$H$10,'Invoerblad heterogene watergang'!$J$10,IF(A861&lt;='Invoerblad heterogene watergang'!$H$11,'Invoerblad heterogene watergang'!$J$11,IF(A861&lt;='Invoerblad heterogene watergang'!$H$12,'Invoerblad heterogene watergang'!$J$12,IF(A861&lt;='Invoerblad heterogene watergang'!$H$13,'Invoerblad heterogene watergang'!$J$13,IF(A861&lt;='Invoerblad heterogene watergang'!$H$14,'Invoerblad heterogene watergang'!$J$14,IF(A861&lt;='Invoerblad heterogene watergang'!$H$15,'Invoerblad heterogene watergang'!$J$15,IF(A861&lt;='Invoerblad heterogene watergang'!$H$16,'Invoerblad heterogene watergang'!$J$16,IF(A861&lt;='Invoerblad heterogene watergang'!$H$17,'Invoerblad heterogene watergang'!$J$17,"")))))))))</f>
        <v>0.15</v>
      </c>
      <c r="C861" s="23" t="str">
        <f>IF(A861&lt;='Invoerblad heterogene watergang'!$H$9,'Invoerblad heterogene watergang'!$K$9,IF(A861&lt;='Invoerblad heterogene watergang'!$H$10,'Invoerblad heterogene watergang'!$K$10,IF(A861&lt;='Invoerblad heterogene watergang'!$H$11,'Invoerblad heterogene watergang'!$K$11,IF(A861&lt;='Invoerblad heterogene watergang'!$H$12,'Invoerblad heterogene watergang'!$K$12,IF(A861&lt;='Invoerblad heterogene watergang'!$H$13,'Invoerblad heterogene watergang'!$K$13,IF(A861&lt;='Invoerblad heterogene watergang'!$H$14,'Invoerblad heterogene watergang'!$K$14,IF(A861&lt;='Invoerblad heterogene watergang'!$H$15,'Invoerblad heterogene watergang'!$K$15,IF(A861&lt;='Invoerblad heterogene watergang'!$H$16,'Invoerblad heterogene watergang'!$K$16,IF(A861&lt;='Invoerblad heterogene watergang'!$H$17,'Invoerblad heterogene watergang'!$K$17,"")))))))))</f>
        <v>30 - Grasachtigen en ondergedoken soorten</v>
      </c>
      <c r="D861" s="23">
        <f t="shared" si="13"/>
        <v>30</v>
      </c>
      <c r="E861" s="23">
        <f>'Invoerblad heterogene watergang'!$F$9</f>
        <v>1.5</v>
      </c>
      <c r="F861" s="23">
        <f>'Invoerblad heterogene watergang'!$E$9</f>
        <v>1.2</v>
      </c>
      <c r="G861" s="23">
        <f>'Invoerblad heterogene watergang'!$B$9</f>
        <v>1.2</v>
      </c>
      <c r="H861" s="23">
        <f>'Invoerblad heterogene watergang'!$C$9</f>
        <v>1</v>
      </c>
      <c r="I861" s="23">
        <f>IF(B861="","",IF(A861&lt;='Invoerblad heterogene watergang'!$H$9,'Invoerblad heterogene watergang'!$N$9,IF(A861&lt;='Invoerblad heterogene watergang'!$H$10,'Invoerblad heterogene watergang'!$N$10,IF(A861&lt;='Invoerblad heterogene watergang'!$H$11,'Invoerblad heterogene watergang'!$N$11,IF(A861&lt;='Invoerblad heterogene watergang'!$H$12,'Invoerblad heterogene watergang'!$N$12,IF(A861&lt;='Invoerblad heterogene watergang'!$H$13,'Invoerblad heterogene watergang'!$N$13,IF(A861&lt;='Invoerblad heterogene watergang'!$H$14,'Invoerblad heterogene watergang'!$N$14,IF(A861&lt;='Invoerblad heterogene watergang'!$H$15,'Invoerblad heterogene watergang'!$N$15,IF(A861&lt;='Invoerblad heterogene watergang'!$H$16,'Invoerblad heterogene watergang'!$N$16,IF(A861&lt;='Invoerblad heterogene watergang'!$H$17,'Invoerblad heterogene watergang'!$N$17,""))))))))))</f>
        <v>0</v>
      </c>
      <c r="J861" s="23" t="str">
        <f>IF(A861&lt;='Invoerblad heterogene watergang'!$H$9,'Invoerblad heterogene watergang'!$O$9,IF(A861&lt;='Invoerblad heterogene watergang'!$H$10,'Invoerblad heterogene watergang'!$O$10,IF(A861&lt;='Invoerblad heterogene watergang'!$H$11,'Invoerblad heterogene watergang'!$O$11,IF(A861&lt;='Invoerblad heterogene watergang'!$H$12,'Invoerblad heterogene watergang'!$O$12,IF(A861&lt;='Invoerblad heterogene watergang'!$H$13,'Invoerblad heterogene watergang'!$O$13,IF(A861&lt;='Invoerblad heterogene watergang'!$H$14,'Invoerblad heterogene watergang'!$O$14,IF(A861&lt;='Invoerblad heterogene watergang'!$H$15,'Invoerblad heterogene watergang'!$O$15,IF(A861&lt;='Invoerblad heterogene watergang'!$H$16,'Invoerblad heterogene watergang'!$O$16,IF(A861&lt;='Invoerblad heterogene watergang'!$H$17,'Invoerblad heterogene watergang'!$O$17,"")))))))))</f>
        <v>Nee</v>
      </c>
      <c r="K861" s="23">
        <f>(IF(A861&lt;='Invoerblad heterogene watergang'!$H$9,'Invoerblad heterogene watergang'!$L$9,IF(A861&lt;='Invoerblad heterogene watergang'!$H$10,'Invoerblad heterogene watergang'!$L$10,IF(A861&lt;='Invoerblad heterogene watergang'!$H$11,'Invoerblad heterogene watergang'!$L$11,IF(A861&lt;='Invoerblad heterogene watergang'!$H$12,'Invoerblad heterogene watergang'!$L$12,IF(A861&lt;='Invoerblad heterogene watergang'!$H$13,'Invoerblad heterogene watergang'!$L$13,IF(A861&lt;='Invoerblad heterogene watergang'!$H$14,'Invoerblad heterogene watergang'!$L$14,IF(A861&lt;='Invoerblad heterogene watergang'!$H$15,'Invoerblad heterogene watergang'!$L$15,IF(A861&lt;='Invoerblad heterogene watergang'!$H$16,'Invoerblad heterogene watergang'!$L$16,IF(A861&lt;='Invoerblad heterogene watergang'!$H$17,'Invoerblad heterogene watergang'!$L$17,""))))))))))</f>
        <v>100</v>
      </c>
      <c r="L861" s="23" t="str">
        <f>(IF(A861&lt;='Invoerblad heterogene watergang'!$H$9,'Invoerblad heterogene watergang'!$M$9,IF(A861&lt;='Invoerblad heterogene watergang'!$H$10,'Invoerblad heterogene watergang'!$M$10,IF(A861&lt;='Invoerblad heterogene watergang'!$H$11,'Invoerblad heterogene watergang'!$M$11,IF(A861&lt;='Invoerblad heterogene watergang'!$H$12,'Invoerblad heterogene watergang'!$M$12,IF(A861&lt;='Invoerblad heterogene watergang'!$H$13,'Invoerblad heterogene watergang'!$M$13,IF(A861&lt;='Invoerblad heterogene watergang'!$H$14,'Invoerblad heterogene watergang'!$M$14,IF(A861&lt;='Invoerblad heterogene watergang'!$H$15,'Invoerblad heterogene watergang'!$M$15,IF(A861&lt;='Invoerblad heterogene watergang'!$H$16,'Invoerblad heterogene watergang'!$M$16,IF(A861&lt;='Invoerblad heterogene watergang'!$H$17,'Invoerblad heterogene watergang'!$M$17,""))))))))))</f>
        <v>Begroeiing volgt bodemverloop</v>
      </c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67"/>
      <c r="AD861" s="23"/>
      <c r="AE861" s="23"/>
    </row>
    <row r="862" spans="1:31" s="103" customFormat="1" x14ac:dyDescent="0.35">
      <c r="A862" s="24">
        <f>IF(A861="","",IF((A861+1)&gt;MAX('Invoerblad heterogene watergang'!$H$9:$H$17),"",'Uitgebreide invoer'!A861+(MAX('Invoerblad heterogene watergang'!$H$9:$H$17)/1000)))</f>
        <v>600.59999999999991</v>
      </c>
      <c r="B862" s="23">
        <f>IF(A862&lt;='Invoerblad heterogene watergang'!$H$9,'Invoerblad heterogene watergang'!$J$9,IF(A862&lt;='Invoerblad heterogene watergang'!$H$10,'Invoerblad heterogene watergang'!$J$10,IF(A862&lt;='Invoerblad heterogene watergang'!$H$11,'Invoerblad heterogene watergang'!$J$11,IF(A862&lt;='Invoerblad heterogene watergang'!$H$12,'Invoerblad heterogene watergang'!$J$12,IF(A862&lt;='Invoerblad heterogene watergang'!$H$13,'Invoerblad heterogene watergang'!$J$13,IF(A862&lt;='Invoerblad heterogene watergang'!$H$14,'Invoerblad heterogene watergang'!$J$14,IF(A862&lt;='Invoerblad heterogene watergang'!$H$15,'Invoerblad heterogene watergang'!$J$15,IF(A862&lt;='Invoerblad heterogene watergang'!$H$16,'Invoerblad heterogene watergang'!$J$16,IF(A862&lt;='Invoerblad heterogene watergang'!$H$17,'Invoerblad heterogene watergang'!$J$17,"")))))))))</f>
        <v>0.1</v>
      </c>
      <c r="C862" s="23" t="str">
        <f>IF(A862&lt;='Invoerblad heterogene watergang'!$H$9,'Invoerblad heterogene watergang'!$K$9,IF(A862&lt;='Invoerblad heterogene watergang'!$H$10,'Invoerblad heterogene watergang'!$K$10,IF(A862&lt;='Invoerblad heterogene watergang'!$H$11,'Invoerblad heterogene watergang'!$K$11,IF(A862&lt;='Invoerblad heterogene watergang'!$H$12,'Invoerblad heterogene watergang'!$K$12,IF(A862&lt;='Invoerblad heterogene watergang'!$H$13,'Invoerblad heterogene watergang'!$K$13,IF(A862&lt;='Invoerblad heterogene watergang'!$H$14,'Invoerblad heterogene watergang'!$K$14,IF(A862&lt;='Invoerblad heterogene watergang'!$H$15,'Invoerblad heterogene watergang'!$K$15,IF(A862&lt;='Invoerblad heterogene watergang'!$H$16,'Invoerblad heterogene watergang'!$K$16,IF(A862&lt;='Invoerblad heterogene watergang'!$H$17,'Invoerblad heterogene watergang'!$K$17,"")))))))))</f>
        <v>200 - Drijvend fonteinkruid</v>
      </c>
      <c r="D862" s="23">
        <f t="shared" si="13"/>
        <v>200</v>
      </c>
      <c r="E862" s="23">
        <f>'Invoerblad heterogene watergang'!$F$9</f>
        <v>1.5</v>
      </c>
      <c r="F862" s="23">
        <f>'Invoerblad heterogene watergang'!$E$9</f>
        <v>1.2</v>
      </c>
      <c r="G862" s="23">
        <f>'Invoerblad heterogene watergang'!$B$9</f>
        <v>1.2</v>
      </c>
      <c r="H862" s="23">
        <f>'Invoerblad heterogene watergang'!$C$9</f>
        <v>1</v>
      </c>
      <c r="I862" s="23">
        <f>IF(B862="","",IF(A862&lt;='Invoerblad heterogene watergang'!$H$9,'Invoerblad heterogene watergang'!$N$9,IF(A862&lt;='Invoerblad heterogene watergang'!$H$10,'Invoerblad heterogene watergang'!$N$10,IF(A862&lt;='Invoerblad heterogene watergang'!$H$11,'Invoerblad heterogene watergang'!$N$11,IF(A862&lt;='Invoerblad heterogene watergang'!$H$12,'Invoerblad heterogene watergang'!$N$12,IF(A862&lt;='Invoerblad heterogene watergang'!$H$13,'Invoerblad heterogene watergang'!$N$13,IF(A862&lt;='Invoerblad heterogene watergang'!$H$14,'Invoerblad heterogene watergang'!$N$14,IF(A862&lt;='Invoerblad heterogene watergang'!$H$15,'Invoerblad heterogene watergang'!$N$15,IF(A862&lt;='Invoerblad heterogene watergang'!$H$16,'Invoerblad heterogene watergang'!$N$16,IF(A862&lt;='Invoerblad heterogene watergang'!$H$17,'Invoerblad heterogene watergang'!$N$17,""))))))))))</f>
        <v>0</v>
      </c>
      <c r="J862" s="23" t="str">
        <f>IF(A862&lt;='Invoerblad heterogene watergang'!$H$9,'Invoerblad heterogene watergang'!$O$9,IF(A862&lt;='Invoerblad heterogene watergang'!$H$10,'Invoerblad heterogene watergang'!$O$10,IF(A862&lt;='Invoerblad heterogene watergang'!$H$11,'Invoerblad heterogene watergang'!$O$11,IF(A862&lt;='Invoerblad heterogene watergang'!$H$12,'Invoerblad heterogene watergang'!$O$12,IF(A862&lt;='Invoerblad heterogene watergang'!$H$13,'Invoerblad heterogene watergang'!$O$13,IF(A862&lt;='Invoerblad heterogene watergang'!$H$14,'Invoerblad heterogene watergang'!$O$14,IF(A862&lt;='Invoerblad heterogene watergang'!$H$15,'Invoerblad heterogene watergang'!$O$15,IF(A862&lt;='Invoerblad heterogene watergang'!$H$16,'Invoerblad heterogene watergang'!$O$16,IF(A862&lt;='Invoerblad heterogene watergang'!$H$17,'Invoerblad heterogene watergang'!$O$17,"")))))))))</f>
        <v>Nee</v>
      </c>
      <c r="K862" s="23">
        <f>(IF(A862&lt;='Invoerblad heterogene watergang'!$H$9,'Invoerblad heterogene watergang'!$L$9,IF(A862&lt;='Invoerblad heterogene watergang'!$H$10,'Invoerblad heterogene watergang'!$L$10,IF(A862&lt;='Invoerblad heterogene watergang'!$H$11,'Invoerblad heterogene watergang'!$L$11,IF(A862&lt;='Invoerblad heterogene watergang'!$H$12,'Invoerblad heterogene watergang'!$L$12,IF(A862&lt;='Invoerblad heterogene watergang'!$H$13,'Invoerblad heterogene watergang'!$L$13,IF(A862&lt;='Invoerblad heterogene watergang'!$H$14,'Invoerblad heterogene watergang'!$L$14,IF(A862&lt;='Invoerblad heterogene watergang'!$H$15,'Invoerblad heterogene watergang'!$L$15,IF(A862&lt;='Invoerblad heterogene watergang'!$H$16,'Invoerblad heterogene watergang'!$L$16,IF(A862&lt;='Invoerblad heterogene watergang'!$H$17,'Invoerblad heterogene watergang'!$L$17,""))))))))))</f>
        <v>100</v>
      </c>
      <c r="L862" s="23" t="str">
        <f>(IF(A862&lt;='Invoerblad heterogene watergang'!$H$9,'Invoerblad heterogene watergang'!$M$9,IF(A862&lt;='Invoerblad heterogene watergang'!$H$10,'Invoerblad heterogene watergang'!$M$10,IF(A862&lt;='Invoerblad heterogene watergang'!$H$11,'Invoerblad heterogene watergang'!$M$11,IF(A862&lt;='Invoerblad heterogene watergang'!$H$12,'Invoerblad heterogene watergang'!$M$12,IF(A862&lt;='Invoerblad heterogene watergang'!$H$13,'Invoerblad heterogene watergang'!$M$13,IF(A862&lt;='Invoerblad heterogene watergang'!$H$14,'Invoerblad heterogene watergang'!$M$14,IF(A862&lt;='Invoerblad heterogene watergang'!$H$15,'Invoerblad heterogene watergang'!$M$15,IF(A862&lt;='Invoerblad heterogene watergang'!$H$16,'Invoerblad heterogene watergang'!$M$16,IF(A862&lt;='Invoerblad heterogene watergang'!$H$17,'Invoerblad heterogene watergang'!$M$17,""))))))))))</f>
        <v>Begroeiing volgt bodemverloop</v>
      </c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67"/>
      <c r="AD862" s="23"/>
      <c r="AE862" s="23"/>
    </row>
    <row r="863" spans="1:31" s="103" customFormat="1" x14ac:dyDescent="0.35">
      <c r="A863" s="24">
        <f>IF(A862="","",IF((A862+1)&gt;MAX('Invoerblad heterogene watergang'!$H$9:$H$17),"",'Uitgebreide invoer'!A862+(MAX('Invoerblad heterogene watergang'!$H$9:$H$17)/1000)))</f>
        <v>601.29999999999995</v>
      </c>
      <c r="B863" s="23">
        <f>IF(A863&lt;='Invoerblad heterogene watergang'!$H$9,'Invoerblad heterogene watergang'!$J$9,IF(A863&lt;='Invoerblad heterogene watergang'!$H$10,'Invoerblad heterogene watergang'!$J$10,IF(A863&lt;='Invoerblad heterogene watergang'!$H$11,'Invoerblad heterogene watergang'!$J$11,IF(A863&lt;='Invoerblad heterogene watergang'!$H$12,'Invoerblad heterogene watergang'!$J$12,IF(A863&lt;='Invoerblad heterogene watergang'!$H$13,'Invoerblad heterogene watergang'!$J$13,IF(A863&lt;='Invoerblad heterogene watergang'!$H$14,'Invoerblad heterogene watergang'!$J$14,IF(A863&lt;='Invoerblad heterogene watergang'!$H$15,'Invoerblad heterogene watergang'!$J$15,IF(A863&lt;='Invoerblad heterogene watergang'!$H$16,'Invoerblad heterogene watergang'!$J$16,IF(A863&lt;='Invoerblad heterogene watergang'!$H$17,'Invoerblad heterogene watergang'!$J$17,"")))))))))</f>
        <v>0.1</v>
      </c>
      <c r="C863" s="23" t="str">
        <f>IF(A863&lt;='Invoerblad heterogene watergang'!$H$9,'Invoerblad heterogene watergang'!$K$9,IF(A863&lt;='Invoerblad heterogene watergang'!$H$10,'Invoerblad heterogene watergang'!$K$10,IF(A863&lt;='Invoerblad heterogene watergang'!$H$11,'Invoerblad heterogene watergang'!$K$11,IF(A863&lt;='Invoerblad heterogene watergang'!$H$12,'Invoerblad heterogene watergang'!$K$12,IF(A863&lt;='Invoerblad heterogene watergang'!$H$13,'Invoerblad heterogene watergang'!$K$13,IF(A863&lt;='Invoerblad heterogene watergang'!$H$14,'Invoerblad heterogene watergang'!$K$14,IF(A863&lt;='Invoerblad heterogene watergang'!$H$15,'Invoerblad heterogene watergang'!$K$15,IF(A863&lt;='Invoerblad heterogene watergang'!$H$16,'Invoerblad heterogene watergang'!$K$16,IF(A863&lt;='Invoerblad heterogene watergang'!$H$17,'Invoerblad heterogene watergang'!$K$17,"")))))))))</f>
        <v>200 - Drijvend fonteinkruid</v>
      </c>
      <c r="D863" s="23">
        <f t="shared" si="13"/>
        <v>200</v>
      </c>
      <c r="E863" s="23">
        <f>'Invoerblad heterogene watergang'!$F$9</f>
        <v>1.5</v>
      </c>
      <c r="F863" s="23">
        <f>'Invoerblad heterogene watergang'!$E$9</f>
        <v>1.2</v>
      </c>
      <c r="G863" s="23">
        <f>'Invoerblad heterogene watergang'!$B$9</f>
        <v>1.2</v>
      </c>
      <c r="H863" s="23">
        <f>'Invoerblad heterogene watergang'!$C$9</f>
        <v>1</v>
      </c>
      <c r="I863" s="23">
        <f>IF(B863="","",IF(A863&lt;='Invoerblad heterogene watergang'!$H$9,'Invoerblad heterogene watergang'!$N$9,IF(A863&lt;='Invoerblad heterogene watergang'!$H$10,'Invoerblad heterogene watergang'!$N$10,IF(A863&lt;='Invoerblad heterogene watergang'!$H$11,'Invoerblad heterogene watergang'!$N$11,IF(A863&lt;='Invoerblad heterogene watergang'!$H$12,'Invoerblad heterogene watergang'!$N$12,IF(A863&lt;='Invoerblad heterogene watergang'!$H$13,'Invoerblad heterogene watergang'!$N$13,IF(A863&lt;='Invoerblad heterogene watergang'!$H$14,'Invoerblad heterogene watergang'!$N$14,IF(A863&lt;='Invoerblad heterogene watergang'!$H$15,'Invoerblad heterogene watergang'!$N$15,IF(A863&lt;='Invoerblad heterogene watergang'!$H$16,'Invoerblad heterogene watergang'!$N$16,IF(A863&lt;='Invoerblad heterogene watergang'!$H$17,'Invoerblad heterogene watergang'!$N$17,""))))))))))</f>
        <v>0</v>
      </c>
      <c r="J863" s="23" t="str">
        <f>IF(A863&lt;='Invoerblad heterogene watergang'!$H$9,'Invoerblad heterogene watergang'!$O$9,IF(A863&lt;='Invoerblad heterogene watergang'!$H$10,'Invoerblad heterogene watergang'!$O$10,IF(A863&lt;='Invoerblad heterogene watergang'!$H$11,'Invoerblad heterogene watergang'!$O$11,IF(A863&lt;='Invoerblad heterogene watergang'!$H$12,'Invoerblad heterogene watergang'!$O$12,IF(A863&lt;='Invoerblad heterogene watergang'!$H$13,'Invoerblad heterogene watergang'!$O$13,IF(A863&lt;='Invoerblad heterogene watergang'!$H$14,'Invoerblad heterogene watergang'!$O$14,IF(A863&lt;='Invoerblad heterogene watergang'!$H$15,'Invoerblad heterogene watergang'!$O$15,IF(A863&lt;='Invoerblad heterogene watergang'!$H$16,'Invoerblad heterogene watergang'!$O$16,IF(A863&lt;='Invoerblad heterogene watergang'!$H$17,'Invoerblad heterogene watergang'!$O$17,"")))))))))</f>
        <v>Nee</v>
      </c>
      <c r="K863" s="23">
        <f>(IF(A863&lt;='Invoerblad heterogene watergang'!$H$9,'Invoerblad heterogene watergang'!$L$9,IF(A863&lt;='Invoerblad heterogene watergang'!$H$10,'Invoerblad heterogene watergang'!$L$10,IF(A863&lt;='Invoerblad heterogene watergang'!$H$11,'Invoerblad heterogene watergang'!$L$11,IF(A863&lt;='Invoerblad heterogene watergang'!$H$12,'Invoerblad heterogene watergang'!$L$12,IF(A863&lt;='Invoerblad heterogene watergang'!$H$13,'Invoerblad heterogene watergang'!$L$13,IF(A863&lt;='Invoerblad heterogene watergang'!$H$14,'Invoerblad heterogene watergang'!$L$14,IF(A863&lt;='Invoerblad heterogene watergang'!$H$15,'Invoerblad heterogene watergang'!$L$15,IF(A863&lt;='Invoerblad heterogene watergang'!$H$16,'Invoerblad heterogene watergang'!$L$16,IF(A863&lt;='Invoerblad heterogene watergang'!$H$17,'Invoerblad heterogene watergang'!$L$17,""))))))))))</f>
        <v>100</v>
      </c>
      <c r="L863" s="23" t="str">
        <f>(IF(A863&lt;='Invoerblad heterogene watergang'!$H$9,'Invoerblad heterogene watergang'!$M$9,IF(A863&lt;='Invoerblad heterogene watergang'!$H$10,'Invoerblad heterogene watergang'!$M$10,IF(A863&lt;='Invoerblad heterogene watergang'!$H$11,'Invoerblad heterogene watergang'!$M$11,IF(A863&lt;='Invoerblad heterogene watergang'!$H$12,'Invoerblad heterogene watergang'!$M$12,IF(A863&lt;='Invoerblad heterogene watergang'!$H$13,'Invoerblad heterogene watergang'!$M$13,IF(A863&lt;='Invoerblad heterogene watergang'!$H$14,'Invoerblad heterogene watergang'!$M$14,IF(A863&lt;='Invoerblad heterogene watergang'!$H$15,'Invoerblad heterogene watergang'!$M$15,IF(A863&lt;='Invoerblad heterogene watergang'!$H$16,'Invoerblad heterogene watergang'!$M$16,IF(A863&lt;='Invoerblad heterogene watergang'!$H$17,'Invoerblad heterogene watergang'!$M$17,""))))))))))</f>
        <v>Begroeiing volgt bodemverloop</v>
      </c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67"/>
      <c r="AD863" s="23"/>
      <c r="AE863" s="23"/>
    </row>
    <row r="864" spans="1:31" s="103" customFormat="1" x14ac:dyDescent="0.35">
      <c r="A864" s="24">
        <f>IF(A863="","",IF((A863+1)&gt;MAX('Invoerblad heterogene watergang'!$H$9:$H$17),"",'Uitgebreide invoer'!A863+(MAX('Invoerblad heterogene watergang'!$H$9:$H$17)/1000)))</f>
        <v>602</v>
      </c>
      <c r="B864" s="23">
        <f>IF(A864&lt;='Invoerblad heterogene watergang'!$H$9,'Invoerblad heterogene watergang'!$J$9,IF(A864&lt;='Invoerblad heterogene watergang'!$H$10,'Invoerblad heterogene watergang'!$J$10,IF(A864&lt;='Invoerblad heterogene watergang'!$H$11,'Invoerblad heterogene watergang'!$J$11,IF(A864&lt;='Invoerblad heterogene watergang'!$H$12,'Invoerblad heterogene watergang'!$J$12,IF(A864&lt;='Invoerblad heterogene watergang'!$H$13,'Invoerblad heterogene watergang'!$J$13,IF(A864&lt;='Invoerblad heterogene watergang'!$H$14,'Invoerblad heterogene watergang'!$J$14,IF(A864&lt;='Invoerblad heterogene watergang'!$H$15,'Invoerblad heterogene watergang'!$J$15,IF(A864&lt;='Invoerblad heterogene watergang'!$H$16,'Invoerblad heterogene watergang'!$J$16,IF(A864&lt;='Invoerblad heterogene watergang'!$H$17,'Invoerblad heterogene watergang'!$J$17,"")))))))))</f>
        <v>0.1</v>
      </c>
      <c r="C864" s="23" t="str">
        <f>IF(A864&lt;='Invoerblad heterogene watergang'!$H$9,'Invoerblad heterogene watergang'!$K$9,IF(A864&lt;='Invoerblad heterogene watergang'!$H$10,'Invoerblad heterogene watergang'!$K$10,IF(A864&lt;='Invoerblad heterogene watergang'!$H$11,'Invoerblad heterogene watergang'!$K$11,IF(A864&lt;='Invoerblad heterogene watergang'!$H$12,'Invoerblad heterogene watergang'!$K$12,IF(A864&lt;='Invoerblad heterogene watergang'!$H$13,'Invoerblad heterogene watergang'!$K$13,IF(A864&lt;='Invoerblad heterogene watergang'!$H$14,'Invoerblad heterogene watergang'!$K$14,IF(A864&lt;='Invoerblad heterogene watergang'!$H$15,'Invoerblad heterogene watergang'!$K$15,IF(A864&lt;='Invoerblad heterogene watergang'!$H$16,'Invoerblad heterogene watergang'!$K$16,IF(A864&lt;='Invoerblad heterogene watergang'!$H$17,'Invoerblad heterogene watergang'!$K$17,"")))))))))</f>
        <v>200 - Drijvend fonteinkruid</v>
      </c>
      <c r="D864" s="23">
        <f t="shared" si="13"/>
        <v>200</v>
      </c>
      <c r="E864" s="23">
        <f>'Invoerblad heterogene watergang'!$F$9</f>
        <v>1.5</v>
      </c>
      <c r="F864" s="23">
        <f>'Invoerblad heterogene watergang'!$E$9</f>
        <v>1.2</v>
      </c>
      <c r="G864" s="23">
        <f>'Invoerblad heterogene watergang'!$B$9</f>
        <v>1.2</v>
      </c>
      <c r="H864" s="23">
        <f>'Invoerblad heterogene watergang'!$C$9</f>
        <v>1</v>
      </c>
      <c r="I864" s="23">
        <f>IF(B864="","",IF(A864&lt;='Invoerblad heterogene watergang'!$H$9,'Invoerblad heterogene watergang'!$N$9,IF(A864&lt;='Invoerblad heterogene watergang'!$H$10,'Invoerblad heterogene watergang'!$N$10,IF(A864&lt;='Invoerblad heterogene watergang'!$H$11,'Invoerblad heterogene watergang'!$N$11,IF(A864&lt;='Invoerblad heterogene watergang'!$H$12,'Invoerblad heterogene watergang'!$N$12,IF(A864&lt;='Invoerblad heterogene watergang'!$H$13,'Invoerblad heterogene watergang'!$N$13,IF(A864&lt;='Invoerblad heterogene watergang'!$H$14,'Invoerblad heterogene watergang'!$N$14,IF(A864&lt;='Invoerblad heterogene watergang'!$H$15,'Invoerblad heterogene watergang'!$N$15,IF(A864&lt;='Invoerblad heterogene watergang'!$H$16,'Invoerblad heterogene watergang'!$N$16,IF(A864&lt;='Invoerblad heterogene watergang'!$H$17,'Invoerblad heterogene watergang'!$N$17,""))))))))))</f>
        <v>0</v>
      </c>
      <c r="J864" s="23" t="str">
        <f>IF(A864&lt;='Invoerblad heterogene watergang'!$H$9,'Invoerblad heterogene watergang'!$O$9,IF(A864&lt;='Invoerblad heterogene watergang'!$H$10,'Invoerblad heterogene watergang'!$O$10,IF(A864&lt;='Invoerblad heterogene watergang'!$H$11,'Invoerblad heterogene watergang'!$O$11,IF(A864&lt;='Invoerblad heterogene watergang'!$H$12,'Invoerblad heterogene watergang'!$O$12,IF(A864&lt;='Invoerblad heterogene watergang'!$H$13,'Invoerblad heterogene watergang'!$O$13,IF(A864&lt;='Invoerblad heterogene watergang'!$H$14,'Invoerblad heterogene watergang'!$O$14,IF(A864&lt;='Invoerblad heterogene watergang'!$H$15,'Invoerblad heterogene watergang'!$O$15,IF(A864&lt;='Invoerblad heterogene watergang'!$H$16,'Invoerblad heterogene watergang'!$O$16,IF(A864&lt;='Invoerblad heterogene watergang'!$H$17,'Invoerblad heterogene watergang'!$O$17,"")))))))))</f>
        <v>Nee</v>
      </c>
      <c r="K864" s="23">
        <f>(IF(A864&lt;='Invoerblad heterogene watergang'!$H$9,'Invoerblad heterogene watergang'!$L$9,IF(A864&lt;='Invoerblad heterogene watergang'!$H$10,'Invoerblad heterogene watergang'!$L$10,IF(A864&lt;='Invoerblad heterogene watergang'!$H$11,'Invoerblad heterogene watergang'!$L$11,IF(A864&lt;='Invoerblad heterogene watergang'!$H$12,'Invoerblad heterogene watergang'!$L$12,IF(A864&lt;='Invoerblad heterogene watergang'!$H$13,'Invoerblad heterogene watergang'!$L$13,IF(A864&lt;='Invoerblad heterogene watergang'!$H$14,'Invoerblad heterogene watergang'!$L$14,IF(A864&lt;='Invoerblad heterogene watergang'!$H$15,'Invoerblad heterogene watergang'!$L$15,IF(A864&lt;='Invoerblad heterogene watergang'!$H$16,'Invoerblad heterogene watergang'!$L$16,IF(A864&lt;='Invoerblad heterogene watergang'!$H$17,'Invoerblad heterogene watergang'!$L$17,""))))))))))</f>
        <v>100</v>
      </c>
      <c r="L864" s="23" t="str">
        <f>(IF(A864&lt;='Invoerblad heterogene watergang'!$H$9,'Invoerblad heterogene watergang'!$M$9,IF(A864&lt;='Invoerblad heterogene watergang'!$H$10,'Invoerblad heterogene watergang'!$M$10,IF(A864&lt;='Invoerblad heterogene watergang'!$H$11,'Invoerblad heterogene watergang'!$M$11,IF(A864&lt;='Invoerblad heterogene watergang'!$H$12,'Invoerblad heterogene watergang'!$M$12,IF(A864&lt;='Invoerblad heterogene watergang'!$H$13,'Invoerblad heterogene watergang'!$M$13,IF(A864&lt;='Invoerblad heterogene watergang'!$H$14,'Invoerblad heterogene watergang'!$M$14,IF(A864&lt;='Invoerblad heterogene watergang'!$H$15,'Invoerblad heterogene watergang'!$M$15,IF(A864&lt;='Invoerblad heterogene watergang'!$H$16,'Invoerblad heterogene watergang'!$M$16,IF(A864&lt;='Invoerblad heterogene watergang'!$H$17,'Invoerblad heterogene watergang'!$M$17,""))))))))))</f>
        <v>Begroeiing volgt bodemverloop</v>
      </c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67"/>
      <c r="AD864" s="23"/>
      <c r="AE864" s="23"/>
    </row>
    <row r="865" spans="1:31" s="103" customFormat="1" x14ac:dyDescent="0.35">
      <c r="A865" s="24">
        <f>IF(A864="","",IF((A864+1)&gt;MAX('Invoerblad heterogene watergang'!$H$9:$H$17),"",'Uitgebreide invoer'!A864+(MAX('Invoerblad heterogene watergang'!$H$9:$H$17)/1000)))</f>
        <v>602.70000000000005</v>
      </c>
      <c r="B865" s="23">
        <f>IF(A865&lt;='Invoerblad heterogene watergang'!$H$9,'Invoerblad heterogene watergang'!$J$9,IF(A865&lt;='Invoerblad heterogene watergang'!$H$10,'Invoerblad heterogene watergang'!$J$10,IF(A865&lt;='Invoerblad heterogene watergang'!$H$11,'Invoerblad heterogene watergang'!$J$11,IF(A865&lt;='Invoerblad heterogene watergang'!$H$12,'Invoerblad heterogene watergang'!$J$12,IF(A865&lt;='Invoerblad heterogene watergang'!$H$13,'Invoerblad heterogene watergang'!$J$13,IF(A865&lt;='Invoerblad heterogene watergang'!$H$14,'Invoerblad heterogene watergang'!$J$14,IF(A865&lt;='Invoerblad heterogene watergang'!$H$15,'Invoerblad heterogene watergang'!$J$15,IF(A865&lt;='Invoerblad heterogene watergang'!$H$16,'Invoerblad heterogene watergang'!$J$16,IF(A865&lt;='Invoerblad heterogene watergang'!$H$17,'Invoerblad heterogene watergang'!$J$17,"")))))))))</f>
        <v>0.1</v>
      </c>
      <c r="C865" s="23" t="str">
        <f>IF(A865&lt;='Invoerblad heterogene watergang'!$H$9,'Invoerblad heterogene watergang'!$K$9,IF(A865&lt;='Invoerblad heterogene watergang'!$H$10,'Invoerblad heterogene watergang'!$K$10,IF(A865&lt;='Invoerblad heterogene watergang'!$H$11,'Invoerblad heterogene watergang'!$K$11,IF(A865&lt;='Invoerblad heterogene watergang'!$H$12,'Invoerblad heterogene watergang'!$K$12,IF(A865&lt;='Invoerblad heterogene watergang'!$H$13,'Invoerblad heterogene watergang'!$K$13,IF(A865&lt;='Invoerblad heterogene watergang'!$H$14,'Invoerblad heterogene watergang'!$K$14,IF(A865&lt;='Invoerblad heterogene watergang'!$H$15,'Invoerblad heterogene watergang'!$K$15,IF(A865&lt;='Invoerblad heterogene watergang'!$H$16,'Invoerblad heterogene watergang'!$K$16,IF(A865&lt;='Invoerblad heterogene watergang'!$H$17,'Invoerblad heterogene watergang'!$K$17,"")))))))))</f>
        <v>200 - Drijvend fonteinkruid</v>
      </c>
      <c r="D865" s="23">
        <f t="shared" si="13"/>
        <v>200</v>
      </c>
      <c r="E865" s="23">
        <f>'Invoerblad heterogene watergang'!$F$9</f>
        <v>1.5</v>
      </c>
      <c r="F865" s="23">
        <f>'Invoerblad heterogene watergang'!$E$9</f>
        <v>1.2</v>
      </c>
      <c r="G865" s="23">
        <f>'Invoerblad heterogene watergang'!$B$9</f>
        <v>1.2</v>
      </c>
      <c r="H865" s="23">
        <f>'Invoerblad heterogene watergang'!$C$9</f>
        <v>1</v>
      </c>
      <c r="I865" s="23">
        <f>IF(B865="","",IF(A865&lt;='Invoerblad heterogene watergang'!$H$9,'Invoerblad heterogene watergang'!$N$9,IF(A865&lt;='Invoerblad heterogene watergang'!$H$10,'Invoerblad heterogene watergang'!$N$10,IF(A865&lt;='Invoerblad heterogene watergang'!$H$11,'Invoerblad heterogene watergang'!$N$11,IF(A865&lt;='Invoerblad heterogene watergang'!$H$12,'Invoerblad heterogene watergang'!$N$12,IF(A865&lt;='Invoerblad heterogene watergang'!$H$13,'Invoerblad heterogene watergang'!$N$13,IF(A865&lt;='Invoerblad heterogene watergang'!$H$14,'Invoerblad heterogene watergang'!$N$14,IF(A865&lt;='Invoerblad heterogene watergang'!$H$15,'Invoerblad heterogene watergang'!$N$15,IF(A865&lt;='Invoerblad heterogene watergang'!$H$16,'Invoerblad heterogene watergang'!$N$16,IF(A865&lt;='Invoerblad heterogene watergang'!$H$17,'Invoerblad heterogene watergang'!$N$17,""))))))))))</f>
        <v>0</v>
      </c>
      <c r="J865" s="23" t="str">
        <f>IF(A865&lt;='Invoerblad heterogene watergang'!$H$9,'Invoerblad heterogene watergang'!$O$9,IF(A865&lt;='Invoerblad heterogene watergang'!$H$10,'Invoerblad heterogene watergang'!$O$10,IF(A865&lt;='Invoerblad heterogene watergang'!$H$11,'Invoerblad heterogene watergang'!$O$11,IF(A865&lt;='Invoerblad heterogene watergang'!$H$12,'Invoerblad heterogene watergang'!$O$12,IF(A865&lt;='Invoerblad heterogene watergang'!$H$13,'Invoerblad heterogene watergang'!$O$13,IF(A865&lt;='Invoerblad heterogene watergang'!$H$14,'Invoerblad heterogene watergang'!$O$14,IF(A865&lt;='Invoerblad heterogene watergang'!$H$15,'Invoerblad heterogene watergang'!$O$15,IF(A865&lt;='Invoerblad heterogene watergang'!$H$16,'Invoerblad heterogene watergang'!$O$16,IF(A865&lt;='Invoerblad heterogene watergang'!$H$17,'Invoerblad heterogene watergang'!$O$17,"")))))))))</f>
        <v>Nee</v>
      </c>
      <c r="K865" s="23">
        <f>(IF(A865&lt;='Invoerblad heterogene watergang'!$H$9,'Invoerblad heterogene watergang'!$L$9,IF(A865&lt;='Invoerblad heterogene watergang'!$H$10,'Invoerblad heterogene watergang'!$L$10,IF(A865&lt;='Invoerblad heterogene watergang'!$H$11,'Invoerblad heterogene watergang'!$L$11,IF(A865&lt;='Invoerblad heterogene watergang'!$H$12,'Invoerblad heterogene watergang'!$L$12,IF(A865&lt;='Invoerblad heterogene watergang'!$H$13,'Invoerblad heterogene watergang'!$L$13,IF(A865&lt;='Invoerblad heterogene watergang'!$H$14,'Invoerblad heterogene watergang'!$L$14,IF(A865&lt;='Invoerblad heterogene watergang'!$H$15,'Invoerblad heterogene watergang'!$L$15,IF(A865&lt;='Invoerblad heterogene watergang'!$H$16,'Invoerblad heterogene watergang'!$L$16,IF(A865&lt;='Invoerblad heterogene watergang'!$H$17,'Invoerblad heterogene watergang'!$L$17,""))))))))))</f>
        <v>100</v>
      </c>
      <c r="L865" s="23" t="str">
        <f>(IF(A865&lt;='Invoerblad heterogene watergang'!$H$9,'Invoerblad heterogene watergang'!$M$9,IF(A865&lt;='Invoerblad heterogene watergang'!$H$10,'Invoerblad heterogene watergang'!$M$10,IF(A865&lt;='Invoerblad heterogene watergang'!$H$11,'Invoerblad heterogene watergang'!$M$11,IF(A865&lt;='Invoerblad heterogene watergang'!$H$12,'Invoerblad heterogene watergang'!$M$12,IF(A865&lt;='Invoerblad heterogene watergang'!$H$13,'Invoerblad heterogene watergang'!$M$13,IF(A865&lt;='Invoerblad heterogene watergang'!$H$14,'Invoerblad heterogene watergang'!$M$14,IF(A865&lt;='Invoerblad heterogene watergang'!$H$15,'Invoerblad heterogene watergang'!$M$15,IF(A865&lt;='Invoerblad heterogene watergang'!$H$16,'Invoerblad heterogene watergang'!$M$16,IF(A865&lt;='Invoerblad heterogene watergang'!$H$17,'Invoerblad heterogene watergang'!$M$17,""))))))))))</f>
        <v>Begroeiing volgt bodemverloop</v>
      </c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67"/>
      <c r="AD865" s="23"/>
      <c r="AE865" s="23"/>
    </row>
    <row r="866" spans="1:31" s="103" customFormat="1" x14ac:dyDescent="0.35">
      <c r="A866" s="24">
        <f>IF(A865="","",IF((A865+1)&gt;MAX('Invoerblad heterogene watergang'!$H$9:$H$17),"",'Uitgebreide invoer'!A865+(MAX('Invoerblad heterogene watergang'!$H$9:$H$17)/1000)))</f>
        <v>603.40000000000009</v>
      </c>
      <c r="B866" s="23">
        <f>IF(A866&lt;='Invoerblad heterogene watergang'!$H$9,'Invoerblad heterogene watergang'!$J$9,IF(A866&lt;='Invoerblad heterogene watergang'!$H$10,'Invoerblad heterogene watergang'!$J$10,IF(A866&lt;='Invoerblad heterogene watergang'!$H$11,'Invoerblad heterogene watergang'!$J$11,IF(A866&lt;='Invoerblad heterogene watergang'!$H$12,'Invoerblad heterogene watergang'!$J$12,IF(A866&lt;='Invoerblad heterogene watergang'!$H$13,'Invoerblad heterogene watergang'!$J$13,IF(A866&lt;='Invoerblad heterogene watergang'!$H$14,'Invoerblad heterogene watergang'!$J$14,IF(A866&lt;='Invoerblad heterogene watergang'!$H$15,'Invoerblad heterogene watergang'!$J$15,IF(A866&lt;='Invoerblad heterogene watergang'!$H$16,'Invoerblad heterogene watergang'!$J$16,IF(A866&lt;='Invoerblad heterogene watergang'!$H$17,'Invoerblad heterogene watergang'!$J$17,"")))))))))</f>
        <v>0.1</v>
      </c>
      <c r="C866" s="23" t="str">
        <f>IF(A866&lt;='Invoerblad heterogene watergang'!$H$9,'Invoerblad heterogene watergang'!$K$9,IF(A866&lt;='Invoerblad heterogene watergang'!$H$10,'Invoerblad heterogene watergang'!$K$10,IF(A866&lt;='Invoerblad heterogene watergang'!$H$11,'Invoerblad heterogene watergang'!$K$11,IF(A866&lt;='Invoerblad heterogene watergang'!$H$12,'Invoerblad heterogene watergang'!$K$12,IF(A866&lt;='Invoerblad heterogene watergang'!$H$13,'Invoerblad heterogene watergang'!$K$13,IF(A866&lt;='Invoerblad heterogene watergang'!$H$14,'Invoerblad heterogene watergang'!$K$14,IF(A866&lt;='Invoerblad heterogene watergang'!$H$15,'Invoerblad heterogene watergang'!$K$15,IF(A866&lt;='Invoerblad heterogene watergang'!$H$16,'Invoerblad heterogene watergang'!$K$16,IF(A866&lt;='Invoerblad heterogene watergang'!$H$17,'Invoerblad heterogene watergang'!$K$17,"")))))))))</f>
        <v>200 - Drijvend fonteinkruid</v>
      </c>
      <c r="D866" s="23">
        <f t="shared" si="13"/>
        <v>200</v>
      </c>
      <c r="E866" s="23">
        <f>'Invoerblad heterogene watergang'!$F$9</f>
        <v>1.5</v>
      </c>
      <c r="F866" s="23">
        <f>'Invoerblad heterogene watergang'!$E$9</f>
        <v>1.2</v>
      </c>
      <c r="G866" s="23">
        <f>'Invoerblad heterogene watergang'!$B$9</f>
        <v>1.2</v>
      </c>
      <c r="H866" s="23">
        <f>'Invoerblad heterogene watergang'!$C$9</f>
        <v>1</v>
      </c>
      <c r="I866" s="23">
        <f>IF(B866="","",IF(A866&lt;='Invoerblad heterogene watergang'!$H$9,'Invoerblad heterogene watergang'!$N$9,IF(A866&lt;='Invoerblad heterogene watergang'!$H$10,'Invoerblad heterogene watergang'!$N$10,IF(A866&lt;='Invoerblad heterogene watergang'!$H$11,'Invoerblad heterogene watergang'!$N$11,IF(A866&lt;='Invoerblad heterogene watergang'!$H$12,'Invoerblad heterogene watergang'!$N$12,IF(A866&lt;='Invoerblad heterogene watergang'!$H$13,'Invoerblad heterogene watergang'!$N$13,IF(A866&lt;='Invoerblad heterogene watergang'!$H$14,'Invoerblad heterogene watergang'!$N$14,IF(A866&lt;='Invoerblad heterogene watergang'!$H$15,'Invoerblad heterogene watergang'!$N$15,IF(A866&lt;='Invoerblad heterogene watergang'!$H$16,'Invoerblad heterogene watergang'!$N$16,IF(A866&lt;='Invoerblad heterogene watergang'!$H$17,'Invoerblad heterogene watergang'!$N$17,""))))))))))</f>
        <v>0</v>
      </c>
      <c r="J866" s="23" t="str">
        <f>IF(A866&lt;='Invoerblad heterogene watergang'!$H$9,'Invoerblad heterogene watergang'!$O$9,IF(A866&lt;='Invoerblad heterogene watergang'!$H$10,'Invoerblad heterogene watergang'!$O$10,IF(A866&lt;='Invoerblad heterogene watergang'!$H$11,'Invoerblad heterogene watergang'!$O$11,IF(A866&lt;='Invoerblad heterogene watergang'!$H$12,'Invoerblad heterogene watergang'!$O$12,IF(A866&lt;='Invoerblad heterogene watergang'!$H$13,'Invoerblad heterogene watergang'!$O$13,IF(A866&lt;='Invoerblad heterogene watergang'!$H$14,'Invoerblad heterogene watergang'!$O$14,IF(A866&lt;='Invoerblad heterogene watergang'!$H$15,'Invoerblad heterogene watergang'!$O$15,IF(A866&lt;='Invoerblad heterogene watergang'!$H$16,'Invoerblad heterogene watergang'!$O$16,IF(A866&lt;='Invoerblad heterogene watergang'!$H$17,'Invoerblad heterogene watergang'!$O$17,"")))))))))</f>
        <v>Nee</v>
      </c>
      <c r="K866" s="23">
        <f>(IF(A866&lt;='Invoerblad heterogene watergang'!$H$9,'Invoerblad heterogene watergang'!$L$9,IF(A866&lt;='Invoerblad heterogene watergang'!$H$10,'Invoerblad heterogene watergang'!$L$10,IF(A866&lt;='Invoerblad heterogene watergang'!$H$11,'Invoerblad heterogene watergang'!$L$11,IF(A866&lt;='Invoerblad heterogene watergang'!$H$12,'Invoerblad heterogene watergang'!$L$12,IF(A866&lt;='Invoerblad heterogene watergang'!$H$13,'Invoerblad heterogene watergang'!$L$13,IF(A866&lt;='Invoerblad heterogene watergang'!$H$14,'Invoerblad heterogene watergang'!$L$14,IF(A866&lt;='Invoerblad heterogene watergang'!$H$15,'Invoerblad heterogene watergang'!$L$15,IF(A866&lt;='Invoerblad heterogene watergang'!$H$16,'Invoerblad heterogene watergang'!$L$16,IF(A866&lt;='Invoerblad heterogene watergang'!$H$17,'Invoerblad heterogene watergang'!$L$17,""))))))))))</f>
        <v>100</v>
      </c>
      <c r="L866" s="23" t="str">
        <f>(IF(A866&lt;='Invoerblad heterogene watergang'!$H$9,'Invoerblad heterogene watergang'!$M$9,IF(A866&lt;='Invoerblad heterogene watergang'!$H$10,'Invoerblad heterogene watergang'!$M$10,IF(A866&lt;='Invoerblad heterogene watergang'!$H$11,'Invoerblad heterogene watergang'!$M$11,IF(A866&lt;='Invoerblad heterogene watergang'!$H$12,'Invoerblad heterogene watergang'!$M$12,IF(A866&lt;='Invoerblad heterogene watergang'!$H$13,'Invoerblad heterogene watergang'!$M$13,IF(A866&lt;='Invoerblad heterogene watergang'!$H$14,'Invoerblad heterogene watergang'!$M$14,IF(A866&lt;='Invoerblad heterogene watergang'!$H$15,'Invoerblad heterogene watergang'!$M$15,IF(A866&lt;='Invoerblad heterogene watergang'!$H$16,'Invoerblad heterogene watergang'!$M$16,IF(A866&lt;='Invoerblad heterogene watergang'!$H$17,'Invoerblad heterogene watergang'!$M$17,""))))))))))</f>
        <v>Begroeiing volgt bodemverloop</v>
      </c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67"/>
      <c r="AD866" s="23"/>
      <c r="AE866" s="23"/>
    </row>
    <row r="867" spans="1:31" s="103" customFormat="1" x14ac:dyDescent="0.35">
      <c r="A867" s="24">
        <f>IF(A866="","",IF((A866+1)&gt;MAX('Invoerblad heterogene watergang'!$H$9:$H$17),"",'Uitgebreide invoer'!A866+(MAX('Invoerblad heterogene watergang'!$H$9:$H$17)/1000)))</f>
        <v>604.10000000000014</v>
      </c>
      <c r="B867" s="23">
        <f>IF(A867&lt;='Invoerblad heterogene watergang'!$H$9,'Invoerblad heterogene watergang'!$J$9,IF(A867&lt;='Invoerblad heterogene watergang'!$H$10,'Invoerblad heterogene watergang'!$J$10,IF(A867&lt;='Invoerblad heterogene watergang'!$H$11,'Invoerblad heterogene watergang'!$J$11,IF(A867&lt;='Invoerblad heterogene watergang'!$H$12,'Invoerblad heterogene watergang'!$J$12,IF(A867&lt;='Invoerblad heterogene watergang'!$H$13,'Invoerblad heterogene watergang'!$J$13,IF(A867&lt;='Invoerblad heterogene watergang'!$H$14,'Invoerblad heterogene watergang'!$J$14,IF(A867&lt;='Invoerblad heterogene watergang'!$H$15,'Invoerblad heterogene watergang'!$J$15,IF(A867&lt;='Invoerblad heterogene watergang'!$H$16,'Invoerblad heterogene watergang'!$J$16,IF(A867&lt;='Invoerblad heterogene watergang'!$H$17,'Invoerblad heterogene watergang'!$J$17,"")))))))))</f>
        <v>0.1</v>
      </c>
      <c r="C867" s="23" t="str">
        <f>IF(A867&lt;='Invoerblad heterogene watergang'!$H$9,'Invoerblad heterogene watergang'!$K$9,IF(A867&lt;='Invoerblad heterogene watergang'!$H$10,'Invoerblad heterogene watergang'!$K$10,IF(A867&lt;='Invoerblad heterogene watergang'!$H$11,'Invoerblad heterogene watergang'!$K$11,IF(A867&lt;='Invoerblad heterogene watergang'!$H$12,'Invoerblad heterogene watergang'!$K$12,IF(A867&lt;='Invoerblad heterogene watergang'!$H$13,'Invoerblad heterogene watergang'!$K$13,IF(A867&lt;='Invoerblad heterogene watergang'!$H$14,'Invoerblad heterogene watergang'!$K$14,IF(A867&lt;='Invoerblad heterogene watergang'!$H$15,'Invoerblad heterogene watergang'!$K$15,IF(A867&lt;='Invoerblad heterogene watergang'!$H$16,'Invoerblad heterogene watergang'!$K$16,IF(A867&lt;='Invoerblad heterogene watergang'!$H$17,'Invoerblad heterogene watergang'!$K$17,"")))))))))</f>
        <v>200 - Drijvend fonteinkruid</v>
      </c>
      <c r="D867" s="23">
        <f t="shared" si="13"/>
        <v>200</v>
      </c>
      <c r="E867" s="23">
        <f>'Invoerblad heterogene watergang'!$F$9</f>
        <v>1.5</v>
      </c>
      <c r="F867" s="23">
        <f>'Invoerblad heterogene watergang'!$E$9</f>
        <v>1.2</v>
      </c>
      <c r="G867" s="23">
        <f>'Invoerblad heterogene watergang'!$B$9</f>
        <v>1.2</v>
      </c>
      <c r="H867" s="23">
        <f>'Invoerblad heterogene watergang'!$C$9</f>
        <v>1</v>
      </c>
      <c r="I867" s="23">
        <f>IF(B867="","",IF(A867&lt;='Invoerblad heterogene watergang'!$H$9,'Invoerblad heterogene watergang'!$N$9,IF(A867&lt;='Invoerblad heterogene watergang'!$H$10,'Invoerblad heterogene watergang'!$N$10,IF(A867&lt;='Invoerblad heterogene watergang'!$H$11,'Invoerblad heterogene watergang'!$N$11,IF(A867&lt;='Invoerblad heterogene watergang'!$H$12,'Invoerblad heterogene watergang'!$N$12,IF(A867&lt;='Invoerblad heterogene watergang'!$H$13,'Invoerblad heterogene watergang'!$N$13,IF(A867&lt;='Invoerblad heterogene watergang'!$H$14,'Invoerblad heterogene watergang'!$N$14,IF(A867&lt;='Invoerblad heterogene watergang'!$H$15,'Invoerblad heterogene watergang'!$N$15,IF(A867&lt;='Invoerblad heterogene watergang'!$H$16,'Invoerblad heterogene watergang'!$N$16,IF(A867&lt;='Invoerblad heterogene watergang'!$H$17,'Invoerblad heterogene watergang'!$N$17,""))))))))))</f>
        <v>0</v>
      </c>
      <c r="J867" s="23" t="str">
        <f>IF(A867&lt;='Invoerblad heterogene watergang'!$H$9,'Invoerblad heterogene watergang'!$O$9,IF(A867&lt;='Invoerblad heterogene watergang'!$H$10,'Invoerblad heterogene watergang'!$O$10,IF(A867&lt;='Invoerblad heterogene watergang'!$H$11,'Invoerblad heterogene watergang'!$O$11,IF(A867&lt;='Invoerblad heterogene watergang'!$H$12,'Invoerblad heterogene watergang'!$O$12,IF(A867&lt;='Invoerblad heterogene watergang'!$H$13,'Invoerblad heterogene watergang'!$O$13,IF(A867&lt;='Invoerblad heterogene watergang'!$H$14,'Invoerblad heterogene watergang'!$O$14,IF(A867&lt;='Invoerblad heterogene watergang'!$H$15,'Invoerblad heterogene watergang'!$O$15,IF(A867&lt;='Invoerblad heterogene watergang'!$H$16,'Invoerblad heterogene watergang'!$O$16,IF(A867&lt;='Invoerblad heterogene watergang'!$H$17,'Invoerblad heterogene watergang'!$O$17,"")))))))))</f>
        <v>Nee</v>
      </c>
      <c r="K867" s="23">
        <f>(IF(A867&lt;='Invoerblad heterogene watergang'!$H$9,'Invoerblad heterogene watergang'!$L$9,IF(A867&lt;='Invoerblad heterogene watergang'!$H$10,'Invoerblad heterogene watergang'!$L$10,IF(A867&lt;='Invoerblad heterogene watergang'!$H$11,'Invoerblad heterogene watergang'!$L$11,IF(A867&lt;='Invoerblad heterogene watergang'!$H$12,'Invoerblad heterogene watergang'!$L$12,IF(A867&lt;='Invoerblad heterogene watergang'!$H$13,'Invoerblad heterogene watergang'!$L$13,IF(A867&lt;='Invoerblad heterogene watergang'!$H$14,'Invoerblad heterogene watergang'!$L$14,IF(A867&lt;='Invoerblad heterogene watergang'!$H$15,'Invoerblad heterogene watergang'!$L$15,IF(A867&lt;='Invoerblad heterogene watergang'!$H$16,'Invoerblad heterogene watergang'!$L$16,IF(A867&lt;='Invoerblad heterogene watergang'!$H$17,'Invoerblad heterogene watergang'!$L$17,""))))))))))</f>
        <v>100</v>
      </c>
      <c r="L867" s="23" t="str">
        <f>(IF(A867&lt;='Invoerblad heterogene watergang'!$H$9,'Invoerblad heterogene watergang'!$M$9,IF(A867&lt;='Invoerblad heterogene watergang'!$H$10,'Invoerblad heterogene watergang'!$M$10,IF(A867&lt;='Invoerblad heterogene watergang'!$H$11,'Invoerblad heterogene watergang'!$M$11,IF(A867&lt;='Invoerblad heterogene watergang'!$H$12,'Invoerblad heterogene watergang'!$M$12,IF(A867&lt;='Invoerblad heterogene watergang'!$H$13,'Invoerblad heterogene watergang'!$M$13,IF(A867&lt;='Invoerblad heterogene watergang'!$H$14,'Invoerblad heterogene watergang'!$M$14,IF(A867&lt;='Invoerblad heterogene watergang'!$H$15,'Invoerblad heterogene watergang'!$M$15,IF(A867&lt;='Invoerblad heterogene watergang'!$H$16,'Invoerblad heterogene watergang'!$M$16,IF(A867&lt;='Invoerblad heterogene watergang'!$H$17,'Invoerblad heterogene watergang'!$M$17,""))))))))))</f>
        <v>Begroeiing volgt bodemverloop</v>
      </c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67"/>
      <c r="AD867" s="23"/>
      <c r="AE867" s="23"/>
    </row>
    <row r="868" spans="1:31" s="103" customFormat="1" x14ac:dyDescent="0.35">
      <c r="A868" s="24">
        <f>IF(A867="","",IF((A867+1)&gt;MAX('Invoerblad heterogene watergang'!$H$9:$H$17),"",'Uitgebreide invoer'!A867+(MAX('Invoerblad heterogene watergang'!$H$9:$H$17)/1000)))</f>
        <v>604.80000000000018</v>
      </c>
      <c r="B868" s="23">
        <f>IF(A868&lt;='Invoerblad heterogene watergang'!$H$9,'Invoerblad heterogene watergang'!$J$9,IF(A868&lt;='Invoerblad heterogene watergang'!$H$10,'Invoerblad heterogene watergang'!$J$10,IF(A868&lt;='Invoerblad heterogene watergang'!$H$11,'Invoerblad heterogene watergang'!$J$11,IF(A868&lt;='Invoerblad heterogene watergang'!$H$12,'Invoerblad heterogene watergang'!$J$12,IF(A868&lt;='Invoerblad heterogene watergang'!$H$13,'Invoerblad heterogene watergang'!$J$13,IF(A868&lt;='Invoerblad heterogene watergang'!$H$14,'Invoerblad heterogene watergang'!$J$14,IF(A868&lt;='Invoerblad heterogene watergang'!$H$15,'Invoerblad heterogene watergang'!$J$15,IF(A868&lt;='Invoerblad heterogene watergang'!$H$16,'Invoerblad heterogene watergang'!$J$16,IF(A868&lt;='Invoerblad heterogene watergang'!$H$17,'Invoerblad heterogene watergang'!$J$17,"")))))))))</f>
        <v>0.1</v>
      </c>
      <c r="C868" s="23" t="str">
        <f>IF(A868&lt;='Invoerblad heterogene watergang'!$H$9,'Invoerblad heterogene watergang'!$K$9,IF(A868&lt;='Invoerblad heterogene watergang'!$H$10,'Invoerblad heterogene watergang'!$K$10,IF(A868&lt;='Invoerblad heterogene watergang'!$H$11,'Invoerblad heterogene watergang'!$K$11,IF(A868&lt;='Invoerblad heterogene watergang'!$H$12,'Invoerblad heterogene watergang'!$K$12,IF(A868&lt;='Invoerblad heterogene watergang'!$H$13,'Invoerblad heterogene watergang'!$K$13,IF(A868&lt;='Invoerblad heterogene watergang'!$H$14,'Invoerblad heterogene watergang'!$K$14,IF(A868&lt;='Invoerblad heterogene watergang'!$H$15,'Invoerblad heterogene watergang'!$K$15,IF(A868&lt;='Invoerblad heterogene watergang'!$H$16,'Invoerblad heterogene watergang'!$K$16,IF(A868&lt;='Invoerblad heterogene watergang'!$H$17,'Invoerblad heterogene watergang'!$K$17,"")))))))))</f>
        <v>200 - Drijvend fonteinkruid</v>
      </c>
      <c r="D868" s="23">
        <f t="shared" si="13"/>
        <v>200</v>
      </c>
      <c r="E868" s="23">
        <f>'Invoerblad heterogene watergang'!$F$9</f>
        <v>1.5</v>
      </c>
      <c r="F868" s="23">
        <f>'Invoerblad heterogene watergang'!$E$9</f>
        <v>1.2</v>
      </c>
      <c r="G868" s="23">
        <f>'Invoerblad heterogene watergang'!$B$9</f>
        <v>1.2</v>
      </c>
      <c r="H868" s="23">
        <f>'Invoerblad heterogene watergang'!$C$9</f>
        <v>1</v>
      </c>
      <c r="I868" s="23">
        <f>IF(B868="","",IF(A868&lt;='Invoerblad heterogene watergang'!$H$9,'Invoerblad heterogene watergang'!$N$9,IF(A868&lt;='Invoerblad heterogene watergang'!$H$10,'Invoerblad heterogene watergang'!$N$10,IF(A868&lt;='Invoerblad heterogene watergang'!$H$11,'Invoerblad heterogene watergang'!$N$11,IF(A868&lt;='Invoerblad heterogene watergang'!$H$12,'Invoerblad heterogene watergang'!$N$12,IF(A868&lt;='Invoerblad heterogene watergang'!$H$13,'Invoerblad heterogene watergang'!$N$13,IF(A868&lt;='Invoerblad heterogene watergang'!$H$14,'Invoerblad heterogene watergang'!$N$14,IF(A868&lt;='Invoerblad heterogene watergang'!$H$15,'Invoerblad heterogene watergang'!$N$15,IF(A868&lt;='Invoerblad heterogene watergang'!$H$16,'Invoerblad heterogene watergang'!$N$16,IF(A868&lt;='Invoerblad heterogene watergang'!$H$17,'Invoerblad heterogene watergang'!$N$17,""))))))))))</f>
        <v>0</v>
      </c>
      <c r="J868" s="23" t="str">
        <f>IF(A868&lt;='Invoerblad heterogene watergang'!$H$9,'Invoerblad heterogene watergang'!$O$9,IF(A868&lt;='Invoerblad heterogene watergang'!$H$10,'Invoerblad heterogene watergang'!$O$10,IF(A868&lt;='Invoerblad heterogene watergang'!$H$11,'Invoerblad heterogene watergang'!$O$11,IF(A868&lt;='Invoerblad heterogene watergang'!$H$12,'Invoerblad heterogene watergang'!$O$12,IF(A868&lt;='Invoerblad heterogene watergang'!$H$13,'Invoerblad heterogene watergang'!$O$13,IF(A868&lt;='Invoerblad heterogene watergang'!$H$14,'Invoerblad heterogene watergang'!$O$14,IF(A868&lt;='Invoerblad heterogene watergang'!$H$15,'Invoerblad heterogene watergang'!$O$15,IF(A868&lt;='Invoerblad heterogene watergang'!$H$16,'Invoerblad heterogene watergang'!$O$16,IF(A868&lt;='Invoerblad heterogene watergang'!$H$17,'Invoerblad heterogene watergang'!$O$17,"")))))))))</f>
        <v>Nee</v>
      </c>
      <c r="K868" s="23">
        <f>(IF(A868&lt;='Invoerblad heterogene watergang'!$H$9,'Invoerblad heterogene watergang'!$L$9,IF(A868&lt;='Invoerblad heterogene watergang'!$H$10,'Invoerblad heterogene watergang'!$L$10,IF(A868&lt;='Invoerblad heterogene watergang'!$H$11,'Invoerblad heterogene watergang'!$L$11,IF(A868&lt;='Invoerblad heterogene watergang'!$H$12,'Invoerblad heterogene watergang'!$L$12,IF(A868&lt;='Invoerblad heterogene watergang'!$H$13,'Invoerblad heterogene watergang'!$L$13,IF(A868&lt;='Invoerblad heterogene watergang'!$H$14,'Invoerblad heterogene watergang'!$L$14,IF(A868&lt;='Invoerblad heterogene watergang'!$H$15,'Invoerblad heterogene watergang'!$L$15,IF(A868&lt;='Invoerblad heterogene watergang'!$H$16,'Invoerblad heterogene watergang'!$L$16,IF(A868&lt;='Invoerblad heterogene watergang'!$H$17,'Invoerblad heterogene watergang'!$L$17,""))))))))))</f>
        <v>100</v>
      </c>
      <c r="L868" s="23" t="str">
        <f>(IF(A868&lt;='Invoerblad heterogene watergang'!$H$9,'Invoerblad heterogene watergang'!$M$9,IF(A868&lt;='Invoerblad heterogene watergang'!$H$10,'Invoerblad heterogene watergang'!$M$10,IF(A868&lt;='Invoerblad heterogene watergang'!$H$11,'Invoerblad heterogene watergang'!$M$11,IF(A868&lt;='Invoerblad heterogene watergang'!$H$12,'Invoerblad heterogene watergang'!$M$12,IF(A868&lt;='Invoerblad heterogene watergang'!$H$13,'Invoerblad heterogene watergang'!$M$13,IF(A868&lt;='Invoerblad heterogene watergang'!$H$14,'Invoerblad heterogene watergang'!$M$14,IF(A868&lt;='Invoerblad heterogene watergang'!$H$15,'Invoerblad heterogene watergang'!$M$15,IF(A868&lt;='Invoerblad heterogene watergang'!$H$16,'Invoerblad heterogene watergang'!$M$16,IF(A868&lt;='Invoerblad heterogene watergang'!$H$17,'Invoerblad heterogene watergang'!$M$17,""))))))))))</f>
        <v>Begroeiing volgt bodemverloop</v>
      </c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67"/>
      <c r="AD868" s="23"/>
      <c r="AE868" s="23"/>
    </row>
    <row r="869" spans="1:31" s="103" customFormat="1" x14ac:dyDescent="0.35">
      <c r="A869" s="24">
        <f>IF(A868="","",IF((A868+1)&gt;MAX('Invoerblad heterogene watergang'!$H$9:$H$17),"",'Uitgebreide invoer'!A868+(MAX('Invoerblad heterogene watergang'!$H$9:$H$17)/1000)))</f>
        <v>605.50000000000023</v>
      </c>
      <c r="B869" s="23">
        <f>IF(A869&lt;='Invoerblad heterogene watergang'!$H$9,'Invoerblad heterogene watergang'!$J$9,IF(A869&lt;='Invoerblad heterogene watergang'!$H$10,'Invoerblad heterogene watergang'!$J$10,IF(A869&lt;='Invoerblad heterogene watergang'!$H$11,'Invoerblad heterogene watergang'!$J$11,IF(A869&lt;='Invoerblad heterogene watergang'!$H$12,'Invoerblad heterogene watergang'!$J$12,IF(A869&lt;='Invoerblad heterogene watergang'!$H$13,'Invoerblad heterogene watergang'!$J$13,IF(A869&lt;='Invoerblad heterogene watergang'!$H$14,'Invoerblad heterogene watergang'!$J$14,IF(A869&lt;='Invoerblad heterogene watergang'!$H$15,'Invoerblad heterogene watergang'!$J$15,IF(A869&lt;='Invoerblad heterogene watergang'!$H$16,'Invoerblad heterogene watergang'!$J$16,IF(A869&lt;='Invoerblad heterogene watergang'!$H$17,'Invoerblad heterogene watergang'!$J$17,"")))))))))</f>
        <v>0.1</v>
      </c>
      <c r="C869" s="23" t="str">
        <f>IF(A869&lt;='Invoerblad heterogene watergang'!$H$9,'Invoerblad heterogene watergang'!$K$9,IF(A869&lt;='Invoerblad heterogene watergang'!$H$10,'Invoerblad heterogene watergang'!$K$10,IF(A869&lt;='Invoerblad heterogene watergang'!$H$11,'Invoerblad heterogene watergang'!$K$11,IF(A869&lt;='Invoerblad heterogene watergang'!$H$12,'Invoerblad heterogene watergang'!$K$12,IF(A869&lt;='Invoerblad heterogene watergang'!$H$13,'Invoerblad heterogene watergang'!$K$13,IF(A869&lt;='Invoerblad heterogene watergang'!$H$14,'Invoerblad heterogene watergang'!$K$14,IF(A869&lt;='Invoerblad heterogene watergang'!$H$15,'Invoerblad heterogene watergang'!$K$15,IF(A869&lt;='Invoerblad heterogene watergang'!$H$16,'Invoerblad heterogene watergang'!$K$16,IF(A869&lt;='Invoerblad heterogene watergang'!$H$17,'Invoerblad heterogene watergang'!$K$17,"")))))))))</f>
        <v>200 - Drijvend fonteinkruid</v>
      </c>
      <c r="D869" s="23">
        <f t="shared" si="13"/>
        <v>200</v>
      </c>
      <c r="E869" s="23">
        <f>'Invoerblad heterogene watergang'!$F$9</f>
        <v>1.5</v>
      </c>
      <c r="F869" s="23">
        <f>'Invoerblad heterogene watergang'!$E$9</f>
        <v>1.2</v>
      </c>
      <c r="G869" s="23">
        <f>'Invoerblad heterogene watergang'!$B$9</f>
        <v>1.2</v>
      </c>
      <c r="H869" s="23">
        <f>'Invoerblad heterogene watergang'!$C$9</f>
        <v>1</v>
      </c>
      <c r="I869" s="23">
        <f>IF(B869="","",IF(A869&lt;='Invoerblad heterogene watergang'!$H$9,'Invoerblad heterogene watergang'!$N$9,IF(A869&lt;='Invoerblad heterogene watergang'!$H$10,'Invoerblad heterogene watergang'!$N$10,IF(A869&lt;='Invoerblad heterogene watergang'!$H$11,'Invoerblad heterogene watergang'!$N$11,IF(A869&lt;='Invoerblad heterogene watergang'!$H$12,'Invoerblad heterogene watergang'!$N$12,IF(A869&lt;='Invoerblad heterogene watergang'!$H$13,'Invoerblad heterogene watergang'!$N$13,IF(A869&lt;='Invoerblad heterogene watergang'!$H$14,'Invoerblad heterogene watergang'!$N$14,IF(A869&lt;='Invoerblad heterogene watergang'!$H$15,'Invoerblad heterogene watergang'!$N$15,IF(A869&lt;='Invoerblad heterogene watergang'!$H$16,'Invoerblad heterogene watergang'!$N$16,IF(A869&lt;='Invoerblad heterogene watergang'!$H$17,'Invoerblad heterogene watergang'!$N$17,""))))))))))</f>
        <v>0</v>
      </c>
      <c r="J869" s="23" t="str">
        <f>IF(A869&lt;='Invoerblad heterogene watergang'!$H$9,'Invoerblad heterogene watergang'!$O$9,IF(A869&lt;='Invoerblad heterogene watergang'!$H$10,'Invoerblad heterogene watergang'!$O$10,IF(A869&lt;='Invoerblad heterogene watergang'!$H$11,'Invoerblad heterogene watergang'!$O$11,IF(A869&lt;='Invoerblad heterogene watergang'!$H$12,'Invoerblad heterogene watergang'!$O$12,IF(A869&lt;='Invoerblad heterogene watergang'!$H$13,'Invoerblad heterogene watergang'!$O$13,IF(A869&lt;='Invoerblad heterogene watergang'!$H$14,'Invoerblad heterogene watergang'!$O$14,IF(A869&lt;='Invoerblad heterogene watergang'!$H$15,'Invoerblad heterogene watergang'!$O$15,IF(A869&lt;='Invoerblad heterogene watergang'!$H$16,'Invoerblad heterogene watergang'!$O$16,IF(A869&lt;='Invoerblad heterogene watergang'!$H$17,'Invoerblad heterogene watergang'!$O$17,"")))))))))</f>
        <v>Nee</v>
      </c>
      <c r="K869" s="23">
        <f>(IF(A869&lt;='Invoerblad heterogene watergang'!$H$9,'Invoerblad heterogene watergang'!$L$9,IF(A869&lt;='Invoerblad heterogene watergang'!$H$10,'Invoerblad heterogene watergang'!$L$10,IF(A869&lt;='Invoerblad heterogene watergang'!$H$11,'Invoerblad heterogene watergang'!$L$11,IF(A869&lt;='Invoerblad heterogene watergang'!$H$12,'Invoerblad heterogene watergang'!$L$12,IF(A869&lt;='Invoerblad heterogene watergang'!$H$13,'Invoerblad heterogene watergang'!$L$13,IF(A869&lt;='Invoerblad heterogene watergang'!$H$14,'Invoerblad heterogene watergang'!$L$14,IF(A869&lt;='Invoerblad heterogene watergang'!$H$15,'Invoerblad heterogene watergang'!$L$15,IF(A869&lt;='Invoerblad heterogene watergang'!$H$16,'Invoerblad heterogene watergang'!$L$16,IF(A869&lt;='Invoerblad heterogene watergang'!$H$17,'Invoerblad heterogene watergang'!$L$17,""))))))))))</f>
        <v>100</v>
      </c>
      <c r="L869" s="23" t="str">
        <f>(IF(A869&lt;='Invoerblad heterogene watergang'!$H$9,'Invoerblad heterogene watergang'!$M$9,IF(A869&lt;='Invoerblad heterogene watergang'!$H$10,'Invoerblad heterogene watergang'!$M$10,IF(A869&lt;='Invoerblad heterogene watergang'!$H$11,'Invoerblad heterogene watergang'!$M$11,IF(A869&lt;='Invoerblad heterogene watergang'!$H$12,'Invoerblad heterogene watergang'!$M$12,IF(A869&lt;='Invoerblad heterogene watergang'!$H$13,'Invoerblad heterogene watergang'!$M$13,IF(A869&lt;='Invoerblad heterogene watergang'!$H$14,'Invoerblad heterogene watergang'!$M$14,IF(A869&lt;='Invoerblad heterogene watergang'!$H$15,'Invoerblad heterogene watergang'!$M$15,IF(A869&lt;='Invoerblad heterogene watergang'!$H$16,'Invoerblad heterogene watergang'!$M$16,IF(A869&lt;='Invoerblad heterogene watergang'!$H$17,'Invoerblad heterogene watergang'!$M$17,""))))))))))</f>
        <v>Begroeiing volgt bodemverloop</v>
      </c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67"/>
      <c r="AD869" s="23"/>
      <c r="AE869" s="23"/>
    </row>
    <row r="870" spans="1:31" s="103" customFormat="1" x14ac:dyDescent="0.35">
      <c r="A870" s="24">
        <f>IF(A869="","",IF((A869+1)&gt;MAX('Invoerblad heterogene watergang'!$H$9:$H$17),"",'Uitgebreide invoer'!A869+(MAX('Invoerblad heterogene watergang'!$H$9:$H$17)/1000)))</f>
        <v>606.20000000000027</v>
      </c>
      <c r="B870" s="23">
        <f>IF(A870&lt;='Invoerblad heterogene watergang'!$H$9,'Invoerblad heterogene watergang'!$J$9,IF(A870&lt;='Invoerblad heterogene watergang'!$H$10,'Invoerblad heterogene watergang'!$J$10,IF(A870&lt;='Invoerblad heterogene watergang'!$H$11,'Invoerblad heterogene watergang'!$J$11,IF(A870&lt;='Invoerblad heterogene watergang'!$H$12,'Invoerblad heterogene watergang'!$J$12,IF(A870&lt;='Invoerblad heterogene watergang'!$H$13,'Invoerblad heterogene watergang'!$J$13,IF(A870&lt;='Invoerblad heterogene watergang'!$H$14,'Invoerblad heterogene watergang'!$J$14,IF(A870&lt;='Invoerblad heterogene watergang'!$H$15,'Invoerblad heterogene watergang'!$J$15,IF(A870&lt;='Invoerblad heterogene watergang'!$H$16,'Invoerblad heterogene watergang'!$J$16,IF(A870&lt;='Invoerblad heterogene watergang'!$H$17,'Invoerblad heterogene watergang'!$J$17,"")))))))))</f>
        <v>0.1</v>
      </c>
      <c r="C870" s="23" t="str">
        <f>IF(A870&lt;='Invoerblad heterogene watergang'!$H$9,'Invoerblad heterogene watergang'!$K$9,IF(A870&lt;='Invoerblad heterogene watergang'!$H$10,'Invoerblad heterogene watergang'!$K$10,IF(A870&lt;='Invoerblad heterogene watergang'!$H$11,'Invoerblad heterogene watergang'!$K$11,IF(A870&lt;='Invoerblad heterogene watergang'!$H$12,'Invoerblad heterogene watergang'!$K$12,IF(A870&lt;='Invoerblad heterogene watergang'!$H$13,'Invoerblad heterogene watergang'!$K$13,IF(A870&lt;='Invoerblad heterogene watergang'!$H$14,'Invoerblad heterogene watergang'!$K$14,IF(A870&lt;='Invoerblad heterogene watergang'!$H$15,'Invoerblad heterogene watergang'!$K$15,IF(A870&lt;='Invoerblad heterogene watergang'!$H$16,'Invoerblad heterogene watergang'!$K$16,IF(A870&lt;='Invoerblad heterogene watergang'!$H$17,'Invoerblad heterogene watergang'!$K$17,"")))))))))</f>
        <v>200 - Drijvend fonteinkruid</v>
      </c>
      <c r="D870" s="23">
        <f t="shared" si="13"/>
        <v>200</v>
      </c>
      <c r="E870" s="23">
        <f>'Invoerblad heterogene watergang'!$F$9</f>
        <v>1.5</v>
      </c>
      <c r="F870" s="23">
        <f>'Invoerblad heterogene watergang'!$E$9</f>
        <v>1.2</v>
      </c>
      <c r="G870" s="23">
        <f>'Invoerblad heterogene watergang'!$B$9</f>
        <v>1.2</v>
      </c>
      <c r="H870" s="23">
        <f>'Invoerblad heterogene watergang'!$C$9</f>
        <v>1</v>
      </c>
      <c r="I870" s="23">
        <f>IF(B870="","",IF(A870&lt;='Invoerblad heterogene watergang'!$H$9,'Invoerblad heterogene watergang'!$N$9,IF(A870&lt;='Invoerblad heterogene watergang'!$H$10,'Invoerblad heterogene watergang'!$N$10,IF(A870&lt;='Invoerblad heterogene watergang'!$H$11,'Invoerblad heterogene watergang'!$N$11,IF(A870&lt;='Invoerblad heterogene watergang'!$H$12,'Invoerblad heterogene watergang'!$N$12,IF(A870&lt;='Invoerblad heterogene watergang'!$H$13,'Invoerblad heterogene watergang'!$N$13,IF(A870&lt;='Invoerblad heterogene watergang'!$H$14,'Invoerblad heterogene watergang'!$N$14,IF(A870&lt;='Invoerblad heterogene watergang'!$H$15,'Invoerblad heterogene watergang'!$N$15,IF(A870&lt;='Invoerblad heterogene watergang'!$H$16,'Invoerblad heterogene watergang'!$N$16,IF(A870&lt;='Invoerblad heterogene watergang'!$H$17,'Invoerblad heterogene watergang'!$N$17,""))))))))))</f>
        <v>0</v>
      </c>
      <c r="J870" s="23" t="str">
        <f>IF(A870&lt;='Invoerblad heterogene watergang'!$H$9,'Invoerblad heterogene watergang'!$O$9,IF(A870&lt;='Invoerblad heterogene watergang'!$H$10,'Invoerblad heterogene watergang'!$O$10,IF(A870&lt;='Invoerblad heterogene watergang'!$H$11,'Invoerblad heterogene watergang'!$O$11,IF(A870&lt;='Invoerblad heterogene watergang'!$H$12,'Invoerblad heterogene watergang'!$O$12,IF(A870&lt;='Invoerblad heterogene watergang'!$H$13,'Invoerblad heterogene watergang'!$O$13,IF(A870&lt;='Invoerblad heterogene watergang'!$H$14,'Invoerblad heterogene watergang'!$O$14,IF(A870&lt;='Invoerblad heterogene watergang'!$H$15,'Invoerblad heterogene watergang'!$O$15,IF(A870&lt;='Invoerblad heterogene watergang'!$H$16,'Invoerblad heterogene watergang'!$O$16,IF(A870&lt;='Invoerblad heterogene watergang'!$H$17,'Invoerblad heterogene watergang'!$O$17,"")))))))))</f>
        <v>Nee</v>
      </c>
      <c r="K870" s="23">
        <f>(IF(A870&lt;='Invoerblad heterogene watergang'!$H$9,'Invoerblad heterogene watergang'!$L$9,IF(A870&lt;='Invoerblad heterogene watergang'!$H$10,'Invoerblad heterogene watergang'!$L$10,IF(A870&lt;='Invoerblad heterogene watergang'!$H$11,'Invoerblad heterogene watergang'!$L$11,IF(A870&lt;='Invoerblad heterogene watergang'!$H$12,'Invoerblad heterogene watergang'!$L$12,IF(A870&lt;='Invoerblad heterogene watergang'!$H$13,'Invoerblad heterogene watergang'!$L$13,IF(A870&lt;='Invoerblad heterogene watergang'!$H$14,'Invoerblad heterogene watergang'!$L$14,IF(A870&lt;='Invoerblad heterogene watergang'!$H$15,'Invoerblad heterogene watergang'!$L$15,IF(A870&lt;='Invoerblad heterogene watergang'!$H$16,'Invoerblad heterogene watergang'!$L$16,IF(A870&lt;='Invoerblad heterogene watergang'!$H$17,'Invoerblad heterogene watergang'!$L$17,""))))))))))</f>
        <v>100</v>
      </c>
      <c r="L870" s="23" t="str">
        <f>(IF(A870&lt;='Invoerblad heterogene watergang'!$H$9,'Invoerblad heterogene watergang'!$M$9,IF(A870&lt;='Invoerblad heterogene watergang'!$H$10,'Invoerblad heterogene watergang'!$M$10,IF(A870&lt;='Invoerblad heterogene watergang'!$H$11,'Invoerblad heterogene watergang'!$M$11,IF(A870&lt;='Invoerblad heterogene watergang'!$H$12,'Invoerblad heterogene watergang'!$M$12,IF(A870&lt;='Invoerblad heterogene watergang'!$H$13,'Invoerblad heterogene watergang'!$M$13,IF(A870&lt;='Invoerblad heterogene watergang'!$H$14,'Invoerblad heterogene watergang'!$M$14,IF(A870&lt;='Invoerblad heterogene watergang'!$H$15,'Invoerblad heterogene watergang'!$M$15,IF(A870&lt;='Invoerblad heterogene watergang'!$H$16,'Invoerblad heterogene watergang'!$M$16,IF(A870&lt;='Invoerblad heterogene watergang'!$H$17,'Invoerblad heterogene watergang'!$M$17,""))))))))))</f>
        <v>Begroeiing volgt bodemverloop</v>
      </c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67"/>
      <c r="AD870" s="23"/>
      <c r="AE870" s="23"/>
    </row>
    <row r="871" spans="1:31" s="103" customFormat="1" x14ac:dyDescent="0.35">
      <c r="A871" s="24">
        <f>IF(A870="","",IF((A870+1)&gt;MAX('Invoerblad heterogene watergang'!$H$9:$H$17),"",'Uitgebreide invoer'!A870+(MAX('Invoerblad heterogene watergang'!$H$9:$H$17)/1000)))</f>
        <v>606.90000000000032</v>
      </c>
      <c r="B871" s="23">
        <f>IF(A871&lt;='Invoerblad heterogene watergang'!$H$9,'Invoerblad heterogene watergang'!$J$9,IF(A871&lt;='Invoerblad heterogene watergang'!$H$10,'Invoerblad heterogene watergang'!$J$10,IF(A871&lt;='Invoerblad heterogene watergang'!$H$11,'Invoerblad heterogene watergang'!$J$11,IF(A871&lt;='Invoerblad heterogene watergang'!$H$12,'Invoerblad heterogene watergang'!$J$12,IF(A871&lt;='Invoerblad heterogene watergang'!$H$13,'Invoerblad heterogene watergang'!$J$13,IF(A871&lt;='Invoerblad heterogene watergang'!$H$14,'Invoerblad heterogene watergang'!$J$14,IF(A871&lt;='Invoerblad heterogene watergang'!$H$15,'Invoerblad heterogene watergang'!$J$15,IF(A871&lt;='Invoerblad heterogene watergang'!$H$16,'Invoerblad heterogene watergang'!$J$16,IF(A871&lt;='Invoerblad heterogene watergang'!$H$17,'Invoerblad heterogene watergang'!$J$17,"")))))))))</f>
        <v>0.1</v>
      </c>
      <c r="C871" s="23" t="str">
        <f>IF(A871&lt;='Invoerblad heterogene watergang'!$H$9,'Invoerblad heterogene watergang'!$K$9,IF(A871&lt;='Invoerblad heterogene watergang'!$H$10,'Invoerblad heterogene watergang'!$K$10,IF(A871&lt;='Invoerblad heterogene watergang'!$H$11,'Invoerblad heterogene watergang'!$K$11,IF(A871&lt;='Invoerblad heterogene watergang'!$H$12,'Invoerblad heterogene watergang'!$K$12,IF(A871&lt;='Invoerblad heterogene watergang'!$H$13,'Invoerblad heterogene watergang'!$K$13,IF(A871&lt;='Invoerblad heterogene watergang'!$H$14,'Invoerblad heterogene watergang'!$K$14,IF(A871&lt;='Invoerblad heterogene watergang'!$H$15,'Invoerblad heterogene watergang'!$K$15,IF(A871&lt;='Invoerblad heterogene watergang'!$H$16,'Invoerblad heterogene watergang'!$K$16,IF(A871&lt;='Invoerblad heterogene watergang'!$H$17,'Invoerblad heterogene watergang'!$K$17,"")))))))))</f>
        <v>200 - Drijvend fonteinkruid</v>
      </c>
      <c r="D871" s="23">
        <f t="shared" si="13"/>
        <v>200</v>
      </c>
      <c r="E871" s="23">
        <f>'Invoerblad heterogene watergang'!$F$9</f>
        <v>1.5</v>
      </c>
      <c r="F871" s="23">
        <f>'Invoerblad heterogene watergang'!$E$9</f>
        <v>1.2</v>
      </c>
      <c r="G871" s="23">
        <f>'Invoerblad heterogene watergang'!$B$9</f>
        <v>1.2</v>
      </c>
      <c r="H871" s="23">
        <f>'Invoerblad heterogene watergang'!$C$9</f>
        <v>1</v>
      </c>
      <c r="I871" s="23">
        <f>IF(B871="","",IF(A871&lt;='Invoerblad heterogene watergang'!$H$9,'Invoerblad heterogene watergang'!$N$9,IF(A871&lt;='Invoerblad heterogene watergang'!$H$10,'Invoerblad heterogene watergang'!$N$10,IF(A871&lt;='Invoerblad heterogene watergang'!$H$11,'Invoerblad heterogene watergang'!$N$11,IF(A871&lt;='Invoerblad heterogene watergang'!$H$12,'Invoerblad heterogene watergang'!$N$12,IF(A871&lt;='Invoerblad heterogene watergang'!$H$13,'Invoerblad heterogene watergang'!$N$13,IF(A871&lt;='Invoerblad heterogene watergang'!$H$14,'Invoerblad heterogene watergang'!$N$14,IF(A871&lt;='Invoerblad heterogene watergang'!$H$15,'Invoerblad heterogene watergang'!$N$15,IF(A871&lt;='Invoerblad heterogene watergang'!$H$16,'Invoerblad heterogene watergang'!$N$16,IF(A871&lt;='Invoerblad heterogene watergang'!$H$17,'Invoerblad heterogene watergang'!$N$17,""))))))))))</f>
        <v>0</v>
      </c>
      <c r="J871" s="23" t="str">
        <f>IF(A871&lt;='Invoerblad heterogene watergang'!$H$9,'Invoerblad heterogene watergang'!$O$9,IF(A871&lt;='Invoerblad heterogene watergang'!$H$10,'Invoerblad heterogene watergang'!$O$10,IF(A871&lt;='Invoerblad heterogene watergang'!$H$11,'Invoerblad heterogene watergang'!$O$11,IF(A871&lt;='Invoerblad heterogene watergang'!$H$12,'Invoerblad heterogene watergang'!$O$12,IF(A871&lt;='Invoerblad heterogene watergang'!$H$13,'Invoerblad heterogene watergang'!$O$13,IF(A871&lt;='Invoerblad heterogene watergang'!$H$14,'Invoerblad heterogene watergang'!$O$14,IF(A871&lt;='Invoerblad heterogene watergang'!$H$15,'Invoerblad heterogene watergang'!$O$15,IF(A871&lt;='Invoerblad heterogene watergang'!$H$16,'Invoerblad heterogene watergang'!$O$16,IF(A871&lt;='Invoerblad heterogene watergang'!$H$17,'Invoerblad heterogene watergang'!$O$17,"")))))))))</f>
        <v>Nee</v>
      </c>
      <c r="K871" s="23">
        <f>(IF(A871&lt;='Invoerblad heterogene watergang'!$H$9,'Invoerblad heterogene watergang'!$L$9,IF(A871&lt;='Invoerblad heterogene watergang'!$H$10,'Invoerblad heterogene watergang'!$L$10,IF(A871&lt;='Invoerblad heterogene watergang'!$H$11,'Invoerblad heterogene watergang'!$L$11,IF(A871&lt;='Invoerblad heterogene watergang'!$H$12,'Invoerblad heterogene watergang'!$L$12,IF(A871&lt;='Invoerblad heterogene watergang'!$H$13,'Invoerblad heterogene watergang'!$L$13,IF(A871&lt;='Invoerblad heterogene watergang'!$H$14,'Invoerblad heterogene watergang'!$L$14,IF(A871&lt;='Invoerblad heterogene watergang'!$H$15,'Invoerblad heterogene watergang'!$L$15,IF(A871&lt;='Invoerblad heterogene watergang'!$H$16,'Invoerblad heterogene watergang'!$L$16,IF(A871&lt;='Invoerblad heterogene watergang'!$H$17,'Invoerblad heterogene watergang'!$L$17,""))))))))))</f>
        <v>100</v>
      </c>
      <c r="L871" s="23" t="str">
        <f>(IF(A871&lt;='Invoerblad heterogene watergang'!$H$9,'Invoerblad heterogene watergang'!$M$9,IF(A871&lt;='Invoerblad heterogene watergang'!$H$10,'Invoerblad heterogene watergang'!$M$10,IF(A871&lt;='Invoerblad heterogene watergang'!$H$11,'Invoerblad heterogene watergang'!$M$11,IF(A871&lt;='Invoerblad heterogene watergang'!$H$12,'Invoerblad heterogene watergang'!$M$12,IF(A871&lt;='Invoerblad heterogene watergang'!$H$13,'Invoerblad heterogene watergang'!$M$13,IF(A871&lt;='Invoerblad heterogene watergang'!$H$14,'Invoerblad heterogene watergang'!$M$14,IF(A871&lt;='Invoerblad heterogene watergang'!$H$15,'Invoerblad heterogene watergang'!$M$15,IF(A871&lt;='Invoerblad heterogene watergang'!$H$16,'Invoerblad heterogene watergang'!$M$16,IF(A871&lt;='Invoerblad heterogene watergang'!$H$17,'Invoerblad heterogene watergang'!$M$17,""))))))))))</f>
        <v>Begroeiing volgt bodemverloop</v>
      </c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67"/>
      <c r="AD871" s="23"/>
      <c r="AE871" s="23"/>
    </row>
    <row r="872" spans="1:31" s="103" customFormat="1" x14ac:dyDescent="0.35">
      <c r="A872" s="24">
        <f>IF(A871="","",IF((A871+1)&gt;MAX('Invoerblad heterogene watergang'!$H$9:$H$17),"",'Uitgebreide invoer'!A871+(MAX('Invoerblad heterogene watergang'!$H$9:$H$17)/1000)))</f>
        <v>607.60000000000036</v>
      </c>
      <c r="B872" s="23">
        <f>IF(A872&lt;='Invoerblad heterogene watergang'!$H$9,'Invoerblad heterogene watergang'!$J$9,IF(A872&lt;='Invoerblad heterogene watergang'!$H$10,'Invoerblad heterogene watergang'!$J$10,IF(A872&lt;='Invoerblad heterogene watergang'!$H$11,'Invoerblad heterogene watergang'!$J$11,IF(A872&lt;='Invoerblad heterogene watergang'!$H$12,'Invoerblad heterogene watergang'!$J$12,IF(A872&lt;='Invoerblad heterogene watergang'!$H$13,'Invoerblad heterogene watergang'!$J$13,IF(A872&lt;='Invoerblad heterogene watergang'!$H$14,'Invoerblad heterogene watergang'!$J$14,IF(A872&lt;='Invoerblad heterogene watergang'!$H$15,'Invoerblad heterogene watergang'!$J$15,IF(A872&lt;='Invoerblad heterogene watergang'!$H$16,'Invoerblad heterogene watergang'!$J$16,IF(A872&lt;='Invoerblad heterogene watergang'!$H$17,'Invoerblad heterogene watergang'!$J$17,"")))))))))</f>
        <v>0.1</v>
      </c>
      <c r="C872" s="23" t="str">
        <f>IF(A872&lt;='Invoerblad heterogene watergang'!$H$9,'Invoerblad heterogene watergang'!$K$9,IF(A872&lt;='Invoerblad heterogene watergang'!$H$10,'Invoerblad heterogene watergang'!$K$10,IF(A872&lt;='Invoerblad heterogene watergang'!$H$11,'Invoerblad heterogene watergang'!$K$11,IF(A872&lt;='Invoerblad heterogene watergang'!$H$12,'Invoerblad heterogene watergang'!$K$12,IF(A872&lt;='Invoerblad heterogene watergang'!$H$13,'Invoerblad heterogene watergang'!$K$13,IF(A872&lt;='Invoerblad heterogene watergang'!$H$14,'Invoerblad heterogene watergang'!$K$14,IF(A872&lt;='Invoerblad heterogene watergang'!$H$15,'Invoerblad heterogene watergang'!$K$15,IF(A872&lt;='Invoerblad heterogene watergang'!$H$16,'Invoerblad heterogene watergang'!$K$16,IF(A872&lt;='Invoerblad heterogene watergang'!$H$17,'Invoerblad heterogene watergang'!$K$17,"")))))))))</f>
        <v>200 - Drijvend fonteinkruid</v>
      </c>
      <c r="D872" s="23">
        <f t="shared" si="13"/>
        <v>200</v>
      </c>
      <c r="E872" s="23">
        <f>'Invoerblad heterogene watergang'!$F$9</f>
        <v>1.5</v>
      </c>
      <c r="F872" s="23">
        <f>'Invoerblad heterogene watergang'!$E$9</f>
        <v>1.2</v>
      </c>
      <c r="G872" s="23">
        <f>'Invoerblad heterogene watergang'!$B$9</f>
        <v>1.2</v>
      </c>
      <c r="H872" s="23">
        <f>'Invoerblad heterogene watergang'!$C$9</f>
        <v>1</v>
      </c>
      <c r="I872" s="23">
        <f>IF(B872="","",IF(A872&lt;='Invoerblad heterogene watergang'!$H$9,'Invoerblad heterogene watergang'!$N$9,IF(A872&lt;='Invoerblad heterogene watergang'!$H$10,'Invoerblad heterogene watergang'!$N$10,IF(A872&lt;='Invoerblad heterogene watergang'!$H$11,'Invoerblad heterogene watergang'!$N$11,IF(A872&lt;='Invoerblad heterogene watergang'!$H$12,'Invoerblad heterogene watergang'!$N$12,IF(A872&lt;='Invoerblad heterogene watergang'!$H$13,'Invoerblad heterogene watergang'!$N$13,IF(A872&lt;='Invoerblad heterogene watergang'!$H$14,'Invoerblad heterogene watergang'!$N$14,IF(A872&lt;='Invoerblad heterogene watergang'!$H$15,'Invoerblad heterogene watergang'!$N$15,IF(A872&lt;='Invoerblad heterogene watergang'!$H$16,'Invoerblad heterogene watergang'!$N$16,IF(A872&lt;='Invoerblad heterogene watergang'!$H$17,'Invoerblad heterogene watergang'!$N$17,""))))))))))</f>
        <v>0</v>
      </c>
      <c r="J872" s="23" t="str">
        <f>IF(A872&lt;='Invoerblad heterogene watergang'!$H$9,'Invoerblad heterogene watergang'!$O$9,IF(A872&lt;='Invoerblad heterogene watergang'!$H$10,'Invoerblad heterogene watergang'!$O$10,IF(A872&lt;='Invoerblad heterogene watergang'!$H$11,'Invoerblad heterogene watergang'!$O$11,IF(A872&lt;='Invoerblad heterogene watergang'!$H$12,'Invoerblad heterogene watergang'!$O$12,IF(A872&lt;='Invoerblad heterogene watergang'!$H$13,'Invoerblad heterogene watergang'!$O$13,IF(A872&lt;='Invoerblad heterogene watergang'!$H$14,'Invoerblad heterogene watergang'!$O$14,IF(A872&lt;='Invoerblad heterogene watergang'!$H$15,'Invoerblad heterogene watergang'!$O$15,IF(A872&lt;='Invoerblad heterogene watergang'!$H$16,'Invoerblad heterogene watergang'!$O$16,IF(A872&lt;='Invoerblad heterogene watergang'!$H$17,'Invoerblad heterogene watergang'!$O$17,"")))))))))</f>
        <v>Nee</v>
      </c>
      <c r="K872" s="23">
        <f>(IF(A872&lt;='Invoerblad heterogene watergang'!$H$9,'Invoerblad heterogene watergang'!$L$9,IF(A872&lt;='Invoerblad heterogene watergang'!$H$10,'Invoerblad heterogene watergang'!$L$10,IF(A872&lt;='Invoerblad heterogene watergang'!$H$11,'Invoerblad heterogene watergang'!$L$11,IF(A872&lt;='Invoerblad heterogene watergang'!$H$12,'Invoerblad heterogene watergang'!$L$12,IF(A872&lt;='Invoerblad heterogene watergang'!$H$13,'Invoerblad heterogene watergang'!$L$13,IF(A872&lt;='Invoerblad heterogene watergang'!$H$14,'Invoerblad heterogene watergang'!$L$14,IF(A872&lt;='Invoerblad heterogene watergang'!$H$15,'Invoerblad heterogene watergang'!$L$15,IF(A872&lt;='Invoerblad heterogene watergang'!$H$16,'Invoerblad heterogene watergang'!$L$16,IF(A872&lt;='Invoerblad heterogene watergang'!$H$17,'Invoerblad heterogene watergang'!$L$17,""))))))))))</f>
        <v>100</v>
      </c>
      <c r="L872" s="23" t="str">
        <f>(IF(A872&lt;='Invoerblad heterogene watergang'!$H$9,'Invoerblad heterogene watergang'!$M$9,IF(A872&lt;='Invoerblad heterogene watergang'!$H$10,'Invoerblad heterogene watergang'!$M$10,IF(A872&lt;='Invoerblad heterogene watergang'!$H$11,'Invoerblad heterogene watergang'!$M$11,IF(A872&lt;='Invoerblad heterogene watergang'!$H$12,'Invoerblad heterogene watergang'!$M$12,IF(A872&lt;='Invoerblad heterogene watergang'!$H$13,'Invoerblad heterogene watergang'!$M$13,IF(A872&lt;='Invoerblad heterogene watergang'!$H$14,'Invoerblad heterogene watergang'!$M$14,IF(A872&lt;='Invoerblad heterogene watergang'!$H$15,'Invoerblad heterogene watergang'!$M$15,IF(A872&lt;='Invoerblad heterogene watergang'!$H$16,'Invoerblad heterogene watergang'!$M$16,IF(A872&lt;='Invoerblad heterogene watergang'!$H$17,'Invoerblad heterogene watergang'!$M$17,""))))))))))</f>
        <v>Begroeiing volgt bodemverloop</v>
      </c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67"/>
      <c r="AD872" s="23"/>
      <c r="AE872" s="23"/>
    </row>
    <row r="873" spans="1:31" s="103" customFormat="1" x14ac:dyDescent="0.35">
      <c r="A873" s="24">
        <f>IF(A872="","",IF((A872+1)&gt;MAX('Invoerblad heterogene watergang'!$H$9:$H$17),"",'Uitgebreide invoer'!A872+(MAX('Invoerblad heterogene watergang'!$H$9:$H$17)/1000)))</f>
        <v>608.30000000000041</v>
      </c>
      <c r="B873" s="23">
        <f>IF(A873&lt;='Invoerblad heterogene watergang'!$H$9,'Invoerblad heterogene watergang'!$J$9,IF(A873&lt;='Invoerblad heterogene watergang'!$H$10,'Invoerblad heterogene watergang'!$J$10,IF(A873&lt;='Invoerblad heterogene watergang'!$H$11,'Invoerblad heterogene watergang'!$J$11,IF(A873&lt;='Invoerblad heterogene watergang'!$H$12,'Invoerblad heterogene watergang'!$J$12,IF(A873&lt;='Invoerblad heterogene watergang'!$H$13,'Invoerblad heterogene watergang'!$J$13,IF(A873&lt;='Invoerblad heterogene watergang'!$H$14,'Invoerblad heterogene watergang'!$J$14,IF(A873&lt;='Invoerblad heterogene watergang'!$H$15,'Invoerblad heterogene watergang'!$J$15,IF(A873&lt;='Invoerblad heterogene watergang'!$H$16,'Invoerblad heterogene watergang'!$J$16,IF(A873&lt;='Invoerblad heterogene watergang'!$H$17,'Invoerblad heterogene watergang'!$J$17,"")))))))))</f>
        <v>0.1</v>
      </c>
      <c r="C873" s="23" t="str">
        <f>IF(A873&lt;='Invoerblad heterogene watergang'!$H$9,'Invoerblad heterogene watergang'!$K$9,IF(A873&lt;='Invoerblad heterogene watergang'!$H$10,'Invoerblad heterogene watergang'!$K$10,IF(A873&lt;='Invoerblad heterogene watergang'!$H$11,'Invoerblad heterogene watergang'!$K$11,IF(A873&lt;='Invoerblad heterogene watergang'!$H$12,'Invoerblad heterogene watergang'!$K$12,IF(A873&lt;='Invoerblad heterogene watergang'!$H$13,'Invoerblad heterogene watergang'!$K$13,IF(A873&lt;='Invoerblad heterogene watergang'!$H$14,'Invoerblad heterogene watergang'!$K$14,IF(A873&lt;='Invoerblad heterogene watergang'!$H$15,'Invoerblad heterogene watergang'!$K$15,IF(A873&lt;='Invoerblad heterogene watergang'!$H$16,'Invoerblad heterogene watergang'!$K$16,IF(A873&lt;='Invoerblad heterogene watergang'!$H$17,'Invoerblad heterogene watergang'!$K$17,"")))))))))</f>
        <v>200 - Drijvend fonteinkruid</v>
      </c>
      <c r="D873" s="23">
        <f t="shared" si="13"/>
        <v>200</v>
      </c>
      <c r="E873" s="23">
        <f>'Invoerblad heterogene watergang'!$F$9</f>
        <v>1.5</v>
      </c>
      <c r="F873" s="23">
        <f>'Invoerblad heterogene watergang'!$E$9</f>
        <v>1.2</v>
      </c>
      <c r="G873" s="23">
        <f>'Invoerblad heterogene watergang'!$B$9</f>
        <v>1.2</v>
      </c>
      <c r="H873" s="23">
        <f>'Invoerblad heterogene watergang'!$C$9</f>
        <v>1</v>
      </c>
      <c r="I873" s="23">
        <f>IF(B873="","",IF(A873&lt;='Invoerblad heterogene watergang'!$H$9,'Invoerblad heterogene watergang'!$N$9,IF(A873&lt;='Invoerblad heterogene watergang'!$H$10,'Invoerblad heterogene watergang'!$N$10,IF(A873&lt;='Invoerblad heterogene watergang'!$H$11,'Invoerblad heterogene watergang'!$N$11,IF(A873&lt;='Invoerblad heterogene watergang'!$H$12,'Invoerblad heterogene watergang'!$N$12,IF(A873&lt;='Invoerblad heterogene watergang'!$H$13,'Invoerblad heterogene watergang'!$N$13,IF(A873&lt;='Invoerblad heterogene watergang'!$H$14,'Invoerblad heterogene watergang'!$N$14,IF(A873&lt;='Invoerblad heterogene watergang'!$H$15,'Invoerblad heterogene watergang'!$N$15,IF(A873&lt;='Invoerblad heterogene watergang'!$H$16,'Invoerblad heterogene watergang'!$N$16,IF(A873&lt;='Invoerblad heterogene watergang'!$H$17,'Invoerblad heterogene watergang'!$N$17,""))))))))))</f>
        <v>0</v>
      </c>
      <c r="J873" s="23" t="str">
        <f>IF(A873&lt;='Invoerblad heterogene watergang'!$H$9,'Invoerblad heterogene watergang'!$O$9,IF(A873&lt;='Invoerblad heterogene watergang'!$H$10,'Invoerblad heterogene watergang'!$O$10,IF(A873&lt;='Invoerblad heterogene watergang'!$H$11,'Invoerblad heterogene watergang'!$O$11,IF(A873&lt;='Invoerblad heterogene watergang'!$H$12,'Invoerblad heterogene watergang'!$O$12,IF(A873&lt;='Invoerblad heterogene watergang'!$H$13,'Invoerblad heterogene watergang'!$O$13,IF(A873&lt;='Invoerblad heterogene watergang'!$H$14,'Invoerblad heterogene watergang'!$O$14,IF(A873&lt;='Invoerblad heterogene watergang'!$H$15,'Invoerblad heterogene watergang'!$O$15,IF(A873&lt;='Invoerblad heterogene watergang'!$H$16,'Invoerblad heterogene watergang'!$O$16,IF(A873&lt;='Invoerblad heterogene watergang'!$H$17,'Invoerblad heterogene watergang'!$O$17,"")))))))))</f>
        <v>Nee</v>
      </c>
      <c r="K873" s="23">
        <f>(IF(A873&lt;='Invoerblad heterogene watergang'!$H$9,'Invoerblad heterogene watergang'!$L$9,IF(A873&lt;='Invoerblad heterogene watergang'!$H$10,'Invoerblad heterogene watergang'!$L$10,IF(A873&lt;='Invoerblad heterogene watergang'!$H$11,'Invoerblad heterogene watergang'!$L$11,IF(A873&lt;='Invoerblad heterogene watergang'!$H$12,'Invoerblad heterogene watergang'!$L$12,IF(A873&lt;='Invoerblad heterogene watergang'!$H$13,'Invoerblad heterogene watergang'!$L$13,IF(A873&lt;='Invoerblad heterogene watergang'!$H$14,'Invoerblad heterogene watergang'!$L$14,IF(A873&lt;='Invoerblad heterogene watergang'!$H$15,'Invoerblad heterogene watergang'!$L$15,IF(A873&lt;='Invoerblad heterogene watergang'!$H$16,'Invoerblad heterogene watergang'!$L$16,IF(A873&lt;='Invoerblad heterogene watergang'!$H$17,'Invoerblad heterogene watergang'!$L$17,""))))))))))</f>
        <v>100</v>
      </c>
      <c r="L873" s="23" t="str">
        <f>(IF(A873&lt;='Invoerblad heterogene watergang'!$H$9,'Invoerblad heterogene watergang'!$M$9,IF(A873&lt;='Invoerblad heterogene watergang'!$H$10,'Invoerblad heterogene watergang'!$M$10,IF(A873&lt;='Invoerblad heterogene watergang'!$H$11,'Invoerblad heterogene watergang'!$M$11,IF(A873&lt;='Invoerblad heterogene watergang'!$H$12,'Invoerblad heterogene watergang'!$M$12,IF(A873&lt;='Invoerblad heterogene watergang'!$H$13,'Invoerblad heterogene watergang'!$M$13,IF(A873&lt;='Invoerblad heterogene watergang'!$H$14,'Invoerblad heterogene watergang'!$M$14,IF(A873&lt;='Invoerblad heterogene watergang'!$H$15,'Invoerblad heterogene watergang'!$M$15,IF(A873&lt;='Invoerblad heterogene watergang'!$H$16,'Invoerblad heterogene watergang'!$M$16,IF(A873&lt;='Invoerblad heterogene watergang'!$H$17,'Invoerblad heterogene watergang'!$M$17,""))))))))))</f>
        <v>Begroeiing volgt bodemverloop</v>
      </c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67"/>
      <c r="AD873" s="23"/>
      <c r="AE873" s="23"/>
    </row>
    <row r="874" spans="1:31" s="103" customFormat="1" x14ac:dyDescent="0.35">
      <c r="A874" s="24">
        <f>IF(A873="","",IF((A873+1)&gt;MAX('Invoerblad heterogene watergang'!$H$9:$H$17),"",'Uitgebreide invoer'!A873+(MAX('Invoerblad heterogene watergang'!$H$9:$H$17)/1000)))</f>
        <v>609.00000000000045</v>
      </c>
      <c r="B874" s="23">
        <f>IF(A874&lt;='Invoerblad heterogene watergang'!$H$9,'Invoerblad heterogene watergang'!$J$9,IF(A874&lt;='Invoerblad heterogene watergang'!$H$10,'Invoerblad heterogene watergang'!$J$10,IF(A874&lt;='Invoerblad heterogene watergang'!$H$11,'Invoerblad heterogene watergang'!$J$11,IF(A874&lt;='Invoerblad heterogene watergang'!$H$12,'Invoerblad heterogene watergang'!$J$12,IF(A874&lt;='Invoerblad heterogene watergang'!$H$13,'Invoerblad heterogene watergang'!$J$13,IF(A874&lt;='Invoerblad heterogene watergang'!$H$14,'Invoerblad heterogene watergang'!$J$14,IF(A874&lt;='Invoerblad heterogene watergang'!$H$15,'Invoerblad heterogene watergang'!$J$15,IF(A874&lt;='Invoerblad heterogene watergang'!$H$16,'Invoerblad heterogene watergang'!$J$16,IF(A874&lt;='Invoerblad heterogene watergang'!$H$17,'Invoerblad heterogene watergang'!$J$17,"")))))))))</f>
        <v>0.1</v>
      </c>
      <c r="C874" s="23" t="str">
        <f>IF(A874&lt;='Invoerblad heterogene watergang'!$H$9,'Invoerblad heterogene watergang'!$K$9,IF(A874&lt;='Invoerblad heterogene watergang'!$H$10,'Invoerblad heterogene watergang'!$K$10,IF(A874&lt;='Invoerblad heterogene watergang'!$H$11,'Invoerblad heterogene watergang'!$K$11,IF(A874&lt;='Invoerblad heterogene watergang'!$H$12,'Invoerblad heterogene watergang'!$K$12,IF(A874&lt;='Invoerblad heterogene watergang'!$H$13,'Invoerblad heterogene watergang'!$K$13,IF(A874&lt;='Invoerblad heterogene watergang'!$H$14,'Invoerblad heterogene watergang'!$K$14,IF(A874&lt;='Invoerblad heterogene watergang'!$H$15,'Invoerblad heterogene watergang'!$K$15,IF(A874&lt;='Invoerblad heterogene watergang'!$H$16,'Invoerblad heterogene watergang'!$K$16,IF(A874&lt;='Invoerblad heterogene watergang'!$H$17,'Invoerblad heterogene watergang'!$K$17,"")))))))))</f>
        <v>200 - Drijvend fonteinkruid</v>
      </c>
      <c r="D874" s="23">
        <f t="shared" si="13"/>
        <v>200</v>
      </c>
      <c r="E874" s="23">
        <f>'Invoerblad heterogene watergang'!$F$9</f>
        <v>1.5</v>
      </c>
      <c r="F874" s="23">
        <f>'Invoerblad heterogene watergang'!$E$9</f>
        <v>1.2</v>
      </c>
      <c r="G874" s="23">
        <f>'Invoerblad heterogene watergang'!$B$9</f>
        <v>1.2</v>
      </c>
      <c r="H874" s="23">
        <f>'Invoerblad heterogene watergang'!$C$9</f>
        <v>1</v>
      </c>
      <c r="I874" s="23">
        <f>IF(B874="","",IF(A874&lt;='Invoerblad heterogene watergang'!$H$9,'Invoerblad heterogene watergang'!$N$9,IF(A874&lt;='Invoerblad heterogene watergang'!$H$10,'Invoerblad heterogene watergang'!$N$10,IF(A874&lt;='Invoerblad heterogene watergang'!$H$11,'Invoerblad heterogene watergang'!$N$11,IF(A874&lt;='Invoerblad heterogene watergang'!$H$12,'Invoerblad heterogene watergang'!$N$12,IF(A874&lt;='Invoerblad heterogene watergang'!$H$13,'Invoerblad heterogene watergang'!$N$13,IF(A874&lt;='Invoerblad heterogene watergang'!$H$14,'Invoerblad heterogene watergang'!$N$14,IF(A874&lt;='Invoerblad heterogene watergang'!$H$15,'Invoerblad heterogene watergang'!$N$15,IF(A874&lt;='Invoerblad heterogene watergang'!$H$16,'Invoerblad heterogene watergang'!$N$16,IF(A874&lt;='Invoerblad heterogene watergang'!$H$17,'Invoerblad heterogene watergang'!$N$17,""))))))))))</f>
        <v>0</v>
      </c>
      <c r="J874" s="23" t="str">
        <f>IF(A874&lt;='Invoerblad heterogene watergang'!$H$9,'Invoerblad heterogene watergang'!$O$9,IF(A874&lt;='Invoerblad heterogene watergang'!$H$10,'Invoerblad heterogene watergang'!$O$10,IF(A874&lt;='Invoerblad heterogene watergang'!$H$11,'Invoerblad heterogene watergang'!$O$11,IF(A874&lt;='Invoerblad heterogene watergang'!$H$12,'Invoerblad heterogene watergang'!$O$12,IF(A874&lt;='Invoerblad heterogene watergang'!$H$13,'Invoerblad heterogene watergang'!$O$13,IF(A874&lt;='Invoerblad heterogene watergang'!$H$14,'Invoerblad heterogene watergang'!$O$14,IF(A874&lt;='Invoerblad heterogene watergang'!$H$15,'Invoerblad heterogene watergang'!$O$15,IF(A874&lt;='Invoerblad heterogene watergang'!$H$16,'Invoerblad heterogene watergang'!$O$16,IF(A874&lt;='Invoerblad heterogene watergang'!$H$17,'Invoerblad heterogene watergang'!$O$17,"")))))))))</f>
        <v>Nee</v>
      </c>
      <c r="K874" s="23">
        <f>(IF(A874&lt;='Invoerblad heterogene watergang'!$H$9,'Invoerblad heterogene watergang'!$L$9,IF(A874&lt;='Invoerblad heterogene watergang'!$H$10,'Invoerblad heterogene watergang'!$L$10,IF(A874&lt;='Invoerblad heterogene watergang'!$H$11,'Invoerblad heterogene watergang'!$L$11,IF(A874&lt;='Invoerblad heterogene watergang'!$H$12,'Invoerblad heterogene watergang'!$L$12,IF(A874&lt;='Invoerblad heterogene watergang'!$H$13,'Invoerblad heterogene watergang'!$L$13,IF(A874&lt;='Invoerblad heterogene watergang'!$H$14,'Invoerblad heterogene watergang'!$L$14,IF(A874&lt;='Invoerblad heterogene watergang'!$H$15,'Invoerblad heterogene watergang'!$L$15,IF(A874&lt;='Invoerblad heterogene watergang'!$H$16,'Invoerblad heterogene watergang'!$L$16,IF(A874&lt;='Invoerblad heterogene watergang'!$H$17,'Invoerblad heterogene watergang'!$L$17,""))))))))))</f>
        <v>100</v>
      </c>
      <c r="L874" s="23" t="str">
        <f>(IF(A874&lt;='Invoerblad heterogene watergang'!$H$9,'Invoerblad heterogene watergang'!$M$9,IF(A874&lt;='Invoerblad heterogene watergang'!$H$10,'Invoerblad heterogene watergang'!$M$10,IF(A874&lt;='Invoerblad heterogene watergang'!$H$11,'Invoerblad heterogene watergang'!$M$11,IF(A874&lt;='Invoerblad heterogene watergang'!$H$12,'Invoerblad heterogene watergang'!$M$12,IF(A874&lt;='Invoerblad heterogene watergang'!$H$13,'Invoerblad heterogene watergang'!$M$13,IF(A874&lt;='Invoerblad heterogene watergang'!$H$14,'Invoerblad heterogene watergang'!$M$14,IF(A874&lt;='Invoerblad heterogene watergang'!$H$15,'Invoerblad heterogene watergang'!$M$15,IF(A874&lt;='Invoerblad heterogene watergang'!$H$16,'Invoerblad heterogene watergang'!$M$16,IF(A874&lt;='Invoerblad heterogene watergang'!$H$17,'Invoerblad heterogene watergang'!$M$17,""))))))))))</f>
        <v>Begroeiing volgt bodemverloop</v>
      </c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67"/>
      <c r="AD874" s="23"/>
      <c r="AE874" s="23"/>
    </row>
    <row r="875" spans="1:31" s="103" customFormat="1" x14ac:dyDescent="0.35">
      <c r="A875" s="24">
        <f>IF(A874="","",IF((A874+1)&gt;MAX('Invoerblad heterogene watergang'!$H$9:$H$17),"",'Uitgebreide invoer'!A874+(MAX('Invoerblad heterogene watergang'!$H$9:$H$17)/1000)))</f>
        <v>609.7000000000005</v>
      </c>
      <c r="B875" s="23">
        <f>IF(A875&lt;='Invoerblad heterogene watergang'!$H$9,'Invoerblad heterogene watergang'!$J$9,IF(A875&lt;='Invoerblad heterogene watergang'!$H$10,'Invoerblad heterogene watergang'!$J$10,IF(A875&lt;='Invoerblad heterogene watergang'!$H$11,'Invoerblad heterogene watergang'!$J$11,IF(A875&lt;='Invoerblad heterogene watergang'!$H$12,'Invoerblad heterogene watergang'!$J$12,IF(A875&lt;='Invoerblad heterogene watergang'!$H$13,'Invoerblad heterogene watergang'!$J$13,IF(A875&lt;='Invoerblad heterogene watergang'!$H$14,'Invoerblad heterogene watergang'!$J$14,IF(A875&lt;='Invoerblad heterogene watergang'!$H$15,'Invoerblad heterogene watergang'!$J$15,IF(A875&lt;='Invoerblad heterogene watergang'!$H$16,'Invoerblad heterogene watergang'!$J$16,IF(A875&lt;='Invoerblad heterogene watergang'!$H$17,'Invoerblad heterogene watergang'!$J$17,"")))))))))</f>
        <v>0.1</v>
      </c>
      <c r="C875" s="23" t="str">
        <f>IF(A875&lt;='Invoerblad heterogene watergang'!$H$9,'Invoerblad heterogene watergang'!$K$9,IF(A875&lt;='Invoerblad heterogene watergang'!$H$10,'Invoerblad heterogene watergang'!$K$10,IF(A875&lt;='Invoerblad heterogene watergang'!$H$11,'Invoerblad heterogene watergang'!$K$11,IF(A875&lt;='Invoerblad heterogene watergang'!$H$12,'Invoerblad heterogene watergang'!$K$12,IF(A875&lt;='Invoerblad heterogene watergang'!$H$13,'Invoerblad heterogene watergang'!$K$13,IF(A875&lt;='Invoerblad heterogene watergang'!$H$14,'Invoerblad heterogene watergang'!$K$14,IF(A875&lt;='Invoerblad heterogene watergang'!$H$15,'Invoerblad heterogene watergang'!$K$15,IF(A875&lt;='Invoerblad heterogene watergang'!$H$16,'Invoerblad heterogene watergang'!$K$16,IF(A875&lt;='Invoerblad heterogene watergang'!$H$17,'Invoerblad heterogene watergang'!$K$17,"")))))))))</f>
        <v>200 - Drijvend fonteinkruid</v>
      </c>
      <c r="D875" s="23">
        <f t="shared" si="13"/>
        <v>200</v>
      </c>
      <c r="E875" s="23">
        <f>'Invoerblad heterogene watergang'!$F$9</f>
        <v>1.5</v>
      </c>
      <c r="F875" s="23">
        <f>'Invoerblad heterogene watergang'!$E$9</f>
        <v>1.2</v>
      </c>
      <c r="G875" s="23">
        <f>'Invoerblad heterogene watergang'!$B$9</f>
        <v>1.2</v>
      </c>
      <c r="H875" s="23">
        <f>'Invoerblad heterogene watergang'!$C$9</f>
        <v>1</v>
      </c>
      <c r="I875" s="23">
        <f>IF(B875="","",IF(A875&lt;='Invoerblad heterogene watergang'!$H$9,'Invoerblad heterogene watergang'!$N$9,IF(A875&lt;='Invoerblad heterogene watergang'!$H$10,'Invoerblad heterogene watergang'!$N$10,IF(A875&lt;='Invoerblad heterogene watergang'!$H$11,'Invoerblad heterogene watergang'!$N$11,IF(A875&lt;='Invoerblad heterogene watergang'!$H$12,'Invoerblad heterogene watergang'!$N$12,IF(A875&lt;='Invoerblad heterogene watergang'!$H$13,'Invoerblad heterogene watergang'!$N$13,IF(A875&lt;='Invoerblad heterogene watergang'!$H$14,'Invoerblad heterogene watergang'!$N$14,IF(A875&lt;='Invoerblad heterogene watergang'!$H$15,'Invoerblad heterogene watergang'!$N$15,IF(A875&lt;='Invoerblad heterogene watergang'!$H$16,'Invoerblad heterogene watergang'!$N$16,IF(A875&lt;='Invoerblad heterogene watergang'!$H$17,'Invoerblad heterogene watergang'!$N$17,""))))))))))</f>
        <v>0</v>
      </c>
      <c r="J875" s="23" t="str">
        <f>IF(A875&lt;='Invoerblad heterogene watergang'!$H$9,'Invoerblad heterogene watergang'!$O$9,IF(A875&lt;='Invoerblad heterogene watergang'!$H$10,'Invoerblad heterogene watergang'!$O$10,IF(A875&lt;='Invoerblad heterogene watergang'!$H$11,'Invoerblad heterogene watergang'!$O$11,IF(A875&lt;='Invoerblad heterogene watergang'!$H$12,'Invoerblad heterogene watergang'!$O$12,IF(A875&lt;='Invoerblad heterogene watergang'!$H$13,'Invoerblad heterogene watergang'!$O$13,IF(A875&lt;='Invoerblad heterogene watergang'!$H$14,'Invoerblad heterogene watergang'!$O$14,IF(A875&lt;='Invoerblad heterogene watergang'!$H$15,'Invoerblad heterogene watergang'!$O$15,IF(A875&lt;='Invoerblad heterogene watergang'!$H$16,'Invoerblad heterogene watergang'!$O$16,IF(A875&lt;='Invoerblad heterogene watergang'!$H$17,'Invoerblad heterogene watergang'!$O$17,"")))))))))</f>
        <v>Nee</v>
      </c>
      <c r="K875" s="23">
        <f>(IF(A875&lt;='Invoerblad heterogene watergang'!$H$9,'Invoerblad heterogene watergang'!$L$9,IF(A875&lt;='Invoerblad heterogene watergang'!$H$10,'Invoerblad heterogene watergang'!$L$10,IF(A875&lt;='Invoerblad heterogene watergang'!$H$11,'Invoerblad heterogene watergang'!$L$11,IF(A875&lt;='Invoerblad heterogene watergang'!$H$12,'Invoerblad heterogene watergang'!$L$12,IF(A875&lt;='Invoerblad heterogene watergang'!$H$13,'Invoerblad heterogene watergang'!$L$13,IF(A875&lt;='Invoerblad heterogene watergang'!$H$14,'Invoerblad heterogene watergang'!$L$14,IF(A875&lt;='Invoerblad heterogene watergang'!$H$15,'Invoerblad heterogene watergang'!$L$15,IF(A875&lt;='Invoerblad heterogene watergang'!$H$16,'Invoerblad heterogene watergang'!$L$16,IF(A875&lt;='Invoerblad heterogene watergang'!$H$17,'Invoerblad heterogene watergang'!$L$17,""))))))))))</f>
        <v>100</v>
      </c>
      <c r="L875" s="23" t="str">
        <f>(IF(A875&lt;='Invoerblad heterogene watergang'!$H$9,'Invoerblad heterogene watergang'!$M$9,IF(A875&lt;='Invoerblad heterogene watergang'!$H$10,'Invoerblad heterogene watergang'!$M$10,IF(A875&lt;='Invoerblad heterogene watergang'!$H$11,'Invoerblad heterogene watergang'!$M$11,IF(A875&lt;='Invoerblad heterogene watergang'!$H$12,'Invoerblad heterogene watergang'!$M$12,IF(A875&lt;='Invoerblad heterogene watergang'!$H$13,'Invoerblad heterogene watergang'!$M$13,IF(A875&lt;='Invoerblad heterogene watergang'!$H$14,'Invoerblad heterogene watergang'!$M$14,IF(A875&lt;='Invoerblad heterogene watergang'!$H$15,'Invoerblad heterogene watergang'!$M$15,IF(A875&lt;='Invoerblad heterogene watergang'!$H$16,'Invoerblad heterogene watergang'!$M$16,IF(A875&lt;='Invoerblad heterogene watergang'!$H$17,'Invoerblad heterogene watergang'!$M$17,""))))))))))</f>
        <v>Begroeiing volgt bodemverloop</v>
      </c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67"/>
      <c r="AD875" s="23"/>
      <c r="AE875" s="23"/>
    </row>
    <row r="876" spans="1:31" s="103" customFormat="1" x14ac:dyDescent="0.35">
      <c r="A876" s="24">
        <f>IF(A875="","",IF((A875+1)&gt;MAX('Invoerblad heterogene watergang'!$H$9:$H$17),"",'Uitgebreide invoer'!A875+(MAX('Invoerblad heterogene watergang'!$H$9:$H$17)/1000)))</f>
        <v>610.40000000000055</v>
      </c>
      <c r="B876" s="23">
        <f>IF(A876&lt;='Invoerblad heterogene watergang'!$H$9,'Invoerblad heterogene watergang'!$J$9,IF(A876&lt;='Invoerblad heterogene watergang'!$H$10,'Invoerblad heterogene watergang'!$J$10,IF(A876&lt;='Invoerblad heterogene watergang'!$H$11,'Invoerblad heterogene watergang'!$J$11,IF(A876&lt;='Invoerblad heterogene watergang'!$H$12,'Invoerblad heterogene watergang'!$J$12,IF(A876&lt;='Invoerblad heterogene watergang'!$H$13,'Invoerblad heterogene watergang'!$J$13,IF(A876&lt;='Invoerblad heterogene watergang'!$H$14,'Invoerblad heterogene watergang'!$J$14,IF(A876&lt;='Invoerblad heterogene watergang'!$H$15,'Invoerblad heterogene watergang'!$J$15,IF(A876&lt;='Invoerblad heterogene watergang'!$H$16,'Invoerblad heterogene watergang'!$J$16,IF(A876&lt;='Invoerblad heterogene watergang'!$H$17,'Invoerblad heterogene watergang'!$J$17,"")))))))))</f>
        <v>0.1</v>
      </c>
      <c r="C876" s="23" t="str">
        <f>IF(A876&lt;='Invoerblad heterogene watergang'!$H$9,'Invoerblad heterogene watergang'!$K$9,IF(A876&lt;='Invoerblad heterogene watergang'!$H$10,'Invoerblad heterogene watergang'!$K$10,IF(A876&lt;='Invoerblad heterogene watergang'!$H$11,'Invoerblad heterogene watergang'!$K$11,IF(A876&lt;='Invoerblad heterogene watergang'!$H$12,'Invoerblad heterogene watergang'!$K$12,IF(A876&lt;='Invoerblad heterogene watergang'!$H$13,'Invoerblad heterogene watergang'!$K$13,IF(A876&lt;='Invoerblad heterogene watergang'!$H$14,'Invoerblad heterogene watergang'!$K$14,IF(A876&lt;='Invoerblad heterogene watergang'!$H$15,'Invoerblad heterogene watergang'!$K$15,IF(A876&lt;='Invoerblad heterogene watergang'!$H$16,'Invoerblad heterogene watergang'!$K$16,IF(A876&lt;='Invoerblad heterogene watergang'!$H$17,'Invoerblad heterogene watergang'!$K$17,"")))))))))</f>
        <v>200 - Drijvend fonteinkruid</v>
      </c>
      <c r="D876" s="23">
        <f t="shared" si="13"/>
        <v>200</v>
      </c>
      <c r="E876" s="23">
        <f>'Invoerblad heterogene watergang'!$F$9</f>
        <v>1.5</v>
      </c>
      <c r="F876" s="23">
        <f>'Invoerblad heterogene watergang'!$E$9</f>
        <v>1.2</v>
      </c>
      <c r="G876" s="23">
        <f>'Invoerblad heterogene watergang'!$B$9</f>
        <v>1.2</v>
      </c>
      <c r="H876" s="23">
        <f>'Invoerblad heterogene watergang'!$C$9</f>
        <v>1</v>
      </c>
      <c r="I876" s="23">
        <f>IF(B876="","",IF(A876&lt;='Invoerblad heterogene watergang'!$H$9,'Invoerblad heterogene watergang'!$N$9,IF(A876&lt;='Invoerblad heterogene watergang'!$H$10,'Invoerblad heterogene watergang'!$N$10,IF(A876&lt;='Invoerblad heterogene watergang'!$H$11,'Invoerblad heterogene watergang'!$N$11,IF(A876&lt;='Invoerblad heterogene watergang'!$H$12,'Invoerblad heterogene watergang'!$N$12,IF(A876&lt;='Invoerblad heterogene watergang'!$H$13,'Invoerblad heterogene watergang'!$N$13,IF(A876&lt;='Invoerblad heterogene watergang'!$H$14,'Invoerblad heterogene watergang'!$N$14,IF(A876&lt;='Invoerblad heterogene watergang'!$H$15,'Invoerblad heterogene watergang'!$N$15,IF(A876&lt;='Invoerblad heterogene watergang'!$H$16,'Invoerblad heterogene watergang'!$N$16,IF(A876&lt;='Invoerblad heterogene watergang'!$H$17,'Invoerblad heterogene watergang'!$N$17,""))))))))))</f>
        <v>0</v>
      </c>
      <c r="J876" s="23" t="str">
        <f>IF(A876&lt;='Invoerblad heterogene watergang'!$H$9,'Invoerblad heterogene watergang'!$O$9,IF(A876&lt;='Invoerblad heterogene watergang'!$H$10,'Invoerblad heterogene watergang'!$O$10,IF(A876&lt;='Invoerblad heterogene watergang'!$H$11,'Invoerblad heterogene watergang'!$O$11,IF(A876&lt;='Invoerblad heterogene watergang'!$H$12,'Invoerblad heterogene watergang'!$O$12,IF(A876&lt;='Invoerblad heterogene watergang'!$H$13,'Invoerblad heterogene watergang'!$O$13,IF(A876&lt;='Invoerblad heterogene watergang'!$H$14,'Invoerblad heterogene watergang'!$O$14,IF(A876&lt;='Invoerblad heterogene watergang'!$H$15,'Invoerblad heterogene watergang'!$O$15,IF(A876&lt;='Invoerblad heterogene watergang'!$H$16,'Invoerblad heterogene watergang'!$O$16,IF(A876&lt;='Invoerblad heterogene watergang'!$H$17,'Invoerblad heterogene watergang'!$O$17,"")))))))))</f>
        <v>Nee</v>
      </c>
      <c r="K876" s="23">
        <f>(IF(A876&lt;='Invoerblad heterogene watergang'!$H$9,'Invoerblad heterogene watergang'!$L$9,IF(A876&lt;='Invoerblad heterogene watergang'!$H$10,'Invoerblad heterogene watergang'!$L$10,IF(A876&lt;='Invoerblad heterogene watergang'!$H$11,'Invoerblad heterogene watergang'!$L$11,IF(A876&lt;='Invoerblad heterogene watergang'!$H$12,'Invoerblad heterogene watergang'!$L$12,IF(A876&lt;='Invoerblad heterogene watergang'!$H$13,'Invoerblad heterogene watergang'!$L$13,IF(A876&lt;='Invoerblad heterogene watergang'!$H$14,'Invoerblad heterogene watergang'!$L$14,IF(A876&lt;='Invoerblad heterogene watergang'!$H$15,'Invoerblad heterogene watergang'!$L$15,IF(A876&lt;='Invoerblad heterogene watergang'!$H$16,'Invoerblad heterogene watergang'!$L$16,IF(A876&lt;='Invoerblad heterogene watergang'!$H$17,'Invoerblad heterogene watergang'!$L$17,""))))))))))</f>
        <v>100</v>
      </c>
      <c r="L876" s="23" t="str">
        <f>(IF(A876&lt;='Invoerblad heterogene watergang'!$H$9,'Invoerblad heterogene watergang'!$M$9,IF(A876&lt;='Invoerblad heterogene watergang'!$H$10,'Invoerblad heterogene watergang'!$M$10,IF(A876&lt;='Invoerblad heterogene watergang'!$H$11,'Invoerblad heterogene watergang'!$M$11,IF(A876&lt;='Invoerblad heterogene watergang'!$H$12,'Invoerblad heterogene watergang'!$M$12,IF(A876&lt;='Invoerblad heterogene watergang'!$H$13,'Invoerblad heterogene watergang'!$M$13,IF(A876&lt;='Invoerblad heterogene watergang'!$H$14,'Invoerblad heterogene watergang'!$M$14,IF(A876&lt;='Invoerblad heterogene watergang'!$H$15,'Invoerblad heterogene watergang'!$M$15,IF(A876&lt;='Invoerblad heterogene watergang'!$H$16,'Invoerblad heterogene watergang'!$M$16,IF(A876&lt;='Invoerblad heterogene watergang'!$H$17,'Invoerblad heterogene watergang'!$M$17,""))))))))))</f>
        <v>Begroeiing volgt bodemverloop</v>
      </c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67"/>
      <c r="AD876" s="23"/>
      <c r="AE876" s="23"/>
    </row>
    <row r="877" spans="1:31" s="103" customFormat="1" x14ac:dyDescent="0.35">
      <c r="A877" s="24">
        <f>IF(A876="","",IF((A876+1)&gt;MAX('Invoerblad heterogene watergang'!$H$9:$H$17),"",'Uitgebreide invoer'!A876+(MAX('Invoerblad heterogene watergang'!$H$9:$H$17)/1000)))</f>
        <v>611.10000000000059</v>
      </c>
      <c r="B877" s="23">
        <f>IF(A877&lt;='Invoerblad heterogene watergang'!$H$9,'Invoerblad heterogene watergang'!$J$9,IF(A877&lt;='Invoerblad heterogene watergang'!$H$10,'Invoerblad heterogene watergang'!$J$10,IF(A877&lt;='Invoerblad heterogene watergang'!$H$11,'Invoerblad heterogene watergang'!$J$11,IF(A877&lt;='Invoerblad heterogene watergang'!$H$12,'Invoerblad heterogene watergang'!$J$12,IF(A877&lt;='Invoerblad heterogene watergang'!$H$13,'Invoerblad heterogene watergang'!$J$13,IF(A877&lt;='Invoerblad heterogene watergang'!$H$14,'Invoerblad heterogene watergang'!$J$14,IF(A877&lt;='Invoerblad heterogene watergang'!$H$15,'Invoerblad heterogene watergang'!$J$15,IF(A877&lt;='Invoerblad heterogene watergang'!$H$16,'Invoerblad heterogene watergang'!$J$16,IF(A877&lt;='Invoerblad heterogene watergang'!$H$17,'Invoerblad heterogene watergang'!$J$17,"")))))))))</f>
        <v>0.1</v>
      </c>
      <c r="C877" s="23" t="str">
        <f>IF(A877&lt;='Invoerblad heterogene watergang'!$H$9,'Invoerblad heterogene watergang'!$K$9,IF(A877&lt;='Invoerblad heterogene watergang'!$H$10,'Invoerblad heterogene watergang'!$K$10,IF(A877&lt;='Invoerblad heterogene watergang'!$H$11,'Invoerblad heterogene watergang'!$K$11,IF(A877&lt;='Invoerblad heterogene watergang'!$H$12,'Invoerblad heterogene watergang'!$K$12,IF(A877&lt;='Invoerblad heterogene watergang'!$H$13,'Invoerblad heterogene watergang'!$K$13,IF(A877&lt;='Invoerblad heterogene watergang'!$H$14,'Invoerblad heterogene watergang'!$K$14,IF(A877&lt;='Invoerblad heterogene watergang'!$H$15,'Invoerblad heterogene watergang'!$K$15,IF(A877&lt;='Invoerblad heterogene watergang'!$H$16,'Invoerblad heterogene watergang'!$K$16,IF(A877&lt;='Invoerblad heterogene watergang'!$H$17,'Invoerblad heterogene watergang'!$K$17,"")))))))))</f>
        <v>200 - Drijvend fonteinkruid</v>
      </c>
      <c r="D877" s="23">
        <f t="shared" si="13"/>
        <v>200</v>
      </c>
      <c r="E877" s="23">
        <f>'Invoerblad heterogene watergang'!$F$9</f>
        <v>1.5</v>
      </c>
      <c r="F877" s="23">
        <f>'Invoerblad heterogene watergang'!$E$9</f>
        <v>1.2</v>
      </c>
      <c r="G877" s="23">
        <f>'Invoerblad heterogene watergang'!$B$9</f>
        <v>1.2</v>
      </c>
      <c r="H877" s="23">
        <f>'Invoerblad heterogene watergang'!$C$9</f>
        <v>1</v>
      </c>
      <c r="I877" s="23">
        <f>IF(B877="","",IF(A877&lt;='Invoerblad heterogene watergang'!$H$9,'Invoerblad heterogene watergang'!$N$9,IF(A877&lt;='Invoerblad heterogene watergang'!$H$10,'Invoerblad heterogene watergang'!$N$10,IF(A877&lt;='Invoerblad heterogene watergang'!$H$11,'Invoerblad heterogene watergang'!$N$11,IF(A877&lt;='Invoerblad heterogene watergang'!$H$12,'Invoerblad heterogene watergang'!$N$12,IF(A877&lt;='Invoerblad heterogene watergang'!$H$13,'Invoerblad heterogene watergang'!$N$13,IF(A877&lt;='Invoerblad heterogene watergang'!$H$14,'Invoerblad heterogene watergang'!$N$14,IF(A877&lt;='Invoerblad heterogene watergang'!$H$15,'Invoerblad heterogene watergang'!$N$15,IF(A877&lt;='Invoerblad heterogene watergang'!$H$16,'Invoerblad heterogene watergang'!$N$16,IF(A877&lt;='Invoerblad heterogene watergang'!$H$17,'Invoerblad heterogene watergang'!$N$17,""))))))))))</f>
        <v>0</v>
      </c>
      <c r="J877" s="23" t="str">
        <f>IF(A877&lt;='Invoerblad heterogene watergang'!$H$9,'Invoerblad heterogene watergang'!$O$9,IF(A877&lt;='Invoerblad heterogene watergang'!$H$10,'Invoerblad heterogene watergang'!$O$10,IF(A877&lt;='Invoerblad heterogene watergang'!$H$11,'Invoerblad heterogene watergang'!$O$11,IF(A877&lt;='Invoerblad heterogene watergang'!$H$12,'Invoerblad heterogene watergang'!$O$12,IF(A877&lt;='Invoerblad heterogene watergang'!$H$13,'Invoerblad heterogene watergang'!$O$13,IF(A877&lt;='Invoerblad heterogene watergang'!$H$14,'Invoerblad heterogene watergang'!$O$14,IF(A877&lt;='Invoerblad heterogene watergang'!$H$15,'Invoerblad heterogene watergang'!$O$15,IF(A877&lt;='Invoerblad heterogene watergang'!$H$16,'Invoerblad heterogene watergang'!$O$16,IF(A877&lt;='Invoerblad heterogene watergang'!$H$17,'Invoerblad heterogene watergang'!$O$17,"")))))))))</f>
        <v>Nee</v>
      </c>
      <c r="K877" s="23">
        <f>(IF(A877&lt;='Invoerblad heterogene watergang'!$H$9,'Invoerblad heterogene watergang'!$L$9,IF(A877&lt;='Invoerblad heterogene watergang'!$H$10,'Invoerblad heterogene watergang'!$L$10,IF(A877&lt;='Invoerblad heterogene watergang'!$H$11,'Invoerblad heterogene watergang'!$L$11,IF(A877&lt;='Invoerblad heterogene watergang'!$H$12,'Invoerblad heterogene watergang'!$L$12,IF(A877&lt;='Invoerblad heterogene watergang'!$H$13,'Invoerblad heterogene watergang'!$L$13,IF(A877&lt;='Invoerblad heterogene watergang'!$H$14,'Invoerblad heterogene watergang'!$L$14,IF(A877&lt;='Invoerblad heterogene watergang'!$H$15,'Invoerblad heterogene watergang'!$L$15,IF(A877&lt;='Invoerblad heterogene watergang'!$H$16,'Invoerblad heterogene watergang'!$L$16,IF(A877&lt;='Invoerblad heterogene watergang'!$H$17,'Invoerblad heterogene watergang'!$L$17,""))))))))))</f>
        <v>100</v>
      </c>
      <c r="L877" s="23" t="str">
        <f>(IF(A877&lt;='Invoerblad heterogene watergang'!$H$9,'Invoerblad heterogene watergang'!$M$9,IF(A877&lt;='Invoerblad heterogene watergang'!$H$10,'Invoerblad heterogene watergang'!$M$10,IF(A877&lt;='Invoerblad heterogene watergang'!$H$11,'Invoerblad heterogene watergang'!$M$11,IF(A877&lt;='Invoerblad heterogene watergang'!$H$12,'Invoerblad heterogene watergang'!$M$12,IF(A877&lt;='Invoerblad heterogene watergang'!$H$13,'Invoerblad heterogene watergang'!$M$13,IF(A877&lt;='Invoerblad heterogene watergang'!$H$14,'Invoerblad heterogene watergang'!$M$14,IF(A877&lt;='Invoerblad heterogene watergang'!$H$15,'Invoerblad heterogene watergang'!$M$15,IF(A877&lt;='Invoerblad heterogene watergang'!$H$16,'Invoerblad heterogene watergang'!$M$16,IF(A877&lt;='Invoerblad heterogene watergang'!$H$17,'Invoerblad heterogene watergang'!$M$17,""))))))))))</f>
        <v>Begroeiing volgt bodemverloop</v>
      </c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67"/>
      <c r="AD877" s="23"/>
      <c r="AE877" s="23"/>
    </row>
    <row r="878" spans="1:31" s="103" customFormat="1" x14ac:dyDescent="0.35">
      <c r="A878" s="24">
        <f>IF(A877="","",IF((A877+1)&gt;MAX('Invoerblad heterogene watergang'!$H$9:$H$17),"",'Uitgebreide invoer'!A877+(MAX('Invoerblad heterogene watergang'!$H$9:$H$17)/1000)))</f>
        <v>611.80000000000064</v>
      </c>
      <c r="B878" s="23">
        <f>IF(A878&lt;='Invoerblad heterogene watergang'!$H$9,'Invoerblad heterogene watergang'!$J$9,IF(A878&lt;='Invoerblad heterogene watergang'!$H$10,'Invoerblad heterogene watergang'!$J$10,IF(A878&lt;='Invoerblad heterogene watergang'!$H$11,'Invoerblad heterogene watergang'!$J$11,IF(A878&lt;='Invoerblad heterogene watergang'!$H$12,'Invoerblad heterogene watergang'!$J$12,IF(A878&lt;='Invoerblad heterogene watergang'!$H$13,'Invoerblad heterogene watergang'!$J$13,IF(A878&lt;='Invoerblad heterogene watergang'!$H$14,'Invoerblad heterogene watergang'!$J$14,IF(A878&lt;='Invoerblad heterogene watergang'!$H$15,'Invoerblad heterogene watergang'!$J$15,IF(A878&lt;='Invoerblad heterogene watergang'!$H$16,'Invoerblad heterogene watergang'!$J$16,IF(A878&lt;='Invoerblad heterogene watergang'!$H$17,'Invoerblad heterogene watergang'!$J$17,"")))))))))</f>
        <v>0.1</v>
      </c>
      <c r="C878" s="23" t="str">
        <f>IF(A878&lt;='Invoerblad heterogene watergang'!$H$9,'Invoerblad heterogene watergang'!$K$9,IF(A878&lt;='Invoerblad heterogene watergang'!$H$10,'Invoerblad heterogene watergang'!$K$10,IF(A878&lt;='Invoerblad heterogene watergang'!$H$11,'Invoerblad heterogene watergang'!$K$11,IF(A878&lt;='Invoerblad heterogene watergang'!$H$12,'Invoerblad heterogene watergang'!$K$12,IF(A878&lt;='Invoerblad heterogene watergang'!$H$13,'Invoerblad heterogene watergang'!$K$13,IF(A878&lt;='Invoerblad heterogene watergang'!$H$14,'Invoerblad heterogene watergang'!$K$14,IF(A878&lt;='Invoerblad heterogene watergang'!$H$15,'Invoerblad heterogene watergang'!$K$15,IF(A878&lt;='Invoerblad heterogene watergang'!$H$16,'Invoerblad heterogene watergang'!$K$16,IF(A878&lt;='Invoerblad heterogene watergang'!$H$17,'Invoerblad heterogene watergang'!$K$17,"")))))))))</f>
        <v>200 - Drijvend fonteinkruid</v>
      </c>
      <c r="D878" s="23">
        <f t="shared" si="13"/>
        <v>200</v>
      </c>
      <c r="E878" s="23">
        <f>'Invoerblad heterogene watergang'!$F$9</f>
        <v>1.5</v>
      </c>
      <c r="F878" s="23">
        <f>'Invoerblad heterogene watergang'!$E$9</f>
        <v>1.2</v>
      </c>
      <c r="G878" s="23">
        <f>'Invoerblad heterogene watergang'!$B$9</f>
        <v>1.2</v>
      </c>
      <c r="H878" s="23">
        <f>'Invoerblad heterogene watergang'!$C$9</f>
        <v>1</v>
      </c>
      <c r="I878" s="23">
        <f>IF(B878="","",IF(A878&lt;='Invoerblad heterogene watergang'!$H$9,'Invoerblad heterogene watergang'!$N$9,IF(A878&lt;='Invoerblad heterogene watergang'!$H$10,'Invoerblad heterogene watergang'!$N$10,IF(A878&lt;='Invoerblad heterogene watergang'!$H$11,'Invoerblad heterogene watergang'!$N$11,IF(A878&lt;='Invoerblad heterogene watergang'!$H$12,'Invoerblad heterogene watergang'!$N$12,IF(A878&lt;='Invoerblad heterogene watergang'!$H$13,'Invoerblad heterogene watergang'!$N$13,IF(A878&lt;='Invoerblad heterogene watergang'!$H$14,'Invoerblad heterogene watergang'!$N$14,IF(A878&lt;='Invoerblad heterogene watergang'!$H$15,'Invoerblad heterogene watergang'!$N$15,IF(A878&lt;='Invoerblad heterogene watergang'!$H$16,'Invoerblad heterogene watergang'!$N$16,IF(A878&lt;='Invoerblad heterogene watergang'!$H$17,'Invoerblad heterogene watergang'!$N$17,""))))))))))</f>
        <v>0</v>
      </c>
      <c r="J878" s="23" t="str">
        <f>IF(A878&lt;='Invoerblad heterogene watergang'!$H$9,'Invoerblad heterogene watergang'!$O$9,IF(A878&lt;='Invoerblad heterogene watergang'!$H$10,'Invoerblad heterogene watergang'!$O$10,IF(A878&lt;='Invoerblad heterogene watergang'!$H$11,'Invoerblad heterogene watergang'!$O$11,IF(A878&lt;='Invoerblad heterogene watergang'!$H$12,'Invoerblad heterogene watergang'!$O$12,IF(A878&lt;='Invoerblad heterogene watergang'!$H$13,'Invoerblad heterogene watergang'!$O$13,IF(A878&lt;='Invoerblad heterogene watergang'!$H$14,'Invoerblad heterogene watergang'!$O$14,IF(A878&lt;='Invoerblad heterogene watergang'!$H$15,'Invoerblad heterogene watergang'!$O$15,IF(A878&lt;='Invoerblad heterogene watergang'!$H$16,'Invoerblad heterogene watergang'!$O$16,IF(A878&lt;='Invoerblad heterogene watergang'!$H$17,'Invoerblad heterogene watergang'!$O$17,"")))))))))</f>
        <v>Nee</v>
      </c>
      <c r="K878" s="23">
        <f>(IF(A878&lt;='Invoerblad heterogene watergang'!$H$9,'Invoerblad heterogene watergang'!$L$9,IF(A878&lt;='Invoerblad heterogene watergang'!$H$10,'Invoerblad heterogene watergang'!$L$10,IF(A878&lt;='Invoerblad heterogene watergang'!$H$11,'Invoerblad heterogene watergang'!$L$11,IF(A878&lt;='Invoerblad heterogene watergang'!$H$12,'Invoerblad heterogene watergang'!$L$12,IF(A878&lt;='Invoerblad heterogene watergang'!$H$13,'Invoerblad heterogene watergang'!$L$13,IF(A878&lt;='Invoerblad heterogene watergang'!$H$14,'Invoerblad heterogene watergang'!$L$14,IF(A878&lt;='Invoerblad heterogene watergang'!$H$15,'Invoerblad heterogene watergang'!$L$15,IF(A878&lt;='Invoerblad heterogene watergang'!$H$16,'Invoerblad heterogene watergang'!$L$16,IF(A878&lt;='Invoerblad heterogene watergang'!$H$17,'Invoerblad heterogene watergang'!$L$17,""))))))))))</f>
        <v>100</v>
      </c>
      <c r="L878" s="23" t="str">
        <f>(IF(A878&lt;='Invoerblad heterogene watergang'!$H$9,'Invoerblad heterogene watergang'!$M$9,IF(A878&lt;='Invoerblad heterogene watergang'!$H$10,'Invoerblad heterogene watergang'!$M$10,IF(A878&lt;='Invoerblad heterogene watergang'!$H$11,'Invoerblad heterogene watergang'!$M$11,IF(A878&lt;='Invoerblad heterogene watergang'!$H$12,'Invoerblad heterogene watergang'!$M$12,IF(A878&lt;='Invoerblad heterogene watergang'!$H$13,'Invoerblad heterogene watergang'!$M$13,IF(A878&lt;='Invoerblad heterogene watergang'!$H$14,'Invoerblad heterogene watergang'!$M$14,IF(A878&lt;='Invoerblad heterogene watergang'!$H$15,'Invoerblad heterogene watergang'!$M$15,IF(A878&lt;='Invoerblad heterogene watergang'!$H$16,'Invoerblad heterogene watergang'!$M$16,IF(A878&lt;='Invoerblad heterogene watergang'!$H$17,'Invoerblad heterogene watergang'!$M$17,""))))))))))</f>
        <v>Begroeiing volgt bodemverloop</v>
      </c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67"/>
      <c r="AD878" s="23"/>
      <c r="AE878" s="23"/>
    </row>
    <row r="879" spans="1:31" s="103" customFormat="1" x14ac:dyDescent="0.35">
      <c r="A879" s="24">
        <f>IF(A878="","",IF((A878+1)&gt;MAX('Invoerblad heterogene watergang'!$H$9:$H$17),"",'Uitgebreide invoer'!A878+(MAX('Invoerblad heterogene watergang'!$H$9:$H$17)/1000)))</f>
        <v>612.50000000000068</v>
      </c>
      <c r="B879" s="23">
        <f>IF(A879&lt;='Invoerblad heterogene watergang'!$H$9,'Invoerblad heterogene watergang'!$J$9,IF(A879&lt;='Invoerblad heterogene watergang'!$H$10,'Invoerblad heterogene watergang'!$J$10,IF(A879&lt;='Invoerblad heterogene watergang'!$H$11,'Invoerblad heterogene watergang'!$J$11,IF(A879&lt;='Invoerblad heterogene watergang'!$H$12,'Invoerblad heterogene watergang'!$J$12,IF(A879&lt;='Invoerblad heterogene watergang'!$H$13,'Invoerblad heterogene watergang'!$J$13,IF(A879&lt;='Invoerblad heterogene watergang'!$H$14,'Invoerblad heterogene watergang'!$J$14,IF(A879&lt;='Invoerblad heterogene watergang'!$H$15,'Invoerblad heterogene watergang'!$J$15,IF(A879&lt;='Invoerblad heterogene watergang'!$H$16,'Invoerblad heterogene watergang'!$J$16,IF(A879&lt;='Invoerblad heterogene watergang'!$H$17,'Invoerblad heterogene watergang'!$J$17,"")))))))))</f>
        <v>0.1</v>
      </c>
      <c r="C879" s="23" t="str">
        <f>IF(A879&lt;='Invoerblad heterogene watergang'!$H$9,'Invoerblad heterogene watergang'!$K$9,IF(A879&lt;='Invoerblad heterogene watergang'!$H$10,'Invoerblad heterogene watergang'!$K$10,IF(A879&lt;='Invoerblad heterogene watergang'!$H$11,'Invoerblad heterogene watergang'!$K$11,IF(A879&lt;='Invoerblad heterogene watergang'!$H$12,'Invoerblad heterogene watergang'!$K$12,IF(A879&lt;='Invoerblad heterogene watergang'!$H$13,'Invoerblad heterogene watergang'!$K$13,IF(A879&lt;='Invoerblad heterogene watergang'!$H$14,'Invoerblad heterogene watergang'!$K$14,IF(A879&lt;='Invoerblad heterogene watergang'!$H$15,'Invoerblad heterogene watergang'!$K$15,IF(A879&lt;='Invoerblad heterogene watergang'!$H$16,'Invoerblad heterogene watergang'!$K$16,IF(A879&lt;='Invoerblad heterogene watergang'!$H$17,'Invoerblad heterogene watergang'!$K$17,"")))))))))</f>
        <v>200 - Drijvend fonteinkruid</v>
      </c>
      <c r="D879" s="23">
        <f t="shared" si="13"/>
        <v>200</v>
      </c>
      <c r="E879" s="23">
        <f>'Invoerblad heterogene watergang'!$F$9</f>
        <v>1.5</v>
      </c>
      <c r="F879" s="23">
        <f>'Invoerblad heterogene watergang'!$E$9</f>
        <v>1.2</v>
      </c>
      <c r="G879" s="23">
        <f>'Invoerblad heterogene watergang'!$B$9</f>
        <v>1.2</v>
      </c>
      <c r="H879" s="23">
        <f>'Invoerblad heterogene watergang'!$C$9</f>
        <v>1</v>
      </c>
      <c r="I879" s="23">
        <f>IF(B879="","",IF(A879&lt;='Invoerblad heterogene watergang'!$H$9,'Invoerblad heterogene watergang'!$N$9,IF(A879&lt;='Invoerblad heterogene watergang'!$H$10,'Invoerblad heterogene watergang'!$N$10,IF(A879&lt;='Invoerblad heterogene watergang'!$H$11,'Invoerblad heterogene watergang'!$N$11,IF(A879&lt;='Invoerblad heterogene watergang'!$H$12,'Invoerblad heterogene watergang'!$N$12,IF(A879&lt;='Invoerblad heterogene watergang'!$H$13,'Invoerblad heterogene watergang'!$N$13,IF(A879&lt;='Invoerblad heterogene watergang'!$H$14,'Invoerblad heterogene watergang'!$N$14,IF(A879&lt;='Invoerblad heterogene watergang'!$H$15,'Invoerblad heterogene watergang'!$N$15,IF(A879&lt;='Invoerblad heterogene watergang'!$H$16,'Invoerblad heterogene watergang'!$N$16,IF(A879&lt;='Invoerblad heterogene watergang'!$H$17,'Invoerblad heterogene watergang'!$N$17,""))))))))))</f>
        <v>0</v>
      </c>
      <c r="J879" s="23" t="str">
        <f>IF(A879&lt;='Invoerblad heterogene watergang'!$H$9,'Invoerblad heterogene watergang'!$O$9,IF(A879&lt;='Invoerblad heterogene watergang'!$H$10,'Invoerblad heterogene watergang'!$O$10,IF(A879&lt;='Invoerblad heterogene watergang'!$H$11,'Invoerblad heterogene watergang'!$O$11,IF(A879&lt;='Invoerblad heterogene watergang'!$H$12,'Invoerblad heterogene watergang'!$O$12,IF(A879&lt;='Invoerblad heterogene watergang'!$H$13,'Invoerblad heterogene watergang'!$O$13,IF(A879&lt;='Invoerblad heterogene watergang'!$H$14,'Invoerblad heterogene watergang'!$O$14,IF(A879&lt;='Invoerblad heterogene watergang'!$H$15,'Invoerblad heterogene watergang'!$O$15,IF(A879&lt;='Invoerblad heterogene watergang'!$H$16,'Invoerblad heterogene watergang'!$O$16,IF(A879&lt;='Invoerblad heterogene watergang'!$H$17,'Invoerblad heterogene watergang'!$O$17,"")))))))))</f>
        <v>Nee</v>
      </c>
      <c r="K879" s="23">
        <f>(IF(A879&lt;='Invoerblad heterogene watergang'!$H$9,'Invoerblad heterogene watergang'!$L$9,IF(A879&lt;='Invoerblad heterogene watergang'!$H$10,'Invoerblad heterogene watergang'!$L$10,IF(A879&lt;='Invoerblad heterogene watergang'!$H$11,'Invoerblad heterogene watergang'!$L$11,IF(A879&lt;='Invoerblad heterogene watergang'!$H$12,'Invoerblad heterogene watergang'!$L$12,IF(A879&lt;='Invoerblad heterogene watergang'!$H$13,'Invoerblad heterogene watergang'!$L$13,IF(A879&lt;='Invoerblad heterogene watergang'!$H$14,'Invoerblad heterogene watergang'!$L$14,IF(A879&lt;='Invoerblad heterogene watergang'!$H$15,'Invoerblad heterogene watergang'!$L$15,IF(A879&lt;='Invoerblad heterogene watergang'!$H$16,'Invoerblad heterogene watergang'!$L$16,IF(A879&lt;='Invoerblad heterogene watergang'!$H$17,'Invoerblad heterogene watergang'!$L$17,""))))))))))</f>
        <v>100</v>
      </c>
      <c r="L879" s="23" t="str">
        <f>(IF(A879&lt;='Invoerblad heterogene watergang'!$H$9,'Invoerblad heterogene watergang'!$M$9,IF(A879&lt;='Invoerblad heterogene watergang'!$H$10,'Invoerblad heterogene watergang'!$M$10,IF(A879&lt;='Invoerblad heterogene watergang'!$H$11,'Invoerblad heterogene watergang'!$M$11,IF(A879&lt;='Invoerblad heterogene watergang'!$H$12,'Invoerblad heterogene watergang'!$M$12,IF(A879&lt;='Invoerblad heterogene watergang'!$H$13,'Invoerblad heterogene watergang'!$M$13,IF(A879&lt;='Invoerblad heterogene watergang'!$H$14,'Invoerblad heterogene watergang'!$M$14,IF(A879&lt;='Invoerblad heterogene watergang'!$H$15,'Invoerblad heterogene watergang'!$M$15,IF(A879&lt;='Invoerblad heterogene watergang'!$H$16,'Invoerblad heterogene watergang'!$M$16,IF(A879&lt;='Invoerblad heterogene watergang'!$H$17,'Invoerblad heterogene watergang'!$M$17,""))))))))))</f>
        <v>Begroeiing volgt bodemverloop</v>
      </c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67"/>
      <c r="AD879" s="23"/>
      <c r="AE879" s="23"/>
    </row>
    <row r="880" spans="1:31" s="103" customFormat="1" x14ac:dyDescent="0.35">
      <c r="A880" s="24">
        <f>IF(A879="","",IF((A879+1)&gt;MAX('Invoerblad heterogene watergang'!$H$9:$H$17),"",'Uitgebreide invoer'!A879+(MAX('Invoerblad heterogene watergang'!$H$9:$H$17)/1000)))</f>
        <v>613.20000000000073</v>
      </c>
      <c r="B880" s="23">
        <f>IF(A880&lt;='Invoerblad heterogene watergang'!$H$9,'Invoerblad heterogene watergang'!$J$9,IF(A880&lt;='Invoerblad heterogene watergang'!$H$10,'Invoerblad heterogene watergang'!$J$10,IF(A880&lt;='Invoerblad heterogene watergang'!$H$11,'Invoerblad heterogene watergang'!$J$11,IF(A880&lt;='Invoerblad heterogene watergang'!$H$12,'Invoerblad heterogene watergang'!$J$12,IF(A880&lt;='Invoerblad heterogene watergang'!$H$13,'Invoerblad heterogene watergang'!$J$13,IF(A880&lt;='Invoerblad heterogene watergang'!$H$14,'Invoerblad heterogene watergang'!$J$14,IF(A880&lt;='Invoerblad heterogene watergang'!$H$15,'Invoerblad heterogene watergang'!$J$15,IF(A880&lt;='Invoerblad heterogene watergang'!$H$16,'Invoerblad heterogene watergang'!$J$16,IF(A880&lt;='Invoerblad heterogene watergang'!$H$17,'Invoerblad heterogene watergang'!$J$17,"")))))))))</f>
        <v>0.1</v>
      </c>
      <c r="C880" s="23" t="str">
        <f>IF(A880&lt;='Invoerblad heterogene watergang'!$H$9,'Invoerblad heterogene watergang'!$K$9,IF(A880&lt;='Invoerblad heterogene watergang'!$H$10,'Invoerblad heterogene watergang'!$K$10,IF(A880&lt;='Invoerblad heterogene watergang'!$H$11,'Invoerblad heterogene watergang'!$K$11,IF(A880&lt;='Invoerblad heterogene watergang'!$H$12,'Invoerblad heterogene watergang'!$K$12,IF(A880&lt;='Invoerblad heterogene watergang'!$H$13,'Invoerblad heterogene watergang'!$K$13,IF(A880&lt;='Invoerblad heterogene watergang'!$H$14,'Invoerblad heterogene watergang'!$K$14,IF(A880&lt;='Invoerblad heterogene watergang'!$H$15,'Invoerblad heterogene watergang'!$K$15,IF(A880&lt;='Invoerblad heterogene watergang'!$H$16,'Invoerblad heterogene watergang'!$K$16,IF(A880&lt;='Invoerblad heterogene watergang'!$H$17,'Invoerblad heterogene watergang'!$K$17,"")))))))))</f>
        <v>200 - Drijvend fonteinkruid</v>
      </c>
      <c r="D880" s="23">
        <f t="shared" si="13"/>
        <v>200</v>
      </c>
      <c r="E880" s="23">
        <f>'Invoerblad heterogene watergang'!$F$9</f>
        <v>1.5</v>
      </c>
      <c r="F880" s="23">
        <f>'Invoerblad heterogene watergang'!$E$9</f>
        <v>1.2</v>
      </c>
      <c r="G880" s="23">
        <f>'Invoerblad heterogene watergang'!$B$9</f>
        <v>1.2</v>
      </c>
      <c r="H880" s="23">
        <f>'Invoerblad heterogene watergang'!$C$9</f>
        <v>1</v>
      </c>
      <c r="I880" s="23">
        <f>IF(B880="","",IF(A880&lt;='Invoerblad heterogene watergang'!$H$9,'Invoerblad heterogene watergang'!$N$9,IF(A880&lt;='Invoerblad heterogene watergang'!$H$10,'Invoerblad heterogene watergang'!$N$10,IF(A880&lt;='Invoerblad heterogene watergang'!$H$11,'Invoerblad heterogene watergang'!$N$11,IF(A880&lt;='Invoerblad heterogene watergang'!$H$12,'Invoerblad heterogene watergang'!$N$12,IF(A880&lt;='Invoerblad heterogene watergang'!$H$13,'Invoerblad heterogene watergang'!$N$13,IF(A880&lt;='Invoerblad heterogene watergang'!$H$14,'Invoerblad heterogene watergang'!$N$14,IF(A880&lt;='Invoerblad heterogene watergang'!$H$15,'Invoerblad heterogene watergang'!$N$15,IF(A880&lt;='Invoerblad heterogene watergang'!$H$16,'Invoerblad heterogene watergang'!$N$16,IF(A880&lt;='Invoerblad heterogene watergang'!$H$17,'Invoerblad heterogene watergang'!$N$17,""))))))))))</f>
        <v>0</v>
      </c>
      <c r="J880" s="23" t="str">
        <f>IF(A880&lt;='Invoerblad heterogene watergang'!$H$9,'Invoerblad heterogene watergang'!$O$9,IF(A880&lt;='Invoerblad heterogene watergang'!$H$10,'Invoerblad heterogene watergang'!$O$10,IF(A880&lt;='Invoerblad heterogene watergang'!$H$11,'Invoerblad heterogene watergang'!$O$11,IF(A880&lt;='Invoerblad heterogene watergang'!$H$12,'Invoerblad heterogene watergang'!$O$12,IF(A880&lt;='Invoerblad heterogene watergang'!$H$13,'Invoerblad heterogene watergang'!$O$13,IF(A880&lt;='Invoerblad heterogene watergang'!$H$14,'Invoerblad heterogene watergang'!$O$14,IF(A880&lt;='Invoerblad heterogene watergang'!$H$15,'Invoerblad heterogene watergang'!$O$15,IF(A880&lt;='Invoerblad heterogene watergang'!$H$16,'Invoerblad heterogene watergang'!$O$16,IF(A880&lt;='Invoerblad heterogene watergang'!$H$17,'Invoerblad heterogene watergang'!$O$17,"")))))))))</f>
        <v>Nee</v>
      </c>
      <c r="K880" s="23">
        <f>(IF(A880&lt;='Invoerblad heterogene watergang'!$H$9,'Invoerblad heterogene watergang'!$L$9,IF(A880&lt;='Invoerblad heterogene watergang'!$H$10,'Invoerblad heterogene watergang'!$L$10,IF(A880&lt;='Invoerblad heterogene watergang'!$H$11,'Invoerblad heterogene watergang'!$L$11,IF(A880&lt;='Invoerblad heterogene watergang'!$H$12,'Invoerblad heterogene watergang'!$L$12,IF(A880&lt;='Invoerblad heterogene watergang'!$H$13,'Invoerblad heterogene watergang'!$L$13,IF(A880&lt;='Invoerblad heterogene watergang'!$H$14,'Invoerblad heterogene watergang'!$L$14,IF(A880&lt;='Invoerblad heterogene watergang'!$H$15,'Invoerblad heterogene watergang'!$L$15,IF(A880&lt;='Invoerblad heterogene watergang'!$H$16,'Invoerblad heterogene watergang'!$L$16,IF(A880&lt;='Invoerblad heterogene watergang'!$H$17,'Invoerblad heterogene watergang'!$L$17,""))))))))))</f>
        <v>100</v>
      </c>
      <c r="L880" s="23" t="str">
        <f>(IF(A880&lt;='Invoerblad heterogene watergang'!$H$9,'Invoerblad heterogene watergang'!$M$9,IF(A880&lt;='Invoerblad heterogene watergang'!$H$10,'Invoerblad heterogene watergang'!$M$10,IF(A880&lt;='Invoerblad heterogene watergang'!$H$11,'Invoerblad heterogene watergang'!$M$11,IF(A880&lt;='Invoerblad heterogene watergang'!$H$12,'Invoerblad heterogene watergang'!$M$12,IF(A880&lt;='Invoerblad heterogene watergang'!$H$13,'Invoerblad heterogene watergang'!$M$13,IF(A880&lt;='Invoerblad heterogene watergang'!$H$14,'Invoerblad heterogene watergang'!$M$14,IF(A880&lt;='Invoerblad heterogene watergang'!$H$15,'Invoerblad heterogene watergang'!$M$15,IF(A880&lt;='Invoerblad heterogene watergang'!$H$16,'Invoerblad heterogene watergang'!$M$16,IF(A880&lt;='Invoerblad heterogene watergang'!$H$17,'Invoerblad heterogene watergang'!$M$17,""))))))))))</f>
        <v>Begroeiing volgt bodemverloop</v>
      </c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67"/>
      <c r="AD880" s="23"/>
      <c r="AE880" s="23"/>
    </row>
    <row r="881" spans="1:31" s="103" customFormat="1" x14ac:dyDescent="0.35">
      <c r="A881" s="24">
        <f>IF(A880="","",IF((A880+1)&gt;MAX('Invoerblad heterogene watergang'!$H$9:$H$17),"",'Uitgebreide invoer'!A880+(MAX('Invoerblad heterogene watergang'!$H$9:$H$17)/1000)))</f>
        <v>613.90000000000077</v>
      </c>
      <c r="B881" s="23">
        <f>IF(A881&lt;='Invoerblad heterogene watergang'!$H$9,'Invoerblad heterogene watergang'!$J$9,IF(A881&lt;='Invoerblad heterogene watergang'!$H$10,'Invoerblad heterogene watergang'!$J$10,IF(A881&lt;='Invoerblad heterogene watergang'!$H$11,'Invoerblad heterogene watergang'!$J$11,IF(A881&lt;='Invoerblad heterogene watergang'!$H$12,'Invoerblad heterogene watergang'!$J$12,IF(A881&lt;='Invoerblad heterogene watergang'!$H$13,'Invoerblad heterogene watergang'!$J$13,IF(A881&lt;='Invoerblad heterogene watergang'!$H$14,'Invoerblad heterogene watergang'!$J$14,IF(A881&lt;='Invoerblad heterogene watergang'!$H$15,'Invoerblad heterogene watergang'!$J$15,IF(A881&lt;='Invoerblad heterogene watergang'!$H$16,'Invoerblad heterogene watergang'!$J$16,IF(A881&lt;='Invoerblad heterogene watergang'!$H$17,'Invoerblad heterogene watergang'!$J$17,"")))))))))</f>
        <v>0.1</v>
      </c>
      <c r="C881" s="23" t="str">
        <f>IF(A881&lt;='Invoerblad heterogene watergang'!$H$9,'Invoerblad heterogene watergang'!$K$9,IF(A881&lt;='Invoerblad heterogene watergang'!$H$10,'Invoerblad heterogene watergang'!$K$10,IF(A881&lt;='Invoerblad heterogene watergang'!$H$11,'Invoerblad heterogene watergang'!$K$11,IF(A881&lt;='Invoerblad heterogene watergang'!$H$12,'Invoerblad heterogene watergang'!$K$12,IF(A881&lt;='Invoerblad heterogene watergang'!$H$13,'Invoerblad heterogene watergang'!$K$13,IF(A881&lt;='Invoerblad heterogene watergang'!$H$14,'Invoerblad heterogene watergang'!$K$14,IF(A881&lt;='Invoerblad heterogene watergang'!$H$15,'Invoerblad heterogene watergang'!$K$15,IF(A881&lt;='Invoerblad heterogene watergang'!$H$16,'Invoerblad heterogene watergang'!$K$16,IF(A881&lt;='Invoerblad heterogene watergang'!$H$17,'Invoerblad heterogene watergang'!$K$17,"")))))))))</f>
        <v>200 - Drijvend fonteinkruid</v>
      </c>
      <c r="D881" s="23">
        <f t="shared" si="13"/>
        <v>200</v>
      </c>
      <c r="E881" s="23">
        <f>'Invoerblad heterogene watergang'!$F$9</f>
        <v>1.5</v>
      </c>
      <c r="F881" s="23">
        <f>'Invoerblad heterogene watergang'!$E$9</f>
        <v>1.2</v>
      </c>
      <c r="G881" s="23">
        <f>'Invoerblad heterogene watergang'!$B$9</f>
        <v>1.2</v>
      </c>
      <c r="H881" s="23">
        <f>'Invoerblad heterogene watergang'!$C$9</f>
        <v>1</v>
      </c>
      <c r="I881" s="23">
        <f>IF(B881="","",IF(A881&lt;='Invoerblad heterogene watergang'!$H$9,'Invoerblad heterogene watergang'!$N$9,IF(A881&lt;='Invoerblad heterogene watergang'!$H$10,'Invoerblad heterogene watergang'!$N$10,IF(A881&lt;='Invoerblad heterogene watergang'!$H$11,'Invoerblad heterogene watergang'!$N$11,IF(A881&lt;='Invoerblad heterogene watergang'!$H$12,'Invoerblad heterogene watergang'!$N$12,IF(A881&lt;='Invoerblad heterogene watergang'!$H$13,'Invoerblad heterogene watergang'!$N$13,IF(A881&lt;='Invoerblad heterogene watergang'!$H$14,'Invoerblad heterogene watergang'!$N$14,IF(A881&lt;='Invoerblad heterogene watergang'!$H$15,'Invoerblad heterogene watergang'!$N$15,IF(A881&lt;='Invoerblad heterogene watergang'!$H$16,'Invoerblad heterogene watergang'!$N$16,IF(A881&lt;='Invoerblad heterogene watergang'!$H$17,'Invoerblad heterogene watergang'!$N$17,""))))))))))</f>
        <v>0</v>
      </c>
      <c r="J881" s="23" t="str">
        <f>IF(A881&lt;='Invoerblad heterogene watergang'!$H$9,'Invoerblad heterogene watergang'!$O$9,IF(A881&lt;='Invoerblad heterogene watergang'!$H$10,'Invoerblad heterogene watergang'!$O$10,IF(A881&lt;='Invoerblad heterogene watergang'!$H$11,'Invoerblad heterogene watergang'!$O$11,IF(A881&lt;='Invoerblad heterogene watergang'!$H$12,'Invoerblad heterogene watergang'!$O$12,IF(A881&lt;='Invoerblad heterogene watergang'!$H$13,'Invoerblad heterogene watergang'!$O$13,IF(A881&lt;='Invoerblad heterogene watergang'!$H$14,'Invoerblad heterogene watergang'!$O$14,IF(A881&lt;='Invoerblad heterogene watergang'!$H$15,'Invoerblad heterogene watergang'!$O$15,IF(A881&lt;='Invoerblad heterogene watergang'!$H$16,'Invoerblad heterogene watergang'!$O$16,IF(A881&lt;='Invoerblad heterogene watergang'!$H$17,'Invoerblad heterogene watergang'!$O$17,"")))))))))</f>
        <v>Nee</v>
      </c>
      <c r="K881" s="23">
        <f>(IF(A881&lt;='Invoerblad heterogene watergang'!$H$9,'Invoerblad heterogene watergang'!$L$9,IF(A881&lt;='Invoerblad heterogene watergang'!$H$10,'Invoerblad heterogene watergang'!$L$10,IF(A881&lt;='Invoerblad heterogene watergang'!$H$11,'Invoerblad heterogene watergang'!$L$11,IF(A881&lt;='Invoerblad heterogene watergang'!$H$12,'Invoerblad heterogene watergang'!$L$12,IF(A881&lt;='Invoerblad heterogene watergang'!$H$13,'Invoerblad heterogene watergang'!$L$13,IF(A881&lt;='Invoerblad heterogene watergang'!$H$14,'Invoerblad heterogene watergang'!$L$14,IF(A881&lt;='Invoerblad heterogene watergang'!$H$15,'Invoerblad heterogene watergang'!$L$15,IF(A881&lt;='Invoerblad heterogene watergang'!$H$16,'Invoerblad heterogene watergang'!$L$16,IF(A881&lt;='Invoerblad heterogene watergang'!$H$17,'Invoerblad heterogene watergang'!$L$17,""))))))))))</f>
        <v>100</v>
      </c>
      <c r="L881" s="23" t="str">
        <f>(IF(A881&lt;='Invoerblad heterogene watergang'!$H$9,'Invoerblad heterogene watergang'!$M$9,IF(A881&lt;='Invoerblad heterogene watergang'!$H$10,'Invoerblad heterogene watergang'!$M$10,IF(A881&lt;='Invoerblad heterogene watergang'!$H$11,'Invoerblad heterogene watergang'!$M$11,IF(A881&lt;='Invoerblad heterogene watergang'!$H$12,'Invoerblad heterogene watergang'!$M$12,IF(A881&lt;='Invoerblad heterogene watergang'!$H$13,'Invoerblad heterogene watergang'!$M$13,IF(A881&lt;='Invoerblad heterogene watergang'!$H$14,'Invoerblad heterogene watergang'!$M$14,IF(A881&lt;='Invoerblad heterogene watergang'!$H$15,'Invoerblad heterogene watergang'!$M$15,IF(A881&lt;='Invoerblad heterogene watergang'!$H$16,'Invoerblad heterogene watergang'!$M$16,IF(A881&lt;='Invoerblad heterogene watergang'!$H$17,'Invoerblad heterogene watergang'!$M$17,""))))))))))</f>
        <v>Begroeiing volgt bodemverloop</v>
      </c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67"/>
      <c r="AD881" s="23"/>
      <c r="AE881" s="23"/>
    </row>
    <row r="882" spans="1:31" s="103" customFormat="1" x14ac:dyDescent="0.35">
      <c r="A882" s="24">
        <f>IF(A881="","",IF((A881+1)&gt;MAX('Invoerblad heterogene watergang'!$H$9:$H$17),"",'Uitgebreide invoer'!A881+(MAX('Invoerblad heterogene watergang'!$H$9:$H$17)/1000)))</f>
        <v>614.60000000000082</v>
      </c>
      <c r="B882" s="23">
        <f>IF(A882&lt;='Invoerblad heterogene watergang'!$H$9,'Invoerblad heterogene watergang'!$J$9,IF(A882&lt;='Invoerblad heterogene watergang'!$H$10,'Invoerblad heterogene watergang'!$J$10,IF(A882&lt;='Invoerblad heterogene watergang'!$H$11,'Invoerblad heterogene watergang'!$J$11,IF(A882&lt;='Invoerblad heterogene watergang'!$H$12,'Invoerblad heterogene watergang'!$J$12,IF(A882&lt;='Invoerblad heterogene watergang'!$H$13,'Invoerblad heterogene watergang'!$J$13,IF(A882&lt;='Invoerblad heterogene watergang'!$H$14,'Invoerblad heterogene watergang'!$J$14,IF(A882&lt;='Invoerblad heterogene watergang'!$H$15,'Invoerblad heterogene watergang'!$J$15,IF(A882&lt;='Invoerblad heterogene watergang'!$H$16,'Invoerblad heterogene watergang'!$J$16,IF(A882&lt;='Invoerblad heterogene watergang'!$H$17,'Invoerblad heterogene watergang'!$J$17,"")))))))))</f>
        <v>0.1</v>
      </c>
      <c r="C882" s="23" t="str">
        <f>IF(A882&lt;='Invoerblad heterogene watergang'!$H$9,'Invoerblad heterogene watergang'!$K$9,IF(A882&lt;='Invoerblad heterogene watergang'!$H$10,'Invoerblad heterogene watergang'!$K$10,IF(A882&lt;='Invoerblad heterogene watergang'!$H$11,'Invoerblad heterogene watergang'!$K$11,IF(A882&lt;='Invoerblad heterogene watergang'!$H$12,'Invoerblad heterogene watergang'!$K$12,IF(A882&lt;='Invoerblad heterogene watergang'!$H$13,'Invoerblad heterogene watergang'!$K$13,IF(A882&lt;='Invoerblad heterogene watergang'!$H$14,'Invoerblad heterogene watergang'!$K$14,IF(A882&lt;='Invoerblad heterogene watergang'!$H$15,'Invoerblad heterogene watergang'!$K$15,IF(A882&lt;='Invoerblad heterogene watergang'!$H$16,'Invoerblad heterogene watergang'!$K$16,IF(A882&lt;='Invoerblad heterogene watergang'!$H$17,'Invoerblad heterogene watergang'!$K$17,"")))))))))</f>
        <v>200 - Drijvend fonteinkruid</v>
      </c>
      <c r="D882" s="23">
        <f t="shared" si="13"/>
        <v>200</v>
      </c>
      <c r="E882" s="23">
        <f>'Invoerblad heterogene watergang'!$F$9</f>
        <v>1.5</v>
      </c>
      <c r="F882" s="23">
        <f>'Invoerblad heterogene watergang'!$E$9</f>
        <v>1.2</v>
      </c>
      <c r="G882" s="23">
        <f>'Invoerblad heterogene watergang'!$B$9</f>
        <v>1.2</v>
      </c>
      <c r="H882" s="23">
        <f>'Invoerblad heterogene watergang'!$C$9</f>
        <v>1</v>
      </c>
      <c r="I882" s="23">
        <f>IF(B882="","",IF(A882&lt;='Invoerblad heterogene watergang'!$H$9,'Invoerblad heterogene watergang'!$N$9,IF(A882&lt;='Invoerblad heterogene watergang'!$H$10,'Invoerblad heterogene watergang'!$N$10,IF(A882&lt;='Invoerblad heterogene watergang'!$H$11,'Invoerblad heterogene watergang'!$N$11,IF(A882&lt;='Invoerblad heterogene watergang'!$H$12,'Invoerblad heterogene watergang'!$N$12,IF(A882&lt;='Invoerblad heterogene watergang'!$H$13,'Invoerblad heterogene watergang'!$N$13,IF(A882&lt;='Invoerblad heterogene watergang'!$H$14,'Invoerblad heterogene watergang'!$N$14,IF(A882&lt;='Invoerblad heterogene watergang'!$H$15,'Invoerblad heterogene watergang'!$N$15,IF(A882&lt;='Invoerblad heterogene watergang'!$H$16,'Invoerblad heterogene watergang'!$N$16,IF(A882&lt;='Invoerblad heterogene watergang'!$H$17,'Invoerblad heterogene watergang'!$N$17,""))))))))))</f>
        <v>0</v>
      </c>
      <c r="J882" s="23" t="str">
        <f>IF(A882&lt;='Invoerblad heterogene watergang'!$H$9,'Invoerblad heterogene watergang'!$O$9,IF(A882&lt;='Invoerblad heterogene watergang'!$H$10,'Invoerblad heterogene watergang'!$O$10,IF(A882&lt;='Invoerblad heterogene watergang'!$H$11,'Invoerblad heterogene watergang'!$O$11,IF(A882&lt;='Invoerblad heterogene watergang'!$H$12,'Invoerblad heterogene watergang'!$O$12,IF(A882&lt;='Invoerblad heterogene watergang'!$H$13,'Invoerblad heterogene watergang'!$O$13,IF(A882&lt;='Invoerblad heterogene watergang'!$H$14,'Invoerblad heterogene watergang'!$O$14,IF(A882&lt;='Invoerblad heterogene watergang'!$H$15,'Invoerblad heterogene watergang'!$O$15,IF(A882&lt;='Invoerblad heterogene watergang'!$H$16,'Invoerblad heterogene watergang'!$O$16,IF(A882&lt;='Invoerblad heterogene watergang'!$H$17,'Invoerblad heterogene watergang'!$O$17,"")))))))))</f>
        <v>Nee</v>
      </c>
      <c r="K882" s="23">
        <f>(IF(A882&lt;='Invoerblad heterogene watergang'!$H$9,'Invoerblad heterogene watergang'!$L$9,IF(A882&lt;='Invoerblad heterogene watergang'!$H$10,'Invoerblad heterogene watergang'!$L$10,IF(A882&lt;='Invoerblad heterogene watergang'!$H$11,'Invoerblad heterogene watergang'!$L$11,IF(A882&lt;='Invoerblad heterogene watergang'!$H$12,'Invoerblad heterogene watergang'!$L$12,IF(A882&lt;='Invoerblad heterogene watergang'!$H$13,'Invoerblad heterogene watergang'!$L$13,IF(A882&lt;='Invoerblad heterogene watergang'!$H$14,'Invoerblad heterogene watergang'!$L$14,IF(A882&lt;='Invoerblad heterogene watergang'!$H$15,'Invoerblad heterogene watergang'!$L$15,IF(A882&lt;='Invoerblad heterogene watergang'!$H$16,'Invoerblad heterogene watergang'!$L$16,IF(A882&lt;='Invoerblad heterogene watergang'!$H$17,'Invoerblad heterogene watergang'!$L$17,""))))))))))</f>
        <v>100</v>
      </c>
      <c r="L882" s="23" t="str">
        <f>(IF(A882&lt;='Invoerblad heterogene watergang'!$H$9,'Invoerblad heterogene watergang'!$M$9,IF(A882&lt;='Invoerblad heterogene watergang'!$H$10,'Invoerblad heterogene watergang'!$M$10,IF(A882&lt;='Invoerblad heterogene watergang'!$H$11,'Invoerblad heterogene watergang'!$M$11,IF(A882&lt;='Invoerblad heterogene watergang'!$H$12,'Invoerblad heterogene watergang'!$M$12,IF(A882&lt;='Invoerblad heterogene watergang'!$H$13,'Invoerblad heterogene watergang'!$M$13,IF(A882&lt;='Invoerblad heterogene watergang'!$H$14,'Invoerblad heterogene watergang'!$M$14,IF(A882&lt;='Invoerblad heterogene watergang'!$H$15,'Invoerblad heterogene watergang'!$M$15,IF(A882&lt;='Invoerblad heterogene watergang'!$H$16,'Invoerblad heterogene watergang'!$M$16,IF(A882&lt;='Invoerblad heterogene watergang'!$H$17,'Invoerblad heterogene watergang'!$M$17,""))))))))))</f>
        <v>Begroeiing volgt bodemverloop</v>
      </c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67"/>
      <c r="AD882" s="23"/>
      <c r="AE882" s="23"/>
    </row>
    <row r="883" spans="1:31" s="103" customFormat="1" x14ac:dyDescent="0.35">
      <c r="A883" s="24">
        <f>IF(A882="","",IF((A882+1)&gt;MAX('Invoerblad heterogene watergang'!$H$9:$H$17),"",'Uitgebreide invoer'!A882+(MAX('Invoerblad heterogene watergang'!$H$9:$H$17)/1000)))</f>
        <v>615.30000000000086</v>
      </c>
      <c r="B883" s="23">
        <f>IF(A883&lt;='Invoerblad heterogene watergang'!$H$9,'Invoerblad heterogene watergang'!$J$9,IF(A883&lt;='Invoerblad heterogene watergang'!$H$10,'Invoerblad heterogene watergang'!$J$10,IF(A883&lt;='Invoerblad heterogene watergang'!$H$11,'Invoerblad heterogene watergang'!$J$11,IF(A883&lt;='Invoerblad heterogene watergang'!$H$12,'Invoerblad heterogene watergang'!$J$12,IF(A883&lt;='Invoerblad heterogene watergang'!$H$13,'Invoerblad heterogene watergang'!$J$13,IF(A883&lt;='Invoerblad heterogene watergang'!$H$14,'Invoerblad heterogene watergang'!$J$14,IF(A883&lt;='Invoerblad heterogene watergang'!$H$15,'Invoerblad heterogene watergang'!$J$15,IF(A883&lt;='Invoerblad heterogene watergang'!$H$16,'Invoerblad heterogene watergang'!$J$16,IF(A883&lt;='Invoerblad heterogene watergang'!$H$17,'Invoerblad heterogene watergang'!$J$17,"")))))))))</f>
        <v>0.1</v>
      </c>
      <c r="C883" s="23" t="str">
        <f>IF(A883&lt;='Invoerblad heterogene watergang'!$H$9,'Invoerblad heterogene watergang'!$K$9,IF(A883&lt;='Invoerblad heterogene watergang'!$H$10,'Invoerblad heterogene watergang'!$K$10,IF(A883&lt;='Invoerblad heterogene watergang'!$H$11,'Invoerblad heterogene watergang'!$K$11,IF(A883&lt;='Invoerblad heterogene watergang'!$H$12,'Invoerblad heterogene watergang'!$K$12,IF(A883&lt;='Invoerblad heterogene watergang'!$H$13,'Invoerblad heterogene watergang'!$K$13,IF(A883&lt;='Invoerblad heterogene watergang'!$H$14,'Invoerblad heterogene watergang'!$K$14,IF(A883&lt;='Invoerblad heterogene watergang'!$H$15,'Invoerblad heterogene watergang'!$K$15,IF(A883&lt;='Invoerblad heterogene watergang'!$H$16,'Invoerblad heterogene watergang'!$K$16,IF(A883&lt;='Invoerblad heterogene watergang'!$H$17,'Invoerblad heterogene watergang'!$K$17,"")))))))))</f>
        <v>200 - Drijvend fonteinkruid</v>
      </c>
      <c r="D883" s="23">
        <f t="shared" si="13"/>
        <v>200</v>
      </c>
      <c r="E883" s="23">
        <f>'Invoerblad heterogene watergang'!$F$9</f>
        <v>1.5</v>
      </c>
      <c r="F883" s="23">
        <f>'Invoerblad heterogene watergang'!$E$9</f>
        <v>1.2</v>
      </c>
      <c r="G883" s="23">
        <f>'Invoerblad heterogene watergang'!$B$9</f>
        <v>1.2</v>
      </c>
      <c r="H883" s="23">
        <f>'Invoerblad heterogene watergang'!$C$9</f>
        <v>1</v>
      </c>
      <c r="I883" s="23">
        <f>IF(B883="","",IF(A883&lt;='Invoerblad heterogene watergang'!$H$9,'Invoerblad heterogene watergang'!$N$9,IF(A883&lt;='Invoerblad heterogene watergang'!$H$10,'Invoerblad heterogene watergang'!$N$10,IF(A883&lt;='Invoerblad heterogene watergang'!$H$11,'Invoerblad heterogene watergang'!$N$11,IF(A883&lt;='Invoerblad heterogene watergang'!$H$12,'Invoerblad heterogene watergang'!$N$12,IF(A883&lt;='Invoerblad heterogene watergang'!$H$13,'Invoerblad heterogene watergang'!$N$13,IF(A883&lt;='Invoerblad heterogene watergang'!$H$14,'Invoerblad heterogene watergang'!$N$14,IF(A883&lt;='Invoerblad heterogene watergang'!$H$15,'Invoerblad heterogene watergang'!$N$15,IF(A883&lt;='Invoerblad heterogene watergang'!$H$16,'Invoerblad heterogene watergang'!$N$16,IF(A883&lt;='Invoerblad heterogene watergang'!$H$17,'Invoerblad heterogene watergang'!$N$17,""))))))))))</f>
        <v>0</v>
      </c>
      <c r="J883" s="23" t="str">
        <f>IF(A883&lt;='Invoerblad heterogene watergang'!$H$9,'Invoerblad heterogene watergang'!$O$9,IF(A883&lt;='Invoerblad heterogene watergang'!$H$10,'Invoerblad heterogene watergang'!$O$10,IF(A883&lt;='Invoerblad heterogene watergang'!$H$11,'Invoerblad heterogene watergang'!$O$11,IF(A883&lt;='Invoerblad heterogene watergang'!$H$12,'Invoerblad heterogene watergang'!$O$12,IF(A883&lt;='Invoerblad heterogene watergang'!$H$13,'Invoerblad heterogene watergang'!$O$13,IF(A883&lt;='Invoerblad heterogene watergang'!$H$14,'Invoerblad heterogene watergang'!$O$14,IF(A883&lt;='Invoerblad heterogene watergang'!$H$15,'Invoerblad heterogene watergang'!$O$15,IF(A883&lt;='Invoerblad heterogene watergang'!$H$16,'Invoerblad heterogene watergang'!$O$16,IF(A883&lt;='Invoerblad heterogene watergang'!$H$17,'Invoerblad heterogene watergang'!$O$17,"")))))))))</f>
        <v>Nee</v>
      </c>
      <c r="K883" s="23">
        <f>(IF(A883&lt;='Invoerblad heterogene watergang'!$H$9,'Invoerblad heterogene watergang'!$L$9,IF(A883&lt;='Invoerblad heterogene watergang'!$H$10,'Invoerblad heterogene watergang'!$L$10,IF(A883&lt;='Invoerblad heterogene watergang'!$H$11,'Invoerblad heterogene watergang'!$L$11,IF(A883&lt;='Invoerblad heterogene watergang'!$H$12,'Invoerblad heterogene watergang'!$L$12,IF(A883&lt;='Invoerblad heterogene watergang'!$H$13,'Invoerblad heterogene watergang'!$L$13,IF(A883&lt;='Invoerblad heterogene watergang'!$H$14,'Invoerblad heterogene watergang'!$L$14,IF(A883&lt;='Invoerblad heterogene watergang'!$H$15,'Invoerblad heterogene watergang'!$L$15,IF(A883&lt;='Invoerblad heterogene watergang'!$H$16,'Invoerblad heterogene watergang'!$L$16,IF(A883&lt;='Invoerblad heterogene watergang'!$H$17,'Invoerblad heterogene watergang'!$L$17,""))))))))))</f>
        <v>100</v>
      </c>
      <c r="L883" s="23" t="str">
        <f>(IF(A883&lt;='Invoerblad heterogene watergang'!$H$9,'Invoerblad heterogene watergang'!$M$9,IF(A883&lt;='Invoerblad heterogene watergang'!$H$10,'Invoerblad heterogene watergang'!$M$10,IF(A883&lt;='Invoerblad heterogene watergang'!$H$11,'Invoerblad heterogene watergang'!$M$11,IF(A883&lt;='Invoerblad heterogene watergang'!$H$12,'Invoerblad heterogene watergang'!$M$12,IF(A883&lt;='Invoerblad heterogene watergang'!$H$13,'Invoerblad heterogene watergang'!$M$13,IF(A883&lt;='Invoerblad heterogene watergang'!$H$14,'Invoerblad heterogene watergang'!$M$14,IF(A883&lt;='Invoerblad heterogene watergang'!$H$15,'Invoerblad heterogene watergang'!$M$15,IF(A883&lt;='Invoerblad heterogene watergang'!$H$16,'Invoerblad heterogene watergang'!$M$16,IF(A883&lt;='Invoerblad heterogene watergang'!$H$17,'Invoerblad heterogene watergang'!$M$17,""))))))))))</f>
        <v>Begroeiing volgt bodemverloop</v>
      </c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67"/>
      <c r="AD883" s="23"/>
      <c r="AE883" s="23"/>
    </row>
    <row r="884" spans="1:31" s="103" customFormat="1" x14ac:dyDescent="0.35">
      <c r="A884" s="24">
        <f>IF(A883="","",IF((A883+1)&gt;MAX('Invoerblad heterogene watergang'!$H$9:$H$17),"",'Uitgebreide invoer'!A883+(MAX('Invoerblad heterogene watergang'!$H$9:$H$17)/1000)))</f>
        <v>616.00000000000091</v>
      </c>
      <c r="B884" s="23">
        <f>IF(A884&lt;='Invoerblad heterogene watergang'!$H$9,'Invoerblad heterogene watergang'!$J$9,IF(A884&lt;='Invoerblad heterogene watergang'!$H$10,'Invoerblad heterogene watergang'!$J$10,IF(A884&lt;='Invoerblad heterogene watergang'!$H$11,'Invoerblad heterogene watergang'!$J$11,IF(A884&lt;='Invoerblad heterogene watergang'!$H$12,'Invoerblad heterogene watergang'!$J$12,IF(A884&lt;='Invoerblad heterogene watergang'!$H$13,'Invoerblad heterogene watergang'!$J$13,IF(A884&lt;='Invoerblad heterogene watergang'!$H$14,'Invoerblad heterogene watergang'!$J$14,IF(A884&lt;='Invoerblad heterogene watergang'!$H$15,'Invoerblad heterogene watergang'!$J$15,IF(A884&lt;='Invoerblad heterogene watergang'!$H$16,'Invoerblad heterogene watergang'!$J$16,IF(A884&lt;='Invoerblad heterogene watergang'!$H$17,'Invoerblad heterogene watergang'!$J$17,"")))))))))</f>
        <v>0.1</v>
      </c>
      <c r="C884" s="23" t="str">
        <f>IF(A884&lt;='Invoerblad heterogene watergang'!$H$9,'Invoerblad heterogene watergang'!$K$9,IF(A884&lt;='Invoerblad heterogene watergang'!$H$10,'Invoerblad heterogene watergang'!$K$10,IF(A884&lt;='Invoerblad heterogene watergang'!$H$11,'Invoerblad heterogene watergang'!$K$11,IF(A884&lt;='Invoerblad heterogene watergang'!$H$12,'Invoerblad heterogene watergang'!$K$12,IF(A884&lt;='Invoerblad heterogene watergang'!$H$13,'Invoerblad heterogene watergang'!$K$13,IF(A884&lt;='Invoerblad heterogene watergang'!$H$14,'Invoerblad heterogene watergang'!$K$14,IF(A884&lt;='Invoerblad heterogene watergang'!$H$15,'Invoerblad heterogene watergang'!$K$15,IF(A884&lt;='Invoerblad heterogene watergang'!$H$16,'Invoerblad heterogene watergang'!$K$16,IF(A884&lt;='Invoerblad heterogene watergang'!$H$17,'Invoerblad heterogene watergang'!$K$17,"")))))))))</f>
        <v>200 - Drijvend fonteinkruid</v>
      </c>
      <c r="D884" s="23">
        <f t="shared" si="13"/>
        <v>200</v>
      </c>
      <c r="E884" s="23">
        <f>'Invoerblad heterogene watergang'!$F$9</f>
        <v>1.5</v>
      </c>
      <c r="F884" s="23">
        <f>'Invoerblad heterogene watergang'!$E$9</f>
        <v>1.2</v>
      </c>
      <c r="G884" s="23">
        <f>'Invoerblad heterogene watergang'!$B$9</f>
        <v>1.2</v>
      </c>
      <c r="H884" s="23">
        <f>'Invoerblad heterogene watergang'!$C$9</f>
        <v>1</v>
      </c>
      <c r="I884" s="23">
        <f>IF(B884="","",IF(A884&lt;='Invoerblad heterogene watergang'!$H$9,'Invoerblad heterogene watergang'!$N$9,IF(A884&lt;='Invoerblad heterogene watergang'!$H$10,'Invoerblad heterogene watergang'!$N$10,IF(A884&lt;='Invoerblad heterogene watergang'!$H$11,'Invoerblad heterogene watergang'!$N$11,IF(A884&lt;='Invoerblad heterogene watergang'!$H$12,'Invoerblad heterogene watergang'!$N$12,IF(A884&lt;='Invoerblad heterogene watergang'!$H$13,'Invoerblad heterogene watergang'!$N$13,IF(A884&lt;='Invoerblad heterogene watergang'!$H$14,'Invoerblad heterogene watergang'!$N$14,IF(A884&lt;='Invoerblad heterogene watergang'!$H$15,'Invoerblad heterogene watergang'!$N$15,IF(A884&lt;='Invoerblad heterogene watergang'!$H$16,'Invoerblad heterogene watergang'!$N$16,IF(A884&lt;='Invoerblad heterogene watergang'!$H$17,'Invoerblad heterogene watergang'!$N$17,""))))))))))</f>
        <v>0</v>
      </c>
      <c r="J884" s="23" t="str">
        <f>IF(A884&lt;='Invoerblad heterogene watergang'!$H$9,'Invoerblad heterogene watergang'!$O$9,IF(A884&lt;='Invoerblad heterogene watergang'!$H$10,'Invoerblad heterogene watergang'!$O$10,IF(A884&lt;='Invoerblad heterogene watergang'!$H$11,'Invoerblad heterogene watergang'!$O$11,IF(A884&lt;='Invoerblad heterogene watergang'!$H$12,'Invoerblad heterogene watergang'!$O$12,IF(A884&lt;='Invoerblad heterogene watergang'!$H$13,'Invoerblad heterogene watergang'!$O$13,IF(A884&lt;='Invoerblad heterogene watergang'!$H$14,'Invoerblad heterogene watergang'!$O$14,IF(A884&lt;='Invoerblad heterogene watergang'!$H$15,'Invoerblad heterogene watergang'!$O$15,IF(A884&lt;='Invoerblad heterogene watergang'!$H$16,'Invoerblad heterogene watergang'!$O$16,IF(A884&lt;='Invoerblad heterogene watergang'!$H$17,'Invoerblad heterogene watergang'!$O$17,"")))))))))</f>
        <v>Nee</v>
      </c>
      <c r="K884" s="23">
        <f>(IF(A884&lt;='Invoerblad heterogene watergang'!$H$9,'Invoerblad heterogene watergang'!$L$9,IF(A884&lt;='Invoerblad heterogene watergang'!$H$10,'Invoerblad heterogene watergang'!$L$10,IF(A884&lt;='Invoerblad heterogene watergang'!$H$11,'Invoerblad heterogene watergang'!$L$11,IF(A884&lt;='Invoerblad heterogene watergang'!$H$12,'Invoerblad heterogene watergang'!$L$12,IF(A884&lt;='Invoerblad heterogene watergang'!$H$13,'Invoerblad heterogene watergang'!$L$13,IF(A884&lt;='Invoerblad heterogene watergang'!$H$14,'Invoerblad heterogene watergang'!$L$14,IF(A884&lt;='Invoerblad heterogene watergang'!$H$15,'Invoerblad heterogene watergang'!$L$15,IF(A884&lt;='Invoerblad heterogene watergang'!$H$16,'Invoerblad heterogene watergang'!$L$16,IF(A884&lt;='Invoerblad heterogene watergang'!$H$17,'Invoerblad heterogene watergang'!$L$17,""))))))))))</f>
        <v>100</v>
      </c>
      <c r="L884" s="23" t="str">
        <f>(IF(A884&lt;='Invoerblad heterogene watergang'!$H$9,'Invoerblad heterogene watergang'!$M$9,IF(A884&lt;='Invoerblad heterogene watergang'!$H$10,'Invoerblad heterogene watergang'!$M$10,IF(A884&lt;='Invoerblad heterogene watergang'!$H$11,'Invoerblad heterogene watergang'!$M$11,IF(A884&lt;='Invoerblad heterogene watergang'!$H$12,'Invoerblad heterogene watergang'!$M$12,IF(A884&lt;='Invoerblad heterogene watergang'!$H$13,'Invoerblad heterogene watergang'!$M$13,IF(A884&lt;='Invoerblad heterogene watergang'!$H$14,'Invoerblad heterogene watergang'!$M$14,IF(A884&lt;='Invoerblad heterogene watergang'!$H$15,'Invoerblad heterogene watergang'!$M$15,IF(A884&lt;='Invoerblad heterogene watergang'!$H$16,'Invoerblad heterogene watergang'!$M$16,IF(A884&lt;='Invoerblad heterogene watergang'!$H$17,'Invoerblad heterogene watergang'!$M$17,""))))))))))</f>
        <v>Begroeiing volgt bodemverloop</v>
      </c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67"/>
      <c r="AD884" s="23"/>
      <c r="AE884" s="23"/>
    </row>
    <row r="885" spans="1:31" s="103" customFormat="1" x14ac:dyDescent="0.35">
      <c r="A885" s="24">
        <f>IF(A884="","",IF((A884+1)&gt;MAX('Invoerblad heterogene watergang'!$H$9:$H$17),"",'Uitgebreide invoer'!A884+(MAX('Invoerblad heterogene watergang'!$H$9:$H$17)/1000)))</f>
        <v>616.70000000000095</v>
      </c>
      <c r="B885" s="23">
        <f>IF(A885&lt;='Invoerblad heterogene watergang'!$H$9,'Invoerblad heterogene watergang'!$J$9,IF(A885&lt;='Invoerblad heterogene watergang'!$H$10,'Invoerblad heterogene watergang'!$J$10,IF(A885&lt;='Invoerblad heterogene watergang'!$H$11,'Invoerblad heterogene watergang'!$J$11,IF(A885&lt;='Invoerblad heterogene watergang'!$H$12,'Invoerblad heterogene watergang'!$J$12,IF(A885&lt;='Invoerblad heterogene watergang'!$H$13,'Invoerblad heterogene watergang'!$J$13,IF(A885&lt;='Invoerblad heterogene watergang'!$H$14,'Invoerblad heterogene watergang'!$J$14,IF(A885&lt;='Invoerblad heterogene watergang'!$H$15,'Invoerblad heterogene watergang'!$J$15,IF(A885&lt;='Invoerblad heterogene watergang'!$H$16,'Invoerblad heterogene watergang'!$J$16,IF(A885&lt;='Invoerblad heterogene watergang'!$H$17,'Invoerblad heterogene watergang'!$J$17,"")))))))))</f>
        <v>0.1</v>
      </c>
      <c r="C885" s="23" t="str">
        <f>IF(A885&lt;='Invoerblad heterogene watergang'!$H$9,'Invoerblad heterogene watergang'!$K$9,IF(A885&lt;='Invoerblad heterogene watergang'!$H$10,'Invoerblad heterogene watergang'!$K$10,IF(A885&lt;='Invoerblad heterogene watergang'!$H$11,'Invoerblad heterogene watergang'!$K$11,IF(A885&lt;='Invoerblad heterogene watergang'!$H$12,'Invoerblad heterogene watergang'!$K$12,IF(A885&lt;='Invoerblad heterogene watergang'!$H$13,'Invoerblad heterogene watergang'!$K$13,IF(A885&lt;='Invoerblad heterogene watergang'!$H$14,'Invoerblad heterogene watergang'!$K$14,IF(A885&lt;='Invoerblad heterogene watergang'!$H$15,'Invoerblad heterogene watergang'!$K$15,IF(A885&lt;='Invoerblad heterogene watergang'!$H$16,'Invoerblad heterogene watergang'!$K$16,IF(A885&lt;='Invoerblad heterogene watergang'!$H$17,'Invoerblad heterogene watergang'!$K$17,"")))))))))</f>
        <v>200 - Drijvend fonteinkruid</v>
      </c>
      <c r="D885" s="23">
        <f t="shared" si="13"/>
        <v>200</v>
      </c>
      <c r="E885" s="23">
        <f>'Invoerblad heterogene watergang'!$F$9</f>
        <v>1.5</v>
      </c>
      <c r="F885" s="23">
        <f>'Invoerblad heterogene watergang'!$E$9</f>
        <v>1.2</v>
      </c>
      <c r="G885" s="23">
        <f>'Invoerblad heterogene watergang'!$B$9</f>
        <v>1.2</v>
      </c>
      <c r="H885" s="23">
        <f>'Invoerblad heterogene watergang'!$C$9</f>
        <v>1</v>
      </c>
      <c r="I885" s="23">
        <f>IF(B885="","",IF(A885&lt;='Invoerblad heterogene watergang'!$H$9,'Invoerblad heterogene watergang'!$N$9,IF(A885&lt;='Invoerblad heterogene watergang'!$H$10,'Invoerblad heterogene watergang'!$N$10,IF(A885&lt;='Invoerblad heterogene watergang'!$H$11,'Invoerblad heterogene watergang'!$N$11,IF(A885&lt;='Invoerblad heterogene watergang'!$H$12,'Invoerblad heterogene watergang'!$N$12,IF(A885&lt;='Invoerblad heterogene watergang'!$H$13,'Invoerblad heterogene watergang'!$N$13,IF(A885&lt;='Invoerblad heterogene watergang'!$H$14,'Invoerblad heterogene watergang'!$N$14,IF(A885&lt;='Invoerblad heterogene watergang'!$H$15,'Invoerblad heterogene watergang'!$N$15,IF(A885&lt;='Invoerblad heterogene watergang'!$H$16,'Invoerblad heterogene watergang'!$N$16,IF(A885&lt;='Invoerblad heterogene watergang'!$H$17,'Invoerblad heterogene watergang'!$N$17,""))))))))))</f>
        <v>0</v>
      </c>
      <c r="J885" s="23" t="str">
        <f>IF(A885&lt;='Invoerblad heterogene watergang'!$H$9,'Invoerblad heterogene watergang'!$O$9,IF(A885&lt;='Invoerblad heterogene watergang'!$H$10,'Invoerblad heterogene watergang'!$O$10,IF(A885&lt;='Invoerblad heterogene watergang'!$H$11,'Invoerblad heterogene watergang'!$O$11,IF(A885&lt;='Invoerblad heterogene watergang'!$H$12,'Invoerblad heterogene watergang'!$O$12,IF(A885&lt;='Invoerblad heterogene watergang'!$H$13,'Invoerblad heterogene watergang'!$O$13,IF(A885&lt;='Invoerblad heterogene watergang'!$H$14,'Invoerblad heterogene watergang'!$O$14,IF(A885&lt;='Invoerblad heterogene watergang'!$H$15,'Invoerblad heterogene watergang'!$O$15,IF(A885&lt;='Invoerblad heterogene watergang'!$H$16,'Invoerblad heterogene watergang'!$O$16,IF(A885&lt;='Invoerblad heterogene watergang'!$H$17,'Invoerblad heterogene watergang'!$O$17,"")))))))))</f>
        <v>Nee</v>
      </c>
      <c r="K885" s="23">
        <f>(IF(A885&lt;='Invoerblad heterogene watergang'!$H$9,'Invoerblad heterogene watergang'!$L$9,IF(A885&lt;='Invoerblad heterogene watergang'!$H$10,'Invoerblad heterogene watergang'!$L$10,IF(A885&lt;='Invoerblad heterogene watergang'!$H$11,'Invoerblad heterogene watergang'!$L$11,IF(A885&lt;='Invoerblad heterogene watergang'!$H$12,'Invoerblad heterogene watergang'!$L$12,IF(A885&lt;='Invoerblad heterogene watergang'!$H$13,'Invoerblad heterogene watergang'!$L$13,IF(A885&lt;='Invoerblad heterogene watergang'!$H$14,'Invoerblad heterogene watergang'!$L$14,IF(A885&lt;='Invoerblad heterogene watergang'!$H$15,'Invoerblad heterogene watergang'!$L$15,IF(A885&lt;='Invoerblad heterogene watergang'!$H$16,'Invoerblad heterogene watergang'!$L$16,IF(A885&lt;='Invoerblad heterogene watergang'!$H$17,'Invoerblad heterogene watergang'!$L$17,""))))))))))</f>
        <v>100</v>
      </c>
      <c r="L885" s="23" t="str">
        <f>(IF(A885&lt;='Invoerblad heterogene watergang'!$H$9,'Invoerblad heterogene watergang'!$M$9,IF(A885&lt;='Invoerblad heterogene watergang'!$H$10,'Invoerblad heterogene watergang'!$M$10,IF(A885&lt;='Invoerblad heterogene watergang'!$H$11,'Invoerblad heterogene watergang'!$M$11,IF(A885&lt;='Invoerblad heterogene watergang'!$H$12,'Invoerblad heterogene watergang'!$M$12,IF(A885&lt;='Invoerblad heterogene watergang'!$H$13,'Invoerblad heterogene watergang'!$M$13,IF(A885&lt;='Invoerblad heterogene watergang'!$H$14,'Invoerblad heterogene watergang'!$M$14,IF(A885&lt;='Invoerblad heterogene watergang'!$H$15,'Invoerblad heterogene watergang'!$M$15,IF(A885&lt;='Invoerblad heterogene watergang'!$H$16,'Invoerblad heterogene watergang'!$M$16,IF(A885&lt;='Invoerblad heterogene watergang'!$H$17,'Invoerblad heterogene watergang'!$M$17,""))))))))))</f>
        <v>Begroeiing volgt bodemverloop</v>
      </c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67"/>
      <c r="AD885" s="23"/>
      <c r="AE885" s="23"/>
    </row>
    <row r="886" spans="1:31" s="103" customFormat="1" x14ac:dyDescent="0.35">
      <c r="A886" s="24">
        <f>IF(A885="","",IF((A885+1)&gt;MAX('Invoerblad heterogene watergang'!$H$9:$H$17),"",'Uitgebreide invoer'!A885+(MAX('Invoerblad heterogene watergang'!$H$9:$H$17)/1000)))</f>
        <v>617.400000000001</v>
      </c>
      <c r="B886" s="23">
        <f>IF(A886&lt;='Invoerblad heterogene watergang'!$H$9,'Invoerblad heterogene watergang'!$J$9,IF(A886&lt;='Invoerblad heterogene watergang'!$H$10,'Invoerblad heterogene watergang'!$J$10,IF(A886&lt;='Invoerblad heterogene watergang'!$H$11,'Invoerblad heterogene watergang'!$J$11,IF(A886&lt;='Invoerblad heterogene watergang'!$H$12,'Invoerblad heterogene watergang'!$J$12,IF(A886&lt;='Invoerblad heterogene watergang'!$H$13,'Invoerblad heterogene watergang'!$J$13,IF(A886&lt;='Invoerblad heterogene watergang'!$H$14,'Invoerblad heterogene watergang'!$J$14,IF(A886&lt;='Invoerblad heterogene watergang'!$H$15,'Invoerblad heterogene watergang'!$J$15,IF(A886&lt;='Invoerblad heterogene watergang'!$H$16,'Invoerblad heterogene watergang'!$J$16,IF(A886&lt;='Invoerblad heterogene watergang'!$H$17,'Invoerblad heterogene watergang'!$J$17,"")))))))))</f>
        <v>0.1</v>
      </c>
      <c r="C886" s="23" t="str">
        <f>IF(A886&lt;='Invoerblad heterogene watergang'!$H$9,'Invoerblad heterogene watergang'!$K$9,IF(A886&lt;='Invoerblad heterogene watergang'!$H$10,'Invoerblad heterogene watergang'!$K$10,IF(A886&lt;='Invoerblad heterogene watergang'!$H$11,'Invoerblad heterogene watergang'!$K$11,IF(A886&lt;='Invoerblad heterogene watergang'!$H$12,'Invoerblad heterogene watergang'!$K$12,IF(A886&lt;='Invoerblad heterogene watergang'!$H$13,'Invoerblad heterogene watergang'!$K$13,IF(A886&lt;='Invoerblad heterogene watergang'!$H$14,'Invoerblad heterogene watergang'!$K$14,IF(A886&lt;='Invoerblad heterogene watergang'!$H$15,'Invoerblad heterogene watergang'!$K$15,IF(A886&lt;='Invoerblad heterogene watergang'!$H$16,'Invoerblad heterogene watergang'!$K$16,IF(A886&lt;='Invoerblad heterogene watergang'!$H$17,'Invoerblad heterogene watergang'!$K$17,"")))))))))</f>
        <v>200 - Drijvend fonteinkruid</v>
      </c>
      <c r="D886" s="23">
        <f t="shared" si="13"/>
        <v>200</v>
      </c>
      <c r="E886" s="23">
        <f>'Invoerblad heterogene watergang'!$F$9</f>
        <v>1.5</v>
      </c>
      <c r="F886" s="23">
        <f>'Invoerblad heterogene watergang'!$E$9</f>
        <v>1.2</v>
      </c>
      <c r="G886" s="23">
        <f>'Invoerblad heterogene watergang'!$B$9</f>
        <v>1.2</v>
      </c>
      <c r="H886" s="23">
        <f>'Invoerblad heterogene watergang'!$C$9</f>
        <v>1</v>
      </c>
      <c r="I886" s="23">
        <f>IF(B886="","",IF(A886&lt;='Invoerblad heterogene watergang'!$H$9,'Invoerblad heterogene watergang'!$N$9,IF(A886&lt;='Invoerblad heterogene watergang'!$H$10,'Invoerblad heterogene watergang'!$N$10,IF(A886&lt;='Invoerblad heterogene watergang'!$H$11,'Invoerblad heterogene watergang'!$N$11,IF(A886&lt;='Invoerblad heterogene watergang'!$H$12,'Invoerblad heterogene watergang'!$N$12,IF(A886&lt;='Invoerblad heterogene watergang'!$H$13,'Invoerblad heterogene watergang'!$N$13,IF(A886&lt;='Invoerblad heterogene watergang'!$H$14,'Invoerblad heterogene watergang'!$N$14,IF(A886&lt;='Invoerblad heterogene watergang'!$H$15,'Invoerblad heterogene watergang'!$N$15,IF(A886&lt;='Invoerblad heterogene watergang'!$H$16,'Invoerblad heterogene watergang'!$N$16,IF(A886&lt;='Invoerblad heterogene watergang'!$H$17,'Invoerblad heterogene watergang'!$N$17,""))))))))))</f>
        <v>0</v>
      </c>
      <c r="J886" s="23" t="str">
        <f>IF(A886&lt;='Invoerblad heterogene watergang'!$H$9,'Invoerblad heterogene watergang'!$O$9,IF(A886&lt;='Invoerblad heterogene watergang'!$H$10,'Invoerblad heterogene watergang'!$O$10,IF(A886&lt;='Invoerblad heterogene watergang'!$H$11,'Invoerblad heterogene watergang'!$O$11,IF(A886&lt;='Invoerblad heterogene watergang'!$H$12,'Invoerblad heterogene watergang'!$O$12,IF(A886&lt;='Invoerblad heterogene watergang'!$H$13,'Invoerblad heterogene watergang'!$O$13,IF(A886&lt;='Invoerblad heterogene watergang'!$H$14,'Invoerblad heterogene watergang'!$O$14,IF(A886&lt;='Invoerblad heterogene watergang'!$H$15,'Invoerblad heterogene watergang'!$O$15,IF(A886&lt;='Invoerblad heterogene watergang'!$H$16,'Invoerblad heterogene watergang'!$O$16,IF(A886&lt;='Invoerblad heterogene watergang'!$H$17,'Invoerblad heterogene watergang'!$O$17,"")))))))))</f>
        <v>Nee</v>
      </c>
      <c r="K886" s="23">
        <f>(IF(A886&lt;='Invoerblad heterogene watergang'!$H$9,'Invoerblad heterogene watergang'!$L$9,IF(A886&lt;='Invoerblad heterogene watergang'!$H$10,'Invoerblad heterogene watergang'!$L$10,IF(A886&lt;='Invoerblad heterogene watergang'!$H$11,'Invoerblad heterogene watergang'!$L$11,IF(A886&lt;='Invoerblad heterogene watergang'!$H$12,'Invoerblad heterogene watergang'!$L$12,IF(A886&lt;='Invoerblad heterogene watergang'!$H$13,'Invoerblad heterogene watergang'!$L$13,IF(A886&lt;='Invoerblad heterogene watergang'!$H$14,'Invoerblad heterogene watergang'!$L$14,IF(A886&lt;='Invoerblad heterogene watergang'!$H$15,'Invoerblad heterogene watergang'!$L$15,IF(A886&lt;='Invoerblad heterogene watergang'!$H$16,'Invoerblad heterogene watergang'!$L$16,IF(A886&lt;='Invoerblad heterogene watergang'!$H$17,'Invoerblad heterogene watergang'!$L$17,""))))))))))</f>
        <v>100</v>
      </c>
      <c r="L886" s="23" t="str">
        <f>(IF(A886&lt;='Invoerblad heterogene watergang'!$H$9,'Invoerblad heterogene watergang'!$M$9,IF(A886&lt;='Invoerblad heterogene watergang'!$H$10,'Invoerblad heterogene watergang'!$M$10,IF(A886&lt;='Invoerblad heterogene watergang'!$H$11,'Invoerblad heterogene watergang'!$M$11,IF(A886&lt;='Invoerblad heterogene watergang'!$H$12,'Invoerblad heterogene watergang'!$M$12,IF(A886&lt;='Invoerblad heterogene watergang'!$H$13,'Invoerblad heterogene watergang'!$M$13,IF(A886&lt;='Invoerblad heterogene watergang'!$H$14,'Invoerblad heterogene watergang'!$M$14,IF(A886&lt;='Invoerblad heterogene watergang'!$H$15,'Invoerblad heterogene watergang'!$M$15,IF(A886&lt;='Invoerblad heterogene watergang'!$H$16,'Invoerblad heterogene watergang'!$M$16,IF(A886&lt;='Invoerblad heterogene watergang'!$H$17,'Invoerblad heterogene watergang'!$M$17,""))))))))))</f>
        <v>Begroeiing volgt bodemverloop</v>
      </c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67"/>
      <c r="AD886" s="23"/>
      <c r="AE886" s="23"/>
    </row>
    <row r="887" spans="1:31" s="103" customFormat="1" x14ac:dyDescent="0.35">
      <c r="A887" s="24">
        <f>IF(A886="","",IF((A886+1)&gt;MAX('Invoerblad heterogene watergang'!$H$9:$H$17),"",'Uitgebreide invoer'!A886+(MAX('Invoerblad heterogene watergang'!$H$9:$H$17)/1000)))</f>
        <v>618.10000000000105</v>
      </c>
      <c r="B887" s="23">
        <f>IF(A887&lt;='Invoerblad heterogene watergang'!$H$9,'Invoerblad heterogene watergang'!$J$9,IF(A887&lt;='Invoerblad heterogene watergang'!$H$10,'Invoerblad heterogene watergang'!$J$10,IF(A887&lt;='Invoerblad heterogene watergang'!$H$11,'Invoerblad heterogene watergang'!$J$11,IF(A887&lt;='Invoerblad heterogene watergang'!$H$12,'Invoerblad heterogene watergang'!$J$12,IF(A887&lt;='Invoerblad heterogene watergang'!$H$13,'Invoerblad heterogene watergang'!$J$13,IF(A887&lt;='Invoerblad heterogene watergang'!$H$14,'Invoerblad heterogene watergang'!$J$14,IF(A887&lt;='Invoerblad heterogene watergang'!$H$15,'Invoerblad heterogene watergang'!$J$15,IF(A887&lt;='Invoerblad heterogene watergang'!$H$16,'Invoerblad heterogene watergang'!$J$16,IF(A887&lt;='Invoerblad heterogene watergang'!$H$17,'Invoerblad heterogene watergang'!$J$17,"")))))))))</f>
        <v>0.1</v>
      </c>
      <c r="C887" s="23" t="str">
        <f>IF(A887&lt;='Invoerblad heterogene watergang'!$H$9,'Invoerblad heterogene watergang'!$K$9,IF(A887&lt;='Invoerblad heterogene watergang'!$H$10,'Invoerblad heterogene watergang'!$K$10,IF(A887&lt;='Invoerblad heterogene watergang'!$H$11,'Invoerblad heterogene watergang'!$K$11,IF(A887&lt;='Invoerblad heterogene watergang'!$H$12,'Invoerblad heterogene watergang'!$K$12,IF(A887&lt;='Invoerblad heterogene watergang'!$H$13,'Invoerblad heterogene watergang'!$K$13,IF(A887&lt;='Invoerblad heterogene watergang'!$H$14,'Invoerblad heterogene watergang'!$K$14,IF(A887&lt;='Invoerblad heterogene watergang'!$H$15,'Invoerblad heterogene watergang'!$K$15,IF(A887&lt;='Invoerblad heterogene watergang'!$H$16,'Invoerblad heterogene watergang'!$K$16,IF(A887&lt;='Invoerblad heterogene watergang'!$H$17,'Invoerblad heterogene watergang'!$K$17,"")))))))))</f>
        <v>200 - Drijvend fonteinkruid</v>
      </c>
      <c r="D887" s="23">
        <f t="shared" si="13"/>
        <v>200</v>
      </c>
      <c r="E887" s="23">
        <f>'Invoerblad heterogene watergang'!$F$9</f>
        <v>1.5</v>
      </c>
      <c r="F887" s="23">
        <f>'Invoerblad heterogene watergang'!$E$9</f>
        <v>1.2</v>
      </c>
      <c r="G887" s="23">
        <f>'Invoerblad heterogene watergang'!$B$9</f>
        <v>1.2</v>
      </c>
      <c r="H887" s="23">
        <f>'Invoerblad heterogene watergang'!$C$9</f>
        <v>1</v>
      </c>
      <c r="I887" s="23">
        <f>IF(B887="","",IF(A887&lt;='Invoerblad heterogene watergang'!$H$9,'Invoerblad heterogene watergang'!$N$9,IF(A887&lt;='Invoerblad heterogene watergang'!$H$10,'Invoerblad heterogene watergang'!$N$10,IF(A887&lt;='Invoerblad heterogene watergang'!$H$11,'Invoerblad heterogene watergang'!$N$11,IF(A887&lt;='Invoerblad heterogene watergang'!$H$12,'Invoerblad heterogene watergang'!$N$12,IF(A887&lt;='Invoerblad heterogene watergang'!$H$13,'Invoerblad heterogene watergang'!$N$13,IF(A887&lt;='Invoerblad heterogene watergang'!$H$14,'Invoerblad heterogene watergang'!$N$14,IF(A887&lt;='Invoerblad heterogene watergang'!$H$15,'Invoerblad heterogene watergang'!$N$15,IF(A887&lt;='Invoerblad heterogene watergang'!$H$16,'Invoerblad heterogene watergang'!$N$16,IF(A887&lt;='Invoerblad heterogene watergang'!$H$17,'Invoerblad heterogene watergang'!$N$17,""))))))))))</f>
        <v>0</v>
      </c>
      <c r="J887" s="23" t="str">
        <f>IF(A887&lt;='Invoerblad heterogene watergang'!$H$9,'Invoerblad heterogene watergang'!$O$9,IF(A887&lt;='Invoerblad heterogene watergang'!$H$10,'Invoerblad heterogene watergang'!$O$10,IF(A887&lt;='Invoerblad heterogene watergang'!$H$11,'Invoerblad heterogene watergang'!$O$11,IF(A887&lt;='Invoerblad heterogene watergang'!$H$12,'Invoerblad heterogene watergang'!$O$12,IF(A887&lt;='Invoerblad heterogene watergang'!$H$13,'Invoerblad heterogene watergang'!$O$13,IF(A887&lt;='Invoerblad heterogene watergang'!$H$14,'Invoerblad heterogene watergang'!$O$14,IF(A887&lt;='Invoerblad heterogene watergang'!$H$15,'Invoerblad heterogene watergang'!$O$15,IF(A887&lt;='Invoerblad heterogene watergang'!$H$16,'Invoerblad heterogene watergang'!$O$16,IF(A887&lt;='Invoerblad heterogene watergang'!$H$17,'Invoerblad heterogene watergang'!$O$17,"")))))))))</f>
        <v>Nee</v>
      </c>
      <c r="K887" s="23">
        <f>(IF(A887&lt;='Invoerblad heterogene watergang'!$H$9,'Invoerblad heterogene watergang'!$L$9,IF(A887&lt;='Invoerblad heterogene watergang'!$H$10,'Invoerblad heterogene watergang'!$L$10,IF(A887&lt;='Invoerblad heterogene watergang'!$H$11,'Invoerblad heterogene watergang'!$L$11,IF(A887&lt;='Invoerblad heterogene watergang'!$H$12,'Invoerblad heterogene watergang'!$L$12,IF(A887&lt;='Invoerblad heterogene watergang'!$H$13,'Invoerblad heterogene watergang'!$L$13,IF(A887&lt;='Invoerblad heterogene watergang'!$H$14,'Invoerblad heterogene watergang'!$L$14,IF(A887&lt;='Invoerblad heterogene watergang'!$H$15,'Invoerblad heterogene watergang'!$L$15,IF(A887&lt;='Invoerblad heterogene watergang'!$H$16,'Invoerblad heterogene watergang'!$L$16,IF(A887&lt;='Invoerblad heterogene watergang'!$H$17,'Invoerblad heterogene watergang'!$L$17,""))))))))))</f>
        <v>100</v>
      </c>
      <c r="L887" s="23" t="str">
        <f>(IF(A887&lt;='Invoerblad heterogene watergang'!$H$9,'Invoerblad heterogene watergang'!$M$9,IF(A887&lt;='Invoerblad heterogene watergang'!$H$10,'Invoerblad heterogene watergang'!$M$10,IF(A887&lt;='Invoerblad heterogene watergang'!$H$11,'Invoerblad heterogene watergang'!$M$11,IF(A887&lt;='Invoerblad heterogene watergang'!$H$12,'Invoerblad heterogene watergang'!$M$12,IF(A887&lt;='Invoerblad heterogene watergang'!$H$13,'Invoerblad heterogene watergang'!$M$13,IF(A887&lt;='Invoerblad heterogene watergang'!$H$14,'Invoerblad heterogene watergang'!$M$14,IF(A887&lt;='Invoerblad heterogene watergang'!$H$15,'Invoerblad heterogene watergang'!$M$15,IF(A887&lt;='Invoerblad heterogene watergang'!$H$16,'Invoerblad heterogene watergang'!$M$16,IF(A887&lt;='Invoerblad heterogene watergang'!$H$17,'Invoerblad heterogene watergang'!$M$17,""))))))))))</f>
        <v>Begroeiing volgt bodemverloop</v>
      </c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67"/>
      <c r="AD887" s="23"/>
      <c r="AE887" s="23"/>
    </row>
    <row r="888" spans="1:31" s="103" customFormat="1" x14ac:dyDescent="0.35">
      <c r="A888" s="24">
        <f>IF(A887="","",IF((A887+1)&gt;MAX('Invoerblad heterogene watergang'!$H$9:$H$17),"",'Uitgebreide invoer'!A887+(MAX('Invoerblad heterogene watergang'!$H$9:$H$17)/1000)))</f>
        <v>618.80000000000109</v>
      </c>
      <c r="B888" s="23">
        <f>IF(A888&lt;='Invoerblad heterogene watergang'!$H$9,'Invoerblad heterogene watergang'!$J$9,IF(A888&lt;='Invoerblad heterogene watergang'!$H$10,'Invoerblad heterogene watergang'!$J$10,IF(A888&lt;='Invoerblad heterogene watergang'!$H$11,'Invoerblad heterogene watergang'!$J$11,IF(A888&lt;='Invoerblad heterogene watergang'!$H$12,'Invoerblad heterogene watergang'!$J$12,IF(A888&lt;='Invoerblad heterogene watergang'!$H$13,'Invoerblad heterogene watergang'!$J$13,IF(A888&lt;='Invoerblad heterogene watergang'!$H$14,'Invoerblad heterogene watergang'!$J$14,IF(A888&lt;='Invoerblad heterogene watergang'!$H$15,'Invoerblad heterogene watergang'!$J$15,IF(A888&lt;='Invoerblad heterogene watergang'!$H$16,'Invoerblad heterogene watergang'!$J$16,IF(A888&lt;='Invoerblad heterogene watergang'!$H$17,'Invoerblad heterogene watergang'!$J$17,"")))))))))</f>
        <v>0.1</v>
      </c>
      <c r="C888" s="23" t="str">
        <f>IF(A888&lt;='Invoerblad heterogene watergang'!$H$9,'Invoerblad heterogene watergang'!$K$9,IF(A888&lt;='Invoerblad heterogene watergang'!$H$10,'Invoerblad heterogene watergang'!$K$10,IF(A888&lt;='Invoerblad heterogene watergang'!$H$11,'Invoerblad heterogene watergang'!$K$11,IF(A888&lt;='Invoerblad heterogene watergang'!$H$12,'Invoerblad heterogene watergang'!$K$12,IF(A888&lt;='Invoerblad heterogene watergang'!$H$13,'Invoerblad heterogene watergang'!$K$13,IF(A888&lt;='Invoerblad heterogene watergang'!$H$14,'Invoerblad heterogene watergang'!$K$14,IF(A888&lt;='Invoerblad heterogene watergang'!$H$15,'Invoerblad heterogene watergang'!$K$15,IF(A888&lt;='Invoerblad heterogene watergang'!$H$16,'Invoerblad heterogene watergang'!$K$16,IF(A888&lt;='Invoerblad heterogene watergang'!$H$17,'Invoerblad heterogene watergang'!$K$17,"")))))))))</f>
        <v>200 - Drijvend fonteinkruid</v>
      </c>
      <c r="D888" s="23">
        <f t="shared" si="13"/>
        <v>200</v>
      </c>
      <c r="E888" s="23">
        <f>'Invoerblad heterogene watergang'!$F$9</f>
        <v>1.5</v>
      </c>
      <c r="F888" s="23">
        <f>'Invoerblad heterogene watergang'!$E$9</f>
        <v>1.2</v>
      </c>
      <c r="G888" s="23">
        <f>'Invoerblad heterogene watergang'!$B$9</f>
        <v>1.2</v>
      </c>
      <c r="H888" s="23">
        <f>'Invoerblad heterogene watergang'!$C$9</f>
        <v>1</v>
      </c>
      <c r="I888" s="23">
        <f>IF(B888="","",IF(A888&lt;='Invoerblad heterogene watergang'!$H$9,'Invoerblad heterogene watergang'!$N$9,IF(A888&lt;='Invoerblad heterogene watergang'!$H$10,'Invoerblad heterogene watergang'!$N$10,IF(A888&lt;='Invoerblad heterogene watergang'!$H$11,'Invoerblad heterogene watergang'!$N$11,IF(A888&lt;='Invoerblad heterogene watergang'!$H$12,'Invoerblad heterogene watergang'!$N$12,IF(A888&lt;='Invoerblad heterogene watergang'!$H$13,'Invoerblad heterogene watergang'!$N$13,IF(A888&lt;='Invoerblad heterogene watergang'!$H$14,'Invoerblad heterogene watergang'!$N$14,IF(A888&lt;='Invoerblad heterogene watergang'!$H$15,'Invoerblad heterogene watergang'!$N$15,IF(A888&lt;='Invoerblad heterogene watergang'!$H$16,'Invoerblad heterogene watergang'!$N$16,IF(A888&lt;='Invoerblad heterogene watergang'!$H$17,'Invoerblad heterogene watergang'!$N$17,""))))))))))</f>
        <v>0</v>
      </c>
      <c r="J888" s="23" t="str">
        <f>IF(A888&lt;='Invoerblad heterogene watergang'!$H$9,'Invoerblad heterogene watergang'!$O$9,IF(A888&lt;='Invoerblad heterogene watergang'!$H$10,'Invoerblad heterogene watergang'!$O$10,IF(A888&lt;='Invoerblad heterogene watergang'!$H$11,'Invoerblad heterogene watergang'!$O$11,IF(A888&lt;='Invoerblad heterogene watergang'!$H$12,'Invoerblad heterogene watergang'!$O$12,IF(A888&lt;='Invoerblad heterogene watergang'!$H$13,'Invoerblad heterogene watergang'!$O$13,IF(A888&lt;='Invoerblad heterogene watergang'!$H$14,'Invoerblad heterogene watergang'!$O$14,IF(A888&lt;='Invoerblad heterogene watergang'!$H$15,'Invoerblad heterogene watergang'!$O$15,IF(A888&lt;='Invoerblad heterogene watergang'!$H$16,'Invoerblad heterogene watergang'!$O$16,IF(A888&lt;='Invoerblad heterogene watergang'!$H$17,'Invoerblad heterogene watergang'!$O$17,"")))))))))</f>
        <v>Nee</v>
      </c>
      <c r="K888" s="23">
        <f>(IF(A888&lt;='Invoerblad heterogene watergang'!$H$9,'Invoerblad heterogene watergang'!$L$9,IF(A888&lt;='Invoerblad heterogene watergang'!$H$10,'Invoerblad heterogene watergang'!$L$10,IF(A888&lt;='Invoerblad heterogene watergang'!$H$11,'Invoerblad heterogene watergang'!$L$11,IF(A888&lt;='Invoerblad heterogene watergang'!$H$12,'Invoerblad heterogene watergang'!$L$12,IF(A888&lt;='Invoerblad heterogene watergang'!$H$13,'Invoerblad heterogene watergang'!$L$13,IF(A888&lt;='Invoerblad heterogene watergang'!$H$14,'Invoerblad heterogene watergang'!$L$14,IF(A888&lt;='Invoerblad heterogene watergang'!$H$15,'Invoerblad heterogene watergang'!$L$15,IF(A888&lt;='Invoerblad heterogene watergang'!$H$16,'Invoerblad heterogene watergang'!$L$16,IF(A888&lt;='Invoerblad heterogene watergang'!$H$17,'Invoerblad heterogene watergang'!$L$17,""))))))))))</f>
        <v>100</v>
      </c>
      <c r="L888" s="23" t="str">
        <f>(IF(A888&lt;='Invoerblad heterogene watergang'!$H$9,'Invoerblad heterogene watergang'!$M$9,IF(A888&lt;='Invoerblad heterogene watergang'!$H$10,'Invoerblad heterogene watergang'!$M$10,IF(A888&lt;='Invoerblad heterogene watergang'!$H$11,'Invoerblad heterogene watergang'!$M$11,IF(A888&lt;='Invoerblad heterogene watergang'!$H$12,'Invoerblad heterogene watergang'!$M$12,IF(A888&lt;='Invoerblad heterogene watergang'!$H$13,'Invoerblad heterogene watergang'!$M$13,IF(A888&lt;='Invoerblad heterogene watergang'!$H$14,'Invoerblad heterogene watergang'!$M$14,IF(A888&lt;='Invoerblad heterogene watergang'!$H$15,'Invoerblad heterogene watergang'!$M$15,IF(A888&lt;='Invoerblad heterogene watergang'!$H$16,'Invoerblad heterogene watergang'!$M$16,IF(A888&lt;='Invoerblad heterogene watergang'!$H$17,'Invoerblad heterogene watergang'!$M$17,""))))))))))</f>
        <v>Begroeiing volgt bodemverloop</v>
      </c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67"/>
      <c r="AD888" s="23"/>
      <c r="AE888" s="23"/>
    </row>
    <row r="889" spans="1:31" s="103" customFormat="1" x14ac:dyDescent="0.35">
      <c r="A889" s="24">
        <f>IF(A888="","",IF((A888+1)&gt;MAX('Invoerblad heterogene watergang'!$H$9:$H$17),"",'Uitgebreide invoer'!A888+(MAX('Invoerblad heterogene watergang'!$H$9:$H$17)/1000)))</f>
        <v>619.50000000000114</v>
      </c>
      <c r="B889" s="23">
        <f>IF(A889&lt;='Invoerblad heterogene watergang'!$H$9,'Invoerblad heterogene watergang'!$J$9,IF(A889&lt;='Invoerblad heterogene watergang'!$H$10,'Invoerblad heterogene watergang'!$J$10,IF(A889&lt;='Invoerblad heterogene watergang'!$H$11,'Invoerblad heterogene watergang'!$J$11,IF(A889&lt;='Invoerblad heterogene watergang'!$H$12,'Invoerblad heterogene watergang'!$J$12,IF(A889&lt;='Invoerblad heterogene watergang'!$H$13,'Invoerblad heterogene watergang'!$J$13,IF(A889&lt;='Invoerblad heterogene watergang'!$H$14,'Invoerblad heterogene watergang'!$J$14,IF(A889&lt;='Invoerblad heterogene watergang'!$H$15,'Invoerblad heterogene watergang'!$J$15,IF(A889&lt;='Invoerblad heterogene watergang'!$H$16,'Invoerblad heterogene watergang'!$J$16,IF(A889&lt;='Invoerblad heterogene watergang'!$H$17,'Invoerblad heterogene watergang'!$J$17,"")))))))))</f>
        <v>0.1</v>
      </c>
      <c r="C889" s="23" t="str">
        <f>IF(A889&lt;='Invoerblad heterogene watergang'!$H$9,'Invoerblad heterogene watergang'!$K$9,IF(A889&lt;='Invoerblad heterogene watergang'!$H$10,'Invoerblad heterogene watergang'!$K$10,IF(A889&lt;='Invoerblad heterogene watergang'!$H$11,'Invoerblad heterogene watergang'!$K$11,IF(A889&lt;='Invoerblad heterogene watergang'!$H$12,'Invoerblad heterogene watergang'!$K$12,IF(A889&lt;='Invoerblad heterogene watergang'!$H$13,'Invoerblad heterogene watergang'!$K$13,IF(A889&lt;='Invoerblad heterogene watergang'!$H$14,'Invoerblad heterogene watergang'!$K$14,IF(A889&lt;='Invoerblad heterogene watergang'!$H$15,'Invoerblad heterogene watergang'!$K$15,IF(A889&lt;='Invoerblad heterogene watergang'!$H$16,'Invoerblad heterogene watergang'!$K$16,IF(A889&lt;='Invoerblad heterogene watergang'!$H$17,'Invoerblad heterogene watergang'!$K$17,"")))))))))</f>
        <v>200 - Drijvend fonteinkruid</v>
      </c>
      <c r="D889" s="23">
        <f t="shared" si="13"/>
        <v>200</v>
      </c>
      <c r="E889" s="23">
        <f>'Invoerblad heterogene watergang'!$F$9</f>
        <v>1.5</v>
      </c>
      <c r="F889" s="23">
        <f>'Invoerblad heterogene watergang'!$E$9</f>
        <v>1.2</v>
      </c>
      <c r="G889" s="23">
        <f>'Invoerblad heterogene watergang'!$B$9</f>
        <v>1.2</v>
      </c>
      <c r="H889" s="23">
        <f>'Invoerblad heterogene watergang'!$C$9</f>
        <v>1</v>
      </c>
      <c r="I889" s="23">
        <f>IF(B889="","",IF(A889&lt;='Invoerblad heterogene watergang'!$H$9,'Invoerblad heterogene watergang'!$N$9,IF(A889&lt;='Invoerblad heterogene watergang'!$H$10,'Invoerblad heterogene watergang'!$N$10,IF(A889&lt;='Invoerblad heterogene watergang'!$H$11,'Invoerblad heterogene watergang'!$N$11,IF(A889&lt;='Invoerblad heterogene watergang'!$H$12,'Invoerblad heterogene watergang'!$N$12,IF(A889&lt;='Invoerblad heterogene watergang'!$H$13,'Invoerblad heterogene watergang'!$N$13,IF(A889&lt;='Invoerblad heterogene watergang'!$H$14,'Invoerblad heterogene watergang'!$N$14,IF(A889&lt;='Invoerblad heterogene watergang'!$H$15,'Invoerblad heterogene watergang'!$N$15,IF(A889&lt;='Invoerblad heterogene watergang'!$H$16,'Invoerblad heterogene watergang'!$N$16,IF(A889&lt;='Invoerblad heterogene watergang'!$H$17,'Invoerblad heterogene watergang'!$N$17,""))))))))))</f>
        <v>0</v>
      </c>
      <c r="J889" s="23" t="str">
        <f>IF(A889&lt;='Invoerblad heterogene watergang'!$H$9,'Invoerblad heterogene watergang'!$O$9,IF(A889&lt;='Invoerblad heterogene watergang'!$H$10,'Invoerblad heterogene watergang'!$O$10,IF(A889&lt;='Invoerblad heterogene watergang'!$H$11,'Invoerblad heterogene watergang'!$O$11,IF(A889&lt;='Invoerblad heterogene watergang'!$H$12,'Invoerblad heterogene watergang'!$O$12,IF(A889&lt;='Invoerblad heterogene watergang'!$H$13,'Invoerblad heterogene watergang'!$O$13,IF(A889&lt;='Invoerblad heterogene watergang'!$H$14,'Invoerblad heterogene watergang'!$O$14,IF(A889&lt;='Invoerblad heterogene watergang'!$H$15,'Invoerblad heterogene watergang'!$O$15,IF(A889&lt;='Invoerblad heterogene watergang'!$H$16,'Invoerblad heterogene watergang'!$O$16,IF(A889&lt;='Invoerblad heterogene watergang'!$H$17,'Invoerblad heterogene watergang'!$O$17,"")))))))))</f>
        <v>Nee</v>
      </c>
      <c r="K889" s="23">
        <f>(IF(A889&lt;='Invoerblad heterogene watergang'!$H$9,'Invoerblad heterogene watergang'!$L$9,IF(A889&lt;='Invoerblad heterogene watergang'!$H$10,'Invoerblad heterogene watergang'!$L$10,IF(A889&lt;='Invoerblad heterogene watergang'!$H$11,'Invoerblad heterogene watergang'!$L$11,IF(A889&lt;='Invoerblad heterogene watergang'!$H$12,'Invoerblad heterogene watergang'!$L$12,IF(A889&lt;='Invoerblad heterogene watergang'!$H$13,'Invoerblad heterogene watergang'!$L$13,IF(A889&lt;='Invoerblad heterogene watergang'!$H$14,'Invoerblad heterogene watergang'!$L$14,IF(A889&lt;='Invoerblad heterogene watergang'!$H$15,'Invoerblad heterogene watergang'!$L$15,IF(A889&lt;='Invoerblad heterogene watergang'!$H$16,'Invoerblad heterogene watergang'!$L$16,IF(A889&lt;='Invoerblad heterogene watergang'!$H$17,'Invoerblad heterogene watergang'!$L$17,""))))))))))</f>
        <v>100</v>
      </c>
      <c r="L889" s="23" t="str">
        <f>(IF(A889&lt;='Invoerblad heterogene watergang'!$H$9,'Invoerblad heterogene watergang'!$M$9,IF(A889&lt;='Invoerblad heterogene watergang'!$H$10,'Invoerblad heterogene watergang'!$M$10,IF(A889&lt;='Invoerblad heterogene watergang'!$H$11,'Invoerblad heterogene watergang'!$M$11,IF(A889&lt;='Invoerblad heterogene watergang'!$H$12,'Invoerblad heterogene watergang'!$M$12,IF(A889&lt;='Invoerblad heterogene watergang'!$H$13,'Invoerblad heterogene watergang'!$M$13,IF(A889&lt;='Invoerblad heterogene watergang'!$H$14,'Invoerblad heterogene watergang'!$M$14,IF(A889&lt;='Invoerblad heterogene watergang'!$H$15,'Invoerblad heterogene watergang'!$M$15,IF(A889&lt;='Invoerblad heterogene watergang'!$H$16,'Invoerblad heterogene watergang'!$M$16,IF(A889&lt;='Invoerblad heterogene watergang'!$H$17,'Invoerblad heterogene watergang'!$M$17,""))))))))))</f>
        <v>Begroeiing volgt bodemverloop</v>
      </c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67"/>
      <c r="AD889" s="23"/>
      <c r="AE889" s="23"/>
    </row>
    <row r="890" spans="1:31" s="103" customFormat="1" x14ac:dyDescent="0.35">
      <c r="A890" s="24">
        <f>IF(A889="","",IF((A889+1)&gt;MAX('Invoerblad heterogene watergang'!$H$9:$H$17),"",'Uitgebreide invoer'!A889+(MAX('Invoerblad heterogene watergang'!$H$9:$H$17)/1000)))</f>
        <v>620.20000000000118</v>
      </c>
      <c r="B890" s="23">
        <f>IF(A890&lt;='Invoerblad heterogene watergang'!$H$9,'Invoerblad heterogene watergang'!$J$9,IF(A890&lt;='Invoerblad heterogene watergang'!$H$10,'Invoerblad heterogene watergang'!$J$10,IF(A890&lt;='Invoerblad heterogene watergang'!$H$11,'Invoerblad heterogene watergang'!$J$11,IF(A890&lt;='Invoerblad heterogene watergang'!$H$12,'Invoerblad heterogene watergang'!$J$12,IF(A890&lt;='Invoerblad heterogene watergang'!$H$13,'Invoerblad heterogene watergang'!$J$13,IF(A890&lt;='Invoerblad heterogene watergang'!$H$14,'Invoerblad heterogene watergang'!$J$14,IF(A890&lt;='Invoerblad heterogene watergang'!$H$15,'Invoerblad heterogene watergang'!$J$15,IF(A890&lt;='Invoerblad heterogene watergang'!$H$16,'Invoerblad heterogene watergang'!$J$16,IF(A890&lt;='Invoerblad heterogene watergang'!$H$17,'Invoerblad heterogene watergang'!$J$17,"")))))))))</f>
        <v>0.1</v>
      </c>
      <c r="C890" s="23" t="str">
        <f>IF(A890&lt;='Invoerblad heterogene watergang'!$H$9,'Invoerblad heterogene watergang'!$K$9,IF(A890&lt;='Invoerblad heterogene watergang'!$H$10,'Invoerblad heterogene watergang'!$K$10,IF(A890&lt;='Invoerblad heterogene watergang'!$H$11,'Invoerblad heterogene watergang'!$K$11,IF(A890&lt;='Invoerblad heterogene watergang'!$H$12,'Invoerblad heterogene watergang'!$K$12,IF(A890&lt;='Invoerblad heterogene watergang'!$H$13,'Invoerblad heterogene watergang'!$K$13,IF(A890&lt;='Invoerblad heterogene watergang'!$H$14,'Invoerblad heterogene watergang'!$K$14,IF(A890&lt;='Invoerblad heterogene watergang'!$H$15,'Invoerblad heterogene watergang'!$K$15,IF(A890&lt;='Invoerblad heterogene watergang'!$H$16,'Invoerblad heterogene watergang'!$K$16,IF(A890&lt;='Invoerblad heterogene watergang'!$H$17,'Invoerblad heterogene watergang'!$K$17,"")))))))))</f>
        <v>200 - Drijvend fonteinkruid</v>
      </c>
      <c r="D890" s="23">
        <f t="shared" si="13"/>
        <v>200</v>
      </c>
      <c r="E890" s="23">
        <f>'Invoerblad heterogene watergang'!$F$9</f>
        <v>1.5</v>
      </c>
      <c r="F890" s="23">
        <f>'Invoerblad heterogene watergang'!$E$9</f>
        <v>1.2</v>
      </c>
      <c r="G890" s="23">
        <f>'Invoerblad heterogene watergang'!$B$9</f>
        <v>1.2</v>
      </c>
      <c r="H890" s="23">
        <f>'Invoerblad heterogene watergang'!$C$9</f>
        <v>1</v>
      </c>
      <c r="I890" s="23">
        <f>IF(B890="","",IF(A890&lt;='Invoerblad heterogene watergang'!$H$9,'Invoerblad heterogene watergang'!$N$9,IF(A890&lt;='Invoerblad heterogene watergang'!$H$10,'Invoerblad heterogene watergang'!$N$10,IF(A890&lt;='Invoerblad heterogene watergang'!$H$11,'Invoerblad heterogene watergang'!$N$11,IF(A890&lt;='Invoerblad heterogene watergang'!$H$12,'Invoerblad heterogene watergang'!$N$12,IF(A890&lt;='Invoerblad heterogene watergang'!$H$13,'Invoerblad heterogene watergang'!$N$13,IF(A890&lt;='Invoerblad heterogene watergang'!$H$14,'Invoerblad heterogene watergang'!$N$14,IF(A890&lt;='Invoerblad heterogene watergang'!$H$15,'Invoerblad heterogene watergang'!$N$15,IF(A890&lt;='Invoerblad heterogene watergang'!$H$16,'Invoerblad heterogene watergang'!$N$16,IF(A890&lt;='Invoerblad heterogene watergang'!$H$17,'Invoerblad heterogene watergang'!$N$17,""))))))))))</f>
        <v>0</v>
      </c>
      <c r="J890" s="23" t="str">
        <f>IF(A890&lt;='Invoerblad heterogene watergang'!$H$9,'Invoerblad heterogene watergang'!$O$9,IF(A890&lt;='Invoerblad heterogene watergang'!$H$10,'Invoerblad heterogene watergang'!$O$10,IF(A890&lt;='Invoerblad heterogene watergang'!$H$11,'Invoerblad heterogene watergang'!$O$11,IF(A890&lt;='Invoerblad heterogene watergang'!$H$12,'Invoerblad heterogene watergang'!$O$12,IF(A890&lt;='Invoerblad heterogene watergang'!$H$13,'Invoerblad heterogene watergang'!$O$13,IF(A890&lt;='Invoerblad heterogene watergang'!$H$14,'Invoerblad heterogene watergang'!$O$14,IF(A890&lt;='Invoerblad heterogene watergang'!$H$15,'Invoerblad heterogene watergang'!$O$15,IF(A890&lt;='Invoerblad heterogene watergang'!$H$16,'Invoerblad heterogene watergang'!$O$16,IF(A890&lt;='Invoerblad heterogene watergang'!$H$17,'Invoerblad heterogene watergang'!$O$17,"")))))))))</f>
        <v>Nee</v>
      </c>
      <c r="K890" s="23">
        <f>(IF(A890&lt;='Invoerblad heterogene watergang'!$H$9,'Invoerblad heterogene watergang'!$L$9,IF(A890&lt;='Invoerblad heterogene watergang'!$H$10,'Invoerblad heterogene watergang'!$L$10,IF(A890&lt;='Invoerblad heterogene watergang'!$H$11,'Invoerblad heterogene watergang'!$L$11,IF(A890&lt;='Invoerblad heterogene watergang'!$H$12,'Invoerblad heterogene watergang'!$L$12,IF(A890&lt;='Invoerblad heterogene watergang'!$H$13,'Invoerblad heterogene watergang'!$L$13,IF(A890&lt;='Invoerblad heterogene watergang'!$H$14,'Invoerblad heterogene watergang'!$L$14,IF(A890&lt;='Invoerblad heterogene watergang'!$H$15,'Invoerblad heterogene watergang'!$L$15,IF(A890&lt;='Invoerblad heterogene watergang'!$H$16,'Invoerblad heterogene watergang'!$L$16,IF(A890&lt;='Invoerblad heterogene watergang'!$H$17,'Invoerblad heterogene watergang'!$L$17,""))))))))))</f>
        <v>100</v>
      </c>
      <c r="L890" s="23" t="str">
        <f>(IF(A890&lt;='Invoerblad heterogene watergang'!$H$9,'Invoerblad heterogene watergang'!$M$9,IF(A890&lt;='Invoerblad heterogene watergang'!$H$10,'Invoerblad heterogene watergang'!$M$10,IF(A890&lt;='Invoerblad heterogene watergang'!$H$11,'Invoerblad heterogene watergang'!$M$11,IF(A890&lt;='Invoerblad heterogene watergang'!$H$12,'Invoerblad heterogene watergang'!$M$12,IF(A890&lt;='Invoerblad heterogene watergang'!$H$13,'Invoerblad heterogene watergang'!$M$13,IF(A890&lt;='Invoerblad heterogene watergang'!$H$14,'Invoerblad heterogene watergang'!$M$14,IF(A890&lt;='Invoerblad heterogene watergang'!$H$15,'Invoerblad heterogene watergang'!$M$15,IF(A890&lt;='Invoerblad heterogene watergang'!$H$16,'Invoerblad heterogene watergang'!$M$16,IF(A890&lt;='Invoerblad heterogene watergang'!$H$17,'Invoerblad heterogene watergang'!$M$17,""))))))))))</f>
        <v>Begroeiing volgt bodemverloop</v>
      </c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67"/>
      <c r="AD890" s="23"/>
      <c r="AE890" s="23"/>
    </row>
    <row r="891" spans="1:31" s="103" customFormat="1" x14ac:dyDescent="0.35">
      <c r="A891" s="24">
        <f>IF(A890="","",IF((A890+1)&gt;MAX('Invoerblad heterogene watergang'!$H$9:$H$17),"",'Uitgebreide invoer'!A890+(MAX('Invoerblad heterogene watergang'!$H$9:$H$17)/1000)))</f>
        <v>620.90000000000123</v>
      </c>
      <c r="B891" s="23">
        <f>IF(A891&lt;='Invoerblad heterogene watergang'!$H$9,'Invoerblad heterogene watergang'!$J$9,IF(A891&lt;='Invoerblad heterogene watergang'!$H$10,'Invoerblad heterogene watergang'!$J$10,IF(A891&lt;='Invoerblad heterogene watergang'!$H$11,'Invoerblad heterogene watergang'!$J$11,IF(A891&lt;='Invoerblad heterogene watergang'!$H$12,'Invoerblad heterogene watergang'!$J$12,IF(A891&lt;='Invoerblad heterogene watergang'!$H$13,'Invoerblad heterogene watergang'!$J$13,IF(A891&lt;='Invoerblad heterogene watergang'!$H$14,'Invoerblad heterogene watergang'!$J$14,IF(A891&lt;='Invoerblad heterogene watergang'!$H$15,'Invoerblad heterogene watergang'!$J$15,IF(A891&lt;='Invoerblad heterogene watergang'!$H$16,'Invoerblad heterogene watergang'!$J$16,IF(A891&lt;='Invoerblad heterogene watergang'!$H$17,'Invoerblad heterogene watergang'!$J$17,"")))))))))</f>
        <v>0.1</v>
      </c>
      <c r="C891" s="23" t="str">
        <f>IF(A891&lt;='Invoerblad heterogene watergang'!$H$9,'Invoerblad heterogene watergang'!$K$9,IF(A891&lt;='Invoerblad heterogene watergang'!$H$10,'Invoerblad heterogene watergang'!$K$10,IF(A891&lt;='Invoerblad heterogene watergang'!$H$11,'Invoerblad heterogene watergang'!$K$11,IF(A891&lt;='Invoerblad heterogene watergang'!$H$12,'Invoerblad heterogene watergang'!$K$12,IF(A891&lt;='Invoerblad heterogene watergang'!$H$13,'Invoerblad heterogene watergang'!$K$13,IF(A891&lt;='Invoerblad heterogene watergang'!$H$14,'Invoerblad heterogene watergang'!$K$14,IF(A891&lt;='Invoerblad heterogene watergang'!$H$15,'Invoerblad heterogene watergang'!$K$15,IF(A891&lt;='Invoerblad heterogene watergang'!$H$16,'Invoerblad heterogene watergang'!$K$16,IF(A891&lt;='Invoerblad heterogene watergang'!$H$17,'Invoerblad heterogene watergang'!$K$17,"")))))))))</f>
        <v>200 - Drijvend fonteinkruid</v>
      </c>
      <c r="D891" s="23">
        <f t="shared" si="13"/>
        <v>200</v>
      </c>
      <c r="E891" s="23">
        <f>'Invoerblad heterogene watergang'!$F$9</f>
        <v>1.5</v>
      </c>
      <c r="F891" s="23">
        <f>'Invoerblad heterogene watergang'!$E$9</f>
        <v>1.2</v>
      </c>
      <c r="G891" s="23">
        <f>'Invoerblad heterogene watergang'!$B$9</f>
        <v>1.2</v>
      </c>
      <c r="H891" s="23">
        <f>'Invoerblad heterogene watergang'!$C$9</f>
        <v>1</v>
      </c>
      <c r="I891" s="23">
        <f>IF(B891="","",IF(A891&lt;='Invoerblad heterogene watergang'!$H$9,'Invoerblad heterogene watergang'!$N$9,IF(A891&lt;='Invoerblad heterogene watergang'!$H$10,'Invoerblad heterogene watergang'!$N$10,IF(A891&lt;='Invoerblad heterogene watergang'!$H$11,'Invoerblad heterogene watergang'!$N$11,IF(A891&lt;='Invoerblad heterogene watergang'!$H$12,'Invoerblad heterogene watergang'!$N$12,IF(A891&lt;='Invoerblad heterogene watergang'!$H$13,'Invoerblad heterogene watergang'!$N$13,IF(A891&lt;='Invoerblad heterogene watergang'!$H$14,'Invoerblad heterogene watergang'!$N$14,IF(A891&lt;='Invoerblad heterogene watergang'!$H$15,'Invoerblad heterogene watergang'!$N$15,IF(A891&lt;='Invoerblad heterogene watergang'!$H$16,'Invoerblad heterogene watergang'!$N$16,IF(A891&lt;='Invoerblad heterogene watergang'!$H$17,'Invoerblad heterogene watergang'!$N$17,""))))))))))</f>
        <v>0</v>
      </c>
      <c r="J891" s="23" t="str">
        <f>IF(A891&lt;='Invoerblad heterogene watergang'!$H$9,'Invoerblad heterogene watergang'!$O$9,IF(A891&lt;='Invoerblad heterogene watergang'!$H$10,'Invoerblad heterogene watergang'!$O$10,IF(A891&lt;='Invoerblad heterogene watergang'!$H$11,'Invoerblad heterogene watergang'!$O$11,IF(A891&lt;='Invoerblad heterogene watergang'!$H$12,'Invoerblad heterogene watergang'!$O$12,IF(A891&lt;='Invoerblad heterogene watergang'!$H$13,'Invoerblad heterogene watergang'!$O$13,IF(A891&lt;='Invoerblad heterogene watergang'!$H$14,'Invoerblad heterogene watergang'!$O$14,IF(A891&lt;='Invoerblad heterogene watergang'!$H$15,'Invoerblad heterogene watergang'!$O$15,IF(A891&lt;='Invoerblad heterogene watergang'!$H$16,'Invoerblad heterogene watergang'!$O$16,IF(A891&lt;='Invoerblad heterogene watergang'!$H$17,'Invoerblad heterogene watergang'!$O$17,"")))))))))</f>
        <v>Nee</v>
      </c>
      <c r="K891" s="23">
        <f>(IF(A891&lt;='Invoerblad heterogene watergang'!$H$9,'Invoerblad heterogene watergang'!$L$9,IF(A891&lt;='Invoerblad heterogene watergang'!$H$10,'Invoerblad heterogene watergang'!$L$10,IF(A891&lt;='Invoerblad heterogene watergang'!$H$11,'Invoerblad heterogene watergang'!$L$11,IF(A891&lt;='Invoerblad heterogene watergang'!$H$12,'Invoerblad heterogene watergang'!$L$12,IF(A891&lt;='Invoerblad heterogene watergang'!$H$13,'Invoerblad heterogene watergang'!$L$13,IF(A891&lt;='Invoerblad heterogene watergang'!$H$14,'Invoerblad heterogene watergang'!$L$14,IF(A891&lt;='Invoerblad heterogene watergang'!$H$15,'Invoerblad heterogene watergang'!$L$15,IF(A891&lt;='Invoerblad heterogene watergang'!$H$16,'Invoerblad heterogene watergang'!$L$16,IF(A891&lt;='Invoerblad heterogene watergang'!$H$17,'Invoerblad heterogene watergang'!$L$17,""))))))))))</f>
        <v>100</v>
      </c>
      <c r="L891" s="23" t="str">
        <f>(IF(A891&lt;='Invoerblad heterogene watergang'!$H$9,'Invoerblad heterogene watergang'!$M$9,IF(A891&lt;='Invoerblad heterogene watergang'!$H$10,'Invoerblad heterogene watergang'!$M$10,IF(A891&lt;='Invoerblad heterogene watergang'!$H$11,'Invoerblad heterogene watergang'!$M$11,IF(A891&lt;='Invoerblad heterogene watergang'!$H$12,'Invoerblad heterogene watergang'!$M$12,IF(A891&lt;='Invoerblad heterogene watergang'!$H$13,'Invoerblad heterogene watergang'!$M$13,IF(A891&lt;='Invoerblad heterogene watergang'!$H$14,'Invoerblad heterogene watergang'!$M$14,IF(A891&lt;='Invoerblad heterogene watergang'!$H$15,'Invoerblad heterogene watergang'!$M$15,IF(A891&lt;='Invoerblad heterogene watergang'!$H$16,'Invoerblad heterogene watergang'!$M$16,IF(A891&lt;='Invoerblad heterogene watergang'!$H$17,'Invoerblad heterogene watergang'!$M$17,""))))))))))</f>
        <v>Begroeiing volgt bodemverloop</v>
      </c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67"/>
      <c r="AD891" s="23"/>
      <c r="AE891" s="23"/>
    </row>
    <row r="892" spans="1:31" s="103" customFormat="1" x14ac:dyDescent="0.35">
      <c r="A892" s="24">
        <f>IF(A891="","",IF((A891+1)&gt;MAX('Invoerblad heterogene watergang'!$H$9:$H$17),"",'Uitgebreide invoer'!A891+(MAX('Invoerblad heterogene watergang'!$H$9:$H$17)/1000)))</f>
        <v>621.60000000000127</v>
      </c>
      <c r="B892" s="23">
        <f>IF(A892&lt;='Invoerblad heterogene watergang'!$H$9,'Invoerblad heterogene watergang'!$J$9,IF(A892&lt;='Invoerblad heterogene watergang'!$H$10,'Invoerblad heterogene watergang'!$J$10,IF(A892&lt;='Invoerblad heterogene watergang'!$H$11,'Invoerblad heterogene watergang'!$J$11,IF(A892&lt;='Invoerblad heterogene watergang'!$H$12,'Invoerblad heterogene watergang'!$J$12,IF(A892&lt;='Invoerblad heterogene watergang'!$H$13,'Invoerblad heterogene watergang'!$J$13,IF(A892&lt;='Invoerblad heterogene watergang'!$H$14,'Invoerblad heterogene watergang'!$J$14,IF(A892&lt;='Invoerblad heterogene watergang'!$H$15,'Invoerblad heterogene watergang'!$J$15,IF(A892&lt;='Invoerblad heterogene watergang'!$H$16,'Invoerblad heterogene watergang'!$J$16,IF(A892&lt;='Invoerblad heterogene watergang'!$H$17,'Invoerblad heterogene watergang'!$J$17,"")))))))))</f>
        <v>0.1</v>
      </c>
      <c r="C892" s="23" t="str">
        <f>IF(A892&lt;='Invoerblad heterogene watergang'!$H$9,'Invoerblad heterogene watergang'!$K$9,IF(A892&lt;='Invoerblad heterogene watergang'!$H$10,'Invoerblad heterogene watergang'!$K$10,IF(A892&lt;='Invoerblad heterogene watergang'!$H$11,'Invoerblad heterogene watergang'!$K$11,IF(A892&lt;='Invoerblad heterogene watergang'!$H$12,'Invoerblad heterogene watergang'!$K$12,IF(A892&lt;='Invoerblad heterogene watergang'!$H$13,'Invoerblad heterogene watergang'!$K$13,IF(A892&lt;='Invoerblad heterogene watergang'!$H$14,'Invoerblad heterogene watergang'!$K$14,IF(A892&lt;='Invoerblad heterogene watergang'!$H$15,'Invoerblad heterogene watergang'!$K$15,IF(A892&lt;='Invoerblad heterogene watergang'!$H$16,'Invoerblad heterogene watergang'!$K$16,IF(A892&lt;='Invoerblad heterogene watergang'!$H$17,'Invoerblad heterogene watergang'!$K$17,"")))))))))</f>
        <v>200 - Drijvend fonteinkruid</v>
      </c>
      <c r="D892" s="23">
        <f t="shared" si="13"/>
        <v>200</v>
      </c>
      <c r="E892" s="23">
        <f>'Invoerblad heterogene watergang'!$F$9</f>
        <v>1.5</v>
      </c>
      <c r="F892" s="23">
        <f>'Invoerblad heterogene watergang'!$E$9</f>
        <v>1.2</v>
      </c>
      <c r="G892" s="23">
        <f>'Invoerblad heterogene watergang'!$B$9</f>
        <v>1.2</v>
      </c>
      <c r="H892" s="23">
        <f>'Invoerblad heterogene watergang'!$C$9</f>
        <v>1</v>
      </c>
      <c r="I892" s="23">
        <f>IF(B892="","",IF(A892&lt;='Invoerblad heterogene watergang'!$H$9,'Invoerblad heterogene watergang'!$N$9,IF(A892&lt;='Invoerblad heterogene watergang'!$H$10,'Invoerblad heterogene watergang'!$N$10,IF(A892&lt;='Invoerblad heterogene watergang'!$H$11,'Invoerblad heterogene watergang'!$N$11,IF(A892&lt;='Invoerblad heterogene watergang'!$H$12,'Invoerblad heterogene watergang'!$N$12,IF(A892&lt;='Invoerblad heterogene watergang'!$H$13,'Invoerblad heterogene watergang'!$N$13,IF(A892&lt;='Invoerblad heterogene watergang'!$H$14,'Invoerblad heterogene watergang'!$N$14,IF(A892&lt;='Invoerblad heterogene watergang'!$H$15,'Invoerblad heterogene watergang'!$N$15,IF(A892&lt;='Invoerblad heterogene watergang'!$H$16,'Invoerblad heterogene watergang'!$N$16,IF(A892&lt;='Invoerblad heterogene watergang'!$H$17,'Invoerblad heterogene watergang'!$N$17,""))))))))))</f>
        <v>0</v>
      </c>
      <c r="J892" s="23" t="str">
        <f>IF(A892&lt;='Invoerblad heterogene watergang'!$H$9,'Invoerblad heterogene watergang'!$O$9,IF(A892&lt;='Invoerblad heterogene watergang'!$H$10,'Invoerblad heterogene watergang'!$O$10,IF(A892&lt;='Invoerblad heterogene watergang'!$H$11,'Invoerblad heterogene watergang'!$O$11,IF(A892&lt;='Invoerblad heterogene watergang'!$H$12,'Invoerblad heterogene watergang'!$O$12,IF(A892&lt;='Invoerblad heterogene watergang'!$H$13,'Invoerblad heterogene watergang'!$O$13,IF(A892&lt;='Invoerblad heterogene watergang'!$H$14,'Invoerblad heterogene watergang'!$O$14,IF(A892&lt;='Invoerblad heterogene watergang'!$H$15,'Invoerblad heterogene watergang'!$O$15,IF(A892&lt;='Invoerblad heterogene watergang'!$H$16,'Invoerblad heterogene watergang'!$O$16,IF(A892&lt;='Invoerblad heterogene watergang'!$H$17,'Invoerblad heterogene watergang'!$O$17,"")))))))))</f>
        <v>Nee</v>
      </c>
      <c r="K892" s="23">
        <f>(IF(A892&lt;='Invoerblad heterogene watergang'!$H$9,'Invoerblad heterogene watergang'!$L$9,IF(A892&lt;='Invoerblad heterogene watergang'!$H$10,'Invoerblad heterogene watergang'!$L$10,IF(A892&lt;='Invoerblad heterogene watergang'!$H$11,'Invoerblad heterogene watergang'!$L$11,IF(A892&lt;='Invoerblad heterogene watergang'!$H$12,'Invoerblad heterogene watergang'!$L$12,IF(A892&lt;='Invoerblad heterogene watergang'!$H$13,'Invoerblad heterogene watergang'!$L$13,IF(A892&lt;='Invoerblad heterogene watergang'!$H$14,'Invoerblad heterogene watergang'!$L$14,IF(A892&lt;='Invoerblad heterogene watergang'!$H$15,'Invoerblad heterogene watergang'!$L$15,IF(A892&lt;='Invoerblad heterogene watergang'!$H$16,'Invoerblad heterogene watergang'!$L$16,IF(A892&lt;='Invoerblad heterogene watergang'!$H$17,'Invoerblad heterogene watergang'!$L$17,""))))))))))</f>
        <v>100</v>
      </c>
      <c r="L892" s="23" t="str">
        <f>(IF(A892&lt;='Invoerblad heterogene watergang'!$H$9,'Invoerblad heterogene watergang'!$M$9,IF(A892&lt;='Invoerblad heterogene watergang'!$H$10,'Invoerblad heterogene watergang'!$M$10,IF(A892&lt;='Invoerblad heterogene watergang'!$H$11,'Invoerblad heterogene watergang'!$M$11,IF(A892&lt;='Invoerblad heterogene watergang'!$H$12,'Invoerblad heterogene watergang'!$M$12,IF(A892&lt;='Invoerblad heterogene watergang'!$H$13,'Invoerblad heterogene watergang'!$M$13,IF(A892&lt;='Invoerblad heterogene watergang'!$H$14,'Invoerblad heterogene watergang'!$M$14,IF(A892&lt;='Invoerblad heterogene watergang'!$H$15,'Invoerblad heterogene watergang'!$M$15,IF(A892&lt;='Invoerblad heterogene watergang'!$H$16,'Invoerblad heterogene watergang'!$M$16,IF(A892&lt;='Invoerblad heterogene watergang'!$H$17,'Invoerblad heterogene watergang'!$M$17,""))))))))))</f>
        <v>Begroeiing volgt bodemverloop</v>
      </c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67"/>
      <c r="AD892" s="23"/>
      <c r="AE892" s="23"/>
    </row>
    <row r="893" spans="1:31" s="103" customFormat="1" x14ac:dyDescent="0.35">
      <c r="A893" s="24">
        <f>IF(A892="","",IF((A892+1)&gt;MAX('Invoerblad heterogene watergang'!$H$9:$H$17),"",'Uitgebreide invoer'!A892+(MAX('Invoerblad heterogene watergang'!$H$9:$H$17)/1000)))</f>
        <v>622.30000000000132</v>
      </c>
      <c r="B893" s="23">
        <f>IF(A893&lt;='Invoerblad heterogene watergang'!$H$9,'Invoerblad heterogene watergang'!$J$9,IF(A893&lt;='Invoerblad heterogene watergang'!$H$10,'Invoerblad heterogene watergang'!$J$10,IF(A893&lt;='Invoerblad heterogene watergang'!$H$11,'Invoerblad heterogene watergang'!$J$11,IF(A893&lt;='Invoerblad heterogene watergang'!$H$12,'Invoerblad heterogene watergang'!$J$12,IF(A893&lt;='Invoerblad heterogene watergang'!$H$13,'Invoerblad heterogene watergang'!$J$13,IF(A893&lt;='Invoerblad heterogene watergang'!$H$14,'Invoerblad heterogene watergang'!$J$14,IF(A893&lt;='Invoerblad heterogene watergang'!$H$15,'Invoerblad heterogene watergang'!$J$15,IF(A893&lt;='Invoerblad heterogene watergang'!$H$16,'Invoerblad heterogene watergang'!$J$16,IF(A893&lt;='Invoerblad heterogene watergang'!$H$17,'Invoerblad heterogene watergang'!$J$17,"")))))))))</f>
        <v>0.1</v>
      </c>
      <c r="C893" s="23" t="str">
        <f>IF(A893&lt;='Invoerblad heterogene watergang'!$H$9,'Invoerblad heterogene watergang'!$K$9,IF(A893&lt;='Invoerblad heterogene watergang'!$H$10,'Invoerblad heterogene watergang'!$K$10,IF(A893&lt;='Invoerblad heterogene watergang'!$H$11,'Invoerblad heterogene watergang'!$K$11,IF(A893&lt;='Invoerblad heterogene watergang'!$H$12,'Invoerblad heterogene watergang'!$K$12,IF(A893&lt;='Invoerblad heterogene watergang'!$H$13,'Invoerblad heterogene watergang'!$K$13,IF(A893&lt;='Invoerblad heterogene watergang'!$H$14,'Invoerblad heterogene watergang'!$K$14,IF(A893&lt;='Invoerblad heterogene watergang'!$H$15,'Invoerblad heterogene watergang'!$K$15,IF(A893&lt;='Invoerblad heterogene watergang'!$H$16,'Invoerblad heterogene watergang'!$K$16,IF(A893&lt;='Invoerblad heterogene watergang'!$H$17,'Invoerblad heterogene watergang'!$K$17,"")))))))))</f>
        <v>200 - Drijvend fonteinkruid</v>
      </c>
      <c r="D893" s="23">
        <f t="shared" si="13"/>
        <v>200</v>
      </c>
      <c r="E893" s="23">
        <f>'Invoerblad heterogene watergang'!$F$9</f>
        <v>1.5</v>
      </c>
      <c r="F893" s="23">
        <f>'Invoerblad heterogene watergang'!$E$9</f>
        <v>1.2</v>
      </c>
      <c r="G893" s="23">
        <f>'Invoerblad heterogene watergang'!$B$9</f>
        <v>1.2</v>
      </c>
      <c r="H893" s="23">
        <f>'Invoerblad heterogene watergang'!$C$9</f>
        <v>1</v>
      </c>
      <c r="I893" s="23">
        <f>IF(B893="","",IF(A893&lt;='Invoerblad heterogene watergang'!$H$9,'Invoerblad heterogene watergang'!$N$9,IF(A893&lt;='Invoerblad heterogene watergang'!$H$10,'Invoerblad heterogene watergang'!$N$10,IF(A893&lt;='Invoerblad heterogene watergang'!$H$11,'Invoerblad heterogene watergang'!$N$11,IF(A893&lt;='Invoerblad heterogene watergang'!$H$12,'Invoerblad heterogene watergang'!$N$12,IF(A893&lt;='Invoerblad heterogene watergang'!$H$13,'Invoerblad heterogene watergang'!$N$13,IF(A893&lt;='Invoerblad heterogene watergang'!$H$14,'Invoerblad heterogene watergang'!$N$14,IF(A893&lt;='Invoerblad heterogene watergang'!$H$15,'Invoerblad heterogene watergang'!$N$15,IF(A893&lt;='Invoerblad heterogene watergang'!$H$16,'Invoerblad heterogene watergang'!$N$16,IF(A893&lt;='Invoerblad heterogene watergang'!$H$17,'Invoerblad heterogene watergang'!$N$17,""))))))))))</f>
        <v>0</v>
      </c>
      <c r="J893" s="23" t="str">
        <f>IF(A893&lt;='Invoerblad heterogene watergang'!$H$9,'Invoerblad heterogene watergang'!$O$9,IF(A893&lt;='Invoerblad heterogene watergang'!$H$10,'Invoerblad heterogene watergang'!$O$10,IF(A893&lt;='Invoerblad heterogene watergang'!$H$11,'Invoerblad heterogene watergang'!$O$11,IF(A893&lt;='Invoerblad heterogene watergang'!$H$12,'Invoerblad heterogene watergang'!$O$12,IF(A893&lt;='Invoerblad heterogene watergang'!$H$13,'Invoerblad heterogene watergang'!$O$13,IF(A893&lt;='Invoerblad heterogene watergang'!$H$14,'Invoerblad heterogene watergang'!$O$14,IF(A893&lt;='Invoerblad heterogene watergang'!$H$15,'Invoerblad heterogene watergang'!$O$15,IF(A893&lt;='Invoerblad heterogene watergang'!$H$16,'Invoerblad heterogene watergang'!$O$16,IF(A893&lt;='Invoerblad heterogene watergang'!$H$17,'Invoerblad heterogene watergang'!$O$17,"")))))))))</f>
        <v>Nee</v>
      </c>
      <c r="K893" s="23">
        <f>(IF(A893&lt;='Invoerblad heterogene watergang'!$H$9,'Invoerblad heterogene watergang'!$L$9,IF(A893&lt;='Invoerblad heterogene watergang'!$H$10,'Invoerblad heterogene watergang'!$L$10,IF(A893&lt;='Invoerblad heterogene watergang'!$H$11,'Invoerblad heterogene watergang'!$L$11,IF(A893&lt;='Invoerblad heterogene watergang'!$H$12,'Invoerblad heterogene watergang'!$L$12,IF(A893&lt;='Invoerblad heterogene watergang'!$H$13,'Invoerblad heterogene watergang'!$L$13,IF(A893&lt;='Invoerblad heterogene watergang'!$H$14,'Invoerblad heterogene watergang'!$L$14,IF(A893&lt;='Invoerblad heterogene watergang'!$H$15,'Invoerblad heterogene watergang'!$L$15,IF(A893&lt;='Invoerblad heterogene watergang'!$H$16,'Invoerblad heterogene watergang'!$L$16,IF(A893&lt;='Invoerblad heterogene watergang'!$H$17,'Invoerblad heterogene watergang'!$L$17,""))))))))))</f>
        <v>100</v>
      </c>
      <c r="L893" s="23" t="str">
        <f>(IF(A893&lt;='Invoerblad heterogene watergang'!$H$9,'Invoerblad heterogene watergang'!$M$9,IF(A893&lt;='Invoerblad heterogene watergang'!$H$10,'Invoerblad heterogene watergang'!$M$10,IF(A893&lt;='Invoerblad heterogene watergang'!$H$11,'Invoerblad heterogene watergang'!$M$11,IF(A893&lt;='Invoerblad heterogene watergang'!$H$12,'Invoerblad heterogene watergang'!$M$12,IF(A893&lt;='Invoerblad heterogene watergang'!$H$13,'Invoerblad heterogene watergang'!$M$13,IF(A893&lt;='Invoerblad heterogene watergang'!$H$14,'Invoerblad heterogene watergang'!$M$14,IF(A893&lt;='Invoerblad heterogene watergang'!$H$15,'Invoerblad heterogene watergang'!$M$15,IF(A893&lt;='Invoerblad heterogene watergang'!$H$16,'Invoerblad heterogene watergang'!$M$16,IF(A893&lt;='Invoerblad heterogene watergang'!$H$17,'Invoerblad heterogene watergang'!$M$17,""))))))))))</f>
        <v>Begroeiing volgt bodemverloop</v>
      </c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67"/>
      <c r="AD893" s="23"/>
      <c r="AE893" s="23"/>
    </row>
    <row r="894" spans="1:31" s="103" customFormat="1" x14ac:dyDescent="0.35">
      <c r="A894" s="24">
        <f>IF(A893="","",IF((A893+1)&gt;MAX('Invoerblad heterogene watergang'!$H$9:$H$17),"",'Uitgebreide invoer'!A893+(MAX('Invoerblad heterogene watergang'!$H$9:$H$17)/1000)))</f>
        <v>623.00000000000136</v>
      </c>
      <c r="B894" s="23">
        <f>IF(A894&lt;='Invoerblad heterogene watergang'!$H$9,'Invoerblad heterogene watergang'!$J$9,IF(A894&lt;='Invoerblad heterogene watergang'!$H$10,'Invoerblad heterogene watergang'!$J$10,IF(A894&lt;='Invoerblad heterogene watergang'!$H$11,'Invoerblad heterogene watergang'!$J$11,IF(A894&lt;='Invoerblad heterogene watergang'!$H$12,'Invoerblad heterogene watergang'!$J$12,IF(A894&lt;='Invoerblad heterogene watergang'!$H$13,'Invoerblad heterogene watergang'!$J$13,IF(A894&lt;='Invoerblad heterogene watergang'!$H$14,'Invoerblad heterogene watergang'!$J$14,IF(A894&lt;='Invoerblad heterogene watergang'!$H$15,'Invoerblad heterogene watergang'!$J$15,IF(A894&lt;='Invoerblad heterogene watergang'!$H$16,'Invoerblad heterogene watergang'!$J$16,IF(A894&lt;='Invoerblad heterogene watergang'!$H$17,'Invoerblad heterogene watergang'!$J$17,"")))))))))</f>
        <v>0.1</v>
      </c>
      <c r="C894" s="23" t="str">
        <f>IF(A894&lt;='Invoerblad heterogene watergang'!$H$9,'Invoerblad heterogene watergang'!$K$9,IF(A894&lt;='Invoerblad heterogene watergang'!$H$10,'Invoerblad heterogene watergang'!$K$10,IF(A894&lt;='Invoerblad heterogene watergang'!$H$11,'Invoerblad heterogene watergang'!$K$11,IF(A894&lt;='Invoerblad heterogene watergang'!$H$12,'Invoerblad heterogene watergang'!$K$12,IF(A894&lt;='Invoerblad heterogene watergang'!$H$13,'Invoerblad heterogene watergang'!$K$13,IF(A894&lt;='Invoerblad heterogene watergang'!$H$14,'Invoerblad heterogene watergang'!$K$14,IF(A894&lt;='Invoerblad heterogene watergang'!$H$15,'Invoerblad heterogene watergang'!$K$15,IF(A894&lt;='Invoerblad heterogene watergang'!$H$16,'Invoerblad heterogene watergang'!$K$16,IF(A894&lt;='Invoerblad heterogene watergang'!$H$17,'Invoerblad heterogene watergang'!$K$17,"")))))))))</f>
        <v>200 - Drijvend fonteinkruid</v>
      </c>
      <c r="D894" s="23">
        <f t="shared" si="13"/>
        <v>200</v>
      </c>
      <c r="E894" s="23">
        <f>'Invoerblad heterogene watergang'!$F$9</f>
        <v>1.5</v>
      </c>
      <c r="F894" s="23">
        <f>'Invoerblad heterogene watergang'!$E$9</f>
        <v>1.2</v>
      </c>
      <c r="G894" s="23">
        <f>'Invoerblad heterogene watergang'!$B$9</f>
        <v>1.2</v>
      </c>
      <c r="H894" s="23">
        <f>'Invoerblad heterogene watergang'!$C$9</f>
        <v>1</v>
      </c>
      <c r="I894" s="23">
        <f>IF(B894="","",IF(A894&lt;='Invoerblad heterogene watergang'!$H$9,'Invoerblad heterogene watergang'!$N$9,IF(A894&lt;='Invoerblad heterogene watergang'!$H$10,'Invoerblad heterogene watergang'!$N$10,IF(A894&lt;='Invoerblad heterogene watergang'!$H$11,'Invoerblad heterogene watergang'!$N$11,IF(A894&lt;='Invoerblad heterogene watergang'!$H$12,'Invoerblad heterogene watergang'!$N$12,IF(A894&lt;='Invoerblad heterogene watergang'!$H$13,'Invoerblad heterogene watergang'!$N$13,IF(A894&lt;='Invoerblad heterogene watergang'!$H$14,'Invoerblad heterogene watergang'!$N$14,IF(A894&lt;='Invoerblad heterogene watergang'!$H$15,'Invoerblad heterogene watergang'!$N$15,IF(A894&lt;='Invoerblad heterogene watergang'!$H$16,'Invoerblad heterogene watergang'!$N$16,IF(A894&lt;='Invoerblad heterogene watergang'!$H$17,'Invoerblad heterogene watergang'!$N$17,""))))))))))</f>
        <v>0</v>
      </c>
      <c r="J894" s="23" t="str">
        <f>IF(A894&lt;='Invoerblad heterogene watergang'!$H$9,'Invoerblad heterogene watergang'!$O$9,IF(A894&lt;='Invoerblad heterogene watergang'!$H$10,'Invoerblad heterogene watergang'!$O$10,IF(A894&lt;='Invoerblad heterogene watergang'!$H$11,'Invoerblad heterogene watergang'!$O$11,IF(A894&lt;='Invoerblad heterogene watergang'!$H$12,'Invoerblad heterogene watergang'!$O$12,IF(A894&lt;='Invoerblad heterogene watergang'!$H$13,'Invoerblad heterogene watergang'!$O$13,IF(A894&lt;='Invoerblad heterogene watergang'!$H$14,'Invoerblad heterogene watergang'!$O$14,IF(A894&lt;='Invoerblad heterogene watergang'!$H$15,'Invoerblad heterogene watergang'!$O$15,IF(A894&lt;='Invoerblad heterogene watergang'!$H$16,'Invoerblad heterogene watergang'!$O$16,IF(A894&lt;='Invoerblad heterogene watergang'!$H$17,'Invoerblad heterogene watergang'!$O$17,"")))))))))</f>
        <v>Nee</v>
      </c>
      <c r="K894" s="23">
        <f>(IF(A894&lt;='Invoerblad heterogene watergang'!$H$9,'Invoerblad heterogene watergang'!$L$9,IF(A894&lt;='Invoerblad heterogene watergang'!$H$10,'Invoerblad heterogene watergang'!$L$10,IF(A894&lt;='Invoerblad heterogene watergang'!$H$11,'Invoerblad heterogene watergang'!$L$11,IF(A894&lt;='Invoerblad heterogene watergang'!$H$12,'Invoerblad heterogene watergang'!$L$12,IF(A894&lt;='Invoerblad heterogene watergang'!$H$13,'Invoerblad heterogene watergang'!$L$13,IF(A894&lt;='Invoerblad heterogene watergang'!$H$14,'Invoerblad heterogene watergang'!$L$14,IF(A894&lt;='Invoerblad heterogene watergang'!$H$15,'Invoerblad heterogene watergang'!$L$15,IF(A894&lt;='Invoerblad heterogene watergang'!$H$16,'Invoerblad heterogene watergang'!$L$16,IF(A894&lt;='Invoerblad heterogene watergang'!$H$17,'Invoerblad heterogene watergang'!$L$17,""))))))))))</f>
        <v>100</v>
      </c>
      <c r="L894" s="23" t="str">
        <f>(IF(A894&lt;='Invoerblad heterogene watergang'!$H$9,'Invoerblad heterogene watergang'!$M$9,IF(A894&lt;='Invoerblad heterogene watergang'!$H$10,'Invoerblad heterogene watergang'!$M$10,IF(A894&lt;='Invoerblad heterogene watergang'!$H$11,'Invoerblad heterogene watergang'!$M$11,IF(A894&lt;='Invoerblad heterogene watergang'!$H$12,'Invoerblad heterogene watergang'!$M$12,IF(A894&lt;='Invoerblad heterogene watergang'!$H$13,'Invoerblad heterogene watergang'!$M$13,IF(A894&lt;='Invoerblad heterogene watergang'!$H$14,'Invoerblad heterogene watergang'!$M$14,IF(A894&lt;='Invoerblad heterogene watergang'!$H$15,'Invoerblad heterogene watergang'!$M$15,IF(A894&lt;='Invoerblad heterogene watergang'!$H$16,'Invoerblad heterogene watergang'!$M$16,IF(A894&lt;='Invoerblad heterogene watergang'!$H$17,'Invoerblad heterogene watergang'!$M$17,""))))))))))</f>
        <v>Begroeiing volgt bodemverloop</v>
      </c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67"/>
      <c r="AD894" s="23"/>
      <c r="AE894" s="23"/>
    </row>
    <row r="895" spans="1:31" s="103" customFormat="1" x14ac:dyDescent="0.35">
      <c r="A895" s="24">
        <f>IF(A894="","",IF((A894+1)&gt;MAX('Invoerblad heterogene watergang'!$H$9:$H$17),"",'Uitgebreide invoer'!A894+(MAX('Invoerblad heterogene watergang'!$H$9:$H$17)/1000)))</f>
        <v>623.70000000000141</v>
      </c>
      <c r="B895" s="23">
        <f>IF(A895&lt;='Invoerblad heterogene watergang'!$H$9,'Invoerblad heterogene watergang'!$J$9,IF(A895&lt;='Invoerblad heterogene watergang'!$H$10,'Invoerblad heterogene watergang'!$J$10,IF(A895&lt;='Invoerblad heterogene watergang'!$H$11,'Invoerblad heterogene watergang'!$J$11,IF(A895&lt;='Invoerblad heterogene watergang'!$H$12,'Invoerblad heterogene watergang'!$J$12,IF(A895&lt;='Invoerblad heterogene watergang'!$H$13,'Invoerblad heterogene watergang'!$J$13,IF(A895&lt;='Invoerblad heterogene watergang'!$H$14,'Invoerblad heterogene watergang'!$J$14,IF(A895&lt;='Invoerblad heterogene watergang'!$H$15,'Invoerblad heterogene watergang'!$J$15,IF(A895&lt;='Invoerblad heterogene watergang'!$H$16,'Invoerblad heterogene watergang'!$J$16,IF(A895&lt;='Invoerblad heterogene watergang'!$H$17,'Invoerblad heterogene watergang'!$J$17,"")))))))))</f>
        <v>0.1</v>
      </c>
      <c r="C895" s="23" t="str">
        <f>IF(A895&lt;='Invoerblad heterogene watergang'!$H$9,'Invoerblad heterogene watergang'!$K$9,IF(A895&lt;='Invoerblad heterogene watergang'!$H$10,'Invoerblad heterogene watergang'!$K$10,IF(A895&lt;='Invoerblad heterogene watergang'!$H$11,'Invoerblad heterogene watergang'!$K$11,IF(A895&lt;='Invoerblad heterogene watergang'!$H$12,'Invoerblad heterogene watergang'!$K$12,IF(A895&lt;='Invoerblad heterogene watergang'!$H$13,'Invoerblad heterogene watergang'!$K$13,IF(A895&lt;='Invoerblad heterogene watergang'!$H$14,'Invoerblad heterogene watergang'!$K$14,IF(A895&lt;='Invoerblad heterogene watergang'!$H$15,'Invoerblad heterogene watergang'!$K$15,IF(A895&lt;='Invoerblad heterogene watergang'!$H$16,'Invoerblad heterogene watergang'!$K$16,IF(A895&lt;='Invoerblad heterogene watergang'!$H$17,'Invoerblad heterogene watergang'!$K$17,"")))))))))</f>
        <v>200 - Drijvend fonteinkruid</v>
      </c>
      <c r="D895" s="23">
        <f t="shared" si="13"/>
        <v>200</v>
      </c>
      <c r="E895" s="23">
        <f>'Invoerblad heterogene watergang'!$F$9</f>
        <v>1.5</v>
      </c>
      <c r="F895" s="23">
        <f>'Invoerblad heterogene watergang'!$E$9</f>
        <v>1.2</v>
      </c>
      <c r="G895" s="23">
        <f>'Invoerblad heterogene watergang'!$B$9</f>
        <v>1.2</v>
      </c>
      <c r="H895" s="23">
        <f>'Invoerblad heterogene watergang'!$C$9</f>
        <v>1</v>
      </c>
      <c r="I895" s="23">
        <f>IF(B895="","",IF(A895&lt;='Invoerblad heterogene watergang'!$H$9,'Invoerblad heterogene watergang'!$N$9,IF(A895&lt;='Invoerblad heterogene watergang'!$H$10,'Invoerblad heterogene watergang'!$N$10,IF(A895&lt;='Invoerblad heterogene watergang'!$H$11,'Invoerblad heterogene watergang'!$N$11,IF(A895&lt;='Invoerblad heterogene watergang'!$H$12,'Invoerblad heterogene watergang'!$N$12,IF(A895&lt;='Invoerblad heterogene watergang'!$H$13,'Invoerblad heterogene watergang'!$N$13,IF(A895&lt;='Invoerblad heterogene watergang'!$H$14,'Invoerblad heterogene watergang'!$N$14,IF(A895&lt;='Invoerblad heterogene watergang'!$H$15,'Invoerblad heterogene watergang'!$N$15,IF(A895&lt;='Invoerblad heterogene watergang'!$H$16,'Invoerblad heterogene watergang'!$N$16,IF(A895&lt;='Invoerblad heterogene watergang'!$H$17,'Invoerblad heterogene watergang'!$N$17,""))))))))))</f>
        <v>0</v>
      </c>
      <c r="J895" s="23" t="str">
        <f>IF(A895&lt;='Invoerblad heterogene watergang'!$H$9,'Invoerblad heterogene watergang'!$O$9,IF(A895&lt;='Invoerblad heterogene watergang'!$H$10,'Invoerblad heterogene watergang'!$O$10,IF(A895&lt;='Invoerblad heterogene watergang'!$H$11,'Invoerblad heterogene watergang'!$O$11,IF(A895&lt;='Invoerblad heterogene watergang'!$H$12,'Invoerblad heterogene watergang'!$O$12,IF(A895&lt;='Invoerblad heterogene watergang'!$H$13,'Invoerblad heterogene watergang'!$O$13,IF(A895&lt;='Invoerblad heterogene watergang'!$H$14,'Invoerblad heterogene watergang'!$O$14,IF(A895&lt;='Invoerblad heterogene watergang'!$H$15,'Invoerblad heterogene watergang'!$O$15,IF(A895&lt;='Invoerblad heterogene watergang'!$H$16,'Invoerblad heterogene watergang'!$O$16,IF(A895&lt;='Invoerblad heterogene watergang'!$H$17,'Invoerblad heterogene watergang'!$O$17,"")))))))))</f>
        <v>Nee</v>
      </c>
      <c r="K895" s="23">
        <f>(IF(A895&lt;='Invoerblad heterogene watergang'!$H$9,'Invoerblad heterogene watergang'!$L$9,IF(A895&lt;='Invoerblad heterogene watergang'!$H$10,'Invoerblad heterogene watergang'!$L$10,IF(A895&lt;='Invoerblad heterogene watergang'!$H$11,'Invoerblad heterogene watergang'!$L$11,IF(A895&lt;='Invoerblad heterogene watergang'!$H$12,'Invoerblad heterogene watergang'!$L$12,IF(A895&lt;='Invoerblad heterogene watergang'!$H$13,'Invoerblad heterogene watergang'!$L$13,IF(A895&lt;='Invoerblad heterogene watergang'!$H$14,'Invoerblad heterogene watergang'!$L$14,IF(A895&lt;='Invoerblad heterogene watergang'!$H$15,'Invoerblad heterogene watergang'!$L$15,IF(A895&lt;='Invoerblad heterogene watergang'!$H$16,'Invoerblad heterogene watergang'!$L$16,IF(A895&lt;='Invoerblad heterogene watergang'!$H$17,'Invoerblad heterogene watergang'!$L$17,""))))))))))</f>
        <v>100</v>
      </c>
      <c r="L895" s="23" t="str">
        <f>(IF(A895&lt;='Invoerblad heterogene watergang'!$H$9,'Invoerblad heterogene watergang'!$M$9,IF(A895&lt;='Invoerblad heterogene watergang'!$H$10,'Invoerblad heterogene watergang'!$M$10,IF(A895&lt;='Invoerblad heterogene watergang'!$H$11,'Invoerblad heterogene watergang'!$M$11,IF(A895&lt;='Invoerblad heterogene watergang'!$H$12,'Invoerblad heterogene watergang'!$M$12,IF(A895&lt;='Invoerblad heterogene watergang'!$H$13,'Invoerblad heterogene watergang'!$M$13,IF(A895&lt;='Invoerblad heterogene watergang'!$H$14,'Invoerblad heterogene watergang'!$M$14,IF(A895&lt;='Invoerblad heterogene watergang'!$H$15,'Invoerblad heterogene watergang'!$M$15,IF(A895&lt;='Invoerblad heterogene watergang'!$H$16,'Invoerblad heterogene watergang'!$M$16,IF(A895&lt;='Invoerblad heterogene watergang'!$H$17,'Invoerblad heterogene watergang'!$M$17,""))))))))))</f>
        <v>Begroeiing volgt bodemverloop</v>
      </c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67"/>
      <c r="AD895" s="23"/>
      <c r="AE895" s="23"/>
    </row>
    <row r="896" spans="1:31" s="103" customFormat="1" x14ac:dyDescent="0.35">
      <c r="A896" s="24">
        <f>IF(A895="","",IF((A895+1)&gt;MAX('Invoerblad heterogene watergang'!$H$9:$H$17),"",'Uitgebreide invoer'!A895+(MAX('Invoerblad heterogene watergang'!$H$9:$H$17)/1000)))</f>
        <v>624.40000000000146</v>
      </c>
      <c r="B896" s="23">
        <f>IF(A896&lt;='Invoerblad heterogene watergang'!$H$9,'Invoerblad heterogene watergang'!$J$9,IF(A896&lt;='Invoerblad heterogene watergang'!$H$10,'Invoerblad heterogene watergang'!$J$10,IF(A896&lt;='Invoerblad heterogene watergang'!$H$11,'Invoerblad heterogene watergang'!$J$11,IF(A896&lt;='Invoerblad heterogene watergang'!$H$12,'Invoerblad heterogene watergang'!$J$12,IF(A896&lt;='Invoerblad heterogene watergang'!$H$13,'Invoerblad heterogene watergang'!$J$13,IF(A896&lt;='Invoerblad heterogene watergang'!$H$14,'Invoerblad heterogene watergang'!$J$14,IF(A896&lt;='Invoerblad heterogene watergang'!$H$15,'Invoerblad heterogene watergang'!$J$15,IF(A896&lt;='Invoerblad heterogene watergang'!$H$16,'Invoerblad heterogene watergang'!$J$16,IF(A896&lt;='Invoerblad heterogene watergang'!$H$17,'Invoerblad heterogene watergang'!$J$17,"")))))))))</f>
        <v>0.1</v>
      </c>
      <c r="C896" s="23" t="str">
        <f>IF(A896&lt;='Invoerblad heterogene watergang'!$H$9,'Invoerblad heterogene watergang'!$K$9,IF(A896&lt;='Invoerblad heterogene watergang'!$H$10,'Invoerblad heterogene watergang'!$K$10,IF(A896&lt;='Invoerblad heterogene watergang'!$H$11,'Invoerblad heterogene watergang'!$K$11,IF(A896&lt;='Invoerblad heterogene watergang'!$H$12,'Invoerblad heterogene watergang'!$K$12,IF(A896&lt;='Invoerblad heterogene watergang'!$H$13,'Invoerblad heterogene watergang'!$K$13,IF(A896&lt;='Invoerblad heterogene watergang'!$H$14,'Invoerblad heterogene watergang'!$K$14,IF(A896&lt;='Invoerblad heterogene watergang'!$H$15,'Invoerblad heterogene watergang'!$K$15,IF(A896&lt;='Invoerblad heterogene watergang'!$H$16,'Invoerblad heterogene watergang'!$K$16,IF(A896&lt;='Invoerblad heterogene watergang'!$H$17,'Invoerblad heterogene watergang'!$K$17,"")))))))))</f>
        <v>200 - Drijvend fonteinkruid</v>
      </c>
      <c r="D896" s="23">
        <f t="shared" si="13"/>
        <v>200</v>
      </c>
      <c r="E896" s="23">
        <f>'Invoerblad heterogene watergang'!$F$9</f>
        <v>1.5</v>
      </c>
      <c r="F896" s="23">
        <f>'Invoerblad heterogene watergang'!$E$9</f>
        <v>1.2</v>
      </c>
      <c r="G896" s="23">
        <f>'Invoerblad heterogene watergang'!$B$9</f>
        <v>1.2</v>
      </c>
      <c r="H896" s="23">
        <f>'Invoerblad heterogene watergang'!$C$9</f>
        <v>1</v>
      </c>
      <c r="I896" s="23">
        <f>IF(B896="","",IF(A896&lt;='Invoerblad heterogene watergang'!$H$9,'Invoerblad heterogene watergang'!$N$9,IF(A896&lt;='Invoerblad heterogene watergang'!$H$10,'Invoerblad heterogene watergang'!$N$10,IF(A896&lt;='Invoerblad heterogene watergang'!$H$11,'Invoerblad heterogene watergang'!$N$11,IF(A896&lt;='Invoerblad heterogene watergang'!$H$12,'Invoerblad heterogene watergang'!$N$12,IF(A896&lt;='Invoerblad heterogene watergang'!$H$13,'Invoerblad heterogene watergang'!$N$13,IF(A896&lt;='Invoerblad heterogene watergang'!$H$14,'Invoerblad heterogene watergang'!$N$14,IF(A896&lt;='Invoerblad heterogene watergang'!$H$15,'Invoerblad heterogene watergang'!$N$15,IF(A896&lt;='Invoerblad heterogene watergang'!$H$16,'Invoerblad heterogene watergang'!$N$16,IF(A896&lt;='Invoerblad heterogene watergang'!$H$17,'Invoerblad heterogene watergang'!$N$17,""))))))))))</f>
        <v>0</v>
      </c>
      <c r="J896" s="23" t="str">
        <f>IF(A896&lt;='Invoerblad heterogene watergang'!$H$9,'Invoerblad heterogene watergang'!$O$9,IF(A896&lt;='Invoerblad heterogene watergang'!$H$10,'Invoerblad heterogene watergang'!$O$10,IF(A896&lt;='Invoerblad heterogene watergang'!$H$11,'Invoerblad heterogene watergang'!$O$11,IF(A896&lt;='Invoerblad heterogene watergang'!$H$12,'Invoerblad heterogene watergang'!$O$12,IF(A896&lt;='Invoerblad heterogene watergang'!$H$13,'Invoerblad heterogene watergang'!$O$13,IF(A896&lt;='Invoerblad heterogene watergang'!$H$14,'Invoerblad heterogene watergang'!$O$14,IF(A896&lt;='Invoerblad heterogene watergang'!$H$15,'Invoerblad heterogene watergang'!$O$15,IF(A896&lt;='Invoerblad heterogene watergang'!$H$16,'Invoerblad heterogene watergang'!$O$16,IF(A896&lt;='Invoerblad heterogene watergang'!$H$17,'Invoerblad heterogene watergang'!$O$17,"")))))))))</f>
        <v>Nee</v>
      </c>
      <c r="K896" s="23">
        <f>(IF(A896&lt;='Invoerblad heterogene watergang'!$H$9,'Invoerblad heterogene watergang'!$L$9,IF(A896&lt;='Invoerblad heterogene watergang'!$H$10,'Invoerblad heterogene watergang'!$L$10,IF(A896&lt;='Invoerblad heterogene watergang'!$H$11,'Invoerblad heterogene watergang'!$L$11,IF(A896&lt;='Invoerblad heterogene watergang'!$H$12,'Invoerblad heterogene watergang'!$L$12,IF(A896&lt;='Invoerblad heterogene watergang'!$H$13,'Invoerblad heterogene watergang'!$L$13,IF(A896&lt;='Invoerblad heterogene watergang'!$H$14,'Invoerblad heterogene watergang'!$L$14,IF(A896&lt;='Invoerblad heterogene watergang'!$H$15,'Invoerblad heterogene watergang'!$L$15,IF(A896&lt;='Invoerblad heterogene watergang'!$H$16,'Invoerblad heterogene watergang'!$L$16,IF(A896&lt;='Invoerblad heterogene watergang'!$H$17,'Invoerblad heterogene watergang'!$L$17,""))))))))))</f>
        <v>100</v>
      </c>
      <c r="L896" s="23" t="str">
        <f>(IF(A896&lt;='Invoerblad heterogene watergang'!$H$9,'Invoerblad heterogene watergang'!$M$9,IF(A896&lt;='Invoerblad heterogene watergang'!$H$10,'Invoerblad heterogene watergang'!$M$10,IF(A896&lt;='Invoerblad heterogene watergang'!$H$11,'Invoerblad heterogene watergang'!$M$11,IF(A896&lt;='Invoerblad heterogene watergang'!$H$12,'Invoerblad heterogene watergang'!$M$12,IF(A896&lt;='Invoerblad heterogene watergang'!$H$13,'Invoerblad heterogene watergang'!$M$13,IF(A896&lt;='Invoerblad heterogene watergang'!$H$14,'Invoerblad heterogene watergang'!$M$14,IF(A896&lt;='Invoerblad heterogene watergang'!$H$15,'Invoerblad heterogene watergang'!$M$15,IF(A896&lt;='Invoerblad heterogene watergang'!$H$16,'Invoerblad heterogene watergang'!$M$16,IF(A896&lt;='Invoerblad heterogene watergang'!$H$17,'Invoerblad heterogene watergang'!$M$17,""))))))))))</f>
        <v>Begroeiing volgt bodemverloop</v>
      </c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67"/>
      <c r="AD896" s="23"/>
      <c r="AE896" s="23"/>
    </row>
    <row r="897" spans="1:31" s="103" customFormat="1" x14ac:dyDescent="0.35">
      <c r="A897" s="24">
        <f>IF(A896="","",IF((A896+1)&gt;MAX('Invoerblad heterogene watergang'!$H$9:$H$17),"",'Uitgebreide invoer'!A896+(MAX('Invoerblad heterogene watergang'!$H$9:$H$17)/1000)))</f>
        <v>625.1000000000015</v>
      </c>
      <c r="B897" s="23">
        <f>IF(A897&lt;='Invoerblad heterogene watergang'!$H$9,'Invoerblad heterogene watergang'!$J$9,IF(A897&lt;='Invoerblad heterogene watergang'!$H$10,'Invoerblad heterogene watergang'!$J$10,IF(A897&lt;='Invoerblad heterogene watergang'!$H$11,'Invoerblad heterogene watergang'!$J$11,IF(A897&lt;='Invoerblad heterogene watergang'!$H$12,'Invoerblad heterogene watergang'!$J$12,IF(A897&lt;='Invoerblad heterogene watergang'!$H$13,'Invoerblad heterogene watergang'!$J$13,IF(A897&lt;='Invoerblad heterogene watergang'!$H$14,'Invoerblad heterogene watergang'!$J$14,IF(A897&lt;='Invoerblad heterogene watergang'!$H$15,'Invoerblad heterogene watergang'!$J$15,IF(A897&lt;='Invoerblad heterogene watergang'!$H$16,'Invoerblad heterogene watergang'!$J$16,IF(A897&lt;='Invoerblad heterogene watergang'!$H$17,'Invoerblad heterogene watergang'!$J$17,"")))))))))</f>
        <v>0.1</v>
      </c>
      <c r="C897" s="23" t="str">
        <f>IF(A897&lt;='Invoerblad heterogene watergang'!$H$9,'Invoerblad heterogene watergang'!$K$9,IF(A897&lt;='Invoerblad heterogene watergang'!$H$10,'Invoerblad heterogene watergang'!$K$10,IF(A897&lt;='Invoerblad heterogene watergang'!$H$11,'Invoerblad heterogene watergang'!$K$11,IF(A897&lt;='Invoerblad heterogene watergang'!$H$12,'Invoerblad heterogene watergang'!$K$12,IF(A897&lt;='Invoerblad heterogene watergang'!$H$13,'Invoerblad heterogene watergang'!$K$13,IF(A897&lt;='Invoerblad heterogene watergang'!$H$14,'Invoerblad heterogene watergang'!$K$14,IF(A897&lt;='Invoerblad heterogene watergang'!$H$15,'Invoerblad heterogene watergang'!$K$15,IF(A897&lt;='Invoerblad heterogene watergang'!$H$16,'Invoerblad heterogene watergang'!$K$16,IF(A897&lt;='Invoerblad heterogene watergang'!$H$17,'Invoerblad heterogene watergang'!$K$17,"")))))))))</f>
        <v>200 - Drijvend fonteinkruid</v>
      </c>
      <c r="D897" s="23">
        <f t="shared" si="13"/>
        <v>200</v>
      </c>
      <c r="E897" s="23">
        <f>'Invoerblad heterogene watergang'!$F$9</f>
        <v>1.5</v>
      </c>
      <c r="F897" s="23">
        <f>'Invoerblad heterogene watergang'!$E$9</f>
        <v>1.2</v>
      </c>
      <c r="G897" s="23">
        <f>'Invoerblad heterogene watergang'!$B$9</f>
        <v>1.2</v>
      </c>
      <c r="H897" s="23">
        <f>'Invoerblad heterogene watergang'!$C$9</f>
        <v>1</v>
      </c>
      <c r="I897" s="23">
        <f>IF(B897="","",IF(A897&lt;='Invoerblad heterogene watergang'!$H$9,'Invoerblad heterogene watergang'!$N$9,IF(A897&lt;='Invoerblad heterogene watergang'!$H$10,'Invoerblad heterogene watergang'!$N$10,IF(A897&lt;='Invoerblad heterogene watergang'!$H$11,'Invoerblad heterogene watergang'!$N$11,IF(A897&lt;='Invoerblad heterogene watergang'!$H$12,'Invoerblad heterogene watergang'!$N$12,IF(A897&lt;='Invoerblad heterogene watergang'!$H$13,'Invoerblad heterogene watergang'!$N$13,IF(A897&lt;='Invoerblad heterogene watergang'!$H$14,'Invoerblad heterogene watergang'!$N$14,IF(A897&lt;='Invoerblad heterogene watergang'!$H$15,'Invoerblad heterogene watergang'!$N$15,IF(A897&lt;='Invoerblad heterogene watergang'!$H$16,'Invoerblad heterogene watergang'!$N$16,IF(A897&lt;='Invoerblad heterogene watergang'!$H$17,'Invoerblad heterogene watergang'!$N$17,""))))))))))</f>
        <v>0</v>
      </c>
      <c r="J897" s="23" t="str">
        <f>IF(A897&lt;='Invoerblad heterogene watergang'!$H$9,'Invoerblad heterogene watergang'!$O$9,IF(A897&lt;='Invoerblad heterogene watergang'!$H$10,'Invoerblad heterogene watergang'!$O$10,IF(A897&lt;='Invoerblad heterogene watergang'!$H$11,'Invoerblad heterogene watergang'!$O$11,IF(A897&lt;='Invoerblad heterogene watergang'!$H$12,'Invoerblad heterogene watergang'!$O$12,IF(A897&lt;='Invoerblad heterogene watergang'!$H$13,'Invoerblad heterogene watergang'!$O$13,IF(A897&lt;='Invoerblad heterogene watergang'!$H$14,'Invoerblad heterogene watergang'!$O$14,IF(A897&lt;='Invoerblad heterogene watergang'!$H$15,'Invoerblad heterogene watergang'!$O$15,IF(A897&lt;='Invoerblad heterogene watergang'!$H$16,'Invoerblad heterogene watergang'!$O$16,IF(A897&lt;='Invoerblad heterogene watergang'!$H$17,'Invoerblad heterogene watergang'!$O$17,"")))))))))</f>
        <v>Nee</v>
      </c>
      <c r="K897" s="23">
        <f>(IF(A897&lt;='Invoerblad heterogene watergang'!$H$9,'Invoerblad heterogene watergang'!$L$9,IF(A897&lt;='Invoerblad heterogene watergang'!$H$10,'Invoerblad heterogene watergang'!$L$10,IF(A897&lt;='Invoerblad heterogene watergang'!$H$11,'Invoerblad heterogene watergang'!$L$11,IF(A897&lt;='Invoerblad heterogene watergang'!$H$12,'Invoerblad heterogene watergang'!$L$12,IF(A897&lt;='Invoerblad heterogene watergang'!$H$13,'Invoerblad heterogene watergang'!$L$13,IF(A897&lt;='Invoerblad heterogene watergang'!$H$14,'Invoerblad heterogene watergang'!$L$14,IF(A897&lt;='Invoerblad heterogene watergang'!$H$15,'Invoerblad heterogene watergang'!$L$15,IF(A897&lt;='Invoerblad heterogene watergang'!$H$16,'Invoerblad heterogene watergang'!$L$16,IF(A897&lt;='Invoerblad heterogene watergang'!$H$17,'Invoerblad heterogene watergang'!$L$17,""))))))))))</f>
        <v>100</v>
      </c>
      <c r="L897" s="23" t="str">
        <f>(IF(A897&lt;='Invoerblad heterogene watergang'!$H$9,'Invoerblad heterogene watergang'!$M$9,IF(A897&lt;='Invoerblad heterogene watergang'!$H$10,'Invoerblad heterogene watergang'!$M$10,IF(A897&lt;='Invoerblad heterogene watergang'!$H$11,'Invoerblad heterogene watergang'!$M$11,IF(A897&lt;='Invoerblad heterogene watergang'!$H$12,'Invoerblad heterogene watergang'!$M$12,IF(A897&lt;='Invoerblad heterogene watergang'!$H$13,'Invoerblad heterogene watergang'!$M$13,IF(A897&lt;='Invoerblad heterogene watergang'!$H$14,'Invoerblad heterogene watergang'!$M$14,IF(A897&lt;='Invoerblad heterogene watergang'!$H$15,'Invoerblad heterogene watergang'!$M$15,IF(A897&lt;='Invoerblad heterogene watergang'!$H$16,'Invoerblad heterogene watergang'!$M$16,IF(A897&lt;='Invoerblad heterogene watergang'!$H$17,'Invoerblad heterogene watergang'!$M$17,""))))))))))</f>
        <v>Begroeiing volgt bodemverloop</v>
      </c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67"/>
      <c r="AD897" s="23"/>
      <c r="AE897" s="23"/>
    </row>
    <row r="898" spans="1:31" s="103" customFormat="1" x14ac:dyDescent="0.35">
      <c r="A898" s="24">
        <f>IF(A897="","",IF((A897+1)&gt;MAX('Invoerblad heterogene watergang'!$H$9:$H$17),"",'Uitgebreide invoer'!A897+(MAX('Invoerblad heterogene watergang'!$H$9:$H$17)/1000)))</f>
        <v>625.80000000000155</v>
      </c>
      <c r="B898" s="23">
        <f>IF(A898&lt;='Invoerblad heterogene watergang'!$H$9,'Invoerblad heterogene watergang'!$J$9,IF(A898&lt;='Invoerblad heterogene watergang'!$H$10,'Invoerblad heterogene watergang'!$J$10,IF(A898&lt;='Invoerblad heterogene watergang'!$H$11,'Invoerblad heterogene watergang'!$J$11,IF(A898&lt;='Invoerblad heterogene watergang'!$H$12,'Invoerblad heterogene watergang'!$J$12,IF(A898&lt;='Invoerblad heterogene watergang'!$H$13,'Invoerblad heterogene watergang'!$J$13,IF(A898&lt;='Invoerblad heterogene watergang'!$H$14,'Invoerblad heterogene watergang'!$J$14,IF(A898&lt;='Invoerblad heterogene watergang'!$H$15,'Invoerblad heterogene watergang'!$J$15,IF(A898&lt;='Invoerblad heterogene watergang'!$H$16,'Invoerblad heterogene watergang'!$J$16,IF(A898&lt;='Invoerblad heterogene watergang'!$H$17,'Invoerblad heterogene watergang'!$J$17,"")))))))))</f>
        <v>0.1</v>
      </c>
      <c r="C898" s="23" t="str">
        <f>IF(A898&lt;='Invoerblad heterogene watergang'!$H$9,'Invoerblad heterogene watergang'!$K$9,IF(A898&lt;='Invoerblad heterogene watergang'!$H$10,'Invoerblad heterogene watergang'!$K$10,IF(A898&lt;='Invoerblad heterogene watergang'!$H$11,'Invoerblad heterogene watergang'!$K$11,IF(A898&lt;='Invoerblad heterogene watergang'!$H$12,'Invoerblad heterogene watergang'!$K$12,IF(A898&lt;='Invoerblad heterogene watergang'!$H$13,'Invoerblad heterogene watergang'!$K$13,IF(A898&lt;='Invoerblad heterogene watergang'!$H$14,'Invoerblad heterogene watergang'!$K$14,IF(A898&lt;='Invoerblad heterogene watergang'!$H$15,'Invoerblad heterogene watergang'!$K$15,IF(A898&lt;='Invoerblad heterogene watergang'!$H$16,'Invoerblad heterogene watergang'!$K$16,IF(A898&lt;='Invoerblad heterogene watergang'!$H$17,'Invoerblad heterogene watergang'!$K$17,"")))))))))</f>
        <v>200 - Drijvend fonteinkruid</v>
      </c>
      <c r="D898" s="23">
        <f t="shared" si="13"/>
        <v>200</v>
      </c>
      <c r="E898" s="23">
        <f>'Invoerblad heterogene watergang'!$F$9</f>
        <v>1.5</v>
      </c>
      <c r="F898" s="23">
        <f>'Invoerblad heterogene watergang'!$E$9</f>
        <v>1.2</v>
      </c>
      <c r="G898" s="23">
        <f>'Invoerblad heterogene watergang'!$B$9</f>
        <v>1.2</v>
      </c>
      <c r="H898" s="23">
        <f>'Invoerblad heterogene watergang'!$C$9</f>
        <v>1</v>
      </c>
      <c r="I898" s="23">
        <f>IF(B898="","",IF(A898&lt;='Invoerblad heterogene watergang'!$H$9,'Invoerblad heterogene watergang'!$N$9,IF(A898&lt;='Invoerblad heterogene watergang'!$H$10,'Invoerblad heterogene watergang'!$N$10,IF(A898&lt;='Invoerblad heterogene watergang'!$H$11,'Invoerblad heterogene watergang'!$N$11,IF(A898&lt;='Invoerblad heterogene watergang'!$H$12,'Invoerblad heterogene watergang'!$N$12,IF(A898&lt;='Invoerblad heterogene watergang'!$H$13,'Invoerblad heterogene watergang'!$N$13,IF(A898&lt;='Invoerblad heterogene watergang'!$H$14,'Invoerblad heterogene watergang'!$N$14,IF(A898&lt;='Invoerblad heterogene watergang'!$H$15,'Invoerblad heterogene watergang'!$N$15,IF(A898&lt;='Invoerblad heterogene watergang'!$H$16,'Invoerblad heterogene watergang'!$N$16,IF(A898&lt;='Invoerblad heterogene watergang'!$H$17,'Invoerblad heterogene watergang'!$N$17,""))))))))))</f>
        <v>0</v>
      </c>
      <c r="J898" s="23" t="str">
        <f>IF(A898&lt;='Invoerblad heterogene watergang'!$H$9,'Invoerblad heterogene watergang'!$O$9,IF(A898&lt;='Invoerblad heterogene watergang'!$H$10,'Invoerblad heterogene watergang'!$O$10,IF(A898&lt;='Invoerblad heterogene watergang'!$H$11,'Invoerblad heterogene watergang'!$O$11,IF(A898&lt;='Invoerblad heterogene watergang'!$H$12,'Invoerblad heterogene watergang'!$O$12,IF(A898&lt;='Invoerblad heterogene watergang'!$H$13,'Invoerblad heterogene watergang'!$O$13,IF(A898&lt;='Invoerblad heterogene watergang'!$H$14,'Invoerblad heterogene watergang'!$O$14,IF(A898&lt;='Invoerblad heterogene watergang'!$H$15,'Invoerblad heterogene watergang'!$O$15,IF(A898&lt;='Invoerblad heterogene watergang'!$H$16,'Invoerblad heterogene watergang'!$O$16,IF(A898&lt;='Invoerblad heterogene watergang'!$H$17,'Invoerblad heterogene watergang'!$O$17,"")))))))))</f>
        <v>Nee</v>
      </c>
      <c r="K898" s="23">
        <f>(IF(A898&lt;='Invoerblad heterogene watergang'!$H$9,'Invoerblad heterogene watergang'!$L$9,IF(A898&lt;='Invoerblad heterogene watergang'!$H$10,'Invoerblad heterogene watergang'!$L$10,IF(A898&lt;='Invoerblad heterogene watergang'!$H$11,'Invoerblad heterogene watergang'!$L$11,IF(A898&lt;='Invoerblad heterogene watergang'!$H$12,'Invoerblad heterogene watergang'!$L$12,IF(A898&lt;='Invoerblad heterogene watergang'!$H$13,'Invoerblad heterogene watergang'!$L$13,IF(A898&lt;='Invoerblad heterogene watergang'!$H$14,'Invoerblad heterogene watergang'!$L$14,IF(A898&lt;='Invoerblad heterogene watergang'!$H$15,'Invoerblad heterogene watergang'!$L$15,IF(A898&lt;='Invoerblad heterogene watergang'!$H$16,'Invoerblad heterogene watergang'!$L$16,IF(A898&lt;='Invoerblad heterogene watergang'!$H$17,'Invoerblad heterogene watergang'!$L$17,""))))))))))</f>
        <v>100</v>
      </c>
      <c r="L898" s="23" t="str">
        <f>(IF(A898&lt;='Invoerblad heterogene watergang'!$H$9,'Invoerblad heterogene watergang'!$M$9,IF(A898&lt;='Invoerblad heterogene watergang'!$H$10,'Invoerblad heterogene watergang'!$M$10,IF(A898&lt;='Invoerblad heterogene watergang'!$H$11,'Invoerblad heterogene watergang'!$M$11,IF(A898&lt;='Invoerblad heterogene watergang'!$H$12,'Invoerblad heterogene watergang'!$M$12,IF(A898&lt;='Invoerblad heterogene watergang'!$H$13,'Invoerblad heterogene watergang'!$M$13,IF(A898&lt;='Invoerblad heterogene watergang'!$H$14,'Invoerblad heterogene watergang'!$M$14,IF(A898&lt;='Invoerblad heterogene watergang'!$H$15,'Invoerblad heterogene watergang'!$M$15,IF(A898&lt;='Invoerblad heterogene watergang'!$H$16,'Invoerblad heterogene watergang'!$M$16,IF(A898&lt;='Invoerblad heterogene watergang'!$H$17,'Invoerblad heterogene watergang'!$M$17,""))))))))))</f>
        <v>Begroeiing volgt bodemverloop</v>
      </c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67"/>
      <c r="AD898" s="23"/>
      <c r="AE898" s="23"/>
    </row>
    <row r="899" spans="1:31" s="103" customFormat="1" x14ac:dyDescent="0.35">
      <c r="A899" s="24">
        <f>IF(A898="","",IF((A898+1)&gt;MAX('Invoerblad heterogene watergang'!$H$9:$H$17),"",'Uitgebreide invoer'!A898+(MAX('Invoerblad heterogene watergang'!$H$9:$H$17)/1000)))</f>
        <v>626.50000000000159</v>
      </c>
      <c r="B899" s="23">
        <f>IF(A899&lt;='Invoerblad heterogene watergang'!$H$9,'Invoerblad heterogene watergang'!$J$9,IF(A899&lt;='Invoerblad heterogene watergang'!$H$10,'Invoerblad heterogene watergang'!$J$10,IF(A899&lt;='Invoerblad heterogene watergang'!$H$11,'Invoerblad heterogene watergang'!$J$11,IF(A899&lt;='Invoerblad heterogene watergang'!$H$12,'Invoerblad heterogene watergang'!$J$12,IF(A899&lt;='Invoerblad heterogene watergang'!$H$13,'Invoerblad heterogene watergang'!$J$13,IF(A899&lt;='Invoerblad heterogene watergang'!$H$14,'Invoerblad heterogene watergang'!$J$14,IF(A899&lt;='Invoerblad heterogene watergang'!$H$15,'Invoerblad heterogene watergang'!$J$15,IF(A899&lt;='Invoerblad heterogene watergang'!$H$16,'Invoerblad heterogene watergang'!$J$16,IF(A899&lt;='Invoerblad heterogene watergang'!$H$17,'Invoerblad heterogene watergang'!$J$17,"")))))))))</f>
        <v>0.1</v>
      </c>
      <c r="C899" s="23" t="str">
        <f>IF(A899&lt;='Invoerblad heterogene watergang'!$H$9,'Invoerblad heterogene watergang'!$K$9,IF(A899&lt;='Invoerblad heterogene watergang'!$H$10,'Invoerblad heterogene watergang'!$K$10,IF(A899&lt;='Invoerblad heterogene watergang'!$H$11,'Invoerblad heterogene watergang'!$K$11,IF(A899&lt;='Invoerblad heterogene watergang'!$H$12,'Invoerblad heterogene watergang'!$K$12,IF(A899&lt;='Invoerblad heterogene watergang'!$H$13,'Invoerblad heterogene watergang'!$K$13,IF(A899&lt;='Invoerblad heterogene watergang'!$H$14,'Invoerblad heterogene watergang'!$K$14,IF(A899&lt;='Invoerblad heterogene watergang'!$H$15,'Invoerblad heterogene watergang'!$K$15,IF(A899&lt;='Invoerblad heterogene watergang'!$H$16,'Invoerblad heterogene watergang'!$K$16,IF(A899&lt;='Invoerblad heterogene watergang'!$H$17,'Invoerblad heterogene watergang'!$K$17,"")))))))))</f>
        <v>200 - Drijvend fonteinkruid</v>
      </c>
      <c r="D899" s="23">
        <f t="shared" si="13"/>
        <v>200</v>
      </c>
      <c r="E899" s="23">
        <f>'Invoerblad heterogene watergang'!$F$9</f>
        <v>1.5</v>
      </c>
      <c r="F899" s="23">
        <f>'Invoerblad heterogene watergang'!$E$9</f>
        <v>1.2</v>
      </c>
      <c r="G899" s="23">
        <f>'Invoerblad heterogene watergang'!$B$9</f>
        <v>1.2</v>
      </c>
      <c r="H899" s="23">
        <f>'Invoerblad heterogene watergang'!$C$9</f>
        <v>1</v>
      </c>
      <c r="I899" s="23">
        <f>IF(B899="","",IF(A899&lt;='Invoerblad heterogene watergang'!$H$9,'Invoerblad heterogene watergang'!$N$9,IF(A899&lt;='Invoerblad heterogene watergang'!$H$10,'Invoerblad heterogene watergang'!$N$10,IF(A899&lt;='Invoerblad heterogene watergang'!$H$11,'Invoerblad heterogene watergang'!$N$11,IF(A899&lt;='Invoerblad heterogene watergang'!$H$12,'Invoerblad heterogene watergang'!$N$12,IF(A899&lt;='Invoerblad heterogene watergang'!$H$13,'Invoerblad heterogene watergang'!$N$13,IF(A899&lt;='Invoerblad heterogene watergang'!$H$14,'Invoerblad heterogene watergang'!$N$14,IF(A899&lt;='Invoerblad heterogene watergang'!$H$15,'Invoerblad heterogene watergang'!$N$15,IF(A899&lt;='Invoerblad heterogene watergang'!$H$16,'Invoerblad heterogene watergang'!$N$16,IF(A899&lt;='Invoerblad heterogene watergang'!$H$17,'Invoerblad heterogene watergang'!$N$17,""))))))))))</f>
        <v>0</v>
      </c>
      <c r="J899" s="23" t="str">
        <f>IF(A899&lt;='Invoerblad heterogene watergang'!$H$9,'Invoerblad heterogene watergang'!$O$9,IF(A899&lt;='Invoerblad heterogene watergang'!$H$10,'Invoerblad heterogene watergang'!$O$10,IF(A899&lt;='Invoerblad heterogene watergang'!$H$11,'Invoerblad heterogene watergang'!$O$11,IF(A899&lt;='Invoerblad heterogene watergang'!$H$12,'Invoerblad heterogene watergang'!$O$12,IF(A899&lt;='Invoerblad heterogene watergang'!$H$13,'Invoerblad heterogene watergang'!$O$13,IF(A899&lt;='Invoerblad heterogene watergang'!$H$14,'Invoerblad heterogene watergang'!$O$14,IF(A899&lt;='Invoerblad heterogene watergang'!$H$15,'Invoerblad heterogene watergang'!$O$15,IF(A899&lt;='Invoerblad heterogene watergang'!$H$16,'Invoerblad heterogene watergang'!$O$16,IF(A899&lt;='Invoerblad heterogene watergang'!$H$17,'Invoerblad heterogene watergang'!$O$17,"")))))))))</f>
        <v>Nee</v>
      </c>
      <c r="K899" s="23">
        <f>(IF(A899&lt;='Invoerblad heterogene watergang'!$H$9,'Invoerblad heterogene watergang'!$L$9,IF(A899&lt;='Invoerblad heterogene watergang'!$H$10,'Invoerblad heterogene watergang'!$L$10,IF(A899&lt;='Invoerblad heterogene watergang'!$H$11,'Invoerblad heterogene watergang'!$L$11,IF(A899&lt;='Invoerblad heterogene watergang'!$H$12,'Invoerblad heterogene watergang'!$L$12,IF(A899&lt;='Invoerblad heterogene watergang'!$H$13,'Invoerblad heterogene watergang'!$L$13,IF(A899&lt;='Invoerblad heterogene watergang'!$H$14,'Invoerblad heterogene watergang'!$L$14,IF(A899&lt;='Invoerblad heterogene watergang'!$H$15,'Invoerblad heterogene watergang'!$L$15,IF(A899&lt;='Invoerblad heterogene watergang'!$H$16,'Invoerblad heterogene watergang'!$L$16,IF(A899&lt;='Invoerblad heterogene watergang'!$H$17,'Invoerblad heterogene watergang'!$L$17,""))))))))))</f>
        <v>100</v>
      </c>
      <c r="L899" s="23" t="str">
        <f>(IF(A899&lt;='Invoerblad heterogene watergang'!$H$9,'Invoerblad heterogene watergang'!$M$9,IF(A899&lt;='Invoerblad heterogene watergang'!$H$10,'Invoerblad heterogene watergang'!$M$10,IF(A899&lt;='Invoerblad heterogene watergang'!$H$11,'Invoerblad heterogene watergang'!$M$11,IF(A899&lt;='Invoerblad heterogene watergang'!$H$12,'Invoerblad heterogene watergang'!$M$12,IF(A899&lt;='Invoerblad heterogene watergang'!$H$13,'Invoerblad heterogene watergang'!$M$13,IF(A899&lt;='Invoerblad heterogene watergang'!$H$14,'Invoerblad heterogene watergang'!$M$14,IF(A899&lt;='Invoerblad heterogene watergang'!$H$15,'Invoerblad heterogene watergang'!$M$15,IF(A899&lt;='Invoerblad heterogene watergang'!$H$16,'Invoerblad heterogene watergang'!$M$16,IF(A899&lt;='Invoerblad heterogene watergang'!$H$17,'Invoerblad heterogene watergang'!$M$17,""))))))))))</f>
        <v>Begroeiing volgt bodemverloop</v>
      </c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67"/>
      <c r="AD899" s="23"/>
      <c r="AE899" s="23"/>
    </row>
    <row r="900" spans="1:31" s="103" customFormat="1" x14ac:dyDescent="0.35">
      <c r="A900" s="24">
        <f>IF(A899="","",IF((A899+1)&gt;MAX('Invoerblad heterogene watergang'!$H$9:$H$17),"",'Uitgebreide invoer'!A899+(MAX('Invoerblad heterogene watergang'!$H$9:$H$17)/1000)))</f>
        <v>627.20000000000164</v>
      </c>
      <c r="B900" s="23">
        <f>IF(A900&lt;='Invoerblad heterogene watergang'!$H$9,'Invoerblad heterogene watergang'!$J$9,IF(A900&lt;='Invoerblad heterogene watergang'!$H$10,'Invoerblad heterogene watergang'!$J$10,IF(A900&lt;='Invoerblad heterogene watergang'!$H$11,'Invoerblad heterogene watergang'!$J$11,IF(A900&lt;='Invoerblad heterogene watergang'!$H$12,'Invoerblad heterogene watergang'!$J$12,IF(A900&lt;='Invoerblad heterogene watergang'!$H$13,'Invoerblad heterogene watergang'!$J$13,IF(A900&lt;='Invoerblad heterogene watergang'!$H$14,'Invoerblad heterogene watergang'!$J$14,IF(A900&lt;='Invoerblad heterogene watergang'!$H$15,'Invoerblad heterogene watergang'!$J$15,IF(A900&lt;='Invoerblad heterogene watergang'!$H$16,'Invoerblad heterogene watergang'!$J$16,IF(A900&lt;='Invoerblad heterogene watergang'!$H$17,'Invoerblad heterogene watergang'!$J$17,"")))))))))</f>
        <v>0.1</v>
      </c>
      <c r="C900" s="23" t="str">
        <f>IF(A900&lt;='Invoerblad heterogene watergang'!$H$9,'Invoerblad heterogene watergang'!$K$9,IF(A900&lt;='Invoerblad heterogene watergang'!$H$10,'Invoerblad heterogene watergang'!$K$10,IF(A900&lt;='Invoerblad heterogene watergang'!$H$11,'Invoerblad heterogene watergang'!$K$11,IF(A900&lt;='Invoerblad heterogene watergang'!$H$12,'Invoerblad heterogene watergang'!$K$12,IF(A900&lt;='Invoerblad heterogene watergang'!$H$13,'Invoerblad heterogene watergang'!$K$13,IF(A900&lt;='Invoerblad heterogene watergang'!$H$14,'Invoerblad heterogene watergang'!$K$14,IF(A900&lt;='Invoerblad heterogene watergang'!$H$15,'Invoerblad heterogene watergang'!$K$15,IF(A900&lt;='Invoerblad heterogene watergang'!$H$16,'Invoerblad heterogene watergang'!$K$16,IF(A900&lt;='Invoerblad heterogene watergang'!$H$17,'Invoerblad heterogene watergang'!$K$17,"")))))))))</f>
        <v>200 - Drijvend fonteinkruid</v>
      </c>
      <c r="D900" s="23">
        <f t="shared" si="13"/>
        <v>200</v>
      </c>
      <c r="E900" s="23">
        <f>'Invoerblad heterogene watergang'!$F$9</f>
        <v>1.5</v>
      </c>
      <c r="F900" s="23">
        <f>'Invoerblad heterogene watergang'!$E$9</f>
        <v>1.2</v>
      </c>
      <c r="G900" s="23">
        <f>'Invoerblad heterogene watergang'!$B$9</f>
        <v>1.2</v>
      </c>
      <c r="H900" s="23">
        <f>'Invoerblad heterogene watergang'!$C$9</f>
        <v>1</v>
      </c>
      <c r="I900" s="23">
        <f>IF(B900="","",IF(A900&lt;='Invoerblad heterogene watergang'!$H$9,'Invoerblad heterogene watergang'!$N$9,IF(A900&lt;='Invoerblad heterogene watergang'!$H$10,'Invoerblad heterogene watergang'!$N$10,IF(A900&lt;='Invoerblad heterogene watergang'!$H$11,'Invoerblad heterogene watergang'!$N$11,IF(A900&lt;='Invoerblad heterogene watergang'!$H$12,'Invoerblad heterogene watergang'!$N$12,IF(A900&lt;='Invoerblad heterogene watergang'!$H$13,'Invoerblad heterogene watergang'!$N$13,IF(A900&lt;='Invoerblad heterogene watergang'!$H$14,'Invoerblad heterogene watergang'!$N$14,IF(A900&lt;='Invoerblad heterogene watergang'!$H$15,'Invoerblad heterogene watergang'!$N$15,IF(A900&lt;='Invoerblad heterogene watergang'!$H$16,'Invoerblad heterogene watergang'!$N$16,IF(A900&lt;='Invoerblad heterogene watergang'!$H$17,'Invoerblad heterogene watergang'!$N$17,""))))))))))</f>
        <v>0</v>
      </c>
      <c r="J900" s="23" t="str">
        <f>IF(A900&lt;='Invoerblad heterogene watergang'!$H$9,'Invoerblad heterogene watergang'!$O$9,IF(A900&lt;='Invoerblad heterogene watergang'!$H$10,'Invoerblad heterogene watergang'!$O$10,IF(A900&lt;='Invoerblad heterogene watergang'!$H$11,'Invoerblad heterogene watergang'!$O$11,IF(A900&lt;='Invoerblad heterogene watergang'!$H$12,'Invoerblad heterogene watergang'!$O$12,IF(A900&lt;='Invoerblad heterogene watergang'!$H$13,'Invoerblad heterogene watergang'!$O$13,IF(A900&lt;='Invoerblad heterogene watergang'!$H$14,'Invoerblad heterogene watergang'!$O$14,IF(A900&lt;='Invoerblad heterogene watergang'!$H$15,'Invoerblad heterogene watergang'!$O$15,IF(A900&lt;='Invoerblad heterogene watergang'!$H$16,'Invoerblad heterogene watergang'!$O$16,IF(A900&lt;='Invoerblad heterogene watergang'!$H$17,'Invoerblad heterogene watergang'!$O$17,"")))))))))</f>
        <v>Nee</v>
      </c>
      <c r="K900" s="23">
        <f>(IF(A900&lt;='Invoerblad heterogene watergang'!$H$9,'Invoerblad heterogene watergang'!$L$9,IF(A900&lt;='Invoerblad heterogene watergang'!$H$10,'Invoerblad heterogene watergang'!$L$10,IF(A900&lt;='Invoerblad heterogene watergang'!$H$11,'Invoerblad heterogene watergang'!$L$11,IF(A900&lt;='Invoerblad heterogene watergang'!$H$12,'Invoerblad heterogene watergang'!$L$12,IF(A900&lt;='Invoerblad heterogene watergang'!$H$13,'Invoerblad heterogene watergang'!$L$13,IF(A900&lt;='Invoerblad heterogene watergang'!$H$14,'Invoerblad heterogene watergang'!$L$14,IF(A900&lt;='Invoerblad heterogene watergang'!$H$15,'Invoerblad heterogene watergang'!$L$15,IF(A900&lt;='Invoerblad heterogene watergang'!$H$16,'Invoerblad heterogene watergang'!$L$16,IF(A900&lt;='Invoerblad heterogene watergang'!$H$17,'Invoerblad heterogene watergang'!$L$17,""))))))))))</f>
        <v>100</v>
      </c>
      <c r="L900" s="23" t="str">
        <f>(IF(A900&lt;='Invoerblad heterogene watergang'!$H$9,'Invoerblad heterogene watergang'!$M$9,IF(A900&lt;='Invoerblad heterogene watergang'!$H$10,'Invoerblad heterogene watergang'!$M$10,IF(A900&lt;='Invoerblad heterogene watergang'!$H$11,'Invoerblad heterogene watergang'!$M$11,IF(A900&lt;='Invoerblad heterogene watergang'!$H$12,'Invoerblad heterogene watergang'!$M$12,IF(A900&lt;='Invoerblad heterogene watergang'!$H$13,'Invoerblad heterogene watergang'!$M$13,IF(A900&lt;='Invoerblad heterogene watergang'!$H$14,'Invoerblad heterogene watergang'!$M$14,IF(A900&lt;='Invoerblad heterogene watergang'!$H$15,'Invoerblad heterogene watergang'!$M$15,IF(A900&lt;='Invoerblad heterogene watergang'!$H$16,'Invoerblad heterogene watergang'!$M$16,IF(A900&lt;='Invoerblad heterogene watergang'!$H$17,'Invoerblad heterogene watergang'!$M$17,""))))))))))</f>
        <v>Begroeiing volgt bodemverloop</v>
      </c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67"/>
      <c r="AD900" s="23"/>
      <c r="AE900" s="23"/>
    </row>
    <row r="901" spans="1:31" s="103" customFormat="1" x14ac:dyDescent="0.35">
      <c r="A901" s="24">
        <f>IF(A900="","",IF((A900+1)&gt;MAX('Invoerblad heterogene watergang'!$H$9:$H$17),"",'Uitgebreide invoer'!A900+(MAX('Invoerblad heterogene watergang'!$H$9:$H$17)/1000)))</f>
        <v>627.90000000000168</v>
      </c>
      <c r="B901" s="23">
        <f>IF(A901&lt;='Invoerblad heterogene watergang'!$H$9,'Invoerblad heterogene watergang'!$J$9,IF(A901&lt;='Invoerblad heterogene watergang'!$H$10,'Invoerblad heterogene watergang'!$J$10,IF(A901&lt;='Invoerblad heterogene watergang'!$H$11,'Invoerblad heterogene watergang'!$J$11,IF(A901&lt;='Invoerblad heterogene watergang'!$H$12,'Invoerblad heterogene watergang'!$J$12,IF(A901&lt;='Invoerblad heterogene watergang'!$H$13,'Invoerblad heterogene watergang'!$J$13,IF(A901&lt;='Invoerblad heterogene watergang'!$H$14,'Invoerblad heterogene watergang'!$J$14,IF(A901&lt;='Invoerblad heterogene watergang'!$H$15,'Invoerblad heterogene watergang'!$J$15,IF(A901&lt;='Invoerblad heterogene watergang'!$H$16,'Invoerblad heterogene watergang'!$J$16,IF(A901&lt;='Invoerblad heterogene watergang'!$H$17,'Invoerblad heterogene watergang'!$J$17,"")))))))))</f>
        <v>0.1</v>
      </c>
      <c r="C901" s="23" t="str">
        <f>IF(A901&lt;='Invoerblad heterogene watergang'!$H$9,'Invoerblad heterogene watergang'!$K$9,IF(A901&lt;='Invoerblad heterogene watergang'!$H$10,'Invoerblad heterogene watergang'!$K$10,IF(A901&lt;='Invoerblad heterogene watergang'!$H$11,'Invoerblad heterogene watergang'!$K$11,IF(A901&lt;='Invoerblad heterogene watergang'!$H$12,'Invoerblad heterogene watergang'!$K$12,IF(A901&lt;='Invoerblad heterogene watergang'!$H$13,'Invoerblad heterogene watergang'!$K$13,IF(A901&lt;='Invoerblad heterogene watergang'!$H$14,'Invoerblad heterogene watergang'!$K$14,IF(A901&lt;='Invoerblad heterogene watergang'!$H$15,'Invoerblad heterogene watergang'!$K$15,IF(A901&lt;='Invoerblad heterogene watergang'!$H$16,'Invoerblad heterogene watergang'!$K$16,IF(A901&lt;='Invoerblad heterogene watergang'!$H$17,'Invoerblad heterogene watergang'!$K$17,"")))))))))</f>
        <v>200 - Drijvend fonteinkruid</v>
      </c>
      <c r="D901" s="23">
        <f t="shared" ref="D901:D964" si="14">IF(C901="100 - Riet",100,IF(C901="200 - Drijvend fonteinkruid",200,IF(C901="250 - Gele plomp",250,IF(C901="500 - Waterlelie",500,IF(C901="700 - Watergentiaan",700,30)))))</f>
        <v>200</v>
      </c>
      <c r="E901" s="23">
        <f>'Invoerblad heterogene watergang'!$F$9</f>
        <v>1.5</v>
      </c>
      <c r="F901" s="23">
        <f>'Invoerblad heterogene watergang'!$E$9</f>
        <v>1.2</v>
      </c>
      <c r="G901" s="23">
        <f>'Invoerblad heterogene watergang'!$B$9</f>
        <v>1.2</v>
      </c>
      <c r="H901" s="23">
        <f>'Invoerblad heterogene watergang'!$C$9</f>
        <v>1</v>
      </c>
      <c r="I901" s="23">
        <f>IF(B901="","",IF(A901&lt;='Invoerblad heterogene watergang'!$H$9,'Invoerblad heterogene watergang'!$N$9,IF(A901&lt;='Invoerblad heterogene watergang'!$H$10,'Invoerblad heterogene watergang'!$N$10,IF(A901&lt;='Invoerblad heterogene watergang'!$H$11,'Invoerblad heterogene watergang'!$N$11,IF(A901&lt;='Invoerblad heterogene watergang'!$H$12,'Invoerblad heterogene watergang'!$N$12,IF(A901&lt;='Invoerblad heterogene watergang'!$H$13,'Invoerblad heterogene watergang'!$N$13,IF(A901&lt;='Invoerblad heterogene watergang'!$H$14,'Invoerblad heterogene watergang'!$N$14,IF(A901&lt;='Invoerblad heterogene watergang'!$H$15,'Invoerblad heterogene watergang'!$N$15,IF(A901&lt;='Invoerblad heterogene watergang'!$H$16,'Invoerblad heterogene watergang'!$N$16,IF(A901&lt;='Invoerblad heterogene watergang'!$H$17,'Invoerblad heterogene watergang'!$N$17,""))))))))))</f>
        <v>0</v>
      </c>
      <c r="J901" s="23" t="str">
        <f>IF(A901&lt;='Invoerblad heterogene watergang'!$H$9,'Invoerblad heterogene watergang'!$O$9,IF(A901&lt;='Invoerblad heterogene watergang'!$H$10,'Invoerblad heterogene watergang'!$O$10,IF(A901&lt;='Invoerblad heterogene watergang'!$H$11,'Invoerblad heterogene watergang'!$O$11,IF(A901&lt;='Invoerblad heterogene watergang'!$H$12,'Invoerblad heterogene watergang'!$O$12,IF(A901&lt;='Invoerblad heterogene watergang'!$H$13,'Invoerblad heterogene watergang'!$O$13,IF(A901&lt;='Invoerblad heterogene watergang'!$H$14,'Invoerblad heterogene watergang'!$O$14,IF(A901&lt;='Invoerblad heterogene watergang'!$H$15,'Invoerblad heterogene watergang'!$O$15,IF(A901&lt;='Invoerblad heterogene watergang'!$H$16,'Invoerblad heterogene watergang'!$O$16,IF(A901&lt;='Invoerblad heterogene watergang'!$H$17,'Invoerblad heterogene watergang'!$O$17,"")))))))))</f>
        <v>Nee</v>
      </c>
      <c r="K901" s="23">
        <f>(IF(A901&lt;='Invoerblad heterogene watergang'!$H$9,'Invoerblad heterogene watergang'!$L$9,IF(A901&lt;='Invoerblad heterogene watergang'!$H$10,'Invoerblad heterogene watergang'!$L$10,IF(A901&lt;='Invoerblad heterogene watergang'!$H$11,'Invoerblad heterogene watergang'!$L$11,IF(A901&lt;='Invoerblad heterogene watergang'!$H$12,'Invoerblad heterogene watergang'!$L$12,IF(A901&lt;='Invoerblad heterogene watergang'!$H$13,'Invoerblad heterogene watergang'!$L$13,IF(A901&lt;='Invoerblad heterogene watergang'!$H$14,'Invoerblad heterogene watergang'!$L$14,IF(A901&lt;='Invoerblad heterogene watergang'!$H$15,'Invoerblad heterogene watergang'!$L$15,IF(A901&lt;='Invoerblad heterogene watergang'!$H$16,'Invoerblad heterogene watergang'!$L$16,IF(A901&lt;='Invoerblad heterogene watergang'!$H$17,'Invoerblad heterogene watergang'!$L$17,""))))))))))</f>
        <v>100</v>
      </c>
      <c r="L901" s="23" t="str">
        <f>(IF(A901&lt;='Invoerblad heterogene watergang'!$H$9,'Invoerblad heterogene watergang'!$M$9,IF(A901&lt;='Invoerblad heterogene watergang'!$H$10,'Invoerblad heterogene watergang'!$M$10,IF(A901&lt;='Invoerblad heterogene watergang'!$H$11,'Invoerblad heterogene watergang'!$M$11,IF(A901&lt;='Invoerblad heterogene watergang'!$H$12,'Invoerblad heterogene watergang'!$M$12,IF(A901&lt;='Invoerblad heterogene watergang'!$H$13,'Invoerblad heterogene watergang'!$M$13,IF(A901&lt;='Invoerblad heterogene watergang'!$H$14,'Invoerblad heterogene watergang'!$M$14,IF(A901&lt;='Invoerblad heterogene watergang'!$H$15,'Invoerblad heterogene watergang'!$M$15,IF(A901&lt;='Invoerblad heterogene watergang'!$H$16,'Invoerblad heterogene watergang'!$M$16,IF(A901&lt;='Invoerblad heterogene watergang'!$H$17,'Invoerblad heterogene watergang'!$M$17,""))))))))))</f>
        <v>Begroeiing volgt bodemverloop</v>
      </c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67"/>
      <c r="AD901" s="23"/>
      <c r="AE901" s="23"/>
    </row>
    <row r="902" spans="1:31" s="103" customFormat="1" x14ac:dyDescent="0.35">
      <c r="A902" s="24">
        <f>IF(A901="","",IF((A901+1)&gt;MAX('Invoerblad heterogene watergang'!$H$9:$H$17),"",'Uitgebreide invoer'!A901+(MAX('Invoerblad heterogene watergang'!$H$9:$H$17)/1000)))</f>
        <v>628.60000000000173</v>
      </c>
      <c r="B902" s="23">
        <f>IF(A902&lt;='Invoerblad heterogene watergang'!$H$9,'Invoerblad heterogene watergang'!$J$9,IF(A902&lt;='Invoerblad heterogene watergang'!$H$10,'Invoerblad heterogene watergang'!$J$10,IF(A902&lt;='Invoerblad heterogene watergang'!$H$11,'Invoerblad heterogene watergang'!$J$11,IF(A902&lt;='Invoerblad heterogene watergang'!$H$12,'Invoerblad heterogene watergang'!$J$12,IF(A902&lt;='Invoerblad heterogene watergang'!$H$13,'Invoerblad heterogene watergang'!$J$13,IF(A902&lt;='Invoerblad heterogene watergang'!$H$14,'Invoerblad heterogene watergang'!$J$14,IF(A902&lt;='Invoerblad heterogene watergang'!$H$15,'Invoerblad heterogene watergang'!$J$15,IF(A902&lt;='Invoerblad heterogene watergang'!$H$16,'Invoerblad heterogene watergang'!$J$16,IF(A902&lt;='Invoerblad heterogene watergang'!$H$17,'Invoerblad heterogene watergang'!$J$17,"")))))))))</f>
        <v>0.1</v>
      </c>
      <c r="C902" s="23" t="str">
        <f>IF(A902&lt;='Invoerblad heterogene watergang'!$H$9,'Invoerblad heterogene watergang'!$K$9,IF(A902&lt;='Invoerblad heterogene watergang'!$H$10,'Invoerblad heterogene watergang'!$K$10,IF(A902&lt;='Invoerblad heterogene watergang'!$H$11,'Invoerblad heterogene watergang'!$K$11,IF(A902&lt;='Invoerblad heterogene watergang'!$H$12,'Invoerblad heterogene watergang'!$K$12,IF(A902&lt;='Invoerblad heterogene watergang'!$H$13,'Invoerblad heterogene watergang'!$K$13,IF(A902&lt;='Invoerblad heterogene watergang'!$H$14,'Invoerblad heterogene watergang'!$K$14,IF(A902&lt;='Invoerblad heterogene watergang'!$H$15,'Invoerblad heterogene watergang'!$K$15,IF(A902&lt;='Invoerblad heterogene watergang'!$H$16,'Invoerblad heterogene watergang'!$K$16,IF(A902&lt;='Invoerblad heterogene watergang'!$H$17,'Invoerblad heterogene watergang'!$K$17,"")))))))))</f>
        <v>200 - Drijvend fonteinkruid</v>
      </c>
      <c r="D902" s="23">
        <f t="shared" si="14"/>
        <v>200</v>
      </c>
      <c r="E902" s="23">
        <f>'Invoerblad heterogene watergang'!$F$9</f>
        <v>1.5</v>
      </c>
      <c r="F902" s="23">
        <f>'Invoerblad heterogene watergang'!$E$9</f>
        <v>1.2</v>
      </c>
      <c r="G902" s="23">
        <f>'Invoerblad heterogene watergang'!$B$9</f>
        <v>1.2</v>
      </c>
      <c r="H902" s="23">
        <f>'Invoerblad heterogene watergang'!$C$9</f>
        <v>1</v>
      </c>
      <c r="I902" s="23">
        <f>IF(B902="","",IF(A902&lt;='Invoerblad heterogene watergang'!$H$9,'Invoerblad heterogene watergang'!$N$9,IF(A902&lt;='Invoerblad heterogene watergang'!$H$10,'Invoerblad heterogene watergang'!$N$10,IF(A902&lt;='Invoerblad heterogene watergang'!$H$11,'Invoerblad heterogene watergang'!$N$11,IF(A902&lt;='Invoerblad heterogene watergang'!$H$12,'Invoerblad heterogene watergang'!$N$12,IF(A902&lt;='Invoerblad heterogene watergang'!$H$13,'Invoerblad heterogene watergang'!$N$13,IF(A902&lt;='Invoerblad heterogene watergang'!$H$14,'Invoerblad heterogene watergang'!$N$14,IF(A902&lt;='Invoerblad heterogene watergang'!$H$15,'Invoerblad heterogene watergang'!$N$15,IF(A902&lt;='Invoerblad heterogene watergang'!$H$16,'Invoerblad heterogene watergang'!$N$16,IF(A902&lt;='Invoerblad heterogene watergang'!$H$17,'Invoerblad heterogene watergang'!$N$17,""))))))))))</f>
        <v>0</v>
      </c>
      <c r="J902" s="23" t="str">
        <f>IF(A902&lt;='Invoerblad heterogene watergang'!$H$9,'Invoerblad heterogene watergang'!$O$9,IF(A902&lt;='Invoerblad heterogene watergang'!$H$10,'Invoerblad heterogene watergang'!$O$10,IF(A902&lt;='Invoerblad heterogene watergang'!$H$11,'Invoerblad heterogene watergang'!$O$11,IF(A902&lt;='Invoerblad heterogene watergang'!$H$12,'Invoerblad heterogene watergang'!$O$12,IF(A902&lt;='Invoerblad heterogene watergang'!$H$13,'Invoerblad heterogene watergang'!$O$13,IF(A902&lt;='Invoerblad heterogene watergang'!$H$14,'Invoerblad heterogene watergang'!$O$14,IF(A902&lt;='Invoerblad heterogene watergang'!$H$15,'Invoerblad heterogene watergang'!$O$15,IF(A902&lt;='Invoerblad heterogene watergang'!$H$16,'Invoerblad heterogene watergang'!$O$16,IF(A902&lt;='Invoerblad heterogene watergang'!$H$17,'Invoerblad heterogene watergang'!$O$17,"")))))))))</f>
        <v>Nee</v>
      </c>
      <c r="K902" s="23">
        <f>(IF(A902&lt;='Invoerblad heterogene watergang'!$H$9,'Invoerblad heterogene watergang'!$L$9,IF(A902&lt;='Invoerblad heterogene watergang'!$H$10,'Invoerblad heterogene watergang'!$L$10,IF(A902&lt;='Invoerblad heterogene watergang'!$H$11,'Invoerblad heterogene watergang'!$L$11,IF(A902&lt;='Invoerblad heterogene watergang'!$H$12,'Invoerblad heterogene watergang'!$L$12,IF(A902&lt;='Invoerblad heterogene watergang'!$H$13,'Invoerblad heterogene watergang'!$L$13,IF(A902&lt;='Invoerblad heterogene watergang'!$H$14,'Invoerblad heterogene watergang'!$L$14,IF(A902&lt;='Invoerblad heterogene watergang'!$H$15,'Invoerblad heterogene watergang'!$L$15,IF(A902&lt;='Invoerblad heterogene watergang'!$H$16,'Invoerblad heterogene watergang'!$L$16,IF(A902&lt;='Invoerblad heterogene watergang'!$H$17,'Invoerblad heterogene watergang'!$L$17,""))))))))))</f>
        <v>100</v>
      </c>
      <c r="L902" s="23" t="str">
        <f>(IF(A902&lt;='Invoerblad heterogene watergang'!$H$9,'Invoerblad heterogene watergang'!$M$9,IF(A902&lt;='Invoerblad heterogene watergang'!$H$10,'Invoerblad heterogene watergang'!$M$10,IF(A902&lt;='Invoerblad heterogene watergang'!$H$11,'Invoerblad heterogene watergang'!$M$11,IF(A902&lt;='Invoerblad heterogene watergang'!$H$12,'Invoerblad heterogene watergang'!$M$12,IF(A902&lt;='Invoerblad heterogene watergang'!$H$13,'Invoerblad heterogene watergang'!$M$13,IF(A902&lt;='Invoerblad heterogene watergang'!$H$14,'Invoerblad heterogene watergang'!$M$14,IF(A902&lt;='Invoerblad heterogene watergang'!$H$15,'Invoerblad heterogene watergang'!$M$15,IF(A902&lt;='Invoerblad heterogene watergang'!$H$16,'Invoerblad heterogene watergang'!$M$16,IF(A902&lt;='Invoerblad heterogene watergang'!$H$17,'Invoerblad heterogene watergang'!$M$17,""))))))))))</f>
        <v>Begroeiing volgt bodemverloop</v>
      </c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67"/>
      <c r="AD902" s="23"/>
      <c r="AE902" s="23"/>
    </row>
    <row r="903" spans="1:31" s="103" customFormat="1" x14ac:dyDescent="0.35">
      <c r="A903" s="24">
        <f>IF(A902="","",IF((A902+1)&gt;MAX('Invoerblad heterogene watergang'!$H$9:$H$17),"",'Uitgebreide invoer'!A902+(MAX('Invoerblad heterogene watergang'!$H$9:$H$17)/1000)))</f>
        <v>629.30000000000177</v>
      </c>
      <c r="B903" s="23">
        <f>IF(A903&lt;='Invoerblad heterogene watergang'!$H$9,'Invoerblad heterogene watergang'!$J$9,IF(A903&lt;='Invoerblad heterogene watergang'!$H$10,'Invoerblad heterogene watergang'!$J$10,IF(A903&lt;='Invoerblad heterogene watergang'!$H$11,'Invoerblad heterogene watergang'!$J$11,IF(A903&lt;='Invoerblad heterogene watergang'!$H$12,'Invoerblad heterogene watergang'!$J$12,IF(A903&lt;='Invoerblad heterogene watergang'!$H$13,'Invoerblad heterogene watergang'!$J$13,IF(A903&lt;='Invoerblad heterogene watergang'!$H$14,'Invoerblad heterogene watergang'!$J$14,IF(A903&lt;='Invoerblad heterogene watergang'!$H$15,'Invoerblad heterogene watergang'!$J$15,IF(A903&lt;='Invoerblad heterogene watergang'!$H$16,'Invoerblad heterogene watergang'!$J$16,IF(A903&lt;='Invoerblad heterogene watergang'!$H$17,'Invoerblad heterogene watergang'!$J$17,"")))))))))</f>
        <v>0.1</v>
      </c>
      <c r="C903" s="23" t="str">
        <f>IF(A903&lt;='Invoerblad heterogene watergang'!$H$9,'Invoerblad heterogene watergang'!$K$9,IF(A903&lt;='Invoerblad heterogene watergang'!$H$10,'Invoerblad heterogene watergang'!$K$10,IF(A903&lt;='Invoerblad heterogene watergang'!$H$11,'Invoerblad heterogene watergang'!$K$11,IF(A903&lt;='Invoerblad heterogene watergang'!$H$12,'Invoerblad heterogene watergang'!$K$12,IF(A903&lt;='Invoerblad heterogene watergang'!$H$13,'Invoerblad heterogene watergang'!$K$13,IF(A903&lt;='Invoerblad heterogene watergang'!$H$14,'Invoerblad heterogene watergang'!$K$14,IF(A903&lt;='Invoerblad heterogene watergang'!$H$15,'Invoerblad heterogene watergang'!$K$15,IF(A903&lt;='Invoerblad heterogene watergang'!$H$16,'Invoerblad heterogene watergang'!$K$16,IF(A903&lt;='Invoerblad heterogene watergang'!$H$17,'Invoerblad heterogene watergang'!$K$17,"")))))))))</f>
        <v>200 - Drijvend fonteinkruid</v>
      </c>
      <c r="D903" s="23">
        <f t="shared" si="14"/>
        <v>200</v>
      </c>
      <c r="E903" s="23">
        <f>'Invoerblad heterogene watergang'!$F$9</f>
        <v>1.5</v>
      </c>
      <c r="F903" s="23">
        <f>'Invoerblad heterogene watergang'!$E$9</f>
        <v>1.2</v>
      </c>
      <c r="G903" s="23">
        <f>'Invoerblad heterogene watergang'!$B$9</f>
        <v>1.2</v>
      </c>
      <c r="H903" s="23">
        <f>'Invoerblad heterogene watergang'!$C$9</f>
        <v>1</v>
      </c>
      <c r="I903" s="23">
        <f>IF(B903="","",IF(A903&lt;='Invoerblad heterogene watergang'!$H$9,'Invoerblad heterogene watergang'!$N$9,IF(A903&lt;='Invoerblad heterogene watergang'!$H$10,'Invoerblad heterogene watergang'!$N$10,IF(A903&lt;='Invoerblad heterogene watergang'!$H$11,'Invoerblad heterogene watergang'!$N$11,IF(A903&lt;='Invoerblad heterogene watergang'!$H$12,'Invoerblad heterogene watergang'!$N$12,IF(A903&lt;='Invoerblad heterogene watergang'!$H$13,'Invoerblad heterogene watergang'!$N$13,IF(A903&lt;='Invoerblad heterogene watergang'!$H$14,'Invoerblad heterogene watergang'!$N$14,IF(A903&lt;='Invoerblad heterogene watergang'!$H$15,'Invoerblad heterogene watergang'!$N$15,IF(A903&lt;='Invoerblad heterogene watergang'!$H$16,'Invoerblad heterogene watergang'!$N$16,IF(A903&lt;='Invoerblad heterogene watergang'!$H$17,'Invoerblad heterogene watergang'!$N$17,""))))))))))</f>
        <v>0</v>
      </c>
      <c r="J903" s="23" t="str">
        <f>IF(A903&lt;='Invoerblad heterogene watergang'!$H$9,'Invoerblad heterogene watergang'!$O$9,IF(A903&lt;='Invoerblad heterogene watergang'!$H$10,'Invoerblad heterogene watergang'!$O$10,IF(A903&lt;='Invoerblad heterogene watergang'!$H$11,'Invoerblad heterogene watergang'!$O$11,IF(A903&lt;='Invoerblad heterogene watergang'!$H$12,'Invoerblad heterogene watergang'!$O$12,IF(A903&lt;='Invoerblad heterogene watergang'!$H$13,'Invoerblad heterogene watergang'!$O$13,IF(A903&lt;='Invoerblad heterogene watergang'!$H$14,'Invoerblad heterogene watergang'!$O$14,IF(A903&lt;='Invoerblad heterogene watergang'!$H$15,'Invoerblad heterogene watergang'!$O$15,IF(A903&lt;='Invoerblad heterogene watergang'!$H$16,'Invoerblad heterogene watergang'!$O$16,IF(A903&lt;='Invoerblad heterogene watergang'!$H$17,'Invoerblad heterogene watergang'!$O$17,"")))))))))</f>
        <v>Nee</v>
      </c>
      <c r="K903" s="23">
        <f>(IF(A903&lt;='Invoerblad heterogene watergang'!$H$9,'Invoerblad heterogene watergang'!$L$9,IF(A903&lt;='Invoerblad heterogene watergang'!$H$10,'Invoerblad heterogene watergang'!$L$10,IF(A903&lt;='Invoerblad heterogene watergang'!$H$11,'Invoerblad heterogene watergang'!$L$11,IF(A903&lt;='Invoerblad heterogene watergang'!$H$12,'Invoerblad heterogene watergang'!$L$12,IF(A903&lt;='Invoerblad heterogene watergang'!$H$13,'Invoerblad heterogene watergang'!$L$13,IF(A903&lt;='Invoerblad heterogene watergang'!$H$14,'Invoerblad heterogene watergang'!$L$14,IF(A903&lt;='Invoerblad heterogene watergang'!$H$15,'Invoerblad heterogene watergang'!$L$15,IF(A903&lt;='Invoerblad heterogene watergang'!$H$16,'Invoerblad heterogene watergang'!$L$16,IF(A903&lt;='Invoerblad heterogene watergang'!$H$17,'Invoerblad heterogene watergang'!$L$17,""))))))))))</f>
        <v>100</v>
      </c>
      <c r="L903" s="23" t="str">
        <f>(IF(A903&lt;='Invoerblad heterogene watergang'!$H$9,'Invoerblad heterogene watergang'!$M$9,IF(A903&lt;='Invoerblad heterogene watergang'!$H$10,'Invoerblad heterogene watergang'!$M$10,IF(A903&lt;='Invoerblad heterogene watergang'!$H$11,'Invoerblad heterogene watergang'!$M$11,IF(A903&lt;='Invoerblad heterogene watergang'!$H$12,'Invoerblad heterogene watergang'!$M$12,IF(A903&lt;='Invoerblad heterogene watergang'!$H$13,'Invoerblad heterogene watergang'!$M$13,IF(A903&lt;='Invoerblad heterogene watergang'!$H$14,'Invoerblad heterogene watergang'!$M$14,IF(A903&lt;='Invoerblad heterogene watergang'!$H$15,'Invoerblad heterogene watergang'!$M$15,IF(A903&lt;='Invoerblad heterogene watergang'!$H$16,'Invoerblad heterogene watergang'!$M$16,IF(A903&lt;='Invoerblad heterogene watergang'!$H$17,'Invoerblad heterogene watergang'!$M$17,""))))))))))</f>
        <v>Begroeiing volgt bodemverloop</v>
      </c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67"/>
      <c r="AD903" s="23"/>
      <c r="AE903" s="23"/>
    </row>
    <row r="904" spans="1:31" s="103" customFormat="1" x14ac:dyDescent="0.35">
      <c r="A904" s="24">
        <f>IF(A903="","",IF((A903+1)&gt;MAX('Invoerblad heterogene watergang'!$H$9:$H$17),"",'Uitgebreide invoer'!A903+(MAX('Invoerblad heterogene watergang'!$H$9:$H$17)/1000)))</f>
        <v>630.00000000000182</v>
      </c>
      <c r="B904" s="23">
        <f>IF(A904&lt;='Invoerblad heterogene watergang'!$H$9,'Invoerblad heterogene watergang'!$J$9,IF(A904&lt;='Invoerblad heterogene watergang'!$H$10,'Invoerblad heterogene watergang'!$J$10,IF(A904&lt;='Invoerblad heterogene watergang'!$H$11,'Invoerblad heterogene watergang'!$J$11,IF(A904&lt;='Invoerblad heterogene watergang'!$H$12,'Invoerblad heterogene watergang'!$J$12,IF(A904&lt;='Invoerblad heterogene watergang'!$H$13,'Invoerblad heterogene watergang'!$J$13,IF(A904&lt;='Invoerblad heterogene watergang'!$H$14,'Invoerblad heterogene watergang'!$J$14,IF(A904&lt;='Invoerblad heterogene watergang'!$H$15,'Invoerblad heterogene watergang'!$J$15,IF(A904&lt;='Invoerblad heterogene watergang'!$H$16,'Invoerblad heterogene watergang'!$J$16,IF(A904&lt;='Invoerblad heterogene watergang'!$H$17,'Invoerblad heterogene watergang'!$J$17,"")))))))))</f>
        <v>0.1</v>
      </c>
      <c r="C904" s="23" t="str">
        <f>IF(A904&lt;='Invoerblad heterogene watergang'!$H$9,'Invoerblad heterogene watergang'!$K$9,IF(A904&lt;='Invoerblad heterogene watergang'!$H$10,'Invoerblad heterogene watergang'!$K$10,IF(A904&lt;='Invoerblad heterogene watergang'!$H$11,'Invoerblad heterogene watergang'!$K$11,IF(A904&lt;='Invoerblad heterogene watergang'!$H$12,'Invoerblad heterogene watergang'!$K$12,IF(A904&lt;='Invoerblad heterogene watergang'!$H$13,'Invoerblad heterogene watergang'!$K$13,IF(A904&lt;='Invoerblad heterogene watergang'!$H$14,'Invoerblad heterogene watergang'!$K$14,IF(A904&lt;='Invoerblad heterogene watergang'!$H$15,'Invoerblad heterogene watergang'!$K$15,IF(A904&lt;='Invoerblad heterogene watergang'!$H$16,'Invoerblad heterogene watergang'!$K$16,IF(A904&lt;='Invoerblad heterogene watergang'!$H$17,'Invoerblad heterogene watergang'!$K$17,"")))))))))</f>
        <v>200 - Drijvend fonteinkruid</v>
      </c>
      <c r="D904" s="23">
        <f t="shared" si="14"/>
        <v>200</v>
      </c>
      <c r="E904" s="23">
        <f>'Invoerblad heterogene watergang'!$F$9</f>
        <v>1.5</v>
      </c>
      <c r="F904" s="23">
        <f>'Invoerblad heterogene watergang'!$E$9</f>
        <v>1.2</v>
      </c>
      <c r="G904" s="23">
        <f>'Invoerblad heterogene watergang'!$B$9</f>
        <v>1.2</v>
      </c>
      <c r="H904" s="23">
        <f>'Invoerblad heterogene watergang'!$C$9</f>
        <v>1</v>
      </c>
      <c r="I904" s="23">
        <f>IF(B904="","",IF(A904&lt;='Invoerblad heterogene watergang'!$H$9,'Invoerblad heterogene watergang'!$N$9,IF(A904&lt;='Invoerblad heterogene watergang'!$H$10,'Invoerblad heterogene watergang'!$N$10,IF(A904&lt;='Invoerblad heterogene watergang'!$H$11,'Invoerblad heterogene watergang'!$N$11,IF(A904&lt;='Invoerblad heterogene watergang'!$H$12,'Invoerblad heterogene watergang'!$N$12,IF(A904&lt;='Invoerblad heterogene watergang'!$H$13,'Invoerblad heterogene watergang'!$N$13,IF(A904&lt;='Invoerblad heterogene watergang'!$H$14,'Invoerblad heterogene watergang'!$N$14,IF(A904&lt;='Invoerblad heterogene watergang'!$H$15,'Invoerblad heterogene watergang'!$N$15,IF(A904&lt;='Invoerblad heterogene watergang'!$H$16,'Invoerblad heterogene watergang'!$N$16,IF(A904&lt;='Invoerblad heterogene watergang'!$H$17,'Invoerblad heterogene watergang'!$N$17,""))))))))))</f>
        <v>0</v>
      </c>
      <c r="J904" s="23" t="str">
        <f>IF(A904&lt;='Invoerblad heterogene watergang'!$H$9,'Invoerblad heterogene watergang'!$O$9,IF(A904&lt;='Invoerblad heterogene watergang'!$H$10,'Invoerblad heterogene watergang'!$O$10,IF(A904&lt;='Invoerblad heterogene watergang'!$H$11,'Invoerblad heterogene watergang'!$O$11,IF(A904&lt;='Invoerblad heterogene watergang'!$H$12,'Invoerblad heterogene watergang'!$O$12,IF(A904&lt;='Invoerblad heterogene watergang'!$H$13,'Invoerblad heterogene watergang'!$O$13,IF(A904&lt;='Invoerblad heterogene watergang'!$H$14,'Invoerblad heterogene watergang'!$O$14,IF(A904&lt;='Invoerblad heterogene watergang'!$H$15,'Invoerblad heterogene watergang'!$O$15,IF(A904&lt;='Invoerblad heterogene watergang'!$H$16,'Invoerblad heterogene watergang'!$O$16,IF(A904&lt;='Invoerblad heterogene watergang'!$H$17,'Invoerblad heterogene watergang'!$O$17,"")))))))))</f>
        <v>Nee</v>
      </c>
      <c r="K904" s="23">
        <f>(IF(A904&lt;='Invoerblad heterogene watergang'!$H$9,'Invoerblad heterogene watergang'!$L$9,IF(A904&lt;='Invoerblad heterogene watergang'!$H$10,'Invoerblad heterogene watergang'!$L$10,IF(A904&lt;='Invoerblad heterogene watergang'!$H$11,'Invoerblad heterogene watergang'!$L$11,IF(A904&lt;='Invoerblad heterogene watergang'!$H$12,'Invoerblad heterogene watergang'!$L$12,IF(A904&lt;='Invoerblad heterogene watergang'!$H$13,'Invoerblad heterogene watergang'!$L$13,IF(A904&lt;='Invoerblad heterogene watergang'!$H$14,'Invoerblad heterogene watergang'!$L$14,IF(A904&lt;='Invoerblad heterogene watergang'!$H$15,'Invoerblad heterogene watergang'!$L$15,IF(A904&lt;='Invoerblad heterogene watergang'!$H$16,'Invoerblad heterogene watergang'!$L$16,IF(A904&lt;='Invoerblad heterogene watergang'!$H$17,'Invoerblad heterogene watergang'!$L$17,""))))))))))</f>
        <v>100</v>
      </c>
      <c r="L904" s="23" t="str">
        <f>(IF(A904&lt;='Invoerblad heterogene watergang'!$H$9,'Invoerblad heterogene watergang'!$M$9,IF(A904&lt;='Invoerblad heterogene watergang'!$H$10,'Invoerblad heterogene watergang'!$M$10,IF(A904&lt;='Invoerblad heterogene watergang'!$H$11,'Invoerblad heterogene watergang'!$M$11,IF(A904&lt;='Invoerblad heterogene watergang'!$H$12,'Invoerblad heterogene watergang'!$M$12,IF(A904&lt;='Invoerblad heterogene watergang'!$H$13,'Invoerblad heterogene watergang'!$M$13,IF(A904&lt;='Invoerblad heterogene watergang'!$H$14,'Invoerblad heterogene watergang'!$M$14,IF(A904&lt;='Invoerblad heterogene watergang'!$H$15,'Invoerblad heterogene watergang'!$M$15,IF(A904&lt;='Invoerblad heterogene watergang'!$H$16,'Invoerblad heterogene watergang'!$M$16,IF(A904&lt;='Invoerblad heterogene watergang'!$H$17,'Invoerblad heterogene watergang'!$M$17,""))))))))))</f>
        <v>Begroeiing volgt bodemverloop</v>
      </c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67"/>
      <c r="AD904" s="23"/>
      <c r="AE904" s="23"/>
    </row>
    <row r="905" spans="1:31" s="103" customFormat="1" x14ac:dyDescent="0.35">
      <c r="A905" s="24">
        <f>IF(A904="","",IF((A904+1)&gt;MAX('Invoerblad heterogene watergang'!$H$9:$H$17),"",'Uitgebreide invoer'!A904+(MAX('Invoerblad heterogene watergang'!$H$9:$H$17)/1000)))</f>
        <v>630.70000000000186</v>
      </c>
      <c r="B905" s="23">
        <f>IF(A905&lt;='Invoerblad heterogene watergang'!$H$9,'Invoerblad heterogene watergang'!$J$9,IF(A905&lt;='Invoerblad heterogene watergang'!$H$10,'Invoerblad heterogene watergang'!$J$10,IF(A905&lt;='Invoerblad heterogene watergang'!$H$11,'Invoerblad heterogene watergang'!$J$11,IF(A905&lt;='Invoerblad heterogene watergang'!$H$12,'Invoerblad heterogene watergang'!$J$12,IF(A905&lt;='Invoerblad heterogene watergang'!$H$13,'Invoerblad heterogene watergang'!$J$13,IF(A905&lt;='Invoerblad heterogene watergang'!$H$14,'Invoerblad heterogene watergang'!$J$14,IF(A905&lt;='Invoerblad heterogene watergang'!$H$15,'Invoerblad heterogene watergang'!$J$15,IF(A905&lt;='Invoerblad heterogene watergang'!$H$16,'Invoerblad heterogene watergang'!$J$16,IF(A905&lt;='Invoerblad heterogene watergang'!$H$17,'Invoerblad heterogene watergang'!$J$17,"")))))))))</f>
        <v>0.1</v>
      </c>
      <c r="C905" s="23" t="str">
        <f>IF(A905&lt;='Invoerblad heterogene watergang'!$H$9,'Invoerblad heterogene watergang'!$K$9,IF(A905&lt;='Invoerblad heterogene watergang'!$H$10,'Invoerblad heterogene watergang'!$K$10,IF(A905&lt;='Invoerblad heterogene watergang'!$H$11,'Invoerblad heterogene watergang'!$K$11,IF(A905&lt;='Invoerblad heterogene watergang'!$H$12,'Invoerblad heterogene watergang'!$K$12,IF(A905&lt;='Invoerblad heterogene watergang'!$H$13,'Invoerblad heterogene watergang'!$K$13,IF(A905&lt;='Invoerblad heterogene watergang'!$H$14,'Invoerblad heterogene watergang'!$K$14,IF(A905&lt;='Invoerblad heterogene watergang'!$H$15,'Invoerblad heterogene watergang'!$K$15,IF(A905&lt;='Invoerblad heterogene watergang'!$H$16,'Invoerblad heterogene watergang'!$K$16,IF(A905&lt;='Invoerblad heterogene watergang'!$H$17,'Invoerblad heterogene watergang'!$K$17,"")))))))))</f>
        <v>200 - Drijvend fonteinkruid</v>
      </c>
      <c r="D905" s="23">
        <f t="shared" si="14"/>
        <v>200</v>
      </c>
      <c r="E905" s="23">
        <f>'Invoerblad heterogene watergang'!$F$9</f>
        <v>1.5</v>
      </c>
      <c r="F905" s="23">
        <f>'Invoerblad heterogene watergang'!$E$9</f>
        <v>1.2</v>
      </c>
      <c r="G905" s="23">
        <f>'Invoerblad heterogene watergang'!$B$9</f>
        <v>1.2</v>
      </c>
      <c r="H905" s="23">
        <f>'Invoerblad heterogene watergang'!$C$9</f>
        <v>1</v>
      </c>
      <c r="I905" s="23">
        <f>IF(B905="","",IF(A905&lt;='Invoerblad heterogene watergang'!$H$9,'Invoerblad heterogene watergang'!$N$9,IF(A905&lt;='Invoerblad heterogene watergang'!$H$10,'Invoerblad heterogene watergang'!$N$10,IF(A905&lt;='Invoerblad heterogene watergang'!$H$11,'Invoerblad heterogene watergang'!$N$11,IF(A905&lt;='Invoerblad heterogene watergang'!$H$12,'Invoerblad heterogene watergang'!$N$12,IF(A905&lt;='Invoerblad heterogene watergang'!$H$13,'Invoerblad heterogene watergang'!$N$13,IF(A905&lt;='Invoerblad heterogene watergang'!$H$14,'Invoerblad heterogene watergang'!$N$14,IF(A905&lt;='Invoerblad heterogene watergang'!$H$15,'Invoerblad heterogene watergang'!$N$15,IF(A905&lt;='Invoerblad heterogene watergang'!$H$16,'Invoerblad heterogene watergang'!$N$16,IF(A905&lt;='Invoerblad heterogene watergang'!$H$17,'Invoerblad heterogene watergang'!$N$17,""))))))))))</f>
        <v>0</v>
      </c>
      <c r="J905" s="23" t="str">
        <f>IF(A905&lt;='Invoerblad heterogene watergang'!$H$9,'Invoerblad heterogene watergang'!$O$9,IF(A905&lt;='Invoerblad heterogene watergang'!$H$10,'Invoerblad heterogene watergang'!$O$10,IF(A905&lt;='Invoerblad heterogene watergang'!$H$11,'Invoerblad heterogene watergang'!$O$11,IF(A905&lt;='Invoerblad heterogene watergang'!$H$12,'Invoerblad heterogene watergang'!$O$12,IF(A905&lt;='Invoerblad heterogene watergang'!$H$13,'Invoerblad heterogene watergang'!$O$13,IF(A905&lt;='Invoerblad heterogene watergang'!$H$14,'Invoerblad heterogene watergang'!$O$14,IF(A905&lt;='Invoerblad heterogene watergang'!$H$15,'Invoerblad heterogene watergang'!$O$15,IF(A905&lt;='Invoerblad heterogene watergang'!$H$16,'Invoerblad heterogene watergang'!$O$16,IF(A905&lt;='Invoerblad heterogene watergang'!$H$17,'Invoerblad heterogene watergang'!$O$17,"")))))))))</f>
        <v>Nee</v>
      </c>
      <c r="K905" s="23">
        <f>(IF(A905&lt;='Invoerblad heterogene watergang'!$H$9,'Invoerblad heterogene watergang'!$L$9,IF(A905&lt;='Invoerblad heterogene watergang'!$H$10,'Invoerblad heterogene watergang'!$L$10,IF(A905&lt;='Invoerblad heterogene watergang'!$H$11,'Invoerblad heterogene watergang'!$L$11,IF(A905&lt;='Invoerblad heterogene watergang'!$H$12,'Invoerblad heterogene watergang'!$L$12,IF(A905&lt;='Invoerblad heterogene watergang'!$H$13,'Invoerblad heterogene watergang'!$L$13,IF(A905&lt;='Invoerblad heterogene watergang'!$H$14,'Invoerblad heterogene watergang'!$L$14,IF(A905&lt;='Invoerblad heterogene watergang'!$H$15,'Invoerblad heterogene watergang'!$L$15,IF(A905&lt;='Invoerblad heterogene watergang'!$H$16,'Invoerblad heterogene watergang'!$L$16,IF(A905&lt;='Invoerblad heterogene watergang'!$H$17,'Invoerblad heterogene watergang'!$L$17,""))))))))))</f>
        <v>100</v>
      </c>
      <c r="L905" s="23" t="str">
        <f>(IF(A905&lt;='Invoerblad heterogene watergang'!$H$9,'Invoerblad heterogene watergang'!$M$9,IF(A905&lt;='Invoerblad heterogene watergang'!$H$10,'Invoerblad heterogene watergang'!$M$10,IF(A905&lt;='Invoerblad heterogene watergang'!$H$11,'Invoerblad heterogene watergang'!$M$11,IF(A905&lt;='Invoerblad heterogene watergang'!$H$12,'Invoerblad heterogene watergang'!$M$12,IF(A905&lt;='Invoerblad heterogene watergang'!$H$13,'Invoerblad heterogene watergang'!$M$13,IF(A905&lt;='Invoerblad heterogene watergang'!$H$14,'Invoerblad heterogene watergang'!$M$14,IF(A905&lt;='Invoerblad heterogene watergang'!$H$15,'Invoerblad heterogene watergang'!$M$15,IF(A905&lt;='Invoerblad heterogene watergang'!$H$16,'Invoerblad heterogene watergang'!$M$16,IF(A905&lt;='Invoerblad heterogene watergang'!$H$17,'Invoerblad heterogene watergang'!$M$17,""))))))))))</f>
        <v>Begroeiing volgt bodemverloop</v>
      </c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67"/>
      <c r="AD905" s="23"/>
      <c r="AE905" s="23"/>
    </row>
    <row r="906" spans="1:31" s="103" customFormat="1" x14ac:dyDescent="0.35">
      <c r="A906" s="24">
        <f>IF(A905="","",IF((A905+1)&gt;MAX('Invoerblad heterogene watergang'!$H$9:$H$17),"",'Uitgebreide invoer'!A905+(MAX('Invoerblad heterogene watergang'!$H$9:$H$17)/1000)))</f>
        <v>631.40000000000191</v>
      </c>
      <c r="B906" s="23">
        <f>IF(A906&lt;='Invoerblad heterogene watergang'!$H$9,'Invoerblad heterogene watergang'!$J$9,IF(A906&lt;='Invoerblad heterogene watergang'!$H$10,'Invoerblad heterogene watergang'!$J$10,IF(A906&lt;='Invoerblad heterogene watergang'!$H$11,'Invoerblad heterogene watergang'!$J$11,IF(A906&lt;='Invoerblad heterogene watergang'!$H$12,'Invoerblad heterogene watergang'!$J$12,IF(A906&lt;='Invoerblad heterogene watergang'!$H$13,'Invoerblad heterogene watergang'!$J$13,IF(A906&lt;='Invoerblad heterogene watergang'!$H$14,'Invoerblad heterogene watergang'!$J$14,IF(A906&lt;='Invoerblad heterogene watergang'!$H$15,'Invoerblad heterogene watergang'!$J$15,IF(A906&lt;='Invoerblad heterogene watergang'!$H$16,'Invoerblad heterogene watergang'!$J$16,IF(A906&lt;='Invoerblad heterogene watergang'!$H$17,'Invoerblad heterogene watergang'!$J$17,"")))))))))</f>
        <v>0.1</v>
      </c>
      <c r="C906" s="23" t="str">
        <f>IF(A906&lt;='Invoerblad heterogene watergang'!$H$9,'Invoerblad heterogene watergang'!$K$9,IF(A906&lt;='Invoerblad heterogene watergang'!$H$10,'Invoerblad heterogene watergang'!$K$10,IF(A906&lt;='Invoerblad heterogene watergang'!$H$11,'Invoerblad heterogene watergang'!$K$11,IF(A906&lt;='Invoerblad heterogene watergang'!$H$12,'Invoerblad heterogene watergang'!$K$12,IF(A906&lt;='Invoerblad heterogene watergang'!$H$13,'Invoerblad heterogene watergang'!$K$13,IF(A906&lt;='Invoerblad heterogene watergang'!$H$14,'Invoerblad heterogene watergang'!$K$14,IF(A906&lt;='Invoerblad heterogene watergang'!$H$15,'Invoerblad heterogene watergang'!$K$15,IF(A906&lt;='Invoerblad heterogene watergang'!$H$16,'Invoerblad heterogene watergang'!$K$16,IF(A906&lt;='Invoerblad heterogene watergang'!$H$17,'Invoerblad heterogene watergang'!$K$17,"")))))))))</f>
        <v>200 - Drijvend fonteinkruid</v>
      </c>
      <c r="D906" s="23">
        <f t="shared" si="14"/>
        <v>200</v>
      </c>
      <c r="E906" s="23">
        <f>'Invoerblad heterogene watergang'!$F$9</f>
        <v>1.5</v>
      </c>
      <c r="F906" s="23">
        <f>'Invoerblad heterogene watergang'!$E$9</f>
        <v>1.2</v>
      </c>
      <c r="G906" s="23">
        <f>'Invoerblad heterogene watergang'!$B$9</f>
        <v>1.2</v>
      </c>
      <c r="H906" s="23">
        <f>'Invoerblad heterogene watergang'!$C$9</f>
        <v>1</v>
      </c>
      <c r="I906" s="23">
        <f>IF(B906="","",IF(A906&lt;='Invoerblad heterogene watergang'!$H$9,'Invoerblad heterogene watergang'!$N$9,IF(A906&lt;='Invoerblad heterogene watergang'!$H$10,'Invoerblad heterogene watergang'!$N$10,IF(A906&lt;='Invoerblad heterogene watergang'!$H$11,'Invoerblad heterogene watergang'!$N$11,IF(A906&lt;='Invoerblad heterogene watergang'!$H$12,'Invoerblad heterogene watergang'!$N$12,IF(A906&lt;='Invoerblad heterogene watergang'!$H$13,'Invoerblad heterogene watergang'!$N$13,IF(A906&lt;='Invoerblad heterogene watergang'!$H$14,'Invoerblad heterogene watergang'!$N$14,IF(A906&lt;='Invoerblad heterogene watergang'!$H$15,'Invoerblad heterogene watergang'!$N$15,IF(A906&lt;='Invoerblad heterogene watergang'!$H$16,'Invoerblad heterogene watergang'!$N$16,IF(A906&lt;='Invoerblad heterogene watergang'!$H$17,'Invoerblad heterogene watergang'!$N$17,""))))))))))</f>
        <v>0</v>
      </c>
      <c r="J906" s="23" t="str">
        <f>IF(A906&lt;='Invoerblad heterogene watergang'!$H$9,'Invoerblad heterogene watergang'!$O$9,IF(A906&lt;='Invoerblad heterogene watergang'!$H$10,'Invoerblad heterogene watergang'!$O$10,IF(A906&lt;='Invoerblad heterogene watergang'!$H$11,'Invoerblad heterogene watergang'!$O$11,IF(A906&lt;='Invoerblad heterogene watergang'!$H$12,'Invoerblad heterogene watergang'!$O$12,IF(A906&lt;='Invoerblad heterogene watergang'!$H$13,'Invoerblad heterogene watergang'!$O$13,IF(A906&lt;='Invoerblad heterogene watergang'!$H$14,'Invoerblad heterogene watergang'!$O$14,IF(A906&lt;='Invoerblad heterogene watergang'!$H$15,'Invoerblad heterogene watergang'!$O$15,IF(A906&lt;='Invoerblad heterogene watergang'!$H$16,'Invoerblad heterogene watergang'!$O$16,IF(A906&lt;='Invoerblad heterogene watergang'!$H$17,'Invoerblad heterogene watergang'!$O$17,"")))))))))</f>
        <v>Nee</v>
      </c>
      <c r="K906" s="23">
        <f>(IF(A906&lt;='Invoerblad heterogene watergang'!$H$9,'Invoerblad heterogene watergang'!$L$9,IF(A906&lt;='Invoerblad heterogene watergang'!$H$10,'Invoerblad heterogene watergang'!$L$10,IF(A906&lt;='Invoerblad heterogene watergang'!$H$11,'Invoerblad heterogene watergang'!$L$11,IF(A906&lt;='Invoerblad heterogene watergang'!$H$12,'Invoerblad heterogene watergang'!$L$12,IF(A906&lt;='Invoerblad heterogene watergang'!$H$13,'Invoerblad heterogene watergang'!$L$13,IF(A906&lt;='Invoerblad heterogene watergang'!$H$14,'Invoerblad heterogene watergang'!$L$14,IF(A906&lt;='Invoerblad heterogene watergang'!$H$15,'Invoerblad heterogene watergang'!$L$15,IF(A906&lt;='Invoerblad heterogene watergang'!$H$16,'Invoerblad heterogene watergang'!$L$16,IF(A906&lt;='Invoerblad heterogene watergang'!$H$17,'Invoerblad heterogene watergang'!$L$17,""))))))))))</f>
        <v>100</v>
      </c>
      <c r="L906" s="23" t="str">
        <f>(IF(A906&lt;='Invoerblad heterogene watergang'!$H$9,'Invoerblad heterogene watergang'!$M$9,IF(A906&lt;='Invoerblad heterogene watergang'!$H$10,'Invoerblad heterogene watergang'!$M$10,IF(A906&lt;='Invoerblad heterogene watergang'!$H$11,'Invoerblad heterogene watergang'!$M$11,IF(A906&lt;='Invoerblad heterogene watergang'!$H$12,'Invoerblad heterogene watergang'!$M$12,IF(A906&lt;='Invoerblad heterogene watergang'!$H$13,'Invoerblad heterogene watergang'!$M$13,IF(A906&lt;='Invoerblad heterogene watergang'!$H$14,'Invoerblad heterogene watergang'!$M$14,IF(A906&lt;='Invoerblad heterogene watergang'!$H$15,'Invoerblad heterogene watergang'!$M$15,IF(A906&lt;='Invoerblad heterogene watergang'!$H$16,'Invoerblad heterogene watergang'!$M$16,IF(A906&lt;='Invoerblad heterogene watergang'!$H$17,'Invoerblad heterogene watergang'!$M$17,""))))))))))</f>
        <v>Begroeiing volgt bodemverloop</v>
      </c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67"/>
      <c r="AD906" s="23"/>
      <c r="AE906" s="23"/>
    </row>
    <row r="907" spans="1:31" s="103" customFormat="1" x14ac:dyDescent="0.35">
      <c r="A907" s="24">
        <f>IF(A906="","",IF((A906+1)&gt;MAX('Invoerblad heterogene watergang'!$H$9:$H$17),"",'Uitgebreide invoer'!A906+(MAX('Invoerblad heterogene watergang'!$H$9:$H$17)/1000)))</f>
        <v>632.10000000000196</v>
      </c>
      <c r="B907" s="23">
        <f>IF(A907&lt;='Invoerblad heterogene watergang'!$H$9,'Invoerblad heterogene watergang'!$J$9,IF(A907&lt;='Invoerblad heterogene watergang'!$H$10,'Invoerblad heterogene watergang'!$J$10,IF(A907&lt;='Invoerblad heterogene watergang'!$H$11,'Invoerblad heterogene watergang'!$J$11,IF(A907&lt;='Invoerblad heterogene watergang'!$H$12,'Invoerblad heterogene watergang'!$J$12,IF(A907&lt;='Invoerblad heterogene watergang'!$H$13,'Invoerblad heterogene watergang'!$J$13,IF(A907&lt;='Invoerblad heterogene watergang'!$H$14,'Invoerblad heterogene watergang'!$J$14,IF(A907&lt;='Invoerblad heterogene watergang'!$H$15,'Invoerblad heterogene watergang'!$J$15,IF(A907&lt;='Invoerblad heterogene watergang'!$H$16,'Invoerblad heterogene watergang'!$J$16,IF(A907&lt;='Invoerblad heterogene watergang'!$H$17,'Invoerblad heterogene watergang'!$J$17,"")))))))))</f>
        <v>0.1</v>
      </c>
      <c r="C907" s="23" t="str">
        <f>IF(A907&lt;='Invoerblad heterogene watergang'!$H$9,'Invoerblad heterogene watergang'!$K$9,IF(A907&lt;='Invoerblad heterogene watergang'!$H$10,'Invoerblad heterogene watergang'!$K$10,IF(A907&lt;='Invoerblad heterogene watergang'!$H$11,'Invoerblad heterogene watergang'!$K$11,IF(A907&lt;='Invoerblad heterogene watergang'!$H$12,'Invoerblad heterogene watergang'!$K$12,IF(A907&lt;='Invoerblad heterogene watergang'!$H$13,'Invoerblad heterogene watergang'!$K$13,IF(A907&lt;='Invoerblad heterogene watergang'!$H$14,'Invoerblad heterogene watergang'!$K$14,IF(A907&lt;='Invoerblad heterogene watergang'!$H$15,'Invoerblad heterogene watergang'!$K$15,IF(A907&lt;='Invoerblad heterogene watergang'!$H$16,'Invoerblad heterogene watergang'!$K$16,IF(A907&lt;='Invoerblad heterogene watergang'!$H$17,'Invoerblad heterogene watergang'!$K$17,"")))))))))</f>
        <v>200 - Drijvend fonteinkruid</v>
      </c>
      <c r="D907" s="23">
        <f t="shared" si="14"/>
        <v>200</v>
      </c>
      <c r="E907" s="23">
        <f>'Invoerblad heterogene watergang'!$F$9</f>
        <v>1.5</v>
      </c>
      <c r="F907" s="23">
        <f>'Invoerblad heterogene watergang'!$E$9</f>
        <v>1.2</v>
      </c>
      <c r="G907" s="23">
        <f>'Invoerblad heterogene watergang'!$B$9</f>
        <v>1.2</v>
      </c>
      <c r="H907" s="23">
        <f>'Invoerblad heterogene watergang'!$C$9</f>
        <v>1</v>
      </c>
      <c r="I907" s="23">
        <f>IF(B907="","",IF(A907&lt;='Invoerblad heterogene watergang'!$H$9,'Invoerblad heterogene watergang'!$N$9,IF(A907&lt;='Invoerblad heterogene watergang'!$H$10,'Invoerblad heterogene watergang'!$N$10,IF(A907&lt;='Invoerblad heterogene watergang'!$H$11,'Invoerblad heterogene watergang'!$N$11,IF(A907&lt;='Invoerblad heterogene watergang'!$H$12,'Invoerblad heterogene watergang'!$N$12,IF(A907&lt;='Invoerblad heterogene watergang'!$H$13,'Invoerblad heterogene watergang'!$N$13,IF(A907&lt;='Invoerblad heterogene watergang'!$H$14,'Invoerblad heterogene watergang'!$N$14,IF(A907&lt;='Invoerblad heterogene watergang'!$H$15,'Invoerblad heterogene watergang'!$N$15,IF(A907&lt;='Invoerblad heterogene watergang'!$H$16,'Invoerblad heterogene watergang'!$N$16,IF(A907&lt;='Invoerblad heterogene watergang'!$H$17,'Invoerblad heterogene watergang'!$N$17,""))))))))))</f>
        <v>0</v>
      </c>
      <c r="J907" s="23" t="str">
        <f>IF(A907&lt;='Invoerblad heterogene watergang'!$H$9,'Invoerblad heterogene watergang'!$O$9,IF(A907&lt;='Invoerblad heterogene watergang'!$H$10,'Invoerblad heterogene watergang'!$O$10,IF(A907&lt;='Invoerblad heterogene watergang'!$H$11,'Invoerblad heterogene watergang'!$O$11,IF(A907&lt;='Invoerblad heterogene watergang'!$H$12,'Invoerblad heterogene watergang'!$O$12,IF(A907&lt;='Invoerblad heterogene watergang'!$H$13,'Invoerblad heterogene watergang'!$O$13,IF(A907&lt;='Invoerblad heterogene watergang'!$H$14,'Invoerblad heterogene watergang'!$O$14,IF(A907&lt;='Invoerblad heterogene watergang'!$H$15,'Invoerblad heterogene watergang'!$O$15,IF(A907&lt;='Invoerblad heterogene watergang'!$H$16,'Invoerblad heterogene watergang'!$O$16,IF(A907&lt;='Invoerblad heterogene watergang'!$H$17,'Invoerblad heterogene watergang'!$O$17,"")))))))))</f>
        <v>Nee</v>
      </c>
      <c r="K907" s="23">
        <f>(IF(A907&lt;='Invoerblad heterogene watergang'!$H$9,'Invoerblad heterogene watergang'!$L$9,IF(A907&lt;='Invoerblad heterogene watergang'!$H$10,'Invoerblad heterogene watergang'!$L$10,IF(A907&lt;='Invoerblad heterogene watergang'!$H$11,'Invoerblad heterogene watergang'!$L$11,IF(A907&lt;='Invoerblad heterogene watergang'!$H$12,'Invoerblad heterogene watergang'!$L$12,IF(A907&lt;='Invoerblad heterogene watergang'!$H$13,'Invoerblad heterogene watergang'!$L$13,IF(A907&lt;='Invoerblad heterogene watergang'!$H$14,'Invoerblad heterogene watergang'!$L$14,IF(A907&lt;='Invoerblad heterogene watergang'!$H$15,'Invoerblad heterogene watergang'!$L$15,IF(A907&lt;='Invoerblad heterogene watergang'!$H$16,'Invoerblad heterogene watergang'!$L$16,IF(A907&lt;='Invoerblad heterogene watergang'!$H$17,'Invoerblad heterogene watergang'!$L$17,""))))))))))</f>
        <v>100</v>
      </c>
      <c r="L907" s="23" t="str">
        <f>(IF(A907&lt;='Invoerblad heterogene watergang'!$H$9,'Invoerblad heterogene watergang'!$M$9,IF(A907&lt;='Invoerblad heterogene watergang'!$H$10,'Invoerblad heterogene watergang'!$M$10,IF(A907&lt;='Invoerblad heterogene watergang'!$H$11,'Invoerblad heterogene watergang'!$M$11,IF(A907&lt;='Invoerblad heterogene watergang'!$H$12,'Invoerblad heterogene watergang'!$M$12,IF(A907&lt;='Invoerblad heterogene watergang'!$H$13,'Invoerblad heterogene watergang'!$M$13,IF(A907&lt;='Invoerblad heterogene watergang'!$H$14,'Invoerblad heterogene watergang'!$M$14,IF(A907&lt;='Invoerblad heterogene watergang'!$H$15,'Invoerblad heterogene watergang'!$M$15,IF(A907&lt;='Invoerblad heterogene watergang'!$H$16,'Invoerblad heterogene watergang'!$M$16,IF(A907&lt;='Invoerblad heterogene watergang'!$H$17,'Invoerblad heterogene watergang'!$M$17,""))))))))))</f>
        <v>Begroeiing volgt bodemverloop</v>
      </c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67"/>
      <c r="AD907" s="23"/>
      <c r="AE907" s="23"/>
    </row>
    <row r="908" spans="1:31" s="103" customFormat="1" x14ac:dyDescent="0.35">
      <c r="A908" s="24">
        <f>IF(A907="","",IF((A907+1)&gt;MAX('Invoerblad heterogene watergang'!$H$9:$H$17),"",'Uitgebreide invoer'!A907+(MAX('Invoerblad heterogene watergang'!$H$9:$H$17)/1000)))</f>
        <v>632.800000000002</v>
      </c>
      <c r="B908" s="23">
        <f>IF(A908&lt;='Invoerblad heterogene watergang'!$H$9,'Invoerblad heterogene watergang'!$J$9,IF(A908&lt;='Invoerblad heterogene watergang'!$H$10,'Invoerblad heterogene watergang'!$J$10,IF(A908&lt;='Invoerblad heterogene watergang'!$H$11,'Invoerblad heterogene watergang'!$J$11,IF(A908&lt;='Invoerblad heterogene watergang'!$H$12,'Invoerblad heterogene watergang'!$J$12,IF(A908&lt;='Invoerblad heterogene watergang'!$H$13,'Invoerblad heterogene watergang'!$J$13,IF(A908&lt;='Invoerblad heterogene watergang'!$H$14,'Invoerblad heterogene watergang'!$J$14,IF(A908&lt;='Invoerblad heterogene watergang'!$H$15,'Invoerblad heterogene watergang'!$J$15,IF(A908&lt;='Invoerblad heterogene watergang'!$H$16,'Invoerblad heterogene watergang'!$J$16,IF(A908&lt;='Invoerblad heterogene watergang'!$H$17,'Invoerblad heterogene watergang'!$J$17,"")))))))))</f>
        <v>0.1</v>
      </c>
      <c r="C908" s="23" t="str">
        <f>IF(A908&lt;='Invoerblad heterogene watergang'!$H$9,'Invoerblad heterogene watergang'!$K$9,IF(A908&lt;='Invoerblad heterogene watergang'!$H$10,'Invoerblad heterogene watergang'!$K$10,IF(A908&lt;='Invoerblad heterogene watergang'!$H$11,'Invoerblad heterogene watergang'!$K$11,IF(A908&lt;='Invoerblad heterogene watergang'!$H$12,'Invoerblad heterogene watergang'!$K$12,IF(A908&lt;='Invoerblad heterogene watergang'!$H$13,'Invoerblad heterogene watergang'!$K$13,IF(A908&lt;='Invoerblad heterogene watergang'!$H$14,'Invoerblad heterogene watergang'!$K$14,IF(A908&lt;='Invoerblad heterogene watergang'!$H$15,'Invoerblad heterogene watergang'!$K$15,IF(A908&lt;='Invoerblad heterogene watergang'!$H$16,'Invoerblad heterogene watergang'!$K$16,IF(A908&lt;='Invoerblad heterogene watergang'!$H$17,'Invoerblad heterogene watergang'!$K$17,"")))))))))</f>
        <v>200 - Drijvend fonteinkruid</v>
      </c>
      <c r="D908" s="23">
        <f t="shared" si="14"/>
        <v>200</v>
      </c>
      <c r="E908" s="23">
        <f>'Invoerblad heterogene watergang'!$F$9</f>
        <v>1.5</v>
      </c>
      <c r="F908" s="23">
        <f>'Invoerblad heterogene watergang'!$E$9</f>
        <v>1.2</v>
      </c>
      <c r="G908" s="23">
        <f>'Invoerblad heterogene watergang'!$B$9</f>
        <v>1.2</v>
      </c>
      <c r="H908" s="23">
        <f>'Invoerblad heterogene watergang'!$C$9</f>
        <v>1</v>
      </c>
      <c r="I908" s="23">
        <f>IF(B908="","",IF(A908&lt;='Invoerblad heterogene watergang'!$H$9,'Invoerblad heterogene watergang'!$N$9,IF(A908&lt;='Invoerblad heterogene watergang'!$H$10,'Invoerblad heterogene watergang'!$N$10,IF(A908&lt;='Invoerblad heterogene watergang'!$H$11,'Invoerblad heterogene watergang'!$N$11,IF(A908&lt;='Invoerblad heterogene watergang'!$H$12,'Invoerblad heterogene watergang'!$N$12,IF(A908&lt;='Invoerblad heterogene watergang'!$H$13,'Invoerblad heterogene watergang'!$N$13,IF(A908&lt;='Invoerblad heterogene watergang'!$H$14,'Invoerblad heterogene watergang'!$N$14,IF(A908&lt;='Invoerblad heterogene watergang'!$H$15,'Invoerblad heterogene watergang'!$N$15,IF(A908&lt;='Invoerblad heterogene watergang'!$H$16,'Invoerblad heterogene watergang'!$N$16,IF(A908&lt;='Invoerblad heterogene watergang'!$H$17,'Invoerblad heterogene watergang'!$N$17,""))))))))))</f>
        <v>0</v>
      </c>
      <c r="J908" s="23" t="str">
        <f>IF(A908&lt;='Invoerblad heterogene watergang'!$H$9,'Invoerblad heterogene watergang'!$O$9,IF(A908&lt;='Invoerblad heterogene watergang'!$H$10,'Invoerblad heterogene watergang'!$O$10,IF(A908&lt;='Invoerblad heterogene watergang'!$H$11,'Invoerblad heterogene watergang'!$O$11,IF(A908&lt;='Invoerblad heterogene watergang'!$H$12,'Invoerblad heterogene watergang'!$O$12,IF(A908&lt;='Invoerblad heterogene watergang'!$H$13,'Invoerblad heterogene watergang'!$O$13,IF(A908&lt;='Invoerblad heterogene watergang'!$H$14,'Invoerblad heterogene watergang'!$O$14,IF(A908&lt;='Invoerblad heterogene watergang'!$H$15,'Invoerblad heterogene watergang'!$O$15,IF(A908&lt;='Invoerblad heterogene watergang'!$H$16,'Invoerblad heterogene watergang'!$O$16,IF(A908&lt;='Invoerblad heterogene watergang'!$H$17,'Invoerblad heterogene watergang'!$O$17,"")))))))))</f>
        <v>Nee</v>
      </c>
      <c r="K908" s="23">
        <f>(IF(A908&lt;='Invoerblad heterogene watergang'!$H$9,'Invoerblad heterogene watergang'!$L$9,IF(A908&lt;='Invoerblad heterogene watergang'!$H$10,'Invoerblad heterogene watergang'!$L$10,IF(A908&lt;='Invoerblad heterogene watergang'!$H$11,'Invoerblad heterogene watergang'!$L$11,IF(A908&lt;='Invoerblad heterogene watergang'!$H$12,'Invoerblad heterogene watergang'!$L$12,IF(A908&lt;='Invoerblad heterogene watergang'!$H$13,'Invoerblad heterogene watergang'!$L$13,IF(A908&lt;='Invoerblad heterogene watergang'!$H$14,'Invoerblad heterogene watergang'!$L$14,IF(A908&lt;='Invoerblad heterogene watergang'!$H$15,'Invoerblad heterogene watergang'!$L$15,IF(A908&lt;='Invoerblad heterogene watergang'!$H$16,'Invoerblad heterogene watergang'!$L$16,IF(A908&lt;='Invoerblad heterogene watergang'!$H$17,'Invoerblad heterogene watergang'!$L$17,""))))))))))</f>
        <v>100</v>
      </c>
      <c r="L908" s="23" t="str">
        <f>(IF(A908&lt;='Invoerblad heterogene watergang'!$H$9,'Invoerblad heterogene watergang'!$M$9,IF(A908&lt;='Invoerblad heterogene watergang'!$H$10,'Invoerblad heterogene watergang'!$M$10,IF(A908&lt;='Invoerblad heterogene watergang'!$H$11,'Invoerblad heterogene watergang'!$M$11,IF(A908&lt;='Invoerblad heterogene watergang'!$H$12,'Invoerblad heterogene watergang'!$M$12,IF(A908&lt;='Invoerblad heterogene watergang'!$H$13,'Invoerblad heterogene watergang'!$M$13,IF(A908&lt;='Invoerblad heterogene watergang'!$H$14,'Invoerblad heterogene watergang'!$M$14,IF(A908&lt;='Invoerblad heterogene watergang'!$H$15,'Invoerblad heterogene watergang'!$M$15,IF(A908&lt;='Invoerblad heterogene watergang'!$H$16,'Invoerblad heterogene watergang'!$M$16,IF(A908&lt;='Invoerblad heterogene watergang'!$H$17,'Invoerblad heterogene watergang'!$M$17,""))))))))))</f>
        <v>Begroeiing volgt bodemverloop</v>
      </c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67"/>
      <c r="AD908" s="23"/>
      <c r="AE908" s="23"/>
    </row>
    <row r="909" spans="1:31" s="103" customFormat="1" x14ac:dyDescent="0.35">
      <c r="A909" s="24">
        <f>IF(A908="","",IF((A908+1)&gt;MAX('Invoerblad heterogene watergang'!$H$9:$H$17),"",'Uitgebreide invoer'!A908+(MAX('Invoerblad heterogene watergang'!$H$9:$H$17)/1000)))</f>
        <v>633.50000000000205</v>
      </c>
      <c r="B909" s="23">
        <f>IF(A909&lt;='Invoerblad heterogene watergang'!$H$9,'Invoerblad heterogene watergang'!$J$9,IF(A909&lt;='Invoerblad heterogene watergang'!$H$10,'Invoerblad heterogene watergang'!$J$10,IF(A909&lt;='Invoerblad heterogene watergang'!$H$11,'Invoerblad heterogene watergang'!$J$11,IF(A909&lt;='Invoerblad heterogene watergang'!$H$12,'Invoerblad heterogene watergang'!$J$12,IF(A909&lt;='Invoerblad heterogene watergang'!$H$13,'Invoerblad heterogene watergang'!$J$13,IF(A909&lt;='Invoerblad heterogene watergang'!$H$14,'Invoerblad heterogene watergang'!$J$14,IF(A909&lt;='Invoerblad heterogene watergang'!$H$15,'Invoerblad heterogene watergang'!$J$15,IF(A909&lt;='Invoerblad heterogene watergang'!$H$16,'Invoerblad heterogene watergang'!$J$16,IF(A909&lt;='Invoerblad heterogene watergang'!$H$17,'Invoerblad heterogene watergang'!$J$17,"")))))))))</f>
        <v>0.1</v>
      </c>
      <c r="C909" s="23" t="str">
        <f>IF(A909&lt;='Invoerblad heterogene watergang'!$H$9,'Invoerblad heterogene watergang'!$K$9,IF(A909&lt;='Invoerblad heterogene watergang'!$H$10,'Invoerblad heterogene watergang'!$K$10,IF(A909&lt;='Invoerblad heterogene watergang'!$H$11,'Invoerblad heterogene watergang'!$K$11,IF(A909&lt;='Invoerblad heterogene watergang'!$H$12,'Invoerblad heterogene watergang'!$K$12,IF(A909&lt;='Invoerblad heterogene watergang'!$H$13,'Invoerblad heterogene watergang'!$K$13,IF(A909&lt;='Invoerblad heterogene watergang'!$H$14,'Invoerblad heterogene watergang'!$K$14,IF(A909&lt;='Invoerblad heterogene watergang'!$H$15,'Invoerblad heterogene watergang'!$K$15,IF(A909&lt;='Invoerblad heterogene watergang'!$H$16,'Invoerblad heterogene watergang'!$K$16,IF(A909&lt;='Invoerblad heterogene watergang'!$H$17,'Invoerblad heterogene watergang'!$K$17,"")))))))))</f>
        <v>200 - Drijvend fonteinkruid</v>
      </c>
      <c r="D909" s="23">
        <f t="shared" si="14"/>
        <v>200</v>
      </c>
      <c r="E909" s="23">
        <f>'Invoerblad heterogene watergang'!$F$9</f>
        <v>1.5</v>
      </c>
      <c r="F909" s="23">
        <f>'Invoerblad heterogene watergang'!$E$9</f>
        <v>1.2</v>
      </c>
      <c r="G909" s="23">
        <f>'Invoerblad heterogene watergang'!$B$9</f>
        <v>1.2</v>
      </c>
      <c r="H909" s="23">
        <f>'Invoerblad heterogene watergang'!$C$9</f>
        <v>1</v>
      </c>
      <c r="I909" s="23">
        <f>IF(B909="","",IF(A909&lt;='Invoerblad heterogene watergang'!$H$9,'Invoerblad heterogene watergang'!$N$9,IF(A909&lt;='Invoerblad heterogene watergang'!$H$10,'Invoerblad heterogene watergang'!$N$10,IF(A909&lt;='Invoerblad heterogene watergang'!$H$11,'Invoerblad heterogene watergang'!$N$11,IF(A909&lt;='Invoerblad heterogene watergang'!$H$12,'Invoerblad heterogene watergang'!$N$12,IF(A909&lt;='Invoerblad heterogene watergang'!$H$13,'Invoerblad heterogene watergang'!$N$13,IF(A909&lt;='Invoerblad heterogene watergang'!$H$14,'Invoerblad heterogene watergang'!$N$14,IF(A909&lt;='Invoerblad heterogene watergang'!$H$15,'Invoerblad heterogene watergang'!$N$15,IF(A909&lt;='Invoerblad heterogene watergang'!$H$16,'Invoerblad heterogene watergang'!$N$16,IF(A909&lt;='Invoerblad heterogene watergang'!$H$17,'Invoerblad heterogene watergang'!$N$17,""))))))))))</f>
        <v>0</v>
      </c>
      <c r="J909" s="23" t="str">
        <f>IF(A909&lt;='Invoerblad heterogene watergang'!$H$9,'Invoerblad heterogene watergang'!$O$9,IF(A909&lt;='Invoerblad heterogene watergang'!$H$10,'Invoerblad heterogene watergang'!$O$10,IF(A909&lt;='Invoerblad heterogene watergang'!$H$11,'Invoerblad heterogene watergang'!$O$11,IF(A909&lt;='Invoerblad heterogene watergang'!$H$12,'Invoerblad heterogene watergang'!$O$12,IF(A909&lt;='Invoerblad heterogene watergang'!$H$13,'Invoerblad heterogene watergang'!$O$13,IF(A909&lt;='Invoerblad heterogene watergang'!$H$14,'Invoerblad heterogene watergang'!$O$14,IF(A909&lt;='Invoerblad heterogene watergang'!$H$15,'Invoerblad heterogene watergang'!$O$15,IF(A909&lt;='Invoerblad heterogene watergang'!$H$16,'Invoerblad heterogene watergang'!$O$16,IF(A909&lt;='Invoerblad heterogene watergang'!$H$17,'Invoerblad heterogene watergang'!$O$17,"")))))))))</f>
        <v>Nee</v>
      </c>
      <c r="K909" s="23">
        <f>(IF(A909&lt;='Invoerblad heterogene watergang'!$H$9,'Invoerblad heterogene watergang'!$L$9,IF(A909&lt;='Invoerblad heterogene watergang'!$H$10,'Invoerblad heterogene watergang'!$L$10,IF(A909&lt;='Invoerblad heterogene watergang'!$H$11,'Invoerblad heterogene watergang'!$L$11,IF(A909&lt;='Invoerblad heterogene watergang'!$H$12,'Invoerblad heterogene watergang'!$L$12,IF(A909&lt;='Invoerblad heterogene watergang'!$H$13,'Invoerblad heterogene watergang'!$L$13,IF(A909&lt;='Invoerblad heterogene watergang'!$H$14,'Invoerblad heterogene watergang'!$L$14,IF(A909&lt;='Invoerblad heterogene watergang'!$H$15,'Invoerblad heterogene watergang'!$L$15,IF(A909&lt;='Invoerblad heterogene watergang'!$H$16,'Invoerblad heterogene watergang'!$L$16,IF(A909&lt;='Invoerblad heterogene watergang'!$H$17,'Invoerblad heterogene watergang'!$L$17,""))))))))))</f>
        <v>100</v>
      </c>
      <c r="L909" s="23" t="str">
        <f>(IF(A909&lt;='Invoerblad heterogene watergang'!$H$9,'Invoerblad heterogene watergang'!$M$9,IF(A909&lt;='Invoerblad heterogene watergang'!$H$10,'Invoerblad heterogene watergang'!$M$10,IF(A909&lt;='Invoerblad heterogene watergang'!$H$11,'Invoerblad heterogene watergang'!$M$11,IF(A909&lt;='Invoerblad heterogene watergang'!$H$12,'Invoerblad heterogene watergang'!$M$12,IF(A909&lt;='Invoerblad heterogene watergang'!$H$13,'Invoerblad heterogene watergang'!$M$13,IF(A909&lt;='Invoerblad heterogene watergang'!$H$14,'Invoerblad heterogene watergang'!$M$14,IF(A909&lt;='Invoerblad heterogene watergang'!$H$15,'Invoerblad heterogene watergang'!$M$15,IF(A909&lt;='Invoerblad heterogene watergang'!$H$16,'Invoerblad heterogene watergang'!$M$16,IF(A909&lt;='Invoerblad heterogene watergang'!$H$17,'Invoerblad heterogene watergang'!$M$17,""))))))))))</f>
        <v>Begroeiing volgt bodemverloop</v>
      </c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67"/>
      <c r="AD909" s="23"/>
      <c r="AE909" s="23"/>
    </row>
    <row r="910" spans="1:31" s="103" customFormat="1" x14ac:dyDescent="0.35">
      <c r="A910" s="24">
        <f>IF(A909="","",IF((A909+1)&gt;MAX('Invoerblad heterogene watergang'!$H$9:$H$17),"",'Uitgebreide invoer'!A909+(MAX('Invoerblad heterogene watergang'!$H$9:$H$17)/1000)))</f>
        <v>634.20000000000209</v>
      </c>
      <c r="B910" s="23">
        <f>IF(A910&lt;='Invoerblad heterogene watergang'!$H$9,'Invoerblad heterogene watergang'!$J$9,IF(A910&lt;='Invoerblad heterogene watergang'!$H$10,'Invoerblad heterogene watergang'!$J$10,IF(A910&lt;='Invoerblad heterogene watergang'!$H$11,'Invoerblad heterogene watergang'!$J$11,IF(A910&lt;='Invoerblad heterogene watergang'!$H$12,'Invoerblad heterogene watergang'!$J$12,IF(A910&lt;='Invoerblad heterogene watergang'!$H$13,'Invoerblad heterogene watergang'!$J$13,IF(A910&lt;='Invoerblad heterogene watergang'!$H$14,'Invoerblad heterogene watergang'!$J$14,IF(A910&lt;='Invoerblad heterogene watergang'!$H$15,'Invoerblad heterogene watergang'!$J$15,IF(A910&lt;='Invoerblad heterogene watergang'!$H$16,'Invoerblad heterogene watergang'!$J$16,IF(A910&lt;='Invoerblad heterogene watergang'!$H$17,'Invoerblad heterogene watergang'!$J$17,"")))))))))</f>
        <v>0.1</v>
      </c>
      <c r="C910" s="23" t="str">
        <f>IF(A910&lt;='Invoerblad heterogene watergang'!$H$9,'Invoerblad heterogene watergang'!$K$9,IF(A910&lt;='Invoerblad heterogene watergang'!$H$10,'Invoerblad heterogene watergang'!$K$10,IF(A910&lt;='Invoerblad heterogene watergang'!$H$11,'Invoerblad heterogene watergang'!$K$11,IF(A910&lt;='Invoerblad heterogene watergang'!$H$12,'Invoerblad heterogene watergang'!$K$12,IF(A910&lt;='Invoerblad heterogene watergang'!$H$13,'Invoerblad heterogene watergang'!$K$13,IF(A910&lt;='Invoerblad heterogene watergang'!$H$14,'Invoerblad heterogene watergang'!$K$14,IF(A910&lt;='Invoerblad heterogene watergang'!$H$15,'Invoerblad heterogene watergang'!$K$15,IF(A910&lt;='Invoerblad heterogene watergang'!$H$16,'Invoerblad heterogene watergang'!$K$16,IF(A910&lt;='Invoerblad heterogene watergang'!$H$17,'Invoerblad heterogene watergang'!$K$17,"")))))))))</f>
        <v>200 - Drijvend fonteinkruid</v>
      </c>
      <c r="D910" s="23">
        <f t="shared" si="14"/>
        <v>200</v>
      </c>
      <c r="E910" s="23">
        <f>'Invoerblad heterogene watergang'!$F$9</f>
        <v>1.5</v>
      </c>
      <c r="F910" s="23">
        <f>'Invoerblad heterogene watergang'!$E$9</f>
        <v>1.2</v>
      </c>
      <c r="G910" s="23">
        <f>'Invoerblad heterogene watergang'!$B$9</f>
        <v>1.2</v>
      </c>
      <c r="H910" s="23">
        <f>'Invoerblad heterogene watergang'!$C$9</f>
        <v>1</v>
      </c>
      <c r="I910" s="23">
        <f>IF(B910="","",IF(A910&lt;='Invoerblad heterogene watergang'!$H$9,'Invoerblad heterogene watergang'!$N$9,IF(A910&lt;='Invoerblad heterogene watergang'!$H$10,'Invoerblad heterogene watergang'!$N$10,IF(A910&lt;='Invoerblad heterogene watergang'!$H$11,'Invoerblad heterogene watergang'!$N$11,IF(A910&lt;='Invoerblad heterogene watergang'!$H$12,'Invoerblad heterogene watergang'!$N$12,IF(A910&lt;='Invoerblad heterogene watergang'!$H$13,'Invoerblad heterogene watergang'!$N$13,IF(A910&lt;='Invoerblad heterogene watergang'!$H$14,'Invoerblad heterogene watergang'!$N$14,IF(A910&lt;='Invoerblad heterogene watergang'!$H$15,'Invoerblad heterogene watergang'!$N$15,IF(A910&lt;='Invoerblad heterogene watergang'!$H$16,'Invoerblad heterogene watergang'!$N$16,IF(A910&lt;='Invoerblad heterogene watergang'!$H$17,'Invoerblad heterogene watergang'!$N$17,""))))))))))</f>
        <v>0</v>
      </c>
      <c r="J910" s="23" t="str">
        <f>IF(A910&lt;='Invoerblad heterogene watergang'!$H$9,'Invoerblad heterogene watergang'!$O$9,IF(A910&lt;='Invoerblad heterogene watergang'!$H$10,'Invoerblad heterogene watergang'!$O$10,IF(A910&lt;='Invoerblad heterogene watergang'!$H$11,'Invoerblad heterogene watergang'!$O$11,IF(A910&lt;='Invoerblad heterogene watergang'!$H$12,'Invoerblad heterogene watergang'!$O$12,IF(A910&lt;='Invoerblad heterogene watergang'!$H$13,'Invoerblad heterogene watergang'!$O$13,IF(A910&lt;='Invoerblad heterogene watergang'!$H$14,'Invoerblad heterogene watergang'!$O$14,IF(A910&lt;='Invoerblad heterogene watergang'!$H$15,'Invoerblad heterogene watergang'!$O$15,IF(A910&lt;='Invoerblad heterogene watergang'!$H$16,'Invoerblad heterogene watergang'!$O$16,IF(A910&lt;='Invoerblad heterogene watergang'!$H$17,'Invoerblad heterogene watergang'!$O$17,"")))))))))</f>
        <v>Nee</v>
      </c>
      <c r="K910" s="23">
        <f>(IF(A910&lt;='Invoerblad heterogene watergang'!$H$9,'Invoerblad heterogene watergang'!$L$9,IF(A910&lt;='Invoerblad heterogene watergang'!$H$10,'Invoerblad heterogene watergang'!$L$10,IF(A910&lt;='Invoerblad heterogene watergang'!$H$11,'Invoerblad heterogene watergang'!$L$11,IF(A910&lt;='Invoerblad heterogene watergang'!$H$12,'Invoerblad heterogene watergang'!$L$12,IF(A910&lt;='Invoerblad heterogene watergang'!$H$13,'Invoerblad heterogene watergang'!$L$13,IF(A910&lt;='Invoerblad heterogene watergang'!$H$14,'Invoerblad heterogene watergang'!$L$14,IF(A910&lt;='Invoerblad heterogene watergang'!$H$15,'Invoerblad heterogene watergang'!$L$15,IF(A910&lt;='Invoerblad heterogene watergang'!$H$16,'Invoerblad heterogene watergang'!$L$16,IF(A910&lt;='Invoerblad heterogene watergang'!$H$17,'Invoerblad heterogene watergang'!$L$17,""))))))))))</f>
        <v>100</v>
      </c>
      <c r="L910" s="23" t="str">
        <f>(IF(A910&lt;='Invoerblad heterogene watergang'!$H$9,'Invoerblad heterogene watergang'!$M$9,IF(A910&lt;='Invoerblad heterogene watergang'!$H$10,'Invoerblad heterogene watergang'!$M$10,IF(A910&lt;='Invoerblad heterogene watergang'!$H$11,'Invoerblad heterogene watergang'!$M$11,IF(A910&lt;='Invoerblad heterogene watergang'!$H$12,'Invoerblad heterogene watergang'!$M$12,IF(A910&lt;='Invoerblad heterogene watergang'!$H$13,'Invoerblad heterogene watergang'!$M$13,IF(A910&lt;='Invoerblad heterogene watergang'!$H$14,'Invoerblad heterogene watergang'!$M$14,IF(A910&lt;='Invoerblad heterogene watergang'!$H$15,'Invoerblad heterogene watergang'!$M$15,IF(A910&lt;='Invoerblad heterogene watergang'!$H$16,'Invoerblad heterogene watergang'!$M$16,IF(A910&lt;='Invoerblad heterogene watergang'!$H$17,'Invoerblad heterogene watergang'!$M$17,""))))))))))</f>
        <v>Begroeiing volgt bodemverloop</v>
      </c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67"/>
      <c r="AD910" s="23"/>
      <c r="AE910" s="23"/>
    </row>
    <row r="911" spans="1:31" s="103" customFormat="1" x14ac:dyDescent="0.35">
      <c r="A911" s="24">
        <f>IF(A910="","",IF((A910+1)&gt;MAX('Invoerblad heterogene watergang'!$H$9:$H$17),"",'Uitgebreide invoer'!A910+(MAX('Invoerblad heterogene watergang'!$H$9:$H$17)/1000)))</f>
        <v>634.90000000000214</v>
      </c>
      <c r="B911" s="23">
        <f>IF(A911&lt;='Invoerblad heterogene watergang'!$H$9,'Invoerblad heterogene watergang'!$J$9,IF(A911&lt;='Invoerblad heterogene watergang'!$H$10,'Invoerblad heterogene watergang'!$J$10,IF(A911&lt;='Invoerblad heterogene watergang'!$H$11,'Invoerblad heterogene watergang'!$J$11,IF(A911&lt;='Invoerblad heterogene watergang'!$H$12,'Invoerblad heterogene watergang'!$J$12,IF(A911&lt;='Invoerblad heterogene watergang'!$H$13,'Invoerblad heterogene watergang'!$J$13,IF(A911&lt;='Invoerblad heterogene watergang'!$H$14,'Invoerblad heterogene watergang'!$J$14,IF(A911&lt;='Invoerblad heterogene watergang'!$H$15,'Invoerblad heterogene watergang'!$J$15,IF(A911&lt;='Invoerblad heterogene watergang'!$H$16,'Invoerblad heterogene watergang'!$J$16,IF(A911&lt;='Invoerblad heterogene watergang'!$H$17,'Invoerblad heterogene watergang'!$J$17,"")))))))))</f>
        <v>0.1</v>
      </c>
      <c r="C911" s="23" t="str">
        <f>IF(A911&lt;='Invoerblad heterogene watergang'!$H$9,'Invoerblad heterogene watergang'!$K$9,IF(A911&lt;='Invoerblad heterogene watergang'!$H$10,'Invoerblad heterogene watergang'!$K$10,IF(A911&lt;='Invoerblad heterogene watergang'!$H$11,'Invoerblad heterogene watergang'!$K$11,IF(A911&lt;='Invoerblad heterogene watergang'!$H$12,'Invoerblad heterogene watergang'!$K$12,IF(A911&lt;='Invoerblad heterogene watergang'!$H$13,'Invoerblad heterogene watergang'!$K$13,IF(A911&lt;='Invoerblad heterogene watergang'!$H$14,'Invoerblad heterogene watergang'!$K$14,IF(A911&lt;='Invoerblad heterogene watergang'!$H$15,'Invoerblad heterogene watergang'!$K$15,IF(A911&lt;='Invoerblad heterogene watergang'!$H$16,'Invoerblad heterogene watergang'!$K$16,IF(A911&lt;='Invoerblad heterogene watergang'!$H$17,'Invoerblad heterogene watergang'!$K$17,"")))))))))</f>
        <v>200 - Drijvend fonteinkruid</v>
      </c>
      <c r="D911" s="23">
        <f t="shared" si="14"/>
        <v>200</v>
      </c>
      <c r="E911" s="23">
        <f>'Invoerblad heterogene watergang'!$F$9</f>
        <v>1.5</v>
      </c>
      <c r="F911" s="23">
        <f>'Invoerblad heterogene watergang'!$E$9</f>
        <v>1.2</v>
      </c>
      <c r="G911" s="23">
        <f>'Invoerblad heterogene watergang'!$B$9</f>
        <v>1.2</v>
      </c>
      <c r="H911" s="23">
        <f>'Invoerblad heterogene watergang'!$C$9</f>
        <v>1</v>
      </c>
      <c r="I911" s="23">
        <f>IF(B911="","",IF(A911&lt;='Invoerblad heterogene watergang'!$H$9,'Invoerblad heterogene watergang'!$N$9,IF(A911&lt;='Invoerblad heterogene watergang'!$H$10,'Invoerblad heterogene watergang'!$N$10,IF(A911&lt;='Invoerblad heterogene watergang'!$H$11,'Invoerblad heterogene watergang'!$N$11,IF(A911&lt;='Invoerblad heterogene watergang'!$H$12,'Invoerblad heterogene watergang'!$N$12,IF(A911&lt;='Invoerblad heterogene watergang'!$H$13,'Invoerblad heterogene watergang'!$N$13,IF(A911&lt;='Invoerblad heterogene watergang'!$H$14,'Invoerblad heterogene watergang'!$N$14,IF(A911&lt;='Invoerblad heterogene watergang'!$H$15,'Invoerblad heterogene watergang'!$N$15,IF(A911&lt;='Invoerblad heterogene watergang'!$H$16,'Invoerblad heterogene watergang'!$N$16,IF(A911&lt;='Invoerblad heterogene watergang'!$H$17,'Invoerblad heterogene watergang'!$N$17,""))))))))))</f>
        <v>0</v>
      </c>
      <c r="J911" s="23" t="str">
        <f>IF(A911&lt;='Invoerblad heterogene watergang'!$H$9,'Invoerblad heterogene watergang'!$O$9,IF(A911&lt;='Invoerblad heterogene watergang'!$H$10,'Invoerblad heterogene watergang'!$O$10,IF(A911&lt;='Invoerblad heterogene watergang'!$H$11,'Invoerblad heterogene watergang'!$O$11,IF(A911&lt;='Invoerblad heterogene watergang'!$H$12,'Invoerblad heterogene watergang'!$O$12,IF(A911&lt;='Invoerblad heterogene watergang'!$H$13,'Invoerblad heterogene watergang'!$O$13,IF(A911&lt;='Invoerblad heterogene watergang'!$H$14,'Invoerblad heterogene watergang'!$O$14,IF(A911&lt;='Invoerblad heterogene watergang'!$H$15,'Invoerblad heterogene watergang'!$O$15,IF(A911&lt;='Invoerblad heterogene watergang'!$H$16,'Invoerblad heterogene watergang'!$O$16,IF(A911&lt;='Invoerblad heterogene watergang'!$H$17,'Invoerblad heterogene watergang'!$O$17,"")))))))))</f>
        <v>Nee</v>
      </c>
      <c r="K911" s="23">
        <f>(IF(A911&lt;='Invoerblad heterogene watergang'!$H$9,'Invoerblad heterogene watergang'!$L$9,IF(A911&lt;='Invoerblad heterogene watergang'!$H$10,'Invoerblad heterogene watergang'!$L$10,IF(A911&lt;='Invoerblad heterogene watergang'!$H$11,'Invoerblad heterogene watergang'!$L$11,IF(A911&lt;='Invoerblad heterogene watergang'!$H$12,'Invoerblad heterogene watergang'!$L$12,IF(A911&lt;='Invoerblad heterogene watergang'!$H$13,'Invoerblad heterogene watergang'!$L$13,IF(A911&lt;='Invoerblad heterogene watergang'!$H$14,'Invoerblad heterogene watergang'!$L$14,IF(A911&lt;='Invoerblad heterogene watergang'!$H$15,'Invoerblad heterogene watergang'!$L$15,IF(A911&lt;='Invoerblad heterogene watergang'!$H$16,'Invoerblad heterogene watergang'!$L$16,IF(A911&lt;='Invoerblad heterogene watergang'!$H$17,'Invoerblad heterogene watergang'!$L$17,""))))))))))</f>
        <v>100</v>
      </c>
      <c r="L911" s="23" t="str">
        <f>(IF(A911&lt;='Invoerblad heterogene watergang'!$H$9,'Invoerblad heterogene watergang'!$M$9,IF(A911&lt;='Invoerblad heterogene watergang'!$H$10,'Invoerblad heterogene watergang'!$M$10,IF(A911&lt;='Invoerblad heterogene watergang'!$H$11,'Invoerblad heterogene watergang'!$M$11,IF(A911&lt;='Invoerblad heterogene watergang'!$H$12,'Invoerblad heterogene watergang'!$M$12,IF(A911&lt;='Invoerblad heterogene watergang'!$H$13,'Invoerblad heterogene watergang'!$M$13,IF(A911&lt;='Invoerblad heterogene watergang'!$H$14,'Invoerblad heterogene watergang'!$M$14,IF(A911&lt;='Invoerblad heterogene watergang'!$H$15,'Invoerblad heterogene watergang'!$M$15,IF(A911&lt;='Invoerblad heterogene watergang'!$H$16,'Invoerblad heterogene watergang'!$M$16,IF(A911&lt;='Invoerblad heterogene watergang'!$H$17,'Invoerblad heterogene watergang'!$M$17,""))))))))))</f>
        <v>Begroeiing volgt bodemverloop</v>
      </c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67"/>
      <c r="AD911" s="23"/>
      <c r="AE911" s="23"/>
    </row>
    <row r="912" spans="1:31" s="103" customFormat="1" x14ac:dyDescent="0.35">
      <c r="A912" s="24">
        <f>IF(A911="","",IF((A911+1)&gt;MAX('Invoerblad heterogene watergang'!$H$9:$H$17),"",'Uitgebreide invoer'!A911+(MAX('Invoerblad heterogene watergang'!$H$9:$H$17)/1000)))</f>
        <v>635.60000000000218</v>
      </c>
      <c r="B912" s="23">
        <f>IF(A912&lt;='Invoerblad heterogene watergang'!$H$9,'Invoerblad heterogene watergang'!$J$9,IF(A912&lt;='Invoerblad heterogene watergang'!$H$10,'Invoerblad heterogene watergang'!$J$10,IF(A912&lt;='Invoerblad heterogene watergang'!$H$11,'Invoerblad heterogene watergang'!$J$11,IF(A912&lt;='Invoerblad heterogene watergang'!$H$12,'Invoerblad heterogene watergang'!$J$12,IF(A912&lt;='Invoerblad heterogene watergang'!$H$13,'Invoerblad heterogene watergang'!$J$13,IF(A912&lt;='Invoerblad heterogene watergang'!$H$14,'Invoerblad heterogene watergang'!$J$14,IF(A912&lt;='Invoerblad heterogene watergang'!$H$15,'Invoerblad heterogene watergang'!$J$15,IF(A912&lt;='Invoerblad heterogene watergang'!$H$16,'Invoerblad heterogene watergang'!$J$16,IF(A912&lt;='Invoerblad heterogene watergang'!$H$17,'Invoerblad heterogene watergang'!$J$17,"")))))))))</f>
        <v>0.1</v>
      </c>
      <c r="C912" s="23" t="str">
        <f>IF(A912&lt;='Invoerblad heterogene watergang'!$H$9,'Invoerblad heterogene watergang'!$K$9,IF(A912&lt;='Invoerblad heterogene watergang'!$H$10,'Invoerblad heterogene watergang'!$K$10,IF(A912&lt;='Invoerblad heterogene watergang'!$H$11,'Invoerblad heterogene watergang'!$K$11,IF(A912&lt;='Invoerblad heterogene watergang'!$H$12,'Invoerblad heterogene watergang'!$K$12,IF(A912&lt;='Invoerblad heterogene watergang'!$H$13,'Invoerblad heterogene watergang'!$K$13,IF(A912&lt;='Invoerblad heterogene watergang'!$H$14,'Invoerblad heterogene watergang'!$K$14,IF(A912&lt;='Invoerblad heterogene watergang'!$H$15,'Invoerblad heterogene watergang'!$K$15,IF(A912&lt;='Invoerblad heterogene watergang'!$H$16,'Invoerblad heterogene watergang'!$K$16,IF(A912&lt;='Invoerblad heterogene watergang'!$H$17,'Invoerblad heterogene watergang'!$K$17,"")))))))))</f>
        <v>200 - Drijvend fonteinkruid</v>
      </c>
      <c r="D912" s="23">
        <f t="shared" si="14"/>
        <v>200</v>
      </c>
      <c r="E912" s="23">
        <f>'Invoerblad heterogene watergang'!$F$9</f>
        <v>1.5</v>
      </c>
      <c r="F912" s="23">
        <f>'Invoerblad heterogene watergang'!$E$9</f>
        <v>1.2</v>
      </c>
      <c r="G912" s="23">
        <f>'Invoerblad heterogene watergang'!$B$9</f>
        <v>1.2</v>
      </c>
      <c r="H912" s="23">
        <f>'Invoerblad heterogene watergang'!$C$9</f>
        <v>1</v>
      </c>
      <c r="I912" s="23">
        <f>IF(B912="","",IF(A912&lt;='Invoerblad heterogene watergang'!$H$9,'Invoerblad heterogene watergang'!$N$9,IF(A912&lt;='Invoerblad heterogene watergang'!$H$10,'Invoerblad heterogene watergang'!$N$10,IF(A912&lt;='Invoerblad heterogene watergang'!$H$11,'Invoerblad heterogene watergang'!$N$11,IF(A912&lt;='Invoerblad heterogene watergang'!$H$12,'Invoerblad heterogene watergang'!$N$12,IF(A912&lt;='Invoerblad heterogene watergang'!$H$13,'Invoerblad heterogene watergang'!$N$13,IF(A912&lt;='Invoerblad heterogene watergang'!$H$14,'Invoerblad heterogene watergang'!$N$14,IF(A912&lt;='Invoerblad heterogene watergang'!$H$15,'Invoerblad heterogene watergang'!$N$15,IF(A912&lt;='Invoerblad heterogene watergang'!$H$16,'Invoerblad heterogene watergang'!$N$16,IF(A912&lt;='Invoerblad heterogene watergang'!$H$17,'Invoerblad heterogene watergang'!$N$17,""))))))))))</f>
        <v>0</v>
      </c>
      <c r="J912" s="23" t="str">
        <f>IF(A912&lt;='Invoerblad heterogene watergang'!$H$9,'Invoerblad heterogene watergang'!$O$9,IF(A912&lt;='Invoerblad heterogene watergang'!$H$10,'Invoerblad heterogene watergang'!$O$10,IF(A912&lt;='Invoerblad heterogene watergang'!$H$11,'Invoerblad heterogene watergang'!$O$11,IF(A912&lt;='Invoerblad heterogene watergang'!$H$12,'Invoerblad heterogene watergang'!$O$12,IF(A912&lt;='Invoerblad heterogene watergang'!$H$13,'Invoerblad heterogene watergang'!$O$13,IF(A912&lt;='Invoerblad heterogene watergang'!$H$14,'Invoerblad heterogene watergang'!$O$14,IF(A912&lt;='Invoerblad heterogene watergang'!$H$15,'Invoerblad heterogene watergang'!$O$15,IF(A912&lt;='Invoerblad heterogene watergang'!$H$16,'Invoerblad heterogene watergang'!$O$16,IF(A912&lt;='Invoerblad heterogene watergang'!$H$17,'Invoerblad heterogene watergang'!$O$17,"")))))))))</f>
        <v>Nee</v>
      </c>
      <c r="K912" s="23">
        <f>(IF(A912&lt;='Invoerblad heterogene watergang'!$H$9,'Invoerblad heterogene watergang'!$L$9,IF(A912&lt;='Invoerblad heterogene watergang'!$H$10,'Invoerblad heterogene watergang'!$L$10,IF(A912&lt;='Invoerblad heterogene watergang'!$H$11,'Invoerblad heterogene watergang'!$L$11,IF(A912&lt;='Invoerblad heterogene watergang'!$H$12,'Invoerblad heterogene watergang'!$L$12,IF(A912&lt;='Invoerblad heterogene watergang'!$H$13,'Invoerblad heterogene watergang'!$L$13,IF(A912&lt;='Invoerblad heterogene watergang'!$H$14,'Invoerblad heterogene watergang'!$L$14,IF(A912&lt;='Invoerblad heterogene watergang'!$H$15,'Invoerblad heterogene watergang'!$L$15,IF(A912&lt;='Invoerblad heterogene watergang'!$H$16,'Invoerblad heterogene watergang'!$L$16,IF(A912&lt;='Invoerblad heterogene watergang'!$H$17,'Invoerblad heterogene watergang'!$L$17,""))))))))))</f>
        <v>100</v>
      </c>
      <c r="L912" s="23" t="str">
        <f>(IF(A912&lt;='Invoerblad heterogene watergang'!$H$9,'Invoerblad heterogene watergang'!$M$9,IF(A912&lt;='Invoerblad heterogene watergang'!$H$10,'Invoerblad heterogene watergang'!$M$10,IF(A912&lt;='Invoerblad heterogene watergang'!$H$11,'Invoerblad heterogene watergang'!$M$11,IF(A912&lt;='Invoerblad heterogene watergang'!$H$12,'Invoerblad heterogene watergang'!$M$12,IF(A912&lt;='Invoerblad heterogene watergang'!$H$13,'Invoerblad heterogene watergang'!$M$13,IF(A912&lt;='Invoerblad heterogene watergang'!$H$14,'Invoerblad heterogene watergang'!$M$14,IF(A912&lt;='Invoerblad heterogene watergang'!$H$15,'Invoerblad heterogene watergang'!$M$15,IF(A912&lt;='Invoerblad heterogene watergang'!$H$16,'Invoerblad heterogene watergang'!$M$16,IF(A912&lt;='Invoerblad heterogene watergang'!$H$17,'Invoerblad heterogene watergang'!$M$17,""))))))))))</f>
        <v>Begroeiing volgt bodemverloop</v>
      </c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67"/>
      <c r="AD912" s="23"/>
      <c r="AE912" s="23"/>
    </row>
    <row r="913" spans="1:31" s="103" customFormat="1" x14ac:dyDescent="0.35">
      <c r="A913" s="24">
        <f>IF(A912="","",IF((A912+1)&gt;MAX('Invoerblad heterogene watergang'!$H$9:$H$17),"",'Uitgebreide invoer'!A912+(MAX('Invoerblad heterogene watergang'!$H$9:$H$17)/1000)))</f>
        <v>636.30000000000223</v>
      </c>
      <c r="B913" s="23">
        <f>IF(A913&lt;='Invoerblad heterogene watergang'!$H$9,'Invoerblad heterogene watergang'!$J$9,IF(A913&lt;='Invoerblad heterogene watergang'!$H$10,'Invoerblad heterogene watergang'!$J$10,IF(A913&lt;='Invoerblad heterogene watergang'!$H$11,'Invoerblad heterogene watergang'!$J$11,IF(A913&lt;='Invoerblad heterogene watergang'!$H$12,'Invoerblad heterogene watergang'!$J$12,IF(A913&lt;='Invoerblad heterogene watergang'!$H$13,'Invoerblad heterogene watergang'!$J$13,IF(A913&lt;='Invoerblad heterogene watergang'!$H$14,'Invoerblad heterogene watergang'!$J$14,IF(A913&lt;='Invoerblad heterogene watergang'!$H$15,'Invoerblad heterogene watergang'!$J$15,IF(A913&lt;='Invoerblad heterogene watergang'!$H$16,'Invoerblad heterogene watergang'!$J$16,IF(A913&lt;='Invoerblad heterogene watergang'!$H$17,'Invoerblad heterogene watergang'!$J$17,"")))))))))</f>
        <v>0.1</v>
      </c>
      <c r="C913" s="23" t="str">
        <f>IF(A913&lt;='Invoerblad heterogene watergang'!$H$9,'Invoerblad heterogene watergang'!$K$9,IF(A913&lt;='Invoerblad heterogene watergang'!$H$10,'Invoerblad heterogene watergang'!$K$10,IF(A913&lt;='Invoerblad heterogene watergang'!$H$11,'Invoerblad heterogene watergang'!$K$11,IF(A913&lt;='Invoerblad heterogene watergang'!$H$12,'Invoerblad heterogene watergang'!$K$12,IF(A913&lt;='Invoerblad heterogene watergang'!$H$13,'Invoerblad heterogene watergang'!$K$13,IF(A913&lt;='Invoerblad heterogene watergang'!$H$14,'Invoerblad heterogene watergang'!$K$14,IF(A913&lt;='Invoerblad heterogene watergang'!$H$15,'Invoerblad heterogene watergang'!$K$15,IF(A913&lt;='Invoerblad heterogene watergang'!$H$16,'Invoerblad heterogene watergang'!$K$16,IF(A913&lt;='Invoerblad heterogene watergang'!$H$17,'Invoerblad heterogene watergang'!$K$17,"")))))))))</f>
        <v>200 - Drijvend fonteinkruid</v>
      </c>
      <c r="D913" s="23">
        <f t="shared" si="14"/>
        <v>200</v>
      </c>
      <c r="E913" s="23">
        <f>'Invoerblad heterogene watergang'!$F$9</f>
        <v>1.5</v>
      </c>
      <c r="F913" s="23">
        <f>'Invoerblad heterogene watergang'!$E$9</f>
        <v>1.2</v>
      </c>
      <c r="G913" s="23">
        <f>'Invoerblad heterogene watergang'!$B$9</f>
        <v>1.2</v>
      </c>
      <c r="H913" s="23">
        <f>'Invoerblad heterogene watergang'!$C$9</f>
        <v>1</v>
      </c>
      <c r="I913" s="23">
        <f>IF(B913="","",IF(A913&lt;='Invoerblad heterogene watergang'!$H$9,'Invoerblad heterogene watergang'!$N$9,IF(A913&lt;='Invoerblad heterogene watergang'!$H$10,'Invoerblad heterogene watergang'!$N$10,IF(A913&lt;='Invoerblad heterogene watergang'!$H$11,'Invoerblad heterogene watergang'!$N$11,IF(A913&lt;='Invoerblad heterogene watergang'!$H$12,'Invoerblad heterogene watergang'!$N$12,IF(A913&lt;='Invoerblad heterogene watergang'!$H$13,'Invoerblad heterogene watergang'!$N$13,IF(A913&lt;='Invoerblad heterogene watergang'!$H$14,'Invoerblad heterogene watergang'!$N$14,IF(A913&lt;='Invoerblad heterogene watergang'!$H$15,'Invoerblad heterogene watergang'!$N$15,IF(A913&lt;='Invoerblad heterogene watergang'!$H$16,'Invoerblad heterogene watergang'!$N$16,IF(A913&lt;='Invoerblad heterogene watergang'!$H$17,'Invoerblad heterogene watergang'!$N$17,""))))))))))</f>
        <v>0</v>
      </c>
      <c r="J913" s="23" t="str">
        <f>IF(A913&lt;='Invoerblad heterogene watergang'!$H$9,'Invoerblad heterogene watergang'!$O$9,IF(A913&lt;='Invoerblad heterogene watergang'!$H$10,'Invoerblad heterogene watergang'!$O$10,IF(A913&lt;='Invoerblad heterogene watergang'!$H$11,'Invoerblad heterogene watergang'!$O$11,IF(A913&lt;='Invoerblad heterogene watergang'!$H$12,'Invoerblad heterogene watergang'!$O$12,IF(A913&lt;='Invoerblad heterogene watergang'!$H$13,'Invoerblad heterogene watergang'!$O$13,IF(A913&lt;='Invoerblad heterogene watergang'!$H$14,'Invoerblad heterogene watergang'!$O$14,IF(A913&lt;='Invoerblad heterogene watergang'!$H$15,'Invoerblad heterogene watergang'!$O$15,IF(A913&lt;='Invoerblad heterogene watergang'!$H$16,'Invoerblad heterogene watergang'!$O$16,IF(A913&lt;='Invoerblad heterogene watergang'!$H$17,'Invoerblad heterogene watergang'!$O$17,"")))))))))</f>
        <v>Nee</v>
      </c>
      <c r="K913" s="23">
        <f>(IF(A913&lt;='Invoerblad heterogene watergang'!$H$9,'Invoerblad heterogene watergang'!$L$9,IF(A913&lt;='Invoerblad heterogene watergang'!$H$10,'Invoerblad heterogene watergang'!$L$10,IF(A913&lt;='Invoerblad heterogene watergang'!$H$11,'Invoerblad heterogene watergang'!$L$11,IF(A913&lt;='Invoerblad heterogene watergang'!$H$12,'Invoerblad heterogene watergang'!$L$12,IF(A913&lt;='Invoerblad heterogene watergang'!$H$13,'Invoerblad heterogene watergang'!$L$13,IF(A913&lt;='Invoerblad heterogene watergang'!$H$14,'Invoerblad heterogene watergang'!$L$14,IF(A913&lt;='Invoerblad heterogene watergang'!$H$15,'Invoerblad heterogene watergang'!$L$15,IF(A913&lt;='Invoerblad heterogene watergang'!$H$16,'Invoerblad heterogene watergang'!$L$16,IF(A913&lt;='Invoerblad heterogene watergang'!$H$17,'Invoerblad heterogene watergang'!$L$17,""))))))))))</f>
        <v>100</v>
      </c>
      <c r="L913" s="23" t="str">
        <f>(IF(A913&lt;='Invoerblad heterogene watergang'!$H$9,'Invoerblad heterogene watergang'!$M$9,IF(A913&lt;='Invoerblad heterogene watergang'!$H$10,'Invoerblad heterogene watergang'!$M$10,IF(A913&lt;='Invoerblad heterogene watergang'!$H$11,'Invoerblad heterogene watergang'!$M$11,IF(A913&lt;='Invoerblad heterogene watergang'!$H$12,'Invoerblad heterogene watergang'!$M$12,IF(A913&lt;='Invoerblad heterogene watergang'!$H$13,'Invoerblad heterogene watergang'!$M$13,IF(A913&lt;='Invoerblad heterogene watergang'!$H$14,'Invoerblad heterogene watergang'!$M$14,IF(A913&lt;='Invoerblad heterogene watergang'!$H$15,'Invoerblad heterogene watergang'!$M$15,IF(A913&lt;='Invoerblad heterogene watergang'!$H$16,'Invoerblad heterogene watergang'!$M$16,IF(A913&lt;='Invoerblad heterogene watergang'!$H$17,'Invoerblad heterogene watergang'!$M$17,""))))))))))</f>
        <v>Begroeiing volgt bodemverloop</v>
      </c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67"/>
      <c r="AD913" s="23"/>
      <c r="AE913" s="23"/>
    </row>
    <row r="914" spans="1:31" s="103" customFormat="1" x14ac:dyDescent="0.35">
      <c r="A914" s="24">
        <f>IF(A913="","",IF((A913+1)&gt;MAX('Invoerblad heterogene watergang'!$H$9:$H$17),"",'Uitgebreide invoer'!A913+(MAX('Invoerblad heterogene watergang'!$H$9:$H$17)/1000)))</f>
        <v>637.00000000000227</v>
      </c>
      <c r="B914" s="23">
        <f>IF(A914&lt;='Invoerblad heterogene watergang'!$H$9,'Invoerblad heterogene watergang'!$J$9,IF(A914&lt;='Invoerblad heterogene watergang'!$H$10,'Invoerblad heterogene watergang'!$J$10,IF(A914&lt;='Invoerblad heterogene watergang'!$H$11,'Invoerblad heterogene watergang'!$J$11,IF(A914&lt;='Invoerblad heterogene watergang'!$H$12,'Invoerblad heterogene watergang'!$J$12,IF(A914&lt;='Invoerblad heterogene watergang'!$H$13,'Invoerblad heterogene watergang'!$J$13,IF(A914&lt;='Invoerblad heterogene watergang'!$H$14,'Invoerblad heterogene watergang'!$J$14,IF(A914&lt;='Invoerblad heterogene watergang'!$H$15,'Invoerblad heterogene watergang'!$J$15,IF(A914&lt;='Invoerblad heterogene watergang'!$H$16,'Invoerblad heterogene watergang'!$J$16,IF(A914&lt;='Invoerblad heterogene watergang'!$H$17,'Invoerblad heterogene watergang'!$J$17,"")))))))))</f>
        <v>0.1</v>
      </c>
      <c r="C914" s="23" t="str">
        <f>IF(A914&lt;='Invoerblad heterogene watergang'!$H$9,'Invoerblad heterogene watergang'!$K$9,IF(A914&lt;='Invoerblad heterogene watergang'!$H$10,'Invoerblad heterogene watergang'!$K$10,IF(A914&lt;='Invoerblad heterogene watergang'!$H$11,'Invoerblad heterogene watergang'!$K$11,IF(A914&lt;='Invoerblad heterogene watergang'!$H$12,'Invoerblad heterogene watergang'!$K$12,IF(A914&lt;='Invoerblad heterogene watergang'!$H$13,'Invoerblad heterogene watergang'!$K$13,IF(A914&lt;='Invoerblad heterogene watergang'!$H$14,'Invoerblad heterogene watergang'!$K$14,IF(A914&lt;='Invoerblad heterogene watergang'!$H$15,'Invoerblad heterogene watergang'!$K$15,IF(A914&lt;='Invoerblad heterogene watergang'!$H$16,'Invoerblad heterogene watergang'!$K$16,IF(A914&lt;='Invoerblad heterogene watergang'!$H$17,'Invoerblad heterogene watergang'!$K$17,"")))))))))</f>
        <v>200 - Drijvend fonteinkruid</v>
      </c>
      <c r="D914" s="23">
        <f t="shared" si="14"/>
        <v>200</v>
      </c>
      <c r="E914" s="23">
        <f>'Invoerblad heterogene watergang'!$F$9</f>
        <v>1.5</v>
      </c>
      <c r="F914" s="23">
        <f>'Invoerblad heterogene watergang'!$E$9</f>
        <v>1.2</v>
      </c>
      <c r="G914" s="23">
        <f>'Invoerblad heterogene watergang'!$B$9</f>
        <v>1.2</v>
      </c>
      <c r="H914" s="23">
        <f>'Invoerblad heterogene watergang'!$C$9</f>
        <v>1</v>
      </c>
      <c r="I914" s="23">
        <f>IF(B914="","",IF(A914&lt;='Invoerblad heterogene watergang'!$H$9,'Invoerblad heterogene watergang'!$N$9,IF(A914&lt;='Invoerblad heterogene watergang'!$H$10,'Invoerblad heterogene watergang'!$N$10,IF(A914&lt;='Invoerblad heterogene watergang'!$H$11,'Invoerblad heterogene watergang'!$N$11,IF(A914&lt;='Invoerblad heterogene watergang'!$H$12,'Invoerblad heterogene watergang'!$N$12,IF(A914&lt;='Invoerblad heterogene watergang'!$H$13,'Invoerblad heterogene watergang'!$N$13,IF(A914&lt;='Invoerblad heterogene watergang'!$H$14,'Invoerblad heterogene watergang'!$N$14,IF(A914&lt;='Invoerblad heterogene watergang'!$H$15,'Invoerblad heterogene watergang'!$N$15,IF(A914&lt;='Invoerblad heterogene watergang'!$H$16,'Invoerblad heterogene watergang'!$N$16,IF(A914&lt;='Invoerblad heterogene watergang'!$H$17,'Invoerblad heterogene watergang'!$N$17,""))))))))))</f>
        <v>0</v>
      </c>
      <c r="J914" s="23" t="str">
        <f>IF(A914&lt;='Invoerblad heterogene watergang'!$H$9,'Invoerblad heterogene watergang'!$O$9,IF(A914&lt;='Invoerblad heterogene watergang'!$H$10,'Invoerblad heterogene watergang'!$O$10,IF(A914&lt;='Invoerblad heterogene watergang'!$H$11,'Invoerblad heterogene watergang'!$O$11,IF(A914&lt;='Invoerblad heterogene watergang'!$H$12,'Invoerblad heterogene watergang'!$O$12,IF(A914&lt;='Invoerblad heterogene watergang'!$H$13,'Invoerblad heterogene watergang'!$O$13,IF(A914&lt;='Invoerblad heterogene watergang'!$H$14,'Invoerblad heterogene watergang'!$O$14,IF(A914&lt;='Invoerblad heterogene watergang'!$H$15,'Invoerblad heterogene watergang'!$O$15,IF(A914&lt;='Invoerblad heterogene watergang'!$H$16,'Invoerblad heterogene watergang'!$O$16,IF(A914&lt;='Invoerblad heterogene watergang'!$H$17,'Invoerblad heterogene watergang'!$O$17,"")))))))))</f>
        <v>Nee</v>
      </c>
      <c r="K914" s="23">
        <f>(IF(A914&lt;='Invoerblad heterogene watergang'!$H$9,'Invoerblad heterogene watergang'!$L$9,IF(A914&lt;='Invoerblad heterogene watergang'!$H$10,'Invoerblad heterogene watergang'!$L$10,IF(A914&lt;='Invoerblad heterogene watergang'!$H$11,'Invoerblad heterogene watergang'!$L$11,IF(A914&lt;='Invoerblad heterogene watergang'!$H$12,'Invoerblad heterogene watergang'!$L$12,IF(A914&lt;='Invoerblad heterogene watergang'!$H$13,'Invoerblad heterogene watergang'!$L$13,IF(A914&lt;='Invoerblad heterogene watergang'!$H$14,'Invoerblad heterogene watergang'!$L$14,IF(A914&lt;='Invoerblad heterogene watergang'!$H$15,'Invoerblad heterogene watergang'!$L$15,IF(A914&lt;='Invoerblad heterogene watergang'!$H$16,'Invoerblad heterogene watergang'!$L$16,IF(A914&lt;='Invoerblad heterogene watergang'!$H$17,'Invoerblad heterogene watergang'!$L$17,""))))))))))</f>
        <v>100</v>
      </c>
      <c r="L914" s="23" t="str">
        <f>(IF(A914&lt;='Invoerblad heterogene watergang'!$H$9,'Invoerblad heterogene watergang'!$M$9,IF(A914&lt;='Invoerblad heterogene watergang'!$H$10,'Invoerblad heterogene watergang'!$M$10,IF(A914&lt;='Invoerblad heterogene watergang'!$H$11,'Invoerblad heterogene watergang'!$M$11,IF(A914&lt;='Invoerblad heterogene watergang'!$H$12,'Invoerblad heterogene watergang'!$M$12,IF(A914&lt;='Invoerblad heterogene watergang'!$H$13,'Invoerblad heterogene watergang'!$M$13,IF(A914&lt;='Invoerblad heterogene watergang'!$H$14,'Invoerblad heterogene watergang'!$M$14,IF(A914&lt;='Invoerblad heterogene watergang'!$H$15,'Invoerblad heterogene watergang'!$M$15,IF(A914&lt;='Invoerblad heterogene watergang'!$H$16,'Invoerblad heterogene watergang'!$M$16,IF(A914&lt;='Invoerblad heterogene watergang'!$H$17,'Invoerblad heterogene watergang'!$M$17,""))))))))))</f>
        <v>Begroeiing volgt bodemverloop</v>
      </c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67"/>
      <c r="AD914" s="23"/>
      <c r="AE914" s="23"/>
    </row>
    <row r="915" spans="1:31" s="103" customFormat="1" x14ac:dyDescent="0.35">
      <c r="A915" s="24">
        <f>IF(A914="","",IF((A914+1)&gt;MAX('Invoerblad heterogene watergang'!$H$9:$H$17),"",'Uitgebreide invoer'!A914+(MAX('Invoerblad heterogene watergang'!$H$9:$H$17)/1000)))</f>
        <v>637.70000000000232</v>
      </c>
      <c r="B915" s="23">
        <f>IF(A915&lt;='Invoerblad heterogene watergang'!$H$9,'Invoerblad heterogene watergang'!$J$9,IF(A915&lt;='Invoerblad heterogene watergang'!$H$10,'Invoerblad heterogene watergang'!$J$10,IF(A915&lt;='Invoerblad heterogene watergang'!$H$11,'Invoerblad heterogene watergang'!$J$11,IF(A915&lt;='Invoerblad heterogene watergang'!$H$12,'Invoerblad heterogene watergang'!$J$12,IF(A915&lt;='Invoerblad heterogene watergang'!$H$13,'Invoerblad heterogene watergang'!$J$13,IF(A915&lt;='Invoerblad heterogene watergang'!$H$14,'Invoerblad heterogene watergang'!$J$14,IF(A915&lt;='Invoerblad heterogene watergang'!$H$15,'Invoerblad heterogene watergang'!$J$15,IF(A915&lt;='Invoerblad heterogene watergang'!$H$16,'Invoerblad heterogene watergang'!$J$16,IF(A915&lt;='Invoerblad heterogene watergang'!$H$17,'Invoerblad heterogene watergang'!$J$17,"")))))))))</f>
        <v>0.1</v>
      </c>
      <c r="C915" s="23" t="str">
        <f>IF(A915&lt;='Invoerblad heterogene watergang'!$H$9,'Invoerblad heterogene watergang'!$K$9,IF(A915&lt;='Invoerblad heterogene watergang'!$H$10,'Invoerblad heterogene watergang'!$K$10,IF(A915&lt;='Invoerblad heterogene watergang'!$H$11,'Invoerblad heterogene watergang'!$K$11,IF(A915&lt;='Invoerblad heterogene watergang'!$H$12,'Invoerblad heterogene watergang'!$K$12,IF(A915&lt;='Invoerblad heterogene watergang'!$H$13,'Invoerblad heterogene watergang'!$K$13,IF(A915&lt;='Invoerblad heterogene watergang'!$H$14,'Invoerblad heterogene watergang'!$K$14,IF(A915&lt;='Invoerblad heterogene watergang'!$H$15,'Invoerblad heterogene watergang'!$K$15,IF(A915&lt;='Invoerblad heterogene watergang'!$H$16,'Invoerblad heterogene watergang'!$K$16,IF(A915&lt;='Invoerblad heterogene watergang'!$H$17,'Invoerblad heterogene watergang'!$K$17,"")))))))))</f>
        <v>200 - Drijvend fonteinkruid</v>
      </c>
      <c r="D915" s="23">
        <f t="shared" si="14"/>
        <v>200</v>
      </c>
      <c r="E915" s="23">
        <f>'Invoerblad heterogene watergang'!$F$9</f>
        <v>1.5</v>
      </c>
      <c r="F915" s="23">
        <f>'Invoerblad heterogene watergang'!$E$9</f>
        <v>1.2</v>
      </c>
      <c r="G915" s="23">
        <f>'Invoerblad heterogene watergang'!$B$9</f>
        <v>1.2</v>
      </c>
      <c r="H915" s="23">
        <f>'Invoerblad heterogene watergang'!$C$9</f>
        <v>1</v>
      </c>
      <c r="I915" s="23">
        <f>IF(B915="","",IF(A915&lt;='Invoerblad heterogene watergang'!$H$9,'Invoerblad heterogene watergang'!$N$9,IF(A915&lt;='Invoerblad heterogene watergang'!$H$10,'Invoerblad heterogene watergang'!$N$10,IF(A915&lt;='Invoerblad heterogene watergang'!$H$11,'Invoerblad heterogene watergang'!$N$11,IF(A915&lt;='Invoerblad heterogene watergang'!$H$12,'Invoerblad heterogene watergang'!$N$12,IF(A915&lt;='Invoerblad heterogene watergang'!$H$13,'Invoerblad heterogene watergang'!$N$13,IF(A915&lt;='Invoerblad heterogene watergang'!$H$14,'Invoerblad heterogene watergang'!$N$14,IF(A915&lt;='Invoerblad heterogene watergang'!$H$15,'Invoerblad heterogene watergang'!$N$15,IF(A915&lt;='Invoerblad heterogene watergang'!$H$16,'Invoerblad heterogene watergang'!$N$16,IF(A915&lt;='Invoerblad heterogene watergang'!$H$17,'Invoerblad heterogene watergang'!$N$17,""))))))))))</f>
        <v>0</v>
      </c>
      <c r="J915" s="23" t="str">
        <f>IF(A915&lt;='Invoerblad heterogene watergang'!$H$9,'Invoerblad heterogene watergang'!$O$9,IF(A915&lt;='Invoerblad heterogene watergang'!$H$10,'Invoerblad heterogene watergang'!$O$10,IF(A915&lt;='Invoerblad heterogene watergang'!$H$11,'Invoerblad heterogene watergang'!$O$11,IF(A915&lt;='Invoerblad heterogene watergang'!$H$12,'Invoerblad heterogene watergang'!$O$12,IF(A915&lt;='Invoerblad heterogene watergang'!$H$13,'Invoerblad heterogene watergang'!$O$13,IF(A915&lt;='Invoerblad heterogene watergang'!$H$14,'Invoerblad heterogene watergang'!$O$14,IF(A915&lt;='Invoerblad heterogene watergang'!$H$15,'Invoerblad heterogene watergang'!$O$15,IF(A915&lt;='Invoerblad heterogene watergang'!$H$16,'Invoerblad heterogene watergang'!$O$16,IF(A915&lt;='Invoerblad heterogene watergang'!$H$17,'Invoerblad heterogene watergang'!$O$17,"")))))))))</f>
        <v>Nee</v>
      </c>
      <c r="K915" s="23">
        <f>(IF(A915&lt;='Invoerblad heterogene watergang'!$H$9,'Invoerblad heterogene watergang'!$L$9,IF(A915&lt;='Invoerblad heterogene watergang'!$H$10,'Invoerblad heterogene watergang'!$L$10,IF(A915&lt;='Invoerblad heterogene watergang'!$H$11,'Invoerblad heterogene watergang'!$L$11,IF(A915&lt;='Invoerblad heterogene watergang'!$H$12,'Invoerblad heterogene watergang'!$L$12,IF(A915&lt;='Invoerblad heterogene watergang'!$H$13,'Invoerblad heterogene watergang'!$L$13,IF(A915&lt;='Invoerblad heterogene watergang'!$H$14,'Invoerblad heterogene watergang'!$L$14,IF(A915&lt;='Invoerblad heterogene watergang'!$H$15,'Invoerblad heterogene watergang'!$L$15,IF(A915&lt;='Invoerblad heterogene watergang'!$H$16,'Invoerblad heterogene watergang'!$L$16,IF(A915&lt;='Invoerblad heterogene watergang'!$H$17,'Invoerblad heterogene watergang'!$L$17,""))))))))))</f>
        <v>100</v>
      </c>
      <c r="L915" s="23" t="str">
        <f>(IF(A915&lt;='Invoerblad heterogene watergang'!$H$9,'Invoerblad heterogene watergang'!$M$9,IF(A915&lt;='Invoerblad heterogene watergang'!$H$10,'Invoerblad heterogene watergang'!$M$10,IF(A915&lt;='Invoerblad heterogene watergang'!$H$11,'Invoerblad heterogene watergang'!$M$11,IF(A915&lt;='Invoerblad heterogene watergang'!$H$12,'Invoerblad heterogene watergang'!$M$12,IF(A915&lt;='Invoerblad heterogene watergang'!$H$13,'Invoerblad heterogene watergang'!$M$13,IF(A915&lt;='Invoerblad heterogene watergang'!$H$14,'Invoerblad heterogene watergang'!$M$14,IF(A915&lt;='Invoerblad heterogene watergang'!$H$15,'Invoerblad heterogene watergang'!$M$15,IF(A915&lt;='Invoerblad heterogene watergang'!$H$16,'Invoerblad heterogene watergang'!$M$16,IF(A915&lt;='Invoerblad heterogene watergang'!$H$17,'Invoerblad heterogene watergang'!$M$17,""))))))))))</f>
        <v>Begroeiing volgt bodemverloop</v>
      </c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67"/>
      <c r="AD915" s="23"/>
      <c r="AE915" s="23"/>
    </row>
    <row r="916" spans="1:31" s="103" customFormat="1" x14ac:dyDescent="0.35">
      <c r="A916" s="24">
        <f>IF(A915="","",IF((A915+1)&gt;MAX('Invoerblad heterogene watergang'!$H$9:$H$17),"",'Uitgebreide invoer'!A915+(MAX('Invoerblad heterogene watergang'!$H$9:$H$17)/1000)))</f>
        <v>638.40000000000236</v>
      </c>
      <c r="B916" s="23">
        <f>IF(A916&lt;='Invoerblad heterogene watergang'!$H$9,'Invoerblad heterogene watergang'!$J$9,IF(A916&lt;='Invoerblad heterogene watergang'!$H$10,'Invoerblad heterogene watergang'!$J$10,IF(A916&lt;='Invoerblad heterogene watergang'!$H$11,'Invoerblad heterogene watergang'!$J$11,IF(A916&lt;='Invoerblad heterogene watergang'!$H$12,'Invoerblad heterogene watergang'!$J$12,IF(A916&lt;='Invoerblad heterogene watergang'!$H$13,'Invoerblad heterogene watergang'!$J$13,IF(A916&lt;='Invoerblad heterogene watergang'!$H$14,'Invoerblad heterogene watergang'!$J$14,IF(A916&lt;='Invoerblad heterogene watergang'!$H$15,'Invoerblad heterogene watergang'!$J$15,IF(A916&lt;='Invoerblad heterogene watergang'!$H$16,'Invoerblad heterogene watergang'!$J$16,IF(A916&lt;='Invoerblad heterogene watergang'!$H$17,'Invoerblad heterogene watergang'!$J$17,"")))))))))</f>
        <v>0.1</v>
      </c>
      <c r="C916" s="23" t="str">
        <f>IF(A916&lt;='Invoerblad heterogene watergang'!$H$9,'Invoerblad heterogene watergang'!$K$9,IF(A916&lt;='Invoerblad heterogene watergang'!$H$10,'Invoerblad heterogene watergang'!$K$10,IF(A916&lt;='Invoerblad heterogene watergang'!$H$11,'Invoerblad heterogene watergang'!$K$11,IF(A916&lt;='Invoerblad heterogene watergang'!$H$12,'Invoerblad heterogene watergang'!$K$12,IF(A916&lt;='Invoerblad heterogene watergang'!$H$13,'Invoerblad heterogene watergang'!$K$13,IF(A916&lt;='Invoerblad heterogene watergang'!$H$14,'Invoerblad heterogene watergang'!$K$14,IF(A916&lt;='Invoerblad heterogene watergang'!$H$15,'Invoerblad heterogene watergang'!$K$15,IF(A916&lt;='Invoerblad heterogene watergang'!$H$16,'Invoerblad heterogene watergang'!$K$16,IF(A916&lt;='Invoerblad heterogene watergang'!$H$17,'Invoerblad heterogene watergang'!$K$17,"")))))))))</f>
        <v>200 - Drijvend fonteinkruid</v>
      </c>
      <c r="D916" s="23">
        <f t="shared" si="14"/>
        <v>200</v>
      </c>
      <c r="E916" s="23">
        <f>'Invoerblad heterogene watergang'!$F$9</f>
        <v>1.5</v>
      </c>
      <c r="F916" s="23">
        <f>'Invoerblad heterogene watergang'!$E$9</f>
        <v>1.2</v>
      </c>
      <c r="G916" s="23">
        <f>'Invoerblad heterogene watergang'!$B$9</f>
        <v>1.2</v>
      </c>
      <c r="H916" s="23">
        <f>'Invoerblad heterogene watergang'!$C$9</f>
        <v>1</v>
      </c>
      <c r="I916" s="23">
        <f>IF(B916="","",IF(A916&lt;='Invoerblad heterogene watergang'!$H$9,'Invoerblad heterogene watergang'!$N$9,IF(A916&lt;='Invoerblad heterogene watergang'!$H$10,'Invoerblad heterogene watergang'!$N$10,IF(A916&lt;='Invoerblad heterogene watergang'!$H$11,'Invoerblad heterogene watergang'!$N$11,IF(A916&lt;='Invoerblad heterogene watergang'!$H$12,'Invoerblad heterogene watergang'!$N$12,IF(A916&lt;='Invoerblad heterogene watergang'!$H$13,'Invoerblad heterogene watergang'!$N$13,IF(A916&lt;='Invoerblad heterogene watergang'!$H$14,'Invoerblad heterogene watergang'!$N$14,IF(A916&lt;='Invoerblad heterogene watergang'!$H$15,'Invoerblad heterogene watergang'!$N$15,IF(A916&lt;='Invoerblad heterogene watergang'!$H$16,'Invoerblad heterogene watergang'!$N$16,IF(A916&lt;='Invoerblad heterogene watergang'!$H$17,'Invoerblad heterogene watergang'!$N$17,""))))))))))</f>
        <v>0</v>
      </c>
      <c r="J916" s="23" t="str">
        <f>IF(A916&lt;='Invoerblad heterogene watergang'!$H$9,'Invoerblad heterogene watergang'!$O$9,IF(A916&lt;='Invoerblad heterogene watergang'!$H$10,'Invoerblad heterogene watergang'!$O$10,IF(A916&lt;='Invoerblad heterogene watergang'!$H$11,'Invoerblad heterogene watergang'!$O$11,IF(A916&lt;='Invoerblad heterogene watergang'!$H$12,'Invoerblad heterogene watergang'!$O$12,IF(A916&lt;='Invoerblad heterogene watergang'!$H$13,'Invoerblad heterogene watergang'!$O$13,IF(A916&lt;='Invoerblad heterogene watergang'!$H$14,'Invoerblad heterogene watergang'!$O$14,IF(A916&lt;='Invoerblad heterogene watergang'!$H$15,'Invoerblad heterogene watergang'!$O$15,IF(A916&lt;='Invoerblad heterogene watergang'!$H$16,'Invoerblad heterogene watergang'!$O$16,IF(A916&lt;='Invoerblad heterogene watergang'!$H$17,'Invoerblad heterogene watergang'!$O$17,"")))))))))</f>
        <v>Nee</v>
      </c>
      <c r="K916" s="23">
        <f>(IF(A916&lt;='Invoerblad heterogene watergang'!$H$9,'Invoerblad heterogene watergang'!$L$9,IF(A916&lt;='Invoerblad heterogene watergang'!$H$10,'Invoerblad heterogene watergang'!$L$10,IF(A916&lt;='Invoerblad heterogene watergang'!$H$11,'Invoerblad heterogene watergang'!$L$11,IF(A916&lt;='Invoerblad heterogene watergang'!$H$12,'Invoerblad heterogene watergang'!$L$12,IF(A916&lt;='Invoerblad heterogene watergang'!$H$13,'Invoerblad heterogene watergang'!$L$13,IF(A916&lt;='Invoerblad heterogene watergang'!$H$14,'Invoerblad heterogene watergang'!$L$14,IF(A916&lt;='Invoerblad heterogene watergang'!$H$15,'Invoerblad heterogene watergang'!$L$15,IF(A916&lt;='Invoerblad heterogene watergang'!$H$16,'Invoerblad heterogene watergang'!$L$16,IF(A916&lt;='Invoerblad heterogene watergang'!$H$17,'Invoerblad heterogene watergang'!$L$17,""))))))))))</f>
        <v>100</v>
      </c>
      <c r="L916" s="23" t="str">
        <f>(IF(A916&lt;='Invoerblad heterogene watergang'!$H$9,'Invoerblad heterogene watergang'!$M$9,IF(A916&lt;='Invoerblad heterogene watergang'!$H$10,'Invoerblad heterogene watergang'!$M$10,IF(A916&lt;='Invoerblad heterogene watergang'!$H$11,'Invoerblad heterogene watergang'!$M$11,IF(A916&lt;='Invoerblad heterogene watergang'!$H$12,'Invoerblad heterogene watergang'!$M$12,IF(A916&lt;='Invoerblad heterogene watergang'!$H$13,'Invoerblad heterogene watergang'!$M$13,IF(A916&lt;='Invoerblad heterogene watergang'!$H$14,'Invoerblad heterogene watergang'!$M$14,IF(A916&lt;='Invoerblad heterogene watergang'!$H$15,'Invoerblad heterogene watergang'!$M$15,IF(A916&lt;='Invoerblad heterogene watergang'!$H$16,'Invoerblad heterogene watergang'!$M$16,IF(A916&lt;='Invoerblad heterogene watergang'!$H$17,'Invoerblad heterogene watergang'!$M$17,""))))))))))</f>
        <v>Begroeiing volgt bodemverloop</v>
      </c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67"/>
      <c r="AD916" s="23"/>
      <c r="AE916" s="23"/>
    </row>
    <row r="917" spans="1:31" s="103" customFormat="1" x14ac:dyDescent="0.35">
      <c r="A917" s="24">
        <f>IF(A916="","",IF((A916+1)&gt;MAX('Invoerblad heterogene watergang'!$H$9:$H$17),"",'Uitgebreide invoer'!A916+(MAX('Invoerblad heterogene watergang'!$H$9:$H$17)/1000)))</f>
        <v>639.10000000000241</v>
      </c>
      <c r="B917" s="23">
        <f>IF(A917&lt;='Invoerblad heterogene watergang'!$H$9,'Invoerblad heterogene watergang'!$J$9,IF(A917&lt;='Invoerblad heterogene watergang'!$H$10,'Invoerblad heterogene watergang'!$J$10,IF(A917&lt;='Invoerblad heterogene watergang'!$H$11,'Invoerblad heterogene watergang'!$J$11,IF(A917&lt;='Invoerblad heterogene watergang'!$H$12,'Invoerblad heterogene watergang'!$J$12,IF(A917&lt;='Invoerblad heterogene watergang'!$H$13,'Invoerblad heterogene watergang'!$J$13,IF(A917&lt;='Invoerblad heterogene watergang'!$H$14,'Invoerblad heterogene watergang'!$J$14,IF(A917&lt;='Invoerblad heterogene watergang'!$H$15,'Invoerblad heterogene watergang'!$J$15,IF(A917&lt;='Invoerblad heterogene watergang'!$H$16,'Invoerblad heterogene watergang'!$J$16,IF(A917&lt;='Invoerblad heterogene watergang'!$H$17,'Invoerblad heterogene watergang'!$J$17,"")))))))))</f>
        <v>0.1</v>
      </c>
      <c r="C917" s="23" t="str">
        <f>IF(A917&lt;='Invoerblad heterogene watergang'!$H$9,'Invoerblad heterogene watergang'!$K$9,IF(A917&lt;='Invoerblad heterogene watergang'!$H$10,'Invoerblad heterogene watergang'!$K$10,IF(A917&lt;='Invoerblad heterogene watergang'!$H$11,'Invoerblad heterogene watergang'!$K$11,IF(A917&lt;='Invoerblad heterogene watergang'!$H$12,'Invoerblad heterogene watergang'!$K$12,IF(A917&lt;='Invoerblad heterogene watergang'!$H$13,'Invoerblad heterogene watergang'!$K$13,IF(A917&lt;='Invoerblad heterogene watergang'!$H$14,'Invoerblad heterogene watergang'!$K$14,IF(A917&lt;='Invoerblad heterogene watergang'!$H$15,'Invoerblad heterogene watergang'!$K$15,IF(A917&lt;='Invoerblad heterogene watergang'!$H$16,'Invoerblad heterogene watergang'!$K$16,IF(A917&lt;='Invoerblad heterogene watergang'!$H$17,'Invoerblad heterogene watergang'!$K$17,"")))))))))</f>
        <v>200 - Drijvend fonteinkruid</v>
      </c>
      <c r="D917" s="23">
        <f t="shared" si="14"/>
        <v>200</v>
      </c>
      <c r="E917" s="23">
        <f>'Invoerblad heterogene watergang'!$F$9</f>
        <v>1.5</v>
      </c>
      <c r="F917" s="23">
        <f>'Invoerblad heterogene watergang'!$E$9</f>
        <v>1.2</v>
      </c>
      <c r="G917" s="23">
        <f>'Invoerblad heterogene watergang'!$B$9</f>
        <v>1.2</v>
      </c>
      <c r="H917" s="23">
        <f>'Invoerblad heterogene watergang'!$C$9</f>
        <v>1</v>
      </c>
      <c r="I917" s="23">
        <f>IF(B917="","",IF(A917&lt;='Invoerblad heterogene watergang'!$H$9,'Invoerblad heterogene watergang'!$N$9,IF(A917&lt;='Invoerblad heterogene watergang'!$H$10,'Invoerblad heterogene watergang'!$N$10,IF(A917&lt;='Invoerblad heterogene watergang'!$H$11,'Invoerblad heterogene watergang'!$N$11,IF(A917&lt;='Invoerblad heterogene watergang'!$H$12,'Invoerblad heterogene watergang'!$N$12,IF(A917&lt;='Invoerblad heterogene watergang'!$H$13,'Invoerblad heterogene watergang'!$N$13,IF(A917&lt;='Invoerblad heterogene watergang'!$H$14,'Invoerblad heterogene watergang'!$N$14,IF(A917&lt;='Invoerblad heterogene watergang'!$H$15,'Invoerblad heterogene watergang'!$N$15,IF(A917&lt;='Invoerblad heterogene watergang'!$H$16,'Invoerblad heterogene watergang'!$N$16,IF(A917&lt;='Invoerblad heterogene watergang'!$H$17,'Invoerblad heterogene watergang'!$N$17,""))))))))))</f>
        <v>0</v>
      </c>
      <c r="J917" s="23" t="str">
        <f>IF(A917&lt;='Invoerblad heterogene watergang'!$H$9,'Invoerblad heterogene watergang'!$O$9,IF(A917&lt;='Invoerblad heterogene watergang'!$H$10,'Invoerblad heterogene watergang'!$O$10,IF(A917&lt;='Invoerblad heterogene watergang'!$H$11,'Invoerblad heterogene watergang'!$O$11,IF(A917&lt;='Invoerblad heterogene watergang'!$H$12,'Invoerblad heterogene watergang'!$O$12,IF(A917&lt;='Invoerblad heterogene watergang'!$H$13,'Invoerblad heterogene watergang'!$O$13,IF(A917&lt;='Invoerblad heterogene watergang'!$H$14,'Invoerblad heterogene watergang'!$O$14,IF(A917&lt;='Invoerblad heterogene watergang'!$H$15,'Invoerblad heterogene watergang'!$O$15,IF(A917&lt;='Invoerblad heterogene watergang'!$H$16,'Invoerblad heterogene watergang'!$O$16,IF(A917&lt;='Invoerblad heterogene watergang'!$H$17,'Invoerblad heterogene watergang'!$O$17,"")))))))))</f>
        <v>Nee</v>
      </c>
      <c r="K917" s="23">
        <f>(IF(A917&lt;='Invoerblad heterogene watergang'!$H$9,'Invoerblad heterogene watergang'!$L$9,IF(A917&lt;='Invoerblad heterogene watergang'!$H$10,'Invoerblad heterogene watergang'!$L$10,IF(A917&lt;='Invoerblad heterogene watergang'!$H$11,'Invoerblad heterogene watergang'!$L$11,IF(A917&lt;='Invoerblad heterogene watergang'!$H$12,'Invoerblad heterogene watergang'!$L$12,IF(A917&lt;='Invoerblad heterogene watergang'!$H$13,'Invoerblad heterogene watergang'!$L$13,IF(A917&lt;='Invoerblad heterogene watergang'!$H$14,'Invoerblad heterogene watergang'!$L$14,IF(A917&lt;='Invoerblad heterogene watergang'!$H$15,'Invoerblad heterogene watergang'!$L$15,IF(A917&lt;='Invoerblad heterogene watergang'!$H$16,'Invoerblad heterogene watergang'!$L$16,IF(A917&lt;='Invoerblad heterogene watergang'!$H$17,'Invoerblad heterogene watergang'!$L$17,""))))))))))</f>
        <v>100</v>
      </c>
      <c r="L917" s="23" t="str">
        <f>(IF(A917&lt;='Invoerblad heterogene watergang'!$H$9,'Invoerblad heterogene watergang'!$M$9,IF(A917&lt;='Invoerblad heterogene watergang'!$H$10,'Invoerblad heterogene watergang'!$M$10,IF(A917&lt;='Invoerblad heterogene watergang'!$H$11,'Invoerblad heterogene watergang'!$M$11,IF(A917&lt;='Invoerblad heterogene watergang'!$H$12,'Invoerblad heterogene watergang'!$M$12,IF(A917&lt;='Invoerblad heterogene watergang'!$H$13,'Invoerblad heterogene watergang'!$M$13,IF(A917&lt;='Invoerblad heterogene watergang'!$H$14,'Invoerblad heterogene watergang'!$M$14,IF(A917&lt;='Invoerblad heterogene watergang'!$H$15,'Invoerblad heterogene watergang'!$M$15,IF(A917&lt;='Invoerblad heterogene watergang'!$H$16,'Invoerblad heterogene watergang'!$M$16,IF(A917&lt;='Invoerblad heterogene watergang'!$H$17,'Invoerblad heterogene watergang'!$M$17,""))))))))))</f>
        <v>Begroeiing volgt bodemverloop</v>
      </c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67"/>
      <c r="AD917" s="23"/>
      <c r="AE917" s="23"/>
    </row>
    <row r="918" spans="1:31" s="103" customFormat="1" x14ac:dyDescent="0.35">
      <c r="A918" s="24">
        <f>IF(A917="","",IF((A917+1)&gt;MAX('Invoerblad heterogene watergang'!$H$9:$H$17),"",'Uitgebreide invoer'!A917+(MAX('Invoerblad heterogene watergang'!$H$9:$H$17)/1000)))</f>
        <v>639.80000000000246</v>
      </c>
      <c r="B918" s="23">
        <f>IF(A918&lt;='Invoerblad heterogene watergang'!$H$9,'Invoerblad heterogene watergang'!$J$9,IF(A918&lt;='Invoerblad heterogene watergang'!$H$10,'Invoerblad heterogene watergang'!$J$10,IF(A918&lt;='Invoerblad heterogene watergang'!$H$11,'Invoerblad heterogene watergang'!$J$11,IF(A918&lt;='Invoerblad heterogene watergang'!$H$12,'Invoerblad heterogene watergang'!$J$12,IF(A918&lt;='Invoerblad heterogene watergang'!$H$13,'Invoerblad heterogene watergang'!$J$13,IF(A918&lt;='Invoerblad heterogene watergang'!$H$14,'Invoerblad heterogene watergang'!$J$14,IF(A918&lt;='Invoerblad heterogene watergang'!$H$15,'Invoerblad heterogene watergang'!$J$15,IF(A918&lt;='Invoerblad heterogene watergang'!$H$16,'Invoerblad heterogene watergang'!$J$16,IF(A918&lt;='Invoerblad heterogene watergang'!$H$17,'Invoerblad heterogene watergang'!$J$17,"")))))))))</f>
        <v>0.1</v>
      </c>
      <c r="C918" s="23" t="str">
        <f>IF(A918&lt;='Invoerblad heterogene watergang'!$H$9,'Invoerblad heterogene watergang'!$K$9,IF(A918&lt;='Invoerblad heterogene watergang'!$H$10,'Invoerblad heterogene watergang'!$K$10,IF(A918&lt;='Invoerblad heterogene watergang'!$H$11,'Invoerblad heterogene watergang'!$K$11,IF(A918&lt;='Invoerblad heterogene watergang'!$H$12,'Invoerblad heterogene watergang'!$K$12,IF(A918&lt;='Invoerblad heterogene watergang'!$H$13,'Invoerblad heterogene watergang'!$K$13,IF(A918&lt;='Invoerblad heterogene watergang'!$H$14,'Invoerblad heterogene watergang'!$K$14,IF(A918&lt;='Invoerblad heterogene watergang'!$H$15,'Invoerblad heterogene watergang'!$K$15,IF(A918&lt;='Invoerblad heterogene watergang'!$H$16,'Invoerblad heterogene watergang'!$K$16,IF(A918&lt;='Invoerblad heterogene watergang'!$H$17,'Invoerblad heterogene watergang'!$K$17,"")))))))))</f>
        <v>200 - Drijvend fonteinkruid</v>
      </c>
      <c r="D918" s="23">
        <f t="shared" si="14"/>
        <v>200</v>
      </c>
      <c r="E918" s="23">
        <f>'Invoerblad heterogene watergang'!$F$9</f>
        <v>1.5</v>
      </c>
      <c r="F918" s="23">
        <f>'Invoerblad heterogene watergang'!$E$9</f>
        <v>1.2</v>
      </c>
      <c r="G918" s="23">
        <f>'Invoerblad heterogene watergang'!$B$9</f>
        <v>1.2</v>
      </c>
      <c r="H918" s="23">
        <f>'Invoerblad heterogene watergang'!$C$9</f>
        <v>1</v>
      </c>
      <c r="I918" s="23">
        <f>IF(B918="","",IF(A918&lt;='Invoerblad heterogene watergang'!$H$9,'Invoerblad heterogene watergang'!$N$9,IF(A918&lt;='Invoerblad heterogene watergang'!$H$10,'Invoerblad heterogene watergang'!$N$10,IF(A918&lt;='Invoerblad heterogene watergang'!$H$11,'Invoerblad heterogene watergang'!$N$11,IF(A918&lt;='Invoerblad heterogene watergang'!$H$12,'Invoerblad heterogene watergang'!$N$12,IF(A918&lt;='Invoerblad heterogene watergang'!$H$13,'Invoerblad heterogene watergang'!$N$13,IF(A918&lt;='Invoerblad heterogene watergang'!$H$14,'Invoerblad heterogene watergang'!$N$14,IF(A918&lt;='Invoerblad heterogene watergang'!$H$15,'Invoerblad heterogene watergang'!$N$15,IF(A918&lt;='Invoerblad heterogene watergang'!$H$16,'Invoerblad heterogene watergang'!$N$16,IF(A918&lt;='Invoerblad heterogene watergang'!$H$17,'Invoerblad heterogene watergang'!$N$17,""))))))))))</f>
        <v>0</v>
      </c>
      <c r="J918" s="23" t="str">
        <f>IF(A918&lt;='Invoerblad heterogene watergang'!$H$9,'Invoerblad heterogene watergang'!$O$9,IF(A918&lt;='Invoerblad heterogene watergang'!$H$10,'Invoerblad heterogene watergang'!$O$10,IF(A918&lt;='Invoerblad heterogene watergang'!$H$11,'Invoerblad heterogene watergang'!$O$11,IF(A918&lt;='Invoerblad heterogene watergang'!$H$12,'Invoerblad heterogene watergang'!$O$12,IF(A918&lt;='Invoerblad heterogene watergang'!$H$13,'Invoerblad heterogene watergang'!$O$13,IF(A918&lt;='Invoerblad heterogene watergang'!$H$14,'Invoerblad heterogene watergang'!$O$14,IF(A918&lt;='Invoerblad heterogene watergang'!$H$15,'Invoerblad heterogene watergang'!$O$15,IF(A918&lt;='Invoerblad heterogene watergang'!$H$16,'Invoerblad heterogene watergang'!$O$16,IF(A918&lt;='Invoerblad heterogene watergang'!$H$17,'Invoerblad heterogene watergang'!$O$17,"")))))))))</f>
        <v>Nee</v>
      </c>
      <c r="K918" s="23">
        <f>(IF(A918&lt;='Invoerblad heterogene watergang'!$H$9,'Invoerblad heterogene watergang'!$L$9,IF(A918&lt;='Invoerblad heterogene watergang'!$H$10,'Invoerblad heterogene watergang'!$L$10,IF(A918&lt;='Invoerblad heterogene watergang'!$H$11,'Invoerblad heterogene watergang'!$L$11,IF(A918&lt;='Invoerblad heterogene watergang'!$H$12,'Invoerblad heterogene watergang'!$L$12,IF(A918&lt;='Invoerblad heterogene watergang'!$H$13,'Invoerblad heterogene watergang'!$L$13,IF(A918&lt;='Invoerblad heterogene watergang'!$H$14,'Invoerblad heterogene watergang'!$L$14,IF(A918&lt;='Invoerblad heterogene watergang'!$H$15,'Invoerblad heterogene watergang'!$L$15,IF(A918&lt;='Invoerblad heterogene watergang'!$H$16,'Invoerblad heterogene watergang'!$L$16,IF(A918&lt;='Invoerblad heterogene watergang'!$H$17,'Invoerblad heterogene watergang'!$L$17,""))))))))))</f>
        <v>100</v>
      </c>
      <c r="L918" s="23" t="str">
        <f>(IF(A918&lt;='Invoerblad heterogene watergang'!$H$9,'Invoerblad heterogene watergang'!$M$9,IF(A918&lt;='Invoerblad heterogene watergang'!$H$10,'Invoerblad heterogene watergang'!$M$10,IF(A918&lt;='Invoerblad heterogene watergang'!$H$11,'Invoerblad heterogene watergang'!$M$11,IF(A918&lt;='Invoerblad heterogene watergang'!$H$12,'Invoerblad heterogene watergang'!$M$12,IF(A918&lt;='Invoerblad heterogene watergang'!$H$13,'Invoerblad heterogene watergang'!$M$13,IF(A918&lt;='Invoerblad heterogene watergang'!$H$14,'Invoerblad heterogene watergang'!$M$14,IF(A918&lt;='Invoerblad heterogene watergang'!$H$15,'Invoerblad heterogene watergang'!$M$15,IF(A918&lt;='Invoerblad heterogene watergang'!$H$16,'Invoerblad heterogene watergang'!$M$16,IF(A918&lt;='Invoerblad heterogene watergang'!$H$17,'Invoerblad heterogene watergang'!$M$17,""))))))))))</f>
        <v>Begroeiing volgt bodemverloop</v>
      </c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67"/>
      <c r="AD918" s="23"/>
      <c r="AE918" s="23"/>
    </row>
    <row r="919" spans="1:31" s="103" customFormat="1" x14ac:dyDescent="0.35">
      <c r="A919" s="24">
        <f>IF(A918="","",IF((A918+1)&gt;MAX('Invoerblad heterogene watergang'!$H$9:$H$17),"",'Uitgebreide invoer'!A918+(MAX('Invoerblad heterogene watergang'!$H$9:$H$17)/1000)))</f>
        <v>640.5000000000025</v>
      </c>
      <c r="B919" s="23">
        <f>IF(A919&lt;='Invoerblad heterogene watergang'!$H$9,'Invoerblad heterogene watergang'!$J$9,IF(A919&lt;='Invoerblad heterogene watergang'!$H$10,'Invoerblad heterogene watergang'!$J$10,IF(A919&lt;='Invoerblad heterogene watergang'!$H$11,'Invoerblad heterogene watergang'!$J$11,IF(A919&lt;='Invoerblad heterogene watergang'!$H$12,'Invoerblad heterogene watergang'!$J$12,IF(A919&lt;='Invoerblad heterogene watergang'!$H$13,'Invoerblad heterogene watergang'!$J$13,IF(A919&lt;='Invoerblad heterogene watergang'!$H$14,'Invoerblad heterogene watergang'!$J$14,IF(A919&lt;='Invoerblad heterogene watergang'!$H$15,'Invoerblad heterogene watergang'!$J$15,IF(A919&lt;='Invoerblad heterogene watergang'!$H$16,'Invoerblad heterogene watergang'!$J$16,IF(A919&lt;='Invoerblad heterogene watergang'!$H$17,'Invoerblad heterogene watergang'!$J$17,"")))))))))</f>
        <v>0.1</v>
      </c>
      <c r="C919" s="23" t="str">
        <f>IF(A919&lt;='Invoerblad heterogene watergang'!$H$9,'Invoerblad heterogene watergang'!$K$9,IF(A919&lt;='Invoerblad heterogene watergang'!$H$10,'Invoerblad heterogene watergang'!$K$10,IF(A919&lt;='Invoerblad heterogene watergang'!$H$11,'Invoerblad heterogene watergang'!$K$11,IF(A919&lt;='Invoerblad heterogene watergang'!$H$12,'Invoerblad heterogene watergang'!$K$12,IF(A919&lt;='Invoerblad heterogene watergang'!$H$13,'Invoerblad heterogene watergang'!$K$13,IF(A919&lt;='Invoerblad heterogene watergang'!$H$14,'Invoerblad heterogene watergang'!$K$14,IF(A919&lt;='Invoerblad heterogene watergang'!$H$15,'Invoerblad heterogene watergang'!$K$15,IF(A919&lt;='Invoerblad heterogene watergang'!$H$16,'Invoerblad heterogene watergang'!$K$16,IF(A919&lt;='Invoerblad heterogene watergang'!$H$17,'Invoerblad heterogene watergang'!$K$17,"")))))))))</f>
        <v>200 - Drijvend fonteinkruid</v>
      </c>
      <c r="D919" s="23">
        <f t="shared" si="14"/>
        <v>200</v>
      </c>
      <c r="E919" s="23">
        <f>'Invoerblad heterogene watergang'!$F$9</f>
        <v>1.5</v>
      </c>
      <c r="F919" s="23">
        <f>'Invoerblad heterogene watergang'!$E$9</f>
        <v>1.2</v>
      </c>
      <c r="G919" s="23">
        <f>'Invoerblad heterogene watergang'!$B$9</f>
        <v>1.2</v>
      </c>
      <c r="H919" s="23">
        <f>'Invoerblad heterogene watergang'!$C$9</f>
        <v>1</v>
      </c>
      <c r="I919" s="23">
        <f>IF(B919="","",IF(A919&lt;='Invoerblad heterogene watergang'!$H$9,'Invoerblad heterogene watergang'!$N$9,IF(A919&lt;='Invoerblad heterogene watergang'!$H$10,'Invoerblad heterogene watergang'!$N$10,IF(A919&lt;='Invoerblad heterogene watergang'!$H$11,'Invoerblad heterogene watergang'!$N$11,IF(A919&lt;='Invoerblad heterogene watergang'!$H$12,'Invoerblad heterogene watergang'!$N$12,IF(A919&lt;='Invoerblad heterogene watergang'!$H$13,'Invoerblad heterogene watergang'!$N$13,IF(A919&lt;='Invoerblad heterogene watergang'!$H$14,'Invoerblad heterogene watergang'!$N$14,IF(A919&lt;='Invoerblad heterogene watergang'!$H$15,'Invoerblad heterogene watergang'!$N$15,IF(A919&lt;='Invoerblad heterogene watergang'!$H$16,'Invoerblad heterogene watergang'!$N$16,IF(A919&lt;='Invoerblad heterogene watergang'!$H$17,'Invoerblad heterogene watergang'!$N$17,""))))))))))</f>
        <v>0</v>
      </c>
      <c r="J919" s="23" t="str">
        <f>IF(A919&lt;='Invoerblad heterogene watergang'!$H$9,'Invoerblad heterogene watergang'!$O$9,IF(A919&lt;='Invoerblad heterogene watergang'!$H$10,'Invoerblad heterogene watergang'!$O$10,IF(A919&lt;='Invoerblad heterogene watergang'!$H$11,'Invoerblad heterogene watergang'!$O$11,IF(A919&lt;='Invoerblad heterogene watergang'!$H$12,'Invoerblad heterogene watergang'!$O$12,IF(A919&lt;='Invoerblad heterogene watergang'!$H$13,'Invoerblad heterogene watergang'!$O$13,IF(A919&lt;='Invoerblad heterogene watergang'!$H$14,'Invoerblad heterogene watergang'!$O$14,IF(A919&lt;='Invoerblad heterogene watergang'!$H$15,'Invoerblad heterogene watergang'!$O$15,IF(A919&lt;='Invoerblad heterogene watergang'!$H$16,'Invoerblad heterogene watergang'!$O$16,IF(A919&lt;='Invoerblad heterogene watergang'!$H$17,'Invoerblad heterogene watergang'!$O$17,"")))))))))</f>
        <v>Nee</v>
      </c>
      <c r="K919" s="23">
        <f>(IF(A919&lt;='Invoerblad heterogene watergang'!$H$9,'Invoerblad heterogene watergang'!$L$9,IF(A919&lt;='Invoerblad heterogene watergang'!$H$10,'Invoerblad heterogene watergang'!$L$10,IF(A919&lt;='Invoerblad heterogene watergang'!$H$11,'Invoerblad heterogene watergang'!$L$11,IF(A919&lt;='Invoerblad heterogene watergang'!$H$12,'Invoerblad heterogene watergang'!$L$12,IF(A919&lt;='Invoerblad heterogene watergang'!$H$13,'Invoerblad heterogene watergang'!$L$13,IF(A919&lt;='Invoerblad heterogene watergang'!$H$14,'Invoerblad heterogene watergang'!$L$14,IF(A919&lt;='Invoerblad heterogene watergang'!$H$15,'Invoerblad heterogene watergang'!$L$15,IF(A919&lt;='Invoerblad heterogene watergang'!$H$16,'Invoerblad heterogene watergang'!$L$16,IF(A919&lt;='Invoerblad heterogene watergang'!$H$17,'Invoerblad heterogene watergang'!$L$17,""))))))))))</f>
        <v>100</v>
      </c>
      <c r="L919" s="23" t="str">
        <f>(IF(A919&lt;='Invoerblad heterogene watergang'!$H$9,'Invoerblad heterogene watergang'!$M$9,IF(A919&lt;='Invoerblad heterogene watergang'!$H$10,'Invoerblad heterogene watergang'!$M$10,IF(A919&lt;='Invoerblad heterogene watergang'!$H$11,'Invoerblad heterogene watergang'!$M$11,IF(A919&lt;='Invoerblad heterogene watergang'!$H$12,'Invoerblad heterogene watergang'!$M$12,IF(A919&lt;='Invoerblad heterogene watergang'!$H$13,'Invoerblad heterogene watergang'!$M$13,IF(A919&lt;='Invoerblad heterogene watergang'!$H$14,'Invoerblad heterogene watergang'!$M$14,IF(A919&lt;='Invoerblad heterogene watergang'!$H$15,'Invoerblad heterogene watergang'!$M$15,IF(A919&lt;='Invoerblad heterogene watergang'!$H$16,'Invoerblad heterogene watergang'!$M$16,IF(A919&lt;='Invoerblad heterogene watergang'!$H$17,'Invoerblad heterogene watergang'!$M$17,""))))))))))</f>
        <v>Begroeiing volgt bodemverloop</v>
      </c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67"/>
      <c r="AD919" s="23"/>
      <c r="AE919" s="23"/>
    </row>
    <row r="920" spans="1:31" s="103" customFormat="1" x14ac:dyDescent="0.35">
      <c r="A920" s="24">
        <f>IF(A919="","",IF((A919+1)&gt;MAX('Invoerblad heterogene watergang'!$H$9:$H$17),"",'Uitgebreide invoer'!A919+(MAX('Invoerblad heterogene watergang'!$H$9:$H$17)/1000)))</f>
        <v>641.20000000000255</v>
      </c>
      <c r="B920" s="23">
        <f>IF(A920&lt;='Invoerblad heterogene watergang'!$H$9,'Invoerblad heterogene watergang'!$J$9,IF(A920&lt;='Invoerblad heterogene watergang'!$H$10,'Invoerblad heterogene watergang'!$J$10,IF(A920&lt;='Invoerblad heterogene watergang'!$H$11,'Invoerblad heterogene watergang'!$J$11,IF(A920&lt;='Invoerblad heterogene watergang'!$H$12,'Invoerblad heterogene watergang'!$J$12,IF(A920&lt;='Invoerblad heterogene watergang'!$H$13,'Invoerblad heterogene watergang'!$J$13,IF(A920&lt;='Invoerblad heterogene watergang'!$H$14,'Invoerblad heterogene watergang'!$J$14,IF(A920&lt;='Invoerblad heterogene watergang'!$H$15,'Invoerblad heterogene watergang'!$J$15,IF(A920&lt;='Invoerblad heterogene watergang'!$H$16,'Invoerblad heterogene watergang'!$J$16,IF(A920&lt;='Invoerblad heterogene watergang'!$H$17,'Invoerblad heterogene watergang'!$J$17,"")))))))))</f>
        <v>0.1</v>
      </c>
      <c r="C920" s="23" t="str">
        <f>IF(A920&lt;='Invoerblad heterogene watergang'!$H$9,'Invoerblad heterogene watergang'!$K$9,IF(A920&lt;='Invoerblad heterogene watergang'!$H$10,'Invoerblad heterogene watergang'!$K$10,IF(A920&lt;='Invoerblad heterogene watergang'!$H$11,'Invoerblad heterogene watergang'!$K$11,IF(A920&lt;='Invoerblad heterogene watergang'!$H$12,'Invoerblad heterogene watergang'!$K$12,IF(A920&lt;='Invoerblad heterogene watergang'!$H$13,'Invoerblad heterogene watergang'!$K$13,IF(A920&lt;='Invoerblad heterogene watergang'!$H$14,'Invoerblad heterogene watergang'!$K$14,IF(A920&lt;='Invoerblad heterogene watergang'!$H$15,'Invoerblad heterogene watergang'!$K$15,IF(A920&lt;='Invoerblad heterogene watergang'!$H$16,'Invoerblad heterogene watergang'!$K$16,IF(A920&lt;='Invoerblad heterogene watergang'!$H$17,'Invoerblad heterogene watergang'!$K$17,"")))))))))</f>
        <v>200 - Drijvend fonteinkruid</v>
      </c>
      <c r="D920" s="23">
        <f t="shared" si="14"/>
        <v>200</v>
      </c>
      <c r="E920" s="23">
        <f>'Invoerblad heterogene watergang'!$F$9</f>
        <v>1.5</v>
      </c>
      <c r="F920" s="23">
        <f>'Invoerblad heterogene watergang'!$E$9</f>
        <v>1.2</v>
      </c>
      <c r="G920" s="23">
        <f>'Invoerblad heterogene watergang'!$B$9</f>
        <v>1.2</v>
      </c>
      <c r="H920" s="23">
        <f>'Invoerblad heterogene watergang'!$C$9</f>
        <v>1</v>
      </c>
      <c r="I920" s="23">
        <f>IF(B920="","",IF(A920&lt;='Invoerblad heterogene watergang'!$H$9,'Invoerblad heterogene watergang'!$N$9,IF(A920&lt;='Invoerblad heterogene watergang'!$H$10,'Invoerblad heterogene watergang'!$N$10,IF(A920&lt;='Invoerblad heterogene watergang'!$H$11,'Invoerblad heterogene watergang'!$N$11,IF(A920&lt;='Invoerblad heterogene watergang'!$H$12,'Invoerblad heterogene watergang'!$N$12,IF(A920&lt;='Invoerblad heterogene watergang'!$H$13,'Invoerblad heterogene watergang'!$N$13,IF(A920&lt;='Invoerblad heterogene watergang'!$H$14,'Invoerblad heterogene watergang'!$N$14,IF(A920&lt;='Invoerblad heterogene watergang'!$H$15,'Invoerblad heterogene watergang'!$N$15,IF(A920&lt;='Invoerblad heterogene watergang'!$H$16,'Invoerblad heterogene watergang'!$N$16,IF(A920&lt;='Invoerblad heterogene watergang'!$H$17,'Invoerblad heterogene watergang'!$N$17,""))))))))))</f>
        <v>0</v>
      </c>
      <c r="J920" s="23" t="str">
        <f>IF(A920&lt;='Invoerblad heterogene watergang'!$H$9,'Invoerblad heterogene watergang'!$O$9,IF(A920&lt;='Invoerblad heterogene watergang'!$H$10,'Invoerblad heterogene watergang'!$O$10,IF(A920&lt;='Invoerblad heterogene watergang'!$H$11,'Invoerblad heterogene watergang'!$O$11,IF(A920&lt;='Invoerblad heterogene watergang'!$H$12,'Invoerblad heterogene watergang'!$O$12,IF(A920&lt;='Invoerblad heterogene watergang'!$H$13,'Invoerblad heterogene watergang'!$O$13,IF(A920&lt;='Invoerblad heterogene watergang'!$H$14,'Invoerblad heterogene watergang'!$O$14,IF(A920&lt;='Invoerblad heterogene watergang'!$H$15,'Invoerblad heterogene watergang'!$O$15,IF(A920&lt;='Invoerblad heterogene watergang'!$H$16,'Invoerblad heterogene watergang'!$O$16,IF(A920&lt;='Invoerblad heterogene watergang'!$H$17,'Invoerblad heterogene watergang'!$O$17,"")))))))))</f>
        <v>Nee</v>
      </c>
      <c r="K920" s="23">
        <f>(IF(A920&lt;='Invoerblad heterogene watergang'!$H$9,'Invoerblad heterogene watergang'!$L$9,IF(A920&lt;='Invoerblad heterogene watergang'!$H$10,'Invoerblad heterogene watergang'!$L$10,IF(A920&lt;='Invoerblad heterogene watergang'!$H$11,'Invoerblad heterogene watergang'!$L$11,IF(A920&lt;='Invoerblad heterogene watergang'!$H$12,'Invoerblad heterogene watergang'!$L$12,IF(A920&lt;='Invoerblad heterogene watergang'!$H$13,'Invoerblad heterogene watergang'!$L$13,IF(A920&lt;='Invoerblad heterogene watergang'!$H$14,'Invoerblad heterogene watergang'!$L$14,IF(A920&lt;='Invoerblad heterogene watergang'!$H$15,'Invoerblad heterogene watergang'!$L$15,IF(A920&lt;='Invoerblad heterogene watergang'!$H$16,'Invoerblad heterogene watergang'!$L$16,IF(A920&lt;='Invoerblad heterogene watergang'!$H$17,'Invoerblad heterogene watergang'!$L$17,""))))))))))</f>
        <v>100</v>
      </c>
      <c r="L920" s="23" t="str">
        <f>(IF(A920&lt;='Invoerblad heterogene watergang'!$H$9,'Invoerblad heterogene watergang'!$M$9,IF(A920&lt;='Invoerblad heterogene watergang'!$H$10,'Invoerblad heterogene watergang'!$M$10,IF(A920&lt;='Invoerblad heterogene watergang'!$H$11,'Invoerblad heterogene watergang'!$M$11,IF(A920&lt;='Invoerblad heterogene watergang'!$H$12,'Invoerblad heterogene watergang'!$M$12,IF(A920&lt;='Invoerblad heterogene watergang'!$H$13,'Invoerblad heterogene watergang'!$M$13,IF(A920&lt;='Invoerblad heterogene watergang'!$H$14,'Invoerblad heterogene watergang'!$M$14,IF(A920&lt;='Invoerblad heterogene watergang'!$H$15,'Invoerblad heterogene watergang'!$M$15,IF(A920&lt;='Invoerblad heterogene watergang'!$H$16,'Invoerblad heterogene watergang'!$M$16,IF(A920&lt;='Invoerblad heterogene watergang'!$H$17,'Invoerblad heterogene watergang'!$M$17,""))))))))))</f>
        <v>Begroeiing volgt bodemverloop</v>
      </c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67"/>
      <c r="AD920" s="23"/>
      <c r="AE920" s="23"/>
    </row>
    <row r="921" spans="1:31" s="103" customFormat="1" x14ac:dyDescent="0.35">
      <c r="A921" s="24">
        <f>IF(A920="","",IF((A920+1)&gt;MAX('Invoerblad heterogene watergang'!$H$9:$H$17),"",'Uitgebreide invoer'!A920+(MAX('Invoerblad heterogene watergang'!$H$9:$H$17)/1000)))</f>
        <v>641.90000000000259</v>
      </c>
      <c r="B921" s="23">
        <f>IF(A921&lt;='Invoerblad heterogene watergang'!$H$9,'Invoerblad heterogene watergang'!$J$9,IF(A921&lt;='Invoerblad heterogene watergang'!$H$10,'Invoerblad heterogene watergang'!$J$10,IF(A921&lt;='Invoerblad heterogene watergang'!$H$11,'Invoerblad heterogene watergang'!$J$11,IF(A921&lt;='Invoerblad heterogene watergang'!$H$12,'Invoerblad heterogene watergang'!$J$12,IF(A921&lt;='Invoerblad heterogene watergang'!$H$13,'Invoerblad heterogene watergang'!$J$13,IF(A921&lt;='Invoerblad heterogene watergang'!$H$14,'Invoerblad heterogene watergang'!$J$14,IF(A921&lt;='Invoerblad heterogene watergang'!$H$15,'Invoerblad heterogene watergang'!$J$15,IF(A921&lt;='Invoerblad heterogene watergang'!$H$16,'Invoerblad heterogene watergang'!$J$16,IF(A921&lt;='Invoerblad heterogene watergang'!$H$17,'Invoerblad heterogene watergang'!$J$17,"")))))))))</f>
        <v>0.1</v>
      </c>
      <c r="C921" s="23" t="str">
        <f>IF(A921&lt;='Invoerblad heterogene watergang'!$H$9,'Invoerblad heterogene watergang'!$K$9,IF(A921&lt;='Invoerblad heterogene watergang'!$H$10,'Invoerblad heterogene watergang'!$K$10,IF(A921&lt;='Invoerblad heterogene watergang'!$H$11,'Invoerblad heterogene watergang'!$K$11,IF(A921&lt;='Invoerblad heterogene watergang'!$H$12,'Invoerblad heterogene watergang'!$K$12,IF(A921&lt;='Invoerblad heterogene watergang'!$H$13,'Invoerblad heterogene watergang'!$K$13,IF(A921&lt;='Invoerblad heterogene watergang'!$H$14,'Invoerblad heterogene watergang'!$K$14,IF(A921&lt;='Invoerblad heterogene watergang'!$H$15,'Invoerblad heterogene watergang'!$K$15,IF(A921&lt;='Invoerblad heterogene watergang'!$H$16,'Invoerblad heterogene watergang'!$K$16,IF(A921&lt;='Invoerblad heterogene watergang'!$H$17,'Invoerblad heterogene watergang'!$K$17,"")))))))))</f>
        <v>200 - Drijvend fonteinkruid</v>
      </c>
      <c r="D921" s="23">
        <f t="shared" si="14"/>
        <v>200</v>
      </c>
      <c r="E921" s="23">
        <f>'Invoerblad heterogene watergang'!$F$9</f>
        <v>1.5</v>
      </c>
      <c r="F921" s="23">
        <f>'Invoerblad heterogene watergang'!$E$9</f>
        <v>1.2</v>
      </c>
      <c r="G921" s="23">
        <f>'Invoerblad heterogene watergang'!$B$9</f>
        <v>1.2</v>
      </c>
      <c r="H921" s="23">
        <f>'Invoerblad heterogene watergang'!$C$9</f>
        <v>1</v>
      </c>
      <c r="I921" s="23">
        <f>IF(B921="","",IF(A921&lt;='Invoerblad heterogene watergang'!$H$9,'Invoerblad heterogene watergang'!$N$9,IF(A921&lt;='Invoerblad heterogene watergang'!$H$10,'Invoerblad heterogene watergang'!$N$10,IF(A921&lt;='Invoerblad heterogene watergang'!$H$11,'Invoerblad heterogene watergang'!$N$11,IF(A921&lt;='Invoerblad heterogene watergang'!$H$12,'Invoerblad heterogene watergang'!$N$12,IF(A921&lt;='Invoerblad heterogene watergang'!$H$13,'Invoerblad heterogene watergang'!$N$13,IF(A921&lt;='Invoerblad heterogene watergang'!$H$14,'Invoerblad heterogene watergang'!$N$14,IF(A921&lt;='Invoerblad heterogene watergang'!$H$15,'Invoerblad heterogene watergang'!$N$15,IF(A921&lt;='Invoerblad heterogene watergang'!$H$16,'Invoerblad heterogene watergang'!$N$16,IF(A921&lt;='Invoerblad heterogene watergang'!$H$17,'Invoerblad heterogene watergang'!$N$17,""))))))))))</f>
        <v>0</v>
      </c>
      <c r="J921" s="23" t="str">
        <f>IF(A921&lt;='Invoerblad heterogene watergang'!$H$9,'Invoerblad heterogene watergang'!$O$9,IF(A921&lt;='Invoerblad heterogene watergang'!$H$10,'Invoerblad heterogene watergang'!$O$10,IF(A921&lt;='Invoerblad heterogene watergang'!$H$11,'Invoerblad heterogene watergang'!$O$11,IF(A921&lt;='Invoerblad heterogene watergang'!$H$12,'Invoerblad heterogene watergang'!$O$12,IF(A921&lt;='Invoerblad heterogene watergang'!$H$13,'Invoerblad heterogene watergang'!$O$13,IF(A921&lt;='Invoerblad heterogene watergang'!$H$14,'Invoerblad heterogene watergang'!$O$14,IF(A921&lt;='Invoerblad heterogene watergang'!$H$15,'Invoerblad heterogene watergang'!$O$15,IF(A921&lt;='Invoerblad heterogene watergang'!$H$16,'Invoerblad heterogene watergang'!$O$16,IF(A921&lt;='Invoerblad heterogene watergang'!$H$17,'Invoerblad heterogene watergang'!$O$17,"")))))))))</f>
        <v>Nee</v>
      </c>
      <c r="K921" s="23">
        <f>(IF(A921&lt;='Invoerblad heterogene watergang'!$H$9,'Invoerblad heterogene watergang'!$L$9,IF(A921&lt;='Invoerblad heterogene watergang'!$H$10,'Invoerblad heterogene watergang'!$L$10,IF(A921&lt;='Invoerblad heterogene watergang'!$H$11,'Invoerblad heterogene watergang'!$L$11,IF(A921&lt;='Invoerblad heterogene watergang'!$H$12,'Invoerblad heterogene watergang'!$L$12,IF(A921&lt;='Invoerblad heterogene watergang'!$H$13,'Invoerblad heterogene watergang'!$L$13,IF(A921&lt;='Invoerblad heterogene watergang'!$H$14,'Invoerblad heterogene watergang'!$L$14,IF(A921&lt;='Invoerblad heterogene watergang'!$H$15,'Invoerblad heterogene watergang'!$L$15,IF(A921&lt;='Invoerblad heterogene watergang'!$H$16,'Invoerblad heterogene watergang'!$L$16,IF(A921&lt;='Invoerblad heterogene watergang'!$H$17,'Invoerblad heterogene watergang'!$L$17,""))))))))))</f>
        <v>100</v>
      </c>
      <c r="L921" s="23" t="str">
        <f>(IF(A921&lt;='Invoerblad heterogene watergang'!$H$9,'Invoerblad heterogene watergang'!$M$9,IF(A921&lt;='Invoerblad heterogene watergang'!$H$10,'Invoerblad heterogene watergang'!$M$10,IF(A921&lt;='Invoerblad heterogene watergang'!$H$11,'Invoerblad heterogene watergang'!$M$11,IF(A921&lt;='Invoerblad heterogene watergang'!$H$12,'Invoerblad heterogene watergang'!$M$12,IF(A921&lt;='Invoerblad heterogene watergang'!$H$13,'Invoerblad heterogene watergang'!$M$13,IF(A921&lt;='Invoerblad heterogene watergang'!$H$14,'Invoerblad heterogene watergang'!$M$14,IF(A921&lt;='Invoerblad heterogene watergang'!$H$15,'Invoerblad heterogene watergang'!$M$15,IF(A921&lt;='Invoerblad heterogene watergang'!$H$16,'Invoerblad heterogene watergang'!$M$16,IF(A921&lt;='Invoerblad heterogene watergang'!$H$17,'Invoerblad heterogene watergang'!$M$17,""))))))))))</f>
        <v>Begroeiing volgt bodemverloop</v>
      </c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67"/>
      <c r="AD921" s="23"/>
      <c r="AE921" s="23"/>
    </row>
    <row r="922" spans="1:31" s="103" customFormat="1" x14ac:dyDescent="0.35">
      <c r="A922" s="24">
        <f>IF(A921="","",IF((A921+1)&gt;MAX('Invoerblad heterogene watergang'!$H$9:$H$17),"",'Uitgebreide invoer'!A921+(MAX('Invoerblad heterogene watergang'!$H$9:$H$17)/1000)))</f>
        <v>642.60000000000264</v>
      </c>
      <c r="B922" s="23">
        <f>IF(A922&lt;='Invoerblad heterogene watergang'!$H$9,'Invoerblad heterogene watergang'!$J$9,IF(A922&lt;='Invoerblad heterogene watergang'!$H$10,'Invoerblad heterogene watergang'!$J$10,IF(A922&lt;='Invoerblad heterogene watergang'!$H$11,'Invoerblad heterogene watergang'!$J$11,IF(A922&lt;='Invoerblad heterogene watergang'!$H$12,'Invoerblad heterogene watergang'!$J$12,IF(A922&lt;='Invoerblad heterogene watergang'!$H$13,'Invoerblad heterogene watergang'!$J$13,IF(A922&lt;='Invoerblad heterogene watergang'!$H$14,'Invoerblad heterogene watergang'!$J$14,IF(A922&lt;='Invoerblad heterogene watergang'!$H$15,'Invoerblad heterogene watergang'!$J$15,IF(A922&lt;='Invoerblad heterogene watergang'!$H$16,'Invoerblad heterogene watergang'!$J$16,IF(A922&lt;='Invoerblad heterogene watergang'!$H$17,'Invoerblad heterogene watergang'!$J$17,"")))))))))</f>
        <v>0.1</v>
      </c>
      <c r="C922" s="23" t="str">
        <f>IF(A922&lt;='Invoerblad heterogene watergang'!$H$9,'Invoerblad heterogene watergang'!$K$9,IF(A922&lt;='Invoerblad heterogene watergang'!$H$10,'Invoerblad heterogene watergang'!$K$10,IF(A922&lt;='Invoerblad heterogene watergang'!$H$11,'Invoerblad heterogene watergang'!$K$11,IF(A922&lt;='Invoerblad heterogene watergang'!$H$12,'Invoerblad heterogene watergang'!$K$12,IF(A922&lt;='Invoerblad heterogene watergang'!$H$13,'Invoerblad heterogene watergang'!$K$13,IF(A922&lt;='Invoerblad heterogene watergang'!$H$14,'Invoerblad heterogene watergang'!$K$14,IF(A922&lt;='Invoerblad heterogene watergang'!$H$15,'Invoerblad heterogene watergang'!$K$15,IF(A922&lt;='Invoerblad heterogene watergang'!$H$16,'Invoerblad heterogene watergang'!$K$16,IF(A922&lt;='Invoerblad heterogene watergang'!$H$17,'Invoerblad heterogene watergang'!$K$17,"")))))))))</f>
        <v>200 - Drijvend fonteinkruid</v>
      </c>
      <c r="D922" s="23">
        <f t="shared" si="14"/>
        <v>200</v>
      </c>
      <c r="E922" s="23">
        <f>'Invoerblad heterogene watergang'!$F$9</f>
        <v>1.5</v>
      </c>
      <c r="F922" s="23">
        <f>'Invoerblad heterogene watergang'!$E$9</f>
        <v>1.2</v>
      </c>
      <c r="G922" s="23">
        <f>'Invoerblad heterogene watergang'!$B$9</f>
        <v>1.2</v>
      </c>
      <c r="H922" s="23">
        <f>'Invoerblad heterogene watergang'!$C$9</f>
        <v>1</v>
      </c>
      <c r="I922" s="23">
        <f>IF(B922="","",IF(A922&lt;='Invoerblad heterogene watergang'!$H$9,'Invoerblad heterogene watergang'!$N$9,IF(A922&lt;='Invoerblad heterogene watergang'!$H$10,'Invoerblad heterogene watergang'!$N$10,IF(A922&lt;='Invoerblad heterogene watergang'!$H$11,'Invoerblad heterogene watergang'!$N$11,IF(A922&lt;='Invoerblad heterogene watergang'!$H$12,'Invoerblad heterogene watergang'!$N$12,IF(A922&lt;='Invoerblad heterogene watergang'!$H$13,'Invoerblad heterogene watergang'!$N$13,IF(A922&lt;='Invoerblad heterogene watergang'!$H$14,'Invoerblad heterogene watergang'!$N$14,IF(A922&lt;='Invoerblad heterogene watergang'!$H$15,'Invoerblad heterogene watergang'!$N$15,IF(A922&lt;='Invoerblad heterogene watergang'!$H$16,'Invoerblad heterogene watergang'!$N$16,IF(A922&lt;='Invoerblad heterogene watergang'!$H$17,'Invoerblad heterogene watergang'!$N$17,""))))))))))</f>
        <v>0</v>
      </c>
      <c r="J922" s="23" t="str">
        <f>IF(A922&lt;='Invoerblad heterogene watergang'!$H$9,'Invoerblad heterogene watergang'!$O$9,IF(A922&lt;='Invoerblad heterogene watergang'!$H$10,'Invoerblad heterogene watergang'!$O$10,IF(A922&lt;='Invoerblad heterogene watergang'!$H$11,'Invoerblad heterogene watergang'!$O$11,IF(A922&lt;='Invoerblad heterogene watergang'!$H$12,'Invoerblad heterogene watergang'!$O$12,IF(A922&lt;='Invoerblad heterogene watergang'!$H$13,'Invoerblad heterogene watergang'!$O$13,IF(A922&lt;='Invoerblad heterogene watergang'!$H$14,'Invoerblad heterogene watergang'!$O$14,IF(A922&lt;='Invoerblad heterogene watergang'!$H$15,'Invoerblad heterogene watergang'!$O$15,IF(A922&lt;='Invoerblad heterogene watergang'!$H$16,'Invoerblad heterogene watergang'!$O$16,IF(A922&lt;='Invoerblad heterogene watergang'!$H$17,'Invoerblad heterogene watergang'!$O$17,"")))))))))</f>
        <v>Nee</v>
      </c>
      <c r="K922" s="23">
        <f>(IF(A922&lt;='Invoerblad heterogene watergang'!$H$9,'Invoerblad heterogene watergang'!$L$9,IF(A922&lt;='Invoerblad heterogene watergang'!$H$10,'Invoerblad heterogene watergang'!$L$10,IF(A922&lt;='Invoerblad heterogene watergang'!$H$11,'Invoerblad heterogene watergang'!$L$11,IF(A922&lt;='Invoerblad heterogene watergang'!$H$12,'Invoerblad heterogene watergang'!$L$12,IF(A922&lt;='Invoerblad heterogene watergang'!$H$13,'Invoerblad heterogene watergang'!$L$13,IF(A922&lt;='Invoerblad heterogene watergang'!$H$14,'Invoerblad heterogene watergang'!$L$14,IF(A922&lt;='Invoerblad heterogene watergang'!$H$15,'Invoerblad heterogene watergang'!$L$15,IF(A922&lt;='Invoerblad heterogene watergang'!$H$16,'Invoerblad heterogene watergang'!$L$16,IF(A922&lt;='Invoerblad heterogene watergang'!$H$17,'Invoerblad heterogene watergang'!$L$17,""))))))))))</f>
        <v>100</v>
      </c>
      <c r="L922" s="23" t="str">
        <f>(IF(A922&lt;='Invoerblad heterogene watergang'!$H$9,'Invoerblad heterogene watergang'!$M$9,IF(A922&lt;='Invoerblad heterogene watergang'!$H$10,'Invoerblad heterogene watergang'!$M$10,IF(A922&lt;='Invoerblad heterogene watergang'!$H$11,'Invoerblad heterogene watergang'!$M$11,IF(A922&lt;='Invoerblad heterogene watergang'!$H$12,'Invoerblad heterogene watergang'!$M$12,IF(A922&lt;='Invoerblad heterogene watergang'!$H$13,'Invoerblad heterogene watergang'!$M$13,IF(A922&lt;='Invoerblad heterogene watergang'!$H$14,'Invoerblad heterogene watergang'!$M$14,IF(A922&lt;='Invoerblad heterogene watergang'!$H$15,'Invoerblad heterogene watergang'!$M$15,IF(A922&lt;='Invoerblad heterogene watergang'!$H$16,'Invoerblad heterogene watergang'!$M$16,IF(A922&lt;='Invoerblad heterogene watergang'!$H$17,'Invoerblad heterogene watergang'!$M$17,""))))))))))</f>
        <v>Begroeiing volgt bodemverloop</v>
      </c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67"/>
      <c r="AD922" s="23"/>
      <c r="AE922" s="23"/>
    </row>
    <row r="923" spans="1:31" s="103" customFormat="1" x14ac:dyDescent="0.35">
      <c r="A923" s="24">
        <f>IF(A922="","",IF((A922+1)&gt;MAX('Invoerblad heterogene watergang'!$H$9:$H$17),"",'Uitgebreide invoer'!A922+(MAX('Invoerblad heterogene watergang'!$H$9:$H$17)/1000)))</f>
        <v>643.30000000000268</v>
      </c>
      <c r="B923" s="23">
        <f>IF(A923&lt;='Invoerblad heterogene watergang'!$H$9,'Invoerblad heterogene watergang'!$J$9,IF(A923&lt;='Invoerblad heterogene watergang'!$H$10,'Invoerblad heterogene watergang'!$J$10,IF(A923&lt;='Invoerblad heterogene watergang'!$H$11,'Invoerblad heterogene watergang'!$J$11,IF(A923&lt;='Invoerblad heterogene watergang'!$H$12,'Invoerblad heterogene watergang'!$J$12,IF(A923&lt;='Invoerblad heterogene watergang'!$H$13,'Invoerblad heterogene watergang'!$J$13,IF(A923&lt;='Invoerblad heterogene watergang'!$H$14,'Invoerblad heterogene watergang'!$J$14,IF(A923&lt;='Invoerblad heterogene watergang'!$H$15,'Invoerblad heterogene watergang'!$J$15,IF(A923&lt;='Invoerblad heterogene watergang'!$H$16,'Invoerblad heterogene watergang'!$J$16,IF(A923&lt;='Invoerblad heterogene watergang'!$H$17,'Invoerblad heterogene watergang'!$J$17,"")))))))))</f>
        <v>0.1</v>
      </c>
      <c r="C923" s="23" t="str">
        <f>IF(A923&lt;='Invoerblad heterogene watergang'!$H$9,'Invoerblad heterogene watergang'!$K$9,IF(A923&lt;='Invoerblad heterogene watergang'!$H$10,'Invoerblad heterogene watergang'!$K$10,IF(A923&lt;='Invoerblad heterogene watergang'!$H$11,'Invoerblad heterogene watergang'!$K$11,IF(A923&lt;='Invoerblad heterogene watergang'!$H$12,'Invoerblad heterogene watergang'!$K$12,IF(A923&lt;='Invoerblad heterogene watergang'!$H$13,'Invoerblad heterogene watergang'!$K$13,IF(A923&lt;='Invoerblad heterogene watergang'!$H$14,'Invoerblad heterogene watergang'!$K$14,IF(A923&lt;='Invoerblad heterogene watergang'!$H$15,'Invoerblad heterogene watergang'!$K$15,IF(A923&lt;='Invoerblad heterogene watergang'!$H$16,'Invoerblad heterogene watergang'!$K$16,IF(A923&lt;='Invoerblad heterogene watergang'!$H$17,'Invoerblad heterogene watergang'!$K$17,"")))))))))</f>
        <v>200 - Drijvend fonteinkruid</v>
      </c>
      <c r="D923" s="23">
        <f t="shared" si="14"/>
        <v>200</v>
      </c>
      <c r="E923" s="23">
        <f>'Invoerblad heterogene watergang'!$F$9</f>
        <v>1.5</v>
      </c>
      <c r="F923" s="23">
        <f>'Invoerblad heterogene watergang'!$E$9</f>
        <v>1.2</v>
      </c>
      <c r="G923" s="23">
        <f>'Invoerblad heterogene watergang'!$B$9</f>
        <v>1.2</v>
      </c>
      <c r="H923" s="23">
        <f>'Invoerblad heterogene watergang'!$C$9</f>
        <v>1</v>
      </c>
      <c r="I923" s="23">
        <f>IF(B923="","",IF(A923&lt;='Invoerblad heterogene watergang'!$H$9,'Invoerblad heterogene watergang'!$N$9,IF(A923&lt;='Invoerblad heterogene watergang'!$H$10,'Invoerblad heterogene watergang'!$N$10,IF(A923&lt;='Invoerblad heterogene watergang'!$H$11,'Invoerblad heterogene watergang'!$N$11,IF(A923&lt;='Invoerblad heterogene watergang'!$H$12,'Invoerblad heterogene watergang'!$N$12,IF(A923&lt;='Invoerblad heterogene watergang'!$H$13,'Invoerblad heterogene watergang'!$N$13,IF(A923&lt;='Invoerblad heterogene watergang'!$H$14,'Invoerblad heterogene watergang'!$N$14,IF(A923&lt;='Invoerblad heterogene watergang'!$H$15,'Invoerblad heterogene watergang'!$N$15,IF(A923&lt;='Invoerblad heterogene watergang'!$H$16,'Invoerblad heterogene watergang'!$N$16,IF(A923&lt;='Invoerblad heterogene watergang'!$H$17,'Invoerblad heterogene watergang'!$N$17,""))))))))))</f>
        <v>0</v>
      </c>
      <c r="J923" s="23" t="str">
        <f>IF(A923&lt;='Invoerblad heterogene watergang'!$H$9,'Invoerblad heterogene watergang'!$O$9,IF(A923&lt;='Invoerblad heterogene watergang'!$H$10,'Invoerblad heterogene watergang'!$O$10,IF(A923&lt;='Invoerblad heterogene watergang'!$H$11,'Invoerblad heterogene watergang'!$O$11,IF(A923&lt;='Invoerblad heterogene watergang'!$H$12,'Invoerblad heterogene watergang'!$O$12,IF(A923&lt;='Invoerblad heterogene watergang'!$H$13,'Invoerblad heterogene watergang'!$O$13,IF(A923&lt;='Invoerblad heterogene watergang'!$H$14,'Invoerblad heterogene watergang'!$O$14,IF(A923&lt;='Invoerblad heterogene watergang'!$H$15,'Invoerblad heterogene watergang'!$O$15,IF(A923&lt;='Invoerblad heterogene watergang'!$H$16,'Invoerblad heterogene watergang'!$O$16,IF(A923&lt;='Invoerblad heterogene watergang'!$H$17,'Invoerblad heterogene watergang'!$O$17,"")))))))))</f>
        <v>Nee</v>
      </c>
      <c r="K923" s="23">
        <f>(IF(A923&lt;='Invoerblad heterogene watergang'!$H$9,'Invoerblad heterogene watergang'!$L$9,IF(A923&lt;='Invoerblad heterogene watergang'!$H$10,'Invoerblad heterogene watergang'!$L$10,IF(A923&lt;='Invoerblad heterogene watergang'!$H$11,'Invoerblad heterogene watergang'!$L$11,IF(A923&lt;='Invoerblad heterogene watergang'!$H$12,'Invoerblad heterogene watergang'!$L$12,IF(A923&lt;='Invoerblad heterogene watergang'!$H$13,'Invoerblad heterogene watergang'!$L$13,IF(A923&lt;='Invoerblad heterogene watergang'!$H$14,'Invoerblad heterogene watergang'!$L$14,IF(A923&lt;='Invoerblad heterogene watergang'!$H$15,'Invoerblad heterogene watergang'!$L$15,IF(A923&lt;='Invoerblad heterogene watergang'!$H$16,'Invoerblad heterogene watergang'!$L$16,IF(A923&lt;='Invoerblad heterogene watergang'!$H$17,'Invoerblad heterogene watergang'!$L$17,""))))))))))</f>
        <v>100</v>
      </c>
      <c r="L923" s="23" t="str">
        <f>(IF(A923&lt;='Invoerblad heterogene watergang'!$H$9,'Invoerblad heterogene watergang'!$M$9,IF(A923&lt;='Invoerblad heterogene watergang'!$H$10,'Invoerblad heterogene watergang'!$M$10,IF(A923&lt;='Invoerblad heterogene watergang'!$H$11,'Invoerblad heterogene watergang'!$M$11,IF(A923&lt;='Invoerblad heterogene watergang'!$H$12,'Invoerblad heterogene watergang'!$M$12,IF(A923&lt;='Invoerblad heterogene watergang'!$H$13,'Invoerblad heterogene watergang'!$M$13,IF(A923&lt;='Invoerblad heterogene watergang'!$H$14,'Invoerblad heterogene watergang'!$M$14,IF(A923&lt;='Invoerblad heterogene watergang'!$H$15,'Invoerblad heterogene watergang'!$M$15,IF(A923&lt;='Invoerblad heterogene watergang'!$H$16,'Invoerblad heterogene watergang'!$M$16,IF(A923&lt;='Invoerblad heterogene watergang'!$H$17,'Invoerblad heterogene watergang'!$M$17,""))))))))))</f>
        <v>Begroeiing volgt bodemverloop</v>
      </c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67"/>
      <c r="AD923" s="23"/>
      <c r="AE923" s="23"/>
    </row>
    <row r="924" spans="1:31" s="103" customFormat="1" x14ac:dyDescent="0.35">
      <c r="A924" s="24">
        <f>IF(A923="","",IF((A923+1)&gt;MAX('Invoerblad heterogene watergang'!$H$9:$H$17),"",'Uitgebreide invoer'!A923+(MAX('Invoerblad heterogene watergang'!$H$9:$H$17)/1000)))</f>
        <v>644.00000000000273</v>
      </c>
      <c r="B924" s="23">
        <f>IF(A924&lt;='Invoerblad heterogene watergang'!$H$9,'Invoerblad heterogene watergang'!$J$9,IF(A924&lt;='Invoerblad heterogene watergang'!$H$10,'Invoerblad heterogene watergang'!$J$10,IF(A924&lt;='Invoerblad heterogene watergang'!$H$11,'Invoerblad heterogene watergang'!$J$11,IF(A924&lt;='Invoerblad heterogene watergang'!$H$12,'Invoerblad heterogene watergang'!$J$12,IF(A924&lt;='Invoerblad heterogene watergang'!$H$13,'Invoerblad heterogene watergang'!$J$13,IF(A924&lt;='Invoerblad heterogene watergang'!$H$14,'Invoerblad heterogene watergang'!$J$14,IF(A924&lt;='Invoerblad heterogene watergang'!$H$15,'Invoerblad heterogene watergang'!$J$15,IF(A924&lt;='Invoerblad heterogene watergang'!$H$16,'Invoerblad heterogene watergang'!$J$16,IF(A924&lt;='Invoerblad heterogene watergang'!$H$17,'Invoerblad heterogene watergang'!$J$17,"")))))))))</f>
        <v>0.1</v>
      </c>
      <c r="C924" s="23" t="str">
        <f>IF(A924&lt;='Invoerblad heterogene watergang'!$H$9,'Invoerblad heterogene watergang'!$K$9,IF(A924&lt;='Invoerblad heterogene watergang'!$H$10,'Invoerblad heterogene watergang'!$K$10,IF(A924&lt;='Invoerblad heterogene watergang'!$H$11,'Invoerblad heterogene watergang'!$K$11,IF(A924&lt;='Invoerblad heterogene watergang'!$H$12,'Invoerblad heterogene watergang'!$K$12,IF(A924&lt;='Invoerblad heterogene watergang'!$H$13,'Invoerblad heterogene watergang'!$K$13,IF(A924&lt;='Invoerblad heterogene watergang'!$H$14,'Invoerblad heterogene watergang'!$K$14,IF(A924&lt;='Invoerblad heterogene watergang'!$H$15,'Invoerblad heterogene watergang'!$K$15,IF(A924&lt;='Invoerblad heterogene watergang'!$H$16,'Invoerblad heterogene watergang'!$K$16,IF(A924&lt;='Invoerblad heterogene watergang'!$H$17,'Invoerblad heterogene watergang'!$K$17,"")))))))))</f>
        <v>200 - Drijvend fonteinkruid</v>
      </c>
      <c r="D924" s="23">
        <f t="shared" si="14"/>
        <v>200</v>
      </c>
      <c r="E924" s="23">
        <f>'Invoerblad heterogene watergang'!$F$9</f>
        <v>1.5</v>
      </c>
      <c r="F924" s="23">
        <f>'Invoerblad heterogene watergang'!$E$9</f>
        <v>1.2</v>
      </c>
      <c r="G924" s="23">
        <f>'Invoerblad heterogene watergang'!$B$9</f>
        <v>1.2</v>
      </c>
      <c r="H924" s="23">
        <f>'Invoerblad heterogene watergang'!$C$9</f>
        <v>1</v>
      </c>
      <c r="I924" s="23">
        <f>IF(B924="","",IF(A924&lt;='Invoerblad heterogene watergang'!$H$9,'Invoerblad heterogene watergang'!$N$9,IF(A924&lt;='Invoerblad heterogene watergang'!$H$10,'Invoerblad heterogene watergang'!$N$10,IF(A924&lt;='Invoerblad heterogene watergang'!$H$11,'Invoerblad heterogene watergang'!$N$11,IF(A924&lt;='Invoerblad heterogene watergang'!$H$12,'Invoerblad heterogene watergang'!$N$12,IF(A924&lt;='Invoerblad heterogene watergang'!$H$13,'Invoerblad heterogene watergang'!$N$13,IF(A924&lt;='Invoerblad heterogene watergang'!$H$14,'Invoerblad heterogene watergang'!$N$14,IF(A924&lt;='Invoerblad heterogene watergang'!$H$15,'Invoerblad heterogene watergang'!$N$15,IF(A924&lt;='Invoerblad heterogene watergang'!$H$16,'Invoerblad heterogene watergang'!$N$16,IF(A924&lt;='Invoerblad heterogene watergang'!$H$17,'Invoerblad heterogene watergang'!$N$17,""))))))))))</f>
        <v>0</v>
      </c>
      <c r="J924" s="23" t="str">
        <f>IF(A924&lt;='Invoerblad heterogene watergang'!$H$9,'Invoerblad heterogene watergang'!$O$9,IF(A924&lt;='Invoerblad heterogene watergang'!$H$10,'Invoerblad heterogene watergang'!$O$10,IF(A924&lt;='Invoerblad heterogene watergang'!$H$11,'Invoerblad heterogene watergang'!$O$11,IF(A924&lt;='Invoerblad heterogene watergang'!$H$12,'Invoerblad heterogene watergang'!$O$12,IF(A924&lt;='Invoerblad heterogene watergang'!$H$13,'Invoerblad heterogene watergang'!$O$13,IF(A924&lt;='Invoerblad heterogene watergang'!$H$14,'Invoerblad heterogene watergang'!$O$14,IF(A924&lt;='Invoerblad heterogene watergang'!$H$15,'Invoerblad heterogene watergang'!$O$15,IF(A924&lt;='Invoerblad heterogene watergang'!$H$16,'Invoerblad heterogene watergang'!$O$16,IF(A924&lt;='Invoerblad heterogene watergang'!$H$17,'Invoerblad heterogene watergang'!$O$17,"")))))))))</f>
        <v>Nee</v>
      </c>
      <c r="K924" s="23">
        <f>(IF(A924&lt;='Invoerblad heterogene watergang'!$H$9,'Invoerblad heterogene watergang'!$L$9,IF(A924&lt;='Invoerblad heterogene watergang'!$H$10,'Invoerblad heterogene watergang'!$L$10,IF(A924&lt;='Invoerblad heterogene watergang'!$H$11,'Invoerblad heterogene watergang'!$L$11,IF(A924&lt;='Invoerblad heterogene watergang'!$H$12,'Invoerblad heterogene watergang'!$L$12,IF(A924&lt;='Invoerblad heterogene watergang'!$H$13,'Invoerblad heterogene watergang'!$L$13,IF(A924&lt;='Invoerblad heterogene watergang'!$H$14,'Invoerblad heterogene watergang'!$L$14,IF(A924&lt;='Invoerblad heterogene watergang'!$H$15,'Invoerblad heterogene watergang'!$L$15,IF(A924&lt;='Invoerblad heterogene watergang'!$H$16,'Invoerblad heterogene watergang'!$L$16,IF(A924&lt;='Invoerblad heterogene watergang'!$H$17,'Invoerblad heterogene watergang'!$L$17,""))))))))))</f>
        <v>100</v>
      </c>
      <c r="L924" s="23" t="str">
        <f>(IF(A924&lt;='Invoerblad heterogene watergang'!$H$9,'Invoerblad heterogene watergang'!$M$9,IF(A924&lt;='Invoerblad heterogene watergang'!$H$10,'Invoerblad heterogene watergang'!$M$10,IF(A924&lt;='Invoerblad heterogene watergang'!$H$11,'Invoerblad heterogene watergang'!$M$11,IF(A924&lt;='Invoerblad heterogene watergang'!$H$12,'Invoerblad heterogene watergang'!$M$12,IF(A924&lt;='Invoerblad heterogene watergang'!$H$13,'Invoerblad heterogene watergang'!$M$13,IF(A924&lt;='Invoerblad heterogene watergang'!$H$14,'Invoerblad heterogene watergang'!$M$14,IF(A924&lt;='Invoerblad heterogene watergang'!$H$15,'Invoerblad heterogene watergang'!$M$15,IF(A924&lt;='Invoerblad heterogene watergang'!$H$16,'Invoerblad heterogene watergang'!$M$16,IF(A924&lt;='Invoerblad heterogene watergang'!$H$17,'Invoerblad heterogene watergang'!$M$17,""))))))))))</f>
        <v>Begroeiing volgt bodemverloop</v>
      </c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67"/>
      <c r="AD924" s="23"/>
      <c r="AE924" s="23"/>
    </row>
    <row r="925" spans="1:31" s="103" customFormat="1" x14ac:dyDescent="0.35">
      <c r="A925" s="24">
        <f>IF(A924="","",IF((A924+1)&gt;MAX('Invoerblad heterogene watergang'!$H$9:$H$17),"",'Uitgebreide invoer'!A924+(MAX('Invoerblad heterogene watergang'!$H$9:$H$17)/1000)))</f>
        <v>644.70000000000277</v>
      </c>
      <c r="B925" s="23">
        <f>IF(A925&lt;='Invoerblad heterogene watergang'!$H$9,'Invoerblad heterogene watergang'!$J$9,IF(A925&lt;='Invoerblad heterogene watergang'!$H$10,'Invoerblad heterogene watergang'!$J$10,IF(A925&lt;='Invoerblad heterogene watergang'!$H$11,'Invoerblad heterogene watergang'!$J$11,IF(A925&lt;='Invoerblad heterogene watergang'!$H$12,'Invoerblad heterogene watergang'!$J$12,IF(A925&lt;='Invoerblad heterogene watergang'!$H$13,'Invoerblad heterogene watergang'!$J$13,IF(A925&lt;='Invoerblad heterogene watergang'!$H$14,'Invoerblad heterogene watergang'!$J$14,IF(A925&lt;='Invoerblad heterogene watergang'!$H$15,'Invoerblad heterogene watergang'!$J$15,IF(A925&lt;='Invoerblad heterogene watergang'!$H$16,'Invoerblad heterogene watergang'!$J$16,IF(A925&lt;='Invoerblad heterogene watergang'!$H$17,'Invoerblad heterogene watergang'!$J$17,"")))))))))</f>
        <v>0.1</v>
      </c>
      <c r="C925" s="23" t="str">
        <f>IF(A925&lt;='Invoerblad heterogene watergang'!$H$9,'Invoerblad heterogene watergang'!$K$9,IF(A925&lt;='Invoerblad heterogene watergang'!$H$10,'Invoerblad heterogene watergang'!$K$10,IF(A925&lt;='Invoerblad heterogene watergang'!$H$11,'Invoerblad heterogene watergang'!$K$11,IF(A925&lt;='Invoerblad heterogene watergang'!$H$12,'Invoerblad heterogene watergang'!$K$12,IF(A925&lt;='Invoerblad heterogene watergang'!$H$13,'Invoerblad heterogene watergang'!$K$13,IF(A925&lt;='Invoerblad heterogene watergang'!$H$14,'Invoerblad heterogene watergang'!$K$14,IF(A925&lt;='Invoerblad heterogene watergang'!$H$15,'Invoerblad heterogene watergang'!$K$15,IF(A925&lt;='Invoerblad heterogene watergang'!$H$16,'Invoerblad heterogene watergang'!$K$16,IF(A925&lt;='Invoerblad heterogene watergang'!$H$17,'Invoerblad heterogene watergang'!$K$17,"")))))))))</f>
        <v>200 - Drijvend fonteinkruid</v>
      </c>
      <c r="D925" s="23">
        <f t="shared" si="14"/>
        <v>200</v>
      </c>
      <c r="E925" s="23">
        <f>'Invoerblad heterogene watergang'!$F$9</f>
        <v>1.5</v>
      </c>
      <c r="F925" s="23">
        <f>'Invoerblad heterogene watergang'!$E$9</f>
        <v>1.2</v>
      </c>
      <c r="G925" s="23">
        <f>'Invoerblad heterogene watergang'!$B$9</f>
        <v>1.2</v>
      </c>
      <c r="H925" s="23">
        <f>'Invoerblad heterogene watergang'!$C$9</f>
        <v>1</v>
      </c>
      <c r="I925" s="23">
        <f>IF(B925="","",IF(A925&lt;='Invoerblad heterogene watergang'!$H$9,'Invoerblad heterogene watergang'!$N$9,IF(A925&lt;='Invoerblad heterogene watergang'!$H$10,'Invoerblad heterogene watergang'!$N$10,IF(A925&lt;='Invoerblad heterogene watergang'!$H$11,'Invoerblad heterogene watergang'!$N$11,IF(A925&lt;='Invoerblad heterogene watergang'!$H$12,'Invoerblad heterogene watergang'!$N$12,IF(A925&lt;='Invoerblad heterogene watergang'!$H$13,'Invoerblad heterogene watergang'!$N$13,IF(A925&lt;='Invoerblad heterogene watergang'!$H$14,'Invoerblad heterogene watergang'!$N$14,IF(A925&lt;='Invoerblad heterogene watergang'!$H$15,'Invoerblad heterogene watergang'!$N$15,IF(A925&lt;='Invoerblad heterogene watergang'!$H$16,'Invoerblad heterogene watergang'!$N$16,IF(A925&lt;='Invoerblad heterogene watergang'!$H$17,'Invoerblad heterogene watergang'!$N$17,""))))))))))</f>
        <v>0</v>
      </c>
      <c r="J925" s="23" t="str">
        <f>IF(A925&lt;='Invoerblad heterogene watergang'!$H$9,'Invoerblad heterogene watergang'!$O$9,IF(A925&lt;='Invoerblad heterogene watergang'!$H$10,'Invoerblad heterogene watergang'!$O$10,IF(A925&lt;='Invoerblad heterogene watergang'!$H$11,'Invoerblad heterogene watergang'!$O$11,IF(A925&lt;='Invoerblad heterogene watergang'!$H$12,'Invoerblad heterogene watergang'!$O$12,IF(A925&lt;='Invoerblad heterogene watergang'!$H$13,'Invoerblad heterogene watergang'!$O$13,IF(A925&lt;='Invoerblad heterogene watergang'!$H$14,'Invoerblad heterogene watergang'!$O$14,IF(A925&lt;='Invoerblad heterogene watergang'!$H$15,'Invoerblad heterogene watergang'!$O$15,IF(A925&lt;='Invoerblad heterogene watergang'!$H$16,'Invoerblad heterogene watergang'!$O$16,IF(A925&lt;='Invoerblad heterogene watergang'!$H$17,'Invoerblad heterogene watergang'!$O$17,"")))))))))</f>
        <v>Nee</v>
      </c>
      <c r="K925" s="23">
        <f>(IF(A925&lt;='Invoerblad heterogene watergang'!$H$9,'Invoerblad heterogene watergang'!$L$9,IF(A925&lt;='Invoerblad heterogene watergang'!$H$10,'Invoerblad heterogene watergang'!$L$10,IF(A925&lt;='Invoerblad heterogene watergang'!$H$11,'Invoerblad heterogene watergang'!$L$11,IF(A925&lt;='Invoerblad heterogene watergang'!$H$12,'Invoerblad heterogene watergang'!$L$12,IF(A925&lt;='Invoerblad heterogene watergang'!$H$13,'Invoerblad heterogene watergang'!$L$13,IF(A925&lt;='Invoerblad heterogene watergang'!$H$14,'Invoerblad heterogene watergang'!$L$14,IF(A925&lt;='Invoerblad heterogene watergang'!$H$15,'Invoerblad heterogene watergang'!$L$15,IF(A925&lt;='Invoerblad heterogene watergang'!$H$16,'Invoerblad heterogene watergang'!$L$16,IF(A925&lt;='Invoerblad heterogene watergang'!$H$17,'Invoerblad heterogene watergang'!$L$17,""))))))))))</f>
        <v>100</v>
      </c>
      <c r="L925" s="23" t="str">
        <f>(IF(A925&lt;='Invoerblad heterogene watergang'!$H$9,'Invoerblad heterogene watergang'!$M$9,IF(A925&lt;='Invoerblad heterogene watergang'!$H$10,'Invoerblad heterogene watergang'!$M$10,IF(A925&lt;='Invoerblad heterogene watergang'!$H$11,'Invoerblad heterogene watergang'!$M$11,IF(A925&lt;='Invoerblad heterogene watergang'!$H$12,'Invoerblad heterogene watergang'!$M$12,IF(A925&lt;='Invoerblad heterogene watergang'!$H$13,'Invoerblad heterogene watergang'!$M$13,IF(A925&lt;='Invoerblad heterogene watergang'!$H$14,'Invoerblad heterogene watergang'!$M$14,IF(A925&lt;='Invoerblad heterogene watergang'!$H$15,'Invoerblad heterogene watergang'!$M$15,IF(A925&lt;='Invoerblad heterogene watergang'!$H$16,'Invoerblad heterogene watergang'!$M$16,IF(A925&lt;='Invoerblad heterogene watergang'!$H$17,'Invoerblad heterogene watergang'!$M$17,""))))))))))</f>
        <v>Begroeiing volgt bodemverloop</v>
      </c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67"/>
      <c r="AD925" s="23"/>
      <c r="AE925" s="23"/>
    </row>
    <row r="926" spans="1:31" s="103" customFormat="1" x14ac:dyDescent="0.35">
      <c r="A926" s="24">
        <f>IF(A925="","",IF((A925+1)&gt;MAX('Invoerblad heterogene watergang'!$H$9:$H$17),"",'Uitgebreide invoer'!A925+(MAX('Invoerblad heterogene watergang'!$H$9:$H$17)/1000)))</f>
        <v>645.40000000000282</v>
      </c>
      <c r="B926" s="23">
        <f>IF(A926&lt;='Invoerblad heterogene watergang'!$H$9,'Invoerblad heterogene watergang'!$J$9,IF(A926&lt;='Invoerblad heterogene watergang'!$H$10,'Invoerblad heterogene watergang'!$J$10,IF(A926&lt;='Invoerblad heterogene watergang'!$H$11,'Invoerblad heterogene watergang'!$J$11,IF(A926&lt;='Invoerblad heterogene watergang'!$H$12,'Invoerblad heterogene watergang'!$J$12,IF(A926&lt;='Invoerblad heterogene watergang'!$H$13,'Invoerblad heterogene watergang'!$J$13,IF(A926&lt;='Invoerblad heterogene watergang'!$H$14,'Invoerblad heterogene watergang'!$J$14,IF(A926&lt;='Invoerblad heterogene watergang'!$H$15,'Invoerblad heterogene watergang'!$J$15,IF(A926&lt;='Invoerblad heterogene watergang'!$H$16,'Invoerblad heterogene watergang'!$J$16,IF(A926&lt;='Invoerblad heterogene watergang'!$H$17,'Invoerblad heterogene watergang'!$J$17,"")))))))))</f>
        <v>0.1</v>
      </c>
      <c r="C926" s="23" t="str">
        <f>IF(A926&lt;='Invoerblad heterogene watergang'!$H$9,'Invoerblad heterogene watergang'!$K$9,IF(A926&lt;='Invoerblad heterogene watergang'!$H$10,'Invoerblad heterogene watergang'!$K$10,IF(A926&lt;='Invoerblad heterogene watergang'!$H$11,'Invoerblad heterogene watergang'!$K$11,IF(A926&lt;='Invoerblad heterogene watergang'!$H$12,'Invoerblad heterogene watergang'!$K$12,IF(A926&lt;='Invoerblad heterogene watergang'!$H$13,'Invoerblad heterogene watergang'!$K$13,IF(A926&lt;='Invoerblad heterogene watergang'!$H$14,'Invoerblad heterogene watergang'!$K$14,IF(A926&lt;='Invoerblad heterogene watergang'!$H$15,'Invoerblad heterogene watergang'!$K$15,IF(A926&lt;='Invoerblad heterogene watergang'!$H$16,'Invoerblad heterogene watergang'!$K$16,IF(A926&lt;='Invoerblad heterogene watergang'!$H$17,'Invoerblad heterogene watergang'!$K$17,"")))))))))</f>
        <v>200 - Drijvend fonteinkruid</v>
      </c>
      <c r="D926" s="23">
        <f t="shared" si="14"/>
        <v>200</v>
      </c>
      <c r="E926" s="23">
        <f>'Invoerblad heterogene watergang'!$F$9</f>
        <v>1.5</v>
      </c>
      <c r="F926" s="23">
        <f>'Invoerblad heterogene watergang'!$E$9</f>
        <v>1.2</v>
      </c>
      <c r="G926" s="23">
        <f>'Invoerblad heterogene watergang'!$B$9</f>
        <v>1.2</v>
      </c>
      <c r="H926" s="23">
        <f>'Invoerblad heterogene watergang'!$C$9</f>
        <v>1</v>
      </c>
      <c r="I926" s="23">
        <f>IF(B926="","",IF(A926&lt;='Invoerblad heterogene watergang'!$H$9,'Invoerblad heterogene watergang'!$N$9,IF(A926&lt;='Invoerblad heterogene watergang'!$H$10,'Invoerblad heterogene watergang'!$N$10,IF(A926&lt;='Invoerblad heterogene watergang'!$H$11,'Invoerblad heterogene watergang'!$N$11,IF(A926&lt;='Invoerblad heterogene watergang'!$H$12,'Invoerblad heterogene watergang'!$N$12,IF(A926&lt;='Invoerblad heterogene watergang'!$H$13,'Invoerblad heterogene watergang'!$N$13,IF(A926&lt;='Invoerblad heterogene watergang'!$H$14,'Invoerblad heterogene watergang'!$N$14,IF(A926&lt;='Invoerblad heterogene watergang'!$H$15,'Invoerblad heterogene watergang'!$N$15,IF(A926&lt;='Invoerblad heterogene watergang'!$H$16,'Invoerblad heterogene watergang'!$N$16,IF(A926&lt;='Invoerblad heterogene watergang'!$H$17,'Invoerblad heterogene watergang'!$N$17,""))))))))))</f>
        <v>0</v>
      </c>
      <c r="J926" s="23" t="str">
        <f>IF(A926&lt;='Invoerblad heterogene watergang'!$H$9,'Invoerblad heterogene watergang'!$O$9,IF(A926&lt;='Invoerblad heterogene watergang'!$H$10,'Invoerblad heterogene watergang'!$O$10,IF(A926&lt;='Invoerblad heterogene watergang'!$H$11,'Invoerblad heterogene watergang'!$O$11,IF(A926&lt;='Invoerblad heterogene watergang'!$H$12,'Invoerblad heterogene watergang'!$O$12,IF(A926&lt;='Invoerblad heterogene watergang'!$H$13,'Invoerblad heterogene watergang'!$O$13,IF(A926&lt;='Invoerblad heterogene watergang'!$H$14,'Invoerblad heterogene watergang'!$O$14,IF(A926&lt;='Invoerblad heterogene watergang'!$H$15,'Invoerblad heterogene watergang'!$O$15,IF(A926&lt;='Invoerblad heterogene watergang'!$H$16,'Invoerblad heterogene watergang'!$O$16,IF(A926&lt;='Invoerblad heterogene watergang'!$H$17,'Invoerblad heterogene watergang'!$O$17,"")))))))))</f>
        <v>Nee</v>
      </c>
      <c r="K926" s="23">
        <f>(IF(A926&lt;='Invoerblad heterogene watergang'!$H$9,'Invoerblad heterogene watergang'!$L$9,IF(A926&lt;='Invoerblad heterogene watergang'!$H$10,'Invoerblad heterogene watergang'!$L$10,IF(A926&lt;='Invoerblad heterogene watergang'!$H$11,'Invoerblad heterogene watergang'!$L$11,IF(A926&lt;='Invoerblad heterogene watergang'!$H$12,'Invoerblad heterogene watergang'!$L$12,IF(A926&lt;='Invoerblad heterogene watergang'!$H$13,'Invoerblad heterogene watergang'!$L$13,IF(A926&lt;='Invoerblad heterogene watergang'!$H$14,'Invoerblad heterogene watergang'!$L$14,IF(A926&lt;='Invoerblad heterogene watergang'!$H$15,'Invoerblad heterogene watergang'!$L$15,IF(A926&lt;='Invoerblad heterogene watergang'!$H$16,'Invoerblad heterogene watergang'!$L$16,IF(A926&lt;='Invoerblad heterogene watergang'!$H$17,'Invoerblad heterogene watergang'!$L$17,""))))))))))</f>
        <v>100</v>
      </c>
      <c r="L926" s="23" t="str">
        <f>(IF(A926&lt;='Invoerblad heterogene watergang'!$H$9,'Invoerblad heterogene watergang'!$M$9,IF(A926&lt;='Invoerblad heterogene watergang'!$H$10,'Invoerblad heterogene watergang'!$M$10,IF(A926&lt;='Invoerblad heterogene watergang'!$H$11,'Invoerblad heterogene watergang'!$M$11,IF(A926&lt;='Invoerblad heterogene watergang'!$H$12,'Invoerblad heterogene watergang'!$M$12,IF(A926&lt;='Invoerblad heterogene watergang'!$H$13,'Invoerblad heterogene watergang'!$M$13,IF(A926&lt;='Invoerblad heterogene watergang'!$H$14,'Invoerblad heterogene watergang'!$M$14,IF(A926&lt;='Invoerblad heterogene watergang'!$H$15,'Invoerblad heterogene watergang'!$M$15,IF(A926&lt;='Invoerblad heterogene watergang'!$H$16,'Invoerblad heterogene watergang'!$M$16,IF(A926&lt;='Invoerblad heterogene watergang'!$H$17,'Invoerblad heterogene watergang'!$M$17,""))))))))))</f>
        <v>Begroeiing volgt bodemverloop</v>
      </c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67"/>
      <c r="AD926" s="23"/>
      <c r="AE926" s="23"/>
    </row>
    <row r="927" spans="1:31" s="103" customFormat="1" x14ac:dyDescent="0.35">
      <c r="A927" s="24">
        <f>IF(A926="","",IF((A926+1)&gt;MAX('Invoerblad heterogene watergang'!$H$9:$H$17),"",'Uitgebreide invoer'!A926+(MAX('Invoerblad heterogene watergang'!$H$9:$H$17)/1000)))</f>
        <v>646.10000000000286</v>
      </c>
      <c r="B927" s="23">
        <f>IF(A927&lt;='Invoerblad heterogene watergang'!$H$9,'Invoerblad heterogene watergang'!$J$9,IF(A927&lt;='Invoerblad heterogene watergang'!$H$10,'Invoerblad heterogene watergang'!$J$10,IF(A927&lt;='Invoerblad heterogene watergang'!$H$11,'Invoerblad heterogene watergang'!$J$11,IF(A927&lt;='Invoerblad heterogene watergang'!$H$12,'Invoerblad heterogene watergang'!$J$12,IF(A927&lt;='Invoerblad heterogene watergang'!$H$13,'Invoerblad heterogene watergang'!$J$13,IF(A927&lt;='Invoerblad heterogene watergang'!$H$14,'Invoerblad heterogene watergang'!$J$14,IF(A927&lt;='Invoerblad heterogene watergang'!$H$15,'Invoerblad heterogene watergang'!$J$15,IF(A927&lt;='Invoerblad heterogene watergang'!$H$16,'Invoerblad heterogene watergang'!$J$16,IF(A927&lt;='Invoerblad heterogene watergang'!$H$17,'Invoerblad heterogene watergang'!$J$17,"")))))))))</f>
        <v>0.1</v>
      </c>
      <c r="C927" s="23" t="str">
        <f>IF(A927&lt;='Invoerblad heterogene watergang'!$H$9,'Invoerblad heterogene watergang'!$K$9,IF(A927&lt;='Invoerblad heterogene watergang'!$H$10,'Invoerblad heterogene watergang'!$K$10,IF(A927&lt;='Invoerblad heterogene watergang'!$H$11,'Invoerblad heterogene watergang'!$K$11,IF(A927&lt;='Invoerblad heterogene watergang'!$H$12,'Invoerblad heterogene watergang'!$K$12,IF(A927&lt;='Invoerblad heterogene watergang'!$H$13,'Invoerblad heterogene watergang'!$K$13,IF(A927&lt;='Invoerblad heterogene watergang'!$H$14,'Invoerblad heterogene watergang'!$K$14,IF(A927&lt;='Invoerblad heterogene watergang'!$H$15,'Invoerblad heterogene watergang'!$K$15,IF(A927&lt;='Invoerblad heterogene watergang'!$H$16,'Invoerblad heterogene watergang'!$K$16,IF(A927&lt;='Invoerblad heterogene watergang'!$H$17,'Invoerblad heterogene watergang'!$K$17,"")))))))))</f>
        <v>200 - Drijvend fonteinkruid</v>
      </c>
      <c r="D927" s="23">
        <f t="shared" si="14"/>
        <v>200</v>
      </c>
      <c r="E927" s="23">
        <f>'Invoerblad heterogene watergang'!$F$9</f>
        <v>1.5</v>
      </c>
      <c r="F927" s="23">
        <f>'Invoerblad heterogene watergang'!$E$9</f>
        <v>1.2</v>
      </c>
      <c r="G927" s="23">
        <f>'Invoerblad heterogene watergang'!$B$9</f>
        <v>1.2</v>
      </c>
      <c r="H927" s="23">
        <f>'Invoerblad heterogene watergang'!$C$9</f>
        <v>1</v>
      </c>
      <c r="I927" s="23">
        <f>IF(B927="","",IF(A927&lt;='Invoerblad heterogene watergang'!$H$9,'Invoerblad heterogene watergang'!$N$9,IF(A927&lt;='Invoerblad heterogene watergang'!$H$10,'Invoerblad heterogene watergang'!$N$10,IF(A927&lt;='Invoerblad heterogene watergang'!$H$11,'Invoerblad heterogene watergang'!$N$11,IF(A927&lt;='Invoerblad heterogene watergang'!$H$12,'Invoerblad heterogene watergang'!$N$12,IF(A927&lt;='Invoerblad heterogene watergang'!$H$13,'Invoerblad heterogene watergang'!$N$13,IF(A927&lt;='Invoerblad heterogene watergang'!$H$14,'Invoerblad heterogene watergang'!$N$14,IF(A927&lt;='Invoerblad heterogene watergang'!$H$15,'Invoerblad heterogene watergang'!$N$15,IF(A927&lt;='Invoerblad heterogene watergang'!$H$16,'Invoerblad heterogene watergang'!$N$16,IF(A927&lt;='Invoerblad heterogene watergang'!$H$17,'Invoerblad heterogene watergang'!$N$17,""))))))))))</f>
        <v>0</v>
      </c>
      <c r="J927" s="23" t="str">
        <f>IF(A927&lt;='Invoerblad heterogene watergang'!$H$9,'Invoerblad heterogene watergang'!$O$9,IF(A927&lt;='Invoerblad heterogene watergang'!$H$10,'Invoerblad heterogene watergang'!$O$10,IF(A927&lt;='Invoerblad heterogene watergang'!$H$11,'Invoerblad heterogene watergang'!$O$11,IF(A927&lt;='Invoerblad heterogene watergang'!$H$12,'Invoerblad heterogene watergang'!$O$12,IF(A927&lt;='Invoerblad heterogene watergang'!$H$13,'Invoerblad heterogene watergang'!$O$13,IF(A927&lt;='Invoerblad heterogene watergang'!$H$14,'Invoerblad heterogene watergang'!$O$14,IF(A927&lt;='Invoerblad heterogene watergang'!$H$15,'Invoerblad heterogene watergang'!$O$15,IF(A927&lt;='Invoerblad heterogene watergang'!$H$16,'Invoerblad heterogene watergang'!$O$16,IF(A927&lt;='Invoerblad heterogene watergang'!$H$17,'Invoerblad heterogene watergang'!$O$17,"")))))))))</f>
        <v>Nee</v>
      </c>
      <c r="K927" s="23">
        <f>(IF(A927&lt;='Invoerblad heterogene watergang'!$H$9,'Invoerblad heterogene watergang'!$L$9,IF(A927&lt;='Invoerblad heterogene watergang'!$H$10,'Invoerblad heterogene watergang'!$L$10,IF(A927&lt;='Invoerblad heterogene watergang'!$H$11,'Invoerblad heterogene watergang'!$L$11,IF(A927&lt;='Invoerblad heterogene watergang'!$H$12,'Invoerblad heterogene watergang'!$L$12,IF(A927&lt;='Invoerblad heterogene watergang'!$H$13,'Invoerblad heterogene watergang'!$L$13,IF(A927&lt;='Invoerblad heterogene watergang'!$H$14,'Invoerblad heterogene watergang'!$L$14,IF(A927&lt;='Invoerblad heterogene watergang'!$H$15,'Invoerblad heterogene watergang'!$L$15,IF(A927&lt;='Invoerblad heterogene watergang'!$H$16,'Invoerblad heterogene watergang'!$L$16,IF(A927&lt;='Invoerblad heterogene watergang'!$H$17,'Invoerblad heterogene watergang'!$L$17,""))))))))))</f>
        <v>100</v>
      </c>
      <c r="L927" s="23" t="str">
        <f>(IF(A927&lt;='Invoerblad heterogene watergang'!$H$9,'Invoerblad heterogene watergang'!$M$9,IF(A927&lt;='Invoerblad heterogene watergang'!$H$10,'Invoerblad heterogene watergang'!$M$10,IF(A927&lt;='Invoerblad heterogene watergang'!$H$11,'Invoerblad heterogene watergang'!$M$11,IF(A927&lt;='Invoerblad heterogene watergang'!$H$12,'Invoerblad heterogene watergang'!$M$12,IF(A927&lt;='Invoerblad heterogene watergang'!$H$13,'Invoerblad heterogene watergang'!$M$13,IF(A927&lt;='Invoerblad heterogene watergang'!$H$14,'Invoerblad heterogene watergang'!$M$14,IF(A927&lt;='Invoerblad heterogene watergang'!$H$15,'Invoerblad heterogene watergang'!$M$15,IF(A927&lt;='Invoerblad heterogene watergang'!$H$16,'Invoerblad heterogene watergang'!$M$16,IF(A927&lt;='Invoerblad heterogene watergang'!$H$17,'Invoerblad heterogene watergang'!$M$17,""))))))))))</f>
        <v>Begroeiing volgt bodemverloop</v>
      </c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67"/>
      <c r="AD927" s="23"/>
      <c r="AE927" s="23"/>
    </row>
    <row r="928" spans="1:31" s="103" customFormat="1" x14ac:dyDescent="0.35">
      <c r="A928" s="24">
        <f>IF(A927="","",IF((A927+1)&gt;MAX('Invoerblad heterogene watergang'!$H$9:$H$17),"",'Uitgebreide invoer'!A927+(MAX('Invoerblad heterogene watergang'!$H$9:$H$17)/1000)))</f>
        <v>646.80000000000291</v>
      </c>
      <c r="B928" s="23">
        <f>IF(A928&lt;='Invoerblad heterogene watergang'!$H$9,'Invoerblad heterogene watergang'!$J$9,IF(A928&lt;='Invoerblad heterogene watergang'!$H$10,'Invoerblad heterogene watergang'!$J$10,IF(A928&lt;='Invoerblad heterogene watergang'!$H$11,'Invoerblad heterogene watergang'!$J$11,IF(A928&lt;='Invoerblad heterogene watergang'!$H$12,'Invoerblad heterogene watergang'!$J$12,IF(A928&lt;='Invoerblad heterogene watergang'!$H$13,'Invoerblad heterogene watergang'!$J$13,IF(A928&lt;='Invoerblad heterogene watergang'!$H$14,'Invoerblad heterogene watergang'!$J$14,IF(A928&lt;='Invoerblad heterogene watergang'!$H$15,'Invoerblad heterogene watergang'!$J$15,IF(A928&lt;='Invoerblad heterogene watergang'!$H$16,'Invoerblad heterogene watergang'!$J$16,IF(A928&lt;='Invoerblad heterogene watergang'!$H$17,'Invoerblad heterogene watergang'!$J$17,"")))))))))</f>
        <v>0.1</v>
      </c>
      <c r="C928" s="23" t="str">
        <f>IF(A928&lt;='Invoerblad heterogene watergang'!$H$9,'Invoerblad heterogene watergang'!$K$9,IF(A928&lt;='Invoerblad heterogene watergang'!$H$10,'Invoerblad heterogene watergang'!$K$10,IF(A928&lt;='Invoerblad heterogene watergang'!$H$11,'Invoerblad heterogene watergang'!$K$11,IF(A928&lt;='Invoerblad heterogene watergang'!$H$12,'Invoerblad heterogene watergang'!$K$12,IF(A928&lt;='Invoerblad heterogene watergang'!$H$13,'Invoerblad heterogene watergang'!$K$13,IF(A928&lt;='Invoerblad heterogene watergang'!$H$14,'Invoerblad heterogene watergang'!$K$14,IF(A928&lt;='Invoerblad heterogene watergang'!$H$15,'Invoerblad heterogene watergang'!$K$15,IF(A928&lt;='Invoerblad heterogene watergang'!$H$16,'Invoerblad heterogene watergang'!$K$16,IF(A928&lt;='Invoerblad heterogene watergang'!$H$17,'Invoerblad heterogene watergang'!$K$17,"")))))))))</f>
        <v>200 - Drijvend fonteinkruid</v>
      </c>
      <c r="D928" s="23">
        <f t="shared" si="14"/>
        <v>200</v>
      </c>
      <c r="E928" s="23">
        <f>'Invoerblad heterogene watergang'!$F$9</f>
        <v>1.5</v>
      </c>
      <c r="F928" s="23">
        <f>'Invoerblad heterogene watergang'!$E$9</f>
        <v>1.2</v>
      </c>
      <c r="G928" s="23">
        <f>'Invoerblad heterogene watergang'!$B$9</f>
        <v>1.2</v>
      </c>
      <c r="H928" s="23">
        <f>'Invoerblad heterogene watergang'!$C$9</f>
        <v>1</v>
      </c>
      <c r="I928" s="23">
        <f>IF(B928="","",IF(A928&lt;='Invoerblad heterogene watergang'!$H$9,'Invoerblad heterogene watergang'!$N$9,IF(A928&lt;='Invoerblad heterogene watergang'!$H$10,'Invoerblad heterogene watergang'!$N$10,IF(A928&lt;='Invoerblad heterogene watergang'!$H$11,'Invoerblad heterogene watergang'!$N$11,IF(A928&lt;='Invoerblad heterogene watergang'!$H$12,'Invoerblad heterogene watergang'!$N$12,IF(A928&lt;='Invoerblad heterogene watergang'!$H$13,'Invoerblad heterogene watergang'!$N$13,IF(A928&lt;='Invoerblad heterogene watergang'!$H$14,'Invoerblad heterogene watergang'!$N$14,IF(A928&lt;='Invoerblad heterogene watergang'!$H$15,'Invoerblad heterogene watergang'!$N$15,IF(A928&lt;='Invoerblad heterogene watergang'!$H$16,'Invoerblad heterogene watergang'!$N$16,IF(A928&lt;='Invoerblad heterogene watergang'!$H$17,'Invoerblad heterogene watergang'!$N$17,""))))))))))</f>
        <v>0</v>
      </c>
      <c r="J928" s="23" t="str">
        <f>IF(A928&lt;='Invoerblad heterogene watergang'!$H$9,'Invoerblad heterogene watergang'!$O$9,IF(A928&lt;='Invoerblad heterogene watergang'!$H$10,'Invoerblad heterogene watergang'!$O$10,IF(A928&lt;='Invoerblad heterogene watergang'!$H$11,'Invoerblad heterogene watergang'!$O$11,IF(A928&lt;='Invoerblad heterogene watergang'!$H$12,'Invoerblad heterogene watergang'!$O$12,IF(A928&lt;='Invoerblad heterogene watergang'!$H$13,'Invoerblad heterogene watergang'!$O$13,IF(A928&lt;='Invoerblad heterogene watergang'!$H$14,'Invoerblad heterogene watergang'!$O$14,IF(A928&lt;='Invoerblad heterogene watergang'!$H$15,'Invoerblad heterogene watergang'!$O$15,IF(A928&lt;='Invoerblad heterogene watergang'!$H$16,'Invoerblad heterogene watergang'!$O$16,IF(A928&lt;='Invoerblad heterogene watergang'!$H$17,'Invoerblad heterogene watergang'!$O$17,"")))))))))</f>
        <v>Nee</v>
      </c>
      <c r="K928" s="23">
        <f>(IF(A928&lt;='Invoerblad heterogene watergang'!$H$9,'Invoerblad heterogene watergang'!$L$9,IF(A928&lt;='Invoerblad heterogene watergang'!$H$10,'Invoerblad heterogene watergang'!$L$10,IF(A928&lt;='Invoerblad heterogene watergang'!$H$11,'Invoerblad heterogene watergang'!$L$11,IF(A928&lt;='Invoerblad heterogene watergang'!$H$12,'Invoerblad heterogene watergang'!$L$12,IF(A928&lt;='Invoerblad heterogene watergang'!$H$13,'Invoerblad heterogene watergang'!$L$13,IF(A928&lt;='Invoerblad heterogene watergang'!$H$14,'Invoerblad heterogene watergang'!$L$14,IF(A928&lt;='Invoerblad heterogene watergang'!$H$15,'Invoerblad heterogene watergang'!$L$15,IF(A928&lt;='Invoerblad heterogene watergang'!$H$16,'Invoerblad heterogene watergang'!$L$16,IF(A928&lt;='Invoerblad heterogene watergang'!$H$17,'Invoerblad heterogene watergang'!$L$17,""))))))))))</f>
        <v>100</v>
      </c>
      <c r="L928" s="23" t="str">
        <f>(IF(A928&lt;='Invoerblad heterogene watergang'!$H$9,'Invoerblad heterogene watergang'!$M$9,IF(A928&lt;='Invoerblad heterogene watergang'!$H$10,'Invoerblad heterogene watergang'!$M$10,IF(A928&lt;='Invoerblad heterogene watergang'!$H$11,'Invoerblad heterogene watergang'!$M$11,IF(A928&lt;='Invoerblad heterogene watergang'!$H$12,'Invoerblad heterogene watergang'!$M$12,IF(A928&lt;='Invoerblad heterogene watergang'!$H$13,'Invoerblad heterogene watergang'!$M$13,IF(A928&lt;='Invoerblad heterogene watergang'!$H$14,'Invoerblad heterogene watergang'!$M$14,IF(A928&lt;='Invoerblad heterogene watergang'!$H$15,'Invoerblad heterogene watergang'!$M$15,IF(A928&lt;='Invoerblad heterogene watergang'!$H$16,'Invoerblad heterogene watergang'!$M$16,IF(A928&lt;='Invoerblad heterogene watergang'!$H$17,'Invoerblad heterogene watergang'!$M$17,""))))))))))</f>
        <v>Begroeiing volgt bodemverloop</v>
      </c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67"/>
      <c r="AD928" s="23"/>
      <c r="AE928" s="23"/>
    </row>
    <row r="929" spans="1:31" s="103" customFormat="1" x14ac:dyDescent="0.35">
      <c r="A929" s="24">
        <f>IF(A928="","",IF((A928+1)&gt;MAX('Invoerblad heterogene watergang'!$H$9:$H$17),"",'Uitgebreide invoer'!A928+(MAX('Invoerblad heterogene watergang'!$H$9:$H$17)/1000)))</f>
        <v>647.50000000000296</v>
      </c>
      <c r="B929" s="23">
        <f>IF(A929&lt;='Invoerblad heterogene watergang'!$H$9,'Invoerblad heterogene watergang'!$J$9,IF(A929&lt;='Invoerblad heterogene watergang'!$H$10,'Invoerblad heterogene watergang'!$J$10,IF(A929&lt;='Invoerblad heterogene watergang'!$H$11,'Invoerblad heterogene watergang'!$J$11,IF(A929&lt;='Invoerblad heterogene watergang'!$H$12,'Invoerblad heterogene watergang'!$J$12,IF(A929&lt;='Invoerblad heterogene watergang'!$H$13,'Invoerblad heterogene watergang'!$J$13,IF(A929&lt;='Invoerblad heterogene watergang'!$H$14,'Invoerblad heterogene watergang'!$J$14,IF(A929&lt;='Invoerblad heterogene watergang'!$H$15,'Invoerblad heterogene watergang'!$J$15,IF(A929&lt;='Invoerblad heterogene watergang'!$H$16,'Invoerblad heterogene watergang'!$J$16,IF(A929&lt;='Invoerblad heterogene watergang'!$H$17,'Invoerblad heterogene watergang'!$J$17,"")))))))))</f>
        <v>0.1</v>
      </c>
      <c r="C929" s="23" t="str">
        <f>IF(A929&lt;='Invoerblad heterogene watergang'!$H$9,'Invoerblad heterogene watergang'!$K$9,IF(A929&lt;='Invoerblad heterogene watergang'!$H$10,'Invoerblad heterogene watergang'!$K$10,IF(A929&lt;='Invoerblad heterogene watergang'!$H$11,'Invoerblad heterogene watergang'!$K$11,IF(A929&lt;='Invoerblad heterogene watergang'!$H$12,'Invoerblad heterogene watergang'!$K$12,IF(A929&lt;='Invoerblad heterogene watergang'!$H$13,'Invoerblad heterogene watergang'!$K$13,IF(A929&lt;='Invoerblad heterogene watergang'!$H$14,'Invoerblad heterogene watergang'!$K$14,IF(A929&lt;='Invoerblad heterogene watergang'!$H$15,'Invoerblad heterogene watergang'!$K$15,IF(A929&lt;='Invoerblad heterogene watergang'!$H$16,'Invoerblad heterogene watergang'!$K$16,IF(A929&lt;='Invoerblad heterogene watergang'!$H$17,'Invoerblad heterogene watergang'!$K$17,"")))))))))</f>
        <v>200 - Drijvend fonteinkruid</v>
      </c>
      <c r="D929" s="23">
        <f t="shared" si="14"/>
        <v>200</v>
      </c>
      <c r="E929" s="23">
        <f>'Invoerblad heterogene watergang'!$F$9</f>
        <v>1.5</v>
      </c>
      <c r="F929" s="23">
        <f>'Invoerblad heterogene watergang'!$E$9</f>
        <v>1.2</v>
      </c>
      <c r="G929" s="23">
        <f>'Invoerblad heterogene watergang'!$B$9</f>
        <v>1.2</v>
      </c>
      <c r="H929" s="23">
        <f>'Invoerblad heterogene watergang'!$C$9</f>
        <v>1</v>
      </c>
      <c r="I929" s="23">
        <f>IF(B929="","",IF(A929&lt;='Invoerblad heterogene watergang'!$H$9,'Invoerblad heterogene watergang'!$N$9,IF(A929&lt;='Invoerblad heterogene watergang'!$H$10,'Invoerblad heterogene watergang'!$N$10,IF(A929&lt;='Invoerblad heterogene watergang'!$H$11,'Invoerblad heterogene watergang'!$N$11,IF(A929&lt;='Invoerblad heterogene watergang'!$H$12,'Invoerblad heterogene watergang'!$N$12,IF(A929&lt;='Invoerblad heterogene watergang'!$H$13,'Invoerblad heterogene watergang'!$N$13,IF(A929&lt;='Invoerblad heterogene watergang'!$H$14,'Invoerblad heterogene watergang'!$N$14,IF(A929&lt;='Invoerblad heterogene watergang'!$H$15,'Invoerblad heterogene watergang'!$N$15,IF(A929&lt;='Invoerblad heterogene watergang'!$H$16,'Invoerblad heterogene watergang'!$N$16,IF(A929&lt;='Invoerblad heterogene watergang'!$H$17,'Invoerblad heterogene watergang'!$N$17,""))))))))))</f>
        <v>0</v>
      </c>
      <c r="J929" s="23" t="str">
        <f>IF(A929&lt;='Invoerblad heterogene watergang'!$H$9,'Invoerblad heterogene watergang'!$O$9,IF(A929&lt;='Invoerblad heterogene watergang'!$H$10,'Invoerblad heterogene watergang'!$O$10,IF(A929&lt;='Invoerblad heterogene watergang'!$H$11,'Invoerblad heterogene watergang'!$O$11,IF(A929&lt;='Invoerblad heterogene watergang'!$H$12,'Invoerblad heterogene watergang'!$O$12,IF(A929&lt;='Invoerblad heterogene watergang'!$H$13,'Invoerblad heterogene watergang'!$O$13,IF(A929&lt;='Invoerblad heterogene watergang'!$H$14,'Invoerblad heterogene watergang'!$O$14,IF(A929&lt;='Invoerblad heterogene watergang'!$H$15,'Invoerblad heterogene watergang'!$O$15,IF(A929&lt;='Invoerblad heterogene watergang'!$H$16,'Invoerblad heterogene watergang'!$O$16,IF(A929&lt;='Invoerblad heterogene watergang'!$H$17,'Invoerblad heterogene watergang'!$O$17,"")))))))))</f>
        <v>Nee</v>
      </c>
      <c r="K929" s="23">
        <f>(IF(A929&lt;='Invoerblad heterogene watergang'!$H$9,'Invoerblad heterogene watergang'!$L$9,IF(A929&lt;='Invoerblad heterogene watergang'!$H$10,'Invoerblad heterogene watergang'!$L$10,IF(A929&lt;='Invoerblad heterogene watergang'!$H$11,'Invoerblad heterogene watergang'!$L$11,IF(A929&lt;='Invoerblad heterogene watergang'!$H$12,'Invoerblad heterogene watergang'!$L$12,IF(A929&lt;='Invoerblad heterogene watergang'!$H$13,'Invoerblad heterogene watergang'!$L$13,IF(A929&lt;='Invoerblad heterogene watergang'!$H$14,'Invoerblad heterogene watergang'!$L$14,IF(A929&lt;='Invoerblad heterogene watergang'!$H$15,'Invoerblad heterogene watergang'!$L$15,IF(A929&lt;='Invoerblad heterogene watergang'!$H$16,'Invoerblad heterogene watergang'!$L$16,IF(A929&lt;='Invoerblad heterogene watergang'!$H$17,'Invoerblad heterogene watergang'!$L$17,""))))))))))</f>
        <v>100</v>
      </c>
      <c r="L929" s="23" t="str">
        <f>(IF(A929&lt;='Invoerblad heterogene watergang'!$H$9,'Invoerblad heterogene watergang'!$M$9,IF(A929&lt;='Invoerblad heterogene watergang'!$H$10,'Invoerblad heterogene watergang'!$M$10,IF(A929&lt;='Invoerblad heterogene watergang'!$H$11,'Invoerblad heterogene watergang'!$M$11,IF(A929&lt;='Invoerblad heterogene watergang'!$H$12,'Invoerblad heterogene watergang'!$M$12,IF(A929&lt;='Invoerblad heterogene watergang'!$H$13,'Invoerblad heterogene watergang'!$M$13,IF(A929&lt;='Invoerblad heterogene watergang'!$H$14,'Invoerblad heterogene watergang'!$M$14,IF(A929&lt;='Invoerblad heterogene watergang'!$H$15,'Invoerblad heterogene watergang'!$M$15,IF(A929&lt;='Invoerblad heterogene watergang'!$H$16,'Invoerblad heterogene watergang'!$M$16,IF(A929&lt;='Invoerblad heterogene watergang'!$H$17,'Invoerblad heterogene watergang'!$M$17,""))))))))))</f>
        <v>Begroeiing volgt bodemverloop</v>
      </c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67"/>
      <c r="AD929" s="23"/>
      <c r="AE929" s="23"/>
    </row>
    <row r="930" spans="1:31" s="103" customFormat="1" x14ac:dyDescent="0.35">
      <c r="A930" s="24">
        <f>IF(A929="","",IF((A929+1)&gt;MAX('Invoerblad heterogene watergang'!$H$9:$H$17),"",'Uitgebreide invoer'!A929+(MAX('Invoerblad heterogene watergang'!$H$9:$H$17)/1000)))</f>
        <v>648.200000000003</v>
      </c>
      <c r="B930" s="23">
        <f>IF(A930&lt;='Invoerblad heterogene watergang'!$H$9,'Invoerblad heterogene watergang'!$J$9,IF(A930&lt;='Invoerblad heterogene watergang'!$H$10,'Invoerblad heterogene watergang'!$J$10,IF(A930&lt;='Invoerblad heterogene watergang'!$H$11,'Invoerblad heterogene watergang'!$J$11,IF(A930&lt;='Invoerblad heterogene watergang'!$H$12,'Invoerblad heterogene watergang'!$J$12,IF(A930&lt;='Invoerblad heterogene watergang'!$H$13,'Invoerblad heterogene watergang'!$J$13,IF(A930&lt;='Invoerblad heterogene watergang'!$H$14,'Invoerblad heterogene watergang'!$J$14,IF(A930&lt;='Invoerblad heterogene watergang'!$H$15,'Invoerblad heterogene watergang'!$J$15,IF(A930&lt;='Invoerblad heterogene watergang'!$H$16,'Invoerblad heterogene watergang'!$J$16,IF(A930&lt;='Invoerblad heterogene watergang'!$H$17,'Invoerblad heterogene watergang'!$J$17,"")))))))))</f>
        <v>0.1</v>
      </c>
      <c r="C930" s="23" t="str">
        <f>IF(A930&lt;='Invoerblad heterogene watergang'!$H$9,'Invoerblad heterogene watergang'!$K$9,IF(A930&lt;='Invoerblad heterogene watergang'!$H$10,'Invoerblad heterogene watergang'!$K$10,IF(A930&lt;='Invoerblad heterogene watergang'!$H$11,'Invoerblad heterogene watergang'!$K$11,IF(A930&lt;='Invoerblad heterogene watergang'!$H$12,'Invoerblad heterogene watergang'!$K$12,IF(A930&lt;='Invoerblad heterogene watergang'!$H$13,'Invoerblad heterogene watergang'!$K$13,IF(A930&lt;='Invoerblad heterogene watergang'!$H$14,'Invoerblad heterogene watergang'!$K$14,IF(A930&lt;='Invoerblad heterogene watergang'!$H$15,'Invoerblad heterogene watergang'!$K$15,IF(A930&lt;='Invoerblad heterogene watergang'!$H$16,'Invoerblad heterogene watergang'!$K$16,IF(A930&lt;='Invoerblad heterogene watergang'!$H$17,'Invoerblad heterogene watergang'!$K$17,"")))))))))</f>
        <v>200 - Drijvend fonteinkruid</v>
      </c>
      <c r="D930" s="23">
        <f t="shared" si="14"/>
        <v>200</v>
      </c>
      <c r="E930" s="23">
        <f>'Invoerblad heterogene watergang'!$F$9</f>
        <v>1.5</v>
      </c>
      <c r="F930" s="23">
        <f>'Invoerblad heterogene watergang'!$E$9</f>
        <v>1.2</v>
      </c>
      <c r="G930" s="23">
        <f>'Invoerblad heterogene watergang'!$B$9</f>
        <v>1.2</v>
      </c>
      <c r="H930" s="23">
        <f>'Invoerblad heterogene watergang'!$C$9</f>
        <v>1</v>
      </c>
      <c r="I930" s="23">
        <f>IF(B930="","",IF(A930&lt;='Invoerblad heterogene watergang'!$H$9,'Invoerblad heterogene watergang'!$N$9,IF(A930&lt;='Invoerblad heterogene watergang'!$H$10,'Invoerblad heterogene watergang'!$N$10,IF(A930&lt;='Invoerblad heterogene watergang'!$H$11,'Invoerblad heterogene watergang'!$N$11,IF(A930&lt;='Invoerblad heterogene watergang'!$H$12,'Invoerblad heterogene watergang'!$N$12,IF(A930&lt;='Invoerblad heterogene watergang'!$H$13,'Invoerblad heterogene watergang'!$N$13,IF(A930&lt;='Invoerblad heterogene watergang'!$H$14,'Invoerblad heterogene watergang'!$N$14,IF(A930&lt;='Invoerblad heterogene watergang'!$H$15,'Invoerblad heterogene watergang'!$N$15,IF(A930&lt;='Invoerblad heterogene watergang'!$H$16,'Invoerblad heterogene watergang'!$N$16,IF(A930&lt;='Invoerblad heterogene watergang'!$H$17,'Invoerblad heterogene watergang'!$N$17,""))))))))))</f>
        <v>0</v>
      </c>
      <c r="J930" s="23" t="str">
        <f>IF(A930&lt;='Invoerblad heterogene watergang'!$H$9,'Invoerblad heterogene watergang'!$O$9,IF(A930&lt;='Invoerblad heterogene watergang'!$H$10,'Invoerblad heterogene watergang'!$O$10,IF(A930&lt;='Invoerblad heterogene watergang'!$H$11,'Invoerblad heterogene watergang'!$O$11,IF(A930&lt;='Invoerblad heterogene watergang'!$H$12,'Invoerblad heterogene watergang'!$O$12,IF(A930&lt;='Invoerblad heterogene watergang'!$H$13,'Invoerblad heterogene watergang'!$O$13,IF(A930&lt;='Invoerblad heterogene watergang'!$H$14,'Invoerblad heterogene watergang'!$O$14,IF(A930&lt;='Invoerblad heterogene watergang'!$H$15,'Invoerblad heterogene watergang'!$O$15,IF(A930&lt;='Invoerblad heterogene watergang'!$H$16,'Invoerblad heterogene watergang'!$O$16,IF(A930&lt;='Invoerblad heterogene watergang'!$H$17,'Invoerblad heterogene watergang'!$O$17,"")))))))))</f>
        <v>Nee</v>
      </c>
      <c r="K930" s="23">
        <f>(IF(A930&lt;='Invoerblad heterogene watergang'!$H$9,'Invoerblad heterogene watergang'!$L$9,IF(A930&lt;='Invoerblad heterogene watergang'!$H$10,'Invoerblad heterogene watergang'!$L$10,IF(A930&lt;='Invoerblad heterogene watergang'!$H$11,'Invoerblad heterogene watergang'!$L$11,IF(A930&lt;='Invoerblad heterogene watergang'!$H$12,'Invoerblad heterogene watergang'!$L$12,IF(A930&lt;='Invoerblad heterogene watergang'!$H$13,'Invoerblad heterogene watergang'!$L$13,IF(A930&lt;='Invoerblad heterogene watergang'!$H$14,'Invoerblad heterogene watergang'!$L$14,IF(A930&lt;='Invoerblad heterogene watergang'!$H$15,'Invoerblad heterogene watergang'!$L$15,IF(A930&lt;='Invoerblad heterogene watergang'!$H$16,'Invoerblad heterogene watergang'!$L$16,IF(A930&lt;='Invoerblad heterogene watergang'!$H$17,'Invoerblad heterogene watergang'!$L$17,""))))))))))</f>
        <v>100</v>
      </c>
      <c r="L930" s="23" t="str">
        <f>(IF(A930&lt;='Invoerblad heterogene watergang'!$H$9,'Invoerblad heterogene watergang'!$M$9,IF(A930&lt;='Invoerblad heterogene watergang'!$H$10,'Invoerblad heterogene watergang'!$M$10,IF(A930&lt;='Invoerblad heterogene watergang'!$H$11,'Invoerblad heterogene watergang'!$M$11,IF(A930&lt;='Invoerblad heterogene watergang'!$H$12,'Invoerblad heterogene watergang'!$M$12,IF(A930&lt;='Invoerblad heterogene watergang'!$H$13,'Invoerblad heterogene watergang'!$M$13,IF(A930&lt;='Invoerblad heterogene watergang'!$H$14,'Invoerblad heterogene watergang'!$M$14,IF(A930&lt;='Invoerblad heterogene watergang'!$H$15,'Invoerblad heterogene watergang'!$M$15,IF(A930&lt;='Invoerblad heterogene watergang'!$H$16,'Invoerblad heterogene watergang'!$M$16,IF(A930&lt;='Invoerblad heterogene watergang'!$H$17,'Invoerblad heterogene watergang'!$M$17,""))))))))))</f>
        <v>Begroeiing volgt bodemverloop</v>
      </c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67"/>
      <c r="AD930" s="23"/>
      <c r="AE930" s="23"/>
    </row>
    <row r="931" spans="1:31" s="103" customFormat="1" x14ac:dyDescent="0.35">
      <c r="A931" s="24">
        <f>IF(A930="","",IF((A930+1)&gt;MAX('Invoerblad heterogene watergang'!$H$9:$H$17),"",'Uitgebreide invoer'!A930+(MAX('Invoerblad heterogene watergang'!$H$9:$H$17)/1000)))</f>
        <v>648.90000000000305</v>
      </c>
      <c r="B931" s="23">
        <f>IF(A931&lt;='Invoerblad heterogene watergang'!$H$9,'Invoerblad heterogene watergang'!$J$9,IF(A931&lt;='Invoerblad heterogene watergang'!$H$10,'Invoerblad heterogene watergang'!$J$10,IF(A931&lt;='Invoerblad heterogene watergang'!$H$11,'Invoerblad heterogene watergang'!$J$11,IF(A931&lt;='Invoerblad heterogene watergang'!$H$12,'Invoerblad heterogene watergang'!$J$12,IF(A931&lt;='Invoerblad heterogene watergang'!$H$13,'Invoerblad heterogene watergang'!$J$13,IF(A931&lt;='Invoerblad heterogene watergang'!$H$14,'Invoerblad heterogene watergang'!$J$14,IF(A931&lt;='Invoerblad heterogene watergang'!$H$15,'Invoerblad heterogene watergang'!$J$15,IF(A931&lt;='Invoerblad heterogene watergang'!$H$16,'Invoerblad heterogene watergang'!$J$16,IF(A931&lt;='Invoerblad heterogene watergang'!$H$17,'Invoerblad heterogene watergang'!$J$17,"")))))))))</f>
        <v>0.1</v>
      </c>
      <c r="C931" s="23" t="str">
        <f>IF(A931&lt;='Invoerblad heterogene watergang'!$H$9,'Invoerblad heterogene watergang'!$K$9,IF(A931&lt;='Invoerblad heterogene watergang'!$H$10,'Invoerblad heterogene watergang'!$K$10,IF(A931&lt;='Invoerblad heterogene watergang'!$H$11,'Invoerblad heterogene watergang'!$K$11,IF(A931&lt;='Invoerblad heterogene watergang'!$H$12,'Invoerblad heterogene watergang'!$K$12,IF(A931&lt;='Invoerblad heterogene watergang'!$H$13,'Invoerblad heterogene watergang'!$K$13,IF(A931&lt;='Invoerblad heterogene watergang'!$H$14,'Invoerblad heterogene watergang'!$K$14,IF(A931&lt;='Invoerblad heterogene watergang'!$H$15,'Invoerblad heterogene watergang'!$K$15,IF(A931&lt;='Invoerblad heterogene watergang'!$H$16,'Invoerblad heterogene watergang'!$K$16,IF(A931&lt;='Invoerblad heterogene watergang'!$H$17,'Invoerblad heterogene watergang'!$K$17,"")))))))))</f>
        <v>200 - Drijvend fonteinkruid</v>
      </c>
      <c r="D931" s="23">
        <f t="shared" si="14"/>
        <v>200</v>
      </c>
      <c r="E931" s="23">
        <f>'Invoerblad heterogene watergang'!$F$9</f>
        <v>1.5</v>
      </c>
      <c r="F931" s="23">
        <f>'Invoerblad heterogene watergang'!$E$9</f>
        <v>1.2</v>
      </c>
      <c r="G931" s="23">
        <f>'Invoerblad heterogene watergang'!$B$9</f>
        <v>1.2</v>
      </c>
      <c r="H931" s="23">
        <f>'Invoerblad heterogene watergang'!$C$9</f>
        <v>1</v>
      </c>
      <c r="I931" s="23">
        <f>IF(B931="","",IF(A931&lt;='Invoerblad heterogene watergang'!$H$9,'Invoerblad heterogene watergang'!$N$9,IF(A931&lt;='Invoerblad heterogene watergang'!$H$10,'Invoerblad heterogene watergang'!$N$10,IF(A931&lt;='Invoerblad heterogene watergang'!$H$11,'Invoerblad heterogene watergang'!$N$11,IF(A931&lt;='Invoerblad heterogene watergang'!$H$12,'Invoerblad heterogene watergang'!$N$12,IF(A931&lt;='Invoerblad heterogene watergang'!$H$13,'Invoerblad heterogene watergang'!$N$13,IF(A931&lt;='Invoerblad heterogene watergang'!$H$14,'Invoerblad heterogene watergang'!$N$14,IF(A931&lt;='Invoerblad heterogene watergang'!$H$15,'Invoerblad heterogene watergang'!$N$15,IF(A931&lt;='Invoerblad heterogene watergang'!$H$16,'Invoerblad heterogene watergang'!$N$16,IF(A931&lt;='Invoerblad heterogene watergang'!$H$17,'Invoerblad heterogene watergang'!$N$17,""))))))))))</f>
        <v>0</v>
      </c>
      <c r="J931" s="23" t="str">
        <f>IF(A931&lt;='Invoerblad heterogene watergang'!$H$9,'Invoerblad heterogene watergang'!$O$9,IF(A931&lt;='Invoerblad heterogene watergang'!$H$10,'Invoerblad heterogene watergang'!$O$10,IF(A931&lt;='Invoerblad heterogene watergang'!$H$11,'Invoerblad heterogene watergang'!$O$11,IF(A931&lt;='Invoerblad heterogene watergang'!$H$12,'Invoerblad heterogene watergang'!$O$12,IF(A931&lt;='Invoerblad heterogene watergang'!$H$13,'Invoerblad heterogene watergang'!$O$13,IF(A931&lt;='Invoerblad heterogene watergang'!$H$14,'Invoerblad heterogene watergang'!$O$14,IF(A931&lt;='Invoerblad heterogene watergang'!$H$15,'Invoerblad heterogene watergang'!$O$15,IF(A931&lt;='Invoerblad heterogene watergang'!$H$16,'Invoerblad heterogene watergang'!$O$16,IF(A931&lt;='Invoerblad heterogene watergang'!$H$17,'Invoerblad heterogene watergang'!$O$17,"")))))))))</f>
        <v>Nee</v>
      </c>
      <c r="K931" s="23">
        <f>(IF(A931&lt;='Invoerblad heterogene watergang'!$H$9,'Invoerblad heterogene watergang'!$L$9,IF(A931&lt;='Invoerblad heterogene watergang'!$H$10,'Invoerblad heterogene watergang'!$L$10,IF(A931&lt;='Invoerblad heterogene watergang'!$H$11,'Invoerblad heterogene watergang'!$L$11,IF(A931&lt;='Invoerblad heterogene watergang'!$H$12,'Invoerblad heterogene watergang'!$L$12,IF(A931&lt;='Invoerblad heterogene watergang'!$H$13,'Invoerblad heterogene watergang'!$L$13,IF(A931&lt;='Invoerblad heterogene watergang'!$H$14,'Invoerblad heterogene watergang'!$L$14,IF(A931&lt;='Invoerblad heterogene watergang'!$H$15,'Invoerblad heterogene watergang'!$L$15,IF(A931&lt;='Invoerblad heterogene watergang'!$H$16,'Invoerblad heterogene watergang'!$L$16,IF(A931&lt;='Invoerblad heterogene watergang'!$H$17,'Invoerblad heterogene watergang'!$L$17,""))))))))))</f>
        <v>100</v>
      </c>
      <c r="L931" s="23" t="str">
        <f>(IF(A931&lt;='Invoerblad heterogene watergang'!$H$9,'Invoerblad heterogene watergang'!$M$9,IF(A931&lt;='Invoerblad heterogene watergang'!$H$10,'Invoerblad heterogene watergang'!$M$10,IF(A931&lt;='Invoerblad heterogene watergang'!$H$11,'Invoerblad heterogene watergang'!$M$11,IF(A931&lt;='Invoerblad heterogene watergang'!$H$12,'Invoerblad heterogene watergang'!$M$12,IF(A931&lt;='Invoerblad heterogene watergang'!$H$13,'Invoerblad heterogene watergang'!$M$13,IF(A931&lt;='Invoerblad heterogene watergang'!$H$14,'Invoerblad heterogene watergang'!$M$14,IF(A931&lt;='Invoerblad heterogene watergang'!$H$15,'Invoerblad heterogene watergang'!$M$15,IF(A931&lt;='Invoerblad heterogene watergang'!$H$16,'Invoerblad heterogene watergang'!$M$16,IF(A931&lt;='Invoerblad heterogene watergang'!$H$17,'Invoerblad heterogene watergang'!$M$17,""))))))))))</f>
        <v>Begroeiing volgt bodemverloop</v>
      </c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67"/>
      <c r="AD931" s="23"/>
      <c r="AE931" s="23"/>
    </row>
    <row r="932" spans="1:31" s="103" customFormat="1" x14ac:dyDescent="0.35">
      <c r="A932" s="24">
        <f>IF(A931="","",IF((A931+1)&gt;MAX('Invoerblad heterogene watergang'!$H$9:$H$17),"",'Uitgebreide invoer'!A931+(MAX('Invoerblad heterogene watergang'!$H$9:$H$17)/1000)))</f>
        <v>649.60000000000309</v>
      </c>
      <c r="B932" s="23">
        <f>IF(A932&lt;='Invoerblad heterogene watergang'!$H$9,'Invoerblad heterogene watergang'!$J$9,IF(A932&lt;='Invoerblad heterogene watergang'!$H$10,'Invoerblad heterogene watergang'!$J$10,IF(A932&lt;='Invoerblad heterogene watergang'!$H$11,'Invoerblad heterogene watergang'!$J$11,IF(A932&lt;='Invoerblad heterogene watergang'!$H$12,'Invoerblad heterogene watergang'!$J$12,IF(A932&lt;='Invoerblad heterogene watergang'!$H$13,'Invoerblad heterogene watergang'!$J$13,IF(A932&lt;='Invoerblad heterogene watergang'!$H$14,'Invoerblad heterogene watergang'!$J$14,IF(A932&lt;='Invoerblad heterogene watergang'!$H$15,'Invoerblad heterogene watergang'!$J$15,IF(A932&lt;='Invoerblad heterogene watergang'!$H$16,'Invoerblad heterogene watergang'!$J$16,IF(A932&lt;='Invoerblad heterogene watergang'!$H$17,'Invoerblad heterogene watergang'!$J$17,"")))))))))</f>
        <v>0.1</v>
      </c>
      <c r="C932" s="23" t="str">
        <f>IF(A932&lt;='Invoerblad heterogene watergang'!$H$9,'Invoerblad heterogene watergang'!$K$9,IF(A932&lt;='Invoerblad heterogene watergang'!$H$10,'Invoerblad heterogene watergang'!$K$10,IF(A932&lt;='Invoerblad heterogene watergang'!$H$11,'Invoerblad heterogene watergang'!$K$11,IF(A932&lt;='Invoerblad heterogene watergang'!$H$12,'Invoerblad heterogene watergang'!$K$12,IF(A932&lt;='Invoerblad heterogene watergang'!$H$13,'Invoerblad heterogene watergang'!$K$13,IF(A932&lt;='Invoerblad heterogene watergang'!$H$14,'Invoerblad heterogene watergang'!$K$14,IF(A932&lt;='Invoerblad heterogene watergang'!$H$15,'Invoerblad heterogene watergang'!$K$15,IF(A932&lt;='Invoerblad heterogene watergang'!$H$16,'Invoerblad heterogene watergang'!$K$16,IF(A932&lt;='Invoerblad heterogene watergang'!$H$17,'Invoerblad heterogene watergang'!$K$17,"")))))))))</f>
        <v>200 - Drijvend fonteinkruid</v>
      </c>
      <c r="D932" s="23">
        <f t="shared" si="14"/>
        <v>200</v>
      </c>
      <c r="E932" s="23">
        <f>'Invoerblad heterogene watergang'!$F$9</f>
        <v>1.5</v>
      </c>
      <c r="F932" s="23">
        <f>'Invoerblad heterogene watergang'!$E$9</f>
        <v>1.2</v>
      </c>
      <c r="G932" s="23">
        <f>'Invoerblad heterogene watergang'!$B$9</f>
        <v>1.2</v>
      </c>
      <c r="H932" s="23">
        <f>'Invoerblad heterogene watergang'!$C$9</f>
        <v>1</v>
      </c>
      <c r="I932" s="23">
        <f>IF(B932="","",IF(A932&lt;='Invoerblad heterogene watergang'!$H$9,'Invoerblad heterogene watergang'!$N$9,IF(A932&lt;='Invoerblad heterogene watergang'!$H$10,'Invoerblad heterogene watergang'!$N$10,IF(A932&lt;='Invoerblad heterogene watergang'!$H$11,'Invoerblad heterogene watergang'!$N$11,IF(A932&lt;='Invoerblad heterogene watergang'!$H$12,'Invoerblad heterogene watergang'!$N$12,IF(A932&lt;='Invoerblad heterogene watergang'!$H$13,'Invoerblad heterogene watergang'!$N$13,IF(A932&lt;='Invoerblad heterogene watergang'!$H$14,'Invoerblad heterogene watergang'!$N$14,IF(A932&lt;='Invoerblad heterogene watergang'!$H$15,'Invoerblad heterogene watergang'!$N$15,IF(A932&lt;='Invoerblad heterogene watergang'!$H$16,'Invoerblad heterogene watergang'!$N$16,IF(A932&lt;='Invoerblad heterogene watergang'!$H$17,'Invoerblad heterogene watergang'!$N$17,""))))))))))</f>
        <v>0</v>
      </c>
      <c r="J932" s="23" t="str">
        <f>IF(A932&lt;='Invoerblad heterogene watergang'!$H$9,'Invoerblad heterogene watergang'!$O$9,IF(A932&lt;='Invoerblad heterogene watergang'!$H$10,'Invoerblad heterogene watergang'!$O$10,IF(A932&lt;='Invoerblad heterogene watergang'!$H$11,'Invoerblad heterogene watergang'!$O$11,IF(A932&lt;='Invoerblad heterogene watergang'!$H$12,'Invoerblad heterogene watergang'!$O$12,IF(A932&lt;='Invoerblad heterogene watergang'!$H$13,'Invoerblad heterogene watergang'!$O$13,IF(A932&lt;='Invoerblad heterogene watergang'!$H$14,'Invoerblad heterogene watergang'!$O$14,IF(A932&lt;='Invoerblad heterogene watergang'!$H$15,'Invoerblad heterogene watergang'!$O$15,IF(A932&lt;='Invoerblad heterogene watergang'!$H$16,'Invoerblad heterogene watergang'!$O$16,IF(A932&lt;='Invoerblad heterogene watergang'!$H$17,'Invoerblad heterogene watergang'!$O$17,"")))))))))</f>
        <v>Nee</v>
      </c>
      <c r="K932" s="23">
        <f>(IF(A932&lt;='Invoerblad heterogene watergang'!$H$9,'Invoerblad heterogene watergang'!$L$9,IF(A932&lt;='Invoerblad heterogene watergang'!$H$10,'Invoerblad heterogene watergang'!$L$10,IF(A932&lt;='Invoerblad heterogene watergang'!$H$11,'Invoerblad heterogene watergang'!$L$11,IF(A932&lt;='Invoerblad heterogene watergang'!$H$12,'Invoerblad heterogene watergang'!$L$12,IF(A932&lt;='Invoerblad heterogene watergang'!$H$13,'Invoerblad heterogene watergang'!$L$13,IF(A932&lt;='Invoerblad heterogene watergang'!$H$14,'Invoerblad heterogene watergang'!$L$14,IF(A932&lt;='Invoerblad heterogene watergang'!$H$15,'Invoerblad heterogene watergang'!$L$15,IF(A932&lt;='Invoerblad heterogene watergang'!$H$16,'Invoerblad heterogene watergang'!$L$16,IF(A932&lt;='Invoerblad heterogene watergang'!$H$17,'Invoerblad heterogene watergang'!$L$17,""))))))))))</f>
        <v>100</v>
      </c>
      <c r="L932" s="23" t="str">
        <f>(IF(A932&lt;='Invoerblad heterogene watergang'!$H$9,'Invoerblad heterogene watergang'!$M$9,IF(A932&lt;='Invoerblad heterogene watergang'!$H$10,'Invoerblad heterogene watergang'!$M$10,IF(A932&lt;='Invoerblad heterogene watergang'!$H$11,'Invoerblad heterogene watergang'!$M$11,IF(A932&lt;='Invoerblad heterogene watergang'!$H$12,'Invoerblad heterogene watergang'!$M$12,IF(A932&lt;='Invoerblad heterogene watergang'!$H$13,'Invoerblad heterogene watergang'!$M$13,IF(A932&lt;='Invoerblad heterogene watergang'!$H$14,'Invoerblad heterogene watergang'!$M$14,IF(A932&lt;='Invoerblad heterogene watergang'!$H$15,'Invoerblad heterogene watergang'!$M$15,IF(A932&lt;='Invoerblad heterogene watergang'!$H$16,'Invoerblad heterogene watergang'!$M$16,IF(A932&lt;='Invoerblad heterogene watergang'!$H$17,'Invoerblad heterogene watergang'!$M$17,""))))))))))</f>
        <v>Begroeiing volgt bodemverloop</v>
      </c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67"/>
      <c r="AD932" s="23"/>
      <c r="AE932" s="23"/>
    </row>
    <row r="933" spans="1:31" s="103" customFormat="1" x14ac:dyDescent="0.35">
      <c r="A933" s="24">
        <f>IF(A932="","",IF((A932+1)&gt;MAX('Invoerblad heterogene watergang'!$H$9:$H$17),"",'Uitgebreide invoer'!A932+(MAX('Invoerblad heterogene watergang'!$H$9:$H$17)/1000)))</f>
        <v>650.30000000000314</v>
      </c>
      <c r="B933" s="23">
        <f>IF(A933&lt;='Invoerblad heterogene watergang'!$H$9,'Invoerblad heterogene watergang'!$J$9,IF(A933&lt;='Invoerblad heterogene watergang'!$H$10,'Invoerblad heterogene watergang'!$J$10,IF(A933&lt;='Invoerblad heterogene watergang'!$H$11,'Invoerblad heterogene watergang'!$J$11,IF(A933&lt;='Invoerblad heterogene watergang'!$H$12,'Invoerblad heterogene watergang'!$J$12,IF(A933&lt;='Invoerblad heterogene watergang'!$H$13,'Invoerblad heterogene watergang'!$J$13,IF(A933&lt;='Invoerblad heterogene watergang'!$H$14,'Invoerblad heterogene watergang'!$J$14,IF(A933&lt;='Invoerblad heterogene watergang'!$H$15,'Invoerblad heterogene watergang'!$J$15,IF(A933&lt;='Invoerblad heterogene watergang'!$H$16,'Invoerblad heterogene watergang'!$J$16,IF(A933&lt;='Invoerblad heterogene watergang'!$H$17,'Invoerblad heterogene watergang'!$J$17,"")))))))))</f>
        <v>0.1</v>
      </c>
      <c r="C933" s="23" t="str">
        <f>IF(A933&lt;='Invoerblad heterogene watergang'!$H$9,'Invoerblad heterogene watergang'!$K$9,IF(A933&lt;='Invoerblad heterogene watergang'!$H$10,'Invoerblad heterogene watergang'!$K$10,IF(A933&lt;='Invoerblad heterogene watergang'!$H$11,'Invoerblad heterogene watergang'!$K$11,IF(A933&lt;='Invoerblad heterogene watergang'!$H$12,'Invoerblad heterogene watergang'!$K$12,IF(A933&lt;='Invoerblad heterogene watergang'!$H$13,'Invoerblad heterogene watergang'!$K$13,IF(A933&lt;='Invoerblad heterogene watergang'!$H$14,'Invoerblad heterogene watergang'!$K$14,IF(A933&lt;='Invoerblad heterogene watergang'!$H$15,'Invoerblad heterogene watergang'!$K$15,IF(A933&lt;='Invoerblad heterogene watergang'!$H$16,'Invoerblad heterogene watergang'!$K$16,IF(A933&lt;='Invoerblad heterogene watergang'!$H$17,'Invoerblad heterogene watergang'!$K$17,"")))))))))</f>
        <v>200 - Drijvend fonteinkruid</v>
      </c>
      <c r="D933" s="23">
        <f t="shared" si="14"/>
        <v>200</v>
      </c>
      <c r="E933" s="23">
        <f>'Invoerblad heterogene watergang'!$F$9</f>
        <v>1.5</v>
      </c>
      <c r="F933" s="23">
        <f>'Invoerblad heterogene watergang'!$E$9</f>
        <v>1.2</v>
      </c>
      <c r="G933" s="23">
        <f>'Invoerblad heterogene watergang'!$B$9</f>
        <v>1.2</v>
      </c>
      <c r="H933" s="23">
        <f>'Invoerblad heterogene watergang'!$C$9</f>
        <v>1</v>
      </c>
      <c r="I933" s="23">
        <f>IF(B933="","",IF(A933&lt;='Invoerblad heterogene watergang'!$H$9,'Invoerblad heterogene watergang'!$N$9,IF(A933&lt;='Invoerblad heterogene watergang'!$H$10,'Invoerblad heterogene watergang'!$N$10,IF(A933&lt;='Invoerblad heterogene watergang'!$H$11,'Invoerblad heterogene watergang'!$N$11,IF(A933&lt;='Invoerblad heterogene watergang'!$H$12,'Invoerblad heterogene watergang'!$N$12,IF(A933&lt;='Invoerblad heterogene watergang'!$H$13,'Invoerblad heterogene watergang'!$N$13,IF(A933&lt;='Invoerblad heterogene watergang'!$H$14,'Invoerblad heterogene watergang'!$N$14,IF(A933&lt;='Invoerblad heterogene watergang'!$H$15,'Invoerblad heterogene watergang'!$N$15,IF(A933&lt;='Invoerblad heterogene watergang'!$H$16,'Invoerblad heterogene watergang'!$N$16,IF(A933&lt;='Invoerblad heterogene watergang'!$H$17,'Invoerblad heterogene watergang'!$N$17,""))))))))))</f>
        <v>0</v>
      </c>
      <c r="J933" s="23" t="str">
        <f>IF(A933&lt;='Invoerblad heterogene watergang'!$H$9,'Invoerblad heterogene watergang'!$O$9,IF(A933&lt;='Invoerblad heterogene watergang'!$H$10,'Invoerblad heterogene watergang'!$O$10,IF(A933&lt;='Invoerblad heterogene watergang'!$H$11,'Invoerblad heterogene watergang'!$O$11,IF(A933&lt;='Invoerblad heterogene watergang'!$H$12,'Invoerblad heterogene watergang'!$O$12,IF(A933&lt;='Invoerblad heterogene watergang'!$H$13,'Invoerblad heterogene watergang'!$O$13,IF(A933&lt;='Invoerblad heterogene watergang'!$H$14,'Invoerblad heterogene watergang'!$O$14,IF(A933&lt;='Invoerblad heterogene watergang'!$H$15,'Invoerblad heterogene watergang'!$O$15,IF(A933&lt;='Invoerblad heterogene watergang'!$H$16,'Invoerblad heterogene watergang'!$O$16,IF(A933&lt;='Invoerblad heterogene watergang'!$H$17,'Invoerblad heterogene watergang'!$O$17,"")))))))))</f>
        <v>Nee</v>
      </c>
      <c r="K933" s="23">
        <f>(IF(A933&lt;='Invoerblad heterogene watergang'!$H$9,'Invoerblad heterogene watergang'!$L$9,IF(A933&lt;='Invoerblad heterogene watergang'!$H$10,'Invoerblad heterogene watergang'!$L$10,IF(A933&lt;='Invoerblad heterogene watergang'!$H$11,'Invoerblad heterogene watergang'!$L$11,IF(A933&lt;='Invoerblad heterogene watergang'!$H$12,'Invoerblad heterogene watergang'!$L$12,IF(A933&lt;='Invoerblad heterogene watergang'!$H$13,'Invoerblad heterogene watergang'!$L$13,IF(A933&lt;='Invoerblad heterogene watergang'!$H$14,'Invoerblad heterogene watergang'!$L$14,IF(A933&lt;='Invoerblad heterogene watergang'!$H$15,'Invoerblad heterogene watergang'!$L$15,IF(A933&lt;='Invoerblad heterogene watergang'!$H$16,'Invoerblad heterogene watergang'!$L$16,IF(A933&lt;='Invoerblad heterogene watergang'!$H$17,'Invoerblad heterogene watergang'!$L$17,""))))))))))</f>
        <v>100</v>
      </c>
      <c r="L933" s="23" t="str">
        <f>(IF(A933&lt;='Invoerblad heterogene watergang'!$H$9,'Invoerblad heterogene watergang'!$M$9,IF(A933&lt;='Invoerblad heterogene watergang'!$H$10,'Invoerblad heterogene watergang'!$M$10,IF(A933&lt;='Invoerblad heterogene watergang'!$H$11,'Invoerblad heterogene watergang'!$M$11,IF(A933&lt;='Invoerblad heterogene watergang'!$H$12,'Invoerblad heterogene watergang'!$M$12,IF(A933&lt;='Invoerblad heterogene watergang'!$H$13,'Invoerblad heterogene watergang'!$M$13,IF(A933&lt;='Invoerblad heterogene watergang'!$H$14,'Invoerblad heterogene watergang'!$M$14,IF(A933&lt;='Invoerblad heterogene watergang'!$H$15,'Invoerblad heterogene watergang'!$M$15,IF(A933&lt;='Invoerblad heterogene watergang'!$H$16,'Invoerblad heterogene watergang'!$M$16,IF(A933&lt;='Invoerblad heterogene watergang'!$H$17,'Invoerblad heterogene watergang'!$M$17,""))))))))))</f>
        <v>Begroeiing volgt bodemverloop</v>
      </c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67"/>
      <c r="AD933" s="23"/>
      <c r="AE933" s="23"/>
    </row>
    <row r="934" spans="1:31" s="103" customFormat="1" x14ac:dyDescent="0.35">
      <c r="A934" s="24">
        <f>IF(A933="","",IF((A933+1)&gt;MAX('Invoerblad heterogene watergang'!$H$9:$H$17),"",'Uitgebreide invoer'!A933+(MAX('Invoerblad heterogene watergang'!$H$9:$H$17)/1000)))</f>
        <v>651.00000000000318</v>
      </c>
      <c r="B934" s="23">
        <f>IF(A934&lt;='Invoerblad heterogene watergang'!$H$9,'Invoerblad heterogene watergang'!$J$9,IF(A934&lt;='Invoerblad heterogene watergang'!$H$10,'Invoerblad heterogene watergang'!$J$10,IF(A934&lt;='Invoerblad heterogene watergang'!$H$11,'Invoerblad heterogene watergang'!$J$11,IF(A934&lt;='Invoerblad heterogene watergang'!$H$12,'Invoerblad heterogene watergang'!$J$12,IF(A934&lt;='Invoerblad heterogene watergang'!$H$13,'Invoerblad heterogene watergang'!$J$13,IF(A934&lt;='Invoerblad heterogene watergang'!$H$14,'Invoerblad heterogene watergang'!$J$14,IF(A934&lt;='Invoerblad heterogene watergang'!$H$15,'Invoerblad heterogene watergang'!$J$15,IF(A934&lt;='Invoerblad heterogene watergang'!$H$16,'Invoerblad heterogene watergang'!$J$16,IF(A934&lt;='Invoerblad heterogene watergang'!$H$17,'Invoerblad heterogene watergang'!$J$17,"")))))))))</f>
        <v>0.1</v>
      </c>
      <c r="C934" s="23" t="str">
        <f>IF(A934&lt;='Invoerblad heterogene watergang'!$H$9,'Invoerblad heterogene watergang'!$K$9,IF(A934&lt;='Invoerblad heterogene watergang'!$H$10,'Invoerblad heterogene watergang'!$K$10,IF(A934&lt;='Invoerblad heterogene watergang'!$H$11,'Invoerblad heterogene watergang'!$K$11,IF(A934&lt;='Invoerblad heterogene watergang'!$H$12,'Invoerblad heterogene watergang'!$K$12,IF(A934&lt;='Invoerblad heterogene watergang'!$H$13,'Invoerblad heterogene watergang'!$K$13,IF(A934&lt;='Invoerblad heterogene watergang'!$H$14,'Invoerblad heterogene watergang'!$K$14,IF(A934&lt;='Invoerblad heterogene watergang'!$H$15,'Invoerblad heterogene watergang'!$K$15,IF(A934&lt;='Invoerblad heterogene watergang'!$H$16,'Invoerblad heterogene watergang'!$K$16,IF(A934&lt;='Invoerblad heterogene watergang'!$H$17,'Invoerblad heterogene watergang'!$K$17,"")))))))))</f>
        <v>200 - Drijvend fonteinkruid</v>
      </c>
      <c r="D934" s="23">
        <f t="shared" si="14"/>
        <v>200</v>
      </c>
      <c r="E934" s="23">
        <f>'Invoerblad heterogene watergang'!$F$9</f>
        <v>1.5</v>
      </c>
      <c r="F934" s="23">
        <f>'Invoerblad heterogene watergang'!$E$9</f>
        <v>1.2</v>
      </c>
      <c r="G934" s="23">
        <f>'Invoerblad heterogene watergang'!$B$9</f>
        <v>1.2</v>
      </c>
      <c r="H934" s="23">
        <f>'Invoerblad heterogene watergang'!$C$9</f>
        <v>1</v>
      </c>
      <c r="I934" s="23">
        <f>IF(B934="","",IF(A934&lt;='Invoerblad heterogene watergang'!$H$9,'Invoerblad heterogene watergang'!$N$9,IF(A934&lt;='Invoerblad heterogene watergang'!$H$10,'Invoerblad heterogene watergang'!$N$10,IF(A934&lt;='Invoerblad heterogene watergang'!$H$11,'Invoerblad heterogene watergang'!$N$11,IF(A934&lt;='Invoerblad heterogene watergang'!$H$12,'Invoerblad heterogene watergang'!$N$12,IF(A934&lt;='Invoerblad heterogene watergang'!$H$13,'Invoerblad heterogene watergang'!$N$13,IF(A934&lt;='Invoerblad heterogene watergang'!$H$14,'Invoerblad heterogene watergang'!$N$14,IF(A934&lt;='Invoerblad heterogene watergang'!$H$15,'Invoerblad heterogene watergang'!$N$15,IF(A934&lt;='Invoerblad heterogene watergang'!$H$16,'Invoerblad heterogene watergang'!$N$16,IF(A934&lt;='Invoerblad heterogene watergang'!$H$17,'Invoerblad heterogene watergang'!$N$17,""))))))))))</f>
        <v>0</v>
      </c>
      <c r="J934" s="23" t="str">
        <f>IF(A934&lt;='Invoerblad heterogene watergang'!$H$9,'Invoerblad heterogene watergang'!$O$9,IF(A934&lt;='Invoerblad heterogene watergang'!$H$10,'Invoerblad heterogene watergang'!$O$10,IF(A934&lt;='Invoerblad heterogene watergang'!$H$11,'Invoerblad heterogene watergang'!$O$11,IF(A934&lt;='Invoerblad heterogene watergang'!$H$12,'Invoerblad heterogene watergang'!$O$12,IF(A934&lt;='Invoerblad heterogene watergang'!$H$13,'Invoerblad heterogene watergang'!$O$13,IF(A934&lt;='Invoerblad heterogene watergang'!$H$14,'Invoerblad heterogene watergang'!$O$14,IF(A934&lt;='Invoerblad heterogene watergang'!$H$15,'Invoerblad heterogene watergang'!$O$15,IF(A934&lt;='Invoerblad heterogene watergang'!$H$16,'Invoerblad heterogene watergang'!$O$16,IF(A934&lt;='Invoerblad heterogene watergang'!$H$17,'Invoerblad heterogene watergang'!$O$17,"")))))))))</f>
        <v>Nee</v>
      </c>
      <c r="K934" s="23">
        <f>(IF(A934&lt;='Invoerblad heterogene watergang'!$H$9,'Invoerblad heterogene watergang'!$L$9,IF(A934&lt;='Invoerblad heterogene watergang'!$H$10,'Invoerblad heterogene watergang'!$L$10,IF(A934&lt;='Invoerblad heterogene watergang'!$H$11,'Invoerblad heterogene watergang'!$L$11,IF(A934&lt;='Invoerblad heterogene watergang'!$H$12,'Invoerblad heterogene watergang'!$L$12,IF(A934&lt;='Invoerblad heterogene watergang'!$H$13,'Invoerblad heterogene watergang'!$L$13,IF(A934&lt;='Invoerblad heterogene watergang'!$H$14,'Invoerblad heterogene watergang'!$L$14,IF(A934&lt;='Invoerblad heterogene watergang'!$H$15,'Invoerblad heterogene watergang'!$L$15,IF(A934&lt;='Invoerblad heterogene watergang'!$H$16,'Invoerblad heterogene watergang'!$L$16,IF(A934&lt;='Invoerblad heterogene watergang'!$H$17,'Invoerblad heterogene watergang'!$L$17,""))))))))))</f>
        <v>100</v>
      </c>
      <c r="L934" s="23" t="str">
        <f>(IF(A934&lt;='Invoerblad heterogene watergang'!$H$9,'Invoerblad heterogene watergang'!$M$9,IF(A934&lt;='Invoerblad heterogene watergang'!$H$10,'Invoerblad heterogene watergang'!$M$10,IF(A934&lt;='Invoerblad heterogene watergang'!$H$11,'Invoerblad heterogene watergang'!$M$11,IF(A934&lt;='Invoerblad heterogene watergang'!$H$12,'Invoerblad heterogene watergang'!$M$12,IF(A934&lt;='Invoerblad heterogene watergang'!$H$13,'Invoerblad heterogene watergang'!$M$13,IF(A934&lt;='Invoerblad heterogene watergang'!$H$14,'Invoerblad heterogene watergang'!$M$14,IF(A934&lt;='Invoerblad heterogene watergang'!$H$15,'Invoerblad heterogene watergang'!$M$15,IF(A934&lt;='Invoerblad heterogene watergang'!$H$16,'Invoerblad heterogene watergang'!$M$16,IF(A934&lt;='Invoerblad heterogene watergang'!$H$17,'Invoerblad heterogene watergang'!$M$17,""))))))))))</f>
        <v>Begroeiing volgt bodemverloop</v>
      </c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67"/>
      <c r="AD934" s="23"/>
      <c r="AE934" s="23"/>
    </row>
    <row r="935" spans="1:31" s="103" customFormat="1" x14ac:dyDescent="0.35">
      <c r="A935" s="24">
        <f>IF(A934="","",IF((A934+1)&gt;MAX('Invoerblad heterogene watergang'!$H$9:$H$17),"",'Uitgebreide invoer'!A934+(MAX('Invoerblad heterogene watergang'!$H$9:$H$17)/1000)))</f>
        <v>651.70000000000323</v>
      </c>
      <c r="B935" s="23">
        <f>IF(A935&lt;='Invoerblad heterogene watergang'!$H$9,'Invoerblad heterogene watergang'!$J$9,IF(A935&lt;='Invoerblad heterogene watergang'!$H$10,'Invoerblad heterogene watergang'!$J$10,IF(A935&lt;='Invoerblad heterogene watergang'!$H$11,'Invoerblad heterogene watergang'!$J$11,IF(A935&lt;='Invoerblad heterogene watergang'!$H$12,'Invoerblad heterogene watergang'!$J$12,IF(A935&lt;='Invoerblad heterogene watergang'!$H$13,'Invoerblad heterogene watergang'!$J$13,IF(A935&lt;='Invoerblad heterogene watergang'!$H$14,'Invoerblad heterogene watergang'!$J$14,IF(A935&lt;='Invoerblad heterogene watergang'!$H$15,'Invoerblad heterogene watergang'!$J$15,IF(A935&lt;='Invoerblad heterogene watergang'!$H$16,'Invoerblad heterogene watergang'!$J$16,IF(A935&lt;='Invoerblad heterogene watergang'!$H$17,'Invoerblad heterogene watergang'!$J$17,"")))))))))</f>
        <v>0.1</v>
      </c>
      <c r="C935" s="23" t="str">
        <f>IF(A935&lt;='Invoerblad heterogene watergang'!$H$9,'Invoerblad heterogene watergang'!$K$9,IF(A935&lt;='Invoerblad heterogene watergang'!$H$10,'Invoerblad heterogene watergang'!$K$10,IF(A935&lt;='Invoerblad heterogene watergang'!$H$11,'Invoerblad heterogene watergang'!$K$11,IF(A935&lt;='Invoerblad heterogene watergang'!$H$12,'Invoerblad heterogene watergang'!$K$12,IF(A935&lt;='Invoerblad heterogene watergang'!$H$13,'Invoerblad heterogene watergang'!$K$13,IF(A935&lt;='Invoerblad heterogene watergang'!$H$14,'Invoerblad heterogene watergang'!$K$14,IF(A935&lt;='Invoerblad heterogene watergang'!$H$15,'Invoerblad heterogene watergang'!$K$15,IF(A935&lt;='Invoerblad heterogene watergang'!$H$16,'Invoerblad heterogene watergang'!$K$16,IF(A935&lt;='Invoerblad heterogene watergang'!$H$17,'Invoerblad heterogene watergang'!$K$17,"")))))))))</f>
        <v>200 - Drijvend fonteinkruid</v>
      </c>
      <c r="D935" s="23">
        <f t="shared" si="14"/>
        <v>200</v>
      </c>
      <c r="E935" s="23">
        <f>'Invoerblad heterogene watergang'!$F$9</f>
        <v>1.5</v>
      </c>
      <c r="F935" s="23">
        <f>'Invoerblad heterogene watergang'!$E$9</f>
        <v>1.2</v>
      </c>
      <c r="G935" s="23">
        <f>'Invoerblad heterogene watergang'!$B$9</f>
        <v>1.2</v>
      </c>
      <c r="H935" s="23">
        <f>'Invoerblad heterogene watergang'!$C$9</f>
        <v>1</v>
      </c>
      <c r="I935" s="23">
        <f>IF(B935="","",IF(A935&lt;='Invoerblad heterogene watergang'!$H$9,'Invoerblad heterogene watergang'!$N$9,IF(A935&lt;='Invoerblad heterogene watergang'!$H$10,'Invoerblad heterogene watergang'!$N$10,IF(A935&lt;='Invoerblad heterogene watergang'!$H$11,'Invoerblad heterogene watergang'!$N$11,IF(A935&lt;='Invoerblad heterogene watergang'!$H$12,'Invoerblad heterogene watergang'!$N$12,IF(A935&lt;='Invoerblad heterogene watergang'!$H$13,'Invoerblad heterogene watergang'!$N$13,IF(A935&lt;='Invoerblad heterogene watergang'!$H$14,'Invoerblad heterogene watergang'!$N$14,IF(A935&lt;='Invoerblad heterogene watergang'!$H$15,'Invoerblad heterogene watergang'!$N$15,IF(A935&lt;='Invoerblad heterogene watergang'!$H$16,'Invoerblad heterogene watergang'!$N$16,IF(A935&lt;='Invoerblad heterogene watergang'!$H$17,'Invoerblad heterogene watergang'!$N$17,""))))))))))</f>
        <v>0</v>
      </c>
      <c r="J935" s="23" t="str">
        <f>IF(A935&lt;='Invoerblad heterogene watergang'!$H$9,'Invoerblad heterogene watergang'!$O$9,IF(A935&lt;='Invoerblad heterogene watergang'!$H$10,'Invoerblad heterogene watergang'!$O$10,IF(A935&lt;='Invoerblad heterogene watergang'!$H$11,'Invoerblad heterogene watergang'!$O$11,IF(A935&lt;='Invoerblad heterogene watergang'!$H$12,'Invoerblad heterogene watergang'!$O$12,IF(A935&lt;='Invoerblad heterogene watergang'!$H$13,'Invoerblad heterogene watergang'!$O$13,IF(A935&lt;='Invoerblad heterogene watergang'!$H$14,'Invoerblad heterogene watergang'!$O$14,IF(A935&lt;='Invoerblad heterogene watergang'!$H$15,'Invoerblad heterogene watergang'!$O$15,IF(A935&lt;='Invoerblad heterogene watergang'!$H$16,'Invoerblad heterogene watergang'!$O$16,IF(A935&lt;='Invoerblad heterogene watergang'!$H$17,'Invoerblad heterogene watergang'!$O$17,"")))))))))</f>
        <v>Nee</v>
      </c>
      <c r="K935" s="23">
        <f>(IF(A935&lt;='Invoerblad heterogene watergang'!$H$9,'Invoerblad heterogene watergang'!$L$9,IF(A935&lt;='Invoerblad heterogene watergang'!$H$10,'Invoerblad heterogene watergang'!$L$10,IF(A935&lt;='Invoerblad heterogene watergang'!$H$11,'Invoerblad heterogene watergang'!$L$11,IF(A935&lt;='Invoerblad heterogene watergang'!$H$12,'Invoerblad heterogene watergang'!$L$12,IF(A935&lt;='Invoerblad heterogene watergang'!$H$13,'Invoerblad heterogene watergang'!$L$13,IF(A935&lt;='Invoerblad heterogene watergang'!$H$14,'Invoerblad heterogene watergang'!$L$14,IF(A935&lt;='Invoerblad heterogene watergang'!$H$15,'Invoerblad heterogene watergang'!$L$15,IF(A935&lt;='Invoerblad heterogene watergang'!$H$16,'Invoerblad heterogene watergang'!$L$16,IF(A935&lt;='Invoerblad heterogene watergang'!$H$17,'Invoerblad heterogene watergang'!$L$17,""))))))))))</f>
        <v>100</v>
      </c>
      <c r="L935" s="23" t="str">
        <f>(IF(A935&lt;='Invoerblad heterogene watergang'!$H$9,'Invoerblad heterogene watergang'!$M$9,IF(A935&lt;='Invoerblad heterogene watergang'!$H$10,'Invoerblad heterogene watergang'!$M$10,IF(A935&lt;='Invoerblad heterogene watergang'!$H$11,'Invoerblad heterogene watergang'!$M$11,IF(A935&lt;='Invoerblad heterogene watergang'!$H$12,'Invoerblad heterogene watergang'!$M$12,IF(A935&lt;='Invoerblad heterogene watergang'!$H$13,'Invoerblad heterogene watergang'!$M$13,IF(A935&lt;='Invoerblad heterogene watergang'!$H$14,'Invoerblad heterogene watergang'!$M$14,IF(A935&lt;='Invoerblad heterogene watergang'!$H$15,'Invoerblad heterogene watergang'!$M$15,IF(A935&lt;='Invoerblad heterogene watergang'!$H$16,'Invoerblad heterogene watergang'!$M$16,IF(A935&lt;='Invoerblad heterogene watergang'!$H$17,'Invoerblad heterogene watergang'!$M$17,""))))))))))</f>
        <v>Begroeiing volgt bodemverloop</v>
      </c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67"/>
      <c r="AD935" s="23"/>
      <c r="AE935" s="23"/>
    </row>
    <row r="936" spans="1:31" s="103" customFormat="1" x14ac:dyDescent="0.35">
      <c r="A936" s="24">
        <f>IF(A935="","",IF((A935+1)&gt;MAX('Invoerblad heterogene watergang'!$H$9:$H$17),"",'Uitgebreide invoer'!A935+(MAX('Invoerblad heterogene watergang'!$H$9:$H$17)/1000)))</f>
        <v>652.40000000000327</v>
      </c>
      <c r="B936" s="23">
        <f>IF(A936&lt;='Invoerblad heterogene watergang'!$H$9,'Invoerblad heterogene watergang'!$J$9,IF(A936&lt;='Invoerblad heterogene watergang'!$H$10,'Invoerblad heterogene watergang'!$J$10,IF(A936&lt;='Invoerblad heterogene watergang'!$H$11,'Invoerblad heterogene watergang'!$J$11,IF(A936&lt;='Invoerblad heterogene watergang'!$H$12,'Invoerblad heterogene watergang'!$J$12,IF(A936&lt;='Invoerblad heterogene watergang'!$H$13,'Invoerblad heterogene watergang'!$J$13,IF(A936&lt;='Invoerblad heterogene watergang'!$H$14,'Invoerblad heterogene watergang'!$J$14,IF(A936&lt;='Invoerblad heterogene watergang'!$H$15,'Invoerblad heterogene watergang'!$J$15,IF(A936&lt;='Invoerblad heterogene watergang'!$H$16,'Invoerblad heterogene watergang'!$J$16,IF(A936&lt;='Invoerblad heterogene watergang'!$H$17,'Invoerblad heterogene watergang'!$J$17,"")))))))))</f>
        <v>0.1</v>
      </c>
      <c r="C936" s="23" t="str">
        <f>IF(A936&lt;='Invoerblad heterogene watergang'!$H$9,'Invoerblad heterogene watergang'!$K$9,IF(A936&lt;='Invoerblad heterogene watergang'!$H$10,'Invoerblad heterogene watergang'!$K$10,IF(A936&lt;='Invoerblad heterogene watergang'!$H$11,'Invoerblad heterogene watergang'!$K$11,IF(A936&lt;='Invoerblad heterogene watergang'!$H$12,'Invoerblad heterogene watergang'!$K$12,IF(A936&lt;='Invoerblad heterogene watergang'!$H$13,'Invoerblad heterogene watergang'!$K$13,IF(A936&lt;='Invoerblad heterogene watergang'!$H$14,'Invoerblad heterogene watergang'!$K$14,IF(A936&lt;='Invoerblad heterogene watergang'!$H$15,'Invoerblad heterogene watergang'!$K$15,IF(A936&lt;='Invoerblad heterogene watergang'!$H$16,'Invoerblad heterogene watergang'!$K$16,IF(A936&lt;='Invoerblad heterogene watergang'!$H$17,'Invoerblad heterogene watergang'!$K$17,"")))))))))</f>
        <v>200 - Drijvend fonteinkruid</v>
      </c>
      <c r="D936" s="23">
        <f t="shared" si="14"/>
        <v>200</v>
      </c>
      <c r="E936" s="23">
        <f>'Invoerblad heterogene watergang'!$F$9</f>
        <v>1.5</v>
      </c>
      <c r="F936" s="23">
        <f>'Invoerblad heterogene watergang'!$E$9</f>
        <v>1.2</v>
      </c>
      <c r="G936" s="23">
        <f>'Invoerblad heterogene watergang'!$B$9</f>
        <v>1.2</v>
      </c>
      <c r="H936" s="23">
        <f>'Invoerblad heterogene watergang'!$C$9</f>
        <v>1</v>
      </c>
      <c r="I936" s="23">
        <f>IF(B936="","",IF(A936&lt;='Invoerblad heterogene watergang'!$H$9,'Invoerblad heterogene watergang'!$N$9,IF(A936&lt;='Invoerblad heterogene watergang'!$H$10,'Invoerblad heterogene watergang'!$N$10,IF(A936&lt;='Invoerblad heterogene watergang'!$H$11,'Invoerblad heterogene watergang'!$N$11,IF(A936&lt;='Invoerblad heterogene watergang'!$H$12,'Invoerblad heterogene watergang'!$N$12,IF(A936&lt;='Invoerblad heterogene watergang'!$H$13,'Invoerblad heterogene watergang'!$N$13,IF(A936&lt;='Invoerblad heterogene watergang'!$H$14,'Invoerblad heterogene watergang'!$N$14,IF(A936&lt;='Invoerblad heterogene watergang'!$H$15,'Invoerblad heterogene watergang'!$N$15,IF(A936&lt;='Invoerblad heterogene watergang'!$H$16,'Invoerblad heterogene watergang'!$N$16,IF(A936&lt;='Invoerblad heterogene watergang'!$H$17,'Invoerblad heterogene watergang'!$N$17,""))))))))))</f>
        <v>0</v>
      </c>
      <c r="J936" s="23" t="str">
        <f>IF(A936&lt;='Invoerblad heterogene watergang'!$H$9,'Invoerblad heterogene watergang'!$O$9,IF(A936&lt;='Invoerblad heterogene watergang'!$H$10,'Invoerblad heterogene watergang'!$O$10,IF(A936&lt;='Invoerblad heterogene watergang'!$H$11,'Invoerblad heterogene watergang'!$O$11,IF(A936&lt;='Invoerblad heterogene watergang'!$H$12,'Invoerblad heterogene watergang'!$O$12,IF(A936&lt;='Invoerblad heterogene watergang'!$H$13,'Invoerblad heterogene watergang'!$O$13,IF(A936&lt;='Invoerblad heterogene watergang'!$H$14,'Invoerblad heterogene watergang'!$O$14,IF(A936&lt;='Invoerblad heterogene watergang'!$H$15,'Invoerblad heterogene watergang'!$O$15,IF(A936&lt;='Invoerblad heterogene watergang'!$H$16,'Invoerblad heterogene watergang'!$O$16,IF(A936&lt;='Invoerblad heterogene watergang'!$H$17,'Invoerblad heterogene watergang'!$O$17,"")))))))))</f>
        <v>Nee</v>
      </c>
      <c r="K936" s="23">
        <f>(IF(A936&lt;='Invoerblad heterogene watergang'!$H$9,'Invoerblad heterogene watergang'!$L$9,IF(A936&lt;='Invoerblad heterogene watergang'!$H$10,'Invoerblad heterogene watergang'!$L$10,IF(A936&lt;='Invoerblad heterogene watergang'!$H$11,'Invoerblad heterogene watergang'!$L$11,IF(A936&lt;='Invoerblad heterogene watergang'!$H$12,'Invoerblad heterogene watergang'!$L$12,IF(A936&lt;='Invoerblad heterogene watergang'!$H$13,'Invoerblad heterogene watergang'!$L$13,IF(A936&lt;='Invoerblad heterogene watergang'!$H$14,'Invoerblad heterogene watergang'!$L$14,IF(A936&lt;='Invoerblad heterogene watergang'!$H$15,'Invoerblad heterogene watergang'!$L$15,IF(A936&lt;='Invoerblad heterogene watergang'!$H$16,'Invoerblad heterogene watergang'!$L$16,IF(A936&lt;='Invoerblad heterogene watergang'!$H$17,'Invoerblad heterogene watergang'!$L$17,""))))))))))</f>
        <v>100</v>
      </c>
      <c r="L936" s="23" t="str">
        <f>(IF(A936&lt;='Invoerblad heterogene watergang'!$H$9,'Invoerblad heterogene watergang'!$M$9,IF(A936&lt;='Invoerblad heterogene watergang'!$H$10,'Invoerblad heterogene watergang'!$M$10,IF(A936&lt;='Invoerblad heterogene watergang'!$H$11,'Invoerblad heterogene watergang'!$M$11,IF(A936&lt;='Invoerblad heterogene watergang'!$H$12,'Invoerblad heterogene watergang'!$M$12,IF(A936&lt;='Invoerblad heterogene watergang'!$H$13,'Invoerblad heterogene watergang'!$M$13,IF(A936&lt;='Invoerblad heterogene watergang'!$H$14,'Invoerblad heterogene watergang'!$M$14,IF(A936&lt;='Invoerblad heterogene watergang'!$H$15,'Invoerblad heterogene watergang'!$M$15,IF(A936&lt;='Invoerblad heterogene watergang'!$H$16,'Invoerblad heterogene watergang'!$M$16,IF(A936&lt;='Invoerblad heterogene watergang'!$H$17,'Invoerblad heterogene watergang'!$M$17,""))))))))))</f>
        <v>Begroeiing volgt bodemverloop</v>
      </c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67"/>
      <c r="AD936" s="23"/>
      <c r="AE936" s="23"/>
    </row>
    <row r="937" spans="1:31" s="103" customFormat="1" x14ac:dyDescent="0.35">
      <c r="A937" s="24">
        <f>IF(A936="","",IF((A936+1)&gt;MAX('Invoerblad heterogene watergang'!$H$9:$H$17),"",'Uitgebreide invoer'!A936+(MAX('Invoerblad heterogene watergang'!$H$9:$H$17)/1000)))</f>
        <v>653.10000000000332</v>
      </c>
      <c r="B937" s="23">
        <f>IF(A937&lt;='Invoerblad heterogene watergang'!$H$9,'Invoerblad heterogene watergang'!$J$9,IF(A937&lt;='Invoerblad heterogene watergang'!$H$10,'Invoerblad heterogene watergang'!$J$10,IF(A937&lt;='Invoerblad heterogene watergang'!$H$11,'Invoerblad heterogene watergang'!$J$11,IF(A937&lt;='Invoerblad heterogene watergang'!$H$12,'Invoerblad heterogene watergang'!$J$12,IF(A937&lt;='Invoerblad heterogene watergang'!$H$13,'Invoerblad heterogene watergang'!$J$13,IF(A937&lt;='Invoerblad heterogene watergang'!$H$14,'Invoerblad heterogene watergang'!$J$14,IF(A937&lt;='Invoerblad heterogene watergang'!$H$15,'Invoerblad heterogene watergang'!$J$15,IF(A937&lt;='Invoerblad heterogene watergang'!$H$16,'Invoerblad heterogene watergang'!$J$16,IF(A937&lt;='Invoerblad heterogene watergang'!$H$17,'Invoerblad heterogene watergang'!$J$17,"")))))))))</f>
        <v>0.1</v>
      </c>
      <c r="C937" s="23" t="str">
        <f>IF(A937&lt;='Invoerblad heterogene watergang'!$H$9,'Invoerblad heterogene watergang'!$K$9,IF(A937&lt;='Invoerblad heterogene watergang'!$H$10,'Invoerblad heterogene watergang'!$K$10,IF(A937&lt;='Invoerblad heterogene watergang'!$H$11,'Invoerblad heterogene watergang'!$K$11,IF(A937&lt;='Invoerblad heterogene watergang'!$H$12,'Invoerblad heterogene watergang'!$K$12,IF(A937&lt;='Invoerblad heterogene watergang'!$H$13,'Invoerblad heterogene watergang'!$K$13,IF(A937&lt;='Invoerblad heterogene watergang'!$H$14,'Invoerblad heterogene watergang'!$K$14,IF(A937&lt;='Invoerblad heterogene watergang'!$H$15,'Invoerblad heterogene watergang'!$K$15,IF(A937&lt;='Invoerblad heterogene watergang'!$H$16,'Invoerblad heterogene watergang'!$K$16,IF(A937&lt;='Invoerblad heterogene watergang'!$H$17,'Invoerblad heterogene watergang'!$K$17,"")))))))))</f>
        <v>200 - Drijvend fonteinkruid</v>
      </c>
      <c r="D937" s="23">
        <f t="shared" si="14"/>
        <v>200</v>
      </c>
      <c r="E937" s="23">
        <f>'Invoerblad heterogene watergang'!$F$9</f>
        <v>1.5</v>
      </c>
      <c r="F937" s="23">
        <f>'Invoerblad heterogene watergang'!$E$9</f>
        <v>1.2</v>
      </c>
      <c r="G937" s="23">
        <f>'Invoerblad heterogene watergang'!$B$9</f>
        <v>1.2</v>
      </c>
      <c r="H937" s="23">
        <f>'Invoerblad heterogene watergang'!$C$9</f>
        <v>1</v>
      </c>
      <c r="I937" s="23">
        <f>IF(B937="","",IF(A937&lt;='Invoerblad heterogene watergang'!$H$9,'Invoerblad heterogene watergang'!$N$9,IF(A937&lt;='Invoerblad heterogene watergang'!$H$10,'Invoerblad heterogene watergang'!$N$10,IF(A937&lt;='Invoerblad heterogene watergang'!$H$11,'Invoerblad heterogene watergang'!$N$11,IF(A937&lt;='Invoerblad heterogene watergang'!$H$12,'Invoerblad heterogene watergang'!$N$12,IF(A937&lt;='Invoerblad heterogene watergang'!$H$13,'Invoerblad heterogene watergang'!$N$13,IF(A937&lt;='Invoerblad heterogene watergang'!$H$14,'Invoerblad heterogene watergang'!$N$14,IF(A937&lt;='Invoerblad heterogene watergang'!$H$15,'Invoerblad heterogene watergang'!$N$15,IF(A937&lt;='Invoerblad heterogene watergang'!$H$16,'Invoerblad heterogene watergang'!$N$16,IF(A937&lt;='Invoerblad heterogene watergang'!$H$17,'Invoerblad heterogene watergang'!$N$17,""))))))))))</f>
        <v>0</v>
      </c>
      <c r="J937" s="23" t="str">
        <f>IF(A937&lt;='Invoerblad heterogene watergang'!$H$9,'Invoerblad heterogene watergang'!$O$9,IF(A937&lt;='Invoerblad heterogene watergang'!$H$10,'Invoerblad heterogene watergang'!$O$10,IF(A937&lt;='Invoerblad heterogene watergang'!$H$11,'Invoerblad heterogene watergang'!$O$11,IF(A937&lt;='Invoerblad heterogene watergang'!$H$12,'Invoerblad heterogene watergang'!$O$12,IF(A937&lt;='Invoerblad heterogene watergang'!$H$13,'Invoerblad heterogene watergang'!$O$13,IF(A937&lt;='Invoerblad heterogene watergang'!$H$14,'Invoerblad heterogene watergang'!$O$14,IF(A937&lt;='Invoerblad heterogene watergang'!$H$15,'Invoerblad heterogene watergang'!$O$15,IF(A937&lt;='Invoerblad heterogene watergang'!$H$16,'Invoerblad heterogene watergang'!$O$16,IF(A937&lt;='Invoerblad heterogene watergang'!$H$17,'Invoerblad heterogene watergang'!$O$17,"")))))))))</f>
        <v>Nee</v>
      </c>
      <c r="K937" s="23">
        <f>(IF(A937&lt;='Invoerblad heterogene watergang'!$H$9,'Invoerblad heterogene watergang'!$L$9,IF(A937&lt;='Invoerblad heterogene watergang'!$H$10,'Invoerblad heterogene watergang'!$L$10,IF(A937&lt;='Invoerblad heterogene watergang'!$H$11,'Invoerblad heterogene watergang'!$L$11,IF(A937&lt;='Invoerblad heterogene watergang'!$H$12,'Invoerblad heterogene watergang'!$L$12,IF(A937&lt;='Invoerblad heterogene watergang'!$H$13,'Invoerblad heterogene watergang'!$L$13,IF(A937&lt;='Invoerblad heterogene watergang'!$H$14,'Invoerblad heterogene watergang'!$L$14,IF(A937&lt;='Invoerblad heterogene watergang'!$H$15,'Invoerblad heterogene watergang'!$L$15,IF(A937&lt;='Invoerblad heterogene watergang'!$H$16,'Invoerblad heterogene watergang'!$L$16,IF(A937&lt;='Invoerblad heterogene watergang'!$H$17,'Invoerblad heterogene watergang'!$L$17,""))))))))))</f>
        <v>100</v>
      </c>
      <c r="L937" s="23" t="str">
        <f>(IF(A937&lt;='Invoerblad heterogene watergang'!$H$9,'Invoerblad heterogene watergang'!$M$9,IF(A937&lt;='Invoerblad heterogene watergang'!$H$10,'Invoerblad heterogene watergang'!$M$10,IF(A937&lt;='Invoerblad heterogene watergang'!$H$11,'Invoerblad heterogene watergang'!$M$11,IF(A937&lt;='Invoerblad heterogene watergang'!$H$12,'Invoerblad heterogene watergang'!$M$12,IF(A937&lt;='Invoerblad heterogene watergang'!$H$13,'Invoerblad heterogene watergang'!$M$13,IF(A937&lt;='Invoerblad heterogene watergang'!$H$14,'Invoerblad heterogene watergang'!$M$14,IF(A937&lt;='Invoerblad heterogene watergang'!$H$15,'Invoerblad heterogene watergang'!$M$15,IF(A937&lt;='Invoerblad heterogene watergang'!$H$16,'Invoerblad heterogene watergang'!$M$16,IF(A937&lt;='Invoerblad heterogene watergang'!$H$17,'Invoerblad heterogene watergang'!$M$17,""))))))))))</f>
        <v>Begroeiing volgt bodemverloop</v>
      </c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67"/>
      <c r="AD937" s="23"/>
      <c r="AE937" s="23"/>
    </row>
    <row r="938" spans="1:31" s="103" customFormat="1" x14ac:dyDescent="0.35">
      <c r="A938" s="24">
        <f>IF(A937="","",IF((A937+1)&gt;MAX('Invoerblad heterogene watergang'!$H$9:$H$17),"",'Uitgebreide invoer'!A937+(MAX('Invoerblad heterogene watergang'!$H$9:$H$17)/1000)))</f>
        <v>653.80000000000337</v>
      </c>
      <c r="B938" s="23">
        <f>IF(A938&lt;='Invoerblad heterogene watergang'!$H$9,'Invoerblad heterogene watergang'!$J$9,IF(A938&lt;='Invoerblad heterogene watergang'!$H$10,'Invoerblad heterogene watergang'!$J$10,IF(A938&lt;='Invoerblad heterogene watergang'!$H$11,'Invoerblad heterogene watergang'!$J$11,IF(A938&lt;='Invoerblad heterogene watergang'!$H$12,'Invoerblad heterogene watergang'!$J$12,IF(A938&lt;='Invoerblad heterogene watergang'!$H$13,'Invoerblad heterogene watergang'!$J$13,IF(A938&lt;='Invoerblad heterogene watergang'!$H$14,'Invoerblad heterogene watergang'!$J$14,IF(A938&lt;='Invoerblad heterogene watergang'!$H$15,'Invoerblad heterogene watergang'!$J$15,IF(A938&lt;='Invoerblad heterogene watergang'!$H$16,'Invoerblad heterogene watergang'!$J$16,IF(A938&lt;='Invoerblad heterogene watergang'!$H$17,'Invoerblad heterogene watergang'!$J$17,"")))))))))</f>
        <v>0.1</v>
      </c>
      <c r="C938" s="23" t="str">
        <f>IF(A938&lt;='Invoerblad heterogene watergang'!$H$9,'Invoerblad heterogene watergang'!$K$9,IF(A938&lt;='Invoerblad heterogene watergang'!$H$10,'Invoerblad heterogene watergang'!$K$10,IF(A938&lt;='Invoerblad heterogene watergang'!$H$11,'Invoerblad heterogene watergang'!$K$11,IF(A938&lt;='Invoerblad heterogene watergang'!$H$12,'Invoerblad heterogene watergang'!$K$12,IF(A938&lt;='Invoerblad heterogene watergang'!$H$13,'Invoerblad heterogene watergang'!$K$13,IF(A938&lt;='Invoerblad heterogene watergang'!$H$14,'Invoerblad heterogene watergang'!$K$14,IF(A938&lt;='Invoerblad heterogene watergang'!$H$15,'Invoerblad heterogene watergang'!$K$15,IF(A938&lt;='Invoerblad heterogene watergang'!$H$16,'Invoerblad heterogene watergang'!$K$16,IF(A938&lt;='Invoerblad heterogene watergang'!$H$17,'Invoerblad heterogene watergang'!$K$17,"")))))))))</f>
        <v>200 - Drijvend fonteinkruid</v>
      </c>
      <c r="D938" s="23">
        <f t="shared" si="14"/>
        <v>200</v>
      </c>
      <c r="E938" s="23">
        <f>'Invoerblad heterogene watergang'!$F$9</f>
        <v>1.5</v>
      </c>
      <c r="F938" s="23">
        <f>'Invoerblad heterogene watergang'!$E$9</f>
        <v>1.2</v>
      </c>
      <c r="G938" s="23">
        <f>'Invoerblad heterogene watergang'!$B$9</f>
        <v>1.2</v>
      </c>
      <c r="H938" s="23">
        <f>'Invoerblad heterogene watergang'!$C$9</f>
        <v>1</v>
      </c>
      <c r="I938" s="23">
        <f>IF(B938="","",IF(A938&lt;='Invoerblad heterogene watergang'!$H$9,'Invoerblad heterogene watergang'!$N$9,IF(A938&lt;='Invoerblad heterogene watergang'!$H$10,'Invoerblad heterogene watergang'!$N$10,IF(A938&lt;='Invoerblad heterogene watergang'!$H$11,'Invoerblad heterogene watergang'!$N$11,IF(A938&lt;='Invoerblad heterogene watergang'!$H$12,'Invoerblad heterogene watergang'!$N$12,IF(A938&lt;='Invoerblad heterogene watergang'!$H$13,'Invoerblad heterogene watergang'!$N$13,IF(A938&lt;='Invoerblad heterogene watergang'!$H$14,'Invoerblad heterogene watergang'!$N$14,IF(A938&lt;='Invoerblad heterogene watergang'!$H$15,'Invoerblad heterogene watergang'!$N$15,IF(A938&lt;='Invoerblad heterogene watergang'!$H$16,'Invoerblad heterogene watergang'!$N$16,IF(A938&lt;='Invoerblad heterogene watergang'!$H$17,'Invoerblad heterogene watergang'!$N$17,""))))))))))</f>
        <v>0</v>
      </c>
      <c r="J938" s="23" t="str">
        <f>IF(A938&lt;='Invoerblad heterogene watergang'!$H$9,'Invoerblad heterogene watergang'!$O$9,IF(A938&lt;='Invoerblad heterogene watergang'!$H$10,'Invoerblad heterogene watergang'!$O$10,IF(A938&lt;='Invoerblad heterogene watergang'!$H$11,'Invoerblad heterogene watergang'!$O$11,IF(A938&lt;='Invoerblad heterogene watergang'!$H$12,'Invoerblad heterogene watergang'!$O$12,IF(A938&lt;='Invoerblad heterogene watergang'!$H$13,'Invoerblad heterogene watergang'!$O$13,IF(A938&lt;='Invoerblad heterogene watergang'!$H$14,'Invoerblad heterogene watergang'!$O$14,IF(A938&lt;='Invoerblad heterogene watergang'!$H$15,'Invoerblad heterogene watergang'!$O$15,IF(A938&lt;='Invoerblad heterogene watergang'!$H$16,'Invoerblad heterogene watergang'!$O$16,IF(A938&lt;='Invoerblad heterogene watergang'!$H$17,'Invoerblad heterogene watergang'!$O$17,"")))))))))</f>
        <v>Nee</v>
      </c>
      <c r="K938" s="23">
        <f>(IF(A938&lt;='Invoerblad heterogene watergang'!$H$9,'Invoerblad heterogene watergang'!$L$9,IF(A938&lt;='Invoerblad heterogene watergang'!$H$10,'Invoerblad heterogene watergang'!$L$10,IF(A938&lt;='Invoerblad heterogene watergang'!$H$11,'Invoerblad heterogene watergang'!$L$11,IF(A938&lt;='Invoerblad heterogene watergang'!$H$12,'Invoerblad heterogene watergang'!$L$12,IF(A938&lt;='Invoerblad heterogene watergang'!$H$13,'Invoerblad heterogene watergang'!$L$13,IF(A938&lt;='Invoerblad heterogene watergang'!$H$14,'Invoerblad heterogene watergang'!$L$14,IF(A938&lt;='Invoerblad heterogene watergang'!$H$15,'Invoerblad heterogene watergang'!$L$15,IF(A938&lt;='Invoerblad heterogene watergang'!$H$16,'Invoerblad heterogene watergang'!$L$16,IF(A938&lt;='Invoerblad heterogene watergang'!$H$17,'Invoerblad heterogene watergang'!$L$17,""))))))))))</f>
        <v>100</v>
      </c>
      <c r="L938" s="23" t="str">
        <f>(IF(A938&lt;='Invoerblad heterogene watergang'!$H$9,'Invoerblad heterogene watergang'!$M$9,IF(A938&lt;='Invoerblad heterogene watergang'!$H$10,'Invoerblad heterogene watergang'!$M$10,IF(A938&lt;='Invoerblad heterogene watergang'!$H$11,'Invoerblad heterogene watergang'!$M$11,IF(A938&lt;='Invoerblad heterogene watergang'!$H$12,'Invoerblad heterogene watergang'!$M$12,IF(A938&lt;='Invoerblad heterogene watergang'!$H$13,'Invoerblad heterogene watergang'!$M$13,IF(A938&lt;='Invoerblad heterogene watergang'!$H$14,'Invoerblad heterogene watergang'!$M$14,IF(A938&lt;='Invoerblad heterogene watergang'!$H$15,'Invoerblad heterogene watergang'!$M$15,IF(A938&lt;='Invoerblad heterogene watergang'!$H$16,'Invoerblad heterogene watergang'!$M$16,IF(A938&lt;='Invoerblad heterogene watergang'!$H$17,'Invoerblad heterogene watergang'!$M$17,""))))))))))</f>
        <v>Begroeiing volgt bodemverloop</v>
      </c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67"/>
      <c r="AD938" s="23"/>
      <c r="AE938" s="23"/>
    </row>
    <row r="939" spans="1:31" s="103" customFormat="1" x14ac:dyDescent="0.35">
      <c r="A939" s="24">
        <f>IF(A938="","",IF((A938+1)&gt;MAX('Invoerblad heterogene watergang'!$H$9:$H$17),"",'Uitgebreide invoer'!A938+(MAX('Invoerblad heterogene watergang'!$H$9:$H$17)/1000)))</f>
        <v>654.50000000000341</v>
      </c>
      <c r="B939" s="23">
        <f>IF(A939&lt;='Invoerblad heterogene watergang'!$H$9,'Invoerblad heterogene watergang'!$J$9,IF(A939&lt;='Invoerblad heterogene watergang'!$H$10,'Invoerblad heterogene watergang'!$J$10,IF(A939&lt;='Invoerblad heterogene watergang'!$H$11,'Invoerblad heterogene watergang'!$J$11,IF(A939&lt;='Invoerblad heterogene watergang'!$H$12,'Invoerblad heterogene watergang'!$J$12,IF(A939&lt;='Invoerblad heterogene watergang'!$H$13,'Invoerblad heterogene watergang'!$J$13,IF(A939&lt;='Invoerblad heterogene watergang'!$H$14,'Invoerblad heterogene watergang'!$J$14,IF(A939&lt;='Invoerblad heterogene watergang'!$H$15,'Invoerblad heterogene watergang'!$J$15,IF(A939&lt;='Invoerblad heterogene watergang'!$H$16,'Invoerblad heterogene watergang'!$J$16,IF(A939&lt;='Invoerblad heterogene watergang'!$H$17,'Invoerblad heterogene watergang'!$J$17,"")))))))))</f>
        <v>0.1</v>
      </c>
      <c r="C939" s="23" t="str">
        <f>IF(A939&lt;='Invoerblad heterogene watergang'!$H$9,'Invoerblad heterogene watergang'!$K$9,IF(A939&lt;='Invoerblad heterogene watergang'!$H$10,'Invoerblad heterogene watergang'!$K$10,IF(A939&lt;='Invoerblad heterogene watergang'!$H$11,'Invoerblad heterogene watergang'!$K$11,IF(A939&lt;='Invoerblad heterogene watergang'!$H$12,'Invoerblad heterogene watergang'!$K$12,IF(A939&lt;='Invoerblad heterogene watergang'!$H$13,'Invoerblad heterogene watergang'!$K$13,IF(A939&lt;='Invoerblad heterogene watergang'!$H$14,'Invoerblad heterogene watergang'!$K$14,IF(A939&lt;='Invoerblad heterogene watergang'!$H$15,'Invoerblad heterogene watergang'!$K$15,IF(A939&lt;='Invoerblad heterogene watergang'!$H$16,'Invoerblad heterogene watergang'!$K$16,IF(A939&lt;='Invoerblad heterogene watergang'!$H$17,'Invoerblad heterogene watergang'!$K$17,"")))))))))</f>
        <v>200 - Drijvend fonteinkruid</v>
      </c>
      <c r="D939" s="23">
        <f t="shared" si="14"/>
        <v>200</v>
      </c>
      <c r="E939" s="23">
        <f>'Invoerblad heterogene watergang'!$F$9</f>
        <v>1.5</v>
      </c>
      <c r="F939" s="23">
        <f>'Invoerblad heterogene watergang'!$E$9</f>
        <v>1.2</v>
      </c>
      <c r="G939" s="23">
        <f>'Invoerblad heterogene watergang'!$B$9</f>
        <v>1.2</v>
      </c>
      <c r="H939" s="23">
        <f>'Invoerblad heterogene watergang'!$C$9</f>
        <v>1</v>
      </c>
      <c r="I939" s="23">
        <f>IF(B939="","",IF(A939&lt;='Invoerblad heterogene watergang'!$H$9,'Invoerblad heterogene watergang'!$N$9,IF(A939&lt;='Invoerblad heterogene watergang'!$H$10,'Invoerblad heterogene watergang'!$N$10,IF(A939&lt;='Invoerblad heterogene watergang'!$H$11,'Invoerblad heterogene watergang'!$N$11,IF(A939&lt;='Invoerblad heterogene watergang'!$H$12,'Invoerblad heterogene watergang'!$N$12,IF(A939&lt;='Invoerblad heterogene watergang'!$H$13,'Invoerblad heterogene watergang'!$N$13,IF(A939&lt;='Invoerblad heterogene watergang'!$H$14,'Invoerblad heterogene watergang'!$N$14,IF(A939&lt;='Invoerblad heterogene watergang'!$H$15,'Invoerblad heterogene watergang'!$N$15,IF(A939&lt;='Invoerblad heterogene watergang'!$H$16,'Invoerblad heterogene watergang'!$N$16,IF(A939&lt;='Invoerblad heterogene watergang'!$H$17,'Invoerblad heterogene watergang'!$N$17,""))))))))))</f>
        <v>0</v>
      </c>
      <c r="J939" s="23" t="str">
        <f>IF(A939&lt;='Invoerblad heterogene watergang'!$H$9,'Invoerblad heterogene watergang'!$O$9,IF(A939&lt;='Invoerblad heterogene watergang'!$H$10,'Invoerblad heterogene watergang'!$O$10,IF(A939&lt;='Invoerblad heterogene watergang'!$H$11,'Invoerblad heterogene watergang'!$O$11,IF(A939&lt;='Invoerblad heterogene watergang'!$H$12,'Invoerblad heterogene watergang'!$O$12,IF(A939&lt;='Invoerblad heterogene watergang'!$H$13,'Invoerblad heterogene watergang'!$O$13,IF(A939&lt;='Invoerblad heterogene watergang'!$H$14,'Invoerblad heterogene watergang'!$O$14,IF(A939&lt;='Invoerblad heterogene watergang'!$H$15,'Invoerblad heterogene watergang'!$O$15,IF(A939&lt;='Invoerblad heterogene watergang'!$H$16,'Invoerblad heterogene watergang'!$O$16,IF(A939&lt;='Invoerblad heterogene watergang'!$H$17,'Invoerblad heterogene watergang'!$O$17,"")))))))))</f>
        <v>Nee</v>
      </c>
      <c r="K939" s="23">
        <f>(IF(A939&lt;='Invoerblad heterogene watergang'!$H$9,'Invoerblad heterogene watergang'!$L$9,IF(A939&lt;='Invoerblad heterogene watergang'!$H$10,'Invoerblad heterogene watergang'!$L$10,IF(A939&lt;='Invoerblad heterogene watergang'!$H$11,'Invoerblad heterogene watergang'!$L$11,IF(A939&lt;='Invoerblad heterogene watergang'!$H$12,'Invoerblad heterogene watergang'!$L$12,IF(A939&lt;='Invoerblad heterogene watergang'!$H$13,'Invoerblad heterogene watergang'!$L$13,IF(A939&lt;='Invoerblad heterogene watergang'!$H$14,'Invoerblad heterogene watergang'!$L$14,IF(A939&lt;='Invoerblad heterogene watergang'!$H$15,'Invoerblad heterogene watergang'!$L$15,IF(A939&lt;='Invoerblad heterogene watergang'!$H$16,'Invoerblad heterogene watergang'!$L$16,IF(A939&lt;='Invoerblad heterogene watergang'!$H$17,'Invoerblad heterogene watergang'!$L$17,""))))))))))</f>
        <v>100</v>
      </c>
      <c r="L939" s="23" t="str">
        <f>(IF(A939&lt;='Invoerblad heterogene watergang'!$H$9,'Invoerblad heterogene watergang'!$M$9,IF(A939&lt;='Invoerblad heterogene watergang'!$H$10,'Invoerblad heterogene watergang'!$M$10,IF(A939&lt;='Invoerblad heterogene watergang'!$H$11,'Invoerblad heterogene watergang'!$M$11,IF(A939&lt;='Invoerblad heterogene watergang'!$H$12,'Invoerblad heterogene watergang'!$M$12,IF(A939&lt;='Invoerblad heterogene watergang'!$H$13,'Invoerblad heterogene watergang'!$M$13,IF(A939&lt;='Invoerblad heterogene watergang'!$H$14,'Invoerblad heterogene watergang'!$M$14,IF(A939&lt;='Invoerblad heterogene watergang'!$H$15,'Invoerblad heterogene watergang'!$M$15,IF(A939&lt;='Invoerblad heterogene watergang'!$H$16,'Invoerblad heterogene watergang'!$M$16,IF(A939&lt;='Invoerblad heterogene watergang'!$H$17,'Invoerblad heterogene watergang'!$M$17,""))))))))))</f>
        <v>Begroeiing volgt bodemverloop</v>
      </c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67"/>
      <c r="AD939" s="23"/>
      <c r="AE939" s="23"/>
    </row>
    <row r="940" spans="1:31" s="103" customFormat="1" x14ac:dyDescent="0.35">
      <c r="A940" s="24">
        <f>IF(A939="","",IF((A939+1)&gt;MAX('Invoerblad heterogene watergang'!$H$9:$H$17),"",'Uitgebreide invoer'!A939+(MAX('Invoerblad heterogene watergang'!$H$9:$H$17)/1000)))</f>
        <v>655.20000000000346</v>
      </c>
      <c r="B940" s="23">
        <f>IF(A940&lt;='Invoerblad heterogene watergang'!$H$9,'Invoerblad heterogene watergang'!$J$9,IF(A940&lt;='Invoerblad heterogene watergang'!$H$10,'Invoerblad heterogene watergang'!$J$10,IF(A940&lt;='Invoerblad heterogene watergang'!$H$11,'Invoerblad heterogene watergang'!$J$11,IF(A940&lt;='Invoerblad heterogene watergang'!$H$12,'Invoerblad heterogene watergang'!$J$12,IF(A940&lt;='Invoerblad heterogene watergang'!$H$13,'Invoerblad heterogene watergang'!$J$13,IF(A940&lt;='Invoerblad heterogene watergang'!$H$14,'Invoerblad heterogene watergang'!$J$14,IF(A940&lt;='Invoerblad heterogene watergang'!$H$15,'Invoerblad heterogene watergang'!$J$15,IF(A940&lt;='Invoerblad heterogene watergang'!$H$16,'Invoerblad heterogene watergang'!$J$16,IF(A940&lt;='Invoerblad heterogene watergang'!$H$17,'Invoerblad heterogene watergang'!$J$17,"")))))))))</f>
        <v>0.1</v>
      </c>
      <c r="C940" s="23" t="str">
        <f>IF(A940&lt;='Invoerblad heterogene watergang'!$H$9,'Invoerblad heterogene watergang'!$K$9,IF(A940&lt;='Invoerblad heterogene watergang'!$H$10,'Invoerblad heterogene watergang'!$K$10,IF(A940&lt;='Invoerblad heterogene watergang'!$H$11,'Invoerblad heterogene watergang'!$K$11,IF(A940&lt;='Invoerblad heterogene watergang'!$H$12,'Invoerblad heterogene watergang'!$K$12,IF(A940&lt;='Invoerblad heterogene watergang'!$H$13,'Invoerblad heterogene watergang'!$K$13,IF(A940&lt;='Invoerblad heterogene watergang'!$H$14,'Invoerblad heterogene watergang'!$K$14,IF(A940&lt;='Invoerblad heterogene watergang'!$H$15,'Invoerblad heterogene watergang'!$K$15,IF(A940&lt;='Invoerblad heterogene watergang'!$H$16,'Invoerblad heterogene watergang'!$K$16,IF(A940&lt;='Invoerblad heterogene watergang'!$H$17,'Invoerblad heterogene watergang'!$K$17,"")))))))))</f>
        <v>200 - Drijvend fonteinkruid</v>
      </c>
      <c r="D940" s="23">
        <f t="shared" si="14"/>
        <v>200</v>
      </c>
      <c r="E940" s="23">
        <f>'Invoerblad heterogene watergang'!$F$9</f>
        <v>1.5</v>
      </c>
      <c r="F940" s="23">
        <f>'Invoerblad heterogene watergang'!$E$9</f>
        <v>1.2</v>
      </c>
      <c r="G940" s="23">
        <f>'Invoerblad heterogene watergang'!$B$9</f>
        <v>1.2</v>
      </c>
      <c r="H940" s="23">
        <f>'Invoerblad heterogene watergang'!$C$9</f>
        <v>1</v>
      </c>
      <c r="I940" s="23">
        <f>IF(B940="","",IF(A940&lt;='Invoerblad heterogene watergang'!$H$9,'Invoerblad heterogene watergang'!$N$9,IF(A940&lt;='Invoerblad heterogene watergang'!$H$10,'Invoerblad heterogene watergang'!$N$10,IF(A940&lt;='Invoerblad heterogene watergang'!$H$11,'Invoerblad heterogene watergang'!$N$11,IF(A940&lt;='Invoerblad heterogene watergang'!$H$12,'Invoerblad heterogene watergang'!$N$12,IF(A940&lt;='Invoerblad heterogene watergang'!$H$13,'Invoerblad heterogene watergang'!$N$13,IF(A940&lt;='Invoerblad heterogene watergang'!$H$14,'Invoerblad heterogene watergang'!$N$14,IF(A940&lt;='Invoerblad heterogene watergang'!$H$15,'Invoerblad heterogene watergang'!$N$15,IF(A940&lt;='Invoerblad heterogene watergang'!$H$16,'Invoerblad heterogene watergang'!$N$16,IF(A940&lt;='Invoerblad heterogene watergang'!$H$17,'Invoerblad heterogene watergang'!$N$17,""))))))))))</f>
        <v>0</v>
      </c>
      <c r="J940" s="23" t="str">
        <f>IF(A940&lt;='Invoerblad heterogene watergang'!$H$9,'Invoerblad heterogene watergang'!$O$9,IF(A940&lt;='Invoerblad heterogene watergang'!$H$10,'Invoerblad heterogene watergang'!$O$10,IF(A940&lt;='Invoerblad heterogene watergang'!$H$11,'Invoerblad heterogene watergang'!$O$11,IF(A940&lt;='Invoerblad heterogene watergang'!$H$12,'Invoerblad heterogene watergang'!$O$12,IF(A940&lt;='Invoerblad heterogene watergang'!$H$13,'Invoerblad heterogene watergang'!$O$13,IF(A940&lt;='Invoerblad heterogene watergang'!$H$14,'Invoerblad heterogene watergang'!$O$14,IF(A940&lt;='Invoerblad heterogene watergang'!$H$15,'Invoerblad heterogene watergang'!$O$15,IF(A940&lt;='Invoerblad heterogene watergang'!$H$16,'Invoerblad heterogene watergang'!$O$16,IF(A940&lt;='Invoerblad heterogene watergang'!$H$17,'Invoerblad heterogene watergang'!$O$17,"")))))))))</f>
        <v>Nee</v>
      </c>
      <c r="K940" s="23">
        <f>(IF(A940&lt;='Invoerblad heterogene watergang'!$H$9,'Invoerblad heterogene watergang'!$L$9,IF(A940&lt;='Invoerblad heterogene watergang'!$H$10,'Invoerblad heterogene watergang'!$L$10,IF(A940&lt;='Invoerblad heterogene watergang'!$H$11,'Invoerblad heterogene watergang'!$L$11,IF(A940&lt;='Invoerblad heterogene watergang'!$H$12,'Invoerblad heterogene watergang'!$L$12,IF(A940&lt;='Invoerblad heterogene watergang'!$H$13,'Invoerblad heterogene watergang'!$L$13,IF(A940&lt;='Invoerblad heterogene watergang'!$H$14,'Invoerblad heterogene watergang'!$L$14,IF(A940&lt;='Invoerblad heterogene watergang'!$H$15,'Invoerblad heterogene watergang'!$L$15,IF(A940&lt;='Invoerblad heterogene watergang'!$H$16,'Invoerblad heterogene watergang'!$L$16,IF(A940&lt;='Invoerblad heterogene watergang'!$H$17,'Invoerblad heterogene watergang'!$L$17,""))))))))))</f>
        <v>100</v>
      </c>
      <c r="L940" s="23" t="str">
        <f>(IF(A940&lt;='Invoerblad heterogene watergang'!$H$9,'Invoerblad heterogene watergang'!$M$9,IF(A940&lt;='Invoerblad heterogene watergang'!$H$10,'Invoerblad heterogene watergang'!$M$10,IF(A940&lt;='Invoerblad heterogene watergang'!$H$11,'Invoerblad heterogene watergang'!$M$11,IF(A940&lt;='Invoerblad heterogene watergang'!$H$12,'Invoerblad heterogene watergang'!$M$12,IF(A940&lt;='Invoerblad heterogene watergang'!$H$13,'Invoerblad heterogene watergang'!$M$13,IF(A940&lt;='Invoerblad heterogene watergang'!$H$14,'Invoerblad heterogene watergang'!$M$14,IF(A940&lt;='Invoerblad heterogene watergang'!$H$15,'Invoerblad heterogene watergang'!$M$15,IF(A940&lt;='Invoerblad heterogene watergang'!$H$16,'Invoerblad heterogene watergang'!$M$16,IF(A940&lt;='Invoerblad heterogene watergang'!$H$17,'Invoerblad heterogene watergang'!$M$17,""))))))))))</f>
        <v>Begroeiing volgt bodemverloop</v>
      </c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67"/>
      <c r="AD940" s="23"/>
      <c r="AE940" s="23"/>
    </row>
    <row r="941" spans="1:31" s="103" customFormat="1" x14ac:dyDescent="0.35">
      <c r="A941" s="24">
        <f>IF(A940="","",IF((A940+1)&gt;MAX('Invoerblad heterogene watergang'!$H$9:$H$17),"",'Uitgebreide invoer'!A940+(MAX('Invoerblad heterogene watergang'!$H$9:$H$17)/1000)))</f>
        <v>655.9000000000035</v>
      </c>
      <c r="B941" s="23">
        <f>IF(A941&lt;='Invoerblad heterogene watergang'!$H$9,'Invoerblad heterogene watergang'!$J$9,IF(A941&lt;='Invoerblad heterogene watergang'!$H$10,'Invoerblad heterogene watergang'!$J$10,IF(A941&lt;='Invoerblad heterogene watergang'!$H$11,'Invoerblad heterogene watergang'!$J$11,IF(A941&lt;='Invoerblad heterogene watergang'!$H$12,'Invoerblad heterogene watergang'!$J$12,IF(A941&lt;='Invoerblad heterogene watergang'!$H$13,'Invoerblad heterogene watergang'!$J$13,IF(A941&lt;='Invoerblad heterogene watergang'!$H$14,'Invoerblad heterogene watergang'!$J$14,IF(A941&lt;='Invoerblad heterogene watergang'!$H$15,'Invoerblad heterogene watergang'!$J$15,IF(A941&lt;='Invoerblad heterogene watergang'!$H$16,'Invoerblad heterogene watergang'!$J$16,IF(A941&lt;='Invoerblad heterogene watergang'!$H$17,'Invoerblad heterogene watergang'!$J$17,"")))))))))</f>
        <v>0.1</v>
      </c>
      <c r="C941" s="23" t="str">
        <f>IF(A941&lt;='Invoerblad heterogene watergang'!$H$9,'Invoerblad heterogene watergang'!$K$9,IF(A941&lt;='Invoerblad heterogene watergang'!$H$10,'Invoerblad heterogene watergang'!$K$10,IF(A941&lt;='Invoerblad heterogene watergang'!$H$11,'Invoerblad heterogene watergang'!$K$11,IF(A941&lt;='Invoerblad heterogene watergang'!$H$12,'Invoerblad heterogene watergang'!$K$12,IF(A941&lt;='Invoerblad heterogene watergang'!$H$13,'Invoerblad heterogene watergang'!$K$13,IF(A941&lt;='Invoerblad heterogene watergang'!$H$14,'Invoerblad heterogene watergang'!$K$14,IF(A941&lt;='Invoerblad heterogene watergang'!$H$15,'Invoerblad heterogene watergang'!$K$15,IF(A941&lt;='Invoerblad heterogene watergang'!$H$16,'Invoerblad heterogene watergang'!$K$16,IF(A941&lt;='Invoerblad heterogene watergang'!$H$17,'Invoerblad heterogene watergang'!$K$17,"")))))))))</f>
        <v>200 - Drijvend fonteinkruid</v>
      </c>
      <c r="D941" s="23">
        <f t="shared" si="14"/>
        <v>200</v>
      </c>
      <c r="E941" s="23">
        <f>'Invoerblad heterogene watergang'!$F$9</f>
        <v>1.5</v>
      </c>
      <c r="F941" s="23">
        <f>'Invoerblad heterogene watergang'!$E$9</f>
        <v>1.2</v>
      </c>
      <c r="G941" s="23">
        <f>'Invoerblad heterogene watergang'!$B$9</f>
        <v>1.2</v>
      </c>
      <c r="H941" s="23">
        <f>'Invoerblad heterogene watergang'!$C$9</f>
        <v>1</v>
      </c>
      <c r="I941" s="23">
        <f>IF(B941="","",IF(A941&lt;='Invoerblad heterogene watergang'!$H$9,'Invoerblad heterogene watergang'!$N$9,IF(A941&lt;='Invoerblad heterogene watergang'!$H$10,'Invoerblad heterogene watergang'!$N$10,IF(A941&lt;='Invoerblad heterogene watergang'!$H$11,'Invoerblad heterogene watergang'!$N$11,IF(A941&lt;='Invoerblad heterogene watergang'!$H$12,'Invoerblad heterogene watergang'!$N$12,IF(A941&lt;='Invoerblad heterogene watergang'!$H$13,'Invoerblad heterogene watergang'!$N$13,IF(A941&lt;='Invoerblad heterogene watergang'!$H$14,'Invoerblad heterogene watergang'!$N$14,IF(A941&lt;='Invoerblad heterogene watergang'!$H$15,'Invoerblad heterogene watergang'!$N$15,IF(A941&lt;='Invoerblad heterogene watergang'!$H$16,'Invoerblad heterogene watergang'!$N$16,IF(A941&lt;='Invoerblad heterogene watergang'!$H$17,'Invoerblad heterogene watergang'!$N$17,""))))))))))</f>
        <v>0</v>
      </c>
      <c r="J941" s="23" t="str">
        <f>IF(A941&lt;='Invoerblad heterogene watergang'!$H$9,'Invoerblad heterogene watergang'!$O$9,IF(A941&lt;='Invoerblad heterogene watergang'!$H$10,'Invoerblad heterogene watergang'!$O$10,IF(A941&lt;='Invoerblad heterogene watergang'!$H$11,'Invoerblad heterogene watergang'!$O$11,IF(A941&lt;='Invoerblad heterogene watergang'!$H$12,'Invoerblad heterogene watergang'!$O$12,IF(A941&lt;='Invoerblad heterogene watergang'!$H$13,'Invoerblad heterogene watergang'!$O$13,IF(A941&lt;='Invoerblad heterogene watergang'!$H$14,'Invoerblad heterogene watergang'!$O$14,IF(A941&lt;='Invoerblad heterogene watergang'!$H$15,'Invoerblad heterogene watergang'!$O$15,IF(A941&lt;='Invoerblad heterogene watergang'!$H$16,'Invoerblad heterogene watergang'!$O$16,IF(A941&lt;='Invoerblad heterogene watergang'!$H$17,'Invoerblad heterogene watergang'!$O$17,"")))))))))</f>
        <v>Nee</v>
      </c>
      <c r="K941" s="23">
        <f>(IF(A941&lt;='Invoerblad heterogene watergang'!$H$9,'Invoerblad heterogene watergang'!$L$9,IF(A941&lt;='Invoerblad heterogene watergang'!$H$10,'Invoerblad heterogene watergang'!$L$10,IF(A941&lt;='Invoerblad heterogene watergang'!$H$11,'Invoerblad heterogene watergang'!$L$11,IF(A941&lt;='Invoerblad heterogene watergang'!$H$12,'Invoerblad heterogene watergang'!$L$12,IF(A941&lt;='Invoerblad heterogene watergang'!$H$13,'Invoerblad heterogene watergang'!$L$13,IF(A941&lt;='Invoerblad heterogene watergang'!$H$14,'Invoerblad heterogene watergang'!$L$14,IF(A941&lt;='Invoerblad heterogene watergang'!$H$15,'Invoerblad heterogene watergang'!$L$15,IF(A941&lt;='Invoerblad heterogene watergang'!$H$16,'Invoerblad heterogene watergang'!$L$16,IF(A941&lt;='Invoerblad heterogene watergang'!$H$17,'Invoerblad heterogene watergang'!$L$17,""))))))))))</f>
        <v>100</v>
      </c>
      <c r="L941" s="23" t="str">
        <f>(IF(A941&lt;='Invoerblad heterogene watergang'!$H$9,'Invoerblad heterogene watergang'!$M$9,IF(A941&lt;='Invoerblad heterogene watergang'!$H$10,'Invoerblad heterogene watergang'!$M$10,IF(A941&lt;='Invoerblad heterogene watergang'!$H$11,'Invoerblad heterogene watergang'!$M$11,IF(A941&lt;='Invoerblad heterogene watergang'!$H$12,'Invoerblad heterogene watergang'!$M$12,IF(A941&lt;='Invoerblad heterogene watergang'!$H$13,'Invoerblad heterogene watergang'!$M$13,IF(A941&lt;='Invoerblad heterogene watergang'!$H$14,'Invoerblad heterogene watergang'!$M$14,IF(A941&lt;='Invoerblad heterogene watergang'!$H$15,'Invoerblad heterogene watergang'!$M$15,IF(A941&lt;='Invoerblad heterogene watergang'!$H$16,'Invoerblad heterogene watergang'!$M$16,IF(A941&lt;='Invoerblad heterogene watergang'!$H$17,'Invoerblad heterogene watergang'!$M$17,""))))))))))</f>
        <v>Begroeiing volgt bodemverloop</v>
      </c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67"/>
      <c r="AD941" s="23"/>
      <c r="AE941" s="23"/>
    </row>
    <row r="942" spans="1:31" s="103" customFormat="1" x14ac:dyDescent="0.35">
      <c r="A942" s="24">
        <f>IF(A941="","",IF((A941+1)&gt;MAX('Invoerblad heterogene watergang'!$H$9:$H$17),"",'Uitgebreide invoer'!A941+(MAX('Invoerblad heterogene watergang'!$H$9:$H$17)/1000)))</f>
        <v>656.60000000000355</v>
      </c>
      <c r="B942" s="23">
        <f>IF(A942&lt;='Invoerblad heterogene watergang'!$H$9,'Invoerblad heterogene watergang'!$J$9,IF(A942&lt;='Invoerblad heterogene watergang'!$H$10,'Invoerblad heterogene watergang'!$J$10,IF(A942&lt;='Invoerblad heterogene watergang'!$H$11,'Invoerblad heterogene watergang'!$J$11,IF(A942&lt;='Invoerblad heterogene watergang'!$H$12,'Invoerblad heterogene watergang'!$J$12,IF(A942&lt;='Invoerblad heterogene watergang'!$H$13,'Invoerblad heterogene watergang'!$J$13,IF(A942&lt;='Invoerblad heterogene watergang'!$H$14,'Invoerblad heterogene watergang'!$J$14,IF(A942&lt;='Invoerblad heterogene watergang'!$H$15,'Invoerblad heterogene watergang'!$J$15,IF(A942&lt;='Invoerblad heterogene watergang'!$H$16,'Invoerblad heterogene watergang'!$J$16,IF(A942&lt;='Invoerblad heterogene watergang'!$H$17,'Invoerblad heterogene watergang'!$J$17,"")))))))))</f>
        <v>0.1</v>
      </c>
      <c r="C942" s="23" t="str">
        <f>IF(A942&lt;='Invoerblad heterogene watergang'!$H$9,'Invoerblad heterogene watergang'!$K$9,IF(A942&lt;='Invoerblad heterogene watergang'!$H$10,'Invoerblad heterogene watergang'!$K$10,IF(A942&lt;='Invoerblad heterogene watergang'!$H$11,'Invoerblad heterogene watergang'!$K$11,IF(A942&lt;='Invoerblad heterogene watergang'!$H$12,'Invoerblad heterogene watergang'!$K$12,IF(A942&lt;='Invoerblad heterogene watergang'!$H$13,'Invoerblad heterogene watergang'!$K$13,IF(A942&lt;='Invoerblad heterogene watergang'!$H$14,'Invoerblad heterogene watergang'!$K$14,IF(A942&lt;='Invoerblad heterogene watergang'!$H$15,'Invoerblad heterogene watergang'!$K$15,IF(A942&lt;='Invoerblad heterogene watergang'!$H$16,'Invoerblad heterogene watergang'!$K$16,IF(A942&lt;='Invoerblad heterogene watergang'!$H$17,'Invoerblad heterogene watergang'!$K$17,"")))))))))</f>
        <v>200 - Drijvend fonteinkruid</v>
      </c>
      <c r="D942" s="23">
        <f t="shared" si="14"/>
        <v>200</v>
      </c>
      <c r="E942" s="23">
        <f>'Invoerblad heterogene watergang'!$F$9</f>
        <v>1.5</v>
      </c>
      <c r="F942" s="23">
        <f>'Invoerblad heterogene watergang'!$E$9</f>
        <v>1.2</v>
      </c>
      <c r="G942" s="23">
        <f>'Invoerblad heterogene watergang'!$B$9</f>
        <v>1.2</v>
      </c>
      <c r="H942" s="23">
        <f>'Invoerblad heterogene watergang'!$C$9</f>
        <v>1</v>
      </c>
      <c r="I942" s="23">
        <f>IF(B942="","",IF(A942&lt;='Invoerblad heterogene watergang'!$H$9,'Invoerblad heterogene watergang'!$N$9,IF(A942&lt;='Invoerblad heterogene watergang'!$H$10,'Invoerblad heterogene watergang'!$N$10,IF(A942&lt;='Invoerblad heterogene watergang'!$H$11,'Invoerblad heterogene watergang'!$N$11,IF(A942&lt;='Invoerblad heterogene watergang'!$H$12,'Invoerblad heterogene watergang'!$N$12,IF(A942&lt;='Invoerblad heterogene watergang'!$H$13,'Invoerblad heterogene watergang'!$N$13,IF(A942&lt;='Invoerblad heterogene watergang'!$H$14,'Invoerblad heterogene watergang'!$N$14,IF(A942&lt;='Invoerblad heterogene watergang'!$H$15,'Invoerblad heterogene watergang'!$N$15,IF(A942&lt;='Invoerblad heterogene watergang'!$H$16,'Invoerblad heterogene watergang'!$N$16,IF(A942&lt;='Invoerblad heterogene watergang'!$H$17,'Invoerblad heterogene watergang'!$N$17,""))))))))))</f>
        <v>0</v>
      </c>
      <c r="J942" s="23" t="str">
        <f>IF(A942&lt;='Invoerblad heterogene watergang'!$H$9,'Invoerblad heterogene watergang'!$O$9,IF(A942&lt;='Invoerblad heterogene watergang'!$H$10,'Invoerblad heterogene watergang'!$O$10,IF(A942&lt;='Invoerblad heterogene watergang'!$H$11,'Invoerblad heterogene watergang'!$O$11,IF(A942&lt;='Invoerblad heterogene watergang'!$H$12,'Invoerblad heterogene watergang'!$O$12,IF(A942&lt;='Invoerblad heterogene watergang'!$H$13,'Invoerblad heterogene watergang'!$O$13,IF(A942&lt;='Invoerblad heterogene watergang'!$H$14,'Invoerblad heterogene watergang'!$O$14,IF(A942&lt;='Invoerblad heterogene watergang'!$H$15,'Invoerblad heterogene watergang'!$O$15,IF(A942&lt;='Invoerblad heterogene watergang'!$H$16,'Invoerblad heterogene watergang'!$O$16,IF(A942&lt;='Invoerblad heterogene watergang'!$H$17,'Invoerblad heterogene watergang'!$O$17,"")))))))))</f>
        <v>Nee</v>
      </c>
      <c r="K942" s="23">
        <f>(IF(A942&lt;='Invoerblad heterogene watergang'!$H$9,'Invoerblad heterogene watergang'!$L$9,IF(A942&lt;='Invoerblad heterogene watergang'!$H$10,'Invoerblad heterogene watergang'!$L$10,IF(A942&lt;='Invoerblad heterogene watergang'!$H$11,'Invoerblad heterogene watergang'!$L$11,IF(A942&lt;='Invoerblad heterogene watergang'!$H$12,'Invoerblad heterogene watergang'!$L$12,IF(A942&lt;='Invoerblad heterogene watergang'!$H$13,'Invoerblad heterogene watergang'!$L$13,IF(A942&lt;='Invoerblad heterogene watergang'!$H$14,'Invoerblad heterogene watergang'!$L$14,IF(A942&lt;='Invoerblad heterogene watergang'!$H$15,'Invoerblad heterogene watergang'!$L$15,IF(A942&lt;='Invoerblad heterogene watergang'!$H$16,'Invoerblad heterogene watergang'!$L$16,IF(A942&lt;='Invoerblad heterogene watergang'!$H$17,'Invoerblad heterogene watergang'!$L$17,""))))))))))</f>
        <v>100</v>
      </c>
      <c r="L942" s="23" t="str">
        <f>(IF(A942&lt;='Invoerblad heterogene watergang'!$H$9,'Invoerblad heterogene watergang'!$M$9,IF(A942&lt;='Invoerblad heterogene watergang'!$H$10,'Invoerblad heterogene watergang'!$M$10,IF(A942&lt;='Invoerblad heterogene watergang'!$H$11,'Invoerblad heterogene watergang'!$M$11,IF(A942&lt;='Invoerblad heterogene watergang'!$H$12,'Invoerblad heterogene watergang'!$M$12,IF(A942&lt;='Invoerblad heterogene watergang'!$H$13,'Invoerblad heterogene watergang'!$M$13,IF(A942&lt;='Invoerblad heterogene watergang'!$H$14,'Invoerblad heterogene watergang'!$M$14,IF(A942&lt;='Invoerblad heterogene watergang'!$H$15,'Invoerblad heterogene watergang'!$M$15,IF(A942&lt;='Invoerblad heterogene watergang'!$H$16,'Invoerblad heterogene watergang'!$M$16,IF(A942&lt;='Invoerblad heterogene watergang'!$H$17,'Invoerblad heterogene watergang'!$M$17,""))))))))))</f>
        <v>Begroeiing volgt bodemverloop</v>
      </c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67"/>
      <c r="AD942" s="23"/>
      <c r="AE942" s="23"/>
    </row>
    <row r="943" spans="1:31" s="103" customFormat="1" x14ac:dyDescent="0.35">
      <c r="A943" s="24">
        <f>IF(A942="","",IF((A942+1)&gt;MAX('Invoerblad heterogene watergang'!$H$9:$H$17),"",'Uitgebreide invoer'!A942+(MAX('Invoerblad heterogene watergang'!$H$9:$H$17)/1000)))</f>
        <v>657.30000000000359</v>
      </c>
      <c r="B943" s="23">
        <f>IF(A943&lt;='Invoerblad heterogene watergang'!$H$9,'Invoerblad heterogene watergang'!$J$9,IF(A943&lt;='Invoerblad heterogene watergang'!$H$10,'Invoerblad heterogene watergang'!$J$10,IF(A943&lt;='Invoerblad heterogene watergang'!$H$11,'Invoerblad heterogene watergang'!$J$11,IF(A943&lt;='Invoerblad heterogene watergang'!$H$12,'Invoerblad heterogene watergang'!$J$12,IF(A943&lt;='Invoerblad heterogene watergang'!$H$13,'Invoerblad heterogene watergang'!$J$13,IF(A943&lt;='Invoerblad heterogene watergang'!$H$14,'Invoerblad heterogene watergang'!$J$14,IF(A943&lt;='Invoerblad heterogene watergang'!$H$15,'Invoerblad heterogene watergang'!$J$15,IF(A943&lt;='Invoerblad heterogene watergang'!$H$16,'Invoerblad heterogene watergang'!$J$16,IF(A943&lt;='Invoerblad heterogene watergang'!$H$17,'Invoerblad heterogene watergang'!$J$17,"")))))))))</f>
        <v>0.1</v>
      </c>
      <c r="C943" s="23" t="str">
        <f>IF(A943&lt;='Invoerblad heterogene watergang'!$H$9,'Invoerblad heterogene watergang'!$K$9,IF(A943&lt;='Invoerblad heterogene watergang'!$H$10,'Invoerblad heterogene watergang'!$K$10,IF(A943&lt;='Invoerblad heterogene watergang'!$H$11,'Invoerblad heterogene watergang'!$K$11,IF(A943&lt;='Invoerblad heterogene watergang'!$H$12,'Invoerblad heterogene watergang'!$K$12,IF(A943&lt;='Invoerblad heterogene watergang'!$H$13,'Invoerblad heterogene watergang'!$K$13,IF(A943&lt;='Invoerblad heterogene watergang'!$H$14,'Invoerblad heterogene watergang'!$K$14,IF(A943&lt;='Invoerblad heterogene watergang'!$H$15,'Invoerblad heterogene watergang'!$K$15,IF(A943&lt;='Invoerblad heterogene watergang'!$H$16,'Invoerblad heterogene watergang'!$K$16,IF(A943&lt;='Invoerblad heterogene watergang'!$H$17,'Invoerblad heterogene watergang'!$K$17,"")))))))))</f>
        <v>200 - Drijvend fonteinkruid</v>
      </c>
      <c r="D943" s="23">
        <f t="shared" si="14"/>
        <v>200</v>
      </c>
      <c r="E943" s="23">
        <f>'Invoerblad heterogene watergang'!$F$9</f>
        <v>1.5</v>
      </c>
      <c r="F943" s="23">
        <f>'Invoerblad heterogene watergang'!$E$9</f>
        <v>1.2</v>
      </c>
      <c r="G943" s="23">
        <f>'Invoerblad heterogene watergang'!$B$9</f>
        <v>1.2</v>
      </c>
      <c r="H943" s="23">
        <f>'Invoerblad heterogene watergang'!$C$9</f>
        <v>1</v>
      </c>
      <c r="I943" s="23">
        <f>IF(B943="","",IF(A943&lt;='Invoerblad heterogene watergang'!$H$9,'Invoerblad heterogene watergang'!$N$9,IF(A943&lt;='Invoerblad heterogene watergang'!$H$10,'Invoerblad heterogene watergang'!$N$10,IF(A943&lt;='Invoerblad heterogene watergang'!$H$11,'Invoerblad heterogene watergang'!$N$11,IF(A943&lt;='Invoerblad heterogene watergang'!$H$12,'Invoerblad heterogene watergang'!$N$12,IF(A943&lt;='Invoerblad heterogene watergang'!$H$13,'Invoerblad heterogene watergang'!$N$13,IF(A943&lt;='Invoerblad heterogene watergang'!$H$14,'Invoerblad heterogene watergang'!$N$14,IF(A943&lt;='Invoerblad heterogene watergang'!$H$15,'Invoerblad heterogene watergang'!$N$15,IF(A943&lt;='Invoerblad heterogene watergang'!$H$16,'Invoerblad heterogene watergang'!$N$16,IF(A943&lt;='Invoerblad heterogene watergang'!$H$17,'Invoerblad heterogene watergang'!$N$17,""))))))))))</f>
        <v>0</v>
      </c>
      <c r="J943" s="23" t="str">
        <f>IF(A943&lt;='Invoerblad heterogene watergang'!$H$9,'Invoerblad heterogene watergang'!$O$9,IF(A943&lt;='Invoerblad heterogene watergang'!$H$10,'Invoerblad heterogene watergang'!$O$10,IF(A943&lt;='Invoerblad heterogene watergang'!$H$11,'Invoerblad heterogene watergang'!$O$11,IF(A943&lt;='Invoerblad heterogene watergang'!$H$12,'Invoerblad heterogene watergang'!$O$12,IF(A943&lt;='Invoerblad heterogene watergang'!$H$13,'Invoerblad heterogene watergang'!$O$13,IF(A943&lt;='Invoerblad heterogene watergang'!$H$14,'Invoerblad heterogene watergang'!$O$14,IF(A943&lt;='Invoerblad heterogene watergang'!$H$15,'Invoerblad heterogene watergang'!$O$15,IF(A943&lt;='Invoerblad heterogene watergang'!$H$16,'Invoerblad heterogene watergang'!$O$16,IF(A943&lt;='Invoerblad heterogene watergang'!$H$17,'Invoerblad heterogene watergang'!$O$17,"")))))))))</f>
        <v>Nee</v>
      </c>
      <c r="K943" s="23">
        <f>(IF(A943&lt;='Invoerblad heterogene watergang'!$H$9,'Invoerblad heterogene watergang'!$L$9,IF(A943&lt;='Invoerblad heterogene watergang'!$H$10,'Invoerblad heterogene watergang'!$L$10,IF(A943&lt;='Invoerblad heterogene watergang'!$H$11,'Invoerblad heterogene watergang'!$L$11,IF(A943&lt;='Invoerblad heterogene watergang'!$H$12,'Invoerblad heterogene watergang'!$L$12,IF(A943&lt;='Invoerblad heterogene watergang'!$H$13,'Invoerblad heterogene watergang'!$L$13,IF(A943&lt;='Invoerblad heterogene watergang'!$H$14,'Invoerblad heterogene watergang'!$L$14,IF(A943&lt;='Invoerblad heterogene watergang'!$H$15,'Invoerblad heterogene watergang'!$L$15,IF(A943&lt;='Invoerblad heterogene watergang'!$H$16,'Invoerblad heterogene watergang'!$L$16,IF(A943&lt;='Invoerblad heterogene watergang'!$H$17,'Invoerblad heterogene watergang'!$L$17,""))))))))))</f>
        <v>100</v>
      </c>
      <c r="L943" s="23" t="str">
        <f>(IF(A943&lt;='Invoerblad heterogene watergang'!$H$9,'Invoerblad heterogene watergang'!$M$9,IF(A943&lt;='Invoerblad heterogene watergang'!$H$10,'Invoerblad heterogene watergang'!$M$10,IF(A943&lt;='Invoerblad heterogene watergang'!$H$11,'Invoerblad heterogene watergang'!$M$11,IF(A943&lt;='Invoerblad heterogene watergang'!$H$12,'Invoerblad heterogene watergang'!$M$12,IF(A943&lt;='Invoerblad heterogene watergang'!$H$13,'Invoerblad heterogene watergang'!$M$13,IF(A943&lt;='Invoerblad heterogene watergang'!$H$14,'Invoerblad heterogene watergang'!$M$14,IF(A943&lt;='Invoerblad heterogene watergang'!$H$15,'Invoerblad heterogene watergang'!$M$15,IF(A943&lt;='Invoerblad heterogene watergang'!$H$16,'Invoerblad heterogene watergang'!$M$16,IF(A943&lt;='Invoerblad heterogene watergang'!$H$17,'Invoerblad heterogene watergang'!$M$17,""))))))))))</f>
        <v>Begroeiing volgt bodemverloop</v>
      </c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67"/>
      <c r="AD943" s="23"/>
      <c r="AE943" s="23"/>
    </row>
    <row r="944" spans="1:31" s="103" customFormat="1" x14ac:dyDescent="0.35">
      <c r="A944" s="24">
        <f>IF(A943="","",IF((A943+1)&gt;MAX('Invoerblad heterogene watergang'!$H$9:$H$17),"",'Uitgebreide invoer'!A943+(MAX('Invoerblad heterogene watergang'!$H$9:$H$17)/1000)))</f>
        <v>658.00000000000364</v>
      </c>
      <c r="B944" s="23">
        <f>IF(A944&lt;='Invoerblad heterogene watergang'!$H$9,'Invoerblad heterogene watergang'!$J$9,IF(A944&lt;='Invoerblad heterogene watergang'!$H$10,'Invoerblad heterogene watergang'!$J$10,IF(A944&lt;='Invoerblad heterogene watergang'!$H$11,'Invoerblad heterogene watergang'!$J$11,IF(A944&lt;='Invoerblad heterogene watergang'!$H$12,'Invoerblad heterogene watergang'!$J$12,IF(A944&lt;='Invoerblad heterogene watergang'!$H$13,'Invoerblad heterogene watergang'!$J$13,IF(A944&lt;='Invoerblad heterogene watergang'!$H$14,'Invoerblad heterogene watergang'!$J$14,IF(A944&lt;='Invoerblad heterogene watergang'!$H$15,'Invoerblad heterogene watergang'!$J$15,IF(A944&lt;='Invoerblad heterogene watergang'!$H$16,'Invoerblad heterogene watergang'!$J$16,IF(A944&lt;='Invoerblad heterogene watergang'!$H$17,'Invoerblad heterogene watergang'!$J$17,"")))))))))</f>
        <v>0.1</v>
      </c>
      <c r="C944" s="23" t="str">
        <f>IF(A944&lt;='Invoerblad heterogene watergang'!$H$9,'Invoerblad heterogene watergang'!$K$9,IF(A944&lt;='Invoerblad heterogene watergang'!$H$10,'Invoerblad heterogene watergang'!$K$10,IF(A944&lt;='Invoerblad heterogene watergang'!$H$11,'Invoerblad heterogene watergang'!$K$11,IF(A944&lt;='Invoerblad heterogene watergang'!$H$12,'Invoerblad heterogene watergang'!$K$12,IF(A944&lt;='Invoerblad heterogene watergang'!$H$13,'Invoerblad heterogene watergang'!$K$13,IF(A944&lt;='Invoerblad heterogene watergang'!$H$14,'Invoerblad heterogene watergang'!$K$14,IF(A944&lt;='Invoerblad heterogene watergang'!$H$15,'Invoerblad heterogene watergang'!$K$15,IF(A944&lt;='Invoerblad heterogene watergang'!$H$16,'Invoerblad heterogene watergang'!$K$16,IF(A944&lt;='Invoerblad heterogene watergang'!$H$17,'Invoerblad heterogene watergang'!$K$17,"")))))))))</f>
        <v>200 - Drijvend fonteinkruid</v>
      </c>
      <c r="D944" s="23">
        <f t="shared" si="14"/>
        <v>200</v>
      </c>
      <c r="E944" s="23">
        <f>'Invoerblad heterogene watergang'!$F$9</f>
        <v>1.5</v>
      </c>
      <c r="F944" s="23">
        <f>'Invoerblad heterogene watergang'!$E$9</f>
        <v>1.2</v>
      </c>
      <c r="G944" s="23">
        <f>'Invoerblad heterogene watergang'!$B$9</f>
        <v>1.2</v>
      </c>
      <c r="H944" s="23">
        <f>'Invoerblad heterogene watergang'!$C$9</f>
        <v>1</v>
      </c>
      <c r="I944" s="23">
        <f>IF(B944="","",IF(A944&lt;='Invoerblad heterogene watergang'!$H$9,'Invoerblad heterogene watergang'!$N$9,IF(A944&lt;='Invoerblad heterogene watergang'!$H$10,'Invoerblad heterogene watergang'!$N$10,IF(A944&lt;='Invoerblad heterogene watergang'!$H$11,'Invoerblad heterogene watergang'!$N$11,IF(A944&lt;='Invoerblad heterogene watergang'!$H$12,'Invoerblad heterogene watergang'!$N$12,IF(A944&lt;='Invoerblad heterogene watergang'!$H$13,'Invoerblad heterogene watergang'!$N$13,IF(A944&lt;='Invoerblad heterogene watergang'!$H$14,'Invoerblad heterogene watergang'!$N$14,IF(A944&lt;='Invoerblad heterogene watergang'!$H$15,'Invoerblad heterogene watergang'!$N$15,IF(A944&lt;='Invoerblad heterogene watergang'!$H$16,'Invoerblad heterogene watergang'!$N$16,IF(A944&lt;='Invoerblad heterogene watergang'!$H$17,'Invoerblad heterogene watergang'!$N$17,""))))))))))</f>
        <v>0</v>
      </c>
      <c r="J944" s="23" t="str">
        <f>IF(A944&lt;='Invoerblad heterogene watergang'!$H$9,'Invoerblad heterogene watergang'!$O$9,IF(A944&lt;='Invoerblad heterogene watergang'!$H$10,'Invoerblad heterogene watergang'!$O$10,IF(A944&lt;='Invoerblad heterogene watergang'!$H$11,'Invoerblad heterogene watergang'!$O$11,IF(A944&lt;='Invoerblad heterogene watergang'!$H$12,'Invoerblad heterogene watergang'!$O$12,IF(A944&lt;='Invoerblad heterogene watergang'!$H$13,'Invoerblad heterogene watergang'!$O$13,IF(A944&lt;='Invoerblad heterogene watergang'!$H$14,'Invoerblad heterogene watergang'!$O$14,IF(A944&lt;='Invoerblad heterogene watergang'!$H$15,'Invoerblad heterogene watergang'!$O$15,IF(A944&lt;='Invoerblad heterogene watergang'!$H$16,'Invoerblad heterogene watergang'!$O$16,IF(A944&lt;='Invoerblad heterogene watergang'!$H$17,'Invoerblad heterogene watergang'!$O$17,"")))))))))</f>
        <v>Nee</v>
      </c>
      <c r="K944" s="23">
        <f>(IF(A944&lt;='Invoerblad heterogene watergang'!$H$9,'Invoerblad heterogene watergang'!$L$9,IF(A944&lt;='Invoerblad heterogene watergang'!$H$10,'Invoerblad heterogene watergang'!$L$10,IF(A944&lt;='Invoerblad heterogene watergang'!$H$11,'Invoerblad heterogene watergang'!$L$11,IF(A944&lt;='Invoerblad heterogene watergang'!$H$12,'Invoerblad heterogene watergang'!$L$12,IF(A944&lt;='Invoerblad heterogene watergang'!$H$13,'Invoerblad heterogene watergang'!$L$13,IF(A944&lt;='Invoerblad heterogene watergang'!$H$14,'Invoerblad heterogene watergang'!$L$14,IF(A944&lt;='Invoerblad heterogene watergang'!$H$15,'Invoerblad heterogene watergang'!$L$15,IF(A944&lt;='Invoerblad heterogene watergang'!$H$16,'Invoerblad heterogene watergang'!$L$16,IF(A944&lt;='Invoerblad heterogene watergang'!$H$17,'Invoerblad heterogene watergang'!$L$17,""))))))))))</f>
        <v>100</v>
      </c>
      <c r="L944" s="23" t="str">
        <f>(IF(A944&lt;='Invoerblad heterogene watergang'!$H$9,'Invoerblad heterogene watergang'!$M$9,IF(A944&lt;='Invoerblad heterogene watergang'!$H$10,'Invoerblad heterogene watergang'!$M$10,IF(A944&lt;='Invoerblad heterogene watergang'!$H$11,'Invoerblad heterogene watergang'!$M$11,IF(A944&lt;='Invoerblad heterogene watergang'!$H$12,'Invoerblad heterogene watergang'!$M$12,IF(A944&lt;='Invoerblad heterogene watergang'!$H$13,'Invoerblad heterogene watergang'!$M$13,IF(A944&lt;='Invoerblad heterogene watergang'!$H$14,'Invoerblad heterogene watergang'!$M$14,IF(A944&lt;='Invoerblad heterogene watergang'!$H$15,'Invoerblad heterogene watergang'!$M$15,IF(A944&lt;='Invoerblad heterogene watergang'!$H$16,'Invoerblad heterogene watergang'!$M$16,IF(A944&lt;='Invoerblad heterogene watergang'!$H$17,'Invoerblad heterogene watergang'!$M$17,""))))))))))</f>
        <v>Begroeiing volgt bodemverloop</v>
      </c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67"/>
      <c r="AD944" s="23"/>
      <c r="AE944" s="23"/>
    </row>
    <row r="945" spans="1:31" s="103" customFormat="1" x14ac:dyDescent="0.35">
      <c r="A945" s="24">
        <f>IF(A944="","",IF((A944+1)&gt;MAX('Invoerblad heterogene watergang'!$H$9:$H$17),"",'Uitgebreide invoer'!A944+(MAX('Invoerblad heterogene watergang'!$H$9:$H$17)/1000)))</f>
        <v>658.70000000000368</v>
      </c>
      <c r="B945" s="23">
        <f>IF(A945&lt;='Invoerblad heterogene watergang'!$H$9,'Invoerblad heterogene watergang'!$J$9,IF(A945&lt;='Invoerblad heterogene watergang'!$H$10,'Invoerblad heterogene watergang'!$J$10,IF(A945&lt;='Invoerblad heterogene watergang'!$H$11,'Invoerblad heterogene watergang'!$J$11,IF(A945&lt;='Invoerblad heterogene watergang'!$H$12,'Invoerblad heterogene watergang'!$J$12,IF(A945&lt;='Invoerblad heterogene watergang'!$H$13,'Invoerblad heterogene watergang'!$J$13,IF(A945&lt;='Invoerblad heterogene watergang'!$H$14,'Invoerblad heterogene watergang'!$J$14,IF(A945&lt;='Invoerblad heterogene watergang'!$H$15,'Invoerblad heterogene watergang'!$J$15,IF(A945&lt;='Invoerblad heterogene watergang'!$H$16,'Invoerblad heterogene watergang'!$J$16,IF(A945&lt;='Invoerblad heterogene watergang'!$H$17,'Invoerblad heterogene watergang'!$J$17,"")))))))))</f>
        <v>0.1</v>
      </c>
      <c r="C945" s="23" t="str">
        <f>IF(A945&lt;='Invoerblad heterogene watergang'!$H$9,'Invoerblad heterogene watergang'!$K$9,IF(A945&lt;='Invoerblad heterogene watergang'!$H$10,'Invoerblad heterogene watergang'!$K$10,IF(A945&lt;='Invoerblad heterogene watergang'!$H$11,'Invoerblad heterogene watergang'!$K$11,IF(A945&lt;='Invoerblad heterogene watergang'!$H$12,'Invoerblad heterogene watergang'!$K$12,IF(A945&lt;='Invoerblad heterogene watergang'!$H$13,'Invoerblad heterogene watergang'!$K$13,IF(A945&lt;='Invoerblad heterogene watergang'!$H$14,'Invoerblad heterogene watergang'!$K$14,IF(A945&lt;='Invoerblad heterogene watergang'!$H$15,'Invoerblad heterogene watergang'!$K$15,IF(A945&lt;='Invoerblad heterogene watergang'!$H$16,'Invoerblad heterogene watergang'!$K$16,IF(A945&lt;='Invoerblad heterogene watergang'!$H$17,'Invoerblad heterogene watergang'!$K$17,"")))))))))</f>
        <v>200 - Drijvend fonteinkruid</v>
      </c>
      <c r="D945" s="23">
        <f t="shared" si="14"/>
        <v>200</v>
      </c>
      <c r="E945" s="23">
        <f>'Invoerblad heterogene watergang'!$F$9</f>
        <v>1.5</v>
      </c>
      <c r="F945" s="23">
        <f>'Invoerblad heterogene watergang'!$E$9</f>
        <v>1.2</v>
      </c>
      <c r="G945" s="23">
        <f>'Invoerblad heterogene watergang'!$B$9</f>
        <v>1.2</v>
      </c>
      <c r="H945" s="23">
        <f>'Invoerblad heterogene watergang'!$C$9</f>
        <v>1</v>
      </c>
      <c r="I945" s="23">
        <f>IF(B945="","",IF(A945&lt;='Invoerblad heterogene watergang'!$H$9,'Invoerblad heterogene watergang'!$N$9,IF(A945&lt;='Invoerblad heterogene watergang'!$H$10,'Invoerblad heterogene watergang'!$N$10,IF(A945&lt;='Invoerblad heterogene watergang'!$H$11,'Invoerblad heterogene watergang'!$N$11,IF(A945&lt;='Invoerblad heterogene watergang'!$H$12,'Invoerblad heterogene watergang'!$N$12,IF(A945&lt;='Invoerblad heterogene watergang'!$H$13,'Invoerblad heterogene watergang'!$N$13,IF(A945&lt;='Invoerblad heterogene watergang'!$H$14,'Invoerblad heterogene watergang'!$N$14,IF(A945&lt;='Invoerblad heterogene watergang'!$H$15,'Invoerblad heterogene watergang'!$N$15,IF(A945&lt;='Invoerblad heterogene watergang'!$H$16,'Invoerblad heterogene watergang'!$N$16,IF(A945&lt;='Invoerblad heterogene watergang'!$H$17,'Invoerblad heterogene watergang'!$N$17,""))))))))))</f>
        <v>0</v>
      </c>
      <c r="J945" s="23" t="str">
        <f>IF(A945&lt;='Invoerblad heterogene watergang'!$H$9,'Invoerblad heterogene watergang'!$O$9,IF(A945&lt;='Invoerblad heterogene watergang'!$H$10,'Invoerblad heterogene watergang'!$O$10,IF(A945&lt;='Invoerblad heterogene watergang'!$H$11,'Invoerblad heterogene watergang'!$O$11,IF(A945&lt;='Invoerblad heterogene watergang'!$H$12,'Invoerblad heterogene watergang'!$O$12,IF(A945&lt;='Invoerblad heterogene watergang'!$H$13,'Invoerblad heterogene watergang'!$O$13,IF(A945&lt;='Invoerblad heterogene watergang'!$H$14,'Invoerblad heterogene watergang'!$O$14,IF(A945&lt;='Invoerblad heterogene watergang'!$H$15,'Invoerblad heterogene watergang'!$O$15,IF(A945&lt;='Invoerblad heterogene watergang'!$H$16,'Invoerblad heterogene watergang'!$O$16,IF(A945&lt;='Invoerblad heterogene watergang'!$H$17,'Invoerblad heterogene watergang'!$O$17,"")))))))))</f>
        <v>Nee</v>
      </c>
      <c r="K945" s="23">
        <f>(IF(A945&lt;='Invoerblad heterogene watergang'!$H$9,'Invoerblad heterogene watergang'!$L$9,IF(A945&lt;='Invoerblad heterogene watergang'!$H$10,'Invoerblad heterogene watergang'!$L$10,IF(A945&lt;='Invoerblad heterogene watergang'!$H$11,'Invoerblad heterogene watergang'!$L$11,IF(A945&lt;='Invoerblad heterogene watergang'!$H$12,'Invoerblad heterogene watergang'!$L$12,IF(A945&lt;='Invoerblad heterogene watergang'!$H$13,'Invoerblad heterogene watergang'!$L$13,IF(A945&lt;='Invoerblad heterogene watergang'!$H$14,'Invoerblad heterogene watergang'!$L$14,IF(A945&lt;='Invoerblad heterogene watergang'!$H$15,'Invoerblad heterogene watergang'!$L$15,IF(A945&lt;='Invoerblad heterogene watergang'!$H$16,'Invoerblad heterogene watergang'!$L$16,IF(A945&lt;='Invoerblad heterogene watergang'!$H$17,'Invoerblad heterogene watergang'!$L$17,""))))))))))</f>
        <v>100</v>
      </c>
      <c r="L945" s="23" t="str">
        <f>(IF(A945&lt;='Invoerblad heterogene watergang'!$H$9,'Invoerblad heterogene watergang'!$M$9,IF(A945&lt;='Invoerblad heterogene watergang'!$H$10,'Invoerblad heterogene watergang'!$M$10,IF(A945&lt;='Invoerblad heterogene watergang'!$H$11,'Invoerblad heterogene watergang'!$M$11,IF(A945&lt;='Invoerblad heterogene watergang'!$H$12,'Invoerblad heterogene watergang'!$M$12,IF(A945&lt;='Invoerblad heterogene watergang'!$H$13,'Invoerblad heterogene watergang'!$M$13,IF(A945&lt;='Invoerblad heterogene watergang'!$H$14,'Invoerblad heterogene watergang'!$M$14,IF(A945&lt;='Invoerblad heterogene watergang'!$H$15,'Invoerblad heterogene watergang'!$M$15,IF(A945&lt;='Invoerblad heterogene watergang'!$H$16,'Invoerblad heterogene watergang'!$M$16,IF(A945&lt;='Invoerblad heterogene watergang'!$H$17,'Invoerblad heterogene watergang'!$M$17,""))))))))))</f>
        <v>Begroeiing volgt bodemverloop</v>
      </c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67"/>
      <c r="AD945" s="23"/>
      <c r="AE945" s="23"/>
    </row>
    <row r="946" spans="1:31" s="103" customFormat="1" x14ac:dyDescent="0.35">
      <c r="A946" s="24">
        <f>IF(A945="","",IF((A945+1)&gt;MAX('Invoerblad heterogene watergang'!$H$9:$H$17),"",'Uitgebreide invoer'!A945+(MAX('Invoerblad heterogene watergang'!$H$9:$H$17)/1000)))</f>
        <v>659.40000000000373</v>
      </c>
      <c r="B946" s="23">
        <f>IF(A946&lt;='Invoerblad heterogene watergang'!$H$9,'Invoerblad heterogene watergang'!$J$9,IF(A946&lt;='Invoerblad heterogene watergang'!$H$10,'Invoerblad heterogene watergang'!$J$10,IF(A946&lt;='Invoerblad heterogene watergang'!$H$11,'Invoerblad heterogene watergang'!$J$11,IF(A946&lt;='Invoerblad heterogene watergang'!$H$12,'Invoerblad heterogene watergang'!$J$12,IF(A946&lt;='Invoerblad heterogene watergang'!$H$13,'Invoerblad heterogene watergang'!$J$13,IF(A946&lt;='Invoerblad heterogene watergang'!$H$14,'Invoerblad heterogene watergang'!$J$14,IF(A946&lt;='Invoerblad heterogene watergang'!$H$15,'Invoerblad heterogene watergang'!$J$15,IF(A946&lt;='Invoerblad heterogene watergang'!$H$16,'Invoerblad heterogene watergang'!$J$16,IF(A946&lt;='Invoerblad heterogene watergang'!$H$17,'Invoerblad heterogene watergang'!$J$17,"")))))))))</f>
        <v>0.1</v>
      </c>
      <c r="C946" s="23" t="str">
        <f>IF(A946&lt;='Invoerblad heterogene watergang'!$H$9,'Invoerblad heterogene watergang'!$K$9,IF(A946&lt;='Invoerblad heterogene watergang'!$H$10,'Invoerblad heterogene watergang'!$K$10,IF(A946&lt;='Invoerblad heterogene watergang'!$H$11,'Invoerblad heterogene watergang'!$K$11,IF(A946&lt;='Invoerblad heterogene watergang'!$H$12,'Invoerblad heterogene watergang'!$K$12,IF(A946&lt;='Invoerblad heterogene watergang'!$H$13,'Invoerblad heterogene watergang'!$K$13,IF(A946&lt;='Invoerblad heterogene watergang'!$H$14,'Invoerblad heterogene watergang'!$K$14,IF(A946&lt;='Invoerblad heterogene watergang'!$H$15,'Invoerblad heterogene watergang'!$K$15,IF(A946&lt;='Invoerblad heterogene watergang'!$H$16,'Invoerblad heterogene watergang'!$K$16,IF(A946&lt;='Invoerblad heterogene watergang'!$H$17,'Invoerblad heterogene watergang'!$K$17,"")))))))))</f>
        <v>200 - Drijvend fonteinkruid</v>
      </c>
      <c r="D946" s="23">
        <f t="shared" si="14"/>
        <v>200</v>
      </c>
      <c r="E946" s="23">
        <f>'Invoerblad heterogene watergang'!$F$9</f>
        <v>1.5</v>
      </c>
      <c r="F946" s="23">
        <f>'Invoerblad heterogene watergang'!$E$9</f>
        <v>1.2</v>
      </c>
      <c r="G946" s="23">
        <f>'Invoerblad heterogene watergang'!$B$9</f>
        <v>1.2</v>
      </c>
      <c r="H946" s="23">
        <f>'Invoerblad heterogene watergang'!$C$9</f>
        <v>1</v>
      </c>
      <c r="I946" s="23">
        <f>IF(B946="","",IF(A946&lt;='Invoerblad heterogene watergang'!$H$9,'Invoerblad heterogene watergang'!$N$9,IF(A946&lt;='Invoerblad heterogene watergang'!$H$10,'Invoerblad heterogene watergang'!$N$10,IF(A946&lt;='Invoerblad heterogene watergang'!$H$11,'Invoerblad heterogene watergang'!$N$11,IF(A946&lt;='Invoerblad heterogene watergang'!$H$12,'Invoerblad heterogene watergang'!$N$12,IF(A946&lt;='Invoerblad heterogene watergang'!$H$13,'Invoerblad heterogene watergang'!$N$13,IF(A946&lt;='Invoerblad heterogene watergang'!$H$14,'Invoerblad heterogene watergang'!$N$14,IF(A946&lt;='Invoerblad heterogene watergang'!$H$15,'Invoerblad heterogene watergang'!$N$15,IF(A946&lt;='Invoerblad heterogene watergang'!$H$16,'Invoerblad heterogene watergang'!$N$16,IF(A946&lt;='Invoerblad heterogene watergang'!$H$17,'Invoerblad heterogene watergang'!$N$17,""))))))))))</f>
        <v>0</v>
      </c>
      <c r="J946" s="23" t="str">
        <f>IF(A946&lt;='Invoerblad heterogene watergang'!$H$9,'Invoerblad heterogene watergang'!$O$9,IF(A946&lt;='Invoerblad heterogene watergang'!$H$10,'Invoerblad heterogene watergang'!$O$10,IF(A946&lt;='Invoerblad heterogene watergang'!$H$11,'Invoerblad heterogene watergang'!$O$11,IF(A946&lt;='Invoerblad heterogene watergang'!$H$12,'Invoerblad heterogene watergang'!$O$12,IF(A946&lt;='Invoerblad heterogene watergang'!$H$13,'Invoerblad heterogene watergang'!$O$13,IF(A946&lt;='Invoerblad heterogene watergang'!$H$14,'Invoerblad heterogene watergang'!$O$14,IF(A946&lt;='Invoerblad heterogene watergang'!$H$15,'Invoerblad heterogene watergang'!$O$15,IF(A946&lt;='Invoerblad heterogene watergang'!$H$16,'Invoerblad heterogene watergang'!$O$16,IF(A946&lt;='Invoerblad heterogene watergang'!$H$17,'Invoerblad heterogene watergang'!$O$17,"")))))))))</f>
        <v>Nee</v>
      </c>
      <c r="K946" s="23">
        <f>(IF(A946&lt;='Invoerblad heterogene watergang'!$H$9,'Invoerblad heterogene watergang'!$L$9,IF(A946&lt;='Invoerblad heterogene watergang'!$H$10,'Invoerblad heterogene watergang'!$L$10,IF(A946&lt;='Invoerblad heterogene watergang'!$H$11,'Invoerblad heterogene watergang'!$L$11,IF(A946&lt;='Invoerblad heterogene watergang'!$H$12,'Invoerblad heterogene watergang'!$L$12,IF(A946&lt;='Invoerblad heterogene watergang'!$H$13,'Invoerblad heterogene watergang'!$L$13,IF(A946&lt;='Invoerblad heterogene watergang'!$H$14,'Invoerblad heterogene watergang'!$L$14,IF(A946&lt;='Invoerblad heterogene watergang'!$H$15,'Invoerblad heterogene watergang'!$L$15,IF(A946&lt;='Invoerblad heterogene watergang'!$H$16,'Invoerblad heterogene watergang'!$L$16,IF(A946&lt;='Invoerblad heterogene watergang'!$H$17,'Invoerblad heterogene watergang'!$L$17,""))))))))))</f>
        <v>100</v>
      </c>
      <c r="L946" s="23" t="str">
        <f>(IF(A946&lt;='Invoerblad heterogene watergang'!$H$9,'Invoerblad heterogene watergang'!$M$9,IF(A946&lt;='Invoerblad heterogene watergang'!$H$10,'Invoerblad heterogene watergang'!$M$10,IF(A946&lt;='Invoerblad heterogene watergang'!$H$11,'Invoerblad heterogene watergang'!$M$11,IF(A946&lt;='Invoerblad heterogene watergang'!$H$12,'Invoerblad heterogene watergang'!$M$12,IF(A946&lt;='Invoerblad heterogene watergang'!$H$13,'Invoerblad heterogene watergang'!$M$13,IF(A946&lt;='Invoerblad heterogene watergang'!$H$14,'Invoerblad heterogene watergang'!$M$14,IF(A946&lt;='Invoerblad heterogene watergang'!$H$15,'Invoerblad heterogene watergang'!$M$15,IF(A946&lt;='Invoerblad heterogene watergang'!$H$16,'Invoerblad heterogene watergang'!$M$16,IF(A946&lt;='Invoerblad heterogene watergang'!$H$17,'Invoerblad heterogene watergang'!$M$17,""))))))))))</f>
        <v>Begroeiing volgt bodemverloop</v>
      </c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67"/>
      <c r="AD946" s="23"/>
      <c r="AE946" s="23"/>
    </row>
    <row r="947" spans="1:31" s="103" customFormat="1" x14ac:dyDescent="0.35">
      <c r="A947" s="24">
        <f>IF(A946="","",IF((A946+1)&gt;MAX('Invoerblad heterogene watergang'!$H$9:$H$17),"",'Uitgebreide invoer'!A946+(MAX('Invoerblad heterogene watergang'!$H$9:$H$17)/1000)))</f>
        <v>660.10000000000377</v>
      </c>
      <c r="B947" s="23">
        <f>IF(A947&lt;='Invoerblad heterogene watergang'!$H$9,'Invoerblad heterogene watergang'!$J$9,IF(A947&lt;='Invoerblad heterogene watergang'!$H$10,'Invoerblad heterogene watergang'!$J$10,IF(A947&lt;='Invoerblad heterogene watergang'!$H$11,'Invoerblad heterogene watergang'!$J$11,IF(A947&lt;='Invoerblad heterogene watergang'!$H$12,'Invoerblad heterogene watergang'!$J$12,IF(A947&lt;='Invoerblad heterogene watergang'!$H$13,'Invoerblad heterogene watergang'!$J$13,IF(A947&lt;='Invoerblad heterogene watergang'!$H$14,'Invoerblad heterogene watergang'!$J$14,IF(A947&lt;='Invoerblad heterogene watergang'!$H$15,'Invoerblad heterogene watergang'!$J$15,IF(A947&lt;='Invoerblad heterogene watergang'!$H$16,'Invoerblad heterogene watergang'!$J$16,IF(A947&lt;='Invoerblad heterogene watergang'!$H$17,'Invoerblad heterogene watergang'!$J$17,"")))))))))</f>
        <v>0.1</v>
      </c>
      <c r="C947" s="23" t="str">
        <f>IF(A947&lt;='Invoerblad heterogene watergang'!$H$9,'Invoerblad heterogene watergang'!$K$9,IF(A947&lt;='Invoerblad heterogene watergang'!$H$10,'Invoerblad heterogene watergang'!$K$10,IF(A947&lt;='Invoerblad heterogene watergang'!$H$11,'Invoerblad heterogene watergang'!$K$11,IF(A947&lt;='Invoerblad heterogene watergang'!$H$12,'Invoerblad heterogene watergang'!$K$12,IF(A947&lt;='Invoerblad heterogene watergang'!$H$13,'Invoerblad heterogene watergang'!$K$13,IF(A947&lt;='Invoerblad heterogene watergang'!$H$14,'Invoerblad heterogene watergang'!$K$14,IF(A947&lt;='Invoerblad heterogene watergang'!$H$15,'Invoerblad heterogene watergang'!$K$15,IF(A947&lt;='Invoerblad heterogene watergang'!$H$16,'Invoerblad heterogene watergang'!$K$16,IF(A947&lt;='Invoerblad heterogene watergang'!$H$17,'Invoerblad heterogene watergang'!$K$17,"")))))))))</f>
        <v>200 - Drijvend fonteinkruid</v>
      </c>
      <c r="D947" s="23">
        <f t="shared" si="14"/>
        <v>200</v>
      </c>
      <c r="E947" s="23">
        <f>'Invoerblad heterogene watergang'!$F$9</f>
        <v>1.5</v>
      </c>
      <c r="F947" s="23">
        <f>'Invoerblad heterogene watergang'!$E$9</f>
        <v>1.2</v>
      </c>
      <c r="G947" s="23">
        <f>'Invoerblad heterogene watergang'!$B$9</f>
        <v>1.2</v>
      </c>
      <c r="H947" s="23">
        <f>'Invoerblad heterogene watergang'!$C$9</f>
        <v>1</v>
      </c>
      <c r="I947" s="23">
        <f>IF(B947="","",IF(A947&lt;='Invoerblad heterogene watergang'!$H$9,'Invoerblad heterogene watergang'!$N$9,IF(A947&lt;='Invoerblad heterogene watergang'!$H$10,'Invoerblad heterogene watergang'!$N$10,IF(A947&lt;='Invoerblad heterogene watergang'!$H$11,'Invoerblad heterogene watergang'!$N$11,IF(A947&lt;='Invoerblad heterogene watergang'!$H$12,'Invoerblad heterogene watergang'!$N$12,IF(A947&lt;='Invoerblad heterogene watergang'!$H$13,'Invoerblad heterogene watergang'!$N$13,IF(A947&lt;='Invoerblad heterogene watergang'!$H$14,'Invoerblad heterogene watergang'!$N$14,IF(A947&lt;='Invoerblad heterogene watergang'!$H$15,'Invoerblad heterogene watergang'!$N$15,IF(A947&lt;='Invoerblad heterogene watergang'!$H$16,'Invoerblad heterogene watergang'!$N$16,IF(A947&lt;='Invoerblad heterogene watergang'!$H$17,'Invoerblad heterogene watergang'!$N$17,""))))))))))</f>
        <v>0</v>
      </c>
      <c r="J947" s="23" t="str">
        <f>IF(A947&lt;='Invoerblad heterogene watergang'!$H$9,'Invoerblad heterogene watergang'!$O$9,IF(A947&lt;='Invoerblad heterogene watergang'!$H$10,'Invoerblad heterogene watergang'!$O$10,IF(A947&lt;='Invoerblad heterogene watergang'!$H$11,'Invoerblad heterogene watergang'!$O$11,IF(A947&lt;='Invoerblad heterogene watergang'!$H$12,'Invoerblad heterogene watergang'!$O$12,IF(A947&lt;='Invoerblad heterogene watergang'!$H$13,'Invoerblad heterogene watergang'!$O$13,IF(A947&lt;='Invoerblad heterogene watergang'!$H$14,'Invoerblad heterogene watergang'!$O$14,IF(A947&lt;='Invoerblad heterogene watergang'!$H$15,'Invoerblad heterogene watergang'!$O$15,IF(A947&lt;='Invoerblad heterogene watergang'!$H$16,'Invoerblad heterogene watergang'!$O$16,IF(A947&lt;='Invoerblad heterogene watergang'!$H$17,'Invoerblad heterogene watergang'!$O$17,"")))))))))</f>
        <v>Nee</v>
      </c>
      <c r="K947" s="23">
        <f>(IF(A947&lt;='Invoerblad heterogene watergang'!$H$9,'Invoerblad heterogene watergang'!$L$9,IF(A947&lt;='Invoerblad heterogene watergang'!$H$10,'Invoerblad heterogene watergang'!$L$10,IF(A947&lt;='Invoerblad heterogene watergang'!$H$11,'Invoerblad heterogene watergang'!$L$11,IF(A947&lt;='Invoerblad heterogene watergang'!$H$12,'Invoerblad heterogene watergang'!$L$12,IF(A947&lt;='Invoerblad heterogene watergang'!$H$13,'Invoerblad heterogene watergang'!$L$13,IF(A947&lt;='Invoerblad heterogene watergang'!$H$14,'Invoerblad heterogene watergang'!$L$14,IF(A947&lt;='Invoerblad heterogene watergang'!$H$15,'Invoerblad heterogene watergang'!$L$15,IF(A947&lt;='Invoerblad heterogene watergang'!$H$16,'Invoerblad heterogene watergang'!$L$16,IF(A947&lt;='Invoerblad heterogene watergang'!$H$17,'Invoerblad heterogene watergang'!$L$17,""))))))))))</f>
        <v>100</v>
      </c>
      <c r="L947" s="23" t="str">
        <f>(IF(A947&lt;='Invoerblad heterogene watergang'!$H$9,'Invoerblad heterogene watergang'!$M$9,IF(A947&lt;='Invoerblad heterogene watergang'!$H$10,'Invoerblad heterogene watergang'!$M$10,IF(A947&lt;='Invoerblad heterogene watergang'!$H$11,'Invoerblad heterogene watergang'!$M$11,IF(A947&lt;='Invoerblad heterogene watergang'!$H$12,'Invoerblad heterogene watergang'!$M$12,IF(A947&lt;='Invoerblad heterogene watergang'!$H$13,'Invoerblad heterogene watergang'!$M$13,IF(A947&lt;='Invoerblad heterogene watergang'!$H$14,'Invoerblad heterogene watergang'!$M$14,IF(A947&lt;='Invoerblad heterogene watergang'!$H$15,'Invoerblad heterogene watergang'!$M$15,IF(A947&lt;='Invoerblad heterogene watergang'!$H$16,'Invoerblad heterogene watergang'!$M$16,IF(A947&lt;='Invoerblad heterogene watergang'!$H$17,'Invoerblad heterogene watergang'!$M$17,""))))))))))</f>
        <v>Begroeiing volgt bodemverloop</v>
      </c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67"/>
      <c r="AD947" s="23"/>
      <c r="AE947" s="23"/>
    </row>
    <row r="948" spans="1:31" s="103" customFormat="1" x14ac:dyDescent="0.35">
      <c r="A948" s="24">
        <f>IF(A947="","",IF((A947+1)&gt;MAX('Invoerblad heterogene watergang'!$H$9:$H$17),"",'Uitgebreide invoer'!A947+(MAX('Invoerblad heterogene watergang'!$H$9:$H$17)/1000)))</f>
        <v>660.80000000000382</v>
      </c>
      <c r="B948" s="23">
        <f>IF(A948&lt;='Invoerblad heterogene watergang'!$H$9,'Invoerblad heterogene watergang'!$J$9,IF(A948&lt;='Invoerblad heterogene watergang'!$H$10,'Invoerblad heterogene watergang'!$J$10,IF(A948&lt;='Invoerblad heterogene watergang'!$H$11,'Invoerblad heterogene watergang'!$J$11,IF(A948&lt;='Invoerblad heterogene watergang'!$H$12,'Invoerblad heterogene watergang'!$J$12,IF(A948&lt;='Invoerblad heterogene watergang'!$H$13,'Invoerblad heterogene watergang'!$J$13,IF(A948&lt;='Invoerblad heterogene watergang'!$H$14,'Invoerblad heterogene watergang'!$J$14,IF(A948&lt;='Invoerblad heterogene watergang'!$H$15,'Invoerblad heterogene watergang'!$J$15,IF(A948&lt;='Invoerblad heterogene watergang'!$H$16,'Invoerblad heterogene watergang'!$J$16,IF(A948&lt;='Invoerblad heterogene watergang'!$H$17,'Invoerblad heterogene watergang'!$J$17,"")))))))))</f>
        <v>0.1</v>
      </c>
      <c r="C948" s="23" t="str">
        <f>IF(A948&lt;='Invoerblad heterogene watergang'!$H$9,'Invoerblad heterogene watergang'!$K$9,IF(A948&lt;='Invoerblad heterogene watergang'!$H$10,'Invoerblad heterogene watergang'!$K$10,IF(A948&lt;='Invoerblad heterogene watergang'!$H$11,'Invoerblad heterogene watergang'!$K$11,IF(A948&lt;='Invoerblad heterogene watergang'!$H$12,'Invoerblad heterogene watergang'!$K$12,IF(A948&lt;='Invoerblad heterogene watergang'!$H$13,'Invoerblad heterogene watergang'!$K$13,IF(A948&lt;='Invoerblad heterogene watergang'!$H$14,'Invoerblad heterogene watergang'!$K$14,IF(A948&lt;='Invoerblad heterogene watergang'!$H$15,'Invoerblad heterogene watergang'!$K$15,IF(A948&lt;='Invoerblad heterogene watergang'!$H$16,'Invoerblad heterogene watergang'!$K$16,IF(A948&lt;='Invoerblad heterogene watergang'!$H$17,'Invoerblad heterogene watergang'!$K$17,"")))))))))</f>
        <v>200 - Drijvend fonteinkruid</v>
      </c>
      <c r="D948" s="23">
        <f t="shared" si="14"/>
        <v>200</v>
      </c>
      <c r="E948" s="23">
        <f>'Invoerblad heterogene watergang'!$F$9</f>
        <v>1.5</v>
      </c>
      <c r="F948" s="23">
        <f>'Invoerblad heterogene watergang'!$E$9</f>
        <v>1.2</v>
      </c>
      <c r="G948" s="23">
        <f>'Invoerblad heterogene watergang'!$B$9</f>
        <v>1.2</v>
      </c>
      <c r="H948" s="23">
        <f>'Invoerblad heterogene watergang'!$C$9</f>
        <v>1</v>
      </c>
      <c r="I948" s="23">
        <f>IF(B948="","",IF(A948&lt;='Invoerblad heterogene watergang'!$H$9,'Invoerblad heterogene watergang'!$N$9,IF(A948&lt;='Invoerblad heterogene watergang'!$H$10,'Invoerblad heterogene watergang'!$N$10,IF(A948&lt;='Invoerblad heterogene watergang'!$H$11,'Invoerblad heterogene watergang'!$N$11,IF(A948&lt;='Invoerblad heterogene watergang'!$H$12,'Invoerblad heterogene watergang'!$N$12,IF(A948&lt;='Invoerblad heterogene watergang'!$H$13,'Invoerblad heterogene watergang'!$N$13,IF(A948&lt;='Invoerblad heterogene watergang'!$H$14,'Invoerblad heterogene watergang'!$N$14,IF(A948&lt;='Invoerblad heterogene watergang'!$H$15,'Invoerblad heterogene watergang'!$N$15,IF(A948&lt;='Invoerblad heterogene watergang'!$H$16,'Invoerblad heterogene watergang'!$N$16,IF(A948&lt;='Invoerblad heterogene watergang'!$H$17,'Invoerblad heterogene watergang'!$N$17,""))))))))))</f>
        <v>0</v>
      </c>
      <c r="J948" s="23" t="str">
        <f>IF(A948&lt;='Invoerblad heterogene watergang'!$H$9,'Invoerblad heterogene watergang'!$O$9,IF(A948&lt;='Invoerblad heterogene watergang'!$H$10,'Invoerblad heterogene watergang'!$O$10,IF(A948&lt;='Invoerblad heterogene watergang'!$H$11,'Invoerblad heterogene watergang'!$O$11,IF(A948&lt;='Invoerblad heterogene watergang'!$H$12,'Invoerblad heterogene watergang'!$O$12,IF(A948&lt;='Invoerblad heterogene watergang'!$H$13,'Invoerblad heterogene watergang'!$O$13,IF(A948&lt;='Invoerblad heterogene watergang'!$H$14,'Invoerblad heterogene watergang'!$O$14,IF(A948&lt;='Invoerblad heterogene watergang'!$H$15,'Invoerblad heterogene watergang'!$O$15,IF(A948&lt;='Invoerblad heterogene watergang'!$H$16,'Invoerblad heterogene watergang'!$O$16,IF(A948&lt;='Invoerblad heterogene watergang'!$H$17,'Invoerblad heterogene watergang'!$O$17,"")))))))))</f>
        <v>Nee</v>
      </c>
      <c r="K948" s="23">
        <f>(IF(A948&lt;='Invoerblad heterogene watergang'!$H$9,'Invoerblad heterogene watergang'!$L$9,IF(A948&lt;='Invoerblad heterogene watergang'!$H$10,'Invoerblad heterogene watergang'!$L$10,IF(A948&lt;='Invoerblad heterogene watergang'!$H$11,'Invoerblad heterogene watergang'!$L$11,IF(A948&lt;='Invoerblad heterogene watergang'!$H$12,'Invoerblad heterogene watergang'!$L$12,IF(A948&lt;='Invoerblad heterogene watergang'!$H$13,'Invoerblad heterogene watergang'!$L$13,IF(A948&lt;='Invoerblad heterogene watergang'!$H$14,'Invoerblad heterogene watergang'!$L$14,IF(A948&lt;='Invoerblad heterogene watergang'!$H$15,'Invoerblad heterogene watergang'!$L$15,IF(A948&lt;='Invoerblad heterogene watergang'!$H$16,'Invoerblad heterogene watergang'!$L$16,IF(A948&lt;='Invoerblad heterogene watergang'!$H$17,'Invoerblad heterogene watergang'!$L$17,""))))))))))</f>
        <v>100</v>
      </c>
      <c r="L948" s="23" t="str">
        <f>(IF(A948&lt;='Invoerblad heterogene watergang'!$H$9,'Invoerblad heterogene watergang'!$M$9,IF(A948&lt;='Invoerblad heterogene watergang'!$H$10,'Invoerblad heterogene watergang'!$M$10,IF(A948&lt;='Invoerblad heterogene watergang'!$H$11,'Invoerblad heterogene watergang'!$M$11,IF(A948&lt;='Invoerblad heterogene watergang'!$H$12,'Invoerblad heterogene watergang'!$M$12,IF(A948&lt;='Invoerblad heterogene watergang'!$H$13,'Invoerblad heterogene watergang'!$M$13,IF(A948&lt;='Invoerblad heterogene watergang'!$H$14,'Invoerblad heterogene watergang'!$M$14,IF(A948&lt;='Invoerblad heterogene watergang'!$H$15,'Invoerblad heterogene watergang'!$M$15,IF(A948&lt;='Invoerblad heterogene watergang'!$H$16,'Invoerblad heterogene watergang'!$M$16,IF(A948&lt;='Invoerblad heterogene watergang'!$H$17,'Invoerblad heterogene watergang'!$M$17,""))))))))))</f>
        <v>Begroeiing volgt bodemverloop</v>
      </c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67"/>
      <c r="AD948" s="23"/>
      <c r="AE948" s="23"/>
    </row>
    <row r="949" spans="1:31" s="103" customFormat="1" x14ac:dyDescent="0.35">
      <c r="A949" s="24">
        <f>IF(A948="","",IF((A948+1)&gt;MAX('Invoerblad heterogene watergang'!$H$9:$H$17),"",'Uitgebreide invoer'!A948+(MAX('Invoerblad heterogene watergang'!$H$9:$H$17)/1000)))</f>
        <v>661.50000000000387</v>
      </c>
      <c r="B949" s="23">
        <f>IF(A949&lt;='Invoerblad heterogene watergang'!$H$9,'Invoerblad heterogene watergang'!$J$9,IF(A949&lt;='Invoerblad heterogene watergang'!$H$10,'Invoerblad heterogene watergang'!$J$10,IF(A949&lt;='Invoerblad heterogene watergang'!$H$11,'Invoerblad heterogene watergang'!$J$11,IF(A949&lt;='Invoerblad heterogene watergang'!$H$12,'Invoerblad heterogene watergang'!$J$12,IF(A949&lt;='Invoerblad heterogene watergang'!$H$13,'Invoerblad heterogene watergang'!$J$13,IF(A949&lt;='Invoerblad heterogene watergang'!$H$14,'Invoerblad heterogene watergang'!$J$14,IF(A949&lt;='Invoerblad heterogene watergang'!$H$15,'Invoerblad heterogene watergang'!$J$15,IF(A949&lt;='Invoerblad heterogene watergang'!$H$16,'Invoerblad heterogene watergang'!$J$16,IF(A949&lt;='Invoerblad heterogene watergang'!$H$17,'Invoerblad heterogene watergang'!$J$17,"")))))))))</f>
        <v>0.1</v>
      </c>
      <c r="C949" s="23" t="str">
        <f>IF(A949&lt;='Invoerblad heterogene watergang'!$H$9,'Invoerblad heterogene watergang'!$K$9,IF(A949&lt;='Invoerblad heterogene watergang'!$H$10,'Invoerblad heterogene watergang'!$K$10,IF(A949&lt;='Invoerblad heterogene watergang'!$H$11,'Invoerblad heterogene watergang'!$K$11,IF(A949&lt;='Invoerblad heterogene watergang'!$H$12,'Invoerblad heterogene watergang'!$K$12,IF(A949&lt;='Invoerblad heterogene watergang'!$H$13,'Invoerblad heterogene watergang'!$K$13,IF(A949&lt;='Invoerblad heterogene watergang'!$H$14,'Invoerblad heterogene watergang'!$K$14,IF(A949&lt;='Invoerblad heterogene watergang'!$H$15,'Invoerblad heterogene watergang'!$K$15,IF(A949&lt;='Invoerblad heterogene watergang'!$H$16,'Invoerblad heterogene watergang'!$K$16,IF(A949&lt;='Invoerblad heterogene watergang'!$H$17,'Invoerblad heterogene watergang'!$K$17,"")))))))))</f>
        <v>200 - Drijvend fonteinkruid</v>
      </c>
      <c r="D949" s="23">
        <f t="shared" si="14"/>
        <v>200</v>
      </c>
      <c r="E949" s="23">
        <f>'Invoerblad heterogene watergang'!$F$9</f>
        <v>1.5</v>
      </c>
      <c r="F949" s="23">
        <f>'Invoerblad heterogene watergang'!$E$9</f>
        <v>1.2</v>
      </c>
      <c r="G949" s="23">
        <f>'Invoerblad heterogene watergang'!$B$9</f>
        <v>1.2</v>
      </c>
      <c r="H949" s="23">
        <f>'Invoerblad heterogene watergang'!$C$9</f>
        <v>1</v>
      </c>
      <c r="I949" s="23">
        <f>IF(B949="","",IF(A949&lt;='Invoerblad heterogene watergang'!$H$9,'Invoerblad heterogene watergang'!$N$9,IF(A949&lt;='Invoerblad heterogene watergang'!$H$10,'Invoerblad heterogene watergang'!$N$10,IF(A949&lt;='Invoerblad heterogene watergang'!$H$11,'Invoerblad heterogene watergang'!$N$11,IF(A949&lt;='Invoerblad heterogene watergang'!$H$12,'Invoerblad heterogene watergang'!$N$12,IF(A949&lt;='Invoerblad heterogene watergang'!$H$13,'Invoerblad heterogene watergang'!$N$13,IF(A949&lt;='Invoerblad heterogene watergang'!$H$14,'Invoerblad heterogene watergang'!$N$14,IF(A949&lt;='Invoerblad heterogene watergang'!$H$15,'Invoerblad heterogene watergang'!$N$15,IF(A949&lt;='Invoerblad heterogene watergang'!$H$16,'Invoerblad heterogene watergang'!$N$16,IF(A949&lt;='Invoerblad heterogene watergang'!$H$17,'Invoerblad heterogene watergang'!$N$17,""))))))))))</f>
        <v>0</v>
      </c>
      <c r="J949" s="23" t="str">
        <f>IF(A949&lt;='Invoerblad heterogene watergang'!$H$9,'Invoerblad heterogene watergang'!$O$9,IF(A949&lt;='Invoerblad heterogene watergang'!$H$10,'Invoerblad heterogene watergang'!$O$10,IF(A949&lt;='Invoerblad heterogene watergang'!$H$11,'Invoerblad heterogene watergang'!$O$11,IF(A949&lt;='Invoerblad heterogene watergang'!$H$12,'Invoerblad heterogene watergang'!$O$12,IF(A949&lt;='Invoerblad heterogene watergang'!$H$13,'Invoerblad heterogene watergang'!$O$13,IF(A949&lt;='Invoerblad heterogene watergang'!$H$14,'Invoerblad heterogene watergang'!$O$14,IF(A949&lt;='Invoerblad heterogene watergang'!$H$15,'Invoerblad heterogene watergang'!$O$15,IF(A949&lt;='Invoerblad heterogene watergang'!$H$16,'Invoerblad heterogene watergang'!$O$16,IF(A949&lt;='Invoerblad heterogene watergang'!$H$17,'Invoerblad heterogene watergang'!$O$17,"")))))))))</f>
        <v>Nee</v>
      </c>
      <c r="K949" s="23">
        <f>(IF(A949&lt;='Invoerblad heterogene watergang'!$H$9,'Invoerblad heterogene watergang'!$L$9,IF(A949&lt;='Invoerblad heterogene watergang'!$H$10,'Invoerblad heterogene watergang'!$L$10,IF(A949&lt;='Invoerblad heterogene watergang'!$H$11,'Invoerblad heterogene watergang'!$L$11,IF(A949&lt;='Invoerblad heterogene watergang'!$H$12,'Invoerblad heterogene watergang'!$L$12,IF(A949&lt;='Invoerblad heterogene watergang'!$H$13,'Invoerblad heterogene watergang'!$L$13,IF(A949&lt;='Invoerblad heterogene watergang'!$H$14,'Invoerblad heterogene watergang'!$L$14,IF(A949&lt;='Invoerblad heterogene watergang'!$H$15,'Invoerblad heterogene watergang'!$L$15,IF(A949&lt;='Invoerblad heterogene watergang'!$H$16,'Invoerblad heterogene watergang'!$L$16,IF(A949&lt;='Invoerblad heterogene watergang'!$H$17,'Invoerblad heterogene watergang'!$L$17,""))))))))))</f>
        <v>100</v>
      </c>
      <c r="L949" s="23" t="str">
        <f>(IF(A949&lt;='Invoerblad heterogene watergang'!$H$9,'Invoerblad heterogene watergang'!$M$9,IF(A949&lt;='Invoerblad heterogene watergang'!$H$10,'Invoerblad heterogene watergang'!$M$10,IF(A949&lt;='Invoerblad heterogene watergang'!$H$11,'Invoerblad heterogene watergang'!$M$11,IF(A949&lt;='Invoerblad heterogene watergang'!$H$12,'Invoerblad heterogene watergang'!$M$12,IF(A949&lt;='Invoerblad heterogene watergang'!$H$13,'Invoerblad heterogene watergang'!$M$13,IF(A949&lt;='Invoerblad heterogene watergang'!$H$14,'Invoerblad heterogene watergang'!$M$14,IF(A949&lt;='Invoerblad heterogene watergang'!$H$15,'Invoerblad heterogene watergang'!$M$15,IF(A949&lt;='Invoerblad heterogene watergang'!$H$16,'Invoerblad heterogene watergang'!$M$16,IF(A949&lt;='Invoerblad heterogene watergang'!$H$17,'Invoerblad heterogene watergang'!$M$17,""))))))))))</f>
        <v>Begroeiing volgt bodemverloop</v>
      </c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67"/>
      <c r="AD949" s="23"/>
      <c r="AE949" s="23"/>
    </row>
    <row r="950" spans="1:31" s="103" customFormat="1" x14ac:dyDescent="0.35">
      <c r="A950" s="24">
        <f>IF(A949="","",IF((A949+1)&gt;MAX('Invoerblad heterogene watergang'!$H$9:$H$17),"",'Uitgebreide invoer'!A949+(MAX('Invoerblad heterogene watergang'!$H$9:$H$17)/1000)))</f>
        <v>662.20000000000391</v>
      </c>
      <c r="B950" s="23">
        <f>IF(A950&lt;='Invoerblad heterogene watergang'!$H$9,'Invoerblad heterogene watergang'!$J$9,IF(A950&lt;='Invoerblad heterogene watergang'!$H$10,'Invoerblad heterogene watergang'!$J$10,IF(A950&lt;='Invoerblad heterogene watergang'!$H$11,'Invoerblad heterogene watergang'!$J$11,IF(A950&lt;='Invoerblad heterogene watergang'!$H$12,'Invoerblad heterogene watergang'!$J$12,IF(A950&lt;='Invoerblad heterogene watergang'!$H$13,'Invoerblad heterogene watergang'!$J$13,IF(A950&lt;='Invoerblad heterogene watergang'!$H$14,'Invoerblad heterogene watergang'!$J$14,IF(A950&lt;='Invoerblad heterogene watergang'!$H$15,'Invoerblad heterogene watergang'!$J$15,IF(A950&lt;='Invoerblad heterogene watergang'!$H$16,'Invoerblad heterogene watergang'!$J$16,IF(A950&lt;='Invoerblad heterogene watergang'!$H$17,'Invoerblad heterogene watergang'!$J$17,"")))))))))</f>
        <v>0.1</v>
      </c>
      <c r="C950" s="23" t="str">
        <f>IF(A950&lt;='Invoerblad heterogene watergang'!$H$9,'Invoerblad heterogene watergang'!$K$9,IF(A950&lt;='Invoerblad heterogene watergang'!$H$10,'Invoerblad heterogene watergang'!$K$10,IF(A950&lt;='Invoerblad heterogene watergang'!$H$11,'Invoerblad heterogene watergang'!$K$11,IF(A950&lt;='Invoerblad heterogene watergang'!$H$12,'Invoerblad heterogene watergang'!$K$12,IF(A950&lt;='Invoerblad heterogene watergang'!$H$13,'Invoerblad heterogene watergang'!$K$13,IF(A950&lt;='Invoerblad heterogene watergang'!$H$14,'Invoerblad heterogene watergang'!$K$14,IF(A950&lt;='Invoerblad heterogene watergang'!$H$15,'Invoerblad heterogene watergang'!$K$15,IF(A950&lt;='Invoerblad heterogene watergang'!$H$16,'Invoerblad heterogene watergang'!$K$16,IF(A950&lt;='Invoerblad heterogene watergang'!$H$17,'Invoerblad heterogene watergang'!$K$17,"")))))))))</f>
        <v>200 - Drijvend fonteinkruid</v>
      </c>
      <c r="D950" s="23">
        <f t="shared" si="14"/>
        <v>200</v>
      </c>
      <c r="E950" s="23">
        <f>'Invoerblad heterogene watergang'!$F$9</f>
        <v>1.5</v>
      </c>
      <c r="F950" s="23">
        <f>'Invoerblad heterogene watergang'!$E$9</f>
        <v>1.2</v>
      </c>
      <c r="G950" s="23">
        <f>'Invoerblad heterogene watergang'!$B$9</f>
        <v>1.2</v>
      </c>
      <c r="H950" s="23">
        <f>'Invoerblad heterogene watergang'!$C$9</f>
        <v>1</v>
      </c>
      <c r="I950" s="23">
        <f>IF(B950="","",IF(A950&lt;='Invoerblad heterogene watergang'!$H$9,'Invoerblad heterogene watergang'!$N$9,IF(A950&lt;='Invoerblad heterogene watergang'!$H$10,'Invoerblad heterogene watergang'!$N$10,IF(A950&lt;='Invoerblad heterogene watergang'!$H$11,'Invoerblad heterogene watergang'!$N$11,IF(A950&lt;='Invoerblad heterogene watergang'!$H$12,'Invoerblad heterogene watergang'!$N$12,IF(A950&lt;='Invoerblad heterogene watergang'!$H$13,'Invoerblad heterogene watergang'!$N$13,IF(A950&lt;='Invoerblad heterogene watergang'!$H$14,'Invoerblad heterogene watergang'!$N$14,IF(A950&lt;='Invoerblad heterogene watergang'!$H$15,'Invoerblad heterogene watergang'!$N$15,IF(A950&lt;='Invoerblad heterogene watergang'!$H$16,'Invoerblad heterogene watergang'!$N$16,IF(A950&lt;='Invoerblad heterogene watergang'!$H$17,'Invoerblad heterogene watergang'!$N$17,""))))))))))</f>
        <v>0</v>
      </c>
      <c r="J950" s="23" t="str">
        <f>IF(A950&lt;='Invoerblad heterogene watergang'!$H$9,'Invoerblad heterogene watergang'!$O$9,IF(A950&lt;='Invoerblad heterogene watergang'!$H$10,'Invoerblad heterogene watergang'!$O$10,IF(A950&lt;='Invoerblad heterogene watergang'!$H$11,'Invoerblad heterogene watergang'!$O$11,IF(A950&lt;='Invoerblad heterogene watergang'!$H$12,'Invoerblad heterogene watergang'!$O$12,IF(A950&lt;='Invoerblad heterogene watergang'!$H$13,'Invoerblad heterogene watergang'!$O$13,IF(A950&lt;='Invoerblad heterogene watergang'!$H$14,'Invoerblad heterogene watergang'!$O$14,IF(A950&lt;='Invoerblad heterogene watergang'!$H$15,'Invoerblad heterogene watergang'!$O$15,IF(A950&lt;='Invoerblad heterogene watergang'!$H$16,'Invoerblad heterogene watergang'!$O$16,IF(A950&lt;='Invoerblad heterogene watergang'!$H$17,'Invoerblad heterogene watergang'!$O$17,"")))))))))</f>
        <v>Nee</v>
      </c>
      <c r="K950" s="23">
        <f>(IF(A950&lt;='Invoerblad heterogene watergang'!$H$9,'Invoerblad heterogene watergang'!$L$9,IF(A950&lt;='Invoerblad heterogene watergang'!$H$10,'Invoerblad heterogene watergang'!$L$10,IF(A950&lt;='Invoerblad heterogene watergang'!$H$11,'Invoerblad heterogene watergang'!$L$11,IF(A950&lt;='Invoerblad heterogene watergang'!$H$12,'Invoerblad heterogene watergang'!$L$12,IF(A950&lt;='Invoerblad heterogene watergang'!$H$13,'Invoerblad heterogene watergang'!$L$13,IF(A950&lt;='Invoerblad heterogene watergang'!$H$14,'Invoerblad heterogene watergang'!$L$14,IF(A950&lt;='Invoerblad heterogene watergang'!$H$15,'Invoerblad heterogene watergang'!$L$15,IF(A950&lt;='Invoerblad heterogene watergang'!$H$16,'Invoerblad heterogene watergang'!$L$16,IF(A950&lt;='Invoerblad heterogene watergang'!$H$17,'Invoerblad heterogene watergang'!$L$17,""))))))))))</f>
        <v>100</v>
      </c>
      <c r="L950" s="23" t="str">
        <f>(IF(A950&lt;='Invoerblad heterogene watergang'!$H$9,'Invoerblad heterogene watergang'!$M$9,IF(A950&lt;='Invoerblad heterogene watergang'!$H$10,'Invoerblad heterogene watergang'!$M$10,IF(A950&lt;='Invoerblad heterogene watergang'!$H$11,'Invoerblad heterogene watergang'!$M$11,IF(A950&lt;='Invoerblad heterogene watergang'!$H$12,'Invoerblad heterogene watergang'!$M$12,IF(A950&lt;='Invoerblad heterogene watergang'!$H$13,'Invoerblad heterogene watergang'!$M$13,IF(A950&lt;='Invoerblad heterogene watergang'!$H$14,'Invoerblad heterogene watergang'!$M$14,IF(A950&lt;='Invoerblad heterogene watergang'!$H$15,'Invoerblad heterogene watergang'!$M$15,IF(A950&lt;='Invoerblad heterogene watergang'!$H$16,'Invoerblad heterogene watergang'!$M$16,IF(A950&lt;='Invoerblad heterogene watergang'!$H$17,'Invoerblad heterogene watergang'!$M$17,""))))))))))</f>
        <v>Begroeiing volgt bodemverloop</v>
      </c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67"/>
      <c r="AD950" s="23"/>
      <c r="AE950" s="23"/>
    </row>
    <row r="951" spans="1:31" s="103" customFormat="1" x14ac:dyDescent="0.35">
      <c r="A951" s="24">
        <f>IF(A950="","",IF((A950+1)&gt;MAX('Invoerblad heterogene watergang'!$H$9:$H$17),"",'Uitgebreide invoer'!A950+(MAX('Invoerblad heterogene watergang'!$H$9:$H$17)/1000)))</f>
        <v>662.90000000000396</v>
      </c>
      <c r="B951" s="23">
        <f>IF(A951&lt;='Invoerblad heterogene watergang'!$H$9,'Invoerblad heterogene watergang'!$J$9,IF(A951&lt;='Invoerblad heterogene watergang'!$H$10,'Invoerblad heterogene watergang'!$J$10,IF(A951&lt;='Invoerblad heterogene watergang'!$H$11,'Invoerblad heterogene watergang'!$J$11,IF(A951&lt;='Invoerblad heterogene watergang'!$H$12,'Invoerblad heterogene watergang'!$J$12,IF(A951&lt;='Invoerblad heterogene watergang'!$H$13,'Invoerblad heterogene watergang'!$J$13,IF(A951&lt;='Invoerblad heterogene watergang'!$H$14,'Invoerblad heterogene watergang'!$J$14,IF(A951&lt;='Invoerblad heterogene watergang'!$H$15,'Invoerblad heterogene watergang'!$J$15,IF(A951&lt;='Invoerblad heterogene watergang'!$H$16,'Invoerblad heterogene watergang'!$J$16,IF(A951&lt;='Invoerblad heterogene watergang'!$H$17,'Invoerblad heterogene watergang'!$J$17,"")))))))))</f>
        <v>0.1</v>
      </c>
      <c r="C951" s="23" t="str">
        <f>IF(A951&lt;='Invoerblad heterogene watergang'!$H$9,'Invoerblad heterogene watergang'!$K$9,IF(A951&lt;='Invoerblad heterogene watergang'!$H$10,'Invoerblad heterogene watergang'!$K$10,IF(A951&lt;='Invoerblad heterogene watergang'!$H$11,'Invoerblad heterogene watergang'!$K$11,IF(A951&lt;='Invoerblad heterogene watergang'!$H$12,'Invoerblad heterogene watergang'!$K$12,IF(A951&lt;='Invoerblad heterogene watergang'!$H$13,'Invoerblad heterogene watergang'!$K$13,IF(A951&lt;='Invoerblad heterogene watergang'!$H$14,'Invoerblad heterogene watergang'!$K$14,IF(A951&lt;='Invoerblad heterogene watergang'!$H$15,'Invoerblad heterogene watergang'!$K$15,IF(A951&lt;='Invoerblad heterogene watergang'!$H$16,'Invoerblad heterogene watergang'!$K$16,IF(A951&lt;='Invoerblad heterogene watergang'!$H$17,'Invoerblad heterogene watergang'!$K$17,"")))))))))</f>
        <v>200 - Drijvend fonteinkruid</v>
      </c>
      <c r="D951" s="23">
        <f t="shared" si="14"/>
        <v>200</v>
      </c>
      <c r="E951" s="23">
        <f>'Invoerblad heterogene watergang'!$F$9</f>
        <v>1.5</v>
      </c>
      <c r="F951" s="23">
        <f>'Invoerblad heterogene watergang'!$E$9</f>
        <v>1.2</v>
      </c>
      <c r="G951" s="23">
        <f>'Invoerblad heterogene watergang'!$B$9</f>
        <v>1.2</v>
      </c>
      <c r="H951" s="23">
        <f>'Invoerblad heterogene watergang'!$C$9</f>
        <v>1</v>
      </c>
      <c r="I951" s="23">
        <f>IF(B951="","",IF(A951&lt;='Invoerblad heterogene watergang'!$H$9,'Invoerblad heterogene watergang'!$N$9,IF(A951&lt;='Invoerblad heterogene watergang'!$H$10,'Invoerblad heterogene watergang'!$N$10,IF(A951&lt;='Invoerblad heterogene watergang'!$H$11,'Invoerblad heterogene watergang'!$N$11,IF(A951&lt;='Invoerblad heterogene watergang'!$H$12,'Invoerblad heterogene watergang'!$N$12,IF(A951&lt;='Invoerblad heterogene watergang'!$H$13,'Invoerblad heterogene watergang'!$N$13,IF(A951&lt;='Invoerblad heterogene watergang'!$H$14,'Invoerblad heterogene watergang'!$N$14,IF(A951&lt;='Invoerblad heterogene watergang'!$H$15,'Invoerblad heterogene watergang'!$N$15,IF(A951&lt;='Invoerblad heterogene watergang'!$H$16,'Invoerblad heterogene watergang'!$N$16,IF(A951&lt;='Invoerblad heterogene watergang'!$H$17,'Invoerblad heterogene watergang'!$N$17,""))))))))))</f>
        <v>0</v>
      </c>
      <c r="J951" s="23" t="str">
        <f>IF(A951&lt;='Invoerblad heterogene watergang'!$H$9,'Invoerblad heterogene watergang'!$O$9,IF(A951&lt;='Invoerblad heterogene watergang'!$H$10,'Invoerblad heterogene watergang'!$O$10,IF(A951&lt;='Invoerblad heterogene watergang'!$H$11,'Invoerblad heterogene watergang'!$O$11,IF(A951&lt;='Invoerblad heterogene watergang'!$H$12,'Invoerblad heterogene watergang'!$O$12,IF(A951&lt;='Invoerblad heterogene watergang'!$H$13,'Invoerblad heterogene watergang'!$O$13,IF(A951&lt;='Invoerblad heterogene watergang'!$H$14,'Invoerblad heterogene watergang'!$O$14,IF(A951&lt;='Invoerblad heterogene watergang'!$H$15,'Invoerblad heterogene watergang'!$O$15,IF(A951&lt;='Invoerblad heterogene watergang'!$H$16,'Invoerblad heterogene watergang'!$O$16,IF(A951&lt;='Invoerblad heterogene watergang'!$H$17,'Invoerblad heterogene watergang'!$O$17,"")))))))))</f>
        <v>Nee</v>
      </c>
      <c r="K951" s="23">
        <f>(IF(A951&lt;='Invoerblad heterogene watergang'!$H$9,'Invoerblad heterogene watergang'!$L$9,IF(A951&lt;='Invoerblad heterogene watergang'!$H$10,'Invoerblad heterogene watergang'!$L$10,IF(A951&lt;='Invoerblad heterogene watergang'!$H$11,'Invoerblad heterogene watergang'!$L$11,IF(A951&lt;='Invoerblad heterogene watergang'!$H$12,'Invoerblad heterogene watergang'!$L$12,IF(A951&lt;='Invoerblad heterogene watergang'!$H$13,'Invoerblad heterogene watergang'!$L$13,IF(A951&lt;='Invoerblad heterogene watergang'!$H$14,'Invoerblad heterogene watergang'!$L$14,IF(A951&lt;='Invoerblad heterogene watergang'!$H$15,'Invoerblad heterogene watergang'!$L$15,IF(A951&lt;='Invoerblad heterogene watergang'!$H$16,'Invoerblad heterogene watergang'!$L$16,IF(A951&lt;='Invoerblad heterogene watergang'!$H$17,'Invoerblad heterogene watergang'!$L$17,""))))))))))</f>
        <v>100</v>
      </c>
      <c r="L951" s="23" t="str">
        <f>(IF(A951&lt;='Invoerblad heterogene watergang'!$H$9,'Invoerblad heterogene watergang'!$M$9,IF(A951&lt;='Invoerblad heterogene watergang'!$H$10,'Invoerblad heterogene watergang'!$M$10,IF(A951&lt;='Invoerblad heterogene watergang'!$H$11,'Invoerblad heterogene watergang'!$M$11,IF(A951&lt;='Invoerblad heterogene watergang'!$H$12,'Invoerblad heterogene watergang'!$M$12,IF(A951&lt;='Invoerblad heterogene watergang'!$H$13,'Invoerblad heterogene watergang'!$M$13,IF(A951&lt;='Invoerblad heterogene watergang'!$H$14,'Invoerblad heterogene watergang'!$M$14,IF(A951&lt;='Invoerblad heterogene watergang'!$H$15,'Invoerblad heterogene watergang'!$M$15,IF(A951&lt;='Invoerblad heterogene watergang'!$H$16,'Invoerblad heterogene watergang'!$M$16,IF(A951&lt;='Invoerblad heterogene watergang'!$H$17,'Invoerblad heterogene watergang'!$M$17,""))))))))))</f>
        <v>Begroeiing volgt bodemverloop</v>
      </c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67"/>
      <c r="AD951" s="23"/>
      <c r="AE951" s="23"/>
    </row>
    <row r="952" spans="1:31" s="103" customFormat="1" x14ac:dyDescent="0.35">
      <c r="A952" s="24">
        <f>IF(A951="","",IF((A951+1)&gt;MAX('Invoerblad heterogene watergang'!$H$9:$H$17),"",'Uitgebreide invoer'!A951+(MAX('Invoerblad heterogene watergang'!$H$9:$H$17)/1000)))</f>
        <v>663.600000000004</v>
      </c>
      <c r="B952" s="23">
        <f>IF(A952&lt;='Invoerblad heterogene watergang'!$H$9,'Invoerblad heterogene watergang'!$J$9,IF(A952&lt;='Invoerblad heterogene watergang'!$H$10,'Invoerblad heterogene watergang'!$J$10,IF(A952&lt;='Invoerblad heterogene watergang'!$H$11,'Invoerblad heterogene watergang'!$J$11,IF(A952&lt;='Invoerblad heterogene watergang'!$H$12,'Invoerblad heterogene watergang'!$J$12,IF(A952&lt;='Invoerblad heterogene watergang'!$H$13,'Invoerblad heterogene watergang'!$J$13,IF(A952&lt;='Invoerblad heterogene watergang'!$H$14,'Invoerblad heterogene watergang'!$J$14,IF(A952&lt;='Invoerblad heterogene watergang'!$H$15,'Invoerblad heterogene watergang'!$J$15,IF(A952&lt;='Invoerblad heterogene watergang'!$H$16,'Invoerblad heterogene watergang'!$J$16,IF(A952&lt;='Invoerblad heterogene watergang'!$H$17,'Invoerblad heterogene watergang'!$J$17,"")))))))))</f>
        <v>0.1</v>
      </c>
      <c r="C952" s="23" t="str">
        <f>IF(A952&lt;='Invoerblad heterogene watergang'!$H$9,'Invoerblad heterogene watergang'!$K$9,IF(A952&lt;='Invoerblad heterogene watergang'!$H$10,'Invoerblad heterogene watergang'!$K$10,IF(A952&lt;='Invoerblad heterogene watergang'!$H$11,'Invoerblad heterogene watergang'!$K$11,IF(A952&lt;='Invoerblad heterogene watergang'!$H$12,'Invoerblad heterogene watergang'!$K$12,IF(A952&lt;='Invoerblad heterogene watergang'!$H$13,'Invoerblad heterogene watergang'!$K$13,IF(A952&lt;='Invoerblad heterogene watergang'!$H$14,'Invoerblad heterogene watergang'!$K$14,IF(A952&lt;='Invoerblad heterogene watergang'!$H$15,'Invoerblad heterogene watergang'!$K$15,IF(A952&lt;='Invoerblad heterogene watergang'!$H$16,'Invoerblad heterogene watergang'!$K$16,IF(A952&lt;='Invoerblad heterogene watergang'!$H$17,'Invoerblad heterogene watergang'!$K$17,"")))))))))</f>
        <v>200 - Drijvend fonteinkruid</v>
      </c>
      <c r="D952" s="23">
        <f t="shared" si="14"/>
        <v>200</v>
      </c>
      <c r="E952" s="23">
        <f>'Invoerblad heterogene watergang'!$F$9</f>
        <v>1.5</v>
      </c>
      <c r="F952" s="23">
        <f>'Invoerblad heterogene watergang'!$E$9</f>
        <v>1.2</v>
      </c>
      <c r="G952" s="23">
        <f>'Invoerblad heterogene watergang'!$B$9</f>
        <v>1.2</v>
      </c>
      <c r="H952" s="23">
        <f>'Invoerblad heterogene watergang'!$C$9</f>
        <v>1</v>
      </c>
      <c r="I952" s="23">
        <f>IF(B952="","",IF(A952&lt;='Invoerblad heterogene watergang'!$H$9,'Invoerblad heterogene watergang'!$N$9,IF(A952&lt;='Invoerblad heterogene watergang'!$H$10,'Invoerblad heterogene watergang'!$N$10,IF(A952&lt;='Invoerblad heterogene watergang'!$H$11,'Invoerblad heterogene watergang'!$N$11,IF(A952&lt;='Invoerblad heterogene watergang'!$H$12,'Invoerblad heterogene watergang'!$N$12,IF(A952&lt;='Invoerblad heterogene watergang'!$H$13,'Invoerblad heterogene watergang'!$N$13,IF(A952&lt;='Invoerblad heterogene watergang'!$H$14,'Invoerblad heterogene watergang'!$N$14,IF(A952&lt;='Invoerblad heterogene watergang'!$H$15,'Invoerblad heterogene watergang'!$N$15,IF(A952&lt;='Invoerblad heterogene watergang'!$H$16,'Invoerblad heterogene watergang'!$N$16,IF(A952&lt;='Invoerblad heterogene watergang'!$H$17,'Invoerblad heterogene watergang'!$N$17,""))))))))))</f>
        <v>0</v>
      </c>
      <c r="J952" s="23" t="str">
        <f>IF(A952&lt;='Invoerblad heterogene watergang'!$H$9,'Invoerblad heterogene watergang'!$O$9,IF(A952&lt;='Invoerblad heterogene watergang'!$H$10,'Invoerblad heterogene watergang'!$O$10,IF(A952&lt;='Invoerblad heterogene watergang'!$H$11,'Invoerblad heterogene watergang'!$O$11,IF(A952&lt;='Invoerblad heterogene watergang'!$H$12,'Invoerblad heterogene watergang'!$O$12,IF(A952&lt;='Invoerblad heterogene watergang'!$H$13,'Invoerblad heterogene watergang'!$O$13,IF(A952&lt;='Invoerblad heterogene watergang'!$H$14,'Invoerblad heterogene watergang'!$O$14,IF(A952&lt;='Invoerblad heterogene watergang'!$H$15,'Invoerblad heterogene watergang'!$O$15,IF(A952&lt;='Invoerblad heterogene watergang'!$H$16,'Invoerblad heterogene watergang'!$O$16,IF(A952&lt;='Invoerblad heterogene watergang'!$H$17,'Invoerblad heterogene watergang'!$O$17,"")))))))))</f>
        <v>Nee</v>
      </c>
      <c r="K952" s="23">
        <f>(IF(A952&lt;='Invoerblad heterogene watergang'!$H$9,'Invoerblad heterogene watergang'!$L$9,IF(A952&lt;='Invoerblad heterogene watergang'!$H$10,'Invoerblad heterogene watergang'!$L$10,IF(A952&lt;='Invoerblad heterogene watergang'!$H$11,'Invoerblad heterogene watergang'!$L$11,IF(A952&lt;='Invoerblad heterogene watergang'!$H$12,'Invoerblad heterogene watergang'!$L$12,IF(A952&lt;='Invoerblad heterogene watergang'!$H$13,'Invoerblad heterogene watergang'!$L$13,IF(A952&lt;='Invoerblad heterogene watergang'!$H$14,'Invoerblad heterogene watergang'!$L$14,IF(A952&lt;='Invoerblad heterogene watergang'!$H$15,'Invoerblad heterogene watergang'!$L$15,IF(A952&lt;='Invoerblad heterogene watergang'!$H$16,'Invoerblad heterogene watergang'!$L$16,IF(A952&lt;='Invoerblad heterogene watergang'!$H$17,'Invoerblad heterogene watergang'!$L$17,""))))))))))</f>
        <v>100</v>
      </c>
      <c r="L952" s="23" t="str">
        <f>(IF(A952&lt;='Invoerblad heterogene watergang'!$H$9,'Invoerblad heterogene watergang'!$M$9,IF(A952&lt;='Invoerblad heterogene watergang'!$H$10,'Invoerblad heterogene watergang'!$M$10,IF(A952&lt;='Invoerblad heterogene watergang'!$H$11,'Invoerblad heterogene watergang'!$M$11,IF(A952&lt;='Invoerblad heterogene watergang'!$H$12,'Invoerblad heterogene watergang'!$M$12,IF(A952&lt;='Invoerblad heterogene watergang'!$H$13,'Invoerblad heterogene watergang'!$M$13,IF(A952&lt;='Invoerblad heterogene watergang'!$H$14,'Invoerblad heterogene watergang'!$M$14,IF(A952&lt;='Invoerblad heterogene watergang'!$H$15,'Invoerblad heterogene watergang'!$M$15,IF(A952&lt;='Invoerblad heterogene watergang'!$H$16,'Invoerblad heterogene watergang'!$M$16,IF(A952&lt;='Invoerblad heterogene watergang'!$H$17,'Invoerblad heterogene watergang'!$M$17,""))))))))))</f>
        <v>Begroeiing volgt bodemverloop</v>
      </c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67"/>
      <c r="AD952" s="23"/>
      <c r="AE952" s="23"/>
    </row>
    <row r="953" spans="1:31" s="103" customFormat="1" x14ac:dyDescent="0.35">
      <c r="A953" s="24">
        <f>IF(A952="","",IF((A952+1)&gt;MAX('Invoerblad heterogene watergang'!$H$9:$H$17),"",'Uitgebreide invoer'!A952+(MAX('Invoerblad heterogene watergang'!$H$9:$H$17)/1000)))</f>
        <v>664.30000000000405</v>
      </c>
      <c r="B953" s="23">
        <f>IF(A953&lt;='Invoerblad heterogene watergang'!$H$9,'Invoerblad heterogene watergang'!$J$9,IF(A953&lt;='Invoerblad heterogene watergang'!$H$10,'Invoerblad heterogene watergang'!$J$10,IF(A953&lt;='Invoerblad heterogene watergang'!$H$11,'Invoerblad heterogene watergang'!$J$11,IF(A953&lt;='Invoerblad heterogene watergang'!$H$12,'Invoerblad heterogene watergang'!$J$12,IF(A953&lt;='Invoerblad heterogene watergang'!$H$13,'Invoerblad heterogene watergang'!$J$13,IF(A953&lt;='Invoerblad heterogene watergang'!$H$14,'Invoerblad heterogene watergang'!$J$14,IF(A953&lt;='Invoerblad heterogene watergang'!$H$15,'Invoerblad heterogene watergang'!$J$15,IF(A953&lt;='Invoerblad heterogene watergang'!$H$16,'Invoerblad heterogene watergang'!$J$16,IF(A953&lt;='Invoerblad heterogene watergang'!$H$17,'Invoerblad heterogene watergang'!$J$17,"")))))))))</f>
        <v>0.1</v>
      </c>
      <c r="C953" s="23" t="str">
        <f>IF(A953&lt;='Invoerblad heterogene watergang'!$H$9,'Invoerblad heterogene watergang'!$K$9,IF(A953&lt;='Invoerblad heterogene watergang'!$H$10,'Invoerblad heterogene watergang'!$K$10,IF(A953&lt;='Invoerblad heterogene watergang'!$H$11,'Invoerblad heterogene watergang'!$K$11,IF(A953&lt;='Invoerblad heterogene watergang'!$H$12,'Invoerblad heterogene watergang'!$K$12,IF(A953&lt;='Invoerblad heterogene watergang'!$H$13,'Invoerblad heterogene watergang'!$K$13,IF(A953&lt;='Invoerblad heterogene watergang'!$H$14,'Invoerblad heterogene watergang'!$K$14,IF(A953&lt;='Invoerblad heterogene watergang'!$H$15,'Invoerblad heterogene watergang'!$K$15,IF(A953&lt;='Invoerblad heterogene watergang'!$H$16,'Invoerblad heterogene watergang'!$K$16,IF(A953&lt;='Invoerblad heterogene watergang'!$H$17,'Invoerblad heterogene watergang'!$K$17,"")))))))))</f>
        <v>200 - Drijvend fonteinkruid</v>
      </c>
      <c r="D953" s="23">
        <f t="shared" si="14"/>
        <v>200</v>
      </c>
      <c r="E953" s="23">
        <f>'Invoerblad heterogene watergang'!$F$9</f>
        <v>1.5</v>
      </c>
      <c r="F953" s="23">
        <f>'Invoerblad heterogene watergang'!$E$9</f>
        <v>1.2</v>
      </c>
      <c r="G953" s="23">
        <f>'Invoerblad heterogene watergang'!$B$9</f>
        <v>1.2</v>
      </c>
      <c r="H953" s="23">
        <f>'Invoerblad heterogene watergang'!$C$9</f>
        <v>1</v>
      </c>
      <c r="I953" s="23">
        <f>IF(B953="","",IF(A953&lt;='Invoerblad heterogene watergang'!$H$9,'Invoerblad heterogene watergang'!$N$9,IF(A953&lt;='Invoerblad heterogene watergang'!$H$10,'Invoerblad heterogene watergang'!$N$10,IF(A953&lt;='Invoerblad heterogene watergang'!$H$11,'Invoerblad heterogene watergang'!$N$11,IF(A953&lt;='Invoerblad heterogene watergang'!$H$12,'Invoerblad heterogene watergang'!$N$12,IF(A953&lt;='Invoerblad heterogene watergang'!$H$13,'Invoerblad heterogene watergang'!$N$13,IF(A953&lt;='Invoerblad heterogene watergang'!$H$14,'Invoerblad heterogene watergang'!$N$14,IF(A953&lt;='Invoerblad heterogene watergang'!$H$15,'Invoerblad heterogene watergang'!$N$15,IF(A953&lt;='Invoerblad heterogene watergang'!$H$16,'Invoerblad heterogene watergang'!$N$16,IF(A953&lt;='Invoerblad heterogene watergang'!$H$17,'Invoerblad heterogene watergang'!$N$17,""))))))))))</f>
        <v>0</v>
      </c>
      <c r="J953" s="23" t="str">
        <f>IF(A953&lt;='Invoerblad heterogene watergang'!$H$9,'Invoerblad heterogene watergang'!$O$9,IF(A953&lt;='Invoerblad heterogene watergang'!$H$10,'Invoerblad heterogene watergang'!$O$10,IF(A953&lt;='Invoerblad heterogene watergang'!$H$11,'Invoerblad heterogene watergang'!$O$11,IF(A953&lt;='Invoerblad heterogene watergang'!$H$12,'Invoerblad heterogene watergang'!$O$12,IF(A953&lt;='Invoerblad heterogene watergang'!$H$13,'Invoerblad heterogene watergang'!$O$13,IF(A953&lt;='Invoerblad heterogene watergang'!$H$14,'Invoerblad heterogene watergang'!$O$14,IF(A953&lt;='Invoerblad heterogene watergang'!$H$15,'Invoerblad heterogene watergang'!$O$15,IF(A953&lt;='Invoerblad heterogene watergang'!$H$16,'Invoerblad heterogene watergang'!$O$16,IF(A953&lt;='Invoerblad heterogene watergang'!$H$17,'Invoerblad heterogene watergang'!$O$17,"")))))))))</f>
        <v>Nee</v>
      </c>
      <c r="K953" s="23">
        <f>(IF(A953&lt;='Invoerblad heterogene watergang'!$H$9,'Invoerblad heterogene watergang'!$L$9,IF(A953&lt;='Invoerblad heterogene watergang'!$H$10,'Invoerblad heterogene watergang'!$L$10,IF(A953&lt;='Invoerblad heterogene watergang'!$H$11,'Invoerblad heterogene watergang'!$L$11,IF(A953&lt;='Invoerblad heterogene watergang'!$H$12,'Invoerblad heterogene watergang'!$L$12,IF(A953&lt;='Invoerblad heterogene watergang'!$H$13,'Invoerblad heterogene watergang'!$L$13,IF(A953&lt;='Invoerblad heterogene watergang'!$H$14,'Invoerblad heterogene watergang'!$L$14,IF(A953&lt;='Invoerblad heterogene watergang'!$H$15,'Invoerblad heterogene watergang'!$L$15,IF(A953&lt;='Invoerblad heterogene watergang'!$H$16,'Invoerblad heterogene watergang'!$L$16,IF(A953&lt;='Invoerblad heterogene watergang'!$H$17,'Invoerblad heterogene watergang'!$L$17,""))))))))))</f>
        <v>100</v>
      </c>
      <c r="L953" s="23" t="str">
        <f>(IF(A953&lt;='Invoerblad heterogene watergang'!$H$9,'Invoerblad heterogene watergang'!$M$9,IF(A953&lt;='Invoerblad heterogene watergang'!$H$10,'Invoerblad heterogene watergang'!$M$10,IF(A953&lt;='Invoerblad heterogene watergang'!$H$11,'Invoerblad heterogene watergang'!$M$11,IF(A953&lt;='Invoerblad heterogene watergang'!$H$12,'Invoerblad heterogene watergang'!$M$12,IF(A953&lt;='Invoerblad heterogene watergang'!$H$13,'Invoerblad heterogene watergang'!$M$13,IF(A953&lt;='Invoerblad heterogene watergang'!$H$14,'Invoerblad heterogene watergang'!$M$14,IF(A953&lt;='Invoerblad heterogene watergang'!$H$15,'Invoerblad heterogene watergang'!$M$15,IF(A953&lt;='Invoerblad heterogene watergang'!$H$16,'Invoerblad heterogene watergang'!$M$16,IF(A953&lt;='Invoerblad heterogene watergang'!$H$17,'Invoerblad heterogene watergang'!$M$17,""))))))))))</f>
        <v>Begroeiing volgt bodemverloop</v>
      </c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67"/>
      <c r="AD953" s="23"/>
      <c r="AE953" s="23"/>
    </row>
    <row r="954" spans="1:31" s="103" customFormat="1" x14ac:dyDescent="0.35">
      <c r="A954" s="24">
        <f>IF(A953="","",IF((A953+1)&gt;MAX('Invoerblad heterogene watergang'!$H$9:$H$17),"",'Uitgebreide invoer'!A953+(MAX('Invoerblad heterogene watergang'!$H$9:$H$17)/1000)))</f>
        <v>665.00000000000409</v>
      </c>
      <c r="B954" s="23">
        <f>IF(A954&lt;='Invoerblad heterogene watergang'!$H$9,'Invoerblad heterogene watergang'!$J$9,IF(A954&lt;='Invoerblad heterogene watergang'!$H$10,'Invoerblad heterogene watergang'!$J$10,IF(A954&lt;='Invoerblad heterogene watergang'!$H$11,'Invoerblad heterogene watergang'!$J$11,IF(A954&lt;='Invoerblad heterogene watergang'!$H$12,'Invoerblad heterogene watergang'!$J$12,IF(A954&lt;='Invoerblad heterogene watergang'!$H$13,'Invoerblad heterogene watergang'!$J$13,IF(A954&lt;='Invoerblad heterogene watergang'!$H$14,'Invoerblad heterogene watergang'!$J$14,IF(A954&lt;='Invoerblad heterogene watergang'!$H$15,'Invoerblad heterogene watergang'!$J$15,IF(A954&lt;='Invoerblad heterogene watergang'!$H$16,'Invoerblad heterogene watergang'!$J$16,IF(A954&lt;='Invoerblad heterogene watergang'!$H$17,'Invoerblad heterogene watergang'!$J$17,"")))))))))</f>
        <v>0.1</v>
      </c>
      <c r="C954" s="23" t="str">
        <f>IF(A954&lt;='Invoerblad heterogene watergang'!$H$9,'Invoerblad heterogene watergang'!$K$9,IF(A954&lt;='Invoerblad heterogene watergang'!$H$10,'Invoerblad heterogene watergang'!$K$10,IF(A954&lt;='Invoerblad heterogene watergang'!$H$11,'Invoerblad heterogene watergang'!$K$11,IF(A954&lt;='Invoerblad heterogene watergang'!$H$12,'Invoerblad heterogene watergang'!$K$12,IF(A954&lt;='Invoerblad heterogene watergang'!$H$13,'Invoerblad heterogene watergang'!$K$13,IF(A954&lt;='Invoerblad heterogene watergang'!$H$14,'Invoerblad heterogene watergang'!$K$14,IF(A954&lt;='Invoerblad heterogene watergang'!$H$15,'Invoerblad heterogene watergang'!$K$15,IF(A954&lt;='Invoerblad heterogene watergang'!$H$16,'Invoerblad heterogene watergang'!$K$16,IF(A954&lt;='Invoerblad heterogene watergang'!$H$17,'Invoerblad heterogene watergang'!$K$17,"")))))))))</f>
        <v>200 - Drijvend fonteinkruid</v>
      </c>
      <c r="D954" s="23">
        <f t="shared" si="14"/>
        <v>200</v>
      </c>
      <c r="E954" s="23">
        <f>'Invoerblad heterogene watergang'!$F$9</f>
        <v>1.5</v>
      </c>
      <c r="F954" s="23">
        <f>'Invoerblad heterogene watergang'!$E$9</f>
        <v>1.2</v>
      </c>
      <c r="G954" s="23">
        <f>'Invoerblad heterogene watergang'!$B$9</f>
        <v>1.2</v>
      </c>
      <c r="H954" s="23">
        <f>'Invoerblad heterogene watergang'!$C$9</f>
        <v>1</v>
      </c>
      <c r="I954" s="23">
        <f>IF(B954="","",IF(A954&lt;='Invoerblad heterogene watergang'!$H$9,'Invoerblad heterogene watergang'!$N$9,IF(A954&lt;='Invoerblad heterogene watergang'!$H$10,'Invoerblad heterogene watergang'!$N$10,IF(A954&lt;='Invoerblad heterogene watergang'!$H$11,'Invoerblad heterogene watergang'!$N$11,IF(A954&lt;='Invoerblad heterogene watergang'!$H$12,'Invoerblad heterogene watergang'!$N$12,IF(A954&lt;='Invoerblad heterogene watergang'!$H$13,'Invoerblad heterogene watergang'!$N$13,IF(A954&lt;='Invoerblad heterogene watergang'!$H$14,'Invoerblad heterogene watergang'!$N$14,IF(A954&lt;='Invoerblad heterogene watergang'!$H$15,'Invoerblad heterogene watergang'!$N$15,IF(A954&lt;='Invoerblad heterogene watergang'!$H$16,'Invoerblad heterogene watergang'!$N$16,IF(A954&lt;='Invoerblad heterogene watergang'!$H$17,'Invoerblad heterogene watergang'!$N$17,""))))))))))</f>
        <v>0</v>
      </c>
      <c r="J954" s="23" t="str">
        <f>IF(A954&lt;='Invoerblad heterogene watergang'!$H$9,'Invoerblad heterogene watergang'!$O$9,IF(A954&lt;='Invoerblad heterogene watergang'!$H$10,'Invoerblad heterogene watergang'!$O$10,IF(A954&lt;='Invoerblad heterogene watergang'!$H$11,'Invoerblad heterogene watergang'!$O$11,IF(A954&lt;='Invoerblad heterogene watergang'!$H$12,'Invoerblad heterogene watergang'!$O$12,IF(A954&lt;='Invoerblad heterogene watergang'!$H$13,'Invoerblad heterogene watergang'!$O$13,IF(A954&lt;='Invoerblad heterogene watergang'!$H$14,'Invoerblad heterogene watergang'!$O$14,IF(A954&lt;='Invoerblad heterogene watergang'!$H$15,'Invoerblad heterogene watergang'!$O$15,IF(A954&lt;='Invoerblad heterogene watergang'!$H$16,'Invoerblad heterogene watergang'!$O$16,IF(A954&lt;='Invoerblad heterogene watergang'!$H$17,'Invoerblad heterogene watergang'!$O$17,"")))))))))</f>
        <v>Nee</v>
      </c>
      <c r="K954" s="23">
        <f>(IF(A954&lt;='Invoerblad heterogene watergang'!$H$9,'Invoerblad heterogene watergang'!$L$9,IF(A954&lt;='Invoerblad heterogene watergang'!$H$10,'Invoerblad heterogene watergang'!$L$10,IF(A954&lt;='Invoerblad heterogene watergang'!$H$11,'Invoerblad heterogene watergang'!$L$11,IF(A954&lt;='Invoerblad heterogene watergang'!$H$12,'Invoerblad heterogene watergang'!$L$12,IF(A954&lt;='Invoerblad heterogene watergang'!$H$13,'Invoerblad heterogene watergang'!$L$13,IF(A954&lt;='Invoerblad heterogene watergang'!$H$14,'Invoerblad heterogene watergang'!$L$14,IF(A954&lt;='Invoerblad heterogene watergang'!$H$15,'Invoerblad heterogene watergang'!$L$15,IF(A954&lt;='Invoerblad heterogene watergang'!$H$16,'Invoerblad heterogene watergang'!$L$16,IF(A954&lt;='Invoerblad heterogene watergang'!$H$17,'Invoerblad heterogene watergang'!$L$17,""))))))))))</f>
        <v>100</v>
      </c>
      <c r="L954" s="23" t="str">
        <f>(IF(A954&lt;='Invoerblad heterogene watergang'!$H$9,'Invoerblad heterogene watergang'!$M$9,IF(A954&lt;='Invoerblad heterogene watergang'!$H$10,'Invoerblad heterogene watergang'!$M$10,IF(A954&lt;='Invoerblad heterogene watergang'!$H$11,'Invoerblad heterogene watergang'!$M$11,IF(A954&lt;='Invoerblad heterogene watergang'!$H$12,'Invoerblad heterogene watergang'!$M$12,IF(A954&lt;='Invoerblad heterogene watergang'!$H$13,'Invoerblad heterogene watergang'!$M$13,IF(A954&lt;='Invoerblad heterogene watergang'!$H$14,'Invoerblad heterogene watergang'!$M$14,IF(A954&lt;='Invoerblad heterogene watergang'!$H$15,'Invoerblad heterogene watergang'!$M$15,IF(A954&lt;='Invoerblad heterogene watergang'!$H$16,'Invoerblad heterogene watergang'!$M$16,IF(A954&lt;='Invoerblad heterogene watergang'!$H$17,'Invoerblad heterogene watergang'!$M$17,""))))))))))</f>
        <v>Begroeiing volgt bodemverloop</v>
      </c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67"/>
      <c r="AD954" s="23"/>
      <c r="AE954" s="23"/>
    </row>
    <row r="955" spans="1:31" s="103" customFormat="1" x14ac:dyDescent="0.35">
      <c r="A955" s="24">
        <f>IF(A954="","",IF((A954+1)&gt;MAX('Invoerblad heterogene watergang'!$H$9:$H$17),"",'Uitgebreide invoer'!A954+(MAX('Invoerblad heterogene watergang'!$H$9:$H$17)/1000)))</f>
        <v>665.70000000000414</v>
      </c>
      <c r="B955" s="23">
        <f>IF(A955&lt;='Invoerblad heterogene watergang'!$H$9,'Invoerblad heterogene watergang'!$J$9,IF(A955&lt;='Invoerblad heterogene watergang'!$H$10,'Invoerblad heterogene watergang'!$J$10,IF(A955&lt;='Invoerblad heterogene watergang'!$H$11,'Invoerblad heterogene watergang'!$J$11,IF(A955&lt;='Invoerblad heterogene watergang'!$H$12,'Invoerblad heterogene watergang'!$J$12,IF(A955&lt;='Invoerblad heterogene watergang'!$H$13,'Invoerblad heterogene watergang'!$J$13,IF(A955&lt;='Invoerblad heterogene watergang'!$H$14,'Invoerblad heterogene watergang'!$J$14,IF(A955&lt;='Invoerblad heterogene watergang'!$H$15,'Invoerblad heterogene watergang'!$J$15,IF(A955&lt;='Invoerblad heterogene watergang'!$H$16,'Invoerblad heterogene watergang'!$J$16,IF(A955&lt;='Invoerblad heterogene watergang'!$H$17,'Invoerblad heterogene watergang'!$J$17,"")))))))))</f>
        <v>0.1</v>
      </c>
      <c r="C955" s="23" t="str">
        <f>IF(A955&lt;='Invoerblad heterogene watergang'!$H$9,'Invoerblad heterogene watergang'!$K$9,IF(A955&lt;='Invoerblad heterogene watergang'!$H$10,'Invoerblad heterogene watergang'!$K$10,IF(A955&lt;='Invoerblad heterogene watergang'!$H$11,'Invoerblad heterogene watergang'!$K$11,IF(A955&lt;='Invoerblad heterogene watergang'!$H$12,'Invoerblad heterogene watergang'!$K$12,IF(A955&lt;='Invoerblad heterogene watergang'!$H$13,'Invoerblad heterogene watergang'!$K$13,IF(A955&lt;='Invoerblad heterogene watergang'!$H$14,'Invoerblad heterogene watergang'!$K$14,IF(A955&lt;='Invoerblad heterogene watergang'!$H$15,'Invoerblad heterogene watergang'!$K$15,IF(A955&lt;='Invoerblad heterogene watergang'!$H$16,'Invoerblad heterogene watergang'!$K$16,IF(A955&lt;='Invoerblad heterogene watergang'!$H$17,'Invoerblad heterogene watergang'!$K$17,"")))))))))</f>
        <v>200 - Drijvend fonteinkruid</v>
      </c>
      <c r="D955" s="23">
        <f t="shared" si="14"/>
        <v>200</v>
      </c>
      <c r="E955" s="23">
        <f>'Invoerblad heterogene watergang'!$F$9</f>
        <v>1.5</v>
      </c>
      <c r="F955" s="23">
        <f>'Invoerblad heterogene watergang'!$E$9</f>
        <v>1.2</v>
      </c>
      <c r="G955" s="23">
        <f>'Invoerblad heterogene watergang'!$B$9</f>
        <v>1.2</v>
      </c>
      <c r="H955" s="23">
        <f>'Invoerblad heterogene watergang'!$C$9</f>
        <v>1</v>
      </c>
      <c r="I955" s="23">
        <f>IF(B955="","",IF(A955&lt;='Invoerblad heterogene watergang'!$H$9,'Invoerblad heterogene watergang'!$N$9,IF(A955&lt;='Invoerblad heterogene watergang'!$H$10,'Invoerblad heterogene watergang'!$N$10,IF(A955&lt;='Invoerblad heterogene watergang'!$H$11,'Invoerblad heterogene watergang'!$N$11,IF(A955&lt;='Invoerblad heterogene watergang'!$H$12,'Invoerblad heterogene watergang'!$N$12,IF(A955&lt;='Invoerblad heterogene watergang'!$H$13,'Invoerblad heterogene watergang'!$N$13,IF(A955&lt;='Invoerblad heterogene watergang'!$H$14,'Invoerblad heterogene watergang'!$N$14,IF(A955&lt;='Invoerblad heterogene watergang'!$H$15,'Invoerblad heterogene watergang'!$N$15,IF(A955&lt;='Invoerblad heterogene watergang'!$H$16,'Invoerblad heterogene watergang'!$N$16,IF(A955&lt;='Invoerblad heterogene watergang'!$H$17,'Invoerblad heterogene watergang'!$N$17,""))))))))))</f>
        <v>0</v>
      </c>
      <c r="J955" s="23" t="str">
        <f>IF(A955&lt;='Invoerblad heterogene watergang'!$H$9,'Invoerblad heterogene watergang'!$O$9,IF(A955&lt;='Invoerblad heterogene watergang'!$H$10,'Invoerblad heterogene watergang'!$O$10,IF(A955&lt;='Invoerblad heterogene watergang'!$H$11,'Invoerblad heterogene watergang'!$O$11,IF(A955&lt;='Invoerblad heterogene watergang'!$H$12,'Invoerblad heterogene watergang'!$O$12,IF(A955&lt;='Invoerblad heterogene watergang'!$H$13,'Invoerblad heterogene watergang'!$O$13,IF(A955&lt;='Invoerblad heterogene watergang'!$H$14,'Invoerblad heterogene watergang'!$O$14,IF(A955&lt;='Invoerblad heterogene watergang'!$H$15,'Invoerblad heterogene watergang'!$O$15,IF(A955&lt;='Invoerblad heterogene watergang'!$H$16,'Invoerblad heterogene watergang'!$O$16,IF(A955&lt;='Invoerblad heterogene watergang'!$H$17,'Invoerblad heterogene watergang'!$O$17,"")))))))))</f>
        <v>Nee</v>
      </c>
      <c r="K955" s="23">
        <f>(IF(A955&lt;='Invoerblad heterogene watergang'!$H$9,'Invoerblad heterogene watergang'!$L$9,IF(A955&lt;='Invoerblad heterogene watergang'!$H$10,'Invoerblad heterogene watergang'!$L$10,IF(A955&lt;='Invoerblad heterogene watergang'!$H$11,'Invoerblad heterogene watergang'!$L$11,IF(A955&lt;='Invoerblad heterogene watergang'!$H$12,'Invoerblad heterogene watergang'!$L$12,IF(A955&lt;='Invoerblad heterogene watergang'!$H$13,'Invoerblad heterogene watergang'!$L$13,IF(A955&lt;='Invoerblad heterogene watergang'!$H$14,'Invoerblad heterogene watergang'!$L$14,IF(A955&lt;='Invoerblad heterogene watergang'!$H$15,'Invoerblad heterogene watergang'!$L$15,IF(A955&lt;='Invoerblad heterogene watergang'!$H$16,'Invoerblad heterogene watergang'!$L$16,IF(A955&lt;='Invoerblad heterogene watergang'!$H$17,'Invoerblad heterogene watergang'!$L$17,""))))))))))</f>
        <v>100</v>
      </c>
      <c r="L955" s="23" t="str">
        <f>(IF(A955&lt;='Invoerblad heterogene watergang'!$H$9,'Invoerblad heterogene watergang'!$M$9,IF(A955&lt;='Invoerblad heterogene watergang'!$H$10,'Invoerblad heterogene watergang'!$M$10,IF(A955&lt;='Invoerblad heterogene watergang'!$H$11,'Invoerblad heterogene watergang'!$M$11,IF(A955&lt;='Invoerblad heterogene watergang'!$H$12,'Invoerblad heterogene watergang'!$M$12,IF(A955&lt;='Invoerblad heterogene watergang'!$H$13,'Invoerblad heterogene watergang'!$M$13,IF(A955&lt;='Invoerblad heterogene watergang'!$H$14,'Invoerblad heterogene watergang'!$M$14,IF(A955&lt;='Invoerblad heterogene watergang'!$H$15,'Invoerblad heterogene watergang'!$M$15,IF(A955&lt;='Invoerblad heterogene watergang'!$H$16,'Invoerblad heterogene watergang'!$M$16,IF(A955&lt;='Invoerblad heterogene watergang'!$H$17,'Invoerblad heterogene watergang'!$M$17,""))))))))))</f>
        <v>Begroeiing volgt bodemverloop</v>
      </c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67"/>
      <c r="AD955" s="23"/>
      <c r="AE955" s="23"/>
    </row>
    <row r="956" spans="1:31" s="103" customFormat="1" x14ac:dyDescent="0.35">
      <c r="A956" s="24">
        <f>IF(A955="","",IF((A955+1)&gt;MAX('Invoerblad heterogene watergang'!$H$9:$H$17),"",'Uitgebreide invoer'!A955+(MAX('Invoerblad heterogene watergang'!$H$9:$H$17)/1000)))</f>
        <v>666.40000000000418</v>
      </c>
      <c r="B956" s="23">
        <f>IF(A956&lt;='Invoerblad heterogene watergang'!$H$9,'Invoerblad heterogene watergang'!$J$9,IF(A956&lt;='Invoerblad heterogene watergang'!$H$10,'Invoerblad heterogene watergang'!$J$10,IF(A956&lt;='Invoerblad heterogene watergang'!$H$11,'Invoerblad heterogene watergang'!$J$11,IF(A956&lt;='Invoerblad heterogene watergang'!$H$12,'Invoerblad heterogene watergang'!$J$12,IF(A956&lt;='Invoerblad heterogene watergang'!$H$13,'Invoerblad heterogene watergang'!$J$13,IF(A956&lt;='Invoerblad heterogene watergang'!$H$14,'Invoerblad heterogene watergang'!$J$14,IF(A956&lt;='Invoerblad heterogene watergang'!$H$15,'Invoerblad heterogene watergang'!$J$15,IF(A956&lt;='Invoerblad heterogene watergang'!$H$16,'Invoerblad heterogene watergang'!$J$16,IF(A956&lt;='Invoerblad heterogene watergang'!$H$17,'Invoerblad heterogene watergang'!$J$17,"")))))))))</f>
        <v>0.1</v>
      </c>
      <c r="C956" s="23" t="str">
        <f>IF(A956&lt;='Invoerblad heterogene watergang'!$H$9,'Invoerblad heterogene watergang'!$K$9,IF(A956&lt;='Invoerblad heterogene watergang'!$H$10,'Invoerblad heterogene watergang'!$K$10,IF(A956&lt;='Invoerblad heterogene watergang'!$H$11,'Invoerblad heterogene watergang'!$K$11,IF(A956&lt;='Invoerblad heterogene watergang'!$H$12,'Invoerblad heterogene watergang'!$K$12,IF(A956&lt;='Invoerblad heterogene watergang'!$H$13,'Invoerblad heterogene watergang'!$K$13,IF(A956&lt;='Invoerblad heterogene watergang'!$H$14,'Invoerblad heterogene watergang'!$K$14,IF(A956&lt;='Invoerblad heterogene watergang'!$H$15,'Invoerblad heterogene watergang'!$K$15,IF(A956&lt;='Invoerblad heterogene watergang'!$H$16,'Invoerblad heterogene watergang'!$K$16,IF(A956&lt;='Invoerblad heterogene watergang'!$H$17,'Invoerblad heterogene watergang'!$K$17,"")))))))))</f>
        <v>200 - Drijvend fonteinkruid</v>
      </c>
      <c r="D956" s="23">
        <f t="shared" si="14"/>
        <v>200</v>
      </c>
      <c r="E956" s="23">
        <f>'Invoerblad heterogene watergang'!$F$9</f>
        <v>1.5</v>
      </c>
      <c r="F956" s="23">
        <f>'Invoerblad heterogene watergang'!$E$9</f>
        <v>1.2</v>
      </c>
      <c r="G956" s="23">
        <f>'Invoerblad heterogene watergang'!$B$9</f>
        <v>1.2</v>
      </c>
      <c r="H956" s="23">
        <f>'Invoerblad heterogene watergang'!$C$9</f>
        <v>1</v>
      </c>
      <c r="I956" s="23">
        <f>IF(B956="","",IF(A956&lt;='Invoerblad heterogene watergang'!$H$9,'Invoerblad heterogene watergang'!$N$9,IF(A956&lt;='Invoerblad heterogene watergang'!$H$10,'Invoerblad heterogene watergang'!$N$10,IF(A956&lt;='Invoerblad heterogene watergang'!$H$11,'Invoerblad heterogene watergang'!$N$11,IF(A956&lt;='Invoerblad heterogene watergang'!$H$12,'Invoerblad heterogene watergang'!$N$12,IF(A956&lt;='Invoerblad heterogene watergang'!$H$13,'Invoerblad heterogene watergang'!$N$13,IF(A956&lt;='Invoerblad heterogene watergang'!$H$14,'Invoerblad heterogene watergang'!$N$14,IF(A956&lt;='Invoerblad heterogene watergang'!$H$15,'Invoerblad heterogene watergang'!$N$15,IF(A956&lt;='Invoerblad heterogene watergang'!$H$16,'Invoerblad heterogene watergang'!$N$16,IF(A956&lt;='Invoerblad heterogene watergang'!$H$17,'Invoerblad heterogene watergang'!$N$17,""))))))))))</f>
        <v>0</v>
      </c>
      <c r="J956" s="23" t="str">
        <f>IF(A956&lt;='Invoerblad heterogene watergang'!$H$9,'Invoerblad heterogene watergang'!$O$9,IF(A956&lt;='Invoerblad heterogene watergang'!$H$10,'Invoerblad heterogene watergang'!$O$10,IF(A956&lt;='Invoerblad heterogene watergang'!$H$11,'Invoerblad heterogene watergang'!$O$11,IF(A956&lt;='Invoerblad heterogene watergang'!$H$12,'Invoerblad heterogene watergang'!$O$12,IF(A956&lt;='Invoerblad heterogene watergang'!$H$13,'Invoerblad heterogene watergang'!$O$13,IF(A956&lt;='Invoerblad heterogene watergang'!$H$14,'Invoerblad heterogene watergang'!$O$14,IF(A956&lt;='Invoerblad heterogene watergang'!$H$15,'Invoerblad heterogene watergang'!$O$15,IF(A956&lt;='Invoerblad heterogene watergang'!$H$16,'Invoerblad heterogene watergang'!$O$16,IF(A956&lt;='Invoerblad heterogene watergang'!$H$17,'Invoerblad heterogene watergang'!$O$17,"")))))))))</f>
        <v>Nee</v>
      </c>
      <c r="K956" s="23">
        <f>(IF(A956&lt;='Invoerblad heterogene watergang'!$H$9,'Invoerblad heterogene watergang'!$L$9,IF(A956&lt;='Invoerblad heterogene watergang'!$H$10,'Invoerblad heterogene watergang'!$L$10,IF(A956&lt;='Invoerblad heterogene watergang'!$H$11,'Invoerblad heterogene watergang'!$L$11,IF(A956&lt;='Invoerblad heterogene watergang'!$H$12,'Invoerblad heterogene watergang'!$L$12,IF(A956&lt;='Invoerblad heterogene watergang'!$H$13,'Invoerblad heterogene watergang'!$L$13,IF(A956&lt;='Invoerblad heterogene watergang'!$H$14,'Invoerblad heterogene watergang'!$L$14,IF(A956&lt;='Invoerblad heterogene watergang'!$H$15,'Invoerblad heterogene watergang'!$L$15,IF(A956&lt;='Invoerblad heterogene watergang'!$H$16,'Invoerblad heterogene watergang'!$L$16,IF(A956&lt;='Invoerblad heterogene watergang'!$H$17,'Invoerblad heterogene watergang'!$L$17,""))))))))))</f>
        <v>100</v>
      </c>
      <c r="L956" s="23" t="str">
        <f>(IF(A956&lt;='Invoerblad heterogene watergang'!$H$9,'Invoerblad heterogene watergang'!$M$9,IF(A956&lt;='Invoerblad heterogene watergang'!$H$10,'Invoerblad heterogene watergang'!$M$10,IF(A956&lt;='Invoerblad heterogene watergang'!$H$11,'Invoerblad heterogene watergang'!$M$11,IF(A956&lt;='Invoerblad heterogene watergang'!$H$12,'Invoerblad heterogene watergang'!$M$12,IF(A956&lt;='Invoerblad heterogene watergang'!$H$13,'Invoerblad heterogene watergang'!$M$13,IF(A956&lt;='Invoerblad heterogene watergang'!$H$14,'Invoerblad heterogene watergang'!$M$14,IF(A956&lt;='Invoerblad heterogene watergang'!$H$15,'Invoerblad heterogene watergang'!$M$15,IF(A956&lt;='Invoerblad heterogene watergang'!$H$16,'Invoerblad heterogene watergang'!$M$16,IF(A956&lt;='Invoerblad heterogene watergang'!$H$17,'Invoerblad heterogene watergang'!$M$17,""))))))))))</f>
        <v>Begroeiing volgt bodemverloop</v>
      </c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67"/>
      <c r="AD956" s="23"/>
      <c r="AE956" s="23"/>
    </row>
    <row r="957" spans="1:31" s="103" customFormat="1" x14ac:dyDescent="0.35">
      <c r="A957" s="24">
        <f>IF(A956="","",IF((A956+1)&gt;MAX('Invoerblad heterogene watergang'!$H$9:$H$17),"",'Uitgebreide invoer'!A956+(MAX('Invoerblad heterogene watergang'!$H$9:$H$17)/1000)))</f>
        <v>667.10000000000423</v>
      </c>
      <c r="B957" s="23">
        <f>IF(A957&lt;='Invoerblad heterogene watergang'!$H$9,'Invoerblad heterogene watergang'!$J$9,IF(A957&lt;='Invoerblad heterogene watergang'!$H$10,'Invoerblad heterogene watergang'!$J$10,IF(A957&lt;='Invoerblad heterogene watergang'!$H$11,'Invoerblad heterogene watergang'!$J$11,IF(A957&lt;='Invoerblad heterogene watergang'!$H$12,'Invoerblad heterogene watergang'!$J$12,IF(A957&lt;='Invoerblad heterogene watergang'!$H$13,'Invoerblad heterogene watergang'!$J$13,IF(A957&lt;='Invoerblad heterogene watergang'!$H$14,'Invoerblad heterogene watergang'!$J$14,IF(A957&lt;='Invoerblad heterogene watergang'!$H$15,'Invoerblad heterogene watergang'!$J$15,IF(A957&lt;='Invoerblad heterogene watergang'!$H$16,'Invoerblad heterogene watergang'!$J$16,IF(A957&lt;='Invoerblad heterogene watergang'!$H$17,'Invoerblad heterogene watergang'!$J$17,"")))))))))</f>
        <v>0.1</v>
      </c>
      <c r="C957" s="23" t="str">
        <f>IF(A957&lt;='Invoerblad heterogene watergang'!$H$9,'Invoerblad heterogene watergang'!$K$9,IF(A957&lt;='Invoerblad heterogene watergang'!$H$10,'Invoerblad heterogene watergang'!$K$10,IF(A957&lt;='Invoerblad heterogene watergang'!$H$11,'Invoerblad heterogene watergang'!$K$11,IF(A957&lt;='Invoerblad heterogene watergang'!$H$12,'Invoerblad heterogene watergang'!$K$12,IF(A957&lt;='Invoerblad heterogene watergang'!$H$13,'Invoerblad heterogene watergang'!$K$13,IF(A957&lt;='Invoerblad heterogene watergang'!$H$14,'Invoerblad heterogene watergang'!$K$14,IF(A957&lt;='Invoerblad heterogene watergang'!$H$15,'Invoerblad heterogene watergang'!$K$15,IF(A957&lt;='Invoerblad heterogene watergang'!$H$16,'Invoerblad heterogene watergang'!$K$16,IF(A957&lt;='Invoerblad heterogene watergang'!$H$17,'Invoerblad heterogene watergang'!$K$17,"")))))))))</f>
        <v>200 - Drijvend fonteinkruid</v>
      </c>
      <c r="D957" s="23">
        <f t="shared" si="14"/>
        <v>200</v>
      </c>
      <c r="E957" s="23">
        <f>'Invoerblad heterogene watergang'!$F$9</f>
        <v>1.5</v>
      </c>
      <c r="F957" s="23">
        <f>'Invoerblad heterogene watergang'!$E$9</f>
        <v>1.2</v>
      </c>
      <c r="G957" s="23">
        <f>'Invoerblad heterogene watergang'!$B$9</f>
        <v>1.2</v>
      </c>
      <c r="H957" s="23">
        <f>'Invoerblad heterogene watergang'!$C$9</f>
        <v>1</v>
      </c>
      <c r="I957" s="23">
        <f>IF(B957="","",IF(A957&lt;='Invoerblad heterogene watergang'!$H$9,'Invoerblad heterogene watergang'!$N$9,IF(A957&lt;='Invoerblad heterogene watergang'!$H$10,'Invoerblad heterogene watergang'!$N$10,IF(A957&lt;='Invoerblad heterogene watergang'!$H$11,'Invoerblad heterogene watergang'!$N$11,IF(A957&lt;='Invoerblad heterogene watergang'!$H$12,'Invoerblad heterogene watergang'!$N$12,IF(A957&lt;='Invoerblad heterogene watergang'!$H$13,'Invoerblad heterogene watergang'!$N$13,IF(A957&lt;='Invoerblad heterogene watergang'!$H$14,'Invoerblad heterogene watergang'!$N$14,IF(A957&lt;='Invoerblad heterogene watergang'!$H$15,'Invoerblad heterogene watergang'!$N$15,IF(A957&lt;='Invoerblad heterogene watergang'!$H$16,'Invoerblad heterogene watergang'!$N$16,IF(A957&lt;='Invoerblad heterogene watergang'!$H$17,'Invoerblad heterogene watergang'!$N$17,""))))))))))</f>
        <v>0</v>
      </c>
      <c r="J957" s="23" t="str">
        <f>IF(A957&lt;='Invoerblad heterogene watergang'!$H$9,'Invoerblad heterogene watergang'!$O$9,IF(A957&lt;='Invoerblad heterogene watergang'!$H$10,'Invoerblad heterogene watergang'!$O$10,IF(A957&lt;='Invoerblad heterogene watergang'!$H$11,'Invoerblad heterogene watergang'!$O$11,IF(A957&lt;='Invoerblad heterogene watergang'!$H$12,'Invoerblad heterogene watergang'!$O$12,IF(A957&lt;='Invoerblad heterogene watergang'!$H$13,'Invoerblad heterogene watergang'!$O$13,IF(A957&lt;='Invoerblad heterogene watergang'!$H$14,'Invoerblad heterogene watergang'!$O$14,IF(A957&lt;='Invoerblad heterogene watergang'!$H$15,'Invoerblad heterogene watergang'!$O$15,IF(A957&lt;='Invoerblad heterogene watergang'!$H$16,'Invoerblad heterogene watergang'!$O$16,IF(A957&lt;='Invoerblad heterogene watergang'!$H$17,'Invoerblad heterogene watergang'!$O$17,"")))))))))</f>
        <v>Nee</v>
      </c>
      <c r="K957" s="23">
        <f>(IF(A957&lt;='Invoerblad heterogene watergang'!$H$9,'Invoerblad heterogene watergang'!$L$9,IF(A957&lt;='Invoerblad heterogene watergang'!$H$10,'Invoerblad heterogene watergang'!$L$10,IF(A957&lt;='Invoerblad heterogene watergang'!$H$11,'Invoerblad heterogene watergang'!$L$11,IF(A957&lt;='Invoerblad heterogene watergang'!$H$12,'Invoerblad heterogene watergang'!$L$12,IF(A957&lt;='Invoerblad heterogene watergang'!$H$13,'Invoerblad heterogene watergang'!$L$13,IF(A957&lt;='Invoerblad heterogene watergang'!$H$14,'Invoerblad heterogene watergang'!$L$14,IF(A957&lt;='Invoerblad heterogene watergang'!$H$15,'Invoerblad heterogene watergang'!$L$15,IF(A957&lt;='Invoerblad heterogene watergang'!$H$16,'Invoerblad heterogene watergang'!$L$16,IF(A957&lt;='Invoerblad heterogene watergang'!$H$17,'Invoerblad heterogene watergang'!$L$17,""))))))))))</f>
        <v>100</v>
      </c>
      <c r="L957" s="23" t="str">
        <f>(IF(A957&lt;='Invoerblad heterogene watergang'!$H$9,'Invoerblad heterogene watergang'!$M$9,IF(A957&lt;='Invoerblad heterogene watergang'!$H$10,'Invoerblad heterogene watergang'!$M$10,IF(A957&lt;='Invoerblad heterogene watergang'!$H$11,'Invoerblad heterogene watergang'!$M$11,IF(A957&lt;='Invoerblad heterogene watergang'!$H$12,'Invoerblad heterogene watergang'!$M$12,IF(A957&lt;='Invoerblad heterogene watergang'!$H$13,'Invoerblad heterogene watergang'!$M$13,IF(A957&lt;='Invoerblad heterogene watergang'!$H$14,'Invoerblad heterogene watergang'!$M$14,IF(A957&lt;='Invoerblad heterogene watergang'!$H$15,'Invoerblad heterogene watergang'!$M$15,IF(A957&lt;='Invoerblad heterogene watergang'!$H$16,'Invoerblad heterogene watergang'!$M$16,IF(A957&lt;='Invoerblad heterogene watergang'!$H$17,'Invoerblad heterogene watergang'!$M$17,""))))))))))</f>
        <v>Begroeiing volgt bodemverloop</v>
      </c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67"/>
      <c r="AD957" s="23"/>
      <c r="AE957" s="23"/>
    </row>
    <row r="958" spans="1:31" s="103" customFormat="1" x14ac:dyDescent="0.35">
      <c r="A958" s="24">
        <f>IF(A957="","",IF((A957+1)&gt;MAX('Invoerblad heterogene watergang'!$H$9:$H$17),"",'Uitgebreide invoer'!A957+(MAX('Invoerblad heterogene watergang'!$H$9:$H$17)/1000)))</f>
        <v>667.80000000000427</v>
      </c>
      <c r="B958" s="23">
        <f>IF(A958&lt;='Invoerblad heterogene watergang'!$H$9,'Invoerblad heterogene watergang'!$J$9,IF(A958&lt;='Invoerblad heterogene watergang'!$H$10,'Invoerblad heterogene watergang'!$J$10,IF(A958&lt;='Invoerblad heterogene watergang'!$H$11,'Invoerblad heterogene watergang'!$J$11,IF(A958&lt;='Invoerblad heterogene watergang'!$H$12,'Invoerblad heterogene watergang'!$J$12,IF(A958&lt;='Invoerblad heterogene watergang'!$H$13,'Invoerblad heterogene watergang'!$J$13,IF(A958&lt;='Invoerblad heterogene watergang'!$H$14,'Invoerblad heterogene watergang'!$J$14,IF(A958&lt;='Invoerblad heterogene watergang'!$H$15,'Invoerblad heterogene watergang'!$J$15,IF(A958&lt;='Invoerblad heterogene watergang'!$H$16,'Invoerblad heterogene watergang'!$J$16,IF(A958&lt;='Invoerblad heterogene watergang'!$H$17,'Invoerblad heterogene watergang'!$J$17,"")))))))))</f>
        <v>0.1</v>
      </c>
      <c r="C958" s="23" t="str">
        <f>IF(A958&lt;='Invoerblad heterogene watergang'!$H$9,'Invoerblad heterogene watergang'!$K$9,IF(A958&lt;='Invoerblad heterogene watergang'!$H$10,'Invoerblad heterogene watergang'!$K$10,IF(A958&lt;='Invoerblad heterogene watergang'!$H$11,'Invoerblad heterogene watergang'!$K$11,IF(A958&lt;='Invoerblad heterogene watergang'!$H$12,'Invoerblad heterogene watergang'!$K$12,IF(A958&lt;='Invoerblad heterogene watergang'!$H$13,'Invoerblad heterogene watergang'!$K$13,IF(A958&lt;='Invoerblad heterogene watergang'!$H$14,'Invoerblad heterogene watergang'!$K$14,IF(A958&lt;='Invoerblad heterogene watergang'!$H$15,'Invoerblad heterogene watergang'!$K$15,IF(A958&lt;='Invoerblad heterogene watergang'!$H$16,'Invoerblad heterogene watergang'!$K$16,IF(A958&lt;='Invoerblad heterogene watergang'!$H$17,'Invoerblad heterogene watergang'!$K$17,"")))))))))</f>
        <v>200 - Drijvend fonteinkruid</v>
      </c>
      <c r="D958" s="23">
        <f t="shared" si="14"/>
        <v>200</v>
      </c>
      <c r="E958" s="23">
        <f>'Invoerblad heterogene watergang'!$F$9</f>
        <v>1.5</v>
      </c>
      <c r="F958" s="23">
        <f>'Invoerblad heterogene watergang'!$E$9</f>
        <v>1.2</v>
      </c>
      <c r="G958" s="23">
        <f>'Invoerblad heterogene watergang'!$B$9</f>
        <v>1.2</v>
      </c>
      <c r="H958" s="23">
        <f>'Invoerblad heterogene watergang'!$C$9</f>
        <v>1</v>
      </c>
      <c r="I958" s="23">
        <f>IF(B958="","",IF(A958&lt;='Invoerblad heterogene watergang'!$H$9,'Invoerblad heterogene watergang'!$N$9,IF(A958&lt;='Invoerblad heterogene watergang'!$H$10,'Invoerblad heterogene watergang'!$N$10,IF(A958&lt;='Invoerblad heterogene watergang'!$H$11,'Invoerblad heterogene watergang'!$N$11,IF(A958&lt;='Invoerblad heterogene watergang'!$H$12,'Invoerblad heterogene watergang'!$N$12,IF(A958&lt;='Invoerblad heterogene watergang'!$H$13,'Invoerblad heterogene watergang'!$N$13,IF(A958&lt;='Invoerblad heterogene watergang'!$H$14,'Invoerblad heterogene watergang'!$N$14,IF(A958&lt;='Invoerblad heterogene watergang'!$H$15,'Invoerblad heterogene watergang'!$N$15,IF(A958&lt;='Invoerblad heterogene watergang'!$H$16,'Invoerblad heterogene watergang'!$N$16,IF(A958&lt;='Invoerblad heterogene watergang'!$H$17,'Invoerblad heterogene watergang'!$N$17,""))))))))))</f>
        <v>0</v>
      </c>
      <c r="J958" s="23" t="str">
        <f>IF(A958&lt;='Invoerblad heterogene watergang'!$H$9,'Invoerblad heterogene watergang'!$O$9,IF(A958&lt;='Invoerblad heterogene watergang'!$H$10,'Invoerblad heterogene watergang'!$O$10,IF(A958&lt;='Invoerblad heterogene watergang'!$H$11,'Invoerblad heterogene watergang'!$O$11,IF(A958&lt;='Invoerblad heterogene watergang'!$H$12,'Invoerblad heterogene watergang'!$O$12,IF(A958&lt;='Invoerblad heterogene watergang'!$H$13,'Invoerblad heterogene watergang'!$O$13,IF(A958&lt;='Invoerblad heterogene watergang'!$H$14,'Invoerblad heterogene watergang'!$O$14,IF(A958&lt;='Invoerblad heterogene watergang'!$H$15,'Invoerblad heterogene watergang'!$O$15,IF(A958&lt;='Invoerblad heterogene watergang'!$H$16,'Invoerblad heterogene watergang'!$O$16,IF(A958&lt;='Invoerblad heterogene watergang'!$H$17,'Invoerblad heterogene watergang'!$O$17,"")))))))))</f>
        <v>Nee</v>
      </c>
      <c r="K958" s="23">
        <f>(IF(A958&lt;='Invoerblad heterogene watergang'!$H$9,'Invoerblad heterogene watergang'!$L$9,IF(A958&lt;='Invoerblad heterogene watergang'!$H$10,'Invoerblad heterogene watergang'!$L$10,IF(A958&lt;='Invoerblad heterogene watergang'!$H$11,'Invoerblad heterogene watergang'!$L$11,IF(A958&lt;='Invoerblad heterogene watergang'!$H$12,'Invoerblad heterogene watergang'!$L$12,IF(A958&lt;='Invoerblad heterogene watergang'!$H$13,'Invoerblad heterogene watergang'!$L$13,IF(A958&lt;='Invoerblad heterogene watergang'!$H$14,'Invoerblad heterogene watergang'!$L$14,IF(A958&lt;='Invoerblad heterogene watergang'!$H$15,'Invoerblad heterogene watergang'!$L$15,IF(A958&lt;='Invoerblad heterogene watergang'!$H$16,'Invoerblad heterogene watergang'!$L$16,IF(A958&lt;='Invoerblad heterogene watergang'!$H$17,'Invoerblad heterogene watergang'!$L$17,""))))))))))</f>
        <v>100</v>
      </c>
      <c r="L958" s="23" t="str">
        <f>(IF(A958&lt;='Invoerblad heterogene watergang'!$H$9,'Invoerblad heterogene watergang'!$M$9,IF(A958&lt;='Invoerblad heterogene watergang'!$H$10,'Invoerblad heterogene watergang'!$M$10,IF(A958&lt;='Invoerblad heterogene watergang'!$H$11,'Invoerblad heterogene watergang'!$M$11,IF(A958&lt;='Invoerblad heterogene watergang'!$H$12,'Invoerblad heterogene watergang'!$M$12,IF(A958&lt;='Invoerblad heterogene watergang'!$H$13,'Invoerblad heterogene watergang'!$M$13,IF(A958&lt;='Invoerblad heterogene watergang'!$H$14,'Invoerblad heterogene watergang'!$M$14,IF(A958&lt;='Invoerblad heterogene watergang'!$H$15,'Invoerblad heterogene watergang'!$M$15,IF(A958&lt;='Invoerblad heterogene watergang'!$H$16,'Invoerblad heterogene watergang'!$M$16,IF(A958&lt;='Invoerblad heterogene watergang'!$H$17,'Invoerblad heterogene watergang'!$M$17,""))))))))))</f>
        <v>Begroeiing volgt bodemverloop</v>
      </c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67"/>
      <c r="AD958" s="23"/>
      <c r="AE958" s="23"/>
    </row>
    <row r="959" spans="1:31" s="103" customFormat="1" x14ac:dyDescent="0.35">
      <c r="A959" s="24">
        <f>IF(A958="","",IF((A958+1)&gt;MAX('Invoerblad heterogene watergang'!$H$9:$H$17),"",'Uitgebreide invoer'!A958+(MAX('Invoerblad heterogene watergang'!$H$9:$H$17)/1000)))</f>
        <v>668.50000000000432</v>
      </c>
      <c r="B959" s="23">
        <f>IF(A959&lt;='Invoerblad heterogene watergang'!$H$9,'Invoerblad heterogene watergang'!$J$9,IF(A959&lt;='Invoerblad heterogene watergang'!$H$10,'Invoerblad heterogene watergang'!$J$10,IF(A959&lt;='Invoerblad heterogene watergang'!$H$11,'Invoerblad heterogene watergang'!$J$11,IF(A959&lt;='Invoerblad heterogene watergang'!$H$12,'Invoerblad heterogene watergang'!$J$12,IF(A959&lt;='Invoerblad heterogene watergang'!$H$13,'Invoerblad heterogene watergang'!$J$13,IF(A959&lt;='Invoerblad heterogene watergang'!$H$14,'Invoerblad heterogene watergang'!$J$14,IF(A959&lt;='Invoerblad heterogene watergang'!$H$15,'Invoerblad heterogene watergang'!$J$15,IF(A959&lt;='Invoerblad heterogene watergang'!$H$16,'Invoerblad heterogene watergang'!$J$16,IF(A959&lt;='Invoerblad heterogene watergang'!$H$17,'Invoerblad heterogene watergang'!$J$17,"")))))))))</f>
        <v>0.1</v>
      </c>
      <c r="C959" s="23" t="str">
        <f>IF(A959&lt;='Invoerblad heterogene watergang'!$H$9,'Invoerblad heterogene watergang'!$K$9,IF(A959&lt;='Invoerblad heterogene watergang'!$H$10,'Invoerblad heterogene watergang'!$K$10,IF(A959&lt;='Invoerblad heterogene watergang'!$H$11,'Invoerblad heterogene watergang'!$K$11,IF(A959&lt;='Invoerblad heterogene watergang'!$H$12,'Invoerblad heterogene watergang'!$K$12,IF(A959&lt;='Invoerblad heterogene watergang'!$H$13,'Invoerblad heterogene watergang'!$K$13,IF(A959&lt;='Invoerblad heterogene watergang'!$H$14,'Invoerblad heterogene watergang'!$K$14,IF(A959&lt;='Invoerblad heterogene watergang'!$H$15,'Invoerblad heterogene watergang'!$K$15,IF(A959&lt;='Invoerblad heterogene watergang'!$H$16,'Invoerblad heterogene watergang'!$K$16,IF(A959&lt;='Invoerblad heterogene watergang'!$H$17,'Invoerblad heterogene watergang'!$K$17,"")))))))))</f>
        <v>200 - Drijvend fonteinkruid</v>
      </c>
      <c r="D959" s="23">
        <f t="shared" si="14"/>
        <v>200</v>
      </c>
      <c r="E959" s="23">
        <f>'Invoerblad heterogene watergang'!$F$9</f>
        <v>1.5</v>
      </c>
      <c r="F959" s="23">
        <f>'Invoerblad heterogene watergang'!$E$9</f>
        <v>1.2</v>
      </c>
      <c r="G959" s="23">
        <f>'Invoerblad heterogene watergang'!$B$9</f>
        <v>1.2</v>
      </c>
      <c r="H959" s="23">
        <f>'Invoerblad heterogene watergang'!$C$9</f>
        <v>1</v>
      </c>
      <c r="I959" s="23">
        <f>IF(B959="","",IF(A959&lt;='Invoerblad heterogene watergang'!$H$9,'Invoerblad heterogene watergang'!$N$9,IF(A959&lt;='Invoerblad heterogene watergang'!$H$10,'Invoerblad heterogene watergang'!$N$10,IF(A959&lt;='Invoerblad heterogene watergang'!$H$11,'Invoerblad heterogene watergang'!$N$11,IF(A959&lt;='Invoerblad heterogene watergang'!$H$12,'Invoerblad heterogene watergang'!$N$12,IF(A959&lt;='Invoerblad heterogene watergang'!$H$13,'Invoerblad heterogene watergang'!$N$13,IF(A959&lt;='Invoerblad heterogene watergang'!$H$14,'Invoerblad heterogene watergang'!$N$14,IF(A959&lt;='Invoerblad heterogene watergang'!$H$15,'Invoerblad heterogene watergang'!$N$15,IF(A959&lt;='Invoerblad heterogene watergang'!$H$16,'Invoerblad heterogene watergang'!$N$16,IF(A959&lt;='Invoerblad heterogene watergang'!$H$17,'Invoerblad heterogene watergang'!$N$17,""))))))))))</f>
        <v>0</v>
      </c>
      <c r="J959" s="23" t="str">
        <f>IF(A959&lt;='Invoerblad heterogene watergang'!$H$9,'Invoerblad heterogene watergang'!$O$9,IF(A959&lt;='Invoerblad heterogene watergang'!$H$10,'Invoerblad heterogene watergang'!$O$10,IF(A959&lt;='Invoerblad heterogene watergang'!$H$11,'Invoerblad heterogene watergang'!$O$11,IF(A959&lt;='Invoerblad heterogene watergang'!$H$12,'Invoerblad heterogene watergang'!$O$12,IF(A959&lt;='Invoerblad heterogene watergang'!$H$13,'Invoerblad heterogene watergang'!$O$13,IF(A959&lt;='Invoerblad heterogene watergang'!$H$14,'Invoerblad heterogene watergang'!$O$14,IF(A959&lt;='Invoerblad heterogene watergang'!$H$15,'Invoerblad heterogene watergang'!$O$15,IF(A959&lt;='Invoerblad heterogene watergang'!$H$16,'Invoerblad heterogene watergang'!$O$16,IF(A959&lt;='Invoerblad heterogene watergang'!$H$17,'Invoerblad heterogene watergang'!$O$17,"")))))))))</f>
        <v>Nee</v>
      </c>
      <c r="K959" s="23">
        <f>(IF(A959&lt;='Invoerblad heterogene watergang'!$H$9,'Invoerblad heterogene watergang'!$L$9,IF(A959&lt;='Invoerblad heterogene watergang'!$H$10,'Invoerblad heterogene watergang'!$L$10,IF(A959&lt;='Invoerblad heterogene watergang'!$H$11,'Invoerblad heterogene watergang'!$L$11,IF(A959&lt;='Invoerblad heterogene watergang'!$H$12,'Invoerblad heterogene watergang'!$L$12,IF(A959&lt;='Invoerblad heterogene watergang'!$H$13,'Invoerblad heterogene watergang'!$L$13,IF(A959&lt;='Invoerblad heterogene watergang'!$H$14,'Invoerblad heterogene watergang'!$L$14,IF(A959&lt;='Invoerblad heterogene watergang'!$H$15,'Invoerblad heterogene watergang'!$L$15,IF(A959&lt;='Invoerblad heterogene watergang'!$H$16,'Invoerblad heterogene watergang'!$L$16,IF(A959&lt;='Invoerblad heterogene watergang'!$H$17,'Invoerblad heterogene watergang'!$L$17,""))))))))))</f>
        <v>100</v>
      </c>
      <c r="L959" s="23" t="str">
        <f>(IF(A959&lt;='Invoerblad heterogene watergang'!$H$9,'Invoerblad heterogene watergang'!$M$9,IF(A959&lt;='Invoerblad heterogene watergang'!$H$10,'Invoerblad heterogene watergang'!$M$10,IF(A959&lt;='Invoerblad heterogene watergang'!$H$11,'Invoerblad heterogene watergang'!$M$11,IF(A959&lt;='Invoerblad heterogene watergang'!$H$12,'Invoerblad heterogene watergang'!$M$12,IF(A959&lt;='Invoerblad heterogene watergang'!$H$13,'Invoerblad heterogene watergang'!$M$13,IF(A959&lt;='Invoerblad heterogene watergang'!$H$14,'Invoerblad heterogene watergang'!$M$14,IF(A959&lt;='Invoerblad heterogene watergang'!$H$15,'Invoerblad heterogene watergang'!$M$15,IF(A959&lt;='Invoerblad heterogene watergang'!$H$16,'Invoerblad heterogene watergang'!$M$16,IF(A959&lt;='Invoerblad heterogene watergang'!$H$17,'Invoerblad heterogene watergang'!$M$17,""))))))))))</f>
        <v>Begroeiing volgt bodemverloop</v>
      </c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67"/>
      <c r="AD959" s="23"/>
      <c r="AE959" s="23"/>
    </row>
    <row r="960" spans="1:31" s="103" customFormat="1" x14ac:dyDescent="0.35">
      <c r="A960" s="24">
        <f>IF(A959="","",IF((A959+1)&gt;MAX('Invoerblad heterogene watergang'!$H$9:$H$17),"",'Uitgebreide invoer'!A959+(MAX('Invoerblad heterogene watergang'!$H$9:$H$17)/1000)))</f>
        <v>669.20000000000437</v>
      </c>
      <c r="B960" s="23">
        <f>IF(A960&lt;='Invoerblad heterogene watergang'!$H$9,'Invoerblad heterogene watergang'!$J$9,IF(A960&lt;='Invoerblad heterogene watergang'!$H$10,'Invoerblad heterogene watergang'!$J$10,IF(A960&lt;='Invoerblad heterogene watergang'!$H$11,'Invoerblad heterogene watergang'!$J$11,IF(A960&lt;='Invoerblad heterogene watergang'!$H$12,'Invoerblad heterogene watergang'!$J$12,IF(A960&lt;='Invoerblad heterogene watergang'!$H$13,'Invoerblad heterogene watergang'!$J$13,IF(A960&lt;='Invoerblad heterogene watergang'!$H$14,'Invoerblad heterogene watergang'!$J$14,IF(A960&lt;='Invoerblad heterogene watergang'!$H$15,'Invoerblad heterogene watergang'!$J$15,IF(A960&lt;='Invoerblad heterogene watergang'!$H$16,'Invoerblad heterogene watergang'!$J$16,IF(A960&lt;='Invoerblad heterogene watergang'!$H$17,'Invoerblad heterogene watergang'!$J$17,"")))))))))</f>
        <v>0.1</v>
      </c>
      <c r="C960" s="23" t="str">
        <f>IF(A960&lt;='Invoerblad heterogene watergang'!$H$9,'Invoerblad heterogene watergang'!$K$9,IF(A960&lt;='Invoerblad heterogene watergang'!$H$10,'Invoerblad heterogene watergang'!$K$10,IF(A960&lt;='Invoerblad heterogene watergang'!$H$11,'Invoerblad heterogene watergang'!$K$11,IF(A960&lt;='Invoerblad heterogene watergang'!$H$12,'Invoerblad heterogene watergang'!$K$12,IF(A960&lt;='Invoerblad heterogene watergang'!$H$13,'Invoerblad heterogene watergang'!$K$13,IF(A960&lt;='Invoerblad heterogene watergang'!$H$14,'Invoerblad heterogene watergang'!$K$14,IF(A960&lt;='Invoerblad heterogene watergang'!$H$15,'Invoerblad heterogene watergang'!$K$15,IF(A960&lt;='Invoerblad heterogene watergang'!$H$16,'Invoerblad heterogene watergang'!$K$16,IF(A960&lt;='Invoerblad heterogene watergang'!$H$17,'Invoerblad heterogene watergang'!$K$17,"")))))))))</f>
        <v>200 - Drijvend fonteinkruid</v>
      </c>
      <c r="D960" s="23">
        <f t="shared" si="14"/>
        <v>200</v>
      </c>
      <c r="E960" s="23">
        <f>'Invoerblad heterogene watergang'!$F$9</f>
        <v>1.5</v>
      </c>
      <c r="F960" s="23">
        <f>'Invoerblad heterogene watergang'!$E$9</f>
        <v>1.2</v>
      </c>
      <c r="G960" s="23">
        <f>'Invoerblad heterogene watergang'!$B$9</f>
        <v>1.2</v>
      </c>
      <c r="H960" s="23">
        <f>'Invoerblad heterogene watergang'!$C$9</f>
        <v>1</v>
      </c>
      <c r="I960" s="23">
        <f>IF(B960="","",IF(A960&lt;='Invoerblad heterogene watergang'!$H$9,'Invoerblad heterogene watergang'!$N$9,IF(A960&lt;='Invoerblad heterogene watergang'!$H$10,'Invoerblad heterogene watergang'!$N$10,IF(A960&lt;='Invoerblad heterogene watergang'!$H$11,'Invoerblad heterogene watergang'!$N$11,IF(A960&lt;='Invoerblad heterogene watergang'!$H$12,'Invoerblad heterogene watergang'!$N$12,IF(A960&lt;='Invoerblad heterogene watergang'!$H$13,'Invoerblad heterogene watergang'!$N$13,IF(A960&lt;='Invoerblad heterogene watergang'!$H$14,'Invoerblad heterogene watergang'!$N$14,IF(A960&lt;='Invoerblad heterogene watergang'!$H$15,'Invoerblad heterogene watergang'!$N$15,IF(A960&lt;='Invoerblad heterogene watergang'!$H$16,'Invoerblad heterogene watergang'!$N$16,IF(A960&lt;='Invoerblad heterogene watergang'!$H$17,'Invoerblad heterogene watergang'!$N$17,""))))))))))</f>
        <v>0</v>
      </c>
      <c r="J960" s="23" t="str">
        <f>IF(A960&lt;='Invoerblad heterogene watergang'!$H$9,'Invoerblad heterogene watergang'!$O$9,IF(A960&lt;='Invoerblad heterogene watergang'!$H$10,'Invoerblad heterogene watergang'!$O$10,IF(A960&lt;='Invoerblad heterogene watergang'!$H$11,'Invoerblad heterogene watergang'!$O$11,IF(A960&lt;='Invoerblad heterogene watergang'!$H$12,'Invoerblad heterogene watergang'!$O$12,IF(A960&lt;='Invoerblad heterogene watergang'!$H$13,'Invoerblad heterogene watergang'!$O$13,IF(A960&lt;='Invoerblad heterogene watergang'!$H$14,'Invoerblad heterogene watergang'!$O$14,IF(A960&lt;='Invoerblad heterogene watergang'!$H$15,'Invoerblad heterogene watergang'!$O$15,IF(A960&lt;='Invoerblad heterogene watergang'!$H$16,'Invoerblad heterogene watergang'!$O$16,IF(A960&lt;='Invoerblad heterogene watergang'!$H$17,'Invoerblad heterogene watergang'!$O$17,"")))))))))</f>
        <v>Nee</v>
      </c>
      <c r="K960" s="23">
        <f>(IF(A960&lt;='Invoerblad heterogene watergang'!$H$9,'Invoerblad heterogene watergang'!$L$9,IF(A960&lt;='Invoerblad heterogene watergang'!$H$10,'Invoerblad heterogene watergang'!$L$10,IF(A960&lt;='Invoerblad heterogene watergang'!$H$11,'Invoerblad heterogene watergang'!$L$11,IF(A960&lt;='Invoerblad heterogene watergang'!$H$12,'Invoerblad heterogene watergang'!$L$12,IF(A960&lt;='Invoerblad heterogene watergang'!$H$13,'Invoerblad heterogene watergang'!$L$13,IF(A960&lt;='Invoerblad heterogene watergang'!$H$14,'Invoerblad heterogene watergang'!$L$14,IF(A960&lt;='Invoerblad heterogene watergang'!$H$15,'Invoerblad heterogene watergang'!$L$15,IF(A960&lt;='Invoerblad heterogene watergang'!$H$16,'Invoerblad heterogene watergang'!$L$16,IF(A960&lt;='Invoerblad heterogene watergang'!$H$17,'Invoerblad heterogene watergang'!$L$17,""))))))))))</f>
        <v>100</v>
      </c>
      <c r="L960" s="23" t="str">
        <f>(IF(A960&lt;='Invoerblad heterogene watergang'!$H$9,'Invoerblad heterogene watergang'!$M$9,IF(A960&lt;='Invoerblad heterogene watergang'!$H$10,'Invoerblad heterogene watergang'!$M$10,IF(A960&lt;='Invoerblad heterogene watergang'!$H$11,'Invoerblad heterogene watergang'!$M$11,IF(A960&lt;='Invoerblad heterogene watergang'!$H$12,'Invoerblad heterogene watergang'!$M$12,IF(A960&lt;='Invoerblad heterogene watergang'!$H$13,'Invoerblad heterogene watergang'!$M$13,IF(A960&lt;='Invoerblad heterogene watergang'!$H$14,'Invoerblad heterogene watergang'!$M$14,IF(A960&lt;='Invoerblad heterogene watergang'!$H$15,'Invoerblad heterogene watergang'!$M$15,IF(A960&lt;='Invoerblad heterogene watergang'!$H$16,'Invoerblad heterogene watergang'!$M$16,IF(A960&lt;='Invoerblad heterogene watergang'!$H$17,'Invoerblad heterogene watergang'!$M$17,""))))))))))</f>
        <v>Begroeiing volgt bodemverloop</v>
      </c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67"/>
      <c r="AD960" s="23"/>
      <c r="AE960" s="23"/>
    </row>
    <row r="961" spans="1:31" s="103" customFormat="1" x14ac:dyDescent="0.35">
      <c r="A961" s="24">
        <f>IF(A960="","",IF((A960+1)&gt;MAX('Invoerblad heterogene watergang'!$H$9:$H$17),"",'Uitgebreide invoer'!A960+(MAX('Invoerblad heterogene watergang'!$H$9:$H$17)/1000)))</f>
        <v>669.90000000000441</v>
      </c>
      <c r="B961" s="23">
        <f>IF(A961&lt;='Invoerblad heterogene watergang'!$H$9,'Invoerblad heterogene watergang'!$J$9,IF(A961&lt;='Invoerblad heterogene watergang'!$H$10,'Invoerblad heterogene watergang'!$J$10,IF(A961&lt;='Invoerblad heterogene watergang'!$H$11,'Invoerblad heterogene watergang'!$J$11,IF(A961&lt;='Invoerblad heterogene watergang'!$H$12,'Invoerblad heterogene watergang'!$J$12,IF(A961&lt;='Invoerblad heterogene watergang'!$H$13,'Invoerblad heterogene watergang'!$J$13,IF(A961&lt;='Invoerblad heterogene watergang'!$H$14,'Invoerblad heterogene watergang'!$J$14,IF(A961&lt;='Invoerblad heterogene watergang'!$H$15,'Invoerblad heterogene watergang'!$J$15,IF(A961&lt;='Invoerblad heterogene watergang'!$H$16,'Invoerblad heterogene watergang'!$J$16,IF(A961&lt;='Invoerblad heterogene watergang'!$H$17,'Invoerblad heterogene watergang'!$J$17,"")))))))))</f>
        <v>0.1</v>
      </c>
      <c r="C961" s="23" t="str">
        <f>IF(A961&lt;='Invoerblad heterogene watergang'!$H$9,'Invoerblad heterogene watergang'!$K$9,IF(A961&lt;='Invoerblad heterogene watergang'!$H$10,'Invoerblad heterogene watergang'!$K$10,IF(A961&lt;='Invoerblad heterogene watergang'!$H$11,'Invoerblad heterogene watergang'!$K$11,IF(A961&lt;='Invoerblad heterogene watergang'!$H$12,'Invoerblad heterogene watergang'!$K$12,IF(A961&lt;='Invoerblad heterogene watergang'!$H$13,'Invoerblad heterogene watergang'!$K$13,IF(A961&lt;='Invoerblad heterogene watergang'!$H$14,'Invoerblad heterogene watergang'!$K$14,IF(A961&lt;='Invoerblad heterogene watergang'!$H$15,'Invoerblad heterogene watergang'!$K$15,IF(A961&lt;='Invoerblad heterogene watergang'!$H$16,'Invoerblad heterogene watergang'!$K$16,IF(A961&lt;='Invoerblad heterogene watergang'!$H$17,'Invoerblad heterogene watergang'!$K$17,"")))))))))</f>
        <v>200 - Drijvend fonteinkruid</v>
      </c>
      <c r="D961" s="23">
        <f t="shared" si="14"/>
        <v>200</v>
      </c>
      <c r="E961" s="23">
        <f>'Invoerblad heterogene watergang'!$F$9</f>
        <v>1.5</v>
      </c>
      <c r="F961" s="23">
        <f>'Invoerblad heterogene watergang'!$E$9</f>
        <v>1.2</v>
      </c>
      <c r="G961" s="23">
        <f>'Invoerblad heterogene watergang'!$B$9</f>
        <v>1.2</v>
      </c>
      <c r="H961" s="23">
        <f>'Invoerblad heterogene watergang'!$C$9</f>
        <v>1</v>
      </c>
      <c r="I961" s="23">
        <f>IF(B961="","",IF(A961&lt;='Invoerblad heterogene watergang'!$H$9,'Invoerblad heterogene watergang'!$N$9,IF(A961&lt;='Invoerblad heterogene watergang'!$H$10,'Invoerblad heterogene watergang'!$N$10,IF(A961&lt;='Invoerblad heterogene watergang'!$H$11,'Invoerblad heterogene watergang'!$N$11,IF(A961&lt;='Invoerblad heterogene watergang'!$H$12,'Invoerblad heterogene watergang'!$N$12,IF(A961&lt;='Invoerblad heterogene watergang'!$H$13,'Invoerblad heterogene watergang'!$N$13,IF(A961&lt;='Invoerblad heterogene watergang'!$H$14,'Invoerblad heterogene watergang'!$N$14,IF(A961&lt;='Invoerblad heterogene watergang'!$H$15,'Invoerblad heterogene watergang'!$N$15,IF(A961&lt;='Invoerblad heterogene watergang'!$H$16,'Invoerblad heterogene watergang'!$N$16,IF(A961&lt;='Invoerblad heterogene watergang'!$H$17,'Invoerblad heterogene watergang'!$N$17,""))))))))))</f>
        <v>0</v>
      </c>
      <c r="J961" s="23" t="str">
        <f>IF(A961&lt;='Invoerblad heterogene watergang'!$H$9,'Invoerblad heterogene watergang'!$O$9,IF(A961&lt;='Invoerblad heterogene watergang'!$H$10,'Invoerblad heterogene watergang'!$O$10,IF(A961&lt;='Invoerblad heterogene watergang'!$H$11,'Invoerblad heterogene watergang'!$O$11,IF(A961&lt;='Invoerblad heterogene watergang'!$H$12,'Invoerblad heterogene watergang'!$O$12,IF(A961&lt;='Invoerblad heterogene watergang'!$H$13,'Invoerblad heterogene watergang'!$O$13,IF(A961&lt;='Invoerblad heterogene watergang'!$H$14,'Invoerblad heterogene watergang'!$O$14,IF(A961&lt;='Invoerblad heterogene watergang'!$H$15,'Invoerblad heterogene watergang'!$O$15,IF(A961&lt;='Invoerblad heterogene watergang'!$H$16,'Invoerblad heterogene watergang'!$O$16,IF(A961&lt;='Invoerblad heterogene watergang'!$H$17,'Invoerblad heterogene watergang'!$O$17,"")))))))))</f>
        <v>Nee</v>
      </c>
      <c r="K961" s="23">
        <f>(IF(A961&lt;='Invoerblad heterogene watergang'!$H$9,'Invoerblad heterogene watergang'!$L$9,IF(A961&lt;='Invoerblad heterogene watergang'!$H$10,'Invoerblad heterogene watergang'!$L$10,IF(A961&lt;='Invoerblad heterogene watergang'!$H$11,'Invoerblad heterogene watergang'!$L$11,IF(A961&lt;='Invoerblad heterogene watergang'!$H$12,'Invoerblad heterogene watergang'!$L$12,IF(A961&lt;='Invoerblad heterogene watergang'!$H$13,'Invoerblad heterogene watergang'!$L$13,IF(A961&lt;='Invoerblad heterogene watergang'!$H$14,'Invoerblad heterogene watergang'!$L$14,IF(A961&lt;='Invoerblad heterogene watergang'!$H$15,'Invoerblad heterogene watergang'!$L$15,IF(A961&lt;='Invoerblad heterogene watergang'!$H$16,'Invoerblad heterogene watergang'!$L$16,IF(A961&lt;='Invoerblad heterogene watergang'!$H$17,'Invoerblad heterogene watergang'!$L$17,""))))))))))</f>
        <v>100</v>
      </c>
      <c r="L961" s="23" t="str">
        <f>(IF(A961&lt;='Invoerblad heterogene watergang'!$H$9,'Invoerblad heterogene watergang'!$M$9,IF(A961&lt;='Invoerblad heterogene watergang'!$H$10,'Invoerblad heterogene watergang'!$M$10,IF(A961&lt;='Invoerblad heterogene watergang'!$H$11,'Invoerblad heterogene watergang'!$M$11,IF(A961&lt;='Invoerblad heterogene watergang'!$H$12,'Invoerblad heterogene watergang'!$M$12,IF(A961&lt;='Invoerblad heterogene watergang'!$H$13,'Invoerblad heterogene watergang'!$M$13,IF(A961&lt;='Invoerblad heterogene watergang'!$H$14,'Invoerblad heterogene watergang'!$M$14,IF(A961&lt;='Invoerblad heterogene watergang'!$H$15,'Invoerblad heterogene watergang'!$M$15,IF(A961&lt;='Invoerblad heterogene watergang'!$H$16,'Invoerblad heterogene watergang'!$M$16,IF(A961&lt;='Invoerblad heterogene watergang'!$H$17,'Invoerblad heterogene watergang'!$M$17,""))))))))))</f>
        <v>Begroeiing volgt bodemverloop</v>
      </c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67"/>
      <c r="AD961" s="23"/>
      <c r="AE961" s="23"/>
    </row>
    <row r="962" spans="1:31" s="103" customFormat="1" x14ac:dyDescent="0.35">
      <c r="A962" s="24">
        <f>IF(A961="","",IF((A961+1)&gt;MAX('Invoerblad heterogene watergang'!$H$9:$H$17),"",'Uitgebreide invoer'!A961+(MAX('Invoerblad heterogene watergang'!$H$9:$H$17)/1000)))</f>
        <v>670.60000000000446</v>
      </c>
      <c r="B962" s="23">
        <f>IF(A962&lt;='Invoerblad heterogene watergang'!$H$9,'Invoerblad heterogene watergang'!$J$9,IF(A962&lt;='Invoerblad heterogene watergang'!$H$10,'Invoerblad heterogene watergang'!$J$10,IF(A962&lt;='Invoerblad heterogene watergang'!$H$11,'Invoerblad heterogene watergang'!$J$11,IF(A962&lt;='Invoerblad heterogene watergang'!$H$12,'Invoerblad heterogene watergang'!$J$12,IF(A962&lt;='Invoerblad heterogene watergang'!$H$13,'Invoerblad heterogene watergang'!$J$13,IF(A962&lt;='Invoerblad heterogene watergang'!$H$14,'Invoerblad heterogene watergang'!$J$14,IF(A962&lt;='Invoerblad heterogene watergang'!$H$15,'Invoerblad heterogene watergang'!$J$15,IF(A962&lt;='Invoerblad heterogene watergang'!$H$16,'Invoerblad heterogene watergang'!$J$16,IF(A962&lt;='Invoerblad heterogene watergang'!$H$17,'Invoerblad heterogene watergang'!$J$17,"")))))))))</f>
        <v>0.1</v>
      </c>
      <c r="C962" s="23" t="str">
        <f>IF(A962&lt;='Invoerblad heterogene watergang'!$H$9,'Invoerblad heterogene watergang'!$K$9,IF(A962&lt;='Invoerblad heterogene watergang'!$H$10,'Invoerblad heterogene watergang'!$K$10,IF(A962&lt;='Invoerblad heterogene watergang'!$H$11,'Invoerblad heterogene watergang'!$K$11,IF(A962&lt;='Invoerblad heterogene watergang'!$H$12,'Invoerblad heterogene watergang'!$K$12,IF(A962&lt;='Invoerblad heterogene watergang'!$H$13,'Invoerblad heterogene watergang'!$K$13,IF(A962&lt;='Invoerblad heterogene watergang'!$H$14,'Invoerblad heterogene watergang'!$K$14,IF(A962&lt;='Invoerblad heterogene watergang'!$H$15,'Invoerblad heterogene watergang'!$K$15,IF(A962&lt;='Invoerblad heterogene watergang'!$H$16,'Invoerblad heterogene watergang'!$K$16,IF(A962&lt;='Invoerblad heterogene watergang'!$H$17,'Invoerblad heterogene watergang'!$K$17,"")))))))))</f>
        <v>200 - Drijvend fonteinkruid</v>
      </c>
      <c r="D962" s="23">
        <f t="shared" si="14"/>
        <v>200</v>
      </c>
      <c r="E962" s="23">
        <f>'Invoerblad heterogene watergang'!$F$9</f>
        <v>1.5</v>
      </c>
      <c r="F962" s="23">
        <f>'Invoerblad heterogene watergang'!$E$9</f>
        <v>1.2</v>
      </c>
      <c r="G962" s="23">
        <f>'Invoerblad heterogene watergang'!$B$9</f>
        <v>1.2</v>
      </c>
      <c r="H962" s="23">
        <f>'Invoerblad heterogene watergang'!$C$9</f>
        <v>1</v>
      </c>
      <c r="I962" s="23">
        <f>IF(B962="","",IF(A962&lt;='Invoerblad heterogene watergang'!$H$9,'Invoerblad heterogene watergang'!$N$9,IF(A962&lt;='Invoerblad heterogene watergang'!$H$10,'Invoerblad heterogene watergang'!$N$10,IF(A962&lt;='Invoerblad heterogene watergang'!$H$11,'Invoerblad heterogene watergang'!$N$11,IF(A962&lt;='Invoerblad heterogene watergang'!$H$12,'Invoerblad heterogene watergang'!$N$12,IF(A962&lt;='Invoerblad heterogene watergang'!$H$13,'Invoerblad heterogene watergang'!$N$13,IF(A962&lt;='Invoerblad heterogene watergang'!$H$14,'Invoerblad heterogene watergang'!$N$14,IF(A962&lt;='Invoerblad heterogene watergang'!$H$15,'Invoerblad heterogene watergang'!$N$15,IF(A962&lt;='Invoerblad heterogene watergang'!$H$16,'Invoerblad heterogene watergang'!$N$16,IF(A962&lt;='Invoerblad heterogene watergang'!$H$17,'Invoerblad heterogene watergang'!$N$17,""))))))))))</f>
        <v>0</v>
      </c>
      <c r="J962" s="23" t="str">
        <f>IF(A962&lt;='Invoerblad heterogene watergang'!$H$9,'Invoerblad heterogene watergang'!$O$9,IF(A962&lt;='Invoerblad heterogene watergang'!$H$10,'Invoerblad heterogene watergang'!$O$10,IF(A962&lt;='Invoerblad heterogene watergang'!$H$11,'Invoerblad heterogene watergang'!$O$11,IF(A962&lt;='Invoerblad heterogene watergang'!$H$12,'Invoerblad heterogene watergang'!$O$12,IF(A962&lt;='Invoerblad heterogene watergang'!$H$13,'Invoerblad heterogene watergang'!$O$13,IF(A962&lt;='Invoerblad heterogene watergang'!$H$14,'Invoerblad heterogene watergang'!$O$14,IF(A962&lt;='Invoerblad heterogene watergang'!$H$15,'Invoerblad heterogene watergang'!$O$15,IF(A962&lt;='Invoerblad heterogene watergang'!$H$16,'Invoerblad heterogene watergang'!$O$16,IF(A962&lt;='Invoerblad heterogene watergang'!$H$17,'Invoerblad heterogene watergang'!$O$17,"")))))))))</f>
        <v>Nee</v>
      </c>
      <c r="K962" s="23">
        <f>(IF(A962&lt;='Invoerblad heterogene watergang'!$H$9,'Invoerblad heterogene watergang'!$L$9,IF(A962&lt;='Invoerblad heterogene watergang'!$H$10,'Invoerblad heterogene watergang'!$L$10,IF(A962&lt;='Invoerblad heterogene watergang'!$H$11,'Invoerblad heterogene watergang'!$L$11,IF(A962&lt;='Invoerblad heterogene watergang'!$H$12,'Invoerblad heterogene watergang'!$L$12,IF(A962&lt;='Invoerblad heterogene watergang'!$H$13,'Invoerblad heterogene watergang'!$L$13,IF(A962&lt;='Invoerblad heterogene watergang'!$H$14,'Invoerblad heterogene watergang'!$L$14,IF(A962&lt;='Invoerblad heterogene watergang'!$H$15,'Invoerblad heterogene watergang'!$L$15,IF(A962&lt;='Invoerblad heterogene watergang'!$H$16,'Invoerblad heterogene watergang'!$L$16,IF(A962&lt;='Invoerblad heterogene watergang'!$H$17,'Invoerblad heterogene watergang'!$L$17,""))))))))))</f>
        <v>100</v>
      </c>
      <c r="L962" s="23" t="str">
        <f>(IF(A962&lt;='Invoerblad heterogene watergang'!$H$9,'Invoerblad heterogene watergang'!$M$9,IF(A962&lt;='Invoerblad heterogene watergang'!$H$10,'Invoerblad heterogene watergang'!$M$10,IF(A962&lt;='Invoerblad heterogene watergang'!$H$11,'Invoerblad heterogene watergang'!$M$11,IF(A962&lt;='Invoerblad heterogene watergang'!$H$12,'Invoerblad heterogene watergang'!$M$12,IF(A962&lt;='Invoerblad heterogene watergang'!$H$13,'Invoerblad heterogene watergang'!$M$13,IF(A962&lt;='Invoerblad heterogene watergang'!$H$14,'Invoerblad heterogene watergang'!$M$14,IF(A962&lt;='Invoerblad heterogene watergang'!$H$15,'Invoerblad heterogene watergang'!$M$15,IF(A962&lt;='Invoerblad heterogene watergang'!$H$16,'Invoerblad heterogene watergang'!$M$16,IF(A962&lt;='Invoerblad heterogene watergang'!$H$17,'Invoerblad heterogene watergang'!$M$17,""))))))))))</f>
        <v>Begroeiing volgt bodemverloop</v>
      </c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67"/>
      <c r="AD962" s="23"/>
      <c r="AE962" s="23"/>
    </row>
    <row r="963" spans="1:31" s="103" customFormat="1" x14ac:dyDescent="0.35">
      <c r="A963" s="24">
        <f>IF(A962="","",IF((A962+1)&gt;MAX('Invoerblad heterogene watergang'!$H$9:$H$17),"",'Uitgebreide invoer'!A962+(MAX('Invoerblad heterogene watergang'!$H$9:$H$17)/1000)))</f>
        <v>671.3000000000045</v>
      </c>
      <c r="B963" s="23">
        <f>IF(A963&lt;='Invoerblad heterogene watergang'!$H$9,'Invoerblad heterogene watergang'!$J$9,IF(A963&lt;='Invoerblad heterogene watergang'!$H$10,'Invoerblad heterogene watergang'!$J$10,IF(A963&lt;='Invoerblad heterogene watergang'!$H$11,'Invoerblad heterogene watergang'!$J$11,IF(A963&lt;='Invoerblad heterogene watergang'!$H$12,'Invoerblad heterogene watergang'!$J$12,IF(A963&lt;='Invoerblad heterogene watergang'!$H$13,'Invoerblad heterogene watergang'!$J$13,IF(A963&lt;='Invoerblad heterogene watergang'!$H$14,'Invoerblad heterogene watergang'!$J$14,IF(A963&lt;='Invoerblad heterogene watergang'!$H$15,'Invoerblad heterogene watergang'!$J$15,IF(A963&lt;='Invoerblad heterogene watergang'!$H$16,'Invoerblad heterogene watergang'!$J$16,IF(A963&lt;='Invoerblad heterogene watergang'!$H$17,'Invoerblad heterogene watergang'!$J$17,"")))))))))</f>
        <v>0.1</v>
      </c>
      <c r="C963" s="23" t="str">
        <f>IF(A963&lt;='Invoerblad heterogene watergang'!$H$9,'Invoerblad heterogene watergang'!$K$9,IF(A963&lt;='Invoerblad heterogene watergang'!$H$10,'Invoerblad heterogene watergang'!$K$10,IF(A963&lt;='Invoerblad heterogene watergang'!$H$11,'Invoerblad heterogene watergang'!$K$11,IF(A963&lt;='Invoerblad heterogene watergang'!$H$12,'Invoerblad heterogene watergang'!$K$12,IF(A963&lt;='Invoerblad heterogene watergang'!$H$13,'Invoerblad heterogene watergang'!$K$13,IF(A963&lt;='Invoerblad heterogene watergang'!$H$14,'Invoerblad heterogene watergang'!$K$14,IF(A963&lt;='Invoerblad heterogene watergang'!$H$15,'Invoerblad heterogene watergang'!$K$15,IF(A963&lt;='Invoerblad heterogene watergang'!$H$16,'Invoerblad heterogene watergang'!$K$16,IF(A963&lt;='Invoerblad heterogene watergang'!$H$17,'Invoerblad heterogene watergang'!$K$17,"")))))))))</f>
        <v>200 - Drijvend fonteinkruid</v>
      </c>
      <c r="D963" s="23">
        <f t="shared" si="14"/>
        <v>200</v>
      </c>
      <c r="E963" s="23">
        <f>'Invoerblad heterogene watergang'!$F$9</f>
        <v>1.5</v>
      </c>
      <c r="F963" s="23">
        <f>'Invoerblad heterogene watergang'!$E$9</f>
        <v>1.2</v>
      </c>
      <c r="G963" s="23">
        <f>'Invoerblad heterogene watergang'!$B$9</f>
        <v>1.2</v>
      </c>
      <c r="H963" s="23">
        <f>'Invoerblad heterogene watergang'!$C$9</f>
        <v>1</v>
      </c>
      <c r="I963" s="23">
        <f>IF(B963="","",IF(A963&lt;='Invoerblad heterogene watergang'!$H$9,'Invoerblad heterogene watergang'!$N$9,IF(A963&lt;='Invoerblad heterogene watergang'!$H$10,'Invoerblad heterogene watergang'!$N$10,IF(A963&lt;='Invoerblad heterogene watergang'!$H$11,'Invoerblad heterogene watergang'!$N$11,IF(A963&lt;='Invoerblad heterogene watergang'!$H$12,'Invoerblad heterogene watergang'!$N$12,IF(A963&lt;='Invoerblad heterogene watergang'!$H$13,'Invoerblad heterogene watergang'!$N$13,IF(A963&lt;='Invoerblad heterogene watergang'!$H$14,'Invoerblad heterogene watergang'!$N$14,IF(A963&lt;='Invoerblad heterogene watergang'!$H$15,'Invoerblad heterogene watergang'!$N$15,IF(A963&lt;='Invoerblad heterogene watergang'!$H$16,'Invoerblad heterogene watergang'!$N$16,IF(A963&lt;='Invoerblad heterogene watergang'!$H$17,'Invoerblad heterogene watergang'!$N$17,""))))))))))</f>
        <v>0</v>
      </c>
      <c r="J963" s="23" t="str">
        <f>IF(A963&lt;='Invoerblad heterogene watergang'!$H$9,'Invoerblad heterogene watergang'!$O$9,IF(A963&lt;='Invoerblad heterogene watergang'!$H$10,'Invoerblad heterogene watergang'!$O$10,IF(A963&lt;='Invoerblad heterogene watergang'!$H$11,'Invoerblad heterogene watergang'!$O$11,IF(A963&lt;='Invoerblad heterogene watergang'!$H$12,'Invoerblad heterogene watergang'!$O$12,IF(A963&lt;='Invoerblad heterogene watergang'!$H$13,'Invoerblad heterogene watergang'!$O$13,IF(A963&lt;='Invoerblad heterogene watergang'!$H$14,'Invoerblad heterogene watergang'!$O$14,IF(A963&lt;='Invoerblad heterogene watergang'!$H$15,'Invoerblad heterogene watergang'!$O$15,IF(A963&lt;='Invoerblad heterogene watergang'!$H$16,'Invoerblad heterogene watergang'!$O$16,IF(A963&lt;='Invoerblad heterogene watergang'!$H$17,'Invoerblad heterogene watergang'!$O$17,"")))))))))</f>
        <v>Nee</v>
      </c>
      <c r="K963" s="23">
        <f>(IF(A963&lt;='Invoerblad heterogene watergang'!$H$9,'Invoerblad heterogene watergang'!$L$9,IF(A963&lt;='Invoerblad heterogene watergang'!$H$10,'Invoerblad heterogene watergang'!$L$10,IF(A963&lt;='Invoerblad heterogene watergang'!$H$11,'Invoerblad heterogene watergang'!$L$11,IF(A963&lt;='Invoerblad heterogene watergang'!$H$12,'Invoerblad heterogene watergang'!$L$12,IF(A963&lt;='Invoerblad heterogene watergang'!$H$13,'Invoerblad heterogene watergang'!$L$13,IF(A963&lt;='Invoerblad heterogene watergang'!$H$14,'Invoerblad heterogene watergang'!$L$14,IF(A963&lt;='Invoerblad heterogene watergang'!$H$15,'Invoerblad heterogene watergang'!$L$15,IF(A963&lt;='Invoerblad heterogene watergang'!$H$16,'Invoerblad heterogene watergang'!$L$16,IF(A963&lt;='Invoerblad heterogene watergang'!$H$17,'Invoerblad heterogene watergang'!$L$17,""))))))))))</f>
        <v>100</v>
      </c>
      <c r="L963" s="23" t="str">
        <f>(IF(A963&lt;='Invoerblad heterogene watergang'!$H$9,'Invoerblad heterogene watergang'!$M$9,IF(A963&lt;='Invoerblad heterogene watergang'!$H$10,'Invoerblad heterogene watergang'!$M$10,IF(A963&lt;='Invoerblad heterogene watergang'!$H$11,'Invoerblad heterogene watergang'!$M$11,IF(A963&lt;='Invoerblad heterogene watergang'!$H$12,'Invoerblad heterogene watergang'!$M$12,IF(A963&lt;='Invoerblad heterogene watergang'!$H$13,'Invoerblad heterogene watergang'!$M$13,IF(A963&lt;='Invoerblad heterogene watergang'!$H$14,'Invoerblad heterogene watergang'!$M$14,IF(A963&lt;='Invoerblad heterogene watergang'!$H$15,'Invoerblad heterogene watergang'!$M$15,IF(A963&lt;='Invoerblad heterogene watergang'!$H$16,'Invoerblad heterogene watergang'!$M$16,IF(A963&lt;='Invoerblad heterogene watergang'!$H$17,'Invoerblad heterogene watergang'!$M$17,""))))))))))</f>
        <v>Begroeiing volgt bodemverloop</v>
      </c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67"/>
      <c r="AD963" s="23"/>
      <c r="AE963" s="23"/>
    </row>
    <row r="964" spans="1:31" s="103" customFormat="1" x14ac:dyDescent="0.35">
      <c r="A964" s="24">
        <f>IF(A963="","",IF((A963+1)&gt;MAX('Invoerblad heterogene watergang'!$H$9:$H$17),"",'Uitgebreide invoer'!A963+(MAX('Invoerblad heterogene watergang'!$H$9:$H$17)/1000)))</f>
        <v>672.00000000000455</v>
      </c>
      <c r="B964" s="23">
        <f>IF(A964&lt;='Invoerblad heterogene watergang'!$H$9,'Invoerblad heterogene watergang'!$J$9,IF(A964&lt;='Invoerblad heterogene watergang'!$H$10,'Invoerblad heterogene watergang'!$J$10,IF(A964&lt;='Invoerblad heterogene watergang'!$H$11,'Invoerblad heterogene watergang'!$J$11,IF(A964&lt;='Invoerblad heterogene watergang'!$H$12,'Invoerblad heterogene watergang'!$J$12,IF(A964&lt;='Invoerblad heterogene watergang'!$H$13,'Invoerblad heterogene watergang'!$J$13,IF(A964&lt;='Invoerblad heterogene watergang'!$H$14,'Invoerblad heterogene watergang'!$J$14,IF(A964&lt;='Invoerblad heterogene watergang'!$H$15,'Invoerblad heterogene watergang'!$J$15,IF(A964&lt;='Invoerblad heterogene watergang'!$H$16,'Invoerblad heterogene watergang'!$J$16,IF(A964&lt;='Invoerblad heterogene watergang'!$H$17,'Invoerblad heterogene watergang'!$J$17,"")))))))))</f>
        <v>0.1</v>
      </c>
      <c r="C964" s="23" t="str">
        <f>IF(A964&lt;='Invoerblad heterogene watergang'!$H$9,'Invoerblad heterogene watergang'!$K$9,IF(A964&lt;='Invoerblad heterogene watergang'!$H$10,'Invoerblad heterogene watergang'!$K$10,IF(A964&lt;='Invoerblad heterogene watergang'!$H$11,'Invoerblad heterogene watergang'!$K$11,IF(A964&lt;='Invoerblad heterogene watergang'!$H$12,'Invoerblad heterogene watergang'!$K$12,IF(A964&lt;='Invoerblad heterogene watergang'!$H$13,'Invoerblad heterogene watergang'!$K$13,IF(A964&lt;='Invoerblad heterogene watergang'!$H$14,'Invoerblad heterogene watergang'!$K$14,IF(A964&lt;='Invoerblad heterogene watergang'!$H$15,'Invoerblad heterogene watergang'!$K$15,IF(A964&lt;='Invoerblad heterogene watergang'!$H$16,'Invoerblad heterogene watergang'!$K$16,IF(A964&lt;='Invoerblad heterogene watergang'!$H$17,'Invoerblad heterogene watergang'!$K$17,"")))))))))</f>
        <v>200 - Drijvend fonteinkruid</v>
      </c>
      <c r="D964" s="23">
        <f t="shared" si="14"/>
        <v>200</v>
      </c>
      <c r="E964" s="23">
        <f>'Invoerblad heterogene watergang'!$F$9</f>
        <v>1.5</v>
      </c>
      <c r="F964" s="23">
        <f>'Invoerblad heterogene watergang'!$E$9</f>
        <v>1.2</v>
      </c>
      <c r="G964" s="23">
        <f>'Invoerblad heterogene watergang'!$B$9</f>
        <v>1.2</v>
      </c>
      <c r="H964" s="23">
        <f>'Invoerblad heterogene watergang'!$C$9</f>
        <v>1</v>
      </c>
      <c r="I964" s="23">
        <f>IF(B964="","",IF(A964&lt;='Invoerblad heterogene watergang'!$H$9,'Invoerblad heterogene watergang'!$N$9,IF(A964&lt;='Invoerblad heterogene watergang'!$H$10,'Invoerblad heterogene watergang'!$N$10,IF(A964&lt;='Invoerblad heterogene watergang'!$H$11,'Invoerblad heterogene watergang'!$N$11,IF(A964&lt;='Invoerblad heterogene watergang'!$H$12,'Invoerblad heterogene watergang'!$N$12,IF(A964&lt;='Invoerblad heterogene watergang'!$H$13,'Invoerblad heterogene watergang'!$N$13,IF(A964&lt;='Invoerblad heterogene watergang'!$H$14,'Invoerblad heterogene watergang'!$N$14,IF(A964&lt;='Invoerblad heterogene watergang'!$H$15,'Invoerblad heterogene watergang'!$N$15,IF(A964&lt;='Invoerblad heterogene watergang'!$H$16,'Invoerblad heterogene watergang'!$N$16,IF(A964&lt;='Invoerblad heterogene watergang'!$H$17,'Invoerblad heterogene watergang'!$N$17,""))))))))))</f>
        <v>0</v>
      </c>
      <c r="J964" s="23" t="str">
        <f>IF(A964&lt;='Invoerblad heterogene watergang'!$H$9,'Invoerblad heterogene watergang'!$O$9,IF(A964&lt;='Invoerblad heterogene watergang'!$H$10,'Invoerblad heterogene watergang'!$O$10,IF(A964&lt;='Invoerblad heterogene watergang'!$H$11,'Invoerblad heterogene watergang'!$O$11,IF(A964&lt;='Invoerblad heterogene watergang'!$H$12,'Invoerblad heterogene watergang'!$O$12,IF(A964&lt;='Invoerblad heterogene watergang'!$H$13,'Invoerblad heterogene watergang'!$O$13,IF(A964&lt;='Invoerblad heterogene watergang'!$H$14,'Invoerblad heterogene watergang'!$O$14,IF(A964&lt;='Invoerblad heterogene watergang'!$H$15,'Invoerblad heterogene watergang'!$O$15,IF(A964&lt;='Invoerblad heterogene watergang'!$H$16,'Invoerblad heterogene watergang'!$O$16,IF(A964&lt;='Invoerblad heterogene watergang'!$H$17,'Invoerblad heterogene watergang'!$O$17,"")))))))))</f>
        <v>Nee</v>
      </c>
      <c r="K964" s="23">
        <f>(IF(A964&lt;='Invoerblad heterogene watergang'!$H$9,'Invoerblad heterogene watergang'!$L$9,IF(A964&lt;='Invoerblad heterogene watergang'!$H$10,'Invoerblad heterogene watergang'!$L$10,IF(A964&lt;='Invoerblad heterogene watergang'!$H$11,'Invoerblad heterogene watergang'!$L$11,IF(A964&lt;='Invoerblad heterogene watergang'!$H$12,'Invoerblad heterogene watergang'!$L$12,IF(A964&lt;='Invoerblad heterogene watergang'!$H$13,'Invoerblad heterogene watergang'!$L$13,IF(A964&lt;='Invoerblad heterogene watergang'!$H$14,'Invoerblad heterogene watergang'!$L$14,IF(A964&lt;='Invoerblad heterogene watergang'!$H$15,'Invoerblad heterogene watergang'!$L$15,IF(A964&lt;='Invoerblad heterogene watergang'!$H$16,'Invoerblad heterogene watergang'!$L$16,IF(A964&lt;='Invoerblad heterogene watergang'!$H$17,'Invoerblad heterogene watergang'!$L$17,""))))))))))</f>
        <v>100</v>
      </c>
      <c r="L964" s="23" t="str">
        <f>(IF(A964&lt;='Invoerblad heterogene watergang'!$H$9,'Invoerblad heterogene watergang'!$M$9,IF(A964&lt;='Invoerblad heterogene watergang'!$H$10,'Invoerblad heterogene watergang'!$M$10,IF(A964&lt;='Invoerblad heterogene watergang'!$H$11,'Invoerblad heterogene watergang'!$M$11,IF(A964&lt;='Invoerblad heterogene watergang'!$H$12,'Invoerblad heterogene watergang'!$M$12,IF(A964&lt;='Invoerblad heterogene watergang'!$H$13,'Invoerblad heterogene watergang'!$M$13,IF(A964&lt;='Invoerblad heterogene watergang'!$H$14,'Invoerblad heterogene watergang'!$M$14,IF(A964&lt;='Invoerblad heterogene watergang'!$H$15,'Invoerblad heterogene watergang'!$M$15,IF(A964&lt;='Invoerblad heterogene watergang'!$H$16,'Invoerblad heterogene watergang'!$M$16,IF(A964&lt;='Invoerblad heterogene watergang'!$H$17,'Invoerblad heterogene watergang'!$M$17,""))))))))))</f>
        <v>Begroeiing volgt bodemverloop</v>
      </c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67"/>
      <c r="AD964" s="23"/>
      <c r="AE964" s="23"/>
    </row>
    <row r="965" spans="1:31" s="103" customFormat="1" x14ac:dyDescent="0.35">
      <c r="A965" s="24">
        <f>IF(A964="","",IF((A964+1)&gt;MAX('Invoerblad heterogene watergang'!$H$9:$H$17),"",'Uitgebreide invoer'!A964+(MAX('Invoerblad heterogene watergang'!$H$9:$H$17)/1000)))</f>
        <v>672.70000000000459</v>
      </c>
      <c r="B965" s="23">
        <f>IF(A965&lt;='Invoerblad heterogene watergang'!$H$9,'Invoerblad heterogene watergang'!$J$9,IF(A965&lt;='Invoerblad heterogene watergang'!$H$10,'Invoerblad heterogene watergang'!$J$10,IF(A965&lt;='Invoerblad heterogene watergang'!$H$11,'Invoerblad heterogene watergang'!$J$11,IF(A965&lt;='Invoerblad heterogene watergang'!$H$12,'Invoerblad heterogene watergang'!$J$12,IF(A965&lt;='Invoerblad heterogene watergang'!$H$13,'Invoerblad heterogene watergang'!$J$13,IF(A965&lt;='Invoerblad heterogene watergang'!$H$14,'Invoerblad heterogene watergang'!$J$14,IF(A965&lt;='Invoerblad heterogene watergang'!$H$15,'Invoerblad heterogene watergang'!$J$15,IF(A965&lt;='Invoerblad heterogene watergang'!$H$16,'Invoerblad heterogene watergang'!$J$16,IF(A965&lt;='Invoerblad heterogene watergang'!$H$17,'Invoerblad heterogene watergang'!$J$17,"")))))))))</f>
        <v>0.1</v>
      </c>
      <c r="C965" s="23" t="str">
        <f>IF(A965&lt;='Invoerblad heterogene watergang'!$H$9,'Invoerblad heterogene watergang'!$K$9,IF(A965&lt;='Invoerblad heterogene watergang'!$H$10,'Invoerblad heterogene watergang'!$K$10,IF(A965&lt;='Invoerblad heterogene watergang'!$H$11,'Invoerblad heterogene watergang'!$K$11,IF(A965&lt;='Invoerblad heterogene watergang'!$H$12,'Invoerblad heterogene watergang'!$K$12,IF(A965&lt;='Invoerblad heterogene watergang'!$H$13,'Invoerblad heterogene watergang'!$K$13,IF(A965&lt;='Invoerblad heterogene watergang'!$H$14,'Invoerblad heterogene watergang'!$K$14,IF(A965&lt;='Invoerblad heterogene watergang'!$H$15,'Invoerblad heterogene watergang'!$K$15,IF(A965&lt;='Invoerblad heterogene watergang'!$H$16,'Invoerblad heterogene watergang'!$K$16,IF(A965&lt;='Invoerblad heterogene watergang'!$H$17,'Invoerblad heterogene watergang'!$K$17,"")))))))))</f>
        <v>200 - Drijvend fonteinkruid</v>
      </c>
      <c r="D965" s="23">
        <f t="shared" ref="D965:D1002" si="15">IF(C965="100 - Riet",100,IF(C965="200 - Drijvend fonteinkruid",200,IF(C965="250 - Gele plomp",250,IF(C965="500 - Waterlelie",500,IF(C965="700 - Watergentiaan",700,30)))))</f>
        <v>200</v>
      </c>
      <c r="E965" s="23">
        <f>'Invoerblad heterogene watergang'!$F$9</f>
        <v>1.5</v>
      </c>
      <c r="F965" s="23">
        <f>'Invoerblad heterogene watergang'!$E$9</f>
        <v>1.2</v>
      </c>
      <c r="G965" s="23">
        <f>'Invoerblad heterogene watergang'!$B$9</f>
        <v>1.2</v>
      </c>
      <c r="H965" s="23">
        <f>'Invoerblad heterogene watergang'!$C$9</f>
        <v>1</v>
      </c>
      <c r="I965" s="23">
        <f>IF(B965="","",IF(A965&lt;='Invoerblad heterogene watergang'!$H$9,'Invoerblad heterogene watergang'!$N$9,IF(A965&lt;='Invoerblad heterogene watergang'!$H$10,'Invoerblad heterogene watergang'!$N$10,IF(A965&lt;='Invoerblad heterogene watergang'!$H$11,'Invoerblad heterogene watergang'!$N$11,IF(A965&lt;='Invoerblad heterogene watergang'!$H$12,'Invoerblad heterogene watergang'!$N$12,IF(A965&lt;='Invoerblad heterogene watergang'!$H$13,'Invoerblad heterogene watergang'!$N$13,IF(A965&lt;='Invoerblad heterogene watergang'!$H$14,'Invoerblad heterogene watergang'!$N$14,IF(A965&lt;='Invoerblad heterogene watergang'!$H$15,'Invoerblad heterogene watergang'!$N$15,IF(A965&lt;='Invoerblad heterogene watergang'!$H$16,'Invoerblad heterogene watergang'!$N$16,IF(A965&lt;='Invoerblad heterogene watergang'!$H$17,'Invoerblad heterogene watergang'!$N$17,""))))))))))</f>
        <v>0</v>
      </c>
      <c r="J965" s="23" t="str">
        <f>IF(A965&lt;='Invoerblad heterogene watergang'!$H$9,'Invoerblad heterogene watergang'!$O$9,IF(A965&lt;='Invoerblad heterogene watergang'!$H$10,'Invoerblad heterogene watergang'!$O$10,IF(A965&lt;='Invoerblad heterogene watergang'!$H$11,'Invoerblad heterogene watergang'!$O$11,IF(A965&lt;='Invoerblad heterogene watergang'!$H$12,'Invoerblad heterogene watergang'!$O$12,IF(A965&lt;='Invoerblad heterogene watergang'!$H$13,'Invoerblad heterogene watergang'!$O$13,IF(A965&lt;='Invoerblad heterogene watergang'!$H$14,'Invoerblad heterogene watergang'!$O$14,IF(A965&lt;='Invoerblad heterogene watergang'!$H$15,'Invoerblad heterogene watergang'!$O$15,IF(A965&lt;='Invoerblad heterogene watergang'!$H$16,'Invoerblad heterogene watergang'!$O$16,IF(A965&lt;='Invoerblad heterogene watergang'!$H$17,'Invoerblad heterogene watergang'!$O$17,"")))))))))</f>
        <v>Nee</v>
      </c>
      <c r="K965" s="23">
        <f>(IF(A965&lt;='Invoerblad heterogene watergang'!$H$9,'Invoerblad heterogene watergang'!$L$9,IF(A965&lt;='Invoerblad heterogene watergang'!$H$10,'Invoerblad heterogene watergang'!$L$10,IF(A965&lt;='Invoerblad heterogene watergang'!$H$11,'Invoerblad heterogene watergang'!$L$11,IF(A965&lt;='Invoerblad heterogene watergang'!$H$12,'Invoerblad heterogene watergang'!$L$12,IF(A965&lt;='Invoerblad heterogene watergang'!$H$13,'Invoerblad heterogene watergang'!$L$13,IF(A965&lt;='Invoerblad heterogene watergang'!$H$14,'Invoerblad heterogene watergang'!$L$14,IF(A965&lt;='Invoerblad heterogene watergang'!$H$15,'Invoerblad heterogene watergang'!$L$15,IF(A965&lt;='Invoerblad heterogene watergang'!$H$16,'Invoerblad heterogene watergang'!$L$16,IF(A965&lt;='Invoerblad heterogene watergang'!$H$17,'Invoerblad heterogene watergang'!$L$17,""))))))))))</f>
        <v>100</v>
      </c>
      <c r="L965" s="23" t="str">
        <f>(IF(A965&lt;='Invoerblad heterogene watergang'!$H$9,'Invoerblad heterogene watergang'!$M$9,IF(A965&lt;='Invoerblad heterogene watergang'!$H$10,'Invoerblad heterogene watergang'!$M$10,IF(A965&lt;='Invoerblad heterogene watergang'!$H$11,'Invoerblad heterogene watergang'!$M$11,IF(A965&lt;='Invoerblad heterogene watergang'!$H$12,'Invoerblad heterogene watergang'!$M$12,IF(A965&lt;='Invoerblad heterogene watergang'!$H$13,'Invoerblad heterogene watergang'!$M$13,IF(A965&lt;='Invoerblad heterogene watergang'!$H$14,'Invoerblad heterogene watergang'!$M$14,IF(A965&lt;='Invoerblad heterogene watergang'!$H$15,'Invoerblad heterogene watergang'!$M$15,IF(A965&lt;='Invoerblad heterogene watergang'!$H$16,'Invoerblad heterogene watergang'!$M$16,IF(A965&lt;='Invoerblad heterogene watergang'!$H$17,'Invoerblad heterogene watergang'!$M$17,""))))))))))</f>
        <v>Begroeiing volgt bodemverloop</v>
      </c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67"/>
      <c r="AD965" s="23"/>
      <c r="AE965" s="23"/>
    </row>
    <row r="966" spans="1:31" s="103" customFormat="1" x14ac:dyDescent="0.35">
      <c r="A966" s="24">
        <f>IF(A965="","",IF((A965+1)&gt;MAX('Invoerblad heterogene watergang'!$H$9:$H$17),"",'Uitgebreide invoer'!A965+(MAX('Invoerblad heterogene watergang'!$H$9:$H$17)/1000)))</f>
        <v>673.40000000000464</v>
      </c>
      <c r="B966" s="23">
        <f>IF(A966&lt;='Invoerblad heterogene watergang'!$H$9,'Invoerblad heterogene watergang'!$J$9,IF(A966&lt;='Invoerblad heterogene watergang'!$H$10,'Invoerblad heterogene watergang'!$J$10,IF(A966&lt;='Invoerblad heterogene watergang'!$H$11,'Invoerblad heterogene watergang'!$J$11,IF(A966&lt;='Invoerblad heterogene watergang'!$H$12,'Invoerblad heterogene watergang'!$J$12,IF(A966&lt;='Invoerblad heterogene watergang'!$H$13,'Invoerblad heterogene watergang'!$J$13,IF(A966&lt;='Invoerblad heterogene watergang'!$H$14,'Invoerblad heterogene watergang'!$J$14,IF(A966&lt;='Invoerblad heterogene watergang'!$H$15,'Invoerblad heterogene watergang'!$J$15,IF(A966&lt;='Invoerblad heterogene watergang'!$H$16,'Invoerblad heterogene watergang'!$J$16,IF(A966&lt;='Invoerblad heterogene watergang'!$H$17,'Invoerblad heterogene watergang'!$J$17,"")))))))))</f>
        <v>0.1</v>
      </c>
      <c r="C966" s="23" t="str">
        <f>IF(A966&lt;='Invoerblad heterogene watergang'!$H$9,'Invoerblad heterogene watergang'!$K$9,IF(A966&lt;='Invoerblad heterogene watergang'!$H$10,'Invoerblad heterogene watergang'!$K$10,IF(A966&lt;='Invoerblad heterogene watergang'!$H$11,'Invoerblad heterogene watergang'!$K$11,IF(A966&lt;='Invoerblad heterogene watergang'!$H$12,'Invoerblad heterogene watergang'!$K$12,IF(A966&lt;='Invoerblad heterogene watergang'!$H$13,'Invoerblad heterogene watergang'!$K$13,IF(A966&lt;='Invoerblad heterogene watergang'!$H$14,'Invoerblad heterogene watergang'!$K$14,IF(A966&lt;='Invoerblad heterogene watergang'!$H$15,'Invoerblad heterogene watergang'!$K$15,IF(A966&lt;='Invoerblad heterogene watergang'!$H$16,'Invoerblad heterogene watergang'!$K$16,IF(A966&lt;='Invoerblad heterogene watergang'!$H$17,'Invoerblad heterogene watergang'!$K$17,"")))))))))</f>
        <v>200 - Drijvend fonteinkruid</v>
      </c>
      <c r="D966" s="23">
        <f t="shared" si="15"/>
        <v>200</v>
      </c>
      <c r="E966" s="23">
        <f>'Invoerblad heterogene watergang'!$F$9</f>
        <v>1.5</v>
      </c>
      <c r="F966" s="23">
        <f>'Invoerblad heterogene watergang'!$E$9</f>
        <v>1.2</v>
      </c>
      <c r="G966" s="23">
        <f>'Invoerblad heterogene watergang'!$B$9</f>
        <v>1.2</v>
      </c>
      <c r="H966" s="23">
        <f>'Invoerblad heterogene watergang'!$C$9</f>
        <v>1</v>
      </c>
      <c r="I966" s="23">
        <f>IF(B966="","",IF(A966&lt;='Invoerblad heterogene watergang'!$H$9,'Invoerblad heterogene watergang'!$N$9,IF(A966&lt;='Invoerblad heterogene watergang'!$H$10,'Invoerblad heterogene watergang'!$N$10,IF(A966&lt;='Invoerblad heterogene watergang'!$H$11,'Invoerblad heterogene watergang'!$N$11,IF(A966&lt;='Invoerblad heterogene watergang'!$H$12,'Invoerblad heterogene watergang'!$N$12,IF(A966&lt;='Invoerblad heterogene watergang'!$H$13,'Invoerblad heterogene watergang'!$N$13,IF(A966&lt;='Invoerblad heterogene watergang'!$H$14,'Invoerblad heterogene watergang'!$N$14,IF(A966&lt;='Invoerblad heterogene watergang'!$H$15,'Invoerblad heterogene watergang'!$N$15,IF(A966&lt;='Invoerblad heterogene watergang'!$H$16,'Invoerblad heterogene watergang'!$N$16,IF(A966&lt;='Invoerblad heterogene watergang'!$H$17,'Invoerblad heterogene watergang'!$N$17,""))))))))))</f>
        <v>0</v>
      </c>
      <c r="J966" s="23" t="str">
        <f>IF(A966&lt;='Invoerblad heterogene watergang'!$H$9,'Invoerblad heterogene watergang'!$O$9,IF(A966&lt;='Invoerblad heterogene watergang'!$H$10,'Invoerblad heterogene watergang'!$O$10,IF(A966&lt;='Invoerblad heterogene watergang'!$H$11,'Invoerblad heterogene watergang'!$O$11,IF(A966&lt;='Invoerblad heterogene watergang'!$H$12,'Invoerblad heterogene watergang'!$O$12,IF(A966&lt;='Invoerblad heterogene watergang'!$H$13,'Invoerblad heterogene watergang'!$O$13,IF(A966&lt;='Invoerblad heterogene watergang'!$H$14,'Invoerblad heterogene watergang'!$O$14,IF(A966&lt;='Invoerblad heterogene watergang'!$H$15,'Invoerblad heterogene watergang'!$O$15,IF(A966&lt;='Invoerblad heterogene watergang'!$H$16,'Invoerblad heterogene watergang'!$O$16,IF(A966&lt;='Invoerblad heterogene watergang'!$H$17,'Invoerblad heterogene watergang'!$O$17,"")))))))))</f>
        <v>Nee</v>
      </c>
      <c r="K966" s="23">
        <f>(IF(A966&lt;='Invoerblad heterogene watergang'!$H$9,'Invoerblad heterogene watergang'!$L$9,IF(A966&lt;='Invoerblad heterogene watergang'!$H$10,'Invoerblad heterogene watergang'!$L$10,IF(A966&lt;='Invoerblad heterogene watergang'!$H$11,'Invoerblad heterogene watergang'!$L$11,IF(A966&lt;='Invoerblad heterogene watergang'!$H$12,'Invoerblad heterogene watergang'!$L$12,IF(A966&lt;='Invoerblad heterogene watergang'!$H$13,'Invoerblad heterogene watergang'!$L$13,IF(A966&lt;='Invoerblad heterogene watergang'!$H$14,'Invoerblad heterogene watergang'!$L$14,IF(A966&lt;='Invoerblad heterogene watergang'!$H$15,'Invoerblad heterogene watergang'!$L$15,IF(A966&lt;='Invoerblad heterogene watergang'!$H$16,'Invoerblad heterogene watergang'!$L$16,IF(A966&lt;='Invoerblad heterogene watergang'!$H$17,'Invoerblad heterogene watergang'!$L$17,""))))))))))</f>
        <v>100</v>
      </c>
      <c r="L966" s="23" t="str">
        <f>(IF(A966&lt;='Invoerblad heterogene watergang'!$H$9,'Invoerblad heterogene watergang'!$M$9,IF(A966&lt;='Invoerblad heterogene watergang'!$H$10,'Invoerblad heterogene watergang'!$M$10,IF(A966&lt;='Invoerblad heterogene watergang'!$H$11,'Invoerblad heterogene watergang'!$M$11,IF(A966&lt;='Invoerblad heterogene watergang'!$H$12,'Invoerblad heterogene watergang'!$M$12,IF(A966&lt;='Invoerblad heterogene watergang'!$H$13,'Invoerblad heterogene watergang'!$M$13,IF(A966&lt;='Invoerblad heterogene watergang'!$H$14,'Invoerblad heterogene watergang'!$M$14,IF(A966&lt;='Invoerblad heterogene watergang'!$H$15,'Invoerblad heterogene watergang'!$M$15,IF(A966&lt;='Invoerblad heterogene watergang'!$H$16,'Invoerblad heterogene watergang'!$M$16,IF(A966&lt;='Invoerblad heterogene watergang'!$H$17,'Invoerblad heterogene watergang'!$M$17,""))))))))))</f>
        <v>Begroeiing volgt bodemverloop</v>
      </c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67"/>
      <c r="AD966" s="23"/>
      <c r="AE966" s="23"/>
    </row>
    <row r="967" spans="1:31" s="103" customFormat="1" x14ac:dyDescent="0.35">
      <c r="A967" s="24">
        <f>IF(A966="","",IF((A966+1)&gt;MAX('Invoerblad heterogene watergang'!$H$9:$H$17),"",'Uitgebreide invoer'!A966+(MAX('Invoerblad heterogene watergang'!$H$9:$H$17)/1000)))</f>
        <v>674.10000000000468</v>
      </c>
      <c r="B967" s="23">
        <f>IF(A967&lt;='Invoerblad heterogene watergang'!$H$9,'Invoerblad heterogene watergang'!$J$9,IF(A967&lt;='Invoerblad heterogene watergang'!$H$10,'Invoerblad heterogene watergang'!$J$10,IF(A967&lt;='Invoerblad heterogene watergang'!$H$11,'Invoerblad heterogene watergang'!$J$11,IF(A967&lt;='Invoerblad heterogene watergang'!$H$12,'Invoerblad heterogene watergang'!$J$12,IF(A967&lt;='Invoerblad heterogene watergang'!$H$13,'Invoerblad heterogene watergang'!$J$13,IF(A967&lt;='Invoerblad heterogene watergang'!$H$14,'Invoerblad heterogene watergang'!$J$14,IF(A967&lt;='Invoerblad heterogene watergang'!$H$15,'Invoerblad heterogene watergang'!$J$15,IF(A967&lt;='Invoerblad heterogene watergang'!$H$16,'Invoerblad heterogene watergang'!$J$16,IF(A967&lt;='Invoerblad heterogene watergang'!$H$17,'Invoerblad heterogene watergang'!$J$17,"")))))))))</f>
        <v>0.1</v>
      </c>
      <c r="C967" s="23" t="str">
        <f>IF(A967&lt;='Invoerblad heterogene watergang'!$H$9,'Invoerblad heterogene watergang'!$K$9,IF(A967&lt;='Invoerblad heterogene watergang'!$H$10,'Invoerblad heterogene watergang'!$K$10,IF(A967&lt;='Invoerblad heterogene watergang'!$H$11,'Invoerblad heterogene watergang'!$K$11,IF(A967&lt;='Invoerblad heterogene watergang'!$H$12,'Invoerblad heterogene watergang'!$K$12,IF(A967&lt;='Invoerblad heterogene watergang'!$H$13,'Invoerblad heterogene watergang'!$K$13,IF(A967&lt;='Invoerblad heterogene watergang'!$H$14,'Invoerblad heterogene watergang'!$K$14,IF(A967&lt;='Invoerblad heterogene watergang'!$H$15,'Invoerblad heterogene watergang'!$K$15,IF(A967&lt;='Invoerblad heterogene watergang'!$H$16,'Invoerblad heterogene watergang'!$K$16,IF(A967&lt;='Invoerblad heterogene watergang'!$H$17,'Invoerblad heterogene watergang'!$K$17,"")))))))))</f>
        <v>200 - Drijvend fonteinkruid</v>
      </c>
      <c r="D967" s="23">
        <f t="shared" si="15"/>
        <v>200</v>
      </c>
      <c r="E967" s="23">
        <f>'Invoerblad heterogene watergang'!$F$9</f>
        <v>1.5</v>
      </c>
      <c r="F967" s="23">
        <f>'Invoerblad heterogene watergang'!$E$9</f>
        <v>1.2</v>
      </c>
      <c r="G967" s="23">
        <f>'Invoerblad heterogene watergang'!$B$9</f>
        <v>1.2</v>
      </c>
      <c r="H967" s="23">
        <f>'Invoerblad heterogene watergang'!$C$9</f>
        <v>1</v>
      </c>
      <c r="I967" s="23">
        <f>IF(B967="","",IF(A967&lt;='Invoerblad heterogene watergang'!$H$9,'Invoerblad heterogene watergang'!$N$9,IF(A967&lt;='Invoerblad heterogene watergang'!$H$10,'Invoerblad heterogene watergang'!$N$10,IF(A967&lt;='Invoerblad heterogene watergang'!$H$11,'Invoerblad heterogene watergang'!$N$11,IF(A967&lt;='Invoerblad heterogene watergang'!$H$12,'Invoerblad heterogene watergang'!$N$12,IF(A967&lt;='Invoerblad heterogene watergang'!$H$13,'Invoerblad heterogene watergang'!$N$13,IF(A967&lt;='Invoerblad heterogene watergang'!$H$14,'Invoerblad heterogene watergang'!$N$14,IF(A967&lt;='Invoerblad heterogene watergang'!$H$15,'Invoerblad heterogene watergang'!$N$15,IF(A967&lt;='Invoerblad heterogene watergang'!$H$16,'Invoerblad heterogene watergang'!$N$16,IF(A967&lt;='Invoerblad heterogene watergang'!$H$17,'Invoerblad heterogene watergang'!$N$17,""))))))))))</f>
        <v>0</v>
      </c>
      <c r="J967" s="23" t="str">
        <f>IF(A967&lt;='Invoerblad heterogene watergang'!$H$9,'Invoerblad heterogene watergang'!$O$9,IF(A967&lt;='Invoerblad heterogene watergang'!$H$10,'Invoerblad heterogene watergang'!$O$10,IF(A967&lt;='Invoerblad heterogene watergang'!$H$11,'Invoerblad heterogene watergang'!$O$11,IF(A967&lt;='Invoerblad heterogene watergang'!$H$12,'Invoerblad heterogene watergang'!$O$12,IF(A967&lt;='Invoerblad heterogene watergang'!$H$13,'Invoerblad heterogene watergang'!$O$13,IF(A967&lt;='Invoerblad heterogene watergang'!$H$14,'Invoerblad heterogene watergang'!$O$14,IF(A967&lt;='Invoerblad heterogene watergang'!$H$15,'Invoerblad heterogene watergang'!$O$15,IF(A967&lt;='Invoerblad heterogene watergang'!$H$16,'Invoerblad heterogene watergang'!$O$16,IF(A967&lt;='Invoerblad heterogene watergang'!$H$17,'Invoerblad heterogene watergang'!$O$17,"")))))))))</f>
        <v>Nee</v>
      </c>
      <c r="K967" s="23">
        <f>(IF(A967&lt;='Invoerblad heterogene watergang'!$H$9,'Invoerblad heterogene watergang'!$L$9,IF(A967&lt;='Invoerblad heterogene watergang'!$H$10,'Invoerblad heterogene watergang'!$L$10,IF(A967&lt;='Invoerblad heterogene watergang'!$H$11,'Invoerblad heterogene watergang'!$L$11,IF(A967&lt;='Invoerblad heterogene watergang'!$H$12,'Invoerblad heterogene watergang'!$L$12,IF(A967&lt;='Invoerblad heterogene watergang'!$H$13,'Invoerblad heterogene watergang'!$L$13,IF(A967&lt;='Invoerblad heterogene watergang'!$H$14,'Invoerblad heterogene watergang'!$L$14,IF(A967&lt;='Invoerblad heterogene watergang'!$H$15,'Invoerblad heterogene watergang'!$L$15,IF(A967&lt;='Invoerblad heterogene watergang'!$H$16,'Invoerblad heterogene watergang'!$L$16,IF(A967&lt;='Invoerblad heterogene watergang'!$H$17,'Invoerblad heterogene watergang'!$L$17,""))))))))))</f>
        <v>100</v>
      </c>
      <c r="L967" s="23" t="str">
        <f>(IF(A967&lt;='Invoerblad heterogene watergang'!$H$9,'Invoerblad heterogene watergang'!$M$9,IF(A967&lt;='Invoerblad heterogene watergang'!$H$10,'Invoerblad heterogene watergang'!$M$10,IF(A967&lt;='Invoerblad heterogene watergang'!$H$11,'Invoerblad heterogene watergang'!$M$11,IF(A967&lt;='Invoerblad heterogene watergang'!$H$12,'Invoerblad heterogene watergang'!$M$12,IF(A967&lt;='Invoerblad heterogene watergang'!$H$13,'Invoerblad heterogene watergang'!$M$13,IF(A967&lt;='Invoerblad heterogene watergang'!$H$14,'Invoerblad heterogene watergang'!$M$14,IF(A967&lt;='Invoerblad heterogene watergang'!$H$15,'Invoerblad heterogene watergang'!$M$15,IF(A967&lt;='Invoerblad heterogene watergang'!$H$16,'Invoerblad heterogene watergang'!$M$16,IF(A967&lt;='Invoerblad heterogene watergang'!$H$17,'Invoerblad heterogene watergang'!$M$17,""))))))))))</f>
        <v>Begroeiing volgt bodemverloop</v>
      </c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67"/>
      <c r="AD967" s="23"/>
      <c r="AE967" s="23"/>
    </row>
    <row r="968" spans="1:31" s="103" customFormat="1" x14ac:dyDescent="0.35">
      <c r="A968" s="24">
        <f>IF(A967="","",IF((A967+1)&gt;MAX('Invoerblad heterogene watergang'!$H$9:$H$17),"",'Uitgebreide invoer'!A967+(MAX('Invoerblad heterogene watergang'!$H$9:$H$17)/1000)))</f>
        <v>674.80000000000473</v>
      </c>
      <c r="B968" s="23">
        <f>IF(A968&lt;='Invoerblad heterogene watergang'!$H$9,'Invoerblad heterogene watergang'!$J$9,IF(A968&lt;='Invoerblad heterogene watergang'!$H$10,'Invoerblad heterogene watergang'!$J$10,IF(A968&lt;='Invoerblad heterogene watergang'!$H$11,'Invoerblad heterogene watergang'!$J$11,IF(A968&lt;='Invoerblad heterogene watergang'!$H$12,'Invoerblad heterogene watergang'!$J$12,IF(A968&lt;='Invoerblad heterogene watergang'!$H$13,'Invoerblad heterogene watergang'!$J$13,IF(A968&lt;='Invoerblad heterogene watergang'!$H$14,'Invoerblad heterogene watergang'!$J$14,IF(A968&lt;='Invoerblad heterogene watergang'!$H$15,'Invoerblad heterogene watergang'!$J$15,IF(A968&lt;='Invoerblad heterogene watergang'!$H$16,'Invoerblad heterogene watergang'!$J$16,IF(A968&lt;='Invoerblad heterogene watergang'!$H$17,'Invoerblad heterogene watergang'!$J$17,"")))))))))</f>
        <v>0.1</v>
      </c>
      <c r="C968" s="23" t="str">
        <f>IF(A968&lt;='Invoerblad heterogene watergang'!$H$9,'Invoerblad heterogene watergang'!$K$9,IF(A968&lt;='Invoerblad heterogene watergang'!$H$10,'Invoerblad heterogene watergang'!$K$10,IF(A968&lt;='Invoerblad heterogene watergang'!$H$11,'Invoerblad heterogene watergang'!$K$11,IF(A968&lt;='Invoerblad heterogene watergang'!$H$12,'Invoerblad heterogene watergang'!$K$12,IF(A968&lt;='Invoerblad heterogene watergang'!$H$13,'Invoerblad heterogene watergang'!$K$13,IF(A968&lt;='Invoerblad heterogene watergang'!$H$14,'Invoerblad heterogene watergang'!$K$14,IF(A968&lt;='Invoerblad heterogene watergang'!$H$15,'Invoerblad heterogene watergang'!$K$15,IF(A968&lt;='Invoerblad heterogene watergang'!$H$16,'Invoerblad heterogene watergang'!$K$16,IF(A968&lt;='Invoerblad heterogene watergang'!$H$17,'Invoerblad heterogene watergang'!$K$17,"")))))))))</f>
        <v>200 - Drijvend fonteinkruid</v>
      </c>
      <c r="D968" s="23">
        <f t="shared" si="15"/>
        <v>200</v>
      </c>
      <c r="E968" s="23">
        <f>'Invoerblad heterogene watergang'!$F$9</f>
        <v>1.5</v>
      </c>
      <c r="F968" s="23">
        <f>'Invoerblad heterogene watergang'!$E$9</f>
        <v>1.2</v>
      </c>
      <c r="G968" s="23">
        <f>'Invoerblad heterogene watergang'!$B$9</f>
        <v>1.2</v>
      </c>
      <c r="H968" s="23">
        <f>'Invoerblad heterogene watergang'!$C$9</f>
        <v>1</v>
      </c>
      <c r="I968" s="23">
        <f>IF(B968="","",IF(A968&lt;='Invoerblad heterogene watergang'!$H$9,'Invoerblad heterogene watergang'!$N$9,IF(A968&lt;='Invoerblad heterogene watergang'!$H$10,'Invoerblad heterogene watergang'!$N$10,IF(A968&lt;='Invoerblad heterogene watergang'!$H$11,'Invoerblad heterogene watergang'!$N$11,IF(A968&lt;='Invoerblad heterogene watergang'!$H$12,'Invoerblad heterogene watergang'!$N$12,IF(A968&lt;='Invoerblad heterogene watergang'!$H$13,'Invoerblad heterogene watergang'!$N$13,IF(A968&lt;='Invoerblad heterogene watergang'!$H$14,'Invoerblad heterogene watergang'!$N$14,IF(A968&lt;='Invoerblad heterogene watergang'!$H$15,'Invoerblad heterogene watergang'!$N$15,IF(A968&lt;='Invoerblad heterogene watergang'!$H$16,'Invoerblad heterogene watergang'!$N$16,IF(A968&lt;='Invoerblad heterogene watergang'!$H$17,'Invoerblad heterogene watergang'!$N$17,""))))))))))</f>
        <v>0</v>
      </c>
      <c r="J968" s="23" t="str">
        <f>IF(A968&lt;='Invoerblad heterogene watergang'!$H$9,'Invoerblad heterogene watergang'!$O$9,IF(A968&lt;='Invoerblad heterogene watergang'!$H$10,'Invoerblad heterogene watergang'!$O$10,IF(A968&lt;='Invoerblad heterogene watergang'!$H$11,'Invoerblad heterogene watergang'!$O$11,IF(A968&lt;='Invoerblad heterogene watergang'!$H$12,'Invoerblad heterogene watergang'!$O$12,IF(A968&lt;='Invoerblad heterogene watergang'!$H$13,'Invoerblad heterogene watergang'!$O$13,IF(A968&lt;='Invoerblad heterogene watergang'!$H$14,'Invoerblad heterogene watergang'!$O$14,IF(A968&lt;='Invoerblad heterogene watergang'!$H$15,'Invoerblad heterogene watergang'!$O$15,IF(A968&lt;='Invoerblad heterogene watergang'!$H$16,'Invoerblad heterogene watergang'!$O$16,IF(A968&lt;='Invoerblad heterogene watergang'!$H$17,'Invoerblad heterogene watergang'!$O$17,"")))))))))</f>
        <v>Nee</v>
      </c>
      <c r="K968" s="23">
        <f>(IF(A968&lt;='Invoerblad heterogene watergang'!$H$9,'Invoerblad heterogene watergang'!$L$9,IF(A968&lt;='Invoerblad heterogene watergang'!$H$10,'Invoerblad heterogene watergang'!$L$10,IF(A968&lt;='Invoerblad heterogene watergang'!$H$11,'Invoerblad heterogene watergang'!$L$11,IF(A968&lt;='Invoerblad heterogene watergang'!$H$12,'Invoerblad heterogene watergang'!$L$12,IF(A968&lt;='Invoerblad heterogene watergang'!$H$13,'Invoerblad heterogene watergang'!$L$13,IF(A968&lt;='Invoerblad heterogene watergang'!$H$14,'Invoerblad heterogene watergang'!$L$14,IF(A968&lt;='Invoerblad heterogene watergang'!$H$15,'Invoerblad heterogene watergang'!$L$15,IF(A968&lt;='Invoerblad heterogene watergang'!$H$16,'Invoerblad heterogene watergang'!$L$16,IF(A968&lt;='Invoerblad heterogene watergang'!$H$17,'Invoerblad heterogene watergang'!$L$17,""))))))))))</f>
        <v>100</v>
      </c>
      <c r="L968" s="23" t="str">
        <f>(IF(A968&lt;='Invoerblad heterogene watergang'!$H$9,'Invoerblad heterogene watergang'!$M$9,IF(A968&lt;='Invoerblad heterogene watergang'!$H$10,'Invoerblad heterogene watergang'!$M$10,IF(A968&lt;='Invoerblad heterogene watergang'!$H$11,'Invoerblad heterogene watergang'!$M$11,IF(A968&lt;='Invoerblad heterogene watergang'!$H$12,'Invoerblad heterogene watergang'!$M$12,IF(A968&lt;='Invoerblad heterogene watergang'!$H$13,'Invoerblad heterogene watergang'!$M$13,IF(A968&lt;='Invoerblad heterogene watergang'!$H$14,'Invoerblad heterogene watergang'!$M$14,IF(A968&lt;='Invoerblad heterogene watergang'!$H$15,'Invoerblad heterogene watergang'!$M$15,IF(A968&lt;='Invoerblad heterogene watergang'!$H$16,'Invoerblad heterogene watergang'!$M$16,IF(A968&lt;='Invoerblad heterogene watergang'!$H$17,'Invoerblad heterogene watergang'!$M$17,""))))))))))</f>
        <v>Begroeiing volgt bodemverloop</v>
      </c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67"/>
      <c r="AD968" s="23"/>
      <c r="AE968" s="23"/>
    </row>
    <row r="969" spans="1:31" s="103" customFormat="1" x14ac:dyDescent="0.35">
      <c r="A969" s="24">
        <f>IF(A968="","",IF((A968+1)&gt;MAX('Invoerblad heterogene watergang'!$H$9:$H$17),"",'Uitgebreide invoer'!A968+(MAX('Invoerblad heterogene watergang'!$H$9:$H$17)/1000)))</f>
        <v>675.50000000000477</v>
      </c>
      <c r="B969" s="23">
        <f>IF(A969&lt;='Invoerblad heterogene watergang'!$H$9,'Invoerblad heterogene watergang'!$J$9,IF(A969&lt;='Invoerblad heterogene watergang'!$H$10,'Invoerblad heterogene watergang'!$J$10,IF(A969&lt;='Invoerblad heterogene watergang'!$H$11,'Invoerblad heterogene watergang'!$J$11,IF(A969&lt;='Invoerblad heterogene watergang'!$H$12,'Invoerblad heterogene watergang'!$J$12,IF(A969&lt;='Invoerblad heterogene watergang'!$H$13,'Invoerblad heterogene watergang'!$J$13,IF(A969&lt;='Invoerblad heterogene watergang'!$H$14,'Invoerblad heterogene watergang'!$J$14,IF(A969&lt;='Invoerblad heterogene watergang'!$H$15,'Invoerblad heterogene watergang'!$J$15,IF(A969&lt;='Invoerblad heterogene watergang'!$H$16,'Invoerblad heterogene watergang'!$J$16,IF(A969&lt;='Invoerblad heterogene watergang'!$H$17,'Invoerblad heterogene watergang'!$J$17,"")))))))))</f>
        <v>0.1</v>
      </c>
      <c r="C969" s="23" t="str">
        <f>IF(A969&lt;='Invoerblad heterogene watergang'!$H$9,'Invoerblad heterogene watergang'!$K$9,IF(A969&lt;='Invoerblad heterogene watergang'!$H$10,'Invoerblad heterogene watergang'!$K$10,IF(A969&lt;='Invoerblad heterogene watergang'!$H$11,'Invoerblad heterogene watergang'!$K$11,IF(A969&lt;='Invoerblad heterogene watergang'!$H$12,'Invoerblad heterogene watergang'!$K$12,IF(A969&lt;='Invoerblad heterogene watergang'!$H$13,'Invoerblad heterogene watergang'!$K$13,IF(A969&lt;='Invoerblad heterogene watergang'!$H$14,'Invoerblad heterogene watergang'!$K$14,IF(A969&lt;='Invoerblad heterogene watergang'!$H$15,'Invoerblad heterogene watergang'!$K$15,IF(A969&lt;='Invoerblad heterogene watergang'!$H$16,'Invoerblad heterogene watergang'!$K$16,IF(A969&lt;='Invoerblad heterogene watergang'!$H$17,'Invoerblad heterogene watergang'!$K$17,"")))))))))</f>
        <v>200 - Drijvend fonteinkruid</v>
      </c>
      <c r="D969" s="23">
        <f t="shared" si="15"/>
        <v>200</v>
      </c>
      <c r="E969" s="23">
        <f>'Invoerblad heterogene watergang'!$F$9</f>
        <v>1.5</v>
      </c>
      <c r="F969" s="23">
        <f>'Invoerblad heterogene watergang'!$E$9</f>
        <v>1.2</v>
      </c>
      <c r="G969" s="23">
        <f>'Invoerblad heterogene watergang'!$B$9</f>
        <v>1.2</v>
      </c>
      <c r="H969" s="23">
        <f>'Invoerblad heterogene watergang'!$C$9</f>
        <v>1</v>
      </c>
      <c r="I969" s="23">
        <f>IF(B969="","",IF(A969&lt;='Invoerblad heterogene watergang'!$H$9,'Invoerblad heterogene watergang'!$N$9,IF(A969&lt;='Invoerblad heterogene watergang'!$H$10,'Invoerblad heterogene watergang'!$N$10,IF(A969&lt;='Invoerblad heterogene watergang'!$H$11,'Invoerblad heterogene watergang'!$N$11,IF(A969&lt;='Invoerblad heterogene watergang'!$H$12,'Invoerblad heterogene watergang'!$N$12,IF(A969&lt;='Invoerblad heterogene watergang'!$H$13,'Invoerblad heterogene watergang'!$N$13,IF(A969&lt;='Invoerblad heterogene watergang'!$H$14,'Invoerblad heterogene watergang'!$N$14,IF(A969&lt;='Invoerblad heterogene watergang'!$H$15,'Invoerblad heterogene watergang'!$N$15,IF(A969&lt;='Invoerblad heterogene watergang'!$H$16,'Invoerblad heterogene watergang'!$N$16,IF(A969&lt;='Invoerblad heterogene watergang'!$H$17,'Invoerblad heterogene watergang'!$N$17,""))))))))))</f>
        <v>0</v>
      </c>
      <c r="J969" s="23" t="str">
        <f>IF(A969&lt;='Invoerblad heterogene watergang'!$H$9,'Invoerblad heterogene watergang'!$O$9,IF(A969&lt;='Invoerblad heterogene watergang'!$H$10,'Invoerblad heterogene watergang'!$O$10,IF(A969&lt;='Invoerblad heterogene watergang'!$H$11,'Invoerblad heterogene watergang'!$O$11,IF(A969&lt;='Invoerblad heterogene watergang'!$H$12,'Invoerblad heterogene watergang'!$O$12,IF(A969&lt;='Invoerblad heterogene watergang'!$H$13,'Invoerblad heterogene watergang'!$O$13,IF(A969&lt;='Invoerblad heterogene watergang'!$H$14,'Invoerblad heterogene watergang'!$O$14,IF(A969&lt;='Invoerblad heterogene watergang'!$H$15,'Invoerblad heterogene watergang'!$O$15,IF(A969&lt;='Invoerblad heterogene watergang'!$H$16,'Invoerblad heterogene watergang'!$O$16,IF(A969&lt;='Invoerblad heterogene watergang'!$H$17,'Invoerblad heterogene watergang'!$O$17,"")))))))))</f>
        <v>Nee</v>
      </c>
      <c r="K969" s="23">
        <f>(IF(A969&lt;='Invoerblad heterogene watergang'!$H$9,'Invoerblad heterogene watergang'!$L$9,IF(A969&lt;='Invoerblad heterogene watergang'!$H$10,'Invoerblad heterogene watergang'!$L$10,IF(A969&lt;='Invoerblad heterogene watergang'!$H$11,'Invoerblad heterogene watergang'!$L$11,IF(A969&lt;='Invoerblad heterogene watergang'!$H$12,'Invoerblad heterogene watergang'!$L$12,IF(A969&lt;='Invoerblad heterogene watergang'!$H$13,'Invoerblad heterogene watergang'!$L$13,IF(A969&lt;='Invoerblad heterogene watergang'!$H$14,'Invoerblad heterogene watergang'!$L$14,IF(A969&lt;='Invoerblad heterogene watergang'!$H$15,'Invoerblad heterogene watergang'!$L$15,IF(A969&lt;='Invoerblad heterogene watergang'!$H$16,'Invoerblad heterogene watergang'!$L$16,IF(A969&lt;='Invoerblad heterogene watergang'!$H$17,'Invoerblad heterogene watergang'!$L$17,""))))))))))</f>
        <v>100</v>
      </c>
      <c r="L969" s="23" t="str">
        <f>(IF(A969&lt;='Invoerblad heterogene watergang'!$H$9,'Invoerblad heterogene watergang'!$M$9,IF(A969&lt;='Invoerblad heterogene watergang'!$H$10,'Invoerblad heterogene watergang'!$M$10,IF(A969&lt;='Invoerblad heterogene watergang'!$H$11,'Invoerblad heterogene watergang'!$M$11,IF(A969&lt;='Invoerblad heterogene watergang'!$H$12,'Invoerblad heterogene watergang'!$M$12,IF(A969&lt;='Invoerblad heterogene watergang'!$H$13,'Invoerblad heterogene watergang'!$M$13,IF(A969&lt;='Invoerblad heterogene watergang'!$H$14,'Invoerblad heterogene watergang'!$M$14,IF(A969&lt;='Invoerblad heterogene watergang'!$H$15,'Invoerblad heterogene watergang'!$M$15,IF(A969&lt;='Invoerblad heterogene watergang'!$H$16,'Invoerblad heterogene watergang'!$M$16,IF(A969&lt;='Invoerblad heterogene watergang'!$H$17,'Invoerblad heterogene watergang'!$M$17,""))))))))))</f>
        <v>Begroeiing volgt bodemverloop</v>
      </c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67"/>
      <c r="AD969" s="23"/>
      <c r="AE969" s="23"/>
    </row>
    <row r="970" spans="1:31" s="103" customFormat="1" x14ac:dyDescent="0.35">
      <c r="A970" s="24">
        <f>IF(A969="","",IF((A969+1)&gt;MAX('Invoerblad heterogene watergang'!$H$9:$H$17),"",'Uitgebreide invoer'!A969+(MAX('Invoerblad heterogene watergang'!$H$9:$H$17)/1000)))</f>
        <v>676.20000000000482</v>
      </c>
      <c r="B970" s="23">
        <f>IF(A970&lt;='Invoerblad heterogene watergang'!$H$9,'Invoerblad heterogene watergang'!$J$9,IF(A970&lt;='Invoerblad heterogene watergang'!$H$10,'Invoerblad heterogene watergang'!$J$10,IF(A970&lt;='Invoerblad heterogene watergang'!$H$11,'Invoerblad heterogene watergang'!$J$11,IF(A970&lt;='Invoerblad heterogene watergang'!$H$12,'Invoerblad heterogene watergang'!$J$12,IF(A970&lt;='Invoerblad heterogene watergang'!$H$13,'Invoerblad heterogene watergang'!$J$13,IF(A970&lt;='Invoerblad heterogene watergang'!$H$14,'Invoerblad heterogene watergang'!$J$14,IF(A970&lt;='Invoerblad heterogene watergang'!$H$15,'Invoerblad heterogene watergang'!$J$15,IF(A970&lt;='Invoerblad heterogene watergang'!$H$16,'Invoerblad heterogene watergang'!$J$16,IF(A970&lt;='Invoerblad heterogene watergang'!$H$17,'Invoerblad heterogene watergang'!$J$17,"")))))))))</f>
        <v>0.1</v>
      </c>
      <c r="C970" s="23" t="str">
        <f>IF(A970&lt;='Invoerblad heterogene watergang'!$H$9,'Invoerblad heterogene watergang'!$K$9,IF(A970&lt;='Invoerblad heterogene watergang'!$H$10,'Invoerblad heterogene watergang'!$K$10,IF(A970&lt;='Invoerblad heterogene watergang'!$H$11,'Invoerblad heterogene watergang'!$K$11,IF(A970&lt;='Invoerblad heterogene watergang'!$H$12,'Invoerblad heterogene watergang'!$K$12,IF(A970&lt;='Invoerblad heterogene watergang'!$H$13,'Invoerblad heterogene watergang'!$K$13,IF(A970&lt;='Invoerblad heterogene watergang'!$H$14,'Invoerblad heterogene watergang'!$K$14,IF(A970&lt;='Invoerblad heterogene watergang'!$H$15,'Invoerblad heterogene watergang'!$K$15,IF(A970&lt;='Invoerblad heterogene watergang'!$H$16,'Invoerblad heterogene watergang'!$K$16,IF(A970&lt;='Invoerblad heterogene watergang'!$H$17,'Invoerblad heterogene watergang'!$K$17,"")))))))))</f>
        <v>200 - Drijvend fonteinkruid</v>
      </c>
      <c r="D970" s="23">
        <f t="shared" si="15"/>
        <v>200</v>
      </c>
      <c r="E970" s="23">
        <f>'Invoerblad heterogene watergang'!$F$9</f>
        <v>1.5</v>
      </c>
      <c r="F970" s="23">
        <f>'Invoerblad heterogene watergang'!$E$9</f>
        <v>1.2</v>
      </c>
      <c r="G970" s="23">
        <f>'Invoerblad heterogene watergang'!$B$9</f>
        <v>1.2</v>
      </c>
      <c r="H970" s="23">
        <f>'Invoerblad heterogene watergang'!$C$9</f>
        <v>1</v>
      </c>
      <c r="I970" s="23">
        <f>IF(B970="","",IF(A970&lt;='Invoerblad heterogene watergang'!$H$9,'Invoerblad heterogene watergang'!$N$9,IF(A970&lt;='Invoerblad heterogene watergang'!$H$10,'Invoerblad heterogene watergang'!$N$10,IF(A970&lt;='Invoerblad heterogene watergang'!$H$11,'Invoerblad heterogene watergang'!$N$11,IF(A970&lt;='Invoerblad heterogene watergang'!$H$12,'Invoerblad heterogene watergang'!$N$12,IF(A970&lt;='Invoerblad heterogene watergang'!$H$13,'Invoerblad heterogene watergang'!$N$13,IF(A970&lt;='Invoerblad heterogene watergang'!$H$14,'Invoerblad heterogene watergang'!$N$14,IF(A970&lt;='Invoerblad heterogene watergang'!$H$15,'Invoerblad heterogene watergang'!$N$15,IF(A970&lt;='Invoerblad heterogene watergang'!$H$16,'Invoerblad heterogene watergang'!$N$16,IF(A970&lt;='Invoerblad heterogene watergang'!$H$17,'Invoerblad heterogene watergang'!$N$17,""))))))))))</f>
        <v>0</v>
      </c>
      <c r="J970" s="23" t="str">
        <f>IF(A970&lt;='Invoerblad heterogene watergang'!$H$9,'Invoerblad heterogene watergang'!$O$9,IF(A970&lt;='Invoerblad heterogene watergang'!$H$10,'Invoerblad heterogene watergang'!$O$10,IF(A970&lt;='Invoerblad heterogene watergang'!$H$11,'Invoerblad heterogene watergang'!$O$11,IF(A970&lt;='Invoerblad heterogene watergang'!$H$12,'Invoerblad heterogene watergang'!$O$12,IF(A970&lt;='Invoerblad heterogene watergang'!$H$13,'Invoerblad heterogene watergang'!$O$13,IF(A970&lt;='Invoerblad heterogene watergang'!$H$14,'Invoerblad heterogene watergang'!$O$14,IF(A970&lt;='Invoerblad heterogene watergang'!$H$15,'Invoerblad heterogene watergang'!$O$15,IF(A970&lt;='Invoerblad heterogene watergang'!$H$16,'Invoerblad heterogene watergang'!$O$16,IF(A970&lt;='Invoerblad heterogene watergang'!$H$17,'Invoerblad heterogene watergang'!$O$17,"")))))))))</f>
        <v>Nee</v>
      </c>
      <c r="K970" s="23">
        <f>(IF(A970&lt;='Invoerblad heterogene watergang'!$H$9,'Invoerblad heterogene watergang'!$L$9,IF(A970&lt;='Invoerblad heterogene watergang'!$H$10,'Invoerblad heterogene watergang'!$L$10,IF(A970&lt;='Invoerblad heterogene watergang'!$H$11,'Invoerblad heterogene watergang'!$L$11,IF(A970&lt;='Invoerblad heterogene watergang'!$H$12,'Invoerblad heterogene watergang'!$L$12,IF(A970&lt;='Invoerblad heterogene watergang'!$H$13,'Invoerblad heterogene watergang'!$L$13,IF(A970&lt;='Invoerblad heterogene watergang'!$H$14,'Invoerblad heterogene watergang'!$L$14,IF(A970&lt;='Invoerblad heterogene watergang'!$H$15,'Invoerblad heterogene watergang'!$L$15,IF(A970&lt;='Invoerblad heterogene watergang'!$H$16,'Invoerblad heterogene watergang'!$L$16,IF(A970&lt;='Invoerblad heterogene watergang'!$H$17,'Invoerblad heterogene watergang'!$L$17,""))))))))))</f>
        <v>100</v>
      </c>
      <c r="L970" s="23" t="str">
        <f>(IF(A970&lt;='Invoerblad heterogene watergang'!$H$9,'Invoerblad heterogene watergang'!$M$9,IF(A970&lt;='Invoerblad heterogene watergang'!$H$10,'Invoerblad heterogene watergang'!$M$10,IF(A970&lt;='Invoerblad heterogene watergang'!$H$11,'Invoerblad heterogene watergang'!$M$11,IF(A970&lt;='Invoerblad heterogene watergang'!$H$12,'Invoerblad heterogene watergang'!$M$12,IF(A970&lt;='Invoerblad heterogene watergang'!$H$13,'Invoerblad heterogene watergang'!$M$13,IF(A970&lt;='Invoerblad heterogene watergang'!$H$14,'Invoerblad heterogene watergang'!$M$14,IF(A970&lt;='Invoerblad heterogene watergang'!$H$15,'Invoerblad heterogene watergang'!$M$15,IF(A970&lt;='Invoerblad heterogene watergang'!$H$16,'Invoerblad heterogene watergang'!$M$16,IF(A970&lt;='Invoerblad heterogene watergang'!$H$17,'Invoerblad heterogene watergang'!$M$17,""))))))))))</f>
        <v>Begroeiing volgt bodemverloop</v>
      </c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67"/>
      <c r="AD970" s="23"/>
      <c r="AE970" s="23"/>
    </row>
    <row r="971" spans="1:31" s="103" customFormat="1" x14ac:dyDescent="0.35">
      <c r="A971" s="24">
        <f>IF(A970="","",IF((A970+1)&gt;MAX('Invoerblad heterogene watergang'!$H$9:$H$17),"",'Uitgebreide invoer'!A970+(MAX('Invoerblad heterogene watergang'!$H$9:$H$17)/1000)))</f>
        <v>676.90000000000487</v>
      </c>
      <c r="B971" s="23">
        <f>IF(A971&lt;='Invoerblad heterogene watergang'!$H$9,'Invoerblad heterogene watergang'!$J$9,IF(A971&lt;='Invoerblad heterogene watergang'!$H$10,'Invoerblad heterogene watergang'!$J$10,IF(A971&lt;='Invoerblad heterogene watergang'!$H$11,'Invoerblad heterogene watergang'!$J$11,IF(A971&lt;='Invoerblad heterogene watergang'!$H$12,'Invoerblad heterogene watergang'!$J$12,IF(A971&lt;='Invoerblad heterogene watergang'!$H$13,'Invoerblad heterogene watergang'!$J$13,IF(A971&lt;='Invoerblad heterogene watergang'!$H$14,'Invoerblad heterogene watergang'!$J$14,IF(A971&lt;='Invoerblad heterogene watergang'!$H$15,'Invoerblad heterogene watergang'!$J$15,IF(A971&lt;='Invoerblad heterogene watergang'!$H$16,'Invoerblad heterogene watergang'!$J$16,IF(A971&lt;='Invoerblad heterogene watergang'!$H$17,'Invoerblad heterogene watergang'!$J$17,"")))))))))</f>
        <v>0.1</v>
      </c>
      <c r="C971" s="23" t="str">
        <f>IF(A971&lt;='Invoerblad heterogene watergang'!$H$9,'Invoerblad heterogene watergang'!$K$9,IF(A971&lt;='Invoerblad heterogene watergang'!$H$10,'Invoerblad heterogene watergang'!$K$10,IF(A971&lt;='Invoerblad heterogene watergang'!$H$11,'Invoerblad heterogene watergang'!$K$11,IF(A971&lt;='Invoerblad heterogene watergang'!$H$12,'Invoerblad heterogene watergang'!$K$12,IF(A971&lt;='Invoerblad heterogene watergang'!$H$13,'Invoerblad heterogene watergang'!$K$13,IF(A971&lt;='Invoerblad heterogene watergang'!$H$14,'Invoerblad heterogene watergang'!$K$14,IF(A971&lt;='Invoerblad heterogene watergang'!$H$15,'Invoerblad heterogene watergang'!$K$15,IF(A971&lt;='Invoerblad heterogene watergang'!$H$16,'Invoerblad heterogene watergang'!$K$16,IF(A971&lt;='Invoerblad heterogene watergang'!$H$17,'Invoerblad heterogene watergang'!$K$17,"")))))))))</f>
        <v>200 - Drijvend fonteinkruid</v>
      </c>
      <c r="D971" s="23">
        <f t="shared" si="15"/>
        <v>200</v>
      </c>
      <c r="E971" s="23">
        <f>'Invoerblad heterogene watergang'!$F$9</f>
        <v>1.5</v>
      </c>
      <c r="F971" s="23">
        <f>'Invoerblad heterogene watergang'!$E$9</f>
        <v>1.2</v>
      </c>
      <c r="G971" s="23">
        <f>'Invoerblad heterogene watergang'!$B$9</f>
        <v>1.2</v>
      </c>
      <c r="H971" s="23">
        <f>'Invoerblad heterogene watergang'!$C$9</f>
        <v>1</v>
      </c>
      <c r="I971" s="23">
        <f>IF(B971="","",IF(A971&lt;='Invoerblad heterogene watergang'!$H$9,'Invoerblad heterogene watergang'!$N$9,IF(A971&lt;='Invoerblad heterogene watergang'!$H$10,'Invoerblad heterogene watergang'!$N$10,IF(A971&lt;='Invoerblad heterogene watergang'!$H$11,'Invoerblad heterogene watergang'!$N$11,IF(A971&lt;='Invoerblad heterogene watergang'!$H$12,'Invoerblad heterogene watergang'!$N$12,IF(A971&lt;='Invoerblad heterogene watergang'!$H$13,'Invoerblad heterogene watergang'!$N$13,IF(A971&lt;='Invoerblad heterogene watergang'!$H$14,'Invoerblad heterogene watergang'!$N$14,IF(A971&lt;='Invoerblad heterogene watergang'!$H$15,'Invoerblad heterogene watergang'!$N$15,IF(A971&lt;='Invoerblad heterogene watergang'!$H$16,'Invoerblad heterogene watergang'!$N$16,IF(A971&lt;='Invoerblad heterogene watergang'!$H$17,'Invoerblad heterogene watergang'!$N$17,""))))))))))</f>
        <v>0</v>
      </c>
      <c r="J971" s="23" t="str">
        <f>IF(A971&lt;='Invoerblad heterogene watergang'!$H$9,'Invoerblad heterogene watergang'!$O$9,IF(A971&lt;='Invoerblad heterogene watergang'!$H$10,'Invoerblad heterogene watergang'!$O$10,IF(A971&lt;='Invoerblad heterogene watergang'!$H$11,'Invoerblad heterogene watergang'!$O$11,IF(A971&lt;='Invoerblad heterogene watergang'!$H$12,'Invoerblad heterogene watergang'!$O$12,IF(A971&lt;='Invoerblad heterogene watergang'!$H$13,'Invoerblad heterogene watergang'!$O$13,IF(A971&lt;='Invoerblad heterogene watergang'!$H$14,'Invoerblad heterogene watergang'!$O$14,IF(A971&lt;='Invoerblad heterogene watergang'!$H$15,'Invoerblad heterogene watergang'!$O$15,IF(A971&lt;='Invoerblad heterogene watergang'!$H$16,'Invoerblad heterogene watergang'!$O$16,IF(A971&lt;='Invoerblad heterogene watergang'!$H$17,'Invoerblad heterogene watergang'!$O$17,"")))))))))</f>
        <v>Nee</v>
      </c>
      <c r="K971" s="23">
        <f>(IF(A971&lt;='Invoerblad heterogene watergang'!$H$9,'Invoerblad heterogene watergang'!$L$9,IF(A971&lt;='Invoerblad heterogene watergang'!$H$10,'Invoerblad heterogene watergang'!$L$10,IF(A971&lt;='Invoerblad heterogene watergang'!$H$11,'Invoerblad heterogene watergang'!$L$11,IF(A971&lt;='Invoerblad heterogene watergang'!$H$12,'Invoerblad heterogene watergang'!$L$12,IF(A971&lt;='Invoerblad heterogene watergang'!$H$13,'Invoerblad heterogene watergang'!$L$13,IF(A971&lt;='Invoerblad heterogene watergang'!$H$14,'Invoerblad heterogene watergang'!$L$14,IF(A971&lt;='Invoerblad heterogene watergang'!$H$15,'Invoerblad heterogene watergang'!$L$15,IF(A971&lt;='Invoerblad heterogene watergang'!$H$16,'Invoerblad heterogene watergang'!$L$16,IF(A971&lt;='Invoerblad heterogene watergang'!$H$17,'Invoerblad heterogene watergang'!$L$17,""))))))))))</f>
        <v>100</v>
      </c>
      <c r="L971" s="23" t="str">
        <f>(IF(A971&lt;='Invoerblad heterogene watergang'!$H$9,'Invoerblad heterogene watergang'!$M$9,IF(A971&lt;='Invoerblad heterogene watergang'!$H$10,'Invoerblad heterogene watergang'!$M$10,IF(A971&lt;='Invoerblad heterogene watergang'!$H$11,'Invoerblad heterogene watergang'!$M$11,IF(A971&lt;='Invoerblad heterogene watergang'!$H$12,'Invoerblad heterogene watergang'!$M$12,IF(A971&lt;='Invoerblad heterogene watergang'!$H$13,'Invoerblad heterogene watergang'!$M$13,IF(A971&lt;='Invoerblad heterogene watergang'!$H$14,'Invoerblad heterogene watergang'!$M$14,IF(A971&lt;='Invoerblad heterogene watergang'!$H$15,'Invoerblad heterogene watergang'!$M$15,IF(A971&lt;='Invoerblad heterogene watergang'!$H$16,'Invoerblad heterogene watergang'!$M$16,IF(A971&lt;='Invoerblad heterogene watergang'!$H$17,'Invoerblad heterogene watergang'!$M$17,""))))))))))</f>
        <v>Begroeiing volgt bodemverloop</v>
      </c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67"/>
      <c r="AD971" s="23"/>
      <c r="AE971" s="23"/>
    </row>
    <row r="972" spans="1:31" s="103" customFormat="1" x14ac:dyDescent="0.35">
      <c r="A972" s="24">
        <f>IF(A971="","",IF((A971+1)&gt;MAX('Invoerblad heterogene watergang'!$H$9:$H$17),"",'Uitgebreide invoer'!A971+(MAX('Invoerblad heterogene watergang'!$H$9:$H$17)/1000)))</f>
        <v>677.60000000000491</v>
      </c>
      <c r="B972" s="23">
        <f>IF(A972&lt;='Invoerblad heterogene watergang'!$H$9,'Invoerblad heterogene watergang'!$J$9,IF(A972&lt;='Invoerblad heterogene watergang'!$H$10,'Invoerblad heterogene watergang'!$J$10,IF(A972&lt;='Invoerblad heterogene watergang'!$H$11,'Invoerblad heterogene watergang'!$J$11,IF(A972&lt;='Invoerblad heterogene watergang'!$H$12,'Invoerblad heterogene watergang'!$J$12,IF(A972&lt;='Invoerblad heterogene watergang'!$H$13,'Invoerblad heterogene watergang'!$J$13,IF(A972&lt;='Invoerblad heterogene watergang'!$H$14,'Invoerblad heterogene watergang'!$J$14,IF(A972&lt;='Invoerblad heterogene watergang'!$H$15,'Invoerblad heterogene watergang'!$J$15,IF(A972&lt;='Invoerblad heterogene watergang'!$H$16,'Invoerblad heterogene watergang'!$J$16,IF(A972&lt;='Invoerblad heterogene watergang'!$H$17,'Invoerblad heterogene watergang'!$J$17,"")))))))))</f>
        <v>0.1</v>
      </c>
      <c r="C972" s="23" t="str">
        <f>IF(A972&lt;='Invoerblad heterogene watergang'!$H$9,'Invoerblad heterogene watergang'!$K$9,IF(A972&lt;='Invoerblad heterogene watergang'!$H$10,'Invoerblad heterogene watergang'!$K$10,IF(A972&lt;='Invoerblad heterogene watergang'!$H$11,'Invoerblad heterogene watergang'!$K$11,IF(A972&lt;='Invoerblad heterogene watergang'!$H$12,'Invoerblad heterogene watergang'!$K$12,IF(A972&lt;='Invoerblad heterogene watergang'!$H$13,'Invoerblad heterogene watergang'!$K$13,IF(A972&lt;='Invoerblad heterogene watergang'!$H$14,'Invoerblad heterogene watergang'!$K$14,IF(A972&lt;='Invoerblad heterogene watergang'!$H$15,'Invoerblad heterogene watergang'!$K$15,IF(A972&lt;='Invoerblad heterogene watergang'!$H$16,'Invoerblad heterogene watergang'!$K$16,IF(A972&lt;='Invoerblad heterogene watergang'!$H$17,'Invoerblad heterogene watergang'!$K$17,"")))))))))</f>
        <v>200 - Drijvend fonteinkruid</v>
      </c>
      <c r="D972" s="23">
        <f t="shared" si="15"/>
        <v>200</v>
      </c>
      <c r="E972" s="23">
        <f>'Invoerblad heterogene watergang'!$F$9</f>
        <v>1.5</v>
      </c>
      <c r="F972" s="23">
        <f>'Invoerblad heterogene watergang'!$E$9</f>
        <v>1.2</v>
      </c>
      <c r="G972" s="23">
        <f>'Invoerblad heterogene watergang'!$B$9</f>
        <v>1.2</v>
      </c>
      <c r="H972" s="23">
        <f>'Invoerblad heterogene watergang'!$C$9</f>
        <v>1</v>
      </c>
      <c r="I972" s="23">
        <f>IF(B972="","",IF(A972&lt;='Invoerblad heterogene watergang'!$H$9,'Invoerblad heterogene watergang'!$N$9,IF(A972&lt;='Invoerblad heterogene watergang'!$H$10,'Invoerblad heterogene watergang'!$N$10,IF(A972&lt;='Invoerblad heterogene watergang'!$H$11,'Invoerblad heterogene watergang'!$N$11,IF(A972&lt;='Invoerblad heterogene watergang'!$H$12,'Invoerblad heterogene watergang'!$N$12,IF(A972&lt;='Invoerblad heterogene watergang'!$H$13,'Invoerblad heterogene watergang'!$N$13,IF(A972&lt;='Invoerblad heterogene watergang'!$H$14,'Invoerblad heterogene watergang'!$N$14,IF(A972&lt;='Invoerblad heterogene watergang'!$H$15,'Invoerblad heterogene watergang'!$N$15,IF(A972&lt;='Invoerblad heterogene watergang'!$H$16,'Invoerblad heterogene watergang'!$N$16,IF(A972&lt;='Invoerblad heterogene watergang'!$H$17,'Invoerblad heterogene watergang'!$N$17,""))))))))))</f>
        <v>0</v>
      </c>
      <c r="J972" s="23" t="str">
        <f>IF(A972&lt;='Invoerblad heterogene watergang'!$H$9,'Invoerblad heterogene watergang'!$O$9,IF(A972&lt;='Invoerblad heterogene watergang'!$H$10,'Invoerblad heterogene watergang'!$O$10,IF(A972&lt;='Invoerblad heterogene watergang'!$H$11,'Invoerblad heterogene watergang'!$O$11,IF(A972&lt;='Invoerblad heterogene watergang'!$H$12,'Invoerblad heterogene watergang'!$O$12,IF(A972&lt;='Invoerblad heterogene watergang'!$H$13,'Invoerblad heterogene watergang'!$O$13,IF(A972&lt;='Invoerblad heterogene watergang'!$H$14,'Invoerblad heterogene watergang'!$O$14,IF(A972&lt;='Invoerblad heterogene watergang'!$H$15,'Invoerblad heterogene watergang'!$O$15,IF(A972&lt;='Invoerblad heterogene watergang'!$H$16,'Invoerblad heterogene watergang'!$O$16,IF(A972&lt;='Invoerblad heterogene watergang'!$H$17,'Invoerblad heterogene watergang'!$O$17,"")))))))))</f>
        <v>Nee</v>
      </c>
      <c r="K972" s="23">
        <f>(IF(A972&lt;='Invoerblad heterogene watergang'!$H$9,'Invoerblad heterogene watergang'!$L$9,IF(A972&lt;='Invoerblad heterogene watergang'!$H$10,'Invoerblad heterogene watergang'!$L$10,IF(A972&lt;='Invoerblad heterogene watergang'!$H$11,'Invoerblad heterogene watergang'!$L$11,IF(A972&lt;='Invoerblad heterogene watergang'!$H$12,'Invoerblad heterogene watergang'!$L$12,IF(A972&lt;='Invoerblad heterogene watergang'!$H$13,'Invoerblad heterogene watergang'!$L$13,IF(A972&lt;='Invoerblad heterogene watergang'!$H$14,'Invoerblad heterogene watergang'!$L$14,IF(A972&lt;='Invoerblad heterogene watergang'!$H$15,'Invoerblad heterogene watergang'!$L$15,IF(A972&lt;='Invoerblad heterogene watergang'!$H$16,'Invoerblad heterogene watergang'!$L$16,IF(A972&lt;='Invoerblad heterogene watergang'!$H$17,'Invoerblad heterogene watergang'!$L$17,""))))))))))</f>
        <v>100</v>
      </c>
      <c r="L972" s="23" t="str">
        <f>(IF(A972&lt;='Invoerblad heterogene watergang'!$H$9,'Invoerblad heterogene watergang'!$M$9,IF(A972&lt;='Invoerblad heterogene watergang'!$H$10,'Invoerblad heterogene watergang'!$M$10,IF(A972&lt;='Invoerblad heterogene watergang'!$H$11,'Invoerblad heterogene watergang'!$M$11,IF(A972&lt;='Invoerblad heterogene watergang'!$H$12,'Invoerblad heterogene watergang'!$M$12,IF(A972&lt;='Invoerblad heterogene watergang'!$H$13,'Invoerblad heterogene watergang'!$M$13,IF(A972&lt;='Invoerblad heterogene watergang'!$H$14,'Invoerblad heterogene watergang'!$M$14,IF(A972&lt;='Invoerblad heterogene watergang'!$H$15,'Invoerblad heterogene watergang'!$M$15,IF(A972&lt;='Invoerblad heterogene watergang'!$H$16,'Invoerblad heterogene watergang'!$M$16,IF(A972&lt;='Invoerblad heterogene watergang'!$H$17,'Invoerblad heterogene watergang'!$M$17,""))))))))))</f>
        <v>Begroeiing volgt bodemverloop</v>
      </c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67"/>
      <c r="AD972" s="23"/>
      <c r="AE972" s="23"/>
    </row>
    <row r="973" spans="1:31" s="103" customFormat="1" x14ac:dyDescent="0.35">
      <c r="A973" s="24">
        <f>IF(A972="","",IF((A972+1)&gt;MAX('Invoerblad heterogene watergang'!$H$9:$H$17),"",'Uitgebreide invoer'!A972+(MAX('Invoerblad heterogene watergang'!$H$9:$H$17)/1000)))</f>
        <v>678.30000000000496</v>
      </c>
      <c r="B973" s="23">
        <f>IF(A973&lt;='Invoerblad heterogene watergang'!$H$9,'Invoerblad heterogene watergang'!$J$9,IF(A973&lt;='Invoerblad heterogene watergang'!$H$10,'Invoerblad heterogene watergang'!$J$10,IF(A973&lt;='Invoerblad heterogene watergang'!$H$11,'Invoerblad heterogene watergang'!$J$11,IF(A973&lt;='Invoerblad heterogene watergang'!$H$12,'Invoerblad heterogene watergang'!$J$12,IF(A973&lt;='Invoerblad heterogene watergang'!$H$13,'Invoerblad heterogene watergang'!$J$13,IF(A973&lt;='Invoerblad heterogene watergang'!$H$14,'Invoerblad heterogene watergang'!$J$14,IF(A973&lt;='Invoerblad heterogene watergang'!$H$15,'Invoerblad heterogene watergang'!$J$15,IF(A973&lt;='Invoerblad heterogene watergang'!$H$16,'Invoerblad heterogene watergang'!$J$16,IF(A973&lt;='Invoerblad heterogene watergang'!$H$17,'Invoerblad heterogene watergang'!$J$17,"")))))))))</f>
        <v>0.1</v>
      </c>
      <c r="C973" s="23" t="str">
        <f>IF(A973&lt;='Invoerblad heterogene watergang'!$H$9,'Invoerblad heterogene watergang'!$K$9,IF(A973&lt;='Invoerblad heterogene watergang'!$H$10,'Invoerblad heterogene watergang'!$K$10,IF(A973&lt;='Invoerblad heterogene watergang'!$H$11,'Invoerblad heterogene watergang'!$K$11,IF(A973&lt;='Invoerblad heterogene watergang'!$H$12,'Invoerblad heterogene watergang'!$K$12,IF(A973&lt;='Invoerblad heterogene watergang'!$H$13,'Invoerblad heterogene watergang'!$K$13,IF(A973&lt;='Invoerblad heterogene watergang'!$H$14,'Invoerblad heterogene watergang'!$K$14,IF(A973&lt;='Invoerblad heterogene watergang'!$H$15,'Invoerblad heterogene watergang'!$K$15,IF(A973&lt;='Invoerblad heterogene watergang'!$H$16,'Invoerblad heterogene watergang'!$K$16,IF(A973&lt;='Invoerblad heterogene watergang'!$H$17,'Invoerblad heterogene watergang'!$K$17,"")))))))))</f>
        <v>200 - Drijvend fonteinkruid</v>
      </c>
      <c r="D973" s="23">
        <f t="shared" si="15"/>
        <v>200</v>
      </c>
      <c r="E973" s="23">
        <f>'Invoerblad heterogene watergang'!$F$9</f>
        <v>1.5</v>
      </c>
      <c r="F973" s="23">
        <f>'Invoerblad heterogene watergang'!$E$9</f>
        <v>1.2</v>
      </c>
      <c r="G973" s="23">
        <f>'Invoerblad heterogene watergang'!$B$9</f>
        <v>1.2</v>
      </c>
      <c r="H973" s="23">
        <f>'Invoerblad heterogene watergang'!$C$9</f>
        <v>1</v>
      </c>
      <c r="I973" s="23">
        <f>IF(B973="","",IF(A973&lt;='Invoerblad heterogene watergang'!$H$9,'Invoerblad heterogene watergang'!$N$9,IF(A973&lt;='Invoerblad heterogene watergang'!$H$10,'Invoerblad heterogene watergang'!$N$10,IF(A973&lt;='Invoerblad heterogene watergang'!$H$11,'Invoerblad heterogene watergang'!$N$11,IF(A973&lt;='Invoerblad heterogene watergang'!$H$12,'Invoerblad heterogene watergang'!$N$12,IF(A973&lt;='Invoerblad heterogene watergang'!$H$13,'Invoerblad heterogene watergang'!$N$13,IF(A973&lt;='Invoerblad heterogene watergang'!$H$14,'Invoerblad heterogene watergang'!$N$14,IF(A973&lt;='Invoerblad heterogene watergang'!$H$15,'Invoerblad heterogene watergang'!$N$15,IF(A973&lt;='Invoerblad heterogene watergang'!$H$16,'Invoerblad heterogene watergang'!$N$16,IF(A973&lt;='Invoerblad heterogene watergang'!$H$17,'Invoerblad heterogene watergang'!$N$17,""))))))))))</f>
        <v>0</v>
      </c>
      <c r="J973" s="23" t="str">
        <f>IF(A973&lt;='Invoerblad heterogene watergang'!$H$9,'Invoerblad heterogene watergang'!$O$9,IF(A973&lt;='Invoerblad heterogene watergang'!$H$10,'Invoerblad heterogene watergang'!$O$10,IF(A973&lt;='Invoerblad heterogene watergang'!$H$11,'Invoerblad heterogene watergang'!$O$11,IF(A973&lt;='Invoerblad heterogene watergang'!$H$12,'Invoerblad heterogene watergang'!$O$12,IF(A973&lt;='Invoerblad heterogene watergang'!$H$13,'Invoerblad heterogene watergang'!$O$13,IF(A973&lt;='Invoerblad heterogene watergang'!$H$14,'Invoerblad heterogene watergang'!$O$14,IF(A973&lt;='Invoerblad heterogene watergang'!$H$15,'Invoerblad heterogene watergang'!$O$15,IF(A973&lt;='Invoerblad heterogene watergang'!$H$16,'Invoerblad heterogene watergang'!$O$16,IF(A973&lt;='Invoerblad heterogene watergang'!$H$17,'Invoerblad heterogene watergang'!$O$17,"")))))))))</f>
        <v>Nee</v>
      </c>
      <c r="K973" s="23">
        <f>(IF(A973&lt;='Invoerblad heterogene watergang'!$H$9,'Invoerblad heterogene watergang'!$L$9,IF(A973&lt;='Invoerblad heterogene watergang'!$H$10,'Invoerblad heterogene watergang'!$L$10,IF(A973&lt;='Invoerblad heterogene watergang'!$H$11,'Invoerblad heterogene watergang'!$L$11,IF(A973&lt;='Invoerblad heterogene watergang'!$H$12,'Invoerblad heterogene watergang'!$L$12,IF(A973&lt;='Invoerblad heterogene watergang'!$H$13,'Invoerblad heterogene watergang'!$L$13,IF(A973&lt;='Invoerblad heterogene watergang'!$H$14,'Invoerblad heterogene watergang'!$L$14,IF(A973&lt;='Invoerblad heterogene watergang'!$H$15,'Invoerblad heterogene watergang'!$L$15,IF(A973&lt;='Invoerblad heterogene watergang'!$H$16,'Invoerblad heterogene watergang'!$L$16,IF(A973&lt;='Invoerblad heterogene watergang'!$H$17,'Invoerblad heterogene watergang'!$L$17,""))))))))))</f>
        <v>100</v>
      </c>
      <c r="L973" s="23" t="str">
        <f>(IF(A973&lt;='Invoerblad heterogene watergang'!$H$9,'Invoerblad heterogene watergang'!$M$9,IF(A973&lt;='Invoerblad heterogene watergang'!$H$10,'Invoerblad heterogene watergang'!$M$10,IF(A973&lt;='Invoerblad heterogene watergang'!$H$11,'Invoerblad heterogene watergang'!$M$11,IF(A973&lt;='Invoerblad heterogene watergang'!$H$12,'Invoerblad heterogene watergang'!$M$12,IF(A973&lt;='Invoerblad heterogene watergang'!$H$13,'Invoerblad heterogene watergang'!$M$13,IF(A973&lt;='Invoerblad heterogene watergang'!$H$14,'Invoerblad heterogene watergang'!$M$14,IF(A973&lt;='Invoerblad heterogene watergang'!$H$15,'Invoerblad heterogene watergang'!$M$15,IF(A973&lt;='Invoerblad heterogene watergang'!$H$16,'Invoerblad heterogene watergang'!$M$16,IF(A973&lt;='Invoerblad heterogene watergang'!$H$17,'Invoerblad heterogene watergang'!$M$17,""))))))))))</f>
        <v>Begroeiing volgt bodemverloop</v>
      </c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67"/>
      <c r="AD973" s="23"/>
      <c r="AE973" s="23"/>
    </row>
    <row r="974" spans="1:31" s="103" customFormat="1" x14ac:dyDescent="0.35">
      <c r="A974" s="24">
        <f>IF(A973="","",IF((A973+1)&gt;MAX('Invoerblad heterogene watergang'!$H$9:$H$17),"",'Uitgebreide invoer'!A973+(MAX('Invoerblad heterogene watergang'!$H$9:$H$17)/1000)))</f>
        <v>679.000000000005</v>
      </c>
      <c r="B974" s="23">
        <f>IF(A974&lt;='Invoerblad heterogene watergang'!$H$9,'Invoerblad heterogene watergang'!$J$9,IF(A974&lt;='Invoerblad heterogene watergang'!$H$10,'Invoerblad heterogene watergang'!$J$10,IF(A974&lt;='Invoerblad heterogene watergang'!$H$11,'Invoerblad heterogene watergang'!$J$11,IF(A974&lt;='Invoerblad heterogene watergang'!$H$12,'Invoerblad heterogene watergang'!$J$12,IF(A974&lt;='Invoerblad heterogene watergang'!$H$13,'Invoerblad heterogene watergang'!$J$13,IF(A974&lt;='Invoerblad heterogene watergang'!$H$14,'Invoerblad heterogene watergang'!$J$14,IF(A974&lt;='Invoerblad heterogene watergang'!$H$15,'Invoerblad heterogene watergang'!$J$15,IF(A974&lt;='Invoerblad heterogene watergang'!$H$16,'Invoerblad heterogene watergang'!$J$16,IF(A974&lt;='Invoerblad heterogene watergang'!$H$17,'Invoerblad heterogene watergang'!$J$17,"")))))))))</f>
        <v>0.1</v>
      </c>
      <c r="C974" s="23" t="str">
        <f>IF(A974&lt;='Invoerblad heterogene watergang'!$H$9,'Invoerblad heterogene watergang'!$K$9,IF(A974&lt;='Invoerblad heterogene watergang'!$H$10,'Invoerblad heterogene watergang'!$K$10,IF(A974&lt;='Invoerblad heterogene watergang'!$H$11,'Invoerblad heterogene watergang'!$K$11,IF(A974&lt;='Invoerblad heterogene watergang'!$H$12,'Invoerblad heterogene watergang'!$K$12,IF(A974&lt;='Invoerblad heterogene watergang'!$H$13,'Invoerblad heterogene watergang'!$K$13,IF(A974&lt;='Invoerblad heterogene watergang'!$H$14,'Invoerblad heterogene watergang'!$K$14,IF(A974&lt;='Invoerblad heterogene watergang'!$H$15,'Invoerblad heterogene watergang'!$K$15,IF(A974&lt;='Invoerblad heterogene watergang'!$H$16,'Invoerblad heterogene watergang'!$K$16,IF(A974&lt;='Invoerblad heterogene watergang'!$H$17,'Invoerblad heterogene watergang'!$K$17,"")))))))))</f>
        <v>200 - Drijvend fonteinkruid</v>
      </c>
      <c r="D974" s="23">
        <f t="shared" si="15"/>
        <v>200</v>
      </c>
      <c r="E974" s="23">
        <f>'Invoerblad heterogene watergang'!$F$9</f>
        <v>1.5</v>
      </c>
      <c r="F974" s="23">
        <f>'Invoerblad heterogene watergang'!$E$9</f>
        <v>1.2</v>
      </c>
      <c r="G974" s="23">
        <f>'Invoerblad heterogene watergang'!$B$9</f>
        <v>1.2</v>
      </c>
      <c r="H974" s="23">
        <f>'Invoerblad heterogene watergang'!$C$9</f>
        <v>1</v>
      </c>
      <c r="I974" s="23">
        <f>IF(B974="","",IF(A974&lt;='Invoerblad heterogene watergang'!$H$9,'Invoerblad heterogene watergang'!$N$9,IF(A974&lt;='Invoerblad heterogene watergang'!$H$10,'Invoerblad heterogene watergang'!$N$10,IF(A974&lt;='Invoerblad heterogene watergang'!$H$11,'Invoerblad heterogene watergang'!$N$11,IF(A974&lt;='Invoerblad heterogene watergang'!$H$12,'Invoerblad heterogene watergang'!$N$12,IF(A974&lt;='Invoerblad heterogene watergang'!$H$13,'Invoerblad heterogene watergang'!$N$13,IF(A974&lt;='Invoerblad heterogene watergang'!$H$14,'Invoerblad heterogene watergang'!$N$14,IF(A974&lt;='Invoerblad heterogene watergang'!$H$15,'Invoerblad heterogene watergang'!$N$15,IF(A974&lt;='Invoerblad heterogene watergang'!$H$16,'Invoerblad heterogene watergang'!$N$16,IF(A974&lt;='Invoerblad heterogene watergang'!$H$17,'Invoerblad heterogene watergang'!$N$17,""))))))))))</f>
        <v>0</v>
      </c>
      <c r="J974" s="23" t="str">
        <f>IF(A974&lt;='Invoerblad heterogene watergang'!$H$9,'Invoerblad heterogene watergang'!$O$9,IF(A974&lt;='Invoerblad heterogene watergang'!$H$10,'Invoerblad heterogene watergang'!$O$10,IF(A974&lt;='Invoerblad heterogene watergang'!$H$11,'Invoerblad heterogene watergang'!$O$11,IF(A974&lt;='Invoerblad heterogene watergang'!$H$12,'Invoerblad heterogene watergang'!$O$12,IF(A974&lt;='Invoerblad heterogene watergang'!$H$13,'Invoerblad heterogene watergang'!$O$13,IF(A974&lt;='Invoerblad heterogene watergang'!$H$14,'Invoerblad heterogene watergang'!$O$14,IF(A974&lt;='Invoerblad heterogene watergang'!$H$15,'Invoerblad heterogene watergang'!$O$15,IF(A974&lt;='Invoerblad heterogene watergang'!$H$16,'Invoerblad heterogene watergang'!$O$16,IF(A974&lt;='Invoerblad heterogene watergang'!$H$17,'Invoerblad heterogene watergang'!$O$17,"")))))))))</f>
        <v>Nee</v>
      </c>
      <c r="K974" s="23">
        <f>(IF(A974&lt;='Invoerblad heterogene watergang'!$H$9,'Invoerblad heterogene watergang'!$L$9,IF(A974&lt;='Invoerblad heterogene watergang'!$H$10,'Invoerblad heterogene watergang'!$L$10,IF(A974&lt;='Invoerblad heterogene watergang'!$H$11,'Invoerblad heterogene watergang'!$L$11,IF(A974&lt;='Invoerblad heterogene watergang'!$H$12,'Invoerblad heterogene watergang'!$L$12,IF(A974&lt;='Invoerblad heterogene watergang'!$H$13,'Invoerblad heterogene watergang'!$L$13,IF(A974&lt;='Invoerblad heterogene watergang'!$H$14,'Invoerblad heterogene watergang'!$L$14,IF(A974&lt;='Invoerblad heterogene watergang'!$H$15,'Invoerblad heterogene watergang'!$L$15,IF(A974&lt;='Invoerblad heterogene watergang'!$H$16,'Invoerblad heterogene watergang'!$L$16,IF(A974&lt;='Invoerblad heterogene watergang'!$H$17,'Invoerblad heterogene watergang'!$L$17,""))))))))))</f>
        <v>100</v>
      </c>
      <c r="L974" s="23" t="str">
        <f>(IF(A974&lt;='Invoerblad heterogene watergang'!$H$9,'Invoerblad heterogene watergang'!$M$9,IF(A974&lt;='Invoerblad heterogene watergang'!$H$10,'Invoerblad heterogene watergang'!$M$10,IF(A974&lt;='Invoerblad heterogene watergang'!$H$11,'Invoerblad heterogene watergang'!$M$11,IF(A974&lt;='Invoerblad heterogene watergang'!$H$12,'Invoerblad heterogene watergang'!$M$12,IF(A974&lt;='Invoerblad heterogene watergang'!$H$13,'Invoerblad heterogene watergang'!$M$13,IF(A974&lt;='Invoerblad heterogene watergang'!$H$14,'Invoerblad heterogene watergang'!$M$14,IF(A974&lt;='Invoerblad heterogene watergang'!$H$15,'Invoerblad heterogene watergang'!$M$15,IF(A974&lt;='Invoerblad heterogene watergang'!$H$16,'Invoerblad heterogene watergang'!$M$16,IF(A974&lt;='Invoerblad heterogene watergang'!$H$17,'Invoerblad heterogene watergang'!$M$17,""))))))))))</f>
        <v>Begroeiing volgt bodemverloop</v>
      </c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67"/>
      <c r="AD974" s="23"/>
      <c r="AE974" s="23"/>
    </row>
    <row r="975" spans="1:31" s="103" customFormat="1" x14ac:dyDescent="0.35">
      <c r="A975" s="24">
        <f>IF(A974="","",IF((A974+1)&gt;MAX('Invoerblad heterogene watergang'!$H$9:$H$17),"",'Uitgebreide invoer'!A974+(MAX('Invoerblad heterogene watergang'!$H$9:$H$17)/1000)))</f>
        <v>679.70000000000505</v>
      </c>
      <c r="B975" s="23">
        <f>IF(A975&lt;='Invoerblad heterogene watergang'!$H$9,'Invoerblad heterogene watergang'!$J$9,IF(A975&lt;='Invoerblad heterogene watergang'!$H$10,'Invoerblad heterogene watergang'!$J$10,IF(A975&lt;='Invoerblad heterogene watergang'!$H$11,'Invoerblad heterogene watergang'!$J$11,IF(A975&lt;='Invoerblad heterogene watergang'!$H$12,'Invoerblad heterogene watergang'!$J$12,IF(A975&lt;='Invoerblad heterogene watergang'!$H$13,'Invoerblad heterogene watergang'!$J$13,IF(A975&lt;='Invoerblad heterogene watergang'!$H$14,'Invoerblad heterogene watergang'!$J$14,IF(A975&lt;='Invoerblad heterogene watergang'!$H$15,'Invoerblad heterogene watergang'!$J$15,IF(A975&lt;='Invoerblad heterogene watergang'!$H$16,'Invoerblad heterogene watergang'!$J$16,IF(A975&lt;='Invoerblad heterogene watergang'!$H$17,'Invoerblad heterogene watergang'!$J$17,"")))))))))</f>
        <v>0.1</v>
      </c>
      <c r="C975" s="23" t="str">
        <f>IF(A975&lt;='Invoerblad heterogene watergang'!$H$9,'Invoerblad heterogene watergang'!$K$9,IF(A975&lt;='Invoerblad heterogene watergang'!$H$10,'Invoerblad heterogene watergang'!$K$10,IF(A975&lt;='Invoerblad heterogene watergang'!$H$11,'Invoerblad heterogene watergang'!$K$11,IF(A975&lt;='Invoerblad heterogene watergang'!$H$12,'Invoerblad heterogene watergang'!$K$12,IF(A975&lt;='Invoerblad heterogene watergang'!$H$13,'Invoerblad heterogene watergang'!$K$13,IF(A975&lt;='Invoerblad heterogene watergang'!$H$14,'Invoerblad heterogene watergang'!$K$14,IF(A975&lt;='Invoerblad heterogene watergang'!$H$15,'Invoerblad heterogene watergang'!$K$15,IF(A975&lt;='Invoerblad heterogene watergang'!$H$16,'Invoerblad heterogene watergang'!$K$16,IF(A975&lt;='Invoerblad heterogene watergang'!$H$17,'Invoerblad heterogene watergang'!$K$17,"")))))))))</f>
        <v>200 - Drijvend fonteinkruid</v>
      </c>
      <c r="D975" s="23">
        <f t="shared" si="15"/>
        <v>200</v>
      </c>
      <c r="E975" s="23">
        <f>'Invoerblad heterogene watergang'!$F$9</f>
        <v>1.5</v>
      </c>
      <c r="F975" s="23">
        <f>'Invoerblad heterogene watergang'!$E$9</f>
        <v>1.2</v>
      </c>
      <c r="G975" s="23">
        <f>'Invoerblad heterogene watergang'!$B$9</f>
        <v>1.2</v>
      </c>
      <c r="H975" s="23">
        <f>'Invoerblad heterogene watergang'!$C$9</f>
        <v>1</v>
      </c>
      <c r="I975" s="23">
        <f>IF(B975="","",IF(A975&lt;='Invoerblad heterogene watergang'!$H$9,'Invoerblad heterogene watergang'!$N$9,IF(A975&lt;='Invoerblad heterogene watergang'!$H$10,'Invoerblad heterogene watergang'!$N$10,IF(A975&lt;='Invoerblad heterogene watergang'!$H$11,'Invoerblad heterogene watergang'!$N$11,IF(A975&lt;='Invoerblad heterogene watergang'!$H$12,'Invoerblad heterogene watergang'!$N$12,IF(A975&lt;='Invoerblad heterogene watergang'!$H$13,'Invoerblad heterogene watergang'!$N$13,IF(A975&lt;='Invoerblad heterogene watergang'!$H$14,'Invoerblad heterogene watergang'!$N$14,IF(A975&lt;='Invoerblad heterogene watergang'!$H$15,'Invoerblad heterogene watergang'!$N$15,IF(A975&lt;='Invoerblad heterogene watergang'!$H$16,'Invoerblad heterogene watergang'!$N$16,IF(A975&lt;='Invoerblad heterogene watergang'!$H$17,'Invoerblad heterogene watergang'!$N$17,""))))))))))</f>
        <v>0</v>
      </c>
      <c r="J975" s="23" t="str">
        <f>IF(A975&lt;='Invoerblad heterogene watergang'!$H$9,'Invoerblad heterogene watergang'!$O$9,IF(A975&lt;='Invoerblad heterogene watergang'!$H$10,'Invoerblad heterogene watergang'!$O$10,IF(A975&lt;='Invoerblad heterogene watergang'!$H$11,'Invoerblad heterogene watergang'!$O$11,IF(A975&lt;='Invoerblad heterogene watergang'!$H$12,'Invoerblad heterogene watergang'!$O$12,IF(A975&lt;='Invoerblad heterogene watergang'!$H$13,'Invoerblad heterogene watergang'!$O$13,IF(A975&lt;='Invoerblad heterogene watergang'!$H$14,'Invoerblad heterogene watergang'!$O$14,IF(A975&lt;='Invoerblad heterogene watergang'!$H$15,'Invoerblad heterogene watergang'!$O$15,IF(A975&lt;='Invoerblad heterogene watergang'!$H$16,'Invoerblad heterogene watergang'!$O$16,IF(A975&lt;='Invoerblad heterogene watergang'!$H$17,'Invoerblad heterogene watergang'!$O$17,"")))))))))</f>
        <v>Nee</v>
      </c>
      <c r="K975" s="23">
        <f>(IF(A975&lt;='Invoerblad heterogene watergang'!$H$9,'Invoerblad heterogene watergang'!$L$9,IF(A975&lt;='Invoerblad heterogene watergang'!$H$10,'Invoerblad heterogene watergang'!$L$10,IF(A975&lt;='Invoerblad heterogene watergang'!$H$11,'Invoerblad heterogene watergang'!$L$11,IF(A975&lt;='Invoerblad heterogene watergang'!$H$12,'Invoerblad heterogene watergang'!$L$12,IF(A975&lt;='Invoerblad heterogene watergang'!$H$13,'Invoerblad heterogene watergang'!$L$13,IF(A975&lt;='Invoerblad heterogene watergang'!$H$14,'Invoerblad heterogene watergang'!$L$14,IF(A975&lt;='Invoerblad heterogene watergang'!$H$15,'Invoerblad heterogene watergang'!$L$15,IF(A975&lt;='Invoerblad heterogene watergang'!$H$16,'Invoerblad heterogene watergang'!$L$16,IF(A975&lt;='Invoerblad heterogene watergang'!$H$17,'Invoerblad heterogene watergang'!$L$17,""))))))))))</f>
        <v>100</v>
      </c>
      <c r="L975" s="23" t="str">
        <f>(IF(A975&lt;='Invoerblad heterogene watergang'!$H$9,'Invoerblad heterogene watergang'!$M$9,IF(A975&lt;='Invoerblad heterogene watergang'!$H$10,'Invoerblad heterogene watergang'!$M$10,IF(A975&lt;='Invoerblad heterogene watergang'!$H$11,'Invoerblad heterogene watergang'!$M$11,IF(A975&lt;='Invoerblad heterogene watergang'!$H$12,'Invoerblad heterogene watergang'!$M$12,IF(A975&lt;='Invoerblad heterogene watergang'!$H$13,'Invoerblad heterogene watergang'!$M$13,IF(A975&lt;='Invoerblad heterogene watergang'!$H$14,'Invoerblad heterogene watergang'!$M$14,IF(A975&lt;='Invoerblad heterogene watergang'!$H$15,'Invoerblad heterogene watergang'!$M$15,IF(A975&lt;='Invoerblad heterogene watergang'!$H$16,'Invoerblad heterogene watergang'!$M$16,IF(A975&lt;='Invoerblad heterogene watergang'!$H$17,'Invoerblad heterogene watergang'!$M$17,""))))))))))</f>
        <v>Begroeiing volgt bodemverloop</v>
      </c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67"/>
      <c r="AD975" s="23"/>
      <c r="AE975" s="23"/>
    </row>
    <row r="976" spans="1:31" s="103" customFormat="1" x14ac:dyDescent="0.35">
      <c r="A976" s="24">
        <f>IF(A975="","",IF((A975+1)&gt;MAX('Invoerblad heterogene watergang'!$H$9:$H$17),"",'Uitgebreide invoer'!A975+(MAX('Invoerblad heterogene watergang'!$H$9:$H$17)/1000)))</f>
        <v>680.40000000000509</v>
      </c>
      <c r="B976" s="23">
        <f>IF(A976&lt;='Invoerblad heterogene watergang'!$H$9,'Invoerblad heterogene watergang'!$J$9,IF(A976&lt;='Invoerblad heterogene watergang'!$H$10,'Invoerblad heterogene watergang'!$J$10,IF(A976&lt;='Invoerblad heterogene watergang'!$H$11,'Invoerblad heterogene watergang'!$J$11,IF(A976&lt;='Invoerblad heterogene watergang'!$H$12,'Invoerblad heterogene watergang'!$J$12,IF(A976&lt;='Invoerblad heterogene watergang'!$H$13,'Invoerblad heterogene watergang'!$J$13,IF(A976&lt;='Invoerblad heterogene watergang'!$H$14,'Invoerblad heterogene watergang'!$J$14,IF(A976&lt;='Invoerblad heterogene watergang'!$H$15,'Invoerblad heterogene watergang'!$J$15,IF(A976&lt;='Invoerblad heterogene watergang'!$H$16,'Invoerblad heterogene watergang'!$J$16,IF(A976&lt;='Invoerblad heterogene watergang'!$H$17,'Invoerblad heterogene watergang'!$J$17,"")))))))))</f>
        <v>0.1</v>
      </c>
      <c r="C976" s="23" t="str">
        <f>IF(A976&lt;='Invoerblad heterogene watergang'!$H$9,'Invoerblad heterogene watergang'!$K$9,IF(A976&lt;='Invoerblad heterogene watergang'!$H$10,'Invoerblad heterogene watergang'!$K$10,IF(A976&lt;='Invoerblad heterogene watergang'!$H$11,'Invoerblad heterogene watergang'!$K$11,IF(A976&lt;='Invoerblad heterogene watergang'!$H$12,'Invoerblad heterogene watergang'!$K$12,IF(A976&lt;='Invoerblad heterogene watergang'!$H$13,'Invoerblad heterogene watergang'!$K$13,IF(A976&lt;='Invoerblad heterogene watergang'!$H$14,'Invoerblad heterogene watergang'!$K$14,IF(A976&lt;='Invoerblad heterogene watergang'!$H$15,'Invoerblad heterogene watergang'!$K$15,IF(A976&lt;='Invoerblad heterogene watergang'!$H$16,'Invoerblad heterogene watergang'!$K$16,IF(A976&lt;='Invoerblad heterogene watergang'!$H$17,'Invoerblad heterogene watergang'!$K$17,"")))))))))</f>
        <v>200 - Drijvend fonteinkruid</v>
      </c>
      <c r="D976" s="23">
        <f t="shared" si="15"/>
        <v>200</v>
      </c>
      <c r="E976" s="23">
        <f>'Invoerblad heterogene watergang'!$F$9</f>
        <v>1.5</v>
      </c>
      <c r="F976" s="23">
        <f>'Invoerblad heterogene watergang'!$E$9</f>
        <v>1.2</v>
      </c>
      <c r="G976" s="23">
        <f>'Invoerblad heterogene watergang'!$B$9</f>
        <v>1.2</v>
      </c>
      <c r="H976" s="23">
        <f>'Invoerblad heterogene watergang'!$C$9</f>
        <v>1</v>
      </c>
      <c r="I976" s="23">
        <f>IF(B976="","",IF(A976&lt;='Invoerblad heterogene watergang'!$H$9,'Invoerblad heterogene watergang'!$N$9,IF(A976&lt;='Invoerblad heterogene watergang'!$H$10,'Invoerblad heterogene watergang'!$N$10,IF(A976&lt;='Invoerblad heterogene watergang'!$H$11,'Invoerblad heterogene watergang'!$N$11,IF(A976&lt;='Invoerblad heterogene watergang'!$H$12,'Invoerblad heterogene watergang'!$N$12,IF(A976&lt;='Invoerblad heterogene watergang'!$H$13,'Invoerblad heterogene watergang'!$N$13,IF(A976&lt;='Invoerblad heterogene watergang'!$H$14,'Invoerblad heterogene watergang'!$N$14,IF(A976&lt;='Invoerblad heterogene watergang'!$H$15,'Invoerblad heterogene watergang'!$N$15,IF(A976&lt;='Invoerblad heterogene watergang'!$H$16,'Invoerblad heterogene watergang'!$N$16,IF(A976&lt;='Invoerblad heterogene watergang'!$H$17,'Invoerblad heterogene watergang'!$N$17,""))))))))))</f>
        <v>0</v>
      </c>
      <c r="J976" s="23" t="str">
        <f>IF(A976&lt;='Invoerblad heterogene watergang'!$H$9,'Invoerblad heterogene watergang'!$O$9,IF(A976&lt;='Invoerblad heterogene watergang'!$H$10,'Invoerblad heterogene watergang'!$O$10,IF(A976&lt;='Invoerblad heterogene watergang'!$H$11,'Invoerblad heterogene watergang'!$O$11,IF(A976&lt;='Invoerblad heterogene watergang'!$H$12,'Invoerblad heterogene watergang'!$O$12,IF(A976&lt;='Invoerblad heterogene watergang'!$H$13,'Invoerblad heterogene watergang'!$O$13,IF(A976&lt;='Invoerblad heterogene watergang'!$H$14,'Invoerblad heterogene watergang'!$O$14,IF(A976&lt;='Invoerblad heterogene watergang'!$H$15,'Invoerblad heterogene watergang'!$O$15,IF(A976&lt;='Invoerblad heterogene watergang'!$H$16,'Invoerblad heterogene watergang'!$O$16,IF(A976&lt;='Invoerblad heterogene watergang'!$H$17,'Invoerblad heterogene watergang'!$O$17,"")))))))))</f>
        <v>Nee</v>
      </c>
      <c r="K976" s="23">
        <f>(IF(A976&lt;='Invoerblad heterogene watergang'!$H$9,'Invoerblad heterogene watergang'!$L$9,IF(A976&lt;='Invoerblad heterogene watergang'!$H$10,'Invoerblad heterogene watergang'!$L$10,IF(A976&lt;='Invoerblad heterogene watergang'!$H$11,'Invoerblad heterogene watergang'!$L$11,IF(A976&lt;='Invoerblad heterogene watergang'!$H$12,'Invoerblad heterogene watergang'!$L$12,IF(A976&lt;='Invoerblad heterogene watergang'!$H$13,'Invoerblad heterogene watergang'!$L$13,IF(A976&lt;='Invoerblad heterogene watergang'!$H$14,'Invoerblad heterogene watergang'!$L$14,IF(A976&lt;='Invoerblad heterogene watergang'!$H$15,'Invoerblad heterogene watergang'!$L$15,IF(A976&lt;='Invoerblad heterogene watergang'!$H$16,'Invoerblad heterogene watergang'!$L$16,IF(A976&lt;='Invoerblad heterogene watergang'!$H$17,'Invoerblad heterogene watergang'!$L$17,""))))))))))</f>
        <v>100</v>
      </c>
      <c r="L976" s="23" t="str">
        <f>(IF(A976&lt;='Invoerblad heterogene watergang'!$H$9,'Invoerblad heterogene watergang'!$M$9,IF(A976&lt;='Invoerblad heterogene watergang'!$H$10,'Invoerblad heterogene watergang'!$M$10,IF(A976&lt;='Invoerblad heterogene watergang'!$H$11,'Invoerblad heterogene watergang'!$M$11,IF(A976&lt;='Invoerblad heterogene watergang'!$H$12,'Invoerblad heterogene watergang'!$M$12,IF(A976&lt;='Invoerblad heterogene watergang'!$H$13,'Invoerblad heterogene watergang'!$M$13,IF(A976&lt;='Invoerblad heterogene watergang'!$H$14,'Invoerblad heterogene watergang'!$M$14,IF(A976&lt;='Invoerblad heterogene watergang'!$H$15,'Invoerblad heterogene watergang'!$M$15,IF(A976&lt;='Invoerblad heterogene watergang'!$H$16,'Invoerblad heterogene watergang'!$M$16,IF(A976&lt;='Invoerblad heterogene watergang'!$H$17,'Invoerblad heterogene watergang'!$M$17,""))))))))))</f>
        <v>Begroeiing volgt bodemverloop</v>
      </c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67"/>
      <c r="AD976" s="23"/>
      <c r="AE976" s="23"/>
    </row>
    <row r="977" spans="1:31" s="103" customFormat="1" x14ac:dyDescent="0.35">
      <c r="A977" s="24">
        <f>IF(A976="","",IF((A976+1)&gt;MAX('Invoerblad heterogene watergang'!$H$9:$H$17),"",'Uitgebreide invoer'!A976+(MAX('Invoerblad heterogene watergang'!$H$9:$H$17)/1000)))</f>
        <v>681.10000000000514</v>
      </c>
      <c r="B977" s="23">
        <f>IF(A977&lt;='Invoerblad heterogene watergang'!$H$9,'Invoerblad heterogene watergang'!$J$9,IF(A977&lt;='Invoerblad heterogene watergang'!$H$10,'Invoerblad heterogene watergang'!$J$10,IF(A977&lt;='Invoerblad heterogene watergang'!$H$11,'Invoerblad heterogene watergang'!$J$11,IF(A977&lt;='Invoerblad heterogene watergang'!$H$12,'Invoerblad heterogene watergang'!$J$12,IF(A977&lt;='Invoerblad heterogene watergang'!$H$13,'Invoerblad heterogene watergang'!$J$13,IF(A977&lt;='Invoerblad heterogene watergang'!$H$14,'Invoerblad heterogene watergang'!$J$14,IF(A977&lt;='Invoerblad heterogene watergang'!$H$15,'Invoerblad heterogene watergang'!$J$15,IF(A977&lt;='Invoerblad heterogene watergang'!$H$16,'Invoerblad heterogene watergang'!$J$16,IF(A977&lt;='Invoerblad heterogene watergang'!$H$17,'Invoerblad heterogene watergang'!$J$17,"")))))))))</f>
        <v>0.1</v>
      </c>
      <c r="C977" s="23" t="str">
        <f>IF(A977&lt;='Invoerblad heterogene watergang'!$H$9,'Invoerblad heterogene watergang'!$K$9,IF(A977&lt;='Invoerblad heterogene watergang'!$H$10,'Invoerblad heterogene watergang'!$K$10,IF(A977&lt;='Invoerblad heterogene watergang'!$H$11,'Invoerblad heterogene watergang'!$K$11,IF(A977&lt;='Invoerblad heterogene watergang'!$H$12,'Invoerblad heterogene watergang'!$K$12,IF(A977&lt;='Invoerblad heterogene watergang'!$H$13,'Invoerblad heterogene watergang'!$K$13,IF(A977&lt;='Invoerblad heterogene watergang'!$H$14,'Invoerblad heterogene watergang'!$K$14,IF(A977&lt;='Invoerblad heterogene watergang'!$H$15,'Invoerblad heterogene watergang'!$K$15,IF(A977&lt;='Invoerblad heterogene watergang'!$H$16,'Invoerblad heterogene watergang'!$K$16,IF(A977&lt;='Invoerblad heterogene watergang'!$H$17,'Invoerblad heterogene watergang'!$K$17,"")))))))))</f>
        <v>200 - Drijvend fonteinkruid</v>
      </c>
      <c r="D977" s="23">
        <f t="shared" si="15"/>
        <v>200</v>
      </c>
      <c r="E977" s="23">
        <f>'Invoerblad heterogene watergang'!$F$9</f>
        <v>1.5</v>
      </c>
      <c r="F977" s="23">
        <f>'Invoerblad heterogene watergang'!$E$9</f>
        <v>1.2</v>
      </c>
      <c r="G977" s="23">
        <f>'Invoerblad heterogene watergang'!$B$9</f>
        <v>1.2</v>
      </c>
      <c r="H977" s="23">
        <f>'Invoerblad heterogene watergang'!$C$9</f>
        <v>1</v>
      </c>
      <c r="I977" s="23">
        <f>IF(B977="","",IF(A977&lt;='Invoerblad heterogene watergang'!$H$9,'Invoerblad heterogene watergang'!$N$9,IF(A977&lt;='Invoerblad heterogene watergang'!$H$10,'Invoerblad heterogene watergang'!$N$10,IF(A977&lt;='Invoerblad heterogene watergang'!$H$11,'Invoerblad heterogene watergang'!$N$11,IF(A977&lt;='Invoerblad heterogene watergang'!$H$12,'Invoerblad heterogene watergang'!$N$12,IF(A977&lt;='Invoerblad heterogene watergang'!$H$13,'Invoerblad heterogene watergang'!$N$13,IF(A977&lt;='Invoerblad heterogene watergang'!$H$14,'Invoerblad heterogene watergang'!$N$14,IF(A977&lt;='Invoerblad heterogene watergang'!$H$15,'Invoerblad heterogene watergang'!$N$15,IF(A977&lt;='Invoerblad heterogene watergang'!$H$16,'Invoerblad heterogene watergang'!$N$16,IF(A977&lt;='Invoerblad heterogene watergang'!$H$17,'Invoerblad heterogene watergang'!$N$17,""))))))))))</f>
        <v>0</v>
      </c>
      <c r="J977" s="23" t="str">
        <f>IF(A977&lt;='Invoerblad heterogene watergang'!$H$9,'Invoerblad heterogene watergang'!$O$9,IF(A977&lt;='Invoerblad heterogene watergang'!$H$10,'Invoerblad heterogene watergang'!$O$10,IF(A977&lt;='Invoerblad heterogene watergang'!$H$11,'Invoerblad heterogene watergang'!$O$11,IF(A977&lt;='Invoerblad heterogene watergang'!$H$12,'Invoerblad heterogene watergang'!$O$12,IF(A977&lt;='Invoerblad heterogene watergang'!$H$13,'Invoerblad heterogene watergang'!$O$13,IF(A977&lt;='Invoerblad heterogene watergang'!$H$14,'Invoerblad heterogene watergang'!$O$14,IF(A977&lt;='Invoerblad heterogene watergang'!$H$15,'Invoerblad heterogene watergang'!$O$15,IF(A977&lt;='Invoerblad heterogene watergang'!$H$16,'Invoerblad heterogene watergang'!$O$16,IF(A977&lt;='Invoerblad heterogene watergang'!$H$17,'Invoerblad heterogene watergang'!$O$17,"")))))))))</f>
        <v>Nee</v>
      </c>
      <c r="K977" s="23">
        <f>(IF(A977&lt;='Invoerblad heterogene watergang'!$H$9,'Invoerblad heterogene watergang'!$L$9,IF(A977&lt;='Invoerblad heterogene watergang'!$H$10,'Invoerblad heterogene watergang'!$L$10,IF(A977&lt;='Invoerblad heterogene watergang'!$H$11,'Invoerblad heterogene watergang'!$L$11,IF(A977&lt;='Invoerblad heterogene watergang'!$H$12,'Invoerblad heterogene watergang'!$L$12,IF(A977&lt;='Invoerblad heterogene watergang'!$H$13,'Invoerblad heterogene watergang'!$L$13,IF(A977&lt;='Invoerblad heterogene watergang'!$H$14,'Invoerblad heterogene watergang'!$L$14,IF(A977&lt;='Invoerblad heterogene watergang'!$H$15,'Invoerblad heterogene watergang'!$L$15,IF(A977&lt;='Invoerblad heterogene watergang'!$H$16,'Invoerblad heterogene watergang'!$L$16,IF(A977&lt;='Invoerblad heterogene watergang'!$H$17,'Invoerblad heterogene watergang'!$L$17,""))))))))))</f>
        <v>100</v>
      </c>
      <c r="L977" s="23" t="str">
        <f>(IF(A977&lt;='Invoerblad heterogene watergang'!$H$9,'Invoerblad heterogene watergang'!$M$9,IF(A977&lt;='Invoerblad heterogene watergang'!$H$10,'Invoerblad heterogene watergang'!$M$10,IF(A977&lt;='Invoerblad heterogene watergang'!$H$11,'Invoerblad heterogene watergang'!$M$11,IF(A977&lt;='Invoerblad heterogene watergang'!$H$12,'Invoerblad heterogene watergang'!$M$12,IF(A977&lt;='Invoerblad heterogene watergang'!$H$13,'Invoerblad heterogene watergang'!$M$13,IF(A977&lt;='Invoerblad heterogene watergang'!$H$14,'Invoerblad heterogene watergang'!$M$14,IF(A977&lt;='Invoerblad heterogene watergang'!$H$15,'Invoerblad heterogene watergang'!$M$15,IF(A977&lt;='Invoerblad heterogene watergang'!$H$16,'Invoerblad heterogene watergang'!$M$16,IF(A977&lt;='Invoerblad heterogene watergang'!$H$17,'Invoerblad heterogene watergang'!$M$17,""))))))))))</f>
        <v>Begroeiing volgt bodemverloop</v>
      </c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67"/>
      <c r="AD977" s="23"/>
      <c r="AE977" s="23"/>
    </row>
    <row r="978" spans="1:31" s="103" customFormat="1" x14ac:dyDescent="0.35">
      <c r="A978" s="24">
        <f>IF(A977="","",IF((A977+1)&gt;MAX('Invoerblad heterogene watergang'!$H$9:$H$17),"",'Uitgebreide invoer'!A977+(MAX('Invoerblad heterogene watergang'!$H$9:$H$17)/1000)))</f>
        <v>681.80000000000518</v>
      </c>
      <c r="B978" s="23">
        <f>IF(A978&lt;='Invoerblad heterogene watergang'!$H$9,'Invoerblad heterogene watergang'!$J$9,IF(A978&lt;='Invoerblad heterogene watergang'!$H$10,'Invoerblad heterogene watergang'!$J$10,IF(A978&lt;='Invoerblad heterogene watergang'!$H$11,'Invoerblad heterogene watergang'!$J$11,IF(A978&lt;='Invoerblad heterogene watergang'!$H$12,'Invoerblad heterogene watergang'!$J$12,IF(A978&lt;='Invoerblad heterogene watergang'!$H$13,'Invoerblad heterogene watergang'!$J$13,IF(A978&lt;='Invoerblad heterogene watergang'!$H$14,'Invoerblad heterogene watergang'!$J$14,IF(A978&lt;='Invoerblad heterogene watergang'!$H$15,'Invoerblad heterogene watergang'!$J$15,IF(A978&lt;='Invoerblad heterogene watergang'!$H$16,'Invoerblad heterogene watergang'!$J$16,IF(A978&lt;='Invoerblad heterogene watergang'!$H$17,'Invoerblad heterogene watergang'!$J$17,"")))))))))</f>
        <v>0.1</v>
      </c>
      <c r="C978" s="23" t="str">
        <f>IF(A978&lt;='Invoerblad heterogene watergang'!$H$9,'Invoerblad heterogene watergang'!$K$9,IF(A978&lt;='Invoerblad heterogene watergang'!$H$10,'Invoerblad heterogene watergang'!$K$10,IF(A978&lt;='Invoerblad heterogene watergang'!$H$11,'Invoerblad heterogene watergang'!$K$11,IF(A978&lt;='Invoerblad heterogene watergang'!$H$12,'Invoerblad heterogene watergang'!$K$12,IF(A978&lt;='Invoerblad heterogene watergang'!$H$13,'Invoerblad heterogene watergang'!$K$13,IF(A978&lt;='Invoerblad heterogene watergang'!$H$14,'Invoerblad heterogene watergang'!$K$14,IF(A978&lt;='Invoerblad heterogene watergang'!$H$15,'Invoerblad heterogene watergang'!$K$15,IF(A978&lt;='Invoerblad heterogene watergang'!$H$16,'Invoerblad heterogene watergang'!$K$16,IF(A978&lt;='Invoerblad heterogene watergang'!$H$17,'Invoerblad heterogene watergang'!$K$17,"")))))))))</f>
        <v>200 - Drijvend fonteinkruid</v>
      </c>
      <c r="D978" s="23">
        <f t="shared" si="15"/>
        <v>200</v>
      </c>
      <c r="E978" s="23">
        <f>'Invoerblad heterogene watergang'!$F$9</f>
        <v>1.5</v>
      </c>
      <c r="F978" s="23">
        <f>'Invoerblad heterogene watergang'!$E$9</f>
        <v>1.2</v>
      </c>
      <c r="G978" s="23">
        <f>'Invoerblad heterogene watergang'!$B$9</f>
        <v>1.2</v>
      </c>
      <c r="H978" s="23">
        <f>'Invoerblad heterogene watergang'!$C$9</f>
        <v>1</v>
      </c>
      <c r="I978" s="23">
        <f>IF(B978="","",IF(A978&lt;='Invoerblad heterogene watergang'!$H$9,'Invoerblad heterogene watergang'!$N$9,IF(A978&lt;='Invoerblad heterogene watergang'!$H$10,'Invoerblad heterogene watergang'!$N$10,IF(A978&lt;='Invoerblad heterogene watergang'!$H$11,'Invoerblad heterogene watergang'!$N$11,IF(A978&lt;='Invoerblad heterogene watergang'!$H$12,'Invoerblad heterogene watergang'!$N$12,IF(A978&lt;='Invoerblad heterogene watergang'!$H$13,'Invoerblad heterogene watergang'!$N$13,IF(A978&lt;='Invoerblad heterogene watergang'!$H$14,'Invoerblad heterogene watergang'!$N$14,IF(A978&lt;='Invoerblad heterogene watergang'!$H$15,'Invoerblad heterogene watergang'!$N$15,IF(A978&lt;='Invoerblad heterogene watergang'!$H$16,'Invoerblad heterogene watergang'!$N$16,IF(A978&lt;='Invoerblad heterogene watergang'!$H$17,'Invoerblad heterogene watergang'!$N$17,""))))))))))</f>
        <v>0</v>
      </c>
      <c r="J978" s="23" t="str">
        <f>IF(A978&lt;='Invoerblad heterogene watergang'!$H$9,'Invoerblad heterogene watergang'!$O$9,IF(A978&lt;='Invoerblad heterogene watergang'!$H$10,'Invoerblad heterogene watergang'!$O$10,IF(A978&lt;='Invoerblad heterogene watergang'!$H$11,'Invoerblad heterogene watergang'!$O$11,IF(A978&lt;='Invoerblad heterogene watergang'!$H$12,'Invoerblad heterogene watergang'!$O$12,IF(A978&lt;='Invoerblad heterogene watergang'!$H$13,'Invoerblad heterogene watergang'!$O$13,IF(A978&lt;='Invoerblad heterogene watergang'!$H$14,'Invoerblad heterogene watergang'!$O$14,IF(A978&lt;='Invoerblad heterogene watergang'!$H$15,'Invoerblad heterogene watergang'!$O$15,IF(A978&lt;='Invoerblad heterogene watergang'!$H$16,'Invoerblad heterogene watergang'!$O$16,IF(A978&lt;='Invoerblad heterogene watergang'!$H$17,'Invoerblad heterogene watergang'!$O$17,"")))))))))</f>
        <v>Nee</v>
      </c>
      <c r="K978" s="23">
        <f>(IF(A978&lt;='Invoerblad heterogene watergang'!$H$9,'Invoerblad heterogene watergang'!$L$9,IF(A978&lt;='Invoerblad heterogene watergang'!$H$10,'Invoerblad heterogene watergang'!$L$10,IF(A978&lt;='Invoerblad heterogene watergang'!$H$11,'Invoerblad heterogene watergang'!$L$11,IF(A978&lt;='Invoerblad heterogene watergang'!$H$12,'Invoerblad heterogene watergang'!$L$12,IF(A978&lt;='Invoerblad heterogene watergang'!$H$13,'Invoerblad heterogene watergang'!$L$13,IF(A978&lt;='Invoerblad heterogene watergang'!$H$14,'Invoerblad heterogene watergang'!$L$14,IF(A978&lt;='Invoerblad heterogene watergang'!$H$15,'Invoerblad heterogene watergang'!$L$15,IF(A978&lt;='Invoerblad heterogene watergang'!$H$16,'Invoerblad heterogene watergang'!$L$16,IF(A978&lt;='Invoerblad heterogene watergang'!$H$17,'Invoerblad heterogene watergang'!$L$17,""))))))))))</f>
        <v>100</v>
      </c>
      <c r="L978" s="23" t="str">
        <f>(IF(A978&lt;='Invoerblad heterogene watergang'!$H$9,'Invoerblad heterogene watergang'!$M$9,IF(A978&lt;='Invoerblad heterogene watergang'!$H$10,'Invoerblad heterogene watergang'!$M$10,IF(A978&lt;='Invoerblad heterogene watergang'!$H$11,'Invoerblad heterogene watergang'!$M$11,IF(A978&lt;='Invoerblad heterogene watergang'!$H$12,'Invoerblad heterogene watergang'!$M$12,IF(A978&lt;='Invoerblad heterogene watergang'!$H$13,'Invoerblad heterogene watergang'!$M$13,IF(A978&lt;='Invoerblad heterogene watergang'!$H$14,'Invoerblad heterogene watergang'!$M$14,IF(A978&lt;='Invoerblad heterogene watergang'!$H$15,'Invoerblad heterogene watergang'!$M$15,IF(A978&lt;='Invoerblad heterogene watergang'!$H$16,'Invoerblad heterogene watergang'!$M$16,IF(A978&lt;='Invoerblad heterogene watergang'!$H$17,'Invoerblad heterogene watergang'!$M$17,""))))))))))</f>
        <v>Begroeiing volgt bodemverloop</v>
      </c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67"/>
      <c r="AD978" s="23"/>
      <c r="AE978" s="23"/>
    </row>
    <row r="979" spans="1:31" s="103" customFormat="1" x14ac:dyDescent="0.35">
      <c r="A979" s="24">
        <f>IF(A978="","",IF((A978+1)&gt;MAX('Invoerblad heterogene watergang'!$H$9:$H$17),"",'Uitgebreide invoer'!A978+(MAX('Invoerblad heterogene watergang'!$H$9:$H$17)/1000)))</f>
        <v>682.50000000000523</v>
      </c>
      <c r="B979" s="23">
        <f>IF(A979&lt;='Invoerblad heterogene watergang'!$H$9,'Invoerblad heterogene watergang'!$J$9,IF(A979&lt;='Invoerblad heterogene watergang'!$H$10,'Invoerblad heterogene watergang'!$J$10,IF(A979&lt;='Invoerblad heterogene watergang'!$H$11,'Invoerblad heterogene watergang'!$J$11,IF(A979&lt;='Invoerblad heterogene watergang'!$H$12,'Invoerblad heterogene watergang'!$J$12,IF(A979&lt;='Invoerblad heterogene watergang'!$H$13,'Invoerblad heterogene watergang'!$J$13,IF(A979&lt;='Invoerblad heterogene watergang'!$H$14,'Invoerblad heterogene watergang'!$J$14,IF(A979&lt;='Invoerblad heterogene watergang'!$H$15,'Invoerblad heterogene watergang'!$J$15,IF(A979&lt;='Invoerblad heterogene watergang'!$H$16,'Invoerblad heterogene watergang'!$J$16,IF(A979&lt;='Invoerblad heterogene watergang'!$H$17,'Invoerblad heterogene watergang'!$J$17,"")))))))))</f>
        <v>0.1</v>
      </c>
      <c r="C979" s="23" t="str">
        <f>IF(A979&lt;='Invoerblad heterogene watergang'!$H$9,'Invoerblad heterogene watergang'!$K$9,IF(A979&lt;='Invoerblad heterogene watergang'!$H$10,'Invoerblad heterogene watergang'!$K$10,IF(A979&lt;='Invoerblad heterogene watergang'!$H$11,'Invoerblad heterogene watergang'!$K$11,IF(A979&lt;='Invoerblad heterogene watergang'!$H$12,'Invoerblad heterogene watergang'!$K$12,IF(A979&lt;='Invoerblad heterogene watergang'!$H$13,'Invoerblad heterogene watergang'!$K$13,IF(A979&lt;='Invoerblad heterogene watergang'!$H$14,'Invoerblad heterogene watergang'!$K$14,IF(A979&lt;='Invoerblad heterogene watergang'!$H$15,'Invoerblad heterogene watergang'!$K$15,IF(A979&lt;='Invoerblad heterogene watergang'!$H$16,'Invoerblad heterogene watergang'!$K$16,IF(A979&lt;='Invoerblad heterogene watergang'!$H$17,'Invoerblad heterogene watergang'!$K$17,"")))))))))</f>
        <v>200 - Drijvend fonteinkruid</v>
      </c>
      <c r="D979" s="23">
        <f t="shared" si="15"/>
        <v>200</v>
      </c>
      <c r="E979" s="23">
        <f>'Invoerblad heterogene watergang'!$F$9</f>
        <v>1.5</v>
      </c>
      <c r="F979" s="23">
        <f>'Invoerblad heterogene watergang'!$E$9</f>
        <v>1.2</v>
      </c>
      <c r="G979" s="23">
        <f>'Invoerblad heterogene watergang'!$B$9</f>
        <v>1.2</v>
      </c>
      <c r="H979" s="23">
        <f>'Invoerblad heterogene watergang'!$C$9</f>
        <v>1</v>
      </c>
      <c r="I979" s="23">
        <f>IF(B979="","",IF(A979&lt;='Invoerblad heterogene watergang'!$H$9,'Invoerblad heterogene watergang'!$N$9,IF(A979&lt;='Invoerblad heterogene watergang'!$H$10,'Invoerblad heterogene watergang'!$N$10,IF(A979&lt;='Invoerblad heterogene watergang'!$H$11,'Invoerblad heterogene watergang'!$N$11,IF(A979&lt;='Invoerblad heterogene watergang'!$H$12,'Invoerblad heterogene watergang'!$N$12,IF(A979&lt;='Invoerblad heterogene watergang'!$H$13,'Invoerblad heterogene watergang'!$N$13,IF(A979&lt;='Invoerblad heterogene watergang'!$H$14,'Invoerblad heterogene watergang'!$N$14,IF(A979&lt;='Invoerblad heterogene watergang'!$H$15,'Invoerblad heterogene watergang'!$N$15,IF(A979&lt;='Invoerblad heterogene watergang'!$H$16,'Invoerblad heterogene watergang'!$N$16,IF(A979&lt;='Invoerblad heterogene watergang'!$H$17,'Invoerblad heterogene watergang'!$N$17,""))))))))))</f>
        <v>0</v>
      </c>
      <c r="J979" s="23" t="str">
        <f>IF(A979&lt;='Invoerblad heterogene watergang'!$H$9,'Invoerblad heterogene watergang'!$O$9,IF(A979&lt;='Invoerblad heterogene watergang'!$H$10,'Invoerblad heterogene watergang'!$O$10,IF(A979&lt;='Invoerblad heterogene watergang'!$H$11,'Invoerblad heterogene watergang'!$O$11,IF(A979&lt;='Invoerblad heterogene watergang'!$H$12,'Invoerblad heterogene watergang'!$O$12,IF(A979&lt;='Invoerblad heterogene watergang'!$H$13,'Invoerblad heterogene watergang'!$O$13,IF(A979&lt;='Invoerblad heterogene watergang'!$H$14,'Invoerblad heterogene watergang'!$O$14,IF(A979&lt;='Invoerblad heterogene watergang'!$H$15,'Invoerblad heterogene watergang'!$O$15,IF(A979&lt;='Invoerblad heterogene watergang'!$H$16,'Invoerblad heterogene watergang'!$O$16,IF(A979&lt;='Invoerblad heterogene watergang'!$H$17,'Invoerblad heterogene watergang'!$O$17,"")))))))))</f>
        <v>Nee</v>
      </c>
      <c r="K979" s="23">
        <f>(IF(A979&lt;='Invoerblad heterogene watergang'!$H$9,'Invoerblad heterogene watergang'!$L$9,IF(A979&lt;='Invoerblad heterogene watergang'!$H$10,'Invoerblad heterogene watergang'!$L$10,IF(A979&lt;='Invoerblad heterogene watergang'!$H$11,'Invoerblad heterogene watergang'!$L$11,IF(A979&lt;='Invoerblad heterogene watergang'!$H$12,'Invoerblad heterogene watergang'!$L$12,IF(A979&lt;='Invoerblad heterogene watergang'!$H$13,'Invoerblad heterogene watergang'!$L$13,IF(A979&lt;='Invoerblad heterogene watergang'!$H$14,'Invoerblad heterogene watergang'!$L$14,IF(A979&lt;='Invoerblad heterogene watergang'!$H$15,'Invoerblad heterogene watergang'!$L$15,IF(A979&lt;='Invoerblad heterogene watergang'!$H$16,'Invoerblad heterogene watergang'!$L$16,IF(A979&lt;='Invoerblad heterogene watergang'!$H$17,'Invoerblad heterogene watergang'!$L$17,""))))))))))</f>
        <v>100</v>
      </c>
      <c r="L979" s="23" t="str">
        <f>(IF(A979&lt;='Invoerblad heterogene watergang'!$H$9,'Invoerblad heterogene watergang'!$M$9,IF(A979&lt;='Invoerblad heterogene watergang'!$H$10,'Invoerblad heterogene watergang'!$M$10,IF(A979&lt;='Invoerblad heterogene watergang'!$H$11,'Invoerblad heterogene watergang'!$M$11,IF(A979&lt;='Invoerblad heterogene watergang'!$H$12,'Invoerblad heterogene watergang'!$M$12,IF(A979&lt;='Invoerblad heterogene watergang'!$H$13,'Invoerblad heterogene watergang'!$M$13,IF(A979&lt;='Invoerblad heterogene watergang'!$H$14,'Invoerblad heterogene watergang'!$M$14,IF(A979&lt;='Invoerblad heterogene watergang'!$H$15,'Invoerblad heterogene watergang'!$M$15,IF(A979&lt;='Invoerblad heterogene watergang'!$H$16,'Invoerblad heterogene watergang'!$M$16,IF(A979&lt;='Invoerblad heterogene watergang'!$H$17,'Invoerblad heterogene watergang'!$M$17,""))))))))))</f>
        <v>Begroeiing volgt bodemverloop</v>
      </c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67"/>
      <c r="AD979" s="23"/>
      <c r="AE979" s="23"/>
    </row>
    <row r="980" spans="1:31" s="103" customFormat="1" x14ac:dyDescent="0.35">
      <c r="A980" s="24">
        <f>IF(A979="","",IF((A979+1)&gt;MAX('Invoerblad heterogene watergang'!$H$9:$H$17),"",'Uitgebreide invoer'!A979+(MAX('Invoerblad heterogene watergang'!$H$9:$H$17)/1000)))</f>
        <v>683.20000000000528</v>
      </c>
      <c r="B980" s="23">
        <f>IF(A980&lt;='Invoerblad heterogene watergang'!$H$9,'Invoerblad heterogene watergang'!$J$9,IF(A980&lt;='Invoerblad heterogene watergang'!$H$10,'Invoerblad heterogene watergang'!$J$10,IF(A980&lt;='Invoerblad heterogene watergang'!$H$11,'Invoerblad heterogene watergang'!$J$11,IF(A980&lt;='Invoerblad heterogene watergang'!$H$12,'Invoerblad heterogene watergang'!$J$12,IF(A980&lt;='Invoerblad heterogene watergang'!$H$13,'Invoerblad heterogene watergang'!$J$13,IF(A980&lt;='Invoerblad heterogene watergang'!$H$14,'Invoerblad heterogene watergang'!$J$14,IF(A980&lt;='Invoerblad heterogene watergang'!$H$15,'Invoerblad heterogene watergang'!$J$15,IF(A980&lt;='Invoerblad heterogene watergang'!$H$16,'Invoerblad heterogene watergang'!$J$16,IF(A980&lt;='Invoerblad heterogene watergang'!$H$17,'Invoerblad heterogene watergang'!$J$17,"")))))))))</f>
        <v>0.1</v>
      </c>
      <c r="C980" s="23" t="str">
        <f>IF(A980&lt;='Invoerblad heterogene watergang'!$H$9,'Invoerblad heterogene watergang'!$K$9,IF(A980&lt;='Invoerblad heterogene watergang'!$H$10,'Invoerblad heterogene watergang'!$K$10,IF(A980&lt;='Invoerblad heterogene watergang'!$H$11,'Invoerblad heterogene watergang'!$K$11,IF(A980&lt;='Invoerblad heterogene watergang'!$H$12,'Invoerblad heterogene watergang'!$K$12,IF(A980&lt;='Invoerblad heterogene watergang'!$H$13,'Invoerblad heterogene watergang'!$K$13,IF(A980&lt;='Invoerblad heterogene watergang'!$H$14,'Invoerblad heterogene watergang'!$K$14,IF(A980&lt;='Invoerblad heterogene watergang'!$H$15,'Invoerblad heterogene watergang'!$K$15,IF(A980&lt;='Invoerblad heterogene watergang'!$H$16,'Invoerblad heterogene watergang'!$K$16,IF(A980&lt;='Invoerblad heterogene watergang'!$H$17,'Invoerblad heterogene watergang'!$K$17,"")))))))))</f>
        <v>200 - Drijvend fonteinkruid</v>
      </c>
      <c r="D980" s="23">
        <f t="shared" si="15"/>
        <v>200</v>
      </c>
      <c r="E980" s="23">
        <f>'Invoerblad heterogene watergang'!$F$9</f>
        <v>1.5</v>
      </c>
      <c r="F980" s="23">
        <f>'Invoerblad heterogene watergang'!$E$9</f>
        <v>1.2</v>
      </c>
      <c r="G980" s="23">
        <f>'Invoerblad heterogene watergang'!$B$9</f>
        <v>1.2</v>
      </c>
      <c r="H980" s="23">
        <f>'Invoerblad heterogene watergang'!$C$9</f>
        <v>1</v>
      </c>
      <c r="I980" s="23">
        <f>IF(B980="","",IF(A980&lt;='Invoerblad heterogene watergang'!$H$9,'Invoerblad heterogene watergang'!$N$9,IF(A980&lt;='Invoerblad heterogene watergang'!$H$10,'Invoerblad heterogene watergang'!$N$10,IF(A980&lt;='Invoerblad heterogene watergang'!$H$11,'Invoerblad heterogene watergang'!$N$11,IF(A980&lt;='Invoerblad heterogene watergang'!$H$12,'Invoerblad heterogene watergang'!$N$12,IF(A980&lt;='Invoerblad heterogene watergang'!$H$13,'Invoerblad heterogene watergang'!$N$13,IF(A980&lt;='Invoerblad heterogene watergang'!$H$14,'Invoerblad heterogene watergang'!$N$14,IF(A980&lt;='Invoerblad heterogene watergang'!$H$15,'Invoerblad heterogene watergang'!$N$15,IF(A980&lt;='Invoerblad heterogene watergang'!$H$16,'Invoerblad heterogene watergang'!$N$16,IF(A980&lt;='Invoerblad heterogene watergang'!$H$17,'Invoerblad heterogene watergang'!$N$17,""))))))))))</f>
        <v>0</v>
      </c>
      <c r="J980" s="23" t="str">
        <f>IF(A980&lt;='Invoerblad heterogene watergang'!$H$9,'Invoerblad heterogene watergang'!$O$9,IF(A980&lt;='Invoerblad heterogene watergang'!$H$10,'Invoerblad heterogene watergang'!$O$10,IF(A980&lt;='Invoerblad heterogene watergang'!$H$11,'Invoerblad heterogene watergang'!$O$11,IF(A980&lt;='Invoerblad heterogene watergang'!$H$12,'Invoerblad heterogene watergang'!$O$12,IF(A980&lt;='Invoerblad heterogene watergang'!$H$13,'Invoerblad heterogene watergang'!$O$13,IF(A980&lt;='Invoerblad heterogene watergang'!$H$14,'Invoerblad heterogene watergang'!$O$14,IF(A980&lt;='Invoerblad heterogene watergang'!$H$15,'Invoerblad heterogene watergang'!$O$15,IF(A980&lt;='Invoerblad heterogene watergang'!$H$16,'Invoerblad heterogene watergang'!$O$16,IF(A980&lt;='Invoerblad heterogene watergang'!$H$17,'Invoerblad heterogene watergang'!$O$17,"")))))))))</f>
        <v>Nee</v>
      </c>
      <c r="K980" s="23">
        <f>(IF(A980&lt;='Invoerblad heterogene watergang'!$H$9,'Invoerblad heterogene watergang'!$L$9,IF(A980&lt;='Invoerblad heterogene watergang'!$H$10,'Invoerblad heterogene watergang'!$L$10,IF(A980&lt;='Invoerblad heterogene watergang'!$H$11,'Invoerblad heterogene watergang'!$L$11,IF(A980&lt;='Invoerblad heterogene watergang'!$H$12,'Invoerblad heterogene watergang'!$L$12,IF(A980&lt;='Invoerblad heterogene watergang'!$H$13,'Invoerblad heterogene watergang'!$L$13,IF(A980&lt;='Invoerblad heterogene watergang'!$H$14,'Invoerblad heterogene watergang'!$L$14,IF(A980&lt;='Invoerblad heterogene watergang'!$H$15,'Invoerblad heterogene watergang'!$L$15,IF(A980&lt;='Invoerblad heterogene watergang'!$H$16,'Invoerblad heterogene watergang'!$L$16,IF(A980&lt;='Invoerblad heterogene watergang'!$H$17,'Invoerblad heterogene watergang'!$L$17,""))))))))))</f>
        <v>100</v>
      </c>
      <c r="L980" s="23" t="str">
        <f>(IF(A980&lt;='Invoerblad heterogene watergang'!$H$9,'Invoerblad heterogene watergang'!$M$9,IF(A980&lt;='Invoerblad heterogene watergang'!$H$10,'Invoerblad heterogene watergang'!$M$10,IF(A980&lt;='Invoerblad heterogene watergang'!$H$11,'Invoerblad heterogene watergang'!$M$11,IF(A980&lt;='Invoerblad heterogene watergang'!$H$12,'Invoerblad heterogene watergang'!$M$12,IF(A980&lt;='Invoerblad heterogene watergang'!$H$13,'Invoerblad heterogene watergang'!$M$13,IF(A980&lt;='Invoerblad heterogene watergang'!$H$14,'Invoerblad heterogene watergang'!$M$14,IF(A980&lt;='Invoerblad heterogene watergang'!$H$15,'Invoerblad heterogene watergang'!$M$15,IF(A980&lt;='Invoerblad heterogene watergang'!$H$16,'Invoerblad heterogene watergang'!$M$16,IF(A980&lt;='Invoerblad heterogene watergang'!$H$17,'Invoerblad heterogene watergang'!$M$17,""))))))))))</f>
        <v>Begroeiing volgt bodemverloop</v>
      </c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67"/>
      <c r="AD980" s="23"/>
      <c r="AE980" s="23"/>
    </row>
    <row r="981" spans="1:31" s="103" customFormat="1" x14ac:dyDescent="0.35">
      <c r="A981" s="24">
        <f>IF(A980="","",IF((A980+1)&gt;MAX('Invoerblad heterogene watergang'!$H$9:$H$17),"",'Uitgebreide invoer'!A980+(MAX('Invoerblad heterogene watergang'!$H$9:$H$17)/1000)))</f>
        <v>683.90000000000532</v>
      </c>
      <c r="B981" s="23">
        <f>IF(A981&lt;='Invoerblad heterogene watergang'!$H$9,'Invoerblad heterogene watergang'!$J$9,IF(A981&lt;='Invoerblad heterogene watergang'!$H$10,'Invoerblad heterogene watergang'!$J$10,IF(A981&lt;='Invoerblad heterogene watergang'!$H$11,'Invoerblad heterogene watergang'!$J$11,IF(A981&lt;='Invoerblad heterogene watergang'!$H$12,'Invoerblad heterogene watergang'!$J$12,IF(A981&lt;='Invoerblad heterogene watergang'!$H$13,'Invoerblad heterogene watergang'!$J$13,IF(A981&lt;='Invoerblad heterogene watergang'!$H$14,'Invoerblad heterogene watergang'!$J$14,IF(A981&lt;='Invoerblad heterogene watergang'!$H$15,'Invoerblad heterogene watergang'!$J$15,IF(A981&lt;='Invoerblad heterogene watergang'!$H$16,'Invoerblad heterogene watergang'!$J$16,IF(A981&lt;='Invoerblad heterogene watergang'!$H$17,'Invoerblad heterogene watergang'!$J$17,"")))))))))</f>
        <v>0.1</v>
      </c>
      <c r="C981" s="23" t="str">
        <f>IF(A981&lt;='Invoerblad heterogene watergang'!$H$9,'Invoerblad heterogene watergang'!$K$9,IF(A981&lt;='Invoerblad heterogene watergang'!$H$10,'Invoerblad heterogene watergang'!$K$10,IF(A981&lt;='Invoerblad heterogene watergang'!$H$11,'Invoerblad heterogene watergang'!$K$11,IF(A981&lt;='Invoerblad heterogene watergang'!$H$12,'Invoerblad heterogene watergang'!$K$12,IF(A981&lt;='Invoerblad heterogene watergang'!$H$13,'Invoerblad heterogene watergang'!$K$13,IF(A981&lt;='Invoerblad heterogene watergang'!$H$14,'Invoerblad heterogene watergang'!$K$14,IF(A981&lt;='Invoerblad heterogene watergang'!$H$15,'Invoerblad heterogene watergang'!$K$15,IF(A981&lt;='Invoerblad heterogene watergang'!$H$16,'Invoerblad heterogene watergang'!$K$16,IF(A981&lt;='Invoerblad heterogene watergang'!$H$17,'Invoerblad heterogene watergang'!$K$17,"")))))))))</f>
        <v>200 - Drijvend fonteinkruid</v>
      </c>
      <c r="D981" s="23">
        <f t="shared" si="15"/>
        <v>200</v>
      </c>
      <c r="E981" s="23">
        <f>'Invoerblad heterogene watergang'!$F$9</f>
        <v>1.5</v>
      </c>
      <c r="F981" s="23">
        <f>'Invoerblad heterogene watergang'!$E$9</f>
        <v>1.2</v>
      </c>
      <c r="G981" s="23">
        <f>'Invoerblad heterogene watergang'!$B$9</f>
        <v>1.2</v>
      </c>
      <c r="H981" s="23">
        <f>'Invoerblad heterogene watergang'!$C$9</f>
        <v>1</v>
      </c>
      <c r="I981" s="23">
        <f>IF(B981="","",IF(A981&lt;='Invoerblad heterogene watergang'!$H$9,'Invoerblad heterogene watergang'!$N$9,IF(A981&lt;='Invoerblad heterogene watergang'!$H$10,'Invoerblad heterogene watergang'!$N$10,IF(A981&lt;='Invoerblad heterogene watergang'!$H$11,'Invoerblad heterogene watergang'!$N$11,IF(A981&lt;='Invoerblad heterogene watergang'!$H$12,'Invoerblad heterogene watergang'!$N$12,IF(A981&lt;='Invoerblad heterogene watergang'!$H$13,'Invoerblad heterogene watergang'!$N$13,IF(A981&lt;='Invoerblad heterogene watergang'!$H$14,'Invoerblad heterogene watergang'!$N$14,IF(A981&lt;='Invoerblad heterogene watergang'!$H$15,'Invoerblad heterogene watergang'!$N$15,IF(A981&lt;='Invoerblad heterogene watergang'!$H$16,'Invoerblad heterogene watergang'!$N$16,IF(A981&lt;='Invoerblad heterogene watergang'!$H$17,'Invoerblad heterogene watergang'!$N$17,""))))))))))</f>
        <v>0</v>
      </c>
      <c r="J981" s="23" t="str">
        <f>IF(A981&lt;='Invoerblad heterogene watergang'!$H$9,'Invoerblad heterogene watergang'!$O$9,IF(A981&lt;='Invoerblad heterogene watergang'!$H$10,'Invoerblad heterogene watergang'!$O$10,IF(A981&lt;='Invoerblad heterogene watergang'!$H$11,'Invoerblad heterogene watergang'!$O$11,IF(A981&lt;='Invoerblad heterogene watergang'!$H$12,'Invoerblad heterogene watergang'!$O$12,IF(A981&lt;='Invoerblad heterogene watergang'!$H$13,'Invoerblad heterogene watergang'!$O$13,IF(A981&lt;='Invoerblad heterogene watergang'!$H$14,'Invoerblad heterogene watergang'!$O$14,IF(A981&lt;='Invoerblad heterogene watergang'!$H$15,'Invoerblad heterogene watergang'!$O$15,IF(A981&lt;='Invoerblad heterogene watergang'!$H$16,'Invoerblad heterogene watergang'!$O$16,IF(A981&lt;='Invoerblad heterogene watergang'!$H$17,'Invoerblad heterogene watergang'!$O$17,"")))))))))</f>
        <v>Nee</v>
      </c>
      <c r="K981" s="23">
        <f>(IF(A981&lt;='Invoerblad heterogene watergang'!$H$9,'Invoerblad heterogene watergang'!$L$9,IF(A981&lt;='Invoerblad heterogene watergang'!$H$10,'Invoerblad heterogene watergang'!$L$10,IF(A981&lt;='Invoerblad heterogene watergang'!$H$11,'Invoerblad heterogene watergang'!$L$11,IF(A981&lt;='Invoerblad heterogene watergang'!$H$12,'Invoerblad heterogene watergang'!$L$12,IF(A981&lt;='Invoerblad heterogene watergang'!$H$13,'Invoerblad heterogene watergang'!$L$13,IF(A981&lt;='Invoerblad heterogene watergang'!$H$14,'Invoerblad heterogene watergang'!$L$14,IF(A981&lt;='Invoerblad heterogene watergang'!$H$15,'Invoerblad heterogene watergang'!$L$15,IF(A981&lt;='Invoerblad heterogene watergang'!$H$16,'Invoerblad heterogene watergang'!$L$16,IF(A981&lt;='Invoerblad heterogene watergang'!$H$17,'Invoerblad heterogene watergang'!$L$17,""))))))))))</f>
        <v>100</v>
      </c>
      <c r="L981" s="23" t="str">
        <f>(IF(A981&lt;='Invoerblad heterogene watergang'!$H$9,'Invoerblad heterogene watergang'!$M$9,IF(A981&lt;='Invoerblad heterogene watergang'!$H$10,'Invoerblad heterogene watergang'!$M$10,IF(A981&lt;='Invoerblad heterogene watergang'!$H$11,'Invoerblad heterogene watergang'!$M$11,IF(A981&lt;='Invoerblad heterogene watergang'!$H$12,'Invoerblad heterogene watergang'!$M$12,IF(A981&lt;='Invoerblad heterogene watergang'!$H$13,'Invoerblad heterogene watergang'!$M$13,IF(A981&lt;='Invoerblad heterogene watergang'!$H$14,'Invoerblad heterogene watergang'!$M$14,IF(A981&lt;='Invoerblad heterogene watergang'!$H$15,'Invoerblad heterogene watergang'!$M$15,IF(A981&lt;='Invoerblad heterogene watergang'!$H$16,'Invoerblad heterogene watergang'!$M$16,IF(A981&lt;='Invoerblad heterogene watergang'!$H$17,'Invoerblad heterogene watergang'!$M$17,""))))))))))</f>
        <v>Begroeiing volgt bodemverloop</v>
      </c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67"/>
      <c r="AD981" s="23"/>
      <c r="AE981" s="23"/>
    </row>
    <row r="982" spans="1:31" s="103" customFormat="1" x14ac:dyDescent="0.35">
      <c r="A982" s="24">
        <f>IF(A981="","",IF((A981+1)&gt;MAX('Invoerblad heterogene watergang'!$H$9:$H$17),"",'Uitgebreide invoer'!A981+(MAX('Invoerblad heterogene watergang'!$H$9:$H$17)/1000)))</f>
        <v>684.60000000000537</v>
      </c>
      <c r="B982" s="23">
        <f>IF(A982&lt;='Invoerblad heterogene watergang'!$H$9,'Invoerblad heterogene watergang'!$J$9,IF(A982&lt;='Invoerblad heterogene watergang'!$H$10,'Invoerblad heterogene watergang'!$J$10,IF(A982&lt;='Invoerblad heterogene watergang'!$H$11,'Invoerblad heterogene watergang'!$J$11,IF(A982&lt;='Invoerblad heterogene watergang'!$H$12,'Invoerblad heterogene watergang'!$J$12,IF(A982&lt;='Invoerblad heterogene watergang'!$H$13,'Invoerblad heterogene watergang'!$J$13,IF(A982&lt;='Invoerblad heterogene watergang'!$H$14,'Invoerblad heterogene watergang'!$J$14,IF(A982&lt;='Invoerblad heterogene watergang'!$H$15,'Invoerblad heterogene watergang'!$J$15,IF(A982&lt;='Invoerblad heterogene watergang'!$H$16,'Invoerblad heterogene watergang'!$J$16,IF(A982&lt;='Invoerblad heterogene watergang'!$H$17,'Invoerblad heterogene watergang'!$J$17,"")))))))))</f>
        <v>0.1</v>
      </c>
      <c r="C982" s="23" t="str">
        <f>IF(A982&lt;='Invoerblad heterogene watergang'!$H$9,'Invoerblad heterogene watergang'!$K$9,IF(A982&lt;='Invoerblad heterogene watergang'!$H$10,'Invoerblad heterogene watergang'!$K$10,IF(A982&lt;='Invoerblad heterogene watergang'!$H$11,'Invoerblad heterogene watergang'!$K$11,IF(A982&lt;='Invoerblad heterogene watergang'!$H$12,'Invoerblad heterogene watergang'!$K$12,IF(A982&lt;='Invoerblad heterogene watergang'!$H$13,'Invoerblad heterogene watergang'!$K$13,IF(A982&lt;='Invoerblad heterogene watergang'!$H$14,'Invoerblad heterogene watergang'!$K$14,IF(A982&lt;='Invoerblad heterogene watergang'!$H$15,'Invoerblad heterogene watergang'!$K$15,IF(A982&lt;='Invoerblad heterogene watergang'!$H$16,'Invoerblad heterogene watergang'!$K$16,IF(A982&lt;='Invoerblad heterogene watergang'!$H$17,'Invoerblad heterogene watergang'!$K$17,"")))))))))</f>
        <v>200 - Drijvend fonteinkruid</v>
      </c>
      <c r="D982" s="23">
        <f t="shared" si="15"/>
        <v>200</v>
      </c>
      <c r="E982" s="23">
        <f>'Invoerblad heterogene watergang'!$F$9</f>
        <v>1.5</v>
      </c>
      <c r="F982" s="23">
        <f>'Invoerblad heterogene watergang'!$E$9</f>
        <v>1.2</v>
      </c>
      <c r="G982" s="23">
        <f>'Invoerblad heterogene watergang'!$B$9</f>
        <v>1.2</v>
      </c>
      <c r="H982" s="23">
        <f>'Invoerblad heterogene watergang'!$C$9</f>
        <v>1</v>
      </c>
      <c r="I982" s="23">
        <f>IF(B982="","",IF(A982&lt;='Invoerblad heterogene watergang'!$H$9,'Invoerblad heterogene watergang'!$N$9,IF(A982&lt;='Invoerblad heterogene watergang'!$H$10,'Invoerblad heterogene watergang'!$N$10,IF(A982&lt;='Invoerblad heterogene watergang'!$H$11,'Invoerblad heterogene watergang'!$N$11,IF(A982&lt;='Invoerblad heterogene watergang'!$H$12,'Invoerblad heterogene watergang'!$N$12,IF(A982&lt;='Invoerblad heterogene watergang'!$H$13,'Invoerblad heterogene watergang'!$N$13,IF(A982&lt;='Invoerblad heterogene watergang'!$H$14,'Invoerblad heterogene watergang'!$N$14,IF(A982&lt;='Invoerblad heterogene watergang'!$H$15,'Invoerblad heterogene watergang'!$N$15,IF(A982&lt;='Invoerblad heterogene watergang'!$H$16,'Invoerblad heterogene watergang'!$N$16,IF(A982&lt;='Invoerblad heterogene watergang'!$H$17,'Invoerblad heterogene watergang'!$N$17,""))))))))))</f>
        <v>0</v>
      </c>
      <c r="J982" s="23" t="str">
        <f>IF(A982&lt;='Invoerblad heterogene watergang'!$H$9,'Invoerblad heterogene watergang'!$O$9,IF(A982&lt;='Invoerblad heterogene watergang'!$H$10,'Invoerblad heterogene watergang'!$O$10,IF(A982&lt;='Invoerblad heterogene watergang'!$H$11,'Invoerblad heterogene watergang'!$O$11,IF(A982&lt;='Invoerblad heterogene watergang'!$H$12,'Invoerblad heterogene watergang'!$O$12,IF(A982&lt;='Invoerblad heterogene watergang'!$H$13,'Invoerblad heterogene watergang'!$O$13,IF(A982&lt;='Invoerblad heterogene watergang'!$H$14,'Invoerblad heterogene watergang'!$O$14,IF(A982&lt;='Invoerblad heterogene watergang'!$H$15,'Invoerblad heterogene watergang'!$O$15,IF(A982&lt;='Invoerblad heterogene watergang'!$H$16,'Invoerblad heterogene watergang'!$O$16,IF(A982&lt;='Invoerblad heterogene watergang'!$H$17,'Invoerblad heterogene watergang'!$O$17,"")))))))))</f>
        <v>Nee</v>
      </c>
      <c r="K982" s="23">
        <f>(IF(A982&lt;='Invoerblad heterogene watergang'!$H$9,'Invoerblad heterogene watergang'!$L$9,IF(A982&lt;='Invoerblad heterogene watergang'!$H$10,'Invoerblad heterogene watergang'!$L$10,IF(A982&lt;='Invoerblad heterogene watergang'!$H$11,'Invoerblad heterogene watergang'!$L$11,IF(A982&lt;='Invoerblad heterogene watergang'!$H$12,'Invoerblad heterogene watergang'!$L$12,IF(A982&lt;='Invoerblad heterogene watergang'!$H$13,'Invoerblad heterogene watergang'!$L$13,IF(A982&lt;='Invoerblad heterogene watergang'!$H$14,'Invoerblad heterogene watergang'!$L$14,IF(A982&lt;='Invoerblad heterogene watergang'!$H$15,'Invoerblad heterogene watergang'!$L$15,IF(A982&lt;='Invoerblad heterogene watergang'!$H$16,'Invoerblad heterogene watergang'!$L$16,IF(A982&lt;='Invoerblad heterogene watergang'!$H$17,'Invoerblad heterogene watergang'!$L$17,""))))))))))</f>
        <v>100</v>
      </c>
      <c r="L982" s="23" t="str">
        <f>(IF(A982&lt;='Invoerblad heterogene watergang'!$H$9,'Invoerblad heterogene watergang'!$M$9,IF(A982&lt;='Invoerblad heterogene watergang'!$H$10,'Invoerblad heterogene watergang'!$M$10,IF(A982&lt;='Invoerblad heterogene watergang'!$H$11,'Invoerblad heterogene watergang'!$M$11,IF(A982&lt;='Invoerblad heterogene watergang'!$H$12,'Invoerblad heterogene watergang'!$M$12,IF(A982&lt;='Invoerblad heterogene watergang'!$H$13,'Invoerblad heterogene watergang'!$M$13,IF(A982&lt;='Invoerblad heterogene watergang'!$H$14,'Invoerblad heterogene watergang'!$M$14,IF(A982&lt;='Invoerblad heterogene watergang'!$H$15,'Invoerblad heterogene watergang'!$M$15,IF(A982&lt;='Invoerblad heterogene watergang'!$H$16,'Invoerblad heterogene watergang'!$M$16,IF(A982&lt;='Invoerblad heterogene watergang'!$H$17,'Invoerblad heterogene watergang'!$M$17,""))))))))))</f>
        <v>Begroeiing volgt bodemverloop</v>
      </c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67"/>
      <c r="AD982" s="23"/>
      <c r="AE982" s="23"/>
    </row>
    <row r="983" spans="1:31" s="103" customFormat="1" x14ac:dyDescent="0.35">
      <c r="A983" s="24">
        <f>IF(A982="","",IF((A982+1)&gt;MAX('Invoerblad heterogene watergang'!$H$9:$H$17),"",'Uitgebreide invoer'!A982+(MAX('Invoerblad heterogene watergang'!$H$9:$H$17)/1000)))</f>
        <v>685.30000000000541</v>
      </c>
      <c r="B983" s="23">
        <f>IF(A983&lt;='Invoerblad heterogene watergang'!$H$9,'Invoerblad heterogene watergang'!$J$9,IF(A983&lt;='Invoerblad heterogene watergang'!$H$10,'Invoerblad heterogene watergang'!$J$10,IF(A983&lt;='Invoerblad heterogene watergang'!$H$11,'Invoerblad heterogene watergang'!$J$11,IF(A983&lt;='Invoerblad heterogene watergang'!$H$12,'Invoerblad heterogene watergang'!$J$12,IF(A983&lt;='Invoerblad heterogene watergang'!$H$13,'Invoerblad heterogene watergang'!$J$13,IF(A983&lt;='Invoerblad heterogene watergang'!$H$14,'Invoerblad heterogene watergang'!$J$14,IF(A983&lt;='Invoerblad heterogene watergang'!$H$15,'Invoerblad heterogene watergang'!$J$15,IF(A983&lt;='Invoerblad heterogene watergang'!$H$16,'Invoerblad heterogene watergang'!$J$16,IF(A983&lt;='Invoerblad heterogene watergang'!$H$17,'Invoerblad heterogene watergang'!$J$17,"")))))))))</f>
        <v>0.1</v>
      </c>
      <c r="C983" s="23" t="str">
        <f>IF(A983&lt;='Invoerblad heterogene watergang'!$H$9,'Invoerblad heterogene watergang'!$K$9,IF(A983&lt;='Invoerblad heterogene watergang'!$H$10,'Invoerblad heterogene watergang'!$K$10,IF(A983&lt;='Invoerblad heterogene watergang'!$H$11,'Invoerblad heterogene watergang'!$K$11,IF(A983&lt;='Invoerblad heterogene watergang'!$H$12,'Invoerblad heterogene watergang'!$K$12,IF(A983&lt;='Invoerblad heterogene watergang'!$H$13,'Invoerblad heterogene watergang'!$K$13,IF(A983&lt;='Invoerblad heterogene watergang'!$H$14,'Invoerblad heterogene watergang'!$K$14,IF(A983&lt;='Invoerblad heterogene watergang'!$H$15,'Invoerblad heterogene watergang'!$K$15,IF(A983&lt;='Invoerblad heterogene watergang'!$H$16,'Invoerblad heterogene watergang'!$K$16,IF(A983&lt;='Invoerblad heterogene watergang'!$H$17,'Invoerblad heterogene watergang'!$K$17,"")))))))))</f>
        <v>200 - Drijvend fonteinkruid</v>
      </c>
      <c r="D983" s="23">
        <f t="shared" si="15"/>
        <v>200</v>
      </c>
      <c r="E983" s="23">
        <f>'Invoerblad heterogene watergang'!$F$9</f>
        <v>1.5</v>
      </c>
      <c r="F983" s="23">
        <f>'Invoerblad heterogene watergang'!$E$9</f>
        <v>1.2</v>
      </c>
      <c r="G983" s="23">
        <f>'Invoerblad heterogene watergang'!$B$9</f>
        <v>1.2</v>
      </c>
      <c r="H983" s="23">
        <f>'Invoerblad heterogene watergang'!$C$9</f>
        <v>1</v>
      </c>
      <c r="I983" s="23">
        <f>IF(B983="","",IF(A983&lt;='Invoerblad heterogene watergang'!$H$9,'Invoerblad heterogene watergang'!$N$9,IF(A983&lt;='Invoerblad heterogene watergang'!$H$10,'Invoerblad heterogene watergang'!$N$10,IF(A983&lt;='Invoerblad heterogene watergang'!$H$11,'Invoerblad heterogene watergang'!$N$11,IF(A983&lt;='Invoerblad heterogene watergang'!$H$12,'Invoerblad heterogene watergang'!$N$12,IF(A983&lt;='Invoerblad heterogene watergang'!$H$13,'Invoerblad heterogene watergang'!$N$13,IF(A983&lt;='Invoerblad heterogene watergang'!$H$14,'Invoerblad heterogene watergang'!$N$14,IF(A983&lt;='Invoerblad heterogene watergang'!$H$15,'Invoerblad heterogene watergang'!$N$15,IF(A983&lt;='Invoerblad heterogene watergang'!$H$16,'Invoerblad heterogene watergang'!$N$16,IF(A983&lt;='Invoerblad heterogene watergang'!$H$17,'Invoerblad heterogene watergang'!$N$17,""))))))))))</f>
        <v>0</v>
      </c>
      <c r="J983" s="23" t="str">
        <f>IF(A983&lt;='Invoerblad heterogene watergang'!$H$9,'Invoerblad heterogene watergang'!$O$9,IF(A983&lt;='Invoerblad heterogene watergang'!$H$10,'Invoerblad heterogene watergang'!$O$10,IF(A983&lt;='Invoerblad heterogene watergang'!$H$11,'Invoerblad heterogene watergang'!$O$11,IF(A983&lt;='Invoerblad heterogene watergang'!$H$12,'Invoerblad heterogene watergang'!$O$12,IF(A983&lt;='Invoerblad heterogene watergang'!$H$13,'Invoerblad heterogene watergang'!$O$13,IF(A983&lt;='Invoerblad heterogene watergang'!$H$14,'Invoerblad heterogene watergang'!$O$14,IF(A983&lt;='Invoerblad heterogene watergang'!$H$15,'Invoerblad heterogene watergang'!$O$15,IF(A983&lt;='Invoerblad heterogene watergang'!$H$16,'Invoerblad heterogene watergang'!$O$16,IF(A983&lt;='Invoerblad heterogene watergang'!$H$17,'Invoerblad heterogene watergang'!$O$17,"")))))))))</f>
        <v>Nee</v>
      </c>
      <c r="K983" s="23">
        <f>(IF(A983&lt;='Invoerblad heterogene watergang'!$H$9,'Invoerblad heterogene watergang'!$L$9,IF(A983&lt;='Invoerblad heterogene watergang'!$H$10,'Invoerblad heterogene watergang'!$L$10,IF(A983&lt;='Invoerblad heterogene watergang'!$H$11,'Invoerblad heterogene watergang'!$L$11,IF(A983&lt;='Invoerblad heterogene watergang'!$H$12,'Invoerblad heterogene watergang'!$L$12,IF(A983&lt;='Invoerblad heterogene watergang'!$H$13,'Invoerblad heterogene watergang'!$L$13,IF(A983&lt;='Invoerblad heterogene watergang'!$H$14,'Invoerblad heterogene watergang'!$L$14,IF(A983&lt;='Invoerblad heterogene watergang'!$H$15,'Invoerblad heterogene watergang'!$L$15,IF(A983&lt;='Invoerblad heterogene watergang'!$H$16,'Invoerblad heterogene watergang'!$L$16,IF(A983&lt;='Invoerblad heterogene watergang'!$H$17,'Invoerblad heterogene watergang'!$L$17,""))))))))))</f>
        <v>100</v>
      </c>
      <c r="L983" s="23" t="str">
        <f>(IF(A983&lt;='Invoerblad heterogene watergang'!$H$9,'Invoerblad heterogene watergang'!$M$9,IF(A983&lt;='Invoerblad heterogene watergang'!$H$10,'Invoerblad heterogene watergang'!$M$10,IF(A983&lt;='Invoerblad heterogene watergang'!$H$11,'Invoerblad heterogene watergang'!$M$11,IF(A983&lt;='Invoerblad heterogene watergang'!$H$12,'Invoerblad heterogene watergang'!$M$12,IF(A983&lt;='Invoerblad heterogene watergang'!$H$13,'Invoerblad heterogene watergang'!$M$13,IF(A983&lt;='Invoerblad heterogene watergang'!$H$14,'Invoerblad heterogene watergang'!$M$14,IF(A983&lt;='Invoerblad heterogene watergang'!$H$15,'Invoerblad heterogene watergang'!$M$15,IF(A983&lt;='Invoerblad heterogene watergang'!$H$16,'Invoerblad heterogene watergang'!$M$16,IF(A983&lt;='Invoerblad heterogene watergang'!$H$17,'Invoerblad heterogene watergang'!$M$17,""))))))))))</f>
        <v>Begroeiing volgt bodemverloop</v>
      </c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67"/>
      <c r="AD983" s="23"/>
      <c r="AE983" s="23"/>
    </row>
    <row r="984" spans="1:31" s="103" customFormat="1" x14ac:dyDescent="0.35">
      <c r="A984" s="24">
        <f>IF(A983="","",IF((A983+1)&gt;MAX('Invoerblad heterogene watergang'!$H$9:$H$17),"",'Uitgebreide invoer'!A983+(MAX('Invoerblad heterogene watergang'!$H$9:$H$17)/1000)))</f>
        <v>686.00000000000546</v>
      </c>
      <c r="B984" s="23">
        <f>IF(A984&lt;='Invoerblad heterogene watergang'!$H$9,'Invoerblad heterogene watergang'!$J$9,IF(A984&lt;='Invoerblad heterogene watergang'!$H$10,'Invoerblad heterogene watergang'!$J$10,IF(A984&lt;='Invoerblad heterogene watergang'!$H$11,'Invoerblad heterogene watergang'!$J$11,IF(A984&lt;='Invoerblad heterogene watergang'!$H$12,'Invoerblad heterogene watergang'!$J$12,IF(A984&lt;='Invoerblad heterogene watergang'!$H$13,'Invoerblad heterogene watergang'!$J$13,IF(A984&lt;='Invoerblad heterogene watergang'!$H$14,'Invoerblad heterogene watergang'!$J$14,IF(A984&lt;='Invoerblad heterogene watergang'!$H$15,'Invoerblad heterogene watergang'!$J$15,IF(A984&lt;='Invoerblad heterogene watergang'!$H$16,'Invoerblad heterogene watergang'!$J$16,IF(A984&lt;='Invoerblad heterogene watergang'!$H$17,'Invoerblad heterogene watergang'!$J$17,"")))))))))</f>
        <v>0.1</v>
      </c>
      <c r="C984" s="23" t="str">
        <f>IF(A984&lt;='Invoerblad heterogene watergang'!$H$9,'Invoerblad heterogene watergang'!$K$9,IF(A984&lt;='Invoerblad heterogene watergang'!$H$10,'Invoerblad heterogene watergang'!$K$10,IF(A984&lt;='Invoerblad heterogene watergang'!$H$11,'Invoerblad heterogene watergang'!$K$11,IF(A984&lt;='Invoerblad heterogene watergang'!$H$12,'Invoerblad heterogene watergang'!$K$12,IF(A984&lt;='Invoerblad heterogene watergang'!$H$13,'Invoerblad heterogene watergang'!$K$13,IF(A984&lt;='Invoerblad heterogene watergang'!$H$14,'Invoerblad heterogene watergang'!$K$14,IF(A984&lt;='Invoerblad heterogene watergang'!$H$15,'Invoerblad heterogene watergang'!$K$15,IF(A984&lt;='Invoerblad heterogene watergang'!$H$16,'Invoerblad heterogene watergang'!$K$16,IF(A984&lt;='Invoerblad heterogene watergang'!$H$17,'Invoerblad heterogene watergang'!$K$17,"")))))))))</f>
        <v>200 - Drijvend fonteinkruid</v>
      </c>
      <c r="D984" s="23">
        <f t="shared" si="15"/>
        <v>200</v>
      </c>
      <c r="E984" s="23">
        <f>'Invoerblad heterogene watergang'!$F$9</f>
        <v>1.5</v>
      </c>
      <c r="F984" s="23">
        <f>'Invoerblad heterogene watergang'!$E$9</f>
        <v>1.2</v>
      </c>
      <c r="G984" s="23">
        <f>'Invoerblad heterogene watergang'!$B$9</f>
        <v>1.2</v>
      </c>
      <c r="H984" s="23">
        <f>'Invoerblad heterogene watergang'!$C$9</f>
        <v>1</v>
      </c>
      <c r="I984" s="23">
        <f>IF(B984="","",IF(A984&lt;='Invoerblad heterogene watergang'!$H$9,'Invoerblad heterogene watergang'!$N$9,IF(A984&lt;='Invoerblad heterogene watergang'!$H$10,'Invoerblad heterogene watergang'!$N$10,IF(A984&lt;='Invoerblad heterogene watergang'!$H$11,'Invoerblad heterogene watergang'!$N$11,IF(A984&lt;='Invoerblad heterogene watergang'!$H$12,'Invoerblad heterogene watergang'!$N$12,IF(A984&lt;='Invoerblad heterogene watergang'!$H$13,'Invoerblad heterogene watergang'!$N$13,IF(A984&lt;='Invoerblad heterogene watergang'!$H$14,'Invoerblad heterogene watergang'!$N$14,IF(A984&lt;='Invoerblad heterogene watergang'!$H$15,'Invoerblad heterogene watergang'!$N$15,IF(A984&lt;='Invoerblad heterogene watergang'!$H$16,'Invoerblad heterogene watergang'!$N$16,IF(A984&lt;='Invoerblad heterogene watergang'!$H$17,'Invoerblad heterogene watergang'!$N$17,""))))))))))</f>
        <v>0</v>
      </c>
      <c r="J984" s="23" t="str">
        <f>IF(A984&lt;='Invoerblad heterogene watergang'!$H$9,'Invoerblad heterogene watergang'!$O$9,IF(A984&lt;='Invoerblad heterogene watergang'!$H$10,'Invoerblad heterogene watergang'!$O$10,IF(A984&lt;='Invoerblad heterogene watergang'!$H$11,'Invoerblad heterogene watergang'!$O$11,IF(A984&lt;='Invoerblad heterogene watergang'!$H$12,'Invoerblad heterogene watergang'!$O$12,IF(A984&lt;='Invoerblad heterogene watergang'!$H$13,'Invoerblad heterogene watergang'!$O$13,IF(A984&lt;='Invoerblad heterogene watergang'!$H$14,'Invoerblad heterogene watergang'!$O$14,IF(A984&lt;='Invoerblad heterogene watergang'!$H$15,'Invoerblad heterogene watergang'!$O$15,IF(A984&lt;='Invoerblad heterogene watergang'!$H$16,'Invoerblad heterogene watergang'!$O$16,IF(A984&lt;='Invoerblad heterogene watergang'!$H$17,'Invoerblad heterogene watergang'!$O$17,"")))))))))</f>
        <v>Nee</v>
      </c>
      <c r="K984" s="23">
        <f>(IF(A984&lt;='Invoerblad heterogene watergang'!$H$9,'Invoerblad heterogene watergang'!$L$9,IF(A984&lt;='Invoerblad heterogene watergang'!$H$10,'Invoerblad heterogene watergang'!$L$10,IF(A984&lt;='Invoerblad heterogene watergang'!$H$11,'Invoerblad heterogene watergang'!$L$11,IF(A984&lt;='Invoerblad heterogene watergang'!$H$12,'Invoerblad heterogene watergang'!$L$12,IF(A984&lt;='Invoerblad heterogene watergang'!$H$13,'Invoerblad heterogene watergang'!$L$13,IF(A984&lt;='Invoerblad heterogene watergang'!$H$14,'Invoerblad heterogene watergang'!$L$14,IF(A984&lt;='Invoerblad heterogene watergang'!$H$15,'Invoerblad heterogene watergang'!$L$15,IF(A984&lt;='Invoerblad heterogene watergang'!$H$16,'Invoerblad heterogene watergang'!$L$16,IF(A984&lt;='Invoerblad heterogene watergang'!$H$17,'Invoerblad heterogene watergang'!$L$17,""))))))))))</f>
        <v>100</v>
      </c>
      <c r="L984" s="23" t="str">
        <f>(IF(A984&lt;='Invoerblad heterogene watergang'!$H$9,'Invoerblad heterogene watergang'!$M$9,IF(A984&lt;='Invoerblad heterogene watergang'!$H$10,'Invoerblad heterogene watergang'!$M$10,IF(A984&lt;='Invoerblad heterogene watergang'!$H$11,'Invoerblad heterogene watergang'!$M$11,IF(A984&lt;='Invoerblad heterogene watergang'!$H$12,'Invoerblad heterogene watergang'!$M$12,IF(A984&lt;='Invoerblad heterogene watergang'!$H$13,'Invoerblad heterogene watergang'!$M$13,IF(A984&lt;='Invoerblad heterogene watergang'!$H$14,'Invoerblad heterogene watergang'!$M$14,IF(A984&lt;='Invoerblad heterogene watergang'!$H$15,'Invoerblad heterogene watergang'!$M$15,IF(A984&lt;='Invoerblad heterogene watergang'!$H$16,'Invoerblad heterogene watergang'!$M$16,IF(A984&lt;='Invoerblad heterogene watergang'!$H$17,'Invoerblad heterogene watergang'!$M$17,""))))))))))</f>
        <v>Begroeiing volgt bodemverloop</v>
      </c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67"/>
      <c r="AD984" s="23"/>
      <c r="AE984" s="23"/>
    </row>
    <row r="985" spans="1:31" s="103" customFormat="1" x14ac:dyDescent="0.35">
      <c r="A985" s="24">
        <f>IF(A984="","",IF((A984+1)&gt;MAX('Invoerblad heterogene watergang'!$H$9:$H$17),"",'Uitgebreide invoer'!A984+(MAX('Invoerblad heterogene watergang'!$H$9:$H$17)/1000)))</f>
        <v>686.7000000000055</v>
      </c>
      <c r="B985" s="23">
        <f>IF(A985&lt;='Invoerblad heterogene watergang'!$H$9,'Invoerblad heterogene watergang'!$J$9,IF(A985&lt;='Invoerblad heterogene watergang'!$H$10,'Invoerblad heterogene watergang'!$J$10,IF(A985&lt;='Invoerblad heterogene watergang'!$H$11,'Invoerblad heterogene watergang'!$J$11,IF(A985&lt;='Invoerblad heterogene watergang'!$H$12,'Invoerblad heterogene watergang'!$J$12,IF(A985&lt;='Invoerblad heterogene watergang'!$H$13,'Invoerblad heterogene watergang'!$J$13,IF(A985&lt;='Invoerblad heterogene watergang'!$H$14,'Invoerblad heterogene watergang'!$J$14,IF(A985&lt;='Invoerblad heterogene watergang'!$H$15,'Invoerblad heterogene watergang'!$J$15,IF(A985&lt;='Invoerblad heterogene watergang'!$H$16,'Invoerblad heterogene watergang'!$J$16,IF(A985&lt;='Invoerblad heterogene watergang'!$H$17,'Invoerblad heterogene watergang'!$J$17,"")))))))))</f>
        <v>0.1</v>
      </c>
      <c r="C985" s="23" t="str">
        <f>IF(A985&lt;='Invoerblad heterogene watergang'!$H$9,'Invoerblad heterogene watergang'!$K$9,IF(A985&lt;='Invoerblad heterogene watergang'!$H$10,'Invoerblad heterogene watergang'!$K$10,IF(A985&lt;='Invoerblad heterogene watergang'!$H$11,'Invoerblad heterogene watergang'!$K$11,IF(A985&lt;='Invoerblad heterogene watergang'!$H$12,'Invoerblad heterogene watergang'!$K$12,IF(A985&lt;='Invoerblad heterogene watergang'!$H$13,'Invoerblad heterogene watergang'!$K$13,IF(A985&lt;='Invoerblad heterogene watergang'!$H$14,'Invoerblad heterogene watergang'!$K$14,IF(A985&lt;='Invoerblad heterogene watergang'!$H$15,'Invoerblad heterogene watergang'!$K$15,IF(A985&lt;='Invoerblad heterogene watergang'!$H$16,'Invoerblad heterogene watergang'!$K$16,IF(A985&lt;='Invoerblad heterogene watergang'!$H$17,'Invoerblad heterogene watergang'!$K$17,"")))))))))</f>
        <v>200 - Drijvend fonteinkruid</v>
      </c>
      <c r="D985" s="23">
        <f t="shared" si="15"/>
        <v>200</v>
      </c>
      <c r="E985" s="23">
        <f>'Invoerblad heterogene watergang'!$F$9</f>
        <v>1.5</v>
      </c>
      <c r="F985" s="23">
        <f>'Invoerblad heterogene watergang'!$E$9</f>
        <v>1.2</v>
      </c>
      <c r="G985" s="23">
        <f>'Invoerblad heterogene watergang'!$B$9</f>
        <v>1.2</v>
      </c>
      <c r="H985" s="23">
        <f>'Invoerblad heterogene watergang'!$C$9</f>
        <v>1</v>
      </c>
      <c r="I985" s="23">
        <f>IF(B985="","",IF(A985&lt;='Invoerblad heterogene watergang'!$H$9,'Invoerblad heterogene watergang'!$N$9,IF(A985&lt;='Invoerblad heterogene watergang'!$H$10,'Invoerblad heterogene watergang'!$N$10,IF(A985&lt;='Invoerblad heterogene watergang'!$H$11,'Invoerblad heterogene watergang'!$N$11,IF(A985&lt;='Invoerblad heterogene watergang'!$H$12,'Invoerblad heterogene watergang'!$N$12,IF(A985&lt;='Invoerblad heterogene watergang'!$H$13,'Invoerblad heterogene watergang'!$N$13,IF(A985&lt;='Invoerblad heterogene watergang'!$H$14,'Invoerblad heterogene watergang'!$N$14,IF(A985&lt;='Invoerblad heterogene watergang'!$H$15,'Invoerblad heterogene watergang'!$N$15,IF(A985&lt;='Invoerblad heterogene watergang'!$H$16,'Invoerblad heterogene watergang'!$N$16,IF(A985&lt;='Invoerblad heterogene watergang'!$H$17,'Invoerblad heterogene watergang'!$N$17,""))))))))))</f>
        <v>0</v>
      </c>
      <c r="J985" s="23" t="str">
        <f>IF(A985&lt;='Invoerblad heterogene watergang'!$H$9,'Invoerblad heterogene watergang'!$O$9,IF(A985&lt;='Invoerblad heterogene watergang'!$H$10,'Invoerblad heterogene watergang'!$O$10,IF(A985&lt;='Invoerblad heterogene watergang'!$H$11,'Invoerblad heterogene watergang'!$O$11,IF(A985&lt;='Invoerblad heterogene watergang'!$H$12,'Invoerblad heterogene watergang'!$O$12,IF(A985&lt;='Invoerblad heterogene watergang'!$H$13,'Invoerblad heterogene watergang'!$O$13,IF(A985&lt;='Invoerblad heterogene watergang'!$H$14,'Invoerblad heterogene watergang'!$O$14,IF(A985&lt;='Invoerblad heterogene watergang'!$H$15,'Invoerblad heterogene watergang'!$O$15,IF(A985&lt;='Invoerblad heterogene watergang'!$H$16,'Invoerblad heterogene watergang'!$O$16,IF(A985&lt;='Invoerblad heterogene watergang'!$H$17,'Invoerblad heterogene watergang'!$O$17,"")))))))))</f>
        <v>Nee</v>
      </c>
      <c r="K985" s="23">
        <f>(IF(A985&lt;='Invoerblad heterogene watergang'!$H$9,'Invoerblad heterogene watergang'!$L$9,IF(A985&lt;='Invoerblad heterogene watergang'!$H$10,'Invoerblad heterogene watergang'!$L$10,IF(A985&lt;='Invoerblad heterogene watergang'!$H$11,'Invoerblad heterogene watergang'!$L$11,IF(A985&lt;='Invoerblad heterogene watergang'!$H$12,'Invoerblad heterogene watergang'!$L$12,IF(A985&lt;='Invoerblad heterogene watergang'!$H$13,'Invoerblad heterogene watergang'!$L$13,IF(A985&lt;='Invoerblad heterogene watergang'!$H$14,'Invoerblad heterogene watergang'!$L$14,IF(A985&lt;='Invoerblad heterogene watergang'!$H$15,'Invoerblad heterogene watergang'!$L$15,IF(A985&lt;='Invoerblad heterogene watergang'!$H$16,'Invoerblad heterogene watergang'!$L$16,IF(A985&lt;='Invoerblad heterogene watergang'!$H$17,'Invoerblad heterogene watergang'!$L$17,""))))))))))</f>
        <v>100</v>
      </c>
      <c r="L985" s="23" t="str">
        <f>(IF(A985&lt;='Invoerblad heterogene watergang'!$H$9,'Invoerblad heterogene watergang'!$M$9,IF(A985&lt;='Invoerblad heterogene watergang'!$H$10,'Invoerblad heterogene watergang'!$M$10,IF(A985&lt;='Invoerblad heterogene watergang'!$H$11,'Invoerblad heterogene watergang'!$M$11,IF(A985&lt;='Invoerblad heterogene watergang'!$H$12,'Invoerblad heterogene watergang'!$M$12,IF(A985&lt;='Invoerblad heterogene watergang'!$H$13,'Invoerblad heterogene watergang'!$M$13,IF(A985&lt;='Invoerblad heterogene watergang'!$H$14,'Invoerblad heterogene watergang'!$M$14,IF(A985&lt;='Invoerblad heterogene watergang'!$H$15,'Invoerblad heterogene watergang'!$M$15,IF(A985&lt;='Invoerblad heterogene watergang'!$H$16,'Invoerblad heterogene watergang'!$M$16,IF(A985&lt;='Invoerblad heterogene watergang'!$H$17,'Invoerblad heterogene watergang'!$M$17,""))))))))))</f>
        <v>Begroeiing volgt bodemverloop</v>
      </c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67"/>
      <c r="AD985" s="23"/>
      <c r="AE985" s="23"/>
    </row>
    <row r="986" spans="1:31" s="103" customFormat="1" x14ac:dyDescent="0.35">
      <c r="A986" s="24">
        <f>IF(A985="","",IF((A985+1)&gt;MAX('Invoerblad heterogene watergang'!$H$9:$H$17),"",'Uitgebreide invoer'!A985+(MAX('Invoerblad heterogene watergang'!$H$9:$H$17)/1000)))</f>
        <v>687.40000000000555</v>
      </c>
      <c r="B986" s="23">
        <f>IF(A986&lt;='Invoerblad heterogene watergang'!$H$9,'Invoerblad heterogene watergang'!$J$9,IF(A986&lt;='Invoerblad heterogene watergang'!$H$10,'Invoerblad heterogene watergang'!$J$10,IF(A986&lt;='Invoerblad heterogene watergang'!$H$11,'Invoerblad heterogene watergang'!$J$11,IF(A986&lt;='Invoerblad heterogene watergang'!$H$12,'Invoerblad heterogene watergang'!$J$12,IF(A986&lt;='Invoerblad heterogene watergang'!$H$13,'Invoerblad heterogene watergang'!$J$13,IF(A986&lt;='Invoerblad heterogene watergang'!$H$14,'Invoerblad heterogene watergang'!$J$14,IF(A986&lt;='Invoerblad heterogene watergang'!$H$15,'Invoerblad heterogene watergang'!$J$15,IF(A986&lt;='Invoerblad heterogene watergang'!$H$16,'Invoerblad heterogene watergang'!$J$16,IF(A986&lt;='Invoerblad heterogene watergang'!$H$17,'Invoerblad heterogene watergang'!$J$17,"")))))))))</f>
        <v>0.1</v>
      </c>
      <c r="C986" s="23" t="str">
        <f>IF(A986&lt;='Invoerblad heterogene watergang'!$H$9,'Invoerblad heterogene watergang'!$K$9,IF(A986&lt;='Invoerblad heterogene watergang'!$H$10,'Invoerblad heterogene watergang'!$K$10,IF(A986&lt;='Invoerblad heterogene watergang'!$H$11,'Invoerblad heterogene watergang'!$K$11,IF(A986&lt;='Invoerblad heterogene watergang'!$H$12,'Invoerblad heterogene watergang'!$K$12,IF(A986&lt;='Invoerblad heterogene watergang'!$H$13,'Invoerblad heterogene watergang'!$K$13,IF(A986&lt;='Invoerblad heterogene watergang'!$H$14,'Invoerblad heterogene watergang'!$K$14,IF(A986&lt;='Invoerblad heterogene watergang'!$H$15,'Invoerblad heterogene watergang'!$K$15,IF(A986&lt;='Invoerblad heterogene watergang'!$H$16,'Invoerblad heterogene watergang'!$K$16,IF(A986&lt;='Invoerblad heterogene watergang'!$H$17,'Invoerblad heterogene watergang'!$K$17,"")))))))))</f>
        <v>200 - Drijvend fonteinkruid</v>
      </c>
      <c r="D986" s="23">
        <f t="shared" si="15"/>
        <v>200</v>
      </c>
      <c r="E986" s="23">
        <f>'Invoerblad heterogene watergang'!$F$9</f>
        <v>1.5</v>
      </c>
      <c r="F986" s="23">
        <f>'Invoerblad heterogene watergang'!$E$9</f>
        <v>1.2</v>
      </c>
      <c r="G986" s="23">
        <f>'Invoerblad heterogene watergang'!$B$9</f>
        <v>1.2</v>
      </c>
      <c r="H986" s="23">
        <f>'Invoerblad heterogene watergang'!$C$9</f>
        <v>1</v>
      </c>
      <c r="I986" s="23">
        <f>IF(B986="","",IF(A986&lt;='Invoerblad heterogene watergang'!$H$9,'Invoerblad heterogene watergang'!$N$9,IF(A986&lt;='Invoerblad heterogene watergang'!$H$10,'Invoerblad heterogene watergang'!$N$10,IF(A986&lt;='Invoerblad heterogene watergang'!$H$11,'Invoerblad heterogene watergang'!$N$11,IF(A986&lt;='Invoerblad heterogene watergang'!$H$12,'Invoerblad heterogene watergang'!$N$12,IF(A986&lt;='Invoerblad heterogene watergang'!$H$13,'Invoerblad heterogene watergang'!$N$13,IF(A986&lt;='Invoerblad heterogene watergang'!$H$14,'Invoerblad heterogene watergang'!$N$14,IF(A986&lt;='Invoerblad heterogene watergang'!$H$15,'Invoerblad heterogene watergang'!$N$15,IF(A986&lt;='Invoerblad heterogene watergang'!$H$16,'Invoerblad heterogene watergang'!$N$16,IF(A986&lt;='Invoerblad heterogene watergang'!$H$17,'Invoerblad heterogene watergang'!$N$17,""))))))))))</f>
        <v>0</v>
      </c>
      <c r="J986" s="23" t="str">
        <f>IF(A986&lt;='Invoerblad heterogene watergang'!$H$9,'Invoerblad heterogene watergang'!$O$9,IF(A986&lt;='Invoerblad heterogene watergang'!$H$10,'Invoerblad heterogene watergang'!$O$10,IF(A986&lt;='Invoerblad heterogene watergang'!$H$11,'Invoerblad heterogene watergang'!$O$11,IF(A986&lt;='Invoerblad heterogene watergang'!$H$12,'Invoerblad heterogene watergang'!$O$12,IF(A986&lt;='Invoerblad heterogene watergang'!$H$13,'Invoerblad heterogene watergang'!$O$13,IF(A986&lt;='Invoerblad heterogene watergang'!$H$14,'Invoerblad heterogene watergang'!$O$14,IF(A986&lt;='Invoerblad heterogene watergang'!$H$15,'Invoerblad heterogene watergang'!$O$15,IF(A986&lt;='Invoerblad heterogene watergang'!$H$16,'Invoerblad heterogene watergang'!$O$16,IF(A986&lt;='Invoerblad heterogene watergang'!$H$17,'Invoerblad heterogene watergang'!$O$17,"")))))))))</f>
        <v>Nee</v>
      </c>
      <c r="K986" s="23">
        <f>(IF(A986&lt;='Invoerblad heterogene watergang'!$H$9,'Invoerblad heterogene watergang'!$L$9,IF(A986&lt;='Invoerblad heterogene watergang'!$H$10,'Invoerblad heterogene watergang'!$L$10,IF(A986&lt;='Invoerblad heterogene watergang'!$H$11,'Invoerblad heterogene watergang'!$L$11,IF(A986&lt;='Invoerblad heterogene watergang'!$H$12,'Invoerblad heterogene watergang'!$L$12,IF(A986&lt;='Invoerblad heterogene watergang'!$H$13,'Invoerblad heterogene watergang'!$L$13,IF(A986&lt;='Invoerblad heterogene watergang'!$H$14,'Invoerblad heterogene watergang'!$L$14,IF(A986&lt;='Invoerblad heterogene watergang'!$H$15,'Invoerblad heterogene watergang'!$L$15,IF(A986&lt;='Invoerblad heterogene watergang'!$H$16,'Invoerblad heterogene watergang'!$L$16,IF(A986&lt;='Invoerblad heterogene watergang'!$H$17,'Invoerblad heterogene watergang'!$L$17,""))))))))))</f>
        <v>100</v>
      </c>
      <c r="L986" s="23" t="str">
        <f>(IF(A986&lt;='Invoerblad heterogene watergang'!$H$9,'Invoerblad heterogene watergang'!$M$9,IF(A986&lt;='Invoerblad heterogene watergang'!$H$10,'Invoerblad heterogene watergang'!$M$10,IF(A986&lt;='Invoerblad heterogene watergang'!$H$11,'Invoerblad heterogene watergang'!$M$11,IF(A986&lt;='Invoerblad heterogene watergang'!$H$12,'Invoerblad heterogene watergang'!$M$12,IF(A986&lt;='Invoerblad heterogene watergang'!$H$13,'Invoerblad heterogene watergang'!$M$13,IF(A986&lt;='Invoerblad heterogene watergang'!$H$14,'Invoerblad heterogene watergang'!$M$14,IF(A986&lt;='Invoerblad heterogene watergang'!$H$15,'Invoerblad heterogene watergang'!$M$15,IF(A986&lt;='Invoerblad heterogene watergang'!$H$16,'Invoerblad heterogene watergang'!$M$16,IF(A986&lt;='Invoerblad heterogene watergang'!$H$17,'Invoerblad heterogene watergang'!$M$17,""))))))))))</f>
        <v>Begroeiing volgt bodemverloop</v>
      </c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67"/>
      <c r="AD986" s="23"/>
      <c r="AE986" s="23"/>
    </row>
    <row r="987" spans="1:31" s="103" customFormat="1" x14ac:dyDescent="0.35">
      <c r="A987" s="24">
        <f>IF(A986="","",IF((A986+1)&gt;MAX('Invoerblad heterogene watergang'!$H$9:$H$17),"",'Uitgebreide invoer'!A986+(MAX('Invoerblad heterogene watergang'!$H$9:$H$17)/1000)))</f>
        <v>688.10000000000559</v>
      </c>
      <c r="B987" s="23">
        <f>IF(A987&lt;='Invoerblad heterogene watergang'!$H$9,'Invoerblad heterogene watergang'!$J$9,IF(A987&lt;='Invoerblad heterogene watergang'!$H$10,'Invoerblad heterogene watergang'!$J$10,IF(A987&lt;='Invoerblad heterogene watergang'!$H$11,'Invoerblad heterogene watergang'!$J$11,IF(A987&lt;='Invoerblad heterogene watergang'!$H$12,'Invoerblad heterogene watergang'!$J$12,IF(A987&lt;='Invoerblad heterogene watergang'!$H$13,'Invoerblad heterogene watergang'!$J$13,IF(A987&lt;='Invoerblad heterogene watergang'!$H$14,'Invoerblad heterogene watergang'!$J$14,IF(A987&lt;='Invoerblad heterogene watergang'!$H$15,'Invoerblad heterogene watergang'!$J$15,IF(A987&lt;='Invoerblad heterogene watergang'!$H$16,'Invoerblad heterogene watergang'!$J$16,IF(A987&lt;='Invoerblad heterogene watergang'!$H$17,'Invoerblad heterogene watergang'!$J$17,"")))))))))</f>
        <v>0.1</v>
      </c>
      <c r="C987" s="23" t="str">
        <f>IF(A987&lt;='Invoerblad heterogene watergang'!$H$9,'Invoerblad heterogene watergang'!$K$9,IF(A987&lt;='Invoerblad heterogene watergang'!$H$10,'Invoerblad heterogene watergang'!$K$10,IF(A987&lt;='Invoerblad heterogene watergang'!$H$11,'Invoerblad heterogene watergang'!$K$11,IF(A987&lt;='Invoerblad heterogene watergang'!$H$12,'Invoerblad heterogene watergang'!$K$12,IF(A987&lt;='Invoerblad heterogene watergang'!$H$13,'Invoerblad heterogene watergang'!$K$13,IF(A987&lt;='Invoerblad heterogene watergang'!$H$14,'Invoerblad heterogene watergang'!$K$14,IF(A987&lt;='Invoerblad heterogene watergang'!$H$15,'Invoerblad heterogene watergang'!$K$15,IF(A987&lt;='Invoerblad heterogene watergang'!$H$16,'Invoerblad heterogene watergang'!$K$16,IF(A987&lt;='Invoerblad heterogene watergang'!$H$17,'Invoerblad heterogene watergang'!$K$17,"")))))))))</f>
        <v>200 - Drijvend fonteinkruid</v>
      </c>
      <c r="D987" s="23">
        <f t="shared" si="15"/>
        <v>200</v>
      </c>
      <c r="E987" s="23">
        <f>'Invoerblad heterogene watergang'!$F$9</f>
        <v>1.5</v>
      </c>
      <c r="F987" s="23">
        <f>'Invoerblad heterogene watergang'!$E$9</f>
        <v>1.2</v>
      </c>
      <c r="G987" s="23">
        <f>'Invoerblad heterogene watergang'!$B$9</f>
        <v>1.2</v>
      </c>
      <c r="H987" s="23">
        <f>'Invoerblad heterogene watergang'!$C$9</f>
        <v>1</v>
      </c>
      <c r="I987" s="23">
        <f>IF(B987="","",IF(A987&lt;='Invoerblad heterogene watergang'!$H$9,'Invoerblad heterogene watergang'!$N$9,IF(A987&lt;='Invoerblad heterogene watergang'!$H$10,'Invoerblad heterogene watergang'!$N$10,IF(A987&lt;='Invoerblad heterogene watergang'!$H$11,'Invoerblad heterogene watergang'!$N$11,IF(A987&lt;='Invoerblad heterogene watergang'!$H$12,'Invoerblad heterogene watergang'!$N$12,IF(A987&lt;='Invoerblad heterogene watergang'!$H$13,'Invoerblad heterogene watergang'!$N$13,IF(A987&lt;='Invoerblad heterogene watergang'!$H$14,'Invoerblad heterogene watergang'!$N$14,IF(A987&lt;='Invoerblad heterogene watergang'!$H$15,'Invoerblad heterogene watergang'!$N$15,IF(A987&lt;='Invoerblad heterogene watergang'!$H$16,'Invoerblad heterogene watergang'!$N$16,IF(A987&lt;='Invoerblad heterogene watergang'!$H$17,'Invoerblad heterogene watergang'!$N$17,""))))))))))</f>
        <v>0</v>
      </c>
      <c r="J987" s="23" t="str">
        <f>IF(A987&lt;='Invoerblad heterogene watergang'!$H$9,'Invoerblad heterogene watergang'!$O$9,IF(A987&lt;='Invoerblad heterogene watergang'!$H$10,'Invoerblad heterogene watergang'!$O$10,IF(A987&lt;='Invoerblad heterogene watergang'!$H$11,'Invoerblad heterogene watergang'!$O$11,IF(A987&lt;='Invoerblad heterogene watergang'!$H$12,'Invoerblad heterogene watergang'!$O$12,IF(A987&lt;='Invoerblad heterogene watergang'!$H$13,'Invoerblad heterogene watergang'!$O$13,IF(A987&lt;='Invoerblad heterogene watergang'!$H$14,'Invoerblad heterogene watergang'!$O$14,IF(A987&lt;='Invoerblad heterogene watergang'!$H$15,'Invoerblad heterogene watergang'!$O$15,IF(A987&lt;='Invoerblad heterogene watergang'!$H$16,'Invoerblad heterogene watergang'!$O$16,IF(A987&lt;='Invoerblad heterogene watergang'!$H$17,'Invoerblad heterogene watergang'!$O$17,"")))))))))</f>
        <v>Nee</v>
      </c>
      <c r="K987" s="23">
        <f>(IF(A987&lt;='Invoerblad heterogene watergang'!$H$9,'Invoerblad heterogene watergang'!$L$9,IF(A987&lt;='Invoerblad heterogene watergang'!$H$10,'Invoerblad heterogene watergang'!$L$10,IF(A987&lt;='Invoerblad heterogene watergang'!$H$11,'Invoerblad heterogene watergang'!$L$11,IF(A987&lt;='Invoerblad heterogene watergang'!$H$12,'Invoerblad heterogene watergang'!$L$12,IF(A987&lt;='Invoerblad heterogene watergang'!$H$13,'Invoerblad heterogene watergang'!$L$13,IF(A987&lt;='Invoerblad heterogene watergang'!$H$14,'Invoerblad heterogene watergang'!$L$14,IF(A987&lt;='Invoerblad heterogene watergang'!$H$15,'Invoerblad heterogene watergang'!$L$15,IF(A987&lt;='Invoerblad heterogene watergang'!$H$16,'Invoerblad heterogene watergang'!$L$16,IF(A987&lt;='Invoerblad heterogene watergang'!$H$17,'Invoerblad heterogene watergang'!$L$17,""))))))))))</f>
        <v>100</v>
      </c>
      <c r="L987" s="23" t="str">
        <f>(IF(A987&lt;='Invoerblad heterogene watergang'!$H$9,'Invoerblad heterogene watergang'!$M$9,IF(A987&lt;='Invoerblad heterogene watergang'!$H$10,'Invoerblad heterogene watergang'!$M$10,IF(A987&lt;='Invoerblad heterogene watergang'!$H$11,'Invoerblad heterogene watergang'!$M$11,IF(A987&lt;='Invoerblad heterogene watergang'!$H$12,'Invoerblad heterogene watergang'!$M$12,IF(A987&lt;='Invoerblad heterogene watergang'!$H$13,'Invoerblad heterogene watergang'!$M$13,IF(A987&lt;='Invoerblad heterogene watergang'!$H$14,'Invoerblad heterogene watergang'!$M$14,IF(A987&lt;='Invoerblad heterogene watergang'!$H$15,'Invoerblad heterogene watergang'!$M$15,IF(A987&lt;='Invoerblad heterogene watergang'!$H$16,'Invoerblad heterogene watergang'!$M$16,IF(A987&lt;='Invoerblad heterogene watergang'!$H$17,'Invoerblad heterogene watergang'!$M$17,""))))))))))</f>
        <v>Begroeiing volgt bodemverloop</v>
      </c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67"/>
      <c r="AD987" s="23"/>
      <c r="AE987" s="23"/>
    </row>
    <row r="988" spans="1:31" s="103" customFormat="1" x14ac:dyDescent="0.35">
      <c r="A988" s="24">
        <f>IF(A987="","",IF((A987+1)&gt;MAX('Invoerblad heterogene watergang'!$H$9:$H$17),"",'Uitgebreide invoer'!A987+(MAX('Invoerblad heterogene watergang'!$H$9:$H$17)/1000)))</f>
        <v>688.80000000000564</v>
      </c>
      <c r="B988" s="23">
        <f>IF(A988&lt;='Invoerblad heterogene watergang'!$H$9,'Invoerblad heterogene watergang'!$J$9,IF(A988&lt;='Invoerblad heterogene watergang'!$H$10,'Invoerblad heterogene watergang'!$J$10,IF(A988&lt;='Invoerblad heterogene watergang'!$H$11,'Invoerblad heterogene watergang'!$J$11,IF(A988&lt;='Invoerblad heterogene watergang'!$H$12,'Invoerblad heterogene watergang'!$J$12,IF(A988&lt;='Invoerblad heterogene watergang'!$H$13,'Invoerblad heterogene watergang'!$J$13,IF(A988&lt;='Invoerblad heterogene watergang'!$H$14,'Invoerblad heterogene watergang'!$J$14,IF(A988&lt;='Invoerblad heterogene watergang'!$H$15,'Invoerblad heterogene watergang'!$J$15,IF(A988&lt;='Invoerblad heterogene watergang'!$H$16,'Invoerblad heterogene watergang'!$J$16,IF(A988&lt;='Invoerblad heterogene watergang'!$H$17,'Invoerblad heterogene watergang'!$J$17,"")))))))))</f>
        <v>0.1</v>
      </c>
      <c r="C988" s="23" t="str">
        <f>IF(A988&lt;='Invoerblad heterogene watergang'!$H$9,'Invoerblad heterogene watergang'!$K$9,IF(A988&lt;='Invoerblad heterogene watergang'!$H$10,'Invoerblad heterogene watergang'!$K$10,IF(A988&lt;='Invoerblad heterogene watergang'!$H$11,'Invoerblad heterogene watergang'!$K$11,IF(A988&lt;='Invoerblad heterogene watergang'!$H$12,'Invoerblad heterogene watergang'!$K$12,IF(A988&lt;='Invoerblad heterogene watergang'!$H$13,'Invoerblad heterogene watergang'!$K$13,IF(A988&lt;='Invoerblad heterogene watergang'!$H$14,'Invoerblad heterogene watergang'!$K$14,IF(A988&lt;='Invoerblad heterogene watergang'!$H$15,'Invoerblad heterogene watergang'!$K$15,IF(A988&lt;='Invoerblad heterogene watergang'!$H$16,'Invoerblad heterogene watergang'!$K$16,IF(A988&lt;='Invoerblad heterogene watergang'!$H$17,'Invoerblad heterogene watergang'!$K$17,"")))))))))</f>
        <v>200 - Drijvend fonteinkruid</v>
      </c>
      <c r="D988" s="23">
        <f t="shared" si="15"/>
        <v>200</v>
      </c>
      <c r="E988" s="23">
        <f>'Invoerblad heterogene watergang'!$F$9</f>
        <v>1.5</v>
      </c>
      <c r="F988" s="23">
        <f>'Invoerblad heterogene watergang'!$E$9</f>
        <v>1.2</v>
      </c>
      <c r="G988" s="23">
        <f>'Invoerblad heterogene watergang'!$B$9</f>
        <v>1.2</v>
      </c>
      <c r="H988" s="23">
        <f>'Invoerblad heterogene watergang'!$C$9</f>
        <v>1</v>
      </c>
      <c r="I988" s="23">
        <f>IF(B988="","",IF(A988&lt;='Invoerblad heterogene watergang'!$H$9,'Invoerblad heterogene watergang'!$N$9,IF(A988&lt;='Invoerblad heterogene watergang'!$H$10,'Invoerblad heterogene watergang'!$N$10,IF(A988&lt;='Invoerblad heterogene watergang'!$H$11,'Invoerblad heterogene watergang'!$N$11,IF(A988&lt;='Invoerblad heterogene watergang'!$H$12,'Invoerblad heterogene watergang'!$N$12,IF(A988&lt;='Invoerblad heterogene watergang'!$H$13,'Invoerblad heterogene watergang'!$N$13,IF(A988&lt;='Invoerblad heterogene watergang'!$H$14,'Invoerblad heterogene watergang'!$N$14,IF(A988&lt;='Invoerblad heterogene watergang'!$H$15,'Invoerblad heterogene watergang'!$N$15,IF(A988&lt;='Invoerblad heterogene watergang'!$H$16,'Invoerblad heterogene watergang'!$N$16,IF(A988&lt;='Invoerblad heterogene watergang'!$H$17,'Invoerblad heterogene watergang'!$N$17,""))))))))))</f>
        <v>0</v>
      </c>
      <c r="J988" s="23" t="str">
        <f>IF(A988&lt;='Invoerblad heterogene watergang'!$H$9,'Invoerblad heterogene watergang'!$O$9,IF(A988&lt;='Invoerblad heterogene watergang'!$H$10,'Invoerblad heterogene watergang'!$O$10,IF(A988&lt;='Invoerblad heterogene watergang'!$H$11,'Invoerblad heterogene watergang'!$O$11,IF(A988&lt;='Invoerblad heterogene watergang'!$H$12,'Invoerblad heterogene watergang'!$O$12,IF(A988&lt;='Invoerblad heterogene watergang'!$H$13,'Invoerblad heterogene watergang'!$O$13,IF(A988&lt;='Invoerblad heterogene watergang'!$H$14,'Invoerblad heterogene watergang'!$O$14,IF(A988&lt;='Invoerblad heterogene watergang'!$H$15,'Invoerblad heterogene watergang'!$O$15,IF(A988&lt;='Invoerblad heterogene watergang'!$H$16,'Invoerblad heterogene watergang'!$O$16,IF(A988&lt;='Invoerblad heterogene watergang'!$H$17,'Invoerblad heterogene watergang'!$O$17,"")))))))))</f>
        <v>Nee</v>
      </c>
      <c r="K988" s="23">
        <f>(IF(A988&lt;='Invoerblad heterogene watergang'!$H$9,'Invoerblad heterogene watergang'!$L$9,IF(A988&lt;='Invoerblad heterogene watergang'!$H$10,'Invoerblad heterogene watergang'!$L$10,IF(A988&lt;='Invoerblad heterogene watergang'!$H$11,'Invoerblad heterogene watergang'!$L$11,IF(A988&lt;='Invoerblad heterogene watergang'!$H$12,'Invoerblad heterogene watergang'!$L$12,IF(A988&lt;='Invoerblad heterogene watergang'!$H$13,'Invoerblad heterogene watergang'!$L$13,IF(A988&lt;='Invoerblad heterogene watergang'!$H$14,'Invoerblad heterogene watergang'!$L$14,IF(A988&lt;='Invoerblad heterogene watergang'!$H$15,'Invoerblad heterogene watergang'!$L$15,IF(A988&lt;='Invoerblad heterogene watergang'!$H$16,'Invoerblad heterogene watergang'!$L$16,IF(A988&lt;='Invoerblad heterogene watergang'!$H$17,'Invoerblad heterogene watergang'!$L$17,""))))))))))</f>
        <v>100</v>
      </c>
      <c r="L988" s="23" t="str">
        <f>(IF(A988&lt;='Invoerblad heterogene watergang'!$H$9,'Invoerblad heterogene watergang'!$M$9,IF(A988&lt;='Invoerblad heterogene watergang'!$H$10,'Invoerblad heterogene watergang'!$M$10,IF(A988&lt;='Invoerblad heterogene watergang'!$H$11,'Invoerblad heterogene watergang'!$M$11,IF(A988&lt;='Invoerblad heterogene watergang'!$H$12,'Invoerblad heterogene watergang'!$M$12,IF(A988&lt;='Invoerblad heterogene watergang'!$H$13,'Invoerblad heterogene watergang'!$M$13,IF(A988&lt;='Invoerblad heterogene watergang'!$H$14,'Invoerblad heterogene watergang'!$M$14,IF(A988&lt;='Invoerblad heterogene watergang'!$H$15,'Invoerblad heterogene watergang'!$M$15,IF(A988&lt;='Invoerblad heterogene watergang'!$H$16,'Invoerblad heterogene watergang'!$M$16,IF(A988&lt;='Invoerblad heterogene watergang'!$H$17,'Invoerblad heterogene watergang'!$M$17,""))))))))))</f>
        <v>Begroeiing volgt bodemverloop</v>
      </c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67"/>
      <c r="AD988" s="23"/>
      <c r="AE988" s="23"/>
    </row>
    <row r="989" spans="1:31" s="103" customFormat="1" x14ac:dyDescent="0.35">
      <c r="A989" s="24">
        <f>IF(A988="","",IF((A988+1)&gt;MAX('Invoerblad heterogene watergang'!$H$9:$H$17),"",'Uitgebreide invoer'!A988+(MAX('Invoerblad heterogene watergang'!$H$9:$H$17)/1000)))</f>
        <v>689.50000000000568</v>
      </c>
      <c r="B989" s="23">
        <f>IF(A989&lt;='Invoerblad heterogene watergang'!$H$9,'Invoerblad heterogene watergang'!$J$9,IF(A989&lt;='Invoerblad heterogene watergang'!$H$10,'Invoerblad heterogene watergang'!$J$10,IF(A989&lt;='Invoerblad heterogene watergang'!$H$11,'Invoerblad heterogene watergang'!$J$11,IF(A989&lt;='Invoerblad heterogene watergang'!$H$12,'Invoerblad heterogene watergang'!$J$12,IF(A989&lt;='Invoerblad heterogene watergang'!$H$13,'Invoerblad heterogene watergang'!$J$13,IF(A989&lt;='Invoerblad heterogene watergang'!$H$14,'Invoerblad heterogene watergang'!$J$14,IF(A989&lt;='Invoerblad heterogene watergang'!$H$15,'Invoerblad heterogene watergang'!$J$15,IF(A989&lt;='Invoerblad heterogene watergang'!$H$16,'Invoerblad heterogene watergang'!$J$16,IF(A989&lt;='Invoerblad heterogene watergang'!$H$17,'Invoerblad heterogene watergang'!$J$17,"")))))))))</f>
        <v>0.1</v>
      </c>
      <c r="C989" s="23" t="str">
        <f>IF(A989&lt;='Invoerblad heterogene watergang'!$H$9,'Invoerblad heterogene watergang'!$K$9,IF(A989&lt;='Invoerblad heterogene watergang'!$H$10,'Invoerblad heterogene watergang'!$K$10,IF(A989&lt;='Invoerblad heterogene watergang'!$H$11,'Invoerblad heterogene watergang'!$K$11,IF(A989&lt;='Invoerblad heterogene watergang'!$H$12,'Invoerblad heterogene watergang'!$K$12,IF(A989&lt;='Invoerblad heterogene watergang'!$H$13,'Invoerblad heterogene watergang'!$K$13,IF(A989&lt;='Invoerblad heterogene watergang'!$H$14,'Invoerblad heterogene watergang'!$K$14,IF(A989&lt;='Invoerblad heterogene watergang'!$H$15,'Invoerblad heterogene watergang'!$K$15,IF(A989&lt;='Invoerblad heterogene watergang'!$H$16,'Invoerblad heterogene watergang'!$K$16,IF(A989&lt;='Invoerblad heterogene watergang'!$H$17,'Invoerblad heterogene watergang'!$K$17,"")))))))))</f>
        <v>200 - Drijvend fonteinkruid</v>
      </c>
      <c r="D989" s="23">
        <f t="shared" si="15"/>
        <v>200</v>
      </c>
      <c r="E989" s="23">
        <f>'Invoerblad heterogene watergang'!$F$9</f>
        <v>1.5</v>
      </c>
      <c r="F989" s="23">
        <f>'Invoerblad heterogene watergang'!$E$9</f>
        <v>1.2</v>
      </c>
      <c r="G989" s="23">
        <f>'Invoerblad heterogene watergang'!$B$9</f>
        <v>1.2</v>
      </c>
      <c r="H989" s="23">
        <f>'Invoerblad heterogene watergang'!$C$9</f>
        <v>1</v>
      </c>
      <c r="I989" s="23">
        <f>IF(B989="","",IF(A989&lt;='Invoerblad heterogene watergang'!$H$9,'Invoerblad heterogene watergang'!$N$9,IF(A989&lt;='Invoerblad heterogene watergang'!$H$10,'Invoerblad heterogene watergang'!$N$10,IF(A989&lt;='Invoerblad heterogene watergang'!$H$11,'Invoerblad heterogene watergang'!$N$11,IF(A989&lt;='Invoerblad heterogene watergang'!$H$12,'Invoerblad heterogene watergang'!$N$12,IF(A989&lt;='Invoerblad heterogene watergang'!$H$13,'Invoerblad heterogene watergang'!$N$13,IF(A989&lt;='Invoerblad heterogene watergang'!$H$14,'Invoerblad heterogene watergang'!$N$14,IF(A989&lt;='Invoerblad heterogene watergang'!$H$15,'Invoerblad heterogene watergang'!$N$15,IF(A989&lt;='Invoerblad heterogene watergang'!$H$16,'Invoerblad heterogene watergang'!$N$16,IF(A989&lt;='Invoerblad heterogene watergang'!$H$17,'Invoerblad heterogene watergang'!$N$17,""))))))))))</f>
        <v>0</v>
      </c>
      <c r="J989" s="23" t="str">
        <f>IF(A989&lt;='Invoerblad heterogene watergang'!$H$9,'Invoerblad heterogene watergang'!$O$9,IF(A989&lt;='Invoerblad heterogene watergang'!$H$10,'Invoerblad heterogene watergang'!$O$10,IF(A989&lt;='Invoerblad heterogene watergang'!$H$11,'Invoerblad heterogene watergang'!$O$11,IF(A989&lt;='Invoerblad heterogene watergang'!$H$12,'Invoerblad heterogene watergang'!$O$12,IF(A989&lt;='Invoerblad heterogene watergang'!$H$13,'Invoerblad heterogene watergang'!$O$13,IF(A989&lt;='Invoerblad heterogene watergang'!$H$14,'Invoerblad heterogene watergang'!$O$14,IF(A989&lt;='Invoerblad heterogene watergang'!$H$15,'Invoerblad heterogene watergang'!$O$15,IF(A989&lt;='Invoerblad heterogene watergang'!$H$16,'Invoerblad heterogene watergang'!$O$16,IF(A989&lt;='Invoerblad heterogene watergang'!$H$17,'Invoerblad heterogene watergang'!$O$17,"")))))))))</f>
        <v>Nee</v>
      </c>
      <c r="K989" s="23">
        <f>(IF(A989&lt;='Invoerblad heterogene watergang'!$H$9,'Invoerblad heterogene watergang'!$L$9,IF(A989&lt;='Invoerblad heterogene watergang'!$H$10,'Invoerblad heterogene watergang'!$L$10,IF(A989&lt;='Invoerblad heterogene watergang'!$H$11,'Invoerblad heterogene watergang'!$L$11,IF(A989&lt;='Invoerblad heterogene watergang'!$H$12,'Invoerblad heterogene watergang'!$L$12,IF(A989&lt;='Invoerblad heterogene watergang'!$H$13,'Invoerblad heterogene watergang'!$L$13,IF(A989&lt;='Invoerblad heterogene watergang'!$H$14,'Invoerblad heterogene watergang'!$L$14,IF(A989&lt;='Invoerblad heterogene watergang'!$H$15,'Invoerblad heterogene watergang'!$L$15,IF(A989&lt;='Invoerblad heterogene watergang'!$H$16,'Invoerblad heterogene watergang'!$L$16,IF(A989&lt;='Invoerblad heterogene watergang'!$H$17,'Invoerblad heterogene watergang'!$L$17,""))))))))))</f>
        <v>100</v>
      </c>
      <c r="L989" s="23" t="str">
        <f>(IF(A989&lt;='Invoerblad heterogene watergang'!$H$9,'Invoerblad heterogene watergang'!$M$9,IF(A989&lt;='Invoerblad heterogene watergang'!$H$10,'Invoerblad heterogene watergang'!$M$10,IF(A989&lt;='Invoerblad heterogene watergang'!$H$11,'Invoerblad heterogene watergang'!$M$11,IF(A989&lt;='Invoerblad heterogene watergang'!$H$12,'Invoerblad heterogene watergang'!$M$12,IF(A989&lt;='Invoerblad heterogene watergang'!$H$13,'Invoerblad heterogene watergang'!$M$13,IF(A989&lt;='Invoerblad heterogene watergang'!$H$14,'Invoerblad heterogene watergang'!$M$14,IF(A989&lt;='Invoerblad heterogene watergang'!$H$15,'Invoerblad heterogene watergang'!$M$15,IF(A989&lt;='Invoerblad heterogene watergang'!$H$16,'Invoerblad heterogene watergang'!$M$16,IF(A989&lt;='Invoerblad heterogene watergang'!$H$17,'Invoerblad heterogene watergang'!$M$17,""))))))))))</f>
        <v>Begroeiing volgt bodemverloop</v>
      </c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67"/>
      <c r="AD989" s="23"/>
      <c r="AE989" s="23"/>
    </row>
    <row r="990" spans="1:31" s="103" customFormat="1" x14ac:dyDescent="0.35">
      <c r="A990" s="24">
        <f>IF(A989="","",IF((A989+1)&gt;MAX('Invoerblad heterogene watergang'!$H$9:$H$17),"",'Uitgebreide invoer'!A989+(MAX('Invoerblad heterogene watergang'!$H$9:$H$17)/1000)))</f>
        <v>690.20000000000573</v>
      </c>
      <c r="B990" s="23">
        <f>IF(A990&lt;='Invoerblad heterogene watergang'!$H$9,'Invoerblad heterogene watergang'!$J$9,IF(A990&lt;='Invoerblad heterogene watergang'!$H$10,'Invoerblad heterogene watergang'!$J$10,IF(A990&lt;='Invoerblad heterogene watergang'!$H$11,'Invoerblad heterogene watergang'!$J$11,IF(A990&lt;='Invoerblad heterogene watergang'!$H$12,'Invoerblad heterogene watergang'!$J$12,IF(A990&lt;='Invoerblad heterogene watergang'!$H$13,'Invoerblad heterogene watergang'!$J$13,IF(A990&lt;='Invoerblad heterogene watergang'!$H$14,'Invoerblad heterogene watergang'!$J$14,IF(A990&lt;='Invoerblad heterogene watergang'!$H$15,'Invoerblad heterogene watergang'!$J$15,IF(A990&lt;='Invoerblad heterogene watergang'!$H$16,'Invoerblad heterogene watergang'!$J$16,IF(A990&lt;='Invoerblad heterogene watergang'!$H$17,'Invoerblad heterogene watergang'!$J$17,"")))))))))</f>
        <v>0.1</v>
      </c>
      <c r="C990" s="23" t="str">
        <f>IF(A990&lt;='Invoerblad heterogene watergang'!$H$9,'Invoerblad heterogene watergang'!$K$9,IF(A990&lt;='Invoerblad heterogene watergang'!$H$10,'Invoerblad heterogene watergang'!$K$10,IF(A990&lt;='Invoerblad heterogene watergang'!$H$11,'Invoerblad heterogene watergang'!$K$11,IF(A990&lt;='Invoerblad heterogene watergang'!$H$12,'Invoerblad heterogene watergang'!$K$12,IF(A990&lt;='Invoerblad heterogene watergang'!$H$13,'Invoerblad heterogene watergang'!$K$13,IF(A990&lt;='Invoerblad heterogene watergang'!$H$14,'Invoerblad heterogene watergang'!$K$14,IF(A990&lt;='Invoerblad heterogene watergang'!$H$15,'Invoerblad heterogene watergang'!$K$15,IF(A990&lt;='Invoerblad heterogene watergang'!$H$16,'Invoerblad heterogene watergang'!$K$16,IF(A990&lt;='Invoerblad heterogene watergang'!$H$17,'Invoerblad heterogene watergang'!$K$17,"")))))))))</f>
        <v>200 - Drijvend fonteinkruid</v>
      </c>
      <c r="D990" s="23">
        <f t="shared" si="15"/>
        <v>200</v>
      </c>
      <c r="E990" s="23">
        <f>'Invoerblad heterogene watergang'!$F$9</f>
        <v>1.5</v>
      </c>
      <c r="F990" s="23">
        <f>'Invoerblad heterogene watergang'!$E$9</f>
        <v>1.2</v>
      </c>
      <c r="G990" s="23">
        <f>'Invoerblad heterogene watergang'!$B$9</f>
        <v>1.2</v>
      </c>
      <c r="H990" s="23">
        <f>'Invoerblad heterogene watergang'!$C$9</f>
        <v>1</v>
      </c>
      <c r="I990" s="23">
        <f>IF(B990="","",IF(A990&lt;='Invoerblad heterogene watergang'!$H$9,'Invoerblad heterogene watergang'!$N$9,IF(A990&lt;='Invoerblad heterogene watergang'!$H$10,'Invoerblad heterogene watergang'!$N$10,IF(A990&lt;='Invoerblad heterogene watergang'!$H$11,'Invoerblad heterogene watergang'!$N$11,IF(A990&lt;='Invoerblad heterogene watergang'!$H$12,'Invoerblad heterogene watergang'!$N$12,IF(A990&lt;='Invoerblad heterogene watergang'!$H$13,'Invoerblad heterogene watergang'!$N$13,IF(A990&lt;='Invoerblad heterogene watergang'!$H$14,'Invoerblad heterogene watergang'!$N$14,IF(A990&lt;='Invoerblad heterogene watergang'!$H$15,'Invoerblad heterogene watergang'!$N$15,IF(A990&lt;='Invoerblad heterogene watergang'!$H$16,'Invoerblad heterogene watergang'!$N$16,IF(A990&lt;='Invoerblad heterogene watergang'!$H$17,'Invoerblad heterogene watergang'!$N$17,""))))))))))</f>
        <v>0</v>
      </c>
      <c r="J990" s="23" t="str">
        <f>IF(A990&lt;='Invoerblad heterogene watergang'!$H$9,'Invoerblad heterogene watergang'!$O$9,IF(A990&lt;='Invoerblad heterogene watergang'!$H$10,'Invoerblad heterogene watergang'!$O$10,IF(A990&lt;='Invoerblad heterogene watergang'!$H$11,'Invoerblad heterogene watergang'!$O$11,IF(A990&lt;='Invoerblad heterogene watergang'!$H$12,'Invoerblad heterogene watergang'!$O$12,IF(A990&lt;='Invoerblad heterogene watergang'!$H$13,'Invoerblad heterogene watergang'!$O$13,IF(A990&lt;='Invoerblad heterogene watergang'!$H$14,'Invoerblad heterogene watergang'!$O$14,IF(A990&lt;='Invoerblad heterogene watergang'!$H$15,'Invoerblad heterogene watergang'!$O$15,IF(A990&lt;='Invoerblad heterogene watergang'!$H$16,'Invoerblad heterogene watergang'!$O$16,IF(A990&lt;='Invoerblad heterogene watergang'!$H$17,'Invoerblad heterogene watergang'!$O$17,"")))))))))</f>
        <v>Nee</v>
      </c>
      <c r="K990" s="23">
        <f>(IF(A990&lt;='Invoerblad heterogene watergang'!$H$9,'Invoerblad heterogene watergang'!$L$9,IF(A990&lt;='Invoerblad heterogene watergang'!$H$10,'Invoerblad heterogene watergang'!$L$10,IF(A990&lt;='Invoerblad heterogene watergang'!$H$11,'Invoerblad heterogene watergang'!$L$11,IF(A990&lt;='Invoerblad heterogene watergang'!$H$12,'Invoerblad heterogene watergang'!$L$12,IF(A990&lt;='Invoerblad heterogene watergang'!$H$13,'Invoerblad heterogene watergang'!$L$13,IF(A990&lt;='Invoerblad heterogene watergang'!$H$14,'Invoerblad heterogene watergang'!$L$14,IF(A990&lt;='Invoerblad heterogene watergang'!$H$15,'Invoerblad heterogene watergang'!$L$15,IF(A990&lt;='Invoerblad heterogene watergang'!$H$16,'Invoerblad heterogene watergang'!$L$16,IF(A990&lt;='Invoerblad heterogene watergang'!$H$17,'Invoerblad heterogene watergang'!$L$17,""))))))))))</f>
        <v>100</v>
      </c>
      <c r="L990" s="23" t="str">
        <f>(IF(A990&lt;='Invoerblad heterogene watergang'!$H$9,'Invoerblad heterogene watergang'!$M$9,IF(A990&lt;='Invoerblad heterogene watergang'!$H$10,'Invoerblad heterogene watergang'!$M$10,IF(A990&lt;='Invoerblad heterogene watergang'!$H$11,'Invoerblad heterogene watergang'!$M$11,IF(A990&lt;='Invoerblad heterogene watergang'!$H$12,'Invoerblad heterogene watergang'!$M$12,IF(A990&lt;='Invoerblad heterogene watergang'!$H$13,'Invoerblad heterogene watergang'!$M$13,IF(A990&lt;='Invoerblad heterogene watergang'!$H$14,'Invoerblad heterogene watergang'!$M$14,IF(A990&lt;='Invoerblad heterogene watergang'!$H$15,'Invoerblad heterogene watergang'!$M$15,IF(A990&lt;='Invoerblad heterogene watergang'!$H$16,'Invoerblad heterogene watergang'!$M$16,IF(A990&lt;='Invoerblad heterogene watergang'!$H$17,'Invoerblad heterogene watergang'!$M$17,""))))))))))</f>
        <v>Begroeiing volgt bodemverloop</v>
      </c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67"/>
      <c r="AD990" s="23"/>
      <c r="AE990" s="23"/>
    </row>
    <row r="991" spans="1:31" s="103" customFormat="1" x14ac:dyDescent="0.35">
      <c r="A991" s="24">
        <f>IF(A990="","",IF((A990+1)&gt;MAX('Invoerblad heterogene watergang'!$H$9:$H$17),"",'Uitgebreide invoer'!A990+(MAX('Invoerblad heterogene watergang'!$H$9:$H$17)/1000)))</f>
        <v>690.90000000000578</v>
      </c>
      <c r="B991" s="23">
        <f>IF(A991&lt;='Invoerblad heterogene watergang'!$H$9,'Invoerblad heterogene watergang'!$J$9,IF(A991&lt;='Invoerblad heterogene watergang'!$H$10,'Invoerblad heterogene watergang'!$J$10,IF(A991&lt;='Invoerblad heterogene watergang'!$H$11,'Invoerblad heterogene watergang'!$J$11,IF(A991&lt;='Invoerblad heterogene watergang'!$H$12,'Invoerblad heterogene watergang'!$J$12,IF(A991&lt;='Invoerblad heterogene watergang'!$H$13,'Invoerblad heterogene watergang'!$J$13,IF(A991&lt;='Invoerblad heterogene watergang'!$H$14,'Invoerblad heterogene watergang'!$J$14,IF(A991&lt;='Invoerblad heterogene watergang'!$H$15,'Invoerblad heterogene watergang'!$J$15,IF(A991&lt;='Invoerblad heterogene watergang'!$H$16,'Invoerblad heterogene watergang'!$J$16,IF(A991&lt;='Invoerblad heterogene watergang'!$H$17,'Invoerblad heterogene watergang'!$J$17,"")))))))))</f>
        <v>0.1</v>
      </c>
      <c r="C991" s="23" t="str">
        <f>IF(A991&lt;='Invoerblad heterogene watergang'!$H$9,'Invoerblad heterogene watergang'!$K$9,IF(A991&lt;='Invoerblad heterogene watergang'!$H$10,'Invoerblad heterogene watergang'!$K$10,IF(A991&lt;='Invoerblad heterogene watergang'!$H$11,'Invoerblad heterogene watergang'!$K$11,IF(A991&lt;='Invoerblad heterogene watergang'!$H$12,'Invoerblad heterogene watergang'!$K$12,IF(A991&lt;='Invoerblad heterogene watergang'!$H$13,'Invoerblad heterogene watergang'!$K$13,IF(A991&lt;='Invoerblad heterogene watergang'!$H$14,'Invoerblad heterogene watergang'!$K$14,IF(A991&lt;='Invoerblad heterogene watergang'!$H$15,'Invoerblad heterogene watergang'!$K$15,IF(A991&lt;='Invoerblad heterogene watergang'!$H$16,'Invoerblad heterogene watergang'!$K$16,IF(A991&lt;='Invoerblad heterogene watergang'!$H$17,'Invoerblad heterogene watergang'!$K$17,"")))))))))</f>
        <v>200 - Drijvend fonteinkruid</v>
      </c>
      <c r="D991" s="23">
        <f t="shared" si="15"/>
        <v>200</v>
      </c>
      <c r="E991" s="23">
        <f>'Invoerblad heterogene watergang'!$F$9</f>
        <v>1.5</v>
      </c>
      <c r="F991" s="23">
        <f>'Invoerblad heterogene watergang'!$E$9</f>
        <v>1.2</v>
      </c>
      <c r="G991" s="23">
        <f>'Invoerblad heterogene watergang'!$B$9</f>
        <v>1.2</v>
      </c>
      <c r="H991" s="23">
        <f>'Invoerblad heterogene watergang'!$C$9</f>
        <v>1</v>
      </c>
      <c r="I991" s="23">
        <f>IF(B991="","",IF(A991&lt;='Invoerblad heterogene watergang'!$H$9,'Invoerblad heterogene watergang'!$N$9,IF(A991&lt;='Invoerblad heterogene watergang'!$H$10,'Invoerblad heterogene watergang'!$N$10,IF(A991&lt;='Invoerblad heterogene watergang'!$H$11,'Invoerblad heterogene watergang'!$N$11,IF(A991&lt;='Invoerblad heterogene watergang'!$H$12,'Invoerblad heterogene watergang'!$N$12,IF(A991&lt;='Invoerblad heterogene watergang'!$H$13,'Invoerblad heterogene watergang'!$N$13,IF(A991&lt;='Invoerblad heterogene watergang'!$H$14,'Invoerblad heterogene watergang'!$N$14,IF(A991&lt;='Invoerblad heterogene watergang'!$H$15,'Invoerblad heterogene watergang'!$N$15,IF(A991&lt;='Invoerblad heterogene watergang'!$H$16,'Invoerblad heterogene watergang'!$N$16,IF(A991&lt;='Invoerblad heterogene watergang'!$H$17,'Invoerblad heterogene watergang'!$N$17,""))))))))))</f>
        <v>0</v>
      </c>
      <c r="J991" s="23" t="str">
        <f>IF(A991&lt;='Invoerblad heterogene watergang'!$H$9,'Invoerblad heterogene watergang'!$O$9,IF(A991&lt;='Invoerblad heterogene watergang'!$H$10,'Invoerblad heterogene watergang'!$O$10,IF(A991&lt;='Invoerblad heterogene watergang'!$H$11,'Invoerblad heterogene watergang'!$O$11,IF(A991&lt;='Invoerblad heterogene watergang'!$H$12,'Invoerblad heterogene watergang'!$O$12,IF(A991&lt;='Invoerblad heterogene watergang'!$H$13,'Invoerblad heterogene watergang'!$O$13,IF(A991&lt;='Invoerblad heterogene watergang'!$H$14,'Invoerblad heterogene watergang'!$O$14,IF(A991&lt;='Invoerblad heterogene watergang'!$H$15,'Invoerblad heterogene watergang'!$O$15,IF(A991&lt;='Invoerblad heterogene watergang'!$H$16,'Invoerblad heterogene watergang'!$O$16,IF(A991&lt;='Invoerblad heterogene watergang'!$H$17,'Invoerblad heterogene watergang'!$O$17,"")))))))))</f>
        <v>Nee</v>
      </c>
      <c r="K991" s="23">
        <f>(IF(A991&lt;='Invoerblad heterogene watergang'!$H$9,'Invoerblad heterogene watergang'!$L$9,IF(A991&lt;='Invoerblad heterogene watergang'!$H$10,'Invoerblad heterogene watergang'!$L$10,IF(A991&lt;='Invoerblad heterogene watergang'!$H$11,'Invoerblad heterogene watergang'!$L$11,IF(A991&lt;='Invoerblad heterogene watergang'!$H$12,'Invoerblad heterogene watergang'!$L$12,IF(A991&lt;='Invoerblad heterogene watergang'!$H$13,'Invoerblad heterogene watergang'!$L$13,IF(A991&lt;='Invoerblad heterogene watergang'!$H$14,'Invoerblad heterogene watergang'!$L$14,IF(A991&lt;='Invoerblad heterogene watergang'!$H$15,'Invoerblad heterogene watergang'!$L$15,IF(A991&lt;='Invoerblad heterogene watergang'!$H$16,'Invoerblad heterogene watergang'!$L$16,IF(A991&lt;='Invoerblad heterogene watergang'!$H$17,'Invoerblad heterogene watergang'!$L$17,""))))))))))</f>
        <v>100</v>
      </c>
      <c r="L991" s="23" t="str">
        <f>(IF(A991&lt;='Invoerblad heterogene watergang'!$H$9,'Invoerblad heterogene watergang'!$M$9,IF(A991&lt;='Invoerblad heterogene watergang'!$H$10,'Invoerblad heterogene watergang'!$M$10,IF(A991&lt;='Invoerblad heterogene watergang'!$H$11,'Invoerblad heterogene watergang'!$M$11,IF(A991&lt;='Invoerblad heterogene watergang'!$H$12,'Invoerblad heterogene watergang'!$M$12,IF(A991&lt;='Invoerblad heterogene watergang'!$H$13,'Invoerblad heterogene watergang'!$M$13,IF(A991&lt;='Invoerblad heterogene watergang'!$H$14,'Invoerblad heterogene watergang'!$M$14,IF(A991&lt;='Invoerblad heterogene watergang'!$H$15,'Invoerblad heterogene watergang'!$M$15,IF(A991&lt;='Invoerblad heterogene watergang'!$H$16,'Invoerblad heterogene watergang'!$M$16,IF(A991&lt;='Invoerblad heterogene watergang'!$H$17,'Invoerblad heterogene watergang'!$M$17,""))))))))))</f>
        <v>Begroeiing volgt bodemverloop</v>
      </c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67"/>
      <c r="AD991" s="23"/>
      <c r="AE991" s="23"/>
    </row>
    <row r="992" spans="1:31" s="103" customFormat="1" x14ac:dyDescent="0.35">
      <c r="A992" s="24">
        <f>IF(A991="","",IF((A991+1)&gt;MAX('Invoerblad heterogene watergang'!$H$9:$H$17),"",'Uitgebreide invoer'!A991+(MAX('Invoerblad heterogene watergang'!$H$9:$H$17)/1000)))</f>
        <v>691.60000000000582</v>
      </c>
      <c r="B992" s="23">
        <f>IF(A992&lt;='Invoerblad heterogene watergang'!$H$9,'Invoerblad heterogene watergang'!$J$9,IF(A992&lt;='Invoerblad heterogene watergang'!$H$10,'Invoerblad heterogene watergang'!$J$10,IF(A992&lt;='Invoerblad heterogene watergang'!$H$11,'Invoerblad heterogene watergang'!$J$11,IF(A992&lt;='Invoerblad heterogene watergang'!$H$12,'Invoerblad heterogene watergang'!$J$12,IF(A992&lt;='Invoerblad heterogene watergang'!$H$13,'Invoerblad heterogene watergang'!$J$13,IF(A992&lt;='Invoerblad heterogene watergang'!$H$14,'Invoerblad heterogene watergang'!$J$14,IF(A992&lt;='Invoerblad heterogene watergang'!$H$15,'Invoerblad heterogene watergang'!$J$15,IF(A992&lt;='Invoerblad heterogene watergang'!$H$16,'Invoerblad heterogene watergang'!$J$16,IF(A992&lt;='Invoerblad heterogene watergang'!$H$17,'Invoerblad heterogene watergang'!$J$17,"")))))))))</f>
        <v>0.1</v>
      </c>
      <c r="C992" s="23" t="str">
        <f>IF(A992&lt;='Invoerblad heterogene watergang'!$H$9,'Invoerblad heterogene watergang'!$K$9,IF(A992&lt;='Invoerblad heterogene watergang'!$H$10,'Invoerblad heterogene watergang'!$K$10,IF(A992&lt;='Invoerblad heterogene watergang'!$H$11,'Invoerblad heterogene watergang'!$K$11,IF(A992&lt;='Invoerblad heterogene watergang'!$H$12,'Invoerblad heterogene watergang'!$K$12,IF(A992&lt;='Invoerblad heterogene watergang'!$H$13,'Invoerblad heterogene watergang'!$K$13,IF(A992&lt;='Invoerblad heterogene watergang'!$H$14,'Invoerblad heterogene watergang'!$K$14,IF(A992&lt;='Invoerblad heterogene watergang'!$H$15,'Invoerblad heterogene watergang'!$K$15,IF(A992&lt;='Invoerblad heterogene watergang'!$H$16,'Invoerblad heterogene watergang'!$K$16,IF(A992&lt;='Invoerblad heterogene watergang'!$H$17,'Invoerblad heterogene watergang'!$K$17,"")))))))))</f>
        <v>200 - Drijvend fonteinkruid</v>
      </c>
      <c r="D992" s="23">
        <f t="shared" si="15"/>
        <v>200</v>
      </c>
      <c r="E992" s="23">
        <f>'Invoerblad heterogene watergang'!$F$9</f>
        <v>1.5</v>
      </c>
      <c r="F992" s="23">
        <f>'Invoerblad heterogene watergang'!$E$9</f>
        <v>1.2</v>
      </c>
      <c r="G992" s="23">
        <f>'Invoerblad heterogene watergang'!$B$9</f>
        <v>1.2</v>
      </c>
      <c r="H992" s="23">
        <f>'Invoerblad heterogene watergang'!$C$9</f>
        <v>1</v>
      </c>
      <c r="I992" s="23">
        <f>IF(B992="","",IF(A992&lt;='Invoerblad heterogene watergang'!$H$9,'Invoerblad heterogene watergang'!$N$9,IF(A992&lt;='Invoerblad heterogene watergang'!$H$10,'Invoerblad heterogene watergang'!$N$10,IF(A992&lt;='Invoerblad heterogene watergang'!$H$11,'Invoerblad heterogene watergang'!$N$11,IF(A992&lt;='Invoerblad heterogene watergang'!$H$12,'Invoerblad heterogene watergang'!$N$12,IF(A992&lt;='Invoerblad heterogene watergang'!$H$13,'Invoerblad heterogene watergang'!$N$13,IF(A992&lt;='Invoerblad heterogene watergang'!$H$14,'Invoerblad heterogene watergang'!$N$14,IF(A992&lt;='Invoerblad heterogene watergang'!$H$15,'Invoerblad heterogene watergang'!$N$15,IF(A992&lt;='Invoerblad heterogene watergang'!$H$16,'Invoerblad heterogene watergang'!$N$16,IF(A992&lt;='Invoerblad heterogene watergang'!$H$17,'Invoerblad heterogene watergang'!$N$17,""))))))))))</f>
        <v>0</v>
      </c>
      <c r="J992" s="23" t="str">
        <f>IF(A992&lt;='Invoerblad heterogene watergang'!$H$9,'Invoerblad heterogene watergang'!$O$9,IF(A992&lt;='Invoerblad heterogene watergang'!$H$10,'Invoerblad heterogene watergang'!$O$10,IF(A992&lt;='Invoerblad heterogene watergang'!$H$11,'Invoerblad heterogene watergang'!$O$11,IF(A992&lt;='Invoerblad heterogene watergang'!$H$12,'Invoerblad heterogene watergang'!$O$12,IF(A992&lt;='Invoerblad heterogene watergang'!$H$13,'Invoerblad heterogene watergang'!$O$13,IF(A992&lt;='Invoerblad heterogene watergang'!$H$14,'Invoerblad heterogene watergang'!$O$14,IF(A992&lt;='Invoerblad heterogene watergang'!$H$15,'Invoerblad heterogene watergang'!$O$15,IF(A992&lt;='Invoerblad heterogene watergang'!$H$16,'Invoerblad heterogene watergang'!$O$16,IF(A992&lt;='Invoerblad heterogene watergang'!$H$17,'Invoerblad heterogene watergang'!$O$17,"")))))))))</f>
        <v>Nee</v>
      </c>
      <c r="K992" s="23">
        <f>(IF(A992&lt;='Invoerblad heterogene watergang'!$H$9,'Invoerblad heterogene watergang'!$L$9,IF(A992&lt;='Invoerblad heterogene watergang'!$H$10,'Invoerblad heterogene watergang'!$L$10,IF(A992&lt;='Invoerblad heterogene watergang'!$H$11,'Invoerblad heterogene watergang'!$L$11,IF(A992&lt;='Invoerblad heterogene watergang'!$H$12,'Invoerblad heterogene watergang'!$L$12,IF(A992&lt;='Invoerblad heterogene watergang'!$H$13,'Invoerblad heterogene watergang'!$L$13,IF(A992&lt;='Invoerblad heterogene watergang'!$H$14,'Invoerblad heterogene watergang'!$L$14,IF(A992&lt;='Invoerblad heterogene watergang'!$H$15,'Invoerblad heterogene watergang'!$L$15,IF(A992&lt;='Invoerblad heterogene watergang'!$H$16,'Invoerblad heterogene watergang'!$L$16,IF(A992&lt;='Invoerblad heterogene watergang'!$H$17,'Invoerblad heterogene watergang'!$L$17,""))))))))))</f>
        <v>100</v>
      </c>
      <c r="L992" s="23" t="str">
        <f>(IF(A992&lt;='Invoerblad heterogene watergang'!$H$9,'Invoerblad heterogene watergang'!$M$9,IF(A992&lt;='Invoerblad heterogene watergang'!$H$10,'Invoerblad heterogene watergang'!$M$10,IF(A992&lt;='Invoerblad heterogene watergang'!$H$11,'Invoerblad heterogene watergang'!$M$11,IF(A992&lt;='Invoerblad heterogene watergang'!$H$12,'Invoerblad heterogene watergang'!$M$12,IF(A992&lt;='Invoerblad heterogene watergang'!$H$13,'Invoerblad heterogene watergang'!$M$13,IF(A992&lt;='Invoerblad heterogene watergang'!$H$14,'Invoerblad heterogene watergang'!$M$14,IF(A992&lt;='Invoerblad heterogene watergang'!$H$15,'Invoerblad heterogene watergang'!$M$15,IF(A992&lt;='Invoerblad heterogene watergang'!$H$16,'Invoerblad heterogene watergang'!$M$16,IF(A992&lt;='Invoerblad heterogene watergang'!$H$17,'Invoerblad heterogene watergang'!$M$17,""))))))))))</f>
        <v>Begroeiing volgt bodemverloop</v>
      </c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67"/>
      <c r="AD992" s="23"/>
      <c r="AE992" s="23"/>
    </row>
    <row r="993" spans="1:31" s="103" customFormat="1" x14ac:dyDescent="0.35">
      <c r="A993" s="24">
        <f>IF(A992="","",IF((A992+1)&gt;MAX('Invoerblad heterogene watergang'!$H$9:$H$17),"",'Uitgebreide invoer'!A992+(MAX('Invoerblad heterogene watergang'!$H$9:$H$17)/1000)))</f>
        <v>692.30000000000587</v>
      </c>
      <c r="B993" s="23">
        <f>IF(A993&lt;='Invoerblad heterogene watergang'!$H$9,'Invoerblad heterogene watergang'!$J$9,IF(A993&lt;='Invoerblad heterogene watergang'!$H$10,'Invoerblad heterogene watergang'!$J$10,IF(A993&lt;='Invoerblad heterogene watergang'!$H$11,'Invoerblad heterogene watergang'!$J$11,IF(A993&lt;='Invoerblad heterogene watergang'!$H$12,'Invoerblad heterogene watergang'!$J$12,IF(A993&lt;='Invoerblad heterogene watergang'!$H$13,'Invoerblad heterogene watergang'!$J$13,IF(A993&lt;='Invoerblad heterogene watergang'!$H$14,'Invoerblad heterogene watergang'!$J$14,IF(A993&lt;='Invoerblad heterogene watergang'!$H$15,'Invoerblad heterogene watergang'!$J$15,IF(A993&lt;='Invoerblad heterogene watergang'!$H$16,'Invoerblad heterogene watergang'!$J$16,IF(A993&lt;='Invoerblad heterogene watergang'!$H$17,'Invoerblad heterogene watergang'!$J$17,"")))))))))</f>
        <v>0.1</v>
      </c>
      <c r="C993" s="23" t="str">
        <f>IF(A993&lt;='Invoerblad heterogene watergang'!$H$9,'Invoerblad heterogene watergang'!$K$9,IF(A993&lt;='Invoerblad heterogene watergang'!$H$10,'Invoerblad heterogene watergang'!$K$10,IF(A993&lt;='Invoerblad heterogene watergang'!$H$11,'Invoerblad heterogene watergang'!$K$11,IF(A993&lt;='Invoerblad heterogene watergang'!$H$12,'Invoerblad heterogene watergang'!$K$12,IF(A993&lt;='Invoerblad heterogene watergang'!$H$13,'Invoerblad heterogene watergang'!$K$13,IF(A993&lt;='Invoerblad heterogene watergang'!$H$14,'Invoerblad heterogene watergang'!$K$14,IF(A993&lt;='Invoerblad heterogene watergang'!$H$15,'Invoerblad heterogene watergang'!$K$15,IF(A993&lt;='Invoerblad heterogene watergang'!$H$16,'Invoerblad heterogene watergang'!$K$16,IF(A993&lt;='Invoerblad heterogene watergang'!$H$17,'Invoerblad heterogene watergang'!$K$17,"")))))))))</f>
        <v>200 - Drijvend fonteinkruid</v>
      </c>
      <c r="D993" s="23">
        <f t="shared" si="15"/>
        <v>200</v>
      </c>
      <c r="E993" s="23">
        <f>'Invoerblad heterogene watergang'!$F$9</f>
        <v>1.5</v>
      </c>
      <c r="F993" s="23">
        <f>'Invoerblad heterogene watergang'!$E$9</f>
        <v>1.2</v>
      </c>
      <c r="G993" s="23">
        <f>'Invoerblad heterogene watergang'!$B$9</f>
        <v>1.2</v>
      </c>
      <c r="H993" s="23">
        <f>'Invoerblad heterogene watergang'!$C$9</f>
        <v>1</v>
      </c>
      <c r="I993" s="23">
        <f>IF(B993="","",IF(A993&lt;='Invoerblad heterogene watergang'!$H$9,'Invoerblad heterogene watergang'!$N$9,IF(A993&lt;='Invoerblad heterogene watergang'!$H$10,'Invoerblad heterogene watergang'!$N$10,IF(A993&lt;='Invoerblad heterogene watergang'!$H$11,'Invoerblad heterogene watergang'!$N$11,IF(A993&lt;='Invoerblad heterogene watergang'!$H$12,'Invoerblad heterogene watergang'!$N$12,IF(A993&lt;='Invoerblad heterogene watergang'!$H$13,'Invoerblad heterogene watergang'!$N$13,IF(A993&lt;='Invoerblad heterogene watergang'!$H$14,'Invoerblad heterogene watergang'!$N$14,IF(A993&lt;='Invoerblad heterogene watergang'!$H$15,'Invoerblad heterogene watergang'!$N$15,IF(A993&lt;='Invoerblad heterogene watergang'!$H$16,'Invoerblad heterogene watergang'!$N$16,IF(A993&lt;='Invoerblad heterogene watergang'!$H$17,'Invoerblad heterogene watergang'!$N$17,""))))))))))</f>
        <v>0</v>
      </c>
      <c r="J993" s="23" t="str">
        <f>IF(A993&lt;='Invoerblad heterogene watergang'!$H$9,'Invoerblad heterogene watergang'!$O$9,IF(A993&lt;='Invoerblad heterogene watergang'!$H$10,'Invoerblad heterogene watergang'!$O$10,IF(A993&lt;='Invoerblad heterogene watergang'!$H$11,'Invoerblad heterogene watergang'!$O$11,IF(A993&lt;='Invoerblad heterogene watergang'!$H$12,'Invoerblad heterogene watergang'!$O$12,IF(A993&lt;='Invoerblad heterogene watergang'!$H$13,'Invoerblad heterogene watergang'!$O$13,IF(A993&lt;='Invoerblad heterogene watergang'!$H$14,'Invoerblad heterogene watergang'!$O$14,IF(A993&lt;='Invoerblad heterogene watergang'!$H$15,'Invoerblad heterogene watergang'!$O$15,IF(A993&lt;='Invoerblad heterogene watergang'!$H$16,'Invoerblad heterogene watergang'!$O$16,IF(A993&lt;='Invoerblad heterogene watergang'!$H$17,'Invoerblad heterogene watergang'!$O$17,"")))))))))</f>
        <v>Nee</v>
      </c>
      <c r="K993" s="23">
        <f>(IF(A993&lt;='Invoerblad heterogene watergang'!$H$9,'Invoerblad heterogene watergang'!$L$9,IF(A993&lt;='Invoerblad heterogene watergang'!$H$10,'Invoerblad heterogene watergang'!$L$10,IF(A993&lt;='Invoerblad heterogene watergang'!$H$11,'Invoerblad heterogene watergang'!$L$11,IF(A993&lt;='Invoerblad heterogene watergang'!$H$12,'Invoerblad heterogene watergang'!$L$12,IF(A993&lt;='Invoerblad heterogene watergang'!$H$13,'Invoerblad heterogene watergang'!$L$13,IF(A993&lt;='Invoerblad heterogene watergang'!$H$14,'Invoerblad heterogene watergang'!$L$14,IF(A993&lt;='Invoerblad heterogene watergang'!$H$15,'Invoerblad heterogene watergang'!$L$15,IF(A993&lt;='Invoerblad heterogene watergang'!$H$16,'Invoerblad heterogene watergang'!$L$16,IF(A993&lt;='Invoerblad heterogene watergang'!$H$17,'Invoerblad heterogene watergang'!$L$17,""))))))))))</f>
        <v>100</v>
      </c>
      <c r="L993" s="23" t="str">
        <f>(IF(A993&lt;='Invoerblad heterogene watergang'!$H$9,'Invoerblad heterogene watergang'!$M$9,IF(A993&lt;='Invoerblad heterogene watergang'!$H$10,'Invoerblad heterogene watergang'!$M$10,IF(A993&lt;='Invoerblad heterogene watergang'!$H$11,'Invoerblad heterogene watergang'!$M$11,IF(A993&lt;='Invoerblad heterogene watergang'!$H$12,'Invoerblad heterogene watergang'!$M$12,IF(A993&lt;='Invoerblad heterogene watergang'!$H$13,'Invoerblad heterogene watergang'!$M$13,IF(A993&lt;='Invoerblad heterogene watergang'!$H$14,'Invoerblad heterogene watergang'!$M$14,IF(A993&lt;='Invoerblad heterogene watergang'!$H$15,'Invoerblad heterogene watergang'!$M$15,IF(A993&lt;='Invoerblad heterogene watergang'!$H$16,'Invoerblad heterogene watergang'!$M$16,IF(A993&lt;='Invoerblad heterogene watergang'!$H$17,'Invoerblad heterogene watergang'!$M$17,""))))))))))</f>
        <v>Begroeiing volgt bodemverloop</v>
      </c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67"/>
      <c r="AD993" s="23"/>
      <c r="AE993" s="23"/>
    </row>
    <row r="994" spans="1:31" s="103" customFormat="1" x14ac:dyDescent="0.35">
      <c r="A994" s="24">
        <f>IF(A993="","",IF((A993+1)&gt;MAX('Invoerblad heterogene watergang'!$H$9:$H$17),"",'Uitgebreide invoer'!A993+(MAX('Invoerblad heterogene watergang'!$H$9:$H$17)/1000)))</f>
        <v>693.00000000000591</v>
      </c>
      <c r="B994" s="23">
        <f>IF(A994&lt;='Invoerblad heterogene watergang'!$H$9,'Invoerblad heterogene watergang'!$J$9,IF(A994&lt;='Invoerblad heterogene watergang'!$H$10,'Invoerblad heterogene watergang'!$J$10,IF(A994&lt;='Invoerblad heterogene watergang'!$H$11,'Invoerblad heterogene watergang'!$J$11,IF(A994&lt;='Invoerblad heterogene watergang'!$H$12,'Invoerblad heterogene watergang'!$J$12,IF(A994&lt;='Invoerblad heterogene watergang'!$H$13,'Invoerblad heterogene watergang'!$J$13,IF(A994&lt;='Invoerblad heterogene watergang'!$H$14,'Invoerblad heterogene watergang'!$J$14,IF(A994&lt;='Invoerblad heterogene watergang'!$H$15,'Invoerblad heterogene watergang'!$J$15,IF(A994&lt;='Invoerblad heterogene watergang'!$H$16,'Invoerblad heterogene watergang'!$J$16,IF(A994&lt;='Invoerblad heterogene watergang'!$H$17,'Invoerblad heterogene watergang'!$J$17,"")))))))))</f>
        <v>0.1</v>
      </c>
      <c r="C994" s="23" t="str">
        <f>IF(A994&lt;='Invoerblad heterogene watergang'!$H$9,'Invoerblad heterogene watergang'!$K$9,IF(A994&lt;='Invoerblad heterogene watergang'!$H$10,'Invoerblad heterogene watergang'!$K$10,IF(A994&lt;='Invoerblad heterogene watergang'!$H$11,'Invoerblad heterogene watergang'!$K$11,IF(A994&lt;='Invoerblad heterogene watergang'!$H$12,'Invoerblad heterogene watergang'!$K$12,IF(A994&lt;='Invoerblad heterogene watergang'!$H$13,'Invoerblad heterogene watergang'!$K$13,IF(A994&lt;='Invoerblad heterogene watergang'!$H$14,'Invoerblad heterogene watergang'!$K$14,IF(A994&lt;='Invoerblad heterogene watergang'!$H$15,'Invoerblad heterogene watergang'!$K$15,IF(A994&lt;='Invoerblad heterogene watergang'!$H$16,'Invoerblad heterogene watergang'!$K$16,IF(A994&lt;='Invoerblad heterogene watergang'!$H$17,'Invoerblad heterogene watergang'!$K$17,"")))))))))</f>
        <v>200 - Drijvend fonteinkruid</v>
      </c>
      <c r="D994" s="23">
        <f t="shared" si="15"/>
        <v>200</v>
      </c>
      <c r="E994" s="23">
        <f>'Invoerblad heterogene watergang'!$F$9</f>
        <v>1.5</v>
      </c>
      <c r="F994" s="23">
        <f>'Invoerblad heterogene watergang'!$E$9</f>
        <v>1.2</v>
      </c>
      <c r="G994" s="23">
        <f>'Invoerblad heterogene watergang'!$B$9</f>
        <v>1.2</v>
      </c>
      <c r="H994" s="23">
        <f>'Invoerblad heterogene watergang'!$C$9</f>
        <v>1</v>
      </c>
      <c r="I994" s="23">
        <f>IF(B994="","",IF(A994&lt;='Invoerblad heterogene watergang'!$H$9,'Invoerblad heterogene watergang'!$N$9,IF(A994&lt;='Invoerblad heterogene watergang'!$H$10,'Invoerblad heterogene watergang'!$N$10,IF(A994&lt;='Invoerblad heterogene watergang'!$H$11,'Invoerblad heterogene watergang'!$N$11,IF(A994&lt;='Invoerblad heterogene watergang'!$H$12,'Invoerblad heterogene watergang'!$N$12,IF(A994&lt;='Invoerblad heterogene watergang'!$H$13,'Invoerblad heterogene watergang'!$N$13,IF(A994&lt;='Invoerblad heterogene watergang'!$H$14,'Invoerblad heterogene watergang'!$N$14,IF(A994&lt;='Invoerblad heterogene watergang'!$H$15,'Invoerblad heterogene watergang'!$N$15,IF(A994&lt;='Invoerblad heterogene watergang'!$H$16,'Invoerblad heterogene watergang'!$N$16,IF(A994&lt;='Invoerblad heterogene watergang'!$H$17,'Invoerblad heterogene watergang'!$N$17,""))))))))))</f>
        <v>0</v>
      </c>
      <c r="J994" s="23" t="str">
        <f>IF(A994&lt;='Invoerblad heterogene watergang'!$H$9,'Invoerblad heterogene watergang'!$O$9,IF(A994&lt;='Invoerblad heterogene watergang'!$H$10,'Invoerblad heterogene watergang'!$O$10,IF(A994&lt;='Invoerblad heterogene watergang'!$H$11,'Invoerblad heterogene watergang'!$O$11,IF(A994&lt;='Invoerblad heterogene watergang'!$H$12,'Invoerblad heterogene watergang'!$O$12,IF(A994&lt;='Invoerblad heterogene watergang'!$H$13,'Invoerblad heterogene watergang'!$O$13,IF(A994&lt;='Invoerblad heterogene watergang'!$H$14,'Invoerblad heterogene watergang'!$O$14,IF(A994&lt;='Invoerblad heterogene watergang'!$H$15,'Invoerblad heterogene watergang'!$O$15,IF(A994&lt;='Invoerblad heterogene watergang'!$H$16,'Invoerblad heterogene watergang'!$O$16,IF(A994&lt;='Invoerblad heterogene watergang'!$H$17,'Invoerblad heterogene watergang'!$O$17,"")))))))))</f>
        <v>Nee</v>
      </c>
      <c r="K994" s="23">
        <f>(IF(A994&lt;='Invoerblad heterogene watergang'!$H$9,'Invoerblad heterogene watergang'!$L$9,IF(A994&lt;='Invoerblad heterogene watergang'!$H$10,'Invoerblad heterogene watergang'!$L$10,IF(A994&lt;='Invoerblad heterogene watergang'!$H$11,'Invoerblad heterogene watergang'!$L$11,IF(A994&lt;='Invoerblad heterogene watergang'!$H$12,'Invoerblad heterogene watergang'!$L$12,IF(A994&lt;='Invoerblad heterogene watergang'!$H$13,'Invoerblad heterogene watergang'!$L$13,IF(A994&lt;='Invoerblad heterogene watergang'!$H$14,'Invoerblad heterogene watergang'!$L$14,IF(A994&lt;='Invoerblad heterogene watergang'!$H$15,'Invoerblad heterogene watergang'!$L$15,IF(A994&lt;='Invoerblad heterogene watergang'!$H$16,'Invoerblad heterogene watergang'!$L$16,IF(A994&lt;='Invoerblad heterogene watergang'!$H$17,'Invoerblad heterogene watergang'!$L$17,""))))))))))</f>
        <v>100</v>
      </c>
      <c r="L994" s="23" t="str">
        <f>(IF(A994&lt;='Invoerblad heterogene watergang'!$H$9,'Invoerblad heterogene watergang'!$M$9,IF(A994&lt;='Invoerblad heterogene watergang'!$H$10,'Invoerblad heterogene watergang'!$M$10,IF(A994&lt;='Invoerblad heterogene watergang'!$H$11,'Invoerblad heterogene watergang'!$M$11,IF(A994&lt;='Invoerblad heterogene watergang'!$H$12,'Invoerblad heterogene watergang'!$M$12,IF(A994&lt;='Invoerblad heterogene watergang'!$H$13,'Invoerblad heterogene watergang'!$M$13,IF(A994&lt;='Invoerblad heterogene watergang'!$H$14,'Invoerblad heterogene watergang'!$M$14,IF(A994&lt;='Invoerblad heterogene watergang'!$H$15,'Invoerblad heterogene watergang'!$M$15,IF(A994&lt;='Invoerblad heterogene watergang'!$H$16,'Invoerblad heterogene watergang'!$M$16,IF(A994&lt;='Invoerblad heterogene watergang'!$H$17,'Invoerblad heterogene watergang'!$M$17,""))))))))))</f>
        <v>Begroeiing volgt bodemverloop</v>
      </c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67"/>
      <c r="AD994" s="23"/>
      <c r="AE994" s="23"/>
    </row>
    <row r="995" spans="1:31" s="103" customFormat="1" x14ac:dyDescent="0.35">
      <c r="A995" s="24">
        <f>IF(A994="","",IF((A994+1)&gt;MAX('Invoerblad heterogene watergang'!$H$9:$H$17),"",'Uitgebreide invoer'!A994+(MAX('Invoerblad heterogene watergang'!$H$9:$H$17)/1000)))</f>
        <v>693.70000000000596</v>
      </c>
      <c r="B995" s="23">
        <f>IF(A995&lt;='Invoerblad heterogene watergang'!$H$9,'Invoerblad heterogene watergang'!$J$9,IF(A995&lt;='Invoerblad heterogene watergang'!$H$10,'Invoerblad heterogene watergang'!$J$10,IF(A995&lt;='Invoerblad heterogene watergang'!$H$11,'Invoerblad heterogene watergang'!$J$11,IF(A995&lt;='Invoerblad heterogene watergang'!$H$12,'Invoerblad heterogene watergang'!$J$12,IF(A995&lt;='Invoerblad heterogene watergang'!$H$13,'Invoerblad heterogene watergang'!$J$13,IF(A995&lt;='Invoerblad heterogene watergang'!$H$14,'Invoerblad heterogene watergang'!$J$14,IF(A995&lt;='Invoerblad heterogene watergang'!$H$15,'Invoerblad heterogene watergang'!$J$15,IF(A995&lt;='Invoerblad heterogene watergang'!$H$16,'Invoerblad heterogene watergang'!$J$16,IF(A995&lt;='Invoerblad heterogene watergang'!$H$17,'Invoerblad heterogene watergang'!$J$17,"")))))))))</f>
        <v>0.1</v>
      </c>
      <c r="C995" s="23" t="str">
        <f>IF(A995&lt;='Invoerblad heterogene watergang'!$H$9,'Invoerblad heterogene watergang'!$K$9,IF(A995&lt;='Invoerblad heterogene watergang'!$H$10,'Invoerblad heterogene watergang'!$K$10,IF(A995&lt;='Invoerblad heterogene watergang'!$H$11,'Invoerblad heterogene watergang'!$K$11,IF(A995&lt;='Invoerblad heterogene watergang'!$H$12,'Invoerblad heterogene watergang'!$K$12,IF(A995&lt;='Invoerblad heterogene watergang'!$H$13,'Invoerblad heterogene watergang'!$K$13,IF(A995&lt;='Invoerblad heterogene watergang'!$H$14,'Invoerblad heterogene watergang'!$K$14,IF(A995&lt;='Invoerblad heterogene watergang'!$H$15,'Invoerblad heterogene watergang'!$K$15,IF(A995&lt;='Invoerblad heterogene watergang'!$H$16,'Invoerblad heterogene watergang'!$K$16,IF(A995&lt;='Invoerblad heterogene watergang'!$H$17,'Invoerblad heterogene watergang'!$K$17,"")))))))))</f>
        <v>200 - Drijvend fonteinkruid</v>
      </c>
      <c r="D995" s="23">
        <f t="shared" si="15"/>
        <v>200</v>
      </c>
      <c r="E995" s="23">
        <f>'Invoerblad heterogene watergang'!$F$9</f>
        <v>1.5</v>
      </c>
      <c r="F995" s="23">
        <f>'Invoerblad heterogene watergang'!$E$9</f>
        <v>1.2</v>
      </c>
      <c r="G995" s="23">
        <f>'Invoerblad heterogene watergang'!$B$9</f>
        <v>1.2</v>
      </c>
      <c r="H995" s="23">
        <f>'Invoerblad heterogene watergang'!$C$9</f>
        <v>1</v>
      </c>
      <c r="I995" s="23">
        <f>IF(B995="","",IF(A995&lt;='Invoerblad heterogene watergang'!$H$9,'Invoerblad heterogene watergang'!$N$9,IF(A995&lt;='Invoerblad heterogene watergang'!$H$10,'Invoerblad heterogene watergang'!$N$10,IF(A995&lt;='Invoerblad heterogene watergang'!$H$11,'Invoerblad heterogene watergang'!$N$11,IF(A995&lt;='Invoerblad heterogene watergang'!$H$12,'Invoerblad heterogene watergang'!$N$12,IF(A995&lt;='Invoerblad heterogene watergang'!$H$13,'Invoerblad heterogene watergang'!$N$13,IF(A995&lt;='Invoerblad heterogene watergang'!$H$14,'Invoerblad heterogene watergang'!$N$14,IF(A995&lt;='Invoerblad heterogene watergang'!$H$15,'Invoerblad heterogene watergang'!$N$15,IF(A995&lt;='Invoerblad heterogene watergang'!$H$16,'Invoerblad heterogene watergang'!$N$16,IF(A995&lt;='Invoerblad heterogene watergang'!$H$17,'Invoerblad heterogene watergang'!$N$17,""))))))))))</f>
        <v>0</v>
      </c>
      <c r="J995" s="23" t="str">
        <f>IF(A995&lt;='Invoerblad heterogene watergang'!$H$9,'Invoerblad heterogene watergang'!$O$9,IF(A995&lt;='Invoerblad heterogene watergang'!$H$10,'Invoerblad heterogene watergang'!$O$10,IF(A995&lt;='Invoerblad heterogene watergang'!$H$11,'Invoerblad heterogene watergang'!$O$11,IF(A995&lt;='Invoerblad heterogene watergang'!$H$12,'Invoerblad heterogene watergang'!$O$12,IF(A995&lt;='Invoerblad heterogene watergang'!$H$13,'Invoerblad heterogene watergang'!$O$13,IF(A995&lt;='Invoerblad heterogene watergang'!$H$14,'Invoerblad heterogene watergang'!$O$14,IF(A995&lt;='Invoerblad heterogene watergang'!$H$15,'Invoerblad heterogene watergang'!$O$15,IF(A995&lt;='Invoerblad heterogene watergang'!$H$16,'Invoerblad heterogene watergang'!$O$16,IF(A995&lt;='Invoerblad heterogene watergang'!$H$17,'Invoerblad heterogene watergang'!$O$17,"")))))))))</f>
        <v>Nee</v>
      </c>
      <c r="K995" s="23">
        <f>(IF(A995&lt;='Invoerblad heterogene watergang'!$H$9,'Invoerblad heterogene watergang'!$L$9,IF(A995&lt;='Invoerblad heterogene watergang'!$H$10,'Invoerblad heterogene watergang'!$L$10,IF(A995&lt;='Invoerblad heterogene watergang'!$H$11,'Invoerblad heterogene watergang'!$L$11,IF(A995&lt;='Invoerblad heterogene watergang'!$H$12,'Invoerblad heterogene watergang'!$L$12,IF(A995&lt;='Invoerblad heterogene watergang'!$H$13,'Invoerblad heterogene watergang'!$L$13,IF(A995&lt;='Invoerblad heterogene watergang'!$H$14,'Invoerblad heterogene watergang'!$L$14,IF(A995&lt;='Invoerblad heterogene watergang'!$H$15,'Invoerblad heterogene watergang'!$L$15,IF(A995&lt;='Invoerblad heterogene watergang'!$H$16,'Invoerblad heterogene watergang'!$L$16,IF(A995&lt;='Invoerblad heterogene watergang'!$H$17,'Invoerblad heterogene watergang'!$L$17,""))))))))))</f>
        <v>100</v>
      </c>
      <c r="L995" s="23" t="str">
        <f>(IF(A995&lt;='Invoerblad heterogene watergang'!$H$9,'Invoerblad heterogene watergang'!$M$9,IF(A995&lt;='Invoerblad heterogene watergang'!$H$10,'Invoerblad heterogene watergang'!$M$10,IF(A995&lt;='Invoerblad heterogene watergang'!$H$11,'Invoerblad heterogene watergang'!$M$11,IF(A995&lt;='Invoerblad heterogene watergang'!$H$12,'Invoerblad heterogene watergang'!$M$12,IF(A995&lt;='Invoerblad heterogene watergang'!$H$13,'Invoerblad heterogene watergang'!$M$13,IF(A995&lt;='Invoerblad heterogene watergang'!$H$14,'Invoerblad heterogene watergang'!$M$14,IF(A995&lt;='Invoerblad heterogene watergang'!$H$15,'Invoerblad heterogene watergang'!$M$15,IF(A995&lt;='Invoerblad heterogene watergang'!$H$16,'Invoerblad heterogene watergang'!$M$16,IF(A995&lt;='Invoerblad heterogene watergang'!$H$17,'Invoerblad heterogene watergang'!$M$17,""))))))))))</f>
        <v>Begroeiing volgt bodemverloop</v>
      </c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67"/>
      <c r="AD995" s="23"/>
      <c r="AE995" s="23"/>
    </row>
    <row r="996" spans="1:31" s="103" customFormat="1" x14ac:dyDescent="0.35">
      <c r="A996" s="24">
        <f>IF(A995="","",IF((A995+1)&gt;MAX('Invoerblad heterogene watergang'!$H$9:$H$17),"",'Uitgebreide invoer'!A995+(MAX('Invoerblad heterogene watergang'!$H$9:$H$17)/1000)))</f>
        <v>694.400000000006</v>
      </c>
      <c r="B996" s="23">
        <f>IF(A996&lt;='Invoerblad heterogene watergang'!$H$9,'Invoerblad heterogene watergang'!$J$9,IF(A996&lt;='Invoerblad heterogene watergang'!$H$10,'Invoerblad heterogene watergang'!$J$10,IF(A996&lt;='Invoerblad heterogene watergang'!$H$11,'Invoerblad heterogene watergang'!$J$11,IF(A996&lt;='Invoerblad heterogene watergang'!$H$12,'Invoerblad heterogene watergang'!$J$12,IF(A996&lt;='Invoerblad heterogene watergang'!$H$13,'Invoerblad heterogene watergang'!$J$13,IF(A996&lt;='Invoerblad heterogene watergang'!$H$14,'Invoerblad heterogene watergang'!$J$14,IF(A996&lt;='Invoerblad heterogene watergang'!$H$15,'Invoerblad heterogene watergang'!$J$15,IF(A996&lt;='Invoerblad heterogene watergang'!$H$16,'Invoerblad heterogene watergang'!$J$16,IF(A996&lt;='Invoerblad heterogene watergang'!$H$17,'Invoerblad heterogene watergang'!$J$17,"")))))))))</f>
        <v>0.1</v>
      </c>
      <c r="C996" s="23" t="str">
        <f>IF(A996&lt;='Invoerblad heterogene watergang'!$H$9,'Invoerblad heterogene watergang'!$K$9,IF(A996&lt;='Invoerblad heterogene watergang'!$H$10,'Invoerblad heterogene watergang'!$K$10,IF(A996&lt;='Invoerblad heterogene watergang'!$H$11,'Invoerblad heterogene watergang'!$K$11,IF(A996&lt;='Invoerblad heterogene watergang'!$H$12,'Invoerblad heterogene watergang'!$K$12,IF(A996&lt;='Invoerblad heterogene watergang'!$H$13,'Invoerblad heterogene watergang'!$K$13,IF(A996&lt;='Invoerblad heterogene watergang'!$H$14,'Invoerblad heterogene watergang'!$K$14,IF(A996&lt;='Invoerblad heterogene watergang'!$H$15,'Invoerblad heterogene watergang'!$K$15,IF(A996&lt;='Invoerblad heterogene watergang'!$H$16,'Invoerblad heterogene watergang'!$K$16,IF(A996&lt;='Invoerblad heterogene watergang'!$H$17,'Invoerblad heterogene watergang'!$K$17,"")))))))))</f>
        <v>200 - Drijvend fonteinkruid</v>
      </c>
      <c r="D996" s="23">
        <f t="shared" si="15"/>
        <v>200</v>
      </c>
      <c r="E996" s="23">
        <f>'Invoerblad heterogene watergang'!$F$9</f>
        <v>1.5</v>
      </c>
      <c r="F996" s="23">
        <f>'Invoerblad heterogene watergang'!$E$9</f>
        <v>1.2</v>
      </c>
      <c r="G996" s="23">
        <f>'Invoerblad heterogene watergang'!$B$9</f>
        <v>1.2</v>
      </c>
      <c r="H996" s="23">
        <f>'Invoerblad heterogene watergang'!$C$9</f>
        <v>1</v>
      </c>
      <c r="I996" s="23">
        <f>IF(B996="","",IF(A996&lt;='Invoerblad heterogene watergang'!$H$9,'Invoerblad heterogene watergang'!$N$9,IF(A996&lt;='Invoerblad heterogene watergang'!$H$10,'Invoerblad heterogene watergang'!$N$10,IF(A996&lt;='Invoerblad heterogene watergang'!$H$11,'Invoerblad heterogene watergang'!$N$11,IF(A996&lt;='Invoerblad heterogene watergang'!$H$12,'Invoerblad heterogene watergang'!$N$12,IF(A996&lt;='Invoerblad heterogene watergang'!$H$13,'Invoerblad heterogene watergang'!$N$13,IF(A996&lt;='Invoerblad heterogene watergang'!$H$14,'Invoerblad heterogene watergang'!$N$14,IF(A996&lt;='Invoerblad heterogene watergang'!$H$15,'Invoerblad heterogene watergang'!$N$15,IF(A996&lt;='Invoerblad heterogene watergang'!$H$16,'Invoerblad heterogene watergang'!$N$16,IF(A996&lt;='Invoerblad heterogene watergang'!$H$17,'Invoerblad heterogene watergang'!$N$17,""))))))))))</f>
        <v>0</v>
      </c>
      <c r="J996" s="23" t="str">
        <f>IF(A996&lt;='Invoerblad heterogene watergang'!$H$9,'Invoerblad heterogene watergang'!$O$9,IF(A996&lt;='Invoerblad heterogene watergang'!$H$10,'Invoerblad heterogene watergang'!$O$10,IF(A996&lt;='Invoerblad heterogene watergang'!$H$11,'Invoerblad heterogene watergang'!$O$11,IF(A996&lt;='Invoerblad heterogene watergang'!$H$12,'Invoerblad heterogene watergang'!$O$12,IF(A996&lt;='Invoerblad heterogene watergang'!$H$13,'Invoerblad heterogene watergang'!$O$13,IF(A996&lt;='Invoerblad heterogene watergang'!$H$14,'Invoerblad heterogene watergang'!$O$14,IF(A996&lt;='Invoerblad heterogene watergang'!$H$15,'Invoerblad heterogene watergang'!$O$15,IF(A996&lt;='Invoerblad heterogene watergang'!$H$16,'Invoerblad heterogene watergang'!$O$16,IF(A996&lt;='Invoerblad heterogene watergang'!$H$17,'Invoerblad heterogene watergang'!$O$17,"")))))))))</f>
        <v>Nee</v>
      </c>
      <c r="K996" s="23">
        <f>(IF(A996&lt;='Invoerblad heterogene watergang'!$H$9,'Invoerblad heterogene watergang'!$L$9,IF(A996&lt;='Invoerblad heterogene watergang'!$H$10,'Invoerblad heterogene watergang'!$L$10,IF(A996&lt;='Invoerblad heterogene watergang'!$H$11,'Invoerblad heterogene watergang'!$L$11,IF(A996&lt;='Invoerblad heterogene watergang'!$H$12,'Invoerblad heterogene watergang'!$L$12,IF(A996&lt;='Invoerblad heterogene watergang'!$H$13,'Invoerblad heterogene watergang'!$L$13,IF(A996&lt;='Invoerblad heterogene watergang'!$H$14,'Invoerblad heterogene watergang'!$L$14,IF(A996&lt;='Invoerblad heterogene watergang'!$H$15,'Invoerblad heterogene watergang'!$L$15,IF(A996&lt;='Invoerblad heterogene watergang'!$H$16,'Invoerblad heterogene watergang'!$L$16,IF(A996&lt;='Invoerblad heterogene watergang'!$H$17,'Invoerblad heterogene watergang'!$L$17,""))))))))))</f>
        <v>100</v>
      </c>
      <c r="L996" s="23" t="str">
        <f>(IF(A996&lt;='Invoerblad heterogene watergang'!$H$9,'Invoerblad heterogene watergang'!$M$9,IF(A996&lt;='Invoerblad heterogene watergang'!$H$10,'Invoerblad heterogene watergang'!$M$10,IF(A996&lt;='Invoerblad heterogene watergang'!$H$11,'Invoerblad heterogene watergang'!$M$11,IF(A996&lt;='Invoerblad heterogene watergang'!$H$12,'Invoerblad heterogene watergang'!$M$12,IF(A996&lt;='Invoerblad heterogene watergang'!$H$13,'Invoerblad heterogene watergang'!$M$13,IF(A996&lt;='Invoerblad heterogene watergang'!$H$14,'Invoerblad heterogene watergang'!$M$14,IF(A996&lt;='Invoerblad heterogene watergang'!$H$15,'Invoerblad heterogene watergang'!$M$15,IF(A996&lt;='Invoerblad heterogene watergang'!$H$16,'Invoerblad heterogene watergang'!$M$16,IF(A996&lt;='Invoerblad heterogene watergang'!$H$17,'Invoerblad heterogene watergang'!$M$17,""))))))))))</f>
        <v>Begroeiing volgt bodemverloop</v>
      </c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67"/>
      <c r="AD996" s="23"/>
      <c r="AE996" s="23"/>
    </row>
    <row r="997" spans="1:31" s="103" customFormat="1" x14ac:dyDescent="0.35">
      <c r="A997" s="24">
        <f>IF(A996="","",IF((A996+1)&gt;MAX('Invoerblad heterogene watergang'!$H$9:$H$17),"",'Uitgebreide invoer'!A996+(MAX('Invoerblad heterogene watergang'!$H$9:$H$17)/1000)))</f>
        <v>695.10000000000605</v>
      </c>
      <c r="B997" s="23">
        <f>IF(A997&lt;='Invoerblad heterogene watergang'!$H$9,'Invoerblad heterogene watergang'!$J$9,IF(A997&lt;='Invoerblad heterogene watergang'!$H$10,'Invoerblad heterogene watergang'!$J$10,IF(A997&lt;='Invoerblad heterogene watergang'!$H$11,'Invoerblad heterogene watergang'!$J$11,IF(A997&lt;='Invoerblad heterogene watergang'!$H$12,'Invoerblad heterogene watergang'!$J$12,IF(A997&lt;='Invoerblad heterogene watergang'!$H$13,'Invoerblad heterogene watergang'!$J$13,IF(A997&lt;='Invoerblad heterogene watergang'!$H$14,'Invoerblad heterogene watergang'!$J$14,IF(A997&lt;='Invoerblad heterogene watergang'!$H$15,'Invoerblad heterogene watergang'!$J$15,IF(A997&lt;='Invoerblad heterogene watergang'!$H$16,'Invoerblad heterogene watergang'!$J$16,IF(A997&lt;='Invoerblad heterogene watergang'!$H$17,'Invoerblad heterogene watergang'!$J$17,"")))))))))</f>
        <v>0.1</v>
      </c>
      <c r="C997" s="23" t="str">
        <f>IF(A997&lt;='Invoerblad heterogene watergang'!$H$9,'Invoerblad heterogene watergang'!$K$9,IF(A997&lt;='Invoerblad heterogene watergang'!$H$10,'Invoerblad heterogene watergang'!$K$10,IF(A997&lt;='Invoerblad heterogene watergang'!$H$11,'Invoerblad heterogene watergang'!$K$11,IF(A997&lt;='Invoerblad heterogene watergang'!$H$12,'Invoerblad heterogene watergang'!$K$12,IF(A997&lt;='Invoerblad heterogene watergang'!$H$13,'Invoerblad heterogene watergang'!$K$13,IF(A997&lt;='Invoerblad heterogene watergang'!$H$14,'Invoerblad heterogene watergang'!$K$14,IF(A997&lt;='Invoerblad heterogene watergang'!$H$15,'Invoerblad heterogene watergang'!$K$15,IF(A997&lt;='Invoerblad heterogene watergang'!$H$16,'Invoerblad heterogene watergang'!$K$16,IF(A997&lt;='Invoerblad heterogene watergang'!$H$17,'Invoerblad heterogene watergang'!$K$17,"")))))))))</f>
        <v>200 - Drijvend fonteinkruid</v>
      </c>
      <c r="D997" s="23">
        <f t="shared" si="15"/>
        <v>200</v>
      </c>
      <c r="E997" s="23">
        <f>'Invoerblad heterogene watergang'!$F$9</f>
        <v>1.5</v>
      </c>
      <c r="F997" s="23">
        <f>'Invoerblad heterogene watergang'!$E$9</f>
        <v>1.2</v>
      </c>
      <c r="G997" s="23">
        <f>'Invoerblad heterogene watergang'!$B$9</f>
        <v>1.2</v>
      </c>
      <c r="H997" s="23">
        <f>'Invoerblad heterogene watergang'!$C$9</f>
        <v>1</v>
      </c>
      <c r="I997" s="23">
        <f>IF(B997="","",IF(A997&lt;='Invoerblad heterogene watergang'!$H$9,'Invoerblad heterogene watergang'!$N$9,IF(A997&lt;='Invoerblad heterogene watergang'!$H$10,'Invoerblad heterogene watergang'!$N$10,IF(A997&lt;='Invoerblad heterogene watergang'!$H$11,'Invoerblad heterogene watergang'!$N$11,IF(A997&lt;='Invoerblad heterogene watergang'!$H$12,'Invoerblad heterogene watergang'!$N$12,IF(A997&lt;='Invoerblad heterogene watergang'!$H$13,'Invoerblad heterogene watergang'!$N$13,IF(A997&lt;='Invoerblad heterogene watergang'!$H$14,'Invoerblad heterogene watergang'!$N$14,IF(A997&lt;='Invoerblad heterogene watergang'!$H$15,'Invoerblad heterogene watergang'!$N$15,IF(A997&lt;='Invoerblad heterogene watergang'!$H$16,'Invoerblad heterogene watergang'!$N$16,IF(A997&lt;='Invoerblad heterogene watergang'!$H$17,'Invoerblad heterogene watergang'!$N$17,""))))))))))</f>
        <v>0</v>
      </c>
      <c r="J997" s="23" t="str">
        <f>IF(A997&lt;='Invoerblad heterogene watergang'!$H$9,'Invoerblad heterogene watergang'!$O$9,IF(A997&lt;='Invoerblad heterogene watergang'!$H$10,'Invoerblad heterogene watergang'!$O$10,IF(A997&lt;='Invoerblad heterogene watergang'!$H$11,'Invoerblad heterogene watergang'!$O$11,IF(A997&lt;='Invoerblad heterogene watergang'!$H$12,'Invoerblad heterogene watergang'!$O$12,IF(A997&lt;='Invoerblad heterogene watergang'!$H$13,'Invoerblad heterogene watergang'!$O$13,IF(A997&lt;='Invoerblad heterogene watergang'!$H$14,'Invoerblad heterogene watergang'!$O$14,IF(A997&lt;='Invoerblad heterogene watergang'!$H$15,'Invoerblad heterogene watergang'!$O$15,IF(A997&lt;='Invoerblad heterogene watergang'!$H$16,'Invoerblad heterogene watergang'!$O$16,IF(A997&lt;='Invoerblad heterogene watergang'!$H$17,'Invoerblad heterogene watergang'!$O$17,"")))))))))</f>
        <v>Nee</v>
      </c>
      <c r="K997" s="23">
        <f>(IF(A997&lt;='Invoerblad heterogene watergang'!$H$9,'Invoerblad heterogene watergang'!$L$9,IF(A997&lt;='Invoerblad heterogene watergang'!$H$10,'Invoerblad heterogene watergang'!$L$10,IF(A997&lt;='Invoerblad heterogene watergang'!$H$11,'Invoerblad heterogene watergang'!$L$11,IF(A997&lt;='Invoerblad heterogene watergang'!$H$12,'Invoerblad heterogene watergang'!$L$12,IF(A997&lt;='Invoerblad heterogene watergang'!$H$13,'Invoerblad heterogene watergang'!$L$13,IF(A997&lt;='Invoerblad heterogene watergang'!$H$14,'Invoerblad heterogene watergang'!$L$14,IF(A997&lt;='Invoerblad heterogene watergang'!$H$15,'Invoerblad heterogene watergang'!$L$15,IF(A997&lt;='Invoerblad heterogene watergang'!$H$16,'Invoerblad heterogene watergang'!$L$16,IF(A997&lt;='Invoerblad heterogene watergang'!$H$17,'Invoerblad heterogene watergang'!$L$17,""))))))))))</f>
        <v>100</v>
      </c>
      <c r="L997" s="23" t="str">
        <f>(IF(A997&lt;='Invoerblad heterogene watergang'!$H$9,'Invoerblad heterogene watergang'!$M$9,IF(A997&lt;='Invoerblad heterogene watergang'!$H$10,'Invoerblad heterogene watergang'!$M$10,IF(A997&lt;='Invoerblad heterogene watergang'!$H$11,'Invoerblad heterogene watergang'!$M$11,IF(A997&lt;='Invoerblad heterogene watergang'!$H$12,'Invoerblad heterogene watergang'!$M$12,IF(A997&lt;='Invoerblad heterogene watergang'!$H$13,'Invoerblad heterogene watergang'!$M$13,IF(A997&lt;='Invoerblad heterogene watergang'!$H$14,'Invoerblad heterogene watergang'!$M$14,IF(A997&lt;='Invoerblad heterogene watergang'!$H$15,'Invoerblad heterogene watergang'!$M$15,IF(A997&lt;='Invoerblad heterogene watergang'!$H$16,'Invoerblad heterogene watergang'!$M$16,IF(A997&lt;='Invoerblad heterogene watergang'!$H$17,'Invoerblad heterogene watergang'!$M$17,""))))))))))</f>
        <v>Begroeiing volgt bodemverloop</v>
      </c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67"/>
      <c r="AD997" s="23"/>
      <c r="AE997" s="23"/>
    </row>
    <row r="998" spans="1:31" s="103" customFormat="1" x14ac:dyDescent="0.35">
      <c r="A998" s="24">
        <f>IF(A997="","",IF((A997+1)&gt;MAX('Invoerblad heterogene watergang'!$H$9:$H$17),"",'Uitgebreide invoer'!A997+(MAX('Invoerblad heterogene watergang'!$H$9:$H$17)/1000)))</f>
        <v>695.80000000000609</v>
      </c>
      <c r="B998" s="23">
        <f>IF(A998&lt;='Invoerblad heterogene watergang'!$H$9,'Invoerblad heterogene watergang'!$J$9,IF(A998&lt;='Invoerblad heterogene watergang'!$H$10,'Invoerblad heterogene watergang'!$J$10,IF(A998&lt;='Invoerblad heterogene watergang'!$H$11,'Invoerblad heterogene watergang'!$J$11,IF(A998&lt;='Invoerblad heterogene watergang'!$H$12,'Invoerblad heterogene watergang'!$J$12,IF(A998&lt;='Invoerblad heterogene watergang'!$H$13,'Invoerblad heterogene watergang'!$J$13,IF(A998&lt;='Invoerblad heterogene watergang'!$H$14,'Invoerblad heterogene watergang'!$J$14,IF(A998&lt;='Invoerblad heterogene watergang'!$H$15,'Invoerblad heterogene watergang'!$J$15,IF(A998&lt;='Invoerblad heterogene watergang'!$H$16,'Invoerblad heterogene watergang'!$J$16,IF(A998&lt;='Invoerblad heterogene watergang'!$H$17,'Invoerblad heterogene watergang'!$J$17,"")))))))))</f>
        <v>0.1</v>
      </c>
      <c r="C998" s="23" t="str">
        <f>IF(A998&lt;='Invoerblad heterogene watergang'!$H$9,'Invoerblad heterogene watergang'!$K$9,IF(A998&lt;='Invoerblad heterogene watergang'!$H$10,'Invoerblad heterogene watergang'!$K$10,IF(A998&lt;='Invoerblad heterogene watergang'!$H$11,'Invoerblad heterogene watergang'!$K$11,IF(A998&lt;='Invoerblad heterogene watergang'!$H$12,'Invoerblad heterogene watergang'!$K$12,IF(A998&lt;='Invoerblad heterogene watergang'!$H$13,'Invoerblad heterogene watergang'!$K$13,IF(A998&lt;='Invoerblad heterogene watergang'!$H$14,'Invoerblad heterogene watergang'!$K$14,IF(A998&lt;='Invoerblad heterogene watergang'!$H$15,'Invoerblad heterogene watergang'!$K$15,IF(A998&lt;='Invoerblad heterogene watergang'!$H$16,'Invoerblad heterogene watergang'!$K$16,IF(A998&lt;='Invoerblad heterogene watergang'!$H$17,'Invoerblad heterogene watergang'!$K$17,"")))))))))</f>
        <v>200 - Drijvend fonteinkruid</v>
      </c>
      <c r="D998" s="23">
        <f t="shared" si="15"/>
        <v>200</v>
      </c>
      <c r="E998" s="23">
        <f>'Invoerblad heterogene watergang'!$F$9</f>
        <v>1.5</v>
      </c>
      <c r="F998" s="23">
        <f>'Invoerblad heterogene watergang'!$E$9</f>
        <v>1.2</v>
      </c>
      <c r="G998" s="23">
        <f>'Invoerblad heterogene watergang'!$B$9</f>
        <v>1.2</v>
      </c>
      <c r="H998" s="23">
        <f>'Invoerblad heterogene watergang'!$C$9</f>
        <v>1</v>
      </c>
      <c r="I998" s="23">
        <f>IF(B998="","",IF(A998&lt;='Invoerblad heterogene watergang'!$H$9,'Invoerblad heterogene watergang'!$N$9,IF(A998&lt;='Invoerblad heterogene watergang'!$H$10,'Invoerblad heterogene watergang'!$N$10,IF(A998&lt;='Invoerblad heterogene watergang'!$H$11,'Invoerblad heterogene watergang'!$N$11,IF(A998&lt;='Invoerblad heterogene watergang'!$H$12,'Invoerblad heterogene watergang'!$N$12,IF(A998&lt;='Invoerblad heterogene watergang'!$H$13,'Invoerblad heterogene watergang'!$N$13,IF(A998&lt;='Invoerblad heterogene watergang'!$H$14,'Invoerblad heterogene watergang'!$N$14,IF(A998&lt;='Invoerblad heterogene watergang'!$H$15,'Invoerblad heterogene watergang'!$N$15,IF(A998&lt;='Invoerblad heterogene watergang'!$H$16,'Invoerblad heterogene watergang'!$N$16,IF(A998&lt;='Invoerblad heterogene watergang'!$H$17,'Invoerblad heterogene watergang'!$N$17,""))))))))))</f>
        <v>0</v>
      </c>
      <c r="J998" s="23" t="str">
        <f>IF(A998&lt;='Invoerblad heterogene watergang'!$H$9,'Invoerblad heterogene watergang'!$O$9,IF(A998&lt;='Invoerblad heterogene watergang'!$H$10,'Invoerblad heterogene watergang'!$O$10,IF(A998&lt;='Invoerblad heterogene watergang'!$H$11,'Invoerblad heterogene watergang'!$O$11,IF(A998&lt;='Invoerblad heterogene watergang'!$H$12,'Invoerblad heterogene watergang'!$O$12,IF(A998&lt;='Invoerblad heterogene watergang'!$H$13,'Invoerblad heterogene watergang'!$O$13,IF(A998&lt;='Invoerblad heterogene watergang'!$H$14,'Invoerblad heterogene watergang'!$O$14,IF(A998&lt;='Invoerblad heterogene watergang'!$H$15,'Invoerblad heterogene watergang'!$O$15,IF(A998&lt;='Invoerblad heterogene watergang'!$H$16,'Invoerblad heterogene watergang'!$O$16,IF(A998&lt;='Invoerblad heterogene watergang'!$H$17,'Invoerblad heterogene watergang'!$O$17,"")))))))))</f>
        <v>Nee</v>
      </c>
      <c r="K998" s="23">
        <f>(IF(A998&lt;='Invoerblad heterogene watergang'!$H$9,'Invoerblad heterogene watergang'!$L$9,IF(A998&lt;='Invoerblad heterogene watergang'!$H$10,'Invoerblad heterogene watergang'!$L$10,IF(A998&lt;='Invoerblad heterogene watergang'!$H$11,'Invoerblad heterogene watergang'!$L$11,IF(A998&lt;='Invoerblad heterogene watergang'!$H$12,'Invoerblad heterogene watergang'!$L$12,IF(A998&lt;='Invoerblad heterogene watergang'!$H$13,'Invoerblad heterogene watergang'!$L$13,IF(A998&lt;='Invoerblad heterogene watergang'!$H$14,'Invoerblad heterogene watergang'!$L$14,IF(A998&lt;='Invoerblad heterogene watergang'!$H$15,'Invoerblad heterogene watergang'!$L$15,IF(A998&lt;='Invoerblad heterogene watergang'!$H$16,'Invoerblad heterogene watergang'!$L$16,IF(A998&lt;='Invoerblad heterogene watergang'!$H$17,'Invoerblad heterogene watergang'!$L$17,""))))))))))</f>
        <v>100</v>
      </c>
      <c r="L998" s="23" t="str">
        <f>(IF(A998&lt;='Invoerblad heterogene watergang'!$H$9,'Invoerblad heterogene watergang'!$M$9,IF(A998&lt;='Invoerblad heterogene watergang'!$H$10,'Invoerblad heterogene watergang'!$M$10,IF(A998&lt;='Invoerblad heterogene watergang'!$H$11,'Invoerblad heterogene watergang'!$M$11,IF(A998&lt;='Invoerblad heterogene watergang'!$H$12,'Invoerblad heterogene watergang'!$M$12,IF(A998&lt;='Invoerblad heterogene watergang'!$H$13,'Invoerblad heterogene watergang'!$M$13,IF(A998&lt;='Invoerblad heterogene watergang'!$H$14,'Invoerblad heterogene watergang'!$M$14,IF(A998&lt;='Invoerblad heterogene watergang'!$H$15,'Invoerblad heterogene watergang'!$M$15,IF(A998&lt;='Invoerblad heterogene watergang'!$H$16,'Invoerblad heterogene watergang'!$M$16,IF(A998&lt;='Invoerblad heterogene watergang'!$H$17,'Invoerblad heterogene watergang'!$M$17,""))))))))))</f>
        <v>Begroeiing volgt bodemverloop</v>
      </c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67"/>
      <c r="AD998" s="23"/>
      <c r="AE998" s="23"/>
    </row>
    <row r="999" spans="1:31" s="103" customFormat="1" x14ac:dyDescent="0.35">
      <c r="A999" s="24">
        <f>IF(A998="","",IF((A998+1)&gt;MAX('Invoerblad heterogene watergang'!$H$9:$H$17),"",'Uitgebreide invoer'!A998+(MAX('Invoerblad heterogene watergang'!$H$9:$H$17)/1000)))</f>
        <v>696.50000000000614</v>
      </c>
      <c r="B999" s="23">
        <f>IF(A999&lt;='Invoerblad heterogene watergang'!$H$9,'Invoerblad heterogene watergang'!$J$9,IF(A999&lt;='Invoerblad heterogene watergang'!$H$10,'Invoerblad heterogene watergang'!$J$10,IF(A999&lt;='Invoerblad heterogene watergang'!$H$11,'Invoerblad heterogene watergang'!$J$11,IF(A999&lt;='Invoerblad heterogene watergang'!$H$12,'Invoerblad heterogene watergang'!$J$12,IF(A999&lt;='Invoerblad heterogene watergang'!$H$13,'Invoerblad heterogene watergang'!$J$13,IF(A999&lt;='Invoerblad heterogene watergang'!$H$14,'Invoerblad heterogene watergang'!$J$14,IF(A999&lt;='Invoerblad heterogene watergang'!$H$15,'Invoerblad heterogene watergang'!$J$15,IF(A999&lt;='Invoerblad heterogene watergang'!$H$16,'Invoerblad heterogene watergang'!$J$16,IF(A999&lt;='Invoerblad heterogene watergang'!$H$17,'Invoerblad heterogene watergang'!$J$17,"")))))))))</f>
        <v>0.1</v>
      </c>
      <c r="C999" s="23" t="str">
        <f>IF(A999&lt;='Invoerblad heterogene watergang'!$H$9,'Invoerblad heterogene watergang'!$K$9,IF(A999&lt;='Invoerblad heterogene watergang'!$H$10,'Invoerblad heterogene watergang'!$K$10,IF(A999&lt;='Invoerblad heterogene watergang'!$H$11,'Invoerblad heterogene watergang'!$K$11,IF(A999&lt;='Invoerblad heterogene watergang'!$H$12,'Invoerblad heterogene watergang'!$K$12,IF(A999&lt;='Invoerblad heterogene watergang'!$H$13,'Invoerblad heterogene watergang'!$K$13,IF(A999&lt;='Invoerblad heterogene watergang'!$H$14,'Invoerblad heterogene watergang'!$K$14,IF(A999&lt;='Invoerblad heterogene watergang'!$H$15,'Invoerblad heterogene watergang'!$K$15,IF(A999&lt;='Invoerblad heterogene watergang'!$H$16,'Invoerblad heterogene watergang'!$K$16,IF(A999&lt;='Invoerblad heterogene watergang'!$H$17,'Invoerblad heterogene watergang'!$K$17,"")))))))))</f>
        <v>200 - Drijvend fonteinkruid</v>
      </c>
      <c r="D999" s="23">
        <f t="shared" si="15"/>
        <v>200</v>
      </c>
      <c r="E999" s="23">
        <f>'Invoerblad heterogene watergang'!$F$9</f>
        <v>1.5</v>
      </c>
      <c r="F999" s="23">
        <f>'Invoerblad heterogene watergang'!$E$9</f>
        <v>1.2</v>
      </c>
      <c r="G999" s="23">
        <f>'Invoerblad heterogene watergang'!$B$9</f>
        <v>1.2</v>
      </c>
      <c r="H999" s="23">
        <f>'Invoerblad heterogene watergang'!$C$9</f>
        <v>1</v>
      </c>
      <c r="I999" s="23">
        <f>IF(B999="","",IF(A999&lt;='Invoerblad heterogene watergang'!$H$9,'Invoerblad heterogene watergang'!$N$9,IF(A999&lt;='Invoerblad heterogene watergang'!$H$10,'Invoerblad heterogene watergang'!$N$10,IF(A999&lt;='Invoerblad heterogene watergang'!$H$11,'Invoerblad heterogene watergang'!$N$11,IF(A999&lt;='Invoerblad heterogene watergang'!$H$12,'Invoerblad heterogene watergang'!$N$12,IF(A999&lt;='Invoerblad heterogene watergang'!$H$13,'Invoerblad heterogene watergang'!$N$13,IF(A999&lt;='Invoerblad heterogene watergang'!$H$14,'Invoerblad heterogene watergang'!$N$14,IF(A999&lt;='Invoerblad heterogene watergang'!$H$15,'Invoerblad heterogene watergang'!$N$15,IF(A999&lt;='Invoerblad heterogene watergang'!$H$16,'Invoerblad heterogene watergang'!$N$16,IF(A999&lt;='Invoerblad heterogene watergang'!$H$17,'Invoerblad heterogene watergang'!$N$17,""))))))))))</f>
        <v>0</v>
      </c>
      <c r="J999" s="23" t="str">
        <f>IF(A999&lt;='Invoerblad heterogene watergang'!$H$9,'Invoerblad heterogene watergang'!$O$9,IF(A999&lt;='Invoerblad heterogene watergang'!$H$10,'Invoerblad heterogene watergang'!$O$10,IF(A999&lt;='Invoerblad heterogene watergang'!$H$11,'Invoerblad heterogene watergang'!$O$11,IF(A999&lt;='Invoerblad heterogene watergang'!$H$12,'Invoerblad heterogene watergang'!$O$12,IF(A999&lt;='Invoerblad heterogene watergang'!$H$13,'Invoerblad heterogene watergang'!$O$13,IF(A999&lt;='Invoerblad heterogene watergang'!$H$14,'Invoerblad heterogene watergang'!$O$14,IF(A999&lt;='Invoerblad heterogene watergang'!$H$15,'Invoerblad heterogene watergang'!$O$15,IF(A999&lt;='Invoerblad heterogene watergang'!$H$16,'Invoerblad heterogene watergang'!$O$16,IF(A999&lt;='Invoerblad heterogene watergang'!$H$17,'Invoerblad heterogene watergang'!$O$17,"")))))))))</f>
        <v>Nee</v>
      </c>
      <c r="K999" s="23">
        <f>(IF(A999&lt;='Invoerblad heterogene watergang'!$H$9,'Invoerblad heterogene watergang'!$L$9,IF(A999&lt;='Invoerblad heterogene watergang'!$H$10,'Invoerblad heterogene watergang'!$L$10,IF(A999&lt;='Invoerblad heterogene watergang'!$H$11,'Invoerblad heterogene watergang'!$L$11,IF(A999&lt;='Invoerblad heterogene watergang'!$H$12,'Invoerblad heterogene watergang'!$L$12,IF(A999&lt;='Invoerblad heterogene watergang'!$H$13,'Invoerblad heterogene watergang'!$L$13,IF(A999&lt;='Invoerblad heterogene watergang'!$H$14,'Invoerblad heterogene watergang'!$L$14,IF(A999&lt;='Invoerblad heterogene watergang'!$H$15,'Invoerblad heterogene watergang'!$L$15,IF(A999&lt;='Invoerblad heterogene watergang'!$H$16,'Invoerblad heterogene watergang'!$L$16,IF(A999&lt;='Invoerblad heterogene watergang'!$H$17,'Invoerblad heterogene watergang'!$L$17,""))))))))))</f>
        <v>100</v>
      </c>
      <c r="L999" s="23" t="str">
        <f>(IF(A999&lt;='Invoerblad heterogene watergang'!$H$9,'Invoerblad heterogene watergang'!$M$9,IF(A999&lt;='Invoerblad heterogene watergang'!$H$10,'Invoerblad heterogene watergang'!$M$10,IF(A999&lt;='Invoerblad heterogene watergang'!$H$11,'Invoerblad heterogene watergang'!$M$11,IF(A999&lt;='Invoerblad heterogene watergang'!$H$12,'Invoerblad heterogene watergang'!$M$12,IF(A999&lt;='Invoerblad heterogene watergang'!$H$13,'Invoerblad heterogene watergang'!$M$13,IF(A999&lt;='Invoerblad heterogene watergang'!$H$14,'Invoerblad heterogene watergang'!$M$14,IF(A999&lt;='Invoerblad heterogene watergang'!$H$15,'Invoerblad heterogene watergang'!$M$15,IF(A999&lt;='Invoerblad heterogene watergang'!$H$16,'Invoerblad heterogene watergang'!$M$16,IF(A999&lt;='Invoerblad heterogene watergang'!$H$17,'Invoerblad heterogene watergang'!$M$17,""))))))))))</f>
        <v>Begroeiing volgt bodemverloop</v>
      </c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67"/>
      <c r="AD999" s="23"/>
      <c r="AE999" s="23"/>
    </row>
    <row r="1000" spans="1:31" s="103" customFormat="1" x14ac:dyDescent="0.35">
      <c r="A1000" s="24">
        <f>IF(A999="","",IF((A999+1)&gt;MAX('Invoerblad heterogene watergang'!$H$9:$H$17),"",'Uitgebreide invoer'!A999+(MAX('Invoerblad heterogene watergang'!$H$9:$H$17)/1000)))</f>
        <v>697.20000000000618</v>
      </c>
      <c r="B1000" s="23">
        <f>IF(A1000&lt;='Invoerblad heterogene watergang'!$H$9,'Invoerblad heterogene watergang'!$J$9,IF(A1000&lt;='Invoerblad heterogene watergang'!$H$10,'Invoerblad heterogene watergang'!$J$10,IF(A1000&lt;='Invoerblad heterogene watergang'!$H$11,'Invoerblad heterogene watergang'!$J$11,IF(A1000&lt;='Invoerblad heterogene watergang'!$H$12,'Invoerblad heterogene watergang'!$J$12,IF(A1000&lt;='Invoerblad heterogene watergang'!$H$13,'Invoerblad heterogene watergang'!$J$13,IF(A1000&lt;='Invoerblad heterogene watergang'!$H$14,'Invoerblad heterogene watergang'!$J$14,IF(A1000&lt;='Invoerblad heterogene watergang'!$H$15,'Invoerblad heterogene watergang'!$J$15,IF(A1000&lt;='Invoerblad heterogene watergang'!$H$16,'Invoerblad heterogene watergang'!$J$16,IF(A1000&lt;='Invoerblad heterogene watergang'!$H$17,'Invoerblad heterogene watergang'!$J$17,"")))))))))</f>
        <v>0.1</v>
      </c>
      <c r="C1000" s="23" t="str">
        <f>IF(A1000&lt;='Invoerblad heterogene watergang'!$H$9,'Invoerblad heterogene watergang'!$K$9,IF(A1000&lt;='Invoerblad heterogene watergang'!$H$10,'Invoerblad heterogene watergang'!$K$10,IF(A1000&lt;='Invoerblad heterogene watergang'!$H$11,'Invoerblad heterogene watergang'!$K$11,IF(A1000&lt;='Invoerblad heterogene watergang'!$H$12,'Invoerblad heterogene watergang'!$K$12,IF(A1000&lt;='Invoerblad heterogene watergang'!$H$13,'Invoerblad heterogene watergang'!$K$13,IF(A1000&lt;='Invoerblad heterogene watergang'!$H$14,'Invoerblad heterogene watergang'!$K$14,IF(A1000&lt;='Invoerblad heterogene watergang'!$H$15,'Invoerblad heterogene watergang'!$K$15,IF(A1000&lt;='Invoerblad heterogene watergang'!$H$16,'Invoerblad heterogene watergang'!$K$16,IF(A1000&lt;='Invoerblad heterogene watergang'!$H$17,'Invoerblad heterogene watergang'!$K$17,"")))))))))</f>
        <v>200 - Drijvend fonteinkruid</v>
      </c>
      <c r="D1000" s="23">
        <f t="shared" si="15"/>
        <v>200</v>
      </c>
      <c r="E1000" s="23">
        <f>'Invoerblad heterogene watergang'!$F$9</f>
        <v>1.5</v>
      </c>
      <c r="F1000" s="23">
        <f>'Invoerblad heterogene watergang'!$E$9</f>
        <v>1.2</v>
      </c>
      <c r="G1000" s="23">
        <f>'Invoerblad heterogene watergang'!$B$9</f>
        <v>1.2</v>
      </c>
      <c r="H1000" s="23">
        <f>'Invoerblad heterogene watergang'!$C$9</f>
        <v>1</v>
      </c>
      <c r="I1000" s="23">
        <f>IF(B1000="","",IF(A1000&lt;='Invoerblad heterogene watergang'!$H$9,'Invoerblad heterogene watergang'!$N$9,IF(A1000&lt;='Invoerblad heterogene watergang'!$H$10,'Invoerblad heterogene watergang'!$N$10,IF(A1000&lt;='Invoerblad heterogene watergang'!$H$11,'Invoerblad heterogene watergang'!$N$11,IF(A1000&lt;='Invoerblad heterogene watergang'!$H$12,'Invoerblad heterogene watergang'!$N$12,IF(A1000&lt;='Invoerblad heterogene watergang'!$H$13,'Invoerblad heterogene watergang'!$N$13,IF(A1000&lt;='Invoerblad heterogene watergang'!$H$14,'Invoerblad heterogene watergang'!$N$14,IF(A1000&lt;='Invoerblad heterogene watergang'!$H$15,'Invoerblad heterogene watergang'!$N$15,IF(A1000&lt;='Invoerblad heterogene watergang'!$H$16,'Invoerblad heterogene watergang'!$N$16,IF(A1000&lt;='Invoerblad heterogene watergang'!$H$17,'Invoerblad heterogene watergang'!$N$17,""))))))))))</f>
        <v>0</v>
      </c>
      <c r="J1000" s="23" t="str">
        <f>IF(A1000&lt;='Invoerblad heterogene watergang'!$H$9,'Invoerblad heterogene watergang'!$O$9,IF(A1000&lt;='Invoerblad heterogene watergang'!$H$10,'Invoerblad heterogene watergang'!$O$10,IF(A1000&lt;='Invoerblad heterogene watergang'!$H$11,'Invoerblad heterogene watergang'!$O$11,IF(A1000&lt;='Invoerblad heterogene watergang'!$H$12,'Invoerblad heterogene watergang'!$O$12,IF(A1000&lt;='Invoerblad heterogene watergang'!$H$13,'Invoerblad heterogene watergang'!$O$13,IF(A1000&lt;='Invoerblad heterogene watergang'!$H$14,'Invoerblad heterogene watergang'!$O$14,IF(A1000&lt;='Invoerblad heterogene watergang'!$H$15,'Invoerblad heterogene watergang'!$O$15,IF(A1000&lt;='Invoerblad heterogene watergang'!$H$16,'Invoerblad heterogene watergang'!$O$16,IF(A1000&lt;='Invoerblad heterogene watergang'!$H$17,'Invoerblad heterogene watergang'!$O$17,"")))))))))</f>
        <v>Nee</v>
      </c>
      <c r="K1000" s="23">
        <f>(IF(A1000&lt;='Invoerblad heterogene watergang'!$H$9,'Invoerblad heterogene watergang'!$L$9,IF(A1000&lt;='Invoerblad heterogene watergang'!$H$10,'Invoerblad heterogene watergang'!$L$10,IF(A1000&lt;='Invoerblad heterogene watergang'!$H$11,'Invoerblad heterogene watergang'!$L$11,IF(A1000&lt;='Invoerblad heterogene watergang'!$H$12,'Invoerblad heterogene watergang'!$L$12,IF(A1000&lt;='Invoerblad heterogene watergang'!$H$13,'Invoerblad heterogene watergang'!$L$13,IF(A1000&lt;='Invoerblad heterogene watergang'!$H$14,'Invoerblad heterogene watergang'!$L$14,IF(A1000&lt;='Invoerblad heterogene watergang'!$H$15,'Invoerblad heterogene watergang'!$L$15,IF(A1000&lt;='Invoerblad heterogene watergang'!$H$16,'Invoerblad heterogene watergang'!$L$16,IF(A1000&lt;='Invoerblad heterogene watergang'!$H$17,'Invoerblad heterogene watergang'!$L$17,""))))))))))</f>
        <v>100</v>
      </c>
      <c r="L1000" s="23" t="str">
        <f>(IF(A1000&lt;='Invoerblad heterogene watergang'!$H$9,'Invoerblad heterogene watergang'!$M$9,IF(A1000&lt;='Invoerblad heterogene watergang'!$H$10,'Invoerblad heterogene watergang'!$M$10,IF(A1000&lt;='Invoerblad heterogene watergang'!$H$11,'Invoerblad heterogene watergang'!$M$11,IF(A1000&lt;='Invoerblad heterogene watergang'!$H$12,'Invoerblad heterogene watergang'!$M$12,IF(A1000&lt;='Invoerblad heterogene watergang'!$H$13,'Invoerblad heterogene watergang'!$M$13,IF(A1000&lt;='Invoerblad heterogene watergang'!$H$14,'Invoerblad heterogene watergang'!$M$14,IF(A1000&lt;='Invoerblad heterogene watergang'!$H$15,'Invoerblad heterogene watergang'!$M$15,IF(A1000&lt;='Invoerblad heterogene watergang'!$H$16,'Invoerblad heterogene watergang'!$M$16,IF(A1000&lt;='Invoerblad heterogene watergang'!$H$17,'Invoerblad heterogene watergang'!$M$17,""))))))))))</f>
        <v>Begroeiing volgt bodemverloop</v>
      </c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67"/>
      <c r="AD1000" s="23"/>
      <c r="AE1000" s="23"/>
    </row>
    <row r="1001" spans="1:31" s="103" customFormat="1" x14ac:dyDescent="0.35">
      <c r="A1001" s="24">
        <f>IF(A1000="","",IF((A1000+1)&gt;MAX('Invoerblad heterogene watergang'!$H$9:$H$17),"",'Uitgebreide invoer'!A1000+(MAX('Invoerblad heterogene watergang'!$H$9:$H$17)/1000)))</f>
        <v>697.90000000000623</v>
      </c>
      <c r="B1001" s="23">
        <f>IF(A1001&lt;='Invoerblad heterogene watergang'!$H$9,'Invoerblad heterogene watergang'!$J$9,IF(A1001&lt;='Invoerblad heterogene watergang'!$H$10,'Invoerblad heterogene watergang'!$J$10,IF(A1001&lt;='Invoerblad heterogene watergang'!$H$11,'Invoerblad heterogene watergang'!$J$11,IF(A1001&lt;='Invoerblad heterogene watergang'!$H$12,'Invoerblad heterogene watergang'!$J$12,IF(A1001&lt;='Invoerblad heterogene watergang'!$H$13,'Invoerblad heterogene watergang'!$J$13,IF(A1001&lt;='Invoerblad heterogene watergang'!$H$14,'Invoerblad heterogene watergang'!$J$14,IF(A1001&lt;='Invoerblad heterogene watergang'!$H$15,'Invoerblad heterogene watergang'!$J$15,IF(A1001&lt;='Invoerblad heterogene watergang'!$H$16,'Invoerblad heterogene watergang'!$J$16,IF(A1001&lt;='Invoerblad heterogene watergang'!$H$17,'Invoerblad heterogene watergang'!$J$17,"")))))))))</f>
        <v>0.1</v>
      </c>
      <c r="C1001" s="23" t="str">
        <f>IF(A1001&lt;='Invoerblad heterogene watergang'!$H$9,'Invoerblad heterogene watergang'!$K$9,IF(A1001&lt;='Invoerblad heterogene watergang'!$H$10,'Invoerblad heterogene watergang'!$K$10,IF(A1001&lt;='Invoerblad heterogene watergang'!$H$11,'Invoerblad heterogene watergang'!$K$11,IF(A1001&lt;='Invoerblad heterogene watergang'!$H$12,'Invoerblad heterogene watergang'!$K$12,IF(A1001&lt;='Invoerblad heterogene watergang'!$H$13,'Invoerblad heterogene watergang'!$K$13,IF(A1001&lt;='Invoerblad heterogene watergang'!$H$14,'Invoerblad heterogene watergang'!$K$14,IF(A1001&lt;='Invoerblad heterogene watergang'!$H$15,'Invoerblad heterogene watergang'!$K$15,IF(A1001&lt;='Invoerblad heterogene watergang'!$H$16,'Invoerblad heterogene watergang'!$K$16,IF(A1001&lt;='Invoerblad heterogene watergang'!$H$17,'Invoerblad heterogene watergang'!$K$17,"")))))))))</f>
        <v>200 - Drijvend fonteinkruid</v>
      </c>
      <c r="D1001" s="23">
        <f t="shared" si="15"/>
        <v>200</v>
      </c>
      <c r="E1001" s="23">
        <f>'Invoerblad heterogene watergang'!$F$9</f>
        <v>1.5</v>
      </c>
      <c r="F1001" s="23">
        <f>'Invoerblad heterogene watergang'!$E$9</f>
        <v>1.2</v>
      </c>
      <c r="G1001" s="23">
        <f>'Invoerblad heterogene watergang'!$B$9</f>
        <v>1.2</v>
      </c>
      <c r="H1001" s="23">
        <f>'Invoerblad heterogene watergang'!$C$9</f>
        <v>1</v>
      </c>
      <c r="I1001" s="23">
        <f>IF(B1001="","",IF(A1001&lt;='Invoerblad heterogene watergang'!$H$9,'Invoerblad heterogene watergang'!$N$9,IF(A1001&lt;='Invoerblad heterogene watergang'!$H$10,'Invoerblad heterogene watergang'!$N$10,IF(A1001&lt;='Invoerblad heterogene watergang'!$H$11,'Invoerblad heterogene watergang'!$N$11,IF(A1001&lt;='Invoerblad heterogene watergang'!$H$12,'Invoerblad heterogene watergang'!$N$12,IF(A1001&lt;='Invoerblad heterogene watergang'!$H$13,'Invoerblad heterogene watergang'!$N$13,IF(A1001&lt;='Invoerblad heterogene watergang'!$H$14,'Invoerblad heterogene watergang'!$N$14,IF(A1001&lt;='Invoerblad heterogene watergang'!$H$15,'Invoerblad heterogene watergang'!$N$15,IF(A1001&lt;='Invoerblad heterogene watergang'!$H$16,'Invoerblad heterogene watergang'!$N$16,IF(A1001&lt;='Invoerblad heterogene watergang'!$H$17,'Invoerblad heterogene watergang'!$N$17,""))))))))))</f>
        <v>0</v>
      </c>
      <c r="J1001" s="23" t="str">
        <f>IF(A1001&lt;='Invoerblad heterogene watergang'!$H$9,'Invoerblad heterogene watergang'!$O$9,IF(A1001&lt;='Invoerblad heterogene watergang'!$H$10,'Invoerblad heterogene watergang'!$O$10,IF(A1001&lt;='Invoerblad heterogene watergang'!$H$11,'Invoerblad heterogene watergang'!$O$11,IF(A1001&lt;='Invoerblad heterogene watergang'!$H$12,'Invoerblad heterogene watergang'!$O$12,IF(A1001&lt;='Invoerblad heterogene watergang'!$H$13,'Invoerblad heterogene watergang'!$O$13,IF(A1001&lt;='Invoerblad heterogene watergang'!$H$14,'Invoerblad heterogene watergang'!$O$14,IF(A1001&lt;='Invoerblad heterogene watergang'!$H$15,'Invoerblad heterogene watergang'!$O$15,IF(A1001&lt;='Invoerblad heterogene watergang'!$H$16,'Invoerblad heterogene watergang'!$O$16,IF(A1001&lt;='Invoerblad heterogene watergang'!$H$17,'Invoerblad heterogene watergang'!$O$17,"")))))))))</f>
        <v>Nee</v>
      </c>
      <c r="K1001" s="23">
        <f>(IF(A1001&lt;='Invoerblad heterogene watergang'!$H$9,'Invoerblad heterogene watergang'!$L$9,IF(A1001&lt;='Invoerblad heterogene watergang'!$H$10,'Invoerblad heterogene watergang'!$L$10,IF(A1001&lt;='Invoerblad heterogene watergang'!$H$11,'Invoerblad heterogene watergang'!$L$11,IF(A1001&lt;='Invoerblad heterogene watergang'!$H$12,'Invoerblad heterogene watergang'!$L$12,IF(A1001&lt;='Invoerblad heterogene watergang'!$H$13,'Invoerblad heterogene watergang'!$L$13,IF(A1001&lt;='Invoerblad heterogene watergang'!$H$14,'Invoerblad heterogene watergang'!$L$14,IF(A1001&lt;='Invoerblad heterogene watergang'!$H$15,'Invoerblad heterogene watergang'!$L$15,IF(A1001&lt;='Invoerblad heterogene watergang'!$H$16,'Invoerblad heterogene watergang'!$L$16,IF(A1001&lt;='Invoerblad heterogene watergang'!$H$17,'Invoerblad heterogene watergang'!$L$17,""))))))))))</f>
        <v>100</v>
      </c>
      <c r="L1001" s="23" t="str">
        <f>(IF(A1001&lt;='Invoerblad heterogene watergang'!$H$9,'Invoerblad heterogene watergang'!$M$9,IF(A1001&lt;='Invoerblad heterogene watergang'!$H$10,'Invoerblad heterogene watergang'!$M$10,IF(A1001&lt;='Invoerblad heterogene watergang'!$H$11,'Invoerblad heterogene watergang'!$M$11,IF(A1001&lt;='Invoerblad heterogene watergang'!$H$12,'Invoerblad heterogene watergang'!$M$12,IF(A1001&lt;='Invoerblad heterogene watergang'!$H$13,'Invoerblad heterogene watergang'!$M$13,IF(A1001&lt;='Invoerblad heterogene watergang'!$H$14,'Invoerblad heterogene watergang'!$M$14,IF(A1001&lt;='Invoerblad heterogene watergang'!$H$15,'Invoerblad heterogene watergang'!$M$15,IF(A1001&lt;='Invoerblad heterogene watergang'!$H$16,'Invoerblad heterogene watergang'!$M$16,IF(A1001&lt;='Invoerblad heterogene watergang'!$H$17,'Invoerblad heterogene watergang'!$M$17,""))))))))))</f>
        <v>Begroeiing volgt bodemverloop</v>
      </c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67"/>
      <c r="AD1001" s="23"/>
      <c r="AE1001" s="23"/>
    </row>
    <row r="1002" spans="1:31" s="103" customFormat="1" x14ac:dyDescent="0.35">
      <c r="A1002" s="24">
        <f>IF(A1001="","",IF((A1001+1)&gt;MAX('Invoerblad heterogene watergang'!$H$9:$H$17),"",'Uitgebreide invoer'!A1001+(MAX('Invoerblad heterogene watergang'!$H$9:$H$17)/1000)))</f>
        <v>698.60000000000628</v>
      </c>
      <c r="B1002" s="23">
        <f>IF(A1002&lt;='Invoerblad heterogene watergang'!$H$9,'Invoerblad heterogene watergang'!$J$9,IF(A1002&lt;='Invoerblad heterogene watergang'!$H$10,'Invoerblad heterogene watergang'!$J$10,IF(A1002&lt;='Invoerblad heterogene watergang'!$H$11,'Invoerblad heterogene watergang'!$J$11,IF(A1002&lt;='Invoerblad heterogene watergang'!$H$12,'Invoerblad heterogene watergang'!$J$12,IF(A1002&lt;='Invoerblad heterogene watergang'!$H$13,'Invoerblad heterogene watergang'!$J$13,IF(A1002&lt;='Invoerblad heterogene watergang'!$H$14,'Invoerblad heterogene watergang'!$J$14,IF(A1002&lt;='Invoerblad heterogene watergang'!$H$15,'Invoerblad heterogene watergang'!$J$15,IF(A1002&lt;='Invoerblad heterogene watergang'!$H$16,'Invoerblad heterogene watergang'!$J$16,IF(A1002&lt;='Invoerblad heterogene watergang'!$H$17,'Invoerblad heterogene watergang'!$J$17,"")))))))))</f>
        <v>0.1</v>
      </c>
      <c r="C1002" s="23" t="str">
        <f>IF(A1002&lt;='Invoerblad heterogene watergang'!$H$9,'Invoerblad heterogene watergang'!$K$9,IF(A1002&lt;='Invoerblad heterogene watergang'!$H$10,'Invoerblad heterogene watergang'!$K$10,IF(A1002&lt;='Invoerblad heterogene watergang'!$H$11,'Invoerblad heterogene watergang'!$K$11,IF(A1002&lt;='Invoerblad heterogene watergang'!$H$12,'Invoerblad heterogene watergang'!$K$12,IF(A1002&lt;='Invoerblad heterogene watergang'!$H$13,'Invoerblad heterogene watergang'!$K$13,IF(A1002&lt;='Invoerblad heterogene watergang'!$H$14,'Invoerblad heterogene watergang'!$K$14,IF(A1002&lt;='Invoerblad heterogene watergang'!$H$15,'Invoerblad heterogene watergang'!$K$15,IF(A1002&lt;='Invoerblad heterogene watergang'!$H$16,'Invoerblad heterogene watergang'!$K$16,IF(A1002&lt;='Invoerblad heterogene watergang'!$H$17,'Invoerblad heterogene watergang'!$K$17,"")))))))))</f>
        <v>200 - Drijvend fonteinkruid</v>
      </c>
      <c r="D1002" s="23">
        <f t="shared" si="15"/>
        <v>200</v>
      </c>
      <c r="E1002" s="23">
        <f>'Invoerblad heterogene watergang'!$F$9</f>
        <v>1.5</v>
      </c>
      <c r="F1002" s="23">
        <f>'Invoerblad heterogene watergang'!$E$9</f>
        <v>1.2</v>
      </c>
      <c r="G1002" s="23">
        <f>'Invoerblad heterogene watergang'!$B$9</f>
        <v>1.2</v>
      </c>
      <c r="H1002" s="23">
        <f>'Invoerblad heterogene watergang'!$C$9</f>
        <v>1</v>
      </c>
      <c r="I1002" s="23">
        <f>IF(B1002="","",IF(A1002&lt;='Invoerblad heterogene watergang'!$H$9,'Invoerblad heterogene watergang'!$N$9,IF(A1002&lt;='Invoerblad heterogene watergang'!$H$10,'Invoerblad heterogene watergang'!$N$10,IF(A1002&lt;='Invoerblad heterogene watergang'!$H$11,'Invoerblad heterogene watergang'!$N$11,IF(A1002&lt;='Invoerblad heterogene watergang'!$H$12,'Invoerblad heterogene watergang'!$N$12,IF(A1002&lt;='Invoerblad heterogene watergang'!$H$13,'Invoerblad heterogene watergang'!$N$13,IF(A1002&lt;='Invoerblad heterogene watergang'!$H$14,'Invoerblad heterogene watergang'!$N$14,IF(A1002&lt;='Invoerblad heterogene watergang'!$H$15,'Invoerblad heterogene watergang'!$N$15,IF(A1002&lt;='Invoerblad heterogene watergang'!$H$16,'Invoerblad heterogene watergang'!$N$16,IF(A1002&lt;='Invoerblad heterogene watergang'!$H$17,'Invoerblad heterogene watergang'!$N$17,""))))))))))</f>
        <v>0</v>
      </c>
      <c r="J1002" s="23" t="str">
        <f>IF(A1002&lt;='Invoerblad heterogene watergang'!$H$9,'Invoerblad heterogene watergang'!$O$9,IF(A1002&lt;='Invoerblad heterogene watergang'!$H$10,'Invoerblad heterogene watergang'!$O$10,IF(A1002&lt;='Invoerblad heterogene watergang'!$H$11,'Invoerblad heterogene watergang'!$O$11,IF(A1002&lt;='Invoerblad heterogene watergang'!$H$12,'Invoerblad heterogene watergang'!$O$12,IF(A1002&lt;='Invoerblad heterogene watergang'!$H$13,'Invoerblad heterogene watergang'!$O$13,IF(A1002&lt;='Invoerblad heterogene watergang'!$H$14,'Invoerblad heterogene watergang'!$O$14,IF(A1002&lt;='Invoerblad heterogene watergang'!$H$15,'Invoerblad heterogene watergang'!$O$15,IF(A1002&lt;='Invoerblad heterogene watergang'!$H$16,'Invoerblad heterogene watergang'!$O$16,IF(A1002&lt;='Invoerblad heterogene watergang'!$H$17,'Invoerblad heterogene watergang'!$O$17,"")))))))))</f>
        <v>Nee</v>
      </c>
      <c r="K1002" s="23">
        <f>(IF(A1002&lt;='Invoerblad heterogene watergang'!$H$9,'Invoerblad heterogene watergang'!$L$9,IF(A1002&lt;='Invoerblad heterogene watergang'!$H$10,'Invoerblad heterogene watergang'!$L$10,IF(A1002&lt;='Invoerblad heterogene watergang'!$H$11,'Invoerblad heterogene watergang'!$L$11,IF(A1002&lt;='Invoerblad heterogene watergang'!$H$12,'Invoerblad heterogene watergang'!$L$12,IF(A1002&lt;='Invoerblad heterogene watergang'!$H$13,'Invoerblad heterogene watergang'!$L$13,IF(A1002&lt;='Invoerblad heterogene watergang'!$H$14,'Invoerblad heterogene watergang'!$L$14,IF(A1002&lt;='Invoerblad heterogene watergang'!$H$15,'Invoerblad heterogene watergang'!$L$15,IF(A1002&lt;='Invoerblad heterogene watergang'!$H$16,'Invoerblad heterogene watergang'!$L$16,IF(A1002&lt;='Invoerblad heterogene watergang'!$H$17,'Invoerblad heterogene watergang'!$L$17,""))))))))))</f>
        <v>100</v>
      </c>
      <c r="L1002" s="23" t="str">
        <f>(IF(A1002&lt;='Invoerblad heterogene watergang'!$H$9,'Invoerblad heterogene watergang'!$M$9,IF(A1002&lt;='Invoerblad heterogene watergang'!$H$10,'Invoerblad heterogene watergang'!$M$10,IF(A1002&lt;='Invoerblad heterogene watergang'!$H$11,'Invoerblad heterogene watergang'!$M$11,IF(A1002&lt;='Invoerblad heterogene watergang'!$H$12,'Invoerblad heterogene watergang'!$M$12,IF(A1002&lt;='Invoerblad heterogene watergang'!$H$13,'Invoerblad heterogene watergang'!$M$13,IF(A1002&lt;='Invoerblad heterogene watergang'!$H$14,'Invoerblad heterogene watergang'!$M$14,IF(A1002&lt;='Invoerblad heterogene watergang'!$H$15,'Invoerblad heterogene watergang'!$M$15,IF(A1002&lt;='Invoerblad heterogene watergang'!$H$16,'Invoerblad heterogene watergang'!$M$16,IF(A1002&lt;='Invoerblad heterogene watergang'!$H$17,'Invoerblad heterogene watergang'!$M$17,""))))))))))</f>
        <v>Begroeiing volgt bodemverloop</v>
      </c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67"/>
      <c r="AD1002" s="23"/>
      <c r="AE1002" s="23"/>
    </row>
    <row r="1003" spans="1:31" s="103" customFormat="1" x14ac:dyDescent="0.35">
      <c r="A1003" s="24">
        <f>MAX('Invoerblad heterogene watergang'!H9:H17)</f>
        <v>700</v>
      </c>
      <c r="B1003" s="23">
        <f>IF(A1003&lt;='Invoerblad heterogene watergang'!$H$9,'Invoerblad heterogene watergang'!$J$9,IF(A1003&lt;='Invoerblad heterogene watergang'!$H$10,'Invoerblad heterogene watergang'!$J$10,IF(A1003&lt;='Invoerblad heterogene watergang'!$H$11,'Invoerblad heterogene watergang'!$J$11,IF(A1003&lt;='Invoerblad heterogene watergang'!$H$12,'Invoerblad heterogene watergang'!$J$12,IF(A1003&lt;='Invoerblad heterogene watergang'!$H$13,'Invoerblad heterogene watergang'!$J$13,IF(A1003&lt;='Invoerblad heterogene watergang'!$H$14,'Invoerblad heterogene watergang'!$J$14,IF(A1003&lt;='Invoerblad heterogene watergang'!$H$15,'Invoerblad heterogene watergang'!$J$15,IF(A1003&lt;='Invoerblad heterogene watergang'!$H$16,'Invoerblad heterogene watergang'!$J$16,IF(A1003&lt;='Invoerblad heterogene watergang'!$H$17,'Invoerblad heterogene watergang'!$J$17,"")))))))))</f>
        <v>0.1</v>
      </c>
      <c r="C1003" s="23" t="str">
        <f>IF(A1003&lt;='Invoerblad heterogene watergang'!$H$9,'Invoerblad heterogene watergang'!$K$9,IF(A1003&lt;='Invoerblad heterogene watergang'!$H$10,'Invoerblad heterogene watergang'!$K$10,IF(A1003&lt;='Invoerblad heterogene watergang'!$H$11,'Invoerblad heterogene watergang'!$K$11,IF(A1003&lt;='Invoerblad heterogene watergang'!$H$12,'Invoerblad heterogene watergang'!$K$12,IF(A1003&lt;='Invoerblad heterogene watergang'!$H$13,'Invoerblad heterogene watergang'!$K$13,IF(A1003&lt;='Invoerblad heterogene watergang'!$H$14,'Invoerblad heterogene watergang'!$K$14,IF(A1003&lt;='Invoerblad heterogene watergang'!$H$15,'Invoerblad heterogene watergang'!$K$15,IF(A1003&lt;='Invoerblad heterogene watergang'!$H$16,'Invoerblad heterogene watergang'!$K$16,IF(A1003&lt;='Invoerblad heterogene watergang'!$H$17,'Invoerblad heterogene watergang'!$K$17,"")))))))))</f>
        <v>200 - Drijvend fonteinkruid</v>
      </c>
      <c r="D1003" s="23">
        <f t="shared" ref="D1003" si="16">IF(C1003="100 - Riet",100,IF(C1003="200 - Drijvend fonteinkruid",200,IF(C1003="250 - Gele plomp",250,IF(C1003="500 - Waterlelie",500,IF(C1003="700 - Watergentiaan",700,30)))))</f>
        <v>200</v>
      </c>
      <c r="E1003" s="23">
        <f>'Invoerblad heterogene watergang'!$F$9</f>
        <v>1.5</v>
      </c>
      <c r="F1003" s="23">
        <f>'Invoerblad heterogene watergang'!$E$9</f>
        <v>1.2</v>
      </c>
      <c r="G1003" s="23">
        <f>'Invoerblad heterogene watergang'!$B$9</f>
        <v>1.2</v>
      </c>
      <c r="H1003" s="23">
        <f>'Invoerblad heterogene watergang'!$C$9</f>
        <v>1</v>
      </c>
      <c r="I1003" s="23">
        <f>IF(B1003="","",IF(A1003&lt;='Invoerblad heterogene watergang'!$H$9,'Invoerblad heterogene watergang'!$N$9,IF(A1003&lt;='Invoerblad heterogene watergang'!$H$10,'Invoerblad heterogene watergang'!$N$10,IF(A1003&lt;='Invoerblad heterogene watergang'!$H$11,'Invoerblad heterogene watergang'!$N$11,IF(A1003&lt;='Invoerblad heterogene watergang'!$H$12,'Invoerblad heterogene watergang'!$N$12,IF(A1003&lt;='Invoerblad heterogene watergang'!$H$13,'Invoerblad heterogene watergang'!$N$13,IF(A1003&lt;='Invoerblad heterogene watergang'!$H$14,'Invoerblad heterogene watergang'!$N$14,IF(A1003&lt;='Invoerblad heterogene watergang'!$H$15,'Invoerblad heterogene watergang'!$N$15,IF(A1003&lt;='Invoerblad heterogene watergang'!$H$16,'Invoerblad heterogene watergang'!$N$16,IF(A1003&lt;='Invoerblad heterogene watergang'!$H$17,'Invoerblad heterogene watergang'!$N$17,""))))))))))</f>
        <v>0</v>
      </c>
      <c r="J1003" s="23" t="str">
        <f>IF(A1003&lt;='Invoerblad heterogene watergang'!$H$9,'Invoerblad heterogene watergang'!$O$9,IF(A1003&lt;='Invoerblad heterogene watergang'!$H$10,'Invoerblad heterogene watergang'!$O$10,IF(A1003&lt;='Invoerblad heterogene watergang'!$H$11,'Invoerblad heterogene watergang'!$O$11,IF(A1003&lt;='Invoerblad heterogene watergang'!$H$12,'Invoerblad heterogene watergang'!$O$12,IF(A1003&lt;='Invoerblad heterogene watergang'!$H$13,'Invoerblad heterogene watergang'!$O$13,IF(A1003&lt;='Invoerblad heterogene watergang'!$H$14,'Invoerblad heterogene watergang'!$O$14,IF(A1003&lt;='Invoerblad heterogene watergang'!$H$15,'Invoerblad heterogene watergang'!$O$15,IF(A1003&lt;='Invoerblad heterogene watergang'!$H$16,'Invoerblad heterogene watergang'!$O$16,IF(A1003&lt;='Invoerblad heterogene watergang'!$H$17,'Invoerblad heterogene watergang'!$O$17,"")))))))))</f>
        <v>Nee</v>
      </c>
      <c r="K1003" s="23">
        <f>(IF(A1003&lt;='Invoerblad heterogene watergang'!$H$9,'Invoerblad heterogene watergang'!$L$9,IF(A1003&lt;='Invoerblad heterogene watergang'!$H$10,'Invoerblad heterogene watergang'!$L$10,IF(A1003&lt;='Invoerblad heterogene watergang'!$H$11,'Invoerblad heterogene watergang'!$L$11,IF(A1003&lt;='Invoerblad heterogene watergang'!$H$12,'Invoerblad heterogene watergang'!$L$12,IF(A1003&lt;='Invoerblad heterogene watergang'!$H$13,'Invoerblad heterogene watergang'!$L$13,IF(A1003&lt;='Invoerblad heterogene watergang'!$H$14,'Invoerblad heterogene watergang'!$L$14,IF(A1003&lt;='Invoerblad heterogene watergang'!$H$15,'Invoerblad heterogene watergang'!$L$15,IF(A1003&lt;='Invoerblad heterogene watergang'!$H$16,'Invoerblad heterogene watergang'!$L$16,IF(A1003&lt;='Invoerblad heterogene watergang'!$H$17,'Invoerblad heterogene watergang'!$L$17,""))))))))))</f>
        <v>100</v>
      </c>
      <c r="L1003" s="23" t="str">
        <f>(IF(A1003&lt;='Invoerblad heterogene watergang'!$H$9,'Invoerblad heterogene watergang'!$M$9,IF(A1003&lt;='Invoerblad heterogene watergang'!$H$10,'Invoerblad heterogene watergang'!$M$10,IF(A1003&lt;='Invoerblad heterogene watergang'!$H$11,'Invoerblad heterogene watergang'!$M$11,IF(A1003&lt;='Invoerblad heterogene watergang'!$H$12,'Invoerblad heterogene watergang'!$M$12,IF(A1003&lt;='Invoerblad heterogene watergang'!$H$13,'Invoerblad heterogene watergang'!$M$13,IF(A1003&lt;='Invoerblad heterogene watergang'!$H$14,'Invoerblad heterogene watergang'!$M$14,IF(A1003&lt;='Invoerblad heterogene watergang'!$H$15,'Invoerblad heterogene watergang'!$M$15,IF(A1003&lt;='Invoerblad heterogene watergang'!$H$16,'Invoerblad heterogene watergang'!$M$16,IF(A1003&lt;='Invoerblad heterogene watergang'!$H$17,'Invoerblad heterogene watergang'!$M$17,""))))))))))</f>
        <v>Begroeiing volgt bodemverloop</v>
      </c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67"/>
      <c r="AD1003" s="23"/>
      <c r="AE1003" s="23"/>
    </row>
    <row r="1004" spans="1:31" s="103" customFormat="1" x14ac:dyDescent="0.35">
      <c r="A1004" s="24"/>
      <c r="B1004" s="23"/>
      <c r="C1004" s="23"/>
      <c r="D1004" s="23"/>
      <c r="E1004" s="23"/>
      <c r="F1004" s="23"/>
      <c r="G1004" s="23"/>
      <c r="H1004" s="23"/>
      <c r="I1004" s="23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67"/>
      <c r="AD1004" s="23"/>
      <c r="AE1004" s="23"/>
    </row>
    <row r="1005" spans="1:31" s="103" customFormat="1" x14ac:dyDescent="0.35">
      <c r="A1005" s="24"/>
      <c r="B1005" s="23"/>
      <c r="C1005" s="23"/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67"/>
      <c r="AD1005" s="23"/>
      <c r="AE1005" s="23"/>
    </row>
    <row r="1006" spans="1:31" s="103" customFormat="1" x14ac:dyDescent="0.35">
      <c r="A1006" s="24"/>
      <c r="B1006" s="23"/>
      <c r="C1006" s="23"/>
      <c r="D1006" s="23"/>
      <c r="E1006" s="23"/>
      <c r="F1006" s="23"/>
      <c r="G1006" s="23"/>
      <c r="H1006" s="23"/>
      <c r="I1006" s="2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67"/>
      <c r="AD1006" s="23"/>
      <c r="AE1006" s="23"/>
    </row>
    <row r="1007" spans="1:31" s="103" customFormat="1" x14ac:dyDescent="0.35">
      <c r="A1007" s="24"/>
      <c r="B1007" s="23"/>
      <c r="C1007" s="23"/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67"/>
      <c r="AD1007" s="23"/>
      <c r="AE1007" s="23"/>
    </row>
    <row r="1008" spans="1:31" s="103" customFormat="1" x14ac:dyDescent="0.35">
      <c r="A1008" s="24"/>
      <c r="B1008" s="23"/>
      <c r="C1008" s="23"/>
      <c r="D1008" s="23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67"/>
      <c r="AD1008" s="23"/>
      <c r="AE1008" s="23"/>
    </row>
    <row r="1009" spans="1:31" s="103" customFormat="1" x14ac:dyDescent="0.35">
      <c r="A1009" s="24"/>
      <c r="B1009" s="23"/>
      <c r="C1009" s="23"/>
      <c r="D1009" s="23"/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67"/>
      <c r="AD1009" s="23"/>
      <c r="AE1009" s="23"/>
    </row>
    <row r="1010" spans="1:31" s="103" customFormat="1" x14ac:dyDescent="0.35">
      <c r="A1010" s="24"/>
      <c r="B1010" s="23"/>
      <c r="C1010" s="23"/>
      <c r="D1010" s="23"/>
      <c r="E1010" s="23"/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67"/>
      <c r="AD1010" s="23"/>
      <c r="AE1010" s="23"/>
    </row>
    <row r="1011" spans="1:31" s="103" customFormat="1" x14ac:dyDescent="0.35">
      <c r="A1011" s="24"/>
      <c r="B1011" s="23"/>
      <c r="C1011" s="23"/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67"/>
      <c r="AD1011" s="23"/>
      <c r="AE1011" s="23"/>
    </row>
    <row r="1012" spans="1:31" s="103" customFormat="1" x14ac:dyDescent="0.35">
      <c r="A1012" s="24"/>
      <c r="B1012" s="23"/>
      <c r="C1012" s="23"/>
      <c r="D1012" s="23"/>
      <c r="E1012" s="23"/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67"/>
      <c r="AD1012" s="23"/>
      <c r="AE1012" s="23"/>
    </row>
    <row r="1013" spans="1:31" s="103" customFormat="1" x14ac:dyDescent="0.35">
      <c r="A1013" s="24"/>
      <c r="B1013" s="23"/>
      <c r="C1013" s="23"/>
      <c r="D1013" s="23"/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67"/>
      <c r="AD1013" s="23"/>
      <c r="AE1013" s="23"/>
    </row>
    <row r="1014" spans="1:31" s="103" customFormat="1" x14ac:dyDescent="0.35">
      <c r="A1014" s="24"/>
      <c r="B1014" s="23"/>
      <c r="C1014" s="23"/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67"/>
      <c r="AD1014" s="23"/>
      <c r="AE1014" s="23"/>
    </row>
    <row r="1015" spans="1:31" s="103" customFormat="1" x14ac:dyDescent="0.35">
      <c r="A1015" s="24"/>
      <c r="B1015" s="23"/>
      <c r="C1015" s="23"/>
      <c r="D1015" s="23"/>
      <c r="E1015" s="23"/>
      <c r="F1015" s="23"/>
      <c r="G1015" s="23"/>
      <c r="H1015" s="23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67"/>
      <c r="AD1015" s="23"/>
      <c r="AE1015" s="23"/>
    </row>
    <row r="1016" spans="1:31" s="103" customFormat="1" x14ac:dyDescent="0.35">
      <c r="A1016" s="24"/>
      <c r="B1016" s="23"/>
      <c r="C1016" s="23"/>
      <c r="D1016" s="23"/>
      <c r="E1016" s="23"/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67"/>
      <c r="AD1016" s="23"/>
      <c r="AE1016" s="23"/>
    </row>
    <row r="1017" spans="1:31" s="103" customFormat="1" x14ac:dyDescent="0.35">
      <c r="A1017" s="24"/>
      <c r="B1017" s="23"/>
      <c r="C1017" s="23"/>
      <c r="D1017" s="23"/>
      <c r="E1017" s="23"/>
      <c r="F1017" s="23"/>
      <c r="G1017" s="23"/>
      <c r="H1017" s="23"/>
      <c r="I1017" s="2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67"/>
      <c r="AD1017" s="23"/>
      <c r="AE1017" s="23"/>
    </row>
    <row r="1018" spans="1:31" s="103" customFormat="1" x14ac:dyDescent="0.35">
      <c r="A1018" s="24"/>
      <c r="B1018" s="23"/>
      <c r="C1018" s="23"/>
      <c r="D1018" s="23"/>
      <c r="E1018" s="23"/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67"/>
      <c r="AD1018" s="23"/>
      <c r="AE1018" s="23"/>
    </row>
    <row r="1019" spans="1:31" s="103" customFormat="1" x14ac:dyDescent="0.35">
      <c r="A1019" s="24"/>
      <c r="B1019" s="23"/>
      <c r="C1019" s="23"/>
      <c r="D1019" s="23"/>
      <c r="E1019" s="23"/>
      <c r="F1019" s="23"/>
      <c r="G1019" s="23"/>
      <c r="H1019" s="23"/>
      <c r="I1019" s="2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67"/>
      <c r="AD1019" s="23"/>
      <c r="AE1019" s="23"/>
    </row>
    <row r="1020" spans="1:31" s="103" customFormat="1" x14ac:dyDescent="0.35">
      <c r="A1020" s="24"/>
      <c r="B1020" s="23"/>
      <c r="C1020" s="23"/>
      <c r="D1020" s="23"/>
      <c r="E1020" s="23"/>
      <c r="F1020" s="23"/>
      <c r="G1020" s="23"/>
      <c r="H1020" s="23"/>
      <c r="I1020" s="23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67"/>
      <c r="AD1020" s="23"/>
      <c r="AE1020" s="23"/>
    </row>
    <row r="1021" spans="1:31" s="103" customFormat="1" x14ac:dyDescent="0.35">
      <c r="A1021" s="24"/>
      <c r="B1021" s="23"/>
      <c r="C1021" s="23"/>
      <c r="D1021" s="23"/>
      <c r="E1021" s="23"/>
      <c r="F1021" s="23"/>
      <c r="G1021" s="23"/>
      <c r="H1021" s="23"/>
      <c r="I1021" s="2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67"/>
      <c r="AD1021" s="23"/>
      <c r="AE1021" s="23"/>
    </row>
    <row r="1022" spans="1:31" s="103" customFormat="1" x14ac:dyDescent="0.35">
      <c r="A1022" s="24"/>
      <c r="B1022" s="23"/>
      <c r="C1022" s="23"/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67"/>
      <c r="AD1022" s="23"/>
      <c r="AE1022" s="23"/>
    </row>
    <row r="1023" spans="1:31" s="103" customFormat="1" x14ac:dyDescent="0.35">
      <c r="A1023" s="24"/>
      <c r="B1023" s="23"/>
      <c r="C1023" s="23"/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67"/>
      <c r="AD1023" s="23"/>
      <c r="AE1023" s="23"/>
    </row>
    <row r="1024" spans="1:31" s="103" customFormat="1" x14ac:dyDescent="0.35">
      <c r="A1024" s="24"/>
      <c r="B1024" s="23"/>
      <c r="C1024" s="23"/>
      <c r="D1024" s="23"/>
      <c r="E1024" s="23"/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67"/>
      <c r="AD1024" s="23"/>
      <c r="AE1024" s="23"/>
    </row>
    <row r="1025" spans="1:31" s="103" customFormat="1" x14ac:dyDescent="0.35">
      <c r="A1025" s="24"/>
      <c r="B1025" s="23"/>
      <c r="C1025" s="23"/>
      <c r="D1025" s="23"/>
      <c r="E1025" s="23"/>
      <c r="F1025" s="23"/>
      <c r="G1025" s="23"/>
      <c r="H1025" s="23"/>
      <c r="I1025" s="2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67"/>
      <c r="AD1025" s="23"/>
      <c r="AE1025" s="23"/>
    </row>
    <row r="1026" spans="1:31" s="103" customFormat="1" x14ac:dyDescent="0.35">
      <c r="A1026" s="24"/>
      <c r="B1026" s="23"/>
      <c r="C1026" s="23"/>
      <c r="D1026" s="23"/>
      <c r="E1026" s="23"/>
      <c r="F1026" s="23"/>
      <c r="G1026" s="23"/>
      <c r="H1026" s="23"/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67"/>
      <c r="AD1026" s="23"/>
      <c r="AE1026" s="23"/>
    </row>
    <row r="1027" spans="1:31" s="103" customFormat="1" x14ac:dyDescent="0.35">
      <c r="A1027" s="24"/>
      <c r="B1027" s="23"/>
      <c r="C1027" s="23"/>
      <c r="D1027" s="23"/>
      <c r="E1027" s="23"/>
      <c r="F1027" s="23"/>
      <c r="G1027" s="23"/>
      <c r="H1027" s="23"/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67"/>
      <c r="AD1027" s="23"/>
      <c r="AE1027" s="23"/>
    </row>
    <row r="1028" spans="1:31" s="103" customFormat="1" x14ac:dyDescent="0.35">
      <c r="A1028" s="24"/>
      <c r="B1028" s="23"/>
      <c r="C1028" s="23"/>
      <c r="D1028" s="23"/>
      <c r="E1028" s="23"/>
      <c r="F1028" s="23"/>
      <c r="G1028" s="23"/>
      <c r="H1028" s="23"/>
      <c r="I1028" s="2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67"/>
      <c r="AD1028" s="23"/>
      <c r="AE1028" s="23"/>
    </row>
    <row r="1029" spans="1:31" s="103" customFormat="1" x14ac:dyDescent="0.35">
      <c r="A1029" s="24"/>
      <c r="B1029" s="23"/>
      <c r="C1029" s="23"/>
      <c r="D1029" s="23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67"/>
      <c r="AD1029" s="23"/>
      <c r="AE1029" s="23"/>
    </row>
    <row r="1030" spans="1:31" s="103" customFormat="1" x14ac:dyDescent="0.35">
      <c r="A1030" s="24"/>
      <c r="B1030" s="23"/>
      <c r="C1030" s="23"/>
      <c r="D1030" s="23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67"/>
      <c r="AD1030" s="23"/>
      <c r="AE1030" s="23"/>
    </row>
    <row r="1031" spans="1:31" s="103" customFormat="1" x14ac:dyDescent="0.35">
      <c r="A1031" s="24"/>
      <c r="B1031" s="23"/>
      <c r="C1031" s="23"/>
      <c r="D1031" s="23"/>
      <c r="E1031" s="23"/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67"/>
      <c r="AD1031" s="23"/>
      <c r="AE1031" s="23"/>
    </row>
    <row r="1032" spans="1:31" s="103" customFormat="1" x14ac:dyDescent="0.35">
      <c r="A1032" s="24"/>
      <c r="B1032" s="23"/>
      <c r="C1032" s="23"/>
      <c r="D1032" s="23"/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67"/>
      <c r="AD1032" s="23"/>
      <c r="AE1032" s="23"/>
    </row>
    <row r="1033" spans="1:31" s="103" customFormat="1" x14ac:dyDescent="0.35">
      <c r="A1033" s="24"/>
      <c r="B1033" s="23"/>
      <c r="C1033" s="23"/>
      <c r="D1033" s="23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67"/>
      <c r="AD1033" s="23"/>
      <c r="AE1033" s="23"/>
    </row>
    <row r="1034" spans="1:31" s="103" customFormat="1" x14ac:dyDescent="0.35">
      <c r="A1034" s="24"/>
      <c r="B1034" s="23"/>
      <c r="C1034" s="23"/>
      <c r="D1034" s="23"/>
      <c r="E1034" s="23"/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67"/>
      <c r="AD1034" s="23"/>
      <c r="AE1034" s="23"/>
    </row>
    <row r="1035" spans="1:31" s="103" customFormat="1" x14ac:dyDescent="0.35">
      <c r="A1035" s="24"/>
      <c r="B1035" s="23"/>
      <c r="C1035" s="23"/>
      <c r="D1035" s="23"/>
      <c r="E1035" s="23"/>
      <c r="F1035" s="23"/>
      <c r="G1035" s="23"/>
      <c r="H1035" s="23"/>
      <c r="I1035" s="2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67"/>
      <c r="AD1035" s="23"/>
      <c r="AE1035" s="23"/>
    </row>
    <row r="1036" spans="1:31" s="103" customFormat="1" x14ac:dyDescent="0.35">
      <c r="A1036" s="24"/>
      <c r="B1036" s="23"/>
      <c r="C1036" s="23"/>
      <c r="D1036" s="23"/>
      <c r="E1036" s="23"/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67"/>
      <c r="AD1036" s="23"/>
      <c r="AE1036" s="23"/>
    </row>
    <row r="1037" spans="1:31" s="103" customFormat="1" x14ac:dyDescent="0.35">
      <c r="A1037" s="24"/>
      <c r="B1037" s="23"/>
      <c r="C1037" s="23"/>
      <c r="D1037" s="23"/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67"/>
      <c r="AD1037" s="23"/>
      <c r="AE1037" s="23"/>
    </row>
    <row r="1038" spans="1:31" s="103" customFormat="1" x14ac:dyDescent="0.35">
      <c r="A1038" s="24"/>
      <c r="B1038" s="23"/>
      <c r="C1038" s="23"/>
      <c r="D1038" s="23"/>
      <c r="E1038" s="23"/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67"/>
      <c r="AD1038" s="23"/>
      <c r="AE1038" s="23"/>
    </row>
    <row r="1039" spans="1:31" s="103" customFormat="1" x14ac:dyDescent="0.35">
      <c r="A1039" s="24"/>
      <c r="B1039" s="23"/>
      <c r="C1039" s="23"/>
      <c r="D1039" s="23"/>
      <c r="E1039" s="23"/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67"/>
      <c r="AD1039" s="23"/>
      <c r="AE1039" s="23"/>
    </row>
    <row r="1040" spans="1:31" s="103" customFormat="1" x14ac:dyDescent="0.35">
      <c r="A1040" s="24"/>
      <c r="B1040" s="23"/>
      <c r="C1040" s="23"/>
      <c r="D1040" s="23"/>
      <c r="E1040" s="23"/>
      <c r="F1040" s="23"/>
      <c r="G1040" s="23"/>
      <c r="H1040" s="23"/>
      <c r="I1040" s="2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67"/>
      <c r="AD1040" s="23"/>
      <c r="AE1040" s="23"/>
    </row>
    <row r="1041" spans="1:31" s="103" customFormat="1" x14ac:dyDescent="0.35">
      <c r="A1041" s="24"/>
      <c r="B1041" s="23"/>
      <c r="C1041" s="23"/>
      <c r="D1041" s="23"/>
      <c r="E1041" s="23"/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67"/>
      <c r="AD1041" s="23"/>
      <c r="AE1041" s="23"/>
    </row>
    <row r="1042" spans="1:31" s="103" customFormat="1" x14ac:dyDescent="0.35">
      <c r="A1042" s="24"/>
      <c r="B1042" s="23"/>
      <c r="C1042" s="23"/>
      <c r="D1042" s="23"/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67"/>
      <c r="AD1042" s="23"/>
      <c r="AE1042" s="23"/>
    </row>
    <row r="1043" spans="1:31" s="103" customFormat="1" x14ac:dyDescent="0.35">
      <c r="A1043" s="24"/>
      <c r="B1043" s="23"/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67"/>
      <c r="AD1043" s="23"/>
      <c r="AE1043" s="23"/>
    </row>
    <row r="1044" spans="1:31" s="103" customFormat="1" x14ac:dyDescent="0.35">
      <c r="A1044" s="24"/>
      <c r="B1044" s="23"/>
      <c r="C1044" s="23"/>
      <c r="D1044" s="23"/>
      <c r="E1044" s="23"/>
      <c r="F1044" s="23"/>
      <c r="G1044" s="23"/>
      <c r="H1044" s="23"/>
      <c r="I1044" s="2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67"/>
      <c r="AD1044" s="23"/>
      <c r="AE1044" s="23"/>
    </row>
    <row r="1045" spans="1:31" s="103" customFormat="1" x14ac:dyDescent="0.35">
      <c r="A1045" s="24"/>
      <c r="B1045" s="23"/>
      <c r="C1045" s="23"/>
      <c r="D1045" s="23"/>
      <c r="E1045" s="23"/>
      <c r="F1045" s="23"/>
      <c r="G1045" s="23"/>
      <c r="H1045" s="23"/>
      <c r="I1045" s="2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67"/>
      <c r="AD1045" s="23"/>
      <c r="AE1045" s="23"/>
    </row>
    <row r="1046" spans="1:31" s="103" customFormat="1" x14ac:dyDescent="0.35">
      <c r="A1046" s="24"/>
      <c r="B1046" s="23"/>
      <c r="C1046" s="23"/>
      <c r="D1046" s="23"/>
      <c r="E1046" s="23"/>
      <c r="F1046" s="23"/>
      <c r="G1046" s="23"/>
      <c r="H1046" s="23"/>
      <c r="I1046" s="2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67"/>
      <c r="AD1046" s="23"/>
      <c r="AE1046" s="23"/>
    </row>
    <row r="1047" spans="1:31" s="103" customFormat="1" x14ac:dyDescent="0.35">
      <c r="A1047" s="24"/>
      <c r="B1047" s="23"/>
      <c r="C1047" s="23"/>
      <c r="D1047" s="23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67"/>
      <c r="AD1047" s="23"/>
      <c r="AE1047" s="23"/>
    </row>
    <row r="1048" spans="1:31" s="103" customFormat="1" x14ac:dyDescent="0.35">
      <c r="A1048" s="24"/>
      <c r="B1048" s="23"/>
      <c r="C1048" s="23"/>
      <c r="D1048" s="23"/>
      <c r="E1048" s="23"/>
      <c r="F1048" s="23"/>
      <c r="G1048" s="23"/>
      <c r="H1048" s="23"/>
      <c r="I1048" s="2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67"/>
      <c r="AD1048" s="23"/>
      <c r="AE1048" s="23"/>
    </row>
    <row r="1049" spans="1:31" s="103" customFormat="1" x14ac:dyDescent="0.35">
      <c r="A1049" s="24"/>
      <c r="B1049" s="23"/>
      <c r="C1049" s="23"/>
      <c r="D1049" s="23"/>
      <c r="E1049" s="23"/>
      <c r="F1049" s="23"/>
      <c r="G1049" s="23"/>
      <c r="H1049" s="23"/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67"/>
      <c r="AD1049" s="23"/>
      <c r="AE1049" s="23"/>
    </row>
    <row r="1050" spans="1:31" s="103" customFormat="1" x14ac:dyDescent="0.35">
      <c r="A1050" s="24"/>
      <c r="B1050" s="23"/>
      <c r="C1050" s="23"/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67"/>
      <c r="AD1050" s="23"/>
      <c r="AE1050" s="23"/>
    </row>
    <row r="1051" spans="1:31" s="103" customFormat="1" x14ac:dyDescent="0.35">
      <c r="A1051" s="24"/>
      <c r="B1051" s="23"/>
      <c r="C1051" s="23"/>
      <c r="D1051" s="23"/>
      <c r="E1051" s="23"/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67"/>
      <c r="AD1051" s="23"/>
      <c r="AE1051" s="23"/>
    </row>
    <row r="1052" spans="1:31" s="103" customFormat="1" x14ac:dyDescent="0.35">
      <c r="A1052" s="24"/>
      <c r="B1052" s="23"/>
      <c r="C1052" s="23"/>
      <c r="D1052" s="23"/>
      <c r="E1052" s="23"/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67"/>
      <c r="AD1052" s="23"/>
      <c r="AE1052" s="23"/>
    </row>
    <row r="1053" spans="1:31" s="103" customFormat="1" x14ac:dyDescent="0.35">
      <c r="A1053" s="24"/>
      <c r="B1053" s="23"/>
      <c r="C1053" s="23"/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67"/>
      <c r="AD1053" s="23"/>
      <c r="AE1053" s="23"/>
    </row>
    <row r="1054" spans="1:31" s="103" customFormat="1" x14ac:dyDescent="0.35">
      <c r="A1054" s="24"/>
      <c r="B1054" s="23"/>
      <c r="C1054" s="23"/>
      <c r="D1054" s="23"/>
      <c r="E1054" s="23"/>
      <c r="F1054" s="23"/>
      <c r="G1054" s="23"/>
      <c r="H1054" s="23"/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67"/>
      <c r="AD1054" s="23"/>
      <c r="AE1054" s="23"/>
    </row>
    <row r="1055" spans="1:31" s="103" customFormat="1" x14ac:dyDescent="0.35">
      <c r="A1055" s="24"/>
      <c r="B1055" s="23"/>
      <c r="C1055" s="23"/>
      <c r="D1055" s="23"/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67"/>
      <c r="AD1055" s="23"/>
      <c r="AE1055" s="23"/>
    </row>
    <row r="1056" spans="1:31" s="103" customFormat="1" x14ac:dyDescent="0.35">
      <c r="A1056" s="24"/>
      <c r="B1056" s="23"/>
      <c r="C1056" s="23"/>
      <c r="D1056" s="23"/>
      <c r="E1056" s="23"/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67"/>
      <c r="AD1056" s="23"/>
      <c r="AE1056" s="23"/>
    </row>
    <row r="1057" spans="1:31" s="103" customFormat="1" x14ac:dyDescent="0.35">
      <c r="A1057" s="24"/>
      <c r="B1057" s="23"/>
      <c r="C1057" s="23"/>
      <c r="D1057" s="23"/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67"/>
      <c r="AD1057" s="23"/>
      <c r="AE1057" s="23"/>
    </row>
    <row r="1058" spans="1:31" s="103" customFormat="1" x14ac:dyDescent="0.35">
      <c r="A1058" s="24"/>
      <c r="B1058" s="23"/>
      <c r="C1058" s="23"/>
      <c r="D1058" s="23"/>
      <c r="E1058" s="23"/>
      <c r="F1058" s="23"/>
      <c r="G1058" s="23"/>
      <c r="H1058" s="23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67"/>
      <c r="AD1058" s="23"/>
      <c r="AE1058" s="23"/>
    </row>
    <row r="1059" spans="1:31" s="103" customFormat="1" x14ac:dyDescent="0.35">
      <c r="A1059" s="24"/>
      <c r="B1059" s="23"/>
      <c r="C1059" s="23"/>
      <c r="D1059" s="23"/>
      <c r="E1059" s="23"/>
      <c r="F1059" s="23"/>
      <c r="G1059" s="23"/>
      <c r="H1059" s="23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67"/>
      <c r="AD1059" s="23"/>
      <c r="AE1059" s="23"/>
    </row>
    <row r="1060" spans="1:31" s="103" customFormat="1" x14ac:dyDescent="0.35">
      <c r="A1060" s="24"/>
      <c r="B1060" s="23"/>
      <c r="C1060" s="23"/>
      <c r="D1060" s="23"/>
      <c r="E1060" s="23"/>
      <c r="F1060" s="23"/>
      <c r="G1060" s="23"/>
      <c r="H1060" s="23"/>
      <c r="I1060" s="2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67"/>
      <c r="AD1060" s="23"/>
      <c r="AE1060" s="23"/>
    </row>
    <row r="1061" spans="1:31" s="103" customFormat="1" x14ac:dyDescent="0.35">
      <c r="A1061" s="24"/>
      <c r="B1061" s="23"/>
      <c r="C1061" s="23"/>
      <c r="D1061" s="23"/>
      <c r="E1061" s="23"/>
      <c r="F1061" s="23"/>
      <c r="G1061" s="23"/>
      <c r="H1061" s="23"/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67"/>
      <c r="AD1061" s="23"/>
      <c r="AE1061" s="23"/>
    </row>
    <row r="1062" spans="1:31" s="103" customFormat="1" x14ac:dyDescent="0.35">
      <c r="A1062" s="24"/>
      <c r="B1062" s="23"/>
      <c r="C1062" s="23"/>
      <c r="D1062" s="23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67"/>
      <c r="AD1062" s="23"/>
      <c r="AE1062" s="23"/>
    </row>
    <row r="1063" spans="1:31" s="103" customFormat="1" x14ac:dyDescent="0.35">
      <c r="A1063" s="24"/>
      <c r="B1063" s="23"/>
      <c r="C1063" s="23"/>
      <c r="D1063" s="23"/>
      <c r="E1063" s="23"/>
      <c r="F1063" s="23"/>
      <c r="G1063" s="23"/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67"/>
      <c r="AD1063" s="23"/>
      <c r="AE1063" s="23"/>
    </row>
    <row r="1064" spans="1:31" s="103" customFormat="1" x14ac:dyDescent="0.35">
      <c r="A1064" s="24"/>
      <c r="B1064" s="23"/>
      <c r="C1064" s="23"/>
      <c r="D1064" s="23"/>
      <c r="E1064" s="23"/>
      <c r="F1064" s="23"/>
      <c r="G1064" s="23"/>
      <c r="H1064" s="23"/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67"/>
      <c r="AD1064" s="23"/>
      <c r="AE1064" s="23"/>
    </row>
    <row r="1065" spans="1:31" s="103" customFormat="1" x14ac:dyDescent="0.35">
      <c r="A1065" s="24"/>
      <c r="B1065" s="23"/>
      <c r="C1065" s="23"/>
      <c r="D1065" s="23"/>
      <c r="E1065" s="23"/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67"/>
      <c r="AD1065" s="23"/>
      <c r="AE1065" s="23"/>
    </row>
    <row r="1066" spans="1:31" s="103" customFormat="1" x14ac:dyDescent="0.35">
      <c r="A1066" s="24"/>
      <c r="B1066" s="23"/>
      <c r="C1066" s="23"/>
      <c r="D1066" s="23"/>
      <c r="E1066" s="23"/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67"/>
      <c r="AD1066" s="23"/>
      <c r="AE1066" s="23"/>
    </row>
    <row r="1067" spans="1:31" s="103" customFormat="1" x14ac:dyDescent="0.35">
      <c r="A1067" s="24"/>
      <c r="B1067" s="23"/>
      <c r="C1067" s="23"/>
      <c r="D1067" s="23"/>
      <c r="E1067" s="23"/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67"/>
      <c r="AD1067" s="23"/>
      <c r="AE1067" s="23"/>
    </row>
    <row r="1068" spans="1:31" s="103" customFormat="1" x14ac:dyDescent="0.35">
      <c r="A1068" s="24"/>
      <c r="B1068" s="23"/>
      <c r="C1068" s="23"/>
      <c r="D1068" s="23"/>
      <c r="E1068" s="23"/>
      <c r="F1068" s="23"/>
      <c r="G1068" s="23"/>
      <c r="H1068" s="23"/>
      <c r="I1068" s="2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67"/>
      <c r="AD1068" s="23"/>
      <c r="AE1068" s="23"/>
    </row>
    <row r="1069" spans="1:31" s="103" customFormat="1" x14ac:dyDescent="0.35">
      <c r="A1069" s="24"/>
      <c r="B1069" s="23"/>
      <c r="C1069" s="23"/>
      <c r="D1069" s="23"/>
      <c r="E1069" s="23"/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67"/>
      <c r="AD1069" s="23"/>
      <c r="AE1069" s="23"/>
    </row>
    <row r="1070" spans="1:31" s="103" customFormat="1" x14ac:dyDescent="0.35">
      <c r="A1070" s="24"/>
      <c r="B1070" s="23"/>
      <c r="C1070" s="23"/>
      <c r="D1070" s="23"/>
      <c r="E1070" s="23"/>
      <c r="F1070" s="23"/>
      <c r="G1070" s="23"/>
      <c r="H1070" s="23"/>
      <c r="I1070" s="23"/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67"/>
      <c r="AD1070" s="23"/>
      <c r="AE1070" s="23"/>
    </row>
    <row r="1071" spans="1:31" s="103" customFormat="1" x14ac:dyDescent="0.35">
      <c r="A1071" s="24"/>
      <c r="B1071" s="23"/>
      <c r="C1071" s="23"/>
      <c r="D1071" s="23"/>
      <c r="E1071" s="23"/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67"/>
      <c r="AD1071" s="23"/>
      <c r="AE1071" s="23"/>
    </row>
    <row r="1072" spans="1:31" s="103" customFormat="1" x14ac:dyDescent="0.35">
      <c r="A1072" s="24"/>
      <c r="B1072" s="23"/>
      <c r="C1072" s="23"/>
      <c r="D1072" s="23"/>
      <c r="E1072" s="23"/>
      <c r="F1072" s="23"/>
      <c r="G1072" s="23"/>
      <c r="H1072" s="23"/>
      <c r="I1072" s="23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67"/>
      <c r="AD1072" s="23"/>
      <c r="AE1072" s="23"/>
    </row>
    <row r="1073" spans="1:31" s="103" customFormat="1" x14ac:dyDescent="0.35">
      <c r="A1073" s="24"/>
      <c r="B1073" s="23"/>
      <c r="C1073" s="23"/>
      <c r="D1073" s="23"/>
      <c r="E1073" s="23"/>
      <c r="F1073" s="23"/>
      <c r="G1073" s="23"/>
      <c r="H1073" s="23"/>
      <c r="I1073" s="2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67"/>
      <c r="AD1073" s="23"/>
      <c r="AE1073" s="23"/>
    </row>
    <row r="1074" spans="1:31" s="103" customFormat="1" x14ac:dyDescent="0.35">
      <c r="A1074" s="24"/>
      <c r="B1074" s="23"/>
      <c r="C1074" s="23"/>
      <c r="D1074" s="23"/>
      <c r="E1074" s="23"/>
      <c r="F1074" s="23"/>
      <c r="G1074" s="23"/>
      <c r="H1074" s="23"/>
      <c r="I1074" s="23"/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67"/>
      <c r="AD1074" s="23"/>
      <c r="AE1074" s="23"/>
    </row>
    <row r="1075" spans="1:31" s="103" customFormat="1" x14ac:dyDescent="0.35">
      <c r="A1075" s="24"/>
      <c r="B1075" s="23"/>
      <c r="C1075" s="23"/>
      <c r="D1075" s="23"/>
      <c r="E1075" s="23"/>
      <c r="F1075" s="23"/>
      <c r="G1075" s="23"/>
      <c r="H1075" s="23"/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67"/>
      <c r="AD1075" s="23"/>
      <c r="AE1075" s="23"/>
    </row>
    <row r="1076" spans="1:31" s="103" customFormat="1" x14ac:dyDescent="0.35">
      <c r="A1076" s="24"/>
      <c r="B1076" s="23"/>
      <c r="C1076" s="23"/>
      <c r="D1076" s="23"/>
      <c r="E1076" s="23"/>
      <c r="F1076" s="23"/>
      <c r="G1076" s="23"/>
      <c r="H1076" s="23"/>
      <c r="I1076" s="2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67"/>
      <c r="AD1076" s="23"/>
      <c r="AE1076" s="23"/>
    </row>
    <row r="1077" spans="1:31" s="103" customFormat="1" x14ac:dyDescent="0.35">
      <c r="A1077" s="24"/>
      <c r="B1077" s="23"/>
      <c r="C1077" s="23"/>
      <c r="D1077" s="23"/>
      <c r="E1077" s="23"/>
      <c r="F1077" s="23"/>
      <c r="G1077" s="23"/>
      <c r="H1077" s="23"/>
      <c r="I1077" s="23"/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67"/>
      <c r="AD1077" s="23"/>
      <c r="AE1077" s="23"/>
    </row>
    <row r="1078" spans="1:31" s="103" customFormat="1" x14ac:dyDescent="0.35">
      <c r="A1078" s="24"/>
      <c r="B1078" s="23"/>
      <c r="C1078" s="23"/>
      <c r="D1078" s="23"/>
      <c r="E1078" s="23"/>
      <c r="F1078" s="23"/>
      <c r="G1078" s="23"/>
      <c r="H1078" s="23"/>
      <c r="I1078" s="2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67"/>
      <c r="AD1078" s="23"/>
      <c r="AE1078" s="23"/>
    </row>
    <row r="1079" spans="1:31" s="103" customFormat="1" x14ac:dyDescent="0.35">
      <c r="A1079" s="24"/>
      <c r="B1079" s="23"/>
      <c r="C1079" s="23"/>
      <c r="D1079" s="23"/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67"/>
      <c r="AD1079" s="23"/>
      <c r="AE1079" s="23"/>
    </row>
    <row r="1080" spans="1:31" s="103" customFormat="1" x14ac:dyDescent="0.35">
      <c r="A1080" s="24"/>
      <c r="B1080" s="23"/>
      <c r="C1080" s="23"/>
      <c r="D1080" s="23"/>
      <c r="E1080" s="23"/>
      <c r="F1080" s="23"/>
      <c r="G1080" s="23"/>
      <c r="H1080" s="23"/>
      <c r="I1080" s="23"/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67"/>
      <c r="AD1080" s="23"/>
      <c r="AE1080" s="23"/>
    </row>
    <row r="1081" spans="1:31" s="103" customFormat="1" x14ac:dyDescent="0.35">
      <c r="A1081" s="24"/>
      <c r="B1081" s="23"/>
      <c r="C1081" s="23"/>
      <c r="D1081" s="23"/>
      <c r="E1081" s="23"/>
      <c r="F1081" s="23"/>
      <c r="G1081" s="23"/>
      <c r="H1081" s="23"/>
      <c r="I1081" s="23"/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67"/>
      <c r="AD1081" s="23"/>
      <c r="AE1081" s="23"/>
    </row>
    <row r="1082" spans="1:31" s="103" customFormat="1" x14ac:dyDescent="0.35">
      <c r="A1082" s="24"/>
      <c r="B1082" s="23"/>
      <c r="C1082" s="23"/>
      <c r="D1082" s="23"/>
      <c r="E1082" s="23"/>
      <c r="F1082" s="23"/>
      <c r="G1082" s="23"/>
      <c r="H1082" s="23"/>
      <c r="I1082" s="23"/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67"/>
      <c r="AD1082" s="23"/>
      <c r="AE1082" s="23"/>
    </row>
    <row r="1083" spans="1:31" s="103" customFormat="1" x14ac:dyDescent="0.35">
      <c r="A1083" s="24"/>
      <c r="B1083" s="23"/>
      <c r="C1083" s="23"/>
      <c r="D1083" s="23"/>
      <c r="E1083" s="23"/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67"/>
      <c r="AD1083" s="23"/>
      <c r="AE1083" s="23"/>
    </row>
    <row r="1084" spans="1:31" s="103" customFormat="1" x14ac:dyDescent="0.35">
      <c r="A1084" s="24"/>
      <c r="B1084" s="23"/>
      <c r="C1084" s="23"/>
      <c r="D1084" s="23"/>
      <c r="E1084" s="23"/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67"/>
      <c r="AD1084" s="23"/>
      <c r="AE1084" s="23"/>
    </row>
    <row r="1085" spans="1:31" s="103" customFormat="1" x14ac:dyDescent="0.35">
      <c r="A1085" s="24"/>
      <c r="B1085" s="23"/>
      <c r="C1085" s="23"/>
      <c r="D1085" s="23"/>
      <c r="E1085" s="23"/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67"/>
      <c r="AD1085" s="23"/>
      <c r="AE1085" s="23"/>
    </row>
    <row r="1086" spans="1:31" s="103" customFormat="1" x14ac:dyDescent="0.35">
      <c r="A1086" s="24"/>
      <c r="B1086" s="23"/>
      <c r="C1086" s="23"/>
      <c r="D1086" s="23"/>
      <c r="E1086" s="23"/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67"/>
      <c r="AD1086" s="23"/>
      <c r="AE1086" s="23"/>
    </row>
    <row r="1087" spans="1:31" s="103" customFormat="1" x14ac:dyDescent="0.35">
      <c r="A1087" s="24"/>
      <c r="B1087" s="23"/>
      <c r="C1087" s="23"/>
      <c r="D1087" s="23"/>
      <c r="E1087" s="23"/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67"/>
      <c r="AD1087" s="23"/>
      <c r="AE1087" s="23"/>
    </row>
    <row r="1088" spans="1:31" s="103" customFormat="1" x14ac:dyDescent="0.35">
      <c r="A1088" s="24"/>
      <c r="B1088" s="23"/>
      <c r="C1088" s="23"/>
      <c r="D1088" s="23"/>
      <c r="E1088" s="23"/>
      <c r="F1088" s="23"/>
      <c r="G1088" s="23"/>
      <c r="H1088" s="23"/>
      <c r="I1088" s="23"/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67"/>
      <c r="AD1088" s="23"/>
      <c r="AE1088" s="23"/>
    </row>
    <row r="1089" spans="1:31" s="103" customFormat="1" x14ac:dyDescent="0.35">
      <c r="A1089" s="24"/>
      <c r="B1089" s="23"/>
      <c r="C1089" s="23"/>
      <c r="D1089" s="23"/>
      <c r="E1089" s="23"/>
      <c r="F1089" s="23"/>
      <c r="G1089" s="23"/>
      <c r="H1089" s="23"/>
      <c r="I1089" s="23"/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67"/>
      <c r="AD1089" s="23"/>
      <c r="AE1089" s="23"/>
    </row>
    <row r="1090" spans="1:31" s="103" customFormat="1" x14ac:dyDescent="0.35">
      <c r="A1090" s="24"/>
      <c r="B1090" s="23"/>
      <c r="C1090" s="23"/>
      <c r="D1090" s="23"/>
      <c r="E1090" s="23"/>
      <c r="F1090" s="23"/>
      <c r="G1090" s="23"/>
      <c r="H1090" s="23"/>
      <c r="I1090" s="23"/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67"/>
      <c r="AD1090" s="23"/>
      <c r="AE1090" s="23"/>
    </row>
    <row r="1091" spans="1:31" s="103" customFormat="1" x14ac:dyDescent="0.35">
      <c r="A1091" s="24"/>
      <c r="B1091" s="23"/>
      <c r="C1091" s="23"/>
      <c r="D1091" s="23"/>
      <c r="E1091" s="23"/>
      <c r="F1091" s="23"/>
      <c r="G1091" s="23"/>
      <c r="H1091" s="23"/>
      <c r="I1091" s="23"/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67"/>
      <c r="AD1091" s="23"/>
      <c r="AE1091" s="23"/>
    </row>
    <row r="1092" spans="1:31" s="103" customFormat="1" x14ac:dyDescent="0.35">
      <c r="A1092" s="24"/>
      <c r="B1092" s="23"/>
      <c r="C1092" s="23"/>
      <c r="D1092" s="23"/>
      <c r="E1092" s="23"/>
      <c r="F1092" s="23"/>
      <c r="G1092" s="23"/>
      <c r="H1092" s="23"/>
      <c r="I1092" s="23"/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67"/>
      <c r="AD1092" s="23"/>
      <c r="AE1092" s="23"/>
    </row>
    <row r="1093" spans="1:31" s="103" customFormat="1" x14ac:dyDescent="0.35">
      <c r="A1093" s="24"/>
      <c r="B1093" s="23"/>
      <c r="C1093" s="23"/>
      <c r="D1093" s="23"/>
      <c r="E1093" s="23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67"/>
      <c r="AD1093" s="23"/>
      <c r="AE1093" s="23"/>
    </row>
    <row r="1094" spans="1:31" s="103" customFormat="1" x14ac:dyDescent="0.35">
      <c r="A1094" s="24"/>
      <c r="B1094" s="23"/>
      <c r="C1094" s="23"/>
      <c r="D1094" s="23"/>
      <c r="E1094" s="23"/>
      <c r="F1094" s="23"/>
      <c r="G1094" s="23"/>
      <c r="H1094" s="23"/>
      <c r="I1094" s="23"/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67"/>
      <c r="AD1094" s="23"/>
      <c r="AE1094" s="23"/>
    </row>
    <row r="1095" spans="1:31" s="103" customFormat="1" x14ac:dyDescent="0.35">
      <c r="A1095" s="24"/>
      <c r="B1095" s="23"/>
      <c r="C1095" s="23"/>
      <c r="D1095" s="23"/>
      <c r="E1095" s="23"/>
      <c r="F1095" s="23"/>
      <c r="G1095" s="23"/>
      <c r="H1095" s="23"/>
      <c r="I1095" s="23"/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67"/>
      <c r="AD1095" s="23"/>
      <c r="AE1095" s="23"/>
    </row>
    <row r="1096" spans="1:31" s="103" customFormat="1" x14ac:dyDescent="0.35">
      <c r="A1096" s="24"/>
      <c r="B1096" s="23"/>
      <c r="C1096" s="23"/>
      <c r="D1096" s="23"/>
      <c r="E1096" s="23"/>
      <c r="F1096" s="23"/>
      <c r="G1096" s="23"/>
      <c r="H1096" s="23"/>
      <c r="I1096" s="23"/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67"/>
      <c r="AD1096" s="23"/>
      <c r="AE1096" s="23"/>
    </row>
    <row r="1097" spans="1:31" s="103" customFormat="1" x14ac:dyDescent="0.35">
      <c r="A1097" s="24"/>
      <c r="B1097" s="23"/>
      <c r="C1097" s="23"/>
      <c r="D1097" s="23"/>
      <c r="E1097" s="23"/>
      <c r="F1097" s="23"/>
      <c r="G1097" s="23"/>
      <c r="H1097" s="23"/>
      <c r="I1097" s="23"/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67"/>
      <c r="AD1097" s="23"/>
      <c r="AE1097" s="23"/>
    </row>
    <row r="1098" spans="1:31" s="103" customFormat="1" x14ac:dyDescent="0.35">
      <c r="A1098" s="24"/>
      <c r="B1098" s="23"/>
      <c r="C1098" s="23"/>
      <c r="D1098" s="23"/>
      <c r="E1098" s="23"/>
      <c r="F1098" s="23"/>
      <c r="G1098" s="23"/>
      <c r="H1098" s="23"/>
      <c r="I1098" s="23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67"/>
      <c r="AD1098" s="23"/>
      <c r="AE1098" s="23"/>
    </row>
    <row r="1099" spans="1:31" s="103" customFormat="1" x14ac:dyDescent="0.35">
      <c r="A1099" s="24"/>
      <c r="B1099" s="23"/>
      <c r="C1099" s="23"/>
      <c r="D1099" s="23"/>
      <c r="E1099" s="23"/>
      <c r="F1099" s="23"/>
      <c r="G1099" s="23"/>
      <c r="H1099" s="23"/>
      <c r="I1099" s="23"/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67"/>
      <c r="AD1099" s="23"/>
      <c r="AE1099" s="23"/>
    </row>
    <row r="1100" spans="1:31" s="103" customFormat="1" x14ac:dyDescent="0.35">
      <c r="A1100" s="24"/>
      <c r="B1100" s="23"/>
      <c r="C1100" s="23"/>
      <c r="D1100" s="23"/>
      <c r="E1100" s="23"/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67"/>
      <c r="AD1100" s="23"/>
      <c r="AE1100" s="23"/>
    </row>
    <row r="1101" spans="1:31" s="103" customFormat="1" x14ac:dyDescent="0.35">
      <c r="A1101" s="24"/>
      <c r="B1101" s="23"/>
      <c r="C1101" s="23"/>
      <c r="D1101" s="23"/>
      <c r="E1101" s="23"/>
      <c r="F1101" s="23"/>
      <c r="G1101" s="23"/>
      <c r="H1101" s="23"/>
      <c r="I1101" s="23"/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67"/>
      <c r="AD1101" s="23"/>
      <c r="AE1101" s="23"/>
    </row>
    <row r="1102" spans="1:31" s="103" customFormat="1" x14ac:dyDescent="0.35">
      <c r="A1102" s="24"/>
      <c r="B1102" s="23"/>
      <c r="C1102" s="23"/>
      <c r="D1102" s="23"/>
      <c r="E1102" s="23"/>
      <c r="F1102" s="23"/>
      <c r="G1102" s="23"/>
      <c r="H1102" s="23"/>
      <c r="I1102" s="23"/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67"/>
      <c r="AD1102" s="23"/>
      <c r="AE1102" s="23"/>
    </row>
    <row r="1103" spans="1:31" s="103" customFormat="1" x14ac:dyDescent="0.35">
      <c r="A1103" s="24"/>
      <c r="B1103" s="23"/>
      <c r="C1103" s="23"/>
      <c r="D1103" s="23"/>
      <c r="E1103" s="23"/>
      <c r="F1103" s="23"/>
      <c r="G1103" s="23"/>
      <c r="H1103" s="23"/>
      <c r="I1103" s="23"/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67"/>
      <c r="AD1103" s="23"/>
      <c r="AE1103" s="23"/>
    </row>
    <row r="1104" spans="1:31" s="103" customFormat="1" x14ac:dyDescent="0.35">
      <c r="A1104" s="24"/>
      <c r="B1104" s="23"/>
      <c r="C1104" s="23"/>
      <c r="D1104" s="23"/>
      <c r="E1104" s="23"/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67"/>
      <c r="AD1104" s="23"/>
      <c r="AE1104" s="23"/>
    </row>
    <row r="1105" spans="1:31" s="103" customFormat="1" x14ac:dyDescent="0.35">
      <c r="A1105" s="24"/>
      <c r="B1105" s="23"/>
      <c r="C1105" s="23"/>
      <c r="D1105" s="23"/>
      <c r="E1105" s="23"/>
      <c r="F1105" s="23"/>
      <c r="G1105" s="23"/>
      <c r="H1105" s="23"/>
      <c r="I1105" s="23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67"/>
      <c r="AD1105" s="23"/>
      <c r="AE1105" s="23"/>
    </row>
    <row r="1106" spans="1:31" s="103" customFormat="1" x14ac:dyDescent="0.35">
      <c r="A1106" s="24"/>
      <c r="B1106" s="23"/>
      <c r="C1106" s="23"/>
      <c r="D1106" s="23"/>
      <c r="E1106" s="23"/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67"/>
      <c r="AD1106" s="23"/>
      <c r="AE1106" s="23"/>
    </row>
    <row r="1107" spans="1:31" s="103" customFormat="1" x14ac:dyDescent="0.35">
      <c r="A1107" s="24"/>
      <c r="B1107" s="23"/>
      <c r="C1107" s="23"/>
      <c r="D1107" s="23"/>
      <c r="E1107" s="23"/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67"/>
      <c r="AD1107" s="23"/>
      <c r="AE1107" s="23"/>
    </row>
    <row r="1108" spans="1:31" s="103" customFormat="1" x14ac:dyDescent="0.35">
      <c r="A1108" s="24"/>
      <c r="B1108" s="23"/>
      <c r="C1108" s="23"/>
      <c r="D1108" s="23"/>
      <c r="E1108" s="23"/>
      <c r="F1108" s="23"/>
      <c r="G1108" s="23"/>
      <c r="H1108" s="23"/>
      <c r="I1108" s="23"/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67"/>
      <c r="AD1108" s="23"/>
      <c r="AE1108" s="23"/>
    </row>
    <row r="1109" spans="1:31" s="103" customFormat="1" x14ac:dyDescent="0.35">
      <c r="A1109" s="24"/>
      <c r="B1109" s="23"/>
      <c r="C1109" s="23"/>
      <c r="D1109" s="23"/>
      <c r="E1109" s="23"/>
      <c r="F1109" s="23"/>
      <c r="G1109" s="23"/>
      <c r="H1109" s="23"/>
      <c r="I1109" s="23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67"/>
      <c r="AD1109" s="23"/>
      <c r="AE1109" s="23"/>
    </row>
    <row r="1110" spans="1:31" s="103" customFormat="1" x14ac:dyDescent="0.35">
      <c r="A1110" s="24"/>
      <c r="B1110" s="23"/>
      <c r="C1110" s="23"/>
      <c r="D1110" s="23"/>
      <c r="E1110" s="23"/>
      <c r="F1110" s="23"/>
      <c r="G1110" s="23"/>
      <c r="H1110" s="23"/>
      <c r="I1110" s="23"/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67"/>
      <c r="AD1110" s="23"/>
      <c r="AE1110" s="23"/>
    </row>
    <row r="1111" spans="1:31" s="103" customFormat="1" x14ac:dyDescent="0.35">
      <c r="A1111" s="24"/>
      <c r="B1111" s="23"/>
      <c r="C1111" s="23"/>
      <c r="D1111" s="23"/>
      <c r="E1111" s="23"/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67"/>
      <c r="AD1111" s="23"/>
      <c r="AE1111" s="23"/>
    </row>
    <row r="1112" spans="1:31" s="103" customFormat="1" x14ac:dyDescent="0.35">
      <c r="A1112" s="24"/>
      <c r="B1112" s="23"/>
      <c r="C1112" s="23"/>
      <c r="D1112" s="23"/>
      <c r="E1112" s="23"/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67"/>
      <c r="AD1112" s="23"/>
      <c r="AE1112" s="23"/>
    </row>
    <row r="1113" spans="1:31" s="103" customFormat="1" x14ac:dyDescent="0.35">
      <c r="A1113" s="24"/>
      <c r="B1113" s="23"/>
      <c r="C1113" s="23"/>
      <c r="D1113" s="23"/>
      <c r="E1113" s="23"/>
      <c r="F1113" s="23"/>
      <c r="G1113" s="23"/>
      <c r="H1113" s="23"/>
      <c r="I1113" s="23"/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67"/>
      <c r="AD1113" s="23"/>
      <c r="AE1113" s="23"/>
    </row>
    <row r="1114" spans="1:31" s="103" customFormat="1" x14ac:dyDescent="0.35">
      <c r="A1114" s="24"/>
      <c r="B1114" s="23"/>
      <c r="C1114" s="23"/>
      <c r="D1114" s="23"/>
      <c r="E1114" s="23"/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67"/>
      <c r="AD1114" s="23"/>
      <c r="AE1114" s="23"/>
    </row>
    <row r="1115" spans="1:31" s="103" customFormat="1" x14ac:dyDescent="0.35">
      <c r="A1115" s="24"/>
      <c r="B1115" s="23"/>
      <c r="C1115" s="23"/>
      <c r="D1115" s="23"/>
      <c r="E1115" s="23"/>
      <c r="F1115" s="23"/>
      <c r="G1115" s="23"/>
      <c r="H1115" s="23"/>
      <c r="I1115" s="23"/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67"/>
      <c r="AD1115" s="23"/>
      <c r="AE1115" s="23"/>
    </row>
    <row r="1116" spans="1:31" s="103" customFormat="1" x14ac:dyDescent="0.35">
      <c r="A1116" s="24"/>
      <c r="B1116" s="23"/>
      <c r="C1116" s="23"/>
      <c r="D1116" s="23"/>
      <c r="E1116" s="23"/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67"/>
      <c r="AD1116" s="23"/>
      <c r="AE1116" s="23"/>
    </row>
    <row r="1117" spans="1:31" s="103" customFormat="1" x14ac:dyDescent="0.35">
      <c r="A1117" s="24"/>
      <c r="B1117" s="23"/>
      <c r="C1117" s="23"/>
      <c r="D1117" s="23"/>
      <c r="E1117" s="23"/>
      <c r="F1117" s="23"/>
      <c r="G1117" s="23"/>
      <c r="H1117" s="23"/>
      <c r="I1117" s="23"/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67"/>
      <c r="AD1117" s="23"/>
      <c r="AE1117" s="23"/>
    </row>
    <row r="1118" spans="1:31" s="103" customFormat="1" x14ac:dyDescent="0.35">
      <c r="A1118" s="24"/>
      <c r="B1118" s="23"/>
      <c r="C1118" s="23"/>
      <c r="D1118" s="23"/>
      <c r="E1118" s="23"/>
      <c r="F1118" s="23"/>
      <c r="G1118" s="23"/>
      <c r="H1118" s="23"/>
      <c r="I1118" s="23"/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67"/>
      <c r="AD1118" s="23"/>
      <c r="AE1118" s="23"/>
    </row>
    <row r="1119" spans="1:31" s="103" customFormat="1" x14ac:dyDescent="0.35">
      <c r="A1119" s="24"/>
      <c r="B1119" s="23"/>
      <c r="C1119" s="23"/>
      <c r="D1119" s="23"/>
      <c r="E1119" s="23"/>
      <c r="F1119" s="23"/>
      <c r="G1119" s="23"/>
      <c r="H1119" s="23"/>
      <c r="I1119" s="23"/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67"/>
      <c r="AD1119" s="23"/>
      <c r="AE1119" s="23"/>
    </row>
    <row r="1120" spans="1:31" s="103" customFormat="1" x14ac:dyDescent="0.35">
      <c r="A1120" s="24"/>
      <c r="B1120" s="23"/>
      <c r="C1120" s="23"/>
      <c r="D1120" s="23"/>
      <c r="E1120" s="23"/>
      <c r="F1120" s="23"/>
      <c r="G1120" s="23"/>
      <c r="H1120" s="23"/>
      <c r="I1120" s="23"/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67"/>
      <c r="AD1120" s="23"/>
      <c r="AE1120" s="23"/>
    </row>
    <row r="1121" spans="1:31" s="103" customFormat="1" x14ac:dyDescent="0.35">
      <c r="A1121" s="24"/>
      <c r="B1121" s="23"/>
      <c r="C1121" s="23"/>
      <c r="D1121" s="23"/>
      <c r="E1121" s="23"/>
      <c r="F1121" s="23"/>
      <c r="G1121" s="23"/>
      <c r="H1121" s="23"/>
      <c r="I1121" s="23"/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67"/>
      <c r="AD1121" s="23"/>
      <c r="AE1121" s="23"/>
    </row>
    <row r="1122" spans="1:31" s="103" customFormat="1" x14ac:dyDescent="0.35">
      <c r="A1122" s="24"/>
      <c r="B1122" s="23"/>
      <c r="C1122" s="23"/>
      <c r="D1122" s="23"/>
      <c r="E1122" s="23"/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67"/>
      <c r="AD1122" s="23"/>
      <c r="AE1122" s="23"/>
    </row>
    <row r="1123" spans="1:31" s="103" customFormat="1" x14ac:dyDescent="0.35">
      <c r="A1123" s="24"/>
      <c r="B1123" s="23"/>
      <c r="C1123" s="23"/>
      <c r="D1123" s="23"/>
      <c r="E1123" s="23"/>
      <c r="F1123" s="23"/>
      <c r="G1123" s="23"/>
      <c r="H1123" s="23"/>
      <c r="I1123" s="23"/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67"/>
      <c r="AD1123" s="23"/>
      <c r="AE1123" s="23"/>
    </row>
    <row r="1124" spans="1:31" s="103" customFormat="1" x14ac:dyDescent="0.35">
      <c r="A1124" s="24"/>
      <c r="B1124" s="23"/>
      <c r="C1124" s="23"/>
      <c r="D1124" s="23"/>
      <c r="E1124" s="23"/>
      <c r="F1124" s="23"/>
      <c r="G1124" s="23"/>
      <c r="H1124" s="23"/>
      <c r="I1124" s="23"/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67"/>
      <c r="AD1124" s="23"/>
      <c r="AE1124" s="23"/>
    </row>
    <row r="1125" spans="1:31" s="103" customFormat="1" x14ac:dyDescent="0.35">
      <c r="A1125" s="24"/>
      <c r="B1125" s="23"/>
      <c r="C1125" s="23"/>
      <c r="D1125" s="23"/>
      <c r="E1125" s="23"/>
      <c r="F1125" s="23"/>
      <c r="G1125" s="23"/>
      <c r="H1125" s="23"/>
      <c r="I1125" s="23"/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67"/>
      <c r="AD1125" s="23"/>
      <c r="AE1125" s="23"/>
    </row>
    <row r="1126" spans="1:31" s="103" customFormat="1" x14ac:dyDescent="0.35">
      <c r="A1126" s="24"/>
      <c r="B1126" s="23"/>
      <c r="C1126" s="23"/>
      <c r="D1126" s="23"/>
      <c r="E1126" s="23"/>
      <c r="F1126" s="23"/>
      <c r="G1126" s="23"/>
      <c r="H1126" s="23"/>
      <c r="I1126" s="23"/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67"/>
      <c r="AD1126" s="23"/>
      <c r="AE1126" s="23"/>
    </row>
    <row r="1127" spans="1:31" s="103" customFormat="1" x14ac:dyDescent="0.35">
      <c r="A1127" s="24"/>
      <c r="B1127" s="23"/>
      <c r="C1127" s="23"/>
      <c r="D1127" s="23"/>
      <c r="E1127" s="23"/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67"/>
      <c r="AD1127" s="23"/>
      <c r="AE1127" s="23"/>
    </row>
    <row r="1128" spans="1:31" s="103" customFormat="1" x14ac:dyDescent="0.35">
      <c r="A1128" s="24"/>
      <c r="B1128" s="23"/>
      <c r="C1128" s="23"/>
      <c r="D1128" s="23"/>
      <c r="E1128" s="23"/>
      <c r="F1128" s="23"/>
      <c r="G1128" s="23"/>
      <c r="H1128" s="23"/>
      <c r="I1128" s="23"/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67"/>
      <c r="AD1128" s="23"/>
      <c r="AE1128" s="23"/>
    </row>
    <row r="1129" spans="1:31" s="103" customFormat="1" x14ac:dyDescent="0.35">
      <c r="A1129" s="24"/>
      <c r="B1129" s="23"/>
      <c r="C1129" s="23"/>
      <c r="D1129" s="23"/>
      <c r="E1129" s="23"/>
      <c r="F1129" s="23"/>
      <c r="G1129" s="23"/>
      <c r="H1129" s="23"/>
      <c r="I1129" s="23"/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67"/>
      <c r="AD1129" s="23"/>
      <c r="AE1129" s="23"/>
    </row>
    <row r="1130" spans="1:31" s="103" customFormat="1" x14ac:dyDescent="0.35">
      <c r="A1130" s="24"/>
      <c r="B1130" s="23"/>
      <c r="C1130" s="23"/>
      <c r="D1130" s="23"/>
      <c r="E1130" s="23"/>
      <c r="F1130" s="23"/>
      <c r="G1130" s="23"/>
      <c r="H1130" s="23"/>
      <c r="I1130" s="23"/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67"/>
      <c r="AD1130" s="23"/>
      <c r="AE1130" s="23"/>
    </row>
    <row r="1131" spans="1:31" s="103" customFormat="1" x14ac:dyDescent="0.35">
      <c r="A1131" s="24"/>
      <c r="B1131" s="23"/>
      <c r="C1131" s="23"/>
      <c r="D1131" s="23"/>
      <c r="E1131" s="23"/>
      <c r="F1131" s="23"/>
      <c r="G1131" s="23"/>
      <c r="H1131" s="23"/>
      <c r="I1131" s="23"/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67"/>
      <c r="AD1131" s="23"/>
      <c r="AE1131" s="23"/>
    </row>
    <row r="1132" spans="1:31" s="103" customFormat="1" x14ac:dyDescent="0.35">
      <c r="A1132" s="24"/>
      <c r="B1132" s="23"/>
      <c r="C1132" s="23"/>
      <c r="D1132" s="23"/>
      <c r="E1132" s="23"/>
      <c r="F1132" s="23"/>
      <c r="G1132" s="23"/>
      <c r="H1132" s="23"/>
      <c r="I1132" s="23"/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67"/>
      <c r="AD1132" s="23"/>
      <c r="AE1132" s="23"/>
    </row>
    <row r="1133" spans="1:31" s="103" customFormat="1" x14ac:dyDescent="0.35">
      <c r="A1133" s="24"/>
      <c r="B1133" s="23"/>
      <c r="C1133" s="23"/>
      <c r="D1133" s="23"/>
      <c r="E1133" s="23"/>
      <c r="F1133" s="23"/>
      <c r="G1133" s="23"/>
      <c r="H1133" s="23"/>
      <c r="I1133" s="23"/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67"/>
      <c r="AD1133" s="23"/>
      <c r="AE1133" s="23"/>
    </row>
    <row r="1134" spans="1:31" s="103" customFormat="1" x14ac:dyDescent="0.35">
      <c r="A1134" s="24"/>
      <c r="B1134" s="23"/>
      <c r="C1134" s="23"/>
      <c r="D1134" s="23"/>
      <c r="E1134" s="23"/>
      <c r="F1134" s="23"/>
      <c r="G1134" s="23"/>
      <c r="H1134" s="23"/>
      <c r="I1134" s="23"/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67"/>
      <c r="AD1134" s="23"/>
      <c r="AE1134" s="23"/>
    </row>
    <row r="1135" spans="1:31" s="103" customFormat="1" x14ac:dyDescent="0.35">
      <c r="A1135" s="24"/>
      <c r="B1135" s="23"/>
      <c r="C1135" s="23"/>
      <c r="D1135" s="23"/>
      <c r="E1135" s="23"/>
      <c r="F1135" s="23"/>
      <c r="G1135" s="23"/>
      <c r="H1135" s="23"/>
      <c r="I1135" s="23"/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67"/>
      <c r="AD1135" s="23"/>
      <c r="AE1135" s="23"/>
    </row>
    <row r="1136" spans="1:31" s="103" customFormat="1" x14ac:dyDescent="0.35">
      <c r="A1136" s="24"/>
      <c r="B1136" s="23"/>
      <c r="C1136" s="23"/>
      <c r="D1136" s="23"/>
      <c r="E1136" s="23"/>
      <c r="F1136" s="23"/>
      <c r="G1136" s="23"/>
      <c r="H1136" s="23"/>
      <c r="I1136" s="23"/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67"/>
      <c r="AD1136" s="23"/>
      <c r="AE1136" s="23"/>
    </row>
    <row r="1137" spans="1:31" s="103" customFormat="1" x14ac:dyDescent="0.35">
      <c r="A1137" s="24"/>
      <c r="B1137" s="23"/>
      <c r="C1137" s="23"/>
      <c r="D1137" s="23"/>
      <c r="E1137" s="23"/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67"/>
      <c r="AD1137" s="23"/>
      <c r="AE1137" s="23"/>
    </row>
    <row r="1138" spans="1:31" s="103" customFormat="1" x14ac:dyDescent="0.35">
      <c r="A1138" s="24"/>
      <c r="B1138" s="23"/>
      <c r="C1138" s="23"/>
      <c r="D1138" s="23"/>
      <c r="E1138" s="23"/>
      <c r="F1138" s="23"/>
      <c r="G1138" s="23"/>
      <c r="H1138" s="23"/>
      <c r="I1138" s="23"/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67"/>
      <c r="AD1138" s="23"/>
      <c r="AE1138" s="23"/>
    </row>
    <row r="1139" spans="1:31" s="103" customFormat="1" x14ac:dyDescent="0.35">
      <c r="A1139" s="24"/>
      <c r="B1139" s="23"/>
      <c r="C1139" s="23"/>
      <c r="D1139" s="23"/>
      <c r="E1139" s="23"/>
      <c r="F1139" s="23"/>
      <c r="G1139" s="23"/>
      <c r="H1139" s="23"/>
      <c r="I1139" s="23"/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67"/>
      <c r="AD1139" s="23"/>
      <c r="AE1139" s="23"/>
    </row>
    <row r="1140" spans="1:31" s="103" customFormat="1" x14ac:dyDescent="0.35">
      <c r="A1140" s="24"/>
      <c r="B1140" s="23"/>
      <c r="C1140" s="23"/>
      <c r="D1140" s="23"/>
      <c r="E1140" s="23"/>
      <c r="F1140" s="23"/>
      <c r="G1140" s="23"/>
      <c r="H1140" s="23"/>
      <c r="I1140" s="23"/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67"/>
      <c r="AD1140" s="23"/>
      <c r="AE1140" s="23"/>
    </row>
    <row r="1141" spans="1:31" s="103" customFormat="1" x14ac:dyDescent="0.35">
      <c r="A1141" s="24"/>
      <c r="B1141" s="23"/>
      <c r="C1141" s="23"/>
      <c r="D1141" s="23"/>
      <c r="E1141" s="23"/>
      <c r="F1141" s="23"/>
      <c r="G1141" s="23"/>
      <c r="H1141" s="23"/>
      <c r="I1141" s="23"/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67"/>
      <c r="AD1141" s="23"/>
      <c r="AE1141" s="23"/>
    </row>
    <row r="1142" spans="1:31" s="103" customFormat="1" x14ac:dyDescent="0.35">
      <c r="A1142" s="24"/>
      <c r="B1142" s="23"/>
      <c r="C1142" s="23"/>
      <c r="D1142" s="23"/>
      <c r="E1142" s="23"/>
      <c r="F1142" s="23"/>
      <c r="G1142" s="23"/>
      <c r="H1142" s="23"/>
      <c r="I1142" s="23"/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67"/>
      <c r="AD1142" s="23"/>
      <c r="AE1142" s="23"/>
    </row>
    <row r="1143" spans="1:31" s="103" customFormat="1" x14ac:dyDescent="0.35">
      <c r="A1143" s="24"/>
      <c r="B1143" s="23"/>
      <c r="C1143" s="23"/>
      <c r="D1143" s="23"/>
      <c r="E1143" s="23"/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67"/>
      <c r="AD1143" s="23"/>
      <c r="AE1143" s="23"/>
    </row>
    <row r="1144" spans="1:31" s="103" customFormat="1" x14ac:dyDescent="0.35">
      <c r="A1144" s="24"/>
      <c r="B1144" s="23"/>
      <c r="C1144" s="23"/>
      <c r="D1144" s="23"/>
      <c r="E1144" s="23"/>
      <c r="F1144" s="23"/>
      <c r="G1144" s="23"/>
      <c r="H1144" s="23"/>
      <c r="I1144" s="23"/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67"/>
      <c r="AD1144" s="23"/>
      <c r="AE1144" s="23"/>
    </row>
    <row r="1145" spans="1:31" s="103" customFormat="1" x14ac:dyDescent="0.35">
      <c r="A1145" s="24"/>
      <c r="B1145" s="23"/>
      <c r="C1145" s="23"/>
      <c r="D1145" s="23"/>
      <c r="E1145" s="23"/>
      <c r="F1145" s="23"/>
      <c r="G1145" s="23"/>
      <c r="H1145" s="23"/>
      <c r="I1145" s="23"/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67"/>
      <c r="AD1145" s="23"/>
      <c r="AE1145" s="23"/>
    </row>
    <row r="1146" spans="1:31" s="103" customFormat="1" x14ac:dyDescent="0.35">
      <c r="A1146" s="24"/>
      <c r="B1146" s="23"/>
      <c r="C1146" s="23"/>
      <c r="D1146" s="23"/>
      <c r="E1146" s="23"/>
      <c r="F1146" s="23"/>
      <c r="G1146" s="23"/>
      <c r="H1146" s="23"/>
      <c r="I1146" s="23"/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67"/>
      <c r="AD1146" s="23"/>
      <c r="AE1146" s="23"/>
    </row>
    <row r="1147" spans="1:31" s="103" customFormat="1" x14ac:dyDescent="0.35">
      <c r="A1147" s="24"/>
      <c r="B1147" s="23"/>
      <c r="C1147" s="23"/>
      <c r="D1147" s="23"/>
      <c r="E1147" s="23"/>
      <c r="F1147" s="23"/>
      <c r="G1147" s="23"/>
      <c r="H1147" s="23"/>
      <c r="I1147" s="23"/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67"/>
      <c r="AD1147" s="23"/>
      <c r="AE1147" s="23"/>
    </row>
    <row r="1148" spans="1:31" s="103" customFormat="1" x14ac:dyDescent="0.35">
      <c r="A1148" s="24"/>
      <c r="B1148" s="23"/>
      <c r="C1148" s="23"/>
      <c r="D1148" s="23"/>
      <c r="E1148" s="23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67"/>
      <c r="AD1148" s="23"/>
      <c r="AE1148" s="23"/>
    </row>
    <row r="1149" spans="1:31" s="103" customFormat="1" x14ac:dyDescent="0.35">
      <c r="A1149" s="24"/>
      <c r="B1149" s="23"/>
      <c r="C1149" s="23"/>
      <c r="D1149" s="23"/>
      <c r="E1149" s="23"/>
      <c r="F1149" s="23"/>
      <c r="G1149" s="23"/>
      <c r="H1149" s="23"/>
      <c r="I1149" s="23"/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67"/>
      <c r="AD1149" s="23"/>
      <c r="AE1149" s="23"/>
    </row>
    <row r="1150" spans="1:31" s="103" customFormat="1" x14ac:dyDescent="0.35">
      <c r="A1150" s="24"/>
      <c r="B1150" s="23"/>
      <c r="C1150" s="23"/>
      <c r="D1150" s="23"/>
      <c r="E1150" s="23"/>
      <c r="F1150" s="23"/>
      <c r="G1150" s="23"/>
      <c r="H1150" s="23"/>
      <c r="I1150" s="23"/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67"/>
      <c r="AD1150" s="23"/>
      <c r="AE1150" s="23"/>
    </row>
    <row r="1151" spans="1:31" s="103" customFormat="1" x14ac:dyDescent="0.35">
      <c r="A1151" s="24"/>
      <c r="B1151" s="23"/>
      <c r="C1151" s="23"/>
      <c r="D1151" s="23"/>
      <c r="E1151" s="23"/>
      <c r="F1151" s="23"/>
      <c r="G1151" s="23"/>
      <c r="H1151" s="23"/>
      <c r="I1151" s="23"/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67"/>
      <c r="AD1151" s="23"/>
      <c r="AE1151" s="23"/>
    </row>
    <row r="1152" spans="1:31" s="103" customFormat="1" x14ac:dyDescent="0.35">
      <c r="A1152" s="24"/>
      <c r="B1152" s="23"/>
      <c r="C1152" s="23"/>
      <c r="D1152" s="23"/>
      <c r="E1152" s="23"/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67"/>
      <c r="AD1152" s="23"/>
      <c r="AE1152" s="23"/>
    </row>
    <row r="1153" spans="1:31" s="103" customFormat="1" x14ac:dyDescent="0.35">
      <c r="A1153" s="24"/>
      <c r="B1153" s="23"/>
      <c r="C1153" s="23"/>
      <c r="D1153" s="23"/>
      <c r="E1153" s="23"/>
      <c r="F1153" s="23"/>
      <c r="G1153" s="23"/>
      <c r="H1153" s="23"/>
      <c r="I1153" s="23"/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67"/>
      <c r="AD1153" s="23"/>
      <c r="AE1153" s="23"/>
    </row>
    <row r="1154" spans="1:31" s="103" customFormat="1" x14ac:dyDescent="0.35">
      <c r="A1154" s="24"/>
      <c r="B1154" s="23"/>
      <c r="C1154" s="23"/>
      <c r="D1154" s="23"/>
      <c r="E1154" s="23"/>
      <c r="F1154" s="23"/>
      <c r="G1154" s="23"/>
      <c r="H1154" s="23"/>
      <c r="I1154" s="23"/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67"/>
      <c r="AD1154" s="23"/>
      <c r="AE1154" s="23"/>
    </row>
    <row r="1155" spans="1:31" s="103" customFormat="1" x14ac:dyDescent="0.35">
      <c r="A1155" s="24"/>
      <c r="B1155" s="23"/>
      <c r="C1155" s="23"/>
      <c r="D1155" s="23"/>
      <c r="E1155" s="23"/>
      <c r="F1155" s="23"/>
      <c r="G1155" s="23"/>
      <c r="H1155" s="23"/>
      <c r="I1155" s="23"/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67"/>
      <c r="AD1155" s="23"/>
      <c r="AE1155" s="23"/>
    </row>
    <row r="1156" spans="1:31" s="103" customFormat="1" x14ac:dyDescent="0.35">
      <c r="A1156" s="24"/>
      <c r="B1156" s="23"/>
      <c r="C1156" s="23"/>
      <c r="D1156" s="23"/>
      <c r="E1156" s="23"/>
      <c r="F1156" s="23"/>
      <c r="G1156" s="23"/>
      <c r="H1156" s="23"/>
      <c r="I1156" s="23"/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67"/>
      <c r="AD1156" s="23"/>
      <c r="AE1156" s="23"/>
    </row>
    <row r="1157" spans="1:31" s="103" customFormat="1" x14ac:dyDescent="0.35">
      <c r="A1157" s="24"/>
      <c r="B1157" s="23"/>
      <c r="C1157" s="23"/>
      <c r="D1157" s="23"/>
      <c r="E1157" s="23"/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67"/>
      <c r="AD1157" s="23"/>
      <c r="AE1157" s="23"/>
    </row>
    <row r="1158" spans="1:31" s="103" customFormat="1" x14ac:dyDescent="0.35">
      <c r="A1158" s="24"/>
      <c r="B1158" s="23"/>
      <c r="C1158" s="23"/>
      <c r="D1158" s="23"/>
      <c r="E1158" s="23"/>
      <c r="F1158" s="23"/>
      <c r="G1158" s="23"/>
      <c r="H1158" s="23"/>
      <c r="I1158" s="23"/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67"/>
      <c r="AD1158" s="23"/>
      <c r="AE1158" s="23"/>
    </row>
    <row r="1159" spans="1:31" s="103" customFormat="1" x14ac:dyDescent="0.35">
      <c r="A1159" s="24"/>
      <c r="B1159" s="23"/>
      <c r="C1159" s="23"/>
      <c r="D1159" s="23"/>
      <c r="E1159" s="23"/>
      <c r="F1159" s="23"/>
      <c r="G1159" s="23"/>
      <c r="H1159" s="23"/>
      <c r="I1159" s="23"/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67"/>
      <c r="AD1159" s="23"/>
      <c r="AE1159" s="23"/>
    </row>
    <row r="1160" spans="1:31" s="103" customFormat="1" x14ac:dyDescent="0.35">
      <c r="A1160" s="24"/>
      <c r="B1160" s="23"/>
      <c r="C1160" s="23"/>
      <c r="D1160" s="23"/>
      <c r="E1160" s="23"/>
      <c r="F1160" s="23"/>
      <c r="G1160" s="23"/>
      <c r="H1160" s="23"/>
      <c r="I1160" s="23"/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67"/>
      <c r="AD1160" s="23"/>
      <c r="AE1160" s="23"/>
    </row>
    <row r="1161" spans="1:31" s="103" customFormat="1" x14ac:dyDescent="0.35">
      <c r="A1161" s="24"/>
      <c r="B1161" s="23"/>
      <c r="C1161" s="23"/>
      <c r="D1161" s="23"/>
      <c r="E1161" s="23"/>
      <c r="F1161" s="23"/>
      <c r="G1161" s="23"/>
      <c r="H1161" s="23"/>
      <c r="I1161" s="23"/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67"/>
      <c r="AD1161" s="23"/>
      <c r="AE1161" s="23"/>
    </row>
    <row r="1162" spans="1:31" s="103" customFormat="1" x14ac:dyDescent="0.35">
      <c r="A1162" s="24"/>
      <c r="B1162" s="23"/>
      <c r="C1162" s="23"/>
      <c r="D1162" s="23"/>
      <c r="E1162" s="23"/>
      <c r="F1162" s="23"/>
      <c r="G1162" s="23"/>
      <c r="H1162" s="23"/>
      <c r="I1162" s="23"/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67"/>
      <c r="AD1162" s="23"/>
      <c r="AE1162" s="23"/>
    </row>
    <row r="1163" spans="1:31" s="103" customFormat="1" x14ac:dyDescent="0.35">
      <c r="A1163" s="24"/>
      <c r="B1163" s="23"/>
      <c r="C1163" s="23"/>
      <c r="D1163" s="23"/>
      <c r="E1163" s="23"/>
      <c r="F1163" s="23"/>
      <c r="G1163" s="23"/>
      <c r="H1163" s="23"/>
      <c r="I1163" s="23"/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67"/>
      <c r="AD1163" s="23"/>
      <c r="AE1163" s="23"/>
    </row>
    <row r="1164" spans="1:31" s="103" customFormat="1" x14ac:dyDescent="0.35">
      <c r="A1164" s="24"/>
      <c r="B1164" s="23"/>
      <c r="C1164" s="23"/>
      <c r="D1164" s="23"/>
      <c r="E1164" s="23"/>
      <c r="F1164" s="23"/>
      <c r="G1164" s="23"/>
      <c r="H1164" s="23"/>
      <c r="I1164" s="23"/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67"/>
      <c r="AD1164" s="23"/>
      <c r="AE1164" s="23"/>
    </row>
    <row r="1165" spans="1:31" s="103" customFormat="1" x14ac:dyDescent="0.35">
      <c r="A1165" s="24"/>
      <c r="B1165" s="23"/>
      <c r="C1165" s="23"/>
      <c r="D1165" s="23"/>
      <c r="E1165" s="23"/>
      <c r="F1165" s="23"/>
      <c r="G1165" s="23"/>
      <c r="H1165" s="23"/>
      <c r="I1165" s="23"/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67"/>
      <c r="AD1165" s="23"/>
      <c r="AE1165" s="23"/>
    </row>
    <row r="1166" spans="1:31" s="103" customFormat="1" x14ac:dyDescent="0.35">
      <c r="A1166" s="24"/>
      <c r="B1166" s="23"/>
      <c r="C1166" s="23"/>
      <c r="D1166" s="23"/>
      <c r="E1166" s="23"/>
      <c r="F1166" s="23"/>
      <c r="G1166" s="23"/>
      <c r="H1166" s="23"/>
      <c r="I1166" s="23"/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67"/>
      <c r="AD1166" s="23"/>
      <c r="AE1166" s="23"/>
    </row>
    <row r="1167" spans="1:31" s="103" customFormat="1" x14ac:dyDescent="0.35">
      <c r="A1167" s="24"/>
      <c r="B1167" s="23"/>
      <c r="C1167" s="23"/>
      <c r="D1167" s="23"/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67"/>
      <c r="AD1167" s="23"/>
      <c r="AE1167" s="23"/>
    </row>
    <row r="1168" spans="1:31" s="103" customFormat="1" x14ac:dyDescent="0.35">
      <c r="A1168" s="24"/>
      <c r="B1168" s="23"/>
      <c r="C1168" s="23"/>
      <c r="D1168" s="23"/>
      <c r="E1168" s="23"/>
      <c r="F1168" s="23"/>
      <c r="G1168" s="23"/>
      <c r="H1168" s="23"/>
      <c r="I1168" s="23"/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67"/>
      <c r="AD1168" s="23"/>
      <c r="AE1168" s="23"/>
    </row>
    <row r="1169" spans="1:31" s="103" customFormat="1" x14ac:dyDescent="0.35">
      <c r="A1169" s="24"/>
      <c r="B1169" s="23"/>
      <c r="C1169" s="23"/>
      <c r="D1169" s="23"/>
      <c r="E1169" s="23"/>
      <c r="F1169" s="23"/>
      <c r="G1169" s="23"/>
      <c r="H1169" s="23"/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67"/>
      <c r="AD1169" s="23"/>
      <c r="AE1169" s="23"/>
    </row>
    <row r="1170" spans="1:31" s="103" customFormat="1" x14ac:dyDescent="0.35">
      <c r="A1170" s="24"/>
      <c r="B1170" s="23"/>
      <c r="C1170" s="23"/>
      <c r="D1170" s="23"/>
      <c r="E1170" s="23"/>
      <c r="F1170" s="23"/>
      <c r="G1170" s="23"/>
      <c r="H1170" s="23"/>
      <c r="I1170" s="23"/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67"/>
      <c r="AD1170" s="23"/>
      <c r="AE1170" s="23"/>
    </row>
    <row r="1171" spans="1:31" s="103" customFormat="1" x14ac:dyDescent="0.35">
      <c r="A1171" s="24"/>
      <c r="B1171" s="23"/>
      <c r="C1171" s="23"/>
      <c r="D1171" s="23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67"/>
      <c r="AD1171" s="23"/>
      <c r="AE1171" s="23"/>
    </row>
    <row r="1172" spans="1:31" s="103" customFormat="1" x14ac:dyDescent="0.35">
      <c r="A1172" s="24"/>
      <c r="B1172" s="23"/>
      <c r="C1172" s="23"/>
      <c r="D1172" s="23"/>
      <c r="E1172" s="23"/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67"/>
      <c r="AD1172" s="23"/>
      <c r="AE1172" s="23"/>
    </row>
    <row r="1173" spans="1:31" s="103" customFormat="1" x14ac:dyDescent="0.35">
      <c r="A1173" s="24"/>
      <c r="B1173" s="23"/>
      <c r="C1173" s="23"/>
      <c r="D1173" s="23"/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67"/>
      <c r="AD1173" s="23"/>
      <c r="AE1173" s="23"/>
    </row>
    <row r="1174" spans="1:31" s="103" customFormat="1" x14ac:dyDescent="0.35">
      <c r="A1174" s="24"/>
      <c r="B1174" s="23"/>
      <c r="C1174" s="23"/>
      <c r="D1174" s="23"/>
      <c r="E1174" s="23"/>
      <c r="F1174" s="23"/>
      <c r="G1174" s="23"/>
      <c r="H1174" s="23"/>
      <c r="I1174" s="23"/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67"/>
      <c r="AD1174" s="23"/>
      <c r="AE1174" s="23"/>
    </row>
    <row r="1175" spans="1:31" s="103" customFormat="1" x14ac:dyDescent="0.35">
      <c r="A1175" s="24"/>
      <c r="B1175" s="23"/>
      <c r="C1175" s="23"/>
      <c r="D1175" s="23"/>
      <c r="E1175" s="23"/>
      <c r="F1175" s="23"/>
      <c r="G1175" s="23"/>
      <c r="H1175" s="23"/>
      <c r="I1175" s="23"/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67"/>
      <c r="AD1175" s="23"/>
      <c r="AE1175" s="23"/>
    </row>
    <row r="1176" spans="1:31" s="103" customFormat="1" x14ac:dyDescent="0.35">
      <c r="A1176" s="24"/>
      <c r="B1176" s="23"/>
      <c r="C1176" s="23"/>
      <c r="D1176" s="23"/>
      <c r="E1176" s="23"/>
      <c r="F1176" s="23"/>
      <c r="G1176" s="23"/>
      <c r="H1176" s="23"/>
      <c r="I1176" s="23"/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67"/>
      <c r="AD1176" s="23"/>
      <c r="AE1176" s="23"/>
    </row>
    <row r="1177" spans="1:31" s="103" customFormat="1" x14ac:dyDescent="0.35">
      <c r="A1177" s="24"/>
      <c r="B1177" s="23"/>
      <c r="C1177" s="23"/>
      <c r="D1177" s="23"/>
      <c r="E1177" s="23"/>
      <c r="F1177" s="23"/>
      <c r="G1177" s="23"/>
      <c r="H1177" s="23"/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67"/>
      <c r="AD1177" s="23"/>
      <c r="AE1177" s="23"/>
    </row>
    <row r="1178" spans="1:31" s="103" customFormat="1" x14ac:dyDescent="0.35">
      <c r="A1178" s="24"/>
      <c r="B1178" s="23"/>
      <c r="C1178" s="23"/>
      <c r="D1178" s="23"/>
      <c r="E1178" s="23"/>
      <c r="F1178" s="23"/>
      <c r="G1178" s="23"/>
      <c r="H1178" s="23"/>
      <c r="I1178" s="23"/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67"/>
      <c r="AD1178" s="23"/>
      <c r="AE1178" s="23"/>
    </row>
    <row r="1179" spans="1:31" s="103" customFormat="1" x14ac:dyDescent="0.35">
      <c r="A1179" s="24"/>
      <c r="B1179" s="23"/>
      <c r="C1179" s="23"/>
      <c r="D1179" s="23"/>
      <c r="E1179" s="23"/>
      <c r="F1179" s="23"/>
      <c r="G1179" s="23"/>
      <c r="H1179" s="23"/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67"/>
      <c r="AD1179" s="23"/>
      <c r="AE1179" s="23"/>
    </row>
    <row r="1180" spans="1:31" s="103" customFormat="1" x14ac:dyDescent="0.35">
      <c r="A1180" s="24"/>
      <c r="B1180" s="23"/>
      <c r="C1180" s="23"/>
      <c r="D1180" s="23"/>
      <c r="E1180" s="23"/>
      <c r="F1180" s="23"/>
      <c r="G1180" s="23"/>
      <c r="H1180" s="23"/>
      <c r="I1180" s="23"/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67"/>
      <c r="AD1180" s="23"/>
      <c r="AE1180" s="23"/>
    </row>
    <row r="1181" spans="1:31" s="103" customFormat="1" x14ac:dyDescent="0.35">
      <c r="A1181" s="24"/>
      <c r="B1181" s="23"/>
      <c r="C1181" s="23"/>
      <c r="D1181" s="23"/>
      <c r="E1181" s="23"/>
      <c r="F1181" s="23"/>
      <c r="G1181" s="23"/>
      <c r="H1181" s="23"/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67"/>
      <c r="AD1181" s="23"/>
      <c r="AE1181" s="23"/>
    </row>
    <row r="1182" spans="1:31" s="103" customFormat="1" x14ac:dyDescent="0.35">
      <c r="A1182" s="24"/>
      <c r="B1182" s="23"/>
      <c r="C1182" s="23"/>
      <c r="D1182" s="23"/>
      <c r="E1182" s="23"/>
      <c r="F1182" s="23"/>
      <c r="G1182" s="23"/>
      <c r="H1182" s="23"/>
      <c r="I1182" s="23"/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67"/>
      <c r="AD1182" s="23"/>
      <c r="AE1182" s="23"/>
    </row>
    <row r="1183" spans="1:31" s="103" customFormat="1" x14ac:dyDescent="0.35">
      <c r="A1183" s="24"/>
      <c r="B1183" s="23"/>
      <c r="C1183" s="23"/>
      <c r="D1183" s="23"/>
      <c r="E1183" s="23"/>
      <c r="F1183" s="23"/>
      <c r="G1183" s="23"/>
      <c r="H1183" s="23"/>
      <c r="I1183" s="23"/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67"/>
      <c r="AD1183" s="23"/>
      <c r="AE1183" s="23"/>
    </row>
    <row r="1184" spans="1:31" s="103" customFormat="1" x14ac:dyDescent="0.35">
      <c r="A1184" s="24"/>
      <c r="B1184" s="23"/>
      <c r="C1184" s="23"/>
      <c r="D1184" s="23"/>
      <c r="E1184" s="23"/>
      <c r="F1184" s="23"/>
      <c r="G1184" s="23"/>
      <c r="H1184" s="23"/>
      <c r="I1184" s="23"/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67"/>
      <c r="AD1184" s="23"/>
      <c r="AE1184" s="23"/>
    </row>
    <row r="1185" spans="1:31" s="103" customFormat="1" x14ac:dyDescent="0.35">
      <c r="A1185" s="24"/>
      <c r="B1185" s="23"/>
      <c r="C1185" s="23"/>
      <c r="D1185" s="23"/>
      <c r="E1185" s="23"/>
      <c r="F1185" s="23"/>
      <c r="G1185" s="23"/>
      <c r="H1185" s="23"/>
      <c r="I1185" s="23"/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67"/>
      <c r="AD1185" s="23"/>
      <c r="AE1185" s="23"/>
    </row>
    <row r="1186" spans="1:31" s="103" customFormat="1" x14ac:dyDescent="0.35">
      <c r="A1186" s="24"/>
      <c r="B1186" s="23"/>
      <c r="C1186" s="23"/>
      <c r="D1186" s="23"/>
      <c r="E1186" s="23"/>
      <c r="F1186" s="23"/>
      <c r="G1186" s="23"/>
      <c r="H1186" s="23"/>
      <c r="I1186" s="23"/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67"/>
      <c r="AD1186" s="23"/>
      <c r="AE1186" s="23"/>
    </row>
    <row r="1187" spans="1:31" s="103" customFormat="1" x14ac:dyDescent="0.35">
      <c r="A1187" s="24"/>
      <c r="B1187" s="23"/>
      <c r="C1187" s="23"/>
      <c r="D1187" s="23"/>
      <c r="E1187" s="23"/>
      <c r="F1187" s="23"/>
      <c r="G1187" s="23"/>
      <c r="H1187" s="23"/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67"/>
      <c r="AD1187" s="23"/>
      <c r="AE1187" s="23"/>
    </row>
    <row r="1188" spans="1:31" s="103" customFormat="1" x14ac:dyDescent="0.35">
      <c r="A1188" s="24"/>
      <c r="B1188" s="23"/>
      <c r="C1188" s="23"/>
      <c r="D1188" s="23"/>
      <c r="E1188" s="23"/>
      <c r="F1188" s="23"/>
      <c r="G1188" s="23"/>
      <c r="H1188" s="23"/>
      <c r="I1188" s="23"/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67"/>
      <c r="AD1188" s="23"/>
      <c r="AE1188" s="23"/>
    </row>
    <row r="1189" spans="1:31" s="103" customFormat="1" x14ac:dyDescent="0.35">
      <c r="A1189" s="24"/>
      <c r="B1189" s="23"/>
      <c r="C1189" s="23"/>
      <c r="D1189" s="23"/>
      <c r="E1189" s="23"/>
      <c r="F1189" s="23"/>
      <c r="G1189" s="23"/>
      <c r="H1189" s="23"/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67"/>
      <c r="AD1189" s="23"/>
      <c r="AE1189" s="23"/>
    </row>
    <row r="1190" spans="1:31" s="103" customFormat="1" x14ac:dyDescent="0.35">
      <c r="A1190" s="24"/>
      <c r="B1190" s="23"/>
      <c r="C1190" s="23"/>
      <c r="D1190" s="23"/>
      <c r="E1190" s="23"/>
      <c r="F1190" s="23"/>
      <c r="G1190" s="23"/>
      <c r="H1190" s="23"/>
      <c r="I1190" s="23"/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67"/>
      <c r="AD1190" s="23"/>
      <c r="AE1190" s="23"/>
    </row>
    <row r="1191" spans="1:31" s="103" customFormat="1" x14ac:dyDescent="0.35">
      <c r="A1191" s="24"/>
      <c r="B1191" s="23"/>
      <c r="C1191" s="23"/>
      <c r="D1191" s="23"/>
      <c r="E1191" s="23"/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67"/>
      <c r="AD1191" s="23"/>
      <c r="AE1191" s="23"/>
    </row>
    <row r="1192" spans="1:31" s="103" customFormat="1" x14ac:dyDescent="0.35">
      <c r="A1192" s="24"/>
      <c r="B1192" s="23"/>
      <c r="C1192" s="23"/>
      <c r="D1192" s="23"/>
      <c r="E1192" s="23"/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67"/>
      <c r="AD1192" s="23"/>
      <c r="AE1192" s="23"/>
    </row>
    <row r="1193" spans="1:31" s="103" customFormat="1" x14ac:dyDescent="0.35">
      <c r="A1193" s="24"/>
      <c r="B1193" s="23"/>
      <c r="C1193" s="23"/>
      <c r="D1193" s="23"/>
      <c r="E1193" s="23"/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67"/>
      <c r="AD1193" s="23"/>
      <c r="AE1193" s="23"/>
    </row>
    <row r="1194" spans="1:31" s="103" customFormat="1" x14ac:dyDescent="0.35">
      <c r="A1194" s="24"/>
      <c r="B1194" s="23"/>
      <c r="C1194" s="23"/>
      <c r="D1194" s="23"/>
      <c r="E1194" s="23"/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67"/>
      <c r="AD1194" s="23"/>
      <c r="AE1194" s="23"/>
    </row>
    <row r="1195" spans="1:31" s="103" customFormat="1" x14ac:dyDescent="0.35">
      <c r="A1195" s="24"/>
      <c r="B1195" s="23"/>
      <c r="C1195" s="23"/>
      <c r="D1195" s="23"/>
      <c r="E1195" s="23"/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67"/>
      <c r="AD1195" s="23"/>
      <c r="AE1195" s="23"/>
    </row>
    <row r="1196" spans="1:31" s="103" customFormat="1" x14ac:dyDescent="0.35">
      <c r="A1196" s="24"/>
      <c r="B1196" s="23"/>
      <c r="C1196" s="23"/>
      <c r="D1196" s="23"/>
      <c r="E1196" s="23"/>
      <c r="F1196" s="23"/>
      <c r="G1196" s="23"/>
      <c r="H1196" s="23"/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67"/>
      <c r="AD1196" s="23"/>
      <c r="AE1196" s="23"/>
    </row>
    <row r="1197" spans="1:31" s="103" customFormat="1" x14ac:dyDescent="0.35">
      <c r="A1197" s="24"/>
      <c r="B1197" s="23"/>
      <c r="C1197" s="23"/>
      <c r="D1197" s="23"/>
      <c r="E1197" s="23"/>
      <c r="F1197" s="23"/>
      <c r="G1197" s="23"/>
      <c r="H1197" s="23"/>
      <c r="I1197" s="23"/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67"/>
      <c r="AD1197" s="23"/>
      <c r="AE1197" s="23"/>
    </row>
    <row r="1198" spans="1:31" s="103" customFormat="1" x14ac:dyDescent="0.35">
      <c r="A1198" s="24"/>
      <c r="B1198" s="23"/>
      <c r="C1198" s="23"/>
      <c r="D1198" s="23"/>
      <c r="E1198" s="23"/>
      <c r="F1198" s="23"/>
      <c r="G1198" s="23"/>
      <c r="H1198" s="23"/>
      <c r="I1198" s="23"/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67"/>
      <c r="AD1198" s="23"/>
      <c r="AE1198" s="23"/>
    </row>
    <row r="1199" spans="1:31" s="103" customFormat="1" x14ac:dyDescent="0.35">
      <c r="A1199" s="24"/>
      <c r="B1199" s="23"/>
      <c r="C1199" s="23"/>
      <c r="D1199" s="23"/>
      <c r="E1199" s="23"/>
      <c r="F1199" s="23"/>
      <c r="G1199" s="23"/>
      <c r="H1199" s="23"/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67"/>
      <c r="AD1199" s="23"/>
      <c r="AE1199" s="23"/>
    </row>
    <row r="1200" spans="1:31" s="103" customFormat="1" x14ac:dyDescent="0.35">
      <c r="A1200" s="24"/>
      <c r="B1200" s="23"/>
      <c r="C1200" s="23"/>
      <c r="D1200" s="23"/>
      <c r="E1200" s="23"/>
      <c r="F1200" s="23"/>
      <c r="G1200" s="23"/>
      <c r="H1200" s="23"/>
      <c r="I1200" s="23"/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67"/>
      <c r="AD1200" s="23"/>
      <c r="AE1200" s="23"/>
    </row>
    <row r="1201" spans="1:31" s="103" customFormat="1" x14ac:dyDescent="0.35">
      <c r="A1201" s="24"/>
      <c r="B1201" s="23"/>
      <c r="C1201" s="23"/>
      <c r="D1201" s="23"/>
      <c r="E1201" s="23"/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67"/>
      <c r="AD1201" s="23"/>
      <c r="AE1201" s="23"/>
    </row>
    <row r="1202" spans="1:31" s="103" customFormat="1" x14ac:dyDescent="0.35">
      <c r="A1202" s="24"/>
      <c r="B1202" s="23"/>
      <c r="C1202" s="23"/>
      <c r="D1202" s="23"/>
      <c r="E1202" s="23"/>
      <c r="F1202" s="23"/>
      <c r="G1202" s="23"/>
      <c r="H1202" s="23"/>
      <c r="I1202" s="23"/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67"/>
      <c r="AD1202" s="23"/>
      <c r="AE1202" s="23"/>
    </row>
    <row r="1203" spans="1:31" s="103" customFormat="1" x14ac:dyDescent="0.35">
      <c r="A1203" s="24"/>
      <c r="B1203" s="23"/>
      <c r="C1203" s="23"/>
      <c r="D1203" s="23"/>
      <c r="E1203" s="23"/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67"/>
      <c r="AD1203" s="23"/>
      <c r="AE1203" s="23"/>
    </row>
    <row r="1204" spans="1:31" s="103" customFormat="1" x14ac:dyDescent="0.35">
      <c r="A1204" s="24"/>
      <c r="B1204" s="23"/>
      <c r="C1204" s="23"/>
      <c r="D1204" s="23"/>
      <c r="E1204" s="23"/>
      <c r="F1204" s="23"/>
      <c r="G1204" s="23"/>
      <c r="H1204" s="23"/>
      <c r="I1204" s="23"/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67"/>
      <c r="AD1204" s="23"/>
      <c r="AE1204" s="23"/>
    </row>
    <row r="1205" spans="1:31" s="103" customFormat="1" x14ac:dyDescent="0.35">
      <c r="A1205" s="24"/>
      <c r="B1205" s="23"/>
      <c r="C1205" s="23"/>
      <c r="D1205" s="23"/>
      <c r="E1205" s="23"/>
      <c r="F1205" s="23"/>
      <c r="G1205" s="23"/>
      <c r="H1205" s="23"/>
      <c r="I1205" s="23"/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67"/>
      <c r="AD1205" s="23"/>
      <c r="AE1205" s="23"/>
    </row>
    <row r="1206" spans="1:31" s="103" customFormat="1" x14ac:dyDescent="0.35">
      <c r="A1206" s="24"/>
      <c r="B1206" s="23"/>
      <c r="C1206" s="23"/>
      <c r="D1206" s="23"/>
      <c r="E1206" s="23"/>
      <c r="F1206" s="23"/>
      <c r="G1206" s="23"/>
      <c r="H1206" s="23"/>
      <c r="I1206" s="23"/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67"/>
      <c r="AD1206" s="23"/>
      <c r="AE1206" s="23"/>
    </row>
    <row r="1207" spans="1:31" s="103" customFormat="1" x14ac:dyDescent="0.35">
      <c r="A1207" s="24"/>
      <c r="B1207" s="23"/>
      <c r="C1207" s="23"/>
      <c r="D1207" s="23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67"/>
      <c r="AD1207" s="23"/>
      <c r="AE1207" s="23"/>
    </row>
    <row r="1208" spans="1:31" s="103" customFormat="1" x14ac:dyDescent="0.35">
      <c r="A1208" s="24"/>
      <c r="B1208" s="23"/>
      <c r="C1208" s="23"/>
      <c r="D1208" s="23"/>
      <c r="E1208" s="23"/>
      <c r="F1208" s="23"/>
      <c r="G1208" s="23"/>
      <c r="H1208" s="23"/>
      <c r="I1208" s="23"/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67"/>
      <c r="AD1208" s="23"/>
      <c r="AE1208" s="23"/>
    </row>
    <row r="1209" spans="1:31" s="103" customFormat="1" x14ac:dyDescent="0.35">
      <c r="A1209" s="24"/>
      <c r="B1209" s="23"/>
      <c r="C1209" s="23"/>
      <c r="D1209" s="23"/>
      <c r="E1209" s="23"/>
      <c r="F1209" s="23"/>
      <c r="G1209" s="23"/>
      <c r="H1209" s="23"/>
      <c r="I1209" s="23"/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67"/>
      <c r="AD1209" s="23"/>
      <c r="AE1209" s="23"/>
    </row>
    <row r="1210" spans="1:31" s="103" customFormat="1" x14ac:dyDescent="0.35">
      <c r="A1210" s="24"/>
      <c r="B1210" s="23"/>
      <c r="C1210" s="23"/>
      <c r="D1210" s="23"/>
      <c r="E1210" s="23"/>
      <c r="F1210" s="23"/>
      <c r="G1210" s="23"/>
      <c r="H1210" s="23"/>
      <c r="I1210" s="23"/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67"/>
      <c r="AD1210" s="23"/>
      <c r="AE1210" s="23"/>
    </row>
    <row r="1211" spans="1:31" s="103" customFormat="1" x14ac:dyDescent="0.35">
      <c r="A1211" s="24"/>
      <c r="B1211" s="23"/>
      <c r="C1211" s="23"/>
      <c r="D1211" s="23"/>
      <c r="E1211" s="23"/>
      <c r="F1211" s="23"/>
      <c r="G1211" s="23"/>
      <c r="H1211" s="23"/>
      <c r="I1211" s="23"/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67"/>
      <c r="AD1211" s="23"/>
      <c r="AE1211" s="23"/>
    </row>
    <row r="1212" spans="1:31" s="103" customFormat="1" x14ac:dyDescent="0.35">
      <c r="A1212" s="24"/>
      <c r="B1212" s="23"/>
      <c r="C1212" s="23"/>
      <c r="D1212" s="23"/>
      <c r="E1212" s="23"/>
      <c r="F1212" s="23"/>
      <c r="G1212" s="23"/>
      <c r="H1212" s="23"/>
      <c r="I1212" s="23"/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67"/>
      <c r="AD1212" s="23"/>
      <c r="AE1212" s="23"/>
    </row>
    <row r="1213" spans="1:31" s="103" customFormat="1" x14ac:dyDescent="0.35">
      <c r="A1213" s="24"/>
      <c r="B1213" s="23"/>
      <c r="C1213" s="23"/>
      <c r="D1213" s="23"/>
      <c r="E1213" s="23"/>
      <c r="F1213" s="23"/>
      <c r="G1213" s="23"/>
      <c r="H1213" s="23"/>
      <c r="I1213" s="23"/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67"/>
      <c r="AD1213" s="23"/>
      <c r="AE1213" s="23"/>
    </row>
    <row r="1214" spans="1:31" s="103" customFormat="1" x14ac:dyDescent="0.35">
      <c r="A1214" s="24"/>
      <c r="B1214" s="23"/>
      <c r="C1214" s="23"/>
      <c r="D1214" s="23"/>
      <c r="E1214" s="23"/>
      <c r="F1214" s="23"/>
      <c r="G1214" s="23"/>
      <c r="H1214" s="23"/>
      <c r="I1214" s="23"/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67"/>
      <c r="AD1214" s="23"/>
      <c r="AE1214" s="23"/>
    </row>
    <row r="1215" spans="1:31" s="103" customFormat="1" x14ac:dyDescent="0.35">
      <c r="A1215" s="24"/>
      <c r="B1215" s="23"/>
      <c r="C1215" s="23"/>
      <c r="D1215" s="23"/>
      <c r="E1215" s="23"/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67"/>
      <c r="AD1215" s="23"/>
      <c r="AE1215" s="23"/>
    </row>
    <row r="1216" spans="1:31" s="103" customFormat="1" x14ac:dyDescent="0.35">
      <c r="A1216" s="24"/>
      <c r="B1216" s="23"/>
      <c r="C1216" s="23"/>
      <c r="D1216" s="23"/>
      <c r="E1216" s="23"/>
      <c r="F1216" s="23"/>
      <c r="G1216" s="23"/>
      <c r="H1216" s="23"/>
      <c r="I1216" s="23"/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67"/>
      <c r="AD1216" s="23"/>
      <c r="AE1216" s="23"/>
    </row>
    <row r="1217" spans="1:31" s="103" customFormat="1" x14ac:dyDescent="0.35">
      <c r="A1217" s="24"/>
      <c r="B1217" s="23"/>
      <c r="C1217" s="23"/>
      <c r="D1217" s="23"/>
      <c r="E1217" s="23"/>
      <c r="F1217" s="23"/>
      <c r="G1217" s="23"/>
      <c r="H1217" s="23"/>
      <c r="I1217" s="23"/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67"/>
      <c r="AD1217" s="23"/>
      <c r="AE1217" s="23"/>
    </row>
    <row r="1218" spans="1:31" s="103" customFormat="1" x14ac:dyDescent="0.35">
      <c r="A1218" s="24"/>
      <c r="B1218" s="23"/>
      <c r="C1218" s="23"/>
      <c r="D1218" s="23"/>
      <c r="E1218" s="23"/>
      <c r="F1218" s="23"/>
      <c r="G1218" s="23"/>
      <c r="H1218" s="23"/>
      <c r="I1218" s="23"/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67"/>
      <c r="AD1218" s="23"/>
      <c r="AE1218" s="23"/>
    </row>
    <row r="1219" spans="1:31" s="103" customFormat="1" x14ac:dyDescent="0.35">
      <c r="A1219" s="24"/>
      <c r="B1219" s="23"/>
      <c r="C1219" s="23"/>
      <c r="D1219" s="23"/>
      <c r="E1219" s="23"/>
      <c r="F1219" s="23"/>
      <c r="G1219" s="23"/>
      <c r="H1219" s="23"/>
      <c r="I1219" s="23"/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67"/>
      <c r="AD1219" s="23"/>
      <c r="AE1219" s="23"/>
    </row>
    <row r="1220" spans="1:31" s="103" customFormat="1" x14ac:dyDescent="0.35">
      <c r="A1220" s="24"/>
      <c r="B1220" s="23"/>
      <c r="C1220" s="23"/>
      <c r="D1220" s="23"/>
      <c r="E1220" s="23"/>
      <c r="F1220" s="23"/>
      <c r="G1220" s="23"/>
      <c r="H1220" s="23"/>
      <c r="I1220" s="23"/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67"/>
      <c r="AD1220" s="23"/>
      <c r="AE1220" s="23"/>
    </row>
    <row r="1221" spans="1:31" s="103" customFormat="1" x14ac:dyDescent="0.35">
      <c r="A1221" s="24"/>
      <c r="B1221" s="23"/>
      <c r="C1221" s="23"/>
      <c r="D1221" s="23"/>
      <c r="E1221" s="23"/>
      <c r="F1221" s="23"/>
      <c r="G1221" s="23"/>
      <c r="H1221" s="23"/>
      <c r="I1221" s="23"/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67"/>
      <c r="AD1221" s="23"/>
      <c r="AE1221" s="23"/>
    </row>
    <row r="1222" spans="1:31" s="103" customFormat="1" x14ac:dyDescent="0.35">
      <c r="A1222" s="24"/>
      <c r="B1222" s="23"/>
      <c r="C1222" s="23"/>
      <c r="D1222" s="23"/>
      <c r="E1222" s="23"/>
      <c r="F1222" s="23"/>
      <c r="G1222" s="23"/>
      <c r="H1222" s="23"/>
      <c r="I1222" s="23"/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67"/>
      <c r="AD1222" s="23"/>
      <c r="AE1222" s="23"/>
    </row>
    <row r="1223" spans="1:31" s="103" customFormat="1" x14ac:dyDescent="0.35">
      <c r="A1223" s="24"/>
      <c r="B1223" s="23"/>
      <c r="C1223" s="23"/>
      <c r="D1223" s="23"/>
      <c r="E1223" s="23"/>
      <c r="F1223" s="23"/>
      <c r="G1223" s="23"/>
      <c r="H1223" s="23"/>
      <c r="I1223" s="23"/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67"/>
      <c r="AD1223" s="23"/>
      <c r="AE1223" s="23"/>
    </row>
    <row r="1224" spans="1:31" s="103" customFormat="1" x14ac:dyDescent="0.35">
      <c r="A1224" s="24"/>
      <c r="B1224" s="23"/>
      <c r="C1224" s="23"/>
      <c r="D1224" s="23"/>
      <c r="E1224" s="23"/>
      <c r="F1224" s="23"/>
      <c r="G1224" s="23"/>
      <c r="H1224" s="23"/>
      <c r="I1224" s="23"/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67"/>
      <c r="AD1224" s="23"/>
      <c r="AE1224" s="23"/>
    </row>
    <row r="1225" spans="1:31" s="103" customFormat="1" x14ac:dyDescent="0.35">
      <c r="A1225" s="24"/>
      <c r="B1225" s="23"/>
      <c r="C1225" s="23"/>
      <c r="D1225" s="23"/>
      <c r="E1225" s="23"/>
      <c r="F1225" s="23"/>
      <c r="G1225" s="23"/>
      <c r="H1225" s="23"/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67"/>
      <c r="AD1225" s="23"/>
      <c r="AE1225" s="23"/>
    </row>
    <row r="1226" spans="1:31" s="103" customFormat="1" x14ac:dyDescent="0.35">
      <c r="A1226" s="24"/>
      <c r="B1226" s="23"/>
      <c r="C1226" s="23"/>
      <c r="D1226" s="23"/>
      <c r="E1226" s="23"/>
      <c r="F1226" s="23"/>
      <c r="G1226" s="23"/>
      <c r="H1226" s="23"/>
      <c r="I1226" s="23"/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67"/>
      <c r="AD1226" s="23"/>
      <c r="AE1226" s="23"/>
    </row>
    <row r="1227" spans="1:31" s="103" customFormat="1" x14ac:dyDescent="0.35">
      <c r="A1227" s="24"/>
      <c r="B1227" s="23"/>
      <c r="C1227" s="23"/>
      <c r="D1227" s="23"/>
      <c r="E1227" s="23"/>
      <c r="F1227" s="23"/>
      <c r="G1227" s="23"/>
      <c r="H1227" s="23"/>
      <c r="I1227" s="23"/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67"/>
      <c r="AD1227" s="23"/>
      <c r="AE1227" s="23"/>
    </row>
    <row r="1228" spans="1:31" s="103" customFormat="1" x14ac:dyDescent="0.35">
      <c r="A1228" s="24"/>
      <c r="B1228" s="23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67"/>
      <c r="AD1228" s="23"/>
      <c r="AE1228" s="23"/>
    </row>
    <row r="1229" spans="1:31" s="103" customFormat="1" x14ac:dyDescent="0.35">
      <c r="A1229" s="24"/>
      <c r="B1229" s="23"/>
      <c r="C1229" s="23"/>
      <c r="D1229" s="23"/>
      <c r="E1229" s="23"/>
      <c r="F1229" s="23"/>
      <c r="G1229" s="23"/>
      <c r="H1229" s="23"/>
      <c r="I1229" s="23"/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67"/>
      <c r="AD1229" s="23"/>
      <c r="AE1229" s="23"/>
    </row>
    <row r="1230" spans="1:31" s="103" customFormat="1" x14ac:dyDescent="0.35">
      <c r="A1230" s="24"/>
      <c r="B1230" s="23"/>
      <c r="C1230" s="23"/>
      <c r="D1230" s="23"/>
      <c r="E1230" s="23"/>
      <c r="F1230" s="23"/>
      <c r="G1230" s="23"/>
      <c r="H1230" s="23"/>
      <c r="I1230" s="23"/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67"/>
      <c r="AD1230" s="23"/>
      <c r="AE1230" s="23"/>
    </row>
    <row r="1231" spans="1:31" s="103" customFormat="1" x14ac:dyDescent="0.35">
      <c r="A1231" s="24"/>
      <c r="B1231" s="23"/>
      <c r="C1231" s="23"/>
      <c r="D1231" s="23"/>
      <c r="E1231" s="23"/>
      <c r="F1231" s="23"/>
      <c r="G1231" s="23"/>
      <c r="H1231" s="23"/>
      <c r="I1231" s="23"/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67"/>
      <c r="AD1231" s="23"/>
      <c r="AE1231" s="23"/>
    </row>
    <row r="1232" spans="1:31" s="103" customFormat="1" x14ac:dyDescent="0.35">
      <c r="A1232" s="24"/>
      <c r="B1232" s="23"/>
      <c r="C1232" s="23"/>
      <c r="D1232" s="23"/>
      <c r="E1232" s="23"/>
      <c r="F1232" s="23"/>
      <c r="G1232" s="23"/>
      <c r="H1232" s="23"/>
      <c r="I1232" s="23"/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67"/>
      <c r="AD1232" s="23"/>
      <c r="AE1232" s="23"/>
    </row>
    <row r="1233" spans="1:31" s="103" customFormat="1" x14ac:dyDescent="0.35">
      <c r="A1233" s="24"/>
      <c r="B1233" s="23"/>
      <c r="C1233" s="23"/>
      <c r="D1233" s="23"/>
      <c r="E1233" s="23"/>
      <c r="F1233" s="23"/>
      <c r="G1233" s="23"/>
      <c r="H1233" s="23"/>
      <c r="I1233" s="23"/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67"/>
      <c r="AD1233" s="23"/>
      <c r="AE1233" s="23"/>
    </row>
    <row r="1234" spans="1:31" s="103" customFormat="1" x14ac:dyDescent="0.35">
      <c r="A1234" s="24"/>
      <c r="B1234" s="23"/>
      <c r="C1234" s="23"/>
      <c r="D1234" s="23"/>
      <c r="E1234" s="23"/>
      <c r="F1234" s="23"/>
      <c r="G1234" s="23"/>
      <c r="H1234" s="23"/>
      <c r="I1234" s="23"/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67"/>
      <c r="AD1234" s="23"/>
      <c r="AE1234" s="23"/>
    </row>
    <row r="1235" spans="1:31" s="103" customFormat="1" x14ac:dyDescent="0.35">
      <c r="A1235" s="24"/>
      <c r="B1235" s="23"/>
      <c r="C1235" s="23"/>
      <c r="D1235" s="23"/>
      <c r="E1235" s="23"/>
      <c r="F1235" s="23"/>
      <c r="G1235" s="23"/>
      <c r="H1235" s="23"/>
      <c r="I1235" s="23"/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67"/>
      <c r="AD1235" s="23"/>
      <c r="AE1235" s="23"/>
    </row>
    <row r="1236" spans="1:31" s="103" customFormat="1" x14ac:dyDescent="0.35">
      <c r="A1236" s="24"/>
      <c r="B1236" s="23"/>
      <c r="C1236" s="23"/>
      <c r="D1236" s="23"/>
      <c r="E1236" s="23"/>
      <c r="F1236" s="23"/>
      <c r="G1236" s="23"/>
      <c r="H1236" s="23"/>
      <c r="I1236" s="23"/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67"/>
      <c r="AD1236" s="23"/>
      <c r="AE1236" s="23"/>
    </row>
    <row r="1237" spans="1:31" s="103" customFormat="1" x14ac:dyDescent="0.35">
      <c r="A1237" s="24"/>
      <c r="B1237" s="23"/>
      <c r="C1237" s="23"/>
      <c r="D1237" s="23"/>
      <c r="E1237" s="23"/>
      <c r="F1237" s="23"/>
      <c r="G1237" s="23"/>
      <c r="H1237" s="23"/>
      <c r="I1237" s="23"/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67"/>
      <c r="AD1237" s="23"/>
      <c r="AE1237" s="23"/>
    </row>
    <row r="1238" spans="1:31" s="103" customFormat="1" x14ac:dyDescent="0.35">
      <c r="A1238" s="24"/>
      <c r="B1238" s="23"/>
      <c r="C1238" s="23"/>
      <c r="D1238" s="23"/>
      <c r="E1238" s="23"/>
      <c r="F1238" s="23"/>
      <c r="G1238" s="23"/>
      <c r="H1238" s="23"/>
      <c r="I1238" s="23"/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67"/>
      <c r="AD1238" s="23"/>
      <c r="AE1238" s="23"/>
    </row>
    <row r="1239" spans="1:31" s="103" customFormat="1" x14ac:dyDescent="0.35">
      <c r="A1239" s="24"/>
      <c r="B1239" s="23"/>
      <c r="C1239" s="23"/>
      <c r="D1239" s="23"/>
      <c r="E1239" s="23"/>
      <c r="F1239" s="23"/>
      <c r="G1239" s="23"/>
      <c r="H1239" s="23"/>
      <c r="I1239" s="23"/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67"/>
      <c r="AD1239" s="23"/>
      <c r="AE1239" s="23"/>
    </row>
    <row r="1240" spans="1:31" s="103" customFormat="1" x14ac:dyDescent="0.35">
      <c r="A1240" s="24"/>
      <c r="B1240" s="23"/>
      <c r="C1240" s="23"/>
      <c r="D1240" s="23"/>
      <c r="E1240" s="23"/>
      <c r="F1240" s="23"/>
      <c r="G1240" s="23"/>
      <c r="H1240" s="23"/>
      <c r="I1240" s="23"/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67"/>
      <c r="AD1240" s="23"/>
      <c r="AE1240" s="23"/>
    </row>
    <row r="1241" spans="1:31" s="103" customFormat="1" x14ac:dyDescent="0.35">
      <c r="A1241" s="24"/>
      <c r="B1241" s="23"/>
      <c r="C1241" s="23"/>
      <c r="D1241" s="23"/>
      <c r="E1241" s="23"/>
      <c r="F1241" s="23"/>
      <c r="G1241" s="23"/>
      <c r="H1241" s="23"/>
      <c r="I1241" s="23"/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67"/>
      <c r="AD1241" s="23"/>
      <c r="AE1241" s="23"/>
    </row>
    <row r="1242" spans="1:31" s="103" customFormat="1" x14ac:dyDescent="0.35">
      <c r="A1242" s="24"/>
      <c r="B1242" s="23"/>
      <c r="C1242" s="23"/>
      <c r="D1242" s="23"/>
      <c r="E1242" s="23"/>
      <c r="F1242" s="23"/>
      <c r="G1242" s="23"/>
      <c r="H1242" s="23"/>
      <c r="I1242" s="23"/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67"/>
      <c r="AD1242" s="23"/>
      <c r="AE1242" s="23"/>
    </row>
    <row r="1243" spans="1:31" s="103" customFormat="1" x14ac:dyDescent="0.35">
      <c r="A1243" s="24"/>
      <c r="B1243" s="23"/>
      <c r="C1243" s="23"/>
      <c r="D1243" s="23"/>
      <c r="E1243" s="23"/>
      <c r="F1243" s="23"/>
      <c r="G1243" s="23"/>
      <c r="H1243" s="23"/>
      <c r="I1243" s="23"/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67"/>
      <c r="AD1243" s="23"/>
      <c r="AE1243" s="23"/>
    </row>
    <row r="1244" spans="1:31" s="103" customFormat="1" x14ac:dyDescent="0.35">
      <c r="A1244" s="24"/>
      <c r="B1244" s="23"/>
      <c r="C1244" s="23"/>
      <c r="D1244" s="23"/>
      <c r="E1244" s="23"/>
      <c r="F1244" s="23"/>
      <c r="G1244" s="23"/>
      <c r="H1244" s="23"/>
      <c r="I1244" s="23"/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67"/>
      <c r="AD1244" s="23"/>
      <c r="AE1244" s="23"/>
    </row>
    <row r="1245" spans="1:31" s="103" customFormat="1" x14ac:dyDescent="0.35">
      <c r="A1245" s="24"/>
      <c r="B1245" s="23"/>
      <c r="C1245" s="23"/>
      <c r="D1245" s="23"/>
      <c r="E1245" s="23"/>
      <c r="F1245" s="23"/>
      <c r="G1245" s="23"/>
      <c r="H1245" s="23"/>
      <c r="I1245" s="23"/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67"/>
      <c r="AD1245" s="23"/>
      <c r="AE1245" s="23"/>
    </row>
    <row r="1246" spans="1:31" s="103" customFormat="1" x14ac:dyDescent="0.35">
      <c r="A1246" s="24"/>
      <c r="B1246" s="23"/>
      <c r="C1246" s="23"/>
      <c r="D1246" s="23"/>
      <c r="E1246" s="23"/>
      <c r="F1246" s="23"/>
      <c r="G1246" s="23"/>
      <c r="H1246" s="23"/>
      <c r="I1246" s="23"/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67"/>
      <c r="AD1246" s="23"/>
      <c r="AE1246" s="23"/>
    </row>
    <row r="1247" spans="1:31" s="103" customFormat="1" x14ac:dyDescent="0.35">
      <c r="A1247" s="24"/>
      <c r="B1247" s="23"/>
      <c r="C1247" s="23"/>
      <c r="D1247" s="23"/>
      <c r="E1247" s="23"/>
      <c r="F1247" s="23"/>
      <c r="G1247" s="23"/>
      <c r="H1247" s="23"/>
      <c r="I1247" s="23"/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67"/>
      <c r="AD1247" s="23"/>
      <c r="AE1247" s="23"/>
    </row>
    <row r="1248" spans="1:31" s="103" customFormat="1" x14ac:dyDescent="0.35">
      <c r="A1248" s="24"/>
      <c r="B1248" s="23"/>
      <c r="C1248" s="23"/>
      <c r="D1248" s="23"/>
      <c r="E1248" s="23"/>
      <c r="F1248" s="23"/>
      <c r="G1248" s="23"/>
      <c r="H1248" s="23"/>
      <c r="I1248" s="23"/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67"/>
      <c r="AD1248" s="23"/>
      <c r="AE1248" s="23"/>
    </row>
    <row r="1249" spans="1:31" s="103" customFormat="1" x14ac:dyDescent="0.35">
      <c r="A1249" s="24"/>
      <c r="B1249" s="23"/>
      <c r="C1249" s="23"/>
      <c r="D1249" s="23"/>
      <c r="E1249" s="23"/>
      <c r="F1249" s="23"/>
      <c r="G1249" s="23"/>
      <c r="H1249" s="23"/>
      <c r="I1249" s="23"/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67"/>
      <c r="AD1249" s="23"/>
      <c r="AE1249" s="23"/>
    </row>
    <row r="1250" spans="1:31" s="103" customFormat="1" x14ac:dyDescent="0.35">
      <c r="A1250" s="24"/>
      <c r="B1250" s="23"/>
      <c r="C1250" s="23"/>
      <c r="D1250" s="23"/>
      <c r="E1250" s="23"/>
      <c r="F1250" s="23"/>
      <c r="G1250" s="23"/>
      <c r="H1250" s="23"/>
      <c r="I1250" s="23"/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67"/>
      <c r="AD1250" s="23"/>
      <c r="AE1250" s="23"/>
    </row>
    <row r="1251" spans="1:31" s="103" customFormat="1" x14ac:dyDescent="0.35">
      <c r="A1251" s="24"/>
      <c r="B1251" s="23"/>
      <c r="C1251" s="23"/>
      <c r="D1251" s="23"/>
      <c r="E1251" s="23"/>
      <c r="F1251" s="23"/>
      <c r="G1251" s="23"/>
      <c r="H1251" s="23"/>
      <c r="I1251" s="23"/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67"/>
      <c r="AD1251" s="23"/>
      <c r="AE1251" s="23"/>
    </row>
    <row r="1252" spans="1:31" s="103" customFormat="1" x14ac:dyDescent="0.35">
      <c r="A1252" s="24"/>
      <c r="B1252" s="23"/>
      <c r="C1252" s="23"/>
      <c r="D1252" s="23"/>
      <c r="E1252" s="23"/>
      <c r="F1252" s="23"/>
      <c r="G1252" s="23"/>
      <c r="H1252" s="23"/>
      <c r="I1252" s="23"/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67"/>
      <c r="AD1252" s="23"/>
      <c r="AE1252" s="23"/>
    </row>
    <row r="1253" spans="1:31" s="103" customFormat="1" x14ac:dyDescent="0.35">
      <c r="A1253" s="24"/>
      <c r="B1253" s="23"/>
      <c r="C1253" s="23"/>
      <c r="D1253" s="23"/>
      <c r="E1253" s="23"/>
      <c r="F1253" s="23"/>
      <c r="G1253" s="23"/>
      <c r="H1253" s="23"/>
      <c r="I1253" s="23"/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67"/>
      <c r="AD1253" s="23"/>
      <c r="AE1253" s="23"/>
    </row>
    <row r="1254" spans="1:31" s="103" customFormat="1" x14ac:dyDescent="0.35">
      <c r="A1254" s="24"/>
      <c r="B1254" s="23"/>
      <c r="C1254" s="23"/>
      <c r="D1254" s="23"/>
      <c r="E1254" s="23"/>
      <c r="F1254" s="23"/>
      <c r="G1254" s="23"/>
      <c r="H1254" s="23"/>
      <c r="I1254" s="23"/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67"/>
      <c r="AD1254" s="23"/>
      <c r="AE1254" s="23"/>
    </row>
    <row r="1255" spans="1:31" s="103" customFormat="1" x14ac:dyDescent="0.35">
      <c r="A1255" s="24"/>
      <c r="B1255" s="23"/>
      <c r="C1255" s="23"/>
      <c r="D1255" s="23"/>
      <c r="E1255" s="23"/>
      <c r="F1255" s="23"/>
      <c r="G1255" s="23"/>
      <c r="H1255" s="23"/>
      <c r="I1255" s="23"/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67"/>
      <c r="AD1255" s="23"/>
      <c r="AE1255" s="23"/>
    </row>
    <row r="1256" spans="1:31" s="103" customFormat="1" x14ac:dyDescent="0.35">
      <c r="A1256" s="24"/>
      <c r="B1256" s="23"/>
      <c r="C1256" s="23"/>
      <c r="D1256" s="23"/>
      <c r="E1256" s="23"/>
      <c r="F1256" s="23"/>
      <c r="G1256" s="23"/>
      <c r="H1256" s="23"/>
      <c r="I1256" s="23"/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67"/>
      <c r="AD1256" s="23"/>
      <c r="AE1256" s="23"/>
    </row>
    <row r="1257" spans="1:31" s="103" customFormat="1" x14ac:dyDescent="0.35">
      <c r="A1257" s="24"/>
      <c r="B1257" s="23"/>
      <c r="C1257" s="23"/>
      <c r="D1257" s="23"/>
      <c r="E1257" s="23"/>
      <c r="F1257" s="23"/>
      <c r="G1257" s="23"/>
      <c r="H1257" s="23"/>
      <c r="I1257" s="23"/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67"/>
      <c r="AD1257" s="23"/>
      <c r="AE1257" s="23"/>
    </row>
    <row r="1258" spans="1:31" s="103" customFormat="1" x14ac:dyDescent="0.35">
      <c r="A1258" s="24"/>
      <c r="B1258" s="23"/>
      <c r="C1258" s="23"/>
      <c r="D1258" s="23"/>
      <c r="E1258" s="23"/>
      <c r="F1258" s="23"/>
      <c r="G1258" s="23"/>
      <c r="H1258" s="23"/>
      <c r="I1258" s="23"/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67"/>
      <c r="AD1258" s="23"/>
      <c r="AE1258" s="23"/>
    </row>
    <row r="1259" spans="1:31" s="103" customFormat="1" x14ac:dyDescent="0.35">
      <c r="A1259" s="24"/>
      <c r="B1259" s="23"/>
      <c r="C1259" s="23"/>
      <c r="D1259" s="23"/>
      <c r="E1259" s="23"/>
      <c r="F1259" s="23"/>
      <c r="G1259" s="23"/>
      <c r="H1259" s="23"/>
      <c r="I1259" s="23"/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67"/>
      <c r="AD1259" s="23"/>
      <c r="AE1259" s="23"/>
    </row>
    <row r="1260" spans="1:31" s="103" customFormat="1" x14ac:dyDescent="0.35">
      <c r="A1260" s="24"/>
      <c r="B1260" s="23"/>
      <c r="C1260" s="23"/>
      <c r="D1260" s="23"/>
      <c r="E1260" s="23"/>
      <c r="F1260" s="23"/>
      <c r="G1260" s="23"/>
      <c r="H1260" s="23"/>
      <c r="I1260" s="23"/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67"/>
      <c r="AD1260" s="23"/>
      <c r="AE1260" s="23"/>
    </row>
    <row r="1261" spans="1:31" s="103" customFormat="1" x14ac:dyDescent="0.35">
      <c r="A1261" s="24"/>
      <c r="B1261" s="23"/>
      <c r="C1261" s="23"/>
      <c r="D1261" s="23"/>
      <c r="E1261" s="23"/>
      <c r="F1261" s="23"/>
      <c r="G1261" s="23"/>
      <c r="H1261" s="23"/>
      <c r="I1261" s="23"/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67"/>
      <c r="AD1261" s="23"/>
      <c r="AE1261" s="23"/>
    </row>
    <row r="1262" spans="1:31" s="103" customFormat="1" x14ac:dyDescent="0.35">
      <c r="A1262" s="24"/>
      <c r="B1262" s="23"/>
      <c r="C1262" s="23"/>
      <c r="D1262" s="23"/>
      <c r="E1262" s="23"/>
      <c r="F1262" s="23"/>
      <c r="G1262" s="23"/>
      <c r="H1262" s="23"/>
      <c r="I1262" s="23"/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67"/>
      <c r="AD1262" s="23"/>
      <c r="AE1262" s="23"/>
    </row>
    <row r="1263" spans="1:31" s="103" customFormat="1" x14ac:dyDescent="0.35">
      <c r="A1263" s="24"/>
      <c r="B1263" s="23"/>
      <c r="C1263" s="23"/>
      <c r="D1263" s="23"/>
      <c r="E1263" s="23"/>
      <c r="F1263" s="23"/>
      <c r="G1263" s="23"/>
      <c r="H1263" s="23"/>
      <c r="I1263" s="23"/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67"/>
      <c r="AD1263" s="23"/>
      <c r="AE1263" s="23"/>
    </row>
    <row r="1264" spans="1:31" s="103" customFormat="1" x14ac:dyDescent="0.35">
      <c r="A1264" s="24"/>
      <c r="B1264" s="23"/>
      <c r="C1264" s="23"/>
      <c r="D1264" s="23"/>
      <c r="E1264" s="23"/>
      <c r="F1264" s="23"/>
      <c r="G1264" s="23"/>
      <c r="H1264" s="23"/>
      <c r="I1264" s="23"/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67"/>
      <c r="AD1264" s="23"/>
      <c r="AE1264" s="23"/>
    </row>
    <row r="1265" spans="1:31" s="103" customFormat="1" x14ac:dyDescent="0.35">
      <c r="A1265" s="24"/>
      <c r="B1265" s="23"/>
      <c r="C1265" s="23"/>
      <c r="D1265" s="23"/>
      <c r="E1265" s="23"/>
      <c r="F1265" s="23"/>
      <c r="G1265" s="23"/>
      <c r="H1265" s="23"/>
      <c r="I1265" s="23"/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67"/>
      <c r="AD1265" s="23"/>
      <c r="AE1265" s="23"/>
    </row>
    <row r="1266" spans="1:31" s="103" customFormat="1" x14ac:dyDescent="0.35">
      <c r="A1266" s="24"/>
      <c r="B1266" s="23"/>
      <c r="C1266" s="23"/>
      <c r="D1266" s="23"/>
      <c r="E1266" s="23"/>
      <c r="F1266" s="23"/>
      <c r="G1266" s="23"/>
      <c r="H1266" s="23"/>
      <c r="I1266" s="23"/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67"/>
      <c r="AD1266" s="23"/>
      <c r="AE1266" s="23"/>
    </row>
    <row r="1267" spans="1:31" s="103" customFormat="1" x14ac:dyDescent="0.35">
      <c r="A1267" s="24"/>
      <c r="B1267" s="23"/>
      <c r="C1267" s="23"/>
      <c r="D1267" s="23"/>
      <c r="E1267" s="23"/>
      <c r="F1267" s="23"/>
      <c r="G1267" s="23"/>
      <c r="H1267" s="23"/>
      <c r="I1267" s="23"/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67"/>
      <c r="AD1267" s="23"/>
      <c r="AE1267" s="23"/>
    </row>
    <row r="1268" spans="1:31" s="103" customFormat="1" x14ac:dyDescent="0.35">
      <c r="A1268" s="24"/>
      <c r="B1268" s="23"/>
      <c r="C1268" s="23"/>
      <c r="D1268" s="23"/>
      <c r="E1268" s="23"/>
      <c r="F1268" s="23"/>
      <c r="G1268" s="23"/>
      <c r="H1268" s="23"/>
      <c r="I1268" s="23"/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67"/>
      <c r="AD1268" s="23"/>
      <c r="AE1268" s="23"/>
    </row>
    <row r="1269" spans="1:31" s="103" customFormat="1" x14ac:dyDescent="0.35">
      <c r="A1269" s="24"/>
      <c r="B1269" s="23"/>
      <c r="C1269" s="23"/>
      <c r="D1269" s="23"/>
      <c r="E1269" s="23"/>
      <c r="F1269" s="23"/>
      <c r="G1269" s="23"/>
      <c r="H1269" s="23"/>
      <c r="I1269" s="23"/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/>
      <c r="AB1269" s="23"/>
      <c r="AC1269" s="67"/>
      <c r="AD1269" s="23"/>
      <c r="AE1269" s="23"/>
    </row>
    <row r="1270" spans="1:31" s="103" customFormat="1" x14ac:dyDescent="0.35">
      <c r="A1270" s="24"/>
      <c r="B1270" s="23"/>
      <c r="C1270" s="23"/>
      <c r="D1270" s="23"/>
      <c r="E1270" s="23"/>
      <c r="F1270" s="23"/>
      <c r="G1270" s="23"/>
      <c r="H1270" s="23"/>
      <c r="I1270" s="23"/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/>
      <c r="AB1270" s="23"/>
      <c r="AC1270" s="67"/>
      <c r="AD1270" s="23"/>
      <c r="AE1270" s="23"/>
    </row>
    <row r="1271" spans="1:31" s="103" customFormat="1" x14ac:dyDescent="0.35">
      <c r="A1271" s="24"/>
      <c r="B1271" s="23"/>
      <c r="C1271" s="23"/>
      <c r="D1271" s="23"/>
      <c r="E1271" s="23"/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67"/>
      <c r="AD1271" s="23"/>
      <c r="AE1271" s="23"/>
    </row>
    <row r="1272" spans="1:31" s="103" customFormat="1" x14ac:dyDescent="0.35">
      <c r="A1272" s="24"/>
      <c r="B1272" s="23"/>
      <c r="C1272" s="23"/>
      <c r="D1272" s="23"/>
      <c r="E1272" s="23"/>
      <c r="F1272" s="23"/>
      <c r="G1272" s="23"/>
      <c r="H1272" s="23"/>
      <c r="I1272" s="23"/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/>
      <c r="AB1272" s="23"/>
      <c r="AC1272" s="67"/>
      <c r="AD1272" s="23"/>
      <c r="AE1272" s="23"/>
    </row>
    <row r="1273" spans="1:31" s="103" customFormat="1" x14ac:dyDescent="0.35">
      <c r="A1273" s="24"/>
      <c r="B1273" s="23"/>
      <c r="C1273" s="23"/>
      <c r="D1273" s="23"/>
      <c r="E1273" s="23"/>
      <c r="F1273" s="23"/>
      <c r="G1273" s="23"/>
      <c r="H1273" s="23"/>
      <c r="I1273" s="23"/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/>
      <c r="AB1273" s="23"/>
      <c r="AC1273" s="67"/>
      <c r="AD1273" s="23"/>
      <c r="AE1273" s="23"/>
    </row>
    <row r="1274" spans="1:31" s="103" customFormat="1" x14ac:dyDescent="0.35">
      <c r="A1274" s="24"/>
      <c r="B1274" s="23"/>
      <c r="C1274" s="23"/>
      <c r="D1274" s="23"/>
      <c r="E1274" s="23"/>
      <c r="F1274" s="23"/>
      <c r="G1274" s="23"/>
      <c r="H1274" s="23"/>
      <c r="I1274" s="23"/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/>
      <c r="AB1274" s="23"/>
      <c r="AC1274" s="67"/>
      <c r="AD1274" s="23"/>
      <c r="AE1274" s="23"/>
    </row>
    <row r="1275" spans="1:31" s="103" customFormat="1" x14ac:dyDescent="0.35">
      <c r="A1275" s="24"/>
      <c r="B1275" s="23"/>
      <c r="C1275" s="23"/>
      <c r="D1275" s="23"/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67"/>
      <c r="AD1275" s="23"/>
      <c r="AE1275" s="23"/>
    </row>
    <row r="1276" spans="1:31" s="103" customFormat="1" x14ac:dyDescent="0.35">
      <c r="A1276" s="24"/>
      <c r="B1276" s="23"/>
      <c r="C1276" s="23"/>
      <c r="D1276" s="23"/>
      <c r="E1276" s="23"/>
      <c r="F1276" s="23"/>
      <c r="G1276" s="23"/>
      <c r="H1276" s="23"/>
      <c r="I1276" s="23"/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67"/>
      <c r="AD1276" s="23"/>
      <c r="AE1276" s="23"/>
    </row>
    <row r="1277" spans="1:31" s="103" customFormat="1" x14ac:dyDescent="0.35">
      <c r="A1277" s="24"/>
      <c r="B1277" s="23"/>
      <c r="C1277" s="23"/>
      <c r="D1277" s="23"/>
      <c r="E1277" s="23"/>
      <c r="F1277" s="23"/>
      <c r="G1277" s="23"/>
      <c r="H1277" s="23"/>
      <c r="I1277" s="23"/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67"/>
      <c r="AD1277" s="23"/>
      <c r="AE1277" s="23"/>
    </row>
    <row r="1278" spans="1:31" s="103" customFormat="1" x14ac:dyDescent="0.35">
      <c r="A1278" s="24"/>
      <c r="B1278" s="23"/>
      <c r="C1278" s="23"/>
      <c r="D1278" s="23"/>
      <c r="E1278" s="23"/>
      <c r="F1278" s="23"/>
      <c r="G1278" s="23"/>
      <c r="H1278" s="23"/>
      <c r="I1278" s="23"/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67"/>
      <c r="AD1278" s="23"/>
      <c r="AE1278" s="23"/>
    </row>
    <row r="1279" spans="1:31" s="103" customFormat="1" x14ac:dyDescent="0.35">
      <c r="A1279" s="24"/>
      <c r="B1279" s="23"/>
      <c r="C1279" s="23"/>
      <c r="D1279" s="23"/>
      <c r="E1279" s="23"/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67"/>
      <c r="AD1279" s="23"/>
      <c r="AE1279" s="23"/>
    </row>
    <row r="1280" spans="1:31" s="103" customFormat="1" x14ac:dyDescent="0.35">
      <c r="A1280" s="24"/>
      <c r="B1280" s="23"/>
      <c r="C1280" s="23"/>
      <c r="D1280" s="23"/>
      <c r="E1280" s="23"/>
      <c r="F1280" s="23"/>
      <c r="G1280" s="23"/>
      <c r="H1280" s="23"/>
      <c r="I1280" s="23"/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/>
      <c r="AB1280" s="23"/>
      <c r="AC1280" s="67"/>
      <c r="AD1280" s="23"/>
      <c r="AE1280" s="23"/>
    </row>
    <row r="1281" spans="1:31" s="103" customFormat="1" x14ac:dyDescent="0.35">
      <c r="A1281" s="24"/>
      <c r="B1281" s="23"/>
      <c r="C1281" s="23"/>
      <c r="D1281" s="23"/>
      <c r="E1281" s="23"/>
      <c r="F1281" s="23"/>
      <c r="G1281" s="23"/>
      <c r="H1281" s="23"/>
      <c r="I1281" s="23"/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67"/>
      <c r="AD1281" s="23"/>
      <c r="AE1281" s="23"/>
    </row>
    <row r="1282" spans="1:31" s="103" customFormat="1" x14ac:dyDescent="0.35">
      <c r="A1282" s="24"/>
      <c r="B1282" s="23"/>
      <c r="C1282" s="23"/>
      <c r="D1282" s="23"/>
      <c r="E1282" s="23"/>
      <c r="F1282" s="23"/>
      <c r="G1282" s="23"/>
      <c r="H1282" s="23"/>
      <c r="I1282" s="23"/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67"/>
      <c r="AD1282" s="23"/>
      <c r="AE1282" s="23"/>
    </row>
    <row r="1283" spans="1:31" s="103" customFormat="1" x14ac:dyDescent="0.35">
      <c r="A1283" s="24"/>
      <c r="B1283" s="23"/>
      <c r="C1283" s="23"/>
      <c r="D1283" s="23"/>
      <c r="E1283" s="23"/>
      <c r="F1283" s="23"/>
      <c r="G1283" s="23"/>
      <c r="H1283" s="23"/>
      <c r="I1283" s="23"/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/>
      <c r="AB1283" s="23"/>
      <c r="AC1283" s="67"/>
      <c r="AD1283" s="23"/>
      <c r="AE1283" s="23"/>
    </row>
    <row r="1284" spans="1:31" s="103" customFormat="1" x14ac:dyDescent="0.35">
      <c r="A1284" s="24"/>
      <c r="B1284" s="23"/>
      <c r="C1284" s="23"/>
      <c r="D1284" s="23"/>
      <c r="E1284" s="23"/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67"/>
      <c r="AD1284" s="23"/>
      <c r="AE1284" s="23"/>
    </row>
    <row r="1285" spans="1:31" s="103" customFormat="1" x14ac:dyDescent="0.35">
      <c r="A1285" s="24"/>
      <c r="B1285" s="23"/>
      <c r="C1285" s="23"/>
      <c r="D1285" s="23"/>
      <c r="E1285" s="23"/>
      <c r="F1285" s="23"/>
      <c r="G1285" s="23"/>
      <c r="H1285" s="23"/>
      <c r="I1285" s="23"/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/>
      <c r="AB1285" s="23"/>
      <c r="AC1285" s="67"/>
      <c r="AD1285" s="23"/>
      <c r="AE1285" s="23"/>
    </row>
    <row r="1286" spans="1:31" s="103" customFormat="1" x14ac:dyDescent="0.35">
      <c r="A1286" s="24"/>
      <c r="B1286" s="23"/>
      <c r="C1286" s="23"/>
      <c r="D1286" s="23"/>
      <c r="E1286" s="23"/>
      <c r="F1286" s="23"/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67"/>
      <c r="AD1286" s="23"/>
      <c r="AE1286" s="23"/>
    </row>
    <row r="1287" spans="1:31" s="103" customFormat="1" x14ac:dyDescent="0.35">
      <c r="A1287" s="24"/>
      <c r="B1287" s="23"/>
      <c r="C1287" s="23"/>
      <c r="D1287" s="23"/>
      <c r="E1287" s="23"/>
      <c r="F1287" s="23"/>
      <c r="G1287" s="23"/>
      <c r="H1287" s="23"/>
      <c r="I1287" s="23"/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  <c r="AA1287" s="23"/>
      <c r="AB1287" s="23"/>
      <c r="AC1287" s="67"/>
      <c r="AD1287" s="23"/>
      <c r="AE1287" s="23"/>
    </row>
    <row r="1288" spans="1:31" s="103" customFormat="1" x14ac:dyDescent="0.35">
      <c r="A1288" s="24"/>
      <c r="B1288" s="23"/>
      <c r="C1288" s="23"/>
      <c r="D1288" s="23"/>
      <c r="E1288" s="23"/>
      <c r="F1288" s="23"/>
      <c r="G1288" s="23"/>
      <c r="H1288" s="23"/>
      <c r="I1288" s="23"/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/>
      <c r="Z1288" s="23"/>
      <c r="AA1288" s="23"/>
      <c r="AB1288" s="23"/>
      <c r="AC1288" s="67"/>
      <c r="AD1288" s="23"/>
      <c r="AE1288" s="23"/>
    </row>
    <row r="1289" spans="1:31" s="103" customFormat="1" x14ac:dyDescent="0.35">
      <c r="A1289" s="24"/>
      <c r="B1289" s="23"/>
      <c r="C1289" s="23"/>
      <c r="D1289" s="23"/>
      <c r="E1289" s="23"/>
      <c r="F1289" s="23"/>
      <c r="G1289" s="23"/>
      <c r="H1289" s="23"/>
      <c r="I1289" s="23"/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/>
      <c r="AB1289" s="23"/>
      <c r="AC1289" s="67"/>
      <c r="AD1289" s="23"/>
      <c r="AE1289" s="23"/>
    </row>
    <row r="1290" spans="1:31" s="103" customFormat="1" x14ac:dyDescent="0.35">
      <c r="A1290" s="24"/>
      <c r="B1290" s="23"/>
      <c r="C1290" s="23"/>
      <c r="D1290" s="23"/>
      <c r="E1290" s="23"/>
      <c r="F1290" s="23"/>
      <c r="G1290" s="23"/>
      <c r="H1290" s="23"/>
      <c r="I1290" s="23"/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/>
      <c r="Z1290" s="23"/>
      <c r="AA1290" s="23"/>
      <c r="AB1290" s="23"/>
      <c r="AC1290" s="67"/>
      <c r="AD1290" s="23"/>
      <c r="AE1290" s="23"/>
    </row>
    <row r="1291" spans="1:31" s="103" customFormat="1" x14ac:dyDescent="0.35">
      <c r="A1291" s="24"/>
      <c r="B1291" s="23"/>
      <c r="C1291" s="23"/>
      <c r="D1291" s="23"/>
      <c r="E1291" s="23"/>
      <c r="F1291" s="23"/>
      <c r="G1291" s="23"/>
      <c r="H1291" s="23"/>
      <c r="I1291" s="23"/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/>
      <c r="Z1291" s="23"/>
      <c r="AA1291" s="23"/>
      <c r="AB1291" s="23"/>
      <c r="AC1291" s="67"/>
      <c r="AD1291" s="23"/>
      <c r="AE1291" s="23"/>
    </row>
    <row r="1292" spans="1:31" s="103" customFormat="1" x14ac:dyDescent="0.35">
      <c r="A1292" s="24"/>
      <c r="B1292" s="23"/>
      <c r="C1292" s="23"/>
      <c r="D1292" s="23"/>
      <c r="E1292" s="23"/>
      <c r="F1292" s="23"/>
      <c r="G1292" s="23"/>
      <c r="H1292" s="23"/>
      <c r="I1292" s="23"/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/>
      <c r="Z1292" s="23"/>
      <c r="AA1292" s="23"/>
      <c r="AB1292" s="23"/>
      <c r="AC1292" s="67"/>
      <c r="AD1292" s="23"/>
      <c r="AE1292" s="23"/>
    </row>
    <row r="1293" spans="1:31" s="103" customFormat="1" x14ac:dyDescent="0.35">
      <c r="A1293" s="24"/>
      <c r="B1293" s="23"/>
      <c r="C1293" s="23"/>
      <c r="D1293" s="23"/>
      <c r="E1293" s="23"/>
      <c r="F1293" s="23"/>
      <c r="G1293" s="23"/>
      <c r="H1293" s="23"/>
      <c r="I1293" s="23"/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/>
      <c r="AA1293" s="23"/>
      <c r="AB1293" s="23"/>
      <c r="AC1293" s="67"/>
      <c r="AD1293" s="23"/>
      <c r="AE1293" s="23"/>
    </row>
    <row r="1294" spans="1:31" s="103" customFormat="1" x14ac:dyDescent="0.35">
      <c r="A1294" s="24"/>
      <c r="B1294" s="23"/>
      <c r="C1294" s="23"/>
      <c r="D1294" s="23"/>
      <c r="E1294" s="23"/>
      <c r="F1294" s="23"/>
      <c r="G1294" s="23"/>
      <c r="H1294" s="23"/>
      <c r="I1294" s="23"/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/>
      <c r="Z1294" s="23"/>
      <c r="AA1294" s="23"/>
      <c r="AB1294" s="23"/>
      <c r="AC1294" s="67"/>
      <c r="AD1294" s="23"/>
      <c r="AE1294" s="23"/>
    </row>
    <row r="1295" spans="1:31" s="103" customFormat="1" x14ac:dyDescent="0.35">
      <c r="A1295" s="24"/>
      <c r="B1295" s="23"/>
      <c r="C1295" s="23"/>
      <c r="D1295" s="23"/>
      <c r="E1295" s="23"/>
      <c r="F1295" s="23"/>
      <c r="G1295" s="23"/>
      <c r="H1295" s="23"/>
      <c r="I1295" s="23"/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/>
      <c r="Z1295" s="23"/>
      <c r="AA1295" s="23"/>
      <c r="AB1295" s="23"/>
      <c r="AC1295" s="67"/>
      <c r="AD1295" s="23"/>
      <c r="AE1295" s="23"/>
    </row>
    <row r="1296" spans="1:31" s="103" customFormat="1" x14ac:dyDescent="0.35">
      <c r="A1296" s="24"/>
      <c r="B1296" s="23"/>
      <c r="C1296" s="23"/>
      <c r="D1296" s="23"/>
      <c r="E1296" s="23"/>
      <c r="F1296" s="23"/>
      <c r="G1296" s="23"/>
      <c r="H1296" s="23"/>
      <c r="I1296" s="23"/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/>
      <c r="Z1296" s="23"/>
      <c r="AA1296" s="23"/>
      <c r="AB1296" s="23"/>
      <c r="AC1296" s="67"/>
      <c r="AD1296" s="23"/>
      <c r="AE1296" s="23"/>
    </row>
    <row r="1297" spans="1:31" s="103" customFormat="1" x14ac:dyDescent="0.35">
      <c r="A1297" s="24"/>
      <c r="B1297" s="23"/>
      <c r="C1297" s="23"/>
      <c r="D1297" s="23"/>
      <c r="E1297" s="23"/>
      <c r="F1297" s="23"/>
      <c r="G1297" s="23"/>
      <c r="H1297" s="23"/>
      <c r="I1297" s="23"/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/>
      <c r="Z1297" s="23"/>
      <c r="AA1297" s="23"/>
      <c r="AB1297" s="23"/>
      <c r="AC1297" s="67"/>
      <c r="AD1297" s="23"/>
      <c r="AE1297" s="23"/>
    </row>
    <row r="1298" spans="1:31" s="103" customFormat="1" x14ac:dyDescent="0.35">
      <c r="A1298" s="24"/>
      <c r="B1298" s="23"/>
      <c r="C1298" s="23"/>
      <c r="D1298" s="23"/>
      <c r="E1298" s="23"/>
      <c r="F1298" s="23"/>
      <c r="G1298" s="23"/>
      <c r="H1298" s="23"/>
      <c r="I1298" s="23"/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/>
      <c r="Z1298" s="23"/>
      <c r="AA1298" s="23"/>
      <c r="AB1298" s="23"/>
      <c r="AC1298" s="67"/>
      <c r="AD1298" s="23"/>
      <c r="AE1298" s="23"/>
    </row>
    <row r="1299" spans="1:31" s="103" customFormat="1" x14ac:dyDescent="0.35">
      <c r="A1299" s="24"/>
      <c r="B1299" s="23"/>
      <c r="C1299" s="23"/>
      <c r="D1299" s="23"/>
      <c r="E1299" s="23"/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67"/>
      <c r="AD1299" s="23"/>
      <c r="AE1299" s="23"/>
    </row>
    <row r="1300" spans="1:31" s="103" customFormat="1" x14ac:dyDescent="0.35">
      <c r="A1300" s="24"/>
      <c r="B1300" s="23"/>
      <c r="C1300" s="23"/>
      <c r="D1300" s="23"/>
      <c r="E1300" s="23"/>
      <c r="F1300" s="23"/>
      <c r="G1300" s="23"/>
      <c r="H1300" s="23"/>
      <c r="I1300" s="23"/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67"/>
      <c r="AD1300" s="23"/>
      <c r="AE1300" s="23"/>
    </row>
    <row r="1301" spans="1:31" s="103" customFormat="1" x14ac:dyDescent="0.35">
      <c r="A1301" s="24"/>
      <c r="B1301" s="23"/>
      <c r="C1301" s="23"/>
      <c r="D1301" s="23"/>
      <c r="E1301" s="23"/>
      <c r="F1301" s="23"/>
      <c r="G1301" s="23"/>
      <c r="H1301" s="23"/>
      <c r="I1301" s="23"/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/>
      <c r="Z1301" s="23"/>
      <c r="AA1301" s="23"/>
      <c r="AB1301" s="23"/>
      <c r="AC1301" s="67"/>
      <c r="AD1301" s="23"/>
      <c r="AE1301" s="23"/>
    </row>
    <row r="1302" spans="1:31" s="103" customFormat="1" x14ac:dyDescent="0.35">
      <c r="A1302" s="24"/>
      <c r="B1302" s="23"/>
      <c r="C1302" s="23"/>
      <c r="D1302" s="23"/>
      <c r="E1302" s="23"/>
      <c r="F1302" s="23"/>
      <c r="G1302" s="23"/>
      <c r="H1302" s="23"/>
      <c r="I1302" s="23"/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67"/>
      <c r="AD1302" s="23"/>
      <c r="AE1302" s="23"/>
    </row>
    <row r="1303" spans="1:31" s="103" customFormat="1" x14ac:dyDescent="0.35">
      <c r="A1303" s="24"/>
      <c r="B1303" s="23"/>
      <c r="C1303" s="23"/>
      <c r="D1303" s="23"/>
      <c r="E1303" s="23"/>
      <c r="F1303" s="23"/>
      <c r="G1303" s="23"/>
      <c r="H1303" s="23"/>
      <c r="I1303" s="23"/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/>
      <c r="AA1303" s="23"/>
      <c r="AB1303" s="23"/>
      <c r="AC1303" s="67"/>
      <c r="AD1303" s="23"/>
      <c r="AE1303" s="23"/>
    </row>
    <row r="1304" spans="1:31" s="103" customFormat="1" x14ac:dyDescent="0.35">
      <c r="A1304" s="24"/>
      <c r="B1304" s="23"/>
      <c r="C1304" s="23"/>
      <c r="D1304" s="23"/>
      <c r="E1304" s="23"/>
      <c r="F1304" s="23"/>
      <c r="G1304" s="23"/>
      <c r="H1304" s="23"/>
      <c r="I1304" s="23"/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67"/>
      <c r="AD1304" s="23"/>
      <c r="AE1304" s="23"/>
    </row>
    <row r="1305" spans="1:31" s="103" customFormat="1" x14ac:dyDescent="0.35">
      <c r="A1305" s="24"/>
      <c r="B1305" s="23"/>
      <c r="C1305" s="23"/>
      <c r="D1305" s="23"/>
      <c r="E1305" s="23"/>
      <c r="F1305" s="23"/>
      <c r="G1305" s="23"/>
      <c r="H1305" s="23"/>
      <c r="I1305" s="23"/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/>
      <c r="Z1305" s="23"/>
      <c r="AA1305" s="23"/>
      <c r="AB1305" s="23"/>
      <c r="AC1305" s="67"/>
      <c r="AD1305" s="23"/>
      <c r="AE1305" s="23"/>
    </row>
    <row r="1306" spans="1:31" s="103" customFormat="1" x14ac:dyDescent="0.35">
      <c r="A1306" s="24"/>
      <c r="B1306" s="23"/>
      <c r="C1306" s="23"/>
      <c r="D1306" s="23"/>
      <c r="E1306" s="23"/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67"/>
      <c r="AD1306" s="23"/>
      <c r="AE1306" s="23"/>
    </row>
    <row r="1307" spans="1:31" s="103" customFormat="1" x14ac:dyDescent="0.35">
      <c r="A1307" s="24"/>
      <c r="B1307" s="23"/>
      <c r="C1307" s="23"/>
      <c r="D1307" s="23"/>
      <c r="E1307" s="23"/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67"/>
      <c r="AD1307" s="23"/>
      <c r="AE1307" s="23"/>
    </row>
    <row r="1308" spans="1:31" s="103" customFormat="1" x14ac:dyDescent="0.35">
      <c r="A1308" s="24"/>
      <c r="B1308" s="23"/>
      <c r="C1308" s="23"/>
      <c r="D1308" s="23"/>
      <c r="E1308" s="23"/>
      <c r="F1308" s="23"/>
      <c r="G1308" s="23"/>
      <c r="H1308" s="23"/>
      <c r="I1308" s="23"/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67"/>
      <c r="AD1308" s="23"/>
      <c r="AE1308" s="23"/>
    </row>
    <row r="1309" spans="1:31" s="103" customFormat="1" x14ac:dyDescent="0.35">
      <c r="A1309" s="24"/>
      <c r="B1309" s="23"/>
      <c r="C1309" s="23"/>
      <c r="D1309" s="23"/>
      <c r="E1309" s="23"/>
      <c r="F1309" s="23"/>
      <c r="G1309" s="23"/>
      <c r="H1309" s="23"/>
      <c r="I1309" s="23"/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/>
      <c r="Z1309" s="23"/>
      <c r="AA1309" s="23"/>
      <c r="AB1309" s="23"/>
      <c r="AC1309" s="67"/>
      <c r="AD1309" s="23"/>
      <c r="AE1309" s="23"/>
    </row>
    <row r="1310" spans="1:31" s="103" customFormat="1" x14ac:dyDescent="0.35">
      <c r="A1310" s="24"/>
      <c r="B1310" s="23"/>
      <c r="C1310" s="23"/>
      <c r="D1310" s="23"/>
      <c r="E1310" s="23"/>
      <c r="F1310" s="23"/>
      <c r="G1310" s="23"/>
      <c r="H1310" s="23"/>
      <c r="I1310" s="23"/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67"/>
      <c r="AD1310" s="23"/>
      <c r="AE1310" s="23"/>
    </row>
    <row r="1311" spans="1:31" s="103" customFormat="1" x14ac:dyDescent="0.35">
      <c r="A1311" s="24"/>
      <c r="B1311" s="23"/>
      <c r="C1311" s="23"/>
      <c r="D1311" s="23"/>
      <c r="E1311" s="23"/>
      <c r="F1311" s="23"/>
      <c r="G1311" s="23"/>
      <c r="H1311" s="23"/>
      <c r="I1311" s="23"/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67"/>
      <c r="AD1311" s="23"/>
      <c r="AE1311" s="23"/>
    </row>
    <row r="1312" spans="1:31" s="103" customFormat="1" x14ac:dyDescent="0.35">
      <c r="A1312" s="24"/>
      <c r="B1312" s="23"/>
      <c r="C1312" s="23"/>
      <c r="D1312" s="23"/>
      <c r="E1312" s="23"/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67"/>
      <c r="AD1312" s="23"/>
      <c r="AE1312" s="23"/>
    </row>
    <row r="1313" spans="1:31" s="103" customFormat="1" x14ac:dyDescent="0.35">
      <c r="A1313" s="24"/>
      <c r="B1313" s="23"/>
      <c r="C1313" s="23"/>
      <c r="D1313" s="23"/>
      <c r="E1313" s="23"/>
      <c r="F1313" s="23"/>
      <c r="G1313" s="23"/>
      <c r="H1313" s="23"/>
      <c r="I1313" s="23"/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/>
      <c r="Z1313" s="23"/>
      <c r="AA1313" s="23"/>
      <c r="AB1313" s="23"/>
      <c r="AC1313" s="67"/>
      <c r="AD1313" s="23"/>
      <c r="AE1313" s="23"/>
    </row>
    <row r="1314" spans="1:31" s="103" customFormat="1" x14ac:dyDescent="0.35">
      <c r="A1314" s="24"/>
      <c r="B1314" s="23"/>
      <c r="C1314" s="23"/>
      <c r="D1314" s="23"/>
      <c r="E1314" s="23"/>
      <c r="F1314" s="23"/>
      <c r="G1314" s="23"/>
      <c r="H1314" s="23"/>
      <c r="I1314" s="23"/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67"/>
      <c r="AD1314" s="23"/>
      <c r="AE1314" s="23"/>
    </row>
    <row r="1315" spans="1:31" s="103" customFormat="1" x14ac:dyDescent="0.35">
      <c r="A1315" s="24"/>
      <c r="B1315" s="23"/>
      <c r="C1315" s="23"/>
      <c r="D1315" s="23"/>
      <c r="E1315" s="23"/>
      <c r="F1315" s="23"/>
      <c r="G1315" s="23"/>
      <c r="H1315" s="23"/>
      <c r="I1315" s="23"/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67"/>
      <c r="AD1315" s="23"/>
      <c r="AE1315" s="23"/>
    </row>
    <row r="1316" spans="1:31" s="103" customFormat="1" x14ac:dyDescent="0.35">
      <c r="A1316" s="24"/>
      <c r="B1316" s="23"/>
      <c r="C1316" s="23"/>
      <c r="D1316" s="23"/>
      <c r="E1316" s="23"/>
      <c r="F1316" s="23"/>
      <c r="G1316" s="23"/>
      <c r="H1316" s="23"/>
      <c r="I1316" s="23"/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/>
      <c r="Z1316" s="23"/>
      <c r="AA1316" s="23"/>
      <c r="AB1316" s="23"/>
      <c r="AC1316" s="67"/>
      <c r="AD1316" s="23"/>
      <c r="AE1316" s="23"/>
    </row>
    <row r="1317" spans="1:31" s="103" customFormat="1" x14ac:dyDescent="0.35">
      <c r="A1317" s="24"/>
      <c r="B1317" s="23"/>
      <c r="C1317" s="23"/>
      <c r="D1317" s="23"/>
      <c r="E1317" s="23"/>
      <c r="F1317" s="23"/>
      <c r="G1317" s="23"/>
      <c r="H1317" s="23"/>
      <c r="I1317" s="23"/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/>
      <c r="Z1317" s="23"/>
      <c r="AA1317" s="23"/>
      <c r="AB1317" s="23"/>
      <c r="AC1317" s="67"/>
      <c r="AD1317" s="23"/>
      <c r="AE1317" s="23"/>
    </row>
    <row r="1318" spans="1:31" s="103" customFormat="1" x14ac:dyDescent="0.35">
      <c r="A1318" s="24"/>
      <c r="B1318" s="23"/>
      <c r="C1318" s="23"/>
      <c r="D1318" s="23"/>
      <c r="E1318" s="23"/>
      <c r="F1318" s="23"/>
      <c r="G1318" s="23"/>
      <c r="H1318" s="23"/>
      <c r="I1318" s="23"/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67"/>
      <c r="AD1318" s="23"/>
      <c r="AE1318" s="23"/>
    </row>
    <row r="1319" spans="1:31" s="103" customFormat="1" x14ac:dyDescent="0.35">
      <c r="A1319" s="24"/>
      <c r="B1319" s="23"/>
      <c r="C1319" s="23"/>
      <c r="D1319" s="23"/>
      <c r="E1319" s="23"/>
      <c r="F1319" s="23"/>
      <c r="G1319" s="23"/>
      <c r="H1319" s="23"/>
      <c r="I1319" s="23"/>
      <c r="J1319" s="23"/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  <c r="AA1319" s="23"/>
      <c r="AB1319" s="23"/>
      <c r="AC1319" s="67"/>
      <c r="AD1319" s="23"/>
      <c r="AE1319" s="23"/>
    </row>
    <row r="1320" spans="1:31" s="103" customFormat="1" x14ac:dyDescent="0.35">
      <c r="A1320" s="24"/>
      <c r="B1320" s="23"/>
      <c r="C1320" s="23"/>
      <c r="D1320" s="23"/>
      <c r="E1320" s="23"/>
      <c r="F1320" s="23"/>
      <c r="G1320" s="23"/>
      <c r="H1320" s="23"/>
      <c r="I1320" s="23"/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/>
      <c r="Z1320" s="23"/>
      <c r="AA1320" s="23"/>
      <c r="AB1320" s="23"/>
      <c r="AC1320" s="67"/>
      <c r="AD1320" s="23"/>
      <c r="AE1320" s="23"/>
    </row>
    <row r="1321" spans="1:31" s="103" customFormat="1" x14ac:dyDescent="0.35">
      <c r="A1321" s="24"/>
      <c r="B1321" s="23"/>
      <c r="C1321" s="23"/>
      <c r="D1321" s="23"/>
      <c r="E1321" s="23"/>
      <c r="F1321" s="23"/>
      <c r="G1321" s="23"/>
      <c r="H1321" s="23"/>
      <c r="I1321" s="23"/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/>
      <c r="AB1321" s="23"/>
      <c r="AC1321" s="67"/>
      <c r="AD1321" s="23"/>
      <c r="AE1321" s="23"/>
    </row>
    <row r="1322" spans="1:31" s="103" customFormat="1" x14ac:dyDescent="0.35">
      <c r="A1322" s="24"/>
      <c r="B1322" s="23"/>
      <c r="C1322" s="23"/>
      <c r="D1322" s="23"/>
      <c r="E1322" s="23"/>
      <c r="F1322" s="23"/>
      <c r="G1322" s="23"/>
      <c r="H1322" s="23"/>
      <c r="I1322" s="23"/>
      <c r="J1322" s="23"/>
      <c r="K1322" s="23"/>
      <c r="L1322" s="23"/>
      <c r="M1322" s="23"/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/>
      <c r="Z1322" s="23"/>
      <c r="AA1322" s="23"/>
      <c r="AB1322" s="23"/>
      <c r="AC1322" s="67"/>
      <c r="AD1322" s="23"/>
      <c r="AE1322" s="23"/>
    </row>
    <row r="1323" spans="1:31" s="103" customFormat="1" x14ac:dyDescent="0.35">
      <c r="A1323" s="24"/>
      <c r="B1323" s="23"/>
      <c r="C1323" s="23"/>
      <c r="D1323" s="23"/>
      <c r="E1323" s="23"/>
      <c r="F1323" s="23"/>
      <c r="G1323" s="23"/>
      <c r="H1323" s="23"/>
      <c r="I1323" s="23"/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67"/>
      <c r="AD1323" s="23"/>
      <c r="AE1323" s="23"/>
    </row>
    <row r="1324" spans="1:31" s="103" customFormat="1" x14ac:dyDescent="0.35">
      <c r="A1324" s="24"/>
      <c r="B1324" s="23"/>
      <c r="C1324" s="23"/>
      <c r="D1324" s="23"/>
      <c r="E1324" s="23"/>
      <c r="F1324" s="23"/>
      <c r="G1324" s="23"/>
      <c r="H1324" s="23"/>
      <c r="I1324" s="23"/>
      <c r="J1324" s="23"/>
      <c r="K1324" s="23"/>
      <c r="L1324" s="23"/>
      <c r="M1324" s="23"/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/>
      <c r="Z1324" s="23"/>
      <c r="AA1324" s="23"/>
      <c r="AB1324" s="23"/>
      <c r="AC1324" s="67"/>
      <c r="AD1324" s="23"/>
      <c r="AE1324" s="23"/>
    </row>
    <row r="1325" spans="1:31" s="103" customFormat="1" x14ac:dyDescent="0.35">
      <c r="A1325" s="24"/>
      <c r="B1325" s="23"/>
      <c r="C1325" s="23"/>
      <c r="D1325" s="23"/>
      <c r="E1325" s="23"/>
      <c r="F1325" s="23"/>
      <c r="G1325" s="23"/>
      <c r="H1325" s="23"/>
      <c r="I1325" s="23"/>
      <c r="J1325" s="23"/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67"/>
      <c r="AD1325" s="23"/>
      <c r="AE1325" s="23"/>
    </row>
    <row r="1326" spans="1:31" s="103" customFormat="1" x14ac:dyDescent="0.35">
      <c r="A1326" s="24"/>
      <c r="B1326" s="23"/>
      <c r="C1326" s="23"/>
      <c r="D1326" s="23"/>
      <c r="E1326" s="23"/>
      <c r="F1326" s="23"/>
      <c r="G1326" s="23"/>
      <c r="H1326" s="23"/>
      <c r="I1326" s="23"/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/>
      <c r="AB1326" s="23"/>
      <c r="AC1326" s="67"/>
      <c r="AD1326" s="23"/>
      <c r="AE1326" s="23"/>
    </row>
    <row r="1327" spans="1:31" s="103" customFormat="1" x14ac:dyDescent="0.35">
      <c r="A1327" s="24"/>
      <c r="B1327" s="23"/>
      <c r="C1327" s="23"/>
      <c r="D1327" s="23"/>
      <c r="E1327" s="23"/>
      <c r="F1327" s="23"/>
      <c r="G1327" s="23"/>
      <c r="H1327" s="23"/>
      <c r="I1327" s="23"/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/>
      <c r="Z1327" s="23"/>
      <c r="AA1327" s="23"/>
      <c r="AB1327" s="23"/>
      <c r="AC1327" s="67"/>
      <c r="AD1327" s="23"/>
      <c r="AE1327" s="23"/>
    </row>
    <row r="1328" spans="1:31" s="103" customFormat="1" x14ac:dyDescent="0.35">
      <c r="A1328" s="24"/>
      <c r="B1328" s="23"/>
      <c r="C1328" s="23"/>
      <c r="D1328" s="23"/>
      <c r="E1328" s="23"/>
      <c r="F1328" s="23"/>
      <c r="G1328" s="23"/>
      <c r="H1328" s="23"/>
      <c r="I1328" s="23"/>
      <c r="J1328" s="23"/>
      <c r="K1328" s="23"/>
      <c r="L1328" s="23"/>
      <c r="M1328" s="23"/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/>
      <c r="Z1328" s="23"/>
      <c r="AA1328" s="23"/>
      <c r="AB1328" s="23"/>
      <c r="AC1328" s="67"/>
      <c r="AD1328" s="23"/>
      <c r="AE1328" s="23"/>
    </row>
    <row r="1329" spans="1:31" s="103" customFormat="1" x14ac:dyDescent="0.35">
      <c r="A1329" s="24"/>
      <c r="B1329" s="23"/>
      <c r="C1329" s="23"/>
      <c r="D1329" s="23"/>
      <c r="E1329" s="23"/>
      <c r="F1329" s="23"/>
      <c r="G1329" s="23"/>
      <c r="H1329" s="23"/>
      <c r="I1329" s="23"/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/>
      <c r="AB1329" s="23"/>
      <c r="AC1329" s="67"/>
      <c r="AD1329" s="23"/>
      <c r="AE1329" s="23"/>
    </row>
    <row r="1330" spans="1:31" s="103" customFormat="1" x14ac:dyDescent="0.35">
      <c r="A1330" s="24"/>
      <c r="B1330" s="23"/>
      <c r="C1330" s="23"/>
      <c r="D1330" s="23"/>
      <c r="E1330" s="23"/>
      <c r="F1330" s="23"/>
      <c r="G1330" s="23"/>
      <c r="H1330" s="23"/>
      <c r="I1330" s="23"/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/>
      <c r="AB1330" s="23"/>
      <c r="AC1330" s="67"/>
      <c r="AD1330" s="23"/>
      <c r="AE1330" s="23"/>
    </row>
    <row r="1331" spans="1:31" s="103" customFormat="1" x14ac:dyDescent="0.35">
      <c r="A1331" s="24"/>
      <c r="B1331" s="23"/>
      <c r="C1331" s="23"/>
      <c r="D1331" s="23"/>
      <c r="E1331" s="23"/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67"/>
      <c r="AD1331" s="23"/>
      <c r="AE1331" s="23"/>
    </row>
    <row r="1332" spans="1:31" s="103" customFormat="1" x14ac:dyDescent="0.35">
      <c r="A1332" s="24"/>
      <c r="B1332" s="23"/>
      <c r="C1332" s="23"/>
      <c r="D1332" s="23"/>
      <c r="E1332" s="23"/>
      <c r="F1332" s="23"/>
      <c r="G1332" s="23"/>
      <c r="H1332" s="23"/>
      <c r="I1332" s="23"/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/>
      <c r="AB1332" s="23"/>
      <c r="AC1332" s="67"/>
      <c r="AD1332" s="23"/>
      <c r="AE1332" s="23"/>
    </row>
    <row r="1333" spans="1:31" s="103" customFormat="1" x14ac:dyDescent="0.35">
      <c r="A1333" s="24"/>
      <c r="B1333" s="23"/>
      <c r="C1333" s="23"/>
      <c r="D1333" s="23"/>
      <c r="E1333" s="23"/>
      <c r="F1333" s="23"/>
      <c r="G1333" s="23"/>
      <c r="H1333" s="23"/>
      <c r="I1333" s="23"/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67"/>
      <c r="AD1333" s="23"/>
      <c r="AE1333" s="23"/>
    </row>
    <row r="1334" spans="1:31" s="103" customFormat="1" x14ac:dyDescent="0.35">
      <c r="A1334" s="24"/>
      <c r="B1334" s="23"/>
      <c r="C1334" s="23"/>
      <c r="D1334" s="23"/>
      <c r="E1334" s="23"/>
      <c r="F1334" s="23"/>
      <c r="G1334" s="23"/>
      <c r="H1334" s="23"/>
      <c r="I1334" s="23"/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/>
      <c r="AB1334" s="23"/>
      <c r="AC1334" s="67"/>
      <c r="AD1334" s="23"/>
      <c r="AE1334" s="23"/>
    </row>
    <row r="1335" spans="1:31" s="103" customFormat="1" x14ac:dyDescent="0.35">
      <c r="A1335" s="24"/>
      <c r="B1335" s="23"/>
      <c r="C1335" s="23"/>
      <c r="D1335" s="23"/>
      <c r="E1335" s="23"/>
      <c r="F1335" s="23"/>
      <c r="G1335" s="23"/>
      <c r="H1335" s="23"/>
      <c r="I1335" s="23"/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67"/>
      <c r="AD1335" s="23"/>
      <c r="AE1335" s="23"/>
    </row>
    <row r="1336" spans="1:31" s="103" customFormat="1" x14ac:dyDescent="0.35">
      <c r="A1336" s="24"/>
      <c r="B1336" s="23"/>
      <c r="C1336" s="23"/>
      <c r="D1336" s="23"/>
      <c r="E1336" s="23"/>
      <c r="F1336" s="23"/>
      <c r="G1336" s="23"/>
      <c r="H1336" s="23"/>
      <c r="I1336" s="23"/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67"/>
      <c r="AD1336" s="23"/>
      <c r="AE1336" s="23"/>
    </row>
    <row r="1337" spans="1:31" s="103" customFormat="1" x14ac:dyDescent="0.35">
      <c r="A1337" s="24"/>
      <c r="B1337" s="23"/>
      <c r="C1337" s="23"/>
      <c r="D1337" s="23"/>
      <c r="E1337" s="23"/>
      <c r="F1337" s="23"/>
      <c r="G1337" s="23"/>
      <c r="H1337" s="23"/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67"/>
      <c r="AD1337" s="23"/>
      <c r="AE1337" s="23"/>
    </row>
    <row r="1338" spans="1:31" s="103" customFormat="1" x14ac:dyDescent="0.35">
      <c r="A1338" s="24"/>
      <c r="B1338" s="23"/>
      <c r="C1338" s="23"/>
      <c r="D1338" s="23"/>
      <c r="E1338" s="23"/>
      <c r="F1338" s="23"/>
      <c r="G1338" s="23"/>
      <c r="H1338" s="23"/>
      <c r="I1338" s="23"/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67"/>
      <c r="AD1338" s="23"/>
      <c r="AE1338" s="23"/>
    </row>
    <row r="1339" spans="1:31" s="103" customFormat="1" x14ac:dyDescent="0.35">
      <c r="A1339" s="24"/>
      <c r="B1339" s="23"/>
      <c r="C1339" s="23"/>
      <c r="D1339" s="23"/>
      <c r="E1339" s="23"/>
      <c r="F1339" s="23"/>
      <c r="G1339" s="23"/>
      <c r="H1339" s="23"/>
      <c r="I1339" s="23"/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/>
      <c r="AB1339" s="23"/>
      <c r="AC1339" s="67"/>
      <c r="AD1339" s="23"/>
      <c r="AE1339" s="23"/>
    </row>
    <row r="1340" spans="1:31" s="103" customFormat="1" x14ac:dyDescent="0.35">
      <c r="A1340" s="24"/>
      <c r="B1340" s="23"/>
      <c r="C1340" s="23"/>
      <c r="D1340" s="23"/>
      <c r="E1340" s="23"/>
      <c r="F1340" s="23"/>
      <c r="G1340" s="23"/>
      <c r="H1340" s="23"/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67"/>
      <c r="AD1340" s="23"/>
      <c r="AE1340" s="23"/>
    </row>
    <row r="1341" spans="1:31" s="103" customFormat="1" x14ac:dyDescent="0.35">
      <c r="A1341" s="24"/>
      <c r="B1341" s="23"/>
      <c r="C1341" s="23"/>
      <c r="D1341" s="23"/>
      <c r="E1341" s="23"/>
      <c r="F1341" s="23"/>
      <c r="G1341" s="23"/>
      <c r="H1341" s="23"/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67"/>
      <c r="AD1341" s="23"/>
      <c r="AE1341" s="23"/>
    </row>
    <row r="1342" spans="1:31" s="103" customFormat="1" x14ac:dyDescent="0.35">
      <c r="A1342" s="24"/>
      <c r="B1342" s="23"/>
      <c r="C1342" s="23"/>
      <c r="D1342" s="23"/>
      <c r="E1342" s="23"/>
      <c r="F1342" s="23"/>
      <c r="G1342" s="23"/>
      <c r="H1342" s="23"/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67"/>
      <c r="AD1342" s="23"/>
      <c r="AE1342" s="23"/>
    </row>
    <row r="1343" spans="1:31" s="103" customFormat="1" x14ac:dyDescent="0.35">
      <c r="A1343" s="24"/>
      <c r="B1343" s="23"/>
      <c r="C1343" s="23"/>
      <c r="D1343" s="23"/>
      <c r="E1343" s="23"/>
      <c r="F1343" s="23"/>
      <c r="G1343" s="23"/>
      <c r="H1343" s="23"/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67"/>
      <c r="AD1343" s="23"/>
      <c r="AE1343" s="23"/>
    </row>
    <row r="1344" spans="1:31" s="103" customFormat="1" x14ac:dyDescent="0.35">
      <c r="A1344" s="24"/>
      <c r="B1344" s="23"/>
      <c r="C1344" s="23"/>
      <c r="D1344" s="23"/>
      <c r="E1344" s="23"/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67"/>
      <c r="AD1344" s="23"/>
      <c r="AE1344" s="23"/>
    </row>
    <row r="1345" spans="1:31" s="103" customFormat="1" x14ac:dyDescent="0.35">
      <c r="A1345" s="24"/>
      <c r="B1345" s="23"/>
      <c r="C1345" s="23"/>
      <c r="D1345" s="23"/>
      <c r="E1345" s="23"/>
      <c r="F1345" s="23"/>
      <c r="G1345" s="23"/>
      <c r="H1345" s="23"/>
      <c r="I1345" s="23"/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67"/>
      <c r="AD1345" s="23"/>
      <c r="AE1345" s="23"/>
    </row>
    <row r="1346" spans="1:31" s="103" customFormat="1" x14ac:dyDescent="0.35">
      <c r="A1346" s="24"/>
      <c r="B1346" s="23"/>
      <c r="C1346" s="23"/>
      <c r="D1346" s="23"/>
      <c r="E1346" s="23"/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67"/>
      <c r="AD1346" s="23"/>
      <c r="AE1346" s="23"/>
    </row>
    <row r="1347" spans="1:31" s="103" customFormat="1" x14ac:dyDescent="0.35">
      <c r="A1347" s="24"/>
      <c r="B1347" s="23"/>
      <c r="C1347" s="23"/>
      <c r="D1347" s="23"/>
      <c r="E1347" s="23"/>
      <c r="F1347" s="23"/>
      <c r="G1347" s="23"/>
      <c r="H1347" s="23"/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67"/>
      <c r="AD1347" s="23"/>
      <c r="AE1347" s="23"/>
    </row>
    <row r="1348" spans="1:31" s="103" customFormat="1" x14ac:dyDescent="0.35">
      <c r="A1348" s="24"/>
      <c r="B1348" s="23"/>
      <c r="C1348" s="23"/>
      <c r="D1348" s="23"/>
      <c r="E1348" s="23"/>
      <c r="F1348" s="23"/>
      <c r="G1348" s="23"/>
      <c r="H1348" s="23"/>
      <c r="I1348" s="23"/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67"/>
      <c r="AD1348" s="23"/>
      <c r="AE1348" s="23"/>
    </row>
    <row r="1349" spans="1:31" s="103" customFormat="1" x14ac:dyDescent="0.35">
      <c r="A1349" s="24"/>
      <c r="B1349" s="23"/>
      <c r="C1349" s="23"/>
      <c r="D1349" s="23"/>
      <c r="E1349" s="23"/>
      <c r="F1349" s="23"/>
      <c r="G1349" s="23"/>
      <c r="H1349" s="23"/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67"/>
      <c r="AD1349" s="23"/>
      <c r="AE1349" s="23"/>
    </row>
    <row r="1350" spans="1:31" s="103" customFormat="1" x14ac:dyDescent="0.35">
      <c r="A1350" s="24"/>
      <c r="B1350" s="23"/>
      <c r="C1350" s="23"/>
      <c r="D1350" s="23"/>
      <c r="E1350" s="23"/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67"/>
      <c r="AD1350" s="23"/>
      <c r="AE1350" s="23"/>
    </row>
    <row r="1351" spans="1:31" s="103" customFormat="1" x14ac:dyDescent="0.35">
      <c r="A1351" s="24"/>
      <c r="B1351" s="23"/>
      <c r="C1351" s="23"/>
      <c r="D1351" s="23"/>
      <c r="E1351" s="23"/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67"/>
      <c r="AD1351" s="23"/>
      <c r="AE1351" s="23"/>
    </row>
    <row r="1352" spans="1:31" s="103" customFormat="1" x14ac:dyDescent="0.35">
      <c r="A1352" s="24"/>
      <c r="B1352" s="23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67"/>
      <c r="AD1352" s="23"/>
      <c r="AE1352" s="23"/>
    </row>
    <row r="1353" spans="1:31" s="103" customFormat="1" x14ac:dyDescent="0.35">
      <c r="A1353" s="24"/>
      <c r="B1353" s="23"/>
      <c r="C1353" s="23"/>
      <c r="D1353" s="23"/>
      <c r="E1353" s="23"/>
      <c r="F1353" s="23"/>
      <c r="G1353" s="23"/>
      <c r="H1353" s="23"/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67"/>
      <c r="AD1353" s="23"/>
      <c r="AE1353" s="23"/>
    </row>
    <row r="1354" spans="1:31" s="103" customFormat="1" x14ac:dyDescent="0.35">
      <c r="A1354" s="24"/>
      <c r="B1354" s="23"/>
      <c r="C1354" s="23"/>
      <c r="D1354" s="23"/>
      <c r="E1354" s="23"/>
      <c r="F1354" s="23"/>
      <c r="G1354" s="23"/>
      <c r="H1354" s="23"/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67"/>
      <c r="AD1354" s="23"/>
      <c r="AE1354" s="23"/>
    </row>
    <row r="1355" spans="1:31" s="103" customFormat="1" x14ac:dyDescent="0.35">
      <c r="A1355" s="24"/>
      <c r="B1355" s="23"/>
      <c r="C1355" s="23"/>
      <c r="D1355" s="23"/>
      <c r="E1355" s="23"/>
      <c r="F1355" s="23"/>
      <c r="G1355" s="23"/>
      <c r="H1355" s="23"/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67"/>
      <c r="AD1355" s="23"/>
      <c r="AE1355" s="23"/>
    </row>
    <row r="1356" spans="1:31" s="103" customFormat="1" x14ac:dyDescent="0.35">
      <c r="A1356" s="24"/>
      <c r="B1356" s="23"/>
      <c r="C1356" s="23"/>
      <c r="D1356" s="23"/>
      <c r="E1356" s="23"/>
      <c r="F1356" s="23"/>
      <c r="G1356" s="23"/>
      <c r="H1356" s="23"/>
      <c r="I1356" s="23"/>
      <c r="J1356" s="23"/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67"/>
      <c r="AD1356" s="23"/>
      <c r="AE1356" s="23"/>
    </row>
    <row r="1357" spans="1:31" s="103" customFormat="1" x14ac:dyDescent="0.35">
      <c r="A1357" s="24"/>
      <c r="B1357" s="23"/>
      <c r="C1357" s="23"/>
      <c r="D1357" s="23"/>
      <c r="E1357" s="23"/>
      <c r="F1357" s="23"/>
      <c r="G1357" s="23"/>
      <c r="H1357" s="23"/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67"/>
      <c r="AD1357" s="23"/>
      <c r="AE1357" s="23"/>
    </row>
    <row r="1358" spans="1:31" s="103" customFormat="1" x14ac:dyDescent="0.35">
      <c r="A1358" s="24"/>
      <c r="B1358" s="23"/>
      <c r="C1358" s="23"/>
      <c r="D1358" s="23"/>
      <c r="E1358" s="23"/>
      <c r="F1358" s="23"/>
      <c r="G1358" s="23"/>
      <c r="H1358" s="23"/>
      <c r="I1358" s="23"/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67"/>
      <c r="AD1358" s="23"/>
      <c r="AE1358" s="23"/>
    </row>
    <row r="1359" spans="1:31" s="103" customFormat="1" x14ac:dyDescent="0.35">
      <c r="A1359" s="24"/>
      <c r="B1359" s="23"/>
      <c r="C1359" s="23"/>
      <c r="D1359" s="23"/>
      <c r="E1359" s="23"/>
      <c r="F1359" s="23"/>
      <c r="G1359" s="23"/>
      <c r="H1359" s="23"/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67"/>
      <c r="AD1359" s="23"/>
      <c r="AE1359" s="23"/>
    </row>
    <row r="1360" spans="1:31" s="103" customFormat="1" x14ac:dyDescent="0.35">
      <c r="A1360" s="24"/>
      <c r="B1360" s="23"/>
      <c r="C1360" s="23"/>
      <c r="D1360" s="23"/>
      <c r="E1360" s="23"/>
      <c r="F1360" s="23"/>
      <c r="G1360" s="23"/>
      <c r="H1360" s="23"/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67"/>
      <c r="AD1360" s="23"/>
      <c r="AE1360" s="23"/>
    </row>
    <row r="1361" spans="1:31" s="103" customFormat="1" x14ac:dyDescent="0.35">
      <c r="A1361" s="24"/>
      <c r="B1361" s="23"/>
      <c r="C1361" s="23"/>
      <c r="D1361" s="23"/>
      <c r="E1361" s="23"/>
      <c r="F1361" s="23"/>
      <c r="G1361" s="23"/>
      <c r="H1361" s="23"/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67"/>
      <c r="AD1361" s="23"/>
      <c r="AE1361" s="23"/>
    </row>
    <row r="1362" spans="1:31" s="103" customFormat="1" x14ac:dyDescent="0.35">
      <c r="A1362" s="24"/>
      <c r="B1362" s="23"/>
      <c r="C1362" s="23"/>
      <c r="D1362" s="23"/>
      <c r="E1362" s="23"/>
      <c r="F1362" s="23"/>
      <c r="G1362" s="23"/>
      <c r="H1362" s="23"/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67"/>
      <c r="AD1362" s="23"/>
      <c r="AE1362" s="23"/>
    </row>
    <row r="1363" spans="1:31" s="103" customFormat="1" x14ac:dyDescent="0.35">
      <c r="A1363" s="24"/>
      <c r="B1363" s="23"/>
      <c r="C1363" s="23"/>
      <c r="D1363" s="23"/>
      <c r="E1363" s="23"/>
      <c r="F1363" s="23"/>
      <c r="G1363" s="23"/>
      <c r="H1363" s="23"/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67"/>
      <c r="AD1363" s="23"/>
      <c r="AE1363" s="23"/>
    </row>
    <row r="1364" spans="1:31" s="103" customFormat="1" x14ac:dyDescent="0.35">
      <c r="A1364" s="24"/>
      <c r="B1364" s="23"/>
      <c r="C1364" s="23"/>
      <c r="D1364" s="23"/>
      <c r="E1364" s="23"/>
      <c r="F1364" s="23"/>
      <c r="G1364" s="23"/>
      <c r="H1364" s="23"/>
      <c r="I1364" s="23"/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67"/>
      <c r="AD1364" s="23"/>
      <c r="AE1364" s="23"/>
    </row>
    <row r="1365" spans="1:31" s="103" customFormat="1" x14ac:dyDescent="0.35">
      <c r="A1365" s="24"/>
      <c r="B1365" s="23"/>
      <c r="C1365" s="23"/>
      <c r="D1365" s="23"/>
      <c r="E1365" s="23"/>
      <c r="F1365" s="23"/>
      <c r="G1365" s="23"/>
      <c r="H1365" s="23"/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67"/>
      <c r="AD1365" s="23"/>
      <c r="AE1365" s="23"/>
    </row>
    <row r="1366" spans="1:31" s="103" customFormat="1" x14ac:dyDescent="0.35">
      <c r="A1366" s="24"/>
      <c r="B1366" s="23"/>
      <c r="C1366" s="23"/>
      <c r="D1366" s="23"/>
      <c r="E1366" s="23"/>
      <c r="F1366" s="23"/>
      <c r="G1366" s="23"/>
      <c r="H1366" s="23"/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67"/>
      <c r="AD1366" s="23"/>
      <c r="AE1366" s="23"/>
    </row>
    <row r="1367" spans="1:31" s="103" customFormat="1" x14ac:dyDescent="0.35">
      <c r="A1367" s="24"/>
      <c r="B1367" s="23"/>
      <c r="C1367" s="23"/>
      <c r="D1367" s="23"/>
      <c r="E1367" s="23"/>
      <c r="F1367" s="23"/>
      <c r="G1367" s="23"/>
      <c r="H1367" s="23"/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67"/>
      <c r="AD1367" s="23"/>
      <c r="AE1367" s="23"/>
    </row>
    <row r="1368" spans="1:31" s="103" customFormat="1" x14ac:dyDescent="0.35">
      <c r="A1368" s="24"/>
      <c r="B1368" s="23"/>
      <c r="C1368" s="23"/>
      <c r="D1368" s="23"/>
      <c r="E1368" s="23"/>
      <c r="F1368" s="23"/>
      <c r="G1368" s="23"/>
      <c r="H1368" s="23"/>
      <c r="I1368" s="23"/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67"/>
      <c r="AD1368" s="23"/>
      <c r="AE1368" s="23"/>
    </row>
    <row r="1369" spans="1:31" s="103" customFormat="1" x14ac:dyDescent="0.35">
      <c r="A1369" s="24"/>
      <c r="B1369" s="23"/>
      <c r="C1369" s="23"/>
      <c r="D1369" s="23"/>
      <c r="E1369" s="23"/>
      <c r="F1369" s="23"/>
      <c r="G1369" s="23"/>
      <c r="H1369" s="23"/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67"/>
      <c r="AD1369" s="23"/>
      <c r="AE1369" s="23"/>
    </row>
    <row r="1370" spans="1:31" s="103" customFormat="1" x14ac:dyDescent="0.35">
      <c r="A1370" s="24"/>
      <c r="B1370" s="23"/>
      <c r="C1370" s="23"/>
      <c r="D1370" s="23"/>
      <c r="E1370" s="23"/>
      <c r="F1370" s="23"/>
      <c r="G1370" s="23"/>
      <c r="H1370" s="23"/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67"/>
      <c r="AD1370" s="23"/>
      <c r="AE1370" s="23"/>
    </row>
    <row r="1371" spans="1:31" s="103" customFormat="1" x14ac:dyDescent="0.35">
      <c r="A1371" s="24"/>
      <c r="B1371" s="23"/>
      <c r="C1371" s="23"/>
      <c r="D1371" s="23"/>
      <c r="E1371" s="23"/>
      <c r="F1371" s="23"/>
      <c r="G1371" s="23"/>
      <c r="H1371" s="23"/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67"/>
      <c r="AD1371" s="23"/>
      <c r="AE1371" s="23"/>
    </row>
    <row r="1372" spans="1:31" s="103" customFormat="1" x14ac:dyDescent="0.35">
      <c r="A1372" s="24"/>
      <c r="B1372" s="23"/>
      <c r="C1372" s="23"/>
      <c r="D1372" s="23"/>
      <c r="E1372" s="23"/>
      <c r="F1372" s="23"/>
      <c r="G1372" s="23"/>
      <c r="H1372" s="23"/>
      <c r="I1372" s="23"/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67"/>
      <c r="AD1372" s="23"/>
      <c r="AE1372" s="23"/>
    </row>
    <row r="1373" spans="1:31" s="103" customFormat="1" x14ac:dyDescent="0.35">
      <c r="A1373" s="24"/>
      <c r="B1373" s="23"/>
      <c r="C1373" s="23"/>
      <c r="D1373" s="23"/>
      <c r="E1373" s="23"/>
      <c r="F1373" s="23"/>
      <c r="G1373" s="23"/>
      <c r="H1373" s="23"/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67"/>
      <c r="AD1373" s="23"/>
      <c r="AE1373" s="23"/>
    </row>
    <row r="1374" spans="1:31" s="103" customFormat="1" x14ac:dyDescent="0.35">
      <c r="A1374" s="24"/>
      <c r="B1374" s="23"/>
      <c r="C1374" s="23"/>
      <c r="D1374" s="23"/>
      <c r="E1374" s="23"/>
      <c r="F1374" s="23"/>
      <c r="G1374" s="23"/>
      <c r="H1374" s="23"/>
      <c r="I1374" s="23"/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67"/>
      <c r="AD1374" s="23"/>
      <c r="AE1374" s="23"/>
    </row>
    <row r="1375" spans="1:31" s="103" customFormat="1" x14ac:dyDescent="0.35">
      <c r="A1375" s="24"/>
      <c r="B1375" s="23"/>
      <c r="C1375" s="23"/>
      <c r="D1375" s="23"/>
      <c r="E1375" s="23"/>
      <c r="F1375" s="23"/>
      <c r="G1375" s="23"/>
      <c r="H1375" s="23"/>
      <c r="I1375" s="23"/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67"/>
      <c r="AD1375" s="23"/>
      <c r="AE1375" s="23"/>
    </row>
    <row r="1376" spans="1:31" s="103" customFormat="1" x14ac:dyDescent="0.35">
      <c r="A1376" s="24"/>
      <c r="B1376" s="23"/>
      <c r="C1376" s="23"/>
      <c r="D1376" s="23"/>
      <c r="E1376" s="23"/>
      <c r="F1376" s="23"/>
      <c r="G1376" s="23"/>
      <c r="H1376" s="23"/>
      <c r="I1376" s="23"/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67"/>
      <c r="AD1376" s="23"/>
      <c r="AE1376" s="23"/>
    </row>
    <row r="1377" spans="1:31" s="103" customFormat="1" x14ac:dyDescent="0.35">
      <c r="A1377" s="24"/>
      <c r="B1377" s="23"/>
      <c r="C1377" s="23"/>
      <c r="D1377" s="23"/>
      <c r="E1377" s="23"/>
      <c r="F1377" s="23"/>
      <c r="G1377" s="23"/>
      <c r="H1377" s="23"/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67"/>
      <c r="AD1377" s="23"/>
      <c r="AE1377" s="23"/>
    </row>
    <row r="1378" spans="1:31" s="103" customFormat="1" x14ac:dyDescent="0.35">
      <c r="A1378" s="24"/>
      <c r="B1378" s="23"/>
      <c r="C1378" s="23"/>
      <c r="D1378" s="23"/>
      <c r="E1378" s="23"/>
      <c r="F1378" s="23"/>
      <c r="G1378" s="23"/>
      <c r="H1378" s="23"/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67"/>
      <c r="AD1378" s="23"/>
      <c r="AE1378" s="23"/>
    </row>
    <row r="1379" spans="1:31" s="103" customFormat="1" x14ac:dyDescent="0.35">
      <c r="A1379" s="24"/>
      <c r="B1379" s="23"/>
      <c r="C1379" s="23"/>
      <c r="D1379" s="23"/>
      <c r="E1379" s="23"/>
      <c r="F1379" s="23"/>
      <c r="G1379" s="23"/>
      <c r="H1379" s="23"/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67"/>
      <c r="AD1379" s="23"/>
      <c r="AE1379" s="23"/>
    </row>
    <row r="1380" spans="1:31" s="103" customFormat="1" x14ac:dyDescent="0.35">
      <c r="A1380" s="24"/>
      <c r="B1380" s="23"/>
      <c r="C1380" s="23"/>
      <c r="D1380" s="23"/>
      <c r="E1380" s="23"/>
      <c r="F1380" s="23"/>
      <c r="G1380" s="23"/>
      <c r="H1380" s="23"/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67"/>
      <c r="AD1380" s="23"/>
      <c r="AE1380" s="23"/>
    </row>
    <row r="1381" spans="1:31" s="103" customFormat="1" x14ac:dyDescent="0.35">
      <c r="A1381" s="24"/>
      <c r="B1381" s="23"/>
      <c r="C1381" s="23"/>
      <c r="D1381" s="23"/>
      <c r="E1381" s="23"/>
      <c r="F1381" s="23"/>
      <c r="G1381" s="23"/>
      <c r="H1381" s="23"/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67"/>
      <c r="AD1381" s="23"/>
      <c r="AE1381" s="23"/>
    </row>
    <row r="1382" spans="1:31" s="103" customFormat="1" x14ac:dyDescent="0.35">
      <c r="A1382" s="24"/>
      <c r="B1382" s="23"/>
      <c r="C1382" s="23"/>
      <c r="D1382" s="23"/>
      <c r="E1382" s="23"/>
      <c r="F1382" s="23"/>
      <c r="G1382" s="23"/>
      <c r="H1382" s="23"/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67"/>
      <c r="AD1382" s="23"/>
      <c r="AE1382" s="23"/>
    </row>
    <row r="1383" spans="1:31" s="103" customFormat="1" x14ac:dyDescent="0.35">
      <c r="A1383" s="24"/>
      <c r="B1383" s="23"/>
      <c r="C1383" s="23"/>
      <c r="D1383" s="23"/>
      <c r="E1383" s="23"/>
      <c r="F1383" s="23"/>
      <c r="G1383" s="23"/>
      <c r="H1383" s="23"/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67"/>
      <c r="AD1383" s="23"/>
      <c r="AE1383" s="23"/>
    </row>
    <row r="1384" spans="1:31" s="103" customFormat="1" x14ac:dyDescent="0.35">
      <c r="A1384" s="24"/>
      <c r="B1384" s="23"/>
      <c r="C1384" s="23"/>
      <c r="D1384" s="23"/>
      <c r="E1384" s="23"/>
      <c r="F1384" s="23"/>
      <c r="G1384" s="23"/>
      <c r="H1384" s="23"/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67"/>
      <c r="AD1384" s="23"/>
      <c r="AE1384" s="23"/>
    </row>
    <row r="1385" spans="1:31" s="103" customFormat="1" x14ac:dyDescent="0.35">
      <c r="A1385" s="24"/>
      <c r="B1385" s="23"/>
      <c r="C1385" s="23"/>
      <c r="D1385" s="23"/>
      <c r="E1385" s="23"/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67"/>
      <c r="AD1385" s="23"/>
      <c r="AE1385" s="23"/>
    </row>
    <row r="1386" spans="1:31" s="103" customFormat="1" x14ac:dyDescent="0.35">
      <c r="A1386" s="24"/>
      <c r="B1386" s="23"/>
      <c r="C1386" s="23"/>
      <c r="D1386" s="23"/>
      <c r="E1386" s="23"/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67"/>
      <c r="AD1386" s="23"/>
      <c r="AE1386" s="23"/>
    </row>
    <row r="1387" spans="1:31" s="103" customFormat="1" x14ac:dyDescent="0.35">
      <c r="A1387" s="24"/>
      <c r="B1387" s="23"/>
      <c r="C1387" s="23"/>
      <c r="D1387" s="23"/>
      <c r="E1387" s="23"/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67"/>
      <c r="AD1387" s="23"/>
      <c r="AE1387" s="23"/>
    </row>
    <row r="1388" spans="1:31" s="103" customFormat="1" x14ac:dyDescent="0.35">
      <c r="A1388" s="24"/>
      <c r="B1388" s="23"/>
      <c r="C1388" s="23"/>
      <c r="D1388" s="23"/>
      <c r="E1388" s="23"/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67"/>
      <c r="AD1388" s="23"/>
      <c r="AE1388" s="23"/>
    </row>
    <row r="1389" spans="1:31" s="103" customFormat="1" x14ac:dyDescent="0.35">
      <c r="A1389" s="24"/>
      <c r="B1389" s="23"/>
      <c r="C1389" s="23"/>
      <c r="D1389" s="23"/>
      <c r="E1389" s="23"/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67"/>
      <c r="AD1389" s="23"/>
      <c r="AE1389" s="23"/>
    </row>
    <row r="1390" spans="1:31" s="103" customFormat="1" x14ac:dyDescent="0.35">
      <c r="A1390" s="24"/>
      <c r="B1390" s="23"/>
      <c r="C1390" s="23"/>
      <c r="D1390" s="23"/>
      <c r="E1390" s="23"/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67"/>
      <c r="AD1390" s="23"/>
      <c r="AE1390" s="23"/>
    </row>
    <row r="1391" spans="1:31" s="103" customFormat="1" x14ac:dyDescent="0.35">
      <c r="A1391" s="24"/>
      <c r="B1391" s="23"/>
      <c r="C1391" s="23"/>
      <c r="D1391" s="23"/>
      <c r="E1391" s="23"/>
      <c r="F1391" s="23"/>
      <c r="G1391" s="23"/>
      <c r="H1391" s="23"/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67"/>
      <c r="AD1391" s="23"/>
      <c r="AE1391" s="23"/>
    </row>
    <row r="1392" spans="1:31" s="103" customFormat="1" x14ac:dyDescent="0.35">
      <c r="A1392" s="24"/>
      <c r="B1392" s="23"/>
      <c r="C1392" s="23"/>
      <c r="D1392" s="23"/>
      <c r="E1392" s="23"/>
      <c r="F1392" s="23"/>
      <c r="G1392" s="23"/>
      <c r="H1392" s="23"/>
      <c r="I1392" s="23"/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67"/>
      <c r="AD1392" s="23"/>
      <c r="AE1392" s="23"/>
    </row>
    <row r="1393" spans="1:31" s="103" customFormat="1" x14ac:dyDescent="0.35">
      <c r="A1393" s="24"/>
      <c r="B1393" s="23"/>
      <c r="C1393" s="23"/>
      <c r="D1393" s="23"/>
      <c r="E1393" s="23"/>
      <c r="F1393" s="23"/>
      <c r="G1393" s="23"/>
      <c r="H1393" s="23"/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67"/>
      <c r="AD1393" s="23"/>
      <c r="AE1393" s="23"/>
    </row>
    <row r="1394" spans="1:31" s="103" customFormat="1" x14ac:dyDescent="0.35">
      <c r="A1394" s="24"/>
      <c r="B1394" s="23"/>
      <c r="C1394" s="23"/>
      <c r="D1394" s="23"/>
      <c r="E1394" s="23"/>
      <c r="F1394" s="23"/>
      <c r="G1394" s="23"/>
      <c r="H1394" s="23"/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67"/>
      <c r="AD1394" s="23"/>
      <c r="AE1394" s="23"/>
    </row>
    <row r="1395" spans="1:31" s="103" customFormat="1" x14ac:dyDescent="0.35">
      <c r="A1395" s="24"/>
      <c r="B1395" s="23"/>
      <c r="C1395" s="23"/>
      <c r="D1395" s="23"/>
      <c r="E1395" s="23"/>
      <c r="F1395" s="23"/>
      <c r="G1395" s="23"/>
      <c r="H1395" s="23"/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67"/>
      <c r="AD1395" s="23"/>
      <c r="AE1395" s="23"/>
    </row>
    <row r="1396" spans="1:31" s="103" customFormat="1" x14ac:dyDescent="0.35">
      <c r="A1396" s="24"/>
      <c r="B1396" s="23"/>
      <c r="C1396" s="23"/>
      <c r="D1396" s="23"/>
      <c r="E1396" s="23"/>
      <c r="F1396" s="23"/>
      <c r="G1396" s="23"/>
      <c r="H1396" s="23"/>
      <c r="I1396" s="23"/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67"/>
      <c r="AD1396" s="23"/>
      <c r="AE1396" s="23"/>
    </row>
    <row r="1397" spans="1:31" s="103" customFormat="1" x14ac:dyDescent="0.35">
      <c r="A1397" s="24"/>
      <c r="B1397" s="23"/>
      <c r="C1397" s="23"/>
      <c r="D1397" s="23"/>
      <c r="E1397" s="23"/>
      <c r="F1397" s="23"/>
      <c r="G1397" s="23"/>
      <c r="H1397" s="23"/>
      <c r="I1397" s="23"/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67"/>
      <c r="AD1397" s="23"/>
      <c r="AE1397" s="23"/>
    </row>
    <row r="1398" spans="1:31" s="103" customFormat="1" x14ac:dyDescent="0.35">
      <c r="A1398" s="24"/>
      <c r="B1398" s="23"/>
      <c r="C1398" s="23"/>
      <c r="D1398" s="23"/>
      <c r="E1398" s="23"/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67"/>
      <c r="AD1398" s="23"/>
      <c r="AE1398" s="23"/>
    </row>
    <row r="1399" spans="1:31" s="103" customFormat="1" x14ac:dyDescent="0.35">
      <c r="A1399" s="24"/>
      <c r="B1399" s="23"/>
      <c r="C1399" s="23"/>
      <c r="D1399" s="23"/>
      <c r="E1399" s="23"/>
      <c r="F1399" s="23"/>
      <c r="G1399" s="23"/>
      <c r="H1399" s="23"/>
      <c r="I1399" s="23"/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67"/>
      <c r="AD1399" s="23"/>
      <c r="AE1399" s="23"/>
    </row>
    <row r="1400" spans="1:31" s="103" customFormat="1" x14ac:dyDescent="0.35">
      <c r="A1400" s="24"/>
      <c r="B1400" s="23"/>
      <c r="C1400" s="23"/>
      <c r="D1400" s="23"/>
      <c r="E1400" s="23"/>
      <c r="F1400" s="23"/>
      <c r="G1400" s="23"/>
      <c r="H1400" s="23"/>
      <c r="I1400" s="23"/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67"/>
      <c r="AD1400" s="23"/>
      <c r="AE1400" s="23"/>
    </row>
    <row r="1401" spans="1:31" s="103" customFormat="1" x14ac:dyDescent="0.35">
      <c r="A1401" s="24"/>
      <c r="B1401" s="23"/>
      <c r="C1401" s="23"/>
      <c r="D1401" s="23"/>
      <c r="E1401" s="23"/>
      <c r="F1401" s="23"/>
      <c r="G1401" s="23"/>
      <c r="H1401" s="23"/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67"/>
      <c r="AD1401" s="23"/>
      <c r="AE1401" s="23"/>
    </row>
    <row r="1402" spans="1:31" s="103" customFormat="1" x14ac:dyDescent="0.35">
      <c r="A1402" s="24"/>
      <c r="B1402" s="23"/>
      <c r="C1402" s="23"/>
      <c r="D1402" s="23"/>
      <c r="E1402" s="23"/>
      <c r="F1402" s="23"/>
      <c r="G1402" s="23"/>
      <c r="H1402" s="23"/>
      <c r="I1402" s="23"/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67"/>
      <c r="AD1402" s="23"/>
      <c r="AE1402" s="23"/>
    </row>
    <row r="1403" spans="1:31" s="103" customFormat="1" x14ac:dyDescent="0.35">
      <c r="A1403" s="24"/>
      <c r="B1403" s="23"/>
      <c r="C1403" s="23"/>
      <c r="D1403" s="23"/>
      <c r="E1403" s="23"/>
      <c r="F1403" s="23"/>
      <c r="G1403" s="23"/>
      <c r="H1403" s="23"/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67"/>
      <c r="AD1403" s="23"/>
      <c r="AE1403" s="23"/>
    </row>
    <row r="1404" spans="1:31" s="103" customFormat="1" x14ac:dyDescent="0.35">
      <c r="A1404" s="24"/>
      <c r="B1404" s="23"/>
      <c r="C1404" s="23"/>
      <c r="D1404" s="23"/>
      <c r="E1404" s="23"/>
      <c r="F1404" s="23"/>
      <c r="G1404" s="23"/>
      <c r="H1404" s="23"/>
      <c r="I1404" s="23"/>
      <c r="J1404" s="23"/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67"/>
      <c r="AD1404" s="23"/>
      <c r="AE1404" s="23"/>
    </row>
    <row r="1405" spans="1:31" s="103" customFormat="1" x14ac:dyDescent="0.35">
      <c r="A1405" s="24"/>
      <c r="B1405" s="23"/>
      <c r="C1405" s="23"/>
      <c r="D1405" s="23"/>
      <c r="E1405" s="23"/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67"/>
      <c r="AD1405" s="23"/>
      <c r="AE1405" s="23"/>
    </row>
    <row r="1406" spans="1:31" s="103" customFormat="1" x14ac:dyDescent="0.35">
      <c r="A1406" s="24"/>
      <c r="B1406" s="23"/>
      <c r="C1406" s="23"/>
      <c r="D1406" s="23"/>
      <c r="E1406" s="23"/>
      <c r="F1406" s="23"/>
      <c r="G1406" s="23"/>
      <c r="H1406" s="23"/>
      <c r="I1406" s="23"/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67"/>
      <c r="AD1406" s="23"/>
      <c r="AE1406" s="23"/>
    </row>
    <row r="1407" spans="1:31" s="103" customFormat="1" x14ac:dyDescent="0.35">
      <c r="A1407" s="24"/>
      <c r="B1407" s="23"/>
      <c r="C1407" s="23"/>
      <c r="D1407" s="23"/>
      <c r="E1407" s="23"/>
      <c r="F1407" s="23"/>
      <c r="G1407" s="23"/>
      <c r="H1407" s="23"/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67"/>
      <c r="AD1407" s="23"/>
      <c r="AE1407" s="23"/>
    </row>
    <row r="1408" spans="1:31" s="103" customFormat="1" x14ac:dyDescent="0.35">
      <c r="A1408" s="24"/>
      <c r="B1408" s="23"/>
      <c r="C1408" s="23"/>
      <c r="D1408" s="23"/>
      <c r="E1408" s="23"/>
      <c r="F1408" s="23"/>
      <c r="G1408" s="23"/>
      <c r="H1408" s="23"/>
      <c r="I1408" s="23"/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67"/>
      <c r="AD1408" s="23"/>
      <c r="AE1408" s="23"/>
    </row>
    <row r="1409" spans="1:31" s="103" customFormat="1" x14ac:dyDescent="0.35">
      <c r="A1409" s="24"/>
      <c r="B1409" s="23"/>
      <c r="C1409" s="23"/>
      <c r="D1409" s="23"/>
      <c r="E1409" s="23"/>
      <c r="F1409" s="23"/>
      <c r="G1409" s="23"/>
      <c r="H1409" s="23"/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67"/>
      <c r="AD1409" s="23"/>
      <c r="AE1409" s="23"/>
    </row>
    <row r="1410" spans="1:31" s="103" customFormat="1" x14ac:dyDescent="0.35">
      <c r="A1410" s="24"/>
      <c r="B1410" s="23"/>
      <c r="C1410" s="23"/>
      <c r="D1410" s="23"/>
      <c r="E1410" s="23"/>
      <c r="F1410" s="23"/>
      <c r="G1410" s="23"/>
      <c r="H1410" s="23"/>
      <c r="I1410" s="23"/>
      <c r="J1410" s="23"/>
      <c r="K1410" s="23"/>
      <c r="L1410" s="23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67"/>
      <c r="AD1410" s="23"/>
      <c r="AE1410" s="23"/>
    </row>
    <row r="1411" spans="1:31" s="103" customFormat="1" x14ac:dyDescent="0.35">
      <c r="A1411" s="24"/>
      <c r="B1411" s="23"/>
      <c r="C1411" s="23"/>
      <c r="D1411" s="23"/>
      <c r="E1411" s="23"/>
      <c r="F1411" s="23"/>
      <c r="G1411" s="23"/>
      <c r="H1411" s="23"/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67"/>
      <c r="AD1411" s="23"/>
      <c r="AE1411" s="23"/>
    </row>
    <row r="1412" spans="1:31" s="103" customFormat="1" x14ac:dyDescent="0.35">
      <c r="A1412" s="24"/>
      <c r="B1412" s="23"/>
      <c r="C1412" s="23"/>
      <c r="D1412" s="23"/>
      <c r="E1412" s="23"/>
      <c r="F1412" s="23"/>
      <c r="G1412" s="23"/>
      <c r="H1412" s="23"/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67"/>
      <c r="AD1412" s="23"/>
      <c r="AE1412" s="23"/>
    </row>
    <row r="1413" spans="1:31" s="103" customFormat="1" x14ac:dyDescent="0.35">
      <c r="A1413" s="24"/>
      <c r="B1413" s="23"/>
      <c r="C1413" s="23"/>
      <c r="D1413" s="23"/>
      <c r="E1413" s="23"/>
      <c r="F1413" s="23"/>
      <c r="G1413" s="23"/>
      <c r="H1413" s="23"/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67"/>
      <c r="AD1413" s="23"/>
      <c r="AE1413" s="23"/>
    </row>
    <row r="1414" spans="1:31" s="103" customFormat="1" x14ac:dyDescent="0.35">
      <c r="A1414" s="24"/>
      <c r="B1414" s="23"/>
      <c r="C1414" s="23"/>
      <c r="D1414" s="23"/>
      <c r="E1414" s="23"/>
      <c r="F1414" s="23"/>
      <c r="G1414" s="23"/>
      <c r="H1414" s="23"/>
      <c r="I1414" s="23"/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67"/>
      <c r="AD1414" s="23"/>
      <c r="AE1414" s="23"/>
    </row>
    <row r="1415" spans="1:31" s="103" customFormat="1" x14ac:dyDescent="0.35">
      <c r="A1415" s="24"/>
      <c r="B1415" s="23"/>
      <c r="C1415" s="23"/>
      <c r="D1415" s="23"/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67"/>
      <c r="AD1415" s="23"/>
      <c r="AE1415" s="23"/>
    </row>
    <row r="1416" spans="1:31" s="103" customFormat="1" x14ac:dyDescent="0.35">
      <c r="A1416" s="24"/>
      <c r="B1416" s="23"/>
      <c r="C1416" s="23"/>
      <c r="D1416" s="23"/>
      <c r="E1416" s="23"/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67"/>
      <c r="AD1416" s="23"/>
      <c r="AE1416" s="23"/>
    </row>
    <row r="1417" spans="1:31" s="103" customFormat="1" x14ac:dyDescent="0.35">
      <c r="A1417" s="24"/>
      <c r="B1417" s="23"/>
      <c r="C1417" s="23"/>
      <c r="D1417" s="23"/>
      <c r="E1417" s="23"/>
      <c r="F1417" s="23"/>
      <c r="G1417" s="23"/>
      <c r="H1417" s="23"/>
      <c r="I1417" s="23"/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67"/>
      <c r="AD1417" s="23"/>
      <c r="AE1417" s="23"/>
    </row>
    <row r="1418" spans="1:31" s="103" customFormat="1" x14ac:dyDescent="0.35">
      <c r="A1418" s="24"/>
      <c r="B1418" s="23"/>
      <c r="C1418" s="23"/>
      <c r="D1418" s="23"/>
      <c r="E1418" s="23"/>
      <c r="F1418" s="23"/>
      <c r="G1418" s="23"/>
      <c r="H1418" s="23"/>
      <c r="I1418" s="23"/>
      <c r="J1418" s="23"/>
      <c r="K1418" s="23"/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67"/>
      <c r="AD1418" s="23"/>
      <c r="AE1418" s="23"/>
    </row>
    <row r="1419" spans="1:31" s="103" customFormat="1" x14ac:dyDescent="0.35">
      <c r="A1419" s="24"/>
      <c r="B1419" s="23"/>
      <c r="C1419" s="23"/>
      <c r="D1419" s="23"/>
      <c r="E1419" s="23"/>
      <c r="F1419" s="23"/>
      <c r="G1419" s="23"/>
      <c r="H1419" s="23"/>
      <c r="I1419" s="23"/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67"/>
      <c r="AD1419" s="23"/>
      <c r="AE1419" s="23"/>
    </row>
    <row r="1420" spans="1:31" s="103" customFormat="1" x14ac:dyDescent="0.35">
      <c r="A1420" s="24"/>
      <c r="B1420" s="23"/>
      <c r="C1420" s="23"/>
      <c r="D1420" s="23"/>
      <c r="E1420" s="23"/>
      <c r="F1420" s="23"/>
      <c r="G1420" s="23"/>
      <c r="H1420" s="23"/>
      <c r="I1420" s="23"/>
      <c r="J1420" s="23"/>
      <c r="K1420" s="23"/>
      <c r="L1420" s="23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67"/>
      <c r="AD1420" s="23"/>
      <c r="AE1420" s="23"/>
    </row>
    <row r="1421" spans="1:31" s="103" customFormat="1" x14ac:dyDescent="0.35">
      <c r="A1421" s="24"/>
      <c r="B1421" s="23"/>
      <c r="C1421" s="23"/>
      <c r="D1421" s="23"/>
      <c r="E1421" s="23"/>
      <c r="F1421" s="23"/>
      <c r="G1421" s="23"/>
      <c r="H1421" s="23"/>
      <c r="I1421" s="23"/>
      <c r="J1421" s="23"/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67"/>
      <c r="AD1421" s="23"/>
      <c r="AE1421" s="23"/>
    </row>
    <row r="1422" spans="1:31" s="103" customFormat="1" x14ac:dyDescent="0.35">
      <c r="A1422" s="24"/>
      <c r="B1422" s="23"/>
      <c r="C1422" s="23"/>
      <c r="D1422" s="23"/>
      <c r="E1422" s="23"/>
      <c r="F1422" s="23"/>
      <c r="G1422" s="23"/>
      <c r="H1422" s="23"/>
      <c r="I1422" s="23"/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67"/>
      <c r="AD1422" s="23"/>
      <c r="AE1422" s="23"/>
    </row>
    <row r="1423" spans="1:31" s="103" customFormat="1" x14ac:dyDescent="0.35">
      <c r="A1423" s="24"/>
      <c r="B1423" s="23"/>
      <c r="C1423" s="23"/>
      <c r="D1423" s="23"/>
      <c r="E1423" s="23"/>
      <c r="F1423" s="23"/>
      <c r="G1423" s="23"/>
      <c r="H1423" s="23"/>
      <c r="I1423" s="23"/>
      <c r="J1423" s="23"/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67"/>
      <c r="AD1423" s="23"/>
      <c r="AE1423" s="23"/>
    </row>
    <row r="1424" spans="1:31" s="103" customFormat="1" x14ac:dyDescent="0.35">
      <c r="A1424" s="24"/>
      <c r="B1424" s="23"/>
      <c r="C1424" s="23"/>
      <c r="D1424" s="23"/>
      <c r="E1424" s="23"/>
      <c r="F1424" s="23"/>
      <c r="G1424" s="23"/>
      <c r="H1424" s="23"/>
      <c r="I1424" s="23"/>
      <c r="J1424" s="23"/>
      <c r="K1424" s="23"/>
      <c r="L1424" s="23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67"/>
      <c r="AD1424" s="23"/>
      <c r="AE1424" s="23"/>
    </row>
    <row r="1425" spans="1:31" s="103" customFormat="1" x14ac:dyDescent="0.35">
      <c r="A1425" s="24"/>
      <c r="B1425" s="23"/>
      <c r="C1425" s="23"/>
      <c r="D1425" s="23"/>
      <c r="E1425" s="23"/>
      <c r="F1425" s="23"/>
      <c r="G1425" s="23"/>
      <c r="H1425" s="23"/>
      <c r="I1425" s="23"/>
      <c r="J1425" s="23"/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67"/>
      <c r="AD1425" s="23"/>
      <c r="AE1425" s="23"/>
    </row>
    <row r="1426" spans="1:31" s="103" customFormat="1" x14ac:dyDescent="0.35">
      <c r="A1426" s="24"/>
      <c r="B1426" s="23"/>
      <c r="C1426" s="23"/>
      <c r="D1426" s="23"/>
      <c r="E1426" s="23"/>
      <c r="F1426" s="23"/>
      <c r="G1426" s="23"/>
      <c r="H1426" s="23"/>
      <c r="I1426" s="23"/>
      <c r="J1426" s="23"/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67"/>
      <c r="AD1426" s="23"/>
      <c r="AE1426" s="23"/>
    </row>
    <row r="1427" spans="1:31" s="103" customFormat="1" x14ac:dyDescent="0.35">
      <c r="A1427" s="24"/>
      <c r="B1427" s="23"/>
      <c r="C1427" s="23"/>
      <c r="D1427" s="23"/>
      <c r="E1427" s="23"/>
      <c r="F1427" s="23"/>
      <c r="G1427" s="23"/>
      <c r="H1427" s="23"/>
      <c r="I1427" s="23"/>
      <c r="J1427" s="23"/>
      <c r="K1427" s="23"/>
      <c r="L1427" s="23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67"/>
      <c r="AD1427" s="23"/>
      <c r="AE1427" s="23"/>
    </row>
    <row r="1428" spans="1:31" s="103" customFormat="1" x14ac:dyDescent="0.35">
      <c r="A1428" s="24"/>
      <c r="B1428" s="23"/>
      <c r="C1428" s="23"/>
      <c r="D1428" s="23"/>
      <c r="E1428" s="23"/>
      <c r="F1428" s="23"/>
      <c r="G1428" s="23"/>
      <c r="H1428" s="23"/>
      <c r="I1428" s="23"/>
      <c r="J1428" s="23"/>
      <c r="K1428" s="23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67"/>
      <c r="AD1428" s="23"/>
      <c r="AE1428" s="23"/>
    </row>
    <row r="1429" spans="1:31" s="103" customFormat="1" x14ac:dyDescent="0.35">
      <c r="A1429" s="24"/>
      <c r="B1429" s="23"/>
      <c r="C1429" s="23"/>
      <c r="D1429" s="23"/>
      <c r="E1429" s="23"/>
      <c r="F1429" s="23"/>
      <c r="G1429" s="23"/>
      <c r="H1429" s="23"/>
      <c r="I1429" s="23"/>
      <c r="J1429" s="23"/>
      <c r="K1429" s="23"/>
      <c r="L1429" s="23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67"/>
      <c r="AD1429" s="23"/>
      <c r="AE1429" s="23"/>
    </row>
    <row r="1430" spans="1:31" s="103" customFormat="1" x14ac:dyDescent="0.35">
      <c r="A1430" s="24"/>
      <c r="B1430" s="23"/>
      <c r="C1430" s="23"/>
      <c r="D1430" s="23"/>
      <c r="E1430" s="23"/>
      <c r="F1430" s="23"/>
      <c r="G1430" s="23"/>
      <c r="H1430" s="23"/>
      <c r="I1430" s="23"/>
      <c r="J1430" s="23"/>
      <c r="K1430" s="23"/>
      <c r="L1430" s="23"/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67"/>
      <c r="AD1430" s="23"/>
      <c r="AE1430" s="23"/>
    </row>
    <row r="1431" spans="1:31" s="103" customFormat="1" x14ac:dyDescent="0.35">
      <c r="A1431" s="24"/>
      <c r="B1431" s="23"/>
      <c r="C1431" s="23"/>
      <c r="D1431" s="23"/>
      <c r="E1431" s="23"/>
      <c r="F1431" s="23"/>
      <c r="G1431" s="23"/>
      <c r="H1431" s="23"/>
      <c r="I1431" s="23"/>
      <c r="J1431" s="23"/>
      <c r="K1431" s="23"/>
      <c r="L1431" s="23"/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67"/>
      <c r="AD1431" s="23"/>
      <c r="AE1431" s="23"/>
    </row>
    <row r="1432" spans="1:31" s="103" customFormat="1" x14ac:dyDescent="0.35">
      <c r="A1432" s="24"/>
      <c r="B1432" s="23"/>
      <c r="C1432" s="23"/>
      <c r="D1432" s="23"/>
      <c r="E1432" s="23"/>
      <c r="F1432" s="23"/>
      <c r="G1432" s="23"/>
      <c r="H1432" s="23"/>
      <c r="I1432" s="23"/>
      <c r="J1432" s="2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67"/>
      <c r="AD1432" s="23"/>
      <c r="AE1432" s="23"/>
    </row>
    <row r="1433" spans="1:31" s="103" customFormat="1" x14ac:dyDescent="0.35">
      <c r="A1433" s="24"/>
      <c r="B1433" s="23"/>
      <c r="C1433" s="23"/>
      <c r="D1433" s="23"/>
      <c r="E1433" s="23"/>
      <c r="F1433" s="23"/>
      <c r="G1433" s="23"/>
      <c r="H1433" s="23"/>
      <c r="I1433" s="23"/>
      <c r="J1433" s="23"/>
      <c r="K1433" s="23"/>
      <c r="L1433" s="23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67"/>
      <c r="AD1433" s="23"/>
      <c r="AE1433" s="23"/>
    </row>
    <row r="1434" spans="1:31" s="103" customFormat="1" x14ac:dyDescent="0.35">
      <c r="A1434" s="24"/>
      <c r="B1434" s="23"/>
      <c r="C1434" s="23"/>
      <c r="D1434" s="23"/>
      <c r="E1434" s="23"/>
      <c r="F1434" s="23"/>
      <c r="G1434" s="23"/>
      <c r="H1434" s="23"/>
      <c r="I1434" s="23"/>
      <c r="J1434" s="23"/>
      <c r="K1434" s="23"/>
      <c r="L1434" s="23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67"/>
      <c r="AD1434" s="23"/>
      <c r="AE1434" s="23"/>
    </row>
    <row r="1435" spans="1:31" s="103" customFormat="1" x14ac:dyDescent="0.35">
      <c r="A1435" s="24"/>
      <c r="B1435" s="23"/>
      <c r="C1435" s="23"/>
      <c r="D1435" s="23"/>
      <c r="E1435" s="23"/>
      <c r="F1435" s="23"/>
      <c r="G1435" s="23"/>
      <c r="H1435" s="23"/>
      <c r="I1435" s="23"/>
      <c r="J1435" s="23"/>
      <c r="K1435" s="23"/>
      <c r="L1435" s="23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67"/>
      <c r="AD1435" s="23"/>
      <c r="AE1435" s="23"/>
    </row>
    <row r="1436" spans="1:31" s="103" customFormat="1" x14ac:dyDescent="0.35">
      <c r="A1436" s="24"/>
      <c r="B1436" s="23"/>
      <c r="C1436" s="23"/>
      <c r="D1436" s="23"/>
      <c r="E1436" s="23"/>
      <c r="F1436" s="23"/>
      <c r="G1436" s="23"/>
      <c r="H1436" s="23"/>
      <c r="I1436" s="23"/>
      <c r="J1436" s="23"/>
      <c r="K1436" s="23"/>
      <c r="L1436" s="23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67"/>
      <c r="AD1436" s="23"/>
      <c r="AE1436" s="23"/>
    </row>
    <row r="1437" spans="1:31" s="103" customFormat="1" x14ac:dyDescent="0.35">
      <c r="A1437" s="24"/>
      <c r="B1437" s="23"/>
      <c r="C1437" s="23"/>
      <c r="D1437" s="23"/>
      <c r="E1437" s="23"/>
      <c r="F1437" s="23"/>
      <c r="G1437" s="23"/>
      <c r="H1437" s="23"/>
      <c r="I1437" s="23"/>
      <c r="J1437" s="23"/>
      <c r="K1437" s="23"/>
      <c r="L1437" s="23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67"/>
      <c r="AD1437" s="23"/>
      <c r="AE1437" s="23"/>
    </row>
    <row r="1438" spans="1:31" s="103" customFormat="1" x14ac:dyDescent="0.35">
      <c r="A1438" s="24"/>
      <c r="B1438" s="23"/>
      <c r="C1438" s="23"/>
      <c r="D1438" s="23"/>
      <c r="E1438" s="23"/>
      <c r="F1438" s="23"/>
      <c r="G1438" s="23"/>
      <c r="H1438" s="23"/>
      <c r="I1438" s="23"/>
      <c r="J1438" s="23"/>
      <c r="K1438" s="23"/>
      <c r="L1438" s="23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67"/>
      <c r="AD1438" s="23"/>
      <c r="AE1438" s="23"/>
    </row>
    <row r="1439" spans="1:31" s="103" customFormat="1" x14ac:dyDescent="0.35">
      <c r="A1439" s="24"/>
      <c r="B1439" s="23"/>
      <c r="C1439" s="23"/>
      <c r="D1439" s="23"/>
      <c r="E1439" s="23"/>
      <c r="F1439" s="23"/>
      <c r="G1439" s="23"/>
      <c r="H1439" s="23"/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67"/>
      <c r="AD1439" s="23"/>
      <c r="AE1439" s="23"/>
    </row>
    <row r="1440" spans="1:31" s="103" customFormat="1" x14ac:dyDescent="0.35">
      <c r="A1440" s="24"/>
      <c r="B1440" s="23"/>
      <c r="C1440" s="23"/>
      <c r="D1440" s="23"/>
      <c r="E1440" s="23"/>
      <c r="F1440" s="23"/>
      <c r="G1440" s="23"/>
      <c r="H1440" s="23"/>
      <c r="I1440" s="23"/>
      <c r="J1440" s="23"/>
      <c r="K1440" s="23"/>
      <c r="L1440" s="23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67"/>
      <c r="AD1440" s="23"/>
      <c r="AE1440" s="23"/>
    </row>
    <row r="1441" spans="1:31" s="103" customFormat="1" x14ac:dyDescent="0.35">
      <c r="A1441" s="24"/>
      <c r="B1441" s="23"/>
      <c r="C1441" s="23"/>
      <c r="D1441" s="23"/>
      <c r="E1441" s="23"/>
      <c r="F1441" s="23"/>
      <c r="G1441" s="23"/>
      <c r="H1441" s="23"/>
      <c r="I1441" s="23"/>
      <c r="J1441" s="23"/>
      <c r="K1441" s="23"/>
      <c r="L1441" s="23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67"/>
      <c r="AD1441" s="23"/>
      <c r="AE1441" s="23"/>
    </row>
    <row r="1442" spans="1:31" s="103" customFormat="1" x14ac:dyDescent="0.35">
      <c r="A1442" s="24"/>
      <c r="B1442" s="23"/>
      <c r="C1442" s="23"/>
      <c r="D1442" s="23"/>
      <c r="E1442" s="23"/>
      <c r="F1442" s="23"/>
      <c r="G1442" s="23"/>
      <c r="H1442" s="23"/>
      <c r="I1442" s="23"/>
      <c r="J1442" s="23"/>
      <c r="K1442" s="23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67"/>
      <c r="AD1442" s="23"/>
      <c r="AE1442" s="23"/>
    </row>
    <row r="1443" spans="1:31" s="103" customFormat="1" x14ac:dyDescent="0.35">
      <c r="A1443" s="24"/>
      <c r="B1443" s="23"/>
      <c r="C1443" s="23"/>
      <c r="D1443" s="23"/>
      <c r="E1443" s="23"/>
      <c r="F1443" s="23"/>
      <c r="G1443" s="23"/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67"/>
      <c r="AD1443" s="23"/>
      <c r="AE1443" s="23"/>
    </row>
    <row r="1444" spans="1:31" s="103" customFormat="1" x14ac:dyDescent="0.35">
      <c r="A1444" s="24"/>
      <c r="B1444" s="23"/>
      <c r="C1444" s="23"/>
      <c r="D1444" s="23"/>
      <c r="E1444" s="23"/>
      <c r="F1444" s="23"/>
      <c r="G1444" s="23"/>
      <c r="H1444" s="23"/>
      <c r="I1444" s="23"/>
      <c r="J1444" s="23"/>
      <c r="K1444" s="23"/>
      <c r="L1444" s="23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67"/>
      <c r="AD1444" s="23"/>
      <c r="AE1444" s="23"/>
    </row>
    <row r="1445" spans="1:31" s="103" customFormat="1" x14ac:dyDescent="0.35">
      <c r="A1445" s="24"/>
      <c r="B1445" s="23"/>
      <c r="C1445" s="23"/>
      <c r="D1445" s="23"/>
      <c r="E1445" s="23"/>
      <c r="F1445" s="23"/>
      <c r="G1445" s="23"/>
      <c r="H1445" s="23"/>
      <c r="I1445" s="23"/>
      <c r="J1445" s="23"/>
      <c r="K1445" s="23"/>
      <c r="L1445" s="23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67"/>
      <c r="AD1445" s="23"/>
      <c r="AE1445" s="23"/>
    </row>
    <row r="1446" spans="1:31" s="103" customFormat="1" x14ac:dyDescent="0.35">
      <c r="A1446" s="24"/>
      <c r="B1446" s="23"/>
      <c r="C1446" s="23"/>
      <c r="D1446" s="23"/>
      <c r="E1446" s="23"/>
      <c r="F1446" s="23"/>
      <c r="G1446" s="23"/>
      <c r="H1446" s="23"/>
      <c r="I1446" s="23"/>
      <c r="J1446" s="23"/>
      <c r="K1446" s="23"/>
      <c r="L1446" s="23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67"/>
      <c r="AD1446" s="23"/>
      <c r="AE1446" s="23"/>
    </row>
    <row r="1447" spans="1:31" s="103" customFormat="1" x14ac:dyDescent="0.35">
      <c r="A1447" s="24"/>
      <c r="B1447" s="23"/>
      <c r="C1447" s="23"/>
      <c r="D1447" s="23"/>
      <c r="E1447" s="23"/>
      <c r="F1447" s="23"/>
      <c r="G1447" s="23"/>
      <c r="H1447" s="23"/>
      <c r="I1447" s="23"/>
      <c r="J1447" s="23"/>
      <c r="K1447" s="23"/>
      <c r="L1447" s="23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67"/>
      <c r="AD1447" s="23"/>
      <c r="AE1447" s="23"/>
    </row>
    <row r="1448" spans="1:31" s="103" customFormat="1" x14ac:dyDescent="0.35">
      <c r="A1448" s="24"/>
      <c r="B1448" s="23"/>
      <c r="C1448" s="23"/>
      <c r="D1448" s="23"/>
      <c r="E1448" s="23"/>
      <c r="F1448" s="23"/>
      <c r="G1448" s="23"/>
      <c r="H1448" s="23"/>
      <c r="I1448" s="23"/>
      <c r="J1448" s="23"/>
      <c r="K1448" s="23"/>
      <c r="L1448" s="23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67"/>
      <c r="AD1448" s="23"/>
      <c r="AE1448" s="23"/>
    </row>
    <row r="1449" spans="1:31" s="103" customFormat="1" x14ac:dyDescent="0.35">
      <c r="A1449" s="24"/>
      <c r="B1449" s="23"/>
      <c r="C1449" s="23"/>
      <c r="D1449" s="23"/>
      <c r="E1449" s="23"/>
      <c r="F1449" s="23"/>
      <c r="G1449" s="23"/>
      <c r="H1449" s="23"/>
      <c r="I1449" s="23"/>
      <c r="J1449" s="23"/>
      <c r="K1449" s="23"/>
      <c r="L1449" s="23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67"/>
      <c r="AD1449" s="23"/>
      <c r="AE1449" s="23"/>
    </row>
    <row r="1450" spans="1:31" s="103" customFormat="1" x14ac:dyDescent="0.35">
      <c r="A1450" s="24"/>
      <c r="B1450" s="23"/>
      <c r="C1450" s="23"/>
      <c r="D1450" s="23"/>
      <c r="E1450" s="23"/>
      <c r="F1450" s="23"/>
      <c r="G1450" s="23"/>
      <c r="H1450" s="23"/>
      <c r="I1450" s="23"/>
      <c r="J1450" s="23"/>
      <c r="K1450" s="23"/>
      <c r="L1450" s="23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67"/>
      <c r="AD1450" s="23"/>
      <c r="AE1450" s="23"/>
    </row>
    <row r="1451" spans="1:31" s="103" customFormat="1" x14ac:dyDescent="0.35">
      <c r="A1451" s="24"/>
      <c r="B1451" s="23"/>
      <c r="C1451" s="23"/>
      <c r="D1451" s="23"/>
      <c r="E1451" s="23"/>
      <c r="F1451" s="23"/>
      <c r="G1451" s="23"/>
      <c r="H1451" s="23"/>
      <c r="I1451" s="23"/>
      <c r="J1451" s="23"/>
      <c r="K1451" s="23"/>
      <c r="L1451" s="23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67"/>
      <c r="AD1451" s="23"/>
      <c r="AE1451" s="23"/>
    </row>
    <row r="1452" spans="1:31" s="103" customFormat="1" x14ac:dyDescent="0.35">
      <c r="A1452" s="24"/>
      <c r="B1452" s="23"/>
      <c r="C1452" s="23"/>
      <c r="D1452" s="23"/>
      <c r="E1452" s="23"/>
      <c r="F1452" s="23"/>
      <c r="G1452" s="23"/>
      <c r="H1452" s="23"/>
      <c r="I1452" s="23"/>
      <c r="J1452" s="23"/>
      <c r="K1452" s="23"/>
      <c r="L1452" s="23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67"/>
      <c r="AD1452" s="23"/>
      <c r="AE1452" s="23"/>
    </row>
    <row r="1453" spans="1:31" s="103" customFormat="1" x14ac:dyDescent="0.35">
      <c r="A1453" s="24"/>
      <c r="B1453" s="23"/>
      <c r="C1453" s="23"/>
      <c r="D1453" s="23"/>
      <c r="E1453" s="23"/>
      <c r="F1453" s="23"/>
      <c r="G1453" s="23"/>
      <c r="H1453" s="23"/>
      <c r="I1453" s="23"/>
      <c r="J1453" s="23"/>
      <c r="K1453" s="23"/>
      <c r="L1453" s="23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67"/>
      <c r="AD1453" s="23"/>
      <c r="AE1453" s="23"/>
    </row>
    <row r="1454" spans="1:31" s="103" customFormat="1" x14ac:dyDescent="0.35">
      <c r="A1454" s="24"/>
      <c r="B1454" s="23"/>
      <c r="C1454" s="23"/>
      <c r="D1454" s="23"/>
      <c r="E1454" s="23"/>
      <c r="F1454" s="23"/>
      <c r="G1454" s="23"/>
      <c r="H1454" s="23"/>
      <c r="I1454" s="23"/>
      <c r="J1454" s="23"/>
      <c r="K1454" s="23"/>
      <c r="L1454" s="23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67"/>
      <c r="AD1454" s="23"/>
      <c r="AE1454" s="23"/>
    </row>
    <row r="1455" spans="1:31" s="103" customFormat="1" x14ac:dyDescent="0.35">
      <c r="A1455" s="24"/>
      <c r="B1455" s="23"/>
      <c r="C1455" s="23"/>
      <c r="D1455" s="23"/>
      <c r="E1455" s="23"/>
      <c r="F1455" s="23"/>
      <c r="G1455" s="23"/>
      <c r="H1455" s="23"/>
      <c r="I1455" s="23"/>
      <c r="J1455" s="23"/>
      <c r="K1455" s="23"/>
      <c r="L1455" s="23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67"/>
      <c r="AD1455" s="23"/>
      <c r="AE1455" s="23"/>
    </row>
    <row r="1456" spans="1:31" s="103" customFormat="1" x14ac:dyDescent="0.35">
      <c r="A1456" s="24"/>
      <c r="B1456" s="23"/>
      <c r="C1456" s="23"/>
      <c r="D1456" s="23"/>
      <c r="E1456" s="23"/>
      <c r="F1456" s="23"/>
      <c r="G1456" s="23"/>
      <c r="H1456" s="23"/>
      <c r="I1456" s="23"/>
      <c r="J1456" s="23"/>
      <c r="K1456" s="23"/>
      <c r="L1456" s="23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67"/>
      <c r="AD1456" s="23"/>
      <c r="AE1456" s="23"/>
    </row>
    <row r="1457" spans="1:31" s="103" customFormat="1" x14ac:dyDescent="0.35">
      <c r="A1457" s="24"/>
      <c r="B1457" s="23"/>
      <c r="C1457" s="23"/>
      <c r="D1457" s="23"/>
      <c r="E1457" s="23"/>
      <c r="F1457" s="23"/>
      <c r="G1457" s="23"/>
      <c r="H1457" s="23"/>
      <c r="I1457" s="23"/>
      <c r="J1457" s="23"/>
      <c r="K1457" s="23"/>
      <c r="L1457" s="23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67"/>
      <c r="AD1457" s="23"/>
      <c r="AE1457" s="23"/>
    </row>
    <row r="1458" spans="1:31" s="103" customFormat="1" x14ac:dyDescent="0.35">
      <c r="A1458" s="24"/>
      <c r="B1458" s="23"/>
      <c r="C1458" s="23"/>
      <c r="D1458" s="23"/>
      <c r="E1458" s="23"/>
      <c r="F1458" s="23"/>
      <c r="G1458" s="23"/>
      <c r="H1458" s="23"/>
      <c r="I1458" s="23"/>
      <c r="J1458" s="23"/>
      <c r="K1458" s="23"/>
      <c r="L1458" s="23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67"/>
      <c r="AD1458" s="23"/>
      <c r="AE1458" s="23"/>
    </row>
    <row r="1459" spans="1:31" s="103" customFormat="1" x14ac:dyDescent="0.35">
      <c r="A1459" s="24"/>
      <c r="B1459" s="23"/>
      <c r="C1459" s="23"/>
      <c r="D1459" s="23"/>
      <c r="E1459" s="23"/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67"/>
      <c r="AD1459" s="23"/>
      <c r="AE1459" s="23"/>
    </row>
    <row r="1460" spans="1:31" s="103" customFormat="1" x14ac:dyDescent="0.35">
      <c r="A1460" s="24"/>
      <c r="B1460" s="23"/>
      <c r="C1460" s="23"/>
      <c r="D1460" s="23"/>
      <c r="E1460" s="23"/>
      <c r="F1460" s="23"/>
      <c r="G1460" s="23"/>
      <c r="H1460" s="23"/>
      <c r="I1460" s="23"/>
      <c r="J1460" s="23"/>
      <c r="K1460" s="23"/>
      <c r="L1460" s="23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67"/>
      <c r="AD1460" s="23"/>
      <c r="AE1460" s="23"/>
    </row>
    <row r="1461" spans="1:31" s="103" customFormat="1" x14ac:dyDescent="0.35">
      <c r="A1461" s="24"/>
      <c r="B1461" s="23"/>
      <c r="C1461" s="23"/>
      <c r="D1461" s="23"/>
      <c r="E1461" s="23"/>
      <c r="F1461" s="23"/>
      <c r="G1461" s="23"/>
      <c r="H1461" s="23"/>
      <c r="I1461" s="23"/>
      <c r="J1461" s="23"/>
      <c r="K1461" s="23"/>
      <c r="L1461" s="23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67"/>
      <c r="AD1461" s="23"/>
      <c r="AE1461" s="23"/>
    </row>
    <row r="1462" spans="1:31" s="103" customFormat="1" x14ac:dyDescent="0.35">
      <c r="A1462" s="24"/>
      <c r="B1462" s="23"/>
      <c r="C1462" s="23"/>
      <c r="D1462" s="23"/>
      <c r="E1462" s="23"/>
      <c r="F1462" s="23"/>
      <c r="G1462" s="23"/>
      <c r="H1462" s="23"/>
      <c r="I1462" s="23"/>
      <c r="J1462" s="23"/>
      <c r="K1462" s="23"/>
      <c r="L1462" s="23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67"/>
      <c r="AD1462" s="23"/>
      <c r="AE1462" s="23"/>
    </row>
    <row r="1463" spans="1:31" s="103" customFormat="1" x14ac:dyDescent="0.35">
      <c r="A1463" s="24"/>
      <c r="B1463" s="23"/>
      <c r="C1463" s="23"/>
      <c r="D1463" s="23"/>
      <c r="E1463" s="23"/>
      <c r="F1463" s="23"/>
      <c r="G1463" s="23"/>
      <c r="H1463" s="23"/>
      <c r="I1463" s="23"/>
      <c r="J1463" s="23"/>
      <c r="K1463" s="23"/>
      <c r="L1463" s="23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67"/>
      <c r="AD1463" s="23"/>
      <c r="AE1463" s="23"/>
    </row>
    <row r="1464" spans="1:31" s="103" customFormat="1" x14ac:dyDescent="0.35">
      <c r="A1464" s="24"/>
      <c r="B1464" s="23"/>
      <c r="C1464" s="23"/>
      <c r="D1464" s="23"/>
      <c r="E1464" s="23"/>
      <c r="F1464" s="23"/>
      <c r="G1464" s="23"/>
      <c r="H1464" s="23"/>
      <c r="I1464" s="23"/>
      <c r="J1464" s="23"/>
      <c r="K1464" s="23"/>
      <c r="L1464" s="23"/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67"/>
      <c r="AD1464" s="23"/>
      <c r="AE1464" s="23"/>
    </row>
    <row r="1465" spans="1:31" s="103" customFormat="1" x14ac:dyDescent="0.35">
      <c r="A1465" s="24"/>
      <c r="B1465" s="23"/>
      <c r="C1465" s="23"/>
      <c r="D1465" s="23"/>
      <c r="E1465" s="23"/>
      <c r="F1465" s="23"/>
      <c r="G1465" s="23"/>
      <c r="H1465" s="23"/>
      <c r="I1465" s="23"/>
      <c r="J1465" s="23"/>
      <c r="K1465" s="23"/>
      <c r="L1465" s="23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67"/>
      <c r="AD1465" s="23"/>
      <c r="AE1465" s="23"/>
    </row>
    <row r="1466" spans="1:31" s="103" customFormat="1" x14ac:dyDescent="0.35">
      <c r="A1466" s="24"/>
      <c r="B1466" s="23"/>
      <c r="C1466" s="23"/>
      <c r="D1466" s="23"/>
      <c r="E1466" s="23"/>
      <c r="F1466" s="23"/>
      <c r="G1466" s="23"/>
      <c r="H1466" s="23"/>
      <c r="I1466" s="23"/>
      <c r="J1466" s="23"/>
      <c r="K1466" s="23"/>
      <c r="L1466" s="23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67"/>
      <c r="AD1466" s="23"/>
      <c r="AE1466" s="23"/>
    </row>
    <row r="1467" spans="1:31" s="103" customFormat="1" x14ac:dyDescent="0.35">
      <c r="A1467" s="24"/>
      <c r="B1467" s="23"/>
      <c r="C1467" s="23"/>
      <c r="D1467" s="23"/>
      <c r="E1467" s="23"/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67"/>
      <c r="AD1467" s="23"/>
      <c r="AE1467" s="23"/>
    </row>
    <row r="1468" spans="1:31" s="103" customFormat="1" x14ac:dyDescent="0.35">
      <c r="A1468" s="24"/>
      <c r="B1468" s="23"/>
      <c r="C1468" s="23"/>
      <c r="D1468" s="23"/>
      <c r="E1468" s="23"/>
      <c r="F1468" s="23"/>
      <c r="G1468" s="23"/>
      <c r="H1468" s="23"/>
      <c r="I1468" s="23"/>
      <c r="J1468" s="23"/>
      <c r="K1468" s="23"/>
      <c r="L1468" s="23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67"/>
      <c r="AD1468" s="23"/>
      <c r="AE1468" s="23"/>
    </row>
    <row r="1469" spans="1:31" s="103" customFormat="1" x14ac:dyDescent="0.35">
      <c r="A1469" s="24"/>
      <c r="B1469" s="23"/>
      <c r="C1469" s="23"/>
      <c r="D1469" s="23"/>
      <c r="E1469" s="23"/>
      <c r="F1469" s="23"/>
      <c r="G1469" s="23"/>
      <c r="H1469" s="23"/>
      <c r="I1469" s="23"/>
      <c r="J1469" s="23"/>
      <c r="K1469" s="23"/>
      <c r="L1469" s="23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67"/>
      <c r="AD1469" s="23"/>
      <c r="AE1469" s="23"/>
    </row>
    <row r="1470" spans="1:31" s="103" customFormat="1" x14ac:dyDescent="0.35">
      <c r="A1470" s="24"/>
      <c r="B1470" s="23"/>
      <c r="C1470" s="23"/>
      <c r="D1470" s="23"/>
      <c r="E1470" s="23"/>
      <c r="F1470" s="23"/>
      <c r="G1470" s="23"/>
      <c r="H1470" s="23"/>
      <c r="I1470" s="23"/>
      <c r="J1470" s="23"/>
      <c r="K1470" s="23"/>
      <c r="L1470" s="23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67"/>
      <c r="AD1470" s="23"/>
      <c r="AE1470" s="23"/>
    </row>
    <row r="1471" spans="1:31" s="103" customFormat="1" x14ac:dyDescent="0.35">
      <c r="A1471" s="24"/>
      <c r="B1471" s="23"/>
      <c r="C1471" s="23"/>
      <c r="D1471" s="23"/>
      <c r="E1471" s="23"/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67"/>
      <c r="AD1471" s="23"/>
      <c r="AE1471" s="23"/>
    </row>
    <row r="1472" spans="1:31" s="103" customFormat="1" x14ac:dyDescent="0.35">
      <c r="A1472" s="24"/>
      <c r="B1472" s="23"/>
      <c r="C1472" s="23"/>
      <c r="D1472" s="23"/>
      <c r="E1472" s="23"/>
      <c r="F1472" s="23"/>
      <c r="G1472" s="23"/>
      <c r="H1472" s="23"/>
      <c r="I1472" s="23"/>
      <c r="J1472" s="23"/>
      <c r="K1472" s="23"/>
      <c r="L1472" s="23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67"/>
      <c r="AD1472" s="23"/>
      <c r="AE1472" s="23"/>
    </row>
    <row r="1473" spans="1:31" s="103" customFormat="1" x14ac:dyDescent="0.35">
      <c r="A1473" s="24"/>
      <c r="B1473" s="23"/>
      <c r="C1473" s="23"/>
      <c r="D1473" s="23"/>
      <c r="E1473" s="23"/>
      <c r="F1473" s="23"/>
      <c r="G1473" s="23"/>
      <c r="H1473" s="23"/>
      <c r="I1473" s="23"/>
      <c r="J1473" s="23"/>
      <c r="K1473" s="23"/>
      <c r="L1473" s="23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67"/>
      <c r="AD1473" s="23"/>
      <c r="AE1473" s="23"/>
    </row>
    <row r="1474" spans="1:31" s="103" customFormat="1" x14ac:dyDescent="0.35">
      <c r="A1474" s="24"/>
      <c r="B1474" s="23"/>
      <c r="C1474" s="23"/>
      <c r="D1474" s="23"/>
      <c r="E1474" s="23"/>
      <c r="F1474" s="23"/>
      <c r="G1474" s="23"/>
      <c r="H1474" s="23"/>
      <c r="I1474" s="23"/>
      <c r="J1474" s="23"/>
      <c r="K1474" s="23"/>
      <c r="L1474" s="23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67"/>
      <c r="AD1474" s="23"/>
      <c r="AE1474" s="23"/>
    </row>
    <row r="1475" spans="1:31" s="103" customFormat="1" x14ac:dyDescent="0.35">
      <c r="A1475" s="24"/>
      <c r="B1475" s="23"/>
      <c r="C1475" s="23"/>
      <c r="D1475" s="23"/>
      <c r="E1475" s="23"/>
      <c r="F1475" s="23"/>
      <c r="G1475" s="23"/>
      <c r="H1475" s="23"/>
      <c r="I1475" s="23"/>
      <c r="J1475" s="23"/>
      <c r="K1475" s="23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67"/>
      <c r="AD1475" s="23"/>
      <c r="AE1475" s="23"/>
    </row>
    <row r="1476" spans="1:31" s="103" customFormat="1" x14ac:dyDescent="0.35">
      <c r="A1476" s="24"/>
      <c r="B1476" s="23"/>
      <c r="C1476" s="23"/>
      <c r="D1476" s="23"/>
      <c r="E1476" s="23"/>
      <c r="F1476" s="23"/>
      <c r="G1476" s="23"/>
      <c r="H1476" s="23"/>
      <c r="I1476" s="23"/>
      <c r="J1476" s="23"/>
      <c r="K1476" s="23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67"/>
      <c r="AD1476" s="23"/>
      <c r="AE1476" s="23"/>
    </row>
    <row r="1477" spans="1:31" s="103" customFormat="1" x14ac:dyDescent="0.35">
      <c r="A1477" s="24"/>
      <c r="B1477" s="23"/>
      <c r="C1477" s="23"/>
      <c r="D1477" s="23"/>
      <c r="E1477" s="23"/>
      <c r="F1477" s="23"/>
      <c r="G1477" s="23"/>
      <c r="H1477" s="23"/>
      <c r="I1477" s="23"/>
      <c r="J1477" s="23"/>
      <c r="K1477" s="23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67"/>
      <c r="AD1477" s="23"/>
      <c r="AE1477" s="23"/>
    </row>
    <row r="1478" spans="1:31" s="103" customFormat="1" x14ac:dyDescent="0.35">
      <c r="A1478" s="24"/>
      <c r="B1478" s="23"/>
      <c r="C1478" s="23"/>
      <c r="D1478" s="23"/>
      <c r="E1478" s="23"/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67"/>
      <c r="AD1478" s="23"/>
      <c r="AE1478" s="23"/>
    </row>
    <row r="1479" spans="1:31" s="103" customFormat="1" x14ac:dyDescent="0.35">
      <c r="A1479" s="24"/>
      <c r="B1479" s="23"/>
      <c r="C1479" s="23"/>
      <c r="D1479" s="23"/>
      <c r="E1479" s="23"/>
      <c r="F1479" s="23"/>
      <c r="G1479" s="23"/>
      <c r="H1479" s="23"/>
      <c r="I1479" s="23"/>
      <c r="J1479" s="23"/>
      <c r="K1479" s="23"/>
      <c r="L1479" s="23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67"/>
      <c r="AD1479" s="23"/>
      <c r="AE1479" s="23"/>
    </row>
    <row r="1480" spans="1:31" s="103" customFormat="1" x14ac:dyDescent="0.35">
      <c r="A1480" s="24"/>
      <c r="B1480" s="23"/>
      <c r="C1480" s="23"/>
      <c r="D1480" s="23"/>
      <c r="E1480" s="23"/>
      <c r="F1480" s="23"/>
      <c r="G1480" s="23"/>
      <c r="H1480" s="23"/>
      <c r="I1480" s="23"/>
      <c r="J1480" s="23"/>
      <c r="K1480" s="23"/>
      <c r="L1480" s="23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67"/>
      <c r="AD1480" s="23"/>
      <c r="AE1480" s="23"/>
    </row>
    <row r="1481" spans="1:31" s="103" customFormat="1" x14ac:dyDescent="0.35">
      <c r="A1481" s="24"/>
      <c r="B1481" s="23"/>
      <c r="C1481" s="23"/>
      <c r="D1481" s="23"/>
      <c r="E1481" s="23"/>
      <c r="F1481" s="23"/>
      <c r="G1481" s="23"/>
      <c r="H1481" s="23"/>
      <c r="I1481" s="23"/>
      <c r="J1481" s="23"/>
      <c r="K1481" s="23"/>
      <c r="L1481" s="23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67"/>
      <c r="AD1481" s="23"/>
      <c r="AE1481" s="23"/>
    </row>
    <row r="1482" spans="1:31" s="103" customFormat="1" x14ac:dyDescent="0.35">
      <c r="A1482" s="24"/>
      <c r="B1482" s="23"/>
      <c r="C1482" s="23"/>
      <c r="D1482" s="23"/>
      <c r="E1482" s="23"/>
      <c r="F1482" s="23"/>
      <c r="G1482" s="23"/>
      <c r="H1482" s="23"/>
      <c r="I1482" s="23"/>
      <c r="J1482" s="23"/>
      <c r="K1482" s="23"/>
      <c r="L1482" s="23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67"/>
      <c r="AD1482" s="23"/>
      <c r="AE1482" s="23"/>
    </row>
    <row r="1483" spans="1:31" s="103" customFormat="1" x14ac:dyDescent="0.35">
      <c r="A1483" s="24"/>
      <c r="B1483" s="23"/>
      <c r="C1483" s="23"/>
      <c r="D1483" s="23"/>
      <c r="E1483" s="23"/>
      <c r="F1483" s="23"/>
      <c r="G1483" s="23"/>
      <c r="H1483" s="23"/>
      <c r="I1483" s="23"/>
      <c r="J1483" s="23"/>
      <c r="K1483" s="23"/>
      <c r="L1483" s="23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67"/>
      <c r="AD1483" s="23"/>
      <c r="AE1483" s="23"/>
    </row>
    <row r="1484" spans="1:31" s="103" customFormat="1" x14ac:dyDescent="0.35">
      <c r="A1484" s="24"/>
      <c r="B1484" s="23"/>
      <c r="C1484" s="23"/>
      <c r="D1484" s="23"/>
      <c r="E1484" s="23"/>
      <c r="F1484" s="23"/>
      <c r="G1484" s="23"/>
      <c r="H1484" s="23"/>
      <c r="I1484" s="23"/>
      <c r="J1484" s="23"/>
      <c r="K1484" s="23"/>
      <c r="L1484" s="23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67"/>
      <c r="AD1484" s="23"/>
      <c r="AE1484" s="23"/>
    </row>
    <row r="1485" spans="1:31" s="103" customFormat="1" x14ac:dyDescent="0.35">
      <c r="A1485" s="24"/>
      <c r="B1485" s="23"/>
      <c r="C1485" s="23"/>
      <c r="D1485" s="23"/>
      <c r="E1485" s="23"/>
      <c r="F1485" s="23"/>
      <c r="G1485" s="23"/>
      <c r="H1485" s="23"/>
      <c r="I1485" s="23"/>
      <c r="J1485" s="23"/>
      <c r="K1485" s="23"/>
      <c r="L1485" s="23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67"/>
      <c r="AD1485" s="23"/>
      <c r="AE1485" s="23"/>
    </row>
    <row r="1486" spans="1:31" s="103" customFormat="1" x14ac:dyDescent="0.35">
      <c r="A1486" s="24"/>
      <c r="B1486" s="23"/>
      <c r="C1486" s="23"/>
      <c r="D1486" s="23"/>
      <c r="E1486" s="23"/>
      <c r="F1486" s="23"/>
      <c r="G1486" s="23"/>
      <c r="H1486" s="23"/>
      <c r="I1486" s="23"/>
      <c r="J1486" s="23"/>
      <c r="K1486" s="23"/>
      <c r="L1486" s="23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67"/>
      <c r="AD1486" s="23"/>
      <c r="AE1486" s="23"/>
    </row>
    <row r="1487" spans="1:31" s="103" customFormat="1" x14ac:dyDescent="0.35">
      <c r="A1487" s="24"/>
      <c r="B1487" s="23"/>
      <c r="C1487" s="23"/>
      <c r="D1487" s="23"/>
      <c r="E1487" s="23"/>
      <c r="F1487" s="23"/>
      <c r="G1487" s="23"/>
      <c r="H1487" s="23"/>
      <c r="I1487" s="23"/>
      <c r="J1487" s="23"/>
      <c r="K1487" s="23"/>
      <c r="L1487" s="23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67"/>
      <c r="AD1487" s="23"/>
      <c r="AE1487" s="23"/>
    </row>
    <row r="1488" spans="1:31" s="103" customFormat="1" x14ac:dyDescent="0.35">
      <c r="A1488" s="24"/>
      <c r="B1488" s="23"/>
      <c r="C1488" s="23"/>
      <c r="D1488" s="23"/>
      <c r="E1488" s="23"/>
      <c r="F1488" s="23"/>
      <c r="G1488" s="23"/>
      <c r="H1488" s="23"/>
      <c r="I1488" s="23"/>
      <c r="J1488" s="23"/>
      <c r="K1488" s="23"/>
      <c r="L1488" s="23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67"/>
      <c r="AD1488" s="23"/>
      <c r="AE1488" s="23"/>
    </row>
    <row r="1489" spans="1:31" s="103" customFormat="1" x14ac:dyDescent="0.35">
      <c r="A1489" s="24"/>
      <c r="B1489" s="23"/>
      <c r="C1489" s="23"/>
      <c r="D1489" s="23"/>
      <c r="E1489" s="23"/>
      <c r="F1489" s="23"/>
      <c r="G1489" s="23"/>
      <c r="H1489" s="23"/>
      <c r="I1489" s="23"/>
      <c r="J1489" s="23"/>
      <c r="K1489" s="23"/>
      <c r="L1489" s="23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67"/>
      <c r="AD1489" s="23"/>
      <c r="AE1489" s="23"/>
    </row>
    <row r="1490" spans="1:31" s="103" customFormat="1" x14ac:dyDescent="0.35">
      <c r="A1490" s="24"/>
      <c r="B1490" s="23"/>
      <c r="C1490" s="23"/>
      <c r="D1490" s="23"/>
      <c r="E1490" s="23"/>
      <c r="F1490" s="23"/>
      <c r="G1490" s="23"/>
      <c r="H1490" s="23"/>
      <c r="I1490" s="23"/>
      <c r="J1490" s="23"/>
      <c r="K1490" s="23"/>
      <c r="L1490" s="23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67"/>
      <c r="AD1490" s="23"/>
      <c r="AE1490" s="23"/>
    </row>
    <row r="1491" spans="1:31" s="103" customFormat="1" x14ac:dyDescent="0.35">
      <c r="A1491" s="24"/>
      <c r="B1491" s="23"/>
      <c r="C1491" s="23"/>
      <c r="D1491" s="23"/>
      <c r="E1491" s="23"/>
      <c r="F1491" s="23"/>
      <c r="G1491" s="23"/>
      <c r="H1491" s="23"/>
      <c r="I1491" s="23"/>
      <c r="J1491" s="23"/>
      <c r="K1491" s="23"/>
      <c r="L1491" s="23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67"/>
      <c r="AD1491" s="23"/>
      <c r="AE1491" s="23"/>
    </row>
    <row r="1492" spans="1:31" s="103" customFormat="1" x14ac:dyDescent="0.35">
      <c r="A1492" s="24"/>
      <c r="B1492" s="23"/>
      <c r="C1492" s="23"/>
      <c r="D1492" s="23"/>
      <c r="E1492" s="23"/>
      <c r="F1492" s="23"/>
      <c r="G1492" s="23"/>
      <c r="H1492" s="23"/>
      <c r="I1492" s="23"/>
      <c r="J1492" s="23"/>
      <c r="K1492" s="23"/>
      <c r="L1492" s="23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67"/>
      <c r="AD1492" s="23"/>
      <c r="AE1492" s="23"/>
    </row>
    <row r="1493" spans="1:31" s="103" customFormat="1" x14ac:dyDescent="0.35">
      <c r="A1493" s="24"/>
      <c r="B1493" s="23"/>
      <c r="C1493" s="23"/>
      <c r="D1493" s="23"/>
      <c r="E1493" s="23"/>
      <c r="F1493" s="23"/>
      <c r="G1493" s="23"/>
      <c r="H1493" s="23"/>
      <c r="I1493" s="23"/>
      <c r="J1493" s="23"/>
      <c r="K1493" s="23"/>
      <c r="L1493" s="23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67"/>
      <c r="AD1493" s="23"/>
      <c r="AE1493" s="23"/>
    </row>
    <row r="1494" spans="1:31" s="103" customFormat="1" x14ac:dyDescent="0.35">
      <c r="A1494" s="24"/>
      <c r="B1494" s="23"/>
      <c r="C1494" s="23"/>
      <c r="D1494" s="23"/>
      <c r="E1494" s="23"/>
      <c r="F1494" s="23"/>
      <c r="G1494" s="23"/>
      <c r="H1494" s="23"/>
      <c r="I1494" s="23"/>
      <c r="J1494" s="23"/>
      <c r="K1494" s="23"/>
      <c r="L1494" s="23"/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67"/>
      <c r="AD1494" s="23"/>
      <c r="AE1494" s="23"/>
    </row>
    <row r="1495" spans="1:31" s="103" customFormat="1" x14ac:dyDescent="0.35">
      <c r="A1495" s="24"/>
      <c r="B1495" s="23"/>
      <c r="C1495" s="23"/>
      <c r="D1495" s="23"/>
      <c r="E1495" s="23"/>
      <c r="F1495" s="23"/>
      <c r="G1495" s="23"/>
      <c r="H1495" s="23"/>
      <c r="I1495" s="23"/>
      <c r="J1495" s="23"/>
      <c r="K1495" s="23"/>
      <c r="L1495" s="23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67"/>
      <c r="AD1495" s="23"/>
      <c r="AE1495" s="23"/>
    </row>
    <row r="1496" spans="1:31" s="103" customFormat="1" x14ac:dyDescent="0.35">
      <c r="A1496" s="24"/>
      <c r="B1496" s="23"/>
      <c r="C1496" s="23"/>
      <c r="D1496" s="23"/>
      <c r="E1496" s="23"/>
      <c r="F1496" s="23"/>
      <c r="G1496" s="23"/>
      <c r="H1496" s="23"/>
      <c r="I1496" s="23"/>
      <c r="J1496" s="23"/>
      <c r="K1496" s="23"/>
      <c r="L1496" s="23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67"/>
      <c r="AD1496" s="23"/>
      <c r="AE1496" s="23"/>
    </row>
    <row r="1497" spans="1:31" s="103" customFormat="1" x14ac:dyDescent="0.35">
      <c r="A1497" s="24"/>
      <c r="B1497" s="23"/>
      <c r="C1497" s="23"/>
      <c r="D1497" s="23"/>
      <c r="E1497" s="23"/>
      <c r="F1497" s="23"/>
      <c r="G1497" s="23"/>
      <c r="H1497" s="23"/>
      <c r="I1497" s="23"/>
      <c r="J1497" s="23"/>
      <c r="K1497" s="23"/>
      <c r="L1497" s="23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67"/>
      <c r="AD1497" s="23"/>
      <c r="AE1497" s="23"/>
    </row>
    <row r="1498" spans="1:31" s="103" customFormat="1" x14ac:dyDescent="0.35">
      <c r="A1498" s="24"/>
      <c r="B1498" s="23"/>
      <c r="C1498" s="23"/>
      <c r="D1498" s="23"/>
      <c r="E1498" s="23"/>
      <c r="F1498" s="23"/>
      <c r="G1498" s="23"/>
      <c r="H1498" s="23"/>
      <c r="I1498" s="23"/>
      <c r="J1498" s="23"/>
      <c r="K1498" s="23"/>
      <c r="L1498" s="23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67"/>
      <c r="AD1498" s="23"/>
      <c r="AE1498" s="23"/>
    </row>
    <row r="1499" spans="1:31" s="103" customFormat="1" x14ac:dyDescent="0.35">
      <c r="A1499" s="24"/>
      <c r="B1499" s="23"/>
      <c r="C1499" s="23"/>
      <c r="D1499" s="23"/>
      <c r="E1499" s="23"/>
      <c r="F1499" s="23"/>
      <c r="G1499" s="23"/>
      <c r="H1499" s="23"/>
      <c r="I1499" s="23"/>
      <c r="J1499" s="23"/>
      <c r="K1499" s="23"/>
      <c r="L1499" s="23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67"/>
      <c r="AD1499" s="23"/>
      <c r="AE1499" s="23"/>
    </row>
    <row r="1500" spans="1:31" s="103" customFormat="1" x14ac:dyDescent="0.35">
      <c r="A1500" s="24"/>
      <c r="B1500" s="23"/>
      <c r="C1500" s="23"/>
      <c r="D1500" s="23"/>
      <c r="E1500" s="23"/>
      <c r="F1500" s="23"/>
      <c r="G1500" s="23"/>
      <c r="H1500" s="23"/>
      <c r="I1500" s="23"/>
      <c r="J1500" s="23"/>
      <c r="K1500" s="23"/>
      <c r="L1500" s="23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67"/>
      <c r="AD1500" s="23"/>
      <c r="AE1500" s="23"/>
    </row>
    <row r="1501" spans="1:31" s="103" customFormat="1" x14ac:dyDescent="0.35">
      <c r="A1501" s="24"/>
      <c r="B1501" s="23"/>
      <c r="C1501" s="23"/>
      <c r="D1501" s="23"/>
      <c r="E1501" s="23"/>
      <c r="F1501" s="23"/>
      <c r="G1501" s="23"/>
      <c r="H1501" s="23"/>
      <c r="I1501" s="23"/>
      <c r="J1501" s="23"/>
      <c r="K1501" s="23"/>
      <c r="L1501" s="23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67"/>
      <c r="AD1501" s="23"/>
      <c r="AE1501" s="23"/>
    </row>
    <row r="1502" spans="1:31" s="103" customFormat="1" x14ac:dyDescent="0.35">
      <c r="A1502" s="24"/>
      <c r="B1502" s="23"/>
      <c r="C1502" s="23"/>
      <c r="D1502" s="23"/>
      <c r="E1502" s="23"/>
      <c r="F1502" s="23"/>
      <c r="G1502" s="23"/>
      <c r="H1502" s="23"/>
      <c r="I1502" s="23"/>
      <c r="J1502" s="23"/>
      <c r="K1502" s="23"/>
      <c r="L1502" s="23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67"/>
      <c r="AD1502" s="23"/>
      <c r="AE1502" s="23"/>
    </row>
    <row r="1503" spans="1:31" s="103" customFormat="1" x14ac:dyDescent="0.35">
      <c r="A1503" s="24"/>
      <c r="B1503" s="23"/>
      <c r="C1503" s="23"/>
      <c r="D1503" s="23"/>
      <c r="E1503" s="23"/>
      <c r="F1503" s="23"/>
      <c r="G1503" s="23"/>
      <c r="H1503" s="23"/>
      <c r="I1503" s="23"/>
      <c r="J1503" s="23"/>
      <c r="K1503" s="23"/>
      <c r="L1503" s="23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67"/>
      <c r="AD1503" s="23"/>
      <c r="AE1503" s="23"/>
    </row>
    <row r="1504" spans="1:31" s="103" customFormat="1" x14ac:dyDescent="0.35">
      <c r="A1504" s="24"/>
      <c r="B1504" s="23"/>
      <c r="C1504" s="23"/>
      <c r="D1504" s="23"/>
      <c r="E1504" s="23"/>
      <c r="F1504" s="23"/>
      <c r="G1504" s="23"/>
      <c r="H1504" s="23"/>
      <c r="I1504" s="23"/>
      <c r="J1504" s="23"/>
      <c r="K1504" s="23"/>
      <c r="L1504" s="23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67"/>
      <c r="AD1504" s="23"/>
      <c r="AE1504" s="23"/>
    </row>
    <row r="1505" spans="1:31" s="103" customFormat="1" x14ac:dyDescent="0.35">
      <c r="A1505" s="24"/>
      <c r="B1505" s="23"/>
      <c r="C1505" s="23"/>
      <c r="D1505" s="23"/>
      <c r="E1505" s="23"/>
      <c r="F1505" s="23"/>
      <c r="G1505" s="23"/>
      <c r="H1505" s="23"/>
      <c r="I1505" s="23"/>
      <c r="J1505" s="23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67"/>
      <c r="AD1505" s="23"/>
      <c r="AE1505" s="23"/>
    </row>
    <row r="1506" spans="1:31" s="103" customFormat="1" x14ac:dyDescent="0.35">
      <c r="A1506" s="24"/>
      <c r="B1506" s="23"/>
      <c r="C1506" s="23"/>
      <c r="D1506" s="23"/>
      <c r="E1506" s="23"/>
      <c r="F1506" s="23"/>
      <c r="G1506" s="23"/>
      <c r="H1506" s="23"/>
      <c r="I1506" s="23"/>
      <c r="J1506" s="23"/>
      <c r="K1506" s="23"/>
      <c r="L1506" s="23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67"/>
      <c r="AD1506" s="23"/>
      <c r="AE1506" s="23"/>
    </row>
    <row r="1507" spans="1:31" s="103" customFormat="1" x14ac:dyDescent="0.35">
      <c r="A1507" s="24"/>
      <c r="B1507" s="23"/>
      <c r="C1507" s="23"/>
      <c r="D1507" s="23"/>
      <c r="E1507" s="23"/>
      <c r="F1507" s="23"/>
      <c r="G1507" s="23"/>
      <c r="H1507" s="23"/>
      <c r="I1507" s="23"/>
      <c r="J1507" s="23"/>
      <c r="K1507" s="23"/>
      <c r="L1507" s="23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67"/>
      <c r="AD1507" s="23"/>
      <c r="AE1507" s="23"/>
    </row>
    <row r="1508" spans="1:31" s="103" customFormat="1" x14ac:dyDescent="0.35">
      <c r="A1508" s="24"/>
      <c r="B1508" s="23"/>
      <c r="C1508" s="23"/>
      <c r="D1508" s="23"/>
      <c r="E1508" s="23"/>
      <c r="F1508" s="23"/>
      <c r="G1508" s="23"/>
      <c r="H1508" s="23"/>
      <c r="I1508" s="23"/>
      <c r="J1508" s="23"/>
      <c r="K1508" s="23"/>
      <c r="L1508" s="23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67"/>
      <c r="AD1508" s="23"/>
      <c r="AE1508" s="23"/>
    </row>
    <row r="1509" spans="1:31" s="103" customFormat="1" x14ac:dyDescent="0.35">
      <c r="A1509" s="24"/>
      <c r="B1509" s="23"/>
      <c r="C1509" s="23"/>
      <c r="D1509" s="23"/>
      <c r="E1509" s="23"/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67"/>
      <c r="AD1509" s="23"/>
      <c r="AE1509" s="23"/>
    </row>
    <row r="1510" spans="1:31" s="103" customFormat="1" x14ac:dyDescent="0.35">
      <c r="A1510" s="24"/>
      <c r="B1510" s="23"/>
      <c r="C1510" s="23"/>
      <c r="D1510" s="23"/>
      <c r="E1510" s="23"/>
      <c r="F1510" s="23"/>
      <c r="G1510" s="23"/>
      <c r="H1510" s="23"/>
      <c r="I1510" s="23"/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67"/>
      <c r="AD1510" s="23"/>
      <c r="AE1510" s="23"/>
    </row>
    <row r="1511" spans="1:31" s="103" customFormat="1" x14ac:dyDescent="0.35">
      <c r="A1511" s="24"/>
      <c r="B1511" s="23"/>
      <c r="C1511" s="23"/>
      <c r="D1511" s="23"/>
      <c r="E1511" s="23"/>
      <c r="F1511" s="23"/>
      <c r="G1511" s="23"/>
      <c r="H1511" s="23"/>
      <c r="I1511" s="23"/>
      <c r="J1511" s="23"/>
      <c r="K1511" s="23"/>
      <c r="L1511" s="23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67"/>
      <c r="AD1511" s="23"/>
      <c r="AE1511" s="23"/>
    </row>
    <row r="1512" spans="1:31" s="103" customFormat="1" x14ac:dyDescent="0.35">
      <c r="A1512" s="24"/>
      <c r="B1512" s="23"/>
      <c r="C1512" s="23"/>
      <c r="D1512" s="23"/>
      <c r="E1512" s="23"/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67"/>
      <c r="AD1512" s="23"/>
      <c r="AE1512" s="23"/>
    </row>
    <row r="1513" spans="1:31" s="103" customFormat="1" x14ac:dyDescent="0.35">
      <c r="A1513" s="24"/>
      <c r="B1513" s="23"/>
      <c r="C1513" s="23"/>
      <c r="D1513" s="23"/>
      <c r="E1513" s="23"/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67"/>
      <c r="AD1513" s="23"/>
      <c r="AE1513" s="23"/>
    </row>
    <row r="1514" spans="1:31" s="103" customFormat="1" x14ac:dyDescent="0.35">
      <c r="A1514" s="24"/>
      <c r="B1514" s="23"/>
      <c r="C1514" s="23"/>
      <c r="D1514" s="23"/>
      <c r="E1514" s="23"/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67"/>
      <c r="AD1514" s="23"/>
      <c r="AE1514" s="23"/>
    </row>
    <row r="1515" spans="1:31" s="103" customFormat="1" x14ac:dyDescent="0.35">
      <c r="A1515" s="24"/>
      <c r="B1515" s="23"/>
      <c r="C1515" s="23"/>
      <c r="D1515" s="23"/>
      <c r="E1515" s="23"/>
      <c r="F1515" s="23"/>
      <c r="G1515" s="23"/>
      <c r="H1515" s="23"/>
      <c r="I1515" s="23"/>
      <c r="J1515" s="23"/>
      <c r="K1515" s="23"/>
      <c r="L1515" s="23"/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67"/>
      <c r="AD1515" s="23"/>
      <c r="AE1515" s="23"/>
    </row>
    <row r="1516" spans="1:31" s="103" customFormat="1" x14ac:dyDescent="0.35">
      <c r="A1516" s="24"/>
      <c r="B1516" s="23"/>
      <c r="C1516" s="23"/>
      <c r="D1516" s="23"/>
      <c r="E1516" s="23"/>
      <c r="F1516" s="23"/>
      <c r="G1516" s="23"/>
      <c r="H1516" s="23"/>
      <c r="I1516" s="23"/>
      <c r="J1516" s="23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67"/>
      <c r="AD1516" s="23"/>
      <c r="AE1516" s="23"/>
    </row>
    <row r="1517" spans="1:31" s="103" customFormat="1" x14ac:dyDescent="0.35">
      <c r="A1517" s="24"/>
      <c r="B1517" s="23"/>
      <c r="C1517" s="23"/>
      <c r="D1517" s="23"/>
      <c r="E1517" s="23"/>
      <c r="F1517" s="23"/>
      <c r="G1517" s="23"/>
      <c r="H1517" s="23"/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67"/>
      <c r="AD1517" s="23"/>
      <c r="AE1517" s="23"/>
    </row>
    <row r="1518" spans="1:31" s="103" customFormat="1" x14ac:dyDescent="0.35">
      <c r="A1518" s="24"/>
      <c r="B1518" s="23"/>
      <c r="C1518" s="23"/>
      <c r="D1518" s="23"/>
      <c r="E1518" s="23"/>
      <c r="F1518" s="23"/>
      <c r="G1518" s="23"/>
      <c r="H1518" s="23"/>
      <c r="I1518" s="23"/>
      <c r="J1518" s="23"/>
      <c r="K1518" s="23"/>
      <c r="L1518" s="23"/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67"/>
      <c r="AD1518" s="23"/>
      <c r="AE1518" s="23"/>
    </row>
    <row r="1519" spans="1:31" s="103" customFormat="1" x14ac:dyDescent="0.35">
      <c r="A1519" s="24"/>
      <c r="B1519" s="23"/>
      <c r="C1519" s="23"/>
      <c r="D1519" s="23"/>
      <c r="E1519" s="23"/>
      <c r="F1519" s="23"/>
      <c r="G1519" s="23"/>
      <c r="H1519" s="23"/>
      <c r="I1519" s="23"/>
      <c r="J1519" s="23"/>
      <c r="K1519" s="23"/>
      <c r="L1519" s="23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67"/>
      <c r="AD1519" s="23"/>
      <c r="AE1519" s="23"/>
    </row>
    <row r="1520" spans="1:31" s="103" customFormat="1" x14ac:dyDescent="0.35">
      <c r="A1520" s="24"/>
      <c r="B1520" s="23"/>
      <c r="C1520" s="23"/>
      <c r="D1520" s="23"/>
      <c r="E1520" s="23"/>
      <c r="F1520" s="23"/>
      <c r="G1520" s="23"/>
      <c r="H1520" s="23"/>
      <c r="I1520" s="23"/>
      <c r="J1520" s="23"/>
      <c r="K1520" s="23"/>
      <c r="L1520" s="23"/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67"/>
      <c r="AD1520" s="23"/>
      <c r="AE1520" s="23"/>
    </row>
    <row r="1521" spans="1:31" s="103" customFormat="1" x14ac:dyDescent="0.35">
      <c r="A1521" s="24"/>
      <c r="B1521" s="23"/>
      <c r="C1521" s="23"/>
      <c r="D1521" s="23"/>
      <c r="E1521" s="23"/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67"/>
      <c r="AD1521" s="23"/>
      <c r="AE1521" s="23"/>
    </row>
    <row r="1522" spans="1:31" s="103" customFormat="1" x14ac:dyDescent="0.35">
      <c r="A1522" s="24"/>
      <c r="B1522" s="23"/>
      <c r="C1522" s="23"/>
      <c r="D1522" s="23"/>
      <c r="E1522" s="23"/>
      <c r="F1522" s="23"/>
      <c r="G1522" s="23"/>
      <c r="H1522" s="23"/>
      <c r="I1522" s="23"/>
      <c r="J1522" s="23"/>
      <c r="K1522" s="23"/>
      <c r="L1522" s="23"/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67"/>
      <c r="AD1522" s="23"/>
      <c r="AE1522" s="23"/>
    </row>
    <row r="1523" spans="1:31" s="103" customFormat="1" x14ac:dyDescent="0.35">
      <c r="A1523" s="24"/>
      <c r="B1523" s="23"/>
      <c r="C1523" s="23"/>
      <c r="D1523" s="23"/>
      <c r="E1523" s="23"/>
      <c r="F1523" s="23"/>
      <c r="G1523" s="23"/>
      <c r="H1523" s="23"/>
      <c r="I1523" s="23"/>
      <c r="J1523" s="23"/>
      <c r="K1523" s="23"/>
      <c r="L1523" s="23"/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67"/>
      <c r="AD1523" s="23"/>
      <c r="AE1523" s="23"/>
    </row>
    <row r="1524" spans="1:31" s="103" customFormat="1" x14ac:dyDescent="0.35">
      <c r="A1524" s="24"/>
      <c r="B1524" s="23"/>
      <c r="C1524" s="23"/>
      <c r="D1524" s="23"/>
      <c r="E1524" s="23"/>
      <c r="F1524" s="23"/>
      <c r="G1524" s="23"/>
      <c r="H1524" s="23"/>
      <c r="I1524" s="23"/>
      <c r="J1524" s="23"/>
      <c r="K1524" s="23"/>
      <c r="L1524" s="23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67"/>
      <c r="AD1524" s="23"/>
      <c r="AE1524" s="23"/>
    </row>
    <row r="1525" spans="1:31" s="103" customFormat="1" x14ac:dyDescent="0.35">
      <c r="A1525" s="24"/>
      <c r="B1525" s="23"/>
      <c r="C1525" s="23"/>
      <c r="D1525" s="23"/>
      <c r="E1525" s="23"/>
      <c r="F1525" s="23"/>
      <c r="G1525" s="23"/>
      <c r="H1525" s="23"/>
      <c r="I1525" s="23"/>
      <c r="J1525" s="23"/>
      <c r="K1525" s="23"/>
      <c r="L1525" s="23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67"/>
      <c r="AD1525" s="23"/>
      <c r="AE1525" s="23"/>
    </row>
    <row r="1526" spans="1:31" s="103" customFormat="1" x14ac:dyDescent="0.35">
      <c r="A1526" s="24"/>
      <c r="B1526" s="23"/>
      <c r="C1526" s="23"/>
      <c r="D1526" s="23"/>
      <c r="E1526" s="23"/>
      <c r="F1526" s="23"/>
      <c r="G1526" s="23"/>
      <c r="H1526" s="23"/>
      <c r="I1526" s="23"/>
      <c r="J1526" s="23"/>
      <c r="K1526" s="23"/>
      <c r="L1526" s="23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67"/>
      <c r="AD1526" s="23"/>
      <c r="AE1526" s="23"/>
    </row>
    <row r="1527" spans="1:31" s="103" customFormat="1" x14ac:dyDescent="0.35">
      <c r="A1527" s="24"/>
      <c r="B1527" s="23"/>
      <c r="C1527" s="23"/>
      <c r="D1527" s="23"/>
      <c r="E1527" s="23"/>
      <c r="F1527" s="23"/>
      <c r="G1527" s="23"/>
      <c r="H1527" s="23"/>
      <c r="I1527" s="23"/>
      <c r="J1527" s="23"/>
      <c r="K1527" s="23"/>
      <c r="L1527" s="23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67"/>
      <c r="AD1527" s="23"/>
      <c r="AE1527" s="23"/>
    </row>
    <row r="1528" spans="1:31" s="103" customFormat="1" x14ac:dyDescent="0.35">
      <c r="A1528" s="24"/>
      <c r="B1528" s="23"/>
      <c r="C1528" s="23"/>
      <c r="D1528" s="23"/>
      <c r="E1528" s="23"/>
      <c r="F1528" s="23"/>
      <c r="G1528" s="23"/>
      <c r="H1528" s="23"/>
      <c r="I1528" s="23"/>
      <c r="J1528" s="23"/>
      <c r="K1528" s="23"/>
      <c r="L1528" s="23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67"/>
      <c r="AD1528" s="23"/>
      <c r="AE1528" s="23"/>
    </row>
    <row r="1529" spans="1:31" s="103" customFormat="1" x14ac:dyDescent="0.35">
      <c r="A1529" s="24"/>
      <c r="B1529" s="23"/>
      <c r="C1529" s="23"/>
      <c r="D1529" s="23"/>
      <c r="E1529" s="23"/>
      <c r="F1529" s="23"/>
      <c r="G1529" s="23"/>
      <c r="H1529" s="23"/>
      <c r="I1529" s="23"/>
      <c r="J1529" s="23"/>
      <c r="K1529" s="23"/>
      <c r="L1529" s="23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67"/>
      <c r="AD1529" s="23"/>
      <c r="AE1529" s="23"/>
    </row>
    <row r="1530" spans="1:31" s="103" customFormat="1" x14ac:dyDescent="0.35">
      <c r="A1530" s="24"/>
      <c r="B1530" s="23"/>
      <c r="C1530" s="23"/>
      <c r="D1530" s="23"/>
      <c r="E1530" s="23"/>
      <c r="F1530" s="23"/>
      <c r="G1530" s="23"/>
      <c r="H1530" s="23"/>
      <c r="I1530" s="23"/>
      <c r="J1530" s="23"/>
      <c r="K1530" s="23"/>
      <c r="L1530" s="23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67"/>
      <c r="AD1530" s="23"/>
      <c r="AE1530" s="23"/>
    </row>
    <row r="1531" spans="1:31" s="103" customFormat="1" x14ac:dyDescent="0.35">
      <c r="A1531" s="24"/>
      <c r="B1531" s="23"/>
      <c r="C1531" s="23"/>
      <c r="D1531" s="23"/>
      <c r="E1531" s="23"/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67"/>
      <c r="AD1531" s="23"/>
      <c r="AE1531" s="23"/>
    </row>
    <row r="1532" spans="1:31" s="103" customFormat="1" x14ac:dyDescent="0.35">
      <c r="A1532" s="24"/>
      <c r="B1532" s="23"/>
      <c r="C1532" s="23"/>
      <c r="D1532" s="23"/>
      <c r="E1532" s="23"/>
      <c r="F1532" s="23"/>
      <c r="G1532" s="23"/>
      <c r="H1532" s="23"/>
      <c r="I1532" s="23"/>
      <c r="J1532" s="23"/>
      <c r="K1532" s="23"/>
      <c r="L1532" s="23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67"/>
      <c r="AD1532" s="23"/>
      <c r="AE1532" s="23"/>
    </row>
    <row r="1533" spans="1:31" s="103" customFormat="1" x14ac:dyDescent="0.35">
      <c r="A1533" s="24"/>
      <c r="B1533" s="23"/>
      <c r="C1533" s="23"/>
      <c r="D1533" s="23"/>
      <c r="E1533" s="23"/>
      <c r="F1533" s="23"/>
      <c r="G1533" s="23"/>
      <c r="H1533" s="23"/>
      <c r="I1533" s="23"/>
      <c r="J1533" s="23"/>
      <c r="K1533" s="23"/>
      <c r="L1533" s="23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67"/>
      <c r="AD1533" s="23"/>
      <c r="AE1533" s="23"/>
    </row>
    <row r="1534" spans="1:31" s="103" customFormat="1" x14ac:dyDescent="0.35">
      <c r="A1534" s="24"/>
      <c r="B1534" s="23"/>
      <c r="C1534" s="23"/>
      <c r="D1534" s="23"/>
      <c r="E1534" s="23"/>
      <c r="F1534" s="23"/>
      <c r="G1534" s="23"/>
      <c r="H1534" s="23"/>
      <c r="I1534" s="23"/>
      <c r="J1534" s="23"/>
      <c r="K1534" s="23"/>
      <c r="L1534" s="23"/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67"/>
      <c r="AD1534" s="23"/>
      <c r="AE1534" s="23"/>
    </row>
    <row r="1535" spans="1:31" s="103" customFormat="1" x14ac:dyDescent="0.35">
      <c r="A1535" s="24"/>
      <c r="B1535" s="23"/>
      <c r="C1535" s="23"/>
      <c r="D1535" s="23"/>
      <c r="E1535" s="23"/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67"/>
      <c r="AD1535" s="23"/>
      <c r="AE1535" s="23"/>
    </row>
    <row r="1536" spans="1:31" s="103" customFormat="1" x14ac:dyDescent="0.35">
      <c r="A1536" s="24"/>
      <c r="B1536" s="23"/>
      <c r="C1536" s="23"/>
      <c r="D1536" s="23"/>
      <c r="E1536" s="23"/>
      <c r="F1536" s="23"/>
      <c r="G1536" s="23"/>
      <c r="H1536" s="23"/>
      <c r="I1536" s="23"/>
      <c r="J1536" s="23"/>
      <c r="K1536" s="23"/>
      <c r="L1536" s="23"/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67"/>
      <c r="AD1536" s="23"/>
      <c r="AE1536" s="23"/>
    </row>
    <row r="1537" spans="1:31" s="103" customFormat="1" x14ac:dyDescent="0.35">
      <c r="A1537" s="24"/>
      <c r="B1537" s="23"/>
      <c r="C1537" s="23"/>
      <c r="D1537" s="23"/>
      <c r="E1537" s="23"/>
      <c r="F1537" s="23"/>
      <c r="G1537" s="23"/>
      <c r="H1537" s="23"/>
      <c r="I1537" s="23"/>
      <c r="J1537" s="23"/>
      <c r="K1537" s="23"/>
      <c r="L1537" s="23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67"/>
      <c r="AD1537" s="23"/>
      <c r="AE1537" s="23"/>
    </row>
    <row r="1538" spans="1:31" s="103" customFormat="1" x14ac:dyDescent="0.35">
      <c r="A1538" s="24"/>
      <c r="B1538" s="23"/>
      <c r="C1538" s="23"/>
      <c r="D1538" s="23"/>
      <c r="E1538" s="23"/>
      <c r="F1538" s="23"/>
      <c r="G1538" s="23"/>
      <c r="H1538" s="23"/>
      <c r="I1538" s="23"/>
      <c r="J1538" s="23"/>
      <c r="K1538" s="23"/>
      <c r="L1538" s="23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67"/>
      <c r="AD1538" s="23"/>
      <c r="AE1538" s="23"/>
    </row>
    <row r="1539" spans="1:31" s="103" customFormat="1" x14ac:dyDescent="0.35">
      <c r="A1539" s="24"/>
      <c r="B1539" s="23"/>
      <c r="C1539" s="23"/>
      <c r="D1539" s="23"/>
      <c r="E1539" s="23"/>
      <c r="F1539" s="23"/>
      <c r="G1539" s="23"/>
      <c r="H1539" s="23"/>
      <c r="I1539" s="23"/>
      <c r="J1539" s="23"/>
      <c r="K1539" s="23"/>
      <c r="L1539" s="23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67"/>
      <c r="AD1539" s="23"/>
      <c r="AE1539" s="23"/>
    </row>
    <row r="1540" spans="1:31" s="103" customFormat="1" x14ac:dyDescent="0.35">
      <c r="A1540" s="24"/>
      <c r="B1540" s="23"/>
      <c r="C1540" s="23"/>
      <c r="D1540" s="23"/>
      <c r="E1540" s="23"/>
      <c r="F1540" s="23"/>
      <c r="G1540" s="23"/>
      <c r="H1540" s="23"/>
      <c r="I1540" s="23"/>
      <c r="J1540" s="23"/>
      <c r="K1540" s="23"/>
      <c r="L1540" s="23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67"/>
      <c r="AD1540" s="23"/>
      <c r="AE1540" s="23"/>
    </row>
    <row r="1541" spans="1:31" s="103" customFormat="1" x14ac:dyDescent="0.35">
      <c r="A1541" s="24"/>
      <c r="B1541" s="23"/>
      <c r="C1541" s="23"/>
      <c r="D1541" s="23"/>
      <c r="E1541" s="23"/>
      <c r="F1541" s="23"/>
      <c r="G1541" s="23"/>
      <c r="H1541" s="23"/>
      <c r="I1541" s="23"/>
      <c r="J1541" s="23"/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67"/>
      <c r="AD1541" s="23"/>
      <c r="AE1541" s="23"/>
    </row>
    <row r="1542" spans="1:31" s="103" customFormat="1" x14ac:dyDescent="0.35">
      <c r="A1542" s="24"/>
      <c r="B1542" s="23"/>
      <c r="C1542" s="23"/>
      <c r="D1542" s="23"/>
      <c r="E1542" s="23"/>
      <c r="F1542" s="23"/>
      <c r="G1542" s="23"/>
      <c r="H1542" s="23"/>
      <c r="I1542" s="23"/>
      <c r="J1542" s="23"/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67"/>
      <c r="AD1542" s="23"/>
      <c r="AE1542" s="23"/>
    </row>
    <row r="1543" spans="1:31" s="103" customFormat="1" x14ac:dyDescent="0.35">
      <c r="A1543" s="24"/>
      <c r="B1543" s="23"/>
      <c r="C1543" s="23"/>
      <c r="D1543" s="23"/>
      <c r="E1543" s="23"/>
      <c r="F1543" s="23"/>
      <c r="G1543" s="23"/>
      <c r="H1543" s="23"/>
      <c r="I1543" s="23"/>
      <c r="J1543" s="23"/>
      <c r="K1543" s="23"/>
      <c r="L1543" s="2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67"/>
      <c r="AD1543" s="23"/>
      <c r="AE1543" s="23"/>
    </row>
    <row r="1544" spans="1:31" s="103" customFormat="1" x14ac:dyDescent="0.35">
      <c r="A1544" s="24"/>
      <c r="B1544" s="23"/>
      <c r="C1544" s="23"/>
      <c r="D1544" s="23"/>
      <c r="E1544" s="23"/>
      <c r="F1544" s="23"/>
      <c r="G1544" s="23"/>
      <c r="H1544" s="23"/>
      <c r="I1544" s="23"/>
      <c r="J1544" s="23"/>
      <c r="K1544" s="23"/>
      <c r="L1544" s="23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67"/>
      <c r="AD1544" s="23"/>
      <c r="AE1544" s="23"/>
    </row>
    <row r="1545" spans="1:31" s="103" customFormat="1" x14ac:dyDescent="0.35">
      <c r="A1545" s="24"/>
      <c r="B1545" s="23"/>
      <c r="C1545" s="23"/>
      <c r="D1545" s="23"/>
      <c r="E1545" s="23"/>
      <c r="F1545" s="23"/>
      <c r="G1545" s="23"/>
      <c r="H1545" s="23"/>
      <c r="I1545" s="23"/>
      <c r="J1545" s="23"/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67"/>
      <c r="AD1545" s="23"/>
      <c r="AE1545" s="23"/>
    </row>
    <row r="1546" spans="1:31" s="103" customFormat="1" x14ac:dyDescent="0.35">
      <c r="A1546" s="24"/>
      <c r="B1546" s="23"/>
      <c r="C1546" s="23"/>
      <c r="D1546" s="23"/>
      <c r="E1546" s="23"/>
      <c r="F1546" s="23"/>
      <c r="G1546" s="23"/>
      <c r="H1546" s="23"/>
      <c r="I1546" s="23"/>
      <c r="J1546" s="23"/>
      <c r="K1546" s="23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67"/>
      <c r="AD1546" s="23"/>
      <c r="AE1546" s="23"/>
    </row>
    <row r="1547" spans="1:31" s="103" customFormat="1" x14ac:dyDescent="0.35">
      <c r="A1547" s="24"/>
      <c r="B1547" s="23"/>
      <c r="C1547" s="23"/>
      <c r="D1547" s="23"/>
      <c r="E1547" s="23"/>
      <c r="F1547" s="23"/>
      <c r="G1547" s="23"/>
      <c r="H1547" s="23"/>
      <c r="I1547" s="23"/>
      <c r="J1547" s="23"/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67"/>
      <c r="AD1547" s="23"/>
      <c r="AE1547" s="23"/>
    </row>
    <row r="1548" spans="1:31" s="103" customFormat="1" x14ac:dyDescent="0.35">
      <c r="A1548" s="24"/>
      <c r="B1548" s="23"/>
      <c r="C1548" s="23"/>
      <c r="D1548" s="23"/>
      <c r="E1548" s="23"/>
      <c r="F1548" s="23"/>
      <c r="G1548" s="23"/>
      <c r="H1548" s="23"/>
      <c r="I1548" s="23"/>
      <c r="J1548" s="23"/>
      <c r="K1548" s="23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67"/>
      <c r="AD1548" s="23"/>
      <c r="AE1548" s="23"/>
    </row>
    <row r="1549" spans="1:31" s="103" customFormat="1" x14ac:dyDescent="0.35">
      <c r="A1549" s="24"/>
      <c r="B1549" s="23"/>
      <c r="C1549" s="23"/>
      <c r="D1549" s="23"/>
      <c r="E1549" s="23"/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67"/>
      <c r="AD1549" s="23"/>
      <c r="AE1549" s="23"/>
    </row>
    <row r="1550" spans="1:31" s="103" customFormat="1" x14ac:dyDescent="0.35">
      <c r="A1550" s="24"/>
      <c r="B1550" s="23"/>
      <c r="C1550" s="23"/>
      <c r="D1550" s="23"/>
      <c r="E1550" s="23"/>
      <c r="F1550" s="23"/>
      <c r="G1550" s="23"/>
      <c r="H1550" s="23"/>
      <c r="I1550" s="23"/>
      <c r="J1550" s="23"/>
      <c r="K1550" s="23"/>
      <c r="L1550" s="23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67"/>
      <c r="AD1550" s="23"/>
      <c r="AE1550" s="23"/>
    </row>
    <row r="1551" spans="1:31" s="103" customFormat="1" x14ac:dyDescent="0.35">
      <c r="A1551" s="24"/>
      <c r="B1551" s="23"/>
      <c r="C1551" s="23"/>
      <c r="D1551" s="23"/>
      <c r="E1551" s="23"/>
      <c r="F1551" s="23"/>
      <c r="G1551" s="23"/>
      <c r="H1551" s="23"/>
      <c r="I1551" s="23"/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67"/>
      <c r="AD1551" s="23"/>
      <c r="AE1551" s="23"/>
    </row>
    <row r="1552" spans="1:31" s="103" customFormat="1" x14ac:dyDescent="0.35">
      <c r="A1552" s="24"/>
      <c r="B1552" s="23"/>
      <c r="C1552" s="23"/>
      <c r="D1552" s="23"/>
      <c r="E1552" s="23"/>
      <c r="F1552" s="23"/>
      <c r="G1552" s="23"/>
      <c r="H1552" s="23"/>
      <c r="I1552" s="23"/>
      <c r="J1552" s="23"/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67"/>
      <c r="AD1552" s="23"/>
      <c r="AE1552" s="23"/>
    </row>
    <row r="1553" spans="1:31" s="103" customFormat="1" x14ac:dyDescent="0.35">
      <c r="A1553" s="24"/>
      <c r="B1553" s="23"/>
      <c r="C1553" s="23"/>
      <c r="D1553" s="23"/>
      <c r="E1553" s="23"/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67"/>
      <c r="AD1553" s="23"/>
      <c r="AE1553" s="23"/>
    </row>
    <row r="1554" spans="1:31" s="103" customFormat="1" x14ac:dyDescent="0.35">
      <c r="A1554" s="24"/>
      <c r="B1554" s="23"/>
      <c r="C1554" s="23"/>
      <c r="D1554" s="23"/>
      <c r="E1554" s="23"/>
      <c r="F1554" s="23"/>
      <c r="G1554" s="23"/>
      <c r="H1554" s="23"/>
      <c r="I1554" s="23"/>
      <c r="J1554" s="23"/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67"/>
      <c r="AD1554" s="23"/>
      <c r="AE1554" s="23"/>
    </row>
    <row r="1555" spans="1:31" s="103" customFormat="1" x14ac:dyDescent="0.35">
      <c r="A1555" s="24"/>
      <c r="B1555" s="23"/>
      <c r="C1555" s="23"/>
      <c r="D1555" s="23"/>
      <c r="E1555" s="23"/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67"/>
      <c r="AD1555" s="23"/>
      <c r="AE1555" s="23"/>
    </row>
    <row r="1556" spans="1:31" s="103" customFormat="1" x14ac:dyDescent="0.35">
      <c r="A1556" s="24"/>
      <c r="B1556" s="23"/>
      <c r="C1556" s="23"/>
      <c r="D1556" s="23"/>
      <c r="E1556" s="23"/>
      <c r="F1556" s="23"/>
      <c r="G1556" s="23"/>
      <c r="H1556" s="23"/>
      <c r="I1556" s="23"/>
      <c r="J1556" s="23"/>
      <c r="K1556" s="23"/>
      <c r="L1556" s="23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67"/>
      <c r="AD1556" s="23"/>
      <c r="AE1556" s="23"/>
    </row>
    <row r="1557" spans="1:31" s="103" customFormat="1" x14ac:dyDescent="0.35">
      <c r="A1557" s="24"/>
      <c r="B1557" s="23"/>
      <c r="C1557" s="23"/>
      <c r="D1557" s="23"/>
      <c r="E1557" s="23"/>
      <c r="F1557" s="23"/>
      <c r="G1557" s="23"/>
      <c r="H1557" s="23"/>
      <c r="I1557" s="23"/>
      <c r="J1557" s="23"/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67"/>
      <c r="AD1557" s="23"/>
      <c r="AE1557" s="23"/>
    </row>
    <row r="1558" spans="1:31" s="103" customFormat="1" x14ac:dyDescent="0.35">
      <c r="A1558" s="24"/>
      <c r="B1558" s="23"/>
      <c r="C1558" s="23"/>
      <c r="D1558" s="23"/>
      <c r="E1558" s="23"/>
      <c r="F1558" s="23"/>
      <c r="G1558" s="23"/>
      <c r="H1558" s="23"/>
      <c r="I1558" s="23"/>
      <c r="J1558" s="23"/>
      <c r="K1558" s="23"/>
      <c r="L1558" s="23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67"/>
      <c r="AD1558" s="23"/>
      <c r="AE1558" s="23"/>
    </row>
    <row r="1559" spans="1:31" s="103" customFormat="1" x14ac:dyDescent="0.35">
      <c r="A1559" s="24"/>
      <c r="B1559" s="23"/>
      <c r="C1559" s="23"/>
      <c r="D1559" s="23"/>
      <c r="E1559" s="23"/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67"/>
      <c r="AD1559" s="23"/>
      <c r="AE1559" s="23"/>
    </row>
    <row r="1560" spans="1:31" s="103" customFormat="1" x14ac:dyDescent="0.35">
      <c r="A1560" s="24"/>
      <c r="B1560" s="23"/>
      <c r="C1560" s="23"/>
      <c r="D1560" s="23"/>
      <c r="E1560" s="23"/>
      <c r="F1560" s="23"/>
      <c r="G1560" s="23"/>
      <c r="H1560" s="23"/>
      <c r="I1560" s="23"/>
      <c r="J1560" s="23"/>
      <c r="K1560" s="23"/>
      <c r="L1560" s="23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67"/>
      <c r="AD1560" s="23"/>
      <c r="AE1560" s="23"/>
    </row>
    <row r="1561" spans="1:31" s="103" customFormat="1" x14ac:dyDescent="0.35">
      <c r="A1561" s="24"/>
      <c r="B1561" s="23"/>
      <c r="C1561" s="23"/>
      <c r="D1561" s="23"/>
      <c r="E1561" s="23"/>
      <c r="F1561" s="23"/>
      <c r="G1561" s="23"/>
      <c r="H1561" s="23"/>
      <c r="I1561" s="23"/>
      <c r="J1561" s="23"/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67"/>
      <c r="AD1561" s="23"/>
      <c r="AE1561" s="23"/>
    </row>
    <row r="1562" spans="1:31" s="103" customFormat="1" x14ac:dyDescent="0.35">
      <c r="A1562" s="24"/>
      <c r="B1562" s="23"/>
      <c r="C1562" s="23"/>
      <c r="D1562" s="23"/>
      <c r="E1562" s="23"/>
      <c r="F1562" s="23"/>
      <c r="G1562" s="23"/>
      <c r="H1562" s="23"/>
      <c r="I1562" s="23"/>
      <c r="J1562" s="23"/>
      <c r="K1562" s="23"/>
      <c r="L1562" s="23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67"/>
      <c r="AD1562" s="23"/>
      <c r="AE1562" s="23"/>
    </row>
    <row r="1563" spans="1:31" s="103" customFormat="1" x14ac:dyDescent="0.35">
      <c r="A1563" s="24"/>
      <c r="B1563" s="23"/>
      <c r="C1563" s="23"/>
      <c r="D1563" s="23"/>
      <c r="E1563" s="23"/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67"/>
      <c r="AD1563" s="23"/>
      <c r="AE1563" s="23"/>
    </row>
    <row r="1564" spans="1:31" s="103" customFormat="1" x14ac:dyDescent="0.35">
      <c r="A1564" s="24"/>
      <c r="B1564" s="23"/>
      <c r="C1564" s="23"/>
      <c r="D1564" s="23"/>
      <c r="E1564" s="23"/>
      <c r="F1564" s="23"/>
      <c r="G1564" s="23"/>
      <c r="H1564" s="23"/>
      <c r="I1564" s="23"/>
      <c r="J1564" s="23"/>
      <c r="K1564" s="23"/>
      <c r="L1564" s="23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67"/>
      <c r="AD1564" s="23"/>
      <c r="AE1564" s="23"/>
    </row>
    <row r="1565" spans="1:31" s="103" customFormat="1" x14ac:dyDescent="0.35">
      <c r="A1565" s="24"/>
      <c r="B1565" s="23"/>
      <c r="C1565" s="23"/>
      <c r="D1565" s="23"/>
      <c r="E1565" s="23"/>
      <c r="F1565" s="23"/>
      <c r="G1565" s="23"/>
      <c r="H1565" s="23"/>
      <c r="I1565" s="23"/>
      <c r="J1565" s="23"/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67"/>
      <c r="AD1565" s="23"/>
      <c r="AE1565" s="23"/>
    </row>
    <row r="1566" spans="1:31" s="103" customFormat="1" x14ac:dyDescent="0.35">
      <c r="A1566" s="24"/>
      <c r="B1566" s="23"/>
      <c r="C1566" s="23"/>
      <c r="D1566" s="23"/>
      <c r="E1566" s="23"/>
      <c r="F1566" s="23"/>
      <c r="G1566" s="23"/>
      <c r="H1566" s="23"/>
      <c r="I1566" s="23"/>
      <c r="J1566" s="23"/>
      <c r="K1566" s="23"/>
      <c r="L1566" s="23"/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/>
      <c r="Z1566" s="23"/>
      <c r="AA1566" s="23"/>
      <c r="AB1566" s="23"/>
      <c r="AC1566" s="67"/>
      <c r="AD1566" s="23"/>
      <c r="AE1566" s="23"/>
    </row>
    <row r="1567" spans="1:31" s="103" customFormat="1" x14ac:dyDescent="0.35">
      <c r="A1567" s="24"/>
      <c r="B1567" s="23"/>
      <c r="C1567" s="23"/>
      <c r="D1567" s="23"/>
      <c r="E1567" s="23"/>
      <c r="F1567" s="23"/>
      <c r="G1567" s="23"/>
      <c r="H1567" s="23"/>
      <c r="I1567" s="23"/>
      <c r="J1567" s="23"/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67"/>
      <c r="AD1567" s="23"/>
      <c r="AE1567" s="23"/>
    </row>
    <row r="1568" spans="1:31" s="103" customFormat="1" x14ac:dyDescent="0.35">
      <c r="A1568" s="24"/>
      <c r="B1568" s="23"/>
      <c r="C1568" s="23"/>
      <c r="D1568" s="23"/>
      <c r="E1568" s="23"/>
      <c r="F1568" s="23"/>
      <c r="G1568" s="23"/>
      <c r="H1568" s="23"/>
      <c r="I1568" s="23"/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67"/>
      <c r="AD1568" s="23"/>
      <c r="AE1568" s="23"/>
    </row>
    <row r="1569" spans="1:31" s="103" customFormat="1" x14ac:dyDescent="0.35">
      <c r="A1569" s="24"/>
      <c r="B1569" s="23"/>
      <c r="C1569" s="23"/>
      <c r="D1569" s="23"/>
      <c r="E1569" s="23"/>
      <c r="F1569" s="23"/>
      <c r="G1569" s="23"/>
      <c r="H1569" s="23"/>
      <c r="I1569" s="23"/>
      <c r="J1569" s="23"/>
      <c r="K1569" s="23"/>
      <c r="L1569" s="23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67"/>
      <c r="AD1569" s="23"/>
      <c r="AE1569" s="23"/>
    </row>
    <row r="1570" spans="1:31" s="103" customFormat="1" x14ac:dyDescent="0.35">
      <c r="A1570" s="24"/>
      <c r="B1570" s="23"/>
      <c r="C1570" s="23"/>
      <c r="D1570" s="23"/>
      <c r="E1570" s="23"/>
      <c r="F1570" s="23"/>
      <c r="G1570" s="23"/>
      <c r="H1570" s="23"/>
      <c r="I1570" s="23"/>
      <c r="J1570" s="23"/>
      <c r="K1570" s="23"/>
      <c r="L1570" s="23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67"/>
      <c r="AD1570" s="23"/>
      <c r="AE1570" s="23"/>
    </row>
    <row r="1571" spans="1:31" s="103" customFormat="1" x14ac:dyDescent="0.35">
      <c r="A1571" s="24"/>
      <c r="B1571" s="23"/>
      <c r="C1571" s="23"/>
      <c r="D1571" s="23"/>
      <c r="E1571" s="23"/>
      <c r="F1571" s="23"/>
      <c r="G1571" s="23"/>
      <c r="H1571" s="23"/>
      <c r="I1571" s="23"/>
      <c r="J1571" s="23"/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67"/>
      <c r="AD1571" s="23"/>
      <c r="AE1571" s="23"/>
    </row>
    <row r="1572" spans="1:31" s="103" customFormat="1" x14ac:dyDescent="0.35">
      <c r="A1572" s="24"/>
      <c r="B1572" s="23"/>
      <c r="C1572" s="23"/>
      <c r="D1572" s="23"/>
      <c r="E1572" s="23"/>
      <c r="F1572" s="23"/>
      <c r="G1572" s="23"/>
      <c r="H1572" s="23"/>
      <c r="I1572" s="23"/>
      <c r="J1572" s="23"/>
      <c r="K1572" s="23"/>
      <c r="L1572" s="23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67"/>
      <c r="AD1572" s="23"/>
      <c r="AE1572" s="23"/>
    </row>
    <row r="1573" spans="1:31" s="103" customFormat="1" x14ac:dyDescent="0.35">
      <c r="A1573" s="24"/>
      <c r="B1573" s="23"/>
      <c r="C1573" s="23"/>
      <c r="D1573" s="23"/>
      <c r="E1573" s="23"/>
      <c r="F1573" s="23"/>
      <c r="G1573" s="23"/>
      <c r="H1573" s="23"/>
      <c r="I1573" s="23"/>
      <c r="J1573" s="23"/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67"/>
      <c r="AD1573" s="23"/>
      <c r="AE1573" s="23"/>
    </row>
    <row r="1574" spans="1:31" s="103" customFormat="1" x14ac:dyDescent="0.35">
      <c r="A1574" s="24"/>
      <c r="B1574" s="23"/>
      <c r="C1574" s="23"/>
      <c r="D1574" s="23"/>
      <c r="E1574" s="23"/>
      <c r="F1574" s="23"/>
      <c r="G1574" s="23"/>
      <c r="H1574" s="23"/>
      <c r="I1574" s="23"/>
      <c r="J1574" s="23"/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67"/>
      <c r="AD1574" s="23"/>
      <c r="AE1574" s="23"/>
    </row>
    <row r="1575" spans="1:31" s="103" customFormat="1" x14ac:dyDescent="0.35">
      <c r="A1575" s="24"/>
      <c r="B1575" s="23"/>
      <c r="C1575" s="23"/>
      <c r="D1575" s="23"/>
      <c r="E1575" s="23"/>
      <c r="F1575" s="23"/>
      <c r="G1575" s="23"/>
      <c r="H1575" s="23"/>
      <c r="I1575" s="23"/>
      <c r="J1575" s="23"/>
      <c r="K1575" s="23"/>
      <c r="L1575" s="23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67"/>
      <c r="AD1575" s="23"/>
      <c r="AE1575" s="23"/>
    </row>
    <row r="1576" spans="1:31" s="103" customFormat="1" x14ac:dyDescent="0.35">
      <c r="A1576" s="24"/>
      <c r="B1576" s="23"/>
      <c r="C1576" s="23"/>
      <c r="D1576" s="23"/>
      <c r="E1576" s="23"/>
      <c r="F1576" s="23"/>
      <c r="G1576" s="23"/>
      <c r="H1576" s="23"/>
      <c r="I1576" s="23"/>
      <c r="J1576" s="23"/>
      <c r="K1576" s="23"/>
      <c r="L1576" s="23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67"/>
      <c r="AD1576" s="23"/>
      <c r="AE1576" s="23"/>
    </row>
    <row r="1577" spans="1:31" s="103" customFormat="1" x14ac:dyDescent="0.35">
      <c r="A1577" s="24"/>
      <c r="B1577" s="23"/>
      <c r="C1577" s="23"/>
      <c r="D1577" s="23"/>
      <c r="E1577" s="23"/>
      <c r="F1577" s="23"/>
      <c r="G1577" s="23"/>
      <c r="H1577" s="23"/>
      <c r="I1577" s="23"/>
      <c r="J1577" s="23"/>
      <c r="K1577" s="23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67"/>
      <c r="AD1577" s="23"/>
      <c r="AE1577" s="23"/>
    </row>
    <row r="1578" spans="1:31" s="103" customFormat="1" x14ac:dyDescent="0.35">
      <c r="A1578" s="24"/>
      <c r="B1578" s="23"/>
      <c r="C1578" s="23"/>
      <c r="D1578" s="23"/>
      <c r="E1578" s="23"/>
      <c r="F1578" s="23"/>
      <c r="G1578" s="23"/>
      <c r="H1578" s="23"/>
      <c r="I1578" s="23"/>
      <c r="J1578" s="23"/>
      <c r="K1578" s="23"/>
      <c r="L1578" s="23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67"/>
      <c r="AD1578" s="23"/>
      <c r="AE1578" s="23"/>
    </row>
    <row r="1579" spans="1:31" s="103" customFormat="1" x14ac:dyDescent="0.35">
      <c r="A1579" s="24"/>
      <c r="B1579" s="23"/>
      <c r="C1579" s="23"/>
      <c r="D1579" s="23"/>
      <c r="E1579" s="23"/>
      <c r="F1579" s="23"/>
      <c r="G1579" s="23"/>
      <c r="H1579" s="23"/>
      <c r="I1579" s="23"/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67"/>
      <c r="AD1579" s="23"/>
      <c r="AE1579" s="23"/>
    </row>
    <row r="1580" spans="1:31" s="103" customFormat="1" x14ac:dyDescent="0.35">
      <c r="A1580" s="24"/>
      <c r="B1580" s="23"/>
      <c r="C1580" s="23"/>
      <c r="D1580" s="23"/>
      <c r="E1580" s="23"/>
      <c r="F1580" s="23"/>
      <c r="G1580" s="23"/>
      <c r="H1580" s="23"/>
      <c r="I1580" s="23"/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67"/>
      <c r="AD1580" s="23"/>
      <c r="AE1580" s="23"/>
    </row>
    <row r="1581" spans="1:31" s="103" customFormat="1" x14ac:dyDescent="0.35">
      <c r="A1581" s="24"/>
      <c r="B1581" s="23"/>
      <c r="C1581" s="23"/>
      <c r="D1581" s="23"/>
      <c r="E1581" s="23"/>
      <c r="F1581" s="23"/>
      <c r="G1581" s="23"/>
      <c r="H1581" s="23"/>
      <c r="I1581" s="23"/>
      <c r="J1581" s="23"/>
      <c r="K1581" s="23"/>
      <c r="L1581" s="23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67"/>
      <c r="AD1581" s="23"/>
      <c r="AE1581" s="23"/>
    </row>
    <row r="1582" spans="1:31" s="103" customFormat="1" x14ac:dyDescent="0.35">
      <c r="A1582" s="24"/>
      <c r="B1582" s="23"/>
      <c r="C1582" s="23"/>
      <c r="D1582" s="23"/>
      <c r="E1582" s="23"/>
      <c r="F1582" s="23"/>
      <c r="G1582" s="23"/>
      <c r="H1582" s="23"/>
      <c r="I1582" s="23"/>
      <c r="J1582" s="23"/>
      <c r="K1582" s="23"/>
      <c r="L1582" s="23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67"/>
      <c r="AD1582" s="23"/>
      <c r="AE1582" s="23"/>
    </row>
    <row r="1583" spans="1:31" s="103" customFormat="1" x14ac:dyDescent="0.35">
      <c r="A1583" s="24"/>
      <c r="B1583" s="23"/>
      <c r="C1583" s="23"/>
      <c r="D1583" s="23"/>
      <c r="E1583" s="23"/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67"/>
      <c r="AD1583" s="23"/>
      <c r="AE1583" s="23"/>
    </row>
    <row r="1584" spans="1:31" s="103" customFormat="1" x14ac:dyDescent="0.35">
      <c r="A1584" s="24"/>
      <c r="B1584" s="23"/>
      <c r="C1584" s="23"/>
      <c r="D1584" s="23"/>
      <c r="E1584" s="23"/>
      <c r="F1584" s="23"/>
      <c r="G1584" s="23"/>
      <c r="H1584" s="23"/>
      <c r="I1584" s="23"/>
      <c r="J1584" s="23"/>
      <c r="K1584" s="23"/>
      <c r="L1584" s="23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67"/>
      <c r="AD1584" s="23"/>
      <c r="AE1584" s="23"/>
    </row>
    <row r="1585" spans="1:31" s="103" customFormat="1" x14ac:dyDescent="0.35">
      <c r="A1585" s="24"/>
      <c r="B1585" s="23"/>
      <c r="C1585" s="23"/>
      <c r="D1585" s="23"/>
      <c r="E1585" s="23"/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67"/>
      <c r="AD1585" s="23"/>
      <c r="AE1585" s="23"/>
    </row>
    <row r="1586" spans="1:31" s="103" customFormat="1" x14ac:dyDescent="0.35">
      <c r="A1586" s="24"/>
      <c r="B1586" s="23"/>
      <c r="C1586" s="23"/>
      <c r="D1586" s="23"/>
      <c r="E1586" s="23"/>
      <c r="F1586" s="23"/>
      <c r="G1586" s="23"/>
      <c r="H1586" s="23"/>
      <c r="I1586" s="23"/>
      <c r="J1586" s="23"/>
      <c r="K1586" s="23"/>
      <c r="L1586" s="23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67"/>
      <c r="AD1586" s="23"/>
      <c r="AE1586" s="23"/>
    </row>
    <row r="1587" spans="1:31" s="103" customFormat="1" x14ac:dyDescent="0.35">
      <c r="A1587" s="24"/>
      <c r="B1587" s="23"/>
      <c r="C1587" s="23"/>
      <c r="D1587" s="23"/>
      <c r="E1587" s="23"/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67"/>
      <c r="AD1587" s="23"/>
      <c r="AE1587" s="23"/>
    </row>
    <row r="1588" spans="1:31" s="103" customFormat="1" x14ac:dyDescent="0.35">
      <c r="A1588" s="24"/>
      <c r="B1588" s="23"/>
      <c r="C1588" s="23"/>
      <c r="D1588" s="23"/>
      <c r="E1588" s="23"/>
      <c r="F1588" s="23"/>
      <c r="G1588" s="23"/>
      <c r="H1588" s="23"/>
      <c r="I1588" s="23"/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67"/>
      <c r="AD1588" s="23"/>
      <c r="AE1588" s="23"/>
    </row>
    <row r="1589" spans="1:31" s="103" customFormat="1" x14ac:dyDescent="0.35">
      <c r="A1589" s="24"/>
      <c r="B1589" s="23"/>
      <c r="C1589" s="23"/>
      <c r="D1589" s="23"/>
      <c r="E1589" s="23"/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67"/>
      <c r="AD1589" s="23"/>
      <c r="AE1589" s="23"/>
    </row>
    <row r="1590" spans="1:31" s="103" customFormat="1" x14ac:dyDescent="0.35">
      <c r="A1590" s="24"/>
      <c r="B1590" s="23"/>
      <c r="C1590" s="23"/>
      <c r="D1590" s="23"/>
      <c r="E1590" s="23"/>
      <c r="F1590" s="23"/>
      <c r="G1590" s="23"/>
      <c r="H1590" s="23"/>
      <c r="I1590" s="23"/>
      <c r="J1590" s="23"/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67"/>
      <c r="AD1590" s="23"/>
      <c r="AE1590" s="23"/>
    </row>
    <row r="1591" spans="1:31" s="103" customFormat="1" x14ac:dyDescent="0.35">
      <c r="A1591" s="24"/>
      <c r="B1591" s="23"/>
      <c r="C1591" s="23"/>
      <c r="D1591" s="23"/>
      <c r="E1591" s="23"/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67"/>
      <c r="AD1591" s="23"/>
      <c r="AE1591" s="23"/>
    </row>
    <row r="1592" spans="1:31" s="103" customFormat="1" x14ac:dyDescent="0.35">
      <c r="A1592" s="24"/>
      <c r="B1592" s="23"/>
      <c r="C1592" s="23"/>
      <c r="D1592" s="23"/>
      <c r="E1592" s="23"/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67"/>
      <c r="AD1592" s="23"/>
      <c r="AE1592" s="23"/>
    </row>
    <row r="1593" spans="1:31" s="103" customFormat="1" x14ac:dyDescent="0.35">
      <c r="A1593" s="24"/>
      <c r="B1593" s="23"/>
      <c r="C1593" s="23"/>
      <c r="D1593" s="23"/>
      <c r="E1593" s="23"/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67"/>
      <c r="AD1593" s="23"/>
      <c r="AE1593" s="23"/>
    </row>
    <row r="1594" spans="1:31" s="103" customFormat="1" x14ac:dyDescent="0.35">
      <c r="A1594" s="24"/>
      <c r="B1594" s="23"/>
      <c r="C1594" s="23"/>
      <c r="D1594" s="23"/>
      <c r="E1594" s="23"/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67"/>
      <c r="AD1594" s="23"/>
      <c r="AE1594" s="23"/>
    </row>
    <row r="1595" spans="1:31" s="103" customFormat="1" x14ac:dyDescent="0.35">
      <c r="A1595" s="24"/>
      <c r="B1595" s="23"/>
      <c r="C1595" s="23"/>
      <c r="D1595" s="23"/>
      <c r="E1595" s="23"/>
      <c r="F1595" s="23"/>
      <c r="G1595" s="23"/>
      <c r="H1595" s="23"/>
      <c r="I1595" s="23"/>
      <c r="J1595" s="23"/>
      <c r="K1595" s="23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67"/>
      <c r="AD1595" s="23"/>
      <c r="AE1595" s="23"/>
    </row>
    <row r="1596" spans="1:31" s="103" customFormat="1" x14ac:dyDescent="0.35">
      <c r="A1596" s="24"/>
      <c r="B1596" s="23"/>
      <c r="C1596" s="23"/>
      <c r="D1596" s="23"/>
      <c r="E1596" s="23"/>
      <c r="F1596" s="23"/>
      <c r="G1596" s="23"/>
      <c r="H1596" s="23"/>
      <c r="I1596" s="23"/>
      <c r="J1596" s="23"/>
      <c r="K1596" s="23"/>
      <c r="L1596" s="23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67"/>
      <c r="AD1596" s="23"/>
      <c r="AE1596" s="23"/>
    </row>
    <row r="1597" spans="1:31" s="103" customFormat="1" x14ac:dyDescent="0.35">
      <c r="A1597" s="24"/>
      <c r="B1597" s="23"/>
      <c r="C1597" s="23"/>
      <c r="D1597" s="23"/>
      <c r="E1597" s="23"/>
      <c r="F1597" s="23"/>
      <c r="G1597" s="23"/>
      <c r="H1597" s="23"/>
      <c r="I1597" s="23"/>
      <c r="J1597" s="23"/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67"/>
      <c r="AD1597" s="23"/>
      <c r="AE1597" s="23"/>
    </row>
    <row r="1598" spans="1:31" s="103" customFormat="1" x14ac:dyDescent="0.35">
      <c r="A1598" s="24"/>
      <c r="B1598" s="23"/>
      <c r="C1598" s="23"/>
      <c r="D1598" s="23"/>
      <c r="E1598" s="23"/>
      <c r="F1598" s="23"/>
      <c r="G1598" s="23"/>
      <c r="H1598" s="23"/>
      <c r="I1598" s="23"/>
      <c r="J1598" s="23"/>
      <c r="K1598" s="23"/>
      <c r="L1598" s="23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67"/>
      <c r="AD1598" s="23"/>
      <c r="AE1598" s="23"/>
    </row>
    <row r="1599" spans="1:31" s="103" customFormat="1" x14ac:dyDescent="0.35">
      <c r="A1599" s="24"/>
      <c r="B1599" s="23"/>
      <c r="C1599" s="23"/>
      <c r="D1599" s="23"/>
      <c r="E1599" s="23"/>
      <c r="F1599" s="23"/>
      <c r="G1599" s="23"/>
      <c r="H1599" s="23"/>
      <c r="I1599" s="23"/>
      <c r="J1599" s="23"/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67"/>
      <c r="AD1599" s="23"/>
      <c r="AE1599" s="23"/>
    </row>
    <row r="1600" spans="1:31" s="103" customFormat="1" x14ac:dyDescent="0.35">
      <c r="A1600" s="24"/>
      <c r="B1600" s="23"/>
      <c r="C1600" s="23"/>
      <c r="D1600" s="23"/>
      <c r="E1600" s="23"/>
      <c r="F1600" s="23"/>
      <c r="G1600" s="23"/>
      <c r="H1600" s="23"/>
      <c r="I1600" s="23"/>
      <c r="J1600" s="23"/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67"/>
      <c r="AD1600" s="23"/>
      <c r="AE1600" s="23"/>
    </row>
    <row r="1601" spans="1:31" s="103" customFormat="1" x14ac:dyDescent="0.35">
      <c r="A1601" s="24"/>
      <c r="B1601" s="23"/>
      <c r="C1601" s="23"/>
      <c r="D1601" s="23"/>
      <c r="E1601" s="23"/>
      <c r="F1601" s="23"/>
      <c r="G1601" s="23"/>
      <c r="H1601" s="23"/>
      <c r="I1601" s="23"/>
      <c r="J1601" s="23"/>
      <c r="K1601" s="23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67"/>
      <c r="AD1601" s="23"/>
      <c r="AE1601" s="23"/>
    </row>
    <row r="1602" spans="1:31" s="103" customFormat="1" x14ac:dyDescent="0.35">
      <c r="A1602" s="24"/>
      <c r="B1602" s="23"/>
      <c r="C1602" s="23"/>
      <c r="D1602" s="23"/>
      <c r="E1602" s="23"/>
      <c r="F1602" s="23"/>
      <c r="G1602" s="23"/>
      <c r="H1602" s="23"/>
      <c r="I1602" s="23"/>
      <c r="J1602" s="23"/>
      <c r="K1602" s="23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67"/>
      <c r="AD1602" s="23"/>
      <c r="AE1602" s="23"/>
    </row>
    <row r="1603" spans="1:31" s="103" customFormat="1" x14ac:dyDescent="0.35">
      <c r="A1603" s="24"/>
      <c r="B1603" s="23"/>
      <c r="C1603" s="23"/>
      <c r="D1603" s="23"/>
      <c r="E1603" s="23"/>
      <c r="F1603" s="23"/>
      <c r="G1603" s="23"/>
      <c r="H1603" s="23"/>
      <c r="I1603" s="23"/>
      <c r="J1603" s="23"/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67"/>
      <c r="AD1603" s="23"/>
      <c r="AE1603" s="23"/>
    </row>
    <row r="1604" spans="1:31" s="103" customFormat="1" x14ac:dyDescent="0.35">
      <c r="A1604" s="24"/>
      <c r="B1604" s="23"/>
      <c r="C1604" s="23"/>
      <c r="D1604" s="23"/>
      <c r="E1604" s="23"/>
      <c r="F1604" s="23"/>
      <c r="G1604" s="23"/>
      <c r="H1604" s="23"/>
      <c r="I1604" s="23"/>
      <c r="J1604" s="23"/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67"/>
      <c r="AD1604" s="23"/>
      <c r="AE1604" s="23"/>
    </row>
    <row r="1605" spans="1:31" s="103" customFormat="1" x14ac:dyDescent="0.35">
      <c r="A1605" s="24"/>
      <c r="B1605" s="23"/>
      <c r="C1605" s="23"/>
      <c r="D1605" s="23"/>
      <c r="E1605" s="23"/>
      <c r="F1605" s="23"/>
      <c r="G1605" s="23"/>
      <c r="H1605" s="23"/>
      <c r="I1605" s="23"/>
      <c r="J1605" s="23"/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67"/>
      <c r="AD1605" s="23"/>
      <c r="AE1605" s="23"/>
    </row>
    <row r="1606" spans="1:31" s="103" customFormat="1" x14ac:dyDescent="0.35">
      <c r="A1606" s="24"/>
      <c r="B1606" s="23"/>
      <c r="C1606" s="23"/>
      <c r="D1606" s="23"/>
      <c r="E1606" s="23"/>
      <c r="F1606" s="23"/>
      <c r="G1606" s="23"/>
      <c r="H1606" s="23"/>
      <c r="I1606" s="23"/>
      <c r="J1606" s="23"/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67"/>
      <c r="AD1606" s="23"/>
      <c r="AE1606" s="23"/>
    </row>
    <row r="1607" spans="1:31" s="103" customFormat="1" x14ac:dyDescent="0.35">
      <c r="A1607" s="24"/>
      <c r="B1607" s="23"/>
      <c r="C1607" s="23"/>
      <c r="D1607" s="23"/>
      <c r="E1607" s="23"/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67"/>
      <c r="AD1607" s="23"/>
      <c r="AE1607" s="23"/>
    </row>
    <row r="1608" spans="1:31" s="103" customFormat="1" x14ac:dyDescent="0.35">
      <c r="A1608" s="24"/>
      <c r="B1608" s="23"/>
      <c r="C1608" s="23"/>
      <c r="D1608" s="23"/>
      <c r="E1608" s="23"/>
      <c r="F1608" s="23"/>
      <c r="G1608" s="23"/>
      <c r="H1608" s="23"/>
      <c r="I1608" s="23"/>
      <c r="J1608" s="23"/>
      <c r="K1608" s="23"/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67"/>
      <c r="AD1608" s="23"/>
      <c r="AE1608" s="23"/>
    </row>
    <row r="1609" spans="1:31" s="103" customFormat="1" x14ac:dyDescent="0.35">
      <c r="A1609" s="24"/>
      <c r="B1609" s="23"/>
      <c r="C1609" s="23"/>
      <c r="D1609" s="23"/>
      <c r="E1609" s="23"/>
      <c r="F1609" s="23"/>
      <c r="G1609" s="23"/>
      <c r="H1609" s="23"/>
      <c r="I1609" s="23"/>
      <c r="J1609" s="23"/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67"/>
      <c r="AD1609" s="23"/>
      <c r="AE1609" s="23"/>
    </row>
    <row r="1610" spans="1:31" s="103" customFormat="1" x14ac:dyDescent="0.35">
      <c r="A1610" s="24"/>
      <c r="B1610" s="23"/>
      <c r="C1610" s="23"/>
      <c r="D1610" s="23"/>
      <c r="E1610" s="23"/>
      <c r="F1610" s="23"/>
      <c r="G1610" s="23"/>
      <c r="H1610" s="23"/>
      <c r="I1610" s="23"/>
      <c r="J1610" s="23"/>
      <c r="K1610" s="23"/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67"/>
      <c r="AD1610" s="23"/>
      <c r="AE1610" s="23"/>
    </row>
    <row r="1611" spans="1:31" s="103" customFormat="1" x14ac:dyDescent="0.35">
      <c r="A1611" s="24"/>
      <c r="B1611" s="23"/>
      <c r="C1611" s="23"/>
      <c r="D1611" s="23"/>
      <c r="E1611" s="23"/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67"/>
      <c r="AD1611" s="23"/>
      <c r="AE1611" s="23"/>
    </row>
    <row r="1612" spans="1:31" s="103" customFormat="1" x14ac:dyDescent="0.35">
      <c r="A1612" s="24"/>
      <c r="B1612" s="23"/>
      <c r="C1612" s="23"/>
      <c r="D1612" s="23"/>
      <c r="E1612" s="23"/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67"/>
      <c r="AD1612" s="23"/>
      <c r="AE1612" s="23"/>
    </row>
    <row r="1613" spans="1:31" s="103" customFormat="1" x14ac:dyDescent="0.35">
      <c r="A1613" s="24"/>
      <c r="B1613" s="23"/>
      <c r="C1613" s="23"/>
      <c r="D1613" s="23"/>
      <c r="E1613" s="23"/>
      <c r="F1613" s="23"/>
      <c r="G1613" s="23"/>
      <c r="H1613" s="23"/>
      <c r="I1613" s="23"/>
      <c r="J1613" s="23"/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67"/>
      <c r="AD1613" s="23"/>
      <c r="AE1613" s="23"/>
    </row>
    <row r="1614" spans="1:31" s="103" customFormat="1" x14ac:dyDescent="0.35">
      <c r="A1614" s="24"/>
      <c r="B1614" s="23"/>
      <c r="C1614" s="23"/>
      <c r="D1614" s="23"/>
      <c r="E1614" s="23"/>
      <c r="F1614" s="23"/>
      <c r="G1614" s="23"/>
      <c r="H1614" s="23"/>
      <c r="I1614" s="23"/>
      <c r="J1614" s="23"/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67"/>
      <c r="AD1614" s="23"/>
      <c r="AE1614" s="23"/>
    </row>
    <row r="1615" spans="1:31" s="103" customFormat="1" x14ac:dyDescent="0.35">
      <c r="A1615" s="24"/>
      <c r="B1615" s="23"/>
      <c r="C1615" s="23"/>
      <c r="D1615" s="23"/>
      <c r="E1615" s="23"/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67"/>
      <c r="AD1615" s="23"/>
      <c r="AE1615" s="23"/>
    </row>
    <row r="1616" spans="1:31" s="103" customFormat="1" x14ac:dyDescent="0.35">
      <c r="A1616" s="24"/>
      <c r="B1616" s="23"/>
      <c r="C1616" s="23"/>
      <c r="D1616" s="23"/>
      <c r="E1616" s="23"/>
      <c r="F1616" s="23"/>
      <c r="G1616" s="23"/>
      <c r="H1616" s="23"/>
      <c r="I1616" s="23"/>
      <c r="J1616" s="23"/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67"/>
      <c r="AD1616" s="23"/>
      <c r="AE1616" s="23"/>
    </row>
    <row r="1617" spans="1:31" s="103" customFormat="1" x14ac:dyDescent="0.35">
      <c r="A1617" s="24"/>
      <c r="B1617" s="23"/>
      <c r="C1617" s="23"/>
      <c r="D1617" s="23"/>
      <c r="E1617" s="23"/>
      <c r="F1617" s="23"/>
      <c r="G1617" s="23"/>
      <c r="H1617" s="23"/>
      <c r="I1617" s="23"/>
      <c r="J1617" s="23"/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67"/>
      <c r="AD1617" s="23"/>
      <c r="AE1617" s="23"/>
    </row>
    <row r="1618" spans="1:31" s="103" customFormat="1" x14ac:dyDescent="0.35">
      <c r="A1618" s="24"/>
      <c r="B1618" s="23"/>
      <c r="C1618" s="23"/>
      <c r="D1618" s="23"/>
      <c r="E1618" s="23"/>
      <c r="F1618" s="23"/>
      <c r="G1618" s="23"/>
      <c r="H1618" s="23"/>
      <c r="I1618" s="23"/>
      <c r="J1618" s="23"/>
      <c r="K1618" s="23"/>
      <c r="L1618" s="23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67"/>
      <c r="AD1618" s="23"/>
      <c r="AE1618" s="23"/>
    </row>
    <row r="1619" spans="1:31" s="103" customFormat="1" x14ac:dyDescent="0.35">
      <c r="A1619" s="24"/>
      <c r="B1619" s="23"/>
      <c r="C1619" s="23"/>
      <c r="D1619" s="23"/>
      <c r="E1619" s="23"/>
      <c r="F1619" s="23"/>
      <c r="G1619" s="23"/>
      <c r="H1619" s="23"/>
      <c r="I1619" s="23"/>
      <c r="J1619" s="23"/>
      <c r="K1619" s="23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67"/>
      <c r="AD1619" s="23"/>
      <c r="AE1619" s="23"/>
    </row>
    <row r="1620" spans="1:31" s="103" customFormat="1" x14ac:dyDescent="0.35">
      <c r="A1620" s="24"/>
      <c r="B1620" s="23"/>
      <c r="C1620" s="23"/>
      <c r="D1620" s="23"/>
      <c r="E1620" s="23"/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67"/>
      <c r="AD1620" s="23"/>
      <c r="AE1620" s="23"/>
    </row>
    <row r="1621" spans="1:31" s="103" customFormat="1" x14ac:dyDescent="0.35">
      <c r="A1621" s="24"/>
      <c r="B1621" s="23"/>
      <c r="C1621" s="23"/>
      <c r="D1621" s="23"/>
      <c r="E1621" s="23"/>
      <c r="F1621" s="23"/>
      <c r="G1621" s="23"/>
      <c r="H1621" s="23"/>
      <c r="I1621" s="23"/>
      <c r="J1621" s="23"/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67"/>
      <c r="AD1621" s="23"/>
      <c r="AE1621" s="23"/>
    </row>
    <row r="1622" spans="1:31" s="103" customFormat="1" x14ac:dyDescent="0.35">
      <c r="A1622" s="24"/>
      <c r="B1622" s="23"/>
      <c r="C1622" s="23"/>
      <c r="D1622" s="23"/>
      <c r="E1622" s="23"/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67"/>
      <c r="AD1622" s="23"/>
      <c r="AE1622" s="23"/>
    </row>
    <row r="1623" spans="1:31" s="103" customFormat="1" x14ac:dyDescent="0.35">
      <c r="A1623" s="24"/>
      <c r="B1623" s="23"/>
      <c r="C1623" s="23"/>
      <c r="D1623" s="23"/>
      <c r="E1623" s="23"/>
      <c r="F1623" s="23"/>
      <c r="G1623" s="23"/>
      <c r="H1623" s="23"/>
      <c r="I1623" s="23"/>
      <c r="J1623" s="23"/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67"/>
      <c r="AD1623" s="23"/>
      <c r="AE1623" s="23"/>
    </row>
    <row r="1624" spans="1:31" s="103" customFormat="1" x14ac:dyDescent="0.35">
      <c r="A1624" s="24"/>
      <c r="B1624" s="23"/>
      <c r="C1624" s="23"/>
      <c r="D1624" s="23"/>
      <c r="E1624" s="23"/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67"/>
      <c r="AD1624" s="23"/>
      <c r="AE1624" s="23"/>
    </row>
    <row r="1625" spans="1:31" s="103" customFormat="1" x14ac:dyDescent="0.35">
      <c r="A1625" s="24"/>
      <c r="B1625" s="23"/>
      <c r="C1625" s="23"/>
      <c r="D1625" s="23"/>
      <c r="E1625" s="23"/>
      <c r="F1625" s="23"/>
      <c r="G1625" s="23"/>
      <c r="H1625" s="23"/>
      <c r="I1625" s="23"/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67"/>
      <c r="AD1625" s="23"/>
      <c r="AE1625" s="23"/>
    </row>
    <row r="1626" spans="1:31" s="103" customFormat="1" x14ac:dyDescent="0.35">
      <c r="A1626" s="24"/>
      <c r="B1626" s="23"/>
      <c r="C1626" s="23"/>
      <c r="D1626" s="23"/>
      <c r="E1626" s="23"/>
      <c r="F1626" s="23"/>
      <c r="G1626" s="23"/>
      <c r="H1626" s="23"/>
      <c r="I1626" s="23"/>
      <c r="J1626" s="23"/>
      <c r="K1626" s="23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67"/>
      <c r="AD1626" s="23"/>
      <c r="AE1626" s="23"/>
    </row>
    <row r="1627" spans="1:31" s="103" customFormat="1" x14ac:dyDescent="0.35">
      <c r="A1627" s="24"/>
      <c r="B1627" s="23"/>
      <c r="C1627" s="23"/>
      <c r="D1627" s="23"/>
      <c r="E1627" s="23"/>
      <c r="F1627" s="23"/>
      <c r="G1627" s="23"/>
      <c r="H1627" s="23"/>
      <c r="I1627" s="23"/>
      <c r="J1627" s="23"/>
      <c r="K1627" s="23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67"/>
      <c r="AD1627" s="23"/>
      <c r="AE1627" s="23"/>
    </row>
    <row r="1628" spans="1:31" s="103" customFormat="1" x14ac:dyDescent="0.35">
      <c r="A1628" s="24"/>
      <c r="B1628" s="23"/>
      <c r="C1628" s="23"/>
      <c r="D1628" s="23"/>
      <c r="E1628" s="23"/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67"/>
      <c r="AD1628" s="23"/>
      <c r="AE1628" s="23"/>
    </row>
    <row r="1629" spans="1:31" s="103" customFormat="1" x14ac:dyDescent="0.35">
      <c r="A1629" s="24"/>
      <c r="B1629" s="23"/>
      <c r="C1629" s="23"/>
      <c r="D1629" s="23"/>
      <c r="E1629" s="23"/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67"/>
      <c r="AD1629" s="23"/>
      <c r="AE1629" s="23"/>
    </row>
    <row r="1630" spans="1:31" s="103" customFormat="1" x14ac:dyDescent="0.35">
      <c r="A1630" s="24"/>
      <c r="B1630" s="23"/>
      <c r="C1630" s="23"/>
      <c r="D1630" s="23"/>
      <c r="E1630" s="23"/>
      <c r="F1630" s="23"/>
      <c r="G1630" s="23"/>
      <c r="H1630" s="23"/>
      <c r="I1630" s="23"/>
      <c r="J1630" s="23"/>
      <c r="K1630" s="23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67"/>
      <c r="AD1630" s="23"/>
      <c r="AE1630" s="23"/>
    </row>
    <row r="1631" spans="1:31" s="103" customFormat="1" x14ac:dyDescent="0.35">
      <c r="A1631" s="24"/>
      <c r="B1631" s="23"/>
      <c r="C1631" s="23"/>
      <c r="D1631" s="23"/>
      <c r="E1631" s="23"/>
      <c r="F1631" s="23"/>
      <c r="G1631" s="23"/>
      <c r="H1631" s="23"/>
      <c r="I1631" s="23"/>
      <c r="J1631" s="23"/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67"/>
      <c r="AD1631" s="23"/>
      <c r="AE1631" s="23"/>
    </row>
    <row r="1632" spans="1:31" s="103" customFormat="1" x14ac:dyDescent="0.35">
      <c r="A1632" s="24"/>
      <c r="B1632" s="23"/>
      <c r="C1632" s="23"/>
      <c r="D1632" s="23"/>
      <c r="E1632" s="23"/>
      <c r="F1632" s="23"/>
      <c r="G1632" s="23"/>
      <c r="H1632" s="23"/>
      <c r="I1632" s="23"/>
      <c r="J1632" s="23"/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67"/>
      <c r="AD1632" s="23"/>
      <c r="AE1632" s="23"/>
    </row>
    <row r="1633" spans="1:31" s="103" customFormat="1" x14ac:dyDescent="0.35">
      <c r="A1633" s="24"/>
      <c r="B1633" s="23"/>
      <c r="C1633" s="23"/>
      <c r="D1633" s="23"/>
      <c r="E1633" s="23"/>
      <c r="F1633" s="23"/>
      <c r="G1633" s="23"/>
      <c r="H1633" s="23"/>
      <c r="I1633" s="23"/>
      <c r="J1633" s="23"/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67"/>
      <c r="AD1633" s="23"/>
      <c r="AE1633" s="23"/>
    </row>
    <row r="1634" spans="1:31" s="103" customFormat="1" x14ac:dyDescent="0.35">
      <c r="A1634" s="24"/>
      <c r="B1634" s="23"/>
      <c r="C1634" s="23"/>
      <c r="D1634" s="23"/>
      <c r="E1634" s="23"/>
      <c r="F1634" s="23"/>
      <c r="G1634" s="23"/>
      <c r="H1634" s="23"/>
      <c r="I1634" s="23"/>
      <c r="J1634" s="23"/>
      <c r="K1634" s="2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67"/>
      <c r="AD1634" s="23"/>
      <c r="AE1634" s="23"/>
    </row>
    <row r="1635" spans="1:31" s="103" customFormat="1" x14ac:dyDescent="0.35">
      <c r="A1635" s="24"/>
      <c r="B1635" s="23"/>
      <c r="C1635" s="23"/>
      <c r="D1635" s="23"/>
      <c r="E1635" s="23"/>
      <c r="F1635" s="23"/>
      <c r="G1635" s="23"/>
      <c r="H1635" s="23"/>
      <c r="I1635" s="23"/>
      <c r="J1635" s="23"/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67"/>
      <c r="AD1635" s="23"/>
      <c r="AE1635" s="23"/>
    </row>
    <row r="1636" spans="1:31" s="103" customFormat="1" x14ac:dyDescent="0.35">
      <c r="A1636" s="24"/>
      <c r="B1636" s="23"/>
      <c r="C1636" s="23"/>
      <c r="D1636" s="23"/>
      <c r="E1636" s="23"/>
      <c r="F1636" s="23"/>
      <c r="G1636" s="23"/>
      <c r="H1636" s="23"/>
      <c r="I1636" s="23"/>
      <c r="J1636" s="23"/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67"/>
      <c r="AD1636" s="23"/>
      <c r="AE1636" s="23"/>
    </row>
    <row r="1637" spans="1:31" s="103" customFormat="1" x14ac:dyDescent="0.35">
      <c r="A1637" s="24"/>
      <c r="B1637" s="23"/>
      <c r="C1637" s="23"/>
      <c r="D1637" s="23"/>
      <c r="E1637" s="23"/>
      <c r="F1637" s="23"/>
      <c r="G1637" s="23"/>
      <c r="H1637" s="23"/>
      <c r="I1637" s="23"/>
      <c r="J1637" s="23"/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67"/>
      <c r="AD1637" s="23"/>
      <c r="AE1637" s="23"/>
    </row>
    <row r="1638" spans="1:31" s="103" customFormat="1" x14ac:dyDescent="0.35">
      <c r="A1638" s="24"/>
      <c r="B1638" s="23"/>
      <c r="C1638" s="23"/>
      <c r="D1638" s="23"/>
      <c r="E1638" s="23"/>
      <c r="F1638" s="23"/>
      <c r="G1638" s="23"/>
      <c r="H1638" s="23"/>
      <c r="I1638" s="23"/>
      <c r="J1638" s="23"/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67"/>
      <c r="AD1638" s="23"/>
      <c r="AE1638" s="23"/>
    </row>
    <row r="1639" spans="1:31" s="103" customFormat="1" x14ac:dyDescent="0.35">
      <c r="A1639" s="24"/>
      <c r="B1639" s="23"/>
      <c r="C1639" s="23"/>
      <c r="D1639" s="23"/>
      <c r="E1639" s="23"/>
      <c r="F1639" s="23"/>
      <c r="G1639" s="23"/>
      <c r="H1639" s="23"/>
      <c r="I1639" s="23"/>
      <c r="J1639" s="23"/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67"/>
      <c r="AD1639" s="23"/>
      <c r="AE1639" s="23"/>
    </row>
    <row r="1640" spans="1:31" s="103" customFormat="1" x14ac:dyDescent="0.35">
      <c r="A1640" s="24"/>
      <c r="B1640" s="23"/>
      <c r="C1640" s="23"/>
      <c r="D1640" s="23"/>
      <c r="E1640" s="23"/>
      <c r="F1640" s="23"/>
      <c r="G1640" s="23"/>
      <c r="H1640" s="23"/>
      <c r="I1640" s="23"/>
      <c r="J1640" s="23"/>
      <c r="K1640" s="23"/>
      <c r="L1640" s="23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67"/>
      <c r="AD1640" s="23"/>
      <c r="AE1640" s="23"/>
    </row>
    <row r="1641" spans="1:31" s="103" customFormat="1" x14ac:dyDescent="0.35">
      <c r="A1641" s="24"/>
      <c r="B1641" s="23"/>
      <c r="C1641" s="23"/>
      <c r="D1641" s="23"/>
      <c r="E1641" s="23"/>
      <c r="F1641" s="23"/>
      <c r="G1641" s="23"/>
      <c r="H1641" s="23"/>
      <c r="I1641" s="23"/>
      <c r="J1641" s="23"/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67"/>
      <c r="AD1641" s="23"/>
      <c r="AE1641" s="23"/>
    </row>
    <row r="1642" spans="1:31" s="103" customFormat="1" x14ac:dyDescent="0.35">
      <c r="A1642" s="24"/>
      <c r="B1642" s="23"/>
      <c r="C1642" s="23"/>
      <c r="D1642" s="23"/>
      <c r="E1642" s="23"/>
      <c r="F1642" s="23"/>
      <c r="G1642" s="23"/>
      <c r="H1642" s="23"/>
      <c r="I1642" s="23"/>
      <c r="J1642" s="23"/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67"/>
      <c r="AD1642" s="23"/>
      <c r="AE1642" s="23"/>
    </row>
    <row r="1643" spans="1:31" s="103" customFormat="1" x14ac:dyDescent="0.35">
      <c r="A1643" s="24"/>
      <c r="B1643" s="23"/>
      <c r="C1643" s="23"/>
      <c r="D1643" s="23"/>
      <c r="E1643" s="23"/>
      <c r="F1643" s="23"/>
      <c r="G1643" s="23"/>
      <c r="H1643" s="23"/>
      <c r="I1643" s="23"/>
      <c r="J1643" s="23"/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67"/>
      <c r="AD1643" s="23"/>
      <c r="AE1643" s="23"/>
    </row>
    <row r="1644" spans="1:31" s="103" customFormat="1" x14ac:dyDescent="0.35">
      <c r="A1644" s="24"/>
      <c r="B1644" s="23"/>
      <c r="C1644" s="23"/>
      <c r="D1644" s="23"/>
      <c r="E1644" s="23"/>
      <c r="F1644" s="23"/>
      <c r="G1644" s="23"/>
      <c r="H1644" s="23"/>
      <c r="I1644" s="23"/>
      <c r="J1644" s="23"/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67"/>
      <c r="AD1644" s="23"/>
      <c r="AE1644" s="23"/>
    </row>
    <row r="1645" spans="1:31" s="103" customFormat="1" x14ac:dyDescent="0.35">
      <c r="A1645" s="24"/>
      <c r="B1645" s="23"/>
      <c r="C1645" s="23"/>
      <c r="D1645" s="23"/>
      <c r="E1645" s="23"/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67"/>
      <c r="AD1645" s="23"/>
      <c r="AE1645" s="23"/>
    </row>
    <row r="1646" spans="1:31" s="103" customFormat="1" x14ac:dyDescent="0.35">
      <c r="A1646" s="24"/>
      <c r="B1646" s="23"/>
      <c r="C1646" s="23"/>
      <c r="D1646" s="23"/>
      <c r="E1646" s="23"/>
      <c r="F1646" s="23"/>
      <c r="G1646" s="23"/>
      <c r="H1646" s="23"/>
      <c r="I1646" s="23"/>
      <c r="J1646" s="23"/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67"/>
      <c r="AD1646" s="23"/>
      <c r="AE1646" s="23"/>
    </row>
    <row r="1647" spans="1:31" s="103" customFormat="1" x14ac:dyDescent="0.35">
      <c r="A1647" s="24"/>
      <c r="B1647" s="23"/>
      <c r="C1647" s="23"/>
      <c r="D1647" s="23"/>
      <c r="E1647" s="23"/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67"/>
      <c r="AD1647" s="23"/>
      <c r="AE1647" s="23"/>
    </row>
    <row r="1648" spans="1:31" s="103" customFormat="1" x14ac:dyDescent="0.35">
      <c r="A1648" s="24"/>
      <c r="B1648" s="23"/>
      <c r="C1648" s="23"/>
      <c r="D1648" s="23"/>
      <c r="E1648" s="23"/>
      <c r="F1648" s="23"/>
      <c r="G1648" s="23"/>
      <c r="H1648" s="23"/>
      <c r="I1648" s="23"/>
      <c r="J1648" s="23"/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67"/>
      <c r="AD1648" s="23"/>
      <c r="AE1648" s="23"/>
    </row>
    <row r="1649" spans="1:31" s="103" customFormat="1" x14ac:dyDescent="0.35">
      <c r="A1649" s="24"/>
      <c r="B1649" s="23"/>
      <c r="C1649" s="23"/>
      <c r="D1649" s="23"/>
      <c r="E1649" s="23"/>
      <c r="F1649" s="23"/>
      <c r="G1649" s="23"/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67"/>
      <c r="AD1649" s="23"/>
      <c r="AE1649" s="23"/>
    </row>
    <row r="1650" spans="1:31" s="103" customFormat="1" x14ac:dyDescent="0.35">
      <c r="A1650" s="24"/>
      <c r="B1650" s="23"/>
      <c r="C1650" s="23"/>
      <c r="D1650" s="23"/>
      <c r="E1650" s="23"/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67"/>
      <c r="AD1650" s="23"/>
      <c r="AE1650" s="23"/>
    </row>
    <row r="1651" spans="1:31" s="103" customFormat="1" x14ac:dyDescent="0.35">
      <c r="A1651" s="24"/>
      <c r="B1651" s="23"/>
      <c r="C1651" s="23"/>
      <c r="D1651" s="23"/>
      <c r="E1651" s="23"/>
      <c r="F1651" s="23"/>
      <c r="G1651" s="23"/>
      <c r="H1651" s="23"/>
      <c r="I1651" s="23"/>
      <c r="J1651" s="23"/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67"/>
      <c r="AD1651" s="23"/>
      <c r="AE1651" s="23"/>
    </row>
    <row r="1652" spans="1:31" s="103" customFormat="1" x14ac:dyDescent="0.35">
      <c r="A1652" s="24"/>
      <c r="B1652" s="23"/>
      <c r="C1652" s="23"/>
      <c r="D1652" s="23"/>
      <c r="E1652" s="23"/>
      <c r="F1652" s="23"/>
      <c r="G1652" s="23"/>
      <c r="H1652" s="23"/>
      <c r="I1652" s="23"/>
      <c r="J1652" s="23"/>
      <c r="K1652" s="23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67"/>
      <c r="AD1652" s="23"/>
      <c r="AE1652" s="23"/>
    </row>
    <row r="1653" spans="1:31" s="103" customFormat="1" x14ac:dyDescent="0.35">
      <c r="A1653" s="24"/>
      <c r="B1653" s="23"/>
      <c r="C1653" s="23"/>
      <c r="D1653" s="23"/>
      <c r="E1653" s="23"/>
      <c r="F1653" s="23"/>
      <c r="G1653" s="23"/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67"/>
      <c r="AD1653" s="23"/>
      <c r="AE1653" s="23"/>
    </row>
    <row r="1654" spans="1:31" s="103" customFormat="1" x14ac:dyDescent="0.35">
      <c r="A1654" s="24"/>
      <c r="B1654" s="23"/>
      <c r="C1654" s="23"/>
      <c r="D1654" s="23"/>
      <c r="E1654" s="23"/>
      <c r="F1654" s="23"/>
      <c r="G1654" s="23"/>
      <c r="H1654" s="23"/>
      <c r="I1654" s="23"/>
      <c r="J1654" s="23"/>
      <c r="K1654" s="23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67"/>
      <c r="AD1654" s="23"/>
      <c r="AE1654" s="23"/>
    </row>
    <row r="1655" spans="1:31" s="103" customFormat="1" x14ac:dyDescent="0.35">
      <c r="A1655" s="24"/>
      <c r="B1655" s="23"/>
      <c r="C1655" s="23"/>
      <c r="D1655" s="23"/>
      <c r="E1655" s="23"/>
      <c r="F1655" s="23"/>
      <c r="G1655" s="23"/>
      <c r="H1655" s="23"/>
      <c r="I1655" s="23"/>
      <c r="J1655" s="23"/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67"/>
      <c r="AD1655" s="23"/>
      <c r="AE1655" s="23"/>
    </row>
    <row r="1656" spans="1:31" s="103" customFormat="1" x14ac:dyDescent="0.35">
      <c r="A1656" s="24"/>
      <c r="B1656" s="23"/>
      <c r="C1656" s="23"/>
      <c r="D1656" s="23"/>
      <c r="E1656" s="23"/>
      <c r="F1656" s="23"/>
      <c r="G1656" s="23"/>
      <c r="H1656" s="23"/>
      <c r="I1656" s="23"/>
      <c r="J1656" s="23"/>
      <c r="K1656" s="23"/>
      <c r="L1656" s="23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67"/>
      <c r="AD1656" s="23"/>
      <c r="AE1656" s="23"/>
    </row>
    <row r="1657" spans="1:31" s="103" customFormat="1" x14ac:dyDescent="0.35">
      <c r="A1657" s="24"/>
      <c r="B1657" s="23"/>
      <c r="C1657" s="23"/>
      <c r="D1657" s="23"/>
      <c r="E1657" s="23"/>
      <c r="F1657" s="23"/>
      <c r="G1657" s="23"/>
      <c r="H1657" s="23"/>
      <c r="I1657" s="23"/>
      <c r="J1657" s="23"/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67"/>
      <c r="AD1657" s="23"/>
      <c r="AE1657" s="23"/>
    </row>
    <row r="1658" spans="1:31" s="103" customFormat="1" x14ac:dyDescent="0.35">
      <c r="A1658" s="24"/>
      <c r="B1658" s="23"/>
      <c r="C1658" s="23"/>
      <c r="D1658" s="23"/>
      <c r="E1658" s="23"/>
      <c r="F1658" s="23"/>
      <c r="G1658" s="23"/>
      <c r="H1658" s="23"/>
      <c r="I1658" s="23"/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67"/>
      <c r="AD1658" s="23"/>
      <c r="AE1658" s="23"/>
    </row>
    <row r="1659" spans="1:31" s="103" customFormat="1" x14ac:dyDescent="0.35">
      <c r="A1659" s="24"/>
      <c r="B1659" s="23"/>
      <c r="C1659" s="23"/>
      <c r="D1659" s="23"/>
      <c r="E1659" s="23"/>
      <c r="F1659" s="23"/>
      <c r="G1659" s="23"/>
      <c r="H1659" s="23"/>
      <c r="I1659" s="23"/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67"/>
      <c r="AD1659" s="23"/>
      <c r="AE1659" s="23"/>
    </row>
    <row r="1660" spans="1:31" s="103" customFormat="1" x14ac:dyDescent="0.35">
      <c r="A1660" s="24"/>
      <c r="B1660" s="23"/>
      <c r="C1660" s="23"/>
      <c r="D1660" s="23"/>
      <c r="E1660" s="23"/>
      <c r="F1660" s="23"/>
      <c r="G1660" s="23"/>
      <c r="H1660" s="23"/>
      <c r="I1660" s="23"/>
      <c r="J1660" s="23"/>
      <c r="K1660" s="23"/>
      <c r="L1660" s="23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67"/>
      <c r="AD1660" s="23"/>
      <c r="AE1660" s="23"/>
    </row>
    <row r="1661" spans="1:31" s="103" customFormat="1" x14ac:dyDescent="0.35">
      <c r="A1661" s="24"/>
      <c r="B1661" s="23"/>
      <c r="C1661" s="23"/>
      <c r="D1661" s="23"/>
      <c r="E1661" s="23"/>
      <c r="F1661" s="23"/>
      <c r="G1661" s="23"/>
      <c r="H1661" s="23"/>
      <c r="I1661" s="23"/>
      <c r="J1661" s="23"/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67"/>
      <c r="AD1661" s="23"/>
      <c r="AE1661" s="23"/>
    </row>
    <row r="1662" spans="1:31" s="103" customFormat="1" x14ac:dyDescent="0.35">
      <c r="A1662" s="24"/>
      <c r="B1662" s="23"/>
      <c r="C1662" s="23"/>
      <c r="D1662" s="23"/>
      <c r="E1662" s="23"/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67"/>
      <c r="AD1662" s="23"/>
      <c r="AE1662" s="23"/>
    </row>
    <row r="1663" spans="1:31" s="103" customFormat="1" x14ac:dyDescent="0.35">
      <c r="A1663" s="24"/>
      <c r="B1663" s="23"/>
      <c r="C1663" s="23"/>
      <c r="D1663" s="23"/>
      <c r="E1663" s="23"/>
      <c r="F1663" s="23"/>
      <c r="G1663" s="23"/>
      <c r="H1663" s="23"/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67"/>
      <c r="AD1663" s="23"/>
      <c r="AE1663" s="23"/>
    </row>
    <row r="1664" spans="1:31" s="103" customFormat="1" x14ac:dyDescent="0.35">
      <c r="A1664" s="24"/>
      <c r="B1664" s="23"/>
      <c r="C1664" s="23"/>
      <c r="D1664" s="23"/>
      <c r="E1664" s="23"/>
      <c r="F1664" s="23"/>
      <c r="G1664" s="23"/>
      <c r="H1664" s="23"/>
      <c r="I1664" s="23"/>
      <c r="J1664" s="23"/>
      <c r="K1664" s="23"/>
      <c r="L1664" s="23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67"/>
      <c r="AD1664" s="23"/>
      <c r="AE1664" s="23"/>
    </row>
    <row r="1665" spans="1:31" s="103" customFormat="1" x14ac:dyDescent="0.35">
      <c r="A1665" s="24"/>
      <c r="B1665" s="23"/>
      <c r="C1665" s="23"/>
      <c r="D1665" s="23"/>
      <c r="E1665" s="23"/>
      <c r="F1665" s="23"/>
      <c r="G1665" s="23"/>
      <c r="H1665" s="23"/>
      <c r="I1665" s="23"/>
      <c r="J1665" s="23"/>
      <c r="K1665" s="23"/>
      <c r="L1665" s="23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67"/>
      <c r="AD1665" s="23"/>
      <c r="AE1665" s="23"/>
    </row>
    <row r="1666" spans="1:31" s="103" customFormat="1" x14ac:dyDescent="0.35">
      <c r="A1666" s="24"/>
      <c r="B1666" s="23"/>
      <c r="C1666" s="23"/>
      <c r="D1666" s="23"/>
      <c r="E1666" s="23"/>
      <c r="F1666" s="23"/>
      <c r="G1666" s="23"/>
      <c r="H1666" s="23"/>
      <c r="I1666" s="23"/>
      <c r="J1666" s="23"/>
      <c r="K1666" s="23"/>
      <c r="L1666" s="23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67"/>
      <c r="AD1666" s="23"/>
      <c r="AE1666" s="23"/>
    </row>
    <row r="1667" spans="1:31" s="103" customFormat="1" x14ac:dyDescent="0.35">
      <c r="A1667" s="24"/>
      <c r="B1667" s="23"/>
      <c r="C1667" s="23"/>
      <c r="D1667" s="23"/>
      <c r="E1667" s="23"/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67"/>
      <c r="AD1667" s="23"/>
      <c r="AE1667" s="23"/>
    </row>
    <row r="1668" spans="1:31" s="103" customFormat="1" x14ac:dyDescent="0.35">
      <c r="A1668" s="24"/>
      <c r="B1668" s="23"/>
      <c r="C1668" s="23"/>
      <c r="D1668" s="23"/>
      <c r="E1668" s="23"/>
      <c r="F1668" s="23"/>
      <c r="G1668" s="23"/>
      <c r="H1668" s="23"/>
      <c r="I1668" s="23"/>
      <c r="J1668" s="23"/>
      <c r="K1668" s="23"/>
      <c r="L1668" s="23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67"/>
      <c r="AD1668" s="23"/>
      <c r="AE1668" s="23"/>
    </row>
    <row r="1669" spans="1:31" s="103" customFormat="1" x14ac:dyDescent="0.35">
      <c r="A1669" s="24"/>
      <c r="B1669" s="23"/>
      <c r="C1669" s="23"/>
      <c r="D1669" s="23"/>
      <c r="E1669" s="23"/>
      <c r="F1669" s="23"/>
      <c r="G1669" s="23"/>
      <c r="H1669" s="23"/>
      <c r="I1669" s="23"/>
      <c r="J1669" s="23"/>
      <c r="K1669" s="23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67"/>
      <c r="AD1669" s="23"/>
      <c r="AE1669" s="23"/>
    </row>
    <row r="1670" spans="1:31" s="103" customFormat="1" x14ac:dyDescent="0.35">
      <c r="A1670" s="24"/>
      <c r="B1670" s="23"/>
      <c r="C1670" s="23"/>
      <c r="D1670" s="23"/>
      <c r="E1670" s="23"/>
      <c r="F1670" s="23"/>
      <c r="G1670" s="23"/>
      <c r="H1670" s="23"/>
      <c r="I1670" s="23"/>
      <c r="J1670" s="23"/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67"/>
      <c r="AD1670" s="23"/>
      <c r="AE1670" s="23"/>
    </row>
    <row r="1671" spans="1:31" s="103" customFormat="1" x14ac:dyDescent="0.35">
      <c r="A1671" s="24"/>
      <c r="B1671" s="23"/>
      <c r="C1671" s="23"/>
      <c r="D1671" s="23"/>
      <c r="E1671" s="23"/>
      <c r="F1671" s="23"/>
      <c r="G1671" s="23"/>
      <c r="H1671" s="23"/>
      <c r="I1671" s="23"/>
      <c r="J1671" s="23"/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67"/>
      <c r="AD1671" s="23"/>
      <c r="AE1671" s="23"/>
    </row>
    <row r="1672" spans="1:31" s="103" customFormat="1" x14ac:dyDescent="0.35">
      <c r="A1672" s="24"/>
      <c r="B1672" s="23"/>
      <c r="C1672" s="23"/>
      <c r="D1672" s="23"/>
      <c r="E1672" s="23"/>
      <c r="F1672" s="23"/>
      <c r="G1672" s="23"/>
      <c r="H1672" s="23"/>
      <c r="I1672" s="23"/>
      <c r="J1672" s="23"/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67"/>
      <c r="AD1672" s="23"/>
      <c r="AE1672" s="23"/>
    </row>
    <row r="1673" spans="1:31" s="103" customFormat="1" x14ac:dyDescent="0.35">
      <c r="A1673" s="24"/>
      <c r="B1673" s="23"/>
      <c r="C1673" s="23"/>
      <c r="D1673" s="23"/>
      <c r="E1673" s="23"/>
      <c r="F1673" s="23"/>
      <c r="G1673" s="23"/>
      <c r="H1673" s="23"/>
      <c r="I1673" s="23"/>
      <c r="J1673" s="23"/>
      <c r="K1673" s="23"/>
      <c r="L1673" s="23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67"/>
      <c r="AD1673" s="23"/>
      <c r="AE1673" s="23"/>
    </row>
    <row r="1674" spans="1:31" s="103" customFormat="1" x14ac:dyDescent="0.35">
      <c r="A1674" s="24"/>
      <c r="B1674" s="23"/>
      <c r="C1674" s="23"/>
      <c r="D1674" s="23"/>
      <c r="E1674" s="23"/>
      <c r="F1674" s="23"/>
      <c r="G1674" s="23"/>
      <c r="H1674" s="23"/>
      <c r="I1674" s="23"/>
      <c r="J1674" s="23"/>
      <c r="K1674" s="23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67"/>
      <c r="AD1674" s="23"/>
      <c r="AE1674" s="23"/>
    </row>
    <row r="1675" spans="1:31" s="103" customFormat="1" x14ac:dyDescent="0.35">
      <c r="A1675" s="24"/>
      <c r="B1675" s="23"/>
      <c r="C1675" s="23"/>
      <c r="D1675" s="23"/>
      <c r="E1675" s="23"/>
      <c r="F1675" s="23"/>
      <c r="G1675" s="23"/>
      <c r="H1675" s="23"/>
      <c r="I1675" s="23"/>
      <c r="J1675" s="23"/>
      <c r="K1675" s="23"/>
      <c r="L1675" s="23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67"/>
      <c r="AD1675" s="23"/>
      <c r="AE1675" s="23"/>
    </row>
    <row r="1676" spans="1:31" s="103" customFormat="1" x14ac:dyDescent="0.35">
      <c r="A1676" s="24"/>
      <c r="B1676" s="23"/>
      <c r="C1676" s="23"/>
      <c r="D1676" s="23"/>
      <c r="E1676" s="23"/>
      <c r="F1676" s="23"/>
      <c r="G1676" s="23"/>
      <c r="H1676" s="23"/>
      <c r="I1676" s="23"/>
      <c r="J1676" s="23"/>
      <c r="K1676" s="23"/>
      <c r="L1676" s="23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67"/>
      <c r="AD1676" s="23"/>
      <c r="AE1676" s="23"/>
    </row>
    <row r="1677" spans="1:31" s="103" customFormat="1" x14ac:dyDescent="0.35">
      <c r="A1677" s="24"/>
      <c r="B1677" s="23"/>
      <c r="C1677" s="23"/>
      <c r="D1677" s="23"/>
      <c r="E1677" s="23"/>
      <c r="F1677" s="23"/>
      <c r="G1677" s="23"/>
      <c r="H1677" s="23"/>
      <c r="I1677" s="23"/>
      <c r="J1677" s="23"/>
      <c r="K1677" s="23"/>
      <c r="L1677" s="23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67"/>
      <c r="AD1677" s="23"/>
      <c r="AE1677" s="23"/>
    </row>
    <row r="1678" spans="1:31" s="103" customFormat="1" x14ac:dyDescent="0.35">
      <c r="A1678" s="24"/>
      <c r="B1678" s="23"/>
      <c r="C1678" s="23"/>
      <c r="D1678" s="23"/>
      <c r="E1678" s="23"/>
      <c r="F1678" s="23"/>
      <c r="G1678" s="23"/>
      <c r="H1678" s="23"/>
      <c r="I1678" s="23"/>
      <c r="J1678" s="23"/>
      <c r="K1678" s="23"/>
      <c r="L1678" s="23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67"/>
      <c r="AD1678" s="23"/>
      <c r="AE1678" s="23"/>
    </row>
    <row r="1679" spans="1:31" s="103" customFormat="1" x14ac:dyDescent="0.35">
      <c r="A1679" s="24"/>
      <c r="B1679" s="23"/>
      <c r="C1679" s="23"/>
      <c r="D1679" s="23"/>
      <c r="E1679" s="23"/>
      <c r="F1679" s="23"/>
      <c r="G1679" s="23"/>
      <c r="H1679" s="23"/>
      <c r="I1679" s="23"/>
      <c r="J1679" s="23"/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67"/>
      <c r="AD1679" s="23"/>
      <c r="AE1679" s="23"/>
    </row>
    <row r="1680" spans="1:31" s="103" customFormat="1" x14ac:dyDescent="0.35">
      <c r="A1680" s="24"/>
      <c r="B1680" s="23"/>
      <c r="C1680" s="23"/>
      <c r="D1680" s="23"/>
      <c r="E1680" s="23"/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67"/>
      <c r="AD1680" s="23"/>
      <c r="AE1680" s="23"/>
    </row>
    <row r="1681" spans="1:31" s="103" customFormat="1" x14ac:dyDescent="0.35">
      <c r="A1681" s="24"/>
      <c r="B1681" s="23"/>
      <c r="C1681" s="23"/>
      <c r="D1681" s="23"/>
      <c r="E1681" s="23"/>
      <c r="F1681" s="23"/>
      <c r="G1681" s="23"/>
      <c r="H1681" s="23"/>
      <c r="I1681" s="23"/>
      <c r="J1681" s="23"/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67"/>
      <c r="AD1681" s="23"/>
      <c r="AE1681" s="23"/>
    </row>
    <row r="1682" spans="1:31" s="103" customFormat="1" x14ac:dyDescent="0.35">
      <c r="A1682" s="24"/>
      <c r="B1682" s="23"/>
      <c r="C1682" s="23"/>
      <c r="D1682" s="23"/>
      <c r="E1682" s="23"/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67"/>
      <c r="AD1682" s="23"/>
      <c r="AE1682" s="23"/>
    </row>
    <row r="1683" spans="1:31" s="103" customFormat="1" x14ac:dyDescent="0.35">
      <c r="A1683" s="24"/>
      <c r="B1683" s="23"/>
      <c r="C1683" s="23"/>
      <c r="D1683" s="23"/>
      <c r="E1683" s="23"/>
      <c r="F1683" s="23"/>
      <c r="G1683" s="23"/>
      <c r="H1683" s="23"/>
      <c r="I1683" s="23"/>
      <c r="J1683" s="23"/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67"/>
      <c r="AD1683" s="23"/>
      <c r="AE1683" s="23"/>
    </row>
    <row r="1684" spans="1:31" s="103" customFormat="1" x14ac:dyDescent="0.35">
      <c r="A1684" s="24"/>
      <c r="B1684" s="23"/>
      <c r="C1684" s="23"/>
      <c r="D1684" s="23"/>
      <c r="E1684" s="23"/>
      <c r="F1684" s="23"/>
      <c r="G1684" s="23"/>
      <c r="H1684" s="23"/>
      <c r="I1684" s="23"/>
      <c r="J1684" s="23"/>
      <c r="K1684" s="23"/>
      <c r="L1684" s="23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67"/>
      <c r="AD1684" s="23"/>
      <c r="AE1684" s="23"/>
    </row>
    <row r="1685" spans="1:31" s="103" customFormat="1" x14ac:dyDescent="0.35">
      <c r="A1685" s="24"/>
      <c r="B1685" s="23"/>
      <c r="C1685" s="23"/>
      <c r="D1685" s="23"/>
      <c r="E1685" s="23"/>
      <c r="F1685" s="23"/>
      <c r="G1685" s="23"/>
      <c r="H1685" s="23"/>
      <c r="I1685" s="23"/>
      <c r="J1685" s="23"/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67"/>
      <c r="AD1685" s="23"/>
      <c r="AE1685" s="23"/>
    </row>
    <row r="1686" spans="1:31" s="103" customFormat="1" x14ac:dyDescent="0.35">
      <c r="A1686" s="24"/>
      <c r="B1686" s="23"/>
      <c r="C1686" s="23"/>
      <c r="D1686" s="23"/>
      <c r="E1686" s="23"/>
      <c r="F1686" s="23"/>
      <c r="G1686" s="23"/>
      <c r="H1686" s="23"/>
      <c r="I1686" s="23"/>
      <c r="J1686" s="23"/>
      <c r="K1686" s="23"/>
      <c r="L1686" s="23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67"/>
      <c r="AD1686" s="23"/>
      <c r="AE1686" s="23"/>
    </row>
    <row r="1687" spans="1:31" s="103" customFormat="1" x14ac:dyDescent="0.35">
      <c r="A1687" s="24"/>
      <c r="B1687" s="23"/>
      <c r="C1687" s="23"/>
      <c r="D1687" s="23"/>
      <c r="E1687" s="23"/>
      <c r="F1687" s="23"/>
      <c r="G1687" s="23"/>
      <c r="H1687" s="23"/>
      <c r="I1687" s="23"/>
      <c r="J1687" s="23"/>
      <c r="K1687" s="23"/>
      <c r="L1687" s="23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67"/>
      <c r="AD1687" s="23"/>
      <c r="AE1687" s="23"/>
    </row>
    <row r="1688" spans="1:31" s="103" customFormat="1" x14ac:dyDescent="0.35">
      <c r="A1688" s="24"/>
      <c r="B1688" s="23"/>
      <c r="C1688" s="23"/>
      <c r="D1688" s="23"/>
      <c r="E1688" s="23"/>
      <c r="F1688" s="23"/>
      <c r="G1688" s="23"/>
      <c r="H1688" s="23"/>
      <c r="I1688" s="23"/>
      <c r="J1688" s="23"/>
      <c r="K1688" s="23"/>
      <c r="L1688" s="23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67"/>
      <c r="AD1688" s="23"/>
      <c r="AE1688" s="23"/>
    </row>
    <row r="1689" spans="1:31" s="103" customFormat="1" x14ac:dyDescent="0.35">
      <c r="A1689" s="24"/>
      <c r="B1689" s="23"/>
      <c r="C1689" s="23"/>
      <c r="D1689" s="23"/>
      <c r="E1689" s="23"/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67"/>
      <c r="AD1689" s="23"/>
      <c r="AE1689" s="23"/>
    </row>
    <row r="1690" spans="1:31" s="103" customFormat="1" x14ac:dyDescent="0.35">
      <c r="A1690" s="24"/>
      <c r="B1690" s="23"/>
      <c r="C1690" s="23"/>
      <c r="D1690" s="23"/>
      <c r="E1690" s="23"/>
      <c r="F1690" s="23"/>
      <c r="G1690" s="23"/>
      <c r="H1690" s="23"/>
      <c r="I1690" s="23"/>
      <c r="J1690" s="23"/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67"/>
      <c r="AD1690" s="23"/>
      <c r="AE1690" s="23"/>
    </row>
    <row r="1691" spans="1:31" s="103" customFormat="1" x14ac:dyDescent="0.35">
      <c r="A1691" s="24"/>
      <c r="B1691" s="23"/>
      <c r="C1691" s="23"/>
      <c r="D1691" s="23"/>
      <c r="E1691" s="23"/>
      <c r="F1691" s="23"/>
      <c r="G1691" s="23"/>
      <c r="H1691" s="23"/>
      <c r="I1691" s="23"/>
      <c r="J1691" s="23"/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67"/>
      <c r="AD1691" s="23"/>
      <c r="AE1691" s="23"/>
    </row>
    <row r="1692" spans="1:31" s="103" customFormat="1" x14ac:dyDescent="0.35">
      <c r="A1692" s="24"/>
      <c r="B1692" s="23"/>
      <c r="C1692" s="23"/>
      <c r="D1692" s="23"/>
      <c r="E1692" s="23"/>
      <c r="F1692" s="23"/>
      <c r="G1692" s="23"/>
      <c r="H1692" s="23"/>
      <c r="I1692" s="23"/>
      <c r="J1692" s="23"/>
      <c r="K1692" s="23"/>
      <c r="L1692" s="23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67"/>
      <c r="AD1692" s="23"/>
      <c r="AE1692" s="23"/>
    </row>
    <row r="1693" spans="1:31" s="103" customFormat="1" x14ac:dyDescent="0.35">
      <c r="A1693" s="24"/>
      <c r="B1693" s="23"/>
      <c r="C1693" s="23"/>
      <c r="D1693" s="23"/>
      <c r="E1693" s="23"/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67"/>
      <c r="AD1693" s="23"/>
      <c r="AE1693" s="23"/>
    </row>
    <row r="1694" spans="1:31" s="103" customFormat="1" x14ac:dyDescent="0.35">
      <c r="A1694" s="24"/>
      <c r="B1694" s="23"/>
      <c r="C1694" s="23"/>
      <c r="D1694" s="23"/>
      <c r="E1694" s="23"/>
      <c r="F1694" s="23"/>
      <c r="G1694" s="23"/>
      <c r="H1694" s="23"/>
      <c r="I1694" s="23"/>
      <c r="J1694" s="23"/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67"/>
      <c r="AD1694" s="23"/>
      <c r="AE1694" s="23"/>
    </row>
    <row r="1695" spans="1:31" s="103" customFormat="1" x14ac:dyDescent="0.35">
      <c r="A1695" s="24"/>
      <c r="B1695" s="23"/>
      <c r="C1695" s="23"/>
      <c r="D1695" s="23"/>
      <c r="E1695" s="23"/>
      <c r="F1695" s="23"/>
      <c r="G1695" s="23"/>
      <c r="H1695" s="23"/>
      <c r="I1695" s="23"/>
      <c r="J1695" s="23"/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67"/>
      <c r="AD1695" s="23"/>
      <c r="AE1695" s="23"/>
    </row>
    <row r="1696" spans="1:31" s="103" customFormat="1" x14ac:dyDescent="0.35">
      <c r="A1696" s="24"/>
      <c r="B1696" s="23"/>
      <c r="C1696" s="23"/>
      <c r="D1696" s="23"/>
      <c r="E1696" s="23"/>
      <c r="F1696" s="23"/>
      <c r="G1696" s="23"/>
      <c r="H1696" s="23"/>
      <c r="I1696" s="23"/>
      <c r="J1696" s="23"/>
      <c r="K1696" s="23"/>
      <c r="L1696" s="23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67"/>
      <c r="AD1696" s="23"/>
      <c r="AE1696" s="23"/>
    </row>
    <row r="1697" spans="1:31" s="103" customFormat="1" x14ac:dyDescent="0.35">
      <c r="A1697" s="24"/>
      <c r="B1697" s="23"/>
      <c r="C1697" s="23"/>
      <c r="D1697" s="23"/>
      <c r="E1697" s="23"/>
      <c r="F1697" s="23"/>
      <c r="G1697" s="23"/>
      <c r="H1697" s="23"/>
      <c r="I1697" s="23"/>
      <c r="J1697" s="23"/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67"/>
      <c r="AD1697" s="23"/>
      <c r="AE1697" s="23"/>
    </row>
    <row r="1698" spans="1:31" s="103" customFormat="1" x14ac:dyDescent="0.35">
      <c r="A1698" s="24"/>
      <c r="B1698" s="23"/>
      <c r="C1698" s="23"/>
      <c r="D1698" s="23"/>
      <c r="E1698" s="23"/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67"/>
      <c r="AD1698" s="23"/>
      <c r="AE1698" s="23"/>
    </row>
    <row r="1699" spans="1:31" s="103" customFormat="1" x14ac:dyDescent="0.35">
      <c r="A1699" s="24"/>
      <c r="B1699" s="23"/>
      <c r="C1699" s="23"/>
      <c r="D1699" s="23"/>
      <c r="E1699" s="23"/>
      <c r="F1699" s="23"/>
      <c r="G1699" s="23"/>
      <c r="H1699" s="23"/>
      <c r="I1699" s="23"/>
      <c r="J1699" s="23"/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67"/>
      <c r="AD1699" s="23"/>
      <c r="AE1699" s="23"/>
    </row>
    <row r="1700" spans="1:31" s="103" customFormat="1" x14ac:dyDescent="0.35">
      <c r="A1700" s="24"/>
      <c r="B1700" s="23"/>
      <c r="C1700" s="23"/>
      <c r="D1700" s="23"/>
      <c r="E1700" s="23"/>
      <c r="F1700" s="23"/>
      <c r="G1700" s="23"/>
      <c r="H1700" s="23"/>
      <c r="I1700" s="23"/>
      <c r="J1700" s="23"/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67"/>
      <c r="AD1700" s="23"/>
      <c r="AE1700" s="23"/>
    </row>
    <row r="1701" spans="1:31" s="103" customFormat="1" x14ac:dyDescent="0.35">
      <c r="A1701" s="24"/>
      <c r="B1701" s="23"/>
      <c r="C1701" s="23"/>
      <c r="D1701" s="23"/>
      <c r="E1701" s="23"/>
      <c r="F1701" s="23"/>
      <c r="G1701" s="23"/>
      <c r="H1701" s="23"/>
      <c r="I1701" s="23"/>
      <c r="J1701" s="23"/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67"/>
      <c r="AD1701" s="23"/>
      <c r="AE1701" s="23"/>
    </row>
    <row r="1702" spans="1:31" s="103" customFormat="1" x14ac:dyDescent="0.35">
      <c r="A1702" s="24"/>
      <c r="B1702" s="23"/>
      <c r="C1702" s="23"/>
      <c r="D1702" s="23"/>
      <c r="E1702" s="23"/>
      <c r="F1702" s="23"/>
      <c r="G1702" s="23"/>
      <c r="H1702" s="23"/>
      <c r="I1702" s="23"/>
      <c r="J1702" s="23"/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67"/>
      <c r="AD1702" s="23"/>
      <c r="AE1702" s="23"/>
    </row>
    <row r="1703" spans="1:31" s="103" customFormat="1" x14ac:dyDescent="0.35">
      <c r="A1703" s="24"/>
      <c r="B1703" s="23"/>
      <c r="C1703" s="23"/>
      <c r="D1703" s="23"/>
      <c r="E1703" s="23"/>
      <c r="F1703" s="23"/>
      <c r="G1703" s="23"/>
      <c r="H1703" s="23"/>
      <c r="I1703" s="23"/>
      <c r="J1703" s="23"/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67"/>
      <c r="AD1703" s="23"/>
      <c r="AE1703" s="23"/>
    </row>
    <row r="1704" spans="1:31" s="103" customFormat="1" x14ac:dyDescent="0.35">
      <c r="A1704" s="24"/>
      <c r="B1704" s="23"/>
      <c r="C1704" s="23"/>
      <c r="D1704" s="23"/>
      <c r="E1704" s="23"/>
      <c r="F1704" s="23"/>
      <c r="G1704" s="23"/>
      <c r="H1704" s="23"/>
      <c r="I1704" s="23"/>
      <c r="J1704" s="23"/>
      <c r="K1704" s="23"/>
      <c r="L1704" s="23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67"/>
      <c r="AD1704" s="23"/>
      <c r="AE1704" s="23"/>
    </row>
    <row r="1705" spans="1:31" s="103" customFormat="1" x14ac:dyDescent="0.35">
      <c r="A1705" s="24"/>
      <c r="B1705" s="23"/>
      <c r="C1705" s="23"/>
      <c r="D1705" s="23"/>
      <c r="E1705" s="23"/>
      <c r="F1705" s="23"/>
      <c r="G1705" s="23"/>
      <c r="H1705" s="23"/>
      <c r="I1705" s="23"/>
      <c r="J1705" s="23"/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67"/>
      <c r="AD1705" s="23"/>
      <c r="AE1705" s="23"/>
    </row>
    <row r="1706" spans="1:31" s="103" customFormat="1" x14ac:dyDescent="0.35">
      <c r="A1706" s="24"/>
      <c r="B1706" s="23"/>
      <c r="C1706" s="23"/>
      <c r="D1706" s="23"/>
      <c r="E1706" s="23"/>
      <c r="F1706" s="23"/>
      <c r="G1706" s="23"/>
      <c r="H1706" s="23"/>
      <c r="I1706" s="23"/>
      <c r="J1706" s="23"/>
      <c r="K1706" s="23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67"/>
      <c r="AD1706" s="23"/>
      <c r="AE1706" s="23"/>
    </row>
    <row r="1707" spans="1:31" s="103" customFormat="1" x14ac:dyDescent="0.35">
      <c r="A1707" s="24"/>
      <c r="B1707" s="23"/>
      <c r="C1707" s="23"/>
      <c r="D1707" s="23"/>
      <c r="E1707" s="23"/>
      <c r="F1707" s="23"/>
      <c r="G1707" s="23"/>
      <c r="H1707" s="23"/>
      <c r="I1707" s="23"/>
      <c r="J1707" s="23"/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67"/>
      <c r="AD1707" s="23"/>
      <c r="AE1707" s="23"/>
    </row>
    <row r="1708" spans="1:31" s="103" customFormat="1" x14ac:dyDescent="0.35">
      <c r="A1708" s="24"/>
      <c r="B1708" s="23"/>
      <c r="C1708" s="23"/>
      <c r="D1708" s="23"/>
      <c r="E1708" s="23"/>
      <c r="F1708" s="23"/>
      <c r="G1708" s="23"/>
      <c r="H1708" s="23"/>
      <c r="I1708" s="23"/>
      <c r="J1708" s="23"/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67"/>
      <c r="AD1708" s="23"/>
      <c r="AE1708" s="23"/>
    </row>
    <row r="1709" spans="1:31" s="103" customFormat="1" x14ac:dyDescent="0.35">
      <c r="A1709" s="24"/>
      <c r="B1709" s="23"/>
      <c r="C1709" s="23"/>
      <c r="D1709" s="23"/>
      <c r="E1709" s="23"/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67"/>
      <c r="AD1709" s="23"/>
      <c r="AE1709" s="23"/>
    </row>
    <row r="1710" spans="1:31" s="103" customFormat="1" x14ac:dyDescent="0.35">
      <c r="A1710" s="24"/>
      <c r="B1710" s="23"/>
      <c r="C1710" s="23"/>
      <c r="D1710" s="23"/>
      <c r="E1710" s="23"/>
      <c r="F1710" s="23"/>
      <c r="G1710" s="23"/>
      <c r="H1710" s="23"/>
      <c r="I1710" s="23"/>
      <c r="J1710" s="23"/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67"/>
      <c r="AD1710" s="23"/>
      <c r="AE1710" s="23"/>
    </row>
    <row r="1711" spans="1:31" s="103" customFormat="1" x14ac:dyDescent="0.35">
      <c r="A1711" s="24"/>
      <c r="B1711" s="23"/>
      <c r="C1711" s="23"/>
      <c r="D1711" s="23"/>
      <c r="E1711" s="23"/>
      <c r="F1711" s="23"/>
      <c r="G1711" s="23"/>
      <c r="H1711" s="23"/>
      <c r="I1711" s="23"/>
      <c r="J1711" s="23"/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67"/>
      <c r="AD1711" s="23"/>
      <c r="AE1711" s="23"/>
    </row>
    <row r="1712" spans="1:31" s="103" customFormat="1" x14ac:dyDescent="0.35">
      <c r="A1712" s="24"/>
      <c r="B1712" s="23"/>
      <c r="C1712" s="23"/>
      <c r="D1712" s="23"/>
      <c r="E1712" s="23"/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67"/>
      <c r="AD1712" s="23"/>
      <c r="AE1712" s="23"/>
    </row>
    <row r="1713" spans="1:31" s="103" customFormat="1" x14ac:dyDescent="0.35">
      <c r="A1713" s="24"/>
      <c r="B1713" s="23"/>
      <c r="C1713" s="23"/>
      <c r="D1713" s="23"/>
      <c r="E1713" s="23"/>
      <c r="F1713" s="23"/>
      <c r="G1713" s="23"/>
      <c r="H1713" s="23"/>
      <c r="I1713" s="23"/>
      <c r="J1713" s="23"/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67"/>
      <c r="AD1713" s="23"/>
      <c r="AE1713" s="23"/>
    </row>
    <row r="1714" spans="1:31" s="103" customFormat="1" x14ac:dyDescent="0.35">
      <c r="A1714" s="24"/>
      <c r="B1714" s="23"/>
      <c r="C1714" s="23"/>
      <c r="D1714" s="23"/>
      <c r="E1714" s="23"/>
      <c r="F1714" s="23"/>
      <c r="G1714" s="23"/>
      <c r="H1714" s="23"/>
      <c r="I1714" s="23"/>
      <c r="J1714" s="23"/>
      <c r="K1714" s="23"/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67"/>
      <c r="AD1714" s="23"/>
      <c r="AE1714" s="23"/>
    </row>
    <row r="1715" spans="1:31" s="103" customFormat="1" x14ac:dyDescent="0.35">
      <c r="A1715" s="24"/>
      <c r="B1715" s="23"/>
      <c r="C1715" s="23"/>
      <c r="D1715" s="23"/>
      <c r="E1715" s="23"/>
      <c r="F1715" s="23"/>
      <c r="G1715" s="23"/>
      <c r="H1715" s="23"/>
      <c r="I1715" s="23"/>
      <c r="J1715" s="23"/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67"/>
      <c r="AD1715" s="23"/>
      <c r="AE1715" s="23"/>
    </row>
    <row r="1716" spans="1:31" s="103" customFormat="1" x14ac:dyDescent="0.35">
      <c r="A1716" s="24"/>
      <c r="B1716" s="23"/>
      <c r="C1716" s="23"/>
      <c r="D1716" s="23"/>
      <c r="E1716" s="23"/>
      <c r="F1716" s="23"/>
      <c r="G1716" s="23"/>
      <c r="H1716" s="23"/>
      <c r="I1716" s="23"/>
      <c r="J1716" s="23"/>
      <c r="K1716" s="23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67"/>
      <c r="AD1716" s="23"/>
      <c r="AE1716" s="23"/>
    </row>
    <row r="1717" spans="1:31" s="103" customFormat="1" x14ac:dyDescent="0.35">
      <c r="A1717" s="24"/>
      <c r="B1717" s="23"/>
      <c r="C1717" s="23"/>
      <c r="D1717" s="23"/>
      <c r="E1717" s="23"/>
      <c r="F1717" s="23"/>
      <c r="G1717" s="23"/>
      <c r="H1717" s="23"/>
      <c r="I1717" s="23"/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67"/>
      <c r="AD1717" s="23"/>
      <c r="AE1717" s="23"/>
    </row>
    <row r="1718" spans="1:31" s="103" customFormat="1" x14ac:dyDescent="0.35">
      <c r="A1718" s="24"/>
      <c r="B1718" s="23"/>
      <c r="C1718" s="23"/>
      <c r="D1718" s="23"/>
      <c r="E1718" s="23"/>
      <c r="F1718" s="23"/>
      <c r="G1718" s="23"/>
      <c r="H1718" s="23"/>
      <c r="I1718" s="23"/>
      <c r="J1718" s="23"/>
      <c r="K1718" s="23"/>
      <c r="L1718" s="23"/>
      <c r="M1718" s="23"/>
      <c r="N1718" s="23"/>
      <c r="O1718" s="23"/>
      <c r="P1718" s="23"/>
      <c r="Q1718" s="23"/>
      <c r="R1718" s="23"/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67"/>
      <c r="AD1718" s="23"/>
      <c r="AE1718" s="23"/>
    </row>
    <row r="1719" spans="1:31" s="103" customFormat="1" x14ac:dyDescent="0.35">
      <c r="A1719" s="24"/>
      <c r="B1719" s="23"/>
      <c r="C1719" s="23"/>
      <c r="D1719" s="23"/>
      <c r="E1719" s="23"/>
      <c r="F1719" s="23"/>
      <c r="G1719" s="23"/>
      <c r="H1719" s="23"/>
      <c r="I1719" s="23"/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67"/>
      <c r="AD1719" s="23"/>
      <c r="AE1719" s="23"/>
    </row>
    <row r="1720" spans="1:31" s="103" customFormat="1" x14ac:dyDescent="0.35">
      <c r="A1720" s="24"/>
      <c r="B1720" s="23"/>
      <c r="C1720" s="23"/>
      <c r="D1720" s="23"/>
      <c r="E1720" s="23"/>
      <c r="F1720" s="23"/>
      <c r="G1720" s="23"/>
      <c r="H1720" s="23"/>
      <c r="I1720" s="23"/>
      <c r="J1720" s="23"/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67"/>
      <c r="AD1720" s="23"/>
      <c r="AE1720" s="23"/>
    </row>
    <row r="1721" spans="1:31" s="103" customFormat="1" x14ac:dyDescent="0.35">
      <c r="A1721" s="24"/>
      <c r="B1721" s="23"/>
      <c r="C1721" s="23"/>
      <c r="D1721" s="23"/>
      <c r="E1721" s="23"/>
      <c r="F1721" s="23"/>
      <c r="G1721" s="23"/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67"/>
      <c r="AD1721" s="23"/>
      <c r="AE1721" s="23"/>
    </row>
    <row r="1722" spans="1:31" s="103" customFormat="1" x14ac:dyDescent="0.35">
      <c r="A1722" s="24"/>
      <c r="B1722" s="23"/>
      <c r="C1722" s="23"/>
      <c r="D1722" s="23"/>
      <c r="E1722" s="23"/>
      <c r="F1722" s="23"/>
      <c r="G1722" s="23"/>
      <c r="H1722" s="23"/>
      <c r="I1722" s="23"/>
      <c r="J1722" s="23"/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67"/>
      <c r="AD1722" s="23"/>
      <c r="AE1722" s="23"/>
    </row>
    <row r="1723" spans="1:31" s="103" customFormat="1" x14ac:dyDescent="0.35">
      <c r="A1723" s="24"/>
      <c r="B1723" s="23"/>
      <c r="C1723" s="23"/>
      <c r="D1723" s="23"/>
      <c r="E1723" s="23"/>
      <c r="F1723" s="23"/>
      <c r="G1723" s="23"/>
      <c r="H1723" s="23"/>
      <c r="I1723" s="23"/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67"/>
      <c r="AD1723" s="23"/>
      <c r="AE1723" s="23"/>
    </row>
    <row r="1724" spans="1:31" s="103" customFormat="1" x14ac:dyDescent="0.35">
      <c r="A1724" s="24"/>
      <c r="B1724" s="23"/>
      <c r="C1724" s="23"/>
      <c r="D1724" s="23"/>
      <c r="E1724" s="23"/>
      <c r="F1724" s="23"/>
      <c r="G1724" s="23"/>
      <c r="H1724" s="23"/>
      <c r="I1724" s="23"/>
      <c r="J1724" s="23"/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67"/>
      <c r="AD1724" s="23"/>
      <c r="AE1724" s="23"/>
    </row>
    <row r="1725" spans="1:31" s="103" customFormat="1" x14ac:dyDescent="0.35">
      <c r="A1725" s="24"/>
      <c r="B1725" s="23"/>
      <c r="C1725" s="23"/>
      <c r="D1725" s="23"/>
      <c r="E1725" s="23"/>
      <c r="F1725" s="23"/>
      <c r="G1725" s="23"/>
      <c r="H1725" s="23"/>
      <c r="I1725" s="23"/>
      <c r="J1725" s="23"/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67"/>
      <c r="AD1725" s="23"/>
      <c r="AE1725" s="23"/>
    </row>
    <row r="1726" spans="1:31" s="103" customFormat="1" x14ac:dyDescent="0.35">
      <c r="A1726" s="24"/>
      <c r="B1726" s="23"/>
      <c r="C1726" s="23"/>
      <c r="D1726" s="23"/>
      <c r="E1726" s="23"/>
      <c r="F1726" s="23"/>
      <c r="G1726" s="23"/>
      <c r="H1726" s="23"/>
      <c r="I1726" s="23"/>
      <c r="J1726" s="23"/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67"/>
      <c r="AD1726" s="23"/>
      <c r="AE1726" s="23"/>
    </row>
    <row r="1727" spans="1:31" s="103" customFormat="1" x14ac:dyDescent="0.35">
      <c r="A1727" s="24"/>
      <c r="B1727" s="23"/>
      <c r="C1727" s="23"/>
      <c r="D1727" s="23"/>
      <c r="E1727" s="23"/>
      <c r="F1727" s="23"/>
      <c r="G1727" s="23"/>
      <c r="H1727" s="23"/>
      <c r="I1727" s="23"/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67"/>
      <c r="AD1727" s="23"/>
      <c r="AE1727" s="23"/>
    </row>
    <row r="1728" spans="1:31" s="103" customFormat="1" x14ac:dyDescent="0.35">
      <c r="A1728" s="24"/>
      <c r="B1728" s="23"/>
      <c r="C1728" s="23"/>
      <c r="D1728" s="23"/>
      <c r="E1728" s="23"/>
      <c r="F1728" s="23"/>
      <c r="G1728" s="23"/>
      <c r="H1728" s="23"/>
      <c r="I1728" s="23"/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67"/>
      <c r="AD1728" s="23"/>
      <c r="AE1728" s="23"/>
    </row>
    <row r="1729" spans="1:31" s="103" customFormat="1" x14ac:dyDescent="0.35">
      <c r="A1729" s="24"/>
      <c r="B1729" s="23"/>
      <c r="C1729" s="23"/>
      <c r="D1729" s="23"/>
      <c r="E1729" s="23"/>
      <c r="F1729" s="23"/>
      <c r="G1729" s="23"/>
      <c r="H1729" s="23"/>
      <c r="I1729" s="23"/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67"/>
      <c r="AD1729" s="23"/>
      <c r="AE1729" s="23"/>
    </row>
    <row r="1730" spans="1:31" s="103" customFormat="1" x14ac:dyDescent="0.35">
      <c r="A1730" s="24"/>
      <c r="B1730" s="23"/>
      <c r="C1730" s="23"/>
      <c r="D1730" s="23"/>
      <c r="E1730" s="23"/>
      <c r="F1730" s="23"/>
      <c r="G1730" s="23"/>
      <c r="H1730" s="23"/>
      <c r="I1730" s="23"/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67"/>
      <c r="AD1730" s="23"/>
      <c r="AE1730" s="23"/>
    </row>
    <row r="1731" spans="1:31" s="103" customFormat="1" x14ac:dyDescent="0.35">
      <c r="A1731" s="24"/>
      <c r="B1731" s="23"/>
      <c r="C1731" s="23"/>
      <c r="D1731" s="23"/>
      <c r="E1731" s="23"/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67"/>
      <c r="AD1731" s="23"/>
      <c r="AE1731" s="23"/>
    </row>
    <row r="1732" spans="1:31" s="103" customFormat="1" x14ac:dyDescent="0.35">
      <c r="A1732" s="24"/>
      <c r="B1732" s="23"/>
      <c r="C1732" s="23"/>
      <c r="D1732" s="23"/>
      <c r="E1732" s="23"/>
      <c r="F1732" s="23"/>
      <c r="G1732" s="23"/>
      <c r="H1732" s="23"/>
      <c r="I1732" s="23"/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67"/>
      <c r="AD1732" s="23"/>
      <c r="AE1732" s="23"/>
    </row>
    <row r="1733" spans="1:31" s="103" customFormat="1" x14ac:dyDescent="0.35">
      <c r="A1733" s="24"/>
      <c r="B1733" s="23"/>
      <c r="C1733" s="23"/>
      <c r="D1733" s="23"/>
      <c r="E1733" s="23"/>
      <c r="F1733" s="23"/>
      <c r="G1733" s="23"/>
      <c r="H1733" s="23"/>
      <c r="I1733" s="23"/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67"/>
      <c r="AD1733" s="23"/>
      <c r="AE1733" s="23"/>
    </row>
    <row r="1734" spans="1:31" s="103" customFormat="1" x14ac:dyDescent="0.35">
      <c r="A1734" s="24"/>
      <c r="B1734" s="23"/>
      <c r="C1734" s="23"/>
      <c r="D1734" s="23"/>
      <c r="E1734" s="23"/>
      <c r="F1734" s="23"/>
      <c r="G1734" s="23"/>
      <c r="H1734" s="23"/>
      <c r="I1734" s="23"/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67"/>
      <c r="AD1734" s="23"/>
      <c r="AE1734" s="23"/>
    </row>
    <row r="1735" spans="1:31" s="103" customFormat="1" x14ac:dyDescent="0.35">
      <c r="A1735" s="24"/>
      <c r="B1735" s="23"/>
      <c r="C1735" s="23"/>
      <c r="D1735" s="23"/>
      <c r="E1735" s="23"/>
      <c r="F1735" s="23"/>
      <c r="G1735" s="23"/>
      <c r="H1735" s="23"/>
      <c r="I1735" s="23"/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67"/>
      <c r="AD1735" s="23"/>
      <c r="AE1735" s="23"/>
    </row>
    <row r="1736" spans="1:31" s="103" customFormat="1" x14ac:dyDescent="0.35">
      <c r="A1736" s="24"/>
      <c r="B1736" s="23"/>
      <c r="C1736" s="23"/>
      <c r="D1736" s="23"/>
      <c r="E1736" s="23"/>
      <c r="F1736" s="23"/>
      <c r="G1736" s="23"/>
      <c r="H1736" s="23"/>
      <c r="I1736" s="23"/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67"/>
      <c r="AD1736" s="23"/>
      <c r="AE1736" s="23"/>
    </row>
    <row r="1737" spans="1:31" s="103" customFormat="1" x14ac:dyDescent="0.35">
      <c r="A1737" s="24"/>
      <c r="B1737" s="23"/>
      <c r="C1737" s="23"/>
      <c r="D1737" s="23"/>
      <c r="E1737" s="23"/>
      <c r="F1737" s="23"/>
      <c r="G1737" s="23"/>
      <c r="H1737" s="23"/>
      <c r="I1737" s="23"/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67"/>
      <c r="AD1737" s="23"/>
      <c r="AE1737" s="23"/>
    </row>
    <row r="1738" spans="1:31" s="103" customFormat="1" x14ac:dyDescent="0.35">
      <c r="A1738" s="24"/>
      <c r="B1738" s="23"/>
      <c r="C1738" s="23"/>
      <c r="D1738" s="23"/>
      <c r="E1738" s="23"/>
      <c r="F1738" s="23"/>
      <c r="G1738" s="23"/>
      <c r="H1738" s="23"/>
      <c r="I1738" s="23"/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67"/>
      <c r="AD1738" s="23"/>
      <c r="AE1738" s="23"/>
    </row>
    <row r="1739" spans="1:31" s="103" customFormat="1" x14ac:dyDescent="0.35">
      <c r="A1739" s="24"/>
      <c r="B1739" s="23"/>
      <c r="C1739" s="23"/>
      <c r="D1739" s="23"/>
      <c r="E1739" s="23"/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67"/>
      <c r="AD1739" s="23"/>
      <c r="AE1739" s="23"/>
    </row>
    <row r="1740" spans="1:31" s="103" customFormat="1" x14ac:dyDescent="0.35">
      <c r="A1740" s="24"/>
      <c r="B1740" s="23"/>
      <c r="C1740" s="23"/>
      <c r="D1740" s="23"/>
      <c r="E1740" s="23"/>
      <c r="F1740" s="23"/>
      <c r="G1740" s="23"/>
      <c r="H1740" s="23"/>
      <c r="I1740" s="23"/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67"/>
      <c r="AD1740" s="23"/>
      <c r="AE1740" s="23"/>
    </row>
    <row r="1741" spans="1:31" s="103" customFormat="1" x14ac:dyDescent="0.35">
      <c r="A1741" s="24"/>
      <c r="B1741" s="23"/>
      <c r="C1741" s="23"/>
      <c r="D1741" s="23"/>
      <c r="E1741" s="23"/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67"/>
      <c r="AD1741" s="23"/>
      <c r="AE1741" s="23"/>
    </row>
    <row r="1742" spans="1:31" s="103" customFormat="1" x14ac:dyDescent="0.35">
      <c r="A1742" s="24"/>
      <c r="B1742" s="23"/>
      <c r="C1742" s="23"/>
      <c r="D1742" s="23"/>
      <c r="E1742" s="23"/>
      <c r="F1742" s="23"/>
      <c r="G1742" s="23"/>
      <c r="H1742" s="23"/>
      <c r="I1742" s="23"/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67"/>
      <c r="AD1742" s="23"/>
      <c r="AE1742" s="23"/>
    </row>
    <row r="1743" spans="1:31" s="103" customFormat="1" x14ac:dyDescent="0.35">
      <c r="A1743" s="24"/>
      <c r="B1743" s="23"/>
      <c r="C1743" s="23"/>
      <c r="D1743" s="23"/>
      <c r="E1743" s="23"/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67"/>
      <c r="AD1743" s="23"/>
      <c r="AE1743" s="23"/>
    </row>
    <row r="1744" spans="1:31" s="103" customFormat="1" x14ac:dyDescent="0.35">
      <c r="A1744" s="24"/>
      <c r="B1744" s="23"/>
      <c r="C1744" s="23"/>
      <c r="D1744" s="23"/>
      <c r="E1744" s="23"/>
      <c r="F1744" s="23"/>
      <c r="G1744" s="23"/>
      <c r="H1744" s="23"/>
      <c r="I1744" s="23"/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67"/>
      <c r="AD1744" s="23"/>
      <c r="AE1744" s="23"/>
    </row>
    <row r="1745" spans="1:31" s="103" customFormat="1" x14ac:dyDescent="0.35">
      <c r="A1745" s="24"/>
      <c r="B1745" s="23"/>
      <c r="C1745" s="23"/>
      <c r="D1745" s="23"/>
      <c r="E1745" s="23"/>
      <c r="F1745" s="23"/>
      <c r="G1745" s="23"/>
      <c r="H1745" s="23"/>
      <c r="I1745" s="23"/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67"/>
      <c r="AD1745" s="23"/>
      <c r="AE1745" s="23"/>
    </row>
    <row r="1746" spans="1:31" s="103" customFormat="1" x14ac:dyDescent="0.35">
      <c r="A1746" s="24"/>
      <c r="B1746" s="23"/>
      <c r="C1746" s="23"/>
      <c r="D1746" s="23"/>
      <c r="E1746" s="23"/>
      <c r="F1746" s="23"/>
      <c r="G1746" s="23"/>
      <c r="H1746" s="23"/>
      <c r="I1746" s="23"/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67"/>
      <c r="AD1746" s="23"/>
      <c r="AE1746" s="23"/>
    </row>
    <row r="1747" spans="1:31" s="103" customFormat="1" x14ac:dyDescent="0.35">
      <c r="A1747" s="24"/>
      <c r="B1747" s="23"/>
      <c r="C1747" s="23"/>
      <c r="D1747" s="23"/>
      <c r="E1747" s="23"/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67"/>
      <c r="AD1747" s="23"/>
      <c r="AE1747" s="23"/>
    </row>
    <row r="1748" spans="1:31" s="103" customFormat="1" x14ac:dyDescent="0.35">
      <c r="A1748" s="24"/>
      <c r="B1748" s="23"/>
      <c r="C1748" s="23"/>
      <c r="D1748" s="23"/>
      <c r="E1748" s="23"/>
      <c r="F1748" s="23"/>
      <c r="G1748" s="23"/>
      <c r="H1748" s="23"/>
      <c r="I1748" s="23"/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67"/>
      <c r="AD1748" s="23"/>
      <c r="AE1748" s="23"/>
    </row>
    <row r="1749" spans="1:31" s="103" customFormat="1" x14ac:dyDescent="0.35">
      <c r="A1749" s="24"/>
      <c r="B1749" s="23"/>
      <c r="C1749" s="23"/>
      <c r="D1749" s="23"/>
      <c r="E1749" s="23"/>
      <c r="F1749" s="23"/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67"/>
      <c r="AD1749" s="23"/>
      <c r="AE1749" s="23"/>
    </row>
    <row r="1750" spans="1:31" s="103" customFormat="1" x14ac:dyDescent="0.35">
      <c r="A1750" s="24"/>
      <c r="B1750" s="23"/>
      <c r="C1750" s="23"/>
      <c r="D1750" s="23"/>
      <c r="E1750" s="23"/>
      <c r="F1750" s="23"/>
      <c r="G1750" s="23"/>
      <c r="H1750" s="23"/>
      <c r="I1750" s="23"/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67"/>
      <c r="AD1750" s="23"/>
      <c r="AE1750" s="23"/>
    </row>
    <row r="1751" spans="1:31" s="103" customFormat="1" x14ac:dyDescent="0.35">
      <c r="A1751" s="24"/>
      <c r="B1751" s="23"/>
      <c r="C1751" s="23"/>
      <c r="D1751" s="23"/>
      <c r="E1751" s="23"/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67"/>
      <c r="AD1751" s="23"/>
      <c r="AE1751" s="23"/>
    </row>
    <row r="1752" spans="1:31" s="103" customFormat="1" x14ac:dyDescent="0.35">
      <c r="A1752" s="24"/>
      <c r="B1752" s="23"/>
      <c r="C1752" s="23"/>
      <c r="D1752" s="23"/>
      <c r="E1752" s="23"/>
      <c r="F1752" s="23"/>
      <c r="G1752" s="23"/>
      <c r="H1752" s="23"/>
      <c r="I1752" s="23"/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67"/>
      <c r="AD1752" s="23"/>
      <c r="AE1752" s="23"/>
    </row>
    <row r="1753" spans="1:31" s="103" customFormat="1" x14ac:dyDescent="0.35">
      <c r="A1753" s="24"/>
      <c r="B1753" s="23"/>
      <c r="C1753" s="23"/>
      <c r="D1753" s="23"/>
      <c r="E1753" s="23"/>
      <c r="F1753" s="23"/>
      <c r="G1753" s="23"/>
      <c r="H1753" s="23"/>
      <c r="I1753" s="23"/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67"/>
      <c r="AD1753" s="23"/>
      <c r="AE1753" s="23"/>
    </row>
    <row r="1754" spans="1:31" s="103" customFormat="1" x14ac:dyDescent="0.35">
      <c r="A1754" s="24"/>
      <c r="B1754" s="23"/>
      <c r="C1754" s="23"/>
      <c r="D1754" s="23"/>
      <c r="E1754" s="23"/>
      <c r="F1754" s="23"/>
      <c r="G1754" s="23"/>
      <c r="H1754" s="23"/>
      <c r="I1754" s="23"/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67"/>
      <c r="AD1754" s="23"/>
      <c r="AE1754" s="23"/>
    </row>
    <row r="1755" spans="1:31" s="103" customFormat="1" x14ac:dyDescent="0.35">
      <c r="A1755" s="24"/>
      <c r="B1755" s="23"/>
      <c r="C1755" s="23"/>
      <c r="D1755" s="23"/>
      <c r="E1755" s="23"/>
      <c r="F1755" s="23"/>
      <c r="G1755" s="23"/>
      <c r="H1755" s="23"/>
      <c r="I1755" s="23"/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67"/>
      <c r="AD1755" s="23"/>
      <c r="AE1755" s="23"/>
    </row>
    <row r="1756" spans="1:31" s="103" customFormat="1" x14ac:dyDescent="0.35">
      <c r="A1756" s="24"/>
      <c r="B1756" s="23"/>
      <c r="C1756" s="23"/>
      <c r="D1756" s="23"/>
      <c r="E1756" s="23"/>
      <c r="F1756" s="23"/>
      <c r="G1756" s="23"/>
      <c r="H1756" s="23"/>
      <c r="I1756" s="23"/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67"/>
      <c r="AD1756" s="23"/>
      <c r="AE1756" s="23"/>
    </row>
    <row r="1757" spans="1:31" s="103" customFormat="1" x14ac:dyDescent="0.35">
      <c r="A1757" s="24"/>
      <c r="B1757" s="23"/>
      <c r="C1757" s="23"/>
      <c r="D1757" s="23"/>
      <c r="E1757" s="23"/>
      <c r="F1757" s="23"/>
      <c r="G1757" s="23"/>
      <c r="H1757" s="23"/>
      <c r="I1757" s="23"/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67"/>
      <c r="AD1757" s="23"/>
      <c r="AE1757" s="23"/>
    </row>
    <row r="1758" spans="1:31" s="103" customFormat="1" x14ac:dyDescent="0.35">
      <c r="A1758" s="24"/>
      <c r="B1758" s="23"/>
      <c r="C1758" s="23"/>
      <c r="D1758" s="23"/>
      <c r="E1758" s="23"/>
      <c r="F1758" s="23"/>
      <c r="G1758" s="23"/>
      <c r="H1758" s="23"/>
      <c r="I1758" s="23"/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67"/>
      <c r="AD1758" s="23"/>
      <c r="AE1758" s="23"/>
    </row>
    <row r="1759" spans="1:31" s="103" customFormat="1" x14ac:dyDescent="0.35">
      <c r="A1759" s="24"/>
      <c r="B1759" s="23"/>
      <c r="C1759" s="23"/>
      <c r="D1759" s="23"/>
      <c r="E1759" s="23"/>
      <c r="F1759" s="23"/>
      <c r="G1759" s="23"/>
      <c r="H1759" s="23"/>
      <c r="I1759" s="23"/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67"/>
      <c r="AD1759" s="23"/>
      <c r="AE1759" s="23"/>
    </row>
    <row r="1760" spans="1:31" s="103" customFormat="1" x14ac:dyDescent="0.35">
      <c r="A1760" s="24"/>
      <c r="B1760" s="23"/>
      <c r="C1760" s="23"/>
      <c r="D1760" s="23"/>
      <c r="E1760" s="23"/>
      <c r="F1760" s="23"/>
      <c r="G1760" s="23"/>
      <c r="H1760" s="23"/>
      <c r="I1760" s="23"/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67"/>
      <c r="AD1760" s="23"/>
      <c r="AE1760" s="23"/>
    </row>
    <row r="1761" spans="1:31" s="103" customFormat="1" x14ac:dyDescent="0.35">
      <c r="A1761" s="24"/>
      <c r="B1761" s="23"/>
      <c r="C1761" s="23"/>
      <c r="D1761" s="23"/>
      <c r="E1761" s="23"/>
      <c r="F1761" s="23"/>
      <c r="G1761" s="23"/>
      <c r="H1761" s="23"/>
      <c r="I1761" s="23"/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67"/>
      <c r="AD1761" s="23"/>
      <c r="AE1761" s="23"/>
    </row>
    <row r="1762" spans="1:31" s="103" customFormat="1" x14ac:dyDescent="0.35">
      <c r="A1762" s="24"/>
      <c r="B1762" s="23"/>
      <c r="C1762" s="23"/>
      <c r="D1762" s="23"/>
      <c r="E1762" s="23"/>
      <c r="F1762" s="23"/>
      <c r="G1762" s="23"/>
      <c r="H1762" s="23"/>
      <c r="I1762" s="23"/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67"/>
      <c r="AD1762" s="23"/>
      <c r="AE1762" s="23"/>
    </row>
    <row r="1763" spans="1:31" s="103" customFormat="1" x14ac:dyDescent="0.35">
      <c r="A1763" s="24"/>
      <c r="B1763" s="23"/>
      <c r="C1763" s="23"/>
      <c r="D1763" s="23"/>
      <c r="E1763" s="23"/>
      <c r="F1763" s="23"/>
      <c r="G1763" s="23"/>
      <c r="H1763" s="23"/>
      <c r="I1763" s="23"/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67"/>
      <c r="AD1763" s="23"/>
      <c r="AE1763" s="23"/>
    </row>
    <row r="1764" spans="1:31" s="103" customFormat="1" x14ac:dyDescent="0.35">
      <c r="A1764" s="24"/>
      <c r="B1764" s="23"/>
      <c r="C1764" s="23"/>
      <c r="D1764" s="23"/>
      <c r="E1764" s="23"/>
      <c r="F1764" s="23"/>
      <c r="G1764" s="23"/>
      <c r="H1764" s="23"/>
      <c r="I1764" s="23"/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67"/>
      <c r="AD1764" s="23"/>
      <c r="AE1764" s="23"/>
    </row>
    <row r="1765" spans="1:31" s="103" customFormat="1" x14ac:dyDescent="0.35">
      <c r="A1765" s="24"/>
      <c r="B1765" s="23"/>
      <c r="C1765" s="23"/>
      <c r="D1765" s="23"/>
      <c r="E1765" s="23"/>
      <c r="F1765" s="23"/>
      <c r="G1765" s="23"/>
      <c r="H1765" s="23"/>
      <c r="I1765" s="23"/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67"/>
      <c r="AD1765" s="23"/>
      <c r="AE1765" s="23"/>
    </row>
    <row r="1766" spans="1:31" s="103" customFormat="1" x14ac:dyDescent="0.35">
      <c r="A1766" s="24"/>
      <c r="B1766" s="23"/>
      <c r="C1766" s="23"/>
      <c r="D1766" s="23"/>
      <c r="E1766" s="23"/>
      <c r="F1766" s="23"/>
      <c r="G1766" s="23"/>
      <c r="H1766" s="23"/>
      <c r="I1766" s="23"/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67"/>
      <c r="AD1766" s="23"/>
      <c r="AE1766" s="23"/>
    </row>
    <row r="1767" spans="1:31" s="103" customFormat="1" x14ac:dyDescent="0.35">
      <c r="A1767" s="24"/>
      <c r="B1767" s="23"/>
      <c r="C1767" s="23"/>
      <c r="D1767" s="23"/>
      <c r="E1767" s="23"/>
      <c r="F1767" s="23"/>
      <c r="G1767" s="23"/>
      <c r="H1767" s="23"/>
      <c r="I1767" s="23"/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67"/>
      <c r="AD1767" s="23"/>
      <c r="AE1767" s="23"/>
    </row>
    <row r="1768" spans="1:31" s="103" customFormat="1" x14ac:dyDescent="0.35">
      <c r="A1768" s="24"/>
      <c r="B1768" s="23"/>
      <c r="C1768" s="23"/>
      <c r="D1768" s="23"/>
      <c r="E1768" s="23"/>
      <c r="F1768" s="23"/>
      <c r="G1768" s="23"/>
      <c r="H1768" s="23"/>
      <c r="I1768" s="23"/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67"/>
      <c r="AD1768" s="23"/>
      <c r="AE1768" s="23"/>
    </row>
    <row r="1769" spans="1:31" s="103" customFormat="1" x14ac:dyDescent="0.35">
      <c r="A1769" s="24"/>
      <c r="B1769" s="23"/>
      <c r="C1769" s="23"/>
      <c r="D1769" s="23"/>
      <c r="E1769" s="23"/>
      <c r="F1769" s="23"/>
      <c r="G1769" s="23"/>
      <c r="H1769" s="23"/>
      <c r="I1769" s="23"/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67"/>
      <c r="AD1769" s="23"/>
      <c r="AE1769" s="23"/>
    </row>
    <row r="1770" spans="1:31" s="103" customFormat="1" x14ac:dyDescent="0.35">
      <c r="A1770" s="24"/>
      <c r="B1770" s="23"/>
      <c r="C1770" s="23"/>
      <c r="D1770" s="23"/>
      <c r="E1770" s="23"/>
      <c r="F1770" s="23"/>
      <c r="G1770" s="23"/>
      <c r="H1770" s="23"/>
      <c r="I1770" s="23"/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67"/>
      <c r="AD1770" s="23"/>
      <c r="AE1770" s="23"/>
    </row>
    <row r="1771" spans="1:31" s="103" customFormat="1" x14ac:dyDescent="0.35">
      <c r="A1771" s="24"/>
      <c r="B1771" s="23"/>
      <c r="C1771" s="23"/>
      <c r="D1771" s="23"/>
      <c r="E1771" s="23"/>
      <c r="F1771" s="23"/>
      <c r="G1771" s="23"/>
      <c r="H1771" s="23"/>
      <c r="I1771" s="23"/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67"/>
      <c r="AD1771" s="23"/>
      <c r="AE1771" s="23"/>
    </row>
    <row r="1772" spans="1:31" s="103" customFormat="1" x14ac:dyDescent="0.35">
      <c r="A1772" s="24"/>
      <c r="B1772" s="23"/>
      <c r="C1772" s="23"/>
      <c r="D1772" s="23"/>
      <c r="E1772" s="23"/>
      <c r="F1772" s="23"/>
      <c r="G1772" s="23"/>
      <c r="H1772" s="23"/>
      <c r="I1772" s="23"/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67"/>
      <c r="AD1772" s="23"/>
      <c r="AE1772" s="23"/>
    </row>
    <row r="1773" spans="1:31" s="103" customFormat="1" x14ac:dyDescent="0.35">
      <c r="A1773" s="24"/>
      <c r="B1773" s="23"/>
      <c r="C1773" s="23"/>
      <c r="D1773" s="23"/>
      <c r="E1773" s="23"/>
      <c r="F1773" s="23"/>
      <c r="G1773" s="23"/>
      <c r="H1773" s="23"/>
      <c r="I1773" s="23"/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67"/>
      <c r="AD1773" s="23"/>
      <c r="AE1773" s="23"/>
    </row>
    <row r="1774" spans="1:31" s="103" customFormat="1" x14ac:dyDescent="0.35">
      <c r="A1774" s="24"/>
      <c r="B1774" s="23"/>
      <c r="C1774" s="23"/>
      <c r="D1774" s="23"/>
      <c r="E1774" s="23"/>
      <c r="F1774" s="23"/>
      <c r="G1774" s="23"/>
      <c r="H1774" s="23"/>
      <c r="I1774" s="23"/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67"/>
      <c r="AD1774" s="23"/>
      <c r="AE1774" s="23"/>
    </row>
    <row r="1775" spans="1:31" s="103" customFormat="1" x14ac:dyDescent="0.35">
      <c r="A1775" s="24"/>
      <c r="B1775" s="23"/>
      <c r="C1775" s="23"/>
      <c r="D1775" s="23"/>
      <c r="E1775" s="23"/>
      <c r="F1775" s="23"/>
      <c r="G1775" s="23"/>
      <c r="H1775" s="23"/>
      <c r="I1775" s="23"/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67"/>
      <c r="AD1775" s="23"/>
      <c r="AE1775" s="23"/>
    </row>
    <row r="1776" spans="1:31" s="103" customFormat="1" x14ac:dyDescent="0.35">
      <c r="A1776" s="24"/>
      <c r="B1776" s="23"/>
      <c r="C1776" s="23"/>
      <c r="D1776" s="23"/>
      <c r="E1776" s="23"/>
      <c r="F1776" s="23"/>
      <c r="G1776" s="23"/>
      <c r="H1776" s="23"/>
      <c r="I1776" s="23"/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67"/>
      <c r="AD1776" s="23"/>
      <c r="AE1776" s="23"/>
    </row>
    <row r="1777" spans="1:31" s="103" customFormat="1" x14ac:dyDescent="0.35">
      <c r="A1777" s="24"/>
      <c r="B1777" s="23"/>
      <c r="C1777" s="23"/>
      <c r="D1777" s="23"/>
      <c r="E1777" s="23"/>
      <c r="F1777" s="23"/>
      <c r="G1777" s="23"/>
      <c r="H1777" s="23"/>
      <c r="I1777" s="23"/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67"/>
      <c r="AD1777" s="23"/>
      <c r="AE1777" s="23"/>
    </row>
    <row r="1778" spans="1:31" s="103" customFormat="1" x14ac:dyDescent="0.35">
      <c r="A1778" s="24"/>
      <c r="B1778" s="23"/>
      <c r="C1778" s="23"/>
      <c r="D1778" s="23"/>
      <c r="E1778" s="23"/>
      <c r="F1778" s="23"/>
      <c r="G1778" s="23"/>
      <c r="H1778" s="23"/>
      <c r="I1778" s="23"/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67"/>
      <c r="AD1778" s="23"/>
      <c r="AE1778" s="23"/>
    </row>
    <row r="1779" spans="1:31" s="103" customFormat="1" x14ac:dyDescent="0.35">
      <c r="A1779" s="24"/>
      <c r="B1779" s="23"/>
      <c r="C1779" s="23"/>
      <c r="D1779" s="23"/>
      <c r="E1779" s="23"/>
      <c r="F1779" s="23"/>
      <c r="G1779" s="23"/>
      <c r="H1779" s="23"/>
      <c r="I1779" s="23"/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67"/>
      <c r="AD1779" s="23"/>
      <c r="AE1779" s="23"/>
    </row>
    <row r="1780" spans="1:31" s="103" customFormat="1" x14ac:dyDescent="0.35">
      <c r="A1780" s="24"/>
      <c r="B1780" s="23"/>
      <c r="C1780" s="23"/>
      <c r="D1780" s="23"/>
      <c r="E1780" s="23"/>
      <c r="F1780" s="23"/>
      <c r="G1780" s="23"/>
      <c r="H1780" s="23"/>
      <c r="I1780" s="23"/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67"/>
      <c r="AD1780" s="23"/>
      <c r="AE1780" s="23"/>
    </row>
    <row r="1781" spans="1:31" s="103" customFormat="1" x14ac:dyDescent="0.35">
      <c r="A1781" s="24"/>
      <c r="B1781" s="23"/>
      <c r="C1781" s="23"/>
      <c r="D1781" s="23"/>
      <c r="E1781" s="23"/>
      <c r="F1781" s="23"/>
      <c r="G1781" s="23"/>
      <c r="H1781" s="23"/>
      <c r="I1781" s="23"/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67"/>
      <c r="AD1781" s="23"/>
      <c r="AE1781" s="23"/>
    </row>
    <row r="1782" spans="1:31" s="103" customFormat="1" x14ac:dyDescent="0.35">
      <c r="A1782" s="24"/>
      <c r="B1782" s="23"/>
      <c r="C1782" s="23"/>
      <c r="D1782" s="23"/>
      <c r="E1782" s="23"/>
      <c r="F1782" s="23"/>
      <c r="G1782" s="23"/>
      <c r="H1782" s="23"/>
      <c r="I1782" s="23"/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67"/>
      <c r="AD1782" s="23"/>
      <c r="AE1782" s="23"/>
    </row>
    <row r="1783" spans="1:31" s="103" customFormat="1" x14ac:dyDescent="0.35">
      <c r="A1783" s="24"/>
      <c r="B1783" s="23"/>
      <c r="C1783" s="23"/>
      <c r="D1783" s="23"/>
      <c r="E1783" s="23"/>
      <c r="F1783" s="23"/>
      <c r="G1783" s="23"/>
      <c r="H1783" s="23"/>
      <c r="I1783" s="23"/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67"/>
      <c r="AD1783" s="23"/>
      <c r="AE1783" s="23"/>
    </row>
    <row r="1784" spans="1:31" s="103" customFormat="1" x14ac:dyDescent="0.35">
      <c r="A1784" s="24"/>
      <c r="B1784" s="23"/>
      <c r="C1784" s="23"/>
      <c r="D1784" s="23"/>
      <c r="E1784" s="23"/>
      <c r="F1784" s="23"/>
      <c r="G1784" s="23"/>
      <c r="H1784" s="23"/>
      <c r="I1784" s="23"/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67"/>
      <c r="AD1784" s="23"/>
      <c r="AE1784" s="23"/>
    </row>
    <row r="1785" spans="1:31" s="103" customFormat="1" x14ac:dyDescent="0.35">
      <c r="A1785" s="24"/>
      <c r="B1785" s="23"/>
      <c r="C1785" s="23"/>
      <c r="D1785" s="23"/>
      <c r="E1785" s="23"/>
      <c r="F1785" s="23"/>
      <c r="G1785" s="23"/>
      <c r="H1785" s="23"/>
      <c r="I1785" s="23"/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67"/>
      <c r="AD1785" s="23"/>
      <c r="AE1785" s="23"/>
    </row>
    <row r="1786" spans="1:31" s="103" customFormat="1" x14ac:dyDescent="0.35">
      <c r="A1786" s="24"/>
      <c r="B1786" s="23"/>
      <c r="C1786" s="23"/>
      <c r="D1786" s="23"/>
      <c r="E1786" s="23"/>
      <c r="F1786" s="23"/>
      <c r="G1786" s="23"/>
      <c r="H1786" s="23"/>
      <c r="I1786" s="23"/>
      <c r="J1786" s="23"/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67"/>
      <c r="AD1786" s="23"/>
      <c r="AE1786" s="23"/>
    </row>
    <row r="1787" spans="1:31" s="103" customFormat="1" x14ac:dyDescent="0.35">
      <c r="A1787" s="24"/>
      <c r="B1787" s="23"/>
      <c r="C1787" s="23"/>
      <c r="D1787" s="23"/>
      <c r="E1787" s="23"/>
      <c r="F1787" s="23"/>
      <c r="G1787" s="23"/>
      <c r="H1787" s="23"/>
      <c r="I1787" s="23"/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67"/>
      <c r="AD1787" s="23"/>
      <c r="AE1787" s="23"/>
    </row>
    <row r="1788" spans="1:31" s="103" customFormat="1" x14ac:dyDescent="0.35">
      <c r="A1788" s="24"/>
      <c r="B1788" s="23"/>
      <c r="C1788" s="23"/>
      <c r="D1788" s="23"/>
      <c r="E1788" s="23"/>
      <c r="F1788" s="23"/>
      <c r="G1788" s="23"/>
      <c r="H1788" s="23"/>
      <c r="I1788" s="23"/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67"/>
      <c r="AD1788" s="23"/>
      <c r="AE1788" s="23"/>
    </row>
    <row r="1789" spans="1:31" s="103" customFormat="1" x14ac:dyDescent="0.35">
      <c r="A1789" s="24"/>
      <c r="B1789" s="23"/>
      <c r="C1789" s="23"/>
      <c r="D1789" s="23"/>
      <c r="E1789" s="23"/>
      <c r="F1789" s="23"/>
      <c r="G1789" s="23"/>
      <c r="H1789" s="23"/>
      <c r="I1789" s="23"/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67"/>
      <c r="AD1789" s="23"/>
      <c r="AE1789" s="23"/>
    </row>
    <row r="1790" spans="1:31" s="103" customFormat="1" x14ac:dyDescent="0.35">
      <c r="A1790" s="24"/>
      <c r="B1790" s="23"/>
      <c r="C1790" s="23"/>
      <c r="D1790" s="23"/>
      <c r="E1790" s="23"/>
      <c r="F1790" s="23"/>
      <c r="G1790" s="23"/>
      <c r="H1790" s="23"/>
      <c r="I1790" s="23"/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67"/>
      <c r="AD1790" s="23"/>
      <c r="AE1790" s="23"/>
    </row>
    <row r="1791" spans="1:31" s="103" customFormat="1" x14ac:dyDescent="0.35">
      <c r="A1791" s="24"/>
      <c r="B1791" s="23"/>
      <c r="C1791" s="23"/>
      <c r="D1791" s="23"/>
      <c r="E1791" s="23"/>
      <c r="F1791" s="23"/>
      <c r="G1791" s="23"/>
      <c r="H1791" s="23"/>
      <c r="I1791" s="23"/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67"/>
      <c r="AD1791" s="23"/>
      <c r="AE1791" s="23"/>
    </row>
    <row r="1792" spans="1:31" s="103" customFormat="1" x14ac:dyDescent="0.35">
      <c r="A1792" s="24"/>
      <c r="B1792" s="23"/>
      <c r="C1792" s="23"/>
      <c r="D1792" s="23"/>
      <c r="E1792" s="23"/>
      <c r="F1792" s="23"/>
      <c r="G1792" s="23"/>
      <c r="H1792" s="23"/>
      <c r="I1792" s="23"/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67"/>
      <c r="AD1792" s="23"/>
      <c r="AE1792" s="23"/>
    </row>
    <row r="1793" spans="1:31" s="103" customFormat="1" x14ac:dyDescent="0.35">
      <c r="A1793" s="24"/>
      <c r="B1793" s="23"/>
      <c r="C1793" s="23"/>
      <c r="D1793" s="23"/>
      <c r="E1793" s="23"/>
      <c r="F1793" s="23"/>
      <c r="G1793" s="23"/>
      <c r="H1793" s="23"/>
      <c r="I1793" s="23"/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67"/>
      <c r="AD1793" s="23"/>
      <c r="AE1793" s="23"/>
    </row>
    <row r="1794" spans="1:31" s="103" customFormat="1" x14ac:dyDescent="0.35">
      <c r="A1794" s="24"/>
      <c r="B1794" s="23"/>
      <c r="C1794" s="23"/>
      <c r="D1794" s="23"/>
      <c r="E1794" s="23"/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67"/>
      <c r="AD1794" s="23"/>
      <c r="AE1794" s="23"/>
    </row>
    <row r="1795" spans="1:31" s="103" customFormat="1" x14ac:dyDescent="0.35">
      <c r="A1795" s="24"/>
      <c r="B1795" s="23"/>
      <c r="C1795" s="23"/>
      <c r="D1795" s="23"/>
      <c r="E1795" s="23"/>
      <c r="F1795" s="23"/>
      <c r="G1795" s="23"/>
      <c r="H1795" s="23"/>
      <c r="I1795" s="23"/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67"/>
      <c r="AD1795" s="23"/>
      <c r="AE1795" s="23"/>
    </row>
    <row r="1796" spans="1:31" s="103" customFormat="1" x14ac:dyDescent="0.35">
      <c r="A1796" s="24"/>
      <c r="B1796" s="23"/>
      <c r="C1796" s="23"/>
      <c r="D1796" s="23"/>
      <c r="E1796" s="23"/>
      <c r="F1796" s="23"/>
      <c r="G1796" s="23"/>
      <c r="H1796" s="23"/>
      <c r="I1796" s="23"/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67"/>
      <c r="AD1796" s="23"/>
      <c r="AE1796" s="23"/>
    </row>
    <row r="1797" spans="1:31" s="103" customFormat="1" x14ac:dyDescent="0.35">
      <c r="A1797" s="24"/>
      <c r="B1797" s="23"/>
      <c r="C1797" s="23"/>
      <c r="D1797" s="23"/>
      <c r="E1797" s="23"/>
      <c r="F1797" s="23"/>
      <c r="G1797" s="23"/>
      <c r="H1797" s="23"/>
      <c r="I1797" s="23"/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67"/>
      <c r="AD1797" s="23"/>
      <c r="AE1797" s="23"/>
    </row>
    <row r="1798" spans="1:31" s="103" customFormat="1" x14ac:dyDescent="0.35">
      <c r="A1798" s="24"/>
      <c r="B1798" s="23"/>
      <c r="C1798" s="23"/>
      <c r="D1798" s="23"/>
      <c r="E1798" s="23"/>
      <c r="F1798" s="23"/>
      <c r="G1798" s="23"/>
      <c r="H1798" s="23"/>
      <c r="I1798" s="23"/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67"/>
      <c r="AD1798" s="23"/>
      <c r="AE1798" s="23"/>
    </row>
    <row r="1799" spans="1:31" s="103" customFormat="1" x14ac:dyDescent="0.35">
      <c r="A1799" s="24"/>
      <c r="B1799" s="23"/>
      <c r="C1799" s="23"/>
      <c r="D1799" s="23"/>
      <c r="E1799" s="23"/>
      <c r="F1799" s="23"/>
      <c r="G1799" s="23"/>
      <c r="H1799" s="23"/>
      <c r="I1799" s="23"/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67"/>
      <c r="AD1799" s="23"/>
      <c r="AE1799" s="23"/>
    </row>
    <row r="1800" spans="1:31" s="103" customFormat="1" x14ac:dyDescent="0.35">
      <c r="A1800" s="24"/>
      <c r="B1800" s="23"/>
      <c r="C1800" s="23"/>
      <c r="D1800" s="23"/>
      <c r="E1800" s="23"/>
      <c r="F1800" s="23"/>
      <c r="G1800" s="23"/>
      <c r="H1800" s="23"/>
      <c r="I1800" s="23"/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67"/>
      <c r="AD1800" s="23"/>
      <c r="AE1800" s="23"/>
    </row>
    <row r="1801" spans="1:31" s="103" customFormat="1" x14ac:dyDescent="0.35">
      <c r="A1801" s="24"/>
      <c r="B1801" s="23"/>
      <c r="C1801" s="23"/>
      <c r="D1801" s="23"/>
      <c r="E1801" s="23"/>
      <c r="F1801" s="23"/>
      <c r="G1801" s="23"/>
      <c r="H1801" s="23"/>
      <c r="I1801" s="23"/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67"/>
      <c r="AD1801" s="23"/>
      <c r="AE1801" s="23"/>
    </row>
    <row r="1802" spans="1:31" s="103" customFormat="1" x14ac:dyDescent="0.35">
      <c r="A1802" s="24"/>
      <c r="B1802" s="23"/>
      <c r="C1802" s="23"/>
      <c r="D1802" s="23"/>
      <c r="E1802" s="23"/>
      <c r="F1802" s="23"/>
      <c r="G1802" s="23"/>
      <c r="H1802" s="23"/>
      <c r="I1802" s="23"/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67"/>
      <c r="AD1802" s="23"/>
      <c r="AE1802" s="23"/>
    </row>
    <row r="1803" spans="1:31" s="103" customFormat="1" x14ac:dyDescent="0.35">
      <c r="A1803" s="24"/>
      <c r="B1803" s="23"/>
      <c r="C1803" s="23"/>
      <c r="D1803" s="23"/>
      <c r="E1803" s="23"/>
      <c r="F1803" s="23"/>
      <c r="G1803" s="23"/>
      <c r="H1803" s="23"/>
      <c r="I1803" s="23"/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67"/>
      <c r="AD1803" s="23"/>
      <c r="AE1803" s="23"/>
    </row>
    <row r="1804" spans="1:31" s="103" customFormat="1" x14ac:dyDescent="0.35">
      <c r="A1804" s="24"/>
      <c r="B1804" s="23"/>
      <c r="C1804" s="23"/>
      <c r="D1804" s="23"/>
      <c r="E1804" s="23"/>
      <c r="F1804" s="23"/>
      <c r="G1804" s="23"/>
      <c r="H1804" s="23"/>
      <c r="I1804" s="23"/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67"/>
      <c r="AD1804" s="23"/>
      <c r="AE1804" s="23"/>
    </row>
    <row r="1805" spans="1:31" s="103" customFormat="1" x14ac:dyDescent="0.35">
      <c r="A1805" s="24"/>
      <c r="B1805" s="23"/>
      <c r="C1805" s="23"/>
      <c r="D1805" s="23"/>
      <c r="E1805" s="23"/>
      <c r="F1805" s="23"/>
      <c r="G1805" s="23"/>
      <c r="H1805" s="23"/>
      <c r="I1805" s="23"/>
      <c r="J1805" s="23"/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67"/>
      <c r="AD1805" s="23"/>
      <c r="AE1805" s="23"/>
    </row>
    <row r="1806" spans="1:31" s="103" customFormat="1" x14ac:dyDescent="0.35">
      <c r="A1806" s="24"/>
      <c r="B1806" s="23"/>
      <c r="C1806" s="23"/>
      <c r="D1806" s="23"/>
      <c r="E1806" s="23"/>
      <c r="F1806" s="23"/>
      <c r="G1806" s="23"/>
      <c r="H1806" s="23"/>
      <c r="I1806" s="23"/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67"/>
      <c r="AD1806" s="23"/>
      <c r="AE1806" s="23"/>
    </row>
    <row r="1807" spans="1:31" s="103" customFormat="1" x14ac:dyDescent="0.35">
      <c r="A1807" s="24"/>
      <c r="B1807" s="23"/>
      <c r="C1807" s="23"/>
      <c r="D1807" s="23"/>
      <c r="E1807" s="23"/>
      <c r="F1807" s="23"/>
      <c r="G1807" s="23"/>
      <c r="H1807" s="23"/>
      <c r="I1807" s="23"/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67"/>
      <c r="AD1807" s="23"/>
      <c r="AE1807" s="23"/>
    </row>
    <row r="1808" spans="1:31" s="103" customFormat="1" x14ac:dyDescent="0.35">
      <c r="A1808" s="24"/>
      <c r="B1808" s="23"/>
      <c r="C1808" s="23"/>
      <c r="D1808" s="23"/>
      <c r="E1808" s="23"/>
      <c r="F1808" s="23"/>
      <c r="G1808" s="23"/>
      <c r="H1808" s="23"/>
      <c r="I1808" s="23"/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67"/>
      <c r="AD1808" s="23"/>
      <c r="AE1808" s="23"/>
    </row>
    <row r="1809" spans="1:31" s="103" customFormat="1" x14ac:dyDescent="0.35">
      <c r="A1809" s="24"/>
      <c r="B1809" s="23"/>
      <c r="C1809" s="23"/>
      <c r="D1809" s="23"/>
      <c r="E1809" s="23"/>
      <c r="F1809" s="23"/>
      <c r="G1809" s="23"/>
      <c r="H1809" s="23"/>
      <c r="I1809" s="23"/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67"/>
      <c r="AD1809" s="23"/>
      <c r="AE1809" s="23"/>
    </row>
    <row r="1810" spans="1:31" s="103" customFormat="1" x14ac:dyDescent="0.35">
      <c r="A1810" s="24"/>
      <c r="B1810" s="23"/>
      <c r="C1810" s="23"/>
      <c r="D1810" s="23"/>
      <c r="E1810" s="23"/>
      <c r="F1810" s="23"/>
      <c r="G1810" s="23"/>
      <c r="H1810" s="23"/>
      <c r="I1810" s="23"/>
      <c r="J1810" s="23"/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67"/>
      <c r="AD1810" s="23"/>
      <c r="AE1810" s="23"/>
    </row>
    <row r="1811" spans="1:31" s="103" customFormat="1" x14ac:dyDescent="0.35">
      <c r="A1811" s="24"/>
      <c r="B1811" s="23"/>
      <c r="C1811" s="23"/>
      <c r="D1811" s="23"/>
      <c r="E1811" s="23"/>
      <c r="F1811" s="23"/>
      <c r="G1811" s="23"/>
      <c r="H1811" s="23"/>
      <c r="I1811" s="23"/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67"/>
      <c r="AD1811" s="23"/>
      <c r="AE1811" s="23"/>
    </row>
    <row r="1812" spans="1:31" s="103" customFormat="1" x14ac:dyDescent="0.35">
      <c r="A1812" s="24"/>
      <c r="B1812" s="23"/>
      <c r="C1812" s="23"/>
      <c r="D1812" s="23"/>
      <c r="E1812" s="23"/>
      <c r="F1812" s="23"/>
      <c r="G1812" s="23"/>
      <c r="H1812" s="23"/>
      <c r="I1812" s="23"/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67"/>
      <c r="AD1812" s="23"/>
      <c r="AE1812" s="23"/>
    </row>
    <row r="1813" spans="1:31" s="103" customFormat="1" x14ac:dyDescent="0.35">
      <c r="A1813" s="24"/>
      <c r="B1813" s="23"/>
      <c r="C1813" s="23"/>
      <c r="D1813" s="23"/>
      <c r="E1813" s="23"/>
      <c r="F1813" s="23"/>
      <c r="G1813" s="23"/>
      <c r="H1813" s="23"/>
      <c r="I1813" s="23"/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67"/>
      <c r="AD1813" s="23"/>
      <c r="AE1813" s="23"/>
    </row>
    <row r="1814" spans="1:31" s="103" customFormat="1" x14ac:dyDescent="0.35">
      <c r="A1814" s="24"/>
      <c r="B1814" s="23"/>
      <c r="C1814" s="23"/>
      <c r="D1814" s="23"/>
      <c r="E1814" s="23"/>
      <c r="F1814" s="23"/>
      <c r="G1814" s="23"/>
      <c r="H1814" s="23"/>
      <c r="I1814" s="23"/>
      <c r="J1814" s="23"/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67"/>
      <c r="AD1814" s="23"/>
      <c r="AE1814" s="23"/>
    </row>
    <row r="1815" spans="1:31" s="103" customFormat="1" x14ac:dyDescent="0.35">
      <c r="A1815" s="24"/>
      <c r="B1815" s="23"/>
      <c r="C1815" s="23"/>
      <c r="D1815" s="23"/>
      <c r="E1815" s="23"/>
      <c r="F1815" s="23"/>
      <c r="G1815" s="23"/>
      <c r="H1815" s="23"/>
      <c r="I1815" s="23"/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67"/>
      <c r="AD1815" s="23"/>
      <c r="AE1815" s="23"/>
    </row>
    <row r="1816" spans="1:31" s="103" customFormat="1" x14ac:dyDescent="0.35">
      <c r="A1816" s="24"/>
      <c r="B1816" s="23"/>
      <c r="C1816" s="23"/>
      <c r="D1816" s="23"/>
      <c r="E1816" s="23"/>
      <c r="F1816" s="23"/>
      <c r="G1816" s="23"/>
      <c r="H1816" s="23"/>
      <c r="I1816" s="23"/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67"/>
      <c r="AD1816" s="23"/>
      <c r="AE1816" s="23"/>
    </row>
    <row r="1817" spans="1:31" s="103" customFormat="1" x14ac:dyDescent="0.35">
      <c r="A1817" s="24"/>
      <c r="B1817" s="23"/>
      <c r="C1817" s="23"/>
      <c r="D1817" s="23"/>
      <c r="E1817" s="23"/>
      <c r="F1817" s="23"/>
      <c r="G1817" s="23"/>
      <c r="H1817" s="23"/>
      <c r="I1817" s="23"/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67"/>
      <c r="AD1817" s="23"/>
      <c r="AE1817" s="23"/>
    </row>
    <row r="1818" spans="1:31" s="103" customFormat="1" x14ac:dyDescent="0.35">
      <c r="A1818" s="24"/>
      <c r="B1818" s="23"/>
      <c r="C1818" s="23"/>
      <c r="D1818" s="23"/>
      <c r="E1818" s="23"/>
      <c r="F1818" s="23"/>
      <c r="G1818" s="23"/>
      <c r="H1818" s="23"/>
      <c r="I1818" s="23"/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67"/>
      <c r="AD1818" s="23"/>
      <c r="AE1818" s="23"/>
    </row>
    <row r="1819" spans="1:31" s="103" customFormat="1" x14ac:dyDescent="0.35">
      <c r="A1819" s="24"/>
      <c r="B1819" s="23"/>
      <c r="C1819" s="23"/>
      <c r="D1819" s="23"/>
      <c r="E1819" s="23"/>
      <c r="F1819" s="23"/>
      <c r="G1819" s="23"/>
      <c r="H1819" s="23"/>
      <c r="I1819" s="23"/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67"/>
      <c r="AD1819" s="23"/>
      <c r="AE1819" s="23"/>
    </row>
    <row r="1820" spans="1:31" s="103" customFormat="1" x14ac:dyDescent="0.35">
      <c r="A1820" s="24"/>
      <c r="B1820" s="23"/>
      <c r="C1820" s="23"/>
      <c r="D1820" s="23"/>
      <c r="E1820" s="23"/>
      <c r="F1820" s="23"/>
      <c r="G1820" s="23"/>
      <c r="H1820" s="23"/>
      <c r="I1820" s="23"/>
      <c r="J1820" s="23"/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67"/>
      <c r="AD1820" s="23"/>
      <c r="AE1820" s="23"/>
    </row>
    <row r="1821" spans="1:31" s="103" customFormat="1" x14ac:dyDescent="0.35">
      <c r="A1821" s="24"/>
      <c r="B1821" s="23"/>
      <c r="C1821" s="23"/>
      <c r="D1821" s="23"/>
      <c r="E1821" s="23"/>
      <c r="F1821" s="23"/>
      <c r="G1821" s="23"/>
      <c r="H1821" s="23"/>
      <c r="I1821" s="23"/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67"/>
      <c r="AD1821" s="23"/>
      <c r="AE1821" s="23"/>
    </row>
    <row r="1822" spans="1:31" s="103" customFormat="1" x14ac:dyDescent="0.35">
      <c r="A1822" s="24"/>
      <c r="B1822" s="23"/>
      <c r="C1822" s="23"/>
      <c r="D1822" s="23"/>
      <c r="E1822" s="23"/>
      <c r="F1822" s="23"/>
      <c r="G1822" s="23"/>
      <c r="H1822" s="23"/>
      <c r="I1822" s="23"/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67"/>
      <c r="AD1822" s="23"/>
      <c r="AE1822" s="23"/>
    </row>
    <row r="1823" spans="1:31" s="103" customFormat="1" x14ac:dyDescent="0.35">
      <c r="A1823" s="24"/>
      <c r="B1823" s="23"/>
      <c r="C1823" s="23"/>
      <c r="D1823" s="23"/>
      <c r="E1823" s="23"/>
      <c r="F1823" s="23"/>
      <c r="G1823" s="23"/>
      <c r="H1823" s="23"/>
      <c r="I1823" s="23"/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67"/>
      <c r="AD1823" s="23"/>
      <c r="AE1823" s="23"/>
    </row>
    <row r="1824" spans="1:31" s="103" customFormat="1" x14ac:dyDescent="0.35">
      <c r="A1824" s="24"/>
      <c r="B1824" s="23"/>
      <c r="C1824" s="23"/>
      <c r="D1824" s="23"/>
      <c r="E1824" s="23"/>
      <c r="F1824" s="23"/>
      <c r="G1824" s="23"/>
      <c r="H1824" s="23"/>
      <c r="I1824" s="23"/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67"/>
      <c r="AD1824" s="23"/>
      <c r="AE1824" s="23"/>
    </row>
    <row r="1825" spans="1:31" s="103" customFormat="1" x14ac:dyDescent="0.35">
      <c r="A1825" s="24"/>
      <c r="B1825" s="23"/>
      <c r="C1825" s="23"/>
      <c r="D1825" s="23"/>
      <c r="E1825" s="23"/>
      <c r="F1825" s="23"/>
      <c r="G1825" s="23"/>
      <c r="H1825" s="23"/>
      <c r="I1825" s="23"/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67"/>
      <c r="AD1825" s="23"/>
      <c r="AE1825" s="23"/>
    </row>
    <row r="1826" spans="1:31" s="103" customFormat="1" x14ac:dyDescent="0.35">
      <c r="A1826" s="24"/>
      <c r="B1826" s="23"/>
      <c r="C1826" s="23"/>
      <c r="D1826" s="23"/>
      <c r="E1826" s="23"/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67"/>
      <c r="AD1826" s="23"/>
      <c r="AE1826" s="23"/>
    </row>
    <row r="1827" spans="1:31" s="103" customFormat="1" x14ac:dyDescent="0.35">
      <c r="A1827" s="24"/>
      <c r="B1827" s="23"/>
      <c r="C1827" s="23"/>
      <c r="D1827" s="23"/>
      <c r="E1827" s="23"/>
      <c r="F1827" s="23"/>
      <c r="G1827" s="23"/>
      <c r="H1827" s="23"/>
      <c r="I1827" s="23"/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67"/>
      <c r="AD1827" s="23"/>
      <c r="AE1827" s="23"/>
    </row>
    <row r="1828" spans="1:31" s="103" customFormat="1" x14ac:dyDescent="0.35">
      <c r="A1828" s="24"/>
      <c r="B1828" s="23"/>
      <c r="C1828" s="23"/>
      <c r="D1828" s="23"/>
      <c r="E1828" s="23"/>
      <c r="F1828" s="23"/>
      <c r="G1828" s="23"/>
      <c r="H1828" s="23"/>
      <c r="I1828" s="23"/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67"/>
      <c r="AD1828" s="23"/>
      <c r="AE1828" s="23"/>
    </row>
    <row r="1829" spans="1:31" s="103" customFormat="1" x14ac:dyDescent="0.35">
      <c r="A1829" s="24"/>
      <c r="B1829" s="23"/>
      <c r="C1829" s="23"/>
      <c r="D1829" s="23"/>
      <c r="E1829" s="23"/>
      <c r="F1829" s="23"/>
      <c r="G1829" s="23"/>
      <c r="H1829" s="23"/>
      <c r="I1829" s="23"/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67"/>
      <c r="AD1829" s="23"/>
      <c r="AE1829" s="23"/>
    </row>
    <row r="1830" spans="1:31" s="103" customFormat="1" x14ac:dyDescent="0.35">
      <c r="A1830" s="24"/>
      <c r="B1830" s="23"/>
      <c r="C1830" s="23"/>
      <c r="D1830" s="23"/>
      <c r="E1830" s="23"/>
      <c r="F1830" s="23"/>
      <c r="G1830" s="23"/>
      <c r="H1830" s="23"/>
      <c r="I1830" s="23"/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67"/>
      <c r="AD1830" s="23"/>
      <c r="AE1830" s="23"/>
    </row>
    <row r="1831" spans="1:31" s="103" customFormat="1" x14ac:dyDescent="0.35">
      <c r="A1831" s="24"/>
      <c r="B1831" s="23"/>
      <c r="C1831" s="23"/>
      <c r="D1831" s="23"/>
      <c r="E1831" s="23"/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67"/>
      <c r="AD1831" s="23"/>
      <c r="AE1831" s="23"/>
    </row>
    <row r="1832" spans="1:31" s="103" customFormat="1" x14ac:dyDescent="0.35">
      <c r="A1832" s="24"/>
      <c r="B1832" s="23"/>
      <c r="C1832" s="23"/>
      <c r="D1832" s="23"/>
      <c r="E1832" s="23"/>
      <c r="F1832" s="23"/>
      <c r="G1832" s="23"/>
      <c r="H1832" s="23"/>
      <c r="I1832" s="23"/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67"/>
      <c r="AD1832" s="23"/>
      <c r="AE1832" s="23"/>
    </row>
    <row r="1833" spans="1:31" s="103" customFormat="1" x14ac:dyDescent="0.35">
      <c r="A1833" s="24"/>
      <c r="B1833" s="23"/>
      <c r="C1833" s="23"/>
      <c r="D1833" s="23"/>
      <c r="E1833" s="23"/>
      <c r="F1833" s="23"/>
      <c r="G1833" s="23"/>
      <c r="H1833" s="23"/>
      <c r="I1833" s="23"/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67"/>
      <c r="AD1833" s="23"/>
      <c r="AE1833" s="23"/>
    </row>
    <row r="1834" spans="1:31" s="103" customFormat="1" x14ac:dyDescent="0.35">
      <c r="A1834" s="24"/>
      <c r="B1834" s="23"/>
      <c r="C1834" s="23"/>
      <c r="D1834" s="23"/>
      <c r="E1834" s="23"/>
      <c r="F1834" s="23"/>
      <c r="G1834" s="23"/>
      <c r="H1834" s="23"/>
      <c r="I1834" s="23"/>
      <c r="J1834" s="23"/>
      <c r="K1834" s="23"/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67"/>
      <c r="AD1834" s="23"/>
      <c r="AE1834" s="23"/>
    </row>
    <row r="1835" spans="1:31" s="103" customFormat="1" x14ac:dyDescent="0.35">
      <c r="A1835" s="24"/>
      <c r="B1835" s="23"/>
      <c r="C1835" s="23"/>
      <c r="D1835" s="23"/>
      <c r="E1835" s="23"/>
      <c r="F1835" s="23"/>
      <c r="G1835" s="23"/>
      <c r="H1835" s="23"/>
      <c r="I1835" s="23"/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67"/>
      <c r="AD1835" s="23"/>
      <c r="AE1835" s="23"/>
    </row>
    <row r="1836" spans="1:31" s="103" customFormat="1" x14ac:dyDescent="0.35">
      <c r="A1836" s="24"/>
      <c r="B1836" s="23"/>
      <c r="C1836" s="23"/>
      <c r="D1836" s="23"/>
      <c r="E1836" s="23"/>
      <c r="F1836" s="23"/>
      <c r="G1836" s="23"/>
      <c r="H1836" s="23"/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67"/>
      <c r="AD1836" s="23"/>
      <c r="AE1836" s="23"/>
    </row>
    <row r="1837" spans="1:31" s="103" customFormat="1" x14ac:dyDescent="0.35">
      <c r="A1837" s="24"/>
      <c r="B1837" s="23"/>
      <c r="C1837" s="23"/>
      <c r="D1837" s="23"/>
      <c r="E1837" s="23"/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67"/>
      <c r="AD1837" s="23"/>
      <c r="AE1837" s="23"/>
    </row>
    <row r="1838" spans="1:31" s="103" customFormat="1" x14ac:dyDescent="0.35">
      <c r="A1838" s="24"/>
      <c r="B1838" s="23"/>
      <c r="C1838" s="23"/>
      <c r="D1838" s="23"/>
      <c r="E1838" s="23"/>
      <c r="F1838" s="23"/>
      <c r="G1838" s="23"/>
      <c r="H1838" s="23"/>
      <c r="I1838" s="23"/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67"/>
      <c r="AD1838" s="23"/>
      <c r="AE1838" s="23"/>
    </row>
    <row r="1839" spans="1:31" s="103" customFormat="1" x14ac:dyDescent="0.35">
      <c r="A1839" s="24"/>
      <c r="B1839" s="23"/>
      <c r="C1839" s="23"/>
      <c r="D1839" s="23"/>
      <c r="E1839" s="23"/>
      <c r="F1839" s="23"/>
      <c r="G1839" s="23"/>
      <c r="H1839" s="23"/>
      <c r="I1839" s="23"/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67"/>
      <c r="AD1839" s="23"/>
      <c r="AE1839" s="23"/>
    </row>
    <row r="1840" spans="1:31" s="103" customFormat="1" x14ac:dyDescent="0.35">
      <c r="A1840" s="24"/>
      <c r="B1840" s="23"/>
      <c r="C1840" s="23"/>
      <c r="D1840" s="23"/>
      <c r="E1840" s="23"/>
      <c r="F1840" s="23"/>
      <c r="G1840" s="23"/>
      <c r="H1840" s="23"/>
      <c r="I1840" s="23"/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67"/>
      <c r="AD1840" s="23"/>
      <c r="AE1840" s="23"/>
    </row>
    <row r="1841" spans="1:31" s="103" customFormat="1" x14ac:dyDescent="0.35">
      <c r="A1841" s="24"/>
      <c r="B1841" s="23"/>
      <c r="C1841" s="23"/>
      <c r="D1841" s="23"/>
      <c r="E1841" s="23"/>
      <c r="F1841" s="23"/>
      <c r="G1841" s="23"/>
      <c r="H1841" s="23"/>
      <c r="I1841" s="23"/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67"/>
      <c r="AD1841" s="23"/>
      <c r="AE1841" s="23"/>
    </row>
    <row r="1842" spans="1:31" s="103" customFormat="1" x14ac:dyDescent="0.35">
      <c r="A1842" s="24"/>
      <c r="B1842" s="23"/>
      <c r="C1842" s="23"/>
      <c r="D1842" s="23"/>
      <c r="E1842" s="23"/>
      <c r="F1842" s="23"/>
      <c r="G1842" s="23"/>
      <c r="H1842" s="23"/>
      <c r="I1842" s="23"/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67"/>
      <c r="AD1842" s="23"/>
      <c r="AE1842" s="23"/>
    </row>
    <row r="1843" spans="1:31" s="103" customFormat="1" x14ac:dyDescent="0.35">
      <c r="A1843" s="24"/>
      <c r="B1843" s="23"/>
      <c r="C1843" s="23"/>
      <c r="D1843" s="23"/>
      <c r="E1843" s="23"/>
      <c r="F1843" s="23"/>
      <c r="G1843" s="23"/>
      <c r="H1843" s="23"/>
      <c r="I1843" s="23"/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67"/>
      <c r="AD1843" s="23"/>
      <c r="AE1843" s="23"/>
    </row>
    <row r="1844" spans="1:31" s="103" customFormat="1" x14ac:dyDescent="0.35">
      <c r="A1844" s="24"/>
      <c r="B1844" s="23"/>
      <c r="C1844" s="23"/>
      <c r="D1844" s="23"/>
      <c r="E1844" s="23"/>
      <c r="F1844" s="23"/>
      <c r="G1844" s="23"/>
      <c r="H1844" s="23"/>
      <c r="I1844" s="23"/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67"/>
      <c r="AD1844" s="23"/>
      <c r="AE1844" s="23"/>
    </row>
    <row r="1845" spans="1:31" s="103" customFormat="1" x14ac:dyDescent="0.35">
      <c r="A1845" s="24"/>
      <c r="B1845" s="23"/>
      <c r="C1845" s="23"/>
      <c r="D1845" s="23"/>
      <c r="E1845" s="23"/>
      <c r="F1845" s="23"/>
      <c r="G1845" s="23"/>
      <c r="H1845" s="23"/>
      <c r="I1845" s="23"/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67"/>
      <c r="AD1845" s="23"/>
      <c r="AE1845" s="23"/>
    </row>
    <row r="1846" spans="1:31" s="103" customFormat="1" x14ac:dyDescent="0.35">
      <c r="A1846" s="24"/>
      <c r="B1846" s="23"/>
      <c r="C1846" s="23"/>
      <c r="D1846" s="23"/>
      <c r="E1846" s="23"/>
      <c r="F1846" s="23"/>
      <c r="G1846" s="23"/>
      <c r="H1846" s="23"/>
      <c r="I1846" s="23"/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67"/>
      <c r="AD1846" s="23"/>
      <c r="AE1846" s="23"/>
    </row>
    <row r="1847" spans="1:31" s="103" customFormat="1" x14ac:dyDescent="0.35">
      <c r="A1847" s="24"/>
      <c r="B1847" s="23"/>
      <c r="C1847" s="23"/>
      <c r="D1847" s="23"/>
      <c r="E1847" s="23"/>
      <c r="F1847" s="23"/>
      <c r="G1847" s="23"/>
      <c r="H1847" s="23"/>
      <c r="I1847" s="23"/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67"/>
      <c r="AD1847" s="23"/>
      <c r="AE1847" s="23"/>
    </row>
    <row r="1848" spans="1:31" s="103" customFormat="1" x14ac:dyDescent="0.35">
      <c r="A1848" s="24"/>
      <c r="B1848" s="23"/>
      <c r="C1848" s="23"/>
      <c r="D1848" s="23"/>
      <c r="E1848" s="23"/>
      <c r="F1848" s="23"/>
      <c r="G1848" s="23"/>
      <c r="H1848" s="23"/>
      <c r="I1848" s="23"/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67"/>
      <c r="AD1848" s="23"/>
      <c r="AE1848" s="23"/>
    </row>
    <row r="1849" spans="1:31" s="103" customFormat="1" x14ac:dyDescent="0.35">
      <c r="A1849" s="24"/>
      <c r="B1849" s="23"/>
      <c r="C1849" s="23"/>
      <c r="D1849" s="23"/>
      <c r="E1849" s="23"/>
      <c r="F1849" s="23"/>
      <c r="G1849" s="23"/>
      <c r="H1849" s="23"/>
      <c r="I1849" s="23"/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67"/>
      <c r="AD1849" s="23"/>
      <c r="AE1849" s="23"/>
    </row>
    <row r="1850" spans="1:31" s="103" customFormat="1" x14ac:dyDescent="0.35">
      <c r="A1850" s="24"/>
      <c r="B1850" s="23"/>
      <c r="C1850" s="23"/>
      <c r="D1850" s="23"/>
      <c r="E1850" s="23"/>
      <c r="F1850" s="23"/>
      <c r="G1850" s="23"/>
      <c r="H1850" s="23"/>
      <c r="I1850" s="23"/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67"/>
      <c r="AD1850" s="23"/>
      <c r="AE1850" s="23"/>
    </row>
    <row r="1851" spans="1:31" s="103" customFormat="1" x14ac:dyDescent="0.35">
      <c r="A1851" s="24"/>
      <c r="B1851" s="23"/>
      <c r="C1851" s="23"/>
      <c r="D1851" s="23"/>
      <c r="E1851" s="23"/>
      <c r="F1851" s="23"/>
      <c r="G1851" s="23"/>
      <c r="H1851" s="23"/>
      <c r="I1851" s="23"/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67"/>
      <c r="AD1851" s="23"/>
      <c r="AE1851" s="23"/>
    </row>
    <row r="1852" spans="1:31" s="103" customFormat="1" x14ac:dyDescent="0.35">
      <c r="A1852" s="24"/>
      <c r="B1852" s="23"/>
      <c r="C1852" s="23"/>
      <c r="D1852" s="23"/>
      <c r="E1852" s="23"/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67"/>
      <c r="AD1852" s="23"/>
      <c r="AE1852" s="23"/>
    </row>
    <row r="1853" spans="1:31" s="103" customFormat="1" x14ac:dyDescent="0.35">
      <c r="A1853" s="24"/>
      <c r="B1853" s="23"/>
      <c r="C1853" s="23"/>
      <c r="D1853" s="23"/>
      <c r="E1853" s="23"/>
      <c r="F1853" s="23"/>
      <c r="G1853" s="23"/>
      <c r="H1853" s="23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67"/>
      <c r="AD1853" s="23"/>
      <c r="AE1853" s="23"/>
    </row>
    <row r="1854" spans="1:31" s="103" customFormat="1" x14ac:dyDescent="0.35">
      <c r="A1854" s="24"/>
      <c r="B1854" s="23"/>
      <c r="C1854" s="23"/>
      <c r="D1854" s="23"/>
      <c r="E1854" s="23"/>
      <c r="F1854" s="23"/>
      <c r="G1854" s="23"/>
      <c r="H1854" s="23"/>
      <c r="I1854" s="23"/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67"/>
      <c r="AD1854" s="23"/>
      <c r="AE1854" s="23"/>
    </row>
    <row r="1855" spans="1:31" s="103" customFormat="1" x14ac:dyDescent="0.35">
      <c r="A1855" s="24"/>
      <c r="B1855" s="23"/>
      <c r="C1855" s="23"/>
      <c r="D1855" s="23"/>
      <c r="E1855" s="23"/>
      <c r="F1855" s="23"/>
      <c r="G1855" s="23"/>
      <c r="H1855" s="23"/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67"/>
      <c r="AD1855" s="23"/>
      <c r="AE1855" s="23"/>
    </row>
    <row r="1856" spans="1:31" s="103" customFormat="1" x14ac:dyDescent="0.35">
      <c r="A1856" s="24"/>
      <c r="B1856" s="23"/>
      <c r="C1856" s="23"/>
      <c r="D1856" s="23"/>
      <c r="E1856" s="23"/>
      <c r="F1856" s="23"/>
      <c r="G1856" s="23"/>
      <c r="H1856" s="23"/>
      <c r="I1856" s="23"/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67"/>
      <c r="AD1856" s="23"/>
      <c r="AE1856" s="23"/>
    </row>
    <row r="1857" spans="1:31" s="103" customFormat="1" x14ac:dyDescent="0.35">
      <c r="A1857" s="24"/>
      <c r="B1857" s="23"/>
      <c r="C1857" s="23"/>
      <c r="D1857" s="23"/>
      <c r="E1857" s="23"/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67"/>
      <c r="AD1857" s="23"/>
      <c r="AE1857" s="23"/>
    </row>
    <row r="1858" spans="1:31" s="103" customFormat="1" x14ac:dyDescent="0.35">
      <c r="A1858" s="24"/>
      <c r="B1858" s="23"/>
      <c r="C1858" s="23"/>
      <c r="D1858" s="23"/>
      <c r="E1858" s="23"/>
      <c r="F1858" s="23"/>
      <c r="G1858" s="23"/>
      <c r="H1858" s="23"/>
      <c r="I1858" s="23"/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67"/>
      <c r="AD1858" s="23"/>
      <c r="AE1858" s="23"/>
    </row>
    <row r="1859" spans="1:31" s="103" customFormat="1" x14ac:dyDescent="0.35">
      <c r="A1859" s="24"/>
      <c r="B1859" s="23"/>
      <c r="C1859" s="23"/>
      <c r="D1859" s="23"/>
      <c r="E1859" s="23"/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67"/>
      <c r="AD1859" s="23"/>
      <c r="AE1859" s="23"/>
    </row>
    <row r="1860" spans="1:31" s="103" customFormat="1" x14ac:dyDescent="0.35">
      <c r="A1860" s="24"/>
      <c r="B1860" s="23"/>
      <c r="C1860" s="23"/>
      <c r="D1860" s="23"/>
      <c r="E1860" s="23"/>
      <c r="F1860" s="23"/>
      <c r="G1860" s="23"/>
      <c r="H1860" s="23"/>
      <c r="I1860" s="23"/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67"/>
      <c r="AD1860" s="23"/>
      <c r="AE1860" s="23"/>
    </row>
    <row r="1861" spans="1:31" s="103" customFormat="1" x14ac:dyDescent="0.35">
      <c r="A1861" s="24"/>
      <c r="B1861" s="23"/>
      <c r="C1861" s="23"/>
      <c r="D1861" s="23"/>
      <c r="E1861" s="23"/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67"/>
      <c r="AD1861" s="23"/>
      <c r="AE1861" s="23"/>
    </row>
    <row r="1862" spans="1:31" s="103" customFormat="1" x14ac:dyDescent="0.35">
      <c r="A1862" s="24"/>
      <c r="B1862" s="23"/>
      <c r="C1862" s="23"/>
      <c r="D1862" s="23"/>
      <c r="E1862" s="23"/>
      <c r="F1862" s="23"/>
      <c r="G1862" s="23"/>
      <c r="H1862" s="23"/>
      <c r="I1862" s="23"/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67"/>
      <c r="AD1862" s="23"/>
      <c r="AE1862" s="23"/>
    </row>
    <row r="1863" spans="1:31" s="103" customFormat="1" x14ac:dyDescent="0.35">
      <c r="A1863" s="24"/>
      <c r="B1863" s="23"/>
      <c r="C1863" s="23"/>
      <c r="D1863" s="23"/>
      <c r="E1863" s="23"/>
      <c r="F1863" s="23"/>
      <c r="G1863" s="23"/>
      <c r="H1863" s="23"/>
      <c r="I1863" s="23"/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67"/>
      <c r="AD1863" s="23"/>
      <c r="AE1863" s="23"/>
    </row>
    <row r="1864" spans="1:31" s="103" customFormat="1" x14ac:dyDescent="0.35">
      <c r="A1864" s="24"/>
      <c r="B1864" s="23"/>
      <c r="C1864" s="23"/>
      <c r="D1864" s="23"/>
      <c r="E1864" s="23"/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67"/>
      <c r="AD1864" s="23"/>
      <c r="AE1864" s="23"/>
    </row>
    <row r="1865" spans="1:31" s="103" customFormat="1" x14ac:dyDescent="0.35">
      <c r="A1865" s="24"/>
      <c r="B1865" s="23"/>
      <c r="C1865" s="23"/>
      <c r="D1865" s="23"/>
      <c r="E1865" s="23"/>
      <c r="F1865" s="23"/>
      <c r="G1865" s="23"/>
      <c r="H1865" s="23"/>
      <c r="I1865" s="23"/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67"/>
      <c r="AD1865" s="23"/>
      <c r="AE1865" s="23"/>
    </row>
    <row r="1866" spans="1:31" s="103" customFormat="1" x14ac:dyDescent="0.35">
      <c r="A1866" s="24"/>
      <c r="B1866" s="23"/>
      <c r="C1866" s="23"/>
      <c r="D1866" s="23"/>
      <c r="E1866" s="23"/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67"/>
      <c r="AD1866" s="23"/>
      <c r="AE1866" s="23"/>
    </row>
    <row r="1867" spans="1:31" s="103" customFormat="1" x14ac:dyDescent="0.35">
      <c r="A1867" s="24"/>
      <c r="B1867" s="23"/>
      <c r="C1867" s="23"/>
      <c r="D1867" s="23"/>
      <c r="E1867" s="23"/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67"/>
      <c r="AD1867" s="23"/>
      <c r="AE1867" s="23"/>
    </row>
    <row r="1868" spans="1:31" s="103" customFormat="1" x14ac:dyDescent="0.35">
      <c r="A1868" s="24"/>
      <c r="B1868" s="23"/>
      <c r="C1868" s="23"/>
      <c r="D1868" s="23"/>
      <c r="E1868" s="23"/>
      <c r="F1868" s="23"/>
      <c r="G1868" s="23"/>
      <c r="H1868" s="23"/>
      <c r="I1868" s="23"/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67"/>
      <c r="AD1868" s="23"/>
      <c r="AE1868" s="23"/>
    </row>
    <row r="1869" spans="1:31" s="103" customFormat="1" x14ac:dyDescent="0.35">
      <c r="A1869" s="24"/>
      <c r="B1869" s="23"/>
      <c r="C1869" s="23"/>
      <c r="D1869" s="23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67"/>
      <c r="AD1869" s="23"/>
      <c r="AE1869" s="23"/>
    </row>
    <row r="1870" spans="1:31" s="103" customFormat="1" x14ac:dyDescent="0.35">
      <c r="A1870" s="24"/>
      <c r="B1870" s="23"/>
      <c r="C1870" s="23"/>
      <c r="D1870" s="23"/>
      <c r="E1870" s="23"/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67"/>
      <c r="AD1870" s="23"/>
      <c r="AE1870" s="23"/>
    </row>
    <row r="1871" spans="1:31" s="103" customFormat="1" x14ac:dyDescent="0.35">
      <c r="A1871" s="24"/>
      <c r="B1871" s="23"/>
      <c r="C1871" s="23"/>
      <c r="D1871" s="23"/>
      <c r="E1871" s="23"/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67"/>
      <c r="AD1871" s="23"/>
      <c r="AE1871" s="23"/>
    </row>
    <row r="1872" spans="1:31" s="103" customFormat="1" x14ac:dyDescent="0.35">
      <c r="A1872" s="24"/>
      <c r="B1872" s="23"/>
      <c r="C1872" s="23"/>
      <c r="D1872" s="23"/>
      <c r="E1872" s="23"/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67"/>
      <c r="AD1872" s="23"/>
      <c r="AE1872" s="23"/>
    </row>
    <row r="1873" spans="1:31" s="103" customFormat="1" x14ac:dyDescent="0.35">
      <c r="A1873" s="24"/>
      <c r="B1873" s="23"/>
      <c r="C1873" s="23"/>
      <c r="D1873" s="23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67"/>
      <c r="AD1873" s="23"/>
      <c r="AE1873" s="23"/>
    </row>
    <row r="1874" spans="1:31" s="103" customFormat="1" x14ac:dyDescent="0.35">
      <c r="A1874" s="24"/>
      <c r="B1874" s="23"/>
      <c r="C1874" s="23"/>
      <c r="D1874" s="23"/>
      <c r="E1874" s="23"/>
      <c r="F1874" s="23"/>
      <c r="G1874" s="23"/>
      <c r="H1874" s="23"/>
      <c r="I1874" s="23"/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67"/>
      <c r="AD1874" s="23"/>
      <c r="AE1874" s="23"/>
    </row>
    <row r="1875" spans="1:31" s="103" customFormat="1" x14ac:dyDescent="0.35">
      <c r="A1875" s="24"/>
      <c r="B1875" s="23"/>
      <c r="C1875" s="23"/>
      <c r="D1875" s="23"/>
      <c r="E1875" s="23"/>
      <c r="F1875" s="23"/>
      <c r="G1875" s="23"/>
      <c r="H1875" s="23"/>
      <c r="I1875" s="23"/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67"/>
      <c r="AD1875" s="23"/>
      <c r="AE1875" s="23"/>
    </row>
    <row r="1876" spans="1:31" s="103" customFormat="1" x14ac:dyDescent="0.35">
      <c r="A1876" s="24"/>
      <c r="B1876" s="23"/>
      <c r="C1876" s="23"/>
      <c r="D1876" s="23"/>
      <c r="E1876" s="23"/>
      <c r="F1876" s="23"/>
      <c r="G1876" s="23"/>
      <c r="H1876" s="23"/>
      <c r="I1876" s="23"/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67"/>
      <c r="AD1876" s="23"/>
      <c r="AE1876" s="23"/>
    </row>
    <row r="1877" spans="1:31" s="103" customFormat="1" x14ac:dyDescent="0.35">
      <c r="A1877" s="24"/>
      <c r="B1877" s="23"/>
      <c r="C1877" s="23"/>
      <c r="D1877" s="23"/>
      <c r="E1877" s="23"/>
      <c r="F1877" s="23"/>
      <c r="G1877" s="23"/>
      <c r="H1877" s="23"/>
      <c r="I1877" s="23"/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67"/>
      <c r="AD1877" s="23"/>
      <c r="AE1877" s="23"/>
    </row>
    <row r="1878" spans="1:31" s="103" customFormat="1" x14ac:dyDescent="0.35">
      <c r="A1878" s="24"/>
      <c r="B1878" s="23"/>
      <c r="C1878" s="23"/>
      <c r="D1878" s="23"/>
      <c r="E1878" s="23"/>
      <c r="F1878" s="23"/>
      <c r="G1878" s="23"/>
      <c r="H1878" s="23"/>
      <c r="I1878" s="23"/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67"/>
      <c r="AD1878" s="23"/>
      <c r="AE1878" s="23"/>
    </row>
    <row r="1879" spans="1:31" s="103" customFormat="1" x14ac:dyDescent="0.35">
      <c r="A1879" s="24"/>
      <c r="B1879" s="23"/>
      <c r="C1879" s="23"/>
      <c r="D1879" s="23"/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67"/>
      <c r="AD1879" s="23"/>
      <c r="AE1879" s="23"/>
    </row>
    <row r="1880" spans="1:31" s="103" customFormat="1" x14ac:dyDescent="0.35">
      <c r="A1880" s="24"/>
      <c r="B1880" s="23"/>
      <c r="C1880" s="23"/>
      <c r="D1880" s="23"/>
      <c r="E1880" s="23"/>
      <c r="F1880" s="23"/>
      <c r="G1880" s="23"/>
      <c r="H1880" s="23"/>
      <c r="I1880" s="23"/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67"/>
      <c r="AD1880" s="23"/>
      <c r="AE1880" s="23"/>
    </row>
    <row r="1881" spans="1:31" s="103" customFormat="1" x14ac:dyDescent="0.35">
      <c r="A1881" s="24"/>
      <c r="B1881" s="23"/>
      <c r="C1881" s="23"/>
      <c r="D1881" s="23"/>
      <c r="E1881" s="23"/>
      <c r="F1881" s="23"/>
      <c r="G1881" s="23"/>
      <c r="H1881" s="23"/>
      <c r="I1881" s="23"/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67"/>
      <c r="AD1881" s="23"/>
      <c r="AE1881" s="23"/>
    </row>
    <row r="1882" spans="1:31" s="103" customFormat="1" x14ac:dyDescent="0.35">
      <c r="A1882" s="24"/>
      <c r="B1882" s="23"/>
      <c r="C1882" s="23"/>
      <c r="D1882" s="23"/>
      <c r="E1882" s="23"/>
      <c r="F1882" s="23"/>
      <c r="G1882" s="23"/>
      <c r="H1882" s="23"/>
      <c r="I1882" s="23"/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67"/>
      <c r="AD1882" s="23"/>
      <c r="AE1882" s="23"/>
    </row>
    <row r="1883" spans="1:31" s="103" customFormat="1" x14ac:dyDescent="0.35">
      <c r="A1883" s="24"/>
      <c r="B1883" s="23"/>
      <c r="C1883" s="23"/>
      <c r="D1883" s="23"/>
      <c r="E1883" s="23"/>
      <c r="F1883" s="23"/>
      <c r="G1883" s="23"/>
      <c r="H1883" s="23"/>
      <c r="I1883" s="23"/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67"/>
      <c r="AD1883" s="23"/>
      <c r="AE1883" s="23"/>
    </row>
    <row r="1884" spans="1:31" s="103" customFormat="1" x14ac:dyDescent="0.35">
      <c r="A1884" s="24"/>
      <c r="B1884" s="23"/>
      <c r="C1884" s="23"/>
      <c r="D1884" s="23"/>
      <c r="E1884" s="23"/>
      <c r="F1884" s="23"/>
      <c r="G1884" s="23"/>
      <c r="H1884" s="23"/>
      <c r="I1884" s="23"/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67"/>
      <c r="AD1884" s="23"/>
      <c r="AE1884" s="23"/>
    </row>
    <row r="1885" spans="1:31" s="103" customFormat="1" x14ac:dyDescent="0.35">
      <c r="A1885" s="24"/>
      <c r="B1885" s="23"/>
      <c r="C1885" s="23"/>
      <c r="D1885" s="23"/>
      <c r="E1885" s="23"/>
      <c r="F1885" s="23"/>
      <c r="G1885" s="23"/>
      <c r="H1885" s="23"/>
      <c r="I1885" s="23"/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67"/>
      <c r="AD1885" s="23"/>
      <c r="AE1885" s="23"/>
    </row>
    <row r="1886" spans="1:31" s="103" customFormat="1" x14ac:dyDescent="0.35">
      <c r="A1886" s="24"/>
      <c r="B1886" s="23"/>
      <c r="C1886" s="23"/>
      <c r="D1886" s="23"/>
      <c r="E1886" s="23"/>
      <c r="F1886" s="23"/>
      <c r="G1886" s="23"/>
      <c r="H1886" s="23"/>
      <c r="I1886" s="23"/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67"/>
      <c r="AD1886" s="23"/>
      <c r="AE1886" s="23"/>
    </row>
    <row r="1887" spans="1:31" s="103" customFormat="1" x14ac:dyDescent="0.35">
      <c r="A1887" s="24"/>
      <c r="B1887" s="23"/>
      <c r="C1887" s="23"/>
      <c r="D1887" s="23"/>
      <c r="E1887" s="23"/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67"/>
      <c r="AD1887" s="23"/>
      <c r="AE1887" s="23"/>
    </row>
    <row r="1888" spans="1:31" s="103" customFormat="1" x14ac:dyDescent="0.35">
      <c r="A1888" s="24"/>
      <c r="B1888" s="23"/>
      <c r="C1888" s="23"/>
      <c r="D1888" s="23"/>
      <c r="E1888" s="23"/>
      <c r="F1888" s="23"/>
      <c r="G1888" s="23"/>
      <c r="H1888" s="23"/>
      <c r="I1888" s="23"/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67"/>
      <c r="AD1888" s="23"/>
      <c r="AE1888" s="23"/>
    </row>
    <row r="1889" spans="1:31" s="103" customFormat="1" x14ac:dyDescent="0.35">
      <c r="A1889" s="24"/>
      <c r="B1889" s="23"/>
      <c r="C1889" s="23"/>
      <c r="D1889" s="23"/>
      <c r="E1889" s="23"/>
      <c r="F1889" s="23"/>
      <c r="G1889" s="23"/>
      <c r="H1889" s="23"/>
      <c r="I1889" s="23"/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67"/>
      <c r="AD1889" s="23"/>
      <c r="AE1889" s="23"/>
    </row>
    <row r="1890" spans="1:31" s="103" customFormat="1" x14ac:dyDescent="0.35">
      <c r="A1890" s="24"/>
      <c r="B1890" s="23"/>
      <c r="C1890" s="23"/>
      <c r="D1890" s="23"/>
      <c r="E1890" s="23"/>
      <c r="F1890" s="23"/>
      <c r="G1890" s="23"/>
      <c r="H1890" s="23"/>
      <c r="I1890" s="23"/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67"/>
      <c r="AD1890" s="23"/>
      <c r="AE1890" s="23"/>
    </row>
    <row r="1891" spans="1:31" s="103" customFormat="1" x14ac:dyDescent="0.35">
      <c r="A1891" s="24"/>
      <c r="B1891" s="23"/>
      <c r="C1891" s="23"/>
      <c r="D1891" s="23"/>
      <c r="E1891" s="23"/>
      <c r="F1891" s="23"/>
      <c r="G1891" s="23"/>
      <c r="H1891" s="23"/>
      <c r="I1891" s="23"/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67"/>
      <c r="AD1891" s="23"/>
      <c r="AE1891" s="23"/>
    </row>
    <row r="1892" spans="1:31" s="103" customFormat="1" x14ac:dyDescent="0.35">
      <c r="A1892" s="24"/>
      <c r="B1892" s="23"/>
      <c r="C1892" s="23"/>
      <c r="D1892" s="23"/>
      <c r="E1892" s="23"/>
      <c r="F1892" s="23"/>
      <c r="G1892" s="23"/>
      <c r="H1892" s="23"/>
      <c r="I1892" s="23"/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67"/>
      <c r="AD1892" s="23"/>
      <c r="AE1892" s="23"/>
    </row>
    <row r="1893" spans="1:31" s="103" customFormat="1" x14ac:dyDescent="0.35">
      <c r="A1893" s="24"/>
      <c r="B1893" s="23"/>
      <c r="C1893" s="23"/>
      <c r="D1893" s="23"/>
      <c r="E1893" s="23"/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67"/>
      <c r="AD1893" s="23"/>
      <c r="AE1893" s="23"/>
    </row>
    <row r="1894" spans="1:31" s="103" customFormat="1" x14ac:dyDescent="0.35">
      <c r="A1894" s="24"/>
      <c r="B1894" s="23"/>
      <c r="C1894" s="23"/>
      <c r="D1894" s="23"/>
      <c r="E1894" s="23"/>
      <c r="F1894" s="23"/>
      <c r="G1894" s="23"/>
      <c r="H1894" s="23"/>
      <c r="I1894" s="23"/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67"/>
      <c r="AD1894" s="23"/>
      <c r="AE1894" s="23"/>
    </row>
    <row r="1895" spans="1:31" s="103" customFormat="1" x14ac:dyDescent="0.35">
      <c r="A1895" s="24"/>
      <c r="B1895" s="23"/>
      <c r="C1895" s="23"/>
      <c r="D1895" s="23"/>
      <c r="E1895" s="23"/>
      <c r="F1895" s="23"/>
      <c r="G1895" s="23"/>
      <c r="H1895" s="23"/>
      <c r="I1895" s="23"/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67"/>
      <c r="AD1895" s="23"/>
      <c r="AE1895" s="23"/>
    </row>
    <row r="1896" spans="1:31" s="103" customFormat="1" x14ac:dyDescent="0.35">
      <c r="A1896" s="24"/>
      <c r="B1896" s="23"/>
      <c r="C1896" s="23"/>
      <c r="D1896" s="23"/>
      <c r="E1896" s="23"/>
      <c r="F1896" s="23"/>
      <c r="G1896" s="23"/>
      <c r="H1896" s="23"/>
      <c r="I1896" s="23"/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67"/>
      <c r="AD1896" s="23"/>
      <c r="AE1896" s="23"/>
    </row>
    <row r="1897" spans="1:31" s="103" customFormat="1" x14ac:dyDescent="0.35">
      <c r="A1897" s="24"/>
      <c r="B1897" s="23"/>
      <c r="C1897" s="23"/>
      <c r="D1897" s="23"/>
      <c r="E1897" s="23"/>
      <c r="F1897" s="23"/>
      <c r="G1897" s="23"/>
      <c r="H1897" s="23"/>
      <c r="I1897" s="23"/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67"/>
      <c r="AD1897" s="23"/>
      <c r="AE1897" s="23"/>
    </row>
    <row r="1898" spans="1:31" s="103" customFormat="1" x14ac:dyDescent="0.35">
      <c r="A1898" s="24"/>
      <c r="B1898" s="23"/>
      <c r="C1898" s="23"/>
      <c r="D1898" s="23"/>
      <c r="E1898" s="23"/>
      <c r="F1898" s="23"/>
      <c r="G1898" s="23"/>
      <c r="H1898" s="23"/>
      <c r="I1898" s="23"/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67"/>
      <c r="AD1898" s="23"/>
      <c r="AE1898" s="23"/>
    </row>
    <row r="1899" spans="1:31" s="103" customFormat="1" x14ac:dyDescent="0.35">
      <c r="A1899" s="24"/>
      <c r="B1899" s="23"/>
      <c r="C1899" s="23"/>
      <c r="D1899" s="23"/>
      <c r="E1899" s="23"/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67"/>
      <c r="AD1899" s="23"/>
      <c r="AE1899" s="23"/>
    </row>
    <row r="1900" spans="1:31" s="103" customFormat="1" x14ac:dyDescent="0.35">
      <c r="A1900" s="24"/>
      <c r="B1900" s="23"/>
      <c r="C1900" s="23"/>
      <c r="D1900" s="23"/>
      <c r="E1900" s="23"/>
      <c r="F1900" s="23"/>
      <c r="G1900" s="23"/>
      <c r="H1900" s="23"/>
      <c r="I1900" s="23"/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/>
      <c r="Z1900" s="23"/>
      <c r="AA1900" s="23"/>
      <c r="AB1900" s="23"/>
      <c r="AC1900" s="67"/>
      <c r="AD1900" s="23"/>
      <c r="AE1900" s="23"/>
    </row>
    <row r="1901" spans="1:31" s="103" customFormat="1" x14ac:dyDescent="0.35">
      <c r="A1901" s="24"/>
      <c r="B1901" s="23"/>
      <c r="C1901" s="23"/>
      <c r="D1901" s="23"/>
      <c r="E1901" s="23"/>
      <c r="F1901" s="23"/>
      <c r="G1901" s="23"/>
      <c r="H1901" s="23"/>
      <c r="I1901" s="23"/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/>
      <c r="Z1901" s="23"/>
      <c r="AA1901" s="23"/>
      <c r="AB1901" s="23"/>
      <c r="AC1901" s="67"/>
      <c r="AD1901" s="23"/>
      <c r="AE1901" s="23"/>
    </row>
    <row r="1902" spans="1:31" s="103" customFormat="1" x14ac:dyDescent="0.35">
      <c r="A1902" s="24"/>
      <c r="B1902" s="23"/>
      <c r="C1902" s="23"/>
      <c r="D1902" s="23"/>
      <c r="E1902" s="23"/>
      <c r="F1902" s="23"/>
      <c r="G1902" s="23"/>
      <c r="H1902" s="23"/>
      <c r="I1902" s="23"/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67"/>
      <c r="AD1902" s="23"/>
      <c r="AE1902" s="23"/>
    </row>
    <row r="1903" spans="1:31" s="103" customFormat="1" x14ac:dyDescent="0.35">
      <c r="A1903" s="24"/>
      <c r="B1903" s="23"/>
      <c r="C1903" s="23"/>
      <c r="D1903" s="23"/>
      <c r="E1903" s="23"/>
      <c r="F1903" s="23"/>
      <c r="G1903" s="23"/>
      <c r="H1903" s="23"/>
      <c r="I1903" s="23"/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/>
      <c r="AA1903" s="23"/>
      <c r="AB1903" s="23"/>
      <c r="AC1903" s="67"/>
      <c r="AD1903" s="23"/>
      <c r="AE1903" s="23"/>
    </row>
    <row r="1904" spans="1:31" s="103" customFormat="1" x14ac:dyDescent="0.35">
      <c r="A1904" s="24"/>
      <c r="B1904" s="23"/>
      <c r="C1904" s="23"/>
      <c r="D1904" s="23"/>
      <c r="E1904" s="23"/>
      <c r="F1904" s="23"/>
      <c r="G1904" s="23"/>
      <c r="H1904" s="23"/>
      <c r="I1904" s="23"/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/>
      <c r="Z1904" s="23"/>
      <c r="AA1904" s="23"/>
      <c r="AB1904" s="23"/>
      <c r="AC1904" s="67"/>
      <c r="AD1904" s="23"/>
      <c r="AE1904" s="23"/>
    </row>
    <row r="1905" spans="1:31" s="103" customFormat="1" x14ac:dyDescent="0.35">
      <c r="A1905" s="24"/>
      <c r="B1905" s="23"/>
      <c r="C1905" s="23"/>
      <c r="D1905" s="23"/>
      <c r="E1905" s="23"/>
      <c r="F1905" s="23"/>
      <c r="G1905" s="23"/>
      <c r="H1905" s="23"/>
      <c r="I1905" s="23"/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67"/>
      <c r="AD1905" s="23"/>
      <c r="AE1905" s="23"/>
    </row>
    <row r="1906" spans="1:31" s="103" customFormat="1" x14ac:dyDescent="0.35">
      <c r="A1906" s="24"/>
      <c r="B1906" s="23"/>
      <c r="C1906" s="23"/>
      <c r="D1906" s="23"/>
      <c r="E1906" s="23"/>
      <c r="F1906" s="23"/>
      <c r="G1906" s="23"/>
      <c r="H1906" s="23"/>
      <c r="I1906" s="23"/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/>
      <c r="AA1906" s="23"/>
      <c r="AB1906" s="23"/>
      <c r="AC1906" s="67"/>
      <c r="AD1906" s="23"/>
      <c r="AE1906" s="23"/>
    </row>
    <row r="1907" spans="1:31" s="103" customFormat="1" x14ac:dyDescent="0.35">
      <c r="A1907" s="24"/>
      <c r="B1907" s="23"/>
      <c r="C1907" s="23"/>
      <c r="D1907" s="23"/>
      <c r="E1907" s="23"/>
      <c r="F1907" s="23"/>
      <c r="G1907" s="23"/>
      <c r="H1907" s="23"/>
      <c r="I1907" s="23"/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67"/>
      <c r="AD1907" s="23"/>
      <c r="AE1907" s="23"/>
    </row>
    <row r="1908" spans="1:31" s="103" customFormat="1" x14ac:dyDescent="0.35">
      <c r="A1908" s="24"/>
      <c r="B1908" s="23"/>
      <c r="C1908" s="23"/>
      <c r="D1908" s="23"/>
      <c r="E1908" s="23"/>
      <c r="F1908" s="23"/>
      <c r="G1908" s="23"/>
      <c r="H1908" s="23"/>
      <c r="I1908" s="23"/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/>
      <c r="Z1908" s="23"/>
      <c r="AA1908" s="23"/>
      <c r="AB1908" s="23"/>
      <c r="AC1908" s="67"/>
      <c r="AD1908" s="23"/>
      <c r="AE1908" s="23"/>
    </row>
    <row r="1909" spans="1:31" s="103" customFormat="1" x14ac:dyDescent="0.35">
      <c r="A1909" s="24"/>
      <c r="B1909" s="23"/>
      <c r="C1909" s="23"/>
      <c r="D1909" s="23"/>
      <c r="E1909" s="23"/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67"/>
      <c r="AD1909" s="23"/>
      <c r="AE1909" s="23"/>
    </row>
    <row r="1910" spans="1:31" s="103" customFormat="1" x14ac:dyDescent="0.35">
      <c r="A1910" s="24"/>
      <c r="B1910" s="23"/>
      <c r="C1910" s="23"/>
      <c r="D1910" s="23"/>
      <c r="E1910" s="23"/>
      <c r="F1910" s="23"/>
      <c r="G1910" s="23"/>
      <c r="H1910" s="23"/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/>
      <c r="Z1910" s="23"/>
      <c r="AA1910" s="23"/>
      <c r="AB1910" s="23"/>
      <c r="AC1910" s="67"/>
      <c r="AD1910" s="23"/>
      <c r="AE1910" s="23"/>
    </row>
    <row r="1911" spans="1:31" s="103" customFormat="1" x14ac:dyDescent="0.35">
      <c r="A1911" s="24"/>
      <c r="B1911" s="23"/>
      <c r="C1911" s="23"/>
      <c r="D1911" s="23"/>
      <c r="E1911" s="23"/>
      <c r="F1911" s="23"/>
      <c r="G1911" s="23"/>
      <c r="H1911" s="23"/>
      <c r="I1911" s="23"/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/>
      <c r="Z1911" s="23"/>
      <c r="AA1911" s="23"/>
      <c r="AB1911" s="23"/>
      <c r="AC1911" s="67"/>
      <c r="AD1911" s="23"/>
      <c r="AE1911" s="23"/>
    </row>
    <row r="1912" spans="1:31" s="103" customFormat="1" x14ac:dyDescent="0.35">
      <c r="A1912" s="24"/>
      <c r="B1912" s="23"/>
      <c r="C1912" s="23"/>
      <c r="D1912" s="23"/>
      <c r="E1912" s="23"/>
      <c r="F1912" s="23"/>
      <c r="G1912" s="23"/>
      <c r="H1912" s="23"/>
      <c r="I1912" s="23"/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/>
      <c r="Z1912" s="23"/>
      <c r="AA1912" s="23"/>
      <c r="AB1912" s="23"/>
      <c r="AC1912" s="67"/>
      <c r="AD1912" s="23"/>
      <c r="AE1912" s="23"/>
    </row>
    <row r="1913" spans="1:31" s="103" customFormat="1" x14ac:dyDescent="0.35">
      <c r="A1913" s="24"/>
      <c r="B1913" s="23"/>
      <c r="C1913" s="23"/>
      <c r="D1913" s="23"/>
      <c r="E1913" s="23"/>
      <c r="F1913" s="23"/>
      <c r="G1913" s="23"/>
      <c r="H1913" s="23"/>
      <c r="I1913" s="23"/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/>
      <c r="AA1913" s="23"/>
      <c r="AB1913" s="23"/>
      <c r="AC1913" s="67"/>
      <c r="AD1913" s="23"/>
      <c r="AE1913" s="23"/>
    </row>
    <row r="1914" spans="1:31" s="103" customFormat="1" x14ac:dyDescent="0.35">
      <c r="A1914" s="24"/>
      <c r="B1914" s="23"/>
      <c r="C1914" s="23"/>
      <c r="D1914" s="23"/>
      <c r="E1914" s="23"/>
      <c r="F1914" s="23"/>
      <c r="G1914" s="23"/>
      <c r="H1914" s="23"/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67"/>
      <c r="AD1914" s="23"/>
      <c r="AE1914" s="23"/>
    </row>
    <row r="1915" spans="1:31" s="103" customFormat="1" x14ac:dyDescent="0.35">
      <c r="A1915" s="24"/>
      <c r="B1915" s="23"/>
      <c r="C1915" s="23"/>
      <c r="D1915" s="23"/>
      <c r="E1915" s="23"/>
      <c r="F1915" s="23"/>
      <c r="G1915" s="23"/>
      <c r="H1915" s="23"/>
      <c r="I1915" s="23"/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/>
      <c r="AB1915" s="23"/>
      <c r="AC1915" s="67"/>
      <c r="AD1915" s="23"/>
      <c r="AE1915" s="23"/>
    </row>
    <row r="1916" spans="1:31" s="103" customFormat="1" x14ac:dyDescent="0.35">
      <c r="A1916" s="24"/>
      <c r="B1916" s="23"/>
      <c r="C1916" s="23"/>
      <c r="D1916" s="23"/>
      <c r="E1916" s="23"/>
      <c r="F1916" s="23"/>
      <c r="G1916" s="23"/>
      <c r="H1916" s="23"/>
      <c r="I1916" s="23"/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  <c r="AA1916" s="23"/>
      <c r="AB1916" s="23"/>
      <c r="AC1916" s="67"/>
      <c r="AD1916" s="23"/>
      <c r="AE1916" s="23"/>
    </row>
    <row r="1917" spans="1:31" s="103" customFormat="1" x14ac:dyDescent="0.35">
      <c r="A1917" s="24"/>
      <c r="B1917" s="23"/>
      <c r="C1917" s="23"/>
      <c r="D1917" s="23"/>
      <c r="E1917" s="23"/>
      <c r="F1917" s="23"/>
      <c r="G1917" s="23"/>
      <c r="H1917" s="23"/>
      <c r="I1917" s="23"/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67"/>
      <c r="AD1917" s="23"/>
      <c r="AE1917" s="23"/>
    </row>
    <row r="1918" spans="1:31" s="103" customFormat="1" x14ac:dyDescent="0.35">
      <c r="A1918" s="24"/>
      <c r="B1918" s="23"/>
      <c r="C1918" s="23"/>
      <c r="D1918" s="23"/>
      <c r="E1918" s="23"/>
      <c r="F1918" s="23"/>
      <c r="G1918" s="23"/>
      <c r="H1918" s="23"/>
      <c r="I1918" s="23"/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67"/>
      <c r="AD1918" s="23"/>
      <c r="AE1918" s="23"/>
    </row>
    <row r="1919" spans="1:31" s="103" customFormat="1" x14ac:dyDescent="0.35">
      <c r="A1919" s="24"/>
      <c r="B1919" s="23"/>
      <c r="C1919" s="23"/>
      <c r="D1919" s="23"/>
      <c r="E1919" s="23"/>
      <c r="F1919" s="23"/>
      <c r="G1919" s="23"/>
      <c r="H1919" s="23"/>
      <c r="I1919" s="23"/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67"/>
      <c r="AD1919" s="23"/>
      <c r="AE1919" s="23"/>
    </row>
    <row r="1920" spans="1:31" s="103" customFormat="1" x14ac:dyDescent="0.35">
      <c r="A1920" s="24"/>
      <c r="B1920" s="23"/>
      <c r="C1920" s="23"/>
      <c r="D1920" s="23"/>
      <c r="E1920" s="23"/>
      <c r="F1920" s="23"/>
      <c r="G1920" s="23"/>
      <c r="H1920" s="23"/>
      <c r="I1920" s="23"/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/>
      <c r="AB1920" s="23"/>
      <c r="AC1920" s="67"/>
      <c r="AD1920" s="23"/>
      <c r="AE1920" s="23"/>
    </row>
    <row r="1921" spans="1:31" s="103" customFormat="1" x14ac:dyDescent="0.35">
      <c r="A1921" s="24"/>
      <c r="B1921" s="23"/>
      <c r="C1921" s="23"/>
      <c r="D1921" s="23"/>
      <c r="E1921" s="23"/>
      <c r="F1921" s="23"/>
      <c r="G1921" s="23"/>
      <c r="H1921" s="23"/>
      <c r="I1921" s="23"/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/>
      <c r="AB1921" s="23"/>
      <c r="AC1921" s="67"/>
      <c r="AD1921" s="23"/>
      <c r="AE1921" s="23"/>
    </row>
    <row r="1922" spans="1:31" s="103" customFormat="1" x14ac:dyDescent="0.35">
      <c r="A1922" s="24"/>
      <c r="B1922" s="23"/>
      <c r="C1922" s="23"/>
      <c r="D1922" s="23"/>
      <c r="E1922" s="23"/>
      <c r="F1922" s="23"/>
      <c r="G1922" s="23"/>
      <c r="H1922" s="23"/>
      <c r="I1922" s="23"/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/>
      <c r="AB1922" s="23"/>
      <c r="AC1922" s="67"/>
      <c r="AD1922" s="23"/>
      <c r="AE1922" s="23"/>
    </row>
    <row r="1923" spans="1:31" s="103" customFormat="1" x14ac:dyDescent="0.35">
      <c r="A1923" s="24"/>
      <c r="B1923" s="23"/>
      <c r="C1923" s="23"/>
      <c r="D1923" s="23"/>
      <c r="E1923" s="23"/>
      <c r="F1923" s="23"/>
      <c r="G1923" s="23"/>
      <c r="H1923" s="23"/>
      <c r="I1923" s="23"/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/>
      <c r="AB1923" s="23"/>
      <c r="AC1923" s="67"/>
      <c r="AD1923" s="23"/>
      <c r="AE1923" s="23"/>
    </row>
    <row r="1924" spans="1:31" s="103" customFormat="1" x14ac:dyDescent="0.35">
      <c r="A1924" s="24"/>
      <c r="B1924" s="23"/>
      <c r="C1924" s="23"/>
      <c r="D1924" s="23"/>
      <c r="E1924" s="23"/>
      <c r="F1924" s="23"/>
      <c r="G1924" s="23"/>
      <c r="H1924" s="23"/>
      <c r="I1924" s="23"/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/>
      <c r="Z1924" s="23"/>
      <c r="AA1924" s="23"/>
      <c r="AB1924" s="23"/>
      <c r="AC1924" s="67"/>
      <c r="AD1924" s="23"/>
      <c r="AE1924" s="23"/>
    </row>
    <row r="1925" spans="1:31" s="103" customFormat="1" x14ac:dyDescent="0.35">
      <c r="A1925" s="24"/>
      <c r="B1925" s="23"/>
      <c r="C1925" s="23"/>
      <c r="D1925" s="23"/>
      <c r="E1925" s="23"/>
      <c r="F1925" s="23"/>
      <c r="G1925" s="23"/>
      <c r="H1925" s="23"/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/>
      <c r="Z1925" s="23"/>
      <c r="AA1925" s="23"/>
      <c r="AB1925" s="23"/>
      <c r="AC1925" s="67"/>
      <c r="AD1925" s="23"/>
      <c r="AE1925" s="23"/>
    </row>
    <row r="1926" spans="1:31" s="103" customFormat="1" x14ac:dyDescent="0.35">
      <c r="A1926" s="24"/>
      <c r="B1926" s="23"/>
      <c r="C1926" s="23"/>
      <c r="D1926" s="23"/>
      <c r="E1926" s="23"/>
      <c r="F1926" s="23"/>
      <c r="G1926" s="23"/>
      <c r="H1926" s="23"/>
      <c r="I1926" s="23"/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67"/>
      <c r="AD1926" s="23"/>
      <c r="AE1926" s="23"/>
    </row>
    <row r="1927" spans="1:31" s="103" customFormat="1" x14ac:dyDescent="0.35">
      <c r="A1927" s="24"/>
      <c r="B1927" s="23"/>
      <c r="C1927" s="23"/>
      <c r="D1927" s="23"/>
      <c r="E1927" s="23"/>
      <c r="F1927" s="23"/>
      <c r="G1927" s="23"/>
      <c r="H1927" s="23"/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/>
      <c r="AB1927" s="23"/>
      <c r="AC1927" s="67"/>
      <c r="AD1927" s="23"/>
      <c r="AE1927" s="23"/>
    </row>
    <row r="1928" spans="1:31" s="103" customFormat="1" x14ac:dyDescent="0.35">
      <c r="A1928" s="24"/>
      <c r="B1928" s="23"/>
      <c r="C1928" s="23"/>
      <c r="D1928" s="23"/>
      <c r="E1928" s="23"/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/>
      <c r="Z1928" s="23"/>
      <c r="AA1928" s="23"/>
      <c r="AB1928" s="23"/>
      <c r="AC1928" s="67"/>
      <c r="AD1928" s="23"/>
      <c r="AE1928" s="23"/>
    </row>
    <row r="1929" spans="1:31" s="103" customFormat="1" x14ac:dyDescent="0.35">
      <c r="A1929" s="24"/>
      <c r="B1929" s="23"/>
      <c r="C1929" s="23"/>
      <c r="D1929" s="23"/>
      <c r="E1929" s="23"/>
      <c r="F1929" s="23"/>
      <c r="G1929" s="23"/>
      <c r="H1929" s="23"/>
      <c r="I1929" s="23"/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  <c r="AA1929" s="23"/>
      <c r="AB1929" s="23"/>
      <c r="AC1929" s="67"/>
      <c r="AD1929" s="23"/>
      <c r="AE1929" s="23"/>
    </row>
    <row r="1930" spans="1:31" s="103" customFormat="1" x14ac:dyDescent="0.35">
      <c r="A1930" s="24"/>
      <c r="B1930" s="23"/>
      <c r="C1930" s="23"/>
      <c r="D1930" s="23"/>
      <c r="E1930" s="23"/>
      <c r="F1930" s="23"/>
      <c r="G1930" s="23"/>
      <c r="H1930" s="23"/>
      <c r="I1930" s="23"/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67"/>
      <c r="AD1930" s="23"/>
      <c r="AE1930" s="23"/>
    </row>
    <row r="1931" spans="1:31" s="103" customFormat="1" x14ac:dyDescent="0.35">
      <c r="A1931" s="24"/>
      <c r="B1931" s="23"/>
      <c r="C1931" s="23"/>
      <c r="D1931" s="23"/>
      <c r="E1931" s="23"/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  <c r="AA1931" s="23"/>
      <c r="AB1931" s="23"/>
      <c r="AC1931" s="67"/>
      <c r="AD1931" s="23"/>
      <c r="AE1931" s="23"/>
    </row>
    <row r="1932" spans="1:31" s="103" customFormat="1" x14ac:dyDescent="0.35">
      <c r="A1932" s="24"/>
      <c r="B1932" s="23"/>
      <c r="C1932" s="23"/>
      <c r="D1932" s="23"/>
      <c r="E1932" s="23"/>
      <c r="F1932" s="23"/>
      <c r="G1932" s="23"/>
      <c r="H1932" s="23"/>
      <c r="I1932" s="23"/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67"/>
      <c r="AD1932" s="23"/>
      <c r="AE1932" s="23"/>
    </row>
    <row r="1933" spans="1:31" s="103" customFormat="1" x14ac:dyDescent="0.35">
      <c r="A1933" s="24"/>
      <c r="B1933" s="23"/>
      <c r="C1933" s="23"/>
      <c r="D1933" s="23"/>
      <c r="E1933" s="23"/>
      <c r="F1933" s="23"/>
      <c r="G1933" s="23"/>
      <c r="H1933" s="23"/>
      <c r="I1933" s="23"/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/>
      <c r="Z1933" s="23"/>
      <c r="AA1933" s="23"/>
      <c r="AB1933" s="23"/>
      <c r="AC1933" s="67"/>
      <c r="AD1933" s="23"/>
      <c r="AE1933" s="23"/>
    </row>
    <row r="1934" spans="1:31" s="103" customFormat="1" x14ac:dyDescent="0.35">
      <c r="A1934" s="24"/>
      <c r="B1934" s="23"/>
      <c r="C1934" s="23"/>
      <c r="D1934" s="23"/>
      <c r="E1934" s="23"/>
      <c r="F1934" s="23"/>
      <c r="G1934" s="23"/>
      <c r="H1934" s="23"/>
      <c r="I1934" s="23"/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67"/>
      <c r="AD1934" s="23"/>
      <c r="AE1934" s="23"/>
    </row>
    <row r="1935" spans="1:31" s="103" customFormat="1" x14ac:dyDescent="0.35">
      <c r="A1935" s="24"/>
      <c r="B1935" s="23"/>
      <c r="C1935" s="23"/>
      <c r="D1935" s="23"/>
      <c r="E1935" s="23"/>
      <c r="F1935" s="23"/>
      <c r="G1935" s="23"/>
      <c r="H1935" s="23"/>
      <c r="I1935" s="23"/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67"/>
      <c r="AD1935" s="23"/>
      <c r="AE1935" s="23"/>
    </row>
    <row r="1936" spans="1:31" s="103" customFormat="1" x14ac:dyDescent="0.35">
      <c r="A1936" s="24"/>
      <c r="B1936" s="23"/>
      <c r="C1936" s="23"/>
      <c r="D1936" s="23"/>
      <c r="E1936" s="23"/>
      <c r="F1936" s="23"/>
      <c r="G1936" s="23"/>
      <c r="H1936" s="23"/>
      <c r="I1936" s="23"/>
      <c r="J1936" s="23"/>
      <c r="K1936" s="23"/>
      <c r="L1936" s="23"/>
      <c r="M1936" s="23"/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67"/>
      <c r="AD1936" s="23"/>
      <c r="AE1936" s="23"/>
    </row>
    <row r="1937" spans="1:31" s="103" customFormat="1" x14ac:dyDescent="0.35">
      <c r="A1937" s="24"/>
      <c r="B1937" s="23"/>
      <c r="C1937" s="23"/>
      <c r="D1937" s="23"/>
      <c r="E1937" s="23"/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/>
      <c r="Z1937" s="23"/>
      <c r="AA1937" s="23"/>
      <c r="AB1937" s="23"/>
      <c r="AC1937" s="67"/>
      <c r="AD1937" s="23"/>
      <c r="AE1937" s="23"/>
    </row>
    <row r="1938" spans="1:31" s="103" customFormat="1" x14ac:dyDescent="0.35">
      <c r="A1938" s="24"/>
      <c r="B1938" s="23"/>
      <c r="C1938" s="23"/>
      <c r="D1938" s="23"/>
      <c r="E1938" s="23"/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67"/>
      <c r="AD1938" s="23"/>
      <c r="AE1938" s="23"/>
    </row>
    <row r="1939" spans="1:31" s="103" customFormat="1" x14ac:dyDescent="0.35">
      <c r="A1939" s="24"/>
      <c r="B1939" s="23"/>
      <c r="C1939" s="23"/>
      <c r="D1939" s="23"/>
      <c r="E1939" s="23"/>
      <c r="F1939" s="23"/>
      <c r="G1939" s="23"/>
      <c r="H1939" s="23"/>
      <c r="I1939" s="23"/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/>
      <c r="Z1939" s="23"/>
      <c r="AA1939" s="23"/>
      <c r="AB1939" s="23"/>
      <c r="AC1939" s="67"/>
      <c r="AD1939" s="23"/>
      <c r="AE1939" s="23"/>
    </row>
    <row r="1940" spans="1:31" s="103" customFormat="1" x14ac:dyDescent="0.35">
      <c r="A1940" s="24"/>
      <c r="B1940" s="23"/>
      <c r="C1940" s="23"/>
      <c r="D1940" s="23"/>
      <c r="E1940" s="23"/>
      <c r="F1940" s="23"/>
      <c r="G1940" s="23"/>
      <c r="H1940" s="23"/>
      <c r="I1940" s="23"/>
      <c r="J1940" s="23"/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/>
      <c r="Z1940" s="23"/>
      <c r="AA1940" s="23"/>
      <c r="AB1940" s="23"/>
      <c r="AC1940" s="67"/>
      <c r="AD1940" s="23"/>
      <c r="AE1940" s="23"/>
    </row>
    <row r="1941" spans="1:31" s="103" customFormat="1" x14ac:dyDescent="0.35">
      <c r="A1941" s="24"/>
      <c r="B1941" s="23"/>
      <c r="C1941" s="23"/>
      <c r="D1941" s="23"/>
      <c r="E1941" s="23"/>
      <c r="F1941" s="23"/>
      <c r="G1941" s="23"/>
      <c r="H1941" s="23"/>
      <c r="I1941" s="23"/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/>
      <c r="AB1941" s="23"/>
      <c r="AC1941" s="67"/>
      <c r="AD1941" s="23"/>
      <c r="AE1941" s="23"/>
    </row>
    <row r="1942" spans="1:31" s="103" customFormat="1" x14ac:dyDescent="0.35">
      <c r="A1942" s="24"/>
      <c r="B1942" s="23"/>
      <c r="C1942" s="23"/>
      <c r="D1942" s="23"/>
      <c r="E1942" s="23"/>
      <c r="F1942" s="23"/>
      <c r="G1942" s="23"/>
      <c r="H1942" s="23"/>
      <c r="I1942" s="23"/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67"/>
      <c r="AD1942" s="23"/>
      <c r="AE1942" s="23"/>
    </row>
    <row r="1943" spans="1:31" s="103" customFormat="1" x14ac:dyDescent="0.35">
      <c r="A1943" s="24"/>
      <c r="B1943" s="23"/>
      <c r="C1943" s="23"/>
      <c r="D1943" s="23"/>
      <c r="E1943" s="23"/>
      <c r="F1943" s="23"/>
      <c r="G1943" s="23"/>
      <c r="H1943" s="23"/>
      <c r="I1943" s="23"/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67"/>
      <c r="AD1943" s="23"/>
      <c r="AE1943" s="23"/>
    </row>
    <row r="1944" spans="1:31" s="103" customFormat="1" x14ac:dyDescent="0.35">
      <c r="A1944" s="24"/>
      <c r="B1944" s="23"/>
      <c r="C1944" s="23"/>
      <c r="D1944" s="23"/>
      <c r="E1944" s="23"/>
      <c r="F1944" s="23"/>
      <c r="G1944" s="23"/>
      <c r="H1944" s="23"/>
      <c r="I1944" s="23"/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/>
      <c r="AB1944" s="23"/>
      <c r="AC1944" s="67"/>
      <c r="AD1944" s="23"/>
      <c r="AE1944" s="23"/>
    </row>
    <row r="1945" spans="1:31" s="103" customFormat="1" x14ac:dyDescent="0.35">
      <c r="A1945" s="24"/>
      <c r="B1945" s="23"/>
      <c r="C1945" s="23"/>
      <c r="D1945" s="23"/>
      <c r="E1945" s="23"/>
      <c r="F1945" s="23"/>
      <c r="G1945" s="23"/>
      <c r="H1945" s="23"/>
      <c r="I1945" s="23"/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/>
      <c r="AB1945" s="23"/>
      <c r="AC1945" s="67"/>
      <c r="AD1945" s="23"/>
      <c r="AE1945" s="23"/>
    </row>
    <row r="1946" spans="1:31" s="103" customFormat="1" x14ac:dyDescent="0.35">
      <c r="A1946" s="24"/>
      <c r="B1946" s="23"/>
      <c r="C1946" s="23"/>
      <c r="D1946" s="23"/>
      <c r="E1946" s="23"/>
      <c r="F1946" s="23"/>
      <c r="G1946" s="23"/>
      <c r="H1946" s="23"/>
      <c r="I1946" s="23"/>
      <c r="J1946" s="23"/>
      <c r="K1946" s="23"/>
      <c r="L1946" s="23"/>
      <c r="M1946" s="23"/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/>
      <c r="AA1946" s="23"/>
      <c r="AB1946" s="23"/>
      <c r="AC1946" s="67"/>
      <c r="AD1946" s="23"/>
      <c r="AE1946" s="23"/>
    </row>
    <row r="1947" spans="1:31" s="103" customFormat="1" x14ac:dyDescent="0.35">
      <c r="A1947" s="24"/>
      <c r="B1947" s="23"/>
      <c r="C1947" s="23"/>
      <c r="D1947" s="23"/>
      <c r="E1947" s="23"/>
      <c r="F1947" s="23"/>
      <c r="G1947" s="23"/>
      <c r="H1947" s="23"/>
      <c r="I1947" s="23"/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67"/>
      <c r="AD1947" s="23"/>
      <c r="AE1947" s="23"/>
    </row>
    <row r="1948" spans="1:31" s="103" customFormat="1" x14ac:dyDescent="0.35">
      <c r="A1948" s="24"/>
      <c r="B1948" s="23"/>
      <c r="C1948" s="23"/>
      <c r="D1948" s="23"/>
      <c r="E1948" s="23"/>
      <c r="F1948" s="23"/>
      <c r="G1948" s="23"/>
      <c r="H1948" s="23"/>
      <c r="I1948" s="23"/>
      <c r="J1948" s="23"/>
      <c r="K1948" s="23"/>
      <c r="L1948" s="23"/>
      <c r="M1948" s="23"/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/>
      <c r="Z1948" s="23"/>
      <c r="AA1948" s="23"/>
      <c r="AB1948" s="23"/>
      <c r="AC1948" s="67"/>
      <c r="AD1948" s="23"/>
      <c r="AE1948" s="23"/>
    </row>
    <row r="1949" spans="1:31" s="103" customFormat="1" x14ac:dyDescent="0.35">
      <c r="A1949" s="24"/>
      <c r="B1949" s="23"/>
      <c r="C1949" s="23"/>
      <c r="D1949" s="23"/>
      <c r="E1949" s="23"/>
      <c r="F1949" s="23"/>
      <c r="G1949" s="23"/>
      <c r="H1949" s="23"/>
      <c r="I1949" s="23"/>
      <c r="J1949" s="23"/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/>
      <c r="Z1949" s="23"/>
      <c r="AA1949" s="23"/>
      <c r="AB1949" s="23"/>
      <c r="AC1949" s="67"/>
      <c r="AD1949" s="23"/>
      <c r="AE1949" s="23"/>
    </row>
    <row r="1950" spans="1:31" s="103" customFormat="1" x14ac:dyDescent="0.35">
      <c r="A1950" s="24"/>
      <c r="B1950" s="23"/>
      <c r="C1950" s="23"/>
      <c r="D1950" s="23"/>
      <c r="E1950" s="23"/>
      <c r="F1950" s="23"/>
      <c r="G1950" s="23"/>
      <c r="H1950" s="23"/>
      <c r="I1950" s="23"/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67"/>
      <c r="AD1950" s="23"/>
      <c r="AE1950" s="23"/>
    </row>
    <row r="1951" spans="1:31" s="103" customFormat="1" x14ac:dyDescent="0.35">
      <c r="A1951" s="24"/>
      <c r="B1951" s="23"/>
      <c r="C1951" s="23"/>
      <c r="D1951" s="23"/>
      <c r="E1951" s="23"/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67"/>
      <c r="AD1951" s="23"/>
      <c r="AE1951" s="23"/>
    </row>
    <row r="1952" spans="1:31" s="103" customFormat="1" x14ac:dyDescent="0.35">
      <c r="A1952" s="24"/>
      <c r="B1952" s="23"/>
      <c r="C1952" s="23"/>
      <c r="D1952" s="23"/>
      <c r="E1952" s="23"/>
      <c r="F1952" s="23"/>
      <c r="G1952" s="23"/>
      <c r="H1952" s="23"/>
      <c r="I1952" s="23"/>
      <c r="J1952" s="23"/>
      <c r="K1952" s="23"/>
      <c r="L1952" s="23"/>
      <c r="M1952" s="23"/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67"/>
      <c r="AD1952" s="23"/>
      <c r="AE1952" s="23"/>
    </row>
    <row r="1953" spans="1:31" s="103" customFormat="1" x14ac:dyDescent="0.35">
      <c r="A1953" s="24"/>
      <c r="B1953" s="23"/>
      <c r="C1953" s="23"/>
      <c r="D1953" s="23"/>
      <c r="E1953" s="23"/>
      <c r="F1953" s="23"/>
      <c r="G1953" s="23"/>
      <c r="H1953" s="23"/>
      <c r="I1953" s="23"/>
      <c r="J1953" s="23"/>
      <c r="K1953" s="23"/>
      <c r="L1953" s="23"/>
      <c r="M1953" s="23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67"/>
      <c r="AD1953" s="23"/>
      <c r="AE1953" s="23"/>
    </row>
    <row r="1954" spans="1:31" s="103" customFormat="1" x14ac:dyDescent="0.35">
      <c r="A1954" s="24"/>
      <c r="B1954" s="23"/>
      <c r="C1954" s="23"/>
      <c r="D1954" s="23"/>
      <c r="E1954" s="23"/>
      <c r="F1954" s="23"/>
      <c r="G1954" s="23"/>
      <c r="H1954" s="23"/>
      <c r="I1954" s="23"/>
      <c r="J1954" s="23"/>
      <c r="K1954" s="23"/>
      <c r="L1954" s="23"/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/>
      <c r="Z1954" s="23"/>
      <c r="AA1954" s="23"/>
      <c r="AB1954" s="23"/>
      <c r="AC1954" s="67"/>
      <c r="AD1954" s="23"/>
      <c r="AE1954" s="23"/>
    </row>
    <row r="1955" spans="1:31" s="103" customFormat="1" x14ac:dyDescent="0.35">
      <c r="A1955" s="24"/>
      <c r="B1955" s="23"/>
      <c r="C1955" s="23"/>
      <c r="D1955" s="23"/>
      <c r="E1955" s="23"/>
      <c r="F1955" s="23"/>
      <c r="G1955" s="23"/>
      <c r="H1955" s="23"/>
      <c r="I1955" s="23"/>
      <c r="J1955" s="23"/>
      <c r="K1955" s="23"/>
      <c r="L1955" s="23"/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/>
      <c r="Z1955" s="23"/>
      <c r="AA1955" s="23"/>
      <c r="AB1955" s="23"/>
      <c r="AC1955" s="67"/>
      <c r="AD1955" s="23"/>
      <c r="AE1955" s="23"/>
    </row>
    <row r="1956" spans="1:31" s="103" customFormat="1" x14ac:dyDescent="0.35">
      <c r="A1956" s="24"/>
      <c r="B1956" s="23"/>
      <c r="C1956" s="23"/>
      <c r="D1956" s="23"/>
      <c r="E1956" s="23"/>
      <c r="F1956" s="23"/>
      <c r="G1956" s="23"/>
      <c r="H1956" s="23"/>
      <c r="I1956" s="23"/>
      <c r="J1956" s="23"/>
      <c r="K1956" s="23"/>
      <c r="L1956" s="23"/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67"/>
      <c r="AD1956" s="23"/>
      <c r="AE1956" s="23"/>
    </row>
    <row r="1957" spans="1:31" s="103" customFormat="1" x14ac:dyDescent="0.35">
      <c r="A1957" s="24"/>
      <c r="B1957" s="23"/>
      <c r="C1957" s="23"/>
      <c r="D1957" s="23"/>
      <c r="E1957" s="23"/>
      <c r="F1957" s="23"/>
      <c r="G1957" s="23"/>
      <c r="H1957" s="23"/>
      <c r="I1957" s="23"/>
      <c r="J1957" s="23"/>
      <c r="K1957" s="23"/>
      <c r="L1957" s="23"/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67"/>
      <c r="AD1957" s="23"/>
      <c r="AE1957" s="23"/>
    </row>
    <row r="1958" spans="1:31" s="103" customFormat="1" x14ac:dyDescent="0.35">
      <c r="A1958" s="24"/>
      <c r="B1958" s="23"/>
      <c r="C1958" s="23"/>
      <c r="D1958" s="23"/>
      <c r="E1958" s="23"/>
      <c r="F1958" s="23"/>
      <c r="G1958" s="23"/>
      <c r="H1958" s="23"/>
      <c r="I1958" s="23"/>
      <c r="J1958" s="23"/>
      <c r="K1958" s="23"/>
      <c r="L1958" s="23"/>
      <c r="M1958" s="23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/>
      <c r="AB1958" s="23"/>
      <c r="AC1958" s="67"/>
      <c r="AD1958" s="23"/>
      <c r="AE1958" s="23"/>
    </row>
    <row r="1959" spans="1:31" s="103" customFormat="1" x14ac:dyDescent="0.35">
      <c r="A1959" s="24"/>
      <c r="B1959" s="23"/>
      <c r="C1959" s="23"/>
      <c r="D1959" s="23"/>
      <c r="E1959" s="23"/>
      <c r="F1959" s="23"/>
      <c r="G1959" s="23"/>
      <c r="H1959" s="23"/>
      <c r="I1959" s="23"/>
      <c r="J1959" s="23"/>
      <c r="K1959" s="23"/>
      <c r="L1959" s="23"/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/>
      <c r="AB1959" s="23"/>
      <c r="AC1959" s="67"/>
      <c r="AD1959" s="23"/>
      <c r="AE1959" s="23"/>
    </row>
    <row r="1960" spans="1:31" s="103" customFormat="1" x14ac:dyDescent="0.35">
      <c r="A1960" s="24"/>
      <c r="B1960" s="23"/>
      <c r="C1960" s="23"/>
      <c r="D1960" s="23"/>
      <c r="E1960" s="23"/>
      <c r="F1960" s="23"/>
      <c r="G1960" s="23"/>
      <c r="H1960" s="23"/>
      <c r="I1960" s="23"/>
      <c r="J1960" s="23"/>
      <c r="K1960" s="23"/>
      <c r="L1960" s="23"/>
      <c r="M1960" s="23"/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67"/>
      <c r="AD1960" s="23"/>
      <c r="AE1960" s="23"/>
    </row>
    <row r="1961" spans="1:31" s="103" customFormat="1" x14ac:dyDescent="0.35">
      <c r="A1961" s="24"/>
      <c r="B1961" s="23"/>
      <c r="C1961" s="23"/>
      <c r="D1961" s="23"/>
      <c r="E1961" s="23"/>
      <c r="F1961" s="23"/>
      <c r="G1961" s="23"/>
      <c r="H1961" s="23"/>
      <c r="I1961" s="23"/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67"/>
      <c r="AD1961" s="23"/>
      <c r="AE1961" s="23"/>
    </row>
    <row r="1962" spans="1:31" s="103" customFormat="1" x14ac:dyDescent="0.35">
      <c r="A1962" s="24"/>
      <c r="B1962" s="23"/>
      <c r="C1962" s="23"/>
      <c r="D1962" s="23"/>
      <c r="E1962" s="23"/>
      <c r="F1962" s="23"/>
      <c r="G1962" s="23"/>
      <c r="H1962" s="23"/>
      <c r="I1962" s="23"/>
      <c r="J1962" s="23"/>
      <c r="K1962" s="23"/>
      <c r="L1962" s="23"/>
      <c r="M1962" s="23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67"/>
      <c r="AD1962" s="23"/>
      <c r="AE1962" s="23"/>
    </row>
    <row r="1963" spans="1:31" s="103" customFormat="1" x14ac:dyDescent="0.35">
      <c r="A1963" s="24"/>
      <c r="B1963" s="23"/>
      <c r="C1963" s="23"/>
      <c r="D1963" s="23"/>
      <c r="E1963" s="23"/>
      <c r="F1963" s="23"/>
      <c r="G1963" s="23"/>
      <c r="H1963" s="23"/>
      <c r="I1963" s="23"/>
      <c r="J1963" s="23"/>
      <c r="K1963" s="23"/>
      <c r="L1963" s="23"/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/>
      <c r="AB1963" s="23"/>
      <c r="AC1963" s="67"/>
      <c r="AD1963" s="23"/>
      <c r="AE1963" s="23"/>
    </row>
    <row r="1964" spans="1:31" s="103" customFormat="1" x14ac:dyDescent="0.35">
      <c r="A1964" s="24"/>
      <c r="B1964" s="23"/>
      <c r="C1964" s="23"/>
      <c r="D1964" s="23"/>
      <c r="E1964" s="23"/>
      <c r="F1964" s="23"/>
      <c r="G1964" s="23"/>
      <c r="H1964" s="23"/>
      <c r="I1964" s="23"/>
      <c r="J1964" s="23"/>
      <c r="K1964" s="23"/>
      <c r="L1964" s="23"/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  <c r="AA1964" s="23"/>
      <c r="AB1964" s="23"/>
      <c r="AC1964" s="67"/>
      <c r="AD1964" s="23"/>
      <c r="AE1964" s="23"/>
    </row>
    <row r="1965" spans="1:31" s="103" customFormat="1" x14ac:dyDescent="0.35">
      <c r="A1965" s="24"/>
      <c r="B1965" s="23"/>
      <c r="C1965" s="23"/>
      <c r="D1965" s="23"/>
      <c r="E1965" s="23"/>
      <c r="F1965" s="23"/>
      <c r="G1965" s="23"/>
      <c r="H1965" s="23"/>
      <c r="I1965" s="23"/>
      <c r="J1965" s="23"/>
      <c r="K1965" s="23"/>
      <c r="L1965" s="23"/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67"/>
      <c r="AD1965" s="23"/>
      <c r="AE1965" s="23"/>
    </row>
    <row r="1966" spans="1:31" s="103" customFormat="1" x14ac:dyDescent="0.35">
      <c r="A1966" s="24"/>
      <c r="B1966" s="23"/>
      <c r="C1966" s="23"/>
      <c r="D1966" s="23"/>
      <c r="E1966" s="23"/>
      <c r="F1966" s="23"/>
      <c r="G1966" s="23"/>
      <c r="H1966" s="23"/>
      <c r="I1966" s="23"/>
      <c r="J1966" s="23"/>
      <c r="K1966" s="23"/>
      <c r="L1966" s="23"/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67"/>
      <c r="AD1966" s="23"/>
      <c r="AE1966" s="23"/>
    </row>
    <row r="1967" spans="1:31" s="103" customFormat="1" x14ac:dyDescent="0.35">
      <c r="A1967" s="24"/>
      <c r="B1967" s="23"/>
      <c r="C1967" s="23"/>
      <c r="D1967" s="23"/>
      <c r="E1967" s="23"/>
      <c r="F1967" s="23"/>
      <c r="G1967" s="23"/>
      <c r="H1967" s="23"/>
      <c r="I1967" s="23"/>
      <c r="J1967" s="23"/>
      <c r="K1967" s="23"/>
      <c r="L1967" s="23"/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67"/>
      <c r="AD1967" s="23"/>
      <c r="AE1967" s="23"/>
    </row>
    <row r="1968" spans="1:31" s="103" customFormat="1" x14ac:dyDescent="0.35">
      <c r="A1968" s="24"/>
      <c r="B1968" s="23"/>
      <c r="C1968" s="23"/>
      <c r="D1968" s="23"/>
      <c r="E1968" s="23"/>
      <c r="F1968" s="23"/>
      <c r="G1968" s="23"/>
      <c r="H1968" s="23"/>
      <c r="I1968" s="23"/>
      <c r="J1968" s="23"/>
      <c r="K1968" s="23"/>
      <c r="L1968" s="23"/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67"/>
      <c r="AD1968" s="23"/>
      <c r="AE1968" s="23"/>
    </row>
    <row r="1969" spans="1:31" s="103" customFormat="1" x14ac:dyDescent="0.35">
      <c r="A1969" s="24"/>
      <c r="B1969" s="23"/>
      <c r="C1969" s="23"/>
      <c r="D1969" s="23"/>
      <c r="E1969" s="23"/>
      <c r="F1969" s="23"/>
      <c r="G1969" s="23"/>
      <c r="H1969" s="23"/>
      <c r="I1969" s="23"/>
      <c r="J1969" s="23"/>
      <c r="K1969" s="23"/>
      <c r="L1969" s="23"/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67"/>
      <c r="AD1969" s="23"/>
      <c r="AE1969" s="23"/>
    </row>
    <row r="1970" spans="1:31" s="103" customFormat="1" x14ac:dyDescent="0.35">
      <c r="A1970" s="24"/>
      <c r="B1970" s="23"/>
      <c r="C1970" s="23"/>
      <c r="D1970" s="23"/>
      <c r="E1970" s="23"/>
      <c r="F1970" s="23"/>
      <c r="G1970" s="23"/>
      <c r="H1970" s="23"/>
      <c r="I1970" s="23"/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67"/>
      <c r="AD1970" s="23"/>
      <c r="AE1970" s="23"/>
    </row>
    <row r="1971" spans="1:31" s="103" customFormat="1" x14ac:dyDescent="0.35">
      <c r="A1971" s="24"/>
      <c r="B1971" s="23"/>
      <c r="C1971" s="23"/>
      <c r="D1971" s="23"/>
      <c r="E1971" s="23"/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67"/>
      <c r="AD1971" s="23"/>
      <c r="AE1971" s="23"/>
    </row>
    <row r="1972" spans="1:31" s="103" customFormat="1" x14ac:dyDescent="0.35">
      <c r="A1972" s="24"/>
      <c r="B1972" s="23"/>
      <c r="C1972" s="23"/>
      <c r="D1972" s="23"/>
      <c r="E1972" s="23"/>
      <c r="F1972" s="23"/>
      <c r="G1972" s="23"/>
      <c r="H1972" s="23"/>
      <c r="I1972" s="23"/>
      <c r="J1972" s="23"/>
      <c r="K1972" s="23"/>
      <c r="L1972" s="23"/>
      <c r="M1972" s="23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67"/>
      <c r="AD1972" s="23"/>
      <c r="AE1972" s="23"/>
    </row>
    <row r="1973" spans="1:31" s="103" customFormat="1" x14ac:dyDescent="0.35">
      <c r="A1973" s="24"/>
      <c r="B1973" s="23"/>
      <c r="C1973" s="23"/>
      <c r="D1973" s="23"/>
      <c r="E1973" s="23"/>
      <c r="F1973" s="23"/>
      <c r="G1973" s="23"/>
      <c r="H1973" s="23"/>
      <c r="I1973" s="23"/>
      <c r="J1973" s="23"/>
      <c r="K1973" s="23"/>
      <c r="L1973" s="23"/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/>
      <c r="AA1973" s="23"/>
      <c r="AB1973" s="23"/>
      <c r="AC1973" s="67"/>
      <c r="AD1973" s="23"/>
      <c r="AE1973" s="23"/>
    </row>
    <row r="1974" spans="1:31" s="103" customFormat="1" x14ac:dyDescent="0.35">
      <c r="A1974" s="24"/>
      <c r="B1974" s="23"/>
      <c r="C1974" s="23"/>
      <c r="D1974" s="23"/>
      <c r="E1974" s="23"/>
      <c r="F1974" s="23"/>
      <c r="G1974" s="23"/>
      <c r="H1974" s="23"/>
      <c r="I1974" s="23"/>
      <c r="J1974" s="23"/>
      <c r="K1974" s="23"/>
      <c r="L1974" s="23"/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/>
      <c r="Z1974" s="23"/>
      <c r="AA1974" s="23"/>
      <c r="AB1974" s="23"/>
      <c r="AC1974" s="67"/>
      <c r="AD1974" s="23"/>
      <c r="AE1974" s="23"/>
    </row>
    <row r="1975" spans="1:31" s="103" customFormat="1" x14ac:dyDescent="0.35">
      <c r="A1975" s="24"/>
      <c r="B1975" s="23"/>
      <c r="C1975" s="23"/>
      <c r="D1975" s="23"/>
      <c r="E1975" s="23"/>
      <c r="F1975" s="23"/>
      <c r="G1975" s="23"/>
      <c r="H1975" s="23"/>
      <c r="I1975" s="23"/>
      <c r="J1975" s="23"/>
      <c r="K1975" s="23"/>
      <c r="L1975" s="23"/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/>
      <c r="AA1975" s="23"/>
      <c r="AB1975" s="23"/>
      <c r="AC1975" s="67"/>
      <c r="AD1975" s="23"/>
      <c r="AE1975" s="23"/>
    </row>
    <row r="1976" spans="1:31" s="103" customFormat="1" x14ac:dyDescent="0.35">
      <c r="A1976" s="24"/>
      <c r="B1976" s="23"/>
      <c r="C1976" s="23"/>
      <c r="D1976" s="23"/>
      <c r="E1976" s="23"/>
      <c r="F1976" s="23"/>
      <c r="G1976" s="23"/>
      <c r="H1976" s="23"/>
      <c r="I1976" s="23"/>
      <c r="J1976" s="23"/>
      <c r="K1976" s="23"/>
      <c r="L1976" s="23"/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67"/>
      <c r="AD1976" s="23"/>
      <c r="AE1976" s="23"/>
    </row>
    <row r="1977" spans="1:31" s="103" customFormat="1" x14ac:dyDescent="0.35">
      <c r="A1977" s="24"/>
      <c r="B1977" s="23"/>
      <c r="C1977" s="23"/>
      <c r="D1977" s="23"/>
      <c r="E1977" s="23"/>
      <c r="F1977" s="23"/>
      <c r="G1977" s="23"/>
      <c r="H1977" s="23"/>
      <c r="I1977" s="23"/>
      <c r="J1977" s="23"/>
      <c r="K1977" s="23"/>
      <c r="L1977" s="23"/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/>
      <c r="AA1977" s="23"/>
      <c r="AB1977" s="23"/>
      <c r="AC1977" s="67"/>
      <c r="AD1977" s="23"/>
      <c r="AE1977" s="23"/>
    </row>
    <row r="1978" spans="1:31" s="103" customFormat="1" x14ac:dyDescent="0.35">
      <c r="A1978" s="24"/>
      <c r="B1978" s="23"/>
      <c r="C1978" s="23"/>
      <c r="D1978" s="23"/>
      <c r="E1978" s="23"/>
      <c r="F1978" s="23"/>
      <c r="G1978" s="23"/>
      <c r="H1978" s="23"/>
      <c r="I1978" s="23"/>
      <c r="J1978" s="23"/>
      <c r="K1978" s="23"/>
      <c r="L1978" s="23"/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67"/>
      <c r="AD1978" s="23"/>
      <c r="AE1978" s="23"/>
    </row>
    <row r="1979" spans="1:31" s="103" customFormat="1" x14ac:dyDescent="0.35">
      <c r="A1979" s="24"/>
      <c r="B1979" s="23"/>
      <c r="C1979" s="23"/>
      <c r="D1979" s="23"/>
      <c r="E1979" s="23"/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67"/>
      <c r="AD1979" s="23"/>
      <c r="AE1979" s="23"/>
    </row>
    <row r="1980" spans="1:31" s="103" customFormat="1" x14ac:dyDescent="0.35">
      <c r="A1980" s="24"/>
      <c r="B1980" s="23"/>
      <c r="C1980" s="23"/>
      <c r="D1980" s="23"/>
      <c r="E1980" s="23"/>
      <c r="F1980" s="23"/>
      <c r="G1980" s="23"/>
      <c r="H1980" s="23"/>
      <c r="I1980" s="23"/>
      <c r="J1980" s="23"/>
      <c r="K1980" s="23"/>
      <c r="L1980" s="23"/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67"/>
      <c r="AD1980" s="23"/>
      <c r="AE1980" s="23"/>
    </row>
    <row r="1981" spans="1:31" s="103" customFormat="1" x14ac:dyDescent="0.35">
      <c r="A1981" s="24"/>
      <c r="B1981" s="23"/>
      <c r="C1981" s="23"/>
      <c r="D1981" s="23"/>
      <c r="E1981" s="23"/>
      <c r="F1981" s="23"/>
      <c r="G1981" s="23"/>
      <c r="H1981" s="23"/>
      <c r="I1981" s="23"/>
      <c r="J1981" s="23"/>
      <c r="K1981" s="23"/>
      <c r="L1981" s="23"/>
      <c r="M1981" s="23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/>
      <c r="AA1981" s="23"/>
      <c r="AB1981" s="23"/>
      <c r="AC1981" s="67"/>
      <c r="AD1981" s="23"/>
      <c r="AE1981" s="23"/>
    </row>
    <row r="1982" spans="1:31" s="103" customFormat="1" x14ac:dyDescent="0.35">
      <c r="A1982" s="24"/>
      <c r="B1982" s="23"/>
      <c r="C1982" s="23"/>
      <c r="D1982" s="23"/>
      <c r="E1982" s="23"/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67"/>
      <c r="AD1982" s="23"/>
      <c r="AE1982" s="23"/>
    </row>
    <row r="1983" spans="1:31" s="103" customFormat="1" x14ac:dyDescent="0.35">
      <c r="A1983" s="24"/>
      <c r="B1983" s="23"/>
      <c r="C1983" s="23"/>
      <c r="D1983" s="23"/>
      <c r="E1983" s="23"/>
      <c r="F1983" s="23"/>
      <c r="G1983" s="23"/>
      <c r="H1983" s="23"/>
      <c r="I1983" s="23"/>
      <c r="J1983" s="23"/>
      <c r="K1983" s="23"/>
      <c r="L1983" s="23"/>
      <c r="M1983" s="23"/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/>
      <c r="AB1983" s="23"/>
      <c r="AC1983" s="67"/>
      <c r="AD1983" s="23"/>
      <c r="AE1983" s="23"/>
    </row>
    <row r="1984" spans="1:31" s="103" customFormat="1" x14ac:dyDescent="0.35">
      <c r="A1984" s="24"/>
      <c r="B1984" s="23"/>
      <c r="C1984" s="23"/>
      <c r="D1984" s="23"/>
      <c r="E1984" s="23"/>
      <c r="F1984" s="23"/>
      <c r="G1984" s="23"/>
      <c r="H1984" s="23"/>
      <c r="I1984" s="23"/>
      <c r="J1984" s="23"/>
      <c r="K1984" s="23"/>
      <c r="L1984" s="23"/>
      <c r="M1984" s="23"/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/>
      <c r="Z1984" s="23"/>
      <c r="AA1984" s="23"/>
      <c r="AB1984" s="23"/>
      <c r="AC1984" s="67"/>
      <c r="AD1984" s="23"/>
      <c r="AE1984" s="23"/>
    </row>
    <row r="1985" spans="1:31" s="103" customFormat="1" x14ac:dyDescent="0.35">
      <c r="A1985" s="24"/>
      <c r="B1985" s="23"/>
      <c r="C1985" s="23"/>
      <c r="D1985" s="23"/>
      <c r="E1985" s="23"/>
      <c r="F1985" s="23"/>
      <c r="G1985" s="23"/>
      <c r="H1985" s="23"/>
      <c r="I1985" s="23"/>
      <c r="J1985" s="23"/>
      <c r="K1985" s="23"/>
      <c r="L1985" s="23"/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67"/>
      <c r="AD1985" s="23"/>
      <c r="AE1985" s="23"/>
    </row>
    <row r="1986" spans="1:31" s="103" customFormat="1" x14ac:dyDescent="0.35">
      <c r="A1986" s="24"/>
      <c r="B1986" s="23"/>
      <c r="C1986" s="23"/>
      <c r="D1986" s="23"/>
      <c r="E1986" s="23"/>
      <c r="F1986" s="23"/>
      <c r="G1986" s="23"/>
      <c r="H1986" s="23"/>
      <c r="I1986" s="23"/>
      <c r="J1986" s="23"/>
      <c r="K1986" s="23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67"/>
      <c r="AD1986" s="23"/>
      <c r="AE1986" s="23"/>
    </row>
    <row r="1987" spans="1:31" s="103" customFormat="1" x14ac:dyDescent="0.35">
      <c r="A1987" s="24"/>
      <c r="B1987" s="23"/>
      <c r="C1987" s="23"/>
      <c r="D1987" s="23"/>
      <c r="E1987" s="23"/>
      <c r="F1987" s="23"/>
      <c r="G1987" s="23"/>
      <c r="H1987" s="23"/>
      <c r="I1987" s="23"/>
      <c r="J1987" s="23"/>
      <c r="K1987" s="23"/>
      <c r="L1987" s="23"/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67"/>
      <c r="AD1987" s="23"/>
      <c r="AE1987" s="23"/>
    </row>
    <row r="1988" spans="1:31" s="103" customFormat="1" x14ac:dyDescent="0.35">
      <c r="A1988" s="24"/>
      <c r="B1988" s="23"/>
      <c r="C1988" s="23"/>
      <c r="D1988" s="23"/>
      <c r="E1988" s="23"/>
      <c r="F1988" s="23"/>
      <c r="G1988" s="23"/>
      <c r="H1988" s="23"/>
      <c r="I1988" s="23"/>
      <c r="J1988" s="23"/>
      <c r="K1988" s="23"/>
      <c r="L1988" s="23"/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67"/>
      <c r="AD1988" s="23"/>
      <c r="AE1988" s="23"/>
    </row>
    <row r="1989" spans="1:31" s="103" customFormat="1" x14ac:dyDescent="0.35">
      <c r="A1989" s="24"/>
      <c r="B1989" s="23"/>
      <c r="C1989" s="23"/>
      <c r="D1989" s="23"/>
      <c r="E1989" s="23"/>
      <c r="F1989" s="23"/>
      <c r="G1989" s="23"/>
      <c r="H1989" s="23"/>
      <c r="I1989" s="23"/>
      <c r="J1989" s="23"/>
      <c r="K1989" s="23"/>
      <c r="L1989" s="23"/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/>
      <c r="AB1989" s="23"/>
      <c r="AC1989" s="67"/>
      <c r="AD1989" s="23"/>
      <c r="AE1989" s="23"/>
    </row>
    <row r="1990" spans="1:31" s="103" customFormat="1" x14ac:dyDescent="0.35">
      <c r="A1990" s="24"/>
      <c r="B1990" s="23"/>
      <c r="C1990" s="23"/>
      <c r="D1990" s="23"/>
      <c r="E1990" s="23"/>
      <c r="F1990" s="23"/>
      <c r="G1990" s="23"/>
      <c r="H1990" s="23"/>
      <c r="I1990" s="23"/>
      <c r="J1990" s="23"/>
      <c r="K1990" s="23"/>
      <c r="L1990" s="23"/>
      <c r="M1990" s="23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/>
      <c r="Z1990" s="23"/>
      <c r="AA1990" s="23"/>
      <c r="AB1990" s="23"/>
      <c r="AC1990" s="67"/>
      <c r="AD1990" s="23"/>
      <c r="AE1990" s="23"/>
    </row>
    <row r="1991" spans="1:31" s="103" customFormat="1" x14ac:dyDescent="0.35">
      <c r="A1991" s="24"/>
      <c r="B1991" s="23"/>
      <c r="C1991" s="23"/>
      <c r="D1991" s="23"/>
      <c r="E1991" s="23"/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67"/>
      <c r="AD1991" s="23"/>
      <c r="AE1991" s="23"/>
    </row>
    <row r="1992" spans="1:31" s="103" customFormat="1" x14ac:dyDescent="0.35">
      <c r="A1992" s="24"/>
      <c r="B1992" s="23"/>
      <c r="C1992" s="23"/>
      <c r="D1992" s="23"/>
      <c r="E1992" s="23"/>
      <c r="F1992" s="23"/>
      <c r="G1992" s="23"/>
      <c r="H1992" s="23"/>
      <c r="I1992" s="23"/>
      <c r="J1992" s="23"/>
      <c r="K1992" s="23"/>
      <c r="L1992" s="23"/>
      <c r="M1992" s="23"/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/>
      <c r="Z1992" s="23"/>
      <c r="AA1992" s="23"/>
      <c r="AB1992" s="23"/>
      <c r="AC1992" s="67"/>
      <c r="AD1992" s="23"/>
      <c r="AE1992" s="23"/>
    </row>
    <row r="1993" spans="1:31" s="103" customFormat="1" x14ac:dyDescent="0.35">
      <c r="A1993" s="24"/>
      <c r="B1993" s="23"/>
      <c r="C1993" s="23"/>
      <c r="D1993" s="23"/>
      <c r="E1993" s="23"/>
      <c r="F1993" s="23"/>
      <c r="G1993" s="23"/>
      <c r="H1993" s="23"/>
      <c r="I1993" s="23"/>
      <c r="J1993" s="23"/>
      <c r="K1993" s="23"/>
      <c r="L1993" s="23"/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/>
      <c r="Z1993" s="23"/>
      <c r="AA1993" s="23"/>
      <c r="AB1993" s="23"/>
      <c r="AC1993" s="67"/>
      <c r="AD1993" s="23"/>
      <c r="AE1993" s="23"/>
    </row>
    <row r="1994" spans="1:31" s="103" customFormat="1" x14ac:dyDescent="0.35">
      <c r="A1994" s="24"/>
      <c r="B1994" s="23"/>
      <c r="C1994" s="23"/>
      <c r="D1994" s="23"/>
      <c r="E1994" s="23"/>
      <c r="F1994" s="23"/>
      <c r="G1994" s="23"/>
      <c r="H1994" s="23"/>
      <c r="I1994" s="23"/>
      <c r="J1994" s="23"/>
      <c r="K1994" s="23"/>
      <c r="L1994" s="23"/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  <c r="AA1994" s="23"/>
      <c r="AB1994" s="23"/>
      <c r="AC1994" s="67"/>
      <c r="AD1994" s="23"/>
      <c r="AE1994" s="23"/>
    </row>
    <row r="1995" spans="1:31" s="103" customFormat="1" x14ac:dyDescent="0.35">
      <c r="A1995" s="24"/>
      <c r="B1995" s="23"/>
      <c r="C1995" s="23"/>
      <c r="D1995" s="23"/>
      <c r="E1995" s="23"/>
      <c r="F1995" s="23"/>
      <c r="G1995" s="23"/>
      <c r="H1995" s="23"/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67"/>
      <c r="AD1995" s="23"/>
      <c r="AE1995" s="23"/>
    </row>
    <row r="1996" spans="1:31" s="103" customFormat="1" x14ac:dyDescent="0.35">
      <c r="A1996" s="24"/>
      <c r="B1996" s="23"/>
      <c r="C1996" s="23"/>
      <c r="D1996" s="23"/>
      <c r="E1996" s="23"/>
      <c r="F1996" s="23"/>
      <c r="G1996" s="23"/>
      <c r="H1996" s="23"/>
      <c r="I1996" s="23"/>
      <c r="J1996" s="23"/>
      <c r="K1996" s="23"/>
      <c r="L1996" s="23"/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  <c r="AA1996" s="23"/>
      <c r="AB1996" s="23"/>
      <c r="AC1996" s="67"/>
      <c r="AD1996" s="23"/>
      <c r="AE1996" s="23"/>
    </row>
    <row r="1997" spans="1:31" s="103" customFormat="1" x14ac:dyDescent="0.35">
      <c r="A1997" s="24"/>
      <c r="B1997" s="23"/>
      <c r="C1997" s="23"/>
      <c r="D1997" s="23"/>
      <c r="E1997" s="23"/>
      <c r="F1997" s="23"/>
      <c r="G1997" s="23"/>
      <c r="H1997" s="23"/>
      <c r="I1997" s="23"/>
      <c r="J1997" s="23"/>
      <c r="K1997" s="23"/>
      <c r="L1997" s="23"/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67"/>
      <c r="AD1997" s="23"/>
      <c r="AE1997" s="23"/>
    </row>
    <row r="1998" spans="1:31" s="103" customFormat="1" x14ac:dyDescent="0.35">
      <c r="A1998" s="24"/>
      <c r="B1998" s="23"/>
      <c r="C1998" s="23"/>
      <c r="D1998" s="23"/>
      <c r="E1998" s="23"/>
      <c r="F1998" s="23"/>
      <c r="G1998" s="23"/>
      <c r="H1998" s="23"/>
      <c r="I1998" s="23"/>
      <c r="J1998" s="23"/>
      <c r="K1998" s="23"/>
      <c r="L1998" s="23"/>
      <c r="M1998" s="23"/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67"/>
      <c r="AD1998" s="23"/>
      <c r="AE1998" s="23"/>
    </row>
    <row r="1999" spans="1:31" s="103" customFormat="1" x14ac:dyDescent="0.35">
      <c r="A1999" s="24"/>
      <c r="B1999" s="23"/>
      <c r="C1999" s="23"/>
      <c r="D1999" s="23"/>
      <c r="E1999" s="23"/>
      <c r="F1999" s="23"/>
      <c r="G1999" s="23"/>
      <c r="H1999" s="23"/>
      <c r="I1999" s="23"/>
      <c r="J1999" s="23"/>
      <c r="K1999" s="23"/>
      <c r="L1999" s="23"/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/>
      <c r="Z1999" s="23"/>
      <c r="AA1999" s="23"/>
      <c r="AB1999" s="23"/>
      <c r="AC1999" s="67"/>
      <c r="AD1999" s="23"/>
      <c r="AE1999" s="23"/>
    </row>
    <row r="2000" spans="1:31" s="103" customFormat="1" x14ac:dyDescent="0.35">
      <c r="A2000" s="24"/>
      <c r="B2000" s="23"/>
      <c r="C2000" s="23"/>
      <c r="D2000" s="23"/>
      <c r="E2000" s="23"/>
      <c r="F2000" s="23"/>
      <c r="G2000" s="23"/>
      <c r="H2000" s="23"/>
      <c r="I2000" s="23"/>
      <c r="J2000" s="23"/>
      <c r="K2000" s="23"/>
      <c r="L2000" s="23"/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/>
      <c r="Z2000" s="23"/>
      <c r="AA2000" s="23"/>
      <c r="AB2000" s="23"/>
      <c r="AC2000" s="67"/>
      <c r="AD2000" s="23"/>
      <c r="AE2000" s="23"/>
    </row>
    <row r="2001" spans="1:31" s="103" customFormat="1" x14ac:dyDescent="0.35">
      <c r="A2001" s="24"/>
      <c r="B2001" s="23"/>
      <c r="C2001" s="23"/>
      <c r="D2001" s="23"/>
      <c r="E2001" s="23"/>
      <c r="F2001" s="23"/>
      <c r="G2001" s="23"/>
      <c r="H2001" s="23"/>
      <c r="I2001" s="23"/>
      <c r="J2001" s="23"/>
      <c r="K2001" s="23"/>
      <c r="L2001" s="23"/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/>
      <c r="AA2001" s="23"/>
      <c r="AB2001" s="23"/>
      <c r="AC2001" s="67"/>
      <c r="AD2001" s="23"/>
      <c r="AE2001" s="23"/>
    </row>
    <row r="2002" spans="1:31" s="103" customFormat="1" x14ac:dyDescent="0.35">
      <c r="A2002" s="24"/>
      <c r="B2002" s="23"/>
      <c r="C2002" s="23"/>
      <c r="D2002" s="23"/>
      <c r="E2002" s="23"/>
      <c r="F2002" s="23"/>
      <c r="G2002" s="23"/>
      <c r="H2002" s="23"/>
      <c r="I2002" s="23"/>
      <c r="J2002" s="23"/>
      <c r="K2002" s="23"/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67"/>
      <c r="AD2002" s="23"/>
      <c r="AE2002" s="23"/>
    </row>
    <row r="2003" spans="1:31" s="103" customFormat="1" x14ac:dyDescent="0.35">
      <c r="A2003" s="24"/>
      <c r="B2003" s="23"/>
      <c r="C2003" s="23"/>
      <c r="D2003" s="23"/>
      <c r="E2003" s="23"/>
      <c r="F2003" s="23"/>
      <c r="G2003" s="23"/>
      <c r="H2003" s="23"/>
      <c r="I2003" s="23"/>
      <c r="J2003" s="23"/>
      <c r="K2003" s="23"/>
      <c r="L2003" s="23"/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/>
      <c r="Z2003" s="23"/>
      <c r="AA2003" s="23"/>
      <c r="AB2003" s="23"/>
      <c r="AC2003" s="67"/>
      <c r="AD2003" s="23"/>
      <c r="AE2003" s="23"/>
    </row>
    <row r="2004" spans="1:31" s="103" customFormat="1" x14ac:dyDescent="0.35">
      <c r="A2004" s="24"/>
      <c r="B2004" s="23"/>
      <c r="C2004" s="23"/>
      <c r="D2004" s="23"/>
      <c r="E2004" s="23"/>
      <c r="F2004" s="23"/>
      <c r="G2004" s="23"/>
      <c r="H2004" s="23"/>
      <c r="I2004" s="23"/>
      <c r="J2004" s="23"/>
      <c r="K2004" s="23"/>
      <c r="L2004" s="23"/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/>
      <c r="Z2004" s="23"/>
      <c r="AA2004" s="23"/>
      <c r="AB2004" s="23"/>
      <c r="AC2004" s="67"/>
      <c r="AD2004" s="23"/>
      <c r="AE2004" s="23"/>
    </row>
    <row r="2005" spans="1:31" s="103" customFormat="1" x14ac:dyDescent="0.35">
      <c r="A2005" s="24"/>
      <c r="B2005" s="23"/>
      <c r="C2005" s="23"/>
      <c r="D2005" s="23"/>
      <c r="E2005" s="23"/>
      <c r="F2005" s="23"/>
      <c r="G2005" s="23"/>
      <c r="H2005" s="23"/>
      <c r="I2005" s="23"/>
      <c r="J2005" s="23"/>
      <c r="K2005" s="23"/>
      <c r="L2005" s="23"/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/>
      <c r="Z2005" s="23"/>
      <c r="AA2005" s="23"/>
      <c r="AB2005" s="23"/>
      <c r="AC2005" s="67"/>
      <c r="AD2005" s="23"/>
      <c r="AE2005" s="23"/>
    </row>
    <row r="2006" spans="1:31" s="103" customFormat="1" x14ac:dyDescent="0.35">
      <c r="A2006" s="24"/>
      <c r="B2006" s="23"/>
      <c r="C2006" s="23"/>
      <c r="D2006" s="23"/>
      <c r="E2006" s="23"/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67"/>
      <c r="AD2006" s="23"/>
      <c r="AE2006" s="23"/>
    </row>
    <row r="2007" spans="1:31" s="103" customFormat="1" x14ac:dyDescent="0.35">
      <c r="A2007" s="24"/>
      <c r="B2007" s="23"/>
      <c r="C2007" s="23"/>
      <c r="D2007" s="23"/>
      <c r="E2007" s="23"/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67"/>
      <c r="AD2007" s="23"/>
      <c r="AE2007" s="23"/>
    </row>
    <row r="2008" spans="1:31" s="103" customFormat="1" x14ac:dyDescent="0.35">
      <c r="A2008" s="24"/>
      <c r="B2008" s="23"/>
      <c r="C2008" s="23"/>
      <c r="D2008" s="23"/>
      <c r="E2008" s="23"/>
      <c r="F2008" s="23"/>
      <c r="G2008" s="23"/>
      <c r="H2008" s="23"/>
      <c r="I2008" s="23"/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67"/>
      <c r="AD2008" s="23"/>
      <c r="AE2008" s="23"/>
    </row>
    <row r="2009" spans="1:31" s="103" customFormat="1" x14ac:dyDescent="0.35">
      <c r="A2009" s="24"/>
      <c r="B2009" s="23"/>
      <c r="C2009" s="23"/>
      <c r="D2009" s="23"/>
      <c r="E2009" s="23"/>
      <c r="F2009" s="23"/>
      <c r="G2009" s="23"/>
      <c r="H2009" s="23"/>
      <c r="I2009" s="23"/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67"/>
      <c r="AD2009" s="23"/>
      <c r="AE2009" s="23"/>
    </row>
    <row r="2010" spans="1:31" s="103" customFormat="1" x14ac:dyDescent="0.35">
      <c r="A2010" s="24"/>
      <c r="B2010" s="23"/>
      <c r="C2010" s="23"/>
      <c r="D2010" s="23"/>
      <c r="E2010" s="23"/>
      <c r="F2010" s="23"/>
      <c r="G2010" s="23"/>
      <c r="H2010" s="23"/>
      <c r="I2010" s="23"/>
      <c r="J2010" s="23"/>
      <c r="K2010" s="23"/>
      <c r="L2010" s="23"/>
      <c r="M2010" s="23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67"/>
      <c r="AD2010" s="23"/>
      <c r="AE2010" s="23"/>
    </row>
    <row r="2011" spans="1:31" s="103" customFormat="1" x14ac:dyDescent="0.35">
      <c r="A2011" s="24"/>
      <c r="B2011" s="23"/>
      <c r="C2011" s="23"/>
      <c r="D2011" s="23"/>
      <c r="E2011" s="23"/>
      <c r="F2011" s="23"/>
      <c r="G2011" s="23"/>
      <c r="H2011" s="23"/>
      <c r="I2011" s="23"/>
      <c r="J2011" s="23"/>
      <c r="K2011" s="23"/>
      <c r="L2011" s="23"/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67"/>
      <c r="AD2011" s="23"/>
      <c r="AE2011" s="23"/>
    </row>
    <row r="2012" spans="1:31" s="103" customFormat="1" x14ac:dyDescent="0.35">
      <c r="A2012" s="24"/>
      <c r="B2012" s="23"/>
      <c r="C2012" s="23"/>
      <c r="D2012" s="23"/>
      <c r="E2012" s="23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67"/>
      <c r="AD2012" s="23"/>
      <c r="AE2012" s="23"/>
    </row>
    <row r="2013" spans="1:31" s="103" customFormat="1" x14ac:dyDescent="0.35">
      <c r="A2013" s="24"/>
      <c r="B2013" s="23"/>
      <c r="C2013" s="23"/>
      <c r="D2013" s="23"/>
      <c r="E2013" s="23"/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67"/>
      <c r="AD2013" s="23"/>
      <c r="AE2013" s="23"/>
    </row>
    <row r="2014" spans="1:31" s="103" customFormat="1" x14ac:dyDescent="0.35">
      <c r="A2014" s="24"/>
      <c r="B2014" s="23"/>
      <c r="C2014" s="23"/>
      <c r="D2014" s="23"/>
      <c r="E2014" s="23"/>
      <c r="F2014" s="23"/>
      <c r="G2014" s="23"/>
      <c r="H2014" s="23"/>
      <c r="I2014" s="23"/>
      <c r="J2014" s="23"/>
      <c r="K2014" s="23"/>
      <c r="L2014" s="23"/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67"/>
      <c r="AD2014" s="23"/>
      <c r="AE2014" s="23"/>
    </row>
    <row r="2015" spans="1:31" s="103" customFormat="1" x14ac:dyDescent="0.35">
      <c r="A2015" s="24"/>
      <c r="B2015" s="23"/>
      <c r="C2015" s="23"/>
      <c r="D2015" s="23"/>
      <c r="E2015" s="23"/>
      <c r="F2015" s="23"/>
      <c r="G2015" s="23"/>
      <c r="H2015" s="23"/>
      <c r="I2015" s="23"/>
      <c r="J2015" s="23"/>
      <c r="K2015" s="23"/>
      <c r="L2015" s="23"/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67"/>
      <c r="AD2015" s="23"/>
      <c r="AE2015" s="23"/>
    </row>
    <row r="2016" spans="1:31" s="103" customFormat="1" x14ac:dyDescent="0.35">
      <c r="A2016" s="24"/>
      <c r="B2016" s="23"/>
      <c r="C2016" s="23"/>
      <c r="D2016" s="23"/>
      <c r="E2016" s="23"/>
      <c r="F2016" s="23"/>
      <c r="G2016" s="23"/>
      <c r="H2016" s="23"/>
      <c r="I2016" s="23"/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67"/>
      <c r="AD2016" s="23"/>
      <c r="AE2016" s="23"/>
    </row>
    <row r="2017" spans="1:31" s="103" customFormat="1" x14ac:dyDescent="0.35">
      <c r="A2017" s="24"/>
      <c r="B2017" s="23"/>
      <c r="C2017" s="23"/>
      <c r="D2017" s="23"/>
      <c r="E2017" s="23"/>
      <c r="F2017" s="23"/>
      <c r="G2017" s="23"/>
      <c r="H2017" s="23"/>
      <c r="I2017" s="23"/>
      <c r="J2017" s="23"/>
      <c r="K2017" s="23"/>
      <c r="L2017" s="23"/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67"/>
      <c r="AD2017" s="23"/>
      <c r="AE2017" s="23"/>
    </row>
    <row r="2018" spans="1:31" s="103" customFormat="1" x14ac:dyDescent="0.35">
      <c r="A2018" s="24"/>
      <c r="B2018" s="23"/>
      <c r="C2018" s="23"/>
      <c r="D2018" s="23"/>
      <c r="E2018" s="23"/>
      <c r="F2018" s="23"/>
      <c r="G2018" s="23"/>
      <c r="H2018" s="23"/>
      <c r="I2018" s="23"/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/>
      <c r="Z2018" s="23"/>
      <c r="AA2018" s="23"/>
      <c r="AB2018" s="23"/>
      <c r="AC2018" s="67"/>
      <c r="AD2018" s="23"/>
      <c r="AE2018" s="23"/>
    </row>
    <row r="2019" spans="1:31" s="103" customFormat="1" x14ac:dyDescent="0.35">
      <c r="A2019" s="24"/>
      <c r="B2019" s="23"/>
      <c r="C2019" s="23"/>
      <c r="D2019" s="23"/>
      <c r="E2019" s="23"/>
      <c r="F2019" s="23"/>
      <c r="G2019" s="23"/>
      <c r="H2019" s="23"/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67"/>
      <c r="AD2019" s="23"/>
      <c r="AE2019" s="23"/>
    </row>
    <row r="2020" spans="1:31" s="103" customFormat="1" x14ac:dyDescent="0.35">
      <c r="A2020" s="24"/>
      <c r="B2020" s="23"/>
      <c r="C2020" s="23"/>
      <c r="D2020" s="23"/>
      <c r="E2020" s="23"/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67"/>
      <c r="AD2020" s="23"/>
      <c r="AE2020" s="23"/>
    </row>
    <row r="2021" spans="1:31" s="103" customFormat="1" x14ac:dyDescent="0.35">
      <c r="A2021" s="24"/>
      <c r="B2021" s="23"/>
      <c r="C2021" s="23"/>
      <c r="D2021" s="23"/>
      <c r="E2021" s="23"/>
      <c r="F2021" s="23"/>
      <c r="G2021" s="23"/>
      <c r="H2021" s="23"/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67"/>
      <c r="AD2021" s="23"/>
      <c r="AE2021" s="23"/>
    </row>
    <row r="2022" spans="1:31" s="103" customFormat="1" x14ac:dyDescent="0.35">
      <c r="A2022" s="24"/>
      <c r="B2022" s="23"/>
      <c r="C2022" s="23"/>
      <c r="D2022" s="23"/>
      <c r="E2022" s="23"/>
      <c r="F2022" s="23"/>
      <c r="G2022" s="23"/>
      <c r="H2022" s="23"/>
      <c r="I2022" s="23"/>
      <c r="J2022" s="23"/>
      <c r="K2022" s="23"/>
      <c r="L2022" s="23"/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67"/>
      <c r="AD2022" s="23"/>
      <c r="AE2022" s="23"/>
    </row>
    <row r="2023" spans="1:31" s="103" customFormat="1" x14ac:dyDescent="0.35">
      <c r="A2023" s="24"/>
      <c r="B2023" s="23"/>
      <c r="C2023" s="23"/>
      <c r="D2023" s="23"/>
      <c r="E2023" s="23"/>
      <c r="F2023" s="23"/>
      <c r="G2023" s="23"/>
      <c r="H2023" s="23"/>
      <c r="I2023" s="23"/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67"/>
      <c r="AD2023" s="23"/>
      <c r="AE2023" s="23"/>
    </row>
    <row r="2024" spans="1:31" s="103" customFormat="1" x14ac:dyDescent="0.35">
      <c r="A2024" s="24"/>
      <c r="B2024" s="23"/>
      <c r="C2024" s="23"/>
      <c r="D2024" s="23"/>
      <c r="E2024" s="23"/>
      <c r="F2024" s="23"/>
      <c r="G2024" s="23"/>
      <c r="H2024" s="23"/>
      <c r="I2024" s="23"/>
      <c r="J2024" s="23"/>
      <c r="K2024" s="23"/>
      <c r="L2024" s="23"/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67"/>
      <c r="AD2024" s="23"/>
      <c r="AE2024" s="23"/>
    </row>
    <row r="2025" spans="1:31" s="103" customFormat="1" x14ac:dyDescent="0.35">
      <c r="A2025" s="24"/>
      <c r="B2025" s="23"/>
      <c r="C2025" s="23"/>
      <c r="D2025" s="23"/>
      <c r="E2025" s="23"/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67"/>
      <c r="AD2025" s="23"/>
      <c r="AE2025" s="23"/>
    </row>
    <row r="2026" spans="1:31" s="103" customFormat="1" x14ac:dyDescent="0.35">
      <c r="A2026" s="24"/>
      <c r="B2026" s="23"/>
      <c r="C2026" s="23"/>
      <c r="D2026" s="23"/>
      <c r="E2026" s="23"/>
      <c r="F2026" s="23"/>
      <c r="G2026" s="23"/>
      <c r="H2026" s="23"/>
      <c r="I2026" s="23"/>
      <c r="J2026" s="23"/>
      <c r="K2026" s="23"/>
      <c r="L2026" s="23"/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67"/>
      <c r="AD2026" s="23"/>
      <c r="AE2026" s="23"/>
    </row>
    <row r="2027" spans="1:31" s="103" customFormat="1" x14ac:dyDescent="0.35">
      <c r="A2027" s="24"/>
      <c r="B2027" s="23"/>
      <c r="C2027" s="23"/>
      <c r="D2027" s="23"/>
      <c r="E2027" s="23"/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67"/>
      <c r="AD2027" s="23"/>
      <c r="AE2027" s="23"/>
    </row>
    <row r="2028" spans="1:31" s="103" customFormat="1" x14ac:dyDescent="0.35">
      <c r="A2028" s="24"/>
      <c r="B2028" s="23"/>
      <c r="C2028" s="23"/>
      <c r="D2028" s="23"/>
      <c r="E2028" s="23"/>
      <c r="F2028" s="23"/>
      <c r="G2028" s="23"/>
      <c r="H2028" s="23"/>
      <c r="I2028" s="23"/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67"/>
      <c r="AD2028" s="23"/>
      <c r="AE2028" s="23"/>
    </row>
    <row r="2029" spans="1:31" s="103" customFormat="1" x14ac:dyDescent="0.35">
      <c r="A2029" s="24"/>
      <c r="B2029" s="23"/>
      <c r="C2029" s="23"/>
      <c r="D2029" s="23"/>
      <c r="E2029" s="23"/>
      <c r="F2029" s="23"/>
      <c r="G2029" s="23"/>
      <c r="H2029" s="23"/>
      <c r="I2029" s="23"/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67"/>
      <c r="AD2029" s="23"/>
      <c r="AE2029" s="23"/>
    </row>
    <row r="2030" spans="1:31" s="103" customFormat="1" x14ac:dyDescent="0.35">
      <c r="A2030" s="24"/>
      <c r="B2030" s="23"/>
      <c r="C2030" s="23"/>
      <c r="D2030" s="23"/>
      <c r="E2030" s="23"/>
      <c r="F2030" s="23"/>
      <c r="G2030" s="23"/>
      <c r="H2030" s="23"/>
      <c r="I2030" s="23"/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67"/>
      <c r="AD2030" s="23"/>
      <c r="AE2030" s="23"/>
    </row>
    <row r="2031" spans="1:31" s="103" customFormat="1" x14ac:dyDescent="0.35">
      <c r="A2031" s="24"/>
      <c r="B2031" s="23"/>
      <c r="C2031" s="23"/>
      <c r="D2031" s="23"/>
      <c r="E2031" s="23"/>
      <c r="F2031" s="23"/>
      <c r="G2031" s="23"/>
      <c r="H2031" s="23"/>
      <c r="I2031" s="23"/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67"/>
      <c r="AD2031" s="23"/>
      <c r="AE2031" s="23"/>
    </row>
    <row r="2032" spans="1:31" s="103" customFormat="1" x14ac:dyDescent="0.35">
      <c r="A2032" s="24"/>
      <c r="B2032" s="23"/>
      <c r="C2032" s="23"/>
      <c r="D2032" s="23"/>
      <c r="E2032" s="23"/>
      <c r="F2032" s="23"/>
      <c r="G2032" s="23"/>
      <c r="H2032" s="23"/>
      <c r="I2032" s="23"/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67"/>
      <c r="AD2032" s="23"/>
      <c r="AE2032" s="23"/>
    </row>
    <row r="2033" spans="1:31" s="103" customFormat="1" x14ac:dyDescent="0.35">
      <c r="A2033" s="24"/>
      <c r="B2033" s="23"/>
      <c r="C2033" s="23"/>
      <c r="D2033" s="23"/>
      <c r="E2033" s="23"/>
      <c r="F2033" s="23"/>
      <c r="G2033" s="23"/>
      <c r="H2033" s="23"/>
      <c r="I2033" s="23"/>
      <c r="J2033" s="23"/>
      <c r="K2033" s="23"/>
      <c r="L2033" s="23"/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67"/>
      <c r="AD2033" s="23"/>
      <c r="AE2033" s="23"/>
    </row>
    <row r="2034" spans="1:31" s="103" customFormat="1" x14ac:dyDescent="0.35">
      <c r="A2034" s="24"/>
      <c r="B2034" s="23"/>
      <c r="C2034" s="23"/>
      <c r="D2034" s="23"/>
      <c r="E2034" s="23"/>
      <c r="F2034" s="23"/>
      <c r="G2034" s="23"/>
      <c r="H2034" s="23"/>
      <c r="I2034" s="23"/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67"/>
      <c r="AD2034" s="23"/>
      <c r="AE2034" s="23"/>
    </row>
    <row r="2035" spans="1:31" s="103" customFormat="1" x14ac:dyDescent="0.35">
      <c r="A2035" s="24"/>
      <c r="B2035" s="23"/>
      <c r="C2035" s="23"/>
      <c r="D2035" s="23"/>
      <c r="E2035" s="23"/>
      <c r="F2035" s="23"/>
      <c r="G2035" s="23"/>
      <c r="H2035" s="23"/>
      <c r="I2035" s="23"/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67"/>
      <c r="AD2035" s="23"/>
      <c r="AE2035" s="23"/>
    </row>
    <row r="2036" spans="1:31" s="103" customFormat="1" x14ac:dyDescent="0.35">
      <c r="A2036" s="24"/>
      <c r="B2036" s="23"/>
      <c r="C2036" s="23"/>
      <c r="D2036" s="23"/>
      <c r="E2036" s="23"/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67"/>
      <c r="AD2036" s="23"/>
      <c r="AE2036" s="23"/>
    </row>
    <row r="2037" spans="1:31" s="103" customFormat="1" x14ac:dyDescent="0.35">
      <c r="A2037" s="24"/>
      <c r="B2037" s="23"/>
      <c r="C2037" s="23"/>
      <c r="D2037" s="23"/>
      <c r="E2037" s="23"/>
      <c r="F2037" s="23"/>
      <c r="G2037" s="23"/>
      <c r="H2037" s="23"/>
      <c r="I2037" s="23"/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67"/>
      <c r="AD2037" s="23"/>
      <c r="AE2037" s="23"/>
    </row>
    <row r="2038" spans="1:31" s="103" customFormat="1" x14ac:dyDescent="0.35">
      <c r="A2038" s="24"/>
      <c r="B2038" s="23"/>
      <c r="C2038" s="23"/>
      <c r="D2038" s="23"/>
      <c r="E2038" s="23"/>
      <c r="F2038" s="23"/>
      <c r="G2038" s="23"/>
      <c r="H2038" s="23"/>
      <c r="I2038" s="23"/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67"/>
      <c r="AD2038" s="23"/>
      <c r="AE2038" s="23"/>
    </row>
    <row r="2039" spans="1:31" s="103" customFormat="1" x14ac:dyDescent="0.35">
      <c r="A2039" s="24"/>
      <c r="B2039" s="23"/>
      <c r="C2039" s="23"/>
      <c r="D2039" s="23"/>
      <c r="E2039" s="23"/>
      <c r="F2039" s="23"/>
      <c r="G2039" s="23"/>
      <c r="H2039" s="23"/>
      <c r="I2039" s="23"/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67"/>
      <c r="AD2039" s="23"/>
      <c r="AE2039" s="23"/>
    </row>
    <row r="2040" spans="1:31" s="103" customFormat="1" x14ac:dyDescent="0.35">
      <c r="A2040" s="24"/>
      <c r="B2040" s="23"/>
      <c r="C2040" s="23"/>
      <c r="D2040" s="23"/>
      <c r="E2040" s="23"/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67"/>
      <c r="AD2040" s="23"/>
      <c r="AE2040" s="23"/>
    </row>
    <row r="2041" spans="1:31" s="103" customFormat="1" x14ac:dyDescent="0.35">
      <c r="A2041" s="24"/>
      <c r="B2041" s="23"/>
      <c r="C2041" s="23"/>
      <c r="D2041" s="23"/>
      <c r="E2041" s="23"/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67"/>
      <c r="AD2041" s="23"/>
      <c r="AE2041" s="23"/>
    </row>
    <row r="2042" spans="1:31" s="103" customFormat="1" x14ac:dyDescent="0.35">
      <c r="A2042" s="24"/>
      <c r="B2042" s="23"/>
      <c r="C2042" s="23"/>
      <c r="D2042" s="23"/>
      <c r="E2042" s="23"/>
      <c r="F2042" s="23"/>
      <c r="G2042" s="23"/>
      <c r="H2042" s="23"/>
      <c r="I2042" s="23"/>
      <c r="J2042" s="23"/>
      <c r="K2042" s="23"/>
      <c r="L2042" s="23"/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67"/>
      <c r="AD2042" s="23"/>
      <c r="AE2042" s="23"/>
    </row>
    <row r="2043" spans="1:31" s="103" customFormat="1" x14ac:dyDescent="0.35">
      <c r="A2043" s="24"/>
      <c r="B2043" s="23"/>
      <c r="C2043" s="23"/>
      <c r="D2043" s="23"/>
      <c r="E2043" s="23"/>
      <c r="F2043" s="23"/>
      <c r="G2043" s="23"/>
      <c r="H2043" s="23"/>
      <c r="I2043" s="23"/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67"/>
      <c r="AD2043" s="23"/>
      <c r="AE2043" s="23"/>
    </row>
    <row r="2044" spans="1:31" s="103" customFormat="1" x14ac:dyDescent="0.35">
      <c r="A2044" s="24"/>
      <c r="B2044" s="23"/>
      <c r="C2044" s="23"/>
      <c r="D2044" s="23"/>
      <c r="E2044" s="23"/>
      <c r="F2044" s="23"/>
      <c r="G2044" s="23"/>
      <c r="H2044" s="23"/>
      <c r="I2044" s="23"/>
      <c r="J2044" s="23"/>
      <c r="K2044" s="23"/>
      <c r="L2044" s="23"/>
      <c r="M2044" s="23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67"/>
      <c r="AD2044" s="23"/>
      <c r="AE2044" s="23"/>
    </row>
    <row r="2045" spans="1:31" s="103" customFormat="1" x14ac:dyDescent="0.35">
      <c r="A2045" s="24"/>
      <c r="B2045" s="23"/>
      <c r="C2045" s="23"/>
      <c r="D2045" s="23"/>
      <c r="E2045" s="23"/>
      <c r="F2045" s="23"/>
      <c r="G2045" s="23"/>
      <c r="H2045" s="23"/>
      <c r="I2045" s="23"/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67"/>
      <c r="AD2045" s="23"/>
      <c r="AE2045" s="23"/>
    </row>
    <row r="2046" spans="1:31" s="103" customFormat="1" x14ac:dyDescent="0.35">
      <c r="A2046" s="24"/>
      <c r="B2046" s="23"/>
      <c r="C2046" s="23"/>
      <c r="D2046" s="23"/>
      <c r="E2046" s="23"/>
      <c r="F2046" s="23"/>
      <c r="G2046" s="23"/>
      <c r="H2046" s="23"/>
      <c r="I2046" s="23"/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67"/>
      <c r="AD2046" s="23"/>
      <c r="AE2046" s="23"/>
    </row>
    <row r="2047" spans="1:31" s="103" customFormat="1" x14ac:dyDescent="0.35">
      <c r="A2047" s="24"/>
      <c r="B2047" s="23"/>
      <c r="C2047" s="23"/>
      <c r="D2047" s="23"/>
      <c r="E2047" s="23"/>
      <c r="F2047" s="23"/>
      <c r="G2047" s="23"/>
      <c r="H2047" s="23"/>
      <c r="I2047" s="23"/>
      <c r="J2047" s="23"/>
      <c r="K2047" s="23"/>
      <c r="L2047" s="23"/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67"/>
      <c r="AD2047" s="23"/>
      <c r="AE2047" s="23"/>
    </row>
    <row r="2048" spans="1:31" s="103" customFormat="1" x14ac:dyDescent="0.35">
      <c r="A2048" s="24"/>
      <c r="B2048" s="23"/>
      <c r="C2048" s="23"/>
      <c r="D2048" s="23"/>
      <c r="E2048" s="23"/>
      <c r="F2048" s="23"/>
      <c r="G2048" s="23"/>
      <c r="H2048" s="23"/>
      <c r="I2048" s="23"/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/>
      <c r="AB2048" s="23"/>
      <c r="AC2048" s="67"/>
      <c r="AD2048" s="23"/>
      <c r="AE2048" s="23"/>
    </row>
    <row r="2049" spans="1:31" s="103" customFormat="1" x14ac:dyDescent="0.35">
      <c r="A2049" s="24"/>
      <c r="B2049" s="23"/>
      <c r="C2049" s="23"/>
      <c r="D2049" s="23"/>
      <c r="E2049" s="23"/>
      <c r="F2049" s="23"/>
      <c r="G2049" s="23"/>
      <c r="H2049" s="23"/>
      <c r="I2049" s="23"/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67"/>
      <c r="AD2049" s="23"/>
      <c r="AE2049" s="23"/>
    </row>
    <row r="2050" spans="1:31" s="103" customFormat="1" x14ac:dyDescent="0.35">
      <c r="A2050" s="24"/>
      <c r="B2050" s="23"/>
      <c r="C2050" s="23"/>
      <c r="D2050" s="23"/>
      <c r="E2050" s="23"/>
      <c r="F2050" s="23"/>
      <c r="G2050" s="23"/>
      <c r="H2050" s="23"/>
      <c r="I2050" s="23"/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67"/>
      <c r="AD2050" s="23"/>
      <c r="AE2050" s="23"/>
    </row>
    <row r="2051" spans="1:31" s="103" customFormat="1" x14ac:dyDescent="0.35">
      <c r="A2051" s="24"/>
      <c r="B2051" s="23"/>
      <c r="C2051" s="23"/>
      <c r="D2051" s="23"/>
      <c r="E2051" s="23"/>
      <c r="F2051" s="23"/>
      <c r="G2051" s="23"/>
      <c r="H2051" s="23"/>
      <c r="I2051" s="23"/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67"/>
      <c r="AD2051" s="23"/>
      <c r="AE2051" s="23"/>
    </row>
    <row r="2052" spans="1:31" s="103" customFormat="1" x14ac:dyDescent="0.35">
      <c r="A2052" s="24"/>
      <c r="B2052" s="23"/>
      <c r="C2052" s="23"/>
      <c r="D2052" s="23"/>
      <c r="E2052" s="23"/>
      <c r="F2052" s="23"/>
      <c r="G2052" s="23"/>
      <c r="H2052" s="23"/>
      <c r="I2052" s="23"/>
      <c r="J2052" s="23"/>
      <c r="K2052" s="23"/>
      <c r="L2052" s="23"/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67"/>
      <c r="AD2052" s="23"/>
      <c r="AE2052" s="23"/>
    </row>
    <row r="2053" spans="1:31" s="103" customFormat="1" x14ac:dyDescent="0.35">
      <c r="A2053" s="24"/>
      <c r="B2053" s="23"/>
      <c r="C2053" s="23"/>
      <c r="D2053" s="23"/>
      <c r="E2053" s="23"/>
      <c r="F2053" s="23"/>
      <c r="G2053" s="23"/>
      <c r="H2053" s="23"/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67"/>
      <c r="AD2053" s="23"/>
      <c r="AE2053" s="23"/>
    </row>
    <row r="2054" spans="1:31" s="103" customFormat="1" x14ac:dyDescent="0.35">
      <c r="A2054" s="24"/>
      <c r="B2054" s="23"/>
      <c r="C2054" s="23"/>
      <c r="D2054" s="23"/>
      <c r="E2054" s="23"/>
      <c r="F2054" s="23"/>
      <c r="G2054" s="23"/>
      <c r="H2054" s="23"/>
      <c r="I2054" s="23"/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67"/>
      <c r="AD2054" s="23"/>
      <c r="AE2054" s="23"/>
    </row>
    <row r="2055" spans="1:31" s="103" customFormat="1" x14ac:dyDescent="0.35">
      <c r="A2055" s="24"/>
      <c r="B2055" s="23"/>
      <c r="C2055" s="23"/>
      <c r="D2055" s="23"/>
      <c r="E2055" s="23"/>
      <c r="F2055" s="23"/>
      <c r="G2055" s="23"/>
      <c r="H2055" s="23"/>
      <c r="I2055" s="23"/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67"/>
      <c r="AD2055" s="23"/>
      <c r="AE2055" s="23"/>
    </row>
    <row r="2056" spans="1:31" s="103" customFormat="1" x14ac:dyDescent="0.35">
      <c r="A2056" s="24"/>
      <c r="B2056" s="23"/>
      <c r="C2056" s="23"/>
      <c r="D2056" s="23"/>
      <c r="E2056" s="23"/>
      <c r="F2056" s="23"/>
      <c r="G2056" s="23"/>
      <c r="H2056" s="23"/>
      <c r="I2056" s="23"/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67"/>
      <c r="AD2056" s="23"/>
      <c r="AE2056" s="23"/>
    </row>
    <row r="2057" spans="1:31" s="103" customFormat="1" x14ac:dyDescent="0.35">
      <c r="A2057" s="24"/>
      <c r="B2057" s="23"/>
      <c r="C2057" s="23"/>
      <c r="D2057" s="23"/>
      <c r="E2057" s="23"/>
      <c r="F2057" s="23"/>
      <c r="G2057" s="23"/>
      <c r="H2057" s="23"/>
      <c r="I2057" s="23"/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67"/>
      <c r="AD2057" s="23"/>
      <c r="AE2057" s="23"/>
    </row>
    <row r="2058" spans="1:31" s="103" customFormat="1" x14ac:dyDescent="0.35">
      <c r="A2058" s="24"/>
      <c r="B2058" s="23"/>
      <c r="C2058" s="23"/>
      <c r="D2058" s="23"/>
      <c r="E2058" s="23"/>
      <c r="F2058" s="23"/>
      <c r="G2058" s="23"/>
      <c r="H2058" s="23"/>
      <c r="I2058" s="23"/>
      <c r="J2058" s="23"/>
      <c r="K2058" s="23"/>
      <c r="L2058" s="23"/>
      <c r="M2058" s="23"/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67"/>
      <c r="AD2058" s="23"/>
      <c r="AE2058" s="23"/>
    </row>
    <row r="2059" spans="1:31" s="103" customFormat="1" x14ac:dyDescent="0.35">
      <c r="A2059" s="24"/>
      <c r="B2059" s="23"/>
      <c r="C2059" s="23"/>
      <c r="D2059" s="23"/>
      <c r="E2059" s="23"/>
      <c r="F2059" s="23"/>
      <c r="G2059" s="23"/>
      <c r="H2059" s="23"/>
      <c r="I2059" s="23"/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67"/>
      <c r="AD2059" s="23"/>
      <c r="AE2059" s="23"/>
    </row>
    <row r="2060" spans="1:31" s="103" customFormat="1" x14ac:dyDescent="0.35">
      <c r="A2060" s="24"/>
      <c r="B2060" s="23"/>
      <c r="C2060" s="23"/>
      <c r="D2060" s="23"/>
      <c r="E2060" s="23"/>
      <c r="F2060" s="23"/>
      <c r="G2060" s="23"/>
      <c r="H2060" s="23"/>
      <c r="I2060" s="23"/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67"/>
      <c r="AD2060" s="23"/>
      <c r="AE2060" s="23"/>
    </row>
    <row r="2061" spans="1:31" s="103" customFormat="1" x14ac:dyDescent="0.35">
      <c r="A2061" s="24"/>
      <c r="B2061" s="23"/>
      <c r="C2061" s="23"/>
      <c r="D2061" s="23"/>
      <c r="E2061" s="23"/>
      <c r="F2061" s="23"/>
      <c r="G2061" s="23"/>
      <c r="H2061" s="23"/>
      <c r="I2061" s="23"/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67"/>
      <c r="AD2061" s="23"/>
      <c r="AE2061" s="23"/>
    </row>
    <row r="2062" spans="1:31" s="103" customFormat="1" x14ac:dyDescent="0.35">
      <c r="A2062" s="24"/>
      <c r="B2062" s="23"/>
      <c r="C2062" s="23"/>
      <c r="D2062" s="23"/>
      <c r="E2062" s="23"/>
      <c r="F2062" s="23"/>
      <c r="G2062" s="23"/>
      <c r="H2062" s="23"/>
      <c r="I2062" s="23"/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67"/>
      <c r="AD2062" s="23"/>
      <c r="AE2062" s="23"/>
    </row>
    <row r="2063" spans="1:31" s="103" customFormat="1" x14ac:dyDescent="0.35">
      <c r="A2063" s="24"/>
      <c r="B2063" s="23"/>
      <c r="C2063" s="23"/>
      <c r="D2063" s="23"/>
      <c r="E2063" s="23"/>
      <c r="F2063" s="23"/>
      <c r="G2063" s="23"/>
      <c r="H2063" s="23"/>
      <c r="I2063" s="23"/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67"/>
      <c r="AD2063" s="23"/>
      <c r="AE2063" s="23"/>
    </row>
    <row r="2064" spans="1:31" s="103" customFormat="1" x14ac:dyDescent="0.35">
      <c r="A2064" s="24"/>
      <c r="B2064" s="23"/>
      <c r="C2064" s="23"/>
      <c r="D2064" s="23"/>
      <c r="E2064" s="23"/>
      <c r="F2064" s="23"/>
      <c r="G2064" s="23"/>
      <c r="H2064" s="23"/>
      <c r="I2064" s="23"/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67"/>
      <c r="AD2064" s="23"/>
      <c r="AE2064" s="23"/>
    </row>
    <row r="2065" spans="1:31" s="103" customFormat="1" x14ac:dyDescent="0.35">
      <c r="A2065" s="24"/>
      <c r="B2065" s="23"/>
      <c r="C2065" s="23"/>
      <c r="D2065" s="23"/>
      <c r="E2065" s="23"/>
      <c r="F2065" s="23"/>
      <c r="G2065" s="23"/>
      <c r="H2065" s="23"/>
      <c r="I2065" s="23"/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67"/>
      <c r="AD2065" s="23"/>
      <c r="AE2065" s="23"/>
    </row>
    <row r="2066" spans="1:31" s="103" customFormat="1" x14ac:dyDescent="0.35">
      <c r="A2066" s="24"/>
      <c r="B2066" s="23"/>
      <c r="C2066" s="23"/>
      <c r="D2066" s="23"/>
      <c r="E2066" s="23"/>
      <c r="F2066" s="23"/>
      <c r="G2066" s="23"/>
      <c r="H2066" s="23"/>
      <c r="I2066" s="23"/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67"/>
      <c r="AD2066" s="23"/>
      <c r="AE2066" s="23"/>
    </row>
    <row r="2067" spans="1:31" s="103" customFormat="1" x14ac:dyDescent="0.35">
      <c r="A2067" s="24"/>
      <c r="B2067" s="23"/>
      <c r="C2067" s="23"/>
      <c r="D2067" s="23"/>
      <c r="E2067" s="23"/>
      <c r="F2067" s="23"/>
      <c r="G2067" s="23"/>
      <c r="H2067" s="23"/>
      <c r="I2067" s="23"/>
      <c r="J2067" s="23"/>
      <c r="K2067" s="23"/>
      <c r="L2067" s="23"/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67"/>
      <c r="AD2067" s="23"/>
      <c r="AE2067" s="23"/>
    </row>
    <row r="2068" spans="1:31" s="103" customFormat="1" x14ac:dyDescent="0.35">
      <c r="A2068" s="24"/>
      <c r="B2068" s="23"/>
      <c r="C2068" s="23"/>
      <c r="D2068" s="23"/>
      <c r="E2068" s="23"/>
      <c r="F2068" s="23"/>
      <c r="G2068" s="23"/>
      <c r="H2068" s="23"/>
      <c r="I2068" s="23"/>
      <c r="J2068" s="23"/>
      <c r="K2068" s="23"/>
      <c r="L2068" s="23"/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67"/>
      <c r="AD2068" s="23"/>
      <c r="AE2068" s="23"/>
    </row>
    <row r="2069" spans="1:31" s="103" customFormat="1" x14ac:dyDescent="0.35">
      <c r="A2069" s="24"/>
      <c r="B2069" s="23"/>
      <c r="C2069" s="23"/>
      <c r="D2069" s="23"/>
      <c r="E2069" s="23"/>
      <c r="F2069" s="23"/>
      <c r="G2069" s="23"/>
      <c r="H2069" s="23"/>
      <c r="I2069" s="23"/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67"/>
      <c r="AD2069" s="23"/>
      <c r="AE2069" s="23"/>
    </row>
    <row r="2070" spans="1:31" s="103" customFormat="1" x14ac:dyDescent="0.35">
      <c r="A2070" s="24"/>
      <c r="B2070" s="23"/>
      <c r="C2070" s="23"/>
      <c r="D2070" s="23"/>
      <c r="E2070" s="23"/>
      <c r="F2070" s="23"/>
      <c r="G2070" s="23"/>
      <c r="H2070" s="23"/>
      <c r="I2070" s="23"/>
      <c r="J2070" s="23"/>
      <c r="K2070" s="23"/>
      <c r="L2070" s="23"/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67"/>
      <c r="AD2070" s="23"/>
      <c r="AE2070" s="23"/>
    </row>
    <row r="2071" spans="1:31" s="103" customFormat="1" x14ac:dyDescent="0.35">
      <c r="A2071" s="24"/>
      <c r="B2071" s="23"/>
      <c r="C2071" s="23"/>
      <c r="D2071" s="23"/>
      <c r="E2071" s="23"/>
      <c r="F2071" s="23"/>
      <c r="G2071" s="23"/>
      <c r="H2071" s="23"/>
      <c r="I2071" s="23"/>
      <c r="J2071" s="23"/>
      <c r="K2071" s="23"/>
      <c r="L2071" s="23"/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67"/>
      <c r="AD2071" s="23"/>
      <c r="AE2071" s="23"/>
    </row>
    <row r="2072" spans="1:31" s="103" customFormat="1" x14ac:dyDescent="0.35">
      <c r="A2072" s="24"/>
      <c r="B2072" s="23"/>
      <c r="C2072" s="23"/>
      <c r="D2072" s="23"/>
      <c r="E2072" s="23"/>
      <c r="F2072" s="23"/>
      <c r="G2072" s="23"/>
      <c r="H2072" s="23"/>
      <c r="I2072" s="23"/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67"/>
      <c r="AD2072" s="23"/>
      <c r="AE2072" s="23"/>
    </row>
    <row r="2073" spans="1:31" s="103" customFormat="1" x14ac:dyDescent="0.35">
      <c r="A2073" s="24"/>
      <c r="B2073" s="23"/>
      <c r="C2073" s="23"/>
      <c r="D2073" s="23"/>
      <c r="E2073" s="23"/>
      <c r="F2073" s="23"/>
      <c r="G2073" s="23"/>
      <c r="H2073" s="23"/>
      <c r="I2073" s="23"/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67"/>
      <c r="AD2073" s="23"/>
      <c r="AE2073" s="23"/>
    </row>
    <row r="2074" spans="1:31" s="103" customFormat="1" x14ac:dyDescent="0.35">
      <c r="A2074" s="24"/>
      <c r="B2074" s="23"/>
      <c r="C2074" s="23"/>
      <c r="D2074" s="23"/>
      <c r="E2074" s="23"/>
      <c r="F2074" s="23"/>
      <c r="G2074" s="23"/>
      <c r="H2074" s="23"/>
      <c r="I2074" s="23"/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67"/>
      <c r="AD2074" s="23"/>
      <c r="AE2074" s="23"/>
    </row>
    <row r="2075" spans="1:31" s="103" customFormat="1" x14ac:dyDescent="0.35">
      <c r="A2075" s="24"/>
      <c r="B2075" s="23"/>
      <c r="C2075" s="23"/>
      <c r="D2075" s="23"/>
      <c r="E2075" s="23"/>
      <c r="F2075" s="23"/>
      <c r="G2075" s="23"/>
      <c r="H2075" s="23"/>
      <c r="I2075" s="23"/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67"/>
      <c r="AD2075" s="23"/>
      <c r="AE2075" s="23"/>
    </row>
    <row r="2076" spans="1:31" s="103" customFormat="1" x14ac:dyDescent="0.35">
      <c r="A2076" s="24"/>
      <c r="B2076" s="23"/>
      <c r="C2076" s="23"/>
      <c r="D2076" s="23"/>
      <c r="E2076" s="23"/>
      <c r="F2076" s="23"/>
      <c r="G2076" s="23"/>
      <c r="H2076" s="23"/>
      <c r="I2076" s="23"/>
      <c r="J2076" s="23"/>
      <c r="K2076" s="23"/>
      <c r="L2076" s="23"/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67"/>
      <c r="AD2076" s="23"/>
      <c r="AE2076" s="23"/>
    </row>
    <row r="2077" spans="1:31" s="103" customFormat="1" x14ac:dyDescent="0.35">
      <c r="A2077" s="24"/>
      <c r="B2077" s="23"/>
      <c r="C2077" s="23"/>
      <c r="D2077" s="23"/>
      <c r="E2077" s="23"/>
      <c r="F2077" s="23"/>
      <c r="G2077" s="23"/>
      <c r="H2077" s="23"/>
      <c r="I2077" s="23"/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67"/>
      <c r="AD2077" s="23"/>
      <c r="AE2077" s="23"/>
    </row>
    <row r="2078" spans="1:31" s="103" customFormat="1" x14ac:dyDescent="0.35">
      <c r="A2078" s="24"/>
      <c r="B2078" s="23"/>
      <c r="C2078" s="23"/>
      <c r="D2078" s="23"/>
      <c r="E2078" s="23"/>
      <c r="F2078" s="23"/>
      <c r="G2078" s="23"/>
      <c r="H2078" s="23"/>
      <c r="I2078" s="23"/>
      <c r="J2078" s="23"/>
      <c r="K2078" s="23"/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67"/>
      <c r="AD2078" s="23"/>
      <c r="AE2078" s="23"/>
    </row>
    <row r="2079" spans="1:31" s="103" customFormat="1" x14ac:dyDescent="0.35">
      <c r="A2079" s="24"/>
      <c r="B2079" s="23"/>
      <c r="C2079" s="23"/>
      <c r="D2079" s="23"/>
      <c r="E2079" s="23"/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67"/>
      <c r="AD2079" s="23"/>
      <c r="AE2079" s="23"/>
    </row>
    <row r="2080" spans="1:31" s="103" customFormat="1" x14ac:dyDescent="0.35">
      <c r="A2080" s="24"/>
      <c r="B2080" s="23"/>
      <c r="C2080" s="23"/>
      <c r="D2080" s="23"/>
      <c r="E2080" s="23"/>
      <c r="F2080" s="23"/>
      <c r="G2080" s="23"/>
      <c r="H2080" s="23"/>
      <c r="I2080" s="23"/>
      <c r="J2080" s="23"/>
      <c r="K2080" s="23"/>
      <c r="L2080" s="23"/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67"/>
      <c r="AD2080" s="23"/>
      <c r="AE2080" s="23"/>
    </row>
    <row r="2081" spans="1:31" s="103" customFormat="1" x14ac:dyDescent="0.35">
      <c r="A2081" s="24"/>
      <c r="B2081" s="23"/>
      <c r="C2081" s="23"/>
      <c r="D2081" s="23"/>
      <c r="E2081" s="23"/>
      <c r="F2081" s="23"/>
      <c r="G2081" s="23"/>
      <c r="H2081" s="23"/>
      <c r="I2081" s="23"/>
      <c r="J2081" s="23"/>
      <c r="K2081" s="23"/>
      <c r="L2081" s="23"/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67"/>
      <c r="AD2081" s="23"/>
      <c r="AE2081" s="23"/>
    </row>
    <row r="2082" spans="1:31" s="103" customFormat="1" x14ac:dyDescent="0.35">
      <c r="A2082" s="24"/>
      <c r="B2082" s="23"/>
      <c r="C2082" s="23"/>
      <c r="D2082" s="23"/>
      <c r="E2082" s="23"/>
      <c r="F2082" s="23"/>
      <c r="G2082" s="23"/>
      <c r="H2082" s="23"/>
      <c r="I2082" s="23"/>
      <c r="J2082" s="23"/>
      <c r="K2082" s="23"/>
      <c r="L2082" s="23"/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67"/>
      <c r="AD2082" s="23"/>
      <c r="AE2082" s="23"/>
    </row>
    <row r="2083" spans="1:31" s="103" customFormat="1" x14ac:dyDescent="0.35">
      <c r="A2083" s="24"/>
      <c r="B2083" s="23"/>
      <c r="C2083" s="23"/>
      <c r="D2083" s="23"/>
      <c r="E2083" s="23"/>
      <c r="F2083" s="23"/>
      <c r="G2083" s="23"/>
      <c r="H2083" s="23"/>
      <c r="I2083" s="23"/>
      <c r="J2083" s="23"/>
      <c r="K2083" s="23"/>
      <c r="L2083" s="23"/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67"/>
      <c r="AD2083" s="23"/>
      <c r="AE2083" s="23"/>
    </row>
    <row r="2084" spans="1:31" s="103" customFormat="1" x14ac:dyDescent="0.35">
      <c r="A2084" s="24"/>
      <c r="B2084" s="23"/>
      <c r="C2084" s="23"/>
      <c r="D2084" s="23"/>
      <c r="E2084" s="23"/>
      <c r="F2084" s="23"/>
      <c r="G2084" s="23"/>
      <c r="H2084" s="23"/>
      <c r="I2084" s="23"/>
      <c r="J2084" s="23"/>
      <c r="K2084" s="23"/>
      <c r="L2084" s="23"/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67"/>
      <c r="AD2084" s="23"/>
      <c r="AE2084" s="23"/>
    </row>
    <row r="2085" spans="1:31" s="103" customFormat="1" x14ac:dyDescent="0.35">
      <c r="A2085" s="24"/>
      <c r="B2085" s="23"/>
      <c r="C2085" s="23"/>
      <c r="D2085" s="23"/>
      <c r="E2085" s="23"/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67"/>
      <c r="AD2085" s="23"/>
      <c r="AE2085" s="23"/>
    </row>
    <row r="2086" spans="1:31" s="103" customFormat="1" x14ac:dyDescent="0.35">
      <c r="A2086" s="24"/>
      <c r="B2086" s="23"/>
      <c r="C2086" s="23"/>
      <c r="D2086" s="23"/>
      <c r="E2086" s="23"/>
      <c r="F2086" s="23"/>
      <c r="G2086" s="23"/>
      <c r="H2086" s="23"/>
      <c r="I2086" s="23"/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67"/>
      <c r="AD2086" s="23"/>
      <c r="AE2086" s="23"/>
    </row>
    <row r="2087" spans="1:31" s="103" customFormat="1" x14ac:dyDescent="0.35">
      <c r="A2087" s="24"/>
      <c r="B2087" s="23"/>
      <c r="C2087" s="23"/>
      <c r="D2087" s="23"/>
      <c r="E2087" s="23"/>
      <c r="F2087" s="23"/>
      <c r="G2087" s="23"/>
      <c r="H2087" s="23"/>
      <c r="I2087" s="23"/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67"/>
      <c r="AD2087" s="23"/>
      <c r="AE2087" s="23"/>
    </row>
    <row r="2088" spans="1:31" s="103" customFormat="1" x14ac:dyDescent="0.35">
      <c r="A2088" s="24"/>
      <c r="B2088" s="23"/>
      <c r="C2088" s="23"/>
      <c r="D2088" s="23"/>
      <c r="E2088" s="23"/>
      <c r="F2088" s="23"/>
      <c r="G2088" s="23"/>
      <c r="H2088" s="23"/>
      <c r="I2088" s="23"/>
      <c r="J2088" s="23"/>
      <c r="K2088" s="23"/>
      <c r="L2088" s="23"/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67"/>
      <c r="AD2088" s="23"/>
      <c r="AE2088" s="23"/>
    </row>
    <row r="2089" spans="1:31" s="103" customFormat="1" x14ac:dyDescent="0.35">
      <c r="A2089" s="24"/>
      <c r="B2089" s="23"/>
      <c r="C2089" s="23"/>
      <c r="D2089" s="23"/>
      <c r="E2089" s="23"/>
      <c r="F2089" s="23"/>
      <c r="G2089" s="23"/>
      <c r="H2089" s="23"/>
      <c r="I2089" s="23"/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/>
      <c r="Z2089" s="23"/>
      <c r="AA2089" s="23"/>
      <c r="AB2089" s="23"/>
      <c r="AC2089" s="67"/>
      <c r="AD2089" s="23"/>
      <c r="AE2089" s="23"/>
    </row>
    <row r="2090" spans="1:31" s="103" customFormat="1" x14ac:dyDescent="0.35">
      <c r="A2090" s="24"/>
      <c r="B2090" s="23"/>
      <c r="C2090" s="23"/>
      <c r="D2090" s="23"/>
      <c r="E2090" s="23"/>
      <c r="F2090" s="23"/>
      <c r="G2090" s="23"/>
      <c r="H2090" s="23"/>
      <c r="I2090" s="23"/>
      <c r="J2090" s="23"/>
      <c r="K2090" s="23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67"/>
      <c r="AD2090" s="23"/>
      <c r="AE2090" s="23"/>
    </row>
    <row r="2091" spans="1:31" s="103" customFormat="1" x14ac:dyDescent="0.35">
      <c r="A2091" s="24"/>
      <c r="B2091" s="23"/>
      <c r="C2091" s="23"/>
      <c r="D2091" s="23"/>
      <c r="E2091" s="23"/>
      <c r="F2091" s="23"/>
      <c r="G2091" s="23"/>
      <c r="H2091" s="23"/>
      <c r="I2091" s="23"/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67"/>
      <c r="AD2091" s="23"/>
      <c r="AE2091" s="23"/>
    </row>
    <row r="2092" spans="1:31" s="103" customFormat="1" x14ac:dyDescent="0.35">
      <c r="A2092" s="24"/>
      <c r="B2092" s="23"/>
      <c r="C2092" s="23"/>
      <c r="D2092" s="23"/>
      <c r="E2092" s="23"/>
      <c r="F2092" s="23"/>
      <c r="G2092" s="23"/>
      <c r="H2092" s="23"/>
      <c r="I2092" s="23"/>
      <c r="J2092" s="23"/>
      <c r="K2092" s="23"/>
      <c r="L2092" s="23"/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67"/>
      <c r="AD2092" s="23"/>
      <c r="AE2092" s="23"/>
    </row>
    <row r="2093" spans="1:31" s="103" customFormat="1" x14ac:dyDescent="0.35">
      <c r="A2093" s="24"/>
      <c r="B2093" s="23"/>
      <c r="C2093" s="23"/>
      <c r="D2093" s="23"/>
      <c r="E2093" s="23"/>
      <c r="F2093" s="23"/>
      <c r="G2093" s="23"/>
      <c r="H2093" s="23"/>
      <c r="I2093" s="23"/>
      <c r="J2093" s="23"/>
      <c r="K2093" s="23"/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67"/>
      <c r="AD2093" s="23"/>
      <c r="AE2093" s="23"/>
    </row>
    <row r="2094" spans="1:31" s="103" customFormat="1" x14ac:dyDescent="0.35">
      <c r="A2094" s="24"/>
      <c r="B2094" s="23"/>
      <c r="C2094" s="23"/>
      <c r="D2094" s="23"/>
      <c r="E2094" s="23"/>
      <c r="F2094" s="23"/>
      <c r="G2094" s="23"/>
      <c r="H2094" s="23"/>
      <c r="I2094" s="23"/>
      <c r="J2094" s="23"/>
      <c r="K2094" s="23"/>
      <c r="L2094" s="23"/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67"/>
      <c r="AD2094" s="23"/>
      <c r="AE2094" s="23"/>
    </row>
    <row r="2095" spans="1:31" s="103" customFormat="1" x14ac:dyDescent="0.35">
      <c r="A2095" s="24"/>
      <c r="B2095" s="23"/>
      <c r="C2095" s="23"/>
      <c r="D2095" s="23"/>
      <c r="E2095" s="23"/>
      <c r="F2095" s="23"/>
      <c r="G2095" s="23"/>
      <c r="H2095" s="23"/>
      <c r="I2095" s="23"/>
      <c r="J2095" s="23"/>
      <c r="K2095" s="23"/>
      <c r="L2095" s="23"/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67"/>
      <c r="AD2095" s="23"/>
      <c r="AE2095" s="23"/>
    </row>
    <row r="2096" spans="1:31" s="103" customFormat="1" x14ac:dyDescent="0.35">
      <c r="A2096" s="24"/>
      <c r="B2096" s="23"/>
      <c r="C2096" s="23"/>
      <c r="D2096" s="23"/>
      <c r="E2096" s="23"/>
      <c r="F2096" s="23"/>
      <c r="G2096" s="23"/>
      <c r="H2096" s="23"/>
      <c r="I2096" s="23"/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67"/>
      <c r="AD2096" s="23"/>
      <c r="AE2096" s="23"/>
    </row>
    <row r="2097" spans="1:31" s="103" customFormat="1" x14ac:dyDescent="0.35">
      <c r="A2097" s="24"/>
      <c r="B2097" s="23"/>
      <c r="C2097" s="23"/>
      <c r="D2097" s="23"/>
      <c r="E2097" s="23"/>
      <c r="F2097" s="23"/>
      <c r="G2097" s="23"/>
      <c r="H2097" s="23"/>
      <c r="I2097" s="23"/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67"/>
      <c r="AD2097" s="23"/>
      <c r="AE2097" s="23"/>
    </row>
    <row r="2098" spans="1:31" s="103" customFormat="1" x14ac:dyDescent="0.35">
      <c r="A2098" s="24"/>
      <c r="B2098" s="23"/>
      <c r="C2098" s="23"/>
      <c r="D2098" s="23"/>
      <c r="E2098" s="23"/>
      <c r="F2098" s="23"/>
      <c r="G2098" s="23"/>
      <c r="H2098" s="23"/>
      <c r="I2098" s="23"/>
      <c r="J2098" s="23"/>
      <c r="K2098" s="23"/>
      <c r="L2098" s="23"/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/>
      <c r="AB2098" s="23"/>
      <c r="AC2098" s="67"/>
      <c r="AD2098" s="23"/>
      <c r="AE2098" s="23"/>
    </row>
    <row r="2099" spans="1:31" s="103" customFormat="1" x14ac:dyDescent="0.35">
      <c r="A2099" s="24"/>
      <c r="B2099" s="23"/>
      <c r="C2099" s="23"/>
      <c r="D2099" s="23"/>
      <c r="E2099" s="23"/>
      <c r="F2099" s="23"/>
      <c r="G2099" s="23"/>
      <c r="H2099" s="23"/>
      <c r="I2099" s="23"/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67"/>
      <c r="AD2099" s="23"/>
      <c r="AE2099" s="23"/>
    </row>
    <row r="2100" spans="1:31" s="103" customFormat="1" x14ac:dyDescent="0.35">
      <c r="A2100" s="24"/>
      <c r="B2100" s="23"/>
      <c r="C2100" s="23"/>
      <c r="D2100" s="23"/>
      <c r="E2100" s="23"/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67"/>
      <c r="AD2100" s="23"/>
      <c r="AE2100" s="23"/>
    </row>
    <row r="2101" spans="1:31" s="103" customFormat="1" x14ac:dyDescent="0.35">
      <c r="A2101" s="24"/>
      <c r="B2101" s="23"/>
      <c r="C2101" s="23"/>
      <c r="D2101" s="23"/>
      <c r="E2101" s="23"/>
      <c r="F2101" s="23"/>
      <c r="G2101" s="23"/>
      <c r="H2101" s="23"/>
      <c r="I2101" s="23"/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67"/>
      <c r="AD2101" s="23"/>
      <c r="AE2101" s="23"/>
    </row>
    <row r="2102" spans="1:31" s="103" customFormat="1" x14ac:dyDescent="0.35">
      <c r="A2102" s="24"/>
      <c r="B2102" s="23"/>
      <c r="C2102" s="23"/>
      <c r="D2102" s="23"/>
      <c r="E2102" s="23"/>
      <c r="F2102" s="23"/>
      <c r="G2102" s="23"/>
      <c r="H2102" s="23"/>
      <c r="I2102" s="23"/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67"/>
      <c r="AD2102" s="23"/>
      <c r="AE2102" s="23"/>
    </row>
    <row r="2103" spans="1:31" s="103" customFormat="1" x14ac:dyDescent="0.35">
      <c r="A2103" s="24"/>
      <c r="B2103" s="23"/>
      <c r="C2103" s="23"/>
      <c r="D2103" s="23"/>
      <c r="E2103" s="23"/>
      <c r="F2103" s="23"/>
      <c r="G2103" s="23"/>
      <c r="H2103" s="23"/>
      <c r="I2103" s="23"/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67"/>
      <c r="AD2103" s="23"/>
      <c r="AE2103" s="23"/>
    </row>
    <row r="2104" spans="1:31" s="103" customFormat="1" x14ac:dyDescent="0.35">
      <c r="A2104" s="24"/>
      <c r="B2104" s="23"/>
      <c r="C2104" s="23"/>
      <c r="D2104" s="23"/>
      <c r="E2104" s="23"/>
      <c r="F2104" s="23"/>
      <c r="G2104" s="23"/>
      <c r="H2104" s="23"/>
      <c r="I2104" s="23"/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67"/>
      <c r="AD2104" s="23"/>
      <c r="AE2104" s="23"/>
    </row>
    <row r="2105" spans="1:31" s="103" customFormat="1" x14ac:dyDescent="0.35">
      <c r="A2105" s="24"/>
      <c r="B2105" s="23"/>
      <c r="C2105" s="23"/>
      <c r="D2105" s="23"/>
      <c r="E2105" s="23"/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67"/>
      <c r="AD2105" s="23"/>
      <c r="AE2105" s="23"/>
    </row>
    <row r="2106" spans="1:31" s="103" customFormat="1" x14ac:dyDescent="0.35">
      <c r="A2106" s="24"/>
      <c r="B2106" s="23"/>
      <c r="C2106" s="23"/>
      <c r="D2106" s="23"/>
      <c r="E2106" s="23"/>
      <c r="F2106" s="23"/>
      <c r="G2106" s="23"/>
      <c r="H2106" s="23"/>
      <c r="I2106" s="23"/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67"/>
      <c r="AD2106" s="23"/>
      <c r="AE2106" s="23"/>
    </row>
    <row r="2107" spans="1:31" s="103" customFormat="1" x14ac:dyDescent="0.35">
      <c r="A2107" s="24"/>
      <c r="B2107" s="23"/>
      <c r="C2107" s="23"/>
      <c r="D2107" s="23"/>
      <c r="E2107" s="23"/>
      <c r="F2107" s="23"/>
      <c r="G2107" s="23"/>
      <c r="H2107" s="23"/>
      <c r="I2107" s="23"/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67"/>
      <c r="AD2107" s="23"/>
      <c r="AE2107" s="23"/>
    </row>
    <row r="2108" spans="1:31" s="103" customFormat="1" x14ac:dyDescent="0.35">
      <c r="A2108" s="24"/>
      <c r="B2108" s="23"/>
      <c r="C2108" s="23"/>
      <c r="D2108" s="23"/>
      <c r="E2108" s="23"/>
      <c r="F2108" s="23"/>
      <c r="G2108" s="23"/>
      <c r="H2108" s="23"/>
      <c r="I2108" s="23"/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67"/>
      <c r="AD2108" s="23"/>
      <c r="AE2108" s="23"/>
    </row>
    <row r="2109" spans="1:31" s="103" customFormat="1" x14ac:dyDescent="0.35">
      <c r="A2109" s="24"/>
      <c r="B2109" s="23"/>
      <c r="C2109" s="23"/>
      <c r="D2109" s="23"/>
      <c r="E2109" s="23"/>
      <c r="F2109" s="23"/>
      <c r="G2109" s="23"/>
      <c r="H2109" s="23"/>
      <c r="I2109" s="23"/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67"/>
      <c r="AD2109" s="23"/>
      <c r="AE2109" s="23"/>
    </row>
    <row r="2110" spans="1:31" s="103" customFormat="1" x14ac:dyDescent="0.35">
      <c r="A2110" s="24"/>
      <c r="B2110" s="23"/>
      <c r="C2110" s="23"/>
      <c r="D2110" s="23"/>
      <c r="E2110" s="23"/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67"/>
      <c r="AD2110" s="23"/>
      <c r="AE2110" s="23"/>
    </row>
    <row r="2111" spans="1:31" s="103" customFormat="1" x14ac:dyDescent="0.35">
      <c r="A2111" s="24"/>
      <c r="B2111" s="23"/>
      <c r="C2111" s="23"/>
      <c r="D2111" s="23"/>
      <c r="E2111" s="23"/>
      <c r="F2111" s="23"/>
      <c r="G2111" s="23"/>
      <c r="H2111" s="23"/>
      <c r="I2111" s="23"/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67"/>
      <c r="AD2111" s="23"/>
      <c r="AE2111" s="23"/>
    </row>
    <row r="2112" spans="1:31" s="103" customFormat="1" x14ac:dyDescent="0.35">
      <c r="A2112" s="24"/>
      <c r="B2112" s="23"/>
      <c r="C2112" s="23"/>
      <c r="D2112" s="23"/>
      <c r="E2112" s="23"/>
      <c r="F2112" s="23"/>
      <c r="G2112" s="23"/>
      <c r="H2112" s="23"/>
      <c r="I2112" s="23"/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67"/>
      <c r="AD2112" s="23"/>
      <c r="AE2112" s="23"/>
    </row>
    <row r="2113" spans="1:31" s="103" customFormat="1" x14ac:dyDescent="0.35">
      <c r="A2113" s="24"/>
      <c r="B2113" s="23"/>
      <c r="C2113" s="23"/>
      <c r="D2113" s="23"/>
      <c r="E2113" s="23"/>
      <c r="F2113" s="23"/>
      <c r="G2113" s="23"/>
      <c r="H2113" s="23"/>
      <c r="I2113" s="23"/>
      <c r="J2113" s="23"/>
      <c r="K2113" s="23"/>
      <c r="L2113" s="23"/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/>
      <c r="AA2113" s="23"/>
      <c r="AB2113" s="23"/>
      <c r="AC2113" s="67"/>
      <c r="AD2113" s="23"/>
      <c r="AE2113" s="23"/>
    </row>
    <row r="2114" spans="1:31" s="103" customFormat="1" x14ac:dyDescent="0.35">
      <c r="A2114" s="24"/>
      <c r="B2114" s="23"/>
      <c r="C2114" s="23"/>
      <c r="D2114" s="23"/>
      <c r="E2114" s="23"/>
      <c r="F2114" s="23"/>
      <c r="G2114" s="23"/>
      <c r="H2114" s="23"/>
      <c r="I2114" s="23"/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  <c r="AA2114" s="23"/>
      <c r="AB2114" s="23"/>
      <c r="AC2114" s="67"/>
      <c r="AD2114" s="23"/>
      <c r="AE2114" s="23"/>
    </row>
    <row r="2115" spans="1:31" s="103" customFormat="1" x14ac:dyDescent="0.35">
      <c r="A2115" s="24"/>
      <c r="B2115" s="23"/>
      <c r="C2115" s="23"/>
      <c r="D2115" s="23"/>
      <c r="E2115" s="23"/>
      <c r="F2115" s="23"/>
      <c r="G2115" s="23"/>
      <c r="H2115" s="23"/>
      <c r="I2115" s="23"/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/>
      <c r="AA2115" s="23"/>
      <c r="AB2115" s="23"/>
      <c r="AC2115" s="67"/>
      <c r="AD2115" s="23"/>
      <c r="AE2115" s="23"/>
    </row>
    <row r="2116" spans="1:31" s="103" customFormat="1" x14ac:dyDescent="0.35">
      <c r="A2116" s="24"/>
      <c r="B2116" s="23"/>
      <c r="C2116" s="23"/>
      <c r="D2116" s="23"/>
      <c r="E2116" s="23"/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/>
      <c r="Z2116" s="23"/>
      <c r="AA2116" s="23"/>
      <c r="AB2116" s="23"/>
      <c r="AC2116" s="67"/>
      <c r="AD2116" s="23"/>
      <c r="AE2116" s="23"/>
    </row>
    <row r="2117" spans="1:31" s="103" customFormat="1" x14ac:dyDescent="0.35">
      <c r="A2117" s="24"/>
      <c r="B2117" s="23"/>
      <c r="C2117" s="23"/>
      <c r="D2117" s="23"/>
      <c r="E2117" s="23"/>
      <c r="F2117" s="23"/>
      <c r="G2117" s="23"/>
      <c r="H2117" s="23"/>
      <c r="I2117" s="23"/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67"/>
      <c r="AD2117" s="23"/>
      <c r="AE2117" s="23"/>
    </row>
    <row r="2118" spans="1:31" s="103" customFormat="1" x14ac:dyDescent="0.35">
      <c r="A2118" s="24"/>
      <c r="B2118" s="23"/>
      <c r="C2118" s="23"/>
      <c r="D2118" s="23"/>
      <c r="E2118" s="23"/>
      <c r="F2118" s="23"/>
      <c r="G2118" s="23"/>
      <c r="H2118" s="23"/>
      <c r="I2118" s="23"/>
      <c r="J2118" s="23"/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  <c r="AA2118" s="23"/>
      <c r="AB2118" s="23"/>
      <c r="AC2118" s="67"/>
      <c r="AD2118" s="23"/>
      <c r="AE2118" s="23"/>
    </row>
    <row r="2119" spans="1:31" s="103" customFormat="1" x14ac:dyDescent="0.35">
      <c r="A2119" s="24"/>
      <c r="B2119" s="23"/>
      <c r="C2119" s="23"/>
      <c r="D2119" s="23"/>
      <c r="E2119" s="23"/>
      <c r="F2119" s="23"/>
      <c r="G2119" s="23"/>
      <c r="H2119" s="23"/>
      <c r="I2119" s="23"/>
      <c r="J2119" s="23"/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  <c r="AA2119" s="23"/>
      <c r="AB2119" s="23"/>
      <c r="AC2119" s="67"/>
      <c r="AD2119" s="23"/>
      <c r="AE2119" s="23"/>
    </row>
    <row r="2120" spans="1:31" s="103" customFormat="1" x14ac:dyDescent="0.35">
      <c r="A2120" s="24"/>
      <c r="B2120" s="23"/>
      <c r="C2120" s="23"/>
      <c r="D2120" s="23"/>
      <c r="E2120" s="23"/>
      <c r="F2120" s="23"/>
      <c r="G2120" s="23"/>
      <c r="H2120" s="23"/>
      <c r="I2120" s="23"/>
      <c r="J2120" s="23"/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67"/>
      <c r="AD2120" s="23"/>
      <c r="AE2120" s="23"/>
    </row>
    <row r="2121" spans="1:31" s="103" customFormat="1" x14ac:dyDescent="0.35">
      <c r="A2121" s="24"/>
      <c r="B2121" s="23"/>
      <c r="C2121" s="23"/>
      <c r="D2121" s="23"/>
      <c r="E2121" s="23"/>
      <c r="F2121" s="23"/>
      <c r="G2121" s="23"/>
      <c r="H2121" s="23"/>
      <c r="I2121" s="23"/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67"/>
      <c r="AD2121" s="23"/>
      <c r="AE2121" s="23"/>
    </row>
    <row r="2122" spans="1:31" s="103" customFormat="1" x14ac:dyDescent="0.35">
      <c r="A2122" s="24"/>
      <c r="B2122" s="23"/>
      <c r="C2122" s="23"/>
      <c r="D2122" s="23"/>
      <c r="E2122" s="23"/>
      <c r="F2122" s="23"/>
      <c r="G2122" s="23"/>
      <c r="H2122" s="23"/>
      <c r="I2122" s="23"/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67"/>
      <c r="AD2122" s="23"/>
      <c r="AE2122" s="23"/>
    </row>
    <row r="2123" spans="1:31" s="103" customFormat="1" x14ac:dyDescent="0.35">
      <c r="A2123" s="24"/>
      <c r="B2123" s="23"/>
      <c r="C2123" s="23"/>
      <c r="D2123" s="23"/>
      <c r="E2123" s="23"/>
      <c r="F2123" s="23"/>
      <c r="G2123" s="23"/>
      <c r="H2123" s="23"/>
      <c r="I2123" s="23"/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/>
      <c r="Z2123" s="23"/>
      <c r="AA2123" s="23"/>
      <c r="AB2123" s="23"/>
      <c r="AC2123" s="67"/>
      <c r="AD2123" s="23"/>
      <c r="AE2123" s="23"/>
    </row>
    <row r="2124" spans="1:31" s="103" customFormat="1" x14ac:dyDescent="0.35">
      <c r="A2124" s="24"/>
      <c r="B2124" s="23"/>
      <c r="C2124" s="23"/>
      <c r="D2124" s="23"/>
      <c r="E2124" s="23"/>
      <c r="F2124" s="23"/>
      <c r="G2124" s="23"/>
      <c r="H2124" s="23"/>
      <c r="I2124" s="23"/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/>
      <c r="AA2124" s="23"/>
      <c r="AB2124" s="23"/>
      <c r="AC2124" s="67"/>
      <c r="AD2124" s="23"/>
      <c r="AE2124" s="23"/>
    </row>
    <row r="2125" spans="1:31" s="103" customFormat="1" x14ac:dyDescent="0.35">
      <c r="A2125" s="24"/>
      <c r="B2125" s="23"/>
      <c r="C2125" s="23"/>
      <c r="D2125" s="23"/>
      <c r="E2125" s="23"/>
      <c r="F2125" s="23"/>
      <c r="G2125" s="23"/>
      <c r="H2125" s="23"/>
      <c r="I2125" s="23"/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/>
      <c r="Z2125" s="23"/>
      <c r="AA2125" s="23"/>
      <c r="AB2125" s="23"/>
      <c r="AC2125" s="67"/>
      <c r="AD2125" s="23"/>
      <c r="AE2125" s="23"/>
    </row>
    <row r="2126" spans="1:31" s="103" customFormat="1" x14ac:dyDescent="0.35">
      <c r="A2126" s="24"/>
      <c r="B2126" s="23"/>
      <c r="C2126" s="23"/>
      <c r="D2126" s="23"/>
      <c r="E2126" s="23"/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67"/>
      <c r="AD2126" s="23"/>
      <c r="AE2126" s="23"/>
    </row>
    <row r="2127" spans="1:31" s="103" customFormat="1" x14ac:dyDescent="0.35">
      <c r="A2127" s="24"/>
      <c r="B2127" s="23"/>
      <c r="C2127" s="23"/>
      <c r="D2127" s="23"/>
      <c r="E2127" s="23"/>
      <c r="F2127" s="23"/>
      <c r="G2127" s="23"/>
      <c r="H2127" s="23"/>
      <c r="I2127" s="23"/>
      <c r="J2127" s="23"/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/>
      <c r="Z2127" s="23"/>
      <c r="AA2127" s="23"/>
      <c r="AB2127" s="23"/>
      <c r="AC2127" s="67"/>
      <c r="AD2127" s="23"/>
      <c r="AE2127" s="23"/>
    </row>
    <row r="2128" spans="1:31" s="103" customFormat="1" x14ac:dyDescent="0.35">
      <c r="A2128" s="24"/>
      <c r="B2128" s="23"/>
      <c r="C2128" s="23"/>
      <c r="D2128" s="23"/>
      <c r="E2128" s="23"/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67"/>
      <c r="AD2128" s="23"/>
      <c r="AE2128" s="23"/>
    </row>
    <row r="2129" spans="1:31" s="103" customFormat="1" x14ac:dyDescent="0.35">
      <c r="A2129" s="24"/>
      <c r="B2129" s="23"/>
      <c r="C2129" s="23"/>
      <c r="D2129" s="23"/>
      <c r="E2129" s="23"/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/>
      <c r="Z2129" s="23"/>
      <c r="AA2129" s="23"/>
      <c r="AB2129" s="23"/>
      <c r="AC2129" s="67"/>
      <c r="AD2129" s="23"/>
      <c r="AE2129" s="23"/>
    </row>
    <row r="2130" spans="1:31" s="103" customFormat="1" x14ac:dyDescent="0.35">
      <c r="A2130" s="24"/>
      <c r="B2130" s="23"/>
      <c r="C2130" s="23"/>
      <c r="D2130" s="23"/>
      <c r="E2130" s="23"/>
      <c r="F2130" s="23"/>
      <c r="G2130" s="23"/>
      <c r="H2130" s="23"/>
      <c r="I2130" s="23"/>
      <c r="J2130" s="23"/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/>
      <c r="Z2130" s="23"/>
      <c r="AA2130" s="23"/>
      <c r="AB2130" s="23"/>
      <c r="AC2130" s="67"/>
      <c r="AD2130" s="23"/>
      <c r="AE2130" s="23"/>
    </row>
    <row r="2131" spans="1:31" s="103" customFormat="1" x14ac:dyDescent="0.35">
      <c r="A2131" s="24"/>
      <c r="B2131" s="23"/>
      <c r="C2131" s="23"/>
      <c r="D2131" s="23"/>
      <c r="E2131" s="23"/>
      <c r="F2131" s="23"/>
      <c r="G2131" s="23"/>
      <c r="H2131" s="23"/>
      <c r="I2131" s="23"/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/>
      <c r="Z2131" s="23"/>
      <c r="AA2131" s="23"/>
      <c r="AB2131" s="23"/>
      <c r="AC2131" s="67"/>
      <c r="AD2131" s="23"/>
      <c r="AE2131" s="23"/>
    </row>
    <row r="2132" spans="1:31" s="103" customFormat="1" x14ac:dyDescent="0.35">
      <c r="A2132" s="24"/>
      <c r="B2132" s="23"/>
      <c r="C2132" s="23"/>
      <c r="D2132" s="23"/>
      <c r="E2132" s="23"/>
      <c r="F2132" s="23"/>
      <c r="G2132" s="23"/>
      <c r="H2132" s="23"/>
      <c r="I2132" s="23"/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/>
      <c r="Z2132" s="23"/>
      <c r="AA2132" s="23"/>
      <c r="AB2132" s="23"/>
      <c r="AC2132" s="67"/>
      <c r="AD2132" s="23"/>
      <c r="AE2132" s="23"/>
    </row>
    <row r="2133" spans="1:31" s="103" customFormat="1" x14ac:dyDescent="0.35">
      <c r="A2133" s="24"/>
      <c r="B2133" s="23"/>
      <c r="C2133" s="23"/>
      <c r="D2133" s="23"/>
      <c r="E2133" s="23"/>
      <c r="F2133" s="23"/>
      <c r="G2133" s="23"/>
      <c r="H2133" s="23"/>
      <c r="I2133" s="23"/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/>
      <c r="Z2133" s="23"/>
      <c r="AA2133" s="23"/>
      <c r="AB2133" s="23"/>
      <c r="AC2133" s="67"/>
      <c r="AD2133" s="23"/>
      <c r="AE2133" s="23"/>
    </row>
    <row r="2134" spans="1:31" s="103" customFormat="1" x14ac:dyDescent="0.35">
      <c r="A2134" s="24"/>
      <c r="B2134" s="23"/>
      <c r="C2134" s="23"/>
      <c r="D2134" s="23"/>
      <c r="E2134" s="23"/>
      <c r="F2134" s="23"/>
      <c r="G2134" s="23"/>
      <c r="H2134" s="23"/>
      <c r="I2134" s="23"/>
      <c r="J2134" s="23"/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/>
      <c r="Z2134" s="23"/>
      <c r="AA2134" s="23"/>
      <c r="AB2134" s="23"/>
      <c r="AC2134" s="67"/>
      <c r="AD2134" s="23"/>
      <c r="AE2134" s="23"/>
    </row>
    <row r="2135" spans="1:31" s="103" customFormat="1" x14ac:dyDescent="0.35">
      <c r="A2135" s="24"/>
      <c r="B2135" s="23"/>
      <c r="C2135" s="23"/>
      <c r="D2135" s="23"/>
      <c r="E2135" s="23"/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67"/>
      <c r="AD2135" s="23"/>
      <c r="AE2135" s="23"/>
    </row>
    <row r="2136" spans="1:31" s="103" customFormat="1" x14ac:dyDescent="0.35">
      <c r="A2136" s="24"/>
      <c r="B2136" s="23"/>
      <c r="C2136" s="23"/>
      <c r="D2136" s="23"/>
      <c r="E2136" s="23"/>
      <c r="F2136" s="23"/>
      <c r="G2136" s="23"/>
      <c r="H2136" s="23"/>
      <c r="I2136" s="23"/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/>
      <c r="Z2136" s="23"/>
      <c r="AA2136" s="23"/>
      <c r="AB2136" s="23"/>
      <c r="AC2136" s="67"/>
      <c r="AD2136" s="23"/>
      <c r="AE2136" s="23"/>
    </row>
    <row r="2137" spans="1:31" s="103" customFormat="1" x14ac:dyDescent="0.35">
      <c r="A2137" s="24"/>
      <c r="B2137" s="23"/>
      <c r="C2137" s="23"/>
      <c r="D2137" s="23"/>
      <c r="E2137" s="23"/>
      <c r="F2137" s="23"/>
      <c r="G2137" s="23"/>
      <c r="H2137" s="23"/>
      <c r="I2137" s="23"/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/>
      <c r="Z2137" s="23"/>
      <c r="AA2137" s="23"/>
      <c r="AB2137" s="23"/>
      <c r="AC2137" s="67"/>
      <c r="AD2137" s="23"/>
      <c r="AE2137" s="23"/>
    </row>
    <row r="2138" spans="1:31" s="103" customFormat="1" x14ac:dyDescent="0.35">
      <c r="A2138" s="24"/>
      <c r="B2138" s="23"/>
      <c r="C2138" s="23"/>
      <c r="D2138" s="23"/>
      <c r="E2138" s="23"/>
      <c r="F2138" s="23"/>
      <c r="G2138" s="23"/>
      <c r="H2138" s="23"/>
      <c r="I2138" s="23"/>
      <c r="J2138" s="23"/>
      <c r="K2138" s="23"/>
      <c r="L2138" s="23"/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/>
      <c r="Z2138" s="23"/>
      <c r="AA2138" s="23"/>
      <c r="AB2138" s="23"/>
      <c r="AC2138" s="67"/>
      <c r="AD2138" s="23"/>
      <c r="AE2138" s="23"/>
    </row>
    <row r="2139" spans="1:31" s="103" customFormat="1" x14ac:dyDescent="0.35">
      <c r="A2139" s="24"/>
      <c r="B2139" s="23"/>
      <c r="C2139" s="23"/>
      <c r="D2139" s="23"/>
      <c r="E2139" s="23"/>
      <c r="F2139" s="23"/>
      <c r="G2139" s="23"/>
      <c r="H2139" s="23"/>
      <c r="I2139" s="23"/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/>
      <c r="Z2139" s="23"/>
      <c r="AA2139" s="23"/>
      <c r="AB2139" s="23"/>
      <c r="AC2139" s="67"/>
      <c r="AD2139" s="23"/>
      <c r="AE2139" s="23"/>
    </row>
    <row r="2140" spans="1:31" s="103" customFormat="1" x14ac:dyDescent="0.35">
      <c r="A2140" s="24"/>
      <c r="B2140" s="23"/>
      <c r="C2140" s="23"/>
      <c r="D2140" s="23"/>
      <c r="E2140" s="23"/>
      <c r="F2140" s="23"/>
      <c r="G2140" s="23"/>
      <c r="H2140" s="23"/>
      <c r="I2140" s="23"/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67"/>
      <c r="AD2140" s="23"/>
      <c r="AE2140" s="23"/>
    </row>
    <row r="2141" spans="1:31" s="103" customFormat="1" x14ac:dyDescent="0.35">
      <c r="A2141" s="24"/>
      <c r="B2141" s="23"/>
      <c r="C2141" s="23"/>
      <c r="D2141" s="23"/>
      <c r="E2141" s="23"/>
      <c r="F2141" s="23"/>
      <c r="G2141" s="23"/>
      <c r="H2141" s="23"/>
      <c r="I2141" s="23"/>
      <c r="J2141" s="23"/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/>
      <c r="Z2141" s="23"/>
      <c r="AA2141" s="23"/>
      <c r="AB2141" s="23"/>
      <c r="AC2141" s="67"/>
      <c r="AD2141" s="23"/>
      <c r="AE2141" s="23"/>
    </row>
    <row r="2142" spans="1:31" s="103" customFormat="1" x14ac:dyDescent="0.35">
      <c r="A2142" s="24"/>
      <c r="B2142" s="23"/>
      <c r="C2142" s="23"/>
      <c r="D2142" s="23"/>
      <c r="E2142" s="23"/>
      <c r="F2142" s="23"/>
      <c r="G2142" s="23"/>
      <c r="H2142" s="23"/>
      <c r="I2142" s="23"/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/>
      <c r="Z2142" s="23"/>
      <c r="AA2142" s="23"/>
      <c r="AB2142" s="23"/>
      <c r="AC2142" s="67"/>
      <c r="AD2142" s="23"/>
      <c r="AE2142" s="23"/>
    </row>
    <row r="2143" spans="1:31" s="103" customFormat="1" x14ac:dyDescent="0.35">
      <c r="A2143" s="24"/>
      <c r="B2143" s="23"/>
      <c r="C2143" s="23"/>
      <c r="D2143" s="23"/>
      <c r="E2143" s="23"/>
      <c r="F2143" s="23"/>
      <c r="G2143" s="23"/>
      <c r="H2143" s="23"/>
      <c r="I2143" s="23"/>
      <c r="J2143" s="23"/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/>
      <c r="AA2143" s="23"/>
      <c r="AB2143" s="23"/>
      <c r="AC2143" s="67"/>
      <c r="AD2143" s="23"/>
      <c r="AE2143" s="23"/>
    </row>
    <row r="2144" spans="1:31" s="103" customFormat="1" x14ac:dyDescent="0.35">
      <c r="A2144" s="24"/>
      <c r="B2144" s="23"/>
      <c r="C2144" s="23"/>
      <c r="D2144" s="23"/>
      <c r="E2144" s="23"/>
      <c r="F2144" s="23"/>
      <c r="G2144" s="23"/>
      <c r="H2144" s="23"/>
      <c r="I2144" s="23"/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67"/>
      <c r="AD2144" s="23"/>
      <c r="AE2144" s="23"/>
    </row>
    <row r="2145" spans="1:31" s="103" customFormat="1" x14ac:dyDescent="0.35">
      <c r="A2145" s="24"/>
      <c r="B2145" s="23"/>
      <c r="C2145" s="23"/>
      <c r="D2145" s="23"/>
      <c r="E2145" s="23"/>
      <c r="F2145" s="23"/>
      <c r="G2145" s="23"/>
      <c r="H2145" s="23"/>
      <c r="I2145" s="23"/>
      <c r="J2145" s="23"/>
      <c r="K2145" s="23"/>
      <c r="L2145" s="23"/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/>
      <c r="Z2145" s="23"/>
      <c r="AA2145" s="23"/>
      <c r="AB2145" s="23"/>
      <c r="AC2145" s="67"/>
      <c r="AD2145" s="23"/>
      <c r="AE2145" s="23"/>
    </row>
    <row r="2146" spans="1:31" s="103" customFormat="1" x14ac:dyDescent="0.35">
      <c r="A2146" s="24"/>
      <c r="B2146" s="23"/>
      <c r="C2146" s="23"/>
      <c r="D2146" s="23"/>
      <c r="E2146" s="23"/>
      <c r="F2146" s="23"/>
      <c r="G2146" s="23"/>
      <c r="H2146" s="23"/>
      <c r="I2146" s="23"/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/>
      <c r="Z2146" s="23"/>
      <c r="AA2146" s="23"/>
      <c r="AB2146" s="23"/>
      <c r="AC2146" s="67"/>
      <c r="AD2146" s="23"/>
      <c r="AE2146" s="23"/>
    </row>
    <row r="2147" spans="1:31" s="103" customFormat="1" x14ac:dyDescent="0.35">
      <c r="A2147" s="24"/>
      <c r="B2147" s="23"/>
      <c r="C2147" s="23"/>
      <c r="D2147" s="23"/>
      <c r="E2147" s="23"/>
      <c r="F2147" s="23"/>
      <c r="G2147" s="23"/>
      <c r="H2147" s="23"/>
      <c r="I2147" s="23"/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67"/>
      <c r="AD2147" s="23"/>
      <c r="AE2147" s="23"/>
    </row>
    <row r="2148" spans="1:31" s="103" customFormat="1" x14ac:dyDescent="0.35">
      <c r="A2148" s="24"/>
      <c r="B2148" s="23"/>
      <c r="C2148" s="23"/>
      <c r="D2148" s="23"/>
      <c r="E2148" s="23"/>
      <c r="F2148" s="23"/>
      <c r="G2148" s="23"/>
      <c r="H2148" s="23"/>
      <c r="I2148" s="23"/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/>
      <c r="Z2148" s="23"/>
      <c r="AA2148" s="23"/>
      <c r="AB2148" s="23"/>
      <c r="AC2148" s="67"/>
      <c r="AD2148" s="23"/>
      <c r="AE2148" s="23"/>
    </row>
    <row r="2149" spans="1:31" s="103" customFormat="1" x14ac:dyDescent="0.35">
      <c r="A2149" s="24"/>
      <c r="B2149" s="23"/>
      <c r="C2149" s="23"/>
      <c r="D2149" s="23"/>
      <c r="E2149" s="23"/>
      <c r="F2149" s="23"/>
      <c r="G2149" s="23"/>
      <c r="H2149" s="23"/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/>
      <c r="Z2149" s="23"/>
      <c r="AA2149" s="23"/>
      <c r="AB2149" s="23"/>
      <c r="AC2149" s="67"/>
      <c r="AD2149" s="23"/>
      <c r="AE2149" s="23"/>
    </row>
    <row r="2150" spans="1:31" s="103" customFormat="1" x14ac:dyDescent="0.35">
      <c r="A2150" s="24"/>
      <c r="B2150" s="23"/>
      <c r="C2150" s="23"/>
      <c r="D2150" s="23"/>
      <c r="E2150" s="23"/>
      <c r="F2150" s="23"/>
      <c r="G2150" s="23"/>
      <c r="H2150" s="23"/>
      <c r="I2150" s="23"/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/>
      <c r="AA2150" s="23"/>
      <c r="AB2150" s="23"/>
      <c r="AC2150" s="67"/>
      <c r="AD2150" s="23"/>
      <c r="AE2150" s="23"/>
    </row>
    <row r="2151" spans="1:31" s="103" customFormat="1" x14ac:dyDescent="0.35">
      <c r="A2151" s="24"/>
      <c r="B2151" s="23"/>
      <c r="C2151" s="23"/>
      <c r="D2151" s="23"/>
      <c r="E2151" s="23"/>
      <c r="F2151" s="23"/>
      <c r="G2151" s="23"/>
      <c r="H2151" s="23"/>
      <c r="I2151" s="23"/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67"/>
      <c r="AD2151" s="23"/>
      <c r="AE2151" s="23"/>
    </row>
    <row r="2152" spans="1:31" s="103" customFormat="1" x14ac:dyDescent="0.35">
      <c r="A2152" s="24"/>
      <c r="B2152" s="23"/>
      <c r="C2152" s="23"/>
      <c r="D2152" s="23"/>
      <c r="E2152" s="23"/>
      <c r="F2152" s="23"/>
      <c r="G2152" s="23"/>
      <c r="H2152" s="23"/>
      <c r="I2152" s="23"/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67"/>
      <c r="AD2152" s="23"/>
      <c r="AE2152" s="23"/>
    </row>
    <row r="2153" spans="1:31" s="103" customFormat="1" x14ac:dyDescent="0.35">
      <c r="A2153" s="24"/>
      <c r="B2153" s="23"/>
      <c r="C2153" s="23"/>
      <c r="D2153" s="23"/>
      <c r="E2153" s="23"/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67"/>
      <c r="AD2153" s="23"/>
      <c r="AE2153" s="23"/>
    </row>
    <row r="2154" spans="1:31" s="103" customFormat="1" x14ac:dyDescent="0.35">
      <c r="A2154" s="24"/>
      <c r="B2154" s="23"/>
      <c r="C2154" s="23"/>
      <c r="D2154" s="23"/>
      <c r="E2154" s="23"/>
      <c r="F2154" s="23"/>
      <c r="G2154" s="23"/>
      <c r="H2154" s="23"/>
      <c r="I2154" s="23"/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/>
      <c r="AB2154" s="23"/>
      <c r="AC2154" s="67"/>
      <c r="AD2154" s="23"/>
      <c r="AE2154" s="23"/>
    </row>
    <row r="2155" spans="1:31" s="103" customFormat="1" x14ac:dyDescent="0.35">
      <c r="A2155" s="24"/>
      <c r="B2155" s="23"/>
      <c r="C2155" s="23"/>
      <c r="D2155" s="23"/>
      <c r="E2155" s="23"/>
      <c r="F2155" s="23"/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67"/>
      <c r="AD2155" s="23"/>
      <c r="AE2155" s="23"/>
    </row>
    <row r="2156" spans="1:31" s="103" customFormat="1" x14ac:dyDescent="0.35">
      <c r="A2156" s="24"/>
      <c r="B2156" s="23"/>
      <c r="C2156" s="23"/>
      <c r="D2156" s="23"/>
      <c r="E2156" s="23"/>
      <c r="F2156" s="23"/>
      <c r="G2156" s="23"/>
      <c r="H2156" s="23"/>
      <c r="I2156" s="23"/>
      <c r="J2156" s="23"/>
      <c r="K2156" s="23"/>
      <c r="L2156" s="23"/>
      <c r="M2156" s="23"/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67"/>
      <c r="AD2156" s="23"/>
      <c r="AE2156" s="23"/>
    </row>
    <row r="2157" spans="1:31" s="103" customFormat="1" x14ac:dyDescent="0.35">
      <c r="A2157" s="24"/>
      <c r="B2157" s="23"/>
      <c r="C2157" s="23"/>
      <c r="D2157" s="23"/>
      <c r="E2157" s="23"/>
      <c r="F2157" s="23"/>
      <c r="G2157" s="23"/>
      <c r="H2157" s="23"/>
      <c r="I2157" s="23"/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/>
      <c r="Z2157" s="23"/>
      <c r="AA2157" s="23"/>
      <c r="AB2157" s="23"/>
      <c r="AC2157" s="67"/>
      <c r="AD2157" s="23"/>
      <c r="AE2157" s="23"/>
    </row>
    <row r="2158" spans="1:31" s="103" customFormat="1" x14ac:dyDescent="0.35">
      <c r="A2158" s="24"/>
      <c r="B2158" s="23"/>
      <c r="C2158" s="23"/>
      <c r="D2158" s="23"/>
      <c r="E2158" s="23"/>
      <c r="F2158" s="23"/>
      <c r="G2158" s="23"/>
      <c r="H2158" s="23"/>
      <c r="I2158" s="23"/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67"/>
      <c r="AD2158" s="23"/>
      <c r="AE2158" s="23"/>
    </row>
    <row r="2159" spans="1:31" s="103" customFormat="1" x14ac:dyDescent="0.35">
      <c r="A2159" s="24"/>
      <c r="B2159" s="23"/>
      <c r="C2159" s="23"/>
      <c r="D2159" s="23"/>
      <c r="E2159" s="23"/>
      <c r="F2159" s="23"/>
      <c r="G2159" s="23"/>
      <c r="H2159" s="23"/>
      <c r="I2159" s="23"/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/>
      <c r="AA2159" s="23"/>
      <c r="AB2159" s="23"/>
      <c r="AC2159" s="67"/>
      <c r="AD2159" s="23"/>
      <c r="AE2159" s="23"/>
    </row>
    <row r="2160" spans="1:31" s="103" customFormat="1" x14ac:dyDescent="0.35">
      <c r="A2160" s="24"/>
      <c r="B2160" s="23"/>
      <c r="C2160" s="23"/>
      <c r="D2160" s="23"/>
      <c r="E2160" s="23"/>
      <c r="F2160" s="23"/>
      <c r="G2160" s="23"/>
      <c r="H2160" s="23"/>
      <c r="I2160" s="23"/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23"/>
      <c r="AC2160" s="67"/>
      <c r="AD2160" s="23"/>
      <c r="AE2160" s="23"/>
    </row>
    <row r="2161" spans="1:31" s="103" customFormat="1" x14ac:dyDescent="0.35">
      <c r="A2161" s="24"/>
      <c r="B2161" s="23"/>
      <c r="C2161" s="23"/>
      <c r="D2161" s="23"/>
      <c r="E2161" s="23"/>
      <c r="F2161" s="23"/>
      <c r="G2161" s="23"/>
      <c r="H2161" s="23"/>
      <c r="I2161" s="23"/>
      <c r="J2161" s="23"/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/>
      <c r="AA2161" s="23"/>
      <c r="AB2161" s="23"/>
      <c r="AC2161" s="67"/>
      <c r="AD2161" s="23"/>
      <c r="AE2161" s="23"/>
    </row>
    <row r="2162" spans="1:31" s="103" customFormat="1" x14ac:dyDescent="0.35">
      <c r="A2162" s="24"/>
      <c r="B2162" s="23"/>
      <c r="C2162" s="23"/>
      <c r="D2162" s="23"/>
      <c r="E2162" s="23"/>
      <c r="F2162" s="23"/>
      <c r="G2162" s="23"/>
      <c r="H2162" s="23"/>
      <c r="I2162" s="23"/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67"/>
      <c r="AD2162" s="23"/>
      <c r="AE2162" s="23"/>
    </row>
    <row r="2163" spans="1:31" s="103" customFormat="1" x14ac:dyDescent="0.35">
      <c r="A2163" s="24"/>
      <c r="B2163" s="23"/>
      <c r="C2163" s="23"/>
      <c r="D2163" s="23"/>
      <c r="E2163" s="23"/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23"/>
      <c r="AC2163" s="67"/>
      <c r="AD2163" s="23"/>
      <c r="AE2163" s="23"/>
    </row>
    <row r="2164" spans="1:31" s="103" customFormat="1" x14ac:dyDescent="0.35">
      <c r="A2164" s="24"/>
      <c r="B2164" s="23"/>
      <c r="C2164" s="23"/>
      <c r="D2164" s="23"/>
      <c r="E2164" s="23"/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67"/>
      <c r="AD2164" s="23"/>
      <c r="AE2164" s="23"/>
    </row>
    <row r="2165" spans="1:31" s="103" customFormat="1" x14ac:dyDescent="0.35">
      <c r="A2165" s="24"/>
      <c r="B2165" s="23"/>
      <c r="C2165" s="23"/>
      <c r="D2165" s="23"/>
      <c r="E2165" s="23"/>
      <c r="F2165" s="23"/>
      <c r="G2165" s="23"/>
      <c r="H2165" s="23"/>
      <c r="I2165" s="23"/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/>
      <c r="AB2165" s="23"/>
      <c r="AC2165" s="67"/>
      <c r="AD2165" s="23"/>
      <c r="AE2165" s="23"/>
    </row>
    <row r="2166" spans="1:31" s="103" customFormat="1" x14ac:dyDescent="0.35">
      <c r="A2166" s="24"/>
      <c r="B2166" s="23"/>
      <c r="C2166" s="23"/>
      <c r="D2166" s="23"/>
      <c r="E2166" s="23"/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67"/>
      <c r="AD2166" s="23"/>
      <c r="AE2166" s="23"/>
    </row>
    <row r="2167" spans="1:31" s="103" customFormat="1" x14ac:dyDescent="0.35">
      <c r="A2167" s="24"/>
      <c r="B2167" s="23"/>
      <c r="C2167" s="23"/>
      <c r="D2167" s="23"/>
      <c r="E2167" s="23"/>
      <c r="F2167" s="23"/>
      <c r="G2167" s="23"/>
      <c r="H2167" s="23"/>
      <c r="I2167" s="23"/>
      <c r="J2167" s="23"/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/>
      <c r="AA2167" s="23"/>
      <c r="AB2167" s="23"/>
      <c r="AC2167" s="67"/>
      <c r="AD2167" s="23"/>
      <c r="AE2167" s="23"/>
    </row>
    <row r="2168" spans="1:31" s="103" customFormat="1" x14ac:dyDescent="0.35">
      <c r="A2168" s="24"/>
      <c r="B2168" s="23"/>
      <c r="C2168" s="23"/>
      <c r="D2168" s="23"/>
      <c r="E2168" s="23"/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67"/>
      <c r="AD2168" s="23"/>
      <c r="AE2168" s="23"/>
    </row>
    <row r="2169" spans="1:31" s="103" customFormat="1" x14ac:dyDescent="0.35">
      <c r="A2169" s="24"/>
      <c r="B2169" s="23"/>
      <c r="C2169" s="23"/>
      <c r="D2169" s="23"/>
      <c r="E2169" s="23"/>
      <c r="F2169" s="23"/>
      <c r="G2169" s="23"/>
      <c r="H2169" s="23"/>
      <c r="I2169" s="23"/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/>
      <c r="Z2169" s="23"/>
      <c r="AA2169" s="23"/>
      <c r="AB2169" s="23"/>
      <c r="AC2169" s="67"/>
      <c r="AD2169" s="23"/>
      <c r="AE2169" s="23"/>
    </row>
    <row r="2170" spans="1:31" s="103" customFormat="1" x14ac:dyDescent="0.35">
      <c r="A2170" s="24"/>
      <c r="B2170" s="23"/>
      <c r="C2170" s="23"/>
      <c r="D2170" s="23"/>
      <c r="E2170" s="23"/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67"/>
      <c r="AD2170" s="23"/>
      <c r="AE2170" s="23"/>
    </row>
    <row r="2171" spans="1:31" s="103" customFormat="1" x14ac:dyDescent="0.35">
      <c r="A2171" s="24"/>
      <c r="B2171" s="23"/>
      <c r="C2171" s="23"/>
      <c r="D2171" s="23"/>
      <c r="E2171" s="23"/>
      <c r="F2171" s="23"/>
      <c r="G2171" s="23"/>
      <c r="H2171" s="23"/>
      <c r="I2171" s="23"/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/>
      <c r="Z2171" s="23"/>
      <c r="AA2171" s="23"/>
      <c r="AB2171" s="23"/>
      <c r="AC2171" s="67"/>
      <c r="AD2171" s="23"/>
      <c r="AE2171" s="23"/>
    </row>
    <row r="2172" spans="1:31" s="103" customFormat="1" x14ac:dyDescent="0.35">
      <c r="A2172" s="24"/>
      <c r="B2172" s="23"/>
      <c r="C2172" s="23"/>
      <c r="D2172" s="23"/>
      <c r="E2172" s="23"/>
      <c r="F2172" s="23"/>
      <c r="G2172" s="23"/>
      <c r="H2172" s="23"/>
      <c r="I2172" s="23"/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/>
      <c r="Z2172" s="23"/>
      <c r="AA2172" s="23"/>
      <c r="AB2172" s="23"/>
      <c r="AC2172" s="67"/>
      <c r="AD2172" s="23"/>
      <c r="AE2172" s="23"/>
    </row>
    <row r="2173" spans="1:31" s="103" customFormat="1" x14ac:dyDescent="0.35">
      <c r="A2173" s="24"/>
      <c r="B2173" s="23"/>
      <c r="C2173" s="23"/>
      <c r="D2173" s="23"/>
      <c r="E2173" s="23"/>
      <c r="F2173" s="23"/>
      <c r="G2173" s="23"/>
      <c r="H2173" s="23"/>
      <c r="I2173" s="23"/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/>
      <c r="AB2173" s="23"/>
      <c r="AC2173" s="67"/>
      <c r="AD2173" s="23"/>
      <c r="AE2173" s="23"/>
    </row>
    <row r="2174" spans="1:31" s="103" customFormat="1" x14ac:dyDescent="0.35">
      <c r="A2174" s="24"/>
      <c r="B2174" s="23"/>
      <c r="C2174" s="23"/>
      <c r="D2174" s="23"/>
      <c r="E2174" s="23"/>
      <c r="F2174" s="23"/>
      <c r="G2174" s="23"/>
      <c r="H2174" s="23"/>
      <c r="I2174" s="23"/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3"/>
      <c r="AC2174" s="67"/>
      <c r="AD2174" s="23"/>
      <c r="AE2174" s="23"/>
    </row>
    <row r="2175" spans="1:31" s="103" customFormat="1" x14ac:dyDescent="0.35">
      <c r="A2175" s="24"/>
      <c r="B2175" s="23"/>
      <c r="C2175" s="23"/>
      <c r="D2175" s="23"/>
      <c r="E2175" s="23"/>
      <c r="F2175" s="23"/>
      <c r="G2175" s="23"/>
      <c r="H2175" s="23"/>
      <c r="I2175" s="23"/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/>
      <c r="AA2175" s="23"/>
      <c r="AB2175" s="23"/>
      <c r="AC2175" s="67"/>
      <c r="AD2175" s="23"/>
      <c r="AE2175" s="23"/>
    </row>
    <row r="2176" spans="1:31" s="103" customFormat="1" x14ac:dyDescent="0.35">
      <c r="A2176" s="24"/>
      <c r="B2176" s="23"/>
      <c r="C2176" s="23"/>
      <c r="D2176" s="23"/>
      <c r="E2176" s="23"/>
      <c r="F2176" s="23"/>
      <c r="G2176" s="23"/>
      <c r="H2176" s="23"/>
      <c r="I2176" s="23"/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/>
      <c r="Z2176" s="23"/>
      <c r="AA2176" s="23"/>
      <c r="AB2176" s="23"/>
      <c r="AC2176" s="67"/>
      <c r="AD2176" s="23"/>
      <c r="AE2176" s="23"/>
    </row>
    <row r="2177" spans="1:31" s="103" customFormat="1" x14ac:dyDescent="0.35">
      <c r="A2177" s="24"/>
      <c r="B2177" s="23"/>
      <c r="C2177" s="23"/>
      <c r="D2177" s="23"/>
      <c r="E2177" s="23"/>
      <c r="F2177" s="23"/>
      <c r="G2177" s="23"/>
      <c r="H2177" s="23"/>
      <c r="I2177" s="23"/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/>
      <c r="Z2177" s="23"/>
      <c r="AA2177" s="23"/>
      <c r="AB2177" s="23"/>
      <c r="AC2177" s="67"/>
      <c r="AD2177" s="23"/>
      <c r="AE2177" s="23"/>
    </row>
    <row r="2178" spans="1:31" s="103" customFormat="1" x14ac:dyDescent="0.35">
      <c r="A2178" s="24"/>
      <c r="B2178" s="23"/>
      <c r="C2178" s="23"/>
      <c r="D2178" s="23"/>
      <c r="E2178" s="23"/>
      <c r="F2178" s="23"/>
      <c r="G2178" s="23"/>
      <c r="H2178" s="23"/>
      <c r="I2178" s="23"/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/>
      <c r="AB2178" s="23"/>
      <c r="AC2178" s="67"/>
      <c r="AD2178" s="23"/>
      <c r="AE2178" s="23"/>
    </row>
    <row r="2179" spans="1:31" s="103" customFormat="1" x14ac:dyDescent="0.35">
      <c r="A2179" s="24"/>
      <c r="B2179" s="23"/>
      <c r="C2179" s="23"/>
      <c r="D2179" s="23"/>
      <c r="E2179" s="23"/>
      <c r="F2179" s="23"/>
      <c r="G2179" s="23"/>
      <c r="H2179" s="23"/>
      <c r="I2179" s="23"/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/>
      <c r="Z2179" s="23"/>
      <c r="AA2179" s="23"/>
      <c r="AB2179" s="23"/>
      <c r="AC2179" s="67"/>
      <c r="AD2179" s="23"/>
      <c r="AE2179" s="23"/>
    </row>
    <row r="2180" spans="1:31" s="103" customFormat="1" x14ac:dyDescent="0.35">
      <c r="A2180" s="24"/>
      <c r="B2180" s="23"/>
      <c r="C2180" s="23"/>
      <c r="D2180" s="23"/>
      <c r="E2180" s="23"/>
      <c r="F2180" s="23"/>
      <c r="G2180" s="23"/>
      <c r="H2180" s="23"/>
      <c r="I2180" s="23"/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67"/>
      <c r="AD2180" s="23"/>
      <c r="AE2180" s="23"/>
    </row>
    <row r="2181" spans="1:31" s="103" customFormat="1" x14ac:dyDescent="0.35">
      <c r="A2181" s="24"/>
      <c r="B2181" s="23"/>
      <c r="C2181" s="23"/>
      <c r="D2181" s="23"/>
      <c r="E2181" s="23"/>
      <c r="F2181" s="23"/>
      <c r="G2181" s="23"/>
      <c r="H2181" s="23"/>
      <c r="I2181" s="23"/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/>
      <c r="Z2181" s="23"/>
      <c r="AA2181" s="23"/>
      <c r="AB2181" s="23"/>
      <c r="AC2181" s="67"/>
      <c r="AD2181" s="23"/>
      <c r="AE2181" s="23"/>
    </row>
    <row r="2182" spans="1:31" s="103" customFormat="1" x14ac:dyDescent="0.35">
      <c r="A2182" s="24"/>
      <c r="B2182" s="23"/>
      <c r="C2182" s="23"/>
      <c r="D2182" s="23"/>
      <c r="E2182" s="23"/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/>
      <c r="AB2182" s="23"/>
      <c r="AC2182" s="67"/>
      <c r="AD2182" s="23"/>
      <c r="AE2182" s="23"/>
    </row>
    <row r="2183" spans="1:31" s="103" customFormat="1" x14ac:dyDescent="0.35">
      <c r="A2183" s="24"/>
      <c r="B2183" s="23"/>
      <c r="C2183" s="23"/>
      <c r="D2183" s="23"/>
      <c r="E2183" s="23"/>
      <c r="F2183" s="23"/>
      <c r="G2183" s="23"/>
      <c r="H2183" s="23"/>
      <c r="I2183" s="23"/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/>
      <c r="Z2183" s="23"/>
      <c r="AA2183" s="23"/>
      <c r="AB2183" s="23"/>
      <c r="AC2183" s="67"/>
      <c r="AD2183" s="23"/>
      <c r="AE2183" s="23"/>
    </row>
    <row r="2184" spans="1:31" s="103" customFormat="1" x14ac:dyDescent="0.35">
      <c r="A2184" s="24"/>
      <c r="B2184" s="23"/>
      <c r="C2184" s="23"/>
      <c r="D2184" s="23"/>
      <c r="E2184" s="23"/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/>
      <c r="AB2184" s="23"/>
      <c r="AC2184" s="67"/>
      <c r="AD2184" s="23"/>
      <c r="AE2184" s="23"/>
    </row>
    <row r="2185" spans="1:31" s="103" customFormat="1" x14ac:dyDescent="0.35">
      <c r="A2185" s="24"/>
      <c r="B2185" s="23"/>
      <c r="C2185" s="23"/>
      <c r="D2185" s="23"/>
      <c r="E2185" s="23"/>
      <c r="F2185" s="23"/>
      <c r="G2185" s="23"/>
      <c r="H2185" s="23"/>
      <c r="I2185" s="23"/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/>
      <c r="Z2185" s="23"/>
      <c r="AA2185" s="23"/>
      <c r="AB2185" s="23"/>
      <c r="AC2185" s="67"/>
      <c r="AD2185" s="23"/>
      <c r="AE2185" s="23"/>
    </row>
    <row r="2186" spans="1:31" s="103" customFormat="1" x14ac:dyDescent="0.35">
      <c r="A2186" s="24"/>
      <c r="B2186" s="23"/>
      <c r="C2186" s="23"/>
      <c r="D2186" s="23"/>
      <c r="E2186" s="23"/>
      <c r="F2186" s="23"/>
      <c r="G2186" s="23"/>
      <c r="H2186" s="23"/>
      <c r="I2186" s="23"/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67"/>
      <c r="AD2186" s="23"/>
      <c r="AE2186" s="23"/>
    </row>
    <row r="2187" spans="1:31" s="103" customFormat="1" x14ac:dyDescent="0.35">
      <c r="A2187" s="24"/>
      <c r="B2187" s="23"/>
      <c r="C2187" s="23"/>
      <c r="D2187" s="23"/>
      <c r="E2187" s="23"/>
      <c r="F2187" s="23"/>
      <c r="G2187" s="23"/>
      <c r="H2187" s="23"/>
      <c r="I2187" s="23"/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/>
      <c r="Z2187" s="23"/>
      <c r="AA2187" s="23"/>
      <c r="AB2187" s="23"/>
      <c r="AC2187" s="67"/>
      <c r="AD2187" s="23"/>
      <c r="AE2187" s="23"/>
    </row>
    <row r="2188" spans="1:31" s="103" customFormat="1" x14ac:dyDescent="0.35">
      <c r="A2188" s="24"/>
      <c r="B2188" s="23"/>
      <c r="C2188" s="23"/>
      <c r="D2188" s="23"/>
      <c r="E2188" s="23"/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/>
      <c r="Z2188" s="23"/>
      <c r="AA2188" s="23"/>
      <c r="AB2188" s="23"/>
      <c r="AC2188" s="67"/>
      <c r="AD2188" s="23"/>
      <c r="AE2188" s="23"/>
    </row>
    <row r="2189" spans="1:31" s="103" customFormat="1" x14ac:dyDescent="0.35">
      <c r="A2189" s="24"/>
      <c r="B2189" s="23"/>
      <c r="C2189" s="23"/>
      <c r="D2189" s="23"/>
      <c r="E2189" s="23"/>
      <c r="F2189" s="23"/>
      <c r="G2189" s="23"/>
      <c r="H2189" s="23"/>
      <c r="I2189" s="23"/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/>
      <c r="Z2189" s="23"/>
      <c r="AA2189" s="23"/>
      <c r="AB2189" s="23"/>
      <c r="AC2189" s="67"/>
      <c r="AD2189" s="23"/>
      <c r="AE2189" s="23"/>
    </row>
    <row r="2190" spans="1:31" s="103" customFormat="1" x14ac:dyDescent="0.35">
      <c r="A2190" s="24"/>
      <c r="B2190" s="23"/>
      <c r="C2190" s="23"/>
      <c r="D2190" s="23"/>
      <c r="E2190" s="23"/>
      <c r="F2190" s="23"/>
      <c r="G2190" s="23"/>
      <c r="H2190" s="23"/>
      <c r="I2190" s="23"/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/>
      <c r="AB2190" s="23"/>
      <c r="AC2190" s="67"/>
      <c r="AD2190" s="23"/>
      <c r="AE2190" s="23"/>
    </row>
    <row r="2191" spans="1:31" s="103" customFormat="1" x14ac:dyDescent="0.35">
      <c r="A2191" s="24"/>
      <c r="B2191" s="23"/>
      <c r="C2191" s="23"/>
      <c r="D2191" s="23"/>
      <c r="E2191" s="23"/>
      <c r="F2191" s="23"/>
      <c r="G2191" s="23"/>
      <c r="H2191" s="23"/>
      <c r="I2191" s="23"/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67"/>
      <c r="AD2191" s="23"/>
      <c r="AE2191" s="23"/>
    </row>
    <row r="2192" spans="1:31" s="103" customFormat="1" x14ac:dyDescent="0.35">
      <c r="A2192" s="24"/>
      <c r="B2192" s="23"/>
      <c r="C2192" s="23"/>
      <c r="D2192" s="23"/>
      <c r="E2192" s="23"/>
      <c r="F2192" s="23"/>
      <c r="G2192" s="23"/>
      <c r="H2192" s="23"/>
      <c r="I2192" s="23"/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/>
      <c r="AB2192" s="23"/>
      <c r="AC2192" s="67"/>
      <c r="AD2192" s="23"/>
      <c r="AE2192" s="23"/>
    </row>
    <row r="2193" spans="1:31" s="103" customFormat="1" x14ac:dyDescent="0.35">
      <c r="A2193" s="24"/>
      <c r="B2193" s="23"/>
      <c r="C2193" s="23"/>
      <c r="D2193" s="23"/>
      <c r="E2193" s="23"/>
      <c r="F2193" s="23"/>
      <c r="G2193" s="23"/>
      <c r="H2193" s="23"/>
      <c r="I2193" s="23"/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/>
      <c r="AB2193" s="23"/>
      <c r="AC2193" s="67"/>
      <c r="AD2193" s="23"/>
      <c r="AE2193" s="23"/>
    </row>
    <row r="2194" spans="1:31" s="103" customFormat="1" x14ac:dyDescent="0.35">
      <c r="A2194" s="24"/>
      <c r="B2194" s="23"/>
      <c r="C2194" s="23"/>
      <c r="D2194" s="23"/>
      <c r="E2194" s="23"/>
      <c r="F2194" s="23"/>
      <c r="G2194" s="23"/>
      <c r="H2194" s="23"/>
      <c r="I2194" s="23"/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/>
      <c r="AB2194" s="23"/>
      <c r="AC2194" s="67"/>
      <c r="AD2194" s="23"/>
      <c r="AE2194" s="23"/>
    </row>
    <row r="2195" spans="1:31" s="103" customFormat="1" x14ac:dyDescent="0.35">
      <c r="A2195" s="24"/>
      <c r="B2195" s="23"/>
      <c r="C2195" s="23"/>
      <c r="D2195" s="23"/>
      <c r="E2195" s="23"/>
      <c r="F2195" s="23"/>
      <c r="G2195" s="23"/>
      <c r="H2195" s="23"/>
      <c r="I2195" s="23"/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/>
      <c r="Z2195" s="23"/>
      <c r="AA2195" s="23"/>
      <c r="AB2195" s="23"/>
      <c r="AC2195" s="67"/>
      <c r="AD2195" s="23"/>
      <c r="AE2195" s="23"/>
    </row>
    <row r="2196" spans="1:31" s="103" customFormat="1" x14ac:dyDescent="0.35">
      <c r="A2196" s="24"/>
      <c r="B2196" s="23"/>
      <c r="C2196" s="23"/>
      <c r="D2196" s="23"/>
      <c r="E2196" s="23"/>
      <c r="F2196" s="23"/>
      <c r="G2196" s="23"/>
      <c r="H2196" s="23"/>
      <c r="I2196" s="23"/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/>
      <c r="AB2196" s="23"/>
      <c r="AC2196" s="67"/>
      <c r="AD2196" s="23"/>
      <c r="AE2196" s="23"/>
    </row>
    <row r="2197" spans="1:31" s="103" customFormat="1" x14ac:dyDescent="0.35">
      <c r="A2197" s="24"/>
      <c r="B2197" s="23"/>
      <c r="C2197" s="23"/>
      <c r="D2197" s="23"/>
      <c r="E2197" s="23"/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67"/>
      <c r="AD2197" s="23"/>
      <c r="AE2197" s="23"/>
    </row>
    <row r="2198" spans="1:31" s="103" customFormat="1" x14ac:dyDescent="0.35">
      <c r="A2198" s="24"/>
      <c r="B2198" s="23"/>
      <c r="C2198" s="23"/>
      <c r="D2198" s="23"/>
      <c r="E2198" s="23"/>
      <c r="F2198" s="23"/>
      <c r="G2198" s="23"/>
      <c r="H2198" s="23"/>
      <c r="I2198" s="23"/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/>
      <c r="AA2198" s="23"/>
      <c r="AB2198" s="23"/>
      <c r="AC2198" s="67"/>
      <c r="AD2198" s="23"/>
      <c r="AE2198" s="23"/>
    </row>
    <row r="2199" spans="1:31" s="103" customFormat="1" x14ac:dyDescent="0.35">
      <c r="A2199" s="24"/>
      <c r="B2199" s="23"/>
      <c r="C2199" s="23"/>
      <c r="D2199" s="23"/>
      <c r="E2199" s="23"/>
      <c r="F2199" s="23"/>
      <c r="G2199" s="23"/>
      <c r="H2199" s="23"/>
      <c r="I2199" s="23"/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/>
      <c r="Z2199" s="23"/>
      <c r="AA2199" s="23"/>
      <c r="AB2199" s="23"/>
      <c r="AC2199" s="67"/>
      <c r="AD2199" s="23"/>
      <c r="AE2199" s="23"/>
    </row>
    <row r="2200" spans="1:31" s="103" customFormat="1" x14ac:dyDescent="0.35">
      <c r="A2200" s="24"/>
      <c r="B2200" s="23"/>
      <c r="C2200" s="23"/>
      <c r="D2200" s="23"/>
      <c r="E2200" s="23"/>
      <c r="F2200" s="23"/>
      <c r="G2200" s="23"/>
      <c r="H2200" s="23"/>
      <c r="I2200" s="23"/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/>
      <c r="Z2200" s="23"/>
      <c r="AA2200" s="23"/>
      <c r="AB2200" s="23"/>
      <c r="AC2200" s="67"/>
      <c r="AD2200" s="23"/>
      <c r="AE2200" s="23"/>
    </row>
    <row r="2201" spans="1:31" s="103" customFormat="1" x14ac:dyDescent="0.35">
      <c r="A2201" s="24"/>
      <c r="B2201" s="23"/>
      <c r="C2201" s="23"/>
      <c r="D2201" s="23"/>
      <c r="E2201" s="23"/>
      <c r="F2201" s="23"/>
      <c r="G2201" s="23"/>
      <c r="H2201" s="23"/>
      <c r="I2201" s="23"/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/>
      <c r="Z2201" s="23"/>
      <c r="AA2201" s="23"/>
      <c r="AB2201" s="23"/>
      <c r="AC2201" s="67"/>
      <c r="AD2201" s="23"/>
      <c r="AE2201" s="23"/>
    </row>
    <row r="2202" spans="1:31" s="103" customFormat="1" x14ac:dyDescent="0.35">
      <c r="A2202" s="24"/>
      <c r="B2202" s="23"/>
      <c r="C2202" s="23"/>
      <c r="D2202" s="23"/>
      <c r="E2202" s="23"/>
      <c r="F2202" s="23"/>
      <c r="G2202" s="23"/>
      <c r="H2202" s="23"/>
      <c r="I2202" s="23"/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/>
      <c r="Z2202" s="23"/>
      <c r="AA2202" s="23"/>
      <c r="AB2202" s="23"/>
      <c r="AC2202" s="67"/>
      <c r="AD2202" s="23"/>
      <c r="AE2202" s="23"/>
    </row>
    <row r="2203" spans="1:31" s="103" customFormat="1" x14ac:dyDescent="0.35">
      <c r="A2203" s="24"/>
      <c r="B2203" s="23"/>
      <c r="C2203" s="23"/>
      <c r="D2203" s="23"/>
      <c r="E2203" s="23"/>
      <c r="F2203" s="23"/>
      <c r="G2203" s="23"/>
      <c r="H2203" s="23"/>
      <c r="I2203" s="23"/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/>
      <c r="Z2203" s="23"/>
      <c r="AA2203" s="23"/>
      <c r="AB2203" s="23"/>
      <c r="AC2203" s="67"/>
      <c r="AD2203" s="23"/>
      <c r="AE2203" s="23"/>
    </row>
    <row r="2204" spans="1:31" s="103" customFormat="1" x14ac:dyDescent="0.35">
      <c r="A2204" s="24"/>
      <c r="B2204" s="23"/>
      <c r="C2204" s="23"/>
      <c r="D2204" s="23"/>
      <c r="E2204" s="23"/>
      <c r="F2204" s="23"/>
      <c r="G2204" s="23"/>
      <c r="H2204" s="23"/>
      <c r="I2204" s="23"/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/>
      <c r="Z2204" s="23"/>
      <c r="AA2204" s="23"/>
      <c r="AB2204" s="23"/>
      <c r="AC2204" s="67"/>
      <c r="AD2204" s="23"/>
      <c r="AE2204" s="23"/>
    </row>
    <row r="2205" spans="1:31" s="103" customFormat="1" x14ac:dyDescent="0.35">
      <c r="A2205" s="24"/>
      <c r="B2205" s="23"/>
      <c r="C2205" s="23"/>
      <c r="D2205" s="23"/>
      <c r="E2205" s="23"/>
      <c r="F2205" s="23"/>
      <c r="G2205" s="23"/>
      <c r="H2205" s="23"/>
      <c r="I2205" s="23"/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/>
      <c r="Z2205" s="23"/>
      <c r="AA2205" s="23"/>
      <c r="AB2205" s="23"/>
      <c r="AC2205" s="67"/>
      <c r="AD2205" s="23"/>
      <c r="AE2205" s="23"/>
    </row>
    <row r="2206" spans="1:31" s="103" customFormat="1" x14ac:dyDescent="0.35">
      <c r="A2206" s="24"/>
      <c r="B2206" s="23"/>
      <c r="C2206" s="23"/>
      <c r="D2206" s="23"/>
      <c r="E2206" s="23"/>
      <c r="F2206" s="23"/>
      <c r="G2206" s="23"/>
      <c r="H2206" s="23"/>
      <c r="I2206" s="23"/>
      <c r="J2206" s="23"/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67"/>
      <c r="AD2206" s="23"/>
      <c r="AE2206" s="23"/>
    </row>
    <row r="2207" spans="1:31" s="103" customFormat="1" x14ac:dyDescent="0.35">
      <c r="A2207" s="24"/>
      <c r="B2207" s="23"/>
      <c r="C2207" s="23"/>
      <c r="D2207" s="23"/>
      <c r="E2207" s="23"/>
      <c r="F2207" s="23"/>
      <c r="G2207" s="23"/>
      <c r="H2207" s="23"/>
      <c r="I2207" s="23"/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/>
      <c r="AB2207" s="23"/>
      <c r="AC2207" s="67"/>
      <c r="AD2207" s="23"/>
      <c r="AE2207" s="23"/>
    </row>
    <row r="2208" spans="1:31" s="103" customFormat="1" x14ac:dyDescent="0.35">
      <c r="A2208" s="24"/>
      <c r="B2208" s="23"/>
      <c r="C2208" s="23"/>
      <c r="D2208" s="23"/>
      <c r="E2208" s="23"/>
      <c r="F2208" s="23"/>
      <c r="G2208" s="23"/>
      <c r="H2208" s="23"/>
      <c r="I2208" s="23"/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/>
      <c r="AB2208" s="23"/>
      <c r="AC2208" s="67"/>
      <c r="AD2208" s="23"/>
      <c r="AE2208" s="23"/>
    </row>
    <row r="2209" spans="1:31" s="103" customFormat="1" x14ac:dyDescent="0.35">
      <c r="A2209" s="24"/>
      <c r="B2209" s="23"/>
      <c r="C2209" s="23"/>
      <c r="D2209" s="23"/>
      <c r="E2209" s="23"/>
      <c r="F2209" s="23"/>
      <c r="G2209" s="23"/>
      <c r="H2209" s="23"/>
      <c r="I2209" s="23"/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/>
      <c r="Z2209" s="23"/>
      <c r="AA2209" s="23"/>
      <c r="AB2209" s="23"/>
      <c r="AC2209" s="67"/>
      <c r="AD2209" s="23"/>
      <c r="AE2209" s="23"/>
    </row>
    <row r="2210" spans="1:31" s="103" customFormat="1" x14ac:dyDescent="0.35">
      <c r="A2210" s="24"/>
      <c r="B2210" s="23"/>
      <c r="C2210" s="23"/>
      <c r="D2210" s="23"/>
      <c r="E2210" s="23"/>
      <c r="F2210" s="23"/>
      <c r="G2210" s="23"/>
      <c r="H2210" s="23"/>
      <c r="I2210" s="23"/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/>
      <c r="AB2210" s="23"/>
      <c r="AC2210" s="67"/>
      <c r="AD2210" s="23"/>
      <c r="AE2210" s="23"/>
    </row>
    <row r="2211" spans="1:31" s="103" customFormat="1" x14ac:dyDescent="0.35">
      <c r="A2211" s="24"/>
      <c r="B2211" s="23"/>
      <c r="C2211" s="23"/>
      <c r="D2211" s="23"/>
      <c r="E2211" s="23"/>
      <c r="F2211" s="23"/>
      <c r="G2211" s="23"/>
      <c r="H2211" s="23"/>
      <c r="I2211" s="23"/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/>
      <c r="Z2211" s="23"/>
      <c r="AA2211" s="23"/>
      <c r="AB2211" s="23"/>
      <c r="AC2211" s="67"/>
      <c r="AD2211" s="23"/>
      <c r="AE2211" s="23"/>
    </row>
    <row r="2212" spans="1:31" s="103" customFormat="1" x14ac:dyDescent="0.35">
      <c r="A2212" s="24"/>
      <c r="B2212" s="23"/>
      <c r="C2212" s="23"/>
      <c r="D2212" s="23"/>
      <c r="E2212" s="23"/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67"/>
      <c r="AD2212" s="23"/>
      <c r="AE2212" s="23"/>
    </row>
    <row r="2213" spans="1:31" s="103" customFormat="1" x14ac:dyDescent="0.35">
      <c r="A2213" s="24"/>
      <c r="B2213" s="23"/>
      <c r="C2213" s="23"/>
      <c r="D2213" s="23"/>
      <c r="E2213" s="23"/>
      <c r="F2213" s="23"/>
      <c r="G2213" s="23"/>
      <c r="H2213" s="23"/>
      <c r="I2213" s="23"/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/>
      <c r="Z2213" s="23"/>
      <c r="AA2213" s="23"/>
      <c r="AB2213" s="23"/>
      <c r="AC2213" s="67"/>
      <c r="AD2213" s="23"/>
      <c r="AE2213" s="23"/>
    </row>
    <row r="2214" spans="1:31" s="103" customFormat="1" x14ac:dyDescent="0.35">
      <c r="A2214" s="24"/>
      <c r="B2214" s="23"/>
      <c r="C2214" s="23"/>
      <c r="D2214" s="23"/>
      <c r="E2214" s="23"/>
      <c r="F2214" s="23"/>
      <c r="G2214" s="23"/>
      <c r="H2214" s="23"/>
      <c r="I2214" s="23"/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/>
      <c r="AA2214" s="23"/>
      <c r="AB2214" s="23"/>
      <c r="AC2214" s="67"/>
      <c r="AD2214" s="23"/>
      <c r="AE2214" s="23"/>
    </row>
    <row r="2215" spans="1:31" s="103" customFormat="1" x14ac:dyDescent="0.35">
      <c r="A2215" s="24"/>
      <c r="B2215" s="23"/>
      <c r="C2215" s="23"/>
      <c r="D2215" s="23"/>
      <c r="E2215" s="23"/>
      <c r="F2215" s="23"/>
      <c r="G2215" s="23"/>
      <c r="H2215" s="23"/>
      <c r="I2215" s="23"/>
      <c r="J2215" s="23"/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67"/>
      <c r="AD2215" s="23"/>
      <c r="AE2215" s="23"/>
    </row>
    <row r="2216" spans="1:31" s="103" customFormat="1" x14ac:dyDescent="0.35">
      <c r="A2216" s="24"/>
      <c r="B2216" s="23"/>
      <c r="C2216" s="23"/>
      <c r="D2216" s="23"/>
      <c r="E2216" s="23"/>
      <c r="F2216" s="23"/>
      <c r="G2216" s="23"/>
      <c r="H2216" s="23"/>
      <c r="I2216" s="23"/>
      <c r="J2216" s="23"/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/>
      <c r="Z2216" s="23"/>
      <c r="AA2216" s="23"/>
      <c r="AB2216" s="23"/>
      <c r="AC2216" s="67"/>
      <c r="AD2216" s="23"/>
      <c r="AE2216" s="23"/>
    </row>
    <row r="2217" spans="1:31" s="103" customFormat="1" x14ac:dyDescent="0.35">
      <c r="A2217" s="24"/>
      <c r="B2217" s="23"/>
      <c r="C2217" s="23"/>
      <c r="D2217" s="23"/>
      <c r="E2217" s="23"/>
      <c r="F2217" s="23"/>
      <c r="G2217" s="23"/>
      <c r="H2217" s="23"/>
      <c r="I2217" s="23"/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/>
      <c r="Z2217" s="23"/>
      <c r="AA2217" s="23"/>
      <c r="AB2217" s="23"/>
      <c r="AC2217" s="67"/>
      <c r="AD2217" s="23"/>
      <c r="AE2217" s="23"/>
    </row>
    <row r="2218" spans="1:31" s="103" customFormat="1" x14ac:dyDescent="0.35">
      <c r="A2218" s="24"/>
      <c r="B2218" s="23"/>
      <c r="C2218" s="23"/>
      <c r="D2218" s="23"/>
      <c r="E2218" s="23"/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/>
      <c r="Z2218" s="23"/>
      <c r="AA2218" s="23"/>
      <c r="AB2218" s="23"/>
      <c r="AC2218" s="67"/>
      <c r="AD2218" s="23"/>
      <c r="AE2218" s="23"/>
    </row>
    <row r="2219" spans="1:31" s="103" customFormat="1" x14ac:dyDescent="0.35">
      <c r="A2219" s="24"/>
      <c r="B2219" s="23"/>
      <c r="C2219" s="23"/>
      <c r="D2219" s="23"/>
      <c r="E2219" s="23"/>
      <c r="F2219" s="23"/>
      <c r="G2219" s="23"/>
      <c r="H2219" s="23"/>
      <c r="I2219" s="23"/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/>
      <c r="Z2219" s="23"/>
      <c r="AA2219" s="23"/>
      <c r="AB2219" s="23"/>
      <c r="AC2219" s="67"/>
      <c r="AD2219" s="23"/>
      <c r="AE2219" s="23"/>
    </row>
    <row r="2220" spans="1:31" s="103" customFormat="1" x14ac:dyDescent="0.35">
      <c r="A2220" s="24"/>
      <c r="B2220" s="23"/>
      <c r="C2220" s="23"/>
      <c r="D2220" s="23"/>
      <c r="E2220" s="23"/>
      <c r="F2220" s="23"/>
      <c r="G2220" s="23"/>
      <c r="H2220" s="23"/>
      <c r="I2220" s="23"/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/>
      <c r="Z2220" s="23"/>
      <c r="AA2220" s="23"/>
      <c r="AB2220" s="23"/>
      <c r="AC2220" s="67"/>
      <c r="AD2220" s="23"/>
      <c r="AE2220" s="23"/>
    </row>
    <row r="2221" spans="1:31" s="103" customFormat="1" x14ac:dyDescent="0.35">
      <c r="A2221" s="24"/>
      <c r="B2221" s="23"/>
      <c r="C2221" s="23"/>
      <c r="D2221" s="23"/>
      <c r="E2221" s="23"/>
      <c r="F2221" s="23"/>
      <c r="G2221" s="23"/>
      <c r="H2221" s="23"/>
      <c r="I2221" s="23"/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/>
      <c r="Z2221" s="23"/>
      <c r="AA2221" s="23"/>
      <c r="AB2221" s="23"/>
      <c r="AC2221" s="67"/>
      <c r="AD2221" s="23"/>
      <c r="AE2221" s="23"/>
    </row>
    <row r="2222" spans="1:31" s="103" customFormat="1" x14ac:dyDescent="0.35">
      <c r="A2222" s="24"/>
      <c r="B2222" s="23"/>
      <c r="C2222" s="23"/>
      <c r="D2222" s="23"/>
      <c r="E2222" s="23"/>
      <c r="F2222" s="23"/>
      <c r="G2222" s="23"/>
      <c r="H2222" s="23"/>
      <c r="I2222" s="23"/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/>
      <c r="AB2222" s="23"/>
      <c r="AC2222" s="67"/>
      <c r="AD2222" s="23"/>
      <c r="AE2222" s="23"/>
    </row>
    <row r="2223" spans="1:31" s="103" customFormat="1" x14ac:dyDescent="0.35">
      <c r="A2223" s="24"/>
      <c r="B2223" s="23"/>
      <c r="C2223" s="23"/>
      <c r="D2223" s="23"/>
      <c r="E2223" s="23"/>
      <c r="F2223" s="23"/>
      <c r="G2223" s="23"/>
      <c r="H2223" s="23"/>
      <c r="I2223" s="23"/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/>
      <c r="Z2223" s="23"/>
      <c r="AA2223" s="23"/>
      <c r="AB2223" s="23"/>
      <c r="AC2223" s="67"/>
      <c r="AD2223" s="23"/>
      <c r="AE2223" s="23"/>
    </row>
    <row r="2224" spans="1:31" s="103" customFormat="1" x14ac:dyDescent="0.35">
      <c r="A2224" s="24"/>
      <c r="B2224" s="23"/>
      <c r="C2224" s="23"/>
      <c r="D2224" s="23"/>
      <c r="E2224" s="23"/>
      <c r="F2224" s="23"/>
      <c r="G2224" s="23"/>
      <c r="H2224" s="23"/>
      <c r="I2224" s="23"/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67"/>
      <c r="AD2224" s="23"/>
      <c r="AE2224" s="23"/>
    </row>
    <row r="2225" spans="1:31" s="103" customFormat="1" x14ac:dyDescent="0.35">
      <c r="A2225" s="24"/>
      <c r="B2225" s="23"/>
      <c r="C2225" s="23"/>
      <c r="D2225" s="23"/>
      <c r="E2225" s="23"/>
      <c r="F2225" s="23"/>
      <c r="G2225" s="23"/>
      <c r="H2225" s="23"/>
      <c r="I2225" s="23"/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/>
      <c r="AB2225" s="23"/>
      <c r="AC2225" s="67"/>
      <c r="AD2225" s="23"/>
      <c r="AE2225" s="23"/>
    </row>
    <row r="2226" spans="1:31" s="103" customFormat="1" x14ac:dyDescent="0.35">
      <c r="A2226" s="24"/>
      <c r="B2226" s="23"/>
      <c r="C2226" s="23"/>
      <c r="D2226" s="23"/>
      <c r="E2226" s="23"/>
      <c r="F2226" s="23"/>
      <c r="G2226" s="23"/>
      <c r="H2226" s="23"/>
      <c r="I2226" s="23"/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/>
      <c r="AA2226" s="23"/>
      <c r="AB2226" s="23"/>
      <c r="AC2226" s="67"/>
      <c r="AD2226" s="23"/>
      <c r="AE2226" s="23"/>
    </row>
    <row r="2227" spans="1:31" s="103" customFormat="1" x14ac:dyDescent="0.35">
      <c r="A2227" s="24"/>
      <c r="B2227" s="23"/>
      <c r="C2227" s="23"/>
      <c r="D2227" s="23"/>
      <c r="E2227" s="23"/>
      <c r="F2227" s="23"/>
      <c r="G2227" s="23"/>
      <c r="H2227" s="23"/>
      <c r="I2227" s="23"/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/>
      <c r="Z2227" s="23"/>
      <c r="AA2227" s="23"/>
      <c r="AB2227" s="23"/>
      <c r="AC2227" s="67"/>
      <c r="AD2227" s="23"/>
      <c r="AE2227" s="23"/>
    </row>
    <row r="2228" spans="1:31" s="103" customFormat="1" x14ac:dyDescent="0.35">
      <c r="A2228" s="24"/>
      <c r="B2228" s="23"/>
      <c r="C2228" s="23"/>
      <c r="D2228" s="23"/>
      <c r="E2228" s="23"/>
      <c r="F2228" s="23"/>
      <c r="G2228" s="23"/>
      <c r="H2228" s="23"/>
      <c r="I2228" s="23"/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  <c r="AA2228" s="23"/>
      <c r="AB2228" s="23"/>
      <c r="AC2228" s="67"/>
      <c r="AD2228" s="23"/>
      <c r="AE2228" s="23"/>
    </row>
    <row r="2229" spans="1:31" s="103" customFormat="1" x14ac:dyDescent="0.35">
      <c r="A2229" s="24"/>
      <c r="B2229" s="23"/>
      <c r="C2229" s="23"/>
      <c r="D2229" s="23"/>
      <c r="E2229" s="23"/>
      <c r="F2229" s="23"/>
      <c r="G2229" s="23"/>
      <c r="H2229" s="23"/>
      <c r="I2229" s="23"/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67"/>
      <c r="AD2229" s="23"/>
      <c r="AE2229" s="23"/>
    </row>
    <row r="2230" spans="1:31" s="103" customFormat="1" x14ac:dyDescent="0.35">
      <c r="A2230" s="24"/>
      <c r="B2230" s="23"/>
      <c r="C2230" s="23"/>
      <c r="D2230" s="23"/>
      <c r="E2230" s="23"/>
      <c r="F2230" s="23"/>
      <c r="G2230" s="23"/>
      <c r="H2230" s="23"/>
      <c r="I2230" s="23"/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67"/>
      <c r="AD2230" s="23"/>
      <c r="AE2230" s="23"/>
    </row>
    <row r="2231" spans="1:31" s="103" customFormat="1" x14ac:dyDescent="0.35">
      <c r="A2231" s="24"/>
      <c r="B2231" s="23"/>
      <c r="C2231" s="23"/>
      <c r="D2231" s="23"/>
      <c r="E2231" s="23"/>
      <c r="F2231" s="23"/>
      <c r="G2231" s="23"/>
      <c r="H2231" s="23"/>
      <c r="I2231" s="23"/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67"/>
      <c r="AD2231" s="23"/>
      <c r="AE2231" s="23"/>
    </row>
    <row r="2232" spans="1:31" s="103" customFormat="1" x14ac:dyDescent="0.35">
      <c r="A2232" s="24"/>
      <c r="B2232" s="23"/>
      <c r="C2232" s="23"/>
      <c r="D2232" s="23"/>
      <c r="E2232" s="23"/>
      <c r="F2232" s="23"/>
      <c r="G2232" s="23"/>
      <c r="H2232" s="23"/>
      <c r="I2232" s="23"/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67"/>
      <c r="AD2232" s="23"/>
      <c r="AE2232" s="23"/>
    </row>
    <row r="2233" spans="1:31" s="103" customFormat="1" x14ac:dyDescent="0.35">
      <c r="A2233" s="24"/>
      <c r="B2233" s="23"/>
      <c r="C2233" s="23"/>
      <c r="D2233" s="23"/>
      <c r="E2233" s="23"/>
      <c r="F2233" s="23"/>
      <c r="G2233" s="23"/>
      <c r="H2233" s="23"/>
      <c r="I2233" s="23"/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/>
      <c r="Z2233" s="23"/>
      <c r="AA2233" s="23"/>
      <c r="AB2233" s="23"/>
      <c r="AC2233" s="67"/>
      <c r="AD2233" s="23"/>
      <c r="AE2233" s="23"/>
    </row>
    <row r="2234" spans="1:31" s="103" customFormat="1" x14ac:dyDescent="0.35">
      <c r="A2234" s="24"/>
      <c r="B2234" s="23"/>
      <c r="C2234" s="23"/>
      <c r="D2234" s="23"/>
      <c r="E2234" s="23"/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67"/>
      <c r="AD2234" s="23"/>
      <c r="AE2234" s="23"/>
    </row>
    <row r="2235" spans="1:31" s="103" customFormat="1" x14ac:dyDescent="0.35">
      <c r="A2235" s="24"/>
      <c r="B2235" s="23"/>
      <c r="C2235" s="23"/>
      <c r="D2235" s="23"/>
      <c r="E2235" s="23"/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67"/>
      <c r="AD2235" s="23"/>
      <c r="AE2235" s="23"/>
    </row>
    <row r="2236" spans="1:31" s="103" customFormat="1" x14ac:dyDescent="0.35">
      <c r="A2236" s="24"/>
      <c r="B2236" s="23"/>
      <c r="C2236" s="23"/>
      <c r="D2236" s="23"/>
      <c r="E2236" s="23"/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67"/>
      <c r="AD2236" s="23"/>
      <c r="AE2236" s="23"/>
    </row>
    <row r="2237" spans="1:31" s="103" customFormat="1" x14ac:dyDescent="0.35">
      <c r="A2237" s="24"/>
      <c r="B2237" s="23"/>
      <c r="C2237" s="23"/>
      <c r="D2237" s="23"/>
      <c r="E2237" s="23"/>
      <c r="F2237" s="23"/>
      <c r="G2237" s="23"/>
      <c r="H2237" s="23"/>
      <c r="I2237" s="23"/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/>
      <c r="AB2237" s="23"/>
      <c r="AC2237" s="67"/>
      <c r="AD2237" s="23"/>
      <c r="AE2237" s="23"/>
    </row>
    <row r="2238" spans="1:31" s="103" customFormat="1" x14ac:dyDescent="0.35">
      <c r="A2238" s="24"/>
      <c r="B2238" s="23"/>
      <c r="C2238" s="23"/>
      <c r="D2238" s="23"/>
      <c r="E2238" s="23"/>
      <c r="F2238" s="23"/>
      <c r="G2238" s="23"/>
      <c r="H2238" s="23"/>
      <c r="I2238" s="23"/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/>
      <c r="AB2238" s="23"/>
      <c r="AC2238" s="67"/>
      <c r="AD2238" s="23"/>
      <c r="AE2238" s="23"/>
    </row>
    <row r="2239" spans="1:31" s="103" customFormat="1" x14ac:dyDescent="0.35">
      <c r="A2239" s="24"/>
      <c r="B2239" s="23"/>
      <c r="C2239" s="23"/>
      <c r="D2239" s="23"/>
      <c r="E2239" s="23"/>
      <c r="F2239" s="23"/>
      <c r="G2239" s="23"/>
      <c r="H2239" s="23"/>
      <c r="I2239" s="23"/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/>
      <c r="Z2239" s="23"/>
      <c r="AA2239" s="23"/>
      <c r="AB2239" s="23"/>
      <c r="AC2239" s="67"/>
      <c r="AD2239" s="23"/>
      <c r="AE2239" s="23"/>
    </row>
    <row r="2240" spans="1:31" s="103" customFormat="1" x14ac:dyDescent="0.35">
      <c r="A2240" s="24"/>
      <c r="B2240" s="23"/>
      <c r="C2240" s="23"/>
      <c r="D2240" s="23"/>
      <c r="E2240" s="23"/>
      <c r="F2240" s="23"/>
      <c r="G2240" s="23"/>
      <c r="H2240" s="23"/>
      <c r="I2240" s="23"/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/>
      <c r="Z2240" s="23"/>
      <c r="AA2240" s="23"/>
      <c r="AB2240" s="23"/>
      <c r="AC2240" s="67"/>
      <c r="AD2240" s="23"/>
      <c r="AE2240" s="23"/>
    </row>
    <row r="2241" spans="1:31" s="103" customFormat="1" x14ac:dyDescent="0.35">
      <c r="A2241" s="24"/>
      <c r="B2241" s="23"/>
      <c r="C2241" s="23"/>
      <c r="D2241" s="23"/>
      <c r="E2241" s="23"/>
      <c r="F2241" s="23"/>
      <c r="G2241" s="23"/>
      <c r="H2241" s="23"/>
      <c r="I2241" s="23"/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/>
      <c r="AB2241" s="23"/>
      <c r="AC2241" s="67"/>
      <c r="AD2241" s="23"/>
      <c r="AE2241" s="23"/>
    </row>
    <row r="2242" spans="1:31" s="103" customFormat="1" x14ac:dyDescent="0.35">
      <c r="A2242" s="24"/>
      <c r="B2242" s="23"/>
      <c r="C2242" s="23"/>
      <c r="D2242" s="23"/>
      <c r="E2242" s="23"/>
      <c r="F2242" s="23"/>
      <c r="G2242" s="23"/>
      <c r="H2242" s="23"/>
      <c r="I2242" s="23"/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67"/>
      <c r="AD2242" s="23"/>
      <c r="AE2242" s="23"/>
    </row>
    <row r="2243" spans="1:31" s="103" customFormat="1" x14ac:dyDescent="0.35">
      <c r="A2243" s="24"/>
      <c r="B2243" s="23"/>
      <c r="C2243" s="23"/>
      <c r="D2243" s="23"/>
      <c r="E2243" s="23"/>
      <c r="F2243" s="23"/>
      <c r="G2243" s="23"/>
      <c r="H2243" s="23"/>
      <c r="I2243" s="23"/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/>
      <c r="Z2243" s="23"/>
      <c r="AA2243" s="23"/>
      <c r="AB2243" s="23"/>
      <c r="AC2243" s="67"/>
      <c r="AD2243" s="23"/>
      <c r="AE2243" s="23"/>
    </row>
    <row r="2244" spans="1:31" s="103" customFormat="1" x14ac:dyDescent="0.35">
      <c r="A2244" s="24"/>
      <c r="B2244" s="23"/>
      <c r="C2244" s="23"/>
      <c r="D2244" s="23"/>
      <c r="E2244" s="23"/>
      <c r="F2244" s="23"/>
      <c r="G2244" s="23"/>
      <c r="H2244" s="23"/>
      <c r="I2244" s="23"/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67"/>
      <c r="AD2244" s="23"/>
      <c r="AE2244" s="23"/>
    </row>
    <row r="2245" spans="1:31" s="103" customFormat="1" x14ac:dyDescent="0.35">
      <c r="A2245" s="24"/>
      <c r="B2245" s="23"/>
      <c r="C2245" s="23"/>
      <c r="D2245" s="23"/>
      <c r="E2245" s="23"/>
      <c r="F2245" s="23"/>
      <c r="G2245" s="23"/>
      <c r="H2245" s="23"/>
      <c r="I2245" s="23"/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67"/>
      <c r="AD2245" s="23"/>
      <c r="AE2245" s="23"/>
    </row>
    <row r="2246" spans="1:31" s="103" customFormat="1" x14ac:dyDescent="0.35">
      <c r="A2246" s="24"/>
      <c r="B2246" s="23"/>
      <c r="C2246" s="23"/>
      <c r="D2246" s="23"/>
      <c r="E2246" s="23"/>
      <c r="F2246" s="23"/>
      <c r="G2246" s="23"/>
      <c r="H2246" s="23"/>
      <c r="I2246" s="23"/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/>
      <c r="AB2246" s="23"/>
      <c r="AC2246" s="67"/>
      <c r="AD2246" s="23"/>
      <c r="AE2246" s="23"/>
    </row>
    <row r="2247" spans="1:31" s="103" customFormat="1" x14ac:dyDescent="0.35">
      <c r="A2247" s="24"/>
      <c r="B2247" s="23"/>
      <c r="C2247" s="23"/>
      <c r="D2247" s="23"/>
      <c r="E2247" s="23"/>
      <c r="F2247" s="23"/>
      <c r="G2247" s="23"/>
      <c r="H2247" s="23"/>
      <c r="I2247" s="23"/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/>
      <c r="Z2247" s="23"/>
      <c r="AA2247" s="23"/>
      <c r="AB2247" s="23"/>
      <c r="AC2247" s="67"/>
      <c r="AD2247" s="23"/>
      <c r="AE2247" s="23"/>
    </row>
    <row r="2248" spans="1:31" s="103" customFormat="1" x14ac:dyDescent="0.35">
      <c r="A2248" s="24"/>
      <c r="B2248" s="23"/>
      <c r="C2248" s="23"/>
      <c r="D2248" s="23"/>
      <c r="E2248" s="23"/>
      <c r="F2248" s="23"/>
      <c r="G2248" s="23"/>
      <c r="H2248" s="23"/>
      <c r="I2248" s="23"/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/>
      <c r="AB2248" s="23"/>
      <c r="AC2248" s="67"/>
      <c r="AD2248" s="23"/>
      <c r="AE2248" s="23"/>
    </row>
    <row r="2249" spans="1:31" s="103" customFormat="1" x14ac:dyDescent="0.35">
      <c r="A2249" s="24"/>
      <c r="B2249" s="23"/>
      <c r="C2249" s="23"/>
      <c r="D2249" s="23"/>
      <c r="E2249" s="23"/>
      <c r="F2249" s="23"/>
      <c r="G2249" s="23"/>
      <c r="H2249" s="23"/>
      <c r="I2249" s="23"/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  <c r="AA2249" s="23"/>
      <c r="AB2249" s="23"/>
      <c r="AC2249" s="67"/>
      <c r="AD2249" s="23"/>
      <c r="AE2249" s="23"/>
    </row>
    <row r="2250" spans="1:31" s="103" customFormat="1" x14ac:dyDescent="0.35">
      <c r="A2250" s="24"/>
      <c r="B2250" s="23"/>
      <c r="C2250" s="23"/>
      <c r="D2250" s="23"/>
      <c r="E2250" s="23"/>
      <c r="F2250" s="23"/>
      <c r="G2250" s="23"/>
      <c r="H2250" s="23"/>
      <c r="I2250" s="23"/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67"/>
      <c r="AD2250" s="23"/>
      <c r="AE2250" s="23"/>
    </row>
    <row r="2251" spans="1:31" s="103" customFormat="1" x14ac:dyDescent="0.35">
      <c r="A2251" s="24"/>
      <c r="B2251" s="23"/>
      <c r="C2251" s="23"/>
      <c r="D2251" s="23"/>
      <c r="E2251" s="23"/>
      <c r="F2251" s="23"/>
      <c r="G2251" s="23"/>
      <c r="H2251" s="23"/>
      <c r="I2251" s="23"/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/>
      <c r="Z2251" s="23"/>
      <c r="AA2251" s="23"/>
      <c r="AB2251" s="23"/>
      <c r="AC2251" s="67"/>
      <c r="AD2251" s="23"/>
      <c r="AE2251" s="23"/>
    </row>
    <row r="2252" spans="1:31" s="103" customFormat="1" x14ac:dyDescent="0.35">
      <c r="A2252" s="24"/>
      <c r="B2252" s="23"/>
      <c r="C2252" s="23"/>
      <c r="D2252" s="23"/>
      <c r="E2252" s="23"/>
      <c r="F2252" s="23"/>
      <c r="G2252" s="23"/>
      <c r="H2252" s="23"/>
      <c r="I2252" s="23"/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/>
      <c r="Z2252" s="23"/>
      <c r="AA2252" s="23"/>
      <c r="AB2252" s="23"/>
      <c r="AC2252" s="67"/>
      <c r="AD2252" s="23"/>
      <c r="AE2252" s="23"/>
    </row>
    <row r="2253" spans="1:31" s="103" customFormat="1" x14ac:dyDescent="0.35">
      <c r="A2253" s="24"/>
      <c r="B2253" s="23"/>
      <c r="C2253" s="23"/>
      <c r="D2253" s="23"/>
      <c r="E2253" s="23"/>
      <c r="F2253" s="23"/>
      <c r="G2253" s="23"/>
      <c r="H2253" s="23"/>
      <c r="I2253" s="23"/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/>
      <c r="AA2253" s="23"/>
      <c r="AB2253" s="23"/>
      <c r="AC2253" s="67"/>
      <c r="AD2253" s="23"/>
      <c r="AE2253" s="23"/>
    </row>
    <row r="2254" spans="1:31" s="103" customFormat="1" x14ac:dyDescent="0.35">
      <c r="A2254" s="24"/>
      <c r="B2254" s="23"/>
      <c r="C2254" s="23"/>
      <c r="D2254" s="23"/>
      <c r="E2254" s="23"/>
      <c r="F2254" s="23"/>
      <c r="G2254" s="23"/>
      <c r="H2254" s="23"/>
      <c r="I2254" s="23"/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/>
      <c r="Z2254" s="23"/>
      <c r="AA2254" s="23"/>
      <c r="AB2254" s="23"/>
      <c r="AC2254" s="67"/>
      <c r="AD2254" s="23"/>
      <c r="AE2254" s="23"/>
    </row>
    <row r="2255" spans="1:31" s="103" customFormat="1" x14ac:dyDescent="0.35">
      <c r="A2255" s="24"/>
      <c r="B2255" s="23"/>
      <c r="C2255" s="23"/>
      <c r="D2255" s="23"/>
      <c r="E2255" s="23"/>
      <c r="F2255" s="23"/>
      <c r="G2255" s="23"/>
      <c r="H2255" s="23"/>
      <c r="I2255" s="23"/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/>
      <c r="Z2255" s="23"/>
      <c r="AA2255" s="23"/>
      <c r="AB2255" s="23"/>
      <c r="AC2255" s="67"/>
      <c r="AD2255" s="23"/>
      <c r="AE2255" s="23"/>
    </row>
    <row r="2256" spans="1:31" s="103" customFormat="1" x14ac:dyDescent="0.35">
      <c r="A2256" s="24"/>
      <c r="B2256" s="23"/>
      <c r="C2256" s="23"/>
      <c r="D2256" s="23"/>
      <c r="E2256" s="23"/>
      <c r="F2256" s="23"/>
      <c r="G2256" s="23"/>
      <c r="H2256" s="23"/>
      <c r="I2256" s="23"/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/>
      <c r="Z2256" s="23"/>
      <c r="AA2256" s="23"/>
      <c r="AB2256" s="23"/>
      <c r="AC2256" s="67"/>
      <c r="AD2256" s="23"/>
      <c r="AE2256" s="23"/>
    </row>
    <row r="2257" spans="1:31" s="103" customFormat="1" x14ac:dyDescent="0.35">
      <c r="A2257" s="24"/>
      <c r="B2257" s="23"/>
      <c r="C2257" s="23"/>
      <c r="D2257" s="23"/>
      <c r="E2257" s="23"/>
      <c r="F2257" s="23"/>
      <c r="G2257" s="23"/>
      <c r="H2257" s="23"/>
      <c r="I2257" s="23"/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/>
      <c r="Z2257" s="23"/>
      <c r="AA2257" s="23"/>
      <c r="AB2257" s="23"/>
      <c r="AC2257" s="67"/>
      <c r="AD2257" s="23"/>
      <c r="AE2257" s="23"/>
    </row>
    <row r="2258" spans="1:31" s="103" customFormat="1" x14ac:dyDescent="0.35">
      <c r="A2258" s="24"/>
      <c r="B2258" s="23"/>
      <c r="C2258" s="23"/>
      <c r="D2258" s="23"/>
      <c r="E2258" s="23"/>
      <c r="F2258" s="23"/>
      <c r="G2258" s="23"/>
      <c r="H2258" s="23"/>
      <c r="I2258" s="23"/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/>
      <c r="Z2258" s="23"/>
      <c r="AA2258" s="23"/>
      <c r="AB2258" s="23"/>
      <c r="AC2258" s="67"/>
      <c r="AD2258" s="23"/>
      <c r="AE2258" s="23"/>
    </row>
    <row r="2259" spans="1:31" s="103" customFormat="1" x14ac:dyDescent="0.35">
      <c r="A2259" s="24"/>
      <c r="B2259" s="23"/>
      <c r="C2259" s="23"/>
      <c r="D2259" s="23"/>
      <c r="E2259" s="23"/>
      <c r="F2259" s="23"/>
      <c r="G2259" s="23"/>
      <c r="H2259" s="23"/>
      <c r="I2259" s="23"/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/>
      <c r="Z2259" s="23"/>
      <c r="AA2259" s="23"/>
      <c r="AB2259" s="23"/>
      <c r="AC2259" s="67"/>
      <c r="AD2259" s="23"/>
      <c r="AE2259" s="23"/>
    </row>
    <row r="2260" spans="1:31" s="103" customFormat="1" x14ac:dyDescent="0.35">
      <c r="A2260" s="24"/>
      <c r="B2260" s="23"/>
      <c r="C2260" s="23"/>
      <c r="D2260" s="23"/>
      <c r="E2260" s="23"/>
      <c r="F2260" s="23"/>
      <c r="G2260" s="23"/>
      <c r="H2260" s="23"/>
      <c r="I2260" s="23"/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/>
      <c r="Z2260" s="23"/>
      <c r="AA2260" s="23"/>
      <c r="AB2260" s="23"/>
      <c r="AC2260" s="67"/>
      <c r="AD2260" s="23"/>
      <c r="AE2260" s="23"/>
    </row>
    <row r="2261" spans="1:31" s="103" customFormat="1" x14ac:dyDescent="0.35">
      <c r="A2261" s="24"/>
      <c r="B2261" s="23"/>
      <c r="C2261" s="23"/>
      <c r="D2261" s="23"/>
      <c r="E2261" s="23"/>
      <c r="F2261" s="23"/>
      <c r="G2261" s="23"/>
      <c r="H2261" s="23"/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/>
      <c r="Z2261" s="23"/>
      <c r="AA2261" s="23"/>
      <c r="AB2261" s="23"/>
      <c r="AC2261" s="67"/>
      <c r="AD2261" s="23"/>
      <c r="AE2261" s="23"/>
    </row>
    <row r="2262" spans="1:31" s="103" customFormat="1" x14ac:dyDescent="0.35">
      <c r="A2262" s="24"/>
      <c r="B2262" s="23"/>
      <c r="C2262" s="23"/>
      <c r="D2262" s="23"/>
      <c r="E2262" s="23"/>
      <c r="F2262" s="23"/>
      <c r="G2262" s="23"/>
      <c r="H2262" s="23"/>
      <c r="I2262" s="23"/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/>
      <c r="Z2262" s="23"/>
      <c r="AA2262" s="23"/>
      <c r="AB2262" s="23"/>
      <c r="AC2262" s="67"/>
      <c r="AD2262" s="23"/>
      <c r="AE2262" s="23"/>
    </row>
    <row r="2263" spans="1:31" s="103" customFormat="1" x14ac:dyDescent="0.35">
      <c r="A2263" s="24"/>
      <c r="B2263" s="23"/>
      <c r="C2263" s="23"/>
      <c r="D2263" s="23"/>
      <c r="E2263" s="23"/>
      <c r="F2263" s="23"/>
      <c r="G2263" s="23"/>
      <c r="H2263" s="23"/>
      <c r="I2263" s="23"/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/>
      <c r="Z2263" s="23"/>
      <c r="AA2263" s="23"/>
      <c r="AB2263" s="23"/>
      <c r="AC2263" s="67"/>
      <c r="AD2263" s="23"/>
      <c r="AE2263" s="23"/>
    </row>
    <row r="2264" spans="1:31" s="103" customFormat="1" x14ac:dyDescent="0.35">
      <c r="A2264" s="24"/>
      <c r="B2264" s="23"/>
      <c r="C2264" s="23"/>
      <c r="D2264" s="23"/>
      <c r="E2264" s="23"/>
      <c r="F2264" s="23"/>
      <c r="G2264" s="23"/>
      <c r="H2264" s="23"/>
      <c r="I2264" s="23"/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/>
      <c r="Z2264" s="23"/>
      <c r="AA2264" s="23"/>
      <c r="AB2264" s="23"/>
      <c r="AC2264" s="67"/>
      <c r="AD2264" s="23"/>
      <c r="AE2264" s="23"/>
    </row>
    <row r="2265" spans="1:31" s="103" customFormat="1" x14ac:dyDescent="0.35">
      <c r="A2265" s="24"/>
      <c r="B2265" s="23"/>
      <c r="C2265" s="23"/>
      <c r="D2265" s="23"/>
      <c r="E2265" s="23"/>
      <c r="F2265" s="23"/>
      <c r="G2265" s="23"/>
      <c r="H2265" s="23"/>
      <c r="I2265" s="23"/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/>
      <c r="Z2265" s="23"/>
      <c r="AA2265" s="23"/>
      <c r="AB2265" s="23"/>
      <c r="AC2265" s="67"/>
      <c r="AD2265" s="23"/>
      <c r="AE2265" s="23"/>
    </row>
    <row r="2266" spans="1:31" s="103" customFormat="1" x14ac:dyDescent="0.35">
      <c r="A2266" s="24"/>
      <c r="B2266" s="23"/>
      <c r="C2266" s="23"/>
      <c r="D2266" s="23"/>
      <c r="E2266" s="23"/>
      <c r="F2266" s="23"/>
      <c r="G2266" s="23"/>
      <c r="H2266" s="23"/>
      <c r="I2266" s="23"/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/>
      <c r="AB2266" s="23"/>
      <c r="AC2266" s="67"/>
      <c r="AD2266" s="23"/>
      <c r="AE2266" s="23"/>
    </row>
    <row r="2267" spans="1:31" s="103" customFormat="1" x14ac:dyDescent="0.35">
      <c r="A2267" s="24"/>
      <c r="B2267" s="23"/>
      <c r="C2267" s="23"/>
      <c r="D2267" s="23"/>
      <c r="E2267" s="23"/>
      <c r="F2267" s="23"/>
      <c r="G2267" s="23"/>
      <c r="H2267" s="23"/>
      <c r="I2267" s="23"/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/>
      <c r="Z2267" s="23"/>
      <c r="AA2267" s="23"/>
      <c r="AB2267" s="23"/>
      <c r="AC2267" s="67"/>
      <c r="AD2267" s="23"/>
      <c r="AE2267" s="23"/>
    </row>
    <row r="2268" spans="1:31" s="103" customFormat="1" x14ac:dyDescent="0.35">
      <c r="A2268" s="24"/>
      <c r="B2268" s="23"/>
      <c r="C2268" s="23"/>
      <c r="D2268" s="23"/>
      <c r="E2268" s="23"/>
      <c r="F2268" s="23"/>
      <c r="G2268" s="23"/>
      <c r="H2268" s="23"/>
      <c r="I2268" s="23"/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/>
      <c r="Z2268" s="23"/>
      <c r="AA2268" s="23"/>
      <c r="AB2268" s="23"/>
      <c r="AC2268" s="67"/>
      <c r="AD2268" s="23"/>
      <c r="AE2268" s="23"/>
    </row>
    <row r="2269" spans="1:31" s="103" customFormat="1" x14ac:dyDescent="0.35">
      <c r="A2269" s="24"/>
      <c r="B2269" s="23"/>
      <c r="C2269" s="23"/>
      <c r="D2269" s="23"/>
      <c r="E2269" s="23"/>
      <c r="F2269" s="23"/>
      <c r="G2269" s="23"/>
      <c r="H2269" s="23"/>
      <c r="I2269" s="23"/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/>
      <c r="AA2269" s="23"/>
      <c r="AB2269" s="23"/>
      <c r="AC2269" s="67"/>
      <c r="AD2269" s="23"/>
      <c r="AE2269" s="23"/>
    </row>
    <row r="2270" spans="1:31" s="103" customFormat="1" x14ac:dyDescent="0.35">
      <c r="A2270" s="24"/>
      <c r="B2270" s="23"/>
      <c r="C2270" s="23"/>
      <c r="D2270" s="23"/>
      <c r="E2270" s="23"/>
      <c r="F2270" s="23"/>
      <c r="G2270" s="23"/>
      <c r="H2270" s="23"/>
      <c r="I2270" s="23"/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/>
      <c r="Z2270" s="23"/>
      <c r="AA2270" s="23"/>
      <c r="AB2270" s="23"/>
      <c r="AC2270" s="67"/>
      <c r="AD2270" s="23"/>
      <c r="AE2270" s="23"/>
    </row>
    <row r="2271" spans="1:31" s="103" customFormat="1" x14ac:dyDescent="0.35">
      <c r="A2271" s="24"/>
      <c r="B2271" s="23"/>
      <c r="C2271" s="23"/>
      <c r="D2271" s="23"/>
      <c r="E2271" s="23"/>
      <c r="F2271" s="23"/>
      <c r="G2271" s="23"/>
      <c r="H2271" s="23"/>
      <c r="I2271" s="23"/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67"/>
      <c r="AD2271" s="23"/>
      <c r="AE2271" s="23"/>
    </row>
    <row r="2272" spans="1:31" s="103" customFormat="1" x14ac:dyDescent="0.35">
      <c r="A2272" s="24"/>
      <c r="B2272" s="23"/>
      <c r="C2272" s="23"/>
      <c r="D2272" s="23"/>
      <c r="E2272" s="23"/>
      <c r="F2272" s="23"/>
      <c r="G2272" s="23"/>
      <c r="H2272" s="23"/>
      <c r="I2272" s="23"/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67"/>
      <c r="AD2272" s="23"/>
      <c r="AE2272" s="23"/>
    </row>
    <row r="2273" spans="1:31" s="103" customFormat="1" x14ac:dyDescent="0.35">
      <c r="A2273" s="24"/>
      <c r="B2273" s="23"/>
      <c r="C2273" s="23"/>
      <c r="D2273" s="23"/>
      <c r="E2273" s="23"/>
      <c r="F2273" s="23"/>
      <c r="G2273" s="23"/>
      <c r="H2273" s="23"/>
      <c r="I2273" s="23"/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23"/>
      <c r="AC2273" s="67"/>
      <c r="AD2273" s="23"/>
      <c r="AE2273" s="23"/>
    </row>
    <row r="2274" spans="1:31" s="103" customFormat="1" x14ac:dyDescent="0.35">
      <c r="A2274" s="24"/>
      <c r="B2274" s="23"/>
      <c r="C2274" s="23"/>
      <c r="D2274" s="23"/>
      <c r="E2274" s="23"/>
      <c r="F2274" s="23"/>
      <c r="G2274" s="23"/>
      <c r="H2274" s="23"/>
      <c r="I2274" s="23"/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67"/>
      <c r="AD2274" s="23"/>
      <c r="AE2274" s="23"/>
    </row>
    <row r="2275" spans="1:31" s="103" customFormat="1" x14ac:dyDescent="0.35">
      <c r="A2275" s="24"/>
      <c r="B2275" s="23"/>
      <c r="C2275" s="23"/>
      <c r="D2275" s="23"/>
      <c r="E2275" s="23"/>
      <c r="F2275" s="23"/>
      <c r="G2275" s="23"/>
      <c r="H2275" s="23"/>
      <c r="I2275" s="23"/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/>
      <c r="AB2275" s="23"/>
      <c r="AC2275" s="67"/>
      <c r="AD2275" s="23"/>
      <c r="AE2275" s="23"/>
    </row>
    <row r="2276" spans="1:31" s="103" customFormat="1" x14ac:dyDescent="0.35">
      <c r="A2276" s="24"/>
      <c r="B2276" s="23"/>
      <c r="C2276" s="23"/>
      <c r="D2276" s="23"/>
      <c r="E2276" s="23"/>
      <c r="F2276" s="23"/>
      <c r="G2276" s="23"/>
      <c r="H2276" s="23"/>
      <c r="I2276" s="23"/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67"/>
      <c r="AD2276" s="23"/>
      <c r="AE2276" s="23"/>
    </row>
    <row r="2277" spans="1:31" s="103" customFormat="1" x14ac:dyDescent="0.35">
      <c r="A2277" s="24"/>
      <c r="B2277" s="23"/>
      <c r="C2277" s="23"/>
      <c r="D2277" s="23"/>
      <c r="E2277" s="23"/>
      <c r="F2277" s="23"/>
      <c r="G2277" s="23"/>
      <c r="H2277" s="23"/>
      <c r="I2277" s="23"/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/>
      <c r="AB2277" s="23"/>
      <c r="AC2277" s="67"/>
      <c r="AD2277" s="23"/>
      <c r="AE2277" s="23"/>
    </row>
    <row r="2278" spans="1:31" s="103" customFormat="1" x14ac:dyDescent="0.35">
      <c r="A2278" s="24"/>
      <c r="B2278" s="23"/>
      <c r="C2278" s="23"/>
      <c r="D2278" s="23"/>
      <c r="E2278" s="23"/>
      <c r="F2278" s="23"/>
      <c r="G2278" s="23"/>
      <c r="H2278" s="23"/>
      <c r="I2278" s="23"/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/>
      <c r="AB2278" s="23"/>
      <c r="AC2278" s="67"/>
      <c r="AD2278" s="23"/>
      <c r="AE2278" s="23"/>
    </row>
    <row r="2279" spans="1:31" s="103" customFormat="1" x14ac:dyDescent="0.35">
      <c r="A2279" s="24"/>
      <c r="B2279" s="23"/>
      <c r="C2279" s="23"/>
      <c r="D2279" s="23"/>
      <c r="E2279" s="23"/>
      <c r="F2279" s="23"/>
      <c r="G2279" s="23"/>
      <c r="H2279" s="23"/>
      <c r="I2279" s="23"/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/>
      <c r="Z2279" s="23"/>
      <c r="AA2279" s="23"/>
      <c r="AB2279" s="23"/>
      <c r="AC2279" s="67"/>
      <c r="AD2279" s="23"/>
      <c r="AE2279" s="23"/>
    </row>
    <row r="2280" spans="1:31" s="103" customFormat="1" x14ac:dyDescent="0.35">
      <c r="A2280" s="24"/>
      <c r="B2280" s="23"/>
      <c r="C2280" s="23"/>
      <c r="D2280" s="23"/>
      <c r="E2280" s="23"/>
      <c r="F2280" s="23"/>
      <c r="G2280" s="23"/>
      <c r="H2280" s="23"/>
      <c r="I2280" s="23"/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/>
      <c r="Z2280" s="23"/>
      <c r="AA2280" s="23"/>
      <c r="AB2280" s="23"/>
      <c r="AC2280" s="67"/>
      <c r="AD2280" s="23"/>
      <c r="AE2280" s="23"/>
    </row>
    <row r="2281" spans="1:31" s="103" customFormat="1" x14ac:dyDescent="0.35">
      <c r="A2281" s="24"/>
      <c r="B2281" s="23"/>
      <c r="C2281" s="23"/>
      <c r="D2281" s="23"/>
      <c r="E2281" s="23"/>
      <c r="F2281" s="23"/>
      <c r="G2281" s="23"/>
      <c r="H2281" s="23"/>
      <c r="I2281" s="23"/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/>
      <c r="Z2281" s="23"/>
      <c r="AA2281" s="23"/>
      <c r="AB2281" s="23"/>
      <c r="AC2281" s="67"/>
      <c r="AD2281" s="23"/>
      <c r="AE2281" s="23"/>
    </row>
    <row r="2282" spans="1:31" s="103" customFormat="1" x14ac:dyDescent="0.35">
      <c r="A2282" s="24"/>
      <c r="B2282" s="23"/>
      <c r="C2282" s="23"/>
      <c r="D2282" s="23"/>
      <c r="E2282" s="23"/>
      <c r="F2282" s="23"/>
      <c r="G2282" s="23"/>
      <c r="H2282" s="23"/>
      <c r="I2282" s="23"/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/>
      <c r="Z2282" s="23"/>
      <c r="AA2282" s="23"/>
      <c r="AB2282" s="23"/>
      <c r="AC2282" s="67"/>
      <c r="AD2282" s="23"/>
      <c r="AE2282" s="23"/>
    </row>
    <row r="2283" spans="1:31" s="103" customFormat="1" x14ac:dyDescent="0.35">
      <c r="A2283" s="24"/>
      <c r="B2283" s="23"/>
      <c r="C2283" s="23"/>
      <c r="D2283" s="23"/>
      <c r="E2283" s="23"/>
      <c r="F2283" s="23"/>
      <c r="G2283" s="23"/>
      <c r="H2283" s="23"/>
      <c r="I2283" s="23"/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/>
      <c r="Z2283" s="23"/>
      <c r="AA2283" s="23"/>
      <c r="AB2283" s="23"/>
      <c r="AC2283" s="67"/>
      <c r="AD2283" s="23"/>
      <c r="AE2283" s="23"/>
    </row>
    <row r="2284" spans="1:31" s="103" customFormat="1" x14ac:dyDescent="0.35">
      <c r="A2284" s="24"/>
      <c r="B2284" s="23"/>
      <c r="C2284" s="23"/>
      <c r="D2284" s="23"/>
      <c r="E2284" s="23"/>
      <c r="F2284" s="23"/>
      <c r="G2284" s="23"/>
      <c r="H2284" s="23"/>
      <c r="I2284" s="23"/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/>
      <c r="AA2284" s="23"/>
      <c r="AB2284" s="23"/>
      <c r="AC2284" s="67"/>
      <c r="AD2284" s="23"/>
      <c r="AE2284" s="23"/>
    </row>
    <row r="2285" spans="1:31" s="103" customFormat="1" x14ac:dyDescent="0.35">
      <c r="A2285" s="24"/>
      <c r="B2285" s="23"/>
      <c r="C2285" s="23"/>
      <c r="D2285" s="23"/>
      <c r="E2285" s="23"/>
      <c r="F2285" s="23"/>
      <c r="G2285" s="23"/>
      <c r="H2285" s="23"/>
      <c r="I2285" s="23"/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/>
      <c r="Z2285" s="23"/>
      <c r="AA2285" s="23"/>
      <c r="AB2285" s="23"/>
      <c r="AC2285" s="67"/>
      <c r="AD2285" s="23"/>
      <c r="AE2285" s="23"/>
    </row>
    <row r="2286" spans="1:31" s="103" customFormat="1" x14ac:dyDescent="0.35">
      <c r="A2286" s="24"/>
      <c r="B2286" s="23"/>
      <c r="C2286" s="23"/>
      <c r="D2286" s="23"/>
      <c r="E2286" s="23"/>
      <c r="F2286" s="23"/>
      <c r="G2286" s="23"/>
      <c r="H2286" s="23"/>
      <c r="I2286" s="23"/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/>
      <c r="Z2286" s="23"/>
      <c r="AA2286" s="23"/>
      <c r="AB2286" s="23"/>
      <c r="AC2286" s="67"/>
      <c r="AD2286" s="23"/>
      <c r="AE2286" s="23"/>
    </row>
    <row r="2287" spans="1:31" s="103" customFormat="1" x14ac:dyDescent="0.35">
      <c r="A2287" s="24"/>
      <c r="B2287" s="23"/>
      <c r="C2287" s="23"/>
      <c r="D2287" s="23"/>
      <c r="E2287" s="23"/>
      <c r="F2287" s="23"/>
      <c r="G2287" s="23"/>
      <c r="H2287" s="23"/>
      <c r="I2287" s="23"/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/>
      <c r="Z2287" s="23"/>
      <c r="AA2287" s="23"/>
      <c r="AB2287" s="23"/>
      <c r="AC2287" s="67"/>
      <c r="AD2287" s="23"/>
      <c r="AE2287" s="23"/>
    </row>
    <row r="2288" spans="1:31" s="103" customFormat="1" x14ac:dyDescent="0.35">
      <c r="A2288" s="24"/>
      <c r="B2288" s="23"/>
      <c r="C2288" s="23"/>
      <c r="D2288" s="23"/>
      <c r="E2288" s="23"/>
      <c r="F2288" s="23"/>
      <c r="G2288" s="23"/>
      <c r="H2288" s="23"/>
      <c r="I2288" s="23"/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/>
      <c r="AA2288" s="23"/>
      <c r="AB2288" s="23"/>
      <c r="AC2288" s="67"/>
      <c r="AD2288" s="23"/>
      <c r="AE2288" s="23"/>
    </row>
    <row r="2289" spans="1:31" s="103" customFormat="1" x14ac:dyDescent="0.35">
      <c r="A2289" s="24"/>
      <c r="B2289" s="23"/>
      <c r="C2289" s="23"/>
      <c r="D2289" s="23"/>
      <c r="E2289" s="23"/>
      <c r="F2289" s="23"/>
      <c r="G2289" s="23"/>
      <c r="H2289" s="23"/>
      <c r="I2289" s="23"/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/>
      <c r="Z2289" s="23"/>
      <c r="AA2289" s="23"/>
      <c r="AB2289" s="23"/>
      <c r="AC2289" s="67"/>
      <c r="AD2289" s="23"/>
      <c r="AE2289" s="23"/>
    </row>
    <row r="2290" spans="1:31" s="103" customFormat="1" x14ac:dyDescent="0.35">
      <c r="A2290" s="24"/>
      <c r="B2290" s="23"/>
      <c r="C2290" s="23"/>
      <c r="D2290" s="23"/>
      <c r="E2290" s="23"/>
      <c r="F2290" s="23"/>
      <c r="G2290" s="23"/>
      <c r="H2290" s="23"/>
      <c r="I2290" s="23"/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/>
      <c r="Z2290" s="23"/>
      <c r="AA2290" s="23"/>
      <c r="AB2290" s="23"/>
      <c r="AC2290" s="67"/>
      <c r="AD2290" s="23"/>
      <c r="AE2290" s="23"/>
    </row>
    <row r="2291" spans="1:31" s="103" customFormat="1" x14ac:dyDescent="0.35">
      <c r="A2291" s="24"/>
      <c r="B2291" s="23"/>
      <c r="C2291" s="23"/>
      <c r="D2291" s="23"/>
      <c r="E2291" s="23"/>
      <c r="F2291" s="23"/>
      <c r="G2291" s="23"/>
      <c r="H2291" s="23"/>
      <c r="I2291" s="23"/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/>
      <c r="Z2291" s="23"/>
      <c r="AA2291" s="23"/>
      <c r="AB2291" s="23"/>
      <c r="AC2291" s="67"/>
      <c r="AD2291" s="23"/>
      <c r="AE2291" s="23"/>
    </row>
    <row r="2292" spans="1:31" s="103" customFormat="1" x14ac:dyDescent="0.35">
      <c r="A2292" s="24"/>
      <c r="B2292" s="23"/>
      <c r="C2292" s="23"/>
      <c r="D2292" s="23"/>
      <c r="E2292" s="23"/>
      <c r="F2292" s="23"/>
      <c r="G2292" s="23"/>
      <c r="H2292" s="23"/>
      <c r="I2292" s="23"/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/>
      <c r="Z2292" s="23"/>
      <c r="AA2292" s="23"/>
      <c r="AB2292" s="23"/>
      <c r="AC2292" s="67"/>
      <c r="AD2292" s="23"/>
      <c r="AE2292" s="23"/>
    </row>
    <row r="2293" spans="1:31" s="103" customFormat="1" x14ac:dyDescent="0.35">
      <c r="A2293" s="24"/>
      <c r="B2293" s="23"/>
      <c r="C2293" s="23"/>
      <c r="D2293" s="23"/>
      <c r="E2293" s="23"/>
      <c r="F2293" s="23"/>
      <c r="G2293" s="23"/>
      <c r="H2293" s="23"/>
      <c r="I2293" s="23"/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/>
      <c r="Z2293" s="23"/>
      <c r="AA2293" s="23"/>
      <c r="AB2293" s="23"/>
      <c r="AC2293" s="67"/>
      <c r="AD2293" s="23"/>
      <c r="AE2293" s="23"/>
    </row>
    <row r="2294" spans="1:31" s="103" customFormat="1" x14ac:dyDescent="0.35">
      <c r="A2294" s="24"/>
      <c r="B2294" s="23"/>
      <c r="C2294" s="23"/>
      <c r="D2294" s="23"/>
      <c r="E2294" s="23"/>
      <c r="F2294" s="23"/>
      <c r="G2294" s="23"/>
      <c r="H2294" s="23"/>
      <c r="I2294" s="23"/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/>
      <c r="Z2294" s="23"/>
      <c r="AA2294" s="23"/>
      <c r="AB2294" s="23"/>
      <c r="AC2294" s="67"/>
      <c r="AD2294" s="23"/>
      <c r="AE2294" s="23"/>
    </row>
    <row r="2295" spans="1:31" s="103" customFormat="1" x14ac:dyDescent="0.35">
      <c r="A2295" s="24"/>
      <c r="B2295" s="23"/>
      <c r="C2295" s="23"/>
      <c r="D2295" s="23"/>
      <c r="E2295" s="23"/>
      <c r="F2295" s="23"/>
      <c r="G2295" s="23"/>
      <c r="H2295" s="23"/>
      <c r="I2295" s="23"/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/>
      <c r="Z2295" s="23"/>
      <c r="AA2295" s="23"/>
      <c r="AB2295" s="23"/>
      <c r="AC2295" s="67"/>
      <c r="AD2295" s="23"/>
      <c r="AE2295" s="23"/>
    </row>
    <row r="2296" spans="1:31" s="103" customFormat="1" x14ac:dyDescent="0.35">
      <c r="A2296" s="24"/>
      <c r="B2296" s="23"/>
      <c r="C2296" s="23"/>
      <c r="D2296" s="23"/>
      <c r="E2296" s="23"/>
      <c r="F2296" s="23"/>
      <c r="G2296" s="23"/>
      <c r="H2296" s="23"/>
      <c r="I2296" s="23"/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/>
      <c r="Z2296" s="23"/>
      <c r="AA2296" s="23"/>
      <c r="AB2296" s="23"/>
      <c r="AC2296" s="67"/>
      <c r="AD2296" s="23"/>
      <c r="AE2296" s="23"/>
    </row>
    <row r="2297" spans="1:31" s="103" customFormat="1" x14ac:dyDescent="0.35">
      <c r="A2297" s="24"/>
      <c r="B2297" s="23"/>
      <c r="C2297" s="23"/>
      <c r="D2297" s="23"/>
      <c r="E2297" s="23"/>
      <c r="F2297" s="23"/>
      <c r="G2297" s="23"/>
      <c r="H2297" s="23"/>
      <c r="I2297" s="23"/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/>
      <c r="Z2297" s="23"/>
      <c r="AA2297" s="23"/>
      <c r="AB2297" s="23"/>
      <c r="AC2297" s="67"/>
      <c r="AD2297" s="23"/>
      <c r="AE2297" s="23"/>
    </row>
    <row r="2298" spans="1:31" s="103" customFormat="1" x14ac:dyDescent="0.35">
      <c r="A2298" s="24"/>
      <c r="B2298" s="23"/>
      <c r="C2298" s="23"/>
      <c r="D2298" s="23"/>
      <c r="E2298" s="23"/>
      <c r="F2298" s="23"/>
      <c r="G2298" s="23"/>
      <c r="H2298" s="23"/>
      <c r="I2298" s="23"/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/>
      <c r="Z2298" s="23"/>
      <c r="AA2298" s="23"/>
      <c r="AB2298" s="23"/>
      <c r="AC2298" s="67"/>
      <c r="AD2298" s="23"/>
      <c r="AE2298" s="23"/>
    </row>
    <row r="2299" spans="1:31" s="103" customFormat="1" x14ac:dyDescent="0.35">
      <c r="A2299" s="24"/>
      <c r="B2299" s="23"/>
      <c r="C2299" s="23"/>
      <c r="D2299" s="23"/>
      <c r="E2299" s="23"/>
      <c r="F2299" s="23"/>
      <c r="G2299" s="23"/>
      <c r="H2299" s="23"/>
      <c r="I2299" s="23"/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/>
      <c r="Z2299" s="23"/>
      <c r="AA2299" s="23"/>
      <c r="AB2299" s="23"/>
      <c r="AC2299" s="67"/>
      <c r="AD2299" s="23"/>
      <c r="AE2299" s="23"/>
    </row>
    <row r="2300" spans="1:31" s="103" customFormat="1" x14ac:dyDescent="0.35">
      <c r="A2300" s="24"/>
      <c r="B2300" s="23"/>
      <c r="C2300" s="23"/>
      <c r="D2300" s="23"/>
      <c r="E2300" s="23"/>
      <c r="F2300" s="23"/>
      <c r="G2300" s="23"/>
      <c r="H2300" s="23"/>
      <c r="I2300" s="23"/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/>
      <c r="Z2300" s="23"/>
      <c r="AA2300" s="23"/>
      <c r="AB2300" s="23"/>
      <c r="AC2300" s="67"/>
      <c r="AD2300" s="23"/>
      <c r="AE2300" s="23"/>
    </row>
    <row r="2301" spans="1:31" s="103" customFormat="1" x14ac:dyDescent="0.35">
      <c r="A2301" s="24"/>
      <c r="B2301" s="23"/>
      <c r="C2301" s="23"/>
      <c r="D2301" s="23"/>
      <c r="E2301" s="23"/>
      <c r="F2301" s="23"/>
      <c r="G2301" s="23"/>
      <c r="H2301" s="23"/>
      <c r="I2301" s="23"/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/>
      <c r="Z2301" s="23"/>
      <c r="AA2301" s="23"/>
      <c r="AB2301" s="23"/>
      <c r="AC2301" s="67"/>
      <c r="AD2301" s="23"/>
      <c r="AE2301" s="23"/>
    </row>
    <row r="2302" spans="1:31" s="103" customFormat="1" x14ac:dyDescent="0.35">
      <c r="A2302" s="24"/>
      <c r="B2302" s="23"/>
      <c r="C2302" s="23"/>
      <c r="D2302" s="23"/>
      <c r="E2302" s="23"/>
      <c r="F2302" s="23"/>
      <c r="G2302" s="23"/>
      <c r="H2302" s="23"/>
      <c r="I2302" s="23"/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/>
      <c r="AB2302" s="23"/>
      <c r="AC2302" s="67"/>
      <c r="AD2302" s="23"/>
      <c r="AE2302" s="23"/>
    </row>
    <row r="2303" spans="1:31" s="103" customFormat="1" x14ac:dyDescent="0.35">
      <c r="A2303" s="24"/>
      <c r="B2303" s="23"/>
      <c r="C2303" s="23"/>
      <c r="D2303" s="23"/>
      <c r="E2303" s="23"/>
      <c r="F2303" s="23"/>
      <c r="G2303" s="23"/>
      <c r="H2303" s="23"/>
      <c r="I2303" s="23"/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/>
      <c r="AA2303" s="23"/>
      <c r="AB2303" s="23"/>
      <c r="AC2303" s="67"/>
      <c r="AD2303" s="23"/>
      <c r="AE2303" s="23"/>
    </row>
    <row r="2304" spans="1:31" s="103" customFormat="1" x14ac:dyDescent="0.35">
      <c r="A2304" s="24"/>
      <c r="B2304" s="23"/>
      <c r="C2304" s="23"/>
      <c r="D2304" s="23"/>
      <c r="E2304" s="23"/>
      <c r="F2304" s="23"/>
      <c r="G2304" s="23"/>
      <c r="H2304" s="23"/>
      <c r="I2304" s="23"/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/>
      <c r="AB2304" s="23"/>
      <c r="AC2304" s="67"/>
      <c r="AD2304" s="23"/>
      <c r="AE2304" s="23"/>
    </row>
    <row r="2305" spans="1:31" s="103" customFormat="1" x14ac:dyDescent="0.35">
      <c r="A2305" s="24"/>
      <c r="B2305" s="23"/>
      <c r="C2305" s="23"/>
      <c r="D2305" s="23"/>
      <c r="E2305" s="23"/>
      <c r="F2305" s="23"/>
      <c r="G2305" s="23"/>
      <c r="H2305" s="23"/>
      <c r="I2305" s="23"/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/>
      <c r="AB2305" s="23"/>
      <c r="AC2305" s="67"/>
      <c r="AD2305" s="23"/>
      <c r="AE2305" s="23"/>
    </row>
    <row r="2306" spans="1:31" s="103" customFormat="1" x14ac:dyDescent="0.35">
      <c r="A2306" s="24"/>
      <c r="B2306" s="23"/>
      <c r="C2306" s="23"/>
      <c r="D2306" s="23"/>
      <c r="E2306" s="23"/>
      <c r="F2306" s="23"/>
      <c r="G2306" s="23"/>
      <c r="H2306" s="23"/>
      <c r="I2306" s="23"/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/>
      <c r="AB2306" s="23"/>
      <c r="AC2306" s="67"/>
      <c r="AD2306" s="23"/>
      <c r="AE2306" s="23"/>
    </row>
    <row r="2307" spans="1:31" s="103" customFormat="1" x14ac:dyDescent="0.35">
      <c r="A2307" s="24"/>
      <c r="B2307" s="23"/>
      <c r="C2307" s="23"/>
      <c r="D2307" s="23"/>
      <c r="E2307" s="23"/>
      <c r="F2307" s="23"/>
      <c r="G2307" s="23"/>
      <c r="H2307" s="23"/>
      <c r="I2307" s="23"/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  <c r="AA2307" s="23"/>
      <c r="AB2307" s="23"/>
      <c r="AC2307" s="67"/>
      <c r="AD2307" s="23"/>
      <c r="AE2307" s="23"/>
    </row>
    <row r="2308" spans="1:31" s="103" customFormat="1" x14ac:dyDescent="0.35">
      <c r="A2308" s="24"/>
      <c r="B2308" s="23"/>
      <c r="C2308" s="23"/>
      <c r="D2308" s="23"/>
      <c r="E2308" s="23"/>
      <c r="F2308" s="23"/>
      <c r="G2308" s="23"/>
      <c r="H2308" s="23"/>
      <c r="I2308" s="23"/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/>
      <c r="AB2308" s="23"/>
      <c r="AC2308" s="67"/>
      <c r="AD2308" s="23"/>
      <c r="AE2308" s="23"/>
    </row>
    <row r="2309" spans="1:31" s="103" customFormat="1" x14ac:dyDescent="0.35">
      <c r="A2309" s="24"/>
      <c r="B2309" s="23"/>
      <c r="C2309" s="23"/>
      <c r="D2309" s="23"/>
      <c r="E2309" s="23"/>
      <c r="F2309" s="23"/>
      <c r="G2309" s="23"/>
      <c r="H2309" s="23"/>
      <c r="I2309" s="23"/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/>
      <c r="Z2309" s="23"/>
      <c r="AA2309" s="23"/>
      <c r="AB2309" s="23"/>
      <c r="AC2309" s="67"/>
      <c r="AD2309" s="23"/>
      <c r="AE2309" s="23"/>
    </row>
    <row r="2310" spans="1:31" s="103" customFormat="1" x14ac:dyDescent="0.35">
      <c r="A2310" s="24"/>
      <c r="B2310" s="23"/>
      <c r="C2310" s="23"/>
      <c r="D2310" s="23"/>
      <c r="E2310" s="23"/>
      <c r="F2310" s="23"/>
      <c r="G2310" s="23"/>
      <c r="H2310" s="23"/>
      <c r="I2310" s="23"/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/>
      <c r="AB2310" s="23"/>
      <c r="AC2310" s="67"/>
      <c r="AD2310" s="23"/>
      <c r="AE2310" s="23"/>
    </row>
    <row r="2311" spans="1:31" s="103" customFormat="1" x14ac:dyDescent="0.35">
      <c r="A2311" s="24"/>
      <c r="B2311" s="23"/>
      <c r="C2311" s="23"/>
      <c r="D2311" s="23"/>
      <c r="E2311" s="23"/>
      <c r="F2311" s="23"/>
      <c r="G2311" s="23"/>
      <c r="H2311" s="23"/>
      <c r="I2311" s="23"/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/>
      <c r="AB2311" s="23"/>
      <c r="AC2311" s="67"/>
      <c r="AD2311" s="23"/>
      <c r="AE2311" s="23"/>
    </row>
    <row r="2312" spans="1:31" s="103" customFormat="1" x14ac:dyDescent="0.35">
      <c r="A2312" s="24"/>
      <c r="B2312" s="23"/>
      <c r="C2312" s="23"/>
      <c r="D2312" s="23"/>
      <c r="E2312" s="23"/>
      <c r="F2312" s="23"/>
      <c r="G2312" s="23"/>
      <c r="H2312" s="23"/>
      <c r="I2312" s="23"/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/>
      <c r="AB2312" s="23"/>
      <c r="AC2312" s="67"/>
      <c r="AD2312" s="23"/>
      <c r="AE2312" s="23"/>
    </row>
    <row r="2313" spans="1:31" s="103" customFormat="1" x14ac:dyDescent="0.35">
      <c r="A2313" s="24"/>
      <c r="B2313" s="23"/>
      <c r="C2313" s="23"/>
      <c r="D2313" s="23"/>
      <c r="E2313" s="23"/>
      <c r="F2313" s="23"/>
      <c r="G2313" s="23"/>
      <c r="H2313" s="23"/>
      <c r="I2313" s="23"/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/>
      <c r="AB2313" s="23"/>
      <c r="AC2313" s="67"/>
      <c r="AD2313" s="23"/>
      <c r="AE2313" s="23"/>
    </row>
    <row r="2314" spans="1:31" s="103" customFormat="1" x14ac:dyDescent="0.35">
      <c r="A2314" s="24"/>
      <c r="B2314" s="23"/>
      <c r="C2314" s="23"/>
      <c r="D2314" s="23"/>
      <c r="E2314" s="23"/>
      <c r="F2314" s="23"/>
      <c r="G2314" s="23"/>
      <c r="H2314" s="23"/>
      <c r="I2314" s="23"/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/>
      <c r="AB2314" s="23"/>
      <c r="AC2314" s="67"/>
      <c r="AD2314" s="23"/>
      <c r="AE2314" s="23"/>
    </row>
    <row r="2315" spans="1:31" s="103" customFormat="1" x14ac:dyDescent="0.35">
      <c r="A2315" s="24"/>
      <c r="B2315" s="23"/>
      <c r="C2315" s="23"/>
      <c r="D2315" s="23"/>
      <c r="E2315" s="23"/>
      <c r="F2315" s="23"/>
      <c r="G2315" s="23"/>
      <c r="H2315" s="23"/>
      <c r="I2315" s="23"/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/>
      <c r="AB2315" s="23"/>
      <c r="AC2315" s="67"/>
      <c r="AD2315" s="23"/>
      <c r="AE2315" s="23"/>
    </row>
    <row r="2316" spans="1:31" s="103" customFormat="1" x14ac:dyDescent="0.35">
      <c r="A2316" s="24"/>
      <c r="B2316" s="23"/>
      <c r="C2316" s="23"/>
      <c r="D2316" s="23"/>
      <c r="E2316" s="23"/>
      <c r="F2316" s="23"/>
      <c r="G2316" s="23"/>
      <c r="H2316" s="23"/>
      <c r="I2316" s="23"/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67"/>
      <c r="AD2316" s="23"/>
      <c r="AE2316" s="23"/>
    </row>
    <row r="2317" spans="1:31" s="103" customFormat="1" x14ac:dyDescent="0.35">
      <c r="A2317" s="24"/>
      <c r="B2317" s="23"/>
      <c r="C2317" s="23"/>
      <c r="D2317" s="23"/>
      <c r="E2317" s="23"/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67"/>
      <c r="AD2317" s="23"/>
      <c r="AE2317" s="23"/>
    </row>
    <row r="2318" spans="1:31" s="103" customFormat="1" x14ac:dyDescent="0.35">
      <c r="A2318" s="24"/>
      <c r="B2318" s="23"/>
      <c r="C2318" s="23"/>
      <c r="D2318" s="23"/>
      <c r="E2318" s="23"/>
      <c r="F2318" s="23"/>
      <c r="G2318" s="23"/>
      <c r="H2318" s="23"/>
      <c r="I2318" s="23"/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/>
      <c r="AB2318" s="23"/>
      <c r="AC2318" s="67"/>
      <c r="AD2318" s="23"/>
      <c r="AE2318" s="23"/>
    </row>
    <row r="2319" spans="1:31" s="103" customFormat="1" x14ac:dyDescent="0.35">
      <c r="A2319" s="24"/>
      <c r="B2319" s="23"/>
      <c r="C2319" s="23"/>
      <c r="D2319" s="23"/>
      <c r="E2319" s="23"/>
      <c r="F2319" s="23"/>
      <c r="G2319" s="23"/>
      <c r="H2319" s="23"/>
      <c r="I2319" s="23"/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/>
      <c r="AB2319" s="23"/>
      <c r="AC2319" s="67"/>
      <c r="AD2319" s="23"/>
      <c r="AE2319" s="23"/>
    </row>
    <row r="2320" spans="1:31" s="103" customFormat="1" x14ac:dyDescent="0.35">
      <c r="A2320" s="24"/>
      <c r="B2320" s="23"/>
      <c r="C2320" s="23"/>
      <c r="D2320" s="23"/>
      <c r="E2320" s="23"/>
      <c r="F2320" s="23"/>
      <c r="G2320" s="23"/>
      <c r="H2320" s="23"/>
      <c r="I2320" s="23"/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/>
      <c r="AB2320" s="23"/>
      <c r="AC2320" s="67"/>
      <c r="AD2320" s="23"/>
      <c r="AE2320" s="23"/>
    </row>
    <row r="2321" spans="1:31" s="103" customFormat="1" x14ac:dyDescent="0.35">
      <c r="A2321" s="24"/>
      <c r="B2321" s="23"/>
      <c r="C2321" s="23"/>
      <c r="D2321" s="23"/>
      <c r="E2321" s="23"/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67"/>
      <c r="AD2321" s="23"/>
      <c r="AE2321" s="23"/>
    </row>
    <row r="2322" spans="1:31" s="103" customFormat="1" x14ac:dyDescent="0.35">
      <c r="A2322" s="24"/>
      <c r="B2322" s="23"/>
      <c r="C2322" s="23"/>
      <c r="D2322" s="23"/>
      <c r="E2322" s="23"/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67"/>
      <c r="AD2322" s="23"/>
      <c r="AE2322" s="23"/>
    </row>
    <row r="2323" spans="1:31" s="103" customFormat="1" x14ac:dyDescent="0.35">
      <c r="A2323" s="24"/>
      <c r="B2323" s="23"/>
      <c r="C2323" s="23"/>
      <c r="D2323" s="23"/>
      <c r="E2323" s="23"/>
      <c r="F2323" s="23"/>
      <c r="G2323" s="23"/>
      <c r="H2323" s="23"/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/>
      <c r="AB2323" s="23"/>
      <c r="AC2323" s="67"/>
      <c r="AD2323" s="23"/>
      <c r="AE2323" s="23"/>
    </row>
    <row r="2324" spans="1:31" s="103" customFormat="1" x14ac:dyDescent="0.35">
      <c r="A2324" s="24"/>
      <c r="B2324" s="23"/>
      <c r="C2324" s="23"/>
      <c r="D2324" s="23"/>
      <c r="E2324" s="23"/>
      <c r="F2324" s="23"/>
      <c r="G2324" s="23"/>
      <c r="H2324" s="23"/>
      <c r="I2324" s="23"/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/>
      <c r="AB2324" s="23"/>
      <c r="AC2324" s="67"/>
      <c r="AD2324" s="23"/>
      <c r="AE2324" s="23"/>
    </row>
    <row r="2325" spans="1:31" s="103" customFormat="1" x14ac:dyDescent="0.35">
      <c r="A2325" s="24"/>
      <c r="B2325" s="23"/>
      <c r="C2325" s="23"/>
      <c r="D2325" s="23"/>
      <c r="E2325" s="23"/>
      <c r="F2325" s="23"/>
      <c r="G2325" s="23"/>
      <c r="H2325" s="23"/>
      <c r="I2325" s="23"/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/>
      <c r="AB2325" s="23"/>
      <c r="AC2325" s="67"/>
      <c r="AD2325" s="23"/>
      <c r="AE2325" s="23"/>
    </row>
    <row r="2326" spans="1:31" s="103" customFormat="1" x14ac:dyDescent="0.35">
      <c r="A2326" s="24"/>
      <c r="B2326" s="23"/>
      <c r="C2326" s="23"/>
      <c r="D2326" s="23"/>
      <c r="E2326" s="23"/>
      <c r="F2326" s="23"/>
      <c r="G2326" s="23"/>
      <c r="H2326" s="23"/>
      <c r="I2326" s="23"/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/>
      <c r="AB2326" s="23"/>
      <c r="AC2326" s="67"/>
      <c r="AD2326" s="23"/>
      <c r="AE2326" s="23"/>
    </row>
    <row r="2327" spans="1:31" s="103" customFormat="1" x14ac:dyDescent="0.35">
      <c r="A2327" s="24"/>
      <c r="B2327" s="23"/>
      <c r="C2327" s="23"/>
      <c r="D2327" s="23"/>
      <c r="E2327" s="23"/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67"/>
      <c r="AD2327" s="23"/>
      <c r="AE2327" s="23"/>
    </row>
    <row r="2328" spans="1:31" s="103" customFormat="1" x14ac:dyDescent="0.35">
      <c r="A2328" s="24"/>
      <c r="B2328" s="23"/>
      <c r="C2328" s="23"/>
      <c r="D2328" s="23"/>
      <c r="E2328" s="23"/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67"/>
      <c r="AD2328" s="23"/>
      <c r="AE2328" s="23"/>
    </row>
    <row r="2329" spans="1:31" s="103" customFormat="1" x14ac:dyDescent="0.35">
      <c r="A2329" s="24"/>
      <c r="B2329" s="23"/>
      <c r="C2329" s="23"/>
      <c r="D2329" s="23"/>
      <c r="E2329" s="23"/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67"/>
      <c r="AD2329" s="23"/>
      <c r="AE2329" s="23"/>
    </row>
    <row r="2330" spans="1:31" s="103" customFormat="1" x14ac:dyDescent="0.35">
      <c r="A2330" s="24"/>
      <c r="B2330" s="23"/>
      <c r="C2330" s="23"/>
      <c r="D2330" s="23"/>
      <c r="E2330" s="23"/>
      <c r="F2330" s="23"/>
      <c r="G2330" s="23"/>
      <c r="H2330" s="23"/>
      <c r="I2330" s="23"/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/>
      <c r="AB2330" s="23"/>
      <c r="AC2330" s="67"/>
      <c r="AD2330" s="23"/>
      <c r="AE2330" s="23"/>
    </row>
    <row r="2331" spans="1:31" s="103" customFormat="1" x14ac:dyDescent="0.35">
      <c r="A2331" s="24"/>
      <c r="B2331" s="23"/>
      <c r="C2331" s="23"/>
      <c r="D2331" s="23"/>
      <c r="E2331" s="23"/>
      <c r="F2331" s="23"/>
      <c r="G2331" s="23"/>
      <c r="H2331" s="23"/>
      <c r="I2331" s="23"/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/>
      <c r="AB2331" s="23"/>
      <c r="AC2331" s="67"/>
      <c r="AD2331" s="23"/>
      <c r="AE2331" s="23"/>
    </row>
    <row r="2332" spans="1:31" s="103" customFormat="1" x14ac:dyDescent="0.35">
      <c r="A2332" s="24"/>
      <c r="B2332" s="23"/>
      <c r="C2332" s="23"/>
      <c r="D2332" s="23"/>
      <c r="E2332" s="23"/>
      <c r="F2332" s="23"/>
      <c r="G2332" s="23"/>
      <c r="H2332" s="23"/>
      <c r="I2332" s="23"/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/>
      <c r="AB2332" s="23"/>
      <c r="AC2332" s="67"/>
      <c r="AD2332" s="23"/>
      <c r="AE2332" s="23"/>
    </row>
    <row r="2333" spans="1:31" s="103" customFormat="1" x14ac:dyDescent="0.35">
      <c r="A2333" s="24"/>
      <c r="B2333" s="23"/>
      <c r="C2333" s="23"/>
      <c r="D2333" s="23"/>
      <c r="E2333" s="23"/>
      <c r="F2333" s="23"/>
      <c r="G2333" s="23"/>
      <c r="H2333" s="23"/>
      <c r="I2333" s="23"/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/>
      <c r="Z2333" s="23"/>
      <c r="AA2333" s="23"/>
      <c r="AB2333" s="23"/>
      <c r="AC2333" s="67"/>
      <c r="AD2333" s="23"/>
      <c r="AE2333" s="23"/>
    </row>
    <row r="2334" spans="1:31" s="103" customFormat="1" x14ac:dyDescent="0.35">
      <c r="A2334" s="24"/>
      <c r="B2334" s="23"/>
      <c r="C2334" s="23"/>
      <c r="D2334" s="23"/>
      <c r="E2334" s="23"/>
      <c r="F2334" s="23"/>
      <c r="G2334" s="23"/>
      <c r="H2334" s="23"/>
      <c r="I2334" s="23"/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/>
      <c r="AB2334" s="23"/>
      <c r="AC2334" s="67"/>
      <c r="AD2334" s="23"/>
      <c r="AE2334" s="23"/>
    </row>
    <row r="2335" spans="1:31" s="103" customFormat="1" x14ac:dyDescent="0.35">
      <c r="A2335" s="24"/>
      <c r="B2335" s="23"/>
      <c r="C2335" s="23"/>
      <c r="D2335" s="23"/>
      <c r="E2335" s="23"/>
      <c r="F2335" s="23"/>
      <c r="G2335" s="23"/>
      <c r="H2335" s="23"/>
      <c r="I2335" s="23"/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/>
      <c r="AB2335" s="23"/>
      <c r="AC2335" s="67"/>
      <c r="AD2335" s="23"/>
      <c r="AE2335" s="23"/>
    </row>
    <row r="2336" spans="1:31" s="103" customFormat="1" x14ac:dyDescent="0.35">
      <c r="A2336" s="24"/>
      <c r="B2336" s="23"/>
      <c r="C2336" s="23"/>
      <c r="D2336" s="23"/>
      <c r="E2336" s="23"/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67"/>
      <c r="AD2336" s="23"/>
      <c r="AE2336" s="23"/>
    </row>
    <row r="2337" spans="1:31" s="103" customFormat="1" x14ac:dyDescent="0.35">
      <c r="A2337" s="24"/>
      <c r="B2337" s="23"/>
      <c r="C2337" s="23"/>
      <c r="D2337" s="23"/>
      <c r="E2337" s="23"/>
      <c r="F2337" s="23"/>
      <c r="G2337" s="23"/>
      <c r="H2337" s="23"/>
      <c r="I2337" s="23"/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/>
      <c r="AB2337" s="23"/>
      <c r="AC2337" s="67"/>
      <c r="AD2337" s="23"/>
      <c r="AE2337" s="23"/>
    </row>
    <row r="2338" spans="1:31" s="103" customFormat="1" x14ac:dyDescent="0.35">
      <c r="A2338" s="24"/>
      <c r="B2338" s="23"/>
      <c r="C2338" s="23"/>
      <c r="D2338" s="23"/>
      <c r="E2338" s="23"/>
      <c r="F2338" s="23"/>
      <c r="G2338" s="23"/>
      <c r="H2338" s="23"/>
      <c r="I2338" s="23"/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/>
      <c r="AB2338" s="23"/>
      <c r="AC2338" s="67"/>
      <c r="AD2338" s="23"/>
      <c r="AE2338" s="23"/>
    </row>
    <row r="2339" spans="1:31" s="103" customFormat="1" x14ac:dyDescent="0.35">
      <c r="A2339" s="24"/>
      <c r="B2339" s="23"/>
      <c r="C2339" s="23"/>
      <c r="D2339" s="23"/>
      <c r="E2339" s="23"/>
      <c r="F2339" s="23"/>
      <c r="G2339" s="23"/>
      <c r="H2339" s="23"/>
      <c r="I2339" s="23"/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/>
      <c r="AB2339" s="23"/>
      <c r="AC2339" s="67"/>
      <c r="AD2339" s="23"/>
      <c r="AE2339" s="23"/>
    </row>
    <row r="2340" spans="1:31" s="103" customFormat="1" x14ac:dyDescent="0.35">
      <c r="A2340" s="24"/>
      <c r="B2340" s="23"/>
      <c r="C2340" s="23"/>
      <c r="D2340" s="23"/>
      <c r="E2340" s="23"/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67"/>
      <c r="AD2340" s="23"/>
      <c r="AE2340" s="23"/>
    </row>
    <row r="2341" spans="1:31" s="103" customFormat="1" x14ac:dyDescent="0.35">
      <c r="A2341" s="24"/>
      <c r="B2341" s="23"/>
      <c r="C2341" s="23"/>
      <c r="D2341" s="23"/>
      <c r="E2341" s="23"/>
      <c r="F2341" s="23"/>
      <c r="G2341" s="23"/>
      <c r="H2341" s="23"/>
      <c r="I2341" s="23"/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/>
      <c r="AA2341" s="23"/>
      <c r="AB2341" s="23"/>
      <c r="AC2341" s="67"/>
      <c r="AD2341" s="23"/>
      <c r="AE2341" s="23"/>
    </row>
    <row r="2342" spans="1:31" s="103" customFormat="1" x14ac:dyDescent="0.35">
      <c r="A2342" s="24"/>
      <c r="B2342" s="23"/>
      <c r="C2342" s="23"/>
      <c r="D2342" s="23"/>
      <c r="E2342" s="23"/>
      <c r="F2342" s="23"/>
      <c r="G2342" s="23"/>
      <c r="H2342" s="23"/>
      <c r="I2342" s="23"/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/>
      <c r="AB2342" s="23"/>
      <c r="AC2342" s="67"/>
      <c r="AD2342" s="23"/>
      <c r="AE2342" s="23"/>
    </row>
    <row r="2343" spans="1:31" s="103" customFormat="1" x14ac:dyDescent="0.35">
      <c r="A2343" s="24"/>
      <c r="B2343" s="23"/>
      <c r="C2343" s="23"/>
      <c r="D2343" s="23"/>
      <c r="E2343" s="23"/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67"/>
      <c r="AD2343" s="23"/>
      <c r="AE2343" s="23"/>
    </row>
    <row r="2344" spans="1:31" s="103" customFormat="1" x14ac:dyDescent="0.35">
      <c r="A2344" s="24"/>
      <c r="B2344" s="23"/>
      <c r="C2344" s="23"/>
      <c r="D2344" s="23"/>
      <c r="E2344" s="23"/>
      <c r="F2344" s="23"/>
      <c r="G2344" s="23"/>
      <c r="H2344" s="23"/>
      <c r="I2344" s="23"/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  <c r="AA2344" s="23"/>
      <c r="AB2344" s="23"/>
      <c r="AC2344" s="67"/>
      <c r="AD2344" s="23"/>
      <c r="AE2344" s="23"/>
    </row>
    <row r="2345" spans="1:31" s="103" customFormat="1" x14ac:dyDescent="0.35">
      <c r="A2345" s="24"/>
      <c r="B2345" s="23"/>
      <c r="C2345" s="23"/>
      <c r="D2345" s="23"/>
      <c r="E2345" s="23"/>
      <c r="F2345" s="23"/>
      <c r="G2345" s="23"/>
      <c r="H2345" s="23"/>
      <c r="I2345" s="23"/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/>
      <c r="Z2345" s="23"/>
      <c r="AA2345" s="23"/>
      <c r="AB2345" s="23"/>
      <c r="AC2345" s="67"/>
      <c r="AD2345" s="23"/>
      <c r="AE2345" s="23"/>
    </row>
    <row r="2346" spans="1:31" s="103" customFormat="1" x14ac:dyDescent="0.35">
      <c r="A2346" s="24"/>
      <c r="B2346" s="23"/>
      <c r="C2346" s="23"/>
      <c r="D2346" s="23"/>
      <c r="E2346" s="23"/>
      <c r="F2346" s="23"/>
      <c r="G2346" s="23"/>
      <c r="H2346" s="23"/>
      <c r="I2346" s="23"/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/>
      <c r="AB2346" s="23"/>
      <c r="AC2346" s="67"/>
      <c r="AD2346" s="23"/>
      <c r="AE2346" s="23"/>
    </row>
    <row r="2347" spans="1:31" s="103" customFormat="1" x14ac:dyDescent="0.35">
      <c r="A2347" s="24"/>
      <c r="B2347" s="23"/>
      <c r="C2347" s="23"/>
      <c r="D2347" s="23"/>
      <c r="E2347" s="23"/>
      <c r="F2347" s="23"/>
      <c r="G2347" s="23"/>
      <c r="H2347" s="23"/>
      <c r="I2347" s="23"/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/>
      <c r="AB2347" s="23"/>
      <c r="AC2347" s="67"/>
      <c r="AD2347" s="23"/>
      <c r="AE2347" s="23"/>
    </row>
    <row r="2348" spans="1:31" s="103" customFormat="1" x14ac:dyDescent="0.35">
      <c r="A2348" s="24"/>
      <c r="B2348" s="23"/>
      <c r="C2348" s="23"/>
      <c r="D2348" s="23"/>
      <c r="E2348" s="23"/>
      <c r="F2348" s="23"/>
      <c r="G2348" s="23"/>
      <c r="H2348" s="23"/>
      <c r="I2348" s="23"/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  <c r="AA2348" s="23"/>
      <c r="AB2348" s="23"/>
      <c r="AC2348" s="67"/>
      <c r="AD2348" s="23"/>
      <c r="AE2348" s="23"/>
    </row>
    <row r="2349" spans="1:31" s="103" customFormat="1" x14ac:dyDescent="0.35">
      <c r="A2349" s="24"/>
      <c r="B2349" s="23"/>
      <c r="C2349" s="23"/>
      <c r="D2349" s="23"/>
      <c r="E2349" s="23"/>
      <c r="F2349" s="23"/>
      <c r="G2349" s="23"/>
      <c r="H2349" s="23"/>
      <c r="I2349" s="23"/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/>
      <c r="W2349" s="23"/>
      <c r="X2349" s="23"/>
      <c r="Y2349" s="23"/>
      <c r="Z2349" s="23"/>
      <c r="AA2349" s="23"/>
      <c r="AB2349" s="23"/>
      <c r="AC2349" s="67"/>
      <c r="AD2349" s="23"/>
      <c r="AE2349" s="23"/>
    </row>
    <row r="2350" spans="1:31" s="103" customFormat="1" x14ac:dyDescent="0.35">
      <c r="A2350" s="24"/>
      <c r="B2350" s="23"/>
      <c r="C2350" s="23"/>
      <c r="D2350" s="23"/>
      <c r="E2350" s="23"/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67"/>
      <c r="AD2350" s="23"/>
      <c r="AE2350" s="23"/>
    </row>
    <row r="2351" spans="1:31" s="103" customFormat="1" x14ac:dyDescent="0.35">
      <c r="A2351" s="24"/>
      <c r="B2351" s="23"/>
      <c r="C2351" s="23"/>
      <c r="D2351" s="23"/>
      <c r="E2351" s="23"/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67"/>
      <c r="AD2351" s="23"/>
      <c r="AE2351" s="23"/>
    </row>
    <row r="2352" spans="1:31" s="103" customFormat="1" x14ac:dyDescent="0.35">
      <c r="A2352" s="24"/>
      <c r="B2352" s="23"/>
      <c r="C2352" s="23"/>
      <c r="D2352" s="23"/>
      <c r="E2352" s="23"/>
      <c r="F2352" s="23"/>
      <c r="G2352" s="23"/>
      <c r="H2352" s="23"/>
      <c r="I2352" s="23"/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/>
      <c r="Z2352" s="23"/>
      <c r="AA2352" s="23"/>
      <c r="AB2352" s="23"/>
      <c r="AC2352" s="67"/>
      <c r="AD2352" s="23"/>
      <c r="AE2352" s="23"/>
    </row>
    <row r="2353" spans="1:31" s="103" customFormat="1" x14ac:dyDescent="0.35">
      <c r="A2353" s="24"/>
      <c r="B2353" s="23"/>
      <c r="C2353" s="23"/>
      <c r="D2353" s="23"/>
      <c r="E2353" s="23"/>
      <c r="F2353" s="23"/>
      <c r="G2353" s="23"/>
      <c r="H2353" s="23"/>
      <c r="I2353" s="23"/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/>
      <c r="Z2353" s="23"/>
      <c r="AA2353" s="23"/>
      <c r="AB2353" s="23"/>
      <c r="AC2353" s="67"/>
      <c r="AD2353" s="23"/>
      <c r="AE2353" s="23"/>
    </row>
    <row r="2354" spans="1:31" s="103" customFormat="1" x14ac:dyDescent="0.35">
      <c r="A2354" s="24"/>
      <c r="B2354" s="23"/>
      <c r="C2354" s="23"/>
      <c r="D2354" s="23"/>
      <c r="E2354" s="23"/>
      <c r="F2354" s="23"/>
      <c r="G2354" s="23"/>
      <c r="H2354" s="23"/>
      <c r="I2354" s="23"/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/>
      <c r="Z2354" s="23"/>
      <c r="AA2354" s="23"/>
      <c r="AB2354" s="23"/>
      <c r="AC2354" s="67"/>
      <c r="AD2354" s="23"/>
      <c r="AE2354" s="23"/>
    </row>
    <row r="2355" spans="1:31" s="103" customFormat="1" x14ac:dyDescent="0.35">
      <c r="A2355" s="24"/>
      <c r="B2355" s="23"/>
      <c r="C2355" s="23"/>
      <c r="D2355" s="23"/>
      <c r="E2355" s="23"/>
      <c r="F2355" s="23"/>
      <c r="G2355" s="23"/>
      <c r="H2355" s="23"/>
      <c r="I2355" s="23"/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/>
      <c r="Z2355" s="23"/>
      <c r="AA2355" s="23"/>
      <c r="AB2355" s="23"/>
      <c r="AC2355" s="67"/>
      <c r="AD2355" s="23"/>
      <c r="AE2355" s="23"/>
    </row>
    <row r="2356" spans="1:31" s="103" customFormat="1" x14ac:dyDescent="0.35">
      <c r="A2356" s="24"/>
      <c r="B2356" s="23"/>
      <c r="C2356" s="23"/>
      <c r="D2356" s="23"/>
      <c r="E2356" s="23"/>
      <c r="F2356" s="23"/>
      <c r="G2356" s="23"/>
      <c r="H2356" s="23"/>
      <c r="I2356" s="23"/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/>
      <c r="AB2356" s="23"/>
      <c r="AC2356" s="67"/>
      <c r="AD2356" s="23"/>
      <c r="AE2356" s="23"/>
    </row>
    <row r="2357" spans="1:31" s="103" customFormat="1" x14ac:dyDescent="0.35">
      <c r="A2357" s="24"/>
      <c r="B2357" s="23"/>
      <c r="C2357" s="23"/>
      <c r="D2357" s="23"/>
      <c r="E2357" s="23"/>
      <c r="F2357" s="23"/>
      <c r="G2357" s="23"/>
      <c r="H2357" s="23"/>
      <c r="I2357" s="23"/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/>
      <c r="AB2357" s="23"/>
      <c r="AC2357" s="67"/>
      <c r="AD2357" s="23"/>
      <c r="AE2357" s="23"/>
    </row>
    <row r="2358" spans="1:31" s="103" customFormat="1" x14ac:dyDescent="0.35">
      <c r="A2358" s="24"/>
      <c r="B2358" s="23"/>
      <c r="C2358" s="23"/>
      <c r="D2358" s="23"/>
      <c r="E2358" s="23"/>
      <c r="F2358" s="23"/>
      <c r="G2358" s="23"/>
      <c r="H2358" s="23"/>
      <c r="I2358" s="23"/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/>
      <c r="AB2358" s="23"/>
      <c r="AC2358" s="67"/>
      <c r="AD2358" s="23"/>
      <c r="AE2358" s="23"/>
    </row>
    <row r="2359" spans="1:31" s="103" customFormat="1" x14ac:dyDescent="0.35">
      <c r="A2359" s="24"/>
      <c r="B2359" s="23"/>
      <c r="C2359" s="23"/>
      <c r="D2359" s="23"/>
      <c r="E2359" s="23"/>
      <c r="F2359" s="23"/>
      <c r="G2359" s="23"/>
      <c r="H2359" s="23"/>
      <c r="I2359" s="23"/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/>
      <c r="AB2359" s="23"/>
      <c r="AC2359" s="67"/>
      <c r="AD2359" s="23"/>
      <c r="AE2359" s="23"/>
    </row>
    <row r="2360" spans="1:31" s="103" customFormat="1" x14ac:dyDescent="0.35">
      <c r="A2360" s="24"/>
      <c r="B2360" s="23"/>
      <c r="C2360" s="23"/>
      <c r="D2360" s="23"/>
      <c r="E2360" s="23"/>
      <c r="F2360" s="23"/>
      <c r="G2360" s="23"/>
      <c r="H2360" s="23"/>
      <c r="I2360" s="23"/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67"/>
      <c r="AD2360" s="23"/>
      <c r="AE2360" s="23"/>
    </row>
    <row r="2361" spans="1:31" s="103" customFormat="1" x14ac:dyDescent="0.35">
      <c r="A2361" s="24"/>
      <c r="B2361" s="23"/>
      <c r="C2361" s="23"/>
      <c r="D2361" s="23"/>
      <c r="E2361" s="23"/>
      <c r="F2361" s="23"/>
      <c r="G2361" s="23"/>
      <c r="H2361" s="23"/>
      <c r="I2361" s="23"/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/>
      <c r="AB2361" s="23"/>
      <c r="AC2361" s="67"/>
      <c r="AD2361" s="23"/>
      <c r="AE2361" s="23"/>
    </row>
    <row r="2362" spans="1:31" s="103" customFormat="1" x14ac:dyDescent="0.35">
      <c r="A2362" s="24"/>
      <c r="B2362" s="23"/>
      <c r="C2362" s="23"/>
      <c r="D2362" s="23"/>
      <c r="E2362" s="23"/>
      <c r="F2362" s="23"/>
      <c r="G2362" s="23"/>
      <c r="H2362" s="23"/>
      <c r="I2362" s="23"/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67"/>
      <c r="AD2362" s="23"/>
      <c r="AE2362" s="23"/>
    </row>
    <row r="2363" spans="1:31" s="103" customFormat="1" x14ac:dyDescent="0.35">
      <c r="A2363" s="24"/>
      <c r="B2363" s="23"/>
      <c r="C2363" s="23"/>
      <c r="D2363" s="23"/>
      <c r="E2363" s="23"/>
      <c r="F2363" s="23"/>
      <c r="G2363" s="23"/>
      <c r="H2363" s="23"/>
      <c r="I2363" s="23"/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/>
      <c r="AB2363" s="23"/>
      <c r="AC2363" s="67"/>
      <c r="AD2363" s="23"/>
      <c r="AE2363" s="23"/>
    </row>
    <row r="2364" spans="1:31" s="103" customFormat="1" x14ac:dyDescent="0.35">
      <c r="A2364" s="24"/>
      <c r="B2364" s="23"/>
      <c r="C2364" s="23"/>
      <c r="D2364" s="23"/>
      <c r="E2364" s="23"/>
      <c r="F2364" s="23"/>
      <c r="G2364" s="23"/>
      <c r="H2364" s="23"/>
      <c r="I2364" s="23"/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/>
      <c r="AB2364" s="23"/>
      <c r="AC2364" s="67"/>
      <c r="AD2364" s="23"/>
      <c r="AE2364" s="23"/>
    </row>
    <row r="2365" spans="1:31" s="103" customFormat="1" x14ac:dyDescent="0.35">
      <c r="A2365" s="24"/>
      <c r="B2365" s="23"/>
      <c r="C2365" s="23"/>
      <c r="D2365" s="23"/>
      <c r="E2365" s="23"/>
      <c r="F2365" s="23"/>
      <c r="G2365" s="23"/>
      <c r="H2365" s="23"/>
      <c r="I2365" s="23"/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/>
      <c r="AB2365" s="23"/>
      <c r="AC2365" s="67"/>
      <c r="AD2365" s="23"/>
      <c r="AE2365" s="23"/>
    </row>
    <row r="2366" spans="1:31" s="103" customFormat="1" x14ac:dyDescent="0.35">
      <c r="A2366" s="24"/>
      <c r="B2366" s="23"/>
      <c r="C2366" s="23"/>
      <c r="D2366" s="23"/>
      <c r="E2366" s="23"/>
      <c r="F2366" s="23"/>
      <c r="G2366" s="23"/>
      <c r="H2366" s="23"/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67"/>
      <c r="AD2366" s="23"/>
      <c r="AE2366" s="23"/>
    </row>
    <row r="2367" spans="1:31" s="103" customFormat="1" x14ac:dyDescent="0.35">
      <c r="A2367" s="24"/>
      <c r="B2367" s="23"/>
      <c r="C2367" s="23"/>
      <c r="D2367" s="23"/>
      <c r="E2367" s="23"/>
      <c r="F2367" s="23"/>
      <c r="G2367" s="23"/>
      <c r="H2367" s="23"/>
      <c r="I2367" s="23"/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/>
      <c r="AB2367" s="23"/>
      <c r="AC2367" s="67"/>
      <c r="AD2367" s="23"/>
      <c r="AE2367" s="23"/>
    </row>
    <row r="2368" spans="1:31" s="103" customFormat="1" x14ac:dyDescent="0.35">
      <c r="A2368" s="24"/>
      <c r="B2368" s="23"/>
      <c r="C2368" s="23"/>
      <c r="D2368" s="23"/>
      <c r="E2368" s="23"/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67"/>
      <c r="AD2368" s="23"/>
      <c r="AE2368" s="23"/>
    </row>
    <row r="2369" spans="1:31" s="103" customFormat="1" x14ac:dyDescent="0.35">
      <c r="A2369" s="24"/>
      <c r="B2369" s="23"/>
      <c r="C2369" s="23"/>
      <c r="D2369" s="23"/>
      <c r="E2369" s="23"/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67"/>
      <c r="AD2369" s="23"/>
      <c r="AE2369" s="23"/>
    </row>
    <row r="2370" spans="1:31" s="103" customFormat="1" x14ac:dyDescent="0.35">
      <c r="A2370" s="24"/>
      <c r="B2370" s="23"/>
      <c r="C2370" s="23"/>
      <c r="D2370" s="23"/>
      <c r="E2370" s="23"/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67"/>
      <c r="AD2370" s="23"/>
      <c r="AE2370" s="23"/>
    </row>
    <row r="2371" spans="1:31" s="103" customFormat="1" x14ac:dyDescent="0.35">
      <c r="A2371" s="24"/>
      <c r="B2371" s="23"/>
      <c r="C2371" s="23"/>
      <c r="D2371" s="23"/>
      <c r="E2371" s="23"/>
      <c r="F2371" s="23"/>
      <c r="G2371" s="23"/>
      <c r="H2371" s="23"/>
      <c r="I2371" s="23"/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/>
      <c r="AB2371" s="23"/>
      <c r="AC2371" s="67"/>
      <c r="AD2371" s="23"/>
      <c r="AE2371" s="23"/>
    </row>
    <row r="2372" spans="1:31" s="103" customFormat="1" x14ac:dyDescent="0.35">
      <c r="A2372" s="24"/>
      <c r="B2372" s="23"/>
      <c r="C2372" s="23"/>
      <c r="D2372" s="23"/>
      <c r="E2372" s="23"/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67"/>
      <c r="AD2372" s="23"/>
      <c r="AE2372" s="23"/>
    </row>
    <row r="2373" spans="1:31" s="103" customFormat="1" x14ac:dyDescent="0.35">
      <c r="A2373" s="24"/>
      <c r="B2373" s="23"/>
      <c r="C2373" s="23"/>
      <c r="D2373" s="23"/>
      <c r="E2373" s="23"/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67"/>
      <c r="AD2373" s="23"/>
      <c r="AE2373" s="23"/>
    </row>
    <row r="2374" spans="1:31" s="103" customFormat="1" x14ac:dyDescent="0.35">
      <c r="A2374" s="24"/>
      <c r="B2374" s="23"/>
      <c r="C2374" s="23"/>
      <c r="D2374" s="23"/>
      <c r="E2374" s="23"/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67"/>
      <c r="AD2374" s="23"/>
      <c r="AE2374" s="23"/>
    </row>
    <row r="2375" spans="1:31" s="103" customFormat="1" x14ac:dyDescent="0.35">
      <c r="A2375" s="24"/>
      <c r="B2375" s="23"/>
      <c r="C2375" s="23"/>
      <c r="D2375" s="23"/>
      <c r="E2375" s="23"/>
      <c r="F2375" s="23"/>
      <c r="G2375" s="23"/>
      <c r="H2375" s="23"/>
      <c r="I2375" s="23"/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/>
      <c r="AB2375" s="23"/>
      <c r="AC2375" s="67"/>
      <c r="AD2375" s="23"/>
      <c r="AE2375" s="23"/>
    </row>
    <row r="2376" spans="1:31" s="103" customFormat="1" x14ac:dyDescent="0.35">
      <c r="A2376" s="24"/>
      <c r="B2376" s="23"/>
      <c r="C2376" s="23"/>
      <c r="D2376" s="23"/>
      <c r="E2376" s="23"/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/>
      <c r="AB2376" s="23"/>
      <c r="AC2376" s="67"/>
      <c r="AD2376" s="23"/>
      <c r="AE2376" s="23"/>
    </row>
    <row r="2377" spans="1:31" s="103" customFormat="1" x14ac:dyDescent="0.35">
      <c r="A2377" s="24"/>
      <c r="B2377" s="23"/>
      <c r="C2377" s="23"/>
      <c r="D2377" s="23"/>
      <c r="E2377" s="23"/>
      <c r="F2377" s="23"/>
      <c r="G2377" s="23"/>
      <c r="H2377" s="23"/>
      <c r="I2377" s="23"/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  <c r="AA2377" s="23"/>
      <c r="AB2377" s="23"/>
      <c r="AC2377" s="67"/>
      <c r="AD2377" s="23"/>
      <c r="AE2377" s="23"/>
    </row>
    <row r="2378" spans="1:31" s="103" customFormat="1" x14ac:dyDescent="0.35">
      <c r="A2378" s="24"/>
      <c r="B2378" s="23"/>
      <c r="C2378" s="23"/>
      <c r="D2378" s="23"/>
      <c r="E2378" s="23"/>
      <c r="F2378" s="23"/>
      <c r="G2378" s="23"/>
      <c r="H2378" s="23"/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/>
      <c r="AB2378" s="23"/>
      <c r="AC2378" s="67"/>
      <c r="AD2378" s="23"/>
      <c r="AE2378" s="23"/>
    </row>
    <row r="2379" spans="1:31" s="103" customFormat="1" x14ac:dyDescent="0.35">
      <c r="A2379" s="24"/>
      <c r="B2379" s="23"/>
      <c r="C2379" s="23"/>
      <c r="D2379" s="23"/>
      <c r="E2379" s="23"/>
      <c r="F2379" s="23"/>
      <c r="G2379" s="23"/>
      <c r="H2379" s="23"/>
      <c r="I2379" s="23"/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/>
      <c r="AB2379" s="23"/>
      <c r="AC2379" s="67"/>
      <c r="AD2379" s="23"/>
      <c r="AE2379" s="23"/>
    </row>
    <row r="2380" spans="1:31" s="103" customFormat="1" x14ac:dyDescent="0.35">
      <c r="A2380" s="24"/>
      <c r="B2380" s="23"/>
      <c r="C2380" s="23"/>
      <c r="D2380" s="23"/>
      <c r="E2380" s="23"/>
      <c r="F2380" s="23"/>
      <c r="G2380" s="23"/>
      <c r="H2380" s="23"/>
      <c r="I2380" s="23"/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23"/>
      <c r="AC2380" s="67"/>
      <c r="AD2380" s="23"/>
      <c r="AE2380" s="23"/>
    </row>
    <row r="2381" spans="1:31" s="103" customFormat="1" x14ac:dyDescent="0.35">
      <c r="A2381" s="24"/>
      <c r="B2381" s="23"/>
      <c r="C2381" s="23"/>
      <c r="D2381" s="23"/>
      <c r="E2381" s="23"/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  <c r="AA2381" s="23"/>
      <c r="AB2381" s="23"/>
      <c r="AC2381" s="67"/>
      <c r="AD2381" s="23"/>
      <c r="AE2381" s="23"/>
    </row>
    <row r="2382" spans="1:31" s="103" customFormat="1" x14ac:dyDescent="0.35">
      <c r="A2382" s="24"/>
      <c r="B2382" s="23"/>
      <c r="C2382" s="23"/>
      <c r="D2382" s="23"/>
      <c r="E2382" s="23"/>
      <c r="F2382" s="23"/>
      <c r="G2382" s="23"/>
      <c r="H2382" s="23"/>
      <c r="I2382" s="23"/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67"/>
      <c r="AD2382" s="23"/>
      <c r="AE2382" s="23"/>
    </row>
    <row r="2383" spans="1:31" s="103" customFormat="1" x14ac:dyDescent="0.35">
      <c r="A2383" s="24"/>
      <c r="B2383" s="23"/>
      <c r="C2383" s="23"/>
      <c r="D2383" s="23"/>
      <c r="E2383" s="23"/>
      <c r="F2383" s="23"/>
      <c r="G2383" s="23"/>
      <c r="H2383" s="23"/>
      <c r="I2383" s="23"/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  <c r="AA2383" s="23"/>
      <c r="AB2383" s="23"/>
      <c r="AC2383" s="67"/>
      <c r="AD2383" s="23"/>
      <c r="AE2383" s="23"/>
    </row>
    <row r="2384" spans="1:31" s="103" customFormat="1" x14ac:dyDescent="0.35">
      <c r="A2384" s="24"/>
      <c r="B2384" s="23"/>
      <c r="C2384" s="23"/>
      <c r="D2384" s="23"/>
      <c r="E2384" s="23"/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23"/>
      <c r="AC2384" s="67"/>
      <c r="AD2384" s="23"/>
      <c r="AE2384" s="23"/>
    </row>
    <row r="2385" spans="1:31" s="103" customFormat="1" x14ac:dyDescent="0.35">
      <c r="A2385" s="24"/>
      <c r="B2385" s="23"/>
      <c r="C2385" s="23"/>
      <c r="D2385" s="23"/>
      <c r="E2385" s="23"/>
      <c r="F2385" s="23"/>
      <c r="G2385" s="23"/>
      <c r="H2385" s="23"/>
      <c r="I2385" s="23"/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  <c r="AA2385" s="23"/>
      <c r="AB2385" s="23"/>
      <c r="AC2385" s="67"/>
      <c r="AD2385" s="23"/>
      <c r="AE2385" s="23"/>
    </row>
    <row r="2386" spans="1:31" s="103" customFormat="1" x14ac:dyDescent="0.35">
      <c r="A2386" s="24"/>
      <c r="B2386" s="23"/>
      <c r="C2386" s="23"/>
      <c r="D2386" s="23"/>
      <c r="E2386" s="23"/>
      <c r="F2386" s="23"/>
      <c r="G2386" s="23"/>
      <c r="H2386" s="23"/>
      <c r="I2386" s="23"/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  <c r="AA2386" s="23"/>
      <c r="AB2386" s="23"/>
      <c r="AC2386" s="67"/>
      <c r="AD2386" s="23"/>
      <c r="AE2386" s="23"/>
    </row>
    <row r="2387" spans="1:31" s="103" customFormat="1" x14ac:dyDescent="0.35">
      <c r="A2387" s="24"/>
      <c r="B2387" s="23"/>
      <c r="C2387" s="23"/>
      <c r="D2387" s="23"/>
      <c r="E2387" s="23"/>
      <c r="F2387" s="23"/>
      <c r="G2387" s="23"/>
      <c r="H2387" s="23"/>
      <c r="I2387" s="23"/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/>
      <c r="AB2387" s="23"/>
      <c r="AC2387" s="67"/>
      <c r="AD2387" s="23"/>
      <c r="AE2387" s="23"/>
    </row>
    <row r="2388" spans="1:31" s="103" customFormat="1" x14ac:dyDescent="0.35">
      <c r="A2388" s="24"/>
      <c r="B2388" s="23"/>
      <c r="C2388" s="23"/>
      <c r="D2388" s="23"/>
      <c r="E2388" s="23"/>
      <c r="F2388" s="23"/>
      <c r="G2388" s="23"/>
      <c r="H2388" s="23"/>
      <c r="I2388" s="23"/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/>
      <c r="AB2388" s="23"/>
      <c r="AC2388" s="67"/>
      <c r="AD2388" s="23"/>
      <c r="AE2388" s="23"/>
    </row>
    <row r="2389" spans="1:31" s="103" customFormat="1" x14ac:dyDescent="0.35">
      <c r="A2389" s="24"/>
      <c r="B2389" s="23"/>
      <c r="C2389" s="23"/>
      <c r="D2389" s="23"/>
      <c r="E2389" s="23"/>
      <c r="F2389" s="23"/>
      <c r="G2389" s="23"/>
      <c r="H2389" s="23"/>
      <c r="I2389" s="23"/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  <c r="AA2389" s="23"/>
      <c r="AB2389" s="23"/>
      <c r="AC2389" s="67"/>
      <c r="AD2389" s="23"/>
      <c r="AE2389" s="23"/>
    </row>
    <row r="2390" spans="1:31" s="103" customFormat="1" x14ac:dyDescent="0.35">
      <c r="A2390" s="24"/>
      <c r="B2390" s="23"/>
      <c r="C2390" s="23"/>
      <c r="D2390" s="23"/>
      <c r="E2390" s="23"/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/>
      <c r="AB2390" s="23"/>
      <c r="AC2390" s="67"/>
      <c r="AD2390" s="23"/>
      <c r="AE2390" s="23"/>
    </row>
    <row r="2391" spans="1:31" s="103" customFormat="1" x14ac:dyDescent="0.35">
      <c r="A2391" s="24"/>
      <c r="B2391" s="23"/>
      <c r="C2391" s="23"/>
      <c r="D2391" s="23"/>
      <c r="E2391" s="23"/>
      <c r="F2391" s="23"/>
      <c r="G2391" s="23"/>
      <c r="H2391" s="23"/>
      <c r="I2391" s="23"/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/>
      <c r="AB2391" s="23"/>
      <c r="AC2391" s="67"/>
      <c r="AD2391" s="23"/>
      <c r="AE2391" s="23"/>
    </row>
    <row r="2392" spans="1:31" s="103" customFormat="1" x14ac:dyDescent="0.35">
      <c r="A2392" s="24"/>
      <c r="B2392" s="23"/>
      <c r="C2392" s="23"/>
      <c r="D2392" s="23"/>
      <c r="E2392" s="23"/>
      <c r="F2392" s="23"/>
      <c r="G2392" s="23"/>
      <c r="H2392" s="23"/>
      <c r="I2392" s="23"/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/>
      <c r="AB2392" s="23"/>
      <c r="AC2392" s="67"/>
      <c r="AD2392" s="23"/>
      <c r="AE2392" s="23"/>
    </row>
    <row r="2393" spans="1:31" s="103" customFormat="1" x14ac:dyDescent="0.35">
      <c r="A2393" s="24"/>
      <c r="B2393" s="23"/>
      <c r="C2393" s="23"/>
      <c r="D2393" s="23"/>
      <c r="E2393" s="23"/>
      <c r="F2393" s="23"/>
      <c r="G2393" s="23"/>
      <c r="H2393" s="23"/>
      <c r="I2393" s="23"/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/>
      <c r="AB2393" s="23"/>
      <c r="AC2393" s="67"/>
      <c r="AD2393" s="23"/>
      <c r="AE2393" s="23"/>
    </row>
    <row r="2394" spans="1:31" s="103" customFormat="1" x14ac:dyDescent="0.35">
      <c r="A2394" s="24"/>
      <c r="B2394" s="23"/>
      <c r="C2394" s="23"/>
      <c r="D2394" s="23"/>
      <c r="E2394" s="23"/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/>
      <c r="AB2394" s="23"/>
      <c r="AC2394" s="67"/>
      <c r="AD2394" s="23"/>
      <c r="AE2394" s="23"/>
    </row>
    <row r="2395" spans="1:31" s="103" customFormat="1" x14ac:dyDescent="0.35">
      <c r="A2395" s="24"/>
      <c r="B2395" s="23"/>
      <c r="C2395" s="23"/>
      <c r="D2395" s="23"/>
      <c r="E2395" s="23"/>
      <c r="F2395" s="23"/>
      <c r="G2395" s="23"/>
      <c r="H2395" s="23"/>
      <c r="I2395" s="23"/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/>
      <c r="W2395" s="23"/>
      <c r="X2395" s="23"/>
      <c r="Y2395" s="23"/>
      <c r="Z2395" s="23"/>
      <c r="AA2395" s="23"/>
      <c r="AB2395" s="23"/>
      <c r="AC2395" s="67"/>
      <c r="AD2395" s="23"/>
      <c r="AE2395" s="23"/>
    </row>
    <row r="2396" spans="1:31" s="103" customFormat="1" x14ac:dyDescent="0.35">
      <c r="A2396" s="24"/>
      <c r="B2396" s="23"/>
      <c r="C2396" s="23"/>
      <c r="D2396" s="23"/>
      <c r="E2396" s="23"/>
      <c r="F2396" s="23"/>
      <c r="G2396" s="23"/>
      <c r="H2396" s="23"/>
      <c r="I2396" s="23"/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  <c r="AA2396" s="23"/>
      <c r="AB2396" s="23"/>
      <c r="AC2396" s="67"/>
      <c r="AD2396" s="23"/>
      <c r="AE2396" s="23"/>
    </row>
    <row r="2397" spans="1:31" s="103" customFormat="1" x14ac:dyDescent="0.35">
      <c r="A2397" s="24"/>
      <c r="B2397" s="23"/>
      <c r="C2397" s="23"/>
      <c r="D2397" s="23"/>
      <c r="E2397" s="23"/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67"/>
      <c r="AD2397" s="23"/>
      <c r="AE2397" s="23"/>
    </row>
    <row r="2398" spans="1:31" s="103" customFormat="1" x14ac:dyDescent="0.35">
      <c r="A2398" s="24"/>
      <c r="B2398" s="23"/>
      <c r="C2398" s="23"/>
      <c r="D2398" s="23"/>
      <c r="E2398" s="23"/>
      <c r="F2398" s="23"/>
      <c r="G2398" s="23"/>
      <c r="H2398" s="23"/>
      <c r="I2398" s="23"/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67"/>
      <c r="AD2398" s="23"/>
      <c r="AE2398" s="23"/>
    </row>
    <row r="2399" spans="1:31" s="103" customFormat="1" x14ac:dyDescent="0.35">
      <c r="A2399" s="24"/>
      <c r="B2399" s="23"/>
      <c r="C2399" s="23"/>
      <c r="D2399" s="23"/>
      <c r="E2399" s="23"/>
      <c r="F2399" s="23"/>
      <c r="G2399" s="23"/>
      <c r="H2399" s="23"/>
      <c r="I2399" s="23"/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  <c r="AA2399" s="23"/>
      <c r="AB2399" s="23"/>
      <c r="AC2399" s="67"/>
      <c r="AD2399" s="23"/>
      <c r="AE2399" s="23"/>
    </row>
    <row r="2400" spans="1:31" s="103" customFormat="1" x14ac:dyDescent="0.35">
      <c r="A2400" s="24"/>
      <c r="B2400" s="23"/>
      <c r="C2400" s="23"/>
      <c r="D2400" s="23"/>
      <c r="E2400" s="23"/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67"/>
      <c r="AD2400" s="23"/>
      <c r="AE2400" s="23"/>
    </row>
    <row r="2401" spans="1:31" s="103" customFormat="1" x14ac:dyDescent="0.35">
      <c r="A2401" s="24"/>
      <c r="B2401" s="23"/>
      <c r="C2401" s="23"/>
      <c r="D2401" s="23"/>
      <c r="E2401" s="23"/>
      <c r="F2401" s="23"/>
      <c r="G2401" s="23"/>
      <c r="H2401" s="23"/>
      <c r="I2401" s="23"/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  <c r="AA2401" s="23"/>
      <c r="AB2401" s="23"/>
      <c r="AC2401" s="67"/>
      <c r="AD2401" s="23"/>
      <c r="AE2401" s="23"/>
    </row>
    <row r="2402" spans="1:31" s="103" customFormat="1" x14ac:dyDescent="0.35">
      <c r="A2402" s="24"/>
      <c r="B2402" s="23"/>
      <c r="C2402" s="23"/>
      <c r="D2402" s="23"/>
      <c r="E2402" s="23"/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/>
      <c r="AB2402" s="23"/>
      <c r="AC2402" s="67"/>
      <c r="AD2402" s="23"/>
      <c r="AE2402" s="23"/>
    </row>
    <row r="2403" spans="1:31" s="103" customFormat="1" x14ac:dyDescent="0.35">
      <c r="A2403" s="24"/>
      <c r="B2403" s="23"/>
      <c r="C2403" s="23"/>
      <c r="D2403" s="23"/>
      <c r="E2403" s="23"/>
      <c r="F2403" s="23"/>
      <c r="G2403" s="23"/>
      <c r="H2403" s="23"/>
      <c r="I2403" s="23"/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/>
      <c r="W2403" s="23"/>
      <c r="X2403" s="23"/>
      <c r="Y2403" s="23"/>
      <c r="Z2403" s="23"/>
      <c r="AA2403" s="23"/>
      <c r="AB2403" s="23"/>
      <c r="AC2403" s="67"/>
      <c r="AD2403" s="23"/>
      <c r="AE2403" s="23"/>
    </row>
    <row r="2404" spans="1:31" s="103" customFormat="1" x14ac:dyDescent="0.35">
      <c r="A2404" s="24"/>
      <c r="B2404" s="23"/>
      <c r="C2404" s="23"/>
      <c r="D2404" s="23"/>
      <c r="E2404" s="23"/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67"/>
      <c r="AD2404" s="23"/>
      <c r="AE2404" s="23"/>
    </row>
    <row r="2405" spans="1:31" s="103" customFormat="1" x14ac:dyDescent="0.35">
      <c r="A2405" s="24"/>
      <c r="B2405" s="23"/>
      <c r="C2405" s="23"/>
      <c r="D2405" s="23"/>
      <c r="E2405" s="23"/>
      <c r="F2405" s="23"/>
      <c r="G2405" s="23"/>
      <c r="H2405" s="23"/>
      <c r="I2405" s="23"/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/>
      <c r="Z2405" s="23"/>
      <c r="AA2405" s="23"/>
      <c r="AB2405" s="23"/>
      <c r="AC2405" s="67"/>
      <c r="AD2405" s="23"/>
      <c r="AE2405" s="23"/>
    </row>
    <row r="2406" spans="1:31" s="103" customFormat="1" x14ac:dyDescent="0.35">
      <c r="A2406" s="24"/>
      <c r="B2406" s="23"/>
      <c r="C2406" s="23"/>
      <c r="D2406" s="23"/>
      <c r="E2406" s="23"/>
      <c r="F2406" s="23"/>
      <c r="G2406" s="23"/>
      <c r="H2406" s="23"/>
      <c r="I2406" s="23"/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/>
      <c r="AB2406" s="23"/>
      <c r="AC2406" s="67"/>
      <c r="AD2406" s="23"/>
      <c r="AE2406" s="23"/>
    </row>
    <row r="2407" spans="1:31" s="103" customFormat="1" x14ac:dyDescent="0.35">
      <c r="A2407" s="24"/>
      <c r="B2407" s="23"/>
      <c r="C2407" s="23"/>
      <c r="D2407" s="23"/>
      <c r="E2407" s="23"/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/>
      <c r="AA2407" s="23"/>
      <c r="AB2407" s="23"/>
      <c r="AC2407" s="67"/>
      <c r="AD2407" s="23"/>
      <c r="AE2407" s="23"/>
    </row>
    <row r="2408" spans="1:31" s="103" customFormat="1" x14ac:dyDescent="0.35">
      <c r="A2408" s="24"/>
      <c r="B2408" s="23"/>
      <c r="C2408" s="23"/>
      <c r="D2408" s="23"/>
      <c r="E2408" s="23"/>
      <c r="F2408" s="23"/>
      <c r="G2408" s="23"/>
      <c r="H2408" s="23"/>
      <c r="I2408" s="23"/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67"/>
      <c r="AD2408" s="23"/>
      <c r="AE2408" s="23"/>
    </row>
    <row r="2409" spans="1:31" s="103" customFormat="1" x14ac:dyDescent="0.35">
      <c r="A2409" s="24"/>
      <c r="B2409" s="23"/>
      <c r="C2409" s="23"/>
      <c r="D2409" s="23"/>
      <c r="E2409" s="23"/>
      <c r="F2409" s="23"/>
      <c r="G2409" s="23"/>
      <c r="H2409" s="23"/>
      <c r="I2409" s="23"/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/>
      <c r="Z2409" s="23"/>
      <c r="AA2409" s="23"/>
      <c r="AB2409" s="23"/>
      <c r="AC2409" s="67"/>
      <c r="AD2409" s="23"/>
      <c r="AE2409" s="23"/>
    </row>
    <row r="2410" spans="1:31" s="103" customFormat="1" x14ac:dyDescent="0.35">
      <c r="A2410" s="24"/>
      <c r="B2410" s="23"/>
      <c r="C2410" s="23"/>
      <c r="D2410" s="23"/>
      <c r="E2410" s="23"/>
      <c r="F2410" s="23"/>
      <c r="G2410" s="23"/>
      <c r="H2410" s="23"/>
      <c r="I2410" s="23"/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/>
      <c r="Z2410" s="23"/>
      <c r="AA2410" s="23"/>
      <c r="AB2410" s="23"/>
      <c r="AC2410" s="67"/>
      <c r="AD2410" s="23"/>
      <c r="AE2410" s="23"/>
    </row>
    <row r="2411" spans="1:31" s="103" customFormat="1" x14ac:dyDescent="0.35">
      <c r="A2411" s="24"/>
      <c r="B2411" s="23"/>
      <c r="C2411" s="23"/>
      <c r="D2411" s="23"/>
      <c r="E2411" s="23"/>
      <c r="F2411" s="23"/>
      <c r="G2411" s="23"/>
      <c r="H2411" s="23"/>
      <c r="I2411" s="23"/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/>
      <c r="Z2411" s="23"/>
      <c r="AA2411" s="23"/>
      <c r="AB2411" s="23"/>
      <c r="AC2411" s="67"/>
      <c r="AD2411" s="23"/>
      <c r="AE2411" s="23"/>
    </row>
    <row r="2412" spans="1:31" s="103" customFormat="1" x14ac:dyDescent="0.35">
      <c r="A2412" s="24"/>
      <c r="B2412" s="23"/>
      <c r="C2412" s="23"/>
      <c r="D2412" s="23"/>
      <c r="E2412" s="23"/>
      <c r="F2412" s="23"/>
      <c r="G2412" s="23"/>
      <c r="H2412" s="23"/>
      <c r="I2412" s="23"/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/>
      <c r="AB2412" s="23"/>
      <c r="AC2412" s="67"/>
      <c r="AD2412" s="23"/>
      <c r="AE2412" s="23"/>
    </row>
    <row r="2413" spans="1:31" s="103" customFormat="1" x14ac:dyDescent="0.35">
      <c r="A2413" s="24"/>
      <c r="B2413" s="23"/>
      <c r="C2413" s="23"/>
      <c r="D2413" s="23"/>
      <c r="E2413" s="23"/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67"/>
      <c r="AD2413" s="23"/>
      <c r="AE2413" s="23"/>
    </row>
    <row r="2414" spans="1:31" s="103" customFormat="1" x14ac:dyDescent="0.35">
      <c r="A2414" s="24"/>
      <c r="B2414" s="23"/>
      <c r="C2414" s="23"/>
      <c r="D2414" s="23"/>
      <c r="E2414" s="23"/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67"/>
      <c r="AD2414" s="23"/>
      <c r="AE2414" s="23"/>
    </row>
    <row r="2415" spans="1:31" s="103" customFormat="1" x14ac:dyDescent="0.35">
      <c r="A2415" s="24"/>
      <c r="B2415" s="23"/>
      <c r="C2415" s="23"/>
      <c r="D2415" s="23"/>
      <c r="E2415" s="23"/>
      <c r="F2415" s="23"/>
      <c r="G2415" s="23"/>
      <c r="H2415" s="23"/>
      <c r="I2415" s="23"/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  <c r="AA2415" s="23"/>
      <c r="AB2415" s="23"/>
      <c r="AC2415" s="67"/>
      <c r="AD2415" s="23"/>
      <c r="AE2415" s="23"/>
    </row>
    <row r="2416" spans="1:31" s="103" customFormat="1" x14ac:dyDescent="0.35">
      <c r="A2416" s="24"/>
      <c r="B2416" s="23"/>
      <c r="C2416" s="23"/>
      <c r="D2416" s="23"/>
      <c r="E2416" s="23"/>
      <c r="F2416" s="23"/>
      <c r="G2416" s="23"/>
      <c r="H2416" s="23"/>
      <c r="I2416" s="23"/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/>
      <c r="AA2416" s="23"/>
      <c r="AB2416" s="23"/>
      <c r="AC2416" s="67"/>
      <c r="AD2416" s="23"/>
      <c r="AE2416" s="23"/>
    </row>
    <row r="2417" spans="1:31" s="103" customFormat="1" x14ac:dyDescent="0.35">
      <c r="A2417" s="24"/>
      <c r="B2417" s="23"/>
      <c r="C2417" s="23"/>
      <c r="D2417" s="23"/>
      <c r="E2417" s="23"/>
      <c r="F2417" s="23"/>
      <c r="G2417" s="23"/>
      <c r="H2417" s="23"/>
      <c r="I2417" s="23"/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/>
      <c r="Z2417" s="23"/>
      <c r="AA2417" s="23"/>
      <c r="AB2417" s="23"/>
      <c r="AC2417" s="67"/>
      <c r="AD2417" s="23"/>
      <c r="AE2417" s="23"/>
    </row>
    <row r="2418" spans="1:31" s="103" customFormat="1" x14ac:dyDescent="0.35">
      <c r="A2418" s="24"/>
      <c r="B2418" s="23"/>
      <c r="C2418" s="23"/>
      <c r="D2418" s="23"/>
      <c r="E2418" s="23"/>
      <c r="F2418" s="23"/>
      <c r="G2418" s="23"/>
      <c r="H2418" s="23"/>
      <c r="I2418" s="23"/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67"/>
      <c r="AD2418" s="23"/>
      <c r="AE2418" s="23"/>
    </row>
    <row r="2419" spans="1:31" s="103" customFormat="1" x14ac:dyDescent="0.35">
      <c r="A2419" s="24"/>
      <c r="B2419" s="23"/>
      <c r="C2419" s="23"/>
      <c r="D2419" s="23"/>
      <c r="E2419" s="23"/>
      <c r="F2419" s="23"/>
      <c r="G2419" s="23"/>
      <c r="H2419" s="23"/>
      <c r="I2419" s="23"/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/>
      <c r="Z2419" s="23"/>
      <c r="AA2419" s="23"/>
      <c r="AB2419" s="23"/>
      <c r="AC2419" s="67"/>
      <c r="AD2419" s="23"/>
      <c r="AE2419" s="23"/>
    </row>
    <row r="2420" spans="1:31" s="103" customFormat="1" x14ac:dyDescent="0.35">
      <c r="A2420" s="24"/>
      <c r="B2420" s="23"/>
      <c r="C2420" s="23"/>
      <c r="D2420" s="23"/>
      <c r="E2420" s="23"/>
      <c r="F2420" s="23"/>
      <c r="G2420" s="23"/>
      <c r="H2420" s="23"/>
      <c r="I2420" s="23"/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  <c r="AA2420" s="23"/>
      <c r="AB2420" s="23"/>
      <c r="AC2420" s="67"/>
      <c r="AD2420" s="23"/>
      <c r="AE2420" s="23"/>
    </row>
    <row r="2421" spans="1:31" s="103" customFormat="1" x14ac:dyDescent="0.35">
      <c r="A2421" s="24"/>
      <c r="B2421" s="23"/>
      <c r="C2421" s="23"/>
      <c r="D2421" s="23"/>
      <c r="E2421" s="23"/>
      <c r="F2421" s="23"/>
      <c r="G2421" s="23"/>
      <c r="H2421" s="23"/>
      <c r="I2421" s="23"/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/>
      <c r="AA2421" s="23"/>
      <c r="AB2421" s="23"/>
      <c r="AC2421" s="67"/>
      <c r="AD2421" s="23"/>
      <c r="AE2421" s="23"/>
    </row>
    <row r="2422" spans="1:31" s="103" customFormat="1" x14ac:dyDescent="0.35">
      <c r="A2422" s="24"/>
      <c r="B2422" s="23"/>
      <c r="C2422" s="23"/>
      <c r="D2422" s="23"/>
      <c r="E2422" s="23"/>
      <c r="F2422" s="23"/>
      <c r="G2422" s="23"/>
      <c r="H2422" s="23"/>
      <c r="I2422" s="23"/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/>
      <c r="Z2422" s="23"/>
      <c r="AA2422" s="23"/>
      <c r="AB2422" s="23"/>
      <c r="AC2422" s="67"/>
      <c r="AD2422" s="23"/>
      <c r="AE2422" s="23"/>
    </row>
    <row r="2423" spans="1:31" s="103" customFormat="1" x14ac:dyDescent="0.35">
      <c r="A2423" s="24"/>
      <c r="B2423" s="23"/>
      <c r="C2423" s="23"/>
      <c r="D2423" s="23"/>
      <c r="E2423" s="23"/>
      <c r="F2423" s="23"/>
      <c r="G2423" s="23"/>
      <c r="H2423" s="23"/>
      <c r="I2423" s="23"/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/>
      <c r="Z2423" s="23"/>
      <c r="AA2423" s="23"/>
      <c r="AB2423" s="23"/>
      <c r="AC2423" s="67"/>
      <c r="AD2423" s="23"/>
      <c r="AE2423" s="23"/>
    </row>
    <row r="2424" spans="1:31" s="103" customFormat="1" x14ac:dyDescent="0.35">
      <c r="A2424" s="24"/>
      <c r="B2424" s="23"/>
      <c r="C2424" s="23"/>
      <c r="D2424" s="23"/>
      <c r="E2424" s="23"/>
      <c r="F2424" s="23"/>
      <c r="G2424" s="23"/>
      <c r="H2424" s="23"/>
      <c r="I2424" s="23"/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/>
      <c r="W2424" s="23"/>
      <c r="X2424" s="23"/>
      <c r="Y2424" s="23"/>
      <c r="Z2424" s="23"/>
      <c r="AA2424" s="23"/>
      <c r="AB2424" s="23"/>
      <c r="AC2424" s="67"/>
      <c r="AD2424" s="23"/>
      <c r="AE2424" s="23"/>
    </row>
    <row r="2425" spans="1:31" s="103" customFormat="1" x14ac:dyDescent="0.35">
      <c r="A2425" s="24"/>
      <c r="B2425" s="23"/>
      <c r="C2425" s="23"/>
      <c r="D2425" s="23"/>
      <c r="E2425" s="23"/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67"/>
      <c r="AD2425" s="23"/>
      <c r="AE2425" s="23"/>
    </row>
    <row r="2426" spans="1:31" s="103" customFormat="1" x14ac:dyDescent="0.35">
      <c r="A2426" s="24"/>
      <c r="B2426" s="23"/>
      <c r="C2426" s="23"/>
      <c r="D2426" s="23"/>
      <c r="E2426" s="23"/>
      <c r="F2426" s="23"/>
      <c r="G2426" s="23"/>
      <c r="H2426" s="23"/>
      <c r="I2426" s="23"/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/>
      <c r="Z2426" s="23"/>
      <c r="AA2426" s="23"/>
      <c r="AB2426" s="23"/>
      <c r="AC2426" s="67"/>
      <c r="AD2426" s="23"/>
      <c r="AE2426" s="23"/>
    </row>
    <row r="2427" spans="1:31" s="103" customFormat="1" x14ac:dyDescent="0.35">
      <c r="A2427" s="24"/>
      <c r="B2427" s="23"/>
      <c r="C2427" s="23"/>
      <c r="D2427" s="23"/>
      <c r="E2427" s="23"/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67"/>
      <c r="AD2427" s="23"/>
      <c r="AE2427" s="23"/>
    </row>
    <row r="2428" spans="1:31" s="103" customFormat="1" x14ac:dyDescent="0.35">
      <c r="A2428" s="24"/>
      <c r="B2428" s="23"/>
      <c r="C2428" s="23"/>
      <c r="D2428" s="23"/>
      <c r="E2428" s="23"/>
      <c r="F2428" s="23"/>
      <c r="G2428" s="23"/>
      <c r="H2428" s="23"/>
      <c r="I2428" s="23"/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/>
      <c r="Z2428" s="23"/>
      <c r="AA2428" s="23"/>
      <c r="AB2428" s="23"/>
      <c r="AC2428" s="67"/>
      <c r="AD2428" s="23"/>
      <c r="AE2428" s="23"/>
    </row>
    <row r="2429" spans="1:31" s="103" customFormat="1" x14ac:dyDescent="0.35">
      <c r="A2429" s="24"/>
      <c r="B2429" s="23"/>
      <c r="C2429" s="23"/>
      <c r="D2429" s="23"/>
      <c r="E2429" s="23"/>
      <c r="F2429" s="23"/>
      <c r="G2429" s="23"/>
      <c r="H2429" s="23"/>
      <c r="I2429" s="23"/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/>
      <c r="Z2429" s="23"/>
      <c r="AA2429" s="23"/>
      <c r="AB2429" s="23"/>
      <c r="AC2429" s="67"/>
      <c r="AD2429" s="23"/>
      <c r="AE2429" s="23"/>
    </row>
    <row r="2430" spans="1:31" s="103" customFormat="1" x14ac:dyDescent="0.35">
      <c r="A2430" s="24"/>
      <c r="B2430" s="23"/>
      <c r="C2430" s="23"/>
      <c r="D2430" s="23"/>
      <c r="E2430" s="23"/>
      <c r="F2430" s="23"/>
      <c r="G2430" s="23"/>
      <c r="H2430" s="23"/>
      <c r="I2430" s="23"/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/>
      <c r="W2430" s="23"/>
      <c r="X2430" s="23"/>
      <c r="Y2430" s="23"/>
      <c r="Z2430" s="23"/>
      <c r="AA2430" s="23"/>
      <c r="AB2430" s="23"/>
      <c r="AC2430" s="67"/>
      <c r="AD2430" s="23"/>
      <c r="AE2430" s="23"/>
    </row>
    <row r="2431" spans="1:31" s="103" customFormat="1" x14ac:dyDescent="0.35">
      <c r="A2431" s="24"/>
      <c r="B2431" s="23"/>
      <c r="C2431" s="23"/>
      <c r="D2431" s="23"/>
      <c r="E2431" s="23"/>
      <c r="F2431" s="23"/>
      <c r="G2431" s="23"/>
      <c r="H2431" s="23"/>
      <c r="I2431" s="23"/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/>
      <c r="Z2431" s="23"/>
      <c r="AA2431" s="23"/>
      <c r="AB2431" s="23"/>
      <c r="AC2431" s="67"/>
      <c r="AD2431" s="23"/>
      <c r="AE2431" s="23"/>
    </row>
    <row r="2432" spans="1:31" s="103" customFormat="1" x14ac:dyDescent="0.35">
      <c r="A2432" s="24"/>
      <c r="B2432" s="23"/>
      <c r="C2432" s="23"/>
      <c r="D2432" s="23"/>
      <c r="E2432" s="23"/>
      <c r="F2432" s="23"/>
      <c r="G2432" s="23"/>
      <c r="H2432" s="23"/>
      <c r="I2432" s="23"/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/>
      <c r="Z2432" s="23"/>
      <c r="AA2432" s="23"/>
      <c r="AB2432" s="23"/>
      <c r="AC2432" s="67"/>
      <c r="AD2432" s="23"/>
      <c r="AE2432" s="23"/>
    </row>
    <row r="2433" spans="1:31" s="103" customFormat="1" x14ac:dyDescent="0.35">
      <c r="A2433" s="24"/>
      <c r="B2433" s="23"/>
      <c r="C2433" s="23"/>
      <c r="D2433" s="23"/>
      <c r="E2433" s="23"/>
      <c r="F2433" s="23"/>
      <c r="G2433" s="23"/>
      <c r="H2433" s="23"/>
      <c r="I2433" s="23"/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/>
      <c r="Z2433" s="23"/>
      <c r="AA2433" s="23"/>
      <c r="AB2433" s="23"/>
      <c r="AC2433" s="67"/>
      <c r="AD2433" s="23"/>
      <c r="AE2433" s="23"/>
    </row>
    <row r="2434" spans="1:31" s="103" customFormat="1" x14ac:dyDescent="0.35">
      <c r="A2434" s="24"/>
      <c r="B2434" s="23"/>
      <c r="C2434" s="23"/>
      <c r="D2434" s="23"/>
      <c r="E2434" s="23"/>
      <c r="F2434" s="23"/>
      <c r="G2434" s="23"/>
      <c r="H2434" s="23"/>
      <c r="I2434" s="23"/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/>
      <c r="W2434" s="23"/>
      <c r="X2434" s="23"/>
      <c r="Y2434" s="23"/>
      <c r="Z2434" s="23"/>
      <c r="AA2434" s="23"/>
      <c r="AB2434" s="23"/>
      <c r="AC2434" s="67"/>
      <c r="AD2434" s="23"/>
      <c r="AE2434" s="23"/>
    </row>
    <row r="2435" spans="1:31" s="103" customFormat="1" x14ac:dyDescent="0.35">
      <c r="A2435" s="24"/>
      <c r="B2435" s="23"/>
      <c r="C2435" s="23"/>
      <c r="D2435" s="23"/>
      <c r="E2435" s="23"/>
      <c r="F2435" s="23"/>
      <c r="G2435" s="23"/>
      <c r="H2435" s="23"/>
      <c r="I2435" s="23"/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/>
      <c r="Z2435" s="23"/>
      <c r="AA2435" s="23"/>
      <c r="AB2435" s="23"/>
      <c r="AC2435" s="67"/>
      <c r="AD2435" s="23"/>
      <c r="AE2435" s="23"/>
    </row>
    <row r="2436" spans="1:31" s="103" customFormat="1" x14ac:dyDescent="0.35">
      <c r="A2436" s="24"/>
      <c r="B2436" s="23"/>
      <c r="C2436" s="23"/>
      <c r="D2436" s="23"/>
      <c r="E2436" s="23"/>
      <c r="F2436" s="23"/>
      <c r="G2436" s="23"/>
      <c r="H2436" s="23"/>
      <c r="I2436" s="23"/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/>
      <c r="Z2436" s="23"/>
      <c r="AA2436" s="23"/>
      <c r="AB2436" s="23"/>
      <c r="AC2436" s="67"/>
      <c r="AD2436" s="23"/>
      <c r="AE2436" s="23"/>
    </row>
    <row r="2437" spans="1:31" s="103" customFormat="1" x14ac:dyDescent="0.35">
      <c r="A2437" s="24"/>
      <c r="B2437" s="23"/>
      <c r="C2437" s="23"/>
      <c r="D2437" s="23"/>
      <c r="E2437" s="23"/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/>
      <c r="Z2437" s="23"/>
      <c r="AA2437" s="23"/>
      <c r="AB2437" s="23"/>
      <c r="AC2437" s="67"/>
      <c r="AD2437" s="23"/>
      <c r="AE2437" s="23"/>
    </row>
    <row r="2438" spans="1:31" s="103" customFormat="1" x14ac:dyDescent="0.35">
      <c r="A2438" s="24"/>
      <c r="B2438" s="23"/>
      <c r="C2438" s="23"/>
      <c r="D2438" s="23"/>
      <c r="E2438" s="23"/>
      <c r="F2438" s="23"/>
      <c r="G2438" s="23"/>
      <c r="H2438" s="23"/>
      <c r="I2438" s="23"/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/>
      <c r="Z2438" s="23"/>
      <c r="AA2438" s="23"/>
      <c r="AB2438" s="23"/>
      <c r="AC2438" s="67"/>
      <c r="AD2438" s="23"/>
      <c r="AE2438" s="23"/>
    </row>
    <row r="2439" spans="1:31" s="103" customFormat="1" x14ac:dyDescent="0.35">
      <c r="A2439" s="24"/>
      <c r="B2439" s="23"/>
      <c r="C2439" s="23"/>
      <c r="D2439" s="23"/>
      <c r="E2439" s="23"/>
      <c r="F2439" s="23"/>
      <c r="G2439" s="23"/>
      <c r="H2439" s="23"/>
      <c r="I2439" s="23"/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/>
      <c r="AA2439" s="23"/>
      <c r="AB2439" s="23"/>
      <c r="AC2439" s="67"/>
      <c r="AD2439" s="23"/>
      <c r="AE2439" s="23"/>
    </row>
    <row r="2440" spans="1:31" s="103" customFormat="1" x14ac:dyDescent="0.35">
      <c r="A2440" s="24"/>
      <c r="B2440" s="23"/>
      <c r="C2440" s="23"/>
      <c r="D2440" s="23"/>
      <c r="E2440" s="23"/>
      <c r="F2440" s="23"/>
      <c r="G2440" s="23"/>
      <c r="H2440" s="23"/>
      <c r="I2440" s="23"/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  <c r="AA2440" s="23"/>
      <c r="AB2440" s="23"/>
      <c r="AC2440" s="67"/>
      <c r="AD2440" s="23"/>
      <c r="AE2440" s="23"/>
    </row>
    <row r="2441" spans="1:31" s="103" customFormat="1" x14ac:dyDescent="0.35">
      <c r="A2441" s="24"/>
      <c r="B2441" s="23"/>
      <c r="C2441" s="23"/>
      <c r="D2441" s="23"/>
      <c r="E2441" s="23"/>
      <c r="F2441" s="23"/>
      <c r="G2441" s="23"/>
      <c r="H2441" s="23"/>
      <c r="I2441" s="23"/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/>
      <c r="AB2441" s="23"/>
      <c r="AC2441" s="67"/>
      <c r="AD2441" s="23"/>
      <c r="AE2441" s="23"/>
    </row>
    <row r="2442" spans="1:31" s="103" customFormat="1" x14ac:dyDescent="0.35">
      <c r="A2442" s="24"/>
      <c r="B2442" s="23"/>
      <c r="C2442" s="23"/>
      <c r="D2442" s="23"/>
      <c r="E2442" s="23"/>
      <c r="F2442" s="23"/>
      <c r="G2442" s="23"/>
      <c r="H2442" s="23"/>
      <c r="I2442" s="23"/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23"/>
      <c r="AC2442" s="67"/>
      <c r="AD2442" s="23"/>
      <c r="AE2442" s="23"/>
    </row>
    <row r="2443" spans="1:31" s="103" customFormat="1" x14ac:dyDescent="0.35">
      <c r="A2443" s="24"/>
      <c r="B2443" s="23"/>
      <c r="C2443" s="23"/>
      <c r="D2443" s="23"/>
      <c r="E2443" s="23"/>
      <c r="F2443" s="23"/>
      <c r="G2443" s="23"/>
      <c r="H2443" s="23"/>
      <c r="I2443" s="23"/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/>
      <c r="AA2443" s="23"/>
      <c r="AB2443" s="23"/>
      <c r="AC2443" s="67"/>
      <c r="AD2443" s="23"/>
      <c r="AE2443" s="23"/>
    </row>
    <row r="2444" spans="1:31" s="103" customFormat="1" x14ac:dyDescent="0.35">
      <c r="A2444" s="24"/>
      <c r="B2444" s="23"/>
      <c r="C2444" s="23"/>
      <c r="D2444" s="23"/>
      <c r="E2444" s="23"/>
      <c r="F2444" s="23"/>
      <c r="G2444" s="23"/>
      <c r="H2444" s="23"/>
      <c r="I2444" s="23"/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23"/>
      <c r="AC2444" s="67"/>
      <c r="AD2444" s="23"/>
      <c r="AE2444" s="23"/>
    </row>
    <row r="2445" spans="1:31" s="103" customFormat="1" x14ac:dyDescent="0.35">
      <c r="A2445" s="24"/>
      <c r="B2445" s="23"/>
      <c r="C2445" s="23"/>
      <c r="D2445" s="23"/>
      <c r="E2445" s="23"/>
      <c r="F2445" s="23"/>
      <c r="G2445" s="23"/>
      <c r="H2445" s="23"/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67"/>
      <c r="AD2445" s="23"/>
      <c r="AE2445" s="23"/>
    </row>
    <row r="2446" spans="1:31" s="103" customFormat="1" x14ac:dyDescent="0.35">
      <c r="A2446" s="24"/>
      <c r="B2446" s="23"/>
      <c r="C2446" s="23"/>
      <c r="D2446" s="23"/>
      <c r="E2446" s="23"/>
      <c r="F2446" s="23"/>
      <c r="G2446" s="23"/>
      <c r="H2446" s="23"/>
      <c r="I2446" s="23"/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67"/>
      <c r="AD2446" s="23"/>
      <c r="AE2446" s="23"/>
    </row>
    <row r="2447" spans="1:31" s="103" customFormat="1" x14ac:dyDescent="0.35">
      <c r="A2447" s="24"/>
      <c r="B2447" s="23"/>
      <c r="C2447" s="23"/>
      <c r="D2447" s="23"/>
      <c r="E2447" s="23"/>
      <c r="F2447" s="23"/>
      <c r="G2447" s="23"/>
      <c r="H2447" s="23"/>
      <c r="I2447" s="23"/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23"/>
      <c r="AC2447" s="67"/>
      <c r="AD2447" s="23"/>
      <c r="AE2447" s="23"/>
    </row>
    <row r="2448" spans="1:31" s="103" customFormat="1" x14ac:dyDescent="0.35">
      <c r="A2448" s="24"/>
      <c r="B2448" s="23"/>
      <c r="C2448" s="23"/>
      <c r="D2448" s="23"/>
      <c r="E2448" s="23"/>
      <c r="F2448" s="23"/>
      <c r="G2448" s="23"/>
      <c r="H2448" s="23"/>
      <c r="I2448" s="23"/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/>
      <c r="Z2448" s="23"/>
      <c r="AA2448" s="23"/>
      <c r="AB2448" s="23"/>
      <c r="AC2448" s="67"/>
      <c r="AD2448" s="23"/>
      <c r="AE2448" s="23"/>
    </row>
    <row r="2449" spans="1:31" s="103" customFormat="1" x14ac:dyDescent="0.35">
      <c r="A2449" s="24"/>
      <c r="B2449" s="23"/>
      <c r="C2449" s="23"/>
      <c r="D2449" s="23"/>
      <c r="E2449" s="23"/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67"/>
      <c r="AD2449" s="23"/>
      <c r="AE2449" s="23"/>
    </row>
    <row r="2450" spans="1:31" s="103" customFormat="1" x14ac:dyDescent="0.35">
      <c r="A2450" s="24"/>
      <c r="B2450" s="23"/>
      <c r="C2450" s="23"/>
      <c r="D2450" s="23"/>
      <c r="E2450" s="23"/>
      <c r="F2450" s="23"/>
      <c r="G2450" s="23"/>
      <c r="H2450" s="23"/>
      <c r="I2450" s="23"/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/>
      <c r="Z2450" s="23"/>
      <c r="AA2450" s="23"/>
      <c r="AB2450" s="23"/>
      <c r="AC2450" s="67"/>
      <c r="AD2450" s="23"/>
      <c r="AE2450" s="23"/>
    </row>
    <row r="2451" spans="1:31" s="103" customFormat="1" x14ac:dyDescent="0.35">
      <c r="A2451" s="24"/>
      <c r="B2451" s="23"/>
      <c r="C2451" s="23"/>
      <c r="D2451" s="23"/>
      <c r="E2451" s="23"/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67"/>
      <c r="AD2451" s="23"/>
      <c r="AE2451" s="23"/>
    </row>
    <row r="2452" spans="1:31" s="103" customFormat="1" x14ac:dyDescent="0.35">
      <c r="A2452" s="24"/>
      <c r="B2452" s="23"/>
      <c r="C2452" s="23"/>
      <c r="D2452" s="23"/>
      <c r="E2452" s="23"/>
      <c r="F2452" s="23"/>
      <c r="G2452" s="23"/>
      <c r="H2452" s="23"/>
      <c r="I2452" s="23"/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/>
      <c r="Z2452" s="23"/>
      <c r="AA2452" s="23"/>
      <c r="AB2452" s="23"/>
      <c r="AC2452" s="67"/>
      <c r="AD2452" s="23"/>
      <c r="AE2452" s="23"/>
    </row>
    <row r="2453" spans="1:31" s="103" customFormat="1" x14ac:dyDescent="0.35">
      <c r="A2453" s="24"/>
      <c r="B2453" s="23"/>
      <c r="C2453" s="23"/>
      <c r="D2453" s="23"/>
      <c r="E2453" s="23"/>
      <c r="F2453" s="23"/>
      <c r="G2453" s="23"/>
      <c r="H2453" s="23"/>
      <c r="I2453" s="23"/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/>
      <c r="Z2453" s="23"/>
      <c r="AA2453" s="23"/>
      <c r="AB2453" s="23"/>
      <c r="AC2453" s="67"/>
      <c r="AD2453" s="23"/>
      <c r="AE2453" s="23"/>
    </row>
    <row r="2454" spans="1:31" s="103" customFormat="1" x14ac:dyDescent="0.35">
      <c r="A2454" s="24"/>
      <c r="B2454" s="23"/>
      <c r="C2454" s="23"/>
      <c r="D2454" s="23"/>
      <c r="E2454" s="23"/>
      <c r="F2454" s="23"/>
      <c r="G2454" s="23"/>
      <c r="H2454" s="23"/>
      <c r="I2454" s="23"/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/>
      <c r="Z2454" s="23"/>
      <c r="AA2454" s="23"/>
      <c r="AB2454" s="23"/>
      <c r="AC2454" s="67"/>
      <c r="AD2454" s="23"/>
      <c r="AE2454" s="23"/>
    </row>
    <row r="2455" spans="1:31" s="103" customFormat="1" x14ac:dyDescent="0.35">
      <c r="A2455" s="24"/>
      <c r="B2455" s="23"/>
      <c r="C2455" s="23"/>
      <c r="D2455" s="23"/>
      <c r="E2455" s="23"/>
      <c r="F2455" s="23"/>
      <c r="G2455" s="23"/>
      <c r="H2455" s="23"/>
      <c r="I2455" s="23"/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/>
      <c r="Z2455" s="23"/>
      <c r="AA2455" s="23"/>
      <c r="AB2455" s="23"/>
      <c r="AC2455" s="67"/>
      <c r="AD2455" s="23"/>
      <c r="AE2455" s="23"/>
    </row>
    <row r="2456" spans="1:31" s="103" customFormat="1" x14ac:dyDescent="0.35">
      <c r="A2456" s="24"/>
      <c r="B2456" s="23"/>
      <c r="C2456" s="23"/>
      <c r="D2456" s="23"/>
      <c r="E2456" s="23"/>
      <c r="F2456" s="23"/>
      <c r="G2456" s="23"/>
      <c r="H2456" s="23"/>
      <c r="I2456" s="23"/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/>
      <c r="Z2456" s="23"/>
      <c r="AA2456" s="23"/>
      <c r="AB2456" s="23"/>
      <c r="AC2456" s="67"/>
      <c r="AD2456" s="23"/>
      <c r="AE2456" s="23"/>
    </row>
    <row r="2457" spans="1:31" s="103" customFormat="1" x14ac:dyDescent="0.35">
      <c r="A2457" s="24"/>
      <c r="B2457" s="23"/>
      <c r="C2457" s="23"/>
      <c r="D2457" s="23"/>
      <c r="E2457" s="23"/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67"/>
      <c r="AD2457" s="23"/>
      <c r="AE2457" s="23"/>
    </row>
    <row r="2458" spans="1:31" s="103" customFormat="1" x14ac:dyDescent="0.35">
      <c r="A2458" s="24"/>
      <c r="B2458" s="23"/>
      <c r="C2458" s="23"/>
      <c r="D2458" s="23"/>
      <c r="E2458" s="23"/>
      <c r="F2458" s="23"/>
      <c r="G2458" s="23"/>
      <c r="H2458" s="23"/>
      <c r="I2458" s="23"/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/>
      <c r="AB2458" s="23"/>
      <c r="AC2458" s="67"/>
      <c r="AD2458" s="23"/>
      <c r="AE2458" s="23"/>
    </row>
    <row r="2459" spans="1:31" s="103" customFormat="1" x14ac:dyDescent="0.35">
      <c r="A2459" s="24"/>
      <c r="B2459" s="23"/>
      <c r="C2459" s="23"/>
      <c r="D2459" s="23"/>
      <c r="E2459" s="23"/>
      <c r="F2459" s="23"/>
      <c r="G2459" s="23"/>
      <c r="H2459" s="23"/>
      <c r="I2459" s="23"/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/>
      <c r="Z2459" s="23"/>
      <c r="AA2459" s="23"/>
      <c r="AB2459" s="23"/>
      <c r="AC2459" s="67"/>
      <c r="AD2459" s="23"/>
      <c r="AE2459" s="23"/>
    </row>
    <row r="2460" spans="1:31" s="103" customFormat="1" x14ac:dyDescent="0.35">
      <c r="A2460" s="24"/>
      <c r="B2460" s="23"/>
      <c r="C2460" s="23"/>
      <c r="D2460" s="23"/>
      <c r="E2460" s="23"/>
      <c r="F2460" s="23"/>
      <c r="G2460" s="23"/>
      <c r="H2460" s="23"/>
      <c r="I2460" s="23"/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67"/>
      <c r="AD2460" s="23"/>
      <c r="AE2460" s="23"/>
    </row>
    <row r="2461" spans="1:31" s="103" customFormat="1" x14ac:dyDescent="0.35">
      <c r="A2461" s="24"/>
      <c r="B2461" s="23"/>
      <c r="C2461" s="23"/>
      <c r="D2461" s="23"/>
      <c r="E2461" s="23"/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67"/>
      <c r="AD2461" s="23"/>
      <c r="AE2461" s="23"/>
    </row>
    <row r="2462" spans="1:31" s="103" customFormat="1" x14ac:dyDescent="0.35">
      <c r="A2462" s="24"/>
      <c r="B2462" s="23"/>
      <c r="C2462" s="23"/>
      <c r="D2462" s="23"/>
      <c r="E2462" s="23"/>
      <c r="F2462" s="23"/>
      <c r="G2462" s="23"/>
      <c r="H2462" s="23"/>
      <c r="I2462" s="23"/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67"/>
      <c r="AD2462" s="23"/>
      <c r="AE2462" s="23"/>
    </row>
    <row r="2463" spans="1:31" s="103" customFormat="1" x14ac:dyDescent="0.35">
      <c r="A2463" s="24"/>
      <c r="B2463" s="23"/>
      <c r="C2463" s="23"/>
      <c r="D2463" s="23"/>
      <c r="E2463" s="23"/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67"/>
      <c r="AD2463" s="23"/>
      <c r="AE2463" s="23"/>
    </row>
    <row r="2464" spans="1:31" s="103" customFormat="1" x14ac:dyDescent="0.35">
      <c r="A2464" s="24"/>
      <c r="B2464" s="23"/>
      <c r="C2464" s="23"/>
      <c r="D2464" s="23"/>
      <c r="E2464" s="23"/>
      <c r="F2464" s="23"/>
      <c r="G2464" s="23"/>
      <c r="H2464" s="23"/>
      <c r="I2464" s="23"/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/>
      <c r="Z2464" s="23"/>
      <c r="AA2464" s="23"/>
      <c r="AB2464" s="23"/>
      <c r="AC2464" s="67"/>
      <c r="AD2464" s="23"/>
      <c r="AE2464" s="23"/>
    </row>
    <row r="2465" spans="1:31" s="103" customFormat="1" x14ac:dyDescent="0.35">
      <c r="A2465" s="24"/>
      <c r="B2465" s="23"/>
      <c r="C2465" s="23"/>
      <c r="D2465" s="23"/>
      <c r="E2465" s="23"/>
      <c r="F2465" s="23"/>
      <c r="G2465" s="23"/>
      <c r="H2465" s="23"/>
      <c r="I2465" s="23"/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67"/>
      <c r="AD2465" s="23"/>
      <c r="AE2465" s="23"/>
    </row>
    <row r="2466" spans="1:31" s="103" customFormat="1" x14ac:dyDescent="0.35">
      <c r="A2466" s="24"/>
      <c r="B2466" s="23"/>
      <c r="C2466" s="23"/>
      <c r="D2466" s="23"/>
      <c r="E2466" s="23"/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67"/>
      <c r="AD2466" s="23"/>
      <c r="AE2466" s="23"/>
    </row>
    <row r="2467" spans="1:31" s="103" customFormat="1" x14ac:dyDescent="0.35">
      <c r="A2467" s="24"/>
      <c r="B2467" s="23"/>
      <c r="C2467" s="23"/>
      <c r="D2467" s="23"/>
      <c r="E2467" s="23"/>
      <c r="F2467" s="23"/>
      <c r="G2467" s="23"/>
      <c r="H2467" s="23"/>
      <c r="I2467" s="23"/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67"/>
      <c r="AD2467" s="23"/>
      <c r="AE2467" s="23"/>
    </row>
    <row r="2468" spans="1:31" s="103" customFormat="1" x14ac:dyDescent="0.35">
      <c r="A2468" s="24"/>
      <c r="B2468" s="23"/>
      <c r="C2468" s="23"/>
      <c r="D2468" s="23"/>
      <c r="E2468" s="23"/>
      <c r="F2468" s="23"/>
      <c r="G2468" s="23"/>
      <c r="H2468" s="23"/>
      <c r="I2468" s="23"/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/>
      <c r="AB2468" s="23"/>
      <c r="AC2468" s="67"/>
      <c r="AD2468" s="23"/>
      <c r="AE2468" s="23"/>
    </row>
    <row r="2469" spans="1:31" s="103" customFormat="1" x14ac:dyDescent="0.35">
      <c r="A2469" s="24"/>
      <c r="B2469" s="23"/>
      <c r="C2469" s="23"/>
      <c r="D2469" s="23"/>
      <c r="E2469" s="23"/>
      <c r="F2469" s="23"/>
      <c r="G2469" s="23"/>
      <c r="H2469" s="23"/>
      <c r="I2469" s="23"/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/>
      <c r="Z2469" s="23"/>
      <c r="AA2469" s="23"/>
      <c r="AB2469" s="23"/>
      <c r="AC2469" s="67"/>
      <c r="AD2469" s="23"/>
      <c r="AE2469" s="23"/>
    </row>
    <row r="2470" spans="1:31" s="103" customFormat="1" x14ac:dyDescent="0.35">
      <c r="A2470" s="24"/>
      <c r="B2470" s="23"/>
      <c r="C2470" s="23"/>
      <c r="D2470" s="23"/>
      <c r="E2470" s="23"/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67"/>
      <c r="AD2470" s="23"/>
      <c r="AE2470" s="23"/>
    </row>
    <row r="2471" spans="1:31" s="103" customFormat="1" x14ac:dyDescent="0.35">
      <c r="A2471" s="24"/>
      <c r="B2471" s="23"/>
      <c r="C2471" s="23"/>
      <c r="D2471" s="23"/>
      <c r="E2471" s="23"/>
      <c r="F2471" s="23"/>
      <c r="G2471" s="23"/>
      <c r="H2471" s="23"/>
      <c r="I2471" s="23"/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/>
      <c r="AB2471" s="23"/>
      <c r="AC2471" s="67"/>
      <c r="AD2471" s="23"/>
      <c r="AE2471" s="23"/>
    </row>
    <row r="2472" spans="1:31" s="103" customFormat="1" x14ac:dyDescent="0.35">
      <c r="A2472" s="24"/>
      <c r="B2472" s="23"/>
      <c r="C2472" s="23"/>
      <c r="D2472" s="23"/>
      <c r="E2472" s="23"/>
      <c r="F2472" s="23"/>
      <c r="G2472" s="23"/>
      <c r="H2472" s="23"/>
      <c r="I2472" s="23"/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67"/>
      <c r="AD2472" s="23"/>
      <c r="AE2472" s="23"/>
    </row>
    <row r="2473" spans="1:31" s="103" customFormat="1" x14ac:dyDescent="0.35">
      <c r="A2473" s="24"/>
      <c r="B2473" s="23"/>
      <c r="C2473" s="23"/>
      <c r="D2473" s="23"/>
      <c r="E2473" s="23"/>
      <c r="F2473" s="23"/>
      <c r="G2473" s="23"/>
      <c r="H2473" s="23"/>
      <c r="I2473" s="23"/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67"/>
      <c r="AD2473" s="23"/>
      <c r="AE2473" s="23"/>
    </row>
    <row r="2474" spans="1:31" s="103" customFormat="1" x14ac:dyDescent="0.35">
      <c r="A2474" s="24"/>
      <c r="B2474" s="23"/>
      <c r="C2474" s="23"/>
      <c r="D2474" s="23"/>
      <c r="E2474" s="23"/>
      <c r="F2474" s="23"/>
      <c r="G2474" s="23"/>
      <c r="H2474" s="23"/>
      <c r="I2474" s="23"/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/>
      <c r="Z2474" s="23"/>
      <c r="AA2474" s="23"/>
      <c r="AB2474" s="23"/>
      <c r="AC2474" s="67"/>
      <c r="AD2474" s="23"/>
      <c r="AE2474" s="23"/>
    </row>
    <row r="2475" spans="1:31" s="103" customFormat="1" x14ac:dyDescent="0.35">
      <c r="A2475" s="24"/>
      <c r="B2475" s="23"/>
      <c r="C2475" s="23"/>
      <c r="D2475" s="23"/>
      <c r="E2475" s="23"/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/>
      <c r="Z2475" s="23"/>
      <c r="AA2475" s="23"/>
      <c r="AB2475" s="23"/>
      <c r="AC2475" s="67"/>
      <c r="AD2475" s="23"/>
      <c r="AE2475" s="23"/>
    </row>
    <row r="2476" spans="1:31" s="103" customFormat="1" x14ac:dyDescent="0.35">
      <c r="A2476" s="24"/>
      <c r="B2476" s="23"/>
      <c r="C2476" s="23"/>
      <c r="D2476" s="23"/>
      <c r="E2476" s="23"/>
      <c r="F2476" s="23"/>
      <c r="G2476" s="23"/>
      <c r="H2476" s="23"/>
      <c r="I2476" s="23"/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/>
      <c r="Z2476" s="23"/>
      <c r="AA2476" s="23"/>
      <c r="AB2476" s="23"/>
      <c r="AC2476" s="67"/>
      <c r="AD2476" s="23"/>
      <c r="AE2476" s="23"/>
    </row>
    <row r="2477" spans="1:31" s="103" customFormat="1" x14ac:dyDescent="0.35">
      <c r="A2477" s="24"/>
      <c r="B2477" s="23"/>
      <c r="C2477" s="23"/>
      <c r="D2477" s="23"/>
      <c r="E2477" s="23"/>
      <c r="F2477" s="23"/>
      <c r="G2477" s="23"/>
      <c r="H2477" s="23"/>
      <c r="I2477" s="23"/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/>
      <c r="Z2477" s="23"/>
      <c r="AA2477" s="23"/>
      <c r="AB2477" s="23"/>
      <c r="AC2477" s="67"/>
      <c r="AD2477" s="23"/>
      <c r="AE2477" s="23"/>
    </row>
    <row r="2478" spans="1:31" s="103" customFormat="1" x14ac:dyDescent="0.35">
      <c r="A2478" s="24"/>
      <c r="B2478" s="23"/>
      <c r="C2478" s="23"/>
      <c r="D2478" s="23"/>
      <c r="E2478" s="23"/>
      <c r="F2478" s="23"/>
      <c r="G2478" s="23"/>
      <c r="H2478" s="23"/>
      <c r="I2478" s="23"/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/>
      <c r="AB2478" s="23"/>
      <c r="AC2478" s="67"/>
      <c r="AD2478" s="23"/>
      <c r="AE2478" s="23"/>
    </row>
    <row r="2479" spans="1:31" s="103" customFormat="1" x14ac:dyDescent="0.35">
      <c r="A2479" s="24"/>
      <c r="B2479" s="23"/>
      <c r="C2479" s="23"/>
      <c r="D2479" s="23"/>
      <c r="E2479" s="23"/>
      <c r="F2479" s="23"/>
      <c r="G2479" s="23"/>
      <c r="H2479" s="23"/>
      <c r="I2479" s="23"/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/>
      <c r="Z2479" s="23"/>
      <c r="AA2479" s="23"/>
      <c r="AB2479" s="23"/>
      <c r="AC2479" s="67"/>
      <c r="AD2479" s="23"/>
      <c r="AE2479" s="23"/>
    </row>
    <row r="2480" spans="1:31" s="103" customFormat="1" x14ac:dyDescent="0.35">
      <c r="A2480" s="24"/>
      <c r="B2480" s="23"/>
      <c r="C2480" s="23"/>
      <c r="D2480" s="23"/>
      <c r="E2480" s="23"/>
      <c r="F2480" s="23"/>
      <c r="G2480" s="23"/>
      <c r="H2480" s="23"/>
      <c r="I2480" s="23"/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/>
      <c r="AA2480" s="23"/>
      <c r="AB2480" s="23"/>
      <c r="AC2480" s="67"/>
      <c r="AD2480" s="23"/>
      <c r="AE2480" s="23"/>
    </row>
    <row r="2481" spans="1:31" s="103" customFormat="1" x14ac:dyDescent="0.35">
      <c r="A2481" s="24"/>
      <c r="B2481" s="23"/>
      <c r="C2481" s="23"/>
      <c r="D2481" s="23"/>
      <c r="E2481" s="23"/>
      <c r="F2481" s="23"/>
      <c r="G2481" s="23"/>
      <c r="H2481" s="23"/>
      <c r="I2481" s="23"/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/>
      <c r="Z2481" s="23"/>
      <c r="AA2481" s="23"/>
      <c r="AB2481" s="23"/>
      <c r="AC2481" s="67"/>
      <c r="AD2481" s="23"/>
      <c r="AE2481" s="23"/>
    </row>
    <row r="2482" spans="1:31" s="103" customFormat="1" x14ac:dyDescent="0.35">
      <c r="A2482" s="24"/>
      <c r="B2482" s="23"/>
      <c r="C2482" s="23"/>
      <c r="D2482" s="23"/>
      <c r="E2482" s="23"/>
      <c r="F2482" s="23"/>
      <c r="G2482" s="23"/>
      <c r="H2482" s="23"/>
      <c r="I2482" s="23"/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67"/>
      <c r="AD2482" s="23"/>
      <c r="AE2482" s="23"/>
    </row>
    <row r="2483" spans="1:31" s="103" customFormat="1" x14ac:dyDescent="0.35">
      <c r="A2483" s="24"/>
      <c r="B2483" s="23"/>
      <c r="C2483" s="23"/>
      <c r="D2483" s="23"/>
      <c r="E2483" s="23"/>
      <c r="F2483" s="23"/>
      <c r="G2483" s="23"/>
      <c r="H2483" s="23"/>
      <c r="I2483" s="23"/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/>
      <c r="Z2483" s="23"/>
      <c r="AA2483" s="23"/>
      <c r="AB2483" s="23"/>
      <c r="AC2483" s="67"/>
      <c r="AD2483" s="23"/>
      <c r="AE2483" s="23"/>
    </row>
    <row r="2484" spans="1:31" s="103" customFormat="1" x14ac:dyDescent="0.35">
      <c r="A2484" s="24"/>
      <c r="B2484" s="23"/>
      <c r="C2484" s="23"/>
      <c r="D2484" s="23"/>
      <c r="E2484" s="23"/>
      <c r="F2484" s="23"/>
      <c r="G2484" s="23"/>
      <c r="H2484" s="23"/>
      <c r="I2484" s="23"/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/>
      <c r="Z2484" s="23"/>
      <c r="AA2484" s="23"/>
      <c r="AB2484" s="23"/>
      <c r="AC2484" s="67"/>
      <c r="AD2484" s="23"/>
      <c r="AE2484" s="23"/>
    </row>
    <row r="2485" spans="1:31" s="103" customFormat="1" x14ac:dyDescent="0.35">
      <c r="A2485" s="24"/>
      <c r="B2485" s="23"/>
      <c r="C2485" s="23"/>
      <c r="D2485" s="23"/>
      <c r="E2485" s="23"/>
      <c r="F2485" s="23"/>
      <c r="G2485" s="23"/>
      <c r="H2485" s="23"/>
      <c r="I2485" s="23"/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/>
      <c r="Z2485" s="23"/>
      <c r="AA2485" s="23"/>
      <c r="AB2485" s="23"/>
      <c r="AC2485" s="67"/>
      <c r="AD2485" s="23"/>
      <c r="AE2485" s="23"/>
    </row>
    <row r="2486" spans="1:31" s="103" customFormat="1" x14ac:dyDescent="0.35">
      <c r="A2486" s="24"/>
      <c r="B2486" s="23"/>
      <c r="C2486" s="23"/>
      <c r="D2486" s="23"/>
      <c r="E2486" s="23"/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67"/>
      <c r="AD2486" s="23"/>
      <c r="AE2486" s="23"/>
    </row>
    <row r="2487" spans="1:31" s="103" customFormat="1" x14ac:dyDescent="0.35">
      <c r="A2487" s="24"/>
      <c r="B2487" s="23"/>
      <c r="C2487" s="23"/>
      <c r="D2487" s="23"/>
      <c r="E2487" s="23"/>
      <c r="F2487" s="23"/>
      <c r="G2487" s="23"/>
      <c r="H2487" s="23"/>
      <c r="I2487" s="23"/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/>
      <c r="Z2487" s="23"/>
      <c r="AA2487" s="23"/>
      <c r="AB2487" s="23"/>
      <c r="AC2487" s="67"/>
      <c r="AD2487" s="23"/>
      <c r="AE2487" s="23"/>
    </row>
    <row r="2488" spans="1:31" s="103" customFormat="1" x14ac:dyDescent="0.35">
      <c r="A2488" s="24"/>
      <c r="B2488" s="23"/>
      <c r="C2488" s="23"/>
      <c r="D2488" s="23"/>
      <c r="E2488" s="23"/>
      <c r="F2488" s="23"/>
      <c r="G2488" s="23"/>
      <c r="H2488" s="23"/>
      <c r="I2488" s="23"/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/>
      <c r="Z2488" s="23"/>
      <c r="AA2488" s="23"/>
      <c r="AB2488" s="23"/>
      <c r="AC2488" s="67"/>
      <c r="AD2488" s="23"/>
      <c r="AE2488" s="23"/>
    </row>
    <row r="2489" spans="1:31" s="103" customFormat="1" x14ac:dyDescent="0.35">
      <c r="A2489" s="24"/>
      <c r="B2489" s="23"/>
      <c r="C2489" s="23"/>
      <c r="D2489" s="23"/>
      <c r="E2489" s="23"/>
      <c r="F2489" s="23"/>
      <c r="G2489" s="23"/>
      <c r="H2489" s="23"/>
      <c r="I2489" s="23"/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/>
      <c r="Z2489" s="23"/>
      <c r="AA2489" s="23"/>
      <c r="AB2489" s="23"/>
      <c r="AC2489" s="67"/>
      <c r="AD2489" s="23"/>
      <c r="AE2489" s="23"/>
    </row>
    <row r="2490" spans="1:31" s="103" customFormat="1" x14ac:dyDescent="0.35">
      <c r="A2490" s="24"/>
      <c r="B2490" s="23"/>
      <c r="C2490" s="23"/>
      <c r="D2490" s="23"/>
      <c r="E2490" s="23"/>
      <c r="F2490" s="23"/>
      <c r="G2490" s="23"/>
      <c r="H2490" s="23"/>
      <c r="I2490" s="23"/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/>
      <c r="Z2490" s="23"/>
      <c r="AA2490" s="23"/>
      <c r="AB2490" s="23"/>
      <c r="AC2490" s="67"/>
      <c r="AD2490" s="23"/>
      <c r="AE2490" s="23"/>
    </row>
    <row r="2491" spans="1:31" s="103" customFormat="1" x14ac:dyDescent="0.35">
      <c r="A2491" s="24"/>
      <c r="B2491" s="23"/>
      <c r="C2491" s="23"/>
      <c r="D2491" s="23"/>
      <c r="E2491" s="23"/>
      <c r="F2491" s="23"/>
      <c r="G2491" s="23"/>
      <c r="H2491" s="23"/>
      <c r="I2491" s="23"/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/>
      <c r="Z2491" s="23"/>
      <c r="AA2491" s="23"/>
      <c r="AB2491" s="23"/>
      <c r="AC2491" s="67"/>
      <c r="AD2491" s="23"/>
      <c r="AE2491" s="23"/>
    </row>
    <row r="2492" spans="1:31" s="103" customFormat="1" x14ac:dyDescent="0.35">
      <c r="A2492" s="24"/>
      <c r="B2492" s="23"/>
      <c r="C2492" s="23"/>
      <c r="D2492" s="23"/>
      <c r="E2492" s="23"/>
      <c r="F2492" s="23"/>
      <c r="G2492" s="23"/>
      <c r="H2492" s="23"/>
      <c r="I2492" s="23"/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  <c r="AA2492" s="23"/>
      <c r="AB2492" s="23"/>
      <c r="AC2492" s="67"/>
      <c r="AD2492" s="23"/>
      <c r="AE2492" s="23"/>
    </row>
    <row r="2493" spans="1:31" s="103" customFormat="1" x14ac:dyDescent="0.35">
      <c r="A2493" s="24"/>
      <c r="B2493" s="23"/>
      <c r="C2493" s="23"/>
      <c r="D2493" s="23"/>
      <c r="E2493" s="23"/>
      <c r="F2493" s="23"/>
      <c r="G2493" s="23"/>
      <c r="H2493" s="23"/>
      <c r="I2493" s="23"/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/>
      <c r="Z2493" s="23"/>
      <c r="AA2493" s="23"/>
      <c r="AB2493" s="23"/>
      <c r="AC2493" s="67"/>
      <c r="AD2493" s="23"/>
      <c r="AE2493" s="23"/>
    </row>
    <row r="2494" spans="1:31" s="103" customFormat="1" x14ac:dyDescent="0.35">
      <c r="A2494" s="24"/>
      <c r="B2494" s="23"/>
      <c r="C2494" s="23"/>
      <c r="D2494" s="23"/>
      <c r="E2494" s="23"/>
      <c r="F2494" s="23"/>
      <c r="G2494" s="23"/>
      <c r="H2494" s="23"/>
      <c r="I2494" s="23"/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/>
      <c r="Z2494" s="23"/>
      <c r="AA2494" s="23"/>
      <c r="AB2494" s="23"/>
      <c r="AC2494" s="67"/>
      <c r="AD2494" s="23"/>
      <c r="AE2494" s="23"/>
    </row>
    <row r="2495" spans="1:31" s="103" customFormat="1" x14ac:dyDescent="0.35">
      <c r="A2495" s="24"/>
      <c r="B2495" s="23"/>
      <c r="C2495" s="23"/>
      <c r="D2495" s="23"/>
      <c r="E2495" s="23"/>
      <c r="F2495" s="23"/>
      <c r="G2495" s="23"/>
      <c r="H2495" s="23"/>
      <c r="I2495" s="23"/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/>
      <c r="AA2495" s="23"/>
      <c r="AB2495" s="23"/>
      <c r="AC2495" s="67"/>
      <c r="AD2495" s="23"/>
      <c r="AE2495" s="23"/>
    </row>
    <row r="2496" spans="1:31" s="103" customFormat="1" x14ac:dyDescent="0.35">
      <c r="A2496" s="24"/>
      <c r="B2496" s="23"/>
      <c r="C2496" s="23"/>
      <c r="D2496" s="23"/>
      <c r="E2496" s="23"/>
      <c r="F2496" s="23"/>
      <c r="G2496" s="23"/>
      <c r="H2496" s="23"/>
      <c r="I2496" s="23"/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/>
      <c r="Z2496" s="23"/>
      <c r="AA2496" s="23"/>
      <c r="AB2496" s="23"/>
      <c r="AC2496" s="67"/>
      <c r="AD2496" s="23"/>
      <c r="AE2496" s="23"/>
    </row>
    <row r="2497" spans="1:31" s="103" customFormat="1" x14ac:dyDescent="0.35">
      <c r="A2497" s="24"/>
      <c r="B2497" s="23"/>
      <c r="C2497" s="23"/>
      <c r="D2497" s="23"/>
      <c r="E2497" s="23"/>
      <c r="F2497" s="23"/>
      <c r="G2497" s="23"/>
      <c r="H2497" s="23"/>
      <c r="I2497" s="23"/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/>
      <c r="Z2497" s="23"/>
      <c r="AA2497" s="23"/>
      <c r="AB2497" s="23"/>
      <c r="AC2497" s="67"/>
      <c r="AD2497" s="23"/>
      <c r="AE2497" s="23"/>
    </row>
    <row r="2498" spans="1:31" s="103" customFormat="1" x14ac:dyDescent="0.35">
      <c r="A2498" s="24"/>
      <c r="B2498" s="23"/>
      <c r="C2498" s="23"/>
      <c r="D2498" s="23"/>
      <c r="E2498" s="23"/>
      <c r="F2498" s="23"/>
      <c r="G2498" s="23"/>
      <c r="H2498" s="23"/>
      <c r="I2498" s="23"/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67"/>
      <c r="AD2498" s="23"/>
      <c r="AE2498" s="23"/>
    </row>
    <row r="2499" spans="1:31" s="103" customFormat="1" x14ac:dyDescent="0.35">
      <c r="A2499" s="24"/>
      <c r="B2499" s="23"/>
      <c r="C2499" s="23"/>
      <c r="D2499" s="23"/>
      <c r="E2499" s="23"/>
      <c r="F2499" s="23"/>
      <c r="G2499" s="23"/>
      <c r="H2499" s="23"/>
      <c r="I2499" s="23"/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/>
      <c r="AB2499" s="23"/>
      <c r="AC2499" s="67"/>
      <c r="AD2499" s="23"/>
      <c r="AE2499" s="23"/>
    </row>
    <row r="2500" spans="1:31" s="103" customFormat="1" x14ac:dyDescent="0.35">
      <c r="A2500" s="24"/>
      <c r="B2500" s="23"/>
      <c r="C2500" s="23"/>
      <c r="D2500" s="23"/>
      <c r="E2500" s="23"/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67"/>
      <c r="AD2500" s="23"/>
      <c r="AE2500" s="23"/>
    </row>
    <row r="2501" spans="1:31" s="103" customFormat="1" x14ac:dyDescent="0.35">
      <c r="A2501" s="24"/>
      <c r="B2501" s="23"/>
      <c r="C2501" s="23"/>
      <c r="D2501" s="23"/>
      <c r="E2501" s="23"/>
      <c r="F2501" s="23"/>
      <c r="G2501" s="23"/>
      <c r="H2501" s="23"/>
      <c r="I2501" s="23"/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/>
      <c r="Z2501" s="23"/>
      <c r="AA2501" s="23"/>
      <c r="AB2501" s="23"/>
      <c r="AC2501" s="67"/>
      <c r="AD2501" s="23"/>
      <c r="AE2501" s="23"/>
    </row>
    <row r="2502" spans="1:31" s="103" customFormat="1" x14ac:dyDescent="0.35">
      <c r="A2502" s="24"/>
      <c r="B2502" s="23"/>
      <c r="C2502" s="23"/>
      <c r="D2502" s="23"/>
      <c r="E2502" s="23"/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/>
      <c r="Z2502" s="23"/>
      <c r="AA2502" s="23"/>
      <c r="AB2502" s="23"/>
      <c r="AC2502" s="67"/>
      <c r="AD2502" s="23"/>
      <c r="AE2502" s="23"/>
    </row>
    <row r="2503" spans="1:31" s="103" customFormat="1" x14ac:dyDescent="0.35">
      <c r="A2503" s="24"/>
      <c r="B2503" s="23"/>
      <c r="C2503" s="23"/>
      <c r="D2503" s="23"/>
      <c r="E2503" s="23"/>
      <c r="F2503" s="23"/>
      <c r="G2503" s="23"/>
      <c r="H2503" s="23"/>
      <c r="I2503" s="23"/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/>
      <c r="Z2503" s="23"/>
      <c r="AA2503" s="23"/>
      <c r="AB2503" s="23"/>
      <c r="AC2503" s="67"/>
      <c r="AD2503" s="23"/>
      <c r="AE2503" s="23"/>
    </row>
    <row r="2504" spans="1:31" s="103" customFormat="1" x14ac:dyDescent="0.35">
      <c r="A2504" s="24"/>
      <c r="B2504" s="23"/>
      <c r="C2504" s="23"/>
      <c r="D2504" s="23"/>
      <c r="E2504" s="23"/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/>
      <c r="Z2504" s="23"/>
      <c r="AA2504" s="23"/>
      <c r="AB2504" s="23"/>
      <c r="AC2504" s="67"/>
      <c r="AD2504" s="23"/>
      <c r="AE2504" s="23"/>
    </row>
    <row r="2505" spans="1:31" s="103" customFormat="1" x14ac:dyDescent="0.35">
      <c r="A2505" s="24"/>
      <c r="B2505" s="23"/>
      <c r="C2505" s="23"/>
      <c r="D2505" s="23"/>
      <c r="E2505" s="23"/>
      <c r="F2505" s="23"/>
      <c r="G2505" s="23"/>
      <c r="H2505" s="23"/>
      <c r="I2505" s="23"/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/>
      <c r="Z2505" s="23"/>
      <c r="AA2505" s="23"/>
      <c r="AB2505" s="23"/>
      <c r="AC2505" s="67"/>
      <c r="AD2505" s="23"/>
      <c r="AE2505" s="23"/>
    </row>
    <row r="2506" spans="1:31" s="103" customFormat="1" x14ac:dyDescent="0.35">
      <c r="A2506" s="24"/>
      <c r="B2506" s="23"/>
      <c r="C2506" s="23"/>
      <c r="D2506" s="23"/>
      <c r="E2506" s="23"/>
      <c r="F2506" s="23"/>
      <c r="G2506" s="23"/>
      <c r="H2506" s="23"/>
      <c r="I2506" s="23"/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  <c r="AA2506" s="23"/>
      <c r="AB2506" s="23"/>
      <c r="AC2506" s="67"/>
      <c r="AD2506" s="23"/>
      <c r="AE2506" s="23"/>
    </row>
    <row r="2507" spans="1:31" s="103" customFormat="1" x14ac:dyDescent="0.35">
      <c r="A2507" s="24"/>
      <c r="B2507" s="23"/>
      <c r="C2507" s="23"/>
      <c r="D2507" s="23"/>
      <c r="E2507" s="23"/>
      <c r="F2507" s="23"/>
      <c r="G2507" s="23"/>
      <c r="H2507" s="23"/>
      <c r="I2507" s="23"/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/>
      <c r="Z2507" s="23"/>
      <c r="AA2507" s="23"/>
      <c r="AB2507" s="23"/>
      <c r="AC2507" s="67"/>
      <c r="AD2507" s="23"/>
      <c r="AE2507" s="23"/>
    </row>
    <row r="2508" spans="1:31" s="103" customFormat="1" x14ac:dyDescent="0.35">
      <c r="A2508" s="24"/>
      <c r="B2508" s="23"/>
      <c r="C2508" s="23"/>
      <c r="D2508" s="23"/>
      <c r="E2508" s="23"/>
      <c r="F2508" s="23"/>
      <c r="G2508" s="23"/>
      <c r="H2508" s="23"/>
      <c r="I2508" s="23"/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67"/>
      <c r="AD2508" s="23"/>
      <c r="AE2508" s="23"/>
    </row>
    <row r="2509" spans="1:31" s="103" customFormat="1" x14ac:dyDescent="0.35">
      <c r="A2509" s="24"/>
      <c r="B2509" s="23"/>
      <c r="C2509" s="23"/>
      <c r="D2509" s="23"/>
      <c r="E2509" s="23"/>
      <c r="F2509" s="23"/>
      <c r="G2509" s="23"/>
      <c r="H2509" s="23"/>
      <c r="I2509" s="23"/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/>
      <c r="AA2509" s="23"/>
      <c r="AB2509" s="23"/>
      <c r="AC2509" s="67"/>
      <c r="AD2509" s="23"/>
      <c r="AE2509" s="23"/>
    </row>
    <row r="2510" spans="1:31" s="103" customFormat="1" x14ac:dyDescent="0.35">
      <c r="A2510" s="24"/>
      <c r="B2510" s="23"/>
      <c r="C2510" s="23"/>
      <c r="D2510" s="23"/>
      <c r="E2510" s="23"/>
      <c r="F2510" s="23"/>
      <c r="G2510" s="23"/>
      <c r="H2510" s="23"/>
      <c r="I2510" s="23"/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/>
      <c r="Z2510" s="23"/>
      <c r="AA2510" s="23"/>
      <c r="AB2510" s="23"/>
      <c r="AC2510" s="67"/>
      <c r="AD2510" s="23"/>
      <c r="AE2510" s="23"/>
    </row>
    <row r="2511" spans="1:31" s="103" customFormat="1" x14ac:dyDescent="0.35">
      <c r="A2511" s="24"/>
      <c r="B2511" s="23"/>
      <c r="C2511" s="23"/>
      <c r="D2511" s="23"/>
      <c r="E2511" s="23"/>
      <c r="F2511" s="23"/>
      <c r="G2511" s="23"/>
      <c r="H2511" s="23"/>
      <c r="I2511" s="23"/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/>
      <c r="Z2511" s="23"/>
      <c r="AA2511" s="23"/>
      <c r="AB2511" s="23"/>
      <c r="AC2511" s="67"/>
      <c r="AD2511" s="23"/>
      <c r="AE2511" s="23"/>
    </row>
    <row r="2512" spans="1:31" s="103" customFormat="1" x14ac:dyDescent="0.35">
      <c r="A2512" s="24"/>
      <c r="B2512" s="23"/>
      <c r="C2512" s="23"/>
      <c r="D2512" s="23"/>
      <c r="E2512" s="23"/>
      <c r="F2512" s="23"/>
      <c r="G2512" s="23"/>
      <c r="H2512" s="23"/>
      <c r="I2512" s="23"/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/>
      <c r="AA2512" s="23"/>
      <c r="AB2512" s="23"/>
      <c r="AC2512" s="67"/>
      <c r="AD2512" s="23"/>
      <c r="AE2512" s="23"/>
    </row>
    <row r="2513" spans="1:31" s="103" customFormat="1" x14ac:dyDescent="0.35">
      <c r="A2513" s="24"/>
      <c r="B2513" s="23"/>
      <c r="C2513" s="23"/>
      <c r="D2513" s="23"/>
      <c r="E2513" s="23"/>
      <c r="F2513" s="23"/>
      <c r="G2513" s="23"/>
      <c r="H2513" s="23"/>
      <c r="I2513" s="23"/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67"/>
      <c r="AD2513" s="23"/>
      <c r="AE2513" s="23"/>
    </row>
    <row r="2514" spans="1:31" s="103" customFormat="1" x14ac:dyDescent="0.35">
      <c r="A2514" s="24"/>
      <c r="B2514" s="23"/>
      <c r="C2514" s="23"/>
      <c r="D2514" s="23"/>
      <c r="E2514" s="23"/>
      <c r="F2514" s="23"/>
      <c r="G2514" s="23"/>
      <c r="H2514" s="23"/>
      <c r="I2514" s="23"/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/>
      <c r="Z2514" s="23"/>
      <c r="AA2514" s="23"/>
      <c r="AB2514" s="23"/>
      <c r="AC2514" s="67"/>
      <c r="AD2514" s="23"/>
      <c r="AE2514" s="23"/>
    </row>
    <row r="2515" spans="1:31" s="103" customFormat="1" x14ac:dyDescent="0.35">
      <c r="A2515" s="24"/>
      <c r="B2515" s="23"/>
      <c r="C2515" s="23"/>
      <c r="D2515" s="23"/>
      <c r="E2515" s="23"/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/>
      <c r="AA2515" s="23"/>
      <c r="AB2515" s="23"/>
      <c r="AC2515" s="67"/>
      <c r="AD2515" s="23"/>
      <c r="AE2515" s="23"/>
    </row>
    <row r="2516" spans="1:31" s="103" customFormat="1" x14ac:dyDescent="0.35">
      <c r="A2516" s="24"/>
      <c r="B2516" s="23"/>
      <c r="C2516" s="23"/>
      <c r="D2516" s="23"/>
      <c r="E2516" s="23"/>
      <c r="F2516" s="23"/>
      <c r="G2516" s="23"/>
      <c r="H2516" s="23"/>
      <c r="I2516" s="23"/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/>
      <c r="Z2516" s="23"/>
      <c r="AA2516" s="23"/>
      <c r="AB2516" s="23"/>
      <c r="AC2516" s="67"/>
      <c r="AD2516" s="23"/>
      <c r="AE2516" s="23"/>
    </row>
    <row r="2517" spans="1:31" s="103" customFormat="1" x14ac:dyDescent="0.35">
      <c r="A2517" s="24"/>
      <c r="B2517" s="23"/>
      <c r="C2517" s="23"/>
      <c r="D2517" s="23"/>
      <c r="E2517" s="23"/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23"/>
      <c r="AC2517" s="67"/>
      <c r="AD2517" s="23"/>
      <c r="AE2517" s="23"/>
    </row>
    <row r="2518" spans="1:31" s="103" customFormat="1" x14ac:dyDescent="0.35">
      <c r="A2518" s="24"/>
      <c r="B2518" s="23"/>
      <c r="C2518" s="23"/>
      <c r="D2518" s="23"/>
      <c r="E2518" s="23"/>
      <c r="F2518" s="23"/>
      <c r="G2518" s="23"/>
      <c r="H2518" s="23"/>
      <c r="I2518" s="23"/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/>
      <c r="AA2518" s="23"/>
      <c r="AB2518" s="23"/>
      <c r="AC2518" s="67"/>
      <c r="AD2518" s="23"/>
      <c r="AE2518" s="23"/>
    </row>
    <row r="2519" spans="1:31" s="103" customFormat="1" x14ac:dyDescent="0.35">
      <c r="A2519" s="24"/>
      <c r="B2519" s="23"/>
      <c r="C2519" s="23"/>
      <c r="D2519" s="23"/>
      <c r="E2519" s="23"/>
      <c r="F2519" s="23"/>
      <c r="G2519" s="23"/>
      <c r="H2519" s="23"/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/>
      <c r="AB2519" s="23"/>
      <c r="AC2519" s="67"/>
      <c r="AD2519" s="23"/>
      <c r="AE2519" s="23"/>
    </row>
    <row r="2520" spans="1:31" s="103" customFormat="1" x14ac:dyDescent="0.35">
      <c r="A2520" s="24"/>
      <c r="B2520" s="23"/>
      <c r="C2520" s="23"/>
      <c r="D2520" s="23"/>
      <c r="E2520" s="23"/>
      <c r="F2520" s="23"/>
      <c r="G2520" s="23"/>
      <c r="H2520" s="23"/>
      <c r="I2520" s="23"/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/>
      <c r="AB2520" s="23"/>
      <c r="AC2520" s="67"/>
      <c r="AD2520" s="23"/>
      <c r="AE2520" s="23"/>
    </row>
    <row r="2521" spans="1:31" s="103" customFormat="1" x14ac:dyDescent="0.35">
      <c r="A2521" s="24"/>
      <c r="B2521" s="23"/>
      <c r="C2521" s="23"/>
      <c r="D2521" s="23"/>
      <c r="E2521" s="23"/>
      <c r="F2521" s="23"/>
      <c r="G2521" s="23"/>
      <c r="H2521" s="23"/>
      <c r="I2521" s="23"/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/>
      <c r="Z2521" s="23"/>
      <c r="AA2521" s="23"/>
      <c r="AB2521" s="23"/>
      <c r="AC2521" s="67"/>
      <c r="AD2521" s="23"/>
      <c r="AE2521" s="23"/>
    </row>
    <row r="2522" spans="1:31" s="103" customFormat="1" x14ac:dyDescent="0.35">
      <c r="A2522" s="24"/>
      <c r="B2522" s="23"/>
      <c r="C2522" s="23"/>
      <c r="D2522" s="23"/>
      <c r="E2522" s="23"/>
      <c r="F2522" s="23"/>
      <c r="G2522" s="23"/>
      <c r="H2522" s="23"/>
      <c r="I2522" s="23"/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/>
      <c r="AB2522" s="23"/>
      <c r="AC2522" s="67"/>
      <c r="AD2522" s="23"/>
      <c r="AE2522" s="23"/>
    </row>
    <row r="2523" spans="1:31" s="103" customFormat="1" x14ac:dyDescent="0.35">
      <c r="A2523" s="24"/>
      <c r="B2523" s="23"/>
      <c r="C2523" s="23"/>
      <c r="D2523" s="23"/>
      <c r="E2523" s="23"/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67"/>
      <c r="AD2523" s="23"/>
      <c r="AE2523" s="23"/>
    </row>
    <row r="2524" spans="1:31" s="103" customFormat="1" x14ac:dyDescent="0.35">
      <c r="A2524" s="24"/>
      <c r="B2524" s="23"/>
      <c r="C2524" s="23"/>
      <c r="D2524" s="23"/>
      <c r="E2524" s="23"/>
      <c r="F2524" s="23"/>
      <c r="G2524" s="23"/>
      <c r="H2524" s="23"/>
      <c r="I2524" s="23"/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67"/>
      <c r="AD2524" s="23"/>
      <c r="AE2524" s="23"/>
    </row>
    <row r="2525" spans="1:31" s="103" customFormat="1" x14ac:dyDescent="0.35">
      <c r="A2525" s="24"/>
      <c r="B2525" s="23"/>
      <c r="C2525" s="23"/>
      <c r="D2525" s="23"/>
      <c r="E2525" s="23"/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67"/>
      <c r="AD2525" s="23"/>
      <c r="AE2525" s="23"/>
    </row>
    <row r="2526" spans="1:31" s="103" customFormat="1" x14ac:dyDescent="0.35">
      <c r="A2526" s="24"/>
      <c r="B2526" s="23"/>
      <c r="C2526" s="23"/>
      <c r="D2526" s="23"/>
      <c r="E2526" s="23"/>
      <c r="F2526" s="23"/>
      <c r="G2526" s="23"/>
      <c r="H2526" s="23"/>
      <c r="I2526" s="23"/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/>
      <c r="Z2526" s="23"/>
      <c r="AA2526" s="23"/>
      <c r="AB2526" s="23"/>
      <c r="AC2526" s="67"/>
      <c r="AD2526" s="23"/>
      <c r="AE2526" s="23"/>
    </row>
    <row r="2527" spans="1:31" s="103" customFormat="1" x14ac:dyDescent="0.35">
      <c r="A2527" s="24"/>
      <c r="B2527" s="23"/>
      <c r="C2527" s="23"/>
      <c r="D2527" s="23"/>
      <c r="E2527" s="23"/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/>
      <c r="AA2527" s="23"/>
      <c r="AB2527" s="23"/>
      <c r="AC2527" s="67"/>
      <c r="AD2527" s="23"/>
      <c r="AE2527" s="23"/>
    </row>
    <row r="2528" spans="1:31" s="103" customFormat="1" x14ac:dyDescent="0.35">
      <c r="A2528" s="24"/>
      <c r="B2528" s="23"/>
      <c r="C2528" s="23"/>
      <c r="D2528" s="23"/>
      <c r="E2528" s="23"/>
      <c r="F2528" s="23"/>
      <c r="G2528" s="23"/>
      <c r="H2528" s="23"/>
      <c r="I2528" s="23"/>
      <c r="J2528" s="23"/>
      <c r="K2528" s="23"/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67"/>
      <c r="AD2528" s="23"/>
      <c r="AE2528" s="23"/>
    </row>
    <row r="2529" spans="1:31" s="103" customFormat="1" x14ac:dyDescent="0.35">
      <c r="A2529" s="24"/>
      <c r="B2529" s="23"/>
      <c r="C2529" s="23"/>
      <c r="D2529" s="23"/>
      <c r="E2529" s="23"/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67"/>
      <c r="AD2529" s="23"/>
      <c r="AE2529" s="23"/>
    </row>
    <row r="2530" spans="1:31" s="103" customFormat="1" x14ac:dyDescent="0.35">
      <c r="A2530" s="24"/>
      <c r="B2530" s="23"/>
      <c r="C2530" s="23"/>
      <c r="D2530" s="23"/>
      <c r="E2530" s="23"/>
      <c r="F2530" s="23"/>
      <c r="G2530" s="23"/>
      <c r="H2530" s="23"/>
      <c r="I2530" s="23"/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  <c r="AA2530" s="23"/>
      <c r="AB2530" s="23"/>
      <c r="AC2530" s="67"/>
      <c r="AD2530" s="23"/>
      <c r="AE2530" s="23"/>
    </row>
    <row r="2531" spans="1:31" s="103" customFormat="1" x14ac:dyDescent="0.35">
      <c r="A2531" s="24"/>
      <c r="B2531" s="23"/>
      <c r="C2531" s="23"/>
      <c r="D2531" s="23"/>
      <c r="E2531" s="23"/>
      <c r="F2531" s="23"/>
      <c r="G2531" s="23"/>
      <c r="H2531" s="23"/>
      <c r="I2531" s="23"/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  <c r="AA2531" s="23"/>
      <c r="AB2531" s="23"/>
      <c r="AC2531" s="67"/>
      <c r="AD2531" s="23"/>
      <c r="AE2531" s="23"/>
    </row>
    <row r="2532" spans="1:31" s="103" customFormat="1" x14ac:dyDescent="0.35">
      <c r="A2532" s="24"/>
      <c r="B2532" s="23"/>
      <c r="C2532" s="23"/>
      <c r="D2532" s="23"/>
      <c r="E2532" s="23"/>
      <c r="F2532" s="23"/>
      <c r="G2532" s="23"/>
      <c r="H2532" s="23"/>
      <c r="I2532" s="23"/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67"/>
      <c r="AD2532" s="23"/>
      <c r="AE2532" s="23"/>
    </row>
    <row r="2533" spans="1:31" s="103" customFormat="1" x14ac:dyDescent="0.35">
      <c r="A2533" s="24"/>
      <c r="B2533" s="23"/>
      <c r="C2533" s="23"/>
      <c r="D2533" s="23"/>
      <c r="E2533" s="23"/>
      <c r="F2533" s="23"/>
      <c r="G2533" s="23"/>
      <c r="H2533" s="23"/>
      <c r="I2533" s="23"/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/>
      <c r="Z2533" s="23"/>
      <c r="AA2533" s="23"/>
      <c r="AB2533" s="23"/>
      <c r="AC2533" s="67"/>
      <c r="AD2533" s="23"/>
      <c r="AE2533" s="23"/>
    </row>
    <row r="2534" spans="1:31" s="103" customFormat="1" x14ac:dyDescent="0.35">
      <c r="A2534" s="24"/>
      <c r="B2534" s="23"/>
      <c r="C2534" s="23"/>
      <c r="D2534" s="23"/>
      <c r="E2534" s="23"/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67"/>
      <c r="AD2534" s="23"/>
      <c r="AE2534" s="23"/>
    </row>
    <row r="2535" spans="1:31" s="103" customFormat="1" x14ac:dyDescent="0.35">
      <c r="A2535" s="24"/>
      <c r="B2535" s="23"/>
      <c r="C2535" s="23"/>
      <c r="D2535" s="23"/>
      <c r="E2535" s="23"/>
      <c r="F2535" s="23"/>
      <c r="G2535" s="23"/>
      <c r="H2535" s="23"/>
      <c r="I2535" s="23"/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/>
      <c r="AA2535" s="23"/>
      <c r="AB2535" s="23"/>
      <c r="AC2535" s="67"/>
      <c r="AD2535" s="23"/>
      <c r="AE2535" s="23"/>
    </row>
    <row r="2536" spans="1:31" s="103" customFormat="1" x14ac:dyDescent="0.35">
      <c r="A2536" s="24"/>
      <c r="B2536" s="23"/>
      <c r="C2536" s="23"/>
      <c r="D2536" s="23"/>
      <c r="E2536" s="23"/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67"/>
      <c r="AD2536" s="23"/>
      <c r="AE2536" s="23"/>
    </row>
    <row r="2537" spans="1:31" s="103" customFormat="1" x14ac:dyDescent="0.35">
      <c r="A2537" s="24"/>
      <c r="B2537" s="23"/>
      <c r="C2537" s="23"/>
      <c r="D2537" s="23"/>
      <c r="E2537" s="23"/>
      <c r="F2537" s="23"/>
      <c r="G2537" s="23"/>
      <c r="H2537" s="23"/>
      <c r="I2537" s="23"/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/>
      <c r="Z2537" s="23"/>
      <c r="AA2537" s="23"/>
      <c r="AB2537" s="23"/>
      <c r="AC2537" s="67"/>
      <c r="AD2537" s="23"/>
      <c r="AE2537" s="23"/>
    </row>
    <row r="2538" spans="1:31" s="103" customFormat="1" x14ac:dyDescent="0.35">
      <c r="A2538" s="24"/>
      <c r="B2538" s="23"/>
      <c r="C2538" s="23"/>
      <c r="D2538" s="23"/>
      <c r="E2538" s="23"/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67"/>
      <c r="AD2538" s="23"/>
      <c r="AE2538" s="23"/>
    </row>
    <row r="2539" spans="1:31" s="103" customFormat="1" x14ac:dyDescent="0.35">
      <c r="A2539" s="24"/>
      <c r="B2539" s="23"/>
      <c r="C2539" s="23"/>
      <c r="D2539" s="23"/>
      <c r="E2539" s="23"/>
      <c r="F2539" s="23"/>
      <c r="G2539" s="23"/>
      <c r="H2539" s="23"/>
      <c r="I2539" s="23"/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/>
      <c r="Z2539" s="23"/>
      <c r="AA2539" s="23"/>
      <c r="AB2539" s="23"/>
      <c r="AC2539" s="67"/>
      <c r="AD2539" s="23"/>
      <c r="AE2539" s="23"/>
    </row>
    <row r="2540" spans="1:31" s="103" customFormat="1" x14ac:dyDescent="0.35">
      <c r="A2540" s="24"/>
      <c r="B2540" s="23"/>
      <c r="C2540" s="23"/>
      <c r="D2540" s="23"/>
      <c r="E2540" s="23"/>
      <c r="F2540" s="23"/>
      <c r="G2540" s="23"/>
      <c r="H2540" s="23"/>
      <c r="I2540" s="23"/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/>
      <c r="Z2540" s="23"/>
      <c r="AA2540" s="23"/>
      <c r="AB2540" s="23"/>
      <c r="AC2540" s="67"/>
      <c r="AD2540" s="23"/>
      <c r="AE2540" s="23"/>
    </row>
    <row r="2541" spans="1:31" s="103" customFormat="1" x14ac:dyDescent="0.35">
      <c r="A2541" s="24"/>
      <c r="B2541" s="23"/>
      <c r="C2541" s="23"/>
      <c r="D2541" s="23"/>
      <c r="E2541" s="23"/>
      <c r="F2541" s="23"/>
      <c r="G2541" s="23"/>
      <c r="H2541" s="23"/>
      <c r="I2541" s="23"/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/>
      <c r="Z2541" s="23"/>
      <c r="AA2541" s="23"/>
      <c r="AB2541" s="23"/>
      <c r="AC2541" s="67"/>
      <c r="AD2541" s="23"/>
      <c r="AE2541" s="23"/>
    </row>
    <row r="2542" spans="1:31" s="103" customFormat="1" x14ac:dyDescent="0.35">
      <c r="A2542" s="24"/>
      <c r="B2542" s="23"/>
      <c r="C2542" s="23"/>
      <c r="D2542" s="23"/>
      <c r="E2542" s="23"/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67"/>
      <c r="AD2542" s="23"/>
      <c r="AE2542" s="23"/>
    </row>
    <row r="2543" spans="1:31" s="103" customFormat="1" x14ac:dyDescent="0.35">
      <c r="A2543" s="24"/>
      <c r="B2543" s="23"/>
      <c r="C2543" s="23"/>
      <c r="D2543" s="23"/>
      <c r="E2543" s="23"/>
      <c r="F2543" s="23"/>
      <c r="G2543" s="23"/>
      <c r="H2543" s="23"/>
      <c r="I2543" s="23"/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/>
      <c r="AA2543" s="23"/>
      <c r="AB2543" s="23"/>
      <c r="AC2543" s="67"/>
      <c r="AD2543" s="23"/>
      <c r="AE2543" s="23"/>
    </row>
    <row r="2544" spans="1:31" s="103" customFormat="1" x14ac:dyDescent="0.35">
      <c r="A2544" s="24"/>
      <c r="B2544" s="23"/>
      <c r="C2544" s="23"/>
      <c r="D2544" s="23"/>
      <c r="E2544" s="23"/>
      <c r="F2544" s="23"/>
      <c r="G2544" s="23"/>
      <c r="H2544" s="23"/>
      <c r="I2544" s="23"/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/>
      <c r="AA2544" s="23"/>
      <c r="AB2544" s="23"/>
      <c r="AC2544" s="67"/>
      <c r="AD2544" s="23"/>
      <c r="AE2544" s="23"/>
    </row>
    <row r="2545" spans="1:31" s="103" customFormat="1" x14ac:dyDescent="0.35">
      <c r="A2545" s="24"/>
      <c r="B2545" s="23"/>
      <c r="C2545" s="23"/>
      <c r="D2545" s="23"/>
      <c r="E2545" s="23"/>
      <c r="F2545" s="23"/>
      <c r="G2545" s="23"/>
      <c r="H2545" s="23"/>
      <c r="I2545" s="23"/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/>
      <c r="Z2545" s="23"/>
      <c r="AA2545" s="23"/>
      <c r="AB2545" s="23"/>
      <c r="AC2545" s="67"/>
      <c r="AD2545" s="23"/>
      <c r="AE2545" s="23"/>
    </row>
    <row r="2546" spans="1:31" s="103" customFormat="1" x14ac:dyDescent="0.35">
      <c r="A2546" s="24"/>
      <c r="B2546" s="23"/>
      <c r="C2546" s="23"/>
      <c r="D2546" s="23"/>
      <c r="E2546" s="23"/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67"/>
      <c r="AD2546" s="23"/>
      <c r="AE2546" s="23"/>
    </row>
    <row r="2547" spans="1:31" s="103" customFormat="1" x14ac:dyDescent="0.35">
      <c r="A2547" s="24"/>
      <c r="B2547" s="23"/>
      <c r="C2547" s="23"/>
      <c r="D2547" s="23"/>
      <c r="E2547" s="23"/>
      <c r="F2547" s="23"/>
      <c r="G2547" s="23"/>
      <c r="H2547" s="23"/>
      <c r="I2547" s="23"/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/>
      <c r="Z2547" s="23"/>
      <c r="AA2547" s="23"/>
      <c r="AB2547" s="23"/>
      <c r="AC2547" s="67"/>
      <c r="AD2547" s="23"/>
      <c r="AE2547" s="23"/>
    </row>
    <row r="2548" spans="1:31" s="103" customFormat="1" x14ac:dyDescent="0.35">
      <c r="A2548" s="24"/>
      <c r="B2548" s="23"/>
      <c r="C2548" s="23"/>
      <c r="D2548" s="23"/>
      <c r="E2548" s="23"/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/>
      <c r="Z2548" s="23"/>
      <c r="AA2548" s="23"/>
      <c r="AB2548" s="23"/>
      <c r="AC2548" s="67"/>
      <c r="AD2548" s="23"/>
      <c r="AE2548" s="23"/>
    </row>
    <row r="2549" spans="1:31" s="103" customFormat="1" x14ac:dyDescent="0.35">
      <c r="A2549" s="24"/>
      <c r="B2549" s="23"/>
      <c r="C2549" s="23"/>
      <c r="D2549" s="23"/>
      <c r="E2549" s="23"/>
      <c r="F2549" s="23"/>
      <c r="G2549" s="23"/>
      <c r="H2549" s="23"/>
      <c r="I2549" s="23"/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/>
      <c r="Z2549" s="23"/>
      <c r="AA2549" s="23"/>
      <c r="AB2549" s="23"/>
      <c r="AC2549" s="67"/>
      <c r="AD2549" s="23"/>
      <c r="AE2549" s="23"/>
    </row>
    <row r="2550" spans="1:31" s="103" customFormat="1" x14ac:dyDescent="0.35">
      <c r="A2550" s="24"/>
      <c r="B2550" s="23"/>
      <c r="C2550" s="23"/>
      <c r="D2550" s="23"/>
      <c r="E2550" s="23"/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67"/>
      <c r="AD2550" s="23"/>
      <c r="AE2550" s="23"/>
    </row>
    <row r="2551" spans="1:31" s="103" customFormat="1" x14ac:dyDescent="0.35">
      <c r="A2551" s="24"/>
      <c r="B2551" s="23"/>
      <c r="C2551" s="23"/>
      <c r="D2551" s="23"/>
      <c r="E2551" s="23"/>
      <c r="F2551" s="23"/>
      <c r="G2551" s="23"/>
      <c r="H2551" s="23"/>
      <c r="I2551" s="23"/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/>
      <c r="Z2551" s="23"/>
      <c r="AA2551" s="23"/>
      <c r="AB2551" s="23"/>
      <c r="AC2551" s="67"/>
      <c r="AD2551" s="23"/>
      <c r="AE2551" s="23"/>
    </row>
    <row r="2552" spans="1:31" s="103" customFormat="1" x14ac:dyDescent="0.35">
      <c r="A2552" s="24"/>
      <c r="B2552" s="23"/>
      <c r="C2552" s="23"/>
      <c r="D2552" s="23"/>
      <c r="E2552" s="23"/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67"/>
      <c r="AD2552" s="23"/>
      <c r="AE2552" s="23"/>
    </row>
    <row r="2553" spans="1:31" s="103" customFormat="1" x14ac:dyDescent="0.35">
      <c r="A2553" s="24"/>
      <c r="B2553" s="23"/>
      <c r="C2553" s="23"/>
      <c r="D2553" s="23"/>
      <c r="E2553" s="23"/>
      <c r="F2553" s="23"/>
      <c r="G2553" s="23"/>
      <c r="H2553" s="23"/>
      <c r="I2553" s="23"/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/>
      <c r="Z2553" s="23"/>
      <c r="AA2553" s="23"/>
      <c r="AB2553" s="23"/>
      <c r="AC2553" s="67"/>
      <c r="AD2553" s="23"/>
      <c r="AE2553" s="23"/>
    </row>
    <row r="2554" spans="1:31" s="103" customFormat="1" x14ac:dyDescent="0.35">
      <c r="A2554" s="24"/>
      <c r="B2554" s="23"/>
      <c r="C2554" s="23"/>
      <c r="D2554" s="23"/>
      <c r="E2554" s="23"/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67"/>
      <c r="AD2554" s="23"/>
      <c r="AE2554" s="23"/>
    </row>
    <row r="2555" spans="1:31" s="103" customFormat="1" x14ac:dyDescent="0.35">
      <c r="A2555" s="24"/>
      <c r="B2555" s="23"/>
      <c r="C2555" s="23"/>
      <c r="D2555" s="23"/>
      <c r="E2555" s="23"/>
      <c r="F2555" s="23"/>
      <c r="G2555" s="23"/>
      <c r="H2555" s="23"/>
      <c r="I2555" s="23"/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/>
      <c r="Z2555" s="23"/>
      <c r="AA2555" s="23"/>
      <c r="AB2555" s="23"/>
      <c r="AC2555" s="67"/>
      <c r="AD2555" s="23"/>
      <c r="AE2555" s="23"/>
    </row>
    <row r="2556" spans="1:31" s="103" customFormat="1" x14ac:dyDescent="0.35">
      <c r="A2556" s="24"/>
      <c r="B2556" s="23"/>
      <c r="C2556" s="23"/>
      <c r="D2556" s="23"/>
      <c r="E2556" s="23"/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67"/>
      <c r="AD2556" s="23"/>
      <c r="AE2556" s="23"/>
    </row>
    <row r="2557" spans="1:31" s="103" customFormat="1" x14ac:dyDescent="0.35">
      <c r="A2557" s="24"/>
      <c r="B2557" s="23"/>
      <c r="C2557" s="23"/>
      <c r="D2557" s="23"/>
      <c r="E2557" s="23"/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67"/>
      <c r="AD2557" s="23"/>
      <c r="AE2557" s="23"/>
    </row>
    <row r="2558" spans="1:31" s="103" customFormat="1" x14ac:dyDescent="0.35">
      <c r="A2558" s="24"/>
      <c r="B2558" s="23"/>
      <c r="C2558" s="23"/>
      <c r="D2558" s="23"/>
      <c r="E2558" s="23"/>
      <c r="F2558" s="23"/>
      <c r="G2558" s="23"/>
      <c r="H2558" s="23"/>
      <c r="I2558" s="23"/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/>
      <c r="Z2558" s="23"/>
      <c r="AA2558" s="23"/>
      <c r="AB2558" s="23"/>
      <c r="AC2558" s="67"/>
      <c r="AD2558" s="23"/>
      <c r="AE2558" s="23"/>
    </row>
    <row r="2559" spans="1:31" s="103" customFormat="1" x14ac:dyDescent="0.35">
      <c r="A2559" s="24"/>
      <c r="B2559" s="23"/>
      <c r="C2559" s="23"/>
      <c r="D2559" s="23"/>
      <c r="E2559" s="23"/>
      <c r="F2559" s="23"/>
      <c r="G2559" s="23"/>
      <c r="H2559" s="23"/>
      <c r="I2559" s="23"/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/>
      <c r="Z2559" s="23"/>
      <c r="AA2559" s="23"/>
      <c r="AB2559" s="23"/>
      <c r="AC2559" s="67"/>
      <c r="AD2559" s="23"/>
      <c r="AE2559" s="23"/>
    </row>
    <row r="2560" spans="1:31" s="103" customFormat="1" x14ac:dyDescent="0.35">
      <c r="A2560" s="24"/>
      <c r="B2560" s="23"/>
      <c r="C2560" s="23"/>
      <c r="D2560" s="23"/>
      <c r="E2560" s="23"/>
      <c r="F2560" s="23"/>
      <c r="G2560" s="23"/>
      <c r="H2560" s="23"/>
      <c r="I2560" s="23"/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/>
      <c r="AB2560" s="23"/>
      <c r="AC2560" s="67"/>
      <c r="AD2560" s="23"/>
      <c r="AE2560" s="23"/>
    </row>
    <row r="2561" spans="1:31" s="103" customFormat="1" x14ac:dyDescent="0.35">
      <c r="A2561" s="24"/>
      <c r="B2561" s="23"/>
      <c r="C2561" s="23"/>
      <c r="D2561" s="23"/>
      <c r="E2561" s="23"/>
      <c r="F2561" s="23"/>
      <c r="G2561" s="23"/>
      <c r="H2561" s="23"/>
      <c r="I2561" s="23"/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67"/>
      <c r="AD2561" s="23"/>
      <c r="AE2561" s="23"/>
    </row>
    <row r="2562" spans="1:31" s="103" customFormat="1" x14ac:dyDescent="0.35">
      <c r="A2562" s="24"/>
      <c r="B2562" s="23"/>
      <c r="C2562" s="23"/>
      <c r="D2562" s="23"/>
      <c r="E2562" s="23"/>
      <c r="F2562" s="23"/>
      <c r="G2562" s="23"/>
      <c r="H2562" s="23"/>
      <c r="I2562" s="23"/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/>
      <c r="Z2562" s="23"/>
      <c r="AA2562" s="23"/>
      <c r="AB2562" s="23"/>
      <c r="AC2562" s="67"/>
      <c r="AD2562" s="23"/>
      <c r="AE2562" s="23"/>
    </row>
    <row r="2563" spans="1:31" s="103" customFormat="1" x14ac:dyDescent="0.35">
      <c r="A2563" s="24"/>
      <c r="B2563" s="23"/>
      <c r="C2563" s="23"/>
      <c r="D2563" s="23"/>
      <c r="E2563" s="23"/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/>
      <c r="Z2563" s="23"/>
      <c r="AA2563" s="23"/>
      <c r="AB2563" s="23"/>
      <c r="AC2563" s="67"/>
      <c r="AD2563" s="23"/>
      <c r="AE2563" s="23"/>
    </row>
    <row r="2564" spans="1:31" s="103" customFormat="1" x14ac:dyDescent="0.35">
      <c r="A2564" s="24"/>
      <c r="B2564" s="23"/>
      <c r="C2564" s="23"/>
      <c r="D2564" s="23"/>
      <c r="E2564" s="23"/>
      <c r="F2564" s="23"/>
      <c r="G2564" s="23"/>
      <c r="H2564" s="23"/>
      <c r="I2564" s="23"/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/>
      <c r="Z2564" s="23"/>
      <c r="AA2564" s="23"/>
      <c r="AB2564" s="23"/>
      <c r="AC2564" s="67"/>
      <c r="AD2564" s="23"/>
      <c r="AE2564" s="23"/>
    </row>
    <row r="2565" spans="1:31" s="103" customFormat="1" x14ac:dyDescent="0.35">
      <c r="A2565" s="24"/>
      <c r="B2565" s="23"/>
      <c r="C2565" s="23"/>
      <c r="D2565" s="23"/>
      <c r="E2565" s="23"/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/>
      <c r="Z2565" s="23"/>
      <c r="AA2565" s="23"/>
      <c r="AB2565" s="23"/>
      <c r="AC2565" s="67"/>
      <c r="AD2565" s="23"/>
      <c r="AE2565" s="23"/>
    </row>
    <row r="2566" spans="1:31" s="103" customFormat="1" x14ac:dyDescent="0.35">
      <c r="A2566" s="24"/>
      <c r="B2566" s="23"/>
      <c r="C2566" s="23"/>
      <c r="D2566" s="23"/>
      <c r="E2566" s="23"/>
      <c r="F2566" s="23"/>
      <c r="G2566" s="23"/>
      <c r="H2566" s="23"/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67"/>
      <c r="AD2566" s="23"/>
      <c r="AE2566" s="23"/>
    </row>
    <row r="2567" spans="1:31" s="103" customFormat="1" x14ac:dyDescent="0.35">
      <c r="A2567" s="24"/>
      <c r="B2567" s="23"/>
      <c r="C2567" s="23"/>
      <c r="D2567" s="23"/>
      <c r="E2567" s="23"/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/>
      <c r="Z2567" s="23"/>
      <c r="AA2567" s="23"/>
      <c r="AB2567" s="23"/>
      <c r="AC2567" s="67"/>
      <c r="AD2567" s="23"/>
      <c r="AE2567" s="23"/>
    </row>
    <row r="2568" spans="1:31" s="103" customFormat="1" x14ac:dyDescent="0.35">
      <c r="A2568" s="24"/>
      <c r="B2568" s="23"/>
      <c r="C2568" s="23"/>
      <c r="D2568" s="23"/>
      <c r="E2568" s="23"/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/>
      <c r="AA2568" s="23"/>
      <c r="AB2568" s="23"/>
      <c r="AC2568" s="67"/>
      <c r="AD2568" s="23"/>
      <c r="AE2568" s="23"/>
    </row>
    <row r="2569" spans="1:31" s="103" customFormat="1" x14ac:dyDescent="0.35">
      <c r="A2569" s="24"/>
      <c r="B2569" s="23"/>
      <c r="C2569" s="23"/>
      <c r="D2569" s="23"/>
      <c r="E2569" s="23"/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/>
      <c r="Z2569" s="23"/>
      <c r="AA2569" s="23"/>
      <c r="AB2569" s="23"/>
      <c r="AC2569" s="67"/>
      <c r="AD2569" s="23"/>
      <c r="AE2569" s="23"/>
    </row>
    <row r="2570" spans="1:31" s="103" customFormat="1" x14ac:dyDescent="0.35">
      <c r="A2570" s="24"/>
      <c r="B2570" s="23"/>
      <c r="C2570" s="23"/>
      <c r="D2570" s="23"/>
      <c r="E2570" s="23"/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/>
      <c r="AA2570" s="23"/>
      <c r="AB2570" s="23"/>
      <c r="AC2570" s="67"/>
      <c r="AD2570" s="23"/>
      <c r="AE2570" s="23"/>
    </row>
    <row r="2571" spans="1:31" s="103" customFormat="1" x14ac:dyDescent="0.35">
      <c r="A2571" s="24"/>
      <c r="B2571" s="23"/>
      <c r="C2571" s="23"/>
      <c r="D2571" s="23"/>
      <c r="E2571" s="23"/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/>
      <c r="Z2571" s="23"/>
      <c r="AA2571" s="23"/>
      <c r="AB2571" s="23"/>
      <c r="AC2571" s="67"/>
      <c r="AD2571" s="23"/>
      <c r="AE2571" s="23"/>
    </row>
    <row r="2572" spans="1:31" s="103" customFormat="1" x14ac:dyDescent="0.35">
      <c r="A2572" s="24"/>
      <c r="B2572" s="23"/>
      <c r="C2572" s="23"/>
      <c r="D2572" s="23"/>
      <c r="E2572" s="23"/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/>
      <c r="AB2572" s="23"/>
      <c r="AC2572" s="67"/>
      <c r="AD2572" s="23"/>
      <c r="AE2572" s="23"/>
    </row>
    <row r="2573" spans="1:31" s="103" customFormat="1" x14ac:dyDescent="0.35">
      <c r="A2573" s="24"/>
      <c r="B2573" s="23"/>
      <c r="C2573" s="23"/>
      <c r="D2573" s="23"/>
      <c r="E2573" s="23"/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/>
      <c r="Z2573" s="23"/>
      <c r="AA2573" s="23"/>
      <c r="AB2573" s="23"/>
      <c r="AC2573" s="67"/>
      <c r="AD2573" s="23"/>
      <c r="AE2573" s="23"/>
    </row>
    <row r="2574" spans="1:31" s="103" customFormat="1" x14ac:dyDescent="0.35">
      <c r="A2574" s="24"/>
      <c r="B2574" s="23"/>
      <c r="C2574" s="23"/>
      <c r="D2574" s="23"/>
      <c r="E2574" s="23"/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/>
      <c r="Z2574" s="23"/>
      <c r="AA2574" s="23"/>
      <c r="AB2574" s="23"/>
      <c r="AC2574" s="67"/>
      <c r="AD2574" s="23"/>
      <c r="AE2574" s="23"/>
    </row>
    <row r="2575" spans="1:31" s="103" customFormat="1" x14ac:dyDescent="0.35">
      <c r="A2575" s="24"/>
      <c r="B2575" s="23"/>
      <c r="C2575" s="23"/>
      <c r="D2575" s="23"/>
      <c r="E2575" s="23"/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/>
      <c r="Z2575" s="23"/>
      <c r="AA2575" s="23"/>
      <c r="AB2575" s="23"/>
      <c r="AC2575" s="67"/>
      <c r="AD2575" s="23"/>
      <c r="AE2575" s="23"/>
    </row>
    <row r="2576" spans="1:31" s="103" customFormat="1" x14ac:dyDescent="0.35">
      <c r="A2576" s="24"/>
      <c r="B2576" s="23"/>
      <c r="C2576" s="23"/>
      <c r="D2576" s="23"/>
      <c r="E2576" s="23"/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/>
      <c r="Z2576" s="23"/>
      <c r="AA2576" s="23"/>
      <c r="AB2576" s="23"/>
      <c r="AC2576" s="67"/>
      <c r="AD2576" s="23"/>
      <c r="AE2576" s="23"/>
    </row>
    <row r="2577" spans="1:31" s="103" customFormat="1" x14ac:dyDescent="0.35">
      <c r="A2577" s="24"/>
      <c r="B2577" s="23"/>
      <c r="C2577" s="23"/>
      <c r="D2577" s="23"/>
      <c r="E2577" s="23"/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67"/>
      <c r="AD2577" s="23"/>
      <c r="AE2577" s="23"/>
    </row>
    <row r="2578" spans="1:31" s="103" customFormat="1" x14ac:dyDescent="0.35">
      <c r="A2578" s="24"/>
      <c r="B2578" s="23"/>
      <c r="C2578" s="23"/>
      <c r="D2578" s="23"/>
      <c r="E2578" s="23"/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/>
      <c r="Z2578" s="23"/>
      <c r="AA2578" s="23"/>
      <c r="AB2578" s="23"/>
      <c r="AC2578" s="67"/>
      <c r="AD2578" s="23"/>
      <c r="AE2578" s="23"/>
    </row>
    <row r="2579" spans="1:31" s="103" customFormat="1" x14ac:dyDescent="0.35">
      <c r="A2579" s="24"/>
      <c r="B2579" s="23"/>
      <c r="C2579" s="23"/>
      <c r="D2579" s="23"/>
      <c r="E2579" s="23"/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/>
      <c r="Z2579" s="23"/>
      <c r="AA2579" s="23"/>
      <c r="AB2579" s="23"/>
      <c r="AC2579" s="67"/>
      <c r="AD2579" s="23"/>
      <c r="AE2579" s="23"/>
    </row>
    <row r="2580" spans="1:31" s="103" customFormat="1" x14ac:dyDescent="0.35">
      <c r="A2580" s="24"/>
      <c r="B2580" s="23"/>
      <c r="C2580" s="23"/>
      <c r="D2580" s="23"/>
      <c r="E2580" s="23"/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/>
      <c r="Z2580" s="23"/>
      <c r="AA2580" s="23"/>
      <c r="AB2580" s="23"/>
      <c r="AC2580" s="67"/>
      <c r="AD2580" s="23"/>
      <c r="AE2580" s="23"/>
    </row>
    <row r="2581" spans="1:31" s="103" customFormat="1" x14ac:dyDescent="0.35">
      <c r="A2581" s="24"/>
      <c r="B2581" s="23"/>
      <c r="C2581" s="23"/>
      <c r="D2581" s="23"/>
      <c r="E2581" s="23"/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/>
      <c r="Z2581" s="23"/>
      <c r="AA2581" s="23"/>
      <c r="AB2581" s="23"/>
      <c r="AC2581" s="67"/>
      <c r="AD2581" s="23"/>
      <c r="AE2581" s="23"/>
    </row>
    <row r="2582" spans="1:31" s="103" customFormat="1" x14ac:dyDescent="0.35">
      <c r="A2582" s="24"/>
      <c r="B2582" s="23"/>
      <c r="C2582" s="23"/>
      <c r="D2582" s="23"/>
      <c r="E2582" s="23"/>
      <c r="F2582" s="23"/>
      <c r="G2582" s="23"/>
      <c r="H2582" s="23"/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67"/>
      <c r="AD2582" s="23"/>
      <c r="AE2582" s="23"/>
    </row>
    <row r="2583" spans="1:31" s="103" customFormat="1" x14ac:dyDescent="0.35">
      <c r="A2583" s="24"/>
      <c r="B2583" s="23"/>
      <c r="C2583" s="23"/>
      <c r="D2583" s="23"/>
      <c r="E2583" s="23"/>
      <c r="F2583" s="23"/>
      <c r="G2583" s="23"/>
      <c r="H2583" s="23"/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/>
      <c r="Z2583" s="23"/>
      <c r="AA2583" s="23"/>
      <c r="AB2583" s="23"/>
      <c r="AC2583" s="67"/>
      <c r="AD2583" s="23"/>
      <c r="AE2583" s="23"/>
    </row>
    <row r="2584" spans="1:31" s="103" customFormat="1" x14ac:dyDescent="0.35">
      <c r="A2584" s="24"/>
      <c r="B2584" s="23"/>
      <c r="C2584" s="23"/>
      <c r="D2584" s="23"/>
      <c r="E2584" s="23"/>
      <c r="F2584" s="23"/>
      <c r="G2584" s="23"/>
      <c r="H2584" s="23"/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/>
      <c r="AA2584" s="23"/>
      <c r="AB2584" s="23"/>
      <c r="AC2584" s="67"/>
      <c r="AD2584" s="23"/>
      <c r="AE2584" s="23"/>
    </row>
    <row r="2585" spans="1:31" s="103" customFormat="1" x14ac:dyDescent="0.35">
      <c r="A2585" s="24"/>
      <c r="B2585" s="23"/>
      <c r="C2585" s="23"/>
      <c r="D2585" s="23"/>
      <c r="E2585" s="23"/>
      <c r="F2585" s="23"/>
      <c r="G2585" s="23"/>
      <c r="H2585" s="23"/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/>
      <c r="AA2585" s="23"/>
      <c r="AB2585" s="23"/>
      <c r="AC2585" s="67"/>
      <c r="AD2585" s="23"/>
      <c r="AE2585" s="23"/>
    </row>
    <row r="2586" spans="1:31" s="103" customFormat="1" x14ac:dyDescent="0.35">
      <c r="A2586" s="24"/>
      <c r="B2586" s="23"/>
      <c r="C2586" s="23"/>
      <c r="D2586" s="23"/>
      <c r="E2586" s="23"/>
      <c r="F2586" s="23"/>
      <c r="G2586" s="23"/>
      <c r="H2586" s="23"/>
      <c r="I2586" s="23"/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/>
      <c r="Z2586" s="23"/>
      <c r="AA2586" s="23"/>
      <c r="AB2586" s="23"/>
      <c r="AC2586" s="67"/>
      <c r="AD2586" s="23"/>
      <c r="AE2586" s="23"/>
    </row>
    <row r="2587" spans="1:31" s="103" customFormat="1" x14ac:dyDescent="0.35">
      <c r="A2587" s="24"/>
      <c r="B2587" s="23"/>
      <c r="C2587" s="23"/>
      <c r="D2587" s="23"/>
      <c r="E2587" s="23"/>
      <c r="F2587" s="23"/>
      <c r="G2587" s="23"/>
      <c r="H2587" s="23"/>
      <c r="I2587" s="23"/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/>
      <c r="AA2587" s="23"/>
      <c r="AB2587" s="23"/>
      <c r="AC2587" s="67"/>
      <c r="AD2587" s="23"/>
      <c r="AE2587" s="23"/>
    </row>
    <row r="2588" spans="1:31" s="103" customFormat="1" x14ac:dyDescent="0.35">
      <c r="A2588" s="24"/>
      <c r="B2588" s="23"/>
      <c r="C2588" s="23"/>
      <c r="D2588" s="23"/>
      <c r="E2588" s="23"/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67"/>
      <c r="AD2588" s="23"/>
      <c r="AE2588" s="23"/>
    </row>
    <row r="2589" spans="1:31" s="103" customFormat="1" x14ac:dyDescent="0.35">
      <c r="A2589" s="24"/>
      <c r="B2589" s="23"/>
      <c r="C2589" s="23"/>
      <c r="D2589" s="23"/>
      <c r="E2589" s="23"/>
      <c r="F2589" s="23"/>
      <c r="G2589" s="23"/>
      <c r="H2589" s="23"/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/>
      <c r="Z2589" s="23"/>
      <c r="AA2589" s="23"/>
      <c r="AB2589" s="23"/>
      <c r="AC2589" s="67"/>
      <c r="AD2589" s="23"/>
      <c r="AE2589" s="23"/>
    </row>
    <row r="2590" spans="1:31" s="103" customFormat="1" x14ac:dyDescent="0.35">
      <c r="A2590" s="24"/>
      <c r="B2590" s="23"/>
      <c r="C2590" s="23"/>
      <c r="D2590" s="23"/>
      <c r="E2590" s="23"/>
      <c r="F2590" s="23"/>
      <c r="G2590" s="23"/>
      <c r="H2590" s="23"/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67"/>
      <c r="AD2590" s="23"/>
      <c r="AE2590" s="23"/>
    </row>
    <row r="2591" spans="1:31" s="103" customFormat="1" x14ac:dyDescent="0.35">
      <c r="A2591" s="24"/>
      <c r="B2591" s="23"/>
      <c r="C2591" s="23"/>
      <c r="D2591" s="23"/>
      <c r="E2591" s="23"/>
      <c r="F2591" s="23"/>
      <c r="G2591" s="23"/>
      <c r="H2591" s="23"/>
      <c r="I2591" s="23"/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/>
      <c r="Z2591" s="23"/>
      <c r="AA2591" s="23"/>
      <c r="AB2591" s="23"/>
      <c r="AC2591" s="67"/>
      <c r="AD2591" s="23"/>
      <c r="AE2591" s="23"/>
    </row>
    <row r="2592" spans="1:31" s="103" customFormat="1" x14ac:dyDescent="0.35">
      <c r="A2592" s="24"/>
      <c r="B2592" s="23"/>
      <c r="C2592" s="23"/>
      <c r="D2592" s="23"/>
      <c r="E2592" s="23"/>
      <c r="F2592" s="23"/>
      <c r="G2592" s="23"/>
      <c r="H2592" s="23"/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/>
      <c r="Z2592" s="23"/>
      <c r="AA2592" s="23"/>
      <c r="AB2592" s="23"/>
      <c r="AC2592" s="67"/>
      <c r="AD2592" s="23"/>
      <c r="AE2592" s="23"/>
    </row>
    <row r="2593" spans="1:31" s="103" customFormat="1" x14ac:dyDescent="0.35">
      <c r="A2593" s="24"/>
      <c r="B2593" s="23"/>
      <c r="C2593" s="23"/>
      <c r="D2593" s="23"/>
      <c r="E2593" s="23"/>
      <c r="F2593" s="23"/>
      <c r="G2593" s="23"/>
      <c r="H2593" s="23"/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/>
      <c r="Z2593" s="23"/>
      <c r="AA2593" s="23"/>
      <c r="AB2593" s="23"/>
      <c r="AC2593" s="67"/>
      <c r="AD2593" s="23"/>
      <c r="AE2593" s="23"/>
    </row>
    <row r="2594" spans="1:31" s="103" customFormat="1" x14ac:dyDescent="0.35">
      <c r="A2594" s="24"/>
      <c r="B2594" s="23"/>
      <c r="C2594" s="23"/>
      <c r="D2594" s="23"/>
      <c r="E2594" s="23"/>
      <c r="F2594" s="23"/>
      <c r="G2594" s="23"/>
      <c r="H2594" s="23"/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/>
      <c r="Z2594" s="23"/>
      <c r="AA2594" s="23"/>
      <c r="AB2594" s="23"/>
      <c r="AC2594" s="67"/>
      <c r="AD2594" s="23"/>
      <c r="AE2594" s="23"/>
    </row>
    <row r="2595" spans="1:31" s="103" customFormat="1" x14ac:dyDescent="0.35">
      <c r="A2595" s="24"/>
      <c r="B2595" s="23"/>
      <c r="C2595" s="23"/>
      <c r="D2595" s="23"/>
      <c r="E2595" s="23"/>
      <c r="F2595" s="23"/>
      <c r="G2595" s="23"/>
      <c r="H2595" s="23"/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/>
      <c r="Z2595" s="23"/>
      <c r="AA2595" s="23"/>
      <c r="AB2595" s="23"/>
      <c r="AC2595" s="67"/>
      <c r="AD2595" s="23"/>
      <c r="AE2595" s="23"/>
    </row>
    <row r="2596" spans="1:31" s="103" customFormat="1" x14ac:dyDescent="0.35">
      <c r="A2596" s="24"/>
      <c r="B2596" s="23"/>
      <c r="C2596" s="23"/>
      <c r="D2596" s="23"/>
      <c r="E2596" s="23"/>
      <c r="F2596" s="23"/>
      <c r="G2596" s="23"/>
      <c r="H2596" s="23"/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/>
      <c r="Z2596" s="23"/>
      <c r="AA2596" s="23"/>
      <c r="AB2596" s="23"/>
      <c r="AC2596" s="67"/>
      <c r="AD2596" s="23"/>
      <c r="AE2596" s="23"/>
    </row>
    <row r="2597" spans="1:31" s="103" customFormat="1" x14ac:dyDescent="0.35">
      <c r="A2597" s="24"/>
      <c r="B2597" s="23"/>
      <c r="C2597" s="23"/>
      <c r="D2597" s="23"/>
      <c r="E2597" s="23"/>
      <c r="F2597" s="23"/>
      <c r="G2597" s="23"/>
      <c r="H2597" s="23"/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/>
      <c r="Z2597" s="23"/>
      <c r="AA2597" s="23"/>
      <c r="AB2597" s="23"/>
      <c r="AC2597" s="67"/>
      <c r="AD2597" s="23"/>
      <c r="AE2597" s="23"/>
    </row>
    <row r="2598" spans="1:31" s="103" customFormat="1" x14ac:dyDescent="0.35">
      <c r="A2598" s="24"/>
      <c r="B2598" s="23"/>
      <c r="C2598" s="23"/>
      <c r="D2598" s="23"/>
      <c r="E2598" s="23"/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/>
      <c r="Z2598" s="23"/>
      <c r="AA2598" s="23"/>
      <c r="AB2598" s="23"/>
      <c r="AC2598" s="67"/>
      <c r="AD2598" s="23"/>
      <c r="AE2598" s="23"/>
    </row>
    <row r="2599" spans="1:31" s="103" customFormat="1" x14ac:dyDescent="0.35">
      <c r="A2599" s="24"/>
      <c r="B2599" s="23"/>
      <c r="C2599" s="23"/>
      <c r="D2599" s="23"/>
      <c r="E2599" s="23"/>
      <c r="F2599" s="23"/>
      <c r="G2599" s="23"/>
      <c r="H2599" s="23"/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/>
      <c r="Z2599" s="23"/>
      <c r="AA2599" s="23"/>
      <c r="AB2599" s="23"/>
      <c r="AC2599" s="67"/>
      <c r="AD2599" s="23"/>
      <c r="AE2599" s="23"/>
    </row>
    <row r="2600" spans="1:31" s="103" customFormat="1" x14ac:dyDescent="0.35">
      <c r="A2600" s="24"/>
      <c r="B2600" s="23"/>
      <c r="C2600" s="23"/>
      <c r="D2600" s="23"/>
      <c r="E2600" s="23"/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67"/>
      <c r="AD2600" s="23"/>
      <c r="AE2600" s="23"/>
    </row>
    <row r="2601" spans="1:31" s="103" customFormat="1" x14ac:dyDescent="0.35">
      <c r="A2601" s="24"/>
      <c r="B2601" s="23"/>
      <c r="C2601" s="23"/>
      <c r="D2601" s="23"/>
      <c r="E2601" s="23"/>
      <c r="F2601" s="23"/>
      <c r="G2601" s="23"/>
      <c r="H2601" s="23"/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/>
      <c r="Z2601" s="23"/>
      <c r="AA2601" s="23"/>
      <c r="AB2601" s="23"/>
      <c r="AC2601" s="67"/>
      <c r="AD2601" s="23"/>
      <c r="AE2601" s="23"/>
    </row>
    <row r="2602" spans="1:31" s="103" customFormat="1" x14ac:dyDescent="0.35">
      <c r="A2602" s="24"/>
      <c r="B2602" s="23"/>
      <c r="C2602" s="23"/>
      <c r="D2602" s="23"/>
      <c r="E2602" s="23"/>
      <c r="F2602" s="23"/>
      <c r="G2602" s="23"/>
      <c r="H2602" s="23"/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/>
      <c r="Z2602" s="23"/>
      <c r="AA2602" s="23"/>
      <c r="AB2602" s="23"/>
      <c r="AC2602" s="67"/>
      <c r="AD2602" s="23"/>
      <c r="AE2602" s="23"/>
    </row>
    <row r="2603" spans="1:31" s="103" customFormat="1" x14ac:dyDescent="0.35">
      <c r="A2603" s="24"/>
      <c r="B2603" s="23"/>
      <c r="C2603" s="23"/>
      <c r="D2603" s="23"/>
      <c r="E2603" s="23"/>
      <c r="F2603" s="23"/>
      <c r="G2603" s="23"/>
      <c r="H2603" s="23"/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/>
      <c r="Z2603" s="23"/>
      <c r="AA2603" s="23"/>
      <c r="AB2603" s="23"/>
      <c r="AC2603" s="67"/>
      <c r="AD2603" s="23"/>
      <c r="AE2603" s="23"/>
    </row>
    <row r="2604" spans="1:31" s="103" customFormat="1" x14ac:dyDescent="0.35">
      <c r="A2604" s="24"/>
      <c r="B2604" s="23"/>
      <c r="C2604" s="23"/>
      <c r="D2604" s="23"/>
      <c r="E2604" s="23"/>
      <c r="F2604" s="23"/>
      <c r="G2604" s="23"/>
      <c r="H2604" s="23"/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/>
      <c r="Z2604" s="23"/>
      <c r="AA2604" s="23"/>
      <c r="AB2604" s="23"/>
      <c r="AC2604" s="67"/>
      <c r="AD2604" s="23"/>
      <c r="AE2604" s="23"/>
    </row>
    <row r="2605" spans="1:31" s="103" customFormat="1" x14ac:dyDescent="0.35">
      <c r="A2605" s="24"/>
      <c r="B2605" s="23"/>
      <c r="C2605" s="23"/>
      <c r="D2605" s="23"/>
      <c r="E2605" s="23"/>
      <c r="F2605" s="23"/>
      <c r="G2605" s="23"/>
      <c r="H2605" s="23"/>
      <c r="I2605" s="23"/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/>
      <c r="Z2605" s="23"/>
      <c r="AA2605" s="23"/>
      <c r="AB2605" s="23"/>
      <c r="AC2605" s="67"/>
      <c r="AD2605" s="23"/>
      <c r="AE2605" s="23"/>
    </row>
    <row r="2606" spans="1:31" s="103" customFormat="1" x14ac:dyDescent="0.35">
      <c r="A2606" s="24"/>
      <c r="B2606" s="23"/>
      <c r="C2606" s="23"/>
      <c r="D2606" s="23"/>
      <c r="E2606" s="23"/>
      <c r="F2606" s="23"/>
      <c r="G2606" s="23"/>
      <c r="H2606" s="23"/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/>
      <c r="Z2606" s="23"/>
      <c r="AA2606" s="23"/>
      <c r="AB2606" s="23"/>
      <c r="AC2606" s="67"/>
      <c r="AD2606" s="23"/>
      <c r="AE2606" s="23"/>
    </row>
    <row r="2607" spans="1:31" s="103" customFormat="1" x14ac:dyDescent="0.35">
      <c r="A2607" s="24"/>
      <c r="B2607" s="23"/>
      <c r="C2607" s="23"/>
      <c r="D2607" s="23"/>
      <c r="E2607" s="23"/>
      <c r="F2607" s="23"/>
      <c r="G2607" s="23"/>
      <c r="H2607" s="23"/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/>
      <c r="Z2607" s="23"/>
      <c r="AA2607" s="23"/>
      <c r="AB2607" s="23"/>
      <c r="AC2607" s="67"/>
      <c r="AD2607" s="23"/>
      <c r="AE2607" s="23"/>
    </row>
    <row r="2608" spans="1:31" s="103" customFormat="1" x14ac:dyDescent="0.35">
      <c r="A2608" s="24"/>
      <c r="B2608" s="23"/>
      <c r="C2608" s="23"/>
      <c r="D2608" s="23"/>
      <c r="E2608" s="23"/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67"/>
      <c r="AD2608" s="23"/>
      <c r="AE2608" s="23"/>
    </row>
    <row r="2609" spans="1:31" s="103" customFormat="1" x14ac:dyDescent="0.35">
      <c r="A2609" s="24"/>
      <c r="B2609" s="23"/>
      <c r="C2609" s="23"/>
      <c r="D2609" s="23"/>
      <c r="E2609" s="23"/>
      <c r="F2609" s="23"/>
      <c r="G2609" s="23"/>
      <c r="H2609" s="23"/>
      <c r="I2609" s="23"/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/>
      <c r="Z2609" s="23"/>
      <c r="AA2609" s="23"/>
      <c r="AB2609" s="23"/>
      <c r="AC2609" s="67"/>
      <c r="AD2609" s="23"/>
      <c r="AE2609" s="23"/>
    </row>
    <row r="2610" spans="1:31" s="103" customFormat="1" x14ac:dyDescent="0.35">
      <c r="A2610" s="24"/>
      <c r="B2610" s="23"/>
      <c r="C2610" s="23"/>
      <c r="D2610" s="23"/>
      <c r="E2610" s="23"/>
      <c r="F2610" s="23"/>
      <c r="G2610" s="23"/>
      <c r="H2610" s="23"/>
      <c r="I2610" s="23"/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/>
      <c r="Z2610" s="23"/>
      <c r="AA2610" s="23"/>
      <c r="AB2610" s="23"/>
      <c r="AC2610" s="67"/>
      <c r="AD2610" s="23"/>
      <c r="AE2610" s="23"/>
    </row>
    <row r="2611" spans="1:31" s="103" customFormat="1" x14ac:dyDescent="0.35">
      <c r="A2611" s="24"/>
      <c r="B2611" s="23"/>
      <c r="C2611" s="23"/>
      <c r="D2611" s="23"/>
      <c r="E2611" s="23"/>
      <c r="F2611" s="23"/>
      <c r="G2611" s="23"/>
      <c r="H2611" s="23"/>
      <c r="I2611" s="23"/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/>
      <c r="Z2611" s="23"/>
      <c r="AA2611" s="23"/>
      <c r="AB2611" s="23"/>
      <c r="AC2611" s="67"/>
      <c r="AD2611" s="23"/>
      <c r="AE2611" s="23"/>
    </row>
    <row r="2612" spans="1:31" s="103" customFormat="1" x14ac:dyDescent="0.35">
      <c r="A2612" s="24"/>
      <c r="B2612" s="23"/>
      <c r="C2612" s="23"/>
      <c r="D2612" s="23"/>
      <c r="E2612" s="23"/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67"/>
      <c r="AD2612" s="23"/>
      <c r="AE2612" s="23"/>
    </row>
    <row r="2613" spans="1:31" s="103" customFormat="1" x14ac:dyDescent="0.35">
      <c r="A2613" s="24"/>
      <c r="B2613" s="23"/>
      <c r="C2613" s="23"/>
      <c r="D2613" s="23"/>
      <c r="E2613" s="23"/>
      <c r="F2613" s="23"/>
      <c r="G2613" s="23"/>
      <c r="H2613" s="23"/>
      <c r="I2613" s="23"/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/>
      <c r="Z2613" s="23"/>
      <c r="AA2613" s="23"/>
      <c r="AB2613" s="23"/>
      <c r="AC2613" s="67"/>
      <c r="AD2613" s="23"/>
      <c r="AE2613" s="23"/>
    </row>
    <row r="2614" spans="1:31" s="103" customFormat="1" x14ac:dyDescent="0.35">
      <c r="A2614" s="24"/>
      <c r="B2614" s="23"/>
      <c r="C2614" s="23"/>
      <c r="D2614" s="23"/>
      <c r="E2614" s="23"/>
      <c r="F2614" s="23"/>
      <c r="G2614" s="23"/>
      <c r="H2614" s="23"/>
      <c r="I2614" s="23"/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/>
      <c r="Z2614" s="23"/>
      <c r="AA2614" s="23"/>
      <c r="AB2614" s="23"/>
      <c r="AC2614" s="67"/>
      <c r="AD2614" s="23"/>
      <c r="AE2614" s="23"/>
    </row>
    <row r="2615" spans="1:31" s="103" customFormat="1" x14ac:dyDescent="0.35">
      <c r="A2615" s="24"/>
      <c r="B2615" s="23"/>
      <c r="C2615" s="23"/>
      <c r="D2615" s="23"/>
      <c r="E2615" s="23"/>
      <c r="F2615" s="23"/>
      <c r="G2615" s="23"/>
      <c r="H2615" s="23"/>
      <c r="I2615" s="23"/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/>
      <c r="Z2615" s="23"/>
      <c r="AA2615" s="23"/>
      <c r="AB2615" s="23"/>
      <c r="AC2615" s="67"/>
      <c r="AD2615" s="23"/>
      <c r="AE2615" s="23"/>
    </row>
    <row r="2616" spans="1:31" s="103" customFormat="1" x14ac:dyDescent="0.35">
      <c r="A2616" s="24"/>
      <c r="B2616" s="23"/>
      <c r="C2616" s="23"/>
      <c r="D2616" s="23"/>
      <c r="E2616" s="23"/>
      <c r="F2616" s="23"/>
      <c r="G2616" s="23"/>
      <c r="H2616" s="23"/>
      <c r="I2616" s="23"/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/>
      <c r="Z2616" s="23"/>
      <c r="AA2616" s="23"/>
      <c r="AB2616" s="23"/>
      <c r="AC2616" s="67"/>
      <c r="AD2616" s="23"/>
      <c r="AE2616" s="23"/>
    </row>
    <row r="2617" spans="1:31" s="103" customFormat="1" x14ac:dyDescent="0.35">
      <c r="A2617" s="24"/>
      <c r="B2617" s="23"/>
      <c r="C2617" s="23"/>
      <c r="D2617" s="23"/>
      <c r="E2617" s="23"/>
      <c r="F2617" s="23"/>
      <c r="G2617" s="23"/>
      <c r="H2617" s="23"/>
      <c r="I2617" s="23"/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/>
      <c r="Z2617" s="23"/>
      <c r="AA2617" s="23"/>
      <c r="AB2617" s="23"/>
      <c r="AC2617" s="67"/>
      <c r="AD2617" s="23"/>
      <c r="AE2617" s="23"/>
    </row>
    <row r="2618" spans="1:31" s="103" customFormat="1" x14ac:dyDescent="0.35">
      <c r="A2618" s="24"/>
      <c r="B2618" s="23"/>
      <c r="C2618" s="23"/>
      <c r="D2618" s="23"/>
      <c r="E2618" s="23"/>
      <c r="F2618" s="23"/>
      <c r="G2618" s="23"/>
      <c r="H2618" s="23"/>
      <c r="I2618" s="23"/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/>
      <c r="Z2618" s="23"/>
      <c r="AA2618" s="23"/>
      <c r="AB2618" s="23"/>
      <c r="AC2618" s="67"/>
      <c r="AD2618" s="23"/>
      <c r="AE2618" s="23"/>
    </row>
    <row r="2619" spans="1:31" s="103" customFormat="1" x14ac:dyDescent="0.35">
      <c r="A2619" s="24"/>
      <c r="B2619" s="23"/>
      <c r="C2619" s="23"/>
      <c r="D2619" s="23"/>
      <c r="E2619" s="23"/>
      <c r="F2619" s="23"/>
      <c r="G2619" s="23"/>
      <c r="H2619" s="23"/>
      <c r="I2619" s="23"/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/>
      <c r="Z2619" s="23"/>
      <c r="AA2619" s="23"/>
      <c r="AB2619" s="23"/>
      <c r="AC2619" s="67"/>
      <c r="AD2619" s="23"/>
      <c r="AE2619" s="23"/>
    </row>
    <row r="2620" spans="1:31" s="103" customFormat="1" x14ac:dyDescent="0.35">
      <c r="A2620" s="24"/>
      <c r="B2620" s="23"/>
      <c r="C2620" s="23"/>
      <c r="D2620" s="23"/>
      <c r="E2620" s="23"/>
      <c r="F2620" s="23"/>
      <c r="G2620" s="23"/>
      <c r="H2620" s="23"/>
      <c r="I2620" s="23"/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/>
      <c r="Z2620" s="23"/>
      <c r="AA2620" s="23"/>
      <c r="AB2620" s="23"/>
      <c r="AC2620" s="67"/>
      <c r="AD2620" s="23"/>
      <c r="AE2620" s="23"/>
    </row>
    <row r="2621" spans="1:31" s="103" customFormat="1" x14ac:dyDescent="0.35">
      <c r="A2621" s="24"/>
      <c r="B2621" s="23"/>
      <c r="C2621" s="23"/>
      <c r="D2621" s="23"/>
      <c r="E2621" s="23"/>
      <c r="F2621" s="23"/>
      <c r="G2621" s="23"/>
      <c r="H2621" s="23"/>
      <c r="I2621" s="23"/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/>
      <c r="Z2621" s="23"/>
      <c r="AA2621" s="23"/>
      <c r="AB2621" s="23"/>
      <c r="AC2621" s="67"/>
      <c r="AD2621" s="23"/>
      <c r="AE2621" s="23"/>
    </row>
    <row r="2622" spans="1:31" s="103" customFormat="1" x14ac:dyDescent="0.35">
      <c r="A2622" s="24"/>
      <c r="B2622" s="23"/>
      <c r="C2622" s="23"/>
      <c r="D2622" s="23"/>
      <c r="E2622" s="23"/>
      <c r="F2622" s="23"/>
      <c r="G2622" s="23"/>
      <c r="H2622" s="23"/>
      <c r="I2622" s="23"/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/>
      <c r="Z2622" s="23"/>
      <c r="AA2622" s="23"/>
      <c r="AB2622" s="23"/>
      <c r="AC2622" s="67"/>
      <c r="AD2622" s="23"/>
      <c r="AE2622" s="23"/>
    </row>
    <row r="2623" spans="1:31" s="103" customFormat="1" x14ac:dyDescent="0.35">
      <c r="A2623" s="24"/>
      <c r="B2623" s="23"/>
      <c r="C2623" s="23"/>
      <c r="D2623" s="23"/>
      <c r="E2623" s="23"/>
      <c r="F2623" s="23"/>
      <c r="G2623" s="23"/>
      <c r="H2623" s="23"/>
      <c r="I2623" s="23"/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/>
      <c r="Z2623" s="23"/>
      <c r="AA2623" s="23"/>
      <c r="AB2623" s="23"/>
      <c r="AC2623" s="67"/>
      <c r="AD2623" s="23"/>
      <c r="AE2623" s="23"/>
    </row>
    <row r="2624" spans="1:31" s="103" customFormat="1" x14ac:dyDescent="0.35">
      <c r="A2624" s="24"/>
      <c r="B2624" s="23"/>
      <c r="C2624" s="23"/>
      <c r="D2624" s="23"/>
      <c r="E2624" s="23"/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67"/>
      <c r="AD2624" s="23"/>
      <c r="AE2624" s="23"/>
    </row>
    <row r="2625" spans="1:31" s="103" customFormat="1" x14ac:dyDescent="0.35">
      <c r="A2625" s="24"/>
      <c r="B2625" s="23"/>
      <c r="C2625" s="23"/>
      <c r="D2625" s="23"/>
      <c r="E2625" s="23"/>
      <c r="F2625" s="23"/>
      <c r="G2625" s="23"/>
      <c r="H2625" s="23"/>
      <c r="I2625" s="23"/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/>
      <c r="Z2625" s="23"/>
      <c r="AA2625" s="23"/>
      <c r="AB2625" s="23"/>
      <c r="AC2625" s="67"/>
      <c r="AD2625" s="23"/>
      <c r="AE2625" s="23"/>
    </row>
    <row r="2626" spans="1:31" s="103" customFormat="1" x14ac:dyDescent="0.35">
      <c r="A2626" s="24"/>
      <c r="B2626" s="23"/>
      <c r="C2626" s="23"/>
      <c r="D2626" s="23"/>
      <c r="E2626" s="23"/>
      <c r="F2626" s="23"/>
      <c r="G2626" s="23"/>
      <c r="H2626" s="23"/>
      <c r="I2626" s="23"/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67"/>
      <c r="AD2626" s="23"/>
      <c r="AE2626" s="23"/>
    </row>
    <row r="2627" spans="1:31" s="103" customFormat="1" x14ac:dyDescent="0.35">
      <c r="A2627" s="24"/>
      <c r="B2627" s="23"/>
      <c r="C2627" s="23"/>
      <c r="D2627" s="23"/>
      <c r="E2627" s="23"/>
      <c r="F2627" s="23"/>
      <c r="G2627" s="23"/>
      <c r="H2627" s="23"/>
      <c r="I2627" s="23"/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/>
      <c r="Z2627" s="23"/>
      <c r="AA2627" s="23"/>
      <c r="AB2627" s="23"/>
      <c r="AC2627" s="67"/>
      <c r="AD2627" s="23"/>
      <c r="AE2627" s="23"/>
    </row>
    <row r="2628" spans="1:31" s="103" customFormat="1" x14ac:dyDescent="0.35">
      <c r="A2628" s="24"/>
      <c r="B2628" s="23"/>
      <c r="C2628" s="23"/>
      <c r="D2628" s="23"/>
      <c r="E2628" s="23"/>
      <c r="F2628" s="23"/>
      <c r="G2628" s="23"/>
      <c r="H2628" s="23"/>
      <c r="I2628" s="23"/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/>
      <c r="Z2628" s="23"/>
      <c r="AA2628" s="23"/>
      <c r="AB2628" s="23"/>
      <c r="AC2628" s="67"/>
      <c r="AD2628" s="23"/>
      <c r="AE2628" s="23"/>
    </row>
    <row r="2629" spans="1:31" s="103" customFormat="1" x14ac:dyDescent="0.35">
      <c r="A2629" s="24"/>
      <c r="B2629" s="23"/>
      <c r="C2629" s="23"/>
      <c r="D2629" s="23"/>
      <c r="E2629" s="23"/>
      <c r="F2629" s="23"/>
      <c r="G2629" s="23"/>
      <c r="H2629" s="23"/>
      <c r="I2629" s="23"/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/>
      <c r="Z2629" s="23"/>
      <c r="AA2629" s="23"/>
      <c r="AB2629" s="23"/>
      <c r="AC2629" s="67"/>
      <c r="AD2629" s="23"/>
      <c r="AE2629" s="23"/>
    </row>
    <row r="2630" spans="1:31" s="103" customFormat="1" x14ac:dyDescent="0.35">
      <c r="A2630" s="24"/>
      <c r="B2630" s="23"/>
      <c r="C2630" s="23"/>
      <c r="D2630" s="23"/>
      <c r="E2630" s="23"/>
      <c r="F2630" s="23"/>
      <c r="G2630" s="23"/>
      <c r="H2630" s="23"/>
      <c r="I2630" s="23"/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/>
      <c r="Z2630" s="23"/>
      <c r="AA2630" s="23"/>
      <c r="AB2630" s="23"/>
      <c r="AC2630" s="67"/>
      <c r="AD2630" s="23"/>
      <c r="AE2630" s="23"/>
    </row>
    <row r="2631" spans="1:31" s="103" customFormat="1" x14ac:dyDescent="0.35">
      <c r="A2631" s="24"/>
      <c r="B2631" s="23"/>
      <c r="C2631" s="23"/>
      <c r="D2631" s="23"/>
      <c r="E2631" s="23"/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67"/>
      <c r="AD2631" s="23"/>
      <c r="AE2631" s="23"/>
    </row>
    <row r="2632" spans="1:31" s="103" customFormat="1" x14ac:dyDescent="0.35">
      <c r="A2632" s="24"/>
      <c r="B2632" s="23"/>
      <c r="C2632" s="23"/>
      <c r="D2632" s="23"/>
      <c r="E2632" s="23"/>
      <c r="F2632" s="23"/>
      <c r="G2632" s="23"/>
      <c r="H2632" s="23"/>
      <c r="I2632" s="23"/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/>
      <c r="Z2632" s="23"/>
      <c r="AA2632" s="23"/>
      <c r="AB2632" s="23"/>
      <c r="AC2632" s="67"/>
      <c r="AD2632" s="23"/>
      <c r="AE2632" s="23"/>
    </row>
    <row r="2633" spans="1:31" s="103" customFormat="1" x14ac:dyDescent="0.35">
      <c r="A2633" s="24"/>
      <c r="B2633" s="23"/>
      <c r="C2633" s="23"/>
      <c r="D2633" s="23"/>
      <c r="E2633" s="23"/>
      <c r="F2633" s="23"/>
      <c r="G2633" s="23"/>
      <c r="H2633" s="23"/>
      <c r="I2633" s="23"/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/>
      <c r="Z2633" s="23"/>
      <c r="AA2633" s="23"/>
      <c r="AB2633" s="23"/>
      <c r="AC2633" s="67"/>
      <c r="AD2633" s="23"/>
      <c r="AE2633" s="23"/>
    </row>
    <row r="2634" spans="1:31" s="103" customFormat="1" x14ac:dyDescent="0.35">
      <c r="A2634" s="24"/>
      <c r="B2634" s="23"/>
      <c r="C2634" s="23"/>
      <c r="D2634" s="23"/>
      <c r="E2634" s="23"/>
      <c r="F2634" s="23"/>
      <c r="G2634" s="23"/>
      <c r="H2634" s="23"/>
      <c r="I2634" s="23"/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67"/>
      <c r="AD2634" s="23"/>
      <c r="AE2634" s="23"/>
    </row>
    <row r="2635" spans="1:31" s="103" customFormat="1" x14ac:dyDescent="0.35">
      <c r="A2635" s="24"/>
      <c r="B2635" s="23"/>
      <c r="C2635" s="23"/>
      <c r="D2635" s="23"/>
      <c r="E2635" s="23"/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67"/>
      <c r="AD2635" s="23"/>
      <c r="AE2635" s="23"/>
    </row>
    <row r="2636" spans="1:31" s="103" customFormat="1" x14ac:dyDescent="0.35">
      <c r="A2636" s="24"/>
      <c r="B2636" s="23"/>
      <c r="C2636" s="23"/>
      <c r="D2636" s="23"/>
      <c r="E2636" s="23"/>
      <c r="F2636" s="23"/>
      <c r="G2636" s="23"/>
      <c r="H2636" s="23"/>
      <c r="I2636" s="23"/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/>
      <c r="Z2636" s="23"/>
      <c r="AA2636" s="23"/>
      <c r="AB2636" s="23"/>
      <c r="AC2636" s="67"/>
      <c r="AD2636" s="23"/>
      <c r="AE2636" s="23"/>
    </row>
    <row r="2637" spans="1:31" s="103" customFormat="1" x14ac:dyDescent="0.35">
      <c r="A2637" s="24"/>
      <c r="B2637" s="23"/>
      <c r="C2637" s="23"/>
      <c r="D2637" s="23"/>
      <c r="E2637" s="23"/>
      <c r="F2637" s="23"/>
      <c r="G2637" s="23"/>
      <c r="H2637" s="23"/>
      <c r="I2637" s="23"/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/>
      <c r="Z2637" s="23"/>
      <c r="AA2637" s="23"/>
      <c r="AB2637" s="23"/>
      <c r="AC2637" s="67"/>
      <c r="AD2637" s="23"/>
      <c r="AE2637" s="23"/>
    </row>
    <row r="2638" spans="1:31" s="103" customFormat="1" x14ac:dyDescent="0.35">
      <c r="A2638" s="24"/>
      <c r="B2638" s="23"/>
      <c r="C2638" s="23"/>
      <c r="D2638" s="23"/>
      <c r="E2638" s="23"/>
      <c r="F2638" s="23"/>
      <c r="G2638" s="23"/>
      <c r="H2638" s="23"/>
      <c r="I2638" s="23"/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/>
      <c r="Z2638" s="23"/>
      <c r="AA2638" s="23"/>
      <c r="AB2638" s="23"/>
      <c r="AC2638" s="67"/>
      <c r="AD2638" s="23"/>
      <c r="AE2638" s="23"/>
    </row>
    <row r="2639" spans="1:31" s="103" customFormat="1" x14ac:dyDescent="0.35">
      <c r="A2639" s="24"/>
      <c r="B2639" s="23"/>
      <c r="C2639" s="23"/>
      <c r="D2639" s="23"/>
      <c r="E2639" s="23"/>
      <c r="F2639" s="23"/>
      <c r="G2639" s="23"/>
      <c r="H2639" s="23"/>
      <c r="I2639" s="23"/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/>
      <c r="Z2639" s="23"/>
      <c r="AA2639" s="23"/>
      <c r="AB2639" s="23"/>
      <c r="AC2639" s="67"/>
      <c r="AD2639" s="23"/>
      <c r="AE2639" s="23"/>
    </row>
    <row r="2640" spans="1:31" s="103" customFormat="1" x14ac:dyDescent="0.35">
      <c r="A2640" s="24"/>
      <c r="B2640" s="23"/>
      <c r="C2640" s="23"/>
      <c r="D2640" s="23"/>
      <c r="E2640" s="23"/>
      <c r="F2640" s="23"/>
      <c r="G2640" s="23"/>
      <c r="H2640" s="23"/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67"/>
      <c r="AD2640" s="23"/>
      <c r="AE2640" s="23"/>
    </row>
    <row r="2641" spans="1:31" s="103" customFormat="1" x14ac:dyDescent="0.35">
      <c r="A2641" s="24"/>
      <c r="B2641" s="23"/>
      <c r="C2641" s="23"/>
      <c r="D2641" s="23"/>
      <c r="E2641" s="23"/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/>
      <c r="Z2641" s="23"/>
      <c r="AA2641" s="23"/>
      <c r="AB2641" s="23"/>
      <c r="AC2641" s="67"/>
      <c r="AD2641" s="23"/>
      <c r="AE2641" s="23"/>
    </row>
    <row r="2642" spans="1:31" s="103" customFormat="1" x14ac:dyDescent="0.35">
      <c r="A2642" s="24"/>
      <c r="B2642" s="23"/>
      <c r="C2642" s="23"/>
      <c r="D2642" s="23"/>
      <c r="E2642" s="23"/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67"/>
      <c r="AD2642" s="23"/>
      <c r="AE2642" s="23"/>
    </row>
    <row r="2643" spans="1:31" s="103" customFormat="1" x14ac:dyDescent="0.35">
      <c r="A2643" s="24"/>
      <c r="B2643" s="23"/>
      <c r="C2643" s="23"/>
      <c r="D2643" s="23"/>
      <c r="E2643" s="23"/>
      <c r="F2643" s="23"/>
      <c r="G2643" s="23"/>
      <c r="H2643" s="23"/>
      <c r="I2643" s="23"/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/>
      <c r="Z2643" s="23"/>
      <c r="AA2643" s="23"/>
      <c r="AB2643" s="23"/>
      <c r="AC2643" s="67"/>
      <c r="AD2643" s="23"/>
      <c r="AE2643" s="23"/>
    </row>
    <row r="2644" spans="1:31" s="103" customFormat="1" x14ac:dyDescent="0.35">
      <c r="A2644" s="24"/>
      <c r="B2644" s="23"/>
      <c r="C2644" s="23"/>
      <c r="D2644" s="23"/>
      <c r="E2644" s="23"/>
      <c r="F2644" s="23"/>
      <c r="G2644" s="23"/>
      <c r="H2644" s="23"/>
      <c r="I2644" s="23"/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/>
      <c r="Z2644" s="23"/>
      <c r="AA2644" s="23"/>
      <c r="AB2644" s="23"/>
      <c r="AC2644" s="67"/>
      <c r="AD2644" s="23"/>
      <c r="AE2644" s="23"/>
    </row>
    <row r="2645" spans="1:31" s="103" customFormat="1" x14ac:dyDescent="0.35">
      <c r="A2645" s="24"/>
      <c r="B2645" s="23"/>
      <c r="C2645" s="23"/>
      <c r="D2645" s="23"/>
      <c r="E2645" s="23"/>
      <c r="F2645" s="23"/>
      <c r="G2645" s="23"/>
      <c r="H2645" s="23"/>
      <c r="I2645" s="23"/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/>
      <c r="Z2645" s="23"/>
      <c r="AA2645" s="23"/>
      <c r="AB2645" s="23"/>
      <c r="AC2645" s="67"/>
      <c r="AD2645" s="23"/>
      <c r="AE2645" s="23"/>
    </row>
    <row r="2646" spans="1:31" s="103" customFormat="1" x14ac:dyDescent="0.35">
      <c r="A2646" s="24"/>
      <c r="B2646" s="23"/>
      <c r="C2646" s="23"/>
      <c r="D2646" s="23"/>
      <c r="E2646" s="23"/>
      <c r="F2646" s="23"/>
      <c r="G2646" s="23"/>
      <c r="H2646" s="23"/>
      <c r="I2646" s="23"/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/>
      <c r="Z2646" s="23"/>
      <c r="AA2646" s="23"/>
      <c r="AB2646" s="23"/>
      <c r="AC2646" s="67"/>
      <c r="AD2646" s="23"/>
      <c r="AE2646" s="23"/>
    </row>
    <row r="2647" spans="1:31" s="103" customFormat="1" x14ac:dyDescent="0.35">
      <c r="A2647" s="24"/>
      <c r="B2647" s="23"/>
      <c r="C2647" s="23"/>
      <c r="D2647" s="23"/>
      <c r="E2647" s="23"/>
      <c r="F2647" s="23"/>
      <c r="G2647" s="23"/>
      <c r="H2647" s="23"/>
      <c r="I2647" s="23"/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/>
      <c r="Z2647" s="23"/>
      <c r="AA2647" s="23"/>
      <c r="AB2647" s="23"/>
      <c r="AC2647" s="67"/>
      <c r="AD2647" s="23"/>
      <c r="AE2647" s="23"/>
    </row>
    <row r="2648" spans="1:31" s="103" customFormat="1" x14ac:dyDescent="0.35">
      <c r="A2648" s="24"/>
      <c r="B2648" s="23"/>
      <c r="C2648" s="23"/>
      <c r="D2648" s="23"/>
      <c r="E2648" s="23"/>
      <c r="F2648" s="23"/>
      <c r="G2648" s="23"/>
      <c r="H2648" s="23"/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67"/>
      <c r="AD2648" s="23"/>
      <c r="AE2648" s="23"/>
    </row>
    <row r="2649" spans="1:31" s="103" customFormat="1" x14ac:dyDescent="0.35">
      <c r="A2649" s="24"/>
      <c r="B2649" s="23"/>
      <c r="C2649" s="23"/>
      <c r="D2649" s="23"/>
      <c r="E2649" s="23"/>
      <c r="F2649" s="23"/>
      <c r="G2649" s="23"/>
      <c r="H2649" s="23"/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67"/>
      <c r="AD2649" s="23"/>
      <c r="AE2649" s="23"/>
    </row>
    <row r="2650" spans="1:31" s="103" customFormat="1" x14ac:dyDescent="0.35">
      <c r="A2650" s="24"/>
      <c r="B2650" s="23"/>
      <c r="C2650" s="23"/>
      <c r="D2650" s="23"/>
      <c r="E2650" s="23"/>
      <c r="F2650" s="23"/>
      <c r="G2650" s="23"/>
      <c r="H2650" s="23"/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67"/>
      <c r="AD2650" s="23"/>
      <c r="AE2650" s="23"/>
    </row>
    <row r="2651" spans="1:31" s="103" customFormat="1" x14ac:dyDescent="0.35">
      <c r="A2651" s="24"/>
      <c r="B2651" s="23"/>
      <c r="C2651" s="23"/>
      <c r="D2651" s="23"/>
      <c r="E2651" s="23"/>
      <c r="F2651" s="23"/>
      <c r="G2651" s="23"/>
      <c r="H2651" s="23"/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67"/>
      <c r="AD2651" s="23"/>
      <c r="AE2651" s="23"/>
    </row>
    <row r="2652" spans="1:31" s="103" customFormat="1" x14ac:dyDescent="0.35">
      <c r="A2652" s="24"/>
      <c r="B2652" s="23"/>
      <c r="C2652" s="23"/>
      <c r="D2652" s="23"/>
      <c r="E2652" s="23"/>
      <c r="F2652" s="23"/>
      <c r="G2652" s="23"/>
      <c r="H2652" s="23"/>
      <c r="I2652" s="23"/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/>
      <c r="AA2652" s="23"/>
      <c r="AB2652" s="23"/>
      <c r="AC2652" s="67"/>
      <c r="AD2652" s="23"/>
      <c r="AE2652" s="23"/>
    </row>
    <row r="2653" spans="1:31" s="103" customFormat="1" x14ac:dyDescent="0.35">
      <c r="A2653" s="24"/>
      <c r="B2653" s="23"/>
      <c r="C2653" s="23"/>
      <c r="D2653" s="23"/>
      <c r="E2653" s="23"/>
      <c r="F2653" s="23"/>
      <c r="G2653" s="23"/>
      <c r="H2653" s="23"/>
      <c r="I2653" s="23"/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/>
      <c r="Z2653" s="23"/>
      <c r="AA2653" s="23"/>
      <c r="AB2653" s="23"/>
      <c r="AC2653" s="67"/>
      <c r="AD2653" s="23"/>
      <c r="AE2653" s="23"/>
    </row>
    <row r="2654" spans="1:31" s="103" customFormat="1" x14ac:dyDescent="0.35">
      <c r="A2654" s="24"/>
      <c r="B2654" s="23"/>
      <c r="C2654" s="23"/>
      <c r="D2654" s="23"/>
      <c r="E2654" s="23"/>
      <c r="F2654" s="23"/>
      <c r="G2654" s="23"/>
      <c r="H2654" s="23"/>
      <c r="I2654" s="23"/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/>
      <c r="Z2654" s="23"/>
      <c r="AA2654" s="23"/>
      <c r="AB2654" s="23"/>
      <c r="AC2654" s="67"/>
      <c r="AD2654" s="23"/>
      <c r="AE2654" s="23"/>
    </row>
    <row r="2655" spans="1:31" s="103" customFormat="1" x14ac:dyDescent="0.35">
      <c r="A2655" s="24"/>
      <c r="B2655" s="23"/>
      <c r="C2655" s="23"/>
      <c r="D2655" s="23"/>
      <c r="E2655" s="23"/>
      <c r="F2655" s="23"/>
      <c r="G2655" s="23"/>
      <c r="H2655" s="23"/>
      <c r="I2655" s="23"/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/>
      <c r="Z2655" s="23"/>
      <c r="AA2655" s="23"/>
      <c r="AB2655" s="23"/>
      <c r="AC2655" s="67"/>
      <c r="AD2655" s="23"/>
      <c r="AE2655" s="23"/>
    </row>
    <row r="2656" spans="1:31" s="103" customFormat="1" x14ac:dyDescent="0.35">
      <c r="A2656" s="24"/>
      <c r="B2656" s="23"/>
      <c r="C2656" s="23"/>
      <c r="D2656" s="23"/>
      <c r="E2656" s="23"/>
      <c r="F2656" s="23"/>
      <c r="G2656" s="23"/>
      <c r="H2656" s="23"/>
      <c r="I2656" s="23"/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/>
      <c r="Z2656" s="23"/>
      <c r="AA2656" s="23"/>
      <c r="AB2656" s="23"/>
      <c r="AC2656" s="67"/>
      <c r="AD2656" s="23"/>
      <c r="AE2656" s="23"/>
    </row>
    <row r="2657" spans="1:31" s="103" customFormat="1" x14ac:dyDescent="0.35">
      <c r="A2657" s="24"/>
      <c r="B2657" s="23"/>
      <c r="C2657" s="23"/>
      <c r="D2657" s="23"/>
      <c r="E2657" s="23"/>
      <c r="F2657" s="23"/>
      <c r="G2657" s="23"/>
      <c r="H2657" s="23"/>
      <c r="I2657" s="23"/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/>
      <c r="Z2657" s="23"/>
      <c r="AA2657" s="23"/>
      <c r="AB2657" s="23"/>
      <c r="AC2657" s="67"/>
      <c r="AD2657" s="23"/>
      <c r="AE2657" s="23"/>
    </row>
    <row r="2658" spans="1:31" s="103" customFormat="1" x14ac:dyDescent="0.35">
      <c r="A2658" s="24"/>
      <c r="B2658" s="23"/>
      <c r="C2658" s="23"/>
      <c r="D2658" s="23"/>
      <c r="E2658" s="23"/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67"/>
      <c r="AD2658" s="23"/>
      <c r="AE2658" s="23"/>
    </row>
    <row r="2659" spans="1:31" s="103" customFormat="1" x14ac:dyDescent="0.35">
      <c r="A2659" s="24"/>
      <c r="B2659" s="23"/>
      <c r="C2659" s="23"/>
      <c r="D2659" s="23"/>
      <c r="E2659" s="23"/>
      <c r="F2659" s="23"/>
      <c r="G2659" s="23"/>
      <c r="H2659" s="23"/>
      <c r="I2659" s="23"/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/>
      <c r="Z2659" s="23"/>
      <c r="AA2659" s="23"/>
      <c r="AB2659" s="23"/>
      <c r="AC2659" s="67"/>
      <c r="AD2659" s="23"/>
      <c r="AE2659" s="23"/>
    </row>
    <row r="2660" spans="1:31" s="103" customFormat="1" x14ac:dyDescent="0.35">
      <c r="A2660" s="24"/>
      <c r="B2660" s="23"/>
      <c r="C2660" s="23"/>
      <c r="D2660" s="23"/>
      <c r="E2660" s="23"/>
      <c r="F2660" s="23"/>
      <c r="G2660" s="23"/>
      <c r="H2660" s="23"/>
      <c r="I2660" s="23"/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/>
      <c r="Z2660" s="23"/>
      <c r="AA2660" s="23"/>
      <c r="AB2660" s="23"/>
      <c r="AC2660" s="67"/>
      <c r="AD2660" s="23"/>
      <c r="AE2660" s="23"/>
    </row>
    <row r="2661" spans="1:31" s="103" customFormat="1" x14ac:dyDescent="0.35">
      <c r="A2661" s="24"/>
      <c r="B2661" s="23"/>
      <c r="C2661" s="23"/>
      <c r="D2661" s="23"/>
      <c r="E2661" s="23"/>
      <c r="F2661" s="23"/>
      <c r="G2661" s="23"/>
      <c r="H2661" s="23"/>
      <c r="I2661" s="23"/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/>
      <c r="Z2661" s="23"/>
      <c r="AA2661" s="23"/>
      <c r="AB2661" s="23"/>
      <c r="AC2661" s="67"/>
      <c r="AD2661" s="23"/>
      <c r="AE2661" s="23"/>
    </row>
    <row r="2662" spans="1:31" s="103" customFormat="1" x14ac:dyDescent="0.35">
      <c r="A2662" s="24"/>
      <c r="B2662" s="23"/>
      <c r="C2662" s="23"/>
      <c r="D2662" s="23"/>
      <c r="E2662" s="23"/>
      <c r="F2662" s="23"/>
      <c r="G2662" s="23"/>
      <c r="H2662" s="23"/>
      <c r="I2662" s="23"/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/>
      <c r="Z2662" s="23"/>
      <c r="AA2662" s="23"/>
      <c r="AB2662" s="23"/>
      <c r="AC2662" s="67"/>
      <c r="AD2662" s="23"/>
      <c r="AE2662" s="23"/>
    </row>
    <row r="2663" spans="1:31" s="103" customFormat="1" x14ac:dyDescent="0.35">
      <c r="A2663" s="24"/>
      <c r="B2663" s="23"/>
      <c r="C2663" s="23"/>
      <c r="D2663" s="23"/>
      <c r="E2663" s="23"/>
      <c r="F2663" s="23"/>
      <c r="G2663" s="23"/>
      <c r="H2663" s="23"/>
      <c r="I2663" s="23"/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/>
      <c r="Z2663" s="23"/>
      <c r="AA2663" s="23"/>
      <c r="AB2663" s="23"/>
      <c r="AC2663" s="67"/>
      <c r="AD2663" s="23"/>
      <c r="AE2663" s="23"/>
    </row>
    <row r="2664" spans="1:31" s="103" customFormat="1" x14ac:dyDescent="0.35">
      <c r="A2664" s="24"/>
      <c r="B2664" s="23"/>
      <c r="C2664" s="23"/>
      <c r="D2664" s="23"/>
      <c r="E2664" s="23"/>
      <c r="F2664" s="23"/>
      <c r="G2664" s="23"/>
      <c r="H2664" s="23"/>
      <c r="I2664" s="23"/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/>
      <c r="Z2664" s="23"/>
      <c r="AA2664" s="23"/>
      <c r="AB2664" s="23"/>
      <c r="AC2664" s="67"/>
      <c r="AD2664" s="23"/>
      <c r="AE2664" s="23"/>
    </row>
    <row r="2665" spans="1:31" s="103" customFormat="1" x14ac:dyDescent="0.35">
      <c r="A2665" s="24"/>
      <c r="B2665" s="23"/>
      <c r="C2665" s="23"/>
      <c r="D2665" s="23"/>
      <c r="E2665" s="23"/>
      <c r="F2665" s="23"/>
      <c r="G2665" s="23"/>
      <c r="H2665" s="23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67"/>
      <c r="AD2665" s="23"/>
      <c r="AE2665" s="23"/>
    </row>
    <row r="2666" spans="1:31" s="103" customFormat="1" x14ac:dyDescent="0.35">
      <c r="A2666" s="24"/>
      <c r="B2666" s="23"/>
      <c r="C2666" s="23"/>
      <c r="D2666" s="23"/>
      <c r="E2666" s="23"/>
      <c r="F2666" s="23"/>
      <c r="G2666" s="23"/>
      <c r="H2666" s="23"/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/>
      <c r="Z2666" s="23"/>
      <c r="AA2666" s="23"/>
      <c r="AB2666" s="23"/>
      <c r="AC2666" s="67"/>
      <c r="AD2666" s="23"/>
      <c r="AE2666" s="23"/>
    </row>
    <row r="2667" spans="1:31" s="103" customFormat="1" x14ac:dyDescent="0.35">
      <c r="A2667" s="24"/>
      <c r="B2667" s="23"/>
      <c r="C2667" s="23"/>
      <c r="D2667" s="23"/>
      <c r="E2667" s="23"/>
      <c r="F2667" s="23"/>
      <c r="G2667" s="23"/>
      <c r="H2667" s="23"/>
      <c r="I2667" s="23"/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/>
      <c r="Z2667" s="23"/>
      <c r="AA2667" s="23"/>
      <c r="AB2667" s="23"/>
      <c r="AC2667" s="67"/>
      <c r="AD2667" s="23"/>
      <c r="AE2667" s="23"/>
    </row>
    <row r="2668" spans="1:31" s="103" customFormat="1" x14ac:dyDescent="0.35">
      <c r="A2668" s="24"/>
      <c r="B2668" s="23"/>
      <c r="C2668" s="23"/>
      <c r="D2668" s="23"/>
      <c r="E2668" s="23"/>
      <c r="F2668" s="23"/>
      <c r="G2668" s="23"/>
      <c r="H2668" s="23"/>
      <c r="I2668" s="23"/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/>
      <c r="Z2668" s="23"/>
      <c r="AA2668" s="23"/>
      <c r="AB2668" s="23"/>
      <c r="AC2668" s="67"/>
      <c r="AD2668" s="23"/>
      <c r="AE2668" s="23"/>
    </row>
    <row r="2669" spans="1:31" s="103" customFormat="1" x14ac:dyDescent="0.35">
      <c r="A2669" s="24"/>
      <c r="B2669" s="23"/>
      <c r="C2669" s="23"/>
      <c r="D2669" s="23"/>
      <c r="E2669" s="23"/>
      <c r="F2669" s="23"/>
      <c r="G2669" s="23"/>
      <c r="H2669" s="23"/>
      <c r="I2669" s="23"/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/>
      <c r="Z2669" s="23"/>
      <c r="AA2669" s="23"/>
      <c r="AB2669" s="23"/>
      <c r="AC2669" s="67"/>
      <c r="AD2669" s="23"/>
      <c r="AE2669" s="23"/>
    </row>
    <row r="2670" spans="1:31" s="103" customFormat="1" x14ac:dyDescent="0.35">
      <c r="A2670" s="24"/>
      <c r="B2670" s="23"/>
      <c r="C2670" s="23"/>
      <c r="D2670" s="23"/>
      <c r="E2670" s="23"/>
      <c r="F2670" s="23"/>
      <c r="G2670" s="23"/>
      <c r="H2670" s="23"/>
      <c r="I2670" s="23"/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/>
      <c r="Z2670" s="23"/>
      <c r="AA2670" s="23"/>
      <c r="AB2670" s="23"/>
      <c r="AC2670" s="67"/>
      <c r="AD2670" s="23"/>
      <c r="AE2670" s="23"/>
    </row>
    <row r="2671" spans="1:31" s="103" customFormat="1" x14ac:dyDescent="0.35">
      <c r="A2671" s="24"/>
      <c r="B2671" s="23"/>
      <c r="C2671" s="23"/>
      <c r="D2671" s="23"/>
      <c r="E2671" s="23"/>
      <c r="F2671" s="23"/>
      <c r="G2671" s="23"/>
      <c r="H2671" s="23"/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/>
      <c r="Z2671" s="23"/>
      <c r="AA2671" s="23"/>
      <c r="AB2671" s="23"/>
      <c r="AC2671" s="67"/>
      <c r="AD2671" s="23"/>
      <c r="AE2671" s="23"/>
    </row>
    <row r="2672" spans="1:31" s="103" customFormat="1" x14ac:dyDescent="0.35">
      <c r="A2672" s="24"/>
      <c r="B2672" s="23"/>
      <c r="C2672" s="23"/>
      <c r="D2672" s="23"/>
      <c r="E2672" s="23"/>
      <c r="F2672" s="23"/>
      <c r="G2672" s="23"/>
      <c r="H2672" s="23"/>
      <c r="I2672" s="23"/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/>
      <c r="AA2672" s="23"/>
      <c r="AB2672" s="23"/>
      <c r="AC2672" s="67"/>
      <c r="AD2672" s="23"/>
      <c r="AE2672" s="23"/>
    </row>
    <row r="2673" spans="1:31" s="103" customFormat="1" x14ac:dyDescent="0.35">
      <c r="A2673" s="24"/>
      <c r="B2673" s="23"/>
      <c r="C2673" s="23"/>
      <c r="D2673" s="23"/>
      <c r="E2673" s="23"/>
      <c r="F2673" s="23"/>
      <c r="G2673" s="23"/>
      <c r="H2673" s="23"/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/>
      <c r="Z2673" s="23"/>
      <c r="AA2673" s="23"/>
      <c r="AB2673" s="23"/>
      <c r="AC2673" s="67"/>
      <c r="AD2673" s="23"/>
      <c r="AE2673" s="23"/>
    </row>
    <row r="2674" spans="1:31" s="103" customFormat="1" x14ac:dyDescent="0.35">
      <c r="A2674" s="24"/>
      <c r="B2674" s="23"/>
      <c r="C2674" s="23"/>
      <c r="D2674" s="23"/>
      <c r="E2674" s="23"/>
      <c r="F2674" s="23"/>
      <c r="G2674" s="23"/>
      <c r="H2674" s="23"/>
      <c r="I2674" s="23"/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/>
      <c r="Z2674" s="23"/>
      <c r="AA2674" s="23"/>
      <c r="AB2674" s="23"/>
      <c r="AC2674" s="67"/>
      <c r="AD2674" s="23"/>
      <c r="AE2674" s="23"/>
    </row>
    <row r="2675" spans="1:31" s="103" customFormat="1" x14ac:dyDescent="0.35">
      <c r="A2675" s="24"/>
      <c r="B2675" s="23"/>
      <c r="C2675" s="23"/>
      <c r="D2675" s="23"/>
      <c r="E2675" s="23"/>
      <c r="F2675" s="23"/>
      <c r="G2675" s="23"/>
      <c r="H2675" s="23"/>
      <c r="I2675" s="23"/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67"/>
      <c r="AD2675" s="23"/>
      <c r="AE2675" s="23"/>
    </row>
    <row r="2676" spans="1:31" s="103" customFormat="1" x14ac:dyDescent="0.35">
      <c r="A2676" s="24"/>
      <c r="B2676" s="23"/>
      <c r="C2676" s="23"/>
      <c r="D2676" s="23"/>
      <c r="E2676" s="23"/>
      <c r="F2676" s="23"/>
      <c r="G2676" s="23"/>
      <c r="H2676" s="23"/>
      <c r="I2676" s="23"/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/>
      <c r="Z2676" s="23"/>
      <c r="AA2676" s="23"/>
      <c r="AB2676" s="23"/>
      <c r="AC2676" s="67"/>
      <c r="AD2676" s="23"/>
      <c r="AE2676" s="23"/>
    </row>
    <row r="2677" spans="1:31" s="103" customFormat="1" x14ac:dyDescent="0.35">
      <c r="A2677" s="24"/>
      <c r="B2677" s="23"/>
      <c r="C2677" s="23"/>
      <c r="D2677" s="23"/>
      <c r="E2677" s="23"/>
      <c r="F2677" s="23"/>
      <c r="G2677" s="23"/>
      <c r="H2677" s="23"/>
      <c r="I2677" s="23"/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/>
      <c r="Z2677" s="23"/>
      <c r="AA2677" s="23"/>
      <c r="AB2677" s="23"/>
      <c r="AC2677" s="67"/>
      <c r="AD2677" s="23"/>
      <c r="AE2677" s="23"/>
    </row>
    <row r="2678" spans="1:31" s="103" customFormat="1" x14ac:dyDescent="0.35">
      <c r="A2678" s="24"/>
      <c r="B2678" s="23"/>
      <c r="C2678" s="23"/>
      <c r="D2678" s="23"/>
      <c r="E2678" s="23"/>
      <c r="F2678" s="23"/>
      <c r="G2678" s="23"/>
      <c r="H2678" s="23"/>
      <c r="I2678" s="23"/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/>
      <c r="Z2678" s="23"/>
      <c r="AA2678" s="23"/>
      <c r="AB2678" s="23"/>
      <c r="AC2678" s="67"/>
      <c r="AD2678" s="23"/>
      <c r="AE2678" s="23"/>
    </row>
    <row r="2679" spans="1:31" s="103" customFormat="1" x14ac:dyDescent="0.35">
      <c r="A2679" s="24"/>
      <c r="B2679" s="23"/>
      <c r="C2679" s="23"/>
      <c r="D2679" s="23"/>
      <c r="E2679" s="23"/>
      <c r="F2679" s="23"/>
      <c r="G2679" s="23"/>
      <c r="H2679" s="23"/>
      <c r="I2679" s="23"/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/>
      <c r="Z2679" s="23"/>
      <c r="AA2679" s="23"/>
      <c r="AB2679" s="23"/>
      <c r="AC2679" s="67"/>
      <c r="AD2679" s="23"/>
      <c r="AE2679" s="23"/>
    </row>
    <row r="2680" spans="1:31" s="103" customFormat="1" x14ac:dyDescent="0.35">
      <c r="A2680" s="24"/>
      <c r="B2680" s="23"/>
      <c r="C2680" s="23"/>
      <c r="D2680" s="23"/>
      <c r="E2680" s="23"/>
      <c r="F2680" s="23"/>
      <c r="G2680" s="23"/>
      <c r="H2680" s="23"/>
      <c r="I2680" s="23"/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/>
      <c r="AA2680" s="23"/>
      <c r="AB2680" s="23"/>
      <c r="AC2680" s="67"/>
      <c r="AD2680" s="23"/>
      <c r="AE2680" s="23"/>
    </row>
    <row r="2681" spans="1:31" s="103" customFormat="1" x14ac:dyDescent="0.35">
      <c r="A2681" s="24"/>
      <c r="B2681" s="23"/>
      <c r="C2681" s="23"/>
      <c r="D2681" s="23"/>
      <c r="E2681" s="23"/>
      <c r="F2681" s="23"/>
      <c r="G2681" s="23"/>
      <c r="H2681" s="23"/>
      <c r="I2681" s="23"/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/>
      <c r="Z2681" s="23"/>
      <c r="AA2681" s="23"/>
      <c r="AB2681" s="23"/>
      <c r="AC2681" s="67"/>
      <c r="AD2681" s="23"/>
      <c r="AE2681" s="23"/>
    </row>
    <row r="2682" spans="1:31" s="103" customFormat="1" x14ac:dyDescent="0.35">
      <c r="A2682" s="24"/>
      <c r="B2682" s="23"/>
      <c r="C2682" s="23"/>
      <c r="D2682" s="23"/>
      <c r="E2682" s="23"/>
      <c r="F2682" s="23"/>
      <c r="G2682" s="23"/>
      <c r="H2682" s="23"/>
      <c r="I2682" s="23"/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/>
      <c r="Z2682" s="23"/>
      <c r="AA2682" s="23"/>
      <c r="AB2682" s="23"/>
      <c r="AC2682" s="67"/>
      <c r="AD2682" s="23"/>
      <c r="AE2682" s="23"/>
    </row>
    <row r="2683" spans="1:31" s="103" customFormat="1" x14ac:dyDescent="0.35">
      <c r="A2683" s="24"/>
      <c r="B2683" s="23"/>
      <c r="C2683" s="23"/>
      <c r="D2683" s="23"/>
      <c r="E2683" s="23"/>
      <c r="F2683" s="23"/>
      <c r="G2683" s="23"/>
      <c r="H2683" s="23"/>
      <c r="I2683" s="23"/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/>
      <c r="Z2683" s="23"/>
      <c r="AA2683" s="23"/>
      <c r="AB2683" s="23"/>
      <c r="AC2683" s="67"/>
      <c r="AD2683" s="23"/>
      <c r="AE2683" s="23"/>
    </row>
    <row r="2684" spans="1:31" s="103" customFormat="1" x14ac:dyDescent="0.35">
      <c r="A2684" s="24"/>
      <c r="B2684" s="23"/>
      <c r="C2684" s="23"/>
      <c r="D2684" s="23"/>
      <c r="E2684" s="23"/>
      <c r="F2684" s="23"/>
      <c r="G2684" s="23"/>
      <c r="H2684" s="23"/>
      <c r="I2684" s="23"/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  <c r="AA2684" s="23"/>
      <c r="AB2684" s="23"/>
      <c r="AC2684" s="67"/>
      <c r="AD2684" s="23"/>
      <c r="AE2684" s="23"/>
    </row>
    <row r="2685" spans="1:31" s="103" customFormat="1" x14ac:dyDescent="0.35">
      <c r="A2685" s="24"/>
      <c r="B2685" s="23"/>
      <c r="C2685" s="23"/>
      <c r="D2685" s="23"/>
      <c r="E2685" s="23"/>
      <c r="F2685" s="23"/>
      <c r="G2685" s="23"/>
      <c r="H2685" s="23"/>
      <c r="I2685" s="23"/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67"/>
      <c r="AD2685" s="23"/>
      <c r="AE2685" s="23"/>
    </row>
    <row r="2686" spans="1:31" s="103" customFormat="1" x14ac:dyDescent="0.35">
      <c r="A2686" s="24"/>
      <c r="B2686" s="23"/>
      <c r="C2686" s="23"/>
      <c r="D2686" s="23"/>
      <c r="E2686" s="23"/>
      <c r="F2686" s="23"/>
      <c r="G2686" s="23"/>
      <c r="H2686" s="23"/>
      <c r="I2686" s="23"/>
      <c r="J2686" s="23"/>
      <c r="K2686" s="23"/>
      <c r="L2686" s="23"/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/>
      <c r="Z2686" s="23"/>
      <c r="AA2686" s="23"/>
      <c r="AB2686" s="23"/>
      <c r="AC2686" s="67"/>
      <c r="AD2686" s="23"/>
      <c r="AE2686" s="23"/>
    </row>
    <row r="2687" spans="1:31" s="103" customFormat="1" x14ac:dyDescent="0.35">
      <c r="A2687" s="24"/>
      <c r="B2687" s="23"/>
      <c r="C2687" s="23"/>
      <c r="D2687" s="23"/>
      <c r="E2687" s="23"/>
      <c r="F2687" s="23"/>
      <c r="G2687" s="23"/>
      <c r="H2687" s="23"/>
      <c r="I2687" s="23"/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/>
      <c r="Z2687" s="23"/>
      <c r="AA2687" s="23"/>
      <c r="AB2687" s="23"/>
      <c r="AC2687" s="67"/>
      <c r="AD2687" s="23"/>
      <c r="AE2687" s="23"/>
    </row>
    <row r="2688" spans="1:31" s="103" customFormat="1" x14ac:dyDescent="0.35">
      <c r="A2688" s="24"/>
      <c r="B2688" s="23"/>
      <c r="C2688" s="23"/>
      <c r="D2688" s="23"/>
      <c r="E2688" s="23"/>
      <c r="F2688" s="23"/>
      <c r="G2688" s="23"/>
      <c r="H2688" s="23"/>
      <c r="I2688" s="23"/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/>
      <c r="Z2688" s="23"/>
      <c r="AA2688" s="23"/>
      <c r="AB2688" s="23"/>
      <c r="AC2688" s="67"/>
      <c r="AD2688" s="23"/>
      <c r="AE2688" s="23"/>
    </row>
    <row r="2689" spans="1:31" s="103" customFormat="1" x14ac:dyDescent="0.35">
      <c r="A2689" s="24"/>
      <c r="B2689" s="23"/>
      <c r="C2689" s="23"/>
      <c r="D2689" s="23"/>
      <c r="E2689" s="23"/>
      <c r="F2689" s="23"/>
      <c r="G2689" s="23"/>
      <c r="H2689" s="23"/>
      <c r="I2689" s="23"/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/>
      <c r="Z2689" s="23"/>
      <c r="AA2689" s="23"/>
      <c r="AB2689" s="23"/>
      <c r="AC2689" s="67"/>
      <c r="AD2689" s="23"/>
      <c r="AE2689" s="23"/>
    </row>
    <row r="2690" spans="1:31" s="103" customFormat="1" x14ac:dyDescent="0.35">
      <c r="A2690" s="24"/>
      <c r="B2690" s="23"/>
      <c r="C2690" s="23"/>
      <c r="D2690" s="23"/>
      <c r="E2690" s="23"/>
      <c r="F2690" s="23"/>
      <c r="G2690" s="23"/>
      <c r="H2690" s="23"/>
      <c r="I2690" s="23"/>
      <c r="J2690" s="23"/>
      <c r="K2690" s="23"/>
      <c r="L2690" s="23"/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/>
      <c r="Z2690" s="23"/>
      <c r="AA2690" s="23"/>
      <c r="AB2690" s="23"/>
      <c r="AC2690" s="67"/>
      <c r="AD2690" s="23"/>
      <c r="AE2690" s="23"/>
    </row>
    <row r="2691" spans="1:31" s="103" customFormat="1" x14ac:dyDescent="0.35">
      <c r="A2691" s="24"/>
      <c r="B2691" s="23"/>
      <c r="C2691" s="23"/>
      <c r="D2691" s="23"/>
      <c r="E2691" s="23"/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/>
      <c r="Z2691" s="23"/>
      <c r="AA2691" s="23"/>
      <c r="AB2691" s="23"/>
      <c r="AC2691" s="67"/>
      <c r="AD2691" s="23"/>
      <c r="AE2691" s="23"/>
    </row>
    <row r="2692" spans="1:31" s="103" customFormat="1" x14ac:dyDescent="0.35">
      <c r="A2692" s="24"/>
      <c r="B2692" s="23"/>
      <c r="C2692" s="23"/>
      <c r="D2692" s="23"/>
      <c r="E2692" s="23"/>
      <c r="F2692" s="23"/>
      <c r="G2692" s="23"/>
      <c r="H2692" s="23"/>
      <c r="I2692" s="23"/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/>
      <c r="Z2692" s="23"/>
      <c r="AA2692" s="23"/>
      <c r="AB2692" s="23"/>
      <c r="AC2692" s="67"/>
      <c r="AD2692" s="23"/>
      <c r="AE2692" s="23"/>
    </row>
    <row r="2693" spans="1:31" s="103" customFormat="1" x14ac:dyDescent="0.35">
      <c r="A2693" s="24"/>
      <c r="B2693" s="23"/>
      <c r="C2693" s="23"/>
      <c r="D2693" s="23"/>
      <c r="E2693" s="23"/>
      <c r="F2693" s="23"/>
      <c r="G2693" s="23"/>
      <c r="H2693" s="23"/>
      <c r="I2693" s="23"/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/>
      <c r="Z2693" s="23"/>
      <c r="AA2693" s="23"/>
      <c r="AB2693" s="23"/>
      <c r="AC2693" s="67"/>
      <c r="AD2693" s="23"/>
      <c r="AE2693" s="23"/>
    </row>
    <row r="2694" spans="1:31" s="103" customFormat="1" x14ac:dyDescent="0.35">
      <c r="A2694" s="24"/>
      <c r="B2694" s="23"/>
      <c r="C2694" s="23"/>
      <c r="D2694" s="23"/>
      <c r="E2694" s="23"/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67"/>
      <c r="AD2694" s="23"/>
      <c r="AE2694" s="23"/>
    </row>
    <row r="2695" spans="1:31" s="103" customFormat="1" x14ac:dyDescent="0.35">
      <c r="A2695" s="24"/>
      <c r="B2695" s="23"/>
      <c r="C2695" s="23"/>
      <c r="D2695" s="23"/>
      <c r="E2695" s="23"/>
      <c r="F2695" s="23"/>
      <c r="G2695" s="23"/>
      <c r="H2695" s="23"/>
      <c r="I2695" s="23"/>
      <c r="J2695" s="23"/>
      <c r="K2695" s="23"/>
      <c r="L2695" s="23"/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/>
      <c r="Z2695" s="23"/>
      <c r="AA2695" s="23"/>
      <c r="AB2695" s="23"/>
      <c r="AC2695" s="67"/>
      <c r="AD2695" s="23"/>
      <c r="AE2695" s="23"/>
    </row>
    <row r="2696" spans="1:31" s="103" customFormat="1" x14ac:dyDescent="0.35">
      <c r="A2696" s="24"/>
      <c r="B2696" s="23"/>
      <c r="C2696" s="23"/>
      <c r="D2696" s="23"/>
      <c r="E2696" s="23"/>
      <c r="F2696" s="23"/>
      <c r="G2696" s="23"/>
      <c r="H2696" s="23"/>
      <c r="I2696" s="23"/>
      <c r="J2696" s="23"/>
      <c r="K2696" s="23"/>
      <c r="L2696" s="23"/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67"/>
      <c r="AD2696" s="23"/>
      <c r="AE2696" s="23"/>
    </row>
    <row r="2697" spans="1:31" s="103" customFormat="1" x14ac:dyDescent="0.35">
      <c r="A2697" s="24"/>
      <c r="B2697" s="23"/>
      <c r="C2697" s="23"/>
      <c r="D2697" s="23"/>
      <c r="E2697" s="23"/>
      <c r="F2697" s="23"/>
      <c r="G2697" s="23"/>
      <c r="H2697" s="23"/>
      <c r="I2697" s="23"/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/>
      <c r="Z2697" s="23"/>
      <c r="AA2697" s="23"/>
      <c r="AB2697" s="23"/>
      <c r="AC2697" s="67"/>
      <c r="AD2697" s="23"/>
      <c r="AE2697" s="23"/>
    </row>
    <row r="2698" spans="1:31" s="103" customFormat="1" x14ac:dyDescent="0.35">
      <c r="A2698" s="24"/>
      <c r="B2698" s="23"/>
      <c r="C2698" s="23"/>
      <c r="D2698" s="23"/>
      <c r="E2698" s="23"/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67"/>
      <c r="AD2698" s="23"/>
      <c r="AE2698" s="23"/>
    </row>
    <row r="2699" spans="1:31" s="103" customFormat="1" x14ac:dyDescent="0.35">
      <c r="A2699" s="24"/>
      <c r="B2699" s="23"/>
      <c r="C2699" s="23"/>
      <c r="D2699" s="23"/>
      <c r="E2699" s="23"/>
      <c r="F2699" s="23"/>
      <c r="G2699" s="23"/>
      <c r="H2699" s="23"/>
      <c r="I2699" s="23"/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/>
      <c r="Z2699" s="23"/>
      <c r="AA2699" s="23"/>
      <c r="AB2699" s="23"/>
      <c r="AC2699" s="67"/>
      <c r="AD2699" s="23"/>
      <c r="AE2699" s="23"/>
    </row>
    <row r="2700" spans="1:31" s="103" customFormat="1" x14ac:dyDescent="0.35">
      <c r="A2700" s="24"/>
      <c r="B2700" s="23"/>
      <c r="C2700" s="23"/>
      <c r="D2700" s="23"/>
      <c r="E2700" s="23"/>
      <c r="F2700" s="23"/>
      <c r="G2700" s="23"/>
      <c r="H2700" s="23"/>
      <c r="I2700" s="23"/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/>
      <c r="Z2700" s="23"/>
      <c r="AA2700" s="23"/>
      <c r="AB2700" s="23"/>
      <c r="AC2700" s="67"/>
      <c r="AD2700" s="23"/>
      <c r="AE2700" s="23"/>
    </row>
    <row r="2701" spans="1:31" s="103" customFormat="1" x14ac:dyDescent="0.35">
      <c r="A2701" s="24"/>
      <c r="B2701" s="23"/>
      <c r="C2701" s="23"/>
      <c r="D2701" s="23"/>
      <c r="E2701" s="23"/>
      <c r="F2701" s="23"/>
      <c r="G2701" s="23"/>
      <c r="H2701" s="23"/>
      <c r="I2701" s="23"/>
      <c r="J2701" s="23"/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/>
      <c r="Z2701" s="23"/>
      <c r="AA2701" s="23"/>
      <c r="AB2701" s="23"/>
      <c r="AC2701" s="67"/>
      <c r="AD2701" s="23"/>
      <c r="AE2701" s="23"/>
    </row>
    <row r="2702" spans="1:31" s="103" customFormat="1" x14ac:dyDescent="0.35">
      <c r="A2702" s="24"/>
      <c r="B2702" s="23"/>
      <c r="C2702" s="23"/>
      <c r="D2702" s="23"/>
      <c r="E2702" s="23"/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67"/>
      <c r="AD2702" s="23"/>
      <c r="AE2702" s="23"/>
    </row>
    <row r="2703" spans="1:31" s="103" customFormat="1" x14ac:dyDescent="0.35">
      <c r="A2703" s="24"/>
      <c r="B2703" s="23"/>
      <c r="C2703" s="23"/>
      <c r="D2703" s="23"/>
      <c r="E2703" s="23"/>
      <c r="F2703" s="23"/>
      <c r="G2703" s="23"/>
      <c r="H2703" s="23"/>
      <c r="I2703" s="23"/>
      <c r="J2703" s="23"/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/>
      <c r="Z2703" s="23"/>
      <c r="AA2703" s="23"/>
      <c r="AB2703" s="23"/>
      <c r="AC2703" s="67"/>
      <c r="AD2703" s="23"/>
      <c r="AE2703" s="23"/>
    </row>
    <row r="2704" spans="1:31" s="103" customFormat="1" x14ac:dyDescent="0.35">
      <c r="A2704" s="24"/>
      <c r="B2704" s="23"/>
      <c r="C2704" s="23"/>
      <c r="D2704" s="23"/>
      <c r="E2704" s="23"/>
      <c r="F2704" s="23"/>
      <c r="G2704" s="23"/>
      <c r="H2704" s="23"/>
      <c r="I2704" s="23"/>
      <c r="J2704" s="23"/>
      <c r="K2704" s="23"/>
      <c r="L2704" s="23"/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/>
      <c r="Z2704" s="23"/>
      <c r="AA2704" s="23"/>
      <c r="AB2704" s="23"/>
      <c r="AC2704" s="67"/>
      <c r="AD2704" s="23"/>
      <c r="AE2704" s="23"/>
    </row>
    <row r="2705" spans="1:31" s="103" customFormat="1" x14ac:dyDescent="0.35">
      <c r="A2705" s="24"/>
      <c r="B2705" s="23"/>
      <c r="C2705" s="23"/>
      <c r="D2705" s="23"/>
      <c r="E2705" s="23"/>
      <c r="F2705" s="23"/>
      <c r="G2705" s="23"/>
      <c r="H2705" s="23"/>
      <c r="I2705" s="23"/>
      <c r="J2705" s="23"/>
      <c r="K2705" s="23"/>
      <c r="L2705" s="23"/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/>
      <c r="Z2705" s="23"/>
      <c r="AA2705" s="23"/>
      <c r="AB2705" s="23"/>
      <c r="AC2705" s="67"/>
      <c r="AD2705" s="23"/>
      <c r="AE2705" s="23"/>
    </row>
    <row r="2706" spans="1:31" s="103" customFormat="1" x14ac:dyDescent="0.35">
      <c r="A2706" s="24"/>
      <c r="B2706" s="23"/>
      <c r="C2706" s="23"/>
      <c r="D2706" s="23"/>
      <c r="E2706" s="23"/>
      <c r="F2706" s="23"/>
      <c r="G2706" s="23"/>
      <c r="H2706" s="23"/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67"/>
      <c r="AD2706" s="23"/>
      <c r="AE2706" s="23"/>
    </row>
    <row r="2707" spans="1:31" s="103" customFormat="1" x14ac:dyDescent="0.35">
      <c r="A2707" s="24"/>
      <c r="B2707" s="23"/>
      <c r="C2707" s="23"/>
      <c r="D2707" s="23"/>
      <c r="E2707" s="23"/>
      <c r="F2707" s="23"/>
      <c r="G2707" s="23"/>
      <c r="H2707" s="23"/>
      <c r="I2707" s="23"/>
      <c r="J2707" s="23"/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/>
      <c r="Z2707" s="23"/>
      <c r="AA2707" s="23"/>
      <c r="AB2707" s="23"/>
      <c r="AC2707" s="67"/>
      <c r="AD2707" s="23"/>
      <c r="AE2707" s="23"/>
    </row>
    <row r="2708" spans="1:31" s="103" customFormat="1" x14ac:dyDescent="0.35">
      <c r="A2708" s="24"/>
      <c r="B2708" s="23"/>
      <c r="C2708" s="23"/>
      <c r="D2708" s="23"/>
      <c r="E2708" s="23"/>
      <c r="F2708" s="23"/>
      <c r="G2708" s="23"/>
      <c r="H2708" s="23"/>
      <c r="I2708" s="23"/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/>
      <c r="Z2708" s="23"/>
      <c r="AA2708" s="23"/>
      <c r="AB2708" s="23"/>
      <c r="AC2708" s="67"/>
      <c r="AD2708" s="23"/>
      <c r="AE2708" s="23"/>
    </row>
    <row r="2709" spans="1:31" s="103" customFormat="1" x14ac:dyDescent="0.35">
      <c r="A2709" s="24"/>
      <c r="B2709" s="23"/>
      <c r="C2709" s="23"/>
      <c r="D2709" s="23"/>
      <c r="E2709" s="23"/>
      <c r="F2709" s="23"/>
      <c r="G2709" s="23"/>
      <c r="H2709" s="23"/>
      <c r="I2709" s="23"/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/>
      <c r="Z2709" s="23"/>
      <c r="AA2709" s="23"/>
      <c r="AB2709" s="23"/>
      <c r="AC2709" s="67"/>
      <c r="AD2709" s="23"/>
      <c r="AE2709" s="23"/>
    </row>
    <row r="2710" spans="1:31" s="103" customFormat="1" x14ac:dyDescent="0.35">
      <c r="A2710" s="24"/>
      <c r="B2710" s="23"/>
      <c r="C2710" s="23"/>
      <c r="D2710" s="23"/>
      <c r="E2710" s="23"/>
      <c r="F2710" s="23"/>
      <c r="G2710" s="23"/>
      <c r="H2710" s="23"/>
      <c r="I2710" s="23"/>
      <c r="J2710" s="23"/>
      <c r="K2710" s="23"/>
      <c r="L2710" s="23"/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/>
      <c r="Z2710" s="23"/>
      <c r="AA2710" s="23"/>
      <c r="AB2710" s="23"/>
      <c r="AC2710" s="67"/>
      <c r="AD2710" s="23"/>
      <c r="AE2710" s="23"/>
    </row>
    <row r="2711" spans="1:31" s="103" customFormat="1" x14ac:dyDescent="0.35">
      <c r="A2711" s="24"/>
      <c r="B2711" s="23"/>
      <c r="C2711" s="23"/>
      <c r="D2711" s="23"/>
      <c r="E2711" s="23"/>
      <c r="F2711" s="23"/>
      <c r="G2711" s="23"/>
      <c r="H2711" s="23"/>
      <c r="I2711" s="23"/>
      <c r="J2711" s="23"/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/>
      <c r="Z2711" s="23"/>
      <c r="AA2711" s="23"/>
      <c r="AB2711" s="23"/>
      <c r="AC2711" s="67"/>
      <c r="AD2711" s="23"/>
      <c r="AE2711" s="23"/>
    </row>
    <row r="2712" spans="1:31" s="103" customFormat="1" x14ac:dyDescent="0.35">
      <c r="A2712" s="24"/>
      <c r="B2712" s="23"/>
      <c r="C2712" s="23"/>
      <c r="D2712" s="23"/>
      <c r="E2712" s="23"/>
      <c r="F2712" s="23"/>
      <c r="G2712" s="23"/>
      <c r="H2712" s="23"/>
      <c r="I2712" s="23"/>
      <c r="J2712" s="23"/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/>
      <c r="Z2712" s="23"/>
      <c r="AA2712" s="23"/>
      <c r="AB2712" s="23"/>
      <c r="AC2712" s="67"/>
      <c r="AD2712" s="23"/>
      <c r="AE2712" s="23"/>
    </row>
    <row r="2713" spans="1:31" s="103" customFormat="1" x14ac:dyDescent="0.35">
      <c r="A2713" s="24"/>
      <c r="B2713" s="23"/>
      <c r="C2713" s="23"/>
      <c r="D2713" s="23"/>
      <c r="E2713" s="23"/>
      <c r="F2713" s="23"/>
      <c r="G2713" s="23"/>
      <c r="H2713" s="23"/>
      <c r="I2713" s="23"/>
      <c r="J2713" s="23"/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/>
      <c r="Z2713" s="23"/>
      <c r="AA2713" s="23"/>
      <c r="AB2713" s="23"/>
      <c r="AC2713" s="67"/>
      <c r="AD2713" s="23"/>
      <c r="AE2713" s="23"/>
    </row>
    <row r="2714" spans="1:31" s="103" customFormat="1" x14ac:dyDescent="0.35">
      <c r="A2714" s="24"/>
      <c r="B2714" s="23"/>
      <c r="C2714" s="23"/>
      <c r="D2714" s="23"/>
      <c r="E2714" s="23"/>
      <c r="F2714" s="23"/>
      <c r="G2714" s="23"/>
      <c r="H2714" s="23"/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67"/>
      <c r="AD2714" s="23"/>
      <c r="AE2714" s="23"/>
    </row>
    <row r="2715" spans="1:31" s="103" customFormat="1" x14ac:dyDescent="0.35">
      <c r="A2715" s="24"/>
      <c r="B2715" s="23"/>
      <c r="C2715" s="23"/>
      <c r="D2715" s="23"/>
      <c r="E2715" s="23"/>
      <c r="F2715" s="23"/>
      <c r="G2715" s="23"/>
      <c r="H2715" s="23"/>
      <c r="I2715" s="23"/>
      <c r="J2715" s="2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/>
      <c r="Z2715" s="23"/>
      <c r="AA2715" s="23"/>
      <c r="AB2715" s="23"/>
      <c r="AC2715" s="67"/>
      <c r="AD2715" s="23"/>
      <c r="AE2715" s="23"/>
    </row>
    <row r="2716" spans="1:31" s="103" customFormat="1" x14ac:dyDescent="0.35">
      <c r="A2716" s="24"/>
      <c r="B2716" s="23"/>
      <c r="C2716" s="23"/>
      <c r="D2716" s="23"/>
      <c r="E2716" s="23"/>
      <c r="F2716" s="23"/>
      <c r="G2716" s="23"/>
      <c r="H2716" s="23"/>
      <c r="I2716" s="23"/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/>
      <c r="AA2716" s="23"/>
      <c r="AB2716" s="23"/>
      <c r="AC2716" s="67"/>
      <c r="AD2716" s="23"/>
      <c r="AE2716" s="23"/>
    </row>
    <row r="2717" spans="1:31" s="103" customFormat="1" x14ac:dyDescent="0.35">
      <c r="A2717" s="24"/>
      <c r="B2717" s="23"/>
      <c r="C2717" s="23"/>
      <c r="D2717" s="23"/>
      <c r="E2717" s="23"/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23"/>
      <c r="AC2717" s="67"/>
      <c r="AD2717" s="23"/>
      <c r="AE2717" s="23"/>
    </row>
    <row r="2718" spans="1:31" s="103" customFormat="1" x14ac:dyDescent="0.35">
      <c r="A2718" s="24"/>
      <c r="B2718" s="23"/>
      <c r="C2718" s="23"/>
      <c r="D2718" s="23"/>
      <c r="E2718" s="23"/>
      <c r="F2718" s="23"/>
      <c r="G2718" s="23"/>
      <c r="H2718" s="23"/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/>
      <c r="AA2718" s="23"/>
      <c r="AB2718" s="23"/>
      <c r="AC2718" s="67"/>
      <c r="AD2718" s="23"/>
      <c r="AE2718" s="23"/>
    </row>
    <row r="2719" spans="1:31" s="103" customFormat="1" x14ac:dyDescent="0.35">
      <c r="A2719" s="24"/>
      <c r="B2719" s="23"/>
      <c r="C2719" s="23"/>
      <c r="D2719" s="23"/>
      <c r="E2719" s="23"/>
      <c r="F2719" s="23"/>
      <c r="G2719" s="23"/>
      <c r="H2719" s="23"/>
      <c r="I2719" s="23"/>
      <c r="J2719" s="23"/>
      <c r="K2719" s="23"/>
      <c r="L2719" s="23"/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/>
      <c r="Z2719" s="23"/>
      <c r="AA2719" s="23"/>
      <c r="AB2719" s="23"/>
      <c r="AC2719" s="67"/>
      <c r="AD2719" s="23"/>
      <c r="AE2719" s="23"/>
    </row>
    <row r="2720" spans="1:31" s="103" customFormat="1" x14ac:dyDescent="0.35">
      <c r="A2720" s="24"/>
      <c r="B2720" s="23"/>
      <c r="C2720" s="23"/>
      <c r="D2720" s="23"/>
      <c r="E2720" s="23"/>
      <c r="F2720" s="23"/>
      <c r="G2720" s="23"/>
      <c r="H2720" s="23"/>
      <c r="I2720" s="23"/>
      <c r="J2720" s="23"/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/>
      <c r="Z2720" s="23"/>
      <c r="AA2720" s="23"/>
      <c r="AB2720" s="23"/>
      <c r="AC2720" s="67"/>
      <c r="AD2720" s="23"/>
      <c r="AE2720" s="23"/>
    </row>
    <row r="2721" spans="1:31" s="103" customFormat="1" x14ac:dyDescent="0.35">
      <c r="A2721" s="24"/>
      <c r="B2721" s="23"/>
      <c r="C2721" s="23"/>
      <c r="D2721" s="23"/>
      <c r="E2721" s="23"/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/>
      <c r="Z2721" s="23"/>
      <c r="AA2721" s="23"/>
      <c r="AB2721" s="23"/>
      <c r="AC2721" s="67"/>
      <c r="AD2721" s="23"/>
      <c r="AE2721" s="23"/>
    </row>
    <row r="2722" spans="1:31" s="103" customFormat="1" x14ac:dyDescent="0.35">
      <c r="A2722" s="24"/>
      <c r="B2722" s="23"/>
      <c r="C2722" s="23"/>
      <c r="D2722" s="23"/>
      <c r="E2722" s="23"/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67"/>
      <c r="AD2722" s="23"/>
      <c r="AE2722" s="23"/>
    </row>
    <row r="2723" spans="1:31" s="103" customFormat="1" x14ac:dyDescent="0.35">
      <c r="A2723" s="24"/>
      <c r="B2723" s="23"/>
      <c r="C2723" s="23"/>
      <c r="D2723" s="23"/>
      <c r="E2723" s="23"/>
      <c r="F2723" s="23"/>
      <c r="G2723" s="23"/>
      <c r="H2723" s="23"/>
      <c r="I2723" s="23"/>
      <c r="J2723" s="23"/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/>
      <c r="Z2723" s="23"/>
      <c r="AA2723" s="23"/>
      <c r="AB2723" s="23"/>
      <c r="AC2723" s="67"/>
      <c r="AD2723" s="23"/>
      <c r="AE2723" s="23"/>
    </row>
    <row r="2724" spans="1:31" s="103" customFormat="1" x14ac:dyDescent="0.35">
      <c r="A2724" s="24"/>
      <c r="B2724" s="23"/>
      <c r="C2724" s="23"/>
      <c r="D2724" s="23"/>
      <c r="E2724" s="23"/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67"/>
      <c r="AD2724" s="23"/>
      <c r="AE2724" s="23"/>
    </row>
    <row r="2725" spans="1:31" s="103" customFormat="1" x14ac:dyDescent="0.35">
      <c r="A2725" s="24"/>
      <c r="B2725" s="23"/>
      <c r="C2725" s="23"/>
      <c r="D2725" s="23"/>
      <c r="E2725" s="23"/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67"/>
      <c r="AD2725" s="23"/>
      <c r="AE2725" s="23"/>
    </row>
    <row r="2726" spans="1:31" s="103" customFormat="1" x14ac:dyDescent="0.35">
      <c r="A2726" s="24"/>
      <c r="B2726" s="23"/>
      <c r="C2726" s="23"/>
      <c r="D2726" s="23"/>
      <c r="E2726" s="23"/>
      <c r="F2726" s="23"/>
      <c r="G2726" s="23"/>
      <c r="H2726" s="23"/>
      <c r="I2726" s="23"/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/>
      <c r="Z2726" s="23"/>
      <c r="AA2726" s="23"/>
      <c r="AB2726" s="23"/>
      <c r="AC2726" s="67"/>
      <c r="AD2726" s="23"/>
      <c r="AE2726" s="23"/>
    </row>
    <row r="2727" spans="1:31" s="103" customFormat="1" x14ac:dyDescent="0.35">
      <c r="A2727" s="24"/>
      <c r="B2727" s="23"/>
      <c r="C2727" s="23"/>
      <c r="D2727" s="23"/>
      <c r="E2727" s="23"/>
      <c r="F2727" s="23"/>
      <c r="G2727" s="23"/>
      <c r="H2727" s="23"/>
      <c r="I2727" s="23"/>
      <c r="J2727" s="23"/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/>
      <c r="Z2727" s="23"/>
      <c r="AA2727" s="23"/>
      <c r="AB2727" s="23"/>
      <c r="AC2727" s="67"/>
      <c r="AD2727" s="23"/>
      <c r="AE2727" s="23"/>
    </row>
    <row r="2728" spans="1:31" s="103" customFormat="1" x14ac:dyDescent="0.35">
      <c r="A2728" s="24"/>
      <c r="B2728" s="23"/>
      <c r="C2728" s="23"/>
      <c r="D2728" s="23"/>
      <c r="E2728" s="23"/>
      <c r="F2728" s="23"/>
      <c r="G2728" s="23"/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67"/>
      <c r="AD2728" s="23"/>
      <c r="AE2728" s="23"/>
    </row>
    <row r="2729" spans="1:31" s="103" customFormat="1" x14ac:dyDescent="0.35">
      <c r="A2729" s="24"/>
      <c r="B2729" s="23"/>
      <c r="C2729" s="23"/>
      <c r="D2729" s="23"/>
      <c r="E2729" s="23"/>
      <c r="F2729" s="23"/>
      <c r="G2729" s="23"/>
      <c r="H2729" s="23"/>
      <c r="I2729" s="23"/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/>
      <c r="Z2729" s="23"/>
      <c r="AA2729" s="23"/>
      <c r="AB2729" s="23"/>
      <c r="AC2729" s="67"/>
      <c r="AD2729" s="23"/>
      <c r="AE2729" s="23"/>
    </row>
    <row r="2730" spans="1:31" s="103" customFormat="1" x14ac:dyDescent="0.35">
      <c r="A2730" s="24"/>
      <c r="B2730" s="23"/>
      <c r="C2730" s="23"/>
      <c r="D2730" s="23"/>
      <c r="E2730" s="23"/>
      <c r="F2730" s="23"/>
      <c r="G2730" s="23"/>
      <c r="H2730" s="23"/>
      <c r="I2730" s="23"/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/>
      <c r="Z2730" s="23"/>
      <c r="AA2730" s="23"/>
      <c r="AB2730" s="23"/>
      <c r="AC2730" s="67"/>
      <c r="AD2730" s="23"/>
      <c r="AE2730" s="23"/>
    </row>
    <row r="2731" spans="1:31" s="103" customFormat="1" x14ac:dyDescent="0.35">
      <c r="A2731" s="24"/>
      <c r="B2731" s="23"/>
      <c r="C2731" s="23"/>
      <c r="D2731" s="23"/>
      <c r="E2731" s="23"/>
      <c r="F2731" s="23"/>
      <c r="G2731" s="23"/>
      <c r="H2731" s="23"/>
      <c r="I2731" s="23"/>
      <c r="J2731" s="23"/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/>
      <c r="Z2731" s="23"/>
      <c r="AA2731" s="23"/>
      <c r="AB2731" s="23"/>
      <c r="AC2731" s="67"/>
      <c r="AD2731" s="23"/>
      <c r="AE2731" s="23"/>
    </row>
    <row r="2732" spans="1:31" s="103" customFormat="1" x14ac:dyDescent="0.35">
      <c r="A2732" s="24"/>
      <c r="B2732" s="23"/>
      <c r="C2732" s="23"/>
      <c r="D2732" s="23"/>
      <c r="E2732" s="23"/>
      <c r="F2732" s="23"/>
      <c r="G2732" s="23"/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67"/>
      <c r="AD2732" s="23"/>
      <c r="AE2732" s="23"/>
    </row>
    <row r="2733" spans="1:31" s="103" customFormat="1" x14ac:dyDescent="0.35">
      <c r="A2733" s="24"/>
      <c r="B2733" s="23"/>
      <c r="C2733" s="23"/>
      <c r="D2733" s="23"/>
      <c r="E2733" s="23"/>
      <c r="F2733" s="23"/>
      <c r="G2733" s="23"/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67"/>
      <c r="AD2733" s="23"/>
      <c r="AE2733" s="23"/>
    </row>
    <row r="2734" spans="1:31" s="103" customFormat="1" x14ac:dyDescent="0.35">
      <c r="A2734" s="24"/>
      <c r="B2734" s="23"/>
      <c r="C2734" s="23"/>
      <c r="D2734" s="23"/>
      <c r="E2734" s="23"/>
      <c r="F2734" s="23"/>
      <c r="G2734" s="23"/>
      <c r="H2734" s="23"/>
      <c r="I2734" s="23"/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/>
      <c r="Z2734" s="23"/>
      <c r="AA2734" s="23"/>
      <c r="AB2734" s="23"/>
      <c r="AC2734" s="67"/>
      <c r="AD2734" s="23"/>
      <c r="AE2734" s="23"/>
    </row>
    <row r="2735" spans="1:31" s="103" customFormat="1" x14ac:dyDescent="0.35">
      <c r="A2735" s="24"/>
      <c r="B2735" s="23"/>
      <c r="C2735" s="23"/>
      <c r="D2735" s="23"/>
      <c r="E2735" s="23"/>
      <c r="F2735" s="23"/>
      <c r="G2735" s="23"/>
      <c r="H2735" s="23"/>
      <c r="I2735" s="23"/>
      <c r="J2735" s="23"/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/>
      <c r="Z2735" s="23"/>
      <c r="AA2735" s="23"/>
      <c r="AB2735" s="23"/>
      <c r="AC2735" s="67"/>
      <c r="AD2735" s="23"/>
      <c r="AE2735" s="23"/>
    </row>
    <row r="2736" spans="1:31" s="103" customFormat="1" x14ac:dyDescent="0.35">
      <c r="A2736" s="24"/>
      <c r="B2736" s="23"/>
      <c r="C2736" s="23"/>
      <c r="D2736" s="23"/>
      <c r="E2736" s="23"/>
      <c r="F2736" s="23"/>
      <c r="G2736" s="23"/>
      <c r="H2736" s="23"/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67"/>
      <c r="AD2736" s="23"/>
      <c r="AE2736" s="23"/>
    </row>
    <row r="2737" spans="1:31" s="103" customFormat="1" x14ac:dyDescent="0.35">
      <c r="A2737" s="24"/>
      <c r="B2737" s="23"/>
      <c r="C2737" s="23"/>
      <c r="D2737" s="23"/>
      <c r="E2737" s="23"/>
      <c r="F2737" s="23"/>
      <c r="G2737" s="23"/>
      <c r="H2737" s="23"/>
      <c r="I2737" s="23"/>
      <c r="J2737" s="23"/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/>
      <c r="Z2737" s="23"/>
      <c r="AA2737" s="23"/>
      <c r="AB2737" s="23"/>
      <c r="AC2737" s="67"/>
      <c r="AD2737" s="23"/>
      <c r="AE2737" s="23"/>
    </row>
    <row r="2738" spans="1:31" s="103" customFormat="1" x14ac:dyDescent="0.35">
      <c r="A2738" s="24"/>
      <c r="B2738" s="23"/>
      <c r="C2738" s="23"/>
      <c r="D2738" s="23"/>
      <c r="E2738" s="23"/>
      <c r="F2738" s="23"/>
      <c r="G2738" s="23"/>
      <c r="H2738" s="23"/>
      <c r="I2738" s="23"/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/>
      <c r="Z2738" s="23"/>
      <c r="AA2738" s="23"/>
      <c r="AB2738" s="23"/>
      <c r="AC2738" s="67"/>
      <c r="AD2738" s="23"/>
      <c r="AE2738" s="23"/>
    </row>
    <row r="2739" spans="1:31" s="103" customFormat="1" x14ac:dyDescent="0.35">
      <c r="A2739" s="24"/>
      <c r="B2739" s="23"/>
      <c r="C2739" s="23"/>
      <c r="D2739" s="23"/>
      <c r="E2739" s="23"/>
      <c r="F2739" s="23"/>
      <c r="G2739" s="23"/>
      <c r="H2739" s="23"/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67"/>
      <c r="AD2739" s="23"/>
      <c r="AE2739" s="23"/>
    </row>
    <row r="2740" spans="1:31" s="103" customFormat="1" x14ac:dyDescent="0.35">
      <c r="A2740" s="24"/>
      <c r="B2740" s="23"/>
      <c r="C2740" s="23"/>
      <c r="D2740" s="23"/>
      <c r="E2740" s="23"/>
      <c r="F2740" s="23"/>
      <c r="G2740" s="23"/>
      <c r="H2740" s="23"/>
      <c r="I2740" s="23"/>
      <c r="J2740" s="23"/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/>
      <c r="Z2740" s="23"/>
      <c r="AA2740" s="23"/>
      <c r="AB2740" s="23"/>
      <c r="AC2740" s="67"/>
      <c r="AD2740" s="23"/>
      <c r="AE2740" s="23"/>
    </row>
    <row r="2741" spans="1:31" s="103" customFormat="1" x14ac:dyDescent="0.35">
      <c r="A2741" s="24"/>
      <c r="B2741" s="23"/>
      <c r="C2741" s="23"/>
      <c r="D2741" s="23"/>
      <c r="E2741" s="23"/>
      <c r="F2741" s="23"/>
      <c r="G2741" s="23"/>
      <c r="H2741" s="23"/>
      <c r="I2741" s="23"/>
      <c r="J2741" s="23"/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67"/>
      <c r="AD2741" s="23"/>
      <c r="AE2741" s="23"/>
    </row>
    <row r="2742" spans="1:31" s="103" customFormat="1" x14ac:dyDescent="0.35">
      <c r="A2742" s="24"/>
      <c r="B2742" s="23"/>
      <c r="C2742" s="23"/>
      <c r="D2742" s="23"/>
      <c r="E2742" s="23"/>
      <c r="F2742" s="23"/>
      <c r="G2742" s="23"/>
      <c r="H2742" s="23"/>
      <c r="I2742" s="23"/>
      <c r="J2742" s="23"/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/>
      <c r="Z2742" s="23"/>
      <c r="AA2742" s="23"/>
      <c r="AB2742" s="23"/>
      <c r="AC2742" s="67"/>
      <c r="AD2742" s="23"/>
      <c r="AE2742" s="23"/>
    </row>
    <row r="2743" spans="1:31" s="103" customFormat="1" x14ac:dyDescent="0.35">
      <c r="A2743" s="24"/>
      <c r="B2743" s="23"/>
      <c r="C2743" s="23"/>
      <c r="D2743" s="23"/>
      <c r="E2743" s="23"/>
      <c r="F2743" s="23"/>
      <c r="G2743" s="23"/>
      <c r="H2743" s="23"/>
      <c r="I2743" s="23"/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67"/>
      <c r="AD2743" s="23"/>
      <c r="AE2743" s="23"/>
    </row>
    <row r="2744" spans="1:31" s="103" customFormat="1" x14ac:dyDescent="0.35">
      <c r="A2744" s="24"/>
      <c r="B2744" s="23"/>
      <c r="C2744" s="23"/>
      <c r="D2744" s="23"/>
      <c r="E2744" s="23"/>
      <c r="F2744" s="23"/>
      <c r="G2744" s="23"/>
      <c r="H2744" s="23"/>
      <c r="I2744" s="23"/>
      <c r="J2744" s="23"/>
      <c r="K2744" s="23"/>
      <c r="L2744" s="23"/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/>
      <c r="Z2744" s="23"/>
      <c r="AA2744" s="23"/>
      <c r="AB2744" s="23"/>
      <c r="AC2744" s="67"/>
      <c r="AD2744" s="23"/>
      <c r="AE2744" s="23"/>
    </row>
    <row r="2745" spans="1:31" s="103" customFormat="1" x14ac:dyDescent="0.35">
      <c r="A2745" s="24"/>
      <c r="B2745" s="23"/>
      <c r="C2745" s="23"/>
      <c r="D2745" s="23"/>
      <c r="E2745" s="23"/>
      <c r="F2745" s="23"/>
      <c r="G2745" s="23"/>
      <c r="H2745" s="23"/>
      <c r="I2745" s="23"/>
      <c r="J2745" s="23"/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/>
      <c r="Z2745" s="23"/>
      <c r="AA2745" s="23"/>
      <c r="AB2745" s="23"/>
      <c r="AC2745" s="67"/>
      <c r="AD2745" s="23"/>
      <c r="AE2745" s="23"/>
    </row>
    <row r="2746" spans="1:31" s="103" customFormat="1" x14ac:dyDescent="0.35">
      <c r="A2746" s="24"/>
      <c r="B2746" s="23"/>
      <c r="C2746" s="23"/>
      <c r="D2746" s="23"/>
      <c r="E2746" s="23"/>
      <c r="F2746" s="23"/>
      <c r="G2746" s="23"/>
      <c r="H2746" s="23"/>
      <c r="I2746" s="23"/>
      <c r="J2746" s="23"/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  <c r="AA2746" s="23"/>
      <c r="AB2746" s="23"/>
      <c r="AC2746" s="67"/>
      <c r="AD2746" s="23"/>
      <c r="AE2746" s="23"/>
    </row>
    <row r="2747" spans="1:31" s="103" customFormat="1" x14ac:dyDescent="0.35">
      <c r="A2747" s="24"/>
      <c r="B2747" s="23"/>
      <c r="C2747" s="23"/>
      <c r="D2747" s="23"/>
      <c r="E2747" s="23"/>
      <c r="F2747" s="23"/>
      <c r="G2747" s="23"/>
      <c r="H2747" s="23"/>
      <c r="I2747" s="23"/>
      <c r="J2747" s="23"/>
      <c r="K2747" s="23"/>
      <c r="L2747" s="23"/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/>
      <c r="Z2747" s="23"/>
      <c r="AA2747" s="23"/>
      <c r="AB2747" s="23"/>
      <c r="AC2747" s="67"/>
      <c r="AD2747" s="23"/>
      <c r="AE2747" s="23"/>
    </row>
    <row r="2748" spans="1:31" s="103" customFormat="1" x14ac:dyDescent="0.35">
      <c r="A2748" s="24"/>
      <c r="B2748" s="23"/>
      <c r="C2748" s="23"/>
      <c r="D2748" s="23"/>
      <c r="E2748" s="23"/>
      <c r="F2748" s="23"/>
      <c r="G2748" s="23"/>
      <c r="H2748" s="23"/>
      <c r="I2748" s="23"/>
      <c r="J2748" s="23"/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/>
      <c r="Z2748" s="23"/>
      <c r="AA2748" s="23"/>
      <c r="AB2748" s="23"/>
      <c r="AC2748" s="67"/>
      <c r="AD2748" s="23"/>
      <c r="AE2748" s="23"/>
    </row>
    <row r="2749" spans="1:31" s="103" customFormat="1" x14ac:dyDescent="0.35">
      <c r="A2749" s="24"/>
      <c r="B2749" s="23"/>
      <c r="C2749" s="23"/>
      <c r="D2749" s="23"/>
      <c r="E2749" s="23"/>
      <c r="F2749" s="23"/>
      <c r="G2749" s="23"/>
      <c r="H2749" s="23"/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67"/>
      <c r="AD2749" s="23"/>
      <c r="AE2749" s="23"/>
    </row>
    <row r="2750" spans="1:31" s="103" customFormat="1" x14ac:dyDescent="0.35">
      <c r="A2750" s="24"/>
      <c r="B2750" s="23"/>
      <c r="C2750" s="23"/>
      <c r="D2750" s="23"/>
      <c r="E2750" s="23"/>
      <c r="F2750" s="23"/>
      <c r="G2750" s="23"/>
      <c r="H2750" s="23"/>
      <c r="I2750" s="23"/>
      <c r="J2750" s="23"/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/>
      <c r="Z2750" s="23"/>
      <c r="AA2750" s="23"/>
      <c r="AB2750" s="23"/>
      <c r="AC2750" s="67"/>
      <c r="AD2750" s="23"/>
      <c r="AE2750" s="23"/>
    </row>
    <row r="2751" spans="1:31" s="103" customFormat="1" x14ac:dyDescent="0.35">
      <c r="A2751" s="24"/>
      <c r="B2751" s="23"/>
      <c r="C2751" s="23"/>
      <c r="D2751" s="23"/>
      <c r="E2751" s="23"/>
      <c r="F2751" s="23"/>
      <c r="G2751" s="23"/>
      <c r="H2751" s="23"/>
      <c r="I2751" s="23"/>
      <c r="J2751" s="23"/>
      <c r="K2751" s="23"/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/>
      <c r="Z2751" s="23"/>
      <c r="AA2751" s="23"/>
      <c r="AB2751" s="23"/>
      <c r="AC2751" s="67"/>
      <c r="AD2751" s="23"/>
      <c r="AE2751" s="23"/>
    </row>
    <row r="2752" spans="1:31" s="103" customFormat="1" x14ac:dyDescent="0.35">
      <c r="A2752" s="24"/>
      <c r="B2752" s="23"/>
      <c r="C2752" s="23"/>
      <c r="D2752" s="23"/>
      <c r="E2752" s="23"/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67"/>
      <c r="AD2752" s="23"/>
      <c r="AE2752" s="23"/>
    </row>
    <row r="2753" spans="1:31" s="103" customFormat="1" x14ac:dyDescent="0.35">
      <c r="A2753" s="24"/>
      <c r="B2753" s="23"/>
      <c r="C2753" s="23"/>
      <c r="D2753" s="23"/>
      <c r="E2753" s="23"/>
      <c r="F2753" s="23"/>
      <c r="G2753" s="23"/>
      <c r="H2753" s="23"/>
      <c r="I2753" s="23"/>
      <c r="J2753" s="23"/>
      <c r="K2753" s="23"/>
      <c r="L2753" s="23"/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/>
      <c r="Z2753" s="23"/>
      <c r="AA2753" s="23"/>
      <c r="AB2753" s="23"/>
      <c r="AC2753" s="67"/>
      <c r="AD2753" s="23"/>
      <c r="AE2753" s="23"/>
    </row>
    <row r="2754" spans="1:31" s="103" customFormat="1" x14ac:dyDescent="0.35">
      <c r="A2754" s="24"/>
      <c r="B2754" s="23"/>
      <c r="C2754" s="23"/>
      <c r="D2754" s="23"/>
      <c r="E2754" s="23"/>
      <c r="F2754" s="23"/>
      <c r="G2754" s="23"/>
      <c r="H2754" s="23"/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/>
      <c r="Z2754" s="23"/>
      <c r="AA2754" s="23"/>
      <c r="AB2754" s="23"/>
      <c r="AC2754" s="67"/>
      <c r="AD2754" s="23"/>
      <c r="AE2754" s="23"/>
    </row>
    <row r="2755" spans="1:31" s="103" customFormat="1" x14ac:dyDescent="0.35">
      <c r="A2755" s="24"/>
      <c r="B2755" s="23"/>
      <c r="C2755" s="23"/>
      <c r="D2755" s="23"/>
      <c r="E2755" s="23"/>
      <c r="F2755" s="23"/>
      <c r="G2755" s="23"/>
      <c r="H2755" s="23"/>
      <c r="I2755" s="23"/>
      <c r="J2755" s="23"/>
      <c r="K2755" s="23"/>
      <c r="L2755" s="23"/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/>
      <c r="Z2755" s="23"/>
      <c r="AA2755" s="23"/>
      <c r="AB2755" s="23"/>
      <c r="AC2755" s="67"/>
      <c r="AD2755" s="23"/>
      <c r="AE2755" s="23"/>
    </row>
    <row r="2756" spans="1:31" s="103" customFormat="1" x14ac:dyDescent="0.35">
      <c r="A2756" s="24"/>
      <c r="B2756" s="23"/>
      <c r="C2756" s="23"/>
      <c r="D2756" s="23"/>
      <c r="E2756" s="23"/>
      <c r="F2756" s="23"/>
      <c r="G2756" s="23"/>
      <c r="H2756" s="23"/>
      <c r="I2756" s="23"/>
      <c r="J2756" s="23"/>
      <c r="K2756" s="23"/>
      <c r="L2756" s="23"/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/>
      <c r="Z2756" s="23"/>
      <c r="AA2756" s="23"/>
      <c r="AB2756" s="23"/>
      <c r="AC2756" s="67"/>
      <c r="AD2756" s="23"/>
      <c r="AE2756" s="23"/>
    </row>
    <row r="2757" spans="1:31" s="103" customFormat="1" x14ac:dyDescent="0.35">
      <c r="A2757" s="24"/>
      <c r="B2757" s="23"/>
      <c r="C2757" s="23"/>
      <c r="D2757" s="23"/>
      <c r="E2757" s="23"/>
      <c r="F2757" s="23"/>
      <c r="G2757" s="23"/>
      <c r="H2757" s="23"/>
      <c r="I2757" s="23"/>
      <c r="J2757" s="23"/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/>
      <c r="Z2757" s="23"/>
      <c r="AA2757" s="23"/>
      <c r="AB2757" s="23"/>
      <c r="AC2757" s="67"/>
      <c r="AD2757" s="23"/>
      <c r="AE2757" s="23"/>
    </row>
    <row r="2758" spans="1:31" s="103" customFormat="1" x14ac:dyDescent="0.35">
      <c r="A2758" s="24"/>
      <c r="B2758" s="23"/>
      <c r="C2758" s="23"/>
      <c r="D2758" s="23"/>
      <c r="E2758" s="23"/>
      <c r="F2758" s="23"/>
      <c r="G2758" s="23"/>
      <c r="H2758" s="23"/>
      <c r="I2758" s="23"/>
      <c r="J2758" s="23"/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/>
      <c r="Z2758" s="23"/>
      <c r="AA2758" s="23"/>
      <c r="AB2758" s="23"/>
      <c r="AC2758" s="67"/>
      <c r="AD2758" s="23"/>
      <c r="AE2758" s="23"/>
    </row>
    <row r="2759" spans="1:31" s="103" customFormat="1" x14ac:dyDescent="0.35">
      <c r="A2759" s="24"/>
      <c r="B2759" s="23"/>
      <c r="C2759" s="23"/>
      <c r="D2759" s="23"/>
      <c r="E2759" s="23"/>
      <c r="F2759" s="23"/>
      <c r="G2759" s="23"/>
      <c r="H2759" s="23"/>
      <c r="I2759" s="23"/>
      <c r="J2759" s="23"/>
      <c r="K2759" s="23"/>
      <c r="L2759" s="23"/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/>
      <c r="Z2759" s="23"/>
      <c r="AA2759" s="23"/>
      <c r="AB2759" s="23"/>
      <c r="AC2759" s="67"/>
      <c r="AD2759" s="23"/>
      <c r="AE2759" s="23"/>
    </row>
    <row r="2760" spans="1:31" s="103" customFormat="1" x14ac:dyDescent="0.35">
      <c r="A2760" s="24"/>
      <c r="B2760" s="23"/>
      <c r="C2760" s="23"/>
      <c r="D2760" s="23"/>
      <c r="E2760" s="23"/>
      <c r="F2760" s="23"/>
      <c r="G2760" s="23"/>
      <c r="H2760" s="23"/>
      <c r="I2760" s="23"/>
      <c r="J2760" s="23"/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/>
      <c r="Z2760" s="23"/>
      <c r="AA2760" s="23"/>
      <c r="AB2760" s="23"/>
      <c r="AC2760" s="67"/>
      <c r="AD2760" s="23"/>
      <c r="AE2760" s="23"/>
    </row>
    <row r="2761" spans="1:31" s="103" customFormat="1" x14ac:dyDescent="0.35">
      <c r="A2761" s="24"/>
      <c r="B2761" s="23"/>
      <c r="C2761" s="23"/>
      <c r="D2761" s="23"/>
      <c r="E2761" s="23"/>
      <c r="F2761" s="23"/>
      <c r="G2761" s="23"/>
      <c r="H2761" s="23"/>
      <c r="I2761" s="23"/>
      <c r="J2761" s="23"/>
      <c r="K2761" s="23"/>
      <c r="L2761" s="23"/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/>
      <c r="Z2761" s="23"/>
      <c r="AA2761" s="23"/>
      <c r="AB2761" s="23"/>
      <c r="AC2761" s="67"/>
      <c r="AD2761" s="23"/>
      <c r="AE2761" s="23"/>
    </row>
    <row r="2762" spans="1:31" s="103" customFormat="1" x14ac:dyDescent="0.35">
      <c r="A2762" s="24"/>
      <c r="B2762" s="23"/>
      <c r="C2762" s="23"/>
      <c r="D2762" s="23"/>
      <c r="E2762" s="23"/>
      <c r="F2762" s="23"/>
      <c r="G2762" s="23"/>
      <c r="H2762" s="23"/>
      <c r="I2762" s="23"/>
      <c r="J2762" s="23"/>
      <c r="K2762" s="23"/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/>
      <c r="AA2762" s="23"/>
      <c r="AB2762" s="23"/>
      <c r="AC2762" s="67"/>
      <c r="AD2762" s="23"/>
      <c r="AE2762" s="23"/>
    </row>
    <row r="2763" spans="1:31" s="103" customFormat="1" x14ac:dyDescent="0.35">
      <c r="A2763" s="24"/>
      <c r="B2763" s="23"/>
      <c r="C2763" s="23"/>
      <c r="D2763" s="23"/>
      <c r="E2763" s="23"/>
      <c r="F2763" s="23"/>
      <c r="G2763" s="23"/>
      <c r="H2763" s="23"/>
      <c r="I2763" s="23"/>
      <c r="J2763" s="23"/>
      <c r="K2763" s="23"/>
      <c r="L2763" s="23"/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/>
      <c r="Z2763" s="23"/>
      <c r="AA2763" s="23"/>
      <c r="AB2763" s="23"/>
      <c r="AC2763" s="67"/>
      <c r="AD2763" s="23"/>
      <c r="AE2763" s="23"/>
    </row>
    <row r="2764" spans="1:31" s="103" customFormat="1" x14ac:dyDescent="0.35">
      <c r="A2764" s="24"/>
      <c r="B2764" s="23"/>
      <c r="C2764" s="23"/>
      <c r="D2764" s="23"/>
      <c r="E2764" s="23"/>
      <c r="F2764" s="23"/>
      <c r="G2764" s="23"/>
      <c r="H2764" s="23"/>
      <c r="I2764" s="23"/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/>
      <c r="AA2764" s="23"/>
      <c r="AB2764" s="23"/>
      <c r="AC2764" s="67"/>
      <c r="AD2764" s="23"/>
      <c r="AE2764" s="23"/>
    </row>
    <row r="2765" spans="1:31" s="103" customFormat="1" x14ac:dyDescent="0.35">
      <c r="A2765" s="24"/>
      <c r="B2765" s="23"/>
      <c r="C2765" s="23"/>
      <c r="D2765" s="23"/>
      <c r="E2765" s="23"/>
      <c r="F2765" s="23"/>
      <c r="G2765" s="23"/>
      <c r="H2765" s="23"/>
      <c r="I2765" s="23"/>
      <c r="J2765" s="23"/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/>
      <c r="Z2765" s="23"/>
      <c r="AA2765" s="23"/>
      <c r="AB2765" s="23"/>
      <c r="AC2765" s="67"/>
      <c r="AD2765" s="23"/>
      <c r="AE2765" s="23"/>
    </row>
    <row r="2766" spans="1:31" s="103" customFormat="1" x14ac:dyDescent="0.35">
      <c r="A2766" s="24"/>
      <c r="B2766" s="23"/>
      <c r="C2766" s="23"/>
      <c r="D2766" s="23"/>
      <c r="E2766" s="23"/>
      <c r="F2766" s="23"/>
      <c r="G2766" s="23"/>
      <c r="H2766" s="23"/>
      <c r="I2766" s="23"/>
      <c r="J2766" s="23"/>
      <c r="K2766" s="23"/>
      <c r="L2766" s="23"/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/>
      <c r="Z2766" s="23"/>
      <c r="AA2766" s="23"/>
      <c r="AB2766" s="23"/>
      <c r="AC2766" s="67"/>
      <c r="AD2766" s="23"/>
      <c r="AE2766" s="23"/>
    </row>
    <row r="2767" spans="1:31" s="103" customFormat="1" x14ac:dyDescent="0.35">
      <c r="A2767" s="24"/>
      <c r="B2767" s="23"/>
      <c r="C2767" s="23"/>
      <c r="D2767" s="23"/>
      <c r="E2767" s="23"/>
      <c r="F2767" s="23"/>
      <c r="G2767" s="23"/>
      <c r="H2767" s="23"/>
      <c r="I2767" s="23"/>
      <c r="J2767" s="23"/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/>
      <c r="Z2767" s="23"/>
      <c r="AA2767" s="23"/>
      <c r="AB2767" s="23"/>
      <c r="AC2767" s="67"/>
      <c r="AD2767" s="23"/>
      <c r="AE2767" s="23"/>
    </row>
    <row r="2768" spans="1:31" s="103" customFormat="1" x14ac:dyDescent="0.35">
      <c r="A2768" s="24"/>
      <c r="B2768" s="23"/>
      <c r="C2768" s="23"/>
      <c r="D2768" s="23"/>
      <c r="E2768" s="23"/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67"/>
      <c r="AD2768" s="23"/>
      <c r="AE2768" s="23"/>
    </row>
    <row r="2769" spans="1:31" s="103" customFormat="1" x14ac:dyDescent="0.35">
      <c r="A2769" s="24"/>
      <c r="B2769" s="23"/>
      <c r="C2769" s="23"/>
      <c r="D2769" s="23"/>
      <c r="E2769" s="23"/>
      <c r="F2769" s="23"/>
      <c r="G2769" s="23"/>
      <c r="H2769" s="23"/>
      <c r="I2769" s="23"/>
      <c r="J2769" s="23"/>
      <c r="K2769" s="23"/>
      <c r="L2769" s="23"/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/>
      <c r="Z2769" s="23"/>
      <c r="AA2769" s="23"/>
      <c r="AB2769" s="23"/>
      <c r="AC2769" s="67"/>
      <c r="AD2769" s="23"/>
      <c r="AE2769" s="23"/>
    </row>
    <row r="2770" spans="1:31" s="103" customFormat="1" x14ac:dyDescent="0.35">
      <c r="A2770" s="24"/>
      <c r="B2770" s="23"/>
      <c r="C2770" s="23"/>
      <c r="D2770" s="23"/>
      <c r="E2770" s="23"/>
      <c r="F2770" s="23"/>
      <c r="G2770" s="23"/>
      <c r="H2770" s="23"/>
      <c r="I2770" s="23"/>
      <c r="J2770" s="23"/>
      <c r="K2770" s="23"/>
      <c r="L2770" s="23"/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/>
      <c r="Z2770" s="23"/>
      <c r="AA2770" s="23"/>
      <c r="AB2770" s="23"/>
      <c r="AC2770" s="67"/>
      <c r="AD2770" s="23"/>
      <c r="AE2770" s="23"/>
    </row>
    <row r="2771" spans="1:31" s="103" customFormat="1" x14ac:dyDescent="0.35">
      <c r="A2771" s="24"/>
      <c r="B2771" s="23"/>
      <c r="C2771" s="23"/>
      <c r="D2771" s="23"/>
      <c r="E2771" s="23"/>
      <c r="F2771" s="23"/>
      <c r="G2771" s="23"/>
      <c r="H2771" s="23"/>
      <c r="I2771" s="23"/>
      <c r="J2771" s="23"/>
      <c r="K2771" s="23"/>
      <c r="L2771" s="23"/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/>
      <c r="Z2771" s="23"/>
      <c r="AA2771" s="23"/>
      <c r="AB2771" s="23"/>
      <c r="AC2771" s="67"/>
      <c r="AD2771" s="23"/>
      <c r="AE2771" s="23"/>
    </row>
    <row r="2772" spans="1:31" s="103" customFormat="1" x14ac:dyDescent="0.35">
      <c r="A2772" s="24"/>
      <c r="B2772" s="23"/>
      <c r="C2772" s="23"/>
      <c r="D2772" s="23"/>
      <c r="E2772" s="23"/>
      <c r="F2772" s="23"/>
      <c r="G2772" s="23"/>
      <c r="H2772" s="23"/>
      <c r="I2772" s="23"/>
      <c r="J2772" s="23"/>
      <c r="K2772" s="23"/>
      <c r="L2772" s="23"/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/>
      <c r="Z2772" s="23"/>
      <c r="AA2772" s="23"/>
      <c r="AB2772" s="23"/>
      <c r="AC2772" s="67"/>
      <c r="AD2772" s="23"/>
      <c r="AE2772" s="23"/>
    </row>
    <row r="2773" spans="1:31" s="103" customFormat="1" x14ac:dyDescent="0.35">
      <c r="A2773" s="24"/>
      <c r="B2773" s="23"/>
      <c r="C2773" s="23"/>
      <c r="D2773" s="23"/>
      <c r="E2773" s="23"/>
      <c r="F2773" s="23"/>
      <c r="G2773" s="23"/>
      <c r="H2773" s="23"/>
      <c r="I2773" s="23"/>
      <c r="J2773" s="23"/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/>
      <c r="Z2773" s="23"/>
      <c r="AA2773" s="23"/>
      <c r="AB2773" s="23"/>
      <c r="AC2773" s="67"/>
      <c r="AD2773" s="23"/>
      <c r="AE2773" s="23"/>
    </row>
    <row r="2774" spans="1:31" s="103" customFormat="1" x14ac:dyDescent="0.35">
      <c r="A2774" s="24"/>
      <c r="B2774" s="23"/>
      <c r="C2774" s="23"/>
      <c r="D2774" s="23"/>
      <c r="E2774" s="23"/>
      <c r="F2774" s="23"/>
      <c r="G2774" s="23"/>
      <c r="H2774" s="23"/>
      <c r="I2774" s="23"/>
      <c r="J2774" s="23"/>
      <c r="K2774" s="23"/>
      <c r="L2774" s="23"/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/>
      <c r="Z2774" s="23"/>
      <c r="AA2774" s="23"/>
      <c r="AB2774" s="23"/>
      <c r="AC2774" s="67"/>
      <c r="AD2774" s="23"/>
      <c r="AE2774" s="23"/>
    </row>
    <row r="2775" spans="1:31" s="103" customFormat="1" x14ac:dyDescent="0.35">
      <c r="A2775" s="24"/>
      <c r="B2775" s="23"/>
      <c r="C2775" s="23"/>
      <c r="D2775" s="23"/>
      <c r="E2775" s="23"/>
      <c r="F2775" s="23"/>
      <c r="G2775" s="23"/>
      <c r="H2775" s="23"/>
      <c r="I2775" s="23"/>
      <c r="J2775" s="23"/>
      <c r="K2775" s="23"/>
      <c r="L2775" s="23"/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/>
      <c r="Z2775" s="23"/>
      <c r="AA2775" s="23"/>
      <c r="AB2775" s="23"/>
      <c r="AC2775" s="67"/>
      <c r="AD2775" s="23"/>
      <c r="AE2775" s="23"/>
    </row>
    <row r="2776" spans="1:31" s="103" customFormat="1" x14ac:dyDescent="0.35">
      <c r="A2776" s="24"/>
      <c r="B2776" s="23"/>
      <c r="C2776" s="23"/>
      <c r="D2776" s="23"/>
      <c r="E2776" s="23"/>
      <c r="F2776" s="23"/>
      <c r="G2776" s="23"/>
      <c r="H2776" s="23"/>
      <c r="I2776" s="23"/>
      <c r="J2776" s="23"/>
      <c r="K2776" s="23"/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/>
      <c r="Z2776" s="23"/>
      <c r="AA2776" s="23"/>
      <c r="AB2776" s="23"/>
      <c r="AC2776" s="67"/>
      <c r="AD2776" s="23"/>
      <c r="AE2776" s="23"/>
    </row>
    <row r="2777" spans="1:31" s="103" customFormat="1" x14ac:dyDescent="0.35">
      <c r="A2777" s="24"/>
      <c r="B2777" s="23"/>
      <c r="C2777" s="23"/>
      <c r="D2777" s="23"/>
      <c r="E2777" s="23"/>
      <c r="F2777" s="23"/>
      <c r="G2777" s="23"/>
      <c r="H2777" s="23"/>
      <c r="I2777" s="23"/>
      <c r="J2777" s="23"/>
      <c r="K2777" s="23"/>
      <c r="L2777" s="23"/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/>
      <c r="Z2777" s="23"/>
      <c r="AA2777" s="23"/>
      <c r="AB2777" s="23"/>
      <c r="AC2777" s="67"/>
      <c r="AD2777" s="23"/>
      <c r="AE2777" s="23"/>
    </row>
    <row r="2778" spans="1:31" s="103" customFormat="1" x14ac:dyDescent="0.35">
      <c r="A2778" s="24"/>
      <c r="B2778" s="23"/>
      <c r="C2778" s="23"/>
      <c r="D2778" s="23"/>
      <c r="E2778" s="23"/>
      <c r="F2778" s="23"/>
      <c r="G2778" s="23"/>
      <c r="H2778" s="23"/>
      <c r="I2778" s="23"/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/>
      <c r="Z2778" s="23"/>
      <c r="AA2778" s="23"/>
      <c r="AB2778" s="23"/>
      <c r="AC2778" s="67"/>
      <c r="AD2778" s="23"/>
      <c r="AE2778" s="23"/>
    </row>
    <row r="2779" spans="1:31" s="103" customFormat="1" x14ac:dyDescent="0.35">
      <c r="A2779" s="24"/>
      <c r="B2779" s="23"/>
      <c r="C2779" s="23"/>
      <c r="D2779" s="23"/>
      <c r="E2779" s="23"/>
      <c r="F2779" s="23"/>
      <c r="G2779" s="23"/>
      <c r="H2779" s="23"/>
      <c r="I2779" s="23"/>
      <c r="J2779" s="23"/>
      <c r="K2779" s="23"/>
      <c r="L2779" s="23"/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/>
      <c r="Z2779" s="23"/>
      <c r="AA2779" s="23"/>
      <c r="AB2779" s="23"/>
      <c r="AC2779" s="67"/>
      <c r="AD2779" s="23"/>
      <c r="AE2779" s="23"/>
    </row>
    <row r="2780" spans="1:31" s="103" customFormat="1" x14ac:dyDescent="0.35">
      <c r="A2780" s="24"/>
      <c r="B2780" s="23"/>
      <c r="C2780" s="23"/>
      <c r="D2780" s="23"/>
      <c r="E2780" s="23"/>
      <c r="F2780" s="23"/>
      <c r="G2780" s="23"/>
      <c r="H2780" s="23"/>
      <c r="I2780" s="23"/>
      <c r="J2780" s="23"/>
      <c r="K2780" s="23"/>
      <c r="L2780" s="23"/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/>
      <c r="Z2780" s="23"/>
      <c r="AA2780" s="23"/>
      <c r="AB2780" s="23"/>
      <c r="AC2780" s="67"/>
      <c r="AD2780" s="23"/>
      <c r="AE2780" s="23"/>
    </row>
    <row r="2781" spans="1:31" s="103" customFormat="1" x14ac:dyDescent="0.35">
      <c r="A2781" s="24"/>
      <c r="B2781" s="23"/>
      <c r="C2781" s="23"/>
      <c r="D2781" s="23"/>
      <c r="E2781" s="23"/>
      <c r="F2781" s="23"/>
      <c r="G2781" s="23"/>
      <c r="H2781" s="23"/>
      <c r="I2781" s="23"/>
      <c r="J2781" s="23"/>
      <c r="K2781" s="23"/>
      <c r="L2781" s="23"/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/>
      <c r="Z2781" s="23"/>
      <c r="AA2781" s="23"/>
      <c r="AB2781" s="23"/>
      <c r="AC2781" s="67"/>
      <c r="AD2781" s="23"/>
      <c r="AE2781" s="23"/>
    </row>
    <row r="2782" spans="1:31" s="103" customFormat="1" x14ac:dyDescent="0.35">
      <c r="A2782" s="24"/>
      <c r="B2782" s="23"/>
      <c r="C2782" s="23"/>
      <c r="D2782" s="23"/>
      <c r="E2782" s="23"/>
      <c r="F2782" s="23"/>
      <c r="G2782" s="23"/>
      <c r="H2782" s="23"/>
      <c r="I2782" s="23"/>
      <c r="J2782" s="23"/>
      <c r="K2782" s="23"/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/>
      <c r="Z2782" s="23"/>
      <c r="AA2782" s="23"/>
      <c r="AB2782" s="23"/>
      <c r="AC2782" s="67"/>
      <c r="AD2782" s="23"/>
      <c r="AE2782" s="23"/>
    </row>
    <row r="2783" spans="1:31" s="103" customFormat="1" x14ac:dyDescent="0.35">
      <c r="A2783" s="24"/>
      <c r="B2783" s="23"/>
      <c r="C2783" s="23"/>
      <c r="D2783" s="23"/>
      <c r="E2783" s="23"/>
      <c r="F2783" s="23"/>
      <c r="G2783" s="23"/>
      <c r="H2783" s="23"/>
      <c r="I2783" s="23"/>
      <c r="J2783" s="23"/>
      <c r="K2783" s="23"/>
      <c r="L2783" s="23"/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/>
      <c r="Z2783" s="23"/>
      <c r="AA2783" s="23"/>
      <c r="AB2783" s="23"/>
      <c r="AC2783" s="67"/>
      <c r="AD2783" s="23"/>
      <c r="AE2783" s="23"/>
    </row>
    <row r="2784" spans="1:31" s="103" customFormat="1" x14ac:dyDescent="0.35">
      <c r="A2784" s="24"/>
      <c r="B2784" s="23"/>
      <c r="C2784" s="23"/>
      <c r="D2784" s="23"/>
      <c r="E2784" s="23"/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67"/>
      <c r="AD2784" s="23"/>
      <c r="AE2784" s="23"/>
    </row>
    <row r="2785" spans="1:31" s="103" customFormat="1" x14ac:dyDescent="0.35">
      <c r="A2785" s="24"/>
      <c r="B2785" s="23"/>
      <c r="C2785" s="23"/>
      <c r="D2785" s="23"/>
      <c r="E2785" s="23"/>
      <c r="F2785" s="23"/>
      <c r="G2785" s="23"/>
      <c r="H2785" s="23"/>
      <c r="I2785" s="23"/>
      <c r="J2785" s="23"/>
      <c r="K2785" s="23"/>
      <c r="L2785" s="23"/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/>
      <c r="Z2785" s="23"/>
      <c r="AA2785" s="23"/>
      <c r="AB2785" s="23"/>
      <c r="AC2785" s="67"/>
      <c r="AD2785" s="23"/>
      <c r="AE2785" s="23"/>
    </row>
    <row r="2786" spans="1:31" s="103" customFormat="1" x14ac:dyDescent="0.35">
      <c r="A2786" s="24"/>
      <c r="B2786" s="23"/>
      <c r="C2786" s="23"/>
      <c r="D2786" s="23"/>
      <c r="E2786" s="23"/>
      <c r="F2786" s="23"/>
      <c r="G2786" s="23"/>
      <c r="H2786" s="23"/>
      <c r="I2786" s="23"/>
      <c r="J2786" s="23"/>
      <c r="K2786" s="23"/>
      <c r="L2786" s="23"/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/>
      <c r="Z2786" s="23"/>
      <c r="AA2786" s="23"/>
      <c r="AB2786" s="23"/>
      <c r="AC2786" s="67"/>
      <c r="AD2786" s="23"/>
      <c r="AE2786" s="23"/>
    </row>
    <row r="2787" spans="1:31" s="103" customFormat="1" x14ac:dyDescent="0.35">
      <c r="A2787" s="24"/>
      <c r="B2787" s="23"/>
      <c r="C2787" s="23"/>
      <c r="D2787" s="23"/>
      <c r="E2787" s="23"/>
      <c r="F2787" s="23"/>
      <c r="G2787" s="23"/>
      <c r="H2787" s="23"/>
      <c r="I2787" s="23"/>
      <c r="J2787" s="23"/>
      <c r="K2787" s="23"/>
      <c r="L2787" s="23"/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/>
      <c r="Z2787" s="23"/>
      <c r="AA2787" s="23"/>
      <c r="AB2787" s="23"/>
      <c r="AC2787" s="67"/>
      <c r="AD2787" s="23"/>
      <c r="AE2787" s="23"/>
    </row>
    <row r="2788" spans="1:31" s="103" customFormat="1" x14ac:dyDescent="0.35">
      <c r="A2788" s="24"/>
      <c r="B2788" s="23"/>
      <c r="C2788" s="23"/>
      <c r="D2788" s="23"/>
      <c r="E2788" s="23"/>
      <c r="F2788" s="23"/>
      <c r="G2788" s="23"/>
      <c r="H2788" s="23"/>
      <c r="I2788" s="23"/>
      <c r="J2788" s="23"/>
      <c r="K2788" s="23"/>
      <c r="L2788" s="23"/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/>
      <c r="Z2788" s="23"/>
      <c r="AA2788" s="23"/>
      <c r="AB2788" s="23"/>
      <c r="AC2788" s="67"/>
      <c r="AD2788" s="23"/>
      <c r="AE2788" s="23"/>
    </row>
    <row r="2789" spans="1:31" s="103" customFormat="1" x14ac:dyDescent="0.35">
      <c r="A2789" s="24"/>
      <c r="B2789" s="23"/>
      <c r="C2789" s="23"/>
      <c r="D2789" s="23"/>
      <c r="E2789" s="23"/>
      <c r="F2789" s="23"/>
      <c r="G2789" s="23"/>
      <c r="H2789" s="23"/>
      <c r="I2789" s="23"/>
      <c r="J2789" s="23"/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/>
      <c r="AA2789" s="23"/>
      <c r="AB2789" s="23"/>
      <c r="AC2789" s="67"/>
      <c r="AD2789" s="23"/>
      <c r="AE2789" s="23"/>
    </row>
    <row r="2790" spans="1:31" s="103" customFormat="1" x14ac:dyDescent="0.35">
      <c r="A2790" s="24"/>
      <c r="B2790" s="23"/>
      <c r="C2790" s="23"/>
      <c r="D2790" s="23"/>
      <c r="E2790" s="23"/>
      <c r="F2790" s="23"/>
      <c r="G2790" s="23"/>
      <c r="H2790" s="23"/>
      <c r="I2790" s="23"/>
      <c r="J2790" s="23"/>
      <c r="K2790" s="23"/>
      <c r="L2790" s="23"/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/>
      <c r="Z2790" s="23"/>
      <c r="AA2790" s="23"/>
      <c r="AB2790" s="23"/>
      <c r="AC2790" s="67"/>
      <c r="AD2790" s="23"/>
      <c r="AE2790" s="23"/>
    </row>
    <row r="2791" spans="1:31" s="103" customFormat="1" x14ac:dyDescent="0.35">
      <c r="A2791" s="24"/>
      <c r="B2791" s="23"/>
      <c r="C2791" s="23"/>
      <c r="D2791" s="23"/>
      <c r="E2791" s="23"/>
      <c r="F2791" s="23"/>
      <c r="G2791" s="23"/>
      <c r="H2791" s="23"/>
      <c r="I2791" s="23"/>
      <c r="J2791" s="23"/>
      <c r="K2791" s="23"/>
      <c r="L2791" s="23"/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/>
      <c r="Z2791" s="23"/>
      <c r="AA2791" s="23"/>
      <c r="AB2791" s="23"/>
      <c r="AC2791" s="67"/>
      <c r="AD2791" s="23"/>
      <c r="AE2791" s="23"/>
    </row>
    <row r="2792" spans="1:31" s="103" customFormat="1" x14ac:dyDescent="0.35">
      <c r="A2792" s="24"/>
      <c r="B2792" s="23"/>
      <c r="C2792" s="23"/>
      <c r="D2792" s="23"/>
      <c r="E2792" s="23"/>
      <c r="F2792" s="23"/>
      <c r="G2792" s="23"/>
      <c r="H2792" s="23"/>
      <c r="I2792" s="23"/>
      <c r="J2792" s="23"/>
      <c r="K2792" s="23"/>
      <c r="L2792" s="23"/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/>
      <c r="Z2792" s="23"/>
      <c r="AA2792" s="23"/>
      <c r="AB2792" s="23"/>
      <c r="AC2792" s="67"/>
      <c r="AD2792" s="23"/>
      <c r="AE2792" s="23"/>
    </row>
    <row r="2793" spans="1:31" s="103" customFormat="1" x14ac:dyDescent="0.35">
      <c r="A2793" s="24"/>
      <c r="B2793" s="23"/>
      <c r="C2793" s="23"/>
      <c r="D2793" s="23"/>
      <c r="E2793" s="23"/>
      <c r="F2793" s="23"/>
      <c r="G2793" s="23"/>
      <c r="H2793" s="23"/>
      <c r="I2793" s="23"/>
      <c r="J2793" s="23"/>
      <c r="K2793" s="23"/>
      <c r="L2793" s="23"/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/>
      <c r="Z2793" s="23"/>
      <c r="AA2793" s="23"/>
      <c r="AB2793" s="23"/>
      <c r="AC2793" s="67"/>
      <c r="AD2793" s="23"/>
      <c r="AE2793" s="23"/>
    </row>
    <row r="2794" spans="1:31" s="103" customFormat="1" x14ac:dyDescent="0.35">
      <c r="A2794" s="24"/>
      <c r="B2794" s="23"/>
      <c r="C2794" s="23"/>
      <c r="D2794" s="23"/>
      <c r="E2794" s="23"/>
      <c r="F2794" s="23"/>
      <c r="G2794" s="23"/>
      <c r="H2794" s="23"/>
      <c r="I2794" s="23"/>
      <c r="J2794" s="23"/>
      <c r="K2794" s="23"/>
      <c r="L2794" s="23"/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/>
      <c r="Z2794" s="23"/>
      <c r="AA2794" s="23"/>
      <c r="AB2794" s="23"/>
      <c r="AC2794" s="67"/>
      <c r="AD2794" s="23"/>
      <c r="AE2794" s="23"/>
    </row>
    <row r="2795" spans="1:31" s="103" customFormat="1" x14ac:dyDescent="0.35">
      <c r="A2795" s="24"/>
      <c r="B2795" s="23"/>
      <c r="C2795" s="23"/>
      <c r="D2795" s="23"/>
      <c r="E2795" s="23"/>
      <c r="F2795" s="23"/>
      <c r="G2795" s="23"/>
      <c r="H2795" s="23"/>
      <c r="I2795" s="23"/>
      <c r="J2795" s="23"/>
      <c r="K2795" s="23"/>
      <c r="L2795" s="23"/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/>
      <c r="Z2795" s="23"/>
      <c r="AA2795" s="23"/>
      <c r="AB2795" s="23"/>
      <c r="AC2795" s="67"/>
      <c r="AD2795" s="23"/>
      <c r="AE2795" s="23"/>
    </row>
    <row r="2796" spans="1:31" s="103" customFormat="1" x14ac:dyDescent="0.35">
      <c r="A2796" s="24"/>
      <c r="B2796" s="23"/>
      <c r="C2796" s="23"/>
      <c r="D2796" s="23"/>
      <c r="E2796" s="23"/>
      <c r="F2796" s="23"/>
      <c r="G2796" s="23"/>
      <c r="H2796" s="23"/>
      <c r="I2796" s="23"/>
      <c r="J2796" s="23"/>
      <c r="K2796" s="23"/>
      <c r="L2796" s="23"/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/>
      <c r="Z2796" s="23"/>
      <c r="AA2796" s="23"/>
      <c r="AB2796" s="23"/>
      <c r="AC2796" s="67"/>
      <c r="AD2796" s="23"/>
      <c r="AE2796" s="23"/>
    </row>
    <row r="2797" spans="1:31" s="103" customFormat="1" x14ac:dyDescent="0.35">
      <c r="A2797" s="24"/>
      <c r="B2797" s="23"/>
      <c r="C2797" s="23"/>
      <c r="D2797" s="23"/>
      <c r="E2797" s="23"/>
      <c r="F2797" s="23"/>
      <c r="G2797" s="23"/>
      <c r="H2797" s="23"/>
      <c r="I2797" s="23"/>
      <c r="J2797" s="23"/>
      <c r="K2797" s="23"/>
      <c r="L2797" s="23"/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/>
      <c r="Z2797" s="23"/>
      <c r="AA2797" s="23"/>
      <c r="AB2797" s="23"/>
      <c r="AC2797" s="67"/>
      <c r="AD2797" s="23"/>
      <c r="AE2797" s="23"/>
    </row>
    <row r="2798" spans="1:31" s="103" customFormat="1" x14ac:dyDescent="0.35">
      <c r="A2798" s="24"/>
      <c r="B2798" s="23"/>
      <c r="C2798" s="23"/>
      <c r="D2798" s="23"/>
      <c r="E2798" s="23"/>
      <c r="F2798" s="23"/>
      <c r="G2798" s="23"/>
      <c r="H2798" s="23"/>
      <c r="I2798" s="23"/>
      <c r="J2798" s="23"/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/>
      <c r="Z2798" s="23"/>
      <c r="AA2798" s="23"/>
      <c r="AB2798" s="23"/>
      <c r="AC2798" s="67"/>
      <c r="AD2798" s="23"/>
      <c r="AE2798" s="23"/>
    </row>
    <row r="2799" spans="1:31" s="103" customFormat="1" x14ac:dyDescent="0.35">
      <c r="A2799" s="24"/>
      <c r="B2799" s="23"/>
      <c r="C2799" s="23"/>
      <c r="D2799" s="23"/>
      <c r="E2799" s="23"/>
      <c r="F2799" s="23"/>
      <c r="G2799" s="23"/>
      <c r="H2799" s="23"/>
      <c r="I2799" s="23"/>
      <c r="J2799" s="23"/>
      <c r="K2799" s="23"/>
      <c r="L2799" s="23"/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/>
      <c r="Z2799" s="23"/>
      <c r="AA2799" s="23"/>
      <c r="AB2799" s="23"/>
      <c r="AC2799" s="67"/>
      <c r="AD2799" s="23"/>
      <c r="AE2799" s="23"/>
    </row>
    <row r="2800" spans="1:31" s="103" customFormat="1" x14ac:dyDescent="0.35">
      <c r="A2800" s="24"/>
      <c r="B2800" s="23"/>
      <c r="C2800" s="23"/>
      <c r="D2800" s="23"/>
      <c r="E2800" s="23"/>
      <c r="F2800" s="23"/>
      <c r="G2800" s="23"/>
      <c r="H2800" s="23"/>
      <c r="I2800" s="23"/>
      <c r="J2800" s="23"/>
      <c r="K2800" s="23"/>
      <c r="L2800" s="23"/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/>
      <c r="Z2800" s="23"/>
      <c r="AA2800" s="23"/>
      <c r="AB2800" s="23"/>
      <c r="AC2800" s="67"/>
      <c r="AD2800" s="23"/>
      <c r="AE2800" s="23"/>
    </row>
    <row r="2801" spans="1:31" s="103" customFormat="1" x14ac:dyDescent="0.35">
      <c r="A2801" s="24"/>
      <c r="B2801" s="23"/>
      <c r="C2801" s="23"/>
      <c r="D2801" s="23"/>
      <c r="E2801" s="23"/>
      <c r="F2801" s="23"/>
      <c r="G2801" s="23"/>
      <c r="H2801" s="23"/>
      <c r="I2801" s="23"/>
      <c r="J2801" s="23"/>
      <c r="K2801" s="23"/>
      <c r="L2801" s="23"/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/>
      <c r="Z2801" s="23"/>
      <c r="AA2801" s="23"/>
      <c r="AB2801" s="23"/>
      <c r="AC2801" s="67"/>
      <c r="AD2801" s="23"/>
      <c r="AE2801" s="23"/>
    </row>
    <row r="2802" spans="1:31" s="103" customFormat="1" x14ac:dyDescent="0.35">
      <c r="A2802" s="24"/>
      <c r="B2802" s="23"/>
      <c r="C2802" s="23"/>
      <c r="D2802" s="23"/>
      <c r="E2802" s="23"/>
      <c r="F2802" s="23"/>
      <c r="G2802" s="23"/>
      <c r="H2802" s="23"/>
      <c r="I2802" s="23"/>
      <c r="J2802" s="23"/>
      <c r="K2802" s="23"/>
      <c r="L2802" s="23"/>
      <c r="M2802" s="23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/>
      <c r="Z2802" s="23"/>
      <c r="AA2802" s="23"/>
      <c r="AB2802" s="23"/>
      <c r="AC2802" s="67"/>
      <c r="AD2802" s="23"/>
      <c r="AE2802" s="23"/>
    </row>
    <row r="2803" spans="1:31" s="103" customFormat="1" x14ac:dyDescent="0.35">
      <c r="A2803" s="24"/>
      <c r="B2803" s="23"/>
      <c r="C2803" s="23"/>
      <c r="D2803" s="23"/>
      <c r="E2803" s="23"/>
      <c r="F2803" s="23"/>
      <c r="G2803" s="23"/>
      <c r="H2803" s="23"/>
      <c r="I2803" s="23"/>
      <c r="J2803" s="23"/>
      <c r="K2803" s="23"/>
      <c r="L2803" s="23"/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/>
      <c r="Z2803" s="23"/>
      <c r="AA2803" s="23"/>
      <c r="AB2803" s="23"/>
      <c r="AC2803" s="67"/>
      <c r="AD2803" s="23"/>
      <c r="AE2803" s="23"/>
    </row>
    <row r="2804" spans="1:31" s="103" customFormat="1" x14ac:dyDescent="0.35">
      <c r="A2804" s="24"/>
      <c r="B2804" s="23"/>
      <c r="C2804" s="23"/>
      <c r="D2804" s="23"/>
      <c r="E2804" s="23"/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67"/>
      <c r="AD2804" s="23"/>
      <c r="AE2804" s="23"/>
    </row>
    <row r="2805" spans="1:31" s="103" customFormat="1" x14ac:dyDescent="0.35">
      <c r="A2805" s="24"/>
      <c r="B2805" s="23"/>
      <c r="C2805" s="23"/>
      <c r="D2805" s="23"/>
      <c r="E2805" s="23"/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67"/>
      <c r="AD2805" s="23"/>
      <c r="AE2805" s="23"/>
    </row>
    <row r="2806" spans="1:31" s="103" customFormat="1" x14ac:dyDescent="0.35">
      <c r="A2806" s="24"/>
      <c r="B2806" s="23"/>
      <c r="C2806" s="23"/>
      <c r="D2806" s="23"/>
      <c r="E2806" s="23"/>
      <c r="F2806" s="23"/>
      <c r="G2806" s="23"/>
      <c r="H2806" s="23"/>
      <c r="I2806" s="23"/>
      <c r="J2806" s="23"/>
      <c r="K2806" s="23"/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/>
      <c r="Z2806" s="23"/>
      <c r="AA2806" s="23"/>
      <c r="AB2806" s="23"/>
      <c r="AC2806" s="67"/>
      <c r="AD2806" s="23"/>
      <c r="AE2806" s="23"/>
    </row>
    <row r="2807" spans="1:31" s="103" customFormat="1" x14ac:dyDescent="0.35">
      <c r="A2807" s="24"/>
      <c r="B2807" s="23"/>
      <c r="C2807" s="23"/>
      <c r="D2807" s="23"/>
      <c r="E2807" s="23"/>
      <c r="F2807" s="23"/>
      <c r="G2807" s="23"/>
      <c r="H2807" s="23"/>
      <c r="I2807" s="23"/>
      <c r="J2807" s="23"/>
      <c r="K2807" s="23"/>
      <c r="L2807" s="23"/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/>
      <c r="Z2807" s="23"/>
      <c r="AA2807" s="23"/>
      <c r="AB2807" s="23"/>
      <c r="AC2807" s="67"/>
      <c r="AD2807" s="23"/>
      <c r="AE2807" s="23"/>
    </row>
    <row r="2808" spans="1:31" s="103" customFormat="1" x14ac:dyDescent="0.35">
      <c r="A2808" s="24"/>
      <c r="B2808" s="23"/>
      <c r="C2808" s="23"/>
      <c r="D2808" s="23"/>
      <c r="E2808" s="23"/>
      <c r="F2808" s="23"/>
      <c r="G2808" s="23"/>
      <c r="H2808" s="23"/>
      <c r="I2808" s="23"/>
      <c r="J2808" s="23"/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/>
      <c r="Z2808" s="23"/>
      <c r="AA2808" s="23"/>
      <c r="AB2808" s="23"/>
      <c r="AC2808" s="67"/>
      <c r="AD2808" s="23"/>
      <c r="AE2808" s="23"/>
    </row>
    <row r="2809" spans="1:31" s="103" customFormat="1" x14ac:dyDescent="0.35">
      <c r="A2809" s="24"/>
      <c r="B2809" s="23"/>
      <c r="C2809" s="23"/>
      <c r="D2809" s="23"/>
      <c r="E2809" s="23"/>
      <c r="F2809" s="23"/>
      <c r="G2809" s="23"/>
      <c r="H2809" s="23"/>
      <c r="I2809" s="23"/>
      <c r="J2809" s="23"/>
      <c r="K2809" s="23"/>
      <c r="L2809" s="23"/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/>
      <c r="Z2809" s="23"/>
      <c r="AA2809" s="23"/>
      <c r="AB2809" s="23"/>
      <c r="AC2809" s="67"/>
      <c r="AD2809" s="23"/>
      <c r="AE2809" s="23"/>
    </row>
    <row r="2810" spans="1:31" s="103" customFormat="1" x14ac:dyDescent="0.35">
      <c r="A2810" s="24"/>
      <c r="B2810" s="23"/>
      <c r="C2810" s="23"/>
      <c r="D2810" s="23"/>
      <c r="E2810" s="23"/>
      <c r="F2810" s="23"/>
      <c r="G2810" s="23"/>
      <c r="H2810" s="23"/>
      <c r="I2810" s="23"/>
      <c r="J2810" s="23"/>
      <c r="K2810" s="23"/>
      <c r="L2810" s="23"/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/>
      <c r="Z2810" s="23"/>
      <c r="AA2810" s="23"/>
      <c r="AB2810" s="23"/>
      <c r="AC2810" s="67"/>
      <c r="AD2810" s="23"/>
      <c r="AE2810" s="23"/>
    </row>
    <row r="2811" spans="1:31" s="103" customFormat="1" x14ac:dyDescent="0.35">
      <c r="A2811" s="24"/>
      <c r="B2811" s="23"/>
      <c r="C2811" s="23"/>
      <c r="D2811" s="23"/>
      <c r="E2811" s="23"/>
      <c r="F2811" s="23"/>
      <c r="G2811" s="23"/>
      <c r="H2811" s="23"/>
      <c r="I2811" s="23"/>
      <c r="J2811" s="23"/>
      <c r="K2811" s="23"/>
      <c r="L2811" s="23"/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/>
      <c r="Z2811" s="23"/>
      <c r="AA2811" s="23"/>
      <c r="AB2811" s="23"/>
      <c r="AC2811" s="67"/>
      <c r="AD2811" s="23"/>
      <c r="AE2811" s="23"/>
    </row>
    <row r="2812" spans="1:31" s="103" customFormat="1" x14ac:dyDescent="0.35">
      <c r="A2812" s="24"/>
      <c r="B2812" s="23"/>
      <c r="C2812" s="23"/>
      <c r="D2812" s="23"/>
      <c r="E2812" s="23"/>
      <c r="F2812" s="23"/>
      <c r="G2812" s="23"/>
      <c r="H2812" s="23"/>
      <c r="I2812" s="23"/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/>
      <c r="Z2812" s="23"/>
      <c r="AA2812" s="23"/>
      <c r="AB2812" s="23"/>
      <c r="AC2812" s="67"/>
      <c r="AD2812" s="23"/>
      <c r="AE2812" s="23"/>
    </row>
    <row r="2813" spans="1:31" s="103" customFormat="1" x14ac:dyDescent="0.35">
      <c r="A2813" s="24"/>
      <c r="B2813" s="23"/>
      <c r="C2813" s="23"/>
      <c r="D2813" s="23"/>
      <c r="E2813" s="23"/>
      <c r="F2813" s="23"/>
      <c r="G2813" s="23"/>
      <c r="H2813" s="23"/>
      <c r="I2813" s="23"/>
      <c r="J2813" s="23"/>
      <c r="K2813" s="23"/>
      <c r="L2813" s="23"/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/>
      <c r="Z2813" s="23"/>
      <c r="AA2813" s="23"/>
      <c r="AB2813" s="23"/>
      <c r="AC2813" s="67"/>
      <c r="AD2813" s="23"/>
      <c r="AE2813" s="23"/>
    </row>
    <row r="2814" spans="1:31" s="103" customFormat="1" x14ac:dyDescent="0.35">
      <c r="A2814" s="24"/>
      <c r="B2814" s="23"/>
      <c r="C2814" s="23"/>
      <c r="D2814" s="23"/>
      <c r="E2814" s="23"/>
      <c r="F2814" s="23"/>
      <c r="G2814" s="23"/>
      <c r="H2814" s="23"/>
      <c r="I2814" s="23"/>
      <c r="J2814" s="23"/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/>
      <c r="Z2814" s="23"/>
      <c r="AA2814" s="23"/>
      <c r="AB2814" s="23"/>
      <c r="AC2814" s="67"/>
      <c r="AD2814" s="23"/>
      <c r="AE2814" s="23"/>
    </row>
    <row r="2815" spans="1:31" s="103" customFormat="1" x14ac:dyDescent="0.35">
      <c r="A2815" s="24"/>
      <c r="B2815" s="23"/>
      <c r="C2815" s="23"/>
      <c r="D2815" s="23"/>
      <c r="E2815" s="23"/>
      <c r="F2815" s="23"/>
      <c r="G2815" s="23"/>
      <c r="H2815" s="23"/>
      <c r="I2815" s="23"/>
      <c r="J2815" s="23"/>
      <c r="K2815" s="23"/>
      <c r="L2815" s="23"/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/>
      <c r="Z2815" s="23"/>
      <c r="AA2815" s="23"/>
      <c r="AB2815" s="23"/>
      <c r="AC2815" s="67"/>
      <c r="AD2815" s="23"/>
      <c r="AE2815" s="23"/>
    </row>
    <row r="2816" spans="1:31" s="103" customFormat="1" x14ac:dyDescent="0.35">
      <c r="A2816" s="24"/>
      <c r="B2816" s="23"/>
      <c r="C2816" s="23"/>
      <c r="D2816" s="23"/>
      <c r="E2816" s="23"/>
      <c r="F2816" s="23"/>
      <c r="G2816" s="23"/>
      <c r="H2816" s="23"/>
      <c r="I2816" s="23"/>
      <c r="J2816" s="23"/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/>
      <c r="Z2816" s="23"/>
      <c r="AA2816" s="23"/>
      <c r="AB2816" s="23"/>
      <c r="AC2816" s="67"/>
      <c r="AD2816" s="23"/>
      <c r="AE2816" s="23"/>
    </row>
    <row r="2817" spans="1:31" s="103" customFormat="1" x14ac:dyDescent="0.35">
      <c r="A2817" s="24"/>
      <c r="B2817" s="23"/>
      <c r="C2817" s="23"/>
      <c r="D2817" s="23"/>
      <c r="E2817" s="23"/>
      <c r="F2817" s="23"/>
      <c r="G2817" s="23"/>
      <c r="H2817" s="23"/>
      <c r="I2817" s="23"/>
      <c r="J2817" s="23"/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/>
      <c r="Z2817" s="23"/>
      <c r="AA2817" s="23"/>
      <c r="AB2817" s="23"/>
      <c r="AC2817" s="67"/>
      <c r="AD2817" s="23"/>
      <c r="AE2817" s="23"/>
    </row>
    <row r="2818" spans="1:31" s="103" customFormat="1" x14ac:dyDescent="0.35">
      <c r="A2818" s="24"/>
      <c r="B2818" s="23"/>
      <c r="C2818" s="23"/>
      <c r="D2818" s="23"/>
      <c r="E2818" s="23"/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/>
      <c r="Z2818" s="23"/>
      <c r="AA2818" s="23"/>
      <c r="AB2818" s="23"/>
      <c r="AC2818" s="67"/>
      <c r="AD2818" s="23"/>
      <c r="AE2818" s="23"/>
    </row>
    <row r="2819" spans="1:31" s="103" customFormat="1" x14ac:dyDescent="0.35">
      <c r="A2819" s="24"/>
      <c r="B2819" s="23"/>
      <c r="C2819" s="23"/>
      <c r="D2819" s="23"/>
      <c r="E2819" s="23"/>
      <c r="F2819" s="23"/>
      <c r="G2819" s="23"/>
      <c r="H2819" s="23"/>
      <c r="I2819" s="23"/>
      <c r="J2819" s="23"/>
      <c r="K2819" s="23"/>
      <c r="L2819" s="23"/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/>
      <c r="Z2819" s="23"/>
      <c r="AA2819" s="23"/>
      <c r="AB2819" s="23"/>
      <c r="AC2819" s="67"/>
      <c r="AD2819" s="23"/>
      <c r="AE2819" s="23"/>
    </row>
    <row r="2820" spans="1:31" s="103" customFormat="1" x14ac:dyDescent="0.35">
      <c r="A2820" s="24"/>
      <c r="B2820" s="23"/>
      <c r="C2820" s="23"/>
      <c r="D2820" s="23"/>
      <c r="E2820" s="23"/>
      <c r="F2820" s="23"/>
      <c r="G2820" s="23"/>
      <c r="H2820" s="23"/>
      <c r="I2820" s="23"/>
      <c r="J2820" s="23"/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/>
      <c r="Z2820" s="23"/>
      <c r="AA2820" s="23"/>
      <c r="AB2820" s="23"/>
      <c r="AC2820" s="67"/>
      <c r="AD2820" s="23"/>
      <c r="AE2820" s="23"/>
    </row>
    <row r="2821" spans="1:31" s="103" customFormat="1" x14ac:dyDescent="0.35">
      <c r="A2821" s="24"/>
      <c r="B2821" s="23"/>
      <c r="C2821" s="23"/>
      <c r="D2821" s="23"/>
      <c r="E2821" s="23"/>
      <c r="F2821" s="23"/>
      <c r="G2821" s="23"/>
      <c r="H2821" s="23"/>
      <c r="I2821" s="23"/>
      <c r="J2821" s="23"/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/>
      <c r="Z2821" s="23"/>
      <c r="AA2821" s="23"/>
      <c r="AB2821" s="23"/>
      <c r="AC2821" s="67"/>
      <c r="AD2821" s="23"/>
      <c r="AE2821" s="23"/>
    </row>
    <row r="2822" spans="1:31" s="103" customFormat="1" x14ac:dyDescent="0.35">
      <c r="A2822" s="24"/>
      <c r="B2822" s="23"/>
      <c r="C2822" s="23"/>
      <c r="D2822" s="23"/>
      <c r="E2822" s="23"/>
      <c r="F2822" s="23"/>
      <c r="G2822" s="23"/>
      <c r="H2822" s="23"/>
      <c r="I2822" s="23"/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/>
      <c r="Z2822" s="23"/>
      <c r="AA2822" s="23"/>
      <c r="AB2822" s="23"/>
      <c r="AC2822" s="67"/>
      <c r="AD2822" s="23"/>
      <c r="AE2822" s="23"/>
    </row>
    <row r="2823" spans="1:31" s="103" customFormat="1" x14ac:dyDescent="0.35">
      <c r="A2823" s="24"/>
      <c r="B2823" s="23"/>
      <c r="C2823" s="23"/>
      <c r="D2823" s="23"/>
      <c r="E2823" s="23"/>
      <c r="F2823" s="23"/>
      <c r="G2823" s="23"/>
      <c r="H2823" s="23"/>
      <c r="I2823" s="23"/>
      <c r="J2823" s="23"/>
      <c r="K2823" s="23"/>
      <c r="L2823" s="23"/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/>
      <c r="Z2823" s="23"/>
      <c r="AA2823" s="23"/>
      <c r="AB2823" s="23"/>
      <c r="AC2823" s="67"/>
      <c r="AD2823" s="23"/>
      <c r="AE2823" s="23"/>
    </row>
    <row r="2824" spans="1:31" s="103" customFormat="1" x14ac:dyDescent="0.35">
      <c r="A2824" s="24"/>
      <c r="B2824" s="23"/>
      <c r="C2824" s="23"/>
      <c r="D2824" s="23"/>
      <c r="E2824" s="23"/>
      <c r="F2824" s="23"/>
      <c r="G2824" s="23"/>
      <c r="H2824" s="23"/>
      <c r="I2824" s="23"/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/>
      <c r="Z2824" s="23"/>
      <c r="AA2824" s="23"/>
      <c r="AB2824" s="23"/>
      <c r="AC2824" s="67"/>
      <c r="AD2824" s="23"/>
      <c r="AE2824" s="23"/>
    </row>
    <row r="2825" spans="1:31" s="103" customFormat="1" x14ac:dyDescent="0.35">
      <c r="A2825" s="24"/>
      <c r="B2825" s="23"/>
      <c r="C2825" s="23"/>
      <c r="D2825" s="23"/>
      <c r="E2825" s="23"/>
      <c r="F2825" s="23"/>
      <c r="G2825" s="23"/>
      <c r="H2825" s="23"/>
      <c r="I2825" s="23"/>
      <c r="J2825" s="23"/>
      <c r="K2825" s="23"/>
      <c r="L2825" s="23"/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/>
      <c r="Z2825" s="23"/>
      <c r="AA2825" s="23"/>
      <c r="AB2825" s="23"/>
      <c r="AC2825" s="67"/>
      <c r="AD2825" s="23"/>
      <c r="AE2825" s="23"/>
    </row>
    <row r="2826" spans="1:31" s="103" customFormat="1" x14ac:dyDescent="0.35">
      <c r="A2826" s="24"/>
      <c r="B2826" s="23"/>
      <c r="C2826" s="23"/>
      <c r="D2826" s="23"/>
      <c r="E2826" s="23"/>
      <c r="F2826" s="23"/>
      <c r="G2826" s="23"/>
      <c r="H2826" s="23"/>
      <c r="I2826" s="23"/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/>
      <c r="Z2826" s="23"/>
      <c r="AA2826" s="23"/>
      <c r="AB2826" s="23"/>
      <c r="AC2826" s="67"/>
      <c r="AD2826" s="23"/>
      <c r="AE2826" s="23"/>
    </row>
    <row r="2827" spans="1:31" s="103" customFormat="1" x14ac:dyDescent="0.35">
      <c r="A2827" s="24"/>
      <c r="B2827" s="23"/>
      <c r="C2827" s="23"/>
      <c r="D2827" s="23"/>
      <c r="E2827" s="23"/>
      <c r="F2827" s="23"/>
      <c r="G2827" s="23"/>
      <c r="H2827" s="23"/>
      <c r="I2827" s="23"/>
      <c r="J2827" s="23"/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/>
      <c r="Z2827" s="23"/>
      <c r="AA2827" s="23"/>
      <c r="AB2827" s="23"/>
      <c r="AC2827" s="67"/>
      <c r="AD2827" s="23"/>
      <c r="AE2827" s="23"/>
    </row>
    <row r="2828" spans="1:31" s="103" customFormat="1" x14ac:dyDescent="0.35">
      <c r="A2828" s="24"/>
      <c r="B2828" s="23"/>
      <c r="C2828" s="23"/>
      <c r="D2828" s="23"/>
      <c r="E2828" s="23"/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67"/>
      <c r="AD2828" s="23"/>
      <c r="AE2828" s="23"/>
    </row>
    <row r="2829" spans="1:31" s="103" customFormat="1" x14ac:dyDescent="0.35">
      <c r="A2829" s="24"/>
      <c r="B2829" s="23"/>
      <c r="C2829" s="23"/>
      <c r="D2829" s="23"/>
      <c r="E2829" s="23"/>
      <c r="F2829" s="23"/>
      <c r="G2829" s="23"/>
      <c r="H2829" s="23"/>
      <c r="I2829" s="23"/>
      <c r="J2829" s="23"/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/>
      <c r="Z2829" s="23"/>
      <c r="AA2829" s="23"/>
      <c r="AB2829" s="23"/>
      <c r="AC2829" s="67"/>
      <c r="AD2829" s="23"/>
      <c r="AE2829" s="23"/>
    </row>
    <row r="2830" spans="1:31" s="103" customFormat="1" x14ac:dyDescent="0.35">
      <c r="A2830" s="24"/>
      <c r="B2830" s="23"/>
      <c r="C2830" s="23"/>
      <c r="D2830" s="23"/>
      <c r="E2830" s="23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67"/>
      <c r="AD2830" s="23"/>
      <c r="AE2830" s="23"/>
    </row>
    <row r="2831" spans="1:31" s="103" customFormat="1" x14ac:dyDescent="0.35">
      <c r="A2831" s="24"/>
      <c r="B2831" s="23"/>
      <c r="C2831" s="23"/>
      <c r="D2831" s="23"/>
      <c r="E2831" s="23"/>
      <c r="F2831" s="23"/>
      <c r="G2831" s="23"/>
      <c r="H2831" s="23"/>
      <c r="I2831" s="23"/>
      <c r="J2831" s="23"/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/>
      <c r="Z2831" s="23"/>
      <c r="AA2831" s="23"/>
      <c r="AB2831" s="23"/>
      <c r="AC2831" s="67"/>
      <c r="AD2831" s="23"/>
      <c r="AE2831" s="23"/>
    </row>
    <row r="2832" spans="1:31" s="103" customFormat="1" x14ac:dyDescent="0.35">
      <c r="A2832" s="24"/>
      <c r="B2832" s="23"/>
      <c r="C2832" s="23"/>
      <c r="D2832" s="23"/>
      <c r="E2832" s="23"/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67"/>
      <c r="AD2832" s="23"/>
      <c r="AE2832" s="23"/>
    </row>
    <row r="2833" spans="1:31" s="103" customFormat="1" x14ac:dyDescent="0.35">
      <c r="A2833" s="24"/>
      <c r="B2833" s="23"/>
      <c r="C2833" s="23"/>
      <c r="D2833" s="23"/>
      <c r="E2833" s="23"/>
      <c r="F2833" s="23"/>
      <c r="G2833" s="23"/>
      <c r="H2833" s="23"/>
      <c r="I2833" s="23"/>
      <c r="J2833" s="23"/>
      <c r="K2833" s="23"/>
      <c r="L2833" s="23"/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/>
      <c r="Z2833" s="23"/>
      <c r="AA2833" s="23"/>
      <c r="AB2833" s="23"/>
      <c r="AC2833" s="67"/>
      <c r="AD2833" s="23"/>
      <c r="AE2833" s="23"/>
    </row>
    <row r="2834" spans="1:31" s="103" customFormat="1" x14ac:dyDescent="0.35">
      <c r="A2834" s="24"/>
      <c r="B2834" s="23"/>
      <c r="C2834" s="23"/>
      <c r="D2834" s="23"/>
      <c r="E2834" s="23"/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67"/>
      <c r="AD2834" s="23"/>
      <c r="AE2834" s="23"/>
    </row>
    <row r="2835" spans="1:31" s="103" customFormat="1" x14ac:dyDescent="0.35">
      <c r="A2835" s="24"/>
      <c r="B2835" s="23"/>
      <c r="C2835" s="23"/>
      <c r="D2835" s="23"/>
      <c r="E2835" s="23"/>
      <c r="F2835" s="23"/>
      <c r="G2835" s="23"/>
      <c r="H2835" s="23"/>
      <c r="I2835" s="23"/>
      <c r="J2835" s="23"/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/>
      <c r="Z2835" s="23"/>
      <c r="AA2835" s="23"/>
      <c r="AB2835" s="23"/>
      <c r="AC2835" s="67"/>
      <c r="AD2835" s="23"/>
      <c r="AE2835" s="23"/>
    </row>
    <row r="2836" spans="1:31" s="103" customFormat="1" x14ac:dyDescent="0.35">
      <c r="A2836" s="24"/>
      <c r="B2836" s="23"/>
      <c r="C2836" s="23"/>
      <c r="D2836" s="23"/>
      <c r="E2836" s="23"/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67"/>
      <c r="AD2836" s="23"/>
      <c r="AE2836" s="23"/>
    </row>
    <row r="2837" spans="1:31" s="103" customFormat="1" x14ac:dyDescent="0.35">
      <c r="A2837" s="24"/>
      <c r="B2837" s="23"/>
      <c r="C2837" s="23"/>
      <c r="D2837" s="23"/>
      <c r="E2837" s="23"/>
      <c r="F2837" s="23"/>
      <c r="G2837" s="23"/>
      <c r="H2837" s="23"/>
      <c r="I2837" s="23"/>
      <c r="J2837" s="23"/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/>
      <c r="Z2837" s="23"/>
      <c r="AA2837" s="23"/>
      <c r="AB2837" s="23"/>
      <c r="AC2837" s="67"/>
      <c r="AD2837" s="23"/>
      <c r="AE2837" s="23"/>
    </row>
    <row r="2838" spans="1:31" s="103" customFormat="1" x14ac:dyDescent="0.35">
      <c r="A2838" s="24"/>
      <c r="B2838" s="23"/>
      <c r="C2838" s="23"/>
      <c r="D2838" s="23"/>
      <c r="E2838" s="23"/>
      <c r="F2838" s="23"/>
      <c r="G2838" s="23"/>
      <c r="H2838" s="23"/>
      <c r="I2838" s="23"/>
      <c r="J2838" s="23"/>
      <c r="K2838" s="23"/>
      <c r="L2838" s="23"/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/>
      <c r="Z2838" s="23"/>
      <c r="AA2838" s="23"/>
      <c r="AB2838" s="23"/>
      <c r="AC2838" s="67"/>
      <c r="AD2838" s="23"/>
      <c r="AE2838" s="23"/>
    </row>
    <row r="2839" spans="1:31" s="103" customFormat="1" x14ac:dyDescent="0.35">
      <c r="A2839" s="24"/>
      <c r="B2839" s="23"/>
      <c r="C2839" s="23"/>
      <c r="D2839" s="23"/>
      <c r="E2839" s="23"/>
      <c r="F2839" s="23"/>
      <c r="G2839" s="23"/>
      <c r="H2839" s="23"/>
      <c r="I2839" s="23"/>
      <c r="J2839" s="23"/>
      <c r="K2839" s="23"/>
      <c r="L2839" s="23"/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/>
      <c r="Z2839" s="23"/>
      <c r="AA2839" s="23"/>
      <c r="AB2839" s="23"/>
      <c r="AC2839" s="67"/>
      <c r="AD2839" s="23"/>
      <c r="AE2839" s="23"/>
    </row>
    <row r="2840" spans="1:31" s="103" customFormat="1" x14ac:dyDescent="0.35">
      <c r="A2840" s="24"/>
      <c r="B2840" s="23"/>
      <c r="C2840" s="23"/>
      <c r="D2840" s="23"/>
      <c r="E2840" s="23"/>
      <c r="F2840" s="23"/>
      <c r="G2840" s="23"/>
      <c r="H2840" s="23"/>
      <c r="I2840" s="23"/>
      <c r="J2840" s="23"/>
      <c r="K2840" s="23"/>
      <c r="L2840" s="23"/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/>
      <c r="Z2840" s="23"/>
      <c r="AA2840" s="23"/>
      <c r="AB2840" s="23"/>
      <c r="AC2840" s="67"/>
      <c r="AD2840" s="23"/>
      <c r="AE2840" s="23"/>
    </row>
    <row r="2841" spans="1:31" s="103" customFormat="1" x14ac:dyDescent="0.35">
      <c r="A2841" s="24"/>
      <c r="B2841" s="23"/>
      <c r="C2841" s="23"/>
      <c r="D2841" s="23"/>
      <c r="E2841" s="23"/>
      <c r="F2841" s="23"/>
      <c r="G2841" s="23"/>
      <c r="H2841" s="23"/>
      <c r="I2841" s="23"/>
      <c r="J2841" s="23"/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/>
      <c r="Z2841" s="23"/>
      <c r="AA2841" s="23"/>
      <c r="AB2841" s="23"/>
      <c r="AC2841" s="67"/>
      <c r="AD2841" s="23"/>
      <c r="AE2841" s="23"/>
    </row>
    <row r="2842" spans="1:31" s="103" customFormat="1" x14ac:dyDescent="0.35">
      <c r="A2842" s="24"/>
      <c r="B2842" s="23"/>
      <c r="C2842" s="23"/>
      <c r="D2842" s="23"/>
      <c r="E2842" s="23"/>
      <c r="F2842" s="23"/>
      <c r="G2842" s="23"/>
      <c r="H2842" s="23"/>
      <c r="I2842" s="23"/>
      <c r="J2842" s="23"/>
      <c r="K2842" s="23"/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/>
      <c r="Z2842" s="23"/>
      <c r="AA2842" s="23"/>
      <c r="AB2842" s="23"/>
      <c r="AC2842" s="67"/>
      <c r="AD2842" s="23"/>
      <c r="AE2842" s="23"/>
    </row>
    <row r="2843" spans="1:31" s="103" customFormat="1" x14ac:dyDescent="0.35">
      <c r="A2843" s="24"/>
      <c r="B2843" s="23"/>
      <c r="C2843" s="23"/>
      <c r="D2843" s="23"/>
      <c r="E2843" s="23"/>
      <c r="F2843" s="23"/>
      <c r="G2843" s="23"/>
      <c r="H2843" s="23"/>
      <c r="I2843" s="23"/>
      <c r="J2843" s="23"/>
      <c r="K2843" s="23"/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/>
      <c r="Z2843" s="23"/>
      <c r="AA2843" s="23"/>
      <c r="AB2843" s="23"/>
      <c r="AC2843" s="67"/>
      <c r="AD2843" s="23"/>
      <c r="AE2843" s="23"/>
    </row>
    <row r="2844" spans="1:31" s="103" customFormat="1" x14ac:dyDescent="0.35">
      <c r="A2844" s="24"/>
      <c r="B2844" s="23"/>
      <c r="C2844" s="23"/>
      <c r="D2844" s="23"/>
      <c r="E2844" s="23"/>
      <c r="F2844" s="23"/>
      <c r="G2844" s="23"/>
      <c r="H2844" s="23"/>
      <c r="I2844" s="23"/>
      <c r="J2844" s="23"/>
      <c r="K2844" s="23"/>
      <c r="L2844" s="23"/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/>
      <c r="Z2844" s="23"/>
      <c r="AA2844" s="23"/>
      <c r="AB2844" s="23"/>
      <c r="AC2844" s="67"/>
      <c r="AD2844" s="23"/>
      <c r="AE2844" s="23"/>
    </row>
    <row r="2845" spans="1:31" s="103" customFormat="1" x14ac:dyDescent="0.35">
      <c r="A2845" s="24"/>
      <c r="B2845" s="23"/>
      <c r="C2845" s="23"/>
      <c r="D2845" s="23"/>
      <c r="E2845" s="23"/>
      <c r="F2845" s="23"/>
      <c r="G2845" s="23"/>
      <c r="H2845" s="23"/>
      <c r="I2845" s="23"/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/>
      <c r="Z2845" s="23"/>
      <c r="AA2845" s="23"/>
      <c r="AB2845" s="23"/>
      <c r="AC2845" s="67"/>
      <c r="AD2845" s="23"/>
      <c r="AE2845" s="23"/>
    </row>
    <row r="2846" spans="1:31" s="103" customFormat="1" x14ac:dyDescent="0.35">
      <c r="A2846" s="24"/>
      <c r="B2846" s="23"/>
      <c r="C2846" s="23"/>
      <c r="D2846" s="23"/>
      <c r="E2846" s="23"/>
      <c r="F2846" s="23"/>
      <c r="G2846" s="23"/>
      <c r="H2846" s="23"/>
      <c r="I2846" s="23"/>
      <c r="J2846" s="23"/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/>
      <c r="Z2846" s="23"/>
      <c r="AA2846" s="23"/>
      <c r="AB2846" s="23"/>
      <c r="AC2846" s="67"/>
      <c r="AD2846" s="23"/>
      <c r="AE2846" s="23"/>
    </row>
    <row r="2847" spans="1:31" s="103" customFormat="1" x14ac:dyDescent="0.35">
      <c r="A2847" s="24"/>
      <c r="B2847" s="23"/>
      <c r="C2847" s="23"/>
      <c r="D2847" s="23"/>
      <c r="E2847" s="23"/>
      <c r="F2847" s="23"/>
      <c r="G2847" s="23"/>
      <c r="H2847" s="23"/>
      <c r="I2847" s="23"/>
      <c r="J2847" s="23"/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/>
      <c r="Z2847" s="23"/>
      <c r="AA2847" s="23"/>
      <c r="AB2847" s="23"/>
      <c r="AC2847" s="67"/>
      <c r="AD2847" s="23"/>
      <c r="AE2847" s="23"/>
    </row>
    <row r="2848" spans="1:31" s="103" customFormat="1" x14ac:dyDescent="0.35">
      <c r="A2848" s="24"/>
      <c r="B2848" s="23"/>
      <c r="C2848" s="23"/>
      <c r="D2848" s="23"/>
      <c r="E2848" s="23"/>
      <c r="F2848" s="23"/>
      <c r="G2848" s="23"/>
      <c r="H2848" s="23"/>
      <c r="I2848" s="23"/>
      <c r="J2848" s="23"/>
      <c r="K2848" s="23"/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/>
      <c r="Z2848" s="23"/>
      <c r="AA2848" s="23"/>
      <c r="AB2848" s="23"/>
      <c r="AC2848" s="67"/>
      <c r="AD2848" s="23"/>
      <c r="AE2848" s="23"/>
    </row>
    <row r="2849" spans="1:31" s="103" customFormat="1" x14ac:dyDescent="0.35">
      <c r="A2849" s="24"/>
      <c r="B2849" s="23"/>
      <c r="C2849" s="23"/>
      <c r="D2849" s="23"/>
      <c r="E2849" s="23"/>
      <c r="F2849" s="23"/>
      <c r="G2849" s="23"/>
      <c r="H2849" s="23"/>
      <c r="I2849" s="23"/>
      <c r="J2849" s="23"/>
      <c r="K2849" s="23"/>
      <c r="L2849" s="23"/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/>
      <c r="Z2849" s="23"/>
      <c r="AA2849" s="23"/>
      <c r="AB2849" s="23"/>
      <c r="AC2849" s="67"/>
      <c r="AD2849" s="23"/>
      <c r="AE2849" s="23"/>
    </row>
    <row r="2850" spans="1:31" s="103" customFormat="1" x14ac:dyDescent="0.35">
      <c r="A2850" s="24"/>
      <c r="B2850" s="23"/>
      <c r="C2850" s="23"/>
      <c r="D2850" s="23"/>
      <c r="E2850" s="23"/>
      <c r="F2850" s="23"/>
      <c r="G2850" s="23"/>
      <c r="H2850" s="23"/>
      <c r="I2850" s="23"/>
      <c r="J2850" s="23"/>
      <c r="K2850" s="23"/>
      <c r="L2850" s="23"/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/>
      <c r="Z2850" s="23"/>
      <c r="AA2850" s="23"/>
      <c r="AB2850" s="23"/>
      <c r="AC2850" s="67"/>
      <c r="AD2850" s="23"/>
      <c r="AE2850" s="23"/>
    </row>
    <row r="2851" spans="1:31" s="103" customFormat="1" x14ac:dyDescent="0.35">
      <c r="A2851" s="24"/>
      <c r="B2851" s="23"/>
      <c r="C2851" s="23"/>
      <c r="D2851" s="23"/>
      <c r="E2851" s="23"/>
      <c r="F2851" s="23"/>
      <c r="G2851" s="23"/>
      <c r="H2851" s="23"/>
      <c r="I2851" s="23"/>
      <c r="J2851" s="23"/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/>
      <c r="Z2851" s="23"/>
      <c r="AA2851" s="23"/>
      <c r="AB2851" s="23"/>
      <c r="AC2851" s="67"/>
      <c r="AD2851" s="23"/>
      <c r="AE2851" s="23"/>
    </row>
    <row r="2852" spans="1:31" s="103" customFormat="1" x14ac:dyDescent="0.35">
      <c r="A2852" s="24"/>
      <c r="B2852" s="23"/>
      <c r="C2852" s="23"/>
      <c r="D2852" s="23"/>
      <c r="E2852" s="23"/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67"/>
      <c r="AD2852" s="23"/>
      <c r="AE2852" s="23"/>
    </row>
    <row r="2853" spans="1:31" s="103" customFormat="1" x14ac:dyDescent="0.35">
      <c r="A2853" s="24"/>
      <c r="B2853" s="23"/>
      <c r="C2853" s="23"/>
      <c r="D2853" s="23"/>
      <c r="E2853" s="23"/>
      <c r="F2853" s="23"/>
      <c r="G2853" s="23"/>
      <c r="H2853" s="23"/>
      <c r="I2853" s="23"/>
      <c r="J2853" s="23"/>
      <c r="K2853" s="23"/>
      <c r="L2853" s="23"/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/>
      <c r="Z2853" s="23"/>
      <c r="AA2853" s="23"/>
      <c r="AB2853" s="23"/>
      <c r="AC2853" s="67"/>
      <c r="AD2853" s="23"/>
      <c r="AE2853" s="23"/>
    </row>
    <row r="2854" spans="1:31" s="103" customFormat="1" x14ac:dyDescent="0.35">
      <c r="A2854" s="24"/>
      <c r="B2854" s="23"/>
      <c r="C2854" s="23"/>
      <c r="D2854" s="23"/>
      <c r="E2854" s="23"/>
      <c r="F2854" s="23"/>
      <c r="G2854" s="23"/>
      <c r="H2854" s="23"/>
      <c r="I2854" s="23"/>
      <c r="J2854" s="23"/>
      <c r="K2854" s="23"/>
      <c r="L2854" s="23"/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/>
      <c r="Z2854" s="23"/>
      <c r="AA2854" s="23"/>
      <c r="AB2854" s="23"/>
      <c r="AC2854" s="67"/>
      <c r="AD2854" s="23"/>
      <c r="AE2854" s="23"/>
    </row>
    <row r="2855" spans="1:31" s="103" customFormat="1" x14ac:dyDescent="0.35">
      <c r="A2855" s="24"/>
      <c r="B2855" s="23"/>
      <c r="C2855" s="23"/>
      <c r="D2855" s="23"/>
      <c r="E2855" s="23"/>
      <c r="F2855" s="23"/>
      <c r="G2855" s="23"/>
      <c r="H2855" s="23"/>
      <c r="I2855" s="23"/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/>
      <c r="Z2855" s="23"/>
      <c r="AA2855" s="23"/>
      <c r="AB2855" s="23"/>
      <c r="AC2855" s="67"/>
      <c r="AD2855" s="23"/>
      <c r="AE2855" s="23"/>
    </row>
    <row r="2856" spans="1:31" s="103" customFormat="1" x14ac:dyDescent="0.35">
      <c r="A2856" s="24"/>
      <c r="B2856" s="23"/>
      <c r="C2856" s="23"/>
      <c r="D2856" s="23"/>
      <c r="E2856" s="23"/>
      <c r="F2856" s="23"/>
      <c r="G2856" s="23"/>
      <c r="H2856" s="23"/>
      <c r="I2856" s="23"/>
      <c r="J2856" s="23"/>
      <c r="K2856" s="23"/>
      <c r="L2856" s="23"/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67"/>
      <c r="AD2856" s="23"/>
      <c r="AE2856" s="23"/>
    </row>
    <row r="2857" spans="1:31" s="103" customFormat="1" x14ac:dyDescent="0.35">
      <c r="A2857" s="24"/>
      <c r="B2857" s="23"/>
      <c r="C2857" s="23"/>
      <c r="D2857" s="23"/>
      <c r="E2857" s="23"/>
      <c r="F2857" s="23"/>
      <c r="G2857" s="23"/>
      <c r="H2857" s="23"/>
      <c r="I2857" s="23"/>
      <c r="J2857" s="23"/>
      <c r="K2857" s="23"/>
      <c r="L2857" s="23"/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/>
      <c r="Z2857" s="23"/>
      <c r="AA2857" s="23"/>
      <c r="AB2857" s="23"/>
      <c r="AC2857" s="67"/>
      <c r="AD2857" s="23"/>
      <c r="AE2857" s="23"/>
    </row>
    <row r="2858" spans="1:31" s="103" customFormat="1" x14ac:dyDescent="0.35">
      <c r="A2858" s="24"/>
      <c r="B2858" s="23"/>
      <c r="C2858" s="23"/>
      <c r="D2858" s="23"/>
      <c r="E2858" s="23"/>
      <c r="F2858" s="23"/>
      <c r="G2858" s="23"/>
      <c r="H2858" s="23"/>
      <c r="I2858" s="23"/>
      <c r="J2858" s="23"/>
      <c r="K2858" s="23"/>
      <c r="L2858" s="23"/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/>
      <c r="Z2858" s="23"/>
      <c r="AA2858" s="23"/>
      <c r="AB2858" s="23"/>
      <c r="AC2858" s="67"/>
      <c r="AD2858" s="23"/>
      <c r="AE2858" s="23"/>
    </row>
    <row r="2859" spans="1:31" s="103" customFormat="1" x14ac:dyDescent="0.35">
      <c r="A2859" s="24"/>
      <c r="B2859" s="23"/>
      <c r="C2859" s="23"/>
      <c r="D2859" s="23"/>
      <c r="E2859" s="23"/>
      <c r="F2859" s="23"/>
      <c r="G2859" s="23"/>
      <c r="H2859" s="23"/>
      <c r="I2859" s="23"/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/>
      <c r="Z2859" s="23"/>
      <c r="AA2859" s="23"/>
      <c r="AB2859" s="23"/>
      <c r="AC2859" s="67"/>
      <c r="AD2859" s="23"/>
      <c r="AE2859" s="23"/>
    </row>
    <row r="2860" spans="1:31" s="103" customFormat="1" x14ac:dyDescent="0.35">
      <c r="A2860" s="24"/>
      <c r="B2860" s="23"/>
      <c r="C2860" s="23"/>
      <c r="D2860" s="23"/>
      <c r="E2860" s="23"/>
      <c r="F2860" s="23"/>
      <c r="G2860" s="23"/>
      <c r="H2860" s="23"/>
      <c r="I2860" s="23"/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/>
      <c r="Z2860" s="23"/>
      <c r="AA2860" s="23"/>
      <c r="AB2860" s="23"/>
      <c r="AC2860" s="67"/>
      <c r="AD2860" s="23"/>
      <c r="AE2860" s="23"/>
    </row>
    <row r="2861" spans="1:31" s="103" customFormat="1" x14ac:dyDescent="0.35">
      <c r="A2861" s="24"/>
      <c r="B2861" s="23"/>
      <c r="C2861" s="23"/>
      <c r="D2861" s="23"/>
      <c r="E2861" s="23"/>
      <c r="F2861" s="23"/>
      <c r="G2861" s="23"/>
      <c r="H2861" s="23"/>
      <c r="I2861" s="23"/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/>
      <c r="Z2861" s="23"/>
      <c r="AA2861" s="23"/>
      <c r="AB2861" s="23"/>
      <c r="AC2861" s="67"/>
      <c r="AD2861" s="23"/>
      <c r="AE2861" s="23"/>
    </row>
    <row r="2862" spans="1:31" s="103" customFormat="1" x14ac:dyDescent="0.35">
      <c r="A2862" s="24"/>
      <c r="B2862" s="23"/>
      <c r="C2862" s="23"/>
      <c r="D2862" s="23"/>
      <c r="E2862" s="23"/>
      <c r="F2862" s="23"/>
      <c r="G2862" s="23"/>
      <c r="H2862" s="23"/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67"/>
      <c r="AD2862" s="23"/>
      <c r="AE2862" s="23"/>
    </row>
    <row r="2863" spans="1:31" s="103" customFormat="1" x14ac:dyDescent="0.35">
      <c r="A2863" s="24"/>
      <c r="B2863" s="23"/>
      <c r="C2863" s="23"/>
      <c r="D2863" s="23"/>
      <c r="E2863" s="23"/>
      <c r="F2863" s="23"/>
      <c r="G2863" s="23"/>
      <c r="H2863" s="23"/>
      <c r="I2863" s="23"/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/>
      <c r="Z2863" s="23"/>
      <c r="AA2863" s="23"/>
      <c r="AB2863" s="23"/>
      <c r="AC2863" s="67"/>
      <c r="AD2863" s="23"/>
      <c r="AE2863" s="23"/>
    </row>
    <row r="2864" spans="1:31" s="103" customFormat="1" x14ac:dyDescent="0.35">
      <c r="A2864" s="24"/>
      <c r="B2864" s="23"/>
      <c r="C2864" s="23"/>
      <c r="D2864" s="23"/>
      <c r="E2864" s="23"/>
      <c r="F2864" s="23"/>
      <c r="G2864" s="23"/>
      <c r="H2864" s="23"/>
      <c r="I2864" s="23"/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/>
      <c r="Z2864" s="23"/>
      <c r="AA2864" s="23"/>
      <c r="AB2864" s="23"/>
      <c r="AC2864" s="67"/>
      <c r="AD2864" s="23"/>
      <c r="AE2864" s="23"/>
    </row>
    <row r="2865" spans="1:31" s="103" customFormat="1" x14ac:dyDescent="0.35">
      <c r="A2865" s="24"/>
      <c r="B2865" s="23"/>
      <c r="C2865" s="23"/>
      <c r="D2865" s="23"/>
      <c r="E2865" s="23"/>
      <c r="F2865" s="23"/>
      <c r="G2865" s="23"/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67"/>
      <c r="AD2865" s="23"/>
      <c r="AE2865" s="23"/>
    </row>
    <row r="2866" spans="1:31" s="103" customFormat="1" x14ac:dyDescent="0.35">
      <c r="A2866" s="24"/>
      <c r="B2866" s="23"/>
      <c r="C2866" s="23"/>
      <c r="D2866" s="23"/>
      <c r="E2866" s="23"/>
      <c r="F2866" s="23"/>
      <c r="G2866" s="23"/>
      <c r="H2866" s="23"/>
      <c r="I2866" s="23"/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/>
      <c r="Z2866" s="23"/>
      <c r="AA2866" s="23"/>
      <c r="AB2866" s="23"/>
      <c r="AC2866" s="67"/>
      <c r="AD2866" s="23"/>
      <c r="AE2866" s="23"/>
    </row>
    <row r="2867" spans="1:31" s="103" customFormat="1" x14ac:dyDescent="0.35">
      <c r="A2867" s="24"/>
      <c r="B2867" s="23"/>
      <c r="C2867" s="23"/>
      <c r="D2867" s="23"/>
      <c r="E2867" s="23"/>
      <c r="F2867" s="23"/>
      <c r="G2867" s="23"/>
      <c r="H2867" s="23"/>
      <c r="I2867" s="23"/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/>
      <c r="Z2867" s="23"/>
      <c r="AA2867" s="23"/>
      <c r="AB2867" s="23"/>
      <c r="AC2867" s="67"/>
      <c r="AD2867" s="23"/>
      <c r="AE2867" s="23"/>
    </row>
    <row r="2868" spans="1:31" s="103" customFormat="1" x14ac:dyDescent="0.35">
      <c r="A2868" s="24"/>
      <c r="B2868" s="23"/>
      <c r="C2868" s="23"/>
      <c r="D2868" s="23"/>
      <c r="E2868" s="23"/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67"/>
      <c r="AD2868" s="23"/>
      <c r="AE2868" s="23"/>
    </row>
    <row r="2869" spans="1:31" s="103" customFormat="1" x14ac:dyDescent="0.35">
      <c r="A2869" s="24"/>
      <c r="B2869" s="23"/>
      <c r="C2869" s="23"/>
      <c r="D2869" s="23"/>
      <c r="E2869" s="23"/>
      <c r="F2869" s="23"/>
      <c r="G2869" s="23"/>
      <c r="H2869" s="23"/>
      <c r="I2869" s="23"/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/>
      <c r="Z2869" s="23"/>
      <c r="AA2869" s="23"/>
      <c r="AB2869" s="23"/>
      <c r="AC2869" s="67"/>
      <c r="AD2869" s="23"/>
      <c r="AE2869" s="23"/>
    </row>
    <row r="2870" spans="1:31" s="103" customFormat="1" x14ac:dyDescent="0.35">
      <c r="A2870" s="24"/>
      <c r="B2870" s="23"/>
      <c r="C2870" s="23"/>
      <c r="D2870" s="23"/>
      <c r="E2870" s="23"/>
      <c r="F2870" s="23"/>
      <c r="G2870" s="23"/>
      <c r="H2870" s="23"/>
      <c r="I2870" s="23"/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/>
      <c r="Z2870" s="23"/>
      <c r="AA2870" s="23"/>
      <c r="AB2870" s="23"/>
      <c r="AC2870" s="67"/>
      <c r="AD2870" s="23"/>
      <c r="AE2870" s="23"/>
    </row>
    <row r="2871" spans="1:31" s="103" customFormat="1" x14ac:dyDescent="0.35">
      <c r="A2871" s="24"/>
      <c r="B2871" s="23"/>
      <c r="C2871" s="23"/>
      <c r="D2871" s="23"/>
      <c r="E2871" s="23"/>
      <c r="F2871" s="23"/>
      <c r="G2871" s="23"/>
      <c r="H2871" s="23"/>
      <c r="I2871" s="23"/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/>
      <c r="Z2871" s="23"/>
      <c r="AA2871" s="23"/>
      <c r="AB2871" s="23"/>
      <c r="AC2871" s="67"/>
      <c r="AD2871" s="23"/>
      <c r="AE2871" s="23"/>
    </row>
    <row r="2872" spans="1:31" s="103" customFormat="1" x14ac:dyDescent="0.35">
      <c r="A2872" s="24"/>
      <c r="B2872" s="23"/>
      <c r="C2872" s="23"/>
      <c r="D2872" s="23"/>
      <c r="E2872" s="23"/>
      <c r="F2872" s="23"/>
      <c r="G2872" s="23"/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/>
      <c r="Z2872" s="23"/>
      <c r="AA2872" s="23"/>
      <c r="AB2872" s="23"/>
      <c r="AC2872" s="67"/>
      <c r="AD2872" s="23"/>
      <c r="AE2872" s="23"/>
    </row>
    <row r="2873" spans="1:31" s="103" customFormat="1" x14ac:dyDescent="0.35">
      <c r="A2873" s="24"/>
      <c r="B2873" s="23"/>
      <c r="C2873" s="23"/>
      <c r="D2873" s="23"/>
      <c r="E2873" s="23"/>
      <c r="F2873" s="23"/>
      <c r="G2873" s="23"/>
      <c r="H2873" s="23"/>
      <c r="I2873" s="23"/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/>
      <c r="Z2873" s="23"/>
      <c r="AA2873" s="23"/>
      <c r="AB2873" s="23"/>
      <c r="AC2873" s="67"/>
      <c r="AD2873" s="23"/>
      <c r="AE2873" s="23"/>
    </row>
    <row r="2874" spans="1:31" s="103" customFormat="1" x14ac:dyDescent="0.35">
      <c r="A2874" s="24"/>
      <c r="B2874" s="23"/>
      <c r="C2874" s="23"/>
      <c r="D2874" s="23"/>
      <c r="E2874" s="23"/>
      <c r="F2874" s="23"/>
      <c r="G2874" s="23"/>
      <c r="H2874" s="23"/>
      <c r="I2874" s="23"/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/>
      <c r="Z2874" s="23"/>
      <c r="AA2874" s="23"/>
      <c r="AB2874" s="23"/>
      <c r="AC2874" s="67"/>
      <c r="AD2874" s="23"/>
      <c r="AE2874" s="23"/>
    </row>
    <row r="2875" spans="1:31" s="103" customFormat="1" x14ac:dyDescent="0.35">
      <c r="A2875" s="24"/>
      <c r="B2875" s="23"/>
      <c r="C2875" s="23"/>
      <c r="D2875" s="23"/>
      <c r="E2875" s="23"/>
      <c r="F2875" s="23"/>
      <c r="G2875" s="23"/>
      <c r="H2875" s="23"/>
      <c r="I2875" s="23"/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/>
      <c r="Z2875" s="23"/>
      <c r="AA2875" s="23"/>
      <c r="AB2875" s="23"/>
      <c r="AC2875" s="67"/>
      <c r="AD2875" s="23"/>
      <c r="AE2875" s="23"/>
    </row>
    <row r="2876" spans="1:31" s="103" customFormat="1" x14ac:dyDescent="0.35">
      <c r="A2876" s="24"/>
      <c r="B2876" s="23"/>
      <c r="C2876" s="23"/>
      <c r="D2876" s="23"/>
      <c r="E2876" s="23"/>
      <c r="F2876" s="23"/>
      <c r="G2876" s="23"/>
      <c r="H2876" s="23"/>
      <c r="I2876" s="23"/>
      <c r="J2876" s="23"/>
      <c r="K2876" s="23"/>
      <c r="L2876" s="23"/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/>
      <c r="Z2876" s="23"/>
      <c r="AA2876" s="23"/>
      <c r="AB2876" s="23"/>
      <c r="AC2876" s="67"/>
      <c r="AD2876" s="23"/>
      <c r="AE2876" s="23"/>
    </row>
    <row r="2877" spans="1:31" s="103" customFormat="1" x14ac:dyDescent="0.35">
      <c r="A2877" s="24"/>
      <c r="B2877" s="23"/>
      <c r="C2877" s="23"/>
      <c r="D2877" s="23"/>
      <c r="E2877" s="23"/>
      <c r="F2877" s="23"/>
      <c r="G2877" s="23"/>
      <c r="H2877" s="23"/>
      <c r="I2877" s="23"/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/>
      <c r="Z2877" s="23"/>
      <c r="AA2877" s="23"/>
      <c r="AB2877" s="23"/>
      <c r="AC2877" s="67"/>
      <c r="AD2877" s="23"/>
      <c r="AE2877" s="23"/>
    </row>
    <row r="2878" spans="1:31" s="103" customFormat="1" x14ac:dyDescent="0.35">
      <c r="A2878" s="24"/>
      <c r="B2878" s="23"/>
      <c r="C2878" s="23"/>
      <c r="D2878" s="23"/>
      <c r="E2878" s="23"/>
      <c r="F2878" s="23"/>
      <c r="G2878" s="23"/>
      <c r="H2878" s="23"/>
      <c r="I2878" s="23"/>
      <c r="J2878" s="23"/>
      <c r="K2878" s="23"/>
      <c r="L2878" s="23"/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/>
      <c r="Z2878" s="23"/>
      <c r="AA2878" s="23"/>
      <c r="AB2878" s="23"/>
      <c r="AC2878" s="67"/>
      <c r="AD2878" s="23"/>
      <c r="AE2878" s="23"/>
    </row>
    <row r="2879" spans="1:31" s="103" customFormat="1" x14ac:dyDescent="0.35">
      <c r="A2879" s="24"/>
      <c r="B2879" s="23"/>
      <c r="C2879" s="23"/>
      <c r="D2879" s="23"/>
      <c r="E2879" s="23"/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67"/>
      <c r="AD2879" s="23"/>
      <c r="AE2879" s="23"/>
    </row>
    <row r="2880" spans="1:31" s="103" customFormat="1" x14ac:dyDescent="0.35">
      <c r="A2880" s="24"/>
      <c r="B2880" s="23"/>
      <c r="C2880" s="23"/>
      <c r="D2880" s="23"/>
      <c r="E2880" s="23"/>
      <c r="F2880" s="23"/>
      <c r="G2880" s="23"/>
      <c r="H2880" s="23"/>
      <c r="I2880" s="23"/>
      <c r="J2880" s="23"/>
      <c r="K2880" s="23"/>
      <c r="L2880" s="23"/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/>
      <c r="Z2880" s="23"/>
      <c r="AA2880" s="23"/>
      <c r="AB2880" s="23"/>
      <c r="AC2880" s="67"/>
      <c r="AD2880" s="23"/>
      <c r="AE2880" s="23"/>
    </row>
    <row r="2881" spans="1:31" s="103" customFormat="1" x14ac:dyDescent="0.35">
      <c r="A2881" s="24"/>
      <c r="B2881" s="23"/>
      <c r="C2881" s="23"/>
      <c r="D2881" s="23"/>
      <c r="E2881" s="23"/>
      <c r="F2881" s="23"/>
      <c r="G2881" s="23"/>
      <c r="H2881" s="23"/>
      <c r="I2881" s="23"/>
      <c r="J2881" s="23"/>
      <c r="K2881" s="23"/>
      <c r="L2881" s="23"/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/>
      <c r="Z2881" s="23"/>
      <c r="AA2881" s="23"/>
      <c r="AB2881" s="23"/>
      <c r="AC2881" s="67"/>
      <c r="AD2881" s="23"/>
      <c r="AE2881" s="23"/>
    </row>
    <row r="2882" spans="1:31" s="103" customFormat="1" x14ac:dyDescent="0.35">
      <c r="A2882" s="24"/>
      <c r="B2882" s="23"/>
      <c r="C2882" s="23"/>
      <c r="D2882" s="23"/>
      <c r="E2882" s="23"/>
      <c r="F2882" s="23"/>
      <c r="G2882" s="23"/>
      <c r="H2882" s="23"/>
      <c r="I2882" s="23"/>
      <c r="J2882" s="23"/>
      <c r="K2882" s="23"/>
      <c r="L2882" s="23"/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/>
      <c r="Z2882" s="23"/>
      <c r="AA2882" s="23"/>
      <c r="AB2882" s="23"/>
      <c r="AC2882" s="67"/>
      <c r="AD2882" s="23"/>
      <c r="AE2882" s="23"/>
    </row>
    <row r="2883" spans="1:31" s="103" customFormat="1" x14ac:dyDescent="0.35">
      <c r="A2883" s="24"/>
      <c r="B2883" s="23"/>
      <c r="C2883" s="23"/>
      <c r="D2883" s="23"/>
      <c r="E2883" s="23"/>
      <c r="F2883" s="23"/>
      <c r="G2883" s="23"/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67"/>
      <c r="AD2883" s="23"/>
      <c r="AE2883" s="23"/>
    </row>
    <row r="2884" spans="1:31" s="103" customFormat="1" x14ac:dyDescent="0.35">
      <c r="A2884" s="24"/>
      <c r="B2884" s="23"/>
      <c r="C2884" s="23"/>
      <c r="D2884" s="23"/>
      <c r="E2884" s="23"/>
      <c r="F2884" s="23"/>
      <c r="G2884" s="23"/>
      <c r="H2884" s="23"/>
      <c r="I2884" s="23"/>
      <c r="J2884" s="23"/>
      <c r="K2884" s="23"/>
      <c r="L2884" s="23"/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/>
      <c r="Z2884" s="23"/>
      <c r="AA2884" s="23"/>
      <c r="AB2884" s="23"/>
      <c r="AC2884" s="67"/>
      <c r="AD2884" s="23"/>
      <c r="AE2884" s="23"/>
    </row>
    <row r="2885" spans="1:31" s="103" customFormat="1" x14ac:dyDescent="0.35">
      <c r="A2885" s="24"/>
      <c r="B2885" s="23"/>
      <c r="C2885" s="23"/>
      <c r="D2885" s="23"/>
      <c r="E2885" s="23"/>
      <c r="F2885" s="23"/>
      <c r="G2885" s="23"/>
      <c r="H2885" s="23"/>
      <c r="I2885" s="23"/>
      <c r="J2885" s="23"/>
      <c r="K2885" s="23"/>
      <c r="L2885" s="23"/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/>
      <c r="Z2885" s="23"/>
      <c r="AA2885" s="23"/>
      <c r="AB2885" s="23"/>
      <c r="AC2885" s="67"/>
      <c r="AD2885" s="23"/>
      <c r="AE2885" s="23"/>
    </row>
    <row r="2886" spans="1:31" s="103" customFormat="1" x14ac:dyDescent="0.35">
      <c r="A2886" s="24"/>
      <c r="B2886" s="23"/>
      <c r="C2886" s="23"/>
      <c r="D2886" s="23"/>
      <c r="E2886" s="23"/>
      <c r="F2886" s="23"/>
      <c r="G2886" s="23"/>
      <c r="H2886" s="23"/>
      <c r="I2886" s="23"/>
      <c r="J2886" s="23"/>
      <c r="K2886" s="23"/>
      <c r="L2886" s="23"/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/>
      <c r="Z2886" s="23"/>
      <c r="AA2886" s="23"/>
      <c r="AB2886" s="23"/>
      <c r="AC2886" s="67"/>
      <c r="AD2886" s="23"/>
      <c r="AE2886" s="23"/>
    </row>
    <row r="2887" spans="1:31" s="103" customFormat="1" x14ac:dyDescent="0.35">
      <c r="A2887" s="24"/>
      <c r="B2887" s="23"/>
      <c r="C2887" s="23"/>
      <c r="D2887" s="23"/>
      <c r="E2887" s="23"/>
      <c r="F2887" s="23"/>
      <c r="G2887" s="23"/>
      <c r="H2887" s="23"/>
      <c r="I2887" s="23"/>
      <c r="J2887" s="23"/>
      <c r="K2887" s="23"/>
      <c r="L2887" s="23"/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/>
      <c r="Z2887" s="23"/>
      <c r="AA2887" s="23"/>
      <c r="AB2887" s="23"/>
      <c r="AC2887" s="67"/>
      <c r="AD2887" s="23"/>
      <c r="AE2887" s="23"/>
    </row>
    <row r="2888" spans="1:31" s="103" customFormat="1" x14ac:dyDescent="0.35">
      <c r="A2888" s="24"/>
      <c r="B2888" s="23"/>
      <c r="C2888" s="23"/>
      <c r="D2888" s="23"/>
      <c r="E2888" s="23"/>
      <c r="F2888" s="23"/>
      <c r="G2888" s="23"/>
      <c r="H2888" s="23"/>
      <c r="I2888" s="23"/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/>
      <c r="Z2888" s="23"/>
      <c r="AA2888" s="23"/>
      <c r="AB2888" s="23"/>
      <c r="AC2888" s="67"/>
      <c r="AD2888" s="23"/>
      <c r="AE2888" s="23"/>
    </row>
    <row r="2889" spans="1:31" s="103" customFormat="1" x14ac:dyDescent="0.35">
      <c r="A2889" s="24"/>
      <c r="B2889" s="23"/>
      <c r="C2889" s="23"/>
      <c r="D2889" s="23"/>
      <c r="E2889" s="23"/>
      <c r="F2889" s="23"/>
      <c r="G2889" s="23"/>
      <c r="H2889" s="23"/>
      <c r="I2889" s="23"/>
      <c r="J2889" s="23"/>
      <c r="K2889" s="23"/>
      <c r="L2889" s="23"/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/>
      <c r="Z2889" s="23"/>
      <c r="AA2889" s="23"/>
      <c r="AB2889" s="23"/>
      <c r="AC2889" s="67"/>
      <c r="AD2889" s="23"/>
      <c r="AE2889" s="23"/>
    </row>
    <row r="2890" spans="1:31" s="103" customFormat="1" x14ac:dyDescent="0.35">
      <c r="A2890" s="24"/>
      <c r="B2890" s="23"/>
      <c r="C2890" s="23"/>
      <c r="D2890" s="23"/>
      <c r="E2890" s="23"/>
      <c r="F2890" s="23"/>
      <c r="G2890" s="23"/>
      <c r="H2890" s="23"/>
      <c r="I2890" s="23"/>
      <c r="J2890" s="23"/>
      <c r="K2890" s="23"/>
      <c r="L2890" s="23"/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/>
      <c r="Z2890" s="23"/>
      <c r="AA2890" s="23"/>
      <c r="AB2890" s="23"/>
      <c r="AC2890" s="67"/>
      <c r="AD2890" s="23"/>
      <c r="AE2890" s="23"/>
    </row>
    <row r="2891" spans="1:31" s="103" customFormat="1" x14ac:dyDescent="0.35">
      <c r="A2891" s="24"/>
      <c r="B2891" s="23"/>
      <c r="C2891" s="23"/>
      <c r="D2891" s="23"/>
      <c r="E2891" s="23"/>
      <c r="F2891" s="23"/>
      <c r="G2891" s="23"/>
      <c r="H2891" s="23"/>
      <c r="I2891" s="23"/>
      <c r="J2891" s="23"/>
      <c r="K2891" s="23"/>
      <c r="L2891" s="23"/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/>
      <c r="Z2891" s="23"/>
      <c r="AA2891" s="23"/>
      <c r="AB2891" s="23"/>
      <c r="AC2891" s="67"/>
      <c r="AD2891" s="23"/>
      <c r="AE2891" s="23"/>
    </row>
    <row r="2892" spans="1:31" s="103" customFormat="1" x14ac:dyDescent="0.35">
      <c r="A2892" s="24"/>
      <c r="B2892" s="23"/>
      <c r="C2892" s="23"/>
      <c r="D2892" s="23"/>
      <c r="E2892" s="23"/>
      <c r="F2892" s="23"/>
      <c r="G2892" s="23"/>
      <c r="H2892" s="23"/>
      <c r="I2892" s="23"/>
      <c r="J2892" s="23"/>
      <c r="K2892" s="23"/>
      <c r="L2892" s="23"/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/>
      <c r="Z2892" s="23"/>
      <c r="AA2892" s="23"/>
      <c r="AB2892" s="23"/>
      <c r="AC2892" s="67"/>
      <c r="AD2892" s="23"/>
      <c r="AE2892" s="23"/>
    </row>
    <row r="2893" spans="1:31" s="103" customFormat="1" x14ac:dyDescent="0.35">
      <c r="A2893" s="24"/>
      <c r="B2893" s="23"/>
      <c r="C2893" s="23"/>
      <c r="D2893" s="23"/>
      <c r="E2893" s="23"/>
      <c r="F2893" s="23"/>
      <c r="G2893" s="23"/>
      <c r="H2893" s="23"/>
      <c r="I2893" s="23"/>
      <c r="J2893" s="23"/>
      <c r="K2893" s="23"/>
      <c r="L2893" s="23"/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/>
      <c r="Z2893" s="23"/>
      <c r="AA2893" s="23"/>
      <c r="AB2893" s="23"/>
      <c r="AC2893" s="67"/>
      <c r="AD2893" s="23"/>
      <c r="AE2893" s="23"/>
    </row>
    <row r="2894" spans="1:31" s="103" customFormat="1" x14ac:dyDescent="0.35">
      <c r="A2894" s="24"/>
      <c r="B2894" s="23"/>
      <c r="C2894" s="23"/>
      <c r="D2894" s="23"/>
      <c r="E2894" s="23"/>
      <c r="F2894" s="23"/>
      <c r="G2894" s="23"/>
      <c r="H2894" s="23"/>
      <c r="I2894" s="23"/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/>
      <c r="Z2894" s="23"/>
      <c r="AA2894" s="23"/>
      <c r="AB2894" s="23"/>
      <c r="AC2894" s="67"/>
      <c r="AD2894" s="23"/>
      <c r="AE2894" s="23"/>
    </row>
    <row r="2895" spans="1:31" s="103" customFormat="1" x14ac:dyDescent="0.35">
      <c r="A2895" s="24"/>
      <c r="B2895" s="23"/>
      <c r="C2895" s="23"/>
      <c r="D2895" s="23"/>
      <c r="E2895" s="23"/>
      <c r="F2895" s="23"/>
      <c r="G2895" s="23"/>
      <c r="H2895" s="23"/>
      <c r="I2895" s="23"/>
      <c r="J2895" s="23"/>
      <c r="K2895" s="23"/>
      <c r="L2895" s="23"/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/>
      <c r="Z2895" s="23"/>
      <c r="AA2895" s="23"/>
      <c r="AB2895" s="23"/>
      <c r="AC2895" s="67"/>
      <c r="AD2895" s="23"/>
      <c r="AE2895" s="23"/>
    </row>
    <row r="2896" spans="1:31" s="103" customFormat="1" x14ac:dyDescent="0.35">
      <c r="A2896" s="24"/>
      <c r="B2896" s="23"/>
      <c r="C2896" s="23"/>
      <c r="D2896" s="23"/>
      <c r="E2896" s="23"/>
      <c r="F2896" s="23"/>
      <c r="G2896" s="23"/>
      <c r="H2896" s="23"/>
      <c r="I2896" s="23"/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/>
      <c r="Z2896" s="23"/>
      <c r="AA2896" s="23"/>
      <c r="AB2896" s="23"/>
      <c r="AC2896" s="67"/>
      <c r="AD2896" s="23"/>
      <c r="AE2896" s="23"/>
    </row>
    <row r="2897" spans="1:31" s="103" customFormat="1" x14ac:dyDescent="0.35">
      <c r="A2897" s="24"/>
      <c r="B2897" s="23"/>
      <c r="C2897" s="23"/>
      <c r="D2897" s="23"/>
      <c r="E2897" s="23"/>
      <c r="F2897" s="23"/>
      <c r="G2897" s="23"/>
      <c r="H2897" s="23"/>
      <c r="I2897" s="23"/>
      <c r="J2897" s="23"/>
      <c r="K2897" s="23"/>
      <c r="L2897" s="23"/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/>
      <c r="Z2897" s="23"/>
      <c r="AA2897" s="23"/>
      <c r="AB2897" s="23"/>
      <c r="AC2897" s="67"/>
      <c r="AD2897" s="23"/>
      <c r="AE2897" s="23"/>
    </row>
    <row r="2898" spans="1:31" s="103" customFormat="1" x14ac:dyDescent="0.35">
      <c r="A2898" s="24"/>
      <c r="B2898" s="23"/>
      <c r="C2898" s="23"/>
      <c r="D2898" s="23"/>
      <c r="E2898" s="23"/>
      <c r="F2898" s="23"/>
      <c r="G2898" s="23"/>
      <c r="H2898" s="23"/>
      <c r="I2898" s="23"/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/>
      <c r="Z2898" s="23"/>
      <c r="AA2898" s="23"/>
      <c r="AB2898" s="23"/>
      <c r="AC2898" s="67"/>
      <c r="AD2898" s="23"/>
      <c r="AE2898" s="23"/>
    </row>
    <row r="2899" spans="1:31" s="103" customFormat="1" x14ac:dyDescent="0.35">
      <c r="A2899" s="24"/>
      <c r="B2899" s="23"/>
      <c r="C2899" s="23"/>
      <c r="D2899" s="23"/>
      <c r="E2899" s="23"/>
      <c r="F2899" s="23"/>
      <c r="G2899" s="23"/>
      <c r="H2899" s="23"/>
      <c r="I2899" s="23"/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/>
      <c r="Z2899" s="23"/>
      <c r="AA2899" s="23"/>
      <c r="AB2899" s="23"/>
      <c r="AC2899" s="67"/>
      <c r="AD2899" s="23"/>
      <c r="AE2899" s="23"/>
    </row>
    <row r="2900" spans="1:31" s="103" customFormat="1" x14ac:dyDescent="0.35">
      <c r="A2900" s="24"/>
      <c r="B2900" s="23"/>
      <c r="C2900" s="23"/>
      <c r="D2900" s="23"/>
      <c r="E2900" s="23"/>
      <c r="F2900" s="23"/>
      <c r="G2900" s="23"/>
      <c r="H2900" s="23"/>
      <c r="I2900" s="23"/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/>
      <c r="Z2900" s="23"/>
      <c r="AA2900" s="23"/>
      <c r="AB2900" s="23"/>
      <c r="AC2900" s="67"/>
      <c r="AD2900" s="23"/>
      <c r="AE2900" s="23"/>
    </row>
    <row r="2901" spans="1:31" s="103" customFormat="1" x14ac:dyDescent="0.35">
      <c r="A2901" s="24"/>
      <c r="B2901" s="23"/>
      <c r="C2901" s="23"/>
      <c r="D2901" s="23"/>
      <c r="E2901" s="23"/>
      <c r="F2901" s="23"/>
      <c r="G2901" s="23"/>
      <c r="H2901" s="23"/>
      <c r="I2901" s="23"/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/>
      <c r="Z2901" s="23"/>
      <c r="AA2901" s="23"/>
      <c r="AB2901" s="23"/>
      <c r="AC2901" s="67"/>
      <c r="AD2901" s="23"/>
      <c r="AE2901" s="23"/>
    </row>
    <row r="2902" spans="1:31" s="103" customFormat="1" x14ac:dyDescent="0.35">
      <c r="A2902" s="24"/>
      <c r="B2902" s="23"/>
      <c r="C2902" s="23"/>
      <c r="D2902" s="23"/>
      <c r="E2902" s="23"/>
      <c r="F2902" s="23"/>
      <c r="G2902" s="23"/>
      <c r="H2902" s="23"/>
      <c r="I2902" s="23"/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/>
      <c r="Z2902" s="23"/>
      <c r="AA2902" s="23"/>
      <c r="AB2902" s="23"/>
      <c r="AC2902" s="67"/>
      <c r="AD2902" s="23"/>
      <c r="AE2902" s="23"/>
    </row>
    <row r="2903" spans="1:31" s="103" customFormat="1" x14ac:dyDescent="0.35">
      <c r="A2903" s="24"/>
      <c r="B2903" s="23"/>
      <c r="C2903" s="23"/>
      <c r="D2903" s="23"/>
      <c r="E2903" s="23"/>
      <c r="F2903" s="23"/>
      <c r="G2903" s="23"/>
      <c r="H2903" s="23"/>
      <c r="I2903" s="23"/>
      <c r="J2903" s="23"/>
      <c r="K2903" s="23"/>
      <c r="L2903" s="23"/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/>
      <c r="Z2903" s="23"/>
      <c r="AA2903" s="23"/>
      <c r="AB2903" s="23"/>
      <c r="AC2903" s="67"/>
      <c r="AD2903" s="23"/>
      <c r="AE2903" s="23"/>
    </row>
    <row r="2904" spans="1:31" s="103" customFormat="1" x14ac:dyDescent="0.35">
      <c r="A2904" s="24"/>
      <c r="B2904" s="23"/>
      <c r="C2904" s="23"/>
      <c r="D2904" s="23"/>
      <c r="E2904" s="23"/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67"/>
      <c r="AD2904" s="23"/>
      <c r="AE2904" s="23"/>
    </row>
    <row r="2905" spans="1:31" s="103" customFormat="1" x14ac:dyDescent="0.35">
      <c r="A2905" s="24"/>
      <c r="B2905" s="23"/>
      <c r="C2905" s="23"/>
      <c r="D2905" s="23"/>
      <c r="E2905" s="23"/>
      <c r="F2905" s="23"/>
      <c r="G2905" s="23"/>
      <c r="H2905" s="23"/>
      <c r="I2905" s="23"/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/>
      <c r="Z2905" s="23"/>
      <c r="AA2905" s="23"/>
      <c r="AB2905" s="23"/>
      <c r="AC2905" s="67"/>
      <c r="AD2905" s="23"/>
      <c r="AE2905" s="23"/>
    </row>
    <row r="2906" spans="1:31" s="103" customFormat="1" x14ac:dyDescent="0.35">
      <c r="A2906" s="24"/>
      <c r="B2906" s="23"/>
      <c r="C2906" s="23"/>
      <c r="D2906" s="23"/>
      <c r="E2906" s="23"/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/>
      <c r="Z2906" s="23"/>
      <c r="AA2906" s="23"/>
      <c r="AB2906" s="23"/>
      <c r="AC2906" s="67"/>
      <c r="AD2906" s="23"/>
      <c r="AE2906" s="23"/>
    </row>
    <row r="2907" spans="1:31" s="103" customFormat="1" x14ac:dyDescent="0.35">
      <c r="A2907" s="24"/>
      <c r="B2907" s="23"/>
      <c r="C2907" s="23"/>
      <c r="D2907" s="23"/>
      <c r="E2907" s="23"/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/>
      <c r="Z2907" s="23"/>
      <c r="AA2907" s="23"/>
      <c r="AB2907" s="23"/>
      <c r="AC2907" s="67"/>
      <c r="AD2907" s="23"/>
      <c r="AE2907" s="23"/>
    </row>
    <row r="2908" spans="1:31" s="103" customFormat="1" x14ac:dyDescent="0.35">
      <c r="A2908" s="24"/>
      <c r="B2908" s="23"/>
      <c r="C2908" s="23"/>
      <c r="D2908" s="23"/>
      <c r="E2908" s="23"/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/>
      <c r="Z2908" s="23"/>
      <c r="AA2908" s="23"/>
      <c r="AB2908" s="23"/>
      <c r="AC2908" s="67"/>
      <c r="AD2908" s="23"/>
      <c r="AE2908" s="23"/>
    </row>
    <row r="2909" spans="1:31" s="103" customFormat="1" x14ac:dyDescent="0.35">
      <c r="A2909" s="24"/>
      <c r="B2909" s="23"/>
      <c r="C2909" s="23"/>
      <c r="D2909" s="23"/>
      <c r="E2909" s="23"/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/>
      <c r="Z2909" s="23"/>
      <c r="AA2909" s="23"/>
      <c r="AB2909" s="23"/>
      <c r="AC2909" s="67"/>
      <c r="AD2909" s="23"/>
      <c r="AE2909" s="23"/>
    </row>
    <row r="2910" spans="1:31" s="103" customFormat="1" x14ac:dyDescent="0.35">
      <c r="A2910" s="24"/>
      <c r="B2910" s="23"/>
      <c r="C2910" s="23"/>
      <c r="D2910" s="23"/>
      <c r="E2910" s="23"/>
      <c r="F2910" s="23"/>
      <c r="G2910" s="23"/>
      <c r="H2910" s="23"/>
      <c r="I2910" s="23"/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/>
      <c r="Z2910" s="23"/>
      <c r="AA2910" s="23"/>
      <c r="AB2910" s="23"/>
      <c r="AC2910" s="67"/>
      <c r="AD2910" s="23"/>
      <c r="AE2910" s="23"/>
    </row>
    <row r="2911" spans="1:31" s="103" customFormat="1" x14ac:dyDescent="0.35">
      <c r="A2911" s="24"/>
      <c r="B2911" s="23"/>
      <c r="C2911" s="23"/>
      <c r="D2911" s="23"/>
      <c r="E2911" s="23"/>
      <c r="F2911" s="23"/>
      <c r="G2911" s="23"/>
      <c r="H2911" s="23"/>
      <c r="I2911" s="23"/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/>
      <c r="Z2911" s="23"/>
      <c r="AA2911" s="23"/>
      <c r="AB2911" s="23"/>
      <c r="AC2911" s="67"/>
      <c r="AD2911" s="23"/>
      <c r="AE2911" s="23"/>
    </row>
    <row r="2912" spans="1:31" s="103" customFormat="1" x14ac:dyDescent="0.35">
      <c r="A2912" s="24"/>
      <c r="B2912" s="23"/>
      <c r="C2912" s="23"/>
      <c r="D2912" s="23"/>
      <c r="E2912" s="23"/>
      <c r="F2912" s="23"/>
      <c r="G2912" s="23"/>
      <c r="H2912" s="23"/>
      <c r="I2912" s="23"/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/>
      <c r="Z2912" s="23"/>
      <c r="AA2912" s="23"/>
      <c r="AB2912" s="23"/>
      <c r="AC2912" s="67"/>
      <c r="AD2912" s="23"/>
      <c r="AE2912" s="23"/>
    </row>
    <row r="2913" spans="1:31" s="103" customFormat="1" x14ac:dyDescent="0.35">
      <c r="A2913" s="24"/>
      <c r="B2913" s="23"/>
      <c r="C2913" s="23"/>
      <c r="D2913" s="23"/>
      <c r="E2913" s="23"/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67"/>
      <c r="AD2913" s="23"/>
      <c r="AE2913" s="23"/>
    </row>
    <row r="2914" spans="1:31" s="103" customFormat="1" x14ac:dyDescent="0.35">
      <c r="A2914" s="24"/>
      <c r="B2914" s="23"/>
      <c r="C2914" s="23"/>
      <c r="D2914" s="23"/>
      <c r="E2914" s="23"/>
      <c r="F2914" s="23"/>
      <c r="G2914" s="23"/>
      <c r="H2914" s="23"/>
      <c r="I2914" s="23"/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/>
      <c r="Z2914" s="23"/>
      <c r="AA2914" s="23"/>
      <c r="AB2914" s="23"/>
      <c r="AC2914" s="67"/>
      <c r="AD2914" s="23"/>
      <c r="AE2914" s="23"/>
    </row>
    <row r="2915" spans="1:31" s="103" customFormat="1" x14ac:dyDescent="0.35">
      <c r="A2915" s="24"/>
      <c r="B2915" s="23"/>
      <c r="C2915" s="23"/>
      <c r="D2915" s="23"/>
      <c r="E2915" s="23"/>
      <c r="F2915" s="23"/>
      <c r="G2915" s="23"/>
      <c r="H2915" s="23"/>
      <c r="I2915" s="23"/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/>
      <c r="Z2915" s="23"/>
      <c r="AA2915" s="23"/>
      <c r="AB2915" s="23"/>
      <c r="AC2915" s="67"/>
      <c r="AD2915" s="23"/>
      <c r="AE2915" s="23"/>
    </row>
    <row r="2916" spans="1:31" s="103" customFormat="1" x14ac:dyDescent="0.35">
      <c r="A2916" s="24"/>
      <c r="B2916" s="23"/>
      <c r="C2916" s="23"/>
      <c r="D2916" s="23"/>
      <c r="E2916" s="23"/>
      <c r="F2916" s="23"/>
      <c r="G2916" s="23"/>
      <c r="H2916" s="23"/>
      <c r="I2916" s="23"/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/>
      <c r="Z2916" s="23"/>
      <c r="AA2916" s="23"/>
      <c r="AB2916" s="23"/>
      <c r="AC2916" s="67"/>
      <c r="AD2916" s="23"/>
      <c r="AE2916" s="23"/>
    </row>
    <row r="2917" spans="1:31" s="103" customFormat="1" x14ac:dyDescent="0.35">
      <c r="A2917" s="24"/>
      <c r="B2917" s="23"/>
      <c r="C2917" s="23"/>
      <c r="D2917" s="23"/>
      <c r="E2917" s="23"/>
      <c r="F2917" s="23"/>
      <c r="G2917" s="23"/>
      <c r="H2917" s="23"/>
      <c r="I2917" s="23"/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/>
      <c r="Z2917" s="23"/>
      <c r="AA2917" s="23"/>
      <c r="AB2917" s="23"/>
      <c r="AC2917" s="67"/>
      <c r="AD2917" s="23"/>
      <c r="AE2917" s="23"/>
    </row>
    <row r="2918" spans="1:31" s="103" customFormat="1" x14ac:dyDescent="0.35">
      <c r="A2918" s="24"/>
      <c r="B2918" s="23"/>
      <c r="C2918" s="23"/>
      <c r="D2918" s="23"/>
      <c r="E2918" s="23"/>
      <c r="F2918" s="23"/>
      <c r="G2918" s="23"/>
      <c r="H2918" s="23"/>
      <c r="I2918" s="23"/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/>
      <c r="Z2918" s="23"/>
      <c r="AA2918" s="23"/>
      <c r="AB2918" s="23"/>
      <c r="AC2918" s="67"/>
      <c r="AD2918" s="23"/>
      <c r="AE2918" s="23"/>
    </row>
    <row r="2919" spans="1:31" s="103" customFormat="1" x14ac:dyDescent="0.35">
      <c r="A2919" s="24"/>
      <c r="B2919" s="23"/>
      <c r="C2919" s="23"/>
      <c r="D2919" s="23"/>
      <c r="E2919" s="23"/>
      <c r="F2919" s="23"/>
      <c r="G2919" s="23"/>
      <c r="H2919" s="23"/>
      <c r="I2919" s="23"/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/>
      <c r="Z2919" s="23"/>
      <c r="AA2919" s="23"/>
      <c r="AB2919" s="23"/>
      <c r="AC2919" s="67"/>
      <c r="AD2919" s="23"/>
      <c r="AE2919" s="23"/>
    </row>
    <row r="2920" spans="1:31" s="103" customFormat="1" x14ac:dyDescent="0.35">
      <c r="A2920" s="24"/>
      <c r="B2920" s="23"/>
      <c r="C2920" s="23"/>
      <c r="D2920" s="23"/>
      <c r="E2920" s="23"/>
      <c r="F2920" s="23"/>
      <c r="G2920" s="23"/>
      <c r="H2920" s="23"/>
      <c r="I2920" s="23"/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/>
      <c r="Z2920" s="23"/>
      <c r="AA2920" s="23"/>
      <c r="AB2920" s="23"/>
      <c r="AC2920" s="67"/>
      <c r="AD2920" s="23"/>
      <c r="AE2920" s="23"/>
    </row>
    <row r="2921" spans="1:31" s="103" customFormat="1" x14ac:dyDescent="0.35">
      <c r="A2921" s="24"/>
      <c r="B2921" s="23"/>
      <c r="C2921" s="23"/>
      <c r="D2921" s="23"/>
      <c r="E2921" s="23"/>
      <c r="F2921" s="23"/>
      <c r="G2921" s="23"/>
      <c r="H2921" s="23"/>
      <c r="I2921" s="23"/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/>
      <c r="Z2921" s="23"/>
      <c r="AA2921" s="23"/>
      <c r="AB2921" s="23"/>
      <c r="AC2921" s="67"/>
      <c r="AD2921" s="23"/>
      <c r="AE2921" s="23"/>
    </row>
    <row r="2922" spans="1:31" s="103" customFormat="1" x14ac:dyDescent="0.35">
      <c r="A2922" s="24"/>
      <c r="B2922" s="23"/>
      <c r="C2922" s="23"/>
      <c r="D2922" s="23"/>
      <c r="E2922" s="23"/>
      <c r="F2922" s="23"/>
      <c r="G2922" s="23"/>
      <c r="H2922" s="23"/>
      <c r="I2922" s="23"/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/>
      <c r="Z2922" s="23"/>
      <c r="AA2922" s="23"/>
      <c r="AB2922" s="23"/>
      <c r="AC2922" s="67"/>
      <c r="AD2922" s="23"/>
      <c r="AE2922" s="23"/>
    </row>
    <row r="2923" spans="1:31" s="103" customFormat="1" x14ac:dyDescent="0.35">
      <c r="A2923" s="24"/>
      <c r="B2923" s="23"/>
      <c r="C2923" s="23"/>
      <c r="D2923" s="23"/>
      <c r="E2923" s="23"/>
      <c r="F2923" s="23"/>
      <c r="G2923" s="23"/>
      <c r="H2923" s="23"/>
      <c r="I2923" s="23"/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/>
      <c r="Z2923" s="23"/>
      <c r="AA2923" s="23"/>
      <c r="AB2923" s="23"/>
      <c r="AC2923" s="67"/>
      <c r="AD2923" s="23"/>
      <c r="AE2923" s="23"/>
    </row>
    <row r="2924" spans="1:31" s="103" customFormat="1" x14ac:dyDescent="0.35">
      <c r="A2924" s="24"/>
      <c r="B2924" s="23"/>
      <c r="C2924" s="23"/>
      <c r="D2924" s="23"/>
      <c r="E2924" s="23"/>
      <c r="F2924" s="23"/>
      <c r="G2924" s="23"/>
      <c r="H2924" s="23"/>
      <c r="I2924" s="23"/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/>
      <c r="Z2924" s="23"/>
      <c r="AA2924" s="23"/>
      <c r="AB2924" s="23"/>
      <c r="AC2924" s="67"/>
      <c r="AD2924" s="23"/>
      <c r="AE2924" s="23"/>
    </row>
    <row r="2925" spans="1:31" s="103" customFormat="1" x14ac:dyDescent="0.35">
      <c r="A2925" s="24"/>
      <c r="B2925" s="23"/>
      <c r="C2925" s="23"/>
      <c r="D2925" s="23"/>
      <c r="E2925" s="23"/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67"/>
      <c r="AD2925" s="23"/>
      <c r="AE2925" s="23"/>
    </row>
    <row r="2926" spans="1:31" s="103" customFormat="1" x14ac:dyDescent="0.35">
      <c r="A2926" s="24"/>
      <c r="B2926" s="23"/>
      <c r="C2926" s="23"/>
      <c r="D2926" s="23"/>
      <c r="E2926" s="23"/>
      <c r="F2926" s="23"/>
      <c r="G2926" s="23"/>
      <c r="H2926" s="23"/>
      <c r="I2926" s="23"/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/>
      <c r="Z2926" s="23"/>
      <c r="AA2926" s="23"/>
      <c r="AB2926" s="23"/>
      <c r="AC2926" s="67"/>
      <c r="AD2926" s="23"/>
      <c r="AE2926" s="23"/>
    </row>
    <row r="2927" spans="1:31" s="103" customFormat="1" x14ac:dyDescent="0.35">
      <c r="A2927" s="24"/>
      <c r="B2927" s="23"/>
      <c r="C2927" s="23"/>
      <c r="D2927" s="23"/>
      <c r="E2927" s="23"/>
      <c r="F2927" s="23"/>
      <c r="G2927" s="23"/>
      <c r="H2927" s="23"/>
      <c r="I2927" s="23"/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/>
      <c r="Z2927" s="23"/>
      <c r="AA2927" s="23"/>
      <c r="AB2927" s="23"/>
      <c r="AC2927" s="67"/>
      <c r="AD2927" s="23"/>
      <c r="AE2927" s="23"/>
    </row>
    <row r="2928" spans="1:31" s="103" customFormat="1" x14ac:dyDescent="0.35">
      <c r="A2928" s="24"/>
      <c r="B2928" s="23"/>
      <c r="C2928" s="23"/>
      <c r="D2928" s="23"/>
      <c r="E2928" s="23"/>
      <c r="F2928" s="23"/>
      <c r="G2928" s="23"/>
      <c r="H2928" s="23"/>
      <c r="I2928" s="23"/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/>
      <c r="Z2928" s="23"/>
      <c r="AA2928" s="23"/>
      <c r="AB2928" s="23"/>
      <c r="AC2928" s="67"/>
      <c r="AD2928" s="23"/>
      <c r="AE2928" s="23"/>
    </row>
    <row r="2929" spans="1:31" s="103" customFormat="1" x14ac:dyDescent="0.35">
      <c r="A2929" s="24"/>
      <c r="B2929" s="23"/>
      <c r="C2929" s="23"/>
      <c r="D2929" s="23"/>
      <c r="E2929" s="23"/>
      <c r="F2929" s="23"/>
      <c r="G2929" s="23"/>
      <c r="H2929" s="23"/>
      <c r="I2929" s="23"/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/>
      <c r="Z2929" s="23"/>
      <c r="AA2929" s="23"/>
      <c r="AB2929" s="23"/>
      <c r="AC2929" s="67"/>
      <c r="AD2929" s="23"/>
      <c r="AE2929" s="23"/>
    </row>
    <row r="2930" spans="1:31" s="103" customFormat="1" x14ac:dyDescent="0.35">
      <c r="A2930" s="24"/>
      <c r="B2930" s="23"/>
      <c r="C2930" s="23"/>
      <c r="D2930" s="23"/>
      <c r="E2930" s="23"/>
      <c r="F2930" s="23"/>
      <c r="G2930" s="23"/>
      <c r="H2930" s="23"/>
      <c r="I2930" s="23"/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/>
      <c r="Z2930" s="23"/>
      <c r="AA2930" s="23"/>
      <c r="AB2930" s="23"/>
      <c r="AC2930" s="67"/>
      <c r="AD2930" s="23"/>
      <c r="AE2930" s="23"/>
    </row>
    <row r="2931" spans="1:31" s="103" customFormat="1" x14ac:dyDescent="0.35">
      <c r="A2931" s="24"/>
      <c r="B2931" s="23"/>
      <c r="C2931" s="23"/>
      <c r="D2931" s="23"/>
      <c r="E2931" s="23"/>
      <c r="F2931" s="23"/>
      <c r="G2931" s="23"/>
      <c r="H2931" s="23"/>
      <c r="I2931" s="23"/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/>
      <c r="Z2931" s="23"/>
      <c r="AA2931" s="23"/>
      <c r="AB2931" s="23"/>
      <c r="AC2931" s="67"/>
      <c r="AD2931" s="23"/>
      <c r="AE2931" s="23"/>
    </row>
    <row r="2932" spans="1:31" s="103" customFormat="1" x14ac:dyDescent="0.35">
      <c r="A2932" s="24"/>
      <c r="B2932" s="23"/>
      <c r="C2932" s="23"/>
      <c r="D2932" s="23"/>
      <c r="E2932" s="23"/>
      <c r="F2932" s="23"/>
      <c r="G2932" s="23"/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67"/>
      <c r="AD2932" s="23"/>
      <c r="AE2932" s="23"/>
    </row>
    <row r="2933" spans="1:31" s="103" customFormat="1" x14ac:dyDescent="0.35">
      <c r="A2933" s="24"/>
      <c r="B2933" s="23"/>
      <c r="C2933" s="23"/>
      <c r="D2933" s="23"/>
      <c r="E2933" s="23"/>
      <c r="F2933" s="23"/>
      <c r="G2933" s="23"/>
      <c r="H2933" s="23"/>
      <c r="I2933" s="23"/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/>
      <c r="Z2933" s="23"/>
      <c r="AA2933" s="23"/>
      <c r="AB2933" s="23"/>
      <c r="AC2933" s="67"/>
      <c r="AD2933" s="23"/>
      <c r="AE2933" s="23"/>
    </row>
    <row r="2934" spans="1:31" s="103" customFormat="1" x14ac:dyDescent="0.35">
      <c r="A2934" s="24"/>
      <c r="B2934" s="23"/>
      <c r="C2934" s="23"/>
      <c r="D2934" s="23"/>
      <c r="E2934" s="23"/>
      <c r="F2934" s="23"/>
      <c r="G2934" s="23"/>
      <c r="H2934" s="23"/>
      <c r="I2934" s="23"/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/>
      <c r="AA2934" s="23"/>
      <c r="AB2934" s="23"/>
      <c r="AC2934" s="67"/>
      <c r="AD2934" s="23"/>
      <c r="AE2934" s="23"/>
    </row>
    <row r="2935" spans="1:31" s="103" customFormat="1" x14ac:dyDescent="0.35">
      <c r="A2935" s="24"/>
      <c r="B2935" s="23"/>
      <c r="C2935" s="23"/>
      <c r="D2935" s="23"/>
      <c r="E2935" s="23"/>
      <c r="F2935" s="23"/>
      <c r="G2935" s="23"/>
      <c r="H2935" s="23"/>
      <c r="I2935" s="23"/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/>
      <c r="Z2935" s="23"/>
      <c r="AA2935" s="23"/>
      <c r="AB2935" s="23"/>
      <c r="AC2935" s="67"/>
      <c r="AD2935" s="23"/>
      <c r="AE2935" s="23"/>
    </row>
    <row r="2936" spans="1:31" s="103" customFormat="1" x14ac:dyDescent="0.35">
      <c r="A2936" s="24"/>
      <c r="B2936" s="23"/>
      <c r="C2936" s="23"/>
      <c r="D2936" s="23"/>
      <c r="E2936" s="23"/>
      <c r="F2936" s="23"/>
      <c r="G2936" s="23"/>
      <c r="H2936" s="23"/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  <c r="AA2936" s="23"/>
      <c r="AB2936" s="23"/>
      <c r="AC2936" s="67"/>
      <c r="AD2936" s="23"/>
      <c r="AE2936" s="23"/>
    </row>
    <row r="2937" spans="1:31" s="103" customFormat="1" x14ac:dyDescent="0.35">
      <c r="A2937" s="24"/>
      <c r="B2937" s="23"/>
      <c r="C2937" s="23"/>
      <c r="D2937" s="23"/>
      <c r="E2937" s="23"/>
      <c r="F2937" s="23"/>
      <c r="G2937" s="23"/>
      <c r="H2937" s="23"/>
      <c r="I2937" s="23"/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/>
      <c r="Z2937" s="23"/>
      <c r="AA2937" s="23"/>
      <c r="AB2937" s="23"/>
      <c r="AC2937" s="67"/>
      <c r="AD2937" s="23"/>
      <c r="AE2937" s="23"/>
    </row>
    <row r="2938" spans="1:31" s="103" customFormat="1" x14ac:dyDescent="0.35">
      <c r="A2938" s="24"/>
      <c r="B2938" s="23"/>
      <c r="C2938" s="23"/>
      <c r="D2938" s="23"/>
      <c r="E2938" s="23"/>
      <c r="F2938" s="23"/>
      <c r="G2938" s="23"/>
      <c r="H2938" s="23"/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/>
      <c r="Z2938" s="23"/>
      <c r="AA2938" s="23"/>
      <c r="AB2938" s="23"/>
      <c r="AC2938" s="67"/>
      <c r="AD2938" s="23"/>
      <c r="AE2938" s="23"/>
    </row>
    <row r="2939" spans="1:31" s="103" customFormat="1" x14ac:dyDescent="0.35">
      <c r="A2939" s="24"/>
      <c r="B2939" s="23"/>
      <c r="C2939" s="23"/>
      <c r="D2939" s="23"/>
      <c r="E2939" s="23"/>
      <c r="F2939" s="23"/>
      <c r="G2939" s="23"/>
      <c r="H2939" s="23"/>
      <c r="I2939" s="23"/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/>
      <c r="Z2939" s="23"/>
      <c r="AA2939" s="23"/>
      <c r="AB2939" s="23"/>
      <c r="AC2939" s="67"/>
      <c r="AD2939" s="23"/>
      <c r="AE2939" s="23"/>
    </row>
    <row r="2940" spans="1:31" s="103" customFormat="1" x14ac:dyDescent="0.35">
      <c r="A2940" s="24"/>
      <c r="B2940" s="23"/>
      <c r="C2940" s="23"/>
      <c r="D2940" s="23"/>
      <c r="E2940" s="23"/>
      <c r="F2940" s="23"/>
      <c r="G2940" s="23"/>
      <c r="H2940" s="23"/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  <c r="AA2940" s="23"/>
      <c r="AB2940" s="23"/>
      <c r="AC2940" s="67"/>
      <c r="AD2940" s="23"/>
      <c r="AE2940" s="23"/>
    </row>
    <row r="2941" spans="1:31" s="103" customFormat="1" x14ac:dyDescent="0.35">
      <c r="A2941" s="24"/>
      <c r="B2941" s="23"/>
      <c r="C2941" s="23"/>
      <c r="D2941" s="23"/>
      <c r="E2941" s="23"/>
      <c r="F2941" s="23"/>
      <c r="G2941" s="23"/>
      <c r="H2941" s="23"/>
      <c r="I2941" s="23"/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/>
      <c r="Z2941" s="23"/>
      <c r="AA2941" s="23"/>
      <c r="AB2941" s="23"/>
      <c r="AC2941" s="67"/>
      <c r="AD2941" s="23"/>
      <c r="AE2941" s="23"/>
    </row>
    <row r="2942" spans="1:31" s="103" customFormat="1" x14ac:dyDescent="0.35">
      <c r="A2942" s="24"/>
      <c r="B2942" s="23"/>
      <c r="C2942" s="23"/>
      <c r="D2942" s="23"/>
      <c r="E2942" s="23"/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67"/>
      <c r="AD2942" s="23"/>
      <c r="AE2942" s="23"/>
    </row>
    <row r="2943" spans="1:31" s="103" customFormat="1" x14ac:dyDescent="0.35">
      <c r="A2943" s="24"/>
      <c r="B2943" s="23"/>
      <c r="C2943" s="23"/>
      <c r="D2943" s="23"/>
      <c r="E2943" s="23"/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67"/>
      <c r="AD2943" s="23"/>
      <c r="AE2943" s="23"/>
    </row>
    <row r="2944" spans="1:31" s="103" customFormat="1" x14ac:dyDescent="0.35">
      <c r="A2944" s="24"/>
      <c r="B2944" s="23"/>
      <c r="C2944" s="23"/>
      <c r="D2944" s="23"/>
      <c r="E2944" s="23"/>
      <c r="F2944" s="23"/>
      <c r="G2944" s="23"/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67"/>
      <c r="AD2944" s="23"/>
      <c r="AE2944" s="23"/>
    </row>
    <row r="2945" spans="1:31" s="103" customFormat="1" x14ac:dyDescent="0.35">
      <c r="A2945" s="24"/>
      <c r="B2945" s="23"/>
      <c r="C2945" s="23"/>
      <c r="D2945" s="23"/>
      <c r="E2945" s="23"/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67"/>
      <c r="AD2945" s="23"/>
      <c r="AE2945" s="23"/>
    </row>
    <row r="2946" spans="1:31" s="103" customFormat="1" x14ac:dyDescent="0.35">
      <c r="A2946" s="24"/>
      <c r="B2946" s="23"/>
      <c r="C2946" s="23"/>
      <c r="D2946" s="23"/>
      <c r="E2946" s="23"/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67"/>
      <c r="AD2946" s="23"/>
      <c r="AE2946" s="23"/>
    </row>
    <row r="2947" spans="1:31" s="103" customFormat="1" x14ac:dyDescent="0.35">
      <c r="A2947" s="24"/>
      <c r="B2947" s="23"/>
      <c r="C2947" s="23"/>
      <c r="D2947" s="23"/>
      <c r="E2947" s="23"/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67"/>
      <c r="AD2947" s="23"/>
      <c r="AE2947" s="23"/>
    </row>
    <row r="2948" spans="1:31" s="103" customFormat="1" x14ac:dyDescent="0.35">
      <c r="A2948" s="24"/>
      <c r="B2948" s="23"/>
      <c r="C2948" s="23"/>
      <c r="D2948" s="23"/>
      <c r="E2948" s="23"/>
      <c r="F2948" s="23"/>
      <c r="G2948" s="23"/>
      <c r="H2948" s="23"/>
      <c r="I2948" s="23"/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/>
      <c r="Z2948" s="23"/>
      <c r="AA2948" s="23"/>
      <c r="AB2948" s="23"/>
      <c r="AC2948" s="67"/>
      <c r="AD2948" s="23"/>
      <c r="AE2948" s="23"/>
    </row>
    <row r="2949" spans="1:31" s="103" customFormat="1" x14ac:dyDescent="0.35">
      <c r="A2949" s="24"/>
      <c r="B2949" s="23"/>
      <c r="C2949" s="23"/>
      <c r="D2949" s="23"/>
      <c r="E2949" s="23"/>
      <c r="F2949" s="23"/>
      <c r="G2949" s="23"/>
      <c r="H2949" s="23"/>
      <c r="I2949" s="23"/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/>
      <c r="Z2949" s="23"/>
      <c r="AA2949" s="23"/>
      <c r="AB2949" s="23"/>
      <c r="AC2949" s="67"/>
      <c r="AD2949" s="23"/>
      <c r="AE2949" s="23"/>
    </row>
    <row r="2950" spans="1:31" s="103" customFormat="1" x14ac:dyDescent="0.35">
      <c r="A2950" s="24"/>
      <c r="B2950" s="23"/>
      <c r="C2950" s="23"/>
      <c r="D2950" s="23"/>
      <c r="E2950" s="23"/>
      <c r="F2950" s="23"/>
      <c r="G2950" s="23"/>
      <c r="H2950" s="23"/>
      <c r="I2950" s="23"/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/>
      <c r="Z2950" s="23"/>
      <c r="AA2950" s="23"/>
      <c r="AB2950" s="23"/>
      <c r="AC2950" s="67"/>
      <c r="AD2950" s="23"/>
      <c r="AE2950" s="23"/>
    </row>
    <row r="2951" spans="1:31" s="103" customFormat="1" x14ac:dyDescent="0.35">
      <c r="A2951" s="24"/>
      <c r="B2951" s="23"/>
      <c r="C2951" s="23"/>
      <c r="D2951" s="23"/>
      <c r="E2951" s="23"/>
      <c r="F2951" s="23"/>
      <c r="G2951" s="23"/>
      <c r="H2951" s="23"/>
      <c r="I2951" s="23"/>
      <c r="J2951" s="23"/>
      <c r="K2951" s="23"/>
      <c r="L2951" s="23"/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/>
      <c r="Z2951" s="23"/>
      <c r="AA2951" s="23"/>
      <c r="AB2951" s="23"/>
      <c r="AC2951" s="67"/>
      <c r="AD2951" s="23"/>
      <c r="AE2951" s="23"/>
    </row>
    <row r="2952" spans="1:31" s="103" customFormat="1" x14ac:dyDescent="0.35">
      <c r="A2952" s="24"/>
      <c r="B2952" s="23"/>
      <c r="C2952" s="23"/>
      <c r="D2952" s="23"/>
      <c r="E2952" s="23"/>
      <c r="F2952" s="23"/>
      <c r="G2952" s="23"/>
      <c r="H2952" s="23"/>
      <c r="I2952" s="23"/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/>
      <c r="Z2952" s="23"/>
      <c r="AA2952" s="23"/>
      <c r="AB2952" s="23"/>
      <c r="AC2952" s="67"/>
      <c r="AD2952" s="23"/>
      <c r="AE2952" s="23"/>
    </row>
    <row r="2953" spans="1:31" s="103" customFormat="1" x14ac:dyDescent="0.35">
      <c r="A2953" s="24"/>
      <c r="B2953" s="23"/>
      <c r="C2953" s="23"/>
      <c r="D2953" s="23"/>
      <c r="E2953" s="23"/>
      <c r="F2953" s="23"/>
      <c r="G2953" s="23"/>
      <c r="H2953" s="23"/>
      <c r="I2953" s="23"/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/>
      <c r="Z2953" s="23"/>
      <c r="AA2953" s="23"/>
      <c r="AB2953" s="23"/>
      <c r="AC2953" s="67"/>
      <c r="AD2953" s="23"/>
      <c r="AE2953" s="23"/>
    </row>
    <row r="2954" spans="1:31" s="103" customFormat="1" x14ac:dyDescent="0.35">
      <c r="A2954" s="24"/>
      <c r="B2954" s="23"/>
      <c r="C2954" s="23"/>
      <c r="D2954" s="23"/>
      <c r="E2954" s="23"/>
      <c r="F2954" s="23"/>
      <c r="G2954" s="23"/>
      <c r="H2954" s="23"/>
      <c r="I2954" s="23"/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/>
      <c r="Z2954" s="23"/>
      <c r="AA2954" s="23"/>
      <c r="AB2954" s="23"/>
      <c r="AC2954" s="67"/>
      <c r="AD2954" s="23"/>
      <c r="AE2954" s="23"/>
    </row>
    <row r="2955" spans="1:31" s="103" customFormat="1" x14ac:dyDescent="0.35">
      <c r="A2955" s="24"/>
      <c r="B2955" s="23"/>
      <c r="C2955" s="23"/>
      <c r="D2955" s="23"/>
      <c r="E2955" s="23"/>
      <c r="F2955" s="23"/>
      <c r="G2955" s="23"/>
      <c r="H2955" s="23"/>
      <c r="I2955" s="23"/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/>
      <c r="Z2955" s="23"/>
      <c r="AA2955" s="23"/>
      <c r="AB2955" s="23"/>
      <c r="AC2955" s="67"/>
      <c r="AD2955" s="23"/>
      <c r="AE2955" s="23"/>
    </row>
    <row r="2956" spans="1:31" s="103" customFormat="1" x14ac:dyDescent="0.35">
      <c r="A2956" s="24"/>
      <c r="B2956" s="23"/>
      <c r="C2956" s="23"/>
      <c r="D2956" s="23"/>
      <c r="E2956" s="23"/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67"/>
      <c r="AD2956" s="23"/>
      <c r="AE2956" s="23"/>
    </row>
    <row r="2957" spans="1:31" s="103" customFormat="1" x14ac:dyDescent="0.35">
      <c r="A2957" s="24"/>
      <c r="B2957" s="23"/>
      <c r="C2957" s="23"/>
      <c r="D2957" s="23"/>
      <c r="E2957" s="23"/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67"/>
      <c r="AD2957" s="23"/>
      <c r="AE2957" s="23"/>
    </row>
    <row r="2958" spans="1:31" s="103" customFormat="1" x14ac:dyDescent="0.35">
      <c r="A2958" s="24"/>
      <c r="B2958" s="23"/>
      <c r="C2958" s="23"/>
      <c r="D2958" s="23"/>
      <c r="E2958" s="23"/>
      <c r="F2958" s="23"/>
      <c r="G2958" s="23"/>
      <c r="H2958" s="23"/>
      <c r="I2958" s="23"/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/>
      <c r="Z2958" s="23"/>
      <c r="AA2958" s="23"/>
      <c r="AB2958" s="23"/>
      <c r="AC2958" s="67"/>
      <c r="AD2958" s="23"/>
      <c r="AE2958" s="23"/>
    </row>
    <row r="2959" spans="1:31" s="103" customFormat="1" x14ac:dyDescent="0.35">
      <c r="A2959" s="24"/>
      <c r="B2959" s="23"/>
      <c r="C2959" s="23"/>
      <c r="D2959" s="23"/>
      <c r="E2959" s="23"/>
      <c r="F2959" s="23"/>
      <c r="G2959" s="23"/>
      <c r="H2959" s="23"/>
      <c r="I2959" s="23"/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/>
      <c r="Z2959" s="23"/>
      <c r="AA2959" s="23"/>
      <c r="AB2959" s="23"/>
      <c r="AC2959" s="67"/>
      <c r="AD2959" s="23"/>
      <c r="AE2959" s="23"/>
    </row>
    <row r="2960" spans="1:31" s="103" customFormat="1" x14ac:dyDescent="0.35">
      <c r="A2960" s="24"/>
      <c r="B2960" s="23"/>
      <c r="C2960" s="23"/>
      <c r="D2960" s="23"/>
      <c r="E2960" s="23"/>
      <c r="F2960" s="23"/>
      <c r="G2960" s="23"/>
      <c r="H2960" s="23"/>
      <c r="I2960" s="23"/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/>
      <c r="Z2960" s="23"/>
      <c r="AA2960" s="23"/>
      <c r="AB2960" s="23"/>
      <c r="AC2960" s="67"/>
      <c r="AD2960" s="23"/>
      <c r="AE2960" s="23"/>
    </row>
    <row r="2961" spans="1:31" s="103" customFormat="1" x14ac:dyDescent="0.35">
      <c r="A2961" s="24"/>
      <c r="B2961" s="23"/>
      <c r="C2961" s="23"/>
      <c r="D2961" s="23"/>
      <c r="E2961" s="23"/>
      <c r="F2961" s="23"/>
      <c r="G2961" s="23"/>
      <c r="H2961" s="23"/>
      <c r="I2961" s="23"/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/>
      <c r="Z2961" s="23"/>
      <c r="AA2961" s="23"/>
      <c r="AB2961" s="23"/>
      <c r="AC2961" s="67"/>
      <c r="AD2961" s="23"/>
      <c r="AE2961" s="23"/>
    </row>
    <row r="2962" spans="1:31" s="103" customFormat="1" x14ac:dyDescent="0.35">
      <c r="A2962" s="24"/>
      <c r="B2962" s="23"/>
      <c r="C2962" s="23"/>
      <c r="D2962" s="23"/>
      <c r="E2962" s="23"/>
      <c r="F2962" s="23"/>
      <c r="G2962" s="23"/>
      <c r="H2962" s="23"/>
      <c r="I2962" s="23"/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/>
      <c r="Z2962" s="23"/>
      <c r="AA2962" s="23"/>
      <c r="AB2962" s="23"/>
      <c r="AC2962" s="67"/>
      <c r="AD2962" s="23"/>
      <c r="AE2962" s="23"/>
    </row>
    <row r="2963" spans="1:31" s="103" customFormat="1" x14ac:dyDescent="0.35">
      <c r="A2963" s="24"/>
      <c r="B2963" s="23"/>
      <c r="C2963" s="23"/>
      <c r="D2963" s="23"/>
      <c r="E2963" s="23"/>
      <c r="F2963" s="23"/>
      <c r="G2963" s="23"/>
      <c r="H2963" s="23"/>
      <c r="I2963" s="23"/>
      <c r="J2963" s="23"/>
      <c r="K2963" s="23"/>
      <c r="L2963" s="23"/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/>
      <c r="Z2963" s="23"/>
      <c r="AA2963" s="23"/>
      <c r="AB2963" s="23"/>
      <c r="AC2963" s="67"/>
      <c r="AD2963" s="23"/>
      <c r="AE2963" s="23"/>
    </row>
    <row r="2964" spans="1:31" s="103" customFormat="1" x14ac:dyDescent="0.35">
      <c r="A2964" s="24"/>
      <c r="B2964" s="23"/>
      <c r="C2964" s="23"/>
      <c r="D2964" s="23"/>
      <c r="E2964" s="23"/>
      <c r="F2964" s="23"/>
      <c r="G2964" s="23"/>
      <c r="H2964" s="23"/>
      <c r="I2964" s="23"/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/>
      <c r="Z2964" s="23"/>
      <c r="AA2964" s="23"/>
      <c r="AB2964" s="23"/>
      <c r="AC2964" s="67"/>
      <c r="AD2964" s="23"/>
      <c r="AE2964" s="23"/>
    </row>
    <row r="2965" spans="1:31" s="103" customFormat="1" x14ac:dyDescent="0.35">
      <c r="A2965" s="24"/>
      <c r="B2965" s="23"/>
      <c r="C2965" s="23"/>
      <c r="D2965" s="23"/>
      <c r="E2965" s="23"/>
      <c r="F2965" s="23"/>
      <c r="G2965" s="23"/>
      <c r="H2965" s="23"/>
      <c r="I2965" s="23"/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/>
      <c r="Z2965" s="23"/>
      <c r="AA2965" s="23"/>
      <c r="AB2965" s="23"/>
      <c r="AC2965" s="67"/>
      <c r="AD2965" s="23"/>
      <c r="AE2965" s="23"/>
    </row>
    <row r="2966" spans="1:31" s="103" customFormat="1" x14ac:dyDescent="0.35">
      <c r="A2966" s="24"/>
      <c r="B2966" s="23"/>
      <c r="C2966" s="23"/>
      <c r="D2966" s="23"/>
      <c r="E2966" s="23"/>
      <c r="F2966" s="23"/>
      <c r="G2966" s="23"/>
      <c r="H2966" s="23"/>
      <c r="I2966" s="23"/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/>
      <c r="Z2966" s="23"/>
      <c r="AA2966" s="23"/>
      <c r="AB2966" s="23"/>
      <c r="AC2966" s="67"/>
      <c r="AD2966" s="23"/>
      <c r="AE2966" s="23"/>
    </row>
    <row r="2967" spans="1:31" s="103" customFormat="1" x14ac:dyDescent="0.35">
      <c r="A2967" s="24"/>
      <c r="B2967" s="23"/>
      <c r="C2967" s="23"/>
      <c r="D2967" s="23"/>
      <c r="E2967" s="23"/>
      <c r="F2967" s="23"/>
      <c r="G2967" s="23"/>
      <c r="H2967" s="23"/>
      <c r="I2967" s="23"/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/>
      <c r="Z2967" s="23"/>
      <c r="AA2967" s="23"/>
      <c r="AB2967" s="23"/>
      <c r="AC2967" s="67"/>
      <c r="AD2967" s="23"/>
      <c r="AE2967" s="23"/>
    </row>
    <row r="2968" spans="1:31" s="103" customFormat="1" x14ac:dyDescent="0.35">
      <c r="A2968" s="24"/>
      <c r="B2968" s="23"/>
      <c r="C2968" s="23"/>
      <c r="D2968" s="23"/>
      <c r="E2968" s="23"/>
      <c r="F2968" s="23"/>
      <c r="G2968" s="23"/>
      <c r="H2968" s="23"/>
      <c r="I2968" s="23"/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/>
      <c r="Z2968" s="23"/>
      <c r="AA2968" s="23"/>
      <c r="AB2968" s="23"/>
      <c r="AC2968" s="67"/>
      <c r="AD2968" s="23"/>
      <c r="AE2968" s="23"/>
    </row>
    <row r="2969" spans="1:31" s="103" customFormat="1" x14ac:dyDescent="0.35">
      <c r="A2969" s="24"/>
      <c r="B2969" s="23"/>
      <c r="C2969" s="23"/>
      <c r="D2969" s="23"/>
      <c r="E2969" s="23"/>
      <c r="F2969" s="23"/>
      <c r="G2969" s="23"/>
      <c r="H2969" s="23"/>
      <c r="I2969" s="23"/>
      <c r="J2969" s="23"/>
      <c r="K2969" s="23"/>
      <c r="L2969" s="23"/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/>
      <c r="Z2969" s="23"/>
      <c r="AA2969" s="23"/>
      <c r="AB2969" s="23"/>
      <c r="AC2969" s="67"/>
      <c r="AD2969" s="23"/>
      <c r="AE2969" s="23"/>
    </row>
    <row r="2970" spans="1:31" s="103" customFormat="1" x14ac:dyDescent="0.35">
      <c r="A2970" s="24"/>
      <c r="B2970" s="23"/>
      <c r="C2970" s="23"/>
      <c r="D2970" s="23"/>
      <c r="E2970" s="23"/>
      <c r="F2970" s="23"/>
      <c r="G2970" s="23"/>
      <c r="H2970" s="23"/>
      <c r="I2970" s="23"/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/>
      <c r="Z2970" s="23"/>
      <c r="AA2970" s="23"/>
      <c r="AB2970" s="23"/>
      <c r="AC2970" s="67"/>
      <c r="AD2970" s="23"/>
      <c r="AE2970" s="23"/>
    </row>
    <row r="2971" spans="1:31" s="103" customFormat="1" x14ac:dyDescent="0.35">
      <c r="A2971" s="24"/>
      <c r="B2971" s="23"/>
      <c r="C2971" s="23"/>
      <c r="D2971" s="23"/>
      <c r="E2971" s="23"/>
      <c r="F2971" s="23"/>
      <c r="G2971" s="23"/>
      <c r="H2971" s="23"/>
      <c r="I2971" s="23"/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/>
      <c r="Z2971" s="23"/>
      <c r="AA2971" s="23"/>
      <c r="AB2971" s="23"/>
      <c r="AC2971" s="67"/>
      <c r="AD2971" s="23"/>
      <c r="AE2971" s="23"/>
    </row>
    <row r="2972" spans="1:31" s="103" customFormat="1" x14ac:dyDescent="0.35">
      <c r="A2972" s="24"/>
      <c r="B2972" s="23"/>
      <c r="C2972" s="23"/>
      <c r="D2972" s="23"/>
      <c r="E2972" s="23"/>
      <c r="F2972" s="23"/>
      <c r="G2972" s="23"/>
      <c r="H2972" s="23"/>
      <c r="I2972" s="23"/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/>
      <c r="Z2972" s="23"/>
      <c r="AA2972" s="23"/>
      <c r="AB2972" s="23"/>
      <c r="AC2972" s="67"/>
      <c r="AD2972" s="23"/>
      <c r="AE2972" s="23"/>
    </row>
    <row r="2973" spans="1:31" s="103" customFormat="1" x14ac:dyDescent="0.35">
      <c r="A2973" s="24"/>
      <c r="B2973" s="23"/>
      <c r="C2973" s="23"/>
      <c r="D2973" s="23"/>
      <c r="E2973" s="23"/>
      <c r="F2973" s="23"/>
      <c r="G2973" s="23"/>
      <c r="H2973" s="23"/>
      <c r="I2973" s="23"/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/>
      <c r="Z2973" s="23"/>
      <c r="AA2973" s="23"/>
      <c r="AB2973" s="23"/>
      <c r="AC2973" s="67"/>
      <c r="AD2973" s="23"/>
      <c r="AE2973" s="23"/>
    </row>
    <row r="2974" spans="1:31" s="103" customFormat="1" x14ac:dyDescent="0.35">
      <c r="A2974" s="24"/>
      <c r="B2974" s="23"/>
      <c r="C2974" s="23"/>
      <c r="D2974" s="23"/>
      <c r="E2974" s="23"/>
      <c r="F2974" s="23"/>
      <c r="G2974" s="23"/>
      <c r="H2974" s="23"/>
      <c r="I2974" s="23"/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/>
      <c r="Z2974" s="23"/>
      <c r="AA2974" s="23"/>
      <c r="AB2974" s="23"/>
      <c r="AC2974" s="67"/>
      <c r="AD2974" s="23"/>
      <c r="AE2974" s="23"/>
    </row>
    <row r="2975" spans="1:31" s="103" customFormat="1" x14ac:dyDescent="0.35">
      <c r="A2975" s="24"/>
      <c r="B2975" s="23"/>
      <c r="C2975" s="23"/>
      <c r="D2975" s="23"/>
      <c r="E2975" s="23"/>
      <c r="F2975" s="23"/>
      <c r="G2975" s="23"/>
      <c r="H2975" s="23"/>
      <c r="I2975" s="23"/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/>
      <c r="Z2975" s="23"/>
      <c r="AA2975" s="23"/>
      <c r="AB2975" s="23"/>
      <c r="AC2975" s="67"/>
      <c r="AD2975" s="23"/>
      <c r="AE2975" s="23"/>
    </row>
    <row r="2976" spans="1:31" s="103" customFormat="1" x14ac:dyDescent="0.35">
      <c r="A2976" s="24"/>
      <c r="B2976" s="23"/>
      <c r="C2976" s="23"/>
      <c r="D2976" s="23"/>
      <c r="E2976" s="23"/>
      <c r="F2976" s="23"/>
      <c r="G2976" s="23"/>
      <c r="H2976" s="23"/>
      <c r="I2976" s="23"/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/>
      <c r="Z2976" s="23"/>
      <c r="AA2976" s="23"/>
      <c r="AB2976" s="23"/>
      <c r="AC2976" s="67"/>
      <c r="AD2976" s="23"/>
      <c r="AE2976" s="23"/>
    </row>
    <row r="2977" spans="1:31" s="103" customFormat="1" x14ac:dyDescent="0.35">
      <c r="A2977" s="24"/>
      <c r="B2977" s="23"/>
      <c r="C2977" s="23"/>
      <c r="D2977" s="23"/>
      <c r="E2977" s="23"/>
      <c r="F2977" s="23"/>
      <c r="G2977" s="23"/>
      <c r="H2977" s="23"/>
      <c r="I2977" s="23"/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/>
      <c r="Z2977" s="23"/>
      <c r="AA2977" s="23"/>
      <c r="AB2977" s="23"/>
      <c r="AC2977" s="67"/>
      <c r="AD2977" s="23"/>
      <c r="AE2977" s="23"/>
    </row>
    <row r="2978" spans="1:31" s="103" customFormat="1" x14ac:dyDescent="0.35">
      <c r="A2978" s="24"/>
      <c r="B2978" s="23"/>
      <c r="C2978" s="23"/>
      <c r="D2978" s="23"/>
      <c r="E2978" s="23"/>
      <c r="F2978" s="23"/>
      <c r="G2978" s="23"/>
      <c r="H2978" s="23"/>
      <c r="I2978" s="23"/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/>
      <c r="Z2978" s="23"/>
      <c r="AA2978" s="23"/>
      <c r="AB2978" s="23"/>
      <c r="AC2978" s="67"/>
      <c r="AD2978" s="23"/>
      <c r="AE2978" s="23"/>
    </row>
    <row r="2979" spans="1:31" s="103" customFormat="1" x14ac:dyDescent="0.35">
      <c r="A2979" s="24"/>
      <c r="B2979" s="23"/>
      <c r="C2979" s="23"/>
      <c r="D2979" s="23"/>
      <c r="E2979" s="23"/>
      <c r="F2979" s="23"/>
      <c r="G2979" s="23"/>
      <c r="H2979" s="23"/>
      <c r="I2979" s="23"/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/>
      <c r="Z2979" s="23"/>
      <c r="AA2979" s="23"/>
      <c r="AB2979" s="23"/>
      <c r="AC2979" s="67"/>
      <c r="AD2979" s="23"/>
      <c r="AE2979" s="23"/>
    </row>
    <row r="2980" spans="1:31" s="103" customFormat="1" x14ac:dyDescent="0.35">
      <c r="A2980" s="24"/>
      <c r="B2980" s="23"/>
      <c r="C2980" s="23"/>
      <c r="D2980" s="23"/>
      <c r="E2980" s="23"/>
      <c r="F2980" s="23"/>
      <c r="G2980" s="23"/>
      <c r="H2980" s="23"/>
      <c r="I2980" s="23"/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/>
      <c r="Z2980" s="23"/>
      <c r="AA2980" s="23"/>
      <c r="AB2980" s="23"/>
      <c r="AC2980" s="67"/>
      <c r="AD2980" s="23"/>
      <c r="AE2980" s="23"/>
    </row>
    <row r="2981" spans="1:31" s="103" customFormat="1" x14ac:dyDescent="0.35">
      <c r="A2981" s="24"/>
      <c r="B2981" s="23"/>
      <c r="C2981" s="23"/>
      <c r="D2981" s="23"/>
      <c r="E2981" s="23"/>
      <c r="F2981" s="23"/>
      <c r="G2981" s="23"/>
      <c r="H2981" s="23"/>
      <c r="I2981" s="23"/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/>
      <c r="Z2981" s="23"/>
      <c r="AA2981" s="23"/>
      <c r="AB2981" s="23"/>
      <c r="AC2981" s="67"/>
      <c r="AD2981" s="23"/>
      <c r="AE2981" s="23"/>
    </row>
    <row r="2982" spans="1:31" s="103" customFormat="1" x14ac:dyDescent="0.35">
      <c r="A2982" s="24"/>
      <c r="B2982" s="23"/>
      <c r="C2982" s="23"/>
      <c r="D2982" s="23"/>
      <c r="E2982" s="23"/>
      <c r="F2982" s="23"/>
      <c r="G2982" s="23"/>
      <c r="H2982" s="23"/>
      <c r="I2982" s="23"/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/>
      <c r="Z2982" s="23"/>
      <c r="AA2982" s="23"/>
      <c r="AB2982" s="23"/>
      <c r="AC2982" s="67"/>
      <c r="AD2982" s="23"/>
      <c r="AE2982" s="23"/>
    </row>
    <row r="2983" spans="1:31" s="103" customFormat="1" x14ac:dyDescent="0.35">
      <c r="A2983" s="24"/>
      <c r="B2983" s="23"/>
      <c r="C2983" s="23"/>
      <c r="D2983" s="23"/>
      <c r="E2983" s="23"/>
      <c r="F2983" s="23"/>
      <c r="G2983" s="23"/>
      <c r="H2983" s="23"/>
      <c r="I2983" s="23"/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/>
      <c r="Z2983" s="23"/>
      <c r="AA2983" s="23"/>
      <c r="AB2983" s="23"/>
      <c r="AC2983" s="67"/>
      <c r="AD2983" s="23"/>
      <c r="AE2983" s="23"/>
    </row>
    <row r="2984" spans="1:31" s="103" customFormat="1" x14ac:dyDescent="0.35">
      <c r="A2984" s="24"/>
      <c r="B2984" s="23"/>
      <c r="C2984" s="23"/>
      <c r="D2984" s="23"/>
      <c r="E2984" s="23"/>
      <c r="F2984" s="23"/>
      <c r="G2984" s="23"/>
      <c r="H2984" s="23"/>
      <c r="I2984" s="23"/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/>
      <c r="Z2984" s="23"/>
      <c r="AA2984" s="23"/>
      <c r="AB2984" s="23"/>
      <c r="AC2984" s="67"/>
      <c r="AD2984" s="23"/>
      <c r="AE2984" s="23"/>
    </row>
    <row r="2985" spans="1:31" s="103" customFormat="1" x14ac:dyDescent="0.35">
      <c r="A2985" s="24"/>
      <c r="B2985" s="23"/>
      <c r="C2985" s="23"/>
      <c r="D2985" s="23"/>
      <c r="E2985" s="23"/>
      <c r="F2985" s="23"/>
      <c r="G2985" s="23"/>
      <c r="H2985" s="23"/>
      <c r="I2985" s="23"/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/>
      <c r="Z2985" s="23"/>
      <c r="AA2985" s="23"/>
      <c r="AB2985" s="23"/>
      <c r="AC2985" s="67"/>
      <c r="AD2985" s="23"/>
      <c r="AE2985" s="23"/>
    </row>
    <row r="2986" spans="1:31" s="103" customFormat="1" x14ac:dyDescent="0.35">
      <c r="A2986" s="24"/>
      <c r="B2986" s="23"/>
      <c r="C2986" s="23"/>
      <c r="D2986" s="23"/>
      <c r="E2986" s="23"/>
      <c r="F2986" s="23"/>
      <c r="G2986" s="23"/>
      <c r="H2986" s="23"/>
      <c r="I2986" s="23"/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/>
      <c r="Z2986" s="23"/>
      <c r="AA2986" s="23"/>
      <c r="AB2986" s="23"/>
      <c r="AC2986" s="67"/>
      <c r="AD2986" s="23"/>
      <c r="AE2986" s="23"/>
    </row>
    <row r="2987" spans="1:31" s="103" customFormat="1" x14ac:dyDescent="0.35">
      <c r="A2987" s="24"/>
      <c r="B2987" s="23"/>
      <c r="C2987" s="23"/>
      <c r="D2987" s="23"/>
      <c r="E2987" s="23"/>
      <c r="F2987" s="23"/>
      <c r="G2987" s="23"/>
      <c r="H2987" s="23"/>
      <c r="I2987" s="23"/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/>
      <c r="Z2987" s="23"/>
      <c r="AA2987" s="23"/>
      <c r="AB2987" s="23"/>
      <c r="AC2987" s="67"/>
      <c r="AD2987" s="23"/>
      <c r="AE2987" s="23"/>
    </row>
    <row r="2988" spans="1:31" s="103" customFormat="1" x14ac:dyDescent="0.35">
      <c r="A2988" s="24"/>
      <c r="B2988" s="23"/>
      <c r="C2988" s="23"/>
      <c r="D2988" s="23"/>
      <c r="E2988" s="23"/>
      <c r="F2988" s="23"/>
      <c r="G2988" s="23"/>
      <c r="H2988" s="23"/>
      <c r="I2988" s="23"/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/>
      <c r="Z2988" s="23"/>
      <c r="AA2988" s="23"/>
      <c r="AB2988" s="23"/>
      <c r="AC2988" s="67"/>
      <c r="AD2988" s="23"/>
      <c r="AE2988" s="23"/>
    </row>
    <row r="2989" spans="1:31" s="103" customFormat="1" x14ac:dyDescent="0.35">
      <c r="A2989" s="24"/>
      <c r="B2989" s="23"/>
      <c r="C2989" s="23"/>
      <c r="D2989" s="23"/>
      <c r="E2989" s="23"/>
      <c r="F2989" s="23"/>
      <c r="G2989" s="23"/>
      <c r="H2989" s="23"/>
      <c r="I2989" s="23"/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/>
      <c r="Z2989" s="23"/>
      <c r="AA2989" s="23"/>
      <c r="AB2989" s="23"/>
      <c r="AC2989" s="67"/>
      <c r="AD2989" s="23"/>
      <c r="AE2989" s="23"/>
    </row>
    <row r="2990" spans="1:31" s="103" customFormat="1" x14ac:dyDescent="0.35">
      <c r="A2990" s="24"/>
      <c r="B2990" s="23"/>
      <c r="C2990" s="23"/>
      <c r="D2990" s="23"/>
      <c r="E2990" s="23"/>
      <c r="F2990" s="23"/>
      <c r="G2990" s="23"/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67"/>
      <c r="AD2990" s="23"/>
      <c r="AE2990" s="23"/>
    </row>
    <row r="2991" spans="1:31" s="103" customFormat="1" x14ac:dyDescent="0.35">
      <c r="A2991" s="24"/>
      <c r="B2991" s="23"/>
      <c r="C2991" s="23"/>
      <c r="D2991" s="23"/>
      <c r="E2991" s="23"/>
      <c r="F2991" s="23"/>
      <c r="G2991" s="23"/>
      <c r="H2991" s="23"/>
      <c r="I2991" s="23"/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/>
      <c r="Z2991" s="23"/>
      <c r="AA2991" s="23"/>
      <c r="AB2991" s="23"/>
      <c r="AC2991" s="67"/>
      <c r="AD2991" s="23"/>
      <c r="AE2991" s="23"/>
    </row>
    <row r="2992" spans="1:31" s="103" customFormat="1" x14ac:dyDescent="0.35">
      <c r="A2992" s="24"/>
      <c r="B2992" s="23"/>
      <c r="C2992" s="23"/>
      <c r="D2992" s="23"/>
      <c r="E2992" s="23"/>
      <c r="F2992" s="23"/>
      <c r="G2992" s="23"/>
      <c r="H2992" s="23"/>
      <c r="I2992" s="23"/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/>
      <c r="Z2992" s="23"/>
      <c r="AA2992" s="23"/>
      <c r="AB2992" s="23"/>
      <c r="AC2992" s="67"/>
      <c r="AD2992" s="23"/>
      <c r="AE2992" s="23"/>
    </row>
    <row r="2993" spans="1:31" s="103" customFormat="1" x14ac:dyDescent="0.35">
      <c r="A2993" s="24"/>
      <c r="B2993" s="23"/>
      <c r="C2993" s="23"/>
      <c r="D2993" s="23"/>
      <c r="E2993" s="23"/>
      <c r="F2993" s="23"/>
      <c r="G2993" s="23"/>
      <c r="H2993" s="23"/>
      <c r="I2993" s="23"/>
      <c r="J2993" s="23"/>
      <c r="K2993" s="23"/>
      <c r="L2993" s="23"/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/>
      <c r="Z2993" s="23"/>
      <c r="AA2993" s="23"/>
      <c r="AB2993" s="23"/>
      <c r="AC2993" s="67"/>
      <c r="AD2993" s="23"/>
      <c r="AE2993" s="23"/>
    </row>
    <row r="2994" spans="1:31" s="103" customFormat="1" x14ac:dyDescent="0.35">
      <c r="A2994" s="24"/>
      <c r="B2994" s="23"/>
      <c r="C2994" s="23"/>
      <c r="D2994" s="23"/>
      <c r="E2994" s="23"/>
      <c r="F2994" s="23"/>
      <c r="G2994" s="23"/>
      <c r="H2994" s="23"/>
      <c r="I2994" s="23"/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/>
      <c r="Z2994" s="23"/>
      <c r="AA2994" s="23"/>
      <c r="AB2994" s="23"/>
      <c r="AC2994" s="67"/>
      <c r="AD2994" s="23"/>
      <c r="AE2994" s="23"/>
    </row>
    <row r="2995" spans="1:31" s="103" customFormat="1" x14ac:dyDescent="0.35">
      <c r="A2995" s="24"/>
      <c r="B2995" s="23"/>
      <c r="C2995" s="23"/>
      <c r="D2995" s="23"/>
      <c r="E2995" s="23"/>
      <c r="F2995" s="23"/>
      <c r="G2995" s="23"/>
      <c r="H2995" s="23"/>
      <c r="I2995" s="23"/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/>
      <c r="Z2995" s="23"/>
      <c r="AA2995" s="23"/>
      <c r="AB2995" s="23"/>
      <c r="AC2995" s="67"/>
      <c r="AD2995" s="23"/>
      <c r="AE2995" s="23"/>
    </row>
    <row r="2996" spans="1:31" s="103" customFormat="1" x14ac:dyDescent="0.35">
      <c r="A2996" s="24"/>
      <c r="B2996" s="23"/>
      <c r="C2996" s="23"/>
      <c r="D2996" s="23"/>
      <c r="E2996" s="23"/>
      <c r="F2996" s="23"/>
      <c r="G2996" s="23"/>
      <c r="H2996" s="23"/>
      <c r="I2996" s="23"/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/>
      <c r="Z2996" s="23"/>
      <c r="AA2996" s="23"/>
      <c r="AB2996" s="23"/>
      <c r="AC2996" s="67"/>
      <c r="AD2996" s="23"/>
      <c r="AE2996" s="23"/>
    </row>
    <row r="2997" spans="1:31" s="103" customFormat="1" x14ac:dyDescent="0.35">
      <c r="A2997" s="24"/>
      <c r="B2997" s="23"/>
      <c r="C2997" s="23"/>
      <c r="D2997" s="23"/>
      <c r="E2997" s="23"/>
      <c r="F2997" s="23"/>
      <c r="G2997" s="23"/>
      <c r="H2997" s="23"/>
      <c r="I2997" s="23"/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/>
      <c r="Z2997" s="23"/>
      <c r="AA2997" s="23"/>
      <c r="AB2997" s="23"/>
      <c r="AC2997" s="67"/>
      <c r="AD2997" s="23"/>
      <c r="AE2997" s="23"/>
    </row>
    <row r="2998" spans="1:31" s="103" customFormat="1" x14ac:dyDescent="0.35">
      <c r="A2998" s="24"/>
      <c r="B2998" s="23"/>
      <c r="C2998" s="23"/>
      <c r="D2998" s="23"/>
      <c r="E2998" s="23"/>
      <c r="F2998" s="23"/>
      <c r="G2998" s="23"/>
      <c r="H2998" s="23"/>
      <c r="I2998" s="23"/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/>
      <c r="Z2998" s="23"/>
      <c r="AA2998" s="23"/>
      <c r="AB2998" s="23"/>
      <c r="AC2998" s="67"/>
      <c r="AD2998" s="23"/>
      <c r="AE2998" s="23"/>
    </row>
    <row r="2999" spans="1:31" s="103" customFormat="1" x14ac:dyDescent="0.35">
      <c r="A2999" s="24"/>
      <c r="B2999" s="23"/>
      <c r="C2999" s="23"/>
      <c r="D2999" s="23"/>
      <c r="E2999" s="23"/>
      <c r="F2999" s="23"/>
      <c r="G2999" s="23"/>
      <c r="H2999" s="23"/>
      <c r="I2999" s="23"/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/>
      <c r="Z2999" s="23"/>
      <c r="AA2999" s="23"/>
      <c r="AB2999" s="23"/>
      <c r="AC2999" s="67"/>
      <c r="AD2999" s="23"/>
      <c r="AE2999" s="23"/>
    </row>
    <row r="3000" spans="1:31" s="103" customFormat="1" x14ac:dyDescent="0.35">
      <c r="A3000" s="24"/>
      <c r="B3000" s="23"/>
      <c r="C3000" s="23"/>
      <c r="D3000" s="23"/>
      <c r="E3000" s="23"/>
      <c r="F3000" s="23"/>
      <c r="G3000" s="23"/>
      <c r="H3000" s="23"/>
      <c r="I3000" s="23"/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/>
      <c r="Z3000" s="23"/>
      <c r="AA3000" s="23"/>
      <c r="AB3000" s="23"/>
      <c r="AC3000" s="67"/>
      <c r="AD3000" s="23"/>
      <c r="AE3000" s="23"/>
    </row>
    <row r="3001" spans="1:31" s="103" customFormat="1" x14ac:dyDescent="0.35">
      <c r="A3001" s="24"/>
      <c r="B3001" s="23"/>
      <c r="C3001" s="23"/>
      <c r="D3001" s="23"/>
      <c r="E3001" s="23"/>
      <c r="F3001" s="23"/>
      <c r="G3001" s="23"/>
      <c r="H3001" s="23"/>
      <c r="I3001" s="23"/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/>
      <c r="Z3001" s="23"/>
      <c r="AA3001" s="23"/>
      <c r="AB3001" s="23"/>
      <c r="AC3001" s="67"/>
      <c r="AD3001" s="23"/>
      <c r="AE3001" s="23"/>
    </row>
    <row r="3002" spans="1:31" s="103" customFormat="1" x14ac:dyDescent="0.35">
      <c r="A3002" s="24"/>
      <c r="B3002" s="23"/>
      <c r="C3002" s="23"/>
      <c r="D3002" s="23"/>
      <c r="E3002" s="23"/>
      <c r="F3002" s="23"/>
      <c r="G3002" s="23"/>
      <c r="H3002" s="23"/>
      <c r="I3002" s="23"/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/>
      <c r="Z3002" s="23"/>
      <c r="AA3002" s="23"/>
      <c r="AB3002" s="23"/>
      <c r="AC3002" s="67"/>
      <c r="AD3002" s="23"/>
      <c r="AE3002" s="23"/>
    </row>
    <row r="3003" spans="1:31" s="103" customFormat="1" x14ac:dyDescent="0.35">
      <c r="A3003" s="24"/>
      <c r="B3003" s="23"/>
      <c r="C3003" s="23"/>
      <c r="D3003" s="23"/>
      <c r="E3003" s="23"/>
      <c r="F3003" s="23"/>
      <c r="G3003" s="23"/>
      <c r="H3003" s="23"/>
      <c r="I3003" s="23"/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/>
      <c r="Z3003" s="23"/>
      <c r="AA3003" s="23"/>
      <c r="AB3003" s="23"/>
      <c r="AC3003" s="67"/>
      <c r="AD3003" s="23"/>
      <c r="AE3003" s="23"/>
    </row>
    <row r="3004" spans="1:31" s="103" customFormat="1" x14ac:dyDescent="0.35">
      <c r="A3004" s="24"/>
      <c r="B3004" s="23"/>
      <c r="C3004" s="23"/>
      <c r="D3004" s="23"/>
      <c r="E3004" s="23"/>
      <c r="F3004" s="23"/>
      <c r="G3004" s="23"/>
      <c r="H3004" s="23"/>
      <c r="I3004" s="23"/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/>
      <c r="Z3004" s="23"/>
      <c r="AA3004" s="23"/>
      <c r="AB3004" s="23"/>
      <c r="AC3004" s="67"/>
      <c r="AD3004" s="23"/>
      <c r="AE3004" s="23"/>
    </row>
    <row r="3005" spans="1:31" s="103" customFormat="1" x14ac:dyDescent="0.35">
      <c r="A3005" s="24"/>
      <c r="B3005" s="23"/>
      <c r="C3005" s="23"/>
      <c r="D3005" s="23"/>
      <c r="E3005" s="23"/>
      <c r="F3005" s="23"/>
      <c r="G3005" s="23"/>
      <c r="H3005" s="23"/>
      <c r="I3005" s="23"/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/>
      <c r="Z3005" s="23"/>
      <c r="AA3005" s="23"/>
      <c r="AB3005" s="23"/>
      <c r="AC3005" s="67"/>
      <c r="AD3005" s="23"/>
      <c r="AE3005" s="23"/>
    </row>
    <row r="3006" spans="1:31" s="103" customFormat="1" x14ac:dyDescent="0.35">
      <c r="A3006" s="24"/>
      <c r="B3006" s="23"/>
      <c r="C3006" s="23"/>
      <c r="D3006" s="23"/>
      <c r="E3006" s="23"/>
      <c r="F3006" s="23"/>
      <c r="G3006" s="23"/>
      <c r="H3006" s="23"/>
      <c r="I3006" s="23"/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/>
      <c r="Z3006" s="23"/>
      <c r="AA3006" s="23"/>
      <c r="AB3006" s="23"/>
      <c r="AC3006" s="67"/>
      <c r="AD3006" s="23"/>
      <c r="AE3006" s="23"/>
    </row>
    <row r="3007" spans="1:31" s="103" customFormat="1" x14ac:dyDescent="0.35">
      <c r="A3007" s="24"/>
      <c r="B3007" s="23"/>
      <c r="C3007" s="23"/>
      <c r="D3007" s="23"/>
      <c r="E3007" s="23"/>
      <c r="F3007" s="23"/>
      <c r="G3007" s="23"/>
      <c r="H3007" s="23"/>
      <c r="I3007" s="23"/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/>
      <c r="Z3007" s="23"/>
      <c r="AA3007" s="23"/>
      <c r="AB3007" s="23"/>
      <c r="AC3007" s="67"/>
      <c r="AD3007" s="23"/>
      <c r="AE3007" s="23"/>
    </row>
    <row r="3008" spans="1:31" s="103" customFormat="1" x14ac:dyDescent="0.35">
      <c r="A3008" s="24"/>
      <c r="B3008" s="23"/>
      <c r="C3008" s="23"/>
      <c r="D3008" s="23"/>
      <c r="E3008" s="23"/>
      <c r="F3008" s="23"/>
      <c r="G3008" s="23"/>
      <c r="H3008" s="23"/>
      <c r="I3008" s="23"/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/>
      <c r="Z3008" s="23"/>
      <c r="AA3008" s="23"/>
      <c r="AB3008" s="23"/>
      <c r="AC3008" s="67"/>
      <c r="AD3008" s="23"/>
      <c r="AE3008" s="23"/>
    </row>
    <row r="3009" spans="1:31" s="103" customFormat="1" x14ac:dyDescent="0.35">
      <c r="A3009" s="24"/>
      <c r="B3009" s="23"/>
      <c r="C3009" s="23"/>
      <c r="D3009" s="23"/>
      <c r="E3009" s="23"/>
      <c r="F3009" s="23"/>
      <c r="G3009" s="23"/>
      <c r="H3009" s="23"/>
      <c r="I3009" s="23"/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/>
      <c r="Z3009" s="23"/>
      <c r="AA3009" s="23"/>
      <c r="AB3009" s="23"/>
      <c r="AC3009" s="67"/>
      <c r="AD3009" s="23"/>
      <c r="AE3009" s="23"/>
    </row>
    <row r="3010" spans="1:31" s="103" customFormat="1" x14ac:dyDescent="0.35">
      <c r="A3010" s="24"/>
      <c r="B3010" s="23"/>
      <c r="C3010" s="23"/>
      <c r="D3010" s="23"/>
      <c r="E3010" s="23"/>
      <c r="F3010" s="23"/>
      <c r="G3010" s="23"/>
      <c r="H3010" s="23"/>
      <c r="I3010" s="23"/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/>
      <c r="Z3010" s="23"/>
      <c r="AA3010" s="23"/>
      <c r="AB3010" s="23"/>
      <c r="AC3010" s="67"/>
      <c r="AD3010" s="23"/>
      <c r="AE3010" s="23"/>
    </row>
    <row r="3011" spans="1:31" s="103" customFormat="1" x14ac:dyDescent="0.35">
      <c r="A3011" s="24"/>
      <c r="B3011" s="23"/>
      <c r="C3011" s="23"/>
      <c r="D3011" s="23"/>
      <c r="E3011" s="23"/>
      <c r="F3011" s="23"/>
      <c r="G3011" s="23"/>
      <c r="H3011" s="23"/>
      <c r="I3011" s="23"/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/>
      <c r="Z3011" s="23"/>
      <c r="AA3011" s="23"/>
      <c r="AB3011" s="23"/>
      <c r="AC3011" s="67"/>
      <c r="AD3011" s="23"/>
      <c r="AE3011" s="23"/>
    </row>
    <row r="3012" spans="1:31" s="103" customFormat="1" x14ac:dyDescent="0.35">
      <c r="A3012" s="24"/>
      <c r="B3012" s="23"/>
      <c r="C3012" s="23"/>
      <c r="D3012" s="23"/>
      <c r="E3012" s="23"/>
      <c r="F3012" s="23"/>
      <c r="G3012" s="23"/>
      <c r="H3012" s="23"/>
      <c r="I3012" s="23"/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/>
      <c r="Y3012" s="23"/>
      <c r="Z3012" s="23"/>
      <c r="AA3012" s="23"/>
      <c r="AB3012" s="23"/>
      <c r="AC3012" s="67"/>
      <c r="AD3012" s="23"/>
      <c r="AE3012" s="23"/>
    </row>
    <row r="3013" spans="1:31" s="103" customFormat="1" x14ac:dyDescent="0.35">
      <c r="A3013" s="24"/>
      <c r="B3013" s="23"/>
      <c r="C3013" s="23"/>
      <c r="D3013" s="23"/>
      <c r="E3013" s="23"/>
      <c r="F3013" s="23"/>
      <c r="G3013" s="23"/>
      <c r="H3013" s="23"/>
      <c r="I3013" s="23"/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/>
      <c r="Z3013" s="23"/>
      <c r="AA3013" s="23"/>
      <c r="AB3013" s="23"/>
      <c r="AC3013" s="67"/>
      <c r="AD3013" s="23"/>
      <c r="AE3013" s="23"/>
    </row>
    <row r="3014" spans="1:31" s="103" customFormat="1" x14ac:dyDescent="0.35">
      <c r="A3014" s="24"/>
      <c r="B3014" s="23"/>
      <c r="C3014" s="23"/>
      <c r="D3014" s="23"/>
      <c r="E3014" s="23"/>
      <c r="F3014" s="23"/>
      <c r="G3014" s="23"/>
      <c r="H3014" s="23"/>
      <c r="I3014" s="23"/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/>
      <c r="Z3014" s="23"/>
      <c r="AA3014" s="23"/>
      <c r="AB3014" s="23"/>
      <c r="AC3014" s="67"/>
      <c r="AD3014" s="23"/>
      <c r="AE3014" s="23"/>
    </row>
    <row r="3015" spans="1:31" s="103" customFormat="1" x14ac:dyDescent="0.35">
      <c r="A3015" s="24"/>
      <c r="B3015" s="23"/>
      <c r="C3015" s="23"/>
      <c r="D3015" s="23"/>
      <c r="E3015" s="23"/>
      <c r="F3015" s="23"/>
      <c r="G3015" s="23"/>
      <c r="H3015" s="23"/>
      <c r="I3015" s="23"/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/>
      <c r="Z3015" s="23"/>
      <c r="AA3015" s="23"/>
      <c r="AB3015" s="23"/>
      <c r="AC3015" s="67"/>
      <c r="AD3015" s="23"/>
      <c r="AE3015" s="23"/>
    </row>
    <row r="3016" spans="1:31" s="103" customFormat="1" x14ac:dyDescent="0.35">
      <c r="A3016" s="24"/>
      <c r="B3016" s="23"/>
      <c r="C3016" s="23"/>
      <c r="D3016" s="23"/>
      <c r="E3016" s="23"/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  <c r="AA3016" s="23"/>
      <c r="AB3016" s="23"/>
      <c r="AC3016" s="67"/>
      <c r="AD3016" s="23"/>
      <c r="AE3016" s="23"/>
    </row>
    <row r="3017" spans="1:31" s="103" customFormat="1" x14ac:dyDescent="0.35">
      <c r="A3017" s="24"/>
      <c r="B3017" s="23"/>
      <c r="C3017" s="23"/>
      <c r="D3017" s="23"/>
      <c r="E3017" s="23"/>
      <c r="F3017" s="23"/>
      <c r="G3017" s="23"/>
      <c r="H3017" s="23"/>
      <c r="I3017" s="23"/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/>
      <c r="Z3017" s="23"/>
      <c r="AA3017" s="23"/>
      <c r="AB3017" s="23"/>
      <c r="AC3017" s="67"/>
      <c r="AD3017" s="23"/>
      <c r="AE3017" s="23"/>
    </row>
    <row r="3018" spans="1:31" s="103" customFormat="1" x14ac:dyDescent="0.35">
      <c r="A3018" s="24"/>
      <c r="B3018" s="23"/>
      <c r="C3018" s="23"/>
      <c r="D3018" s="23"/>
      <c r="E3018" s="23"/>
      <c r="F3018" s="23"/>
      <c r="G3018" s="23"/>
      <c r="H3018" s="23"/>
      <c r="I3018" s="23"/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/>
      <c r="Z3018" s="23"/>
      <c r="AA3018" s="23"/>
      <c r="AB3018" s="23"/>
      <c r="AC3018" s="67"/>
      <c r="AD3018" s="23"/>
      <c r="AE3018" s="23"/>
    </row>
    <row r="3019" spans="1:31" s="103" customFormat="1" x14ac:dyDescent="0.35">
      <c r="A3019" s="24"/>
      <c r="B3019" s="23"/>
      <c r="C3019" s="23"/>
      <c r="D3019" s="23"/>
      <c r="E3019" s="23"/>
      <c r="F3019" s="23"/>
      <c r="G3019" s="23"/>
      <c r="H3019" s="23"/>
      <c r="I3019" s="23"/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/>
      <c r="Z3019" s="23"/>
      <c r="AA3019" s="23"/>
      <c r="AB3019" s="23"/>
      <c r="AC3019" s="67"/>
      <c r="AD3019" s="23"/>
      <c r="AE3019" s="23"/>
    </row>
    <row r="3020" spans="1:31" s="103" customFormat="1" x14ac:dyDescent="0.35">
      <c r="A3020" s="24"/>
      <c r="B3020" s="23"/>
      <c r="C3020" s="23"/>
      <c r="D3020" s="23"/>
      <c r="E3020" s="23"/>
      <c r="F3020" s="23"/>
      <c r="G3020" s="23"/>
      <c r="H3020" s="23"/>
      <c r="I3020" s="23"/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/>
      <c r="Z3020" s="23"/>
      <c r="AA3020" s="23"/>
      <c r="AB3020" s="23"/>
      <c r="AC3020" s="67"/>
      <c r="AD3020" s="23"/>
      <c r="AE3020" s="23"/>
    </row>
    <row r="3021" spans="1:31" s="103" customFormat="1" x14ac:dyDescent="0.35">
      <c r="A3021" s="24"/>
      <c r="B3021" s="23"/>
      <c r="C3021" s="23"/>
      <c r="D3021" s="23"/>
      <c r="E3021" s="23"/>
      <c r="F3021" s="23"/>
      <c r="G3021" s="23"/>
      <c r="H3021" s="23"/>
      <c r="I3021" s="23"/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/>
      <c r="Z3021" s="23"/>
      <c r="AA3021" s="23"/>
      <c r="AB3021" s="23"/>
      <c r="AC3021" s="67"/>
      <c r="AD3021" s="23"/>
      <c r="AE3021" s="23"/>
    </row>
    <row r="3022" spans="1:31" s="103" customFormat="1" x14ac:dyDescent="0.35">
      <c r="A3022" s="24"/>
      <c r="B3022" s="23"/>
      <c r="C3022" s="23"/>
      <c r="D3022" s="23"/>
      <c r="E3022" s="23"/>
      <c r="F3022" s="23"/>
      <c r="G3022" s="23"/>
      <c r="H3022" s="23"/>
      <c r="I3022" s="23"/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  <c r="Z3022" s="23"/>
      <c r="AA3022" s="23"/>
      <c r="AB3022" s="23"/>
      <c r="AC3022" s="67"/>
      <c r="AD3022" s="23"/>
      <c r="AE3022" s="23"/>
    </row>
    <row r="3023" spans="1:31" s="103" customFormat="1" x14ac:dyDescent="0.35">
      <c r="A3023" s="24"/>
      <c r="B3023" s="23"/>
      <c r="C3023" s="23"/>
      <c r="D3023" s="23"/>
      <c r="E3023" s="23"/>
      <c r="F3023" s="23"/>
      <c r="G3023" s="23"/>
      <c r="H3023" s="23"/>
      <c r="I3023" s="23"/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/>
      <c r="Z3023" s="23"/>
      <c r="AA3023" s="23"/>
      <c r="AB3023" s="23"/>
      <c r="AC3023" s="67"/>
      <c r="AD3023" s="23"/>
      <c r="AE3023" s="23"/>
    </row>
    <row r="3024" spans="1:31" s="103" customFormat="1" x14ac:dyDescent="0.35">
      <c r="A3024" s="24"/>
      <c r="B3024" s="23"/>
      <c r="C3024" s="23"/>
      <c r="D3024" s="23"/>
      <c r="E3024" s="23"/>
      <c r="F3024" s="23"/>
      <c r="G3024" s="23"/>
      <c r="H3024" s="23"/>
      <c r="I3024" s="23"/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/>
      <c r="Z3024" s="23"/>
      <c r="AA3024" s="23"/>
      <c r="AB3024" s="23"/>
      <c r="AC3024" s="67"/>
      <c r="AD3024" s="23"/>
      <c r="AE3024" s="23"/>
    </row>
    <row r="3025" spans="1:31" s="103" customFormat="1" x14ac:dyDescent="0.35">
      <c r="A3025" s="24"/>
      <c r="B3025" s="23"/>
      <c r="C3025" s="23"/>
      <c r="D3025" s="23"/>
      <c r="E3025" s="23"/>
      <c r="F3025" s="23"/>
      <c r="G3025" s="23"/>
      <c r="H3025" s="23"/>
      <c r="I3025" s="23"/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/>
      <c r="Z3025" s="23"/>
      <c r="AA3025" s="23"/>
      <c r="AB3025" s="23"/>
      <c r="AC3025" s="67"/>
      <c r="AD3025" s="23"/>
      <c r="AE3025" s="23"/>
    </row>
    <row r="3026" spans="1:31" s="103" customFormat="1" x14ac:dyDescent="0.35">
      <c r="A3026" s="24"/>
      <c r="B3026" s="23"/>
      <c r="C3026" s="23"/>
      <c r="D3026" s="23"/>
      <c r="E3026" s="23"/>
      <c r="F3026" s="23"/>
      <c r="G3026" s="23"/>
      <c r="H3026" s="23"/>
      <c r="I3026" s="23"/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/>
      <c r="Z3026" s="23"/>
      <c r="AA3026" s="23"/>
      <c r="AB3026" s="23"/>
      <c r="AC3026" s="67"/>
      <c r="AD3026" s="23"/>
      <c r="AE3026" s="23"/>
    </row>
    <row r="3027" spans="1:31" s="103" customFormat="1" x14ac:dyDescent="0.35">
      <c r="A3027" s="24"/>
      <c r="B3027" s="23"/>
      <c r="C3027" s="23"/>
      <c r="D3027" s="23"/>
      <c r="E3027" s="23"/>
      <c r="F3027" s="23"/>
      <c r="G3027" s="23"/>
      <c r="H3027" s="23"/>
      <c r="I3027" s="23"/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/>
      <c r="Z3027" s="23"/>
      <c r="AA3027" s="23"/>
      <c r="AB3027" s="23"/>
      <c r="AC3027" s="67"/>
      <c r="AD3027" s="23"/>
      <c r="AE3027" s="23"/>
    </row>
    <row r="3028" spans="1:31" s="103" customFormat="1" x14ac:dyDescent="0.35">
      <c r="A3028" s="24"/>
      <c r="B3028" s="23"/>
      <c r="C3028" s="23"/>
      <c r="D3028" s="23"/>
      <c r="E3028" s="23"/>
      <c r="F3028" s="23"/>
      <c r="G3028" s="23"/>
      <c r="H3028" s="23"/>
      <c r="I3028" s="23"/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/>
      <c r="Z3028" s="23"/>
      <c r="AA3028" s="23"/>
      <c r="AB3028" s="23"/>
      <c r="AC3028" s="67"/>
      <c r="AD3028" s="23"/>
      <c r="AE3028" s="23"/>
    </row>
    <row r="3029" spans="1:31" s="103" customFormat="1" x14ac:dyDescent="0.35">
      <c r="A3029" s="24"/>
      <c r="B3029" s="23"/>
      <c r="C3029" s="23"/>
      <c r="D3029" s="23"/>
      <c r="E3029" s="23"/>
      <c r="F3029" s="23"/>
      <c r="G3029" s="23"/>
      <c r="H3029" s="23"/>
      <c r="I3029" s="23"/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67"/>
      <c r="AD3029" s="23"/>
      <c r="AE3029" s="23"/>
    </row>
    <row r="3030" spans="1:31" s="103" customFormat="1" x14ac:dyDescent="0.35">
      <c r="A3030" s="24"/>
      <c r="B3030" s="23"/>
      <c r="C3030" s="23"/>
      <c r="D3030" s="23"/>
      <c r="E3030" s="23"/>
      <c r="F3030" s="23"/>
      <c r="G3030" s="23"/>
      <c r="H3030" s="23"/>
      <c r="I3030" s="23"/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/>
      <c r="Z3030" s="23"/>
      <c r="AA3030" s="23"/>
      <c r="AB3030" s="23"/>
      <c r="AC3030" s="67"/>
      <c r="AD3030" s="23"/>
      <c r="AE3030" s="23"/>
    </row>
    <row r="3031" spans="1:31" s="103" customFormat="1" x14ac:dyDescent="0.35">
      <c r="A3031" s="24"/>
      <c r="B3031" s="23"/>
      <c r="C3031" s="23"/>
      <c r="D3031" s="23"/>
      <c r="E3031" s="23"/>
      <c r="F3031" s="23"/>
      <c r="G3031" s="23"/>
      <c r="H3031" s="23"/>
      <c r="I3031" s="23"/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/>
      <c r="Z3031" s="23"/>
      <c r="AA3031" s="23"/>
      <c r="AB3031" s="23"/>
      <c r="AC3031" s="67"/>
      <c r="AD3031" s="23"/>
      <c r="AE3031" s="23"/>
    </row>
    <row r="3032" spans="1:31" s="103" customFormat="1" x14ac:dyDescent="0.35">
      <c r="A3032" s="24"/>
      <c r="B3032" s="23"/>
      <c r="C3032" s="23"/>
      <c r="D3032" s="23"/>
      <c r="E3032" s="23"/>
      <c r="F3032" s="23"/>
      <c r="G3032" s="23"/>
      <c r="H3032" s="23"/>
      <c r="I3032" s="23"/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/>
      <c r="Z3032" s="23"/>
      <c r="AA3032" s="23"/>
      <c r="AB3032" s="23"/>
      <c r="AC3032" s="67"/>
      <c r="AD3032" s="23"/>
      <c r="AE3032" s="23"/>
    </row>
    <row r="3033" spans="1:31" s="103" customFormat="1" x14ac:dyDescent="0.35">
      <c r="A3033" s="24"/>
      <c r="B3033" s="23"/>
      <c r="C3033" s="23"/>
      <c r="D3033" s="23"/>
      <c r="E3033" s="23"/>
      <c r="F3033" s="23"/>
      <c r="G3033" s="23"/>
      <c r="H3033" s="23"/>
      <c r="I3033" s="23"/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/>
      <c r="Z3033" s="23"/>
      <c r="AA3033" s="23"/>
      <c r="AB3033" s="23"/>
      <c r="AC3033" s="67"/>
      <c r="AD3033" s="23"/>
      <c r="AE3033" s="23"/>
    </row>
    <row r="3034" spans="1:31" s="103" customFormat="1" x14ac:dyDescent="0.35">
      <c r="A3034" s="24"/>
      <c r="B3034" s="23"/>
      <c r="C3034" s="23"/>
      <c r="D3034" s="23"/>
      <c r="E3034" s="23"/>
      <c r="F3034" s="23"/>
      <c r="G3034" s="23"/>
      <c r="H3034" s="23"/>
      <c r="I3034" s="23"/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/>
      <c r="Z3034" s="23"/>
      <c r="AA3034" s="23"/>
      <c r="AB3034" s="23"/>
      <c r="AC3034" s="67"/>
      <c r="AD3034" s="23"/>
      <c r="AE3034" s="23"/>
    </row>
    <row r="3035" spans="1:31" s="103" customFormat="1" x14ac:dyDescent="0.35">
      <c r="A3035" s="24"/>
      <c r="B3035" s="23"/>
      <c r="C3035" s="23"/>
      <c r="D3035" s="23"/>
      <c r="E3035" s="23"/>
      <c r="F3035" s="23"/>
      <c r="G3035" s="23"/>
      <c r="H3035" s="23"/>
      <c r="I3035" s="23"/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/>
      <c r="Z3035" s="23"/>
      <c r="AA3035" s="23"/>
      <c r="AB3035" s="23"/>
      <c r="AC3035" s="67"/>
      <c r="AD3035" s="23"/>
      <c r="AE3035" s="23"/>
    </row>
    <row r="3036" spans="1:31" s="103" customFormat="1" x14ac:dyDescent="0.35">
      <c r="A3036" s="24"/>
      <c r="B3036" s="23"/>
      <c r="C3036" s="23"/>
      <c r="D3036" s="23"/>
      <c r="E3036" s="23"/>
      <c r="F3036" s="23"/>
      <c r="G3036" s="23"/>
      <c r="H3036" s="23"/>
      <c r="I3036" s="23"/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/>
      <c r="Z3036" s="23"/>
      <c r="AA3036" s="23"/>
      <c r="AB3036" s="23"/>
      <c r="AC3036" s="67"/>
      <c r="AD3036" s="23"/>
      <c r="AE3036" s="23"/>
    </row>
    <row r="3037" spans="1:31" s="103" customFormat="1" x14ac:dyDescent="0.35">
      <c r="A3037" s="24"/>
      <c r="B3037" s="23"/>
      <c r="C3037" s="23"/>
      <c r="D3037" s="23"/>
      <c r="E3037" s="23"/>
      <c r="F3037" s="23"/>
      <c r="G3037" s="23"/>
      <c r="H3037" s="23"/>
      <c r="I3037" s="23"/>
      <c r="J3037" s="23"/>
      <c r="K3037" s="23"/>
      <c r="L3037" s="23"/>
      <c r="M3037" s="23"/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/>
      <c r="Z3037" s="23"/>
      <c r="AA3037" s="23"/>
      <c r="AB3037" s="23"/>
      <c r="AC3037" s="67"/>
      <c r="AD3037" s="23"/>
      <c r="AE3037" s="23"/>
    </row>
    <row r="3038" spans="1:31" s="103" customFormat="1" x14ac:dyDescent="0.35">
      <c r="A3038" s="24"/>
      <c r="B3038" s="23"/>
      <c r="C3038" s="23"/>
      <c r="D3038" s="23"/>
      <c r="E3038" s="23"/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/>
      <c r="AB3038" s="23"/>
      <c r="AC3038" s="67"/>
      <c r="AD3038" s="23"/>
      <c r="AE3038" s="23"/>
    </row>
    <row r="3039" spans="1:31" s="103" customFormat="1" x14ac:dyDescent="0.35">
      <c r="A3039" s="24"/>
      <c r="B3039" s="23"/>
      <c r="C3039" s="23"/>
      <c r="D3039" s="23"/>
      <c r="E3039" s="23"/>
      <c r="F3039" s="23"/>
      <c r="G3039" s="23"/>
      <c r="H3039" s="23"/>
      <c r="I3039" s="23"/>
      <c r="J3039" s="23"/>
      <c r="K3039" s="23"/>
      <c r="L3039" s="23"/>
      <c r="M3039" s="23"/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/>
      <c r="Z3039" s="23"/>
      <c r="AA3039" s="23"/>
      <c r="AB3039" s="23"/>
      <c r="AC3039" s="67"/>
      <c r="AD3039" s="23"/>
      <c r="AE3039" s="23"/>
    </row>
    <row r="3040" spans="1:31" s="103" customFormat="1" x14ac:dyDescent="0.35">
      <c r="A3040" s="24"/>
      <c r="B3040" s="23"/>
      <c r="C3040" s="23"/>
      <c r="D3040" s="23"/>
      <c r="E3040" s="23"/>
      <c r="F3040" s="23"/>
      <c r="G3040" s="23"/>
      <c r="H3040" s="23"/>
      <c r="I3040" s="23"/>
      <c r="J3040" s="23"/>
      <c r="K3040" s="23"/>
      <c r="L3040" s="23"/>
      <c r="M3040" s="23"/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/>
      <c r="Z3040" s="23"/>
      <c r="AA3040" s="23"/>
      <c r="AB3040" s="23"/>
      <c r="AC3040" s="67"/>
      <c r="AD3040" s="23"/>
      <c r="AE3040" s="23"/>
    </row>
    <row r="3041" spans="1:31" s="103" customFormat="1" x14ac:dyDescent="0.35">
      <c r="A3041" s="24"/>
      <c r="B3041" s="23"/>
      <c r="C3041" s="23"/>
      <c r="D3041" s="23"/>
      <c r="E3041" s="23"/>
      <c r="F3041" s="23"/>
      <c r="G3041" s="23"/>
      <c r="H3041" s="23"/>
      <c r="I3041" s="23"/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/>
      <c r="Z3041" s="23"/>
      <c r="AA3041" s="23"/>
      <c r="AB3041" s="23"/>
      <c r="AC3041" s="67"/>
      <c r="AD3041" s="23"/>
      <c r="AE3041" s="23"/>
    </row>
    <row r="3042" spans="1:31" s="103" customFormat="1" x14ac:dyDescent="0.35">
      <c r="A3042" s="24"/>
      <c r="B3042" s="23"/>
      <c r="C3042" s="23"/>
      <c r="D3042" s="23"/>
      <c r="E3042" s="23"/>
      <c r="F3042" s="23"/>
      <c r="G3042" s="23"/>
      <c r="H3042" s="23"/>
      <c r="I3042" s="23"/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/>
      <c r="Z3042" s="23"/>
      <c r="AA3042" s="23"/>
      <c r="AB3042" s="23"/>
      <c r="AC3042" s="67"/>
      <c r="AD3042" s="23"/>
      <c r="AE3042" s="23"/>
    </row>
    <row r="3043" spans="1:31" s="103" customFormat="1" x14ac:dyDescent="0.35">
      <c r="A3043" s="24"/>
      <c r="B3043" s="23"/>
      <c r="C3043" s="23"/>
      <c r="D3043" s="23"/>
      <c r="E3043" s="23"/>
      <c r="F3043" s="23"/>
      <c r="G3043" s="23"/>
      <c r="H3043" s="23"/>
      <c r="I3043" s="23"/>
      <c r="J3043" s="23"/>
      <c r="K3043" s="23"/>
      <c r="L3043" s="23"/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/>
      <c r="Z3043" s="23"/>
      <c r="AA3043" s="23"/>
      <c r="AB3043" s="23"/>
      <c r="AC3043" s="67"/>
      <c r="AD3043" s="23"/>
      <c r="AE3043" s="23"/>
    </row>
    <row r="3044" spans="1:31" s="103" customFormat="1" x14ac:dyDescent="0.35">
      <c r="A3044" s="24"/>
      <c r="B3044" s="23"/>
      <c r="C3044" s="23"/>
      <c r="D3044" s="23"/>
      <c r="E3044" s="23"/>
      <c r="F3044" s="23"/>
      <c r="G3044" s="23"/>
      <c r="H3044" s="23"/>
      <c r="I3044" s="23"/>
      <c r="J3044" s="23"/>
      <c r="K3044" s="23"/>
      <c r="L3044" s="23"/>
      <c r="M3044" s="23"/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/>
      <c r="Z3044" s="23"/>
      <c r="AA3044" s="23"/>
      <c r="AB3044" s="23"/>
      <c r="AC3044" s="67"/>
      <c r="AD3044" s="23"/>
      <c r="AE3044" s="23"/>
    </row>
    <row r="3045" spans="1:31" s="103" customFormat="1" x14ac:dyDescent="0.35">
      <c r="A3045" s="24"/>
      <c r="B3045" s="23"/>
      <c r="C3045" s="23"/>
      <c r="D3045" s="23"/>
      <c r="E3045" s="23"/>
      <c r="F3045" s="23"/>
      <c r="G3045" s="23"/>
      <c r="H3045" s="23"/>
      <c r="I3045" s="23"/>
      <c r="J3045" s="23"/>
      <c r="K3045" s="23"/>
      <c r="L3045" s="23"/>
      <c r="M3045" s="23"/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/>
      <c r="Z3045" s="23"/>
      <c r="AA3045" s="23"/>
      <c r="AB3045" s="23"/>
      <c r="AC3045" s="67"/>
      <c r="AD3045" s="23"/>
      <c r="AE3045" s="23"/>
    </row>
    <row r="3046" spans="1:31" s="103" customFormat="1" x14ac:dyDescent="0.35">
      <c r="A3046" s="24"/>
      <c r="B3046" s="23"/>
      <c r="C3046" s="23"/>
      <c r="D3046" s="23"/>
      <c r="E3046" s="23"/>
      <c r="F3046" s="23"/>
      <c r="G3046" s="23"/>
      <c r="H3046" s="23"/>
      <c r="I3046" s="23"/>
      <c r="J3046" s="23"/>
      <c r="K3046" s="23"/>
      <c r="L3046" s="23"/>
      <c r="M3046" s="23"/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/>
      <c r="Z3046" s="23"/>
      <c r="AA3046" s="23"/>
      <c r="AB3046" s="23"/>
      <c r="AC3046" s="67"/>
      <c r="AD3046" s="23"/>
      <c r="AE3046" s="23"/>
    </row>
    <row r="3047" spans="1:31" s="103" customFormat="1" x14ac:dyDescent="0.35">
      <c r="A3047" s="24"/>
      <c r="B3047" s="23"/>
      <c r="C3047" s="23"/>
      <c r="D3047" s="23"/>
      <c r="E3047" s="23"/>
      <c r="F3047" s="23"/>
      <c r="G3047" s="23"/>
      <c r="H3047" s="23"/>
      <c r="I3047" s="23"/>
      <c r="J3047" s="23"/>
      <c r="K3047" s="23"/>
      <c r="L3047" s="23"/>
      <c r="M3047" s="23"/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/>
      <c r="Z3047" s="23"/>
      <c r="AA3047" s="23"/>
      <c r="AB3047" s="23"/>
      <c r="AC3047" s="67"/>
      <c r="AD3047" s="23"/>
      <c r="AE3047" s="23"/>
    </row>
    <row r="3048" spans="1:31" s="103" customFormat="1" x14ac:dyDescent="0.35">
      <c r="A3048" s="24"/>
      <c r="B3048" s="23"/>
      <c r="C3048" s="23"/>
      <c r="D3048" s="23"/>
      <c r="E3048" s="23"/>
      <c r="F3048" s="23"/>
      <c r="G3048" s="23"/>
      <c r="H3048" s="23"/>
      <c r="I3048" s="23"/>
      <c r="J3048" s="23"/>
      <c r="K3048" s="23"/>
      <c r="L3048" s="23"/>
      <c r="M3048" s="23"/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/>
      <c r="Z3048" s="23"/>
      <c r="AA3048" s="23"/>
      <c r="AB3048" s="23"/>
      <c r="AC3048" s="67"/>
      <c r="AD3048" s="23"/>
      <c r="AE3048" s="23"/>
    </row>
    <row r="3049" spans="1:31" s="103" customFormat="1" x14ac:dyDescent="0.35">
      <c r="A3049" s="24"/>
      <c r="B3049" s="23"/>
      <c r="C3049" s="23"/>
      <c r="D3049" s="23"/>
      <c r="E3049" s="23"/>
      <c r="F3049" s="23"/>
      <c r="G3049" s="23"/>
      <c r="H3049" s="23"/>
      <c r="I3049" s="23"/>
      <c r="J3049" s="23"/>
      <c r="K3049" s="23"/>
      <c r="L3049" s="23"/>
      <c r="M3049" s="23"/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/>
      <c r="Z3049" s="23"/>
      <c r="AA3049" s="23"/>
      <c r="AB3049" s="23"/>
      <c r="AC3049" s="67"/>
      <c r="AD3049" s="23"/>
      <c r="AE3049" s="23"/>
    </row>
    <row r="3050" spans="1:31" s="103" customFormat="1" x14ac:dyDescent="0.35">
      <c r="A3050" s="24"/>
      <c r="B3050" s="23"/>
      <c r="C3050" s="23"/>
      <c r="D3050" s="23"/>
      <c r="E3050" s="23"/>
      <c r="F3050" s="23"/>
      <c r="G3050" s="23"/>
      <c r="H3050" s="23"/>
      <c r="I3050" s="23"/>
      <c r="J3050" s="23"/>
      <c r="K3050" s="23"/>
      <c r="L3050" s="23"/>
      <c r="M3050" s="23"/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/>
      <c r="Z3050" s="23"/>
      <c r="AA3050" s="23"/>
      <c r="AB3050" s="23"/>
      <c r="AC3050" s="67"/>
      <c r="AD3050" s="23"/>
      <c r="AE3050" s="23"/>
    </row>
    <row r="3051" spans="1:31" s="103" customFormat="1" x14ac:dyDescent="0.35">
      <c r="A3051" s="24"/>
      <c r="B3051" s="23"/>
      <c r="C3051" s="23"/>
      <c r="D3051" s="23"/>
      <c r="E3051" s="23"/>
      <c r="F3051" s="23"/>
      <c r="G3051" s="23"/>
      <c r="H3051" s="23"/>
      <c r="I3051" s="23"/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  <c r="T3051" s="23"/>
      <c r="U3051" s="23"/>
      <c r="V3051" s="23"/>
      <c r="W3051" s="23"/>
      <c r="X3051" s="23"/>
      <c r="Y3051" s="23"/>
      <c r="Z3051" s="23"/>
      <c r="AA3051" s="23"/>
      <c r="AB3051" s="23"/>
      <c r="AC3051" s="67"/>
      <c r="AD3051" s="23"/>
      <c r="AE3051" s="23"/>
    </row>
    <row r="3052" spans="1:31" s="103" customFormat="1" x14ac:dyDescent="0.35">
      <c r="A3052" s="24"/>
      <c r="B3052" s="23"/>
      <c r="C3052" s="23"/>
      <c r="D3052" s="23"/>
      <c r="E3052" s="23"/>
      <c r="F3052" s="23"/>
      <c r="G3052" s="23"/>
      <c r="H3052" s="23"/>
      <c r="I3052" s="23"/>
      <c r="J3052" s="23"/>
      <c r="K3052" s="23"/>
      <c r="L3052" s="23"/>
      <c r="M3052" s="23"/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23"/>
      <c r="Y3052" s="23"/>
      <c r="Z3052" s="23"/>
      <c r="AA3052" s="23"/>
      <c r="AB3052" s="23"/>
      <c r="AC3052" s="67"/>
      <c r="AD3052" s="23"/>
      <c r="AE3052" s="23"/>
    </row>
    <row r="3053" spans="1:31" s="103" customFormat="1" x14ac:dyDescent="0.35">
      <c r="A3053" s="24"/>
      <c r="B3053" s="23"/>
      <c r="C3053" s="23"/>
      <c r="D3053" s="23"/>
      <c r="E3053" s="23"/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/>
      <c r="AB3053" s="23"/>
      <c r="AC3053" s="67"/>
      <c r="AD3053" s="23"/>
      <c r="AE3053" s="23"/>
    </row>
    <row r="3054" spans="1:31" s="103" customFormat="1" x14ac:dyDescent="0.35">
      <c r="A3054" s="24"/>
      <c r="B3054" s="23"/>
      <c r="C3054" s="23"/>
      <c r="D3054" s="23"/>
      <c r="E3054" s="23"/>
      <c r="F3054" s="23"/>
      <c r="G3054" s="23"/>
      <c r="H3054" s="23"/>
      <c r="I3054" s="23"/>
      <c r="J3054" s="23"/>
      <c r="K3054" s="23"/>
      <c r="L3054" s="23"/>
      <c r="M3054" s="23"/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/>
      <c r="Z3054" s="23"/>
      <c r="AA3054" s="23"/>
      <c r="AB3054" s="23"/>
      <c r="AC3054" s="67"/>
      <c r="AD3054" s="23"/>
      <c r="AE3054" s="23"/>
    </row>
    <row r="3055" spans="1:31" s="103" customFormat="1" x14ac:dyDescent="0.35">
      <c r="A3055" s="24"/>
      <c r="B3055" s="23"/>
      <c r="C3055" s="23"/>
      <c r="D3055" s="23"/>
      <c r="E3055" s="23"/>
      <c r="F3055" s="23"/>
      <c r="G3055" s="23"/>
      <c r="H3055" s="23"/>
      <c r="I3055" s="23"/>
      <c r="J3055" s="2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67"/>
      <c r="AD3055" s="23"/>
      <c r="AE3055" s="23"/>
    </row>
    <row r="3056" spans="1:31" s="103" customFormat="1" x14ac:dyDescent="0.35">
      <c r="A3056" s="24"/>
      <c r="B3056" s="23"/>
      <c r="C3056" s="23"/>
      <c r="D3056" s="23"/>
      <c r="E3056" s="23"/>
      <c r="F3056" s="23"/>
      <c r="G3056" s="23"/>
      <c r="H3056" s="23"/>
      <c r="I3056" s="23"/>
      <c r="J3056" s="23"/>
      <c r="K3056" s="23"/>
      <c r="L3056" s="23"/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/>
      <c r="Z3056" s="23"/>
      <c r="AA3056" s="23"/>
      <c r="AB3056" s="23"/>
      <c r="AC3056" s="67"/>
      <c r="AD3056" s="23"/>
      <c r="AE3056" s="23"/>
    </row>
    <row r="3057" spans="1:31" s="103" customFormat="1" x14ac:dyDescent="0.35">
      <c r="A3057" s="24"/>
      <c r="B3057" s="23"/>
      <c r="C3057" s="23"/>
      <c r="D3057" s="23"/>
      <c r="E3057" s="23"/>
      <c r="F3057" s="23"/>
      <c r="G3057" s="23"/>
      <c r="H3057" s="23"/>
      <c r="I3057" s="23"/>
      <c r="J3057" s="23"/>
      <c r="K3057" s="23"/>
      <c r="L3057" s="23"/>
      <c r="M3057" s="23"/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/>
      <c r="Z3057" s="23"/>
      <c r="AA3057" s="23"/>
      <c r="AB3057" s="23"/>
      <c r="AC3057" s="67"/>
      <c r="AD3057" s="23"/>
      <c r="AE3057" s="23"/>
    </row>
    <row r="3058" spans="1:31" s="103" customFormat="1" x14ac:dyDescent="0.35">
      <c r="A3058" s="24"/>
      <c r="B3058" s="23"/>
      <c r="C3058" s="23"/>
      <c r="D3058" s="23"/>
      <c r="E3058" s="23"/>
      <c r="F3058" s="23"/>
      <c r="G3058" s="23"/>
      <c r="H3058" s="23"/>
      <c r="I3058" s="23"/>
      <c r="J3058" s="23"/>
      <c r="K3058" s="23"/>
      <c r="L3058" s="23"/>
      <c r="M3058" s="23"/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/>
      <c r="Z3058" s="23"/>
      <c r="AA3058" s="23"/>
      <c r="AB3058" s="23"/>
      <c r="AC3058" s="67"/>
      <c r="AD3058" s="23"/>
      <c r="AE3058" s="23"/>
    </row>
    <row r="3059" spans="1:31" s="103" customFormat="1" x14ac:dyDescent="0.35">
      <c r="A3059" s="24"/>
      <c r="B3059" s="23"/>
      <c r="C3059" s="23"/>
      <c r="D3059" s="23"/>
      <c r="E3059" s="23"/>
      <c r="F3059" s="23"/>
      <c r="G3059" s="23"/>
      <c r="H3059" s="23"/>
      <c r="I3059" s="23"/>
      <c r="J3059" s="23"/>
      <c r="K3059" s="23"/>
      <c r="L3059" s="23"/>
      <c r="M3059" s="23"/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/>
      <c r="Z3059" s="23"/>
      <c r="AA3059" s="23"/>
      <c r="AB3059" s="23"/>
      <c r="AC3059" s="67"/>
      <c r="AD3059" s="23"/>
      <c r="AE3059" s="23"/>
    </row>
    <row r="3060" spans="1:31" s="103" customFormat="1" x14ac:dyDescent="0.35">
      <c r="A3060" s="24"/>
      <c r="B3060" s="23"/>
      <c r="C3060" s="23"/>
      <c r="D3060" s="23"/>
      <c r="E3060" s="23"/>
      <c r="F3060" s="23"/>
      <c r="G3060" s="23"/>
      <c r="H3060" s="23"/>
      <c r="I3060" s="23"/>
      <c r="J3060" s="23"/>
      <c r="K3060" s="23"/>
      <c r="L3060" s="23"/>
      <c r="M3060" s="23"/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/>
      <c r="Y3060" s="23"/>
      <c r="Z3060" s="23"/>
      <c r="AA3060" s="23"/>
      <c r="AB3060" s="23"/>
      <c r="AC3060" s="67"/>
      <c r="AD3060" s="23"/>
      <c r="AE3060" s="23"/>
    </row>
    <row r="3061" spans="1:31" s="103" customFormat="1" x14ac:dyDescent="0.35">
      <c r="A3061" s="24"/>
      <c r="B3061" s="23"/>
      <c r="C3061" s="23"/>
      <c r="D3061" s="23"/>
      <c r="E3061" s="23"/>
      <c r="F3061" s="23"/>
      <c r="G3061" s="23"/>
      <c r="H3061" s="23"/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/>
      <c r="AA3061" s="23"/>
      <c r="AB3061" s="23"/>
      <c r="AC3061" s="67"/>
      <c r="AD3061" s="23"/>
      <c r="AE3061" s="23"/>
    </row>
    <row r="3062" spans="1:31" s="103" customFormat="1" x14ac:dyDescent="0.35">
      <c r="A3062" s="24"/>
      <c r="B3062" s="23"/>
      <c r="C3062" s="23"/>
      <c r="D3062" s="23"/>
      <c r="E3062" s="23"/>
      <c r="F3062" s="23"/>
      <c r="G3062" s="23"/>
      <c r="H3062" s="23"/>
      <c r="I3062" s="23"/>
      <c r="J3062" s="23"/>
      <c r="K3062" s="23"/>
      <c r="L3062" s="23"/>
      <c r="M3062" s="23"/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/>
      <c r="Z3062" s="23"/>
      <c r="AA3062" s="23"/>
      <c r="AB3062" s="23"/>
      <c r="AC3062" s="67"/>
      <c r="AD3062" s="23"/>
      <c r="AE3062" s="23"/>
    </row>
    <row r="3063" spans="1:31" s="103" customFormat="1" x14ac:dyDescent="0.35">
      <c r="A3063" s="24"/>
      <c r="B3063" s="23"/>
      <c r="C3063" s="23"/>
      <c r="D3063" s="23"/>
      <c r="E3063" s="23"/>
      <c r="F3063" s="23"/>
      <c r="G3063" s="23"/>
      <c r="H3063" s="23"/>
      <c r="I3063" s="23"/>
      <c r="J3063" s="23"/>
      <c r="K3063" s="23"/>
      <c r="L3063" s="23"/>
      <c r="M3063" s="23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  <c r="Z3063" s="23"/>
      <c r="AA3063" s="23"/>
      <c r="AB3063" s="23"/>
      <c r="AC3063" s="67"/>
      <c r="AD3063" s="23"/>
      <c r="AE3063" s="23"/>
    </row>
    <row r="3064" spans="1:31" s="103" customFormat="1" x14ac:dyDescent="0.35">
      <c r="A3064" s="24"/>
      <c r="B3064" s="23"/>
      <c r="C3064" s="23"/>
      <c r="D3064" s="23"/>
      <c r="E3064" s="23"/>
      <c r="F3064" s="23"/>
      <c r="G3064" s="23"/>
      <c r="H3064" s="23"/>
      <c r="I3064" s="23"/>
      <c r="J3064" s="23"/>
      <c r="K3064" s="23"/>
      <c r="L3064" s="23"/>
      <c r="M3064" s="23"/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/>
      <c r="Z3064" s="23"/>
      <c r="AA3064" s="23"/>
      <c r="AB3064" s="23"/>
      <c r="AC3064" s="67"/>
      <c r="AD3064" s="23"/>
      <c r="AE3064" s="23"/>
    </row>
    <row r="3065" spans="1:31" s="103" customFormat="1" x14ac:dyDescent="0.35">
      <c r="A3065" s="24"/>
      <c r="B3065" s="23"/>
      <c r="C3065" s="23"/>
      <c r="D3065" s="23"/>
      <c r="E3065" s="23"/>
      <c r="F3065" s="23"/>
      <c r="G3065" s="23"/>
      <c r="H3065" s="23"/>
      <c r="I3065" s="23"/>
      <c r="J3065" s="23"/>
      <c r="K3065" s="23"/>
      <c r="L3065" s="23"/>
      <c r="M3065" s="23"/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/>
      <c r="Z3065" s="23"/>
      <c r="AA3065" s="23"/>
      <c r="AB3065" s="23"/>
      <c r="AC3065" s="67"/>
      <c r="AD3065" s="23"/>
      <c r="AE3065" s="23"/>
    </row>
    <row r="3066" spans="1:31" s="103" customFormat="1" x14ac:dyDescent="0.35">
      <c r="A3066" s="24"/>
      <c r="B3066" s="23"/>
      <c r="C3066" s="23"/>
      <c r="D3066" s="23"/>
      <c r="E3066" s="23"/>
      <c r="F3066" s="23"/>
      <c r="G3066" s="23"/>
      <c r="H3066" s="23"/>
      <c r="I3066" s="23"/>
      <c r="J3066" s="23"/>
      <c r="K3066" s="23"/>
      <c r="L3066" s="23"/>
      <c r="M3066" s="23"/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/>
      <c r="Z3066" s="23"/>
      <c r="AA3066" s="23"/>
      <c r="AB3066" s="23"/>
      <c r="AC3066" s="67"/>
      <c r="AD3066" s="23"/>
      <c r="AE3066" s="23"/>
    </row>
    <row r="3067" spans="1:31" s="103" customFormat="1" x14ac:dyDescent="0.35">
      <c r="A3067" s="24"/>
      <c r="B3067" s="23"/>
      <c r="C3067" s="23"/>
      <c r="D3067" s="23"/>
      <c r="E3067" s="23"/>
      <c r="F3067" s="23"/>
      <c r="G3067" s="23"/>
      <c r="H3067" s="23"/>
      <c r="I3067" s="23"/>
      <c r="J3067" s="23"/>
      <c r="K3067" s="23"/>
      <c r="L3067" s="23"/>
      <c r="M3067" s="23"/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/>
      <c r="Y3067" s="23"/>
      <c r="Z3067" s="23"/>
      <c r="AA3067" s="23"/>
      <c r="AB3067" s="23"/>
      <c r="AC3067" s="67"/>
      <c r="AD3067" s="23"/>
      <c r="AE3067" s="23"/>
    </row>
    <row r="3068" spans="1:31" s="103" customFormat="1" x14ac:dyDescent="0.35">
      <c r="A3068" s="24"/>
      <c r="B3068" s="23"/>
      <c r="C3068" s="23"/>
      <c r="D3068" s="23"/>
      <c r="E3068" s="23"/>
      <c r="F3068" s="23"/>
      <c r="G3068" s="23"/>
      <c r="H3068" s="23"/>
      <c r="I3068" s="23"/>
      <c r="J3068" s="23"/>
      <c r="K3068" s="23"/>
      <c r="L3068" s="23"/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/>
      <c r="Z3068" s="23"/>
      <c r="AA3068" s="23"/>
      <c r="AB3068" s="23"/>
      <c r="AC3068" s="67"/>
      <c r="AD3068" s="23"/>
      <c r="AE3068" s="23"/>
    </row>
    <row r="3069" spans="1:31" s="103" customFormat="1" x14ac:dyDescent="0.35">
      <c r="A3069" s="24"/>
      <c r="B3069" s="23"/>
      <c r="C3069" s="23"/>
      <c r="D3069" s="23"/>
      <c r="E3069" s="23"/>
      <c r="F3069" s="23"/>
      <c r="G3069" s="23"/>
      <c r="H3069" s="23"/>
      <c r="I3069" s="23"/>
      <c r="J3069" s="23"/>
      <c r="K3069" s="23"/>
      <c r="L3069" s="23"/>
      <c r="M3069" s="23"/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/>
      <c r="Z3069" s="23"/>
      <c r="AA3069" s="23"/>
      <c r="AB3069" s="23"/>
      <c r="AC3069" s="67"/>
      <c r="AD3069" s="23"/>
      <c r="AE3069" s="23"/>
    </row>
    <row r="3070" spans="1:31" s="103" customFormat="1" x14ac:dyDescent="0.35">
      <c r="A3070" s="24"/>
      <c r="B3070" s="23"/>
      <c r="C3070" s="23"/>
      <c r="D3070" s="23"/>
      <c r="E3070" s="23"/>
      <c r="F3070" s="23"/>
      <c r="G3070" s="23"/>
      <c r="H3070" s="23"/>
      <c r="I3070" s="23"/>
      <c r="J3070" s="23"/>
      <c r="K3070" s="23"/>
      <c r="L3070" s="23"/>
      <c r="M3070" s="23"/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/>
      <c r="Z3070" s="23"/>
      <c r="AA3070" s="23"/>
      <c r="AB3070" s="23"/>
      <c r="AC3070" s="67"/>
      <c r="AD3070" s="23"/>
      <c r="AE3070" s="23"/>
    </row>
    <row r="3071" spans="1:31" s="103" customFormat="1" x14ac:dyDescent="0.35">
      <c r="A3071" s="24"/>
      <c r="B3071" s="23"/>
      <c r="C3071" s="23"/>
      <c r="D3071" s="23"/>
      <c r="E3071" s="23"/>
      <c r="F3071" s="23"/>
      <c r="G3071" s="23"/>
      <c r="H3071" s="23"/>
      <c r="I3071" s="23"/>
      <c r="J3071" s="23"/>
      <c r="K3071" s="23"/>
      <c r="L3071" s="23"/>
      <c r="M3071" s="23"/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23"/>
      <c r="Y3071" s="23"/>
      <c r="Z3071" s="23"/>
      <c r="AA3071" s="23"/>
      <c r="AB3071" s="23"/>
      <c r="AC3071" s="67"/>
      <c r="AD3071" s="23"/>
      <c r="AE3071" s="23"/>
    </row>
    <row r="3072" spans="1:31" s="103" customFormat="1" x14ac:dyDescent="0.35">
      <c r="A3072" s="24"/>
      <c r="B3072" s="23"/>
      <c r="C3072" s="23"/>
      <c r="D3072" s="23"/>
      <c r="E3072" s="23"/>
      <c r="F3072" s="23"/>
      <c r="G3072" s="23"/>
      <c r="H3072" s="23"/>
      <c r="I3072" s="23"/>
      <c r="J3072" s="23"/>
      <c r="K3072" s="23"/>
      <c r="L3072" s="23"/>
      <c r="M3072" s="23"/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/>
      <c r="Z3072" s="23"/>
      <c r="AA3072" s="23"/>
      <c r="AB3072" s="23"/>
      <c r="AC3072" s="67"/>
      <c r="AD3072" s="23"/>
      <c r="AE3072" s="23"/>
    </row>
    <row r="3073" spans="1:31" s="103" customFormat="1" x14ac:dyDescent="0.35">
      <c r="A3073" s="24"/>
      <c r="B3073" s="23"/>
      <c r="C3073" s="23"/>
      <c r="D3073" s="23"/>
      <c r="E3073" s="23"/>
      <c r="F3073" s="23"/>
      <c r="G3073" s="23"/>
      <c r="H3073" s="23"/>
      <c r="I3073" s="23"/>
      <c r="J3073" s="23"/>
      <c r="K3073" s="23"/>
      <c r="L3073" s="23"/>
      <c r="M3073" s="23"/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/>
      <c r="Z3073" s="23"/>
      <c r="AA3073" s="23"/>
      <c r="AB3073" s="23"/>
      <c r="AC3073" s="67"/>
      <c r="AD3073" s="23"/>
      <c r="AE3073" s="23"/>
    </row>
    <row r="3074" spans="1:31" s="103" customFormat="1" x14ac:dyDescent="0.35">
      <c r="A3074" s="24"/>
      <c r="B3074" s="23"/>
      <c r="C3074" s="23"/>
      <c r="D3074" s="23"/>
      <c r="E3074" s="23"/>
      <c r="F3074" s="23"/>
      <c r="G3074" s="23"/>
      <c r="H3074" s="23"/>
      <c r="I3074" s="23"/>
      <c r="J3074" s="23"/>
      <c r="K3074" s="23"/>
      <c r="L3074" s="23"/>
      <c r="M3074" s="23"/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/>
      <c r="Z3074" s="23"/>
      <c r="AA3074" s="23"/>
      <c r="AB3074" s="23"/>
      <c r="AC3074" s="67"/>
      <c r="AD3074" s="23"/>
      <c r="AE3074" s="23"/>
    </row>
    <row r="3075" spans="1:31" s="103" customFormat="1" x14ac:dyDescent="0.35">
      <c r="A3075" s="24"/>
      <c r="B3075" s="23"/>
      <c r="C3075" s="23"/>
      <c r="D3075" s="23"/>
      <c r="E3075" s="23"/>
      <c r="F3075" s="23"/>
      <c r="G3075" s="23"/>
      <c r="H3075" s="23"/>
      <c r="I3075" s="23"/>
      <c r="J3075" s="23"/>
      <c r="K3075" s="23"/>
      <c r="L3075" s="23"/>
      <c r="M3075" s="23"/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/>
      <c r="Z3075" s="23"/>
      <c r="AA3075" s="23"/>
      <c r="AB3075" s="23"/>
      <c r="AC3075" s="67"/>
      <c r="AD3075" s="23"/>
      <c r="AE3075" s="23"/>
    </row>
    <row r="3076" spans="1:31" s="103" customFormat="1" x14ac:dyDescent="0.35">
      <c r="A3076" s="24"/>
      <c r="B3076" s="23"/>
      <c r="C3076" s="23"/>
      <c r="D3076" s="23"/>
      <c r="E3076" s="23"/>
      <c r="F3076" s="23"/>
      <c r="G3076" s="23"/>
      <c r="H3076" s="23"/>
      <c r="I3076" s="23"/>
      <c r="J3076" s="23"/>
      <c r="K3076" s="23"/>
      <c r="L3076" s="23"/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/>
      <c r="Z3076" s="23"/>
      <c r="AA3076" s="23"/>
      <c r="AB3076" s="23"/>
      <c r="AC3076" s="67"/>
      <c r="AD3076" s="23"/>
      <c r="AE3076" s="23"/>
    </row>
    <row r="3077" spans="1:31" s="103" customFormat="1" x14ac:dyDescent="0.35">
      <c r="A3077" s="24"/>
      <c r="B3077" s="23"/>
      <c r="C3077" s="23"/>
      <c r="D3077" s="23"/>
      <c r="E3077" s="23"/>
      <c r="F3077" s="23"/>
      <c r="G3077" s="23"/>
      <c r="H3077" s="23"/>
      <c r="I3077" s="23"/>
      <c r="J3077" s="23"/>
      <c r="K3077" s="23"/>
      <c r="L3077" s="23"/>
      <c r="M3077" s="23"/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/>
      <c r="Z3077" s="23"/>
      <c r="AA3077" s="23"/>
      <c r="AB3077" s="23"/>
      <c r="AC3077" s="67"/>
      <c r="AD3077" s="23"/>
      <c r="AE3077" s="23"/>
    </row>
    <row r="3078" spans="1:31" s="103" customFormat="1" x14ac:dyDescent="0.35">
      <c r="A3078" s="24"/>
      <c r="B3078" s="23"/>
      <c r="C3078" s="23"/>
      <c r="D3078" s="23"/>
      <c r="E3078" s="23"/>
      <c r="F3078" s="23"/>
      <c r="G3078" s="23"/>
      <c r="H3078" s="23"/>
      <c r="I3078" s="23"/>
      <c r="J3078" s="23"/>
      <c r="K3078" s="23"/>
      <c r="L3078" s="23"/>
      <c r="M3078" s="23"/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/>
      <c r="Z3078" s="23"/>
      <c r="AA3078" s="23"/>
      <c r="AB3078" s="23"/>
      <c r="AC3078" s="67"/>
      <c r="AD3078" s="23"/>
      <c r="AE3078" s="23"/>
    </row>
    <row r="3079" spans="1:31" s="103" customFormat="1" x14ac:dyDescent="0.35">
      <c r="A3079" s="24"/>
      <c r="B3079" s="23"/>
      <c r="C3079" s="23"/>
      <c r="D3079" s="23"/>
      <c r="E3079" s="23"/>
      <c r="F3079" s="23"/>
      <c r="G3079" s="23"/>
      <c r="H3079" s="23"/>
      <c r="I3079" s="23"/>
      <c r="J3079" s="23"/>
      <c r="K3079" s="23"/>
      <c r="L3079" s="23"/>
      <c r="M3079" s="23"/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/>
      <c r="Z3079" s="23"/>
      <c r="AA3079" s="23"/>
      <c r="AB3079" s="23"/>
      <c r="AC3079" s="67"/>
      <c r="AD3079" s="23"/>
      <c r="AE3079" s="23"/>
    </row>
    <row r="3080" spans="1:31" s="103" customFormat="1" x14ac:dyDescent="0.35">
      <c r="A3080" s="24"/>
      <c r="B3080" s="23"/>
      <c r="C3080" s="23"/>
      <c r="D3080" s="23"/>
      <c r="E3080" s="23"/>
      <c r="F3080" s="23"/>
      <c r="G3080" s="23"/>
      <c r="H3080" s="23"/>
      <c r="I3080" s="23"/>
      <c r="J3080" s="23"/>
      <c r="K3080" s="23"/>
      <c r="L3080" s="23"/>
      <c r="M3080" s="23"/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/>
      <c r="Z3080" s="23"/>
      <c r="AA3080" s="23"/>
      <c r="AB3080" s="23"/>
      <c r="AC3080" s="67"/>
      <c r="AD3080" s="23"/>
      <c r="AE3080" s="23"/>
    </row>
    <row r="3081" spans="1:31" s="103" customFormat="1" x14ac:dyDescent="0.35">
      <c r="A3081" s="24"/>
      <c r="B3081" s="23"/>
      <c r="C3081" s="23"/>
      <c r="D3081" s="23"/>
      <c r="E3081" s="23"/>
      <c r="F3081" s="23"/>
      <c r="G3081" s="23"/>
      <c r="H3081" s="23"/>
      <c r="I3081" s="23"/>
      <c r="J3081" s="23"/>
      <c r="K3081" s="23"/>
      <c r="L3081" s="23"/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  <c r="Z3081" s="23"/>
      <c r="AA3081" s="23"/>
      <c r="AB3081" s="23"/>
      <c r="AC3081" s="67"/>
      <c r="AD3081" s="23"/>
      <c r="AE3081" s="23"/>
    </row>
    <row r="3082" spans="1:31" s="103" customFormat="1" x14ac:dyDescent="0.35">
      <c r="A3082" s="24"/>
      <c r="B3082" s="23"/>
      <c r="C3082" s="23"/>
      <c r="D3082" s="23"/>
      <c r="E3082" s="23"/>
      <c r="F3082" s="23"/>
      <c r="G3082" s="23"/>
      <c r="H3082" s="23"/>
      <c r="I3082" s="23"/>
      <c r="J3082" s="23"/>
      <c r="K3082" s="23"/>
      <c r="L3082" s="23"/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  <c r="AA3082" s="23"/>
      <c r="AB3082" s="23"/>
      <c r="AC3082" s="67"/>
      <c r="AD3082" s="23"/>
      <c r="AE3082" s="23"/>
    </row>
    <row r="3083" spans="1:31" s="103" customFormat="1" x14ac:dyDescent="0.35">
      <c r="A3083" s="24"/>
      <c r="B3083" s="23"/>
      <c r="C3083" s="23"/>
      <c r="D3083" s="23"/>
      <c r="E3083" s="23"/>
      <c r="F3083" s="23"/>
      <c r="G3083" s="23"/>
      <c r="H3083" s="23"/>
      <c r="I3083" s="23"/>
      <c r="J3083" s="23"/>
      <c r="K3083" s="23"/>
      <c r="L3083" s="23"/>
      <c r="M3083" s="23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/>
      <c r="Z3083" s="23"/>
      <c r="AA3083" s="23"/>
      <c r="AB3083" s="23"/>
      <c r="AC3083" s="67"/>
      <c r="AD3083" s="23"/>
      <c r="AE3083" s="23"/>
    </row>
    <row r="3084" spans="1:31" s="103" customFormat="1" x14ac:dyDescent="0.35">
      <c r="A3084" s="24"/>
      <c r="B3084" s="23"/>
      <c r="C3084" s="23"/>
      <c r="D3084" s="23"/>
      <c r="E3084" s="23"/>
      <c r="F3084" s="23"/>
      <c r="G3084" s="23"/>
      <c r="H3084" s="23"/>
      <c r="I3084" s="23"/>
      <c r="J3084" s="23"/>
      <c r="K3084" s="23"/>
      <c r="L3084" s="23"/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/>
      <c r="Z3084" s="23"/>
      <c r="AA3084" s="23"/>
      <c r="AB3084" s="23"/>
      <c r="AC3084" s="67"/>
      <c r="AD3084" s="23"/>
      <c r="AE3084" s="23"/>
    </row>
    <row r="3085" spans="1:31" s="103" customFormat="1" x14ac:dyDescent="0.35">
      <c r="A3085" s="24"/>
      <c r="B3085" s="23"/>
      <c r="C3085" s="23"/>
      <c r="D3085" s="23"/>
      <c r="E3085" s="23"/>
      <c r="F3085" s="23"/>
      <c r="G3085" s="23"/>
      <c r="H3085" s="23"/>
      <c r="I3085" s="23"/>
      <c r="J3085" s="23"/>
      <c r="K3085" s="23"/>
      <c r="L3085" s="23"/>
      <c r="M3085" s="23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/>
      <c r="Z3085" s="23"/>
      <c r="AA3085" s="23"/>
      <c r="AB3085" s="23"/>
      <c r="AC3085" s="67"/>
      <c r="AD3085" s="23"/>
      <c r="AE3085" s="23"/>
    </row>
    <row r="3086" spans="1:31" s="103" customFormat="1" x14ac:dyDescent="0.35">
      <c r="A3086" s="24"/>
      <c r="B3086" s="23"/>
      <c r="C3086" s="23"/>
      <c r="D3086" s="23"/>
      <c r="E3086" s="23"/>
      <c r="F3086" s="23"/>
      <c r="G3086" s="23"/>
      <c r="H3086" s="23"/>
      <c r="I3086" s="23"/>
      <c r="J3086" s="23"/>
      <c r="K3086" s="23"/>
      <c r="L3086" s="23"/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/>
      <c r="Z3086" s="23"/>
      <c r="AA3086" s="23"/>
      <c r="AB3086" s="23"/>
      <c r="AC3086" s="67"/>
      <c r="AD3086" s="23"/>
      <c r="AE3086" s="23"/>
    </row>
    <row r="3087" spans="1:31" s="103" customFormat="1" x14ac:dyDescent="0.35">
      <c r="A3087" s="24"/>
      <c r="B3087" s="23"/>
      <c r="C3087" s="23"/>
      <c r="D3087" s="23"/>
      <c r="E3087" s="23"/>
      <c r="F3087" s="23"/>
      <c r="G3087" s="23"/>
      <c r="H3087" s="23"/>
      <c r="I3087" s="23"/>
      <c r="J3087" s="23"/>
      <c r="K3087" s="23"/>
      <c r="L3087" s="23"/>
      <c r="M3087" s="23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67"/>
      <c r="AD3087" s="23"/>
      <c r="AE3087" s="23"/>
    </row>
    <row r="3088" spans="1:31" s="103" customFormat="1" x14ac:dyDescent="0.35">
      <c r="A3088" s="24"/>
      <c r="B3088" s="23"/>
      <c r="C3088" s="23"/>
      <c r="D3088" s="23"/>
      <c r="E3088" s="23"/>
      <c r="F3088" s="23"/>
      <c r="G3088" s="23"/>
      <c r="H3088" s="23"/>
      <c r="I3088" s="23"/>
      <c r="J3088" s="23"/>
      <c r="K3088" s="23"/>
      <c r="L3088" s="23"/>
      <c r="M3088" s="23"/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/>
      <c r="AB3088" s="23"/>
      <c r="AC3088" s="67"/>
      <c r="AD3088" s="23"/>
      <c r="AE3088" s="23"/>
    </row>
    <row r="3089" spans="1:31" s="103" customFormat="1" x14ac:dyDescent="0.35">
      <c r="A3089" s="24"/>
      <c r="B3089" s="23"/>
      <c r="C3089" s="23"/>
      <c r="D3089" s="23"/>
      <c r="E3089" s="23"/>
      <c r="F3089" s="23"/>
      <c r="G3089" s="23"/>
      <c r="H3089" s="23"/>
      <c r="I3089" s="23"/>
      <c r="J3089" s="23"/>
      <c r="K3089" s="23"/>
      <c r="L3089" s="23"/>
      <c r="M3089" s="23"/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/>
      <c r="AA3089" s="23"/>
      <c r="AB3089" s="23"/>
      <c r="AC3089" s="67"/>
      <c r="AD3089" s="23"/>
      <c r="AE3089" s="23"/>
    </row>
    <row r="3090" spans="1:31" s="103" customFormat="1" x14ac:dyDescent="0.35">
      <c r="A3090" s="24"/>
      <c r="B3090" s="23"/>
      <c r="C3090" s="23"/>
      <c r="D3090" s="23"/>
      <c r="E3090" s="23"/>
      <c r="F3090" s="23"/>
      <c r="G3090" s="23"/>
      <c r="H3090" s="23"/>
      <c r="I3090" s="23"/>
      <c r="J3090" s="23"/>
      <c r="K3090" s="23"/>
      <c r="L3090" s="23"/>
      <c r="M3090" s="23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/>
      <c r="Z3090" s="23"/>
      <c r="AA3090" s="23"/>
      <c r="AB3090" s="23"/>
      <c r="AC3090" s="67"/>
      <c r="AD3090" s="23"/>
      <c r="AE3090" s="23"/>
    </row>
    <row r="3091" spans="1:31" s="103" customFormat="1" x14ac:dyDescent="0.35">
      <c r="A3091" s="24"/>
      <c r="B3091" s="23"/>
      <c r="C3091" s="23"/>
      <c r="D3091" s="23"/>
      <c r="E3091" s="23"/>
      <c r="F3091" s="23"/>
      <c r="G3091" s="23"/>
      <c r="H3091" s="23"/>
      <c r="I3091" s="23"/>
      <c r="J3091" s="23"/>
      <c r="K3091" s="23"/>
      <c r="L3091" s="23"/>
      <c r="M3091" s="23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/>
      <c r="Z3091" s="23"/>
      <c r="AA3091" s="23"/>
      <c r="AB3091" s="23"/>
      <c r="AC3091" s="67"/>
      <c r="AD3091" s="23"/>
      <c r="AE3091" s="23"/>
    </row>
    <row r="3092" spans="1:31" s="103" customFormat="1" x14ac:dyDescent="0.35">
      <c r="A3092" s="24"/>
      <c r="B3092" s="23"/>
      <c r="C3092" s="23"/>
      <c r="D3092" s="23"/>
      <c r="E3092" s="23"/>
      <c r="F3092" s="23"/>
      <c r="G3092" s="23"/>
      <c r="H3092" s="23"/>
      <c r="I3092" s="23"/>
      <c r="J3092" s="23"/>
      <c r="K3092" s="23"/>
      <c r="L3092" s="23"/>
      <c r="M3092" s="23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/>
      <c r="Z3092" s="23"/>
      <c r="AA3092" s="23"/>
      <c r="AB3092" s="23"/>
      <c r="AC3092" s="67"/>
      <c r="AD3092" s="23"/>
      <c r="AE3092" s="23"/>
    </row>
    <row r="3093" spans="1:31" s="103" customFormat="1" x14ac:dyDescent="0.35">
      <c r="A3093" s="24"/>
      <c r="B3093" s="23"/>
      <c r="C3093" s="23"/>
      <c r="D3093" s="23"/>
      <c r="E3093" s="23"/>
      <c r="F3093" s="23"/>
      <c r="G3093" s="23"/>
      <c r="H3093" s="23"/>
      <c r="I3093" s="23"/>
      <c r="J3093" s="23"/>
      <c r="K3093" s="23"/>
      <c r="L3093" s="23"/>
      <c r="M3093" s="23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/>
      <c r="AB3093" s="23"/>
      <c r="AC3093" s="67"/>
      <c r="AD3093" s="23"/>
      <c r="AE3093" s="23"/>
    </row>
    <row r="3094" spans="1:31" s="103" customFormat="1" x14ac:dyDescent="0.35">
      <c r="A3094" s="24"/>
      <c r="B3094" s="23"/>
      <c r="C3094" s="23"/>
      <c r="D3094" s="23"/>
      <c r="E3094" s="23"/>
      <c r="F3094" s="23"/>
      <c r="G3094" s="23"/>
      <c r="H3094" s="23"/>
      <c r="I3094" s="23"/>
      <c r="J3094" s="23"/>
      <c r="K3094" s="23"/>
      <c r="L3094" s="23"/>
      <c r="M3094" s="23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/>
      <c r="AB3094" s="23"/>
      <c r="AC3094" s="67"/>
      <c r="AD3094" s="23"/>
      <c r="AE3094" s="23"/>
    </row>
    <row r="3095" spans="1:31" s="103" customFormat="1" x14ac:dyDescent="0.35">
      <c r="A3095" s="24"/>
      <c r="B3095" s="23"/>
      <c r="C3095" s="23"/>
      <c r="D3095" s="23"/>
      <c r="E3095" s="23"/>
      <c r="F3095" s="23"/>
      <c r="G3095" s="23"/>
      <c r="H3095" s="23"/>
      <c r="I3095" s="23"/>
      <c r="J3095" s="23"/>
      <c r="K3095" s="23"/>
      <c r="L3095" s="23"/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/>
      <c r="Z3095" s="23"/>
      <c r="AA3095" s="23"/>
      <c r="AB3095" s="23"/>
      <c r="AC3095" s="67"/>
      <c r="AD3095" s="23"/>
      <c r="AE3095" s="23"/>
    </row>
    <row r="3096" spans="1:31" s="103" customFormat="1" x14ac:dyDescent="0.35">
      <c r="A3096" s="24"/>
      <c r="B3096" s="23"/>
      <c r="C3096" s="23"/>
      <c r="D3096" s="23"/>
      <c r="E3096" s="23"/>
      <c r="F3096" s="23"/>
      <c r="G3096" s="23"/>
      <c r="H3096" s="23"/>
      <c r="I3096" s="23"/>
      <c r="J3096" s="23"/>
      <c r="K3096" s="23"/>
      <c r="L3096" s="23"/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/>
      <c r="AB3096" s="23"/>
      <c r="AC3096" s="67"/>
      <c r="AD3096" s="23"/>
      <c r="AE3096" s="23"/>
    </row>
    <row r="3097" spans="1:31" s="103" customFormat="1" x14ac:dyDescent="0.35">
      <c r="A3097" s="24"/>
      <c r="B3097" s="23"/>
      <c r="C3097" s="23"/>
      <c r="D3097" s="23"/>
      <c r="E3097" s="23"/>
      <c r="F3097" s="23"/>
      <c r="G3097" s="23"/>
      <c r="H3097" s="23"/>
      <c r="I3097" s="23"/>
      <c r="J3097" s="23"/>
      <c r="K3097" s="23"/>
      <c r="L3097" s="23"/>
      <c r="M3097" s="23"/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23"/>
      <c r="Y3097" s="23"/>
      <c r="Z3097" s="23"/>
      <c r="AA3097" s="23"/>
      <c r="AB3097" s="23"/>
      <c r="AC3097" s="67"/>
      <c r="AD3097" s="23"/>
      <c r="AE3097" s="23"/>
    </row>
    <row r="3098" spans="1:31" s="103" customFormat="1" x14ac:dyDescent="0.35">
      <c r="A3098" s="24"/>
      <c r="B3098" s="23"/>
      <c r="C3098" s="23"/>
      <c r="D3098" s="23"/>
      <c r="E3098" s="23"/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/>
      <c r="AB3098" s="23"/>
      <c r="AC3098" s="67"/>
      <c r="AD3098" s="23"/>
      <c r="AE3098" s="23"/>
    </row>
    <row r="3099" spans="1:31" s="103" customFormat="1" x14ac:dyDescent="0.35">
      <c r="A3099" s="24"/>
      <c r="B3099" s="23"/>
      <c r="C3099" s="23"/>
      <c r="D3099" s="23"/>
      <c r="E3099" s="23"/>
      <c r="F3099" s="23"/>
      <c r="G3099" s="23"/>
      <c r="H3099" s="23"/>
      <c r="I3099" s="23"/>
      <c r="J3099" s="23"/>
      <c r="K3099" s="23"/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/>
      <c r="Z3099" s="23"/>
      <c r="AA3099" s="23"/>
      <c r="AB3099" s="23"/>
      <c r="AC3099" s="67"/>
      <c r="AD3099" s="23"/>
      <c r="AE3099" s="23"/>
    </row>
    <row r="3100" spans="1:31" s="103" customFormat="1" x14ac:dyDescent="0.35">
      <c r="A3100" s="24"/>
      <c r="B3100" s="23"/>
      <c r="C3100" s="23"/>
      <c r="D3100" s="23"/>
      <c r="E3100" s="23"/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  <c r="Z3100" s="23"/>
      <c r="AA3100" s="23"/>
      <c r="AB3100" s="23"/>
      <c r="AC3100" s="67"/>
      <c r="AD3100" s="23"/>
      <c r="AE3100" s="23"/>
    </row>
    <row r="3101" spans="1:31" s="103" customFormat="1" x14ac:dyDescent="0.35">
      <c r="A3101" s="24"/>
      <c r="B3101" s="23"/>
      <c r="C3101" s="23"/>
      <c r="D3101" s="23"/>
      <c r="E3101" s="23"/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/>
      <c r="Z3101" s="23"/>
      <c r="AA3101" s="23"/>
      <c r="AB3101" s="23"/>
      <c r="AC3101" s="67"/>
      <c r="AD3101" s="23"/>
      <c r="AE3101" s="23"/>
    </row>
    <row r="3102" spans="1:31" s="103" customFormat="1" x14ac:dyDescent="0.35">
      <c r="A3102" s="24"/>
      <c r="B3102" s="23"/>
      <c r="C3102" s="23"/>
      <c r="D3102" s="23"/>
      <c r="E3102" s="23"/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/>
      <c r="Z3102" s="23"/>
      <c r="AA3102" s="23"/>
      <c r="AB3102" s="23"/>
      <c r="AC3102" s="67"/>
      <c r="AD3102" s="23"/>
      <c r="AE3102" s="23"/>
    </row>
    <row r="3103" spans="1:31" s="103" customFormat="1" x14ac:dyDescent="0.35">
      <c r="A3103" s="24"/>
      <c r="B3103" s="23"/>
      <c r="C3103" s="23"/>
      <c r="D3103" s="23"/>
      <c r="E3103" s="23"/>
      <c r="F3103" s="23"/>
      <c r="G3103" s="23"/>
      <c r="H3103" s="23"/>
      <c r="I3103" s="23"/>
      <c r="J3103" s="23"/>
      <c r="K3103" s="23"/>
      <c r="L3103" s="23"/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/>
      <c r="AB3103" s="23"/>
      <c r="AC3103" s="67"/>
      <c r="AD3103" s="23"/>
      <c r="AE3103" s="23"/>
    </row>
    <row r="3104" spans="1:31" s="103" customFormat="1" x14ac:dyDescent="0.35">
      <c r="A3104" s="24"/>
      <c r="B3104" s="23"/>
      <c r="C3104" s="23"/>
      <c r="D3104" s="23"/>
      <c r="E3104" s="23"/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/>
      <c r="AB3104" s="23"/>
      <c r="AC3104" s="67"/>
      <c r="AD3104" s="23"/>
      <c r="AE3104" s="23"/>
    </row>
    <row r="3105" spans="1:31" s="103" customFormat="1" x14ac:dyDescent="0.35">
      <c r="A3105" s="24"/>
      <c r="B3105" s="23"/>
      <c r="C3105" s="23"/>
      <c r="D3105" s="23"/>
      <c r="E3105" s="23"/>
      <c r="F3105" s="23"/>
      <c r="G3105" s="23"/>
      <c r="H3105" s="23"/>
      <c r="I3105" s="23"/>
      <c r="J3105" s="23"/>
      <c r="K3105" s="23"/>
      <c r="L3105" s="23"/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/>
      <c r="Z3105" s="23"/>
      <c r="AA3105" s="23"/>
      <c r="AB3105" s="23"/>
      <c r="AC3105" s="67"/>
      <c r="AD3105" s="23"/>
      <c r="AE3105" s="23"/>
    </row>
    <row r="3106" spans="1:31" s="103" customFormat="1" x14ac:dyDescent="0.35">
      <c r="A3106" s="24"/>
      <c r="B3106" s="23"/>
      <c r="C3106" s="23"/>
      <c r="D3106" s="23"/>
      <c r="E3106" s="23"/>
      <c r="F3106" s="23"/>
      <c r="G3106" s="23"/>
      <c r="H3106" s="23"/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/>
      <c r="AB3106" s="23"/>
      <c r="AC3106" s="67"/>
      <c r="AD3106" s="23"/>
      <c r="AE3106" s="23"/>
    </row>
    <row r="3107" spans="1:31" s="103" customFormat="1" x14ac:dyDescent="0.35">
      <c r="A3107" s="24"/>
      <c r="B3107" s="23"/>
      <c r="C3107" s="23"/>
      <c r="D3107" s="23"/>
      <c r="E3107" s="23"/>
      <c r="F3107" s="23"/>
      <c r="G3107" s="23"/>
      <c r="H3107" s="23"/>
      <c r="I3107" s="23"/>
      <c r="J3107" s="23"/>
      <c r="K3107" s="23"/>
      <c r="L3107" s="23"/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/>
      <c r="AB3107" s="23"/>
      <c r="AC3107" s="67"/>
      <c r="AD3107" s="23"/>
      <c r="AE3107" s="23"/>
    </row>
    <row r="3108" spans="1:31" s="103" customFormat="1" x14ac:dyDescent="0.35">
      <c r="A3108" s="24"/>
      <c r="B3108" s="23"/>
      <c r="C3108" s="23"/>
      <c r="D3108" s="23"/>
      <c r="E3108" s="23"/>
      <c r="F3108" s="23"/>
      <c r="G3108" s="23"/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67"/>
      <c r="AD3108" s="23"/>
      <c r="AE3108" s="23"/>
    </row>
    <row r="3109" spans="1:31" s="103" customFormat="1" x14ac:dyDescent="0.35">
      <c r="A3109" s="24"/>
      <c r="B3109" s="23"/>
      <c r="C3109" s="23"/>
      <c r="D3109" s="23"/>
      <c r="E3109" s="23"/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67"/>
      <c r="AD3109" s="23"/>
      <c r="AE3109" s="23"/>
    </row>
    <row r="3110" spans="1:31" s="103" customFormat="1" x14ac:dyDescent="0.35">
      <c r="A3110" s="24"/>
      <c r="B3110" s="23"/>
      <c r="C3110" s="23"/>
      <c r="D3110" s="23"/>
      <c r="E3110" s="23"/>
      <c r="F3110" s="23"/>
      <c r="G3110" s="23"/>
      <c r="H3110" s="23"/>
      <c r="I3110" s="23"/>
      <c r="J3110" s="23"/>
      <c r="K3110" s="23"/>
      <c r="L3110" s="23"/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/>
      <c r="Z3110" s="23"/>
      <c r="AA3110" s="23"/>
      <c r="AB3110" s="23"/>
      <c r="AC3110" s="67"/>
      <c r="AD3110" s="23"/>
      <c r="AE3110" s="23"/>
    </row>
    <row r="3111" spans="1:31" s="103" customFormat="1" x14ac:dyDescent="0.35">
      <c r="A3111" s="24"/>
      <c r="B3111" s="23"/>
      <c r="C3111" s="23"/>
      <c r="D3111" s="23"/>
      <c r="E3111" s="23"/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/>
      <c r="AA3111" s="23"/>
      <c r="AB3111" s="23"/>
      <c r="AC3111" s="67"/>
      <c r="AD3111" s="23"/>
      <c r="AE3111" s="23"/>
    </row>
    <row r="3112" spans="1:31" s="103" customFormat="1" x14ac:dyDescent="0.35">
      <c r="A3112" s="24"/>
      <c r="B3112" s="23"/>
      <c r="C3112" s="23"/>
      <c r="D3112" s="23"/>
      <c r="E3112" s="23"/>
      <c r="F3112" s="23"/>
      <c r="G3112" s="23"/>
      <c r="H3112" s="23"/>
      <c r="I3112" s="23"/>
      <c r="J3112" s="23"/>
      <c r="K3112" s="23"/>
      <c r="L3112" s="23"/>
      <c r="M3112" s="23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/>
      <c r="Z3112" s="23"/>
      <c r="AA3112" s="23"/>
      <c r="AB3112" s="23"/>
      <c r="AC3112" s="67"/>
      <c r="AD3112" s="23"/>
      <c r="AE3112" s="23"/>
    </row>
    <row r="3113" spans="1:31" s="103" customFormat="1" x14ac:dyDescent="0.35">
      <c r="A3113" s="24"/>
      <c r="B3113" s="23"/>
      <c r="C3113" s="23"/>
      <c r="D3113" s="23"/>
      <c r="E3113" s="23"/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67"/>
      <c r="AD3113" s="23"/>
      <c r="AE3113" s="23"/>
    </row>
    <row r="3114" spans="1:31" s="103" customFormat="1" x14ac:dyDescent="0.35">
      <c r="A3114" s="24"/>
      <c r="B3114" s="23"/>
      <c r="C3114" s="23"/>
      <c r="D3114" s="23"/>
      <c r="E3114" s="23"/>
      <c r="F3114" s="23"/>
      <c r="G3114" s="23"/>
      <c r="H3114" s="23"/>
      <c r="I3114" s="23"/>
      <c r="J3114" s="23"/>
      <c r="K3114" s="23"/>
      <c r="L3114" s="23"/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/>
      <c r="Z3114" s="23"/>
      <c r="AA3114" s="23"/>
      <c r="AB3114" s="23"/>
      <c r="AC3114" s="67"/>
      <c r="AD3114" s="23"/>
      <c r="AE3114" s="23"/>
    </row>
    <row r="3115" spans="1:31" s="103" customFormat="1" x14ac:dyDescent="0.35">
      <c r="A3115" s="24"/>
      <c r="B3115" s="23"/>
      <c r="C3115" s="23"/>
      <c r="D3115" s="23"/>
      <c r="E3115" s="23"/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  <c r="Z3115" s="23"/>
      <c r="AA3115" s="23"/>
      <c r="AB3115" s="23"/>
      <c r="AC3115" s="67"/>
      <c r="AD3115" s="23"/>
      <c r="AE3115" s="23"/>
    </row>
    <row r="3116" spans="1:31" s="103" customFormat="1" x14ac:dyDescent="0.35">
      <c r="A3116" s="24"/>
      <c r="B3116" s="23"/>
      <c r="C3116" s="23"/>
      <c r="D3116" s="23"/>
      <c r="E3116" s="23"/>
      <c r="F3116" s="23"/>
      <c r="G3116" s="23"/>
      <c r="H3116" s="23"/>
      <c r="I3116" s="23"/>
      <c r="J3116" s="23"/>
      <c r="K3116" s="23"/>
      <c r="L3116" s="23"/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/>
      <c r="AA3116" s="23"/>
      <c r="AB3116" s="23"/>
      <c r="AC3116" s="67"/>
      <c r="AD3116" s="23"/>
      <c r="AE3116" s="23"/>
    </row>
    <row r="3117" spans="1:31" s="103" customFormat="1" x14ac:dyDescent="0.35">
      <c r="A3117" s="24"/>
      <c r="B3117" s="23"/>
      <c r="C3117" s="23"/>
      <c r="D3117" s="23"/>
      <c r="E3117" s="23"/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67"/>
      <c r="AD3117" s="23"/>
      <c r="AE3117" s="23"/>
    </row>
    <row r="3118" spans="1:31" s="103" customFormat="1" x14ac:dyDescent="0.35">
      <c r="A3118" s="24"/>
      <c r="B3118" s="23"/>
      <c r="C3118" s="23"/>
      <c r="D3118" s="23"/>
      <c r="E3118" s="23"/>
      <c r="F3118" s="23"/>
      <c r="G3118" s="23"/>
      <c r="H3118" s="23"/>
      <c r="I3118" s="23"/>
      <c r="J3118" s="23"/>
      <c r="K3118" s="23"/>
      <c r="L3118" s="23"/>
      <c r="M3118" s="23"/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/>
      <c r="Z3118" s="23"/>
      <c r="AA3118" s="23"/>
      <c r="AB3118" s="23"/>
      <c r="AC3118" s="67"/>
      <c r="AD3118" s="23"/>
      <c r="AE3118" s="23"/>
    </row>
    <row r="3119" spans="1:31" s="103" customFormat="1" x14ac:dyDescent="0.35">
      <c r="A3119" s="24"/>
      <c r="B3119" s="23"/>
      <c r="C3119" s="23"/>
      <c r="D3119" s="23"/>
      <c r="E3119" s="23"/>
      <c r="F3119" s="23"/>
      <c r="G3119" s="23"/>
      <c r="H3119" s="23"/>
      <c r="I3119" s="23"/>
      <c r="J3119" s="23"/>
      <c r="K3119" s="23"/>
      <c r="L3119" s="23"/>
      <c r="M3119" s="23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/>
      <c r="Z3119" s="23"/>
      <c r="AA3119" s="23"/>
      <c r="AB3119" s="23"/>
      <c r="AC3119" s="67"/>
      <c r="AD3119" s="23"/>
      <c r="AE3119" s="23"/>
    </row>
    <row r="3120" spans="1:31" s="103" customFormat="1" x14ac:dyDescent="0.35">
      <c r="A3120" s="24"/>
      <c r="B3120" s="23"/>
      <c r="C3120" s="23"/>
      <c r="D3120" s="23"/>
      <c r="E3120" s="23"/>
      <c r="F3120" s="23"/>
      <c r="G3120" s="23"/>
      <c r="H3120" s="23"/>
      <c r="I3120" s="23"/>
      <c r="J3120" s="23"/>
      <c r="K3120" s="23"/>
      <c r="L3120" s="23"/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  <c r="Z3120" s="23"/>
      <c r="AA3120" s="23"/>
      <c r="AB3120" s="23"/>
      <c r="AC3120" s="67"/>
      <c r="AD3120" s="23"/>
      <c r="AE3120" s="23"/>
    </row>
    <row r="3121" spans="1:31" s="103" customFormat="1" x14ac:dyDescent="0.35">
      <c r="A3121" s="24"/>
      <c r="B3121" s="23"/>
      <c r="C3121" s="23"/>
      <c r="D3121" s="23"/>
      <c r="E3121" s="23"/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67"/>
      <c r="AD3121" s="23"/>
      <c r="AE3121" s="23"/>
    </row>
    <row r="3122" spans="1:31" s="103" customFormat="1" x14ac:dyDescent="0.35">
      <c r="A3122" s="24"/>
      <c r="B3122" s="23"/>
      <c r="C3122" s="23"/>
      <c r="D3122" s="23"/>
      <c r="E3122" s="23"/>
      <c r="F3122" s="23"/>
      <c r="G3122" s="23"/>
      <c r="H3122" s="23"/>
      <c r="I3122" s="23"/>
      <c r="J3122" s="23"/>
      <c r="K3122" s="23"/>
      <c r="L3122" s="23"/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  <c r="Z3122" s="23"/>
      <c r="AA3122" s="23"/>
      <c r="AB3122" s="23"/>
      <c r="AC3122" s="67"/>
      <c r="AD3122" s="23"/>
      <c r="AE3122" s="23"/>
    </row>
    <row r="3123" spans="1:31" s="103" customFormat="1" x14ac:dyDescent="0.35">
      <c r="A3123" s="24"/>
      <c r="B3123" s="23"/>
      <c r="C3123" s="23"/>
      <c r="D3123" s="23"/>
      <c r="E3123" s="23"/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67"/>
      <c r="AD3123" s="23"/>
      <c r="AE3123" s="23"/>
    </row>
    <row r="3124" spans="1:31" s="103" customFormat="1" x14ac:dyDescent="0.35">
      <c r="A3124" s="24"/>
      <c r="B3124" s="23"/>
      <c r="C3124" s="23"/>
      <c r="D3124" s="23"/>
      <c r="E3124" s="23"/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67"/>
      <c r="AD3124" s="23"/>
      <c r="AE3124" s="23"/>
    </row>
    <row r="3125" spans="1:31" s="103" customFormat="1" x14ac:dyDescent="0.35">
      <c r="A3125" s="24"/>
      <c r="B3125" s="23"/>
      <c r="C3125" s="23"/>
      <c r="D3125" s="23"/>
      <c r="E3125" s="23"/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67"/>
      <c r="AD3125" s="23"/>
      <c r="AE3125" s="23"/>
    </row>
    <row r="3126" spans="1:31" s="103" customFormat="1" x14ac:dyDescent="0.35">
      <c r="A3126" s="24"/>
      <c r="B3126" s="23"/>
      <c r="C3126" s="23"/>
      <c r="D3126" s="23"/>
      <c r="E3126" s="23"/>
      <c r="F3126" s="23"/>
      <c r="G3126" s="23"/>
      <c r="H3126" s="23"/>
      <c r="I3126" s="23"/>
      <c r="J3126" s="23"/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/>
      <c r="AB3126" s="23"/>
      <c r="AC3126" s="67"/>
      <c r="AD3126" s="23"/>
      <c r="AE3126" s="23"/>
    </row>
    <row r="3127" spans="1:31" s="103" customFormat="1" x14ac:dyDescent="0.35">
      <c r="A3127" s="24"/>
      <c r="B3127" s="23"/>
      <c r="C3127" s="23"/>
      <c r="D3127" s="23"/>
      <c r="E3127" s="23"/>
      <c r="F3127" s="23"/>
      <c r="G3127" s="23"/>
      <c r="H3127" s="23"/>
      <c r="I3127" s="23"/>
      <c r="J3127" s="23"/>
      <c r="K3127" s="23"/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/>
      <c r="AB3127" s="23"/>
      <c r="AC3127" s="67"/>
      <c r="AD3127" s="23"/>
      <c r="AE3127" s="23"/>
    </row>
    <row r="3128" spans="1:31" s="103" customFormat="1" x14ac:dyDescent="0.35">
      <c r="A3128" s="24"/>
      <c r="B3128" s="23"/>
      <c r="C3128" s="23"/>
      <c r="D3128" s="23"/>
      <c r="E3128" s="23"/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67"/>
      <c r="AD3128" s="23"/>
      <c r="AE3128" s="23"/>
    </row>
    <row r="3129" spans="1:31" s="103" customFormat="1" x14ac:dyDescent="0.35">
      <c r="A3129" s="24"/>
      <c r="B3129" s="23"/>
      <c r="C3129" s="23"/>
      <c r="D3129" s="23"/>
      <c r="E3129" s="23"/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67"/>
      <c r="AD3129" s="23"/>
      <c r="AE3129" s="23"/>
    </row>
    <row r="3130" spans="1:31" s="103" customFormat="1" x14ac:dyDescent="0.35">
      <c r="A3130" s="24"/>
      <c r="B3130" s="23"/>
      <c r="C3130" s="23"/>
      <c r="D3130" s="23"/>
      <c r="E3130" s="23"/>
      <c r="F3130" s="23"/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/>
      <c r="AB3130" s="23"/>
      <c r="AC3130" s="67"/>
      <c r="AD3130" s="23"/>
      <c r="AE3130" s="23"/>
    </row>
    <row r="3131" spans="1:31" s="103" customFormat="1" x14ac:dyDescent="0.35">
      <c r="A3131" s="24"/>
      <c r="B3131" s="23"/>
      <c r="C3131" s="23"/>
      <c r="D3131" s="23"/>
      <c r="E3131" s="23"/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23"/>
      <c r="AC3131" s="67"/>
      <c r="AD3131" s="23"/>
      <c r="AE3131" s="23"/>
    </row>
    <row r="3132" spans="1:31" s="103" customFormat="1" x14ac:dyDescent="0.35">
      <c r="A3132" s="24"/>
      <c r="B3132" s="23"/>
      <c r="C3132" s="23"/>
      <c r="D3132" s="23"/>
      <c r="E3132" s="23"/>
      <c r="F3132" s="23"/>
      <c r="G3132" s="23"/>
      <c r="H3132" s="23"/>
      <c r="I3132" s="23"/>
      <c r="J3132" s="23"/>
      <c r="K3132" s="23"/>
      <c r="L3132" s="23"/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/>
      <c r="AB3132" s="23"/>
      <c r="AC3132" s="67"/>
      <c r="AD3132" s="23"/>
      <c r="AE3132" s="23"/>
    </row>
    <row r="3133" spans="1:31" s="103" customFormat="1" x14ac:dyDescent="0.35">
      <c r="A3133" s="24"/>
      <c r="B3133" s="23"/>
      <c r="C3133" s="23"/>
      <c r="D3133" s="23"/>
      <c r="E3133" s="23"/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67"/>
      <c r="AD3133" s="23"/>
      <c r="AE3133" s="23"/>
    </row>
    <row r="3134" spans="1:31" s="103" customFormat="1" x14ac:dyDescent="0.35">
      <c r="A3134" s="24"/>
      <c r="B3134" s="23"/>
      <c r="C3134" s="23"/>
      <c r="D3134" s="23"/>
      <c r="E3134" s="23"/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67"/>
      <c r="AD3134" s="23"/>
      <c r="AE3134" s="23"/>
    </row>
    <row r="3135" spans="1:31" s="103" customFormat="1" x14ac:dyDescent="0.35">
      <c r="A3135" s="24"/>
      <c r="B3135" s="23"/>
      <c r="C3135" s="23"/>
      <c r="D3135" s="23"/>
      <c r="E3135" s="23"/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/>
      <c r="AB3135" s="23"/>
      <c r="AC3135" s="67"/>
      <c r="AD3135" s="23"/>
      <c r="AE3135" s="23"/>
    </row>
    <row r="3136" spans="1:31" s="103" customFormat="1" x14ac:dyDescent="0.35">
      <c r="A3136" s="24"/>
      <c r="B3136" s="23"/>
      <c r="C3136" s="23"/>
      <c r="D3136" s="23"/>
      <c r="E3136" s="23"/>
      <c r="F3136" s="23"/>
      <c r="G3136" s="23"/>
      <c r="H3136" s="23"/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67"/>
      <c r="AD3136" s="23"/>
      <c r="AE3136" s="23"/>
    </row>
    <row r="3137" spans="1:31" s="103" customFormat="1" x14ac:dyDescent="0.35">
      <c r="A3137" s="24"/>
      <c r="B3137" s="23"/>
      <c r="C3137" s="23"/>
      <c r="D3137" s="23"/>
      <c r="E3137" s="23"/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67"/>
      <c r="AD3137" s="23"/>
      <c r="AE3137" s="23"/>
    </row>
    <row r="3138" spans="1:31" s="103" customFormat="1" x14ac:dyDescent="0.35">
      <c r="A3138" s="24"/>
      <c r="B3138" s="23"/>
      <c r="C3138" s="23"/>
      <c r="D3138" s="23"/>
      <c r="E3138" s="23"/>
      <c r="F3138" s="23"/>
      <c r="G3138" s="23"/>
      <c r="H3138" s="23"/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67"/>
      <c r="AD3138" s="23"/>
      <c r="AE3138" s="23"/>
    </row>
    <row r="3139" spans="1:31" s="103" customFormat="1" x14ac:dyDescent="0.35">
      <c r="A3139" s="24"/>
      <c r="B3139" s="23"/>
      <c r="C3139" s="23"/>
      <c r="D3139" s="23"/>
      <c r="E3139" s="23"/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/>
      <c r="AB3139" s="23"/>
      <c r="AC3139" s="67"/>
      <c r="AD3139" s="23"/>
      <c r="AE3139" s="23"/>
    </row>
    <row r="3140" spans="1:31" s="103" customFormat="1" x14ac:dyDescent="0.35">
      <c r="A3140" s="24"/>
      <c r="B3140" s="23"/>
      <c r="C3140" s="23"/>
      <c r="D3140" s="23"/>
      <c r="E3140" s="23"/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67"/>
      <c r="AD3140" s="23"/>
      <c r="AE3140" s="23"/>
    </row>
    <row r="3141" spans="1:31" s="103" customFormat="1" x14ac:dyDescent="0.35">
      <c r="A3141" s="24"/>
      <c r="B3141" s="23"/>
      <c r="C3141" s="23"/>
      <c r="D3141" s="23"/>
      <c r="E3141" s="23"/>
      <c r="F3141" s="23"/>
      <c r="G3141" s="23"/>
      <c r="H3141" s="23"/>
      <c r="I3141" s="23"/>
      <c r="J3141" s="23"/>
      <c r="K3141" s="23"/>
      <c r="L3141" s="23"/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/>
      <c r="AB3141" s="23"/>
      <c r="AC3141" s="67"/>
      <c r="AD3141" s="23"/>
      <c r="AE3141" s="23"/>
    </row>
    <row r="3142" spans="1:31" s="103" customFormat="1" x14ac:dyDescent="0.35">
      <c r="A3142" s="24"/>
      <c r="B3142" s="23"/>
      <c r="C3142" s="23"/>
      <c r="D3142" s="23"/>
      <c r="E3142" s="23"/>
      <c r="F3142" s="23"/>
      <c r="G3142" s="23"/>
      <c r="H3142" s="23"/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67"/>
      <c r="AD3142" s="23"/>
      <c r="AE3142" s="23"/>
    </row>
    <row r="3143" spans="1:31" s="103" customFormat="1" x14ac:dyDescent="0.35">
      <c r="A3143" s="24"/>
      <c r="B3143" s="23"/>
      <c r="C3143" s="23"/>
      <c r="D3143" s="23"/>
      <c r="E3143" s="23"/>
      <c r="F3143" s="23"/>
      <c r="G3143" s="23"/>
      <c r="H3143" s="23"/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67"/>
      <c r="AD3143" s="23"/>
      <c r="AE3143" s="23"/>
    </row>
    <row r="3144" spans="1:31" s="103" customFormat="1" x14ac:dyDescent="0.35">
      <c r="A3144" s="24"/>
      <c r="B3144" s="23"/>
      <c r="C3144" s="23"/>
      <c r="D3144" s="23"/>
      <c r="E3144" s="23"/>
      <c r="F3144" s="23"/>
      <c r="G3144" s="23"/>
      <c r="H3144" s="23"/>
      <c r="I3144" s="23"/>
      <c r="J3144" s="23"/>
      <c r="K3144" s="23"/>
      <c r="L3144" s="23"/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/>
      <c r="AB3144" s="23"/>
      <c r="AC3144" s="67"/>
      <c r="AD3144" s="23"/>
      <c r="AE3144" s="23"/>
    </row>
    <row r="3145" spans="1:31" s="103" customFormat="1" x14ac:dyDescent="0.35">
      <c r="A3145" s="24"/>
      <c r="B3145" s="23"/>
      <c r="C3145" s="23"/>
      <c r="D3145" s="23"/>
      <c r="E3145" s="23"/>
      <c r="F3145" s="23"/>
      <c r="G3145" s="23"/>
      <c r="H3145" s="23"/>
      <c r="I3145" s="23"/>
      <c r="J3145" s="23"/>
      <c r="K3145" s="23"/>
      <c r="L3145" s="23"/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/>
      <c r="AB3145" s="23"/>
      <c r="AC3145" s="67"/>
      <c r="AD3145" s="23"/>
      <c r="AE3145" s="23"/>
    </row>
    <row r="3146" spans="1:31" s="103" customFormat="1" x14ac:dyDescent="0.35">
      <c r="A3146" s="24"/>
      <c r="B3146" s="23"/>
      <c r="C3146" s="23"/>
      <c r="D3146" s="23"/>
      <c r="E3146" s="23"/>
      <c r="F3146" s="23"/>
      <c r="G3146" s="23"/>
      <c r="H3146" s="23"/>
      <c r="I3146" s="23"/>
      <c r="J3146" s="23"/>
      <c r="K3146" s="23"/>
      <c r="L3146" s="23"/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/>
      <c r="AB3146" s="23"/>
      <c r="AC3146" s="67"/>
      <c r="AD3146" s="23"/>
      <c r="AE3146" s="23"/>
    </row>
    <row r="3147" spans="1:31" s="103" customFormat="1" x14ac:dyDescent="0.35">
      <c r="A3147" s="24"/>
      <c r="B3147" s="23"/>
      <c r="C3147" s="23"/>
      <c r="D3147" s="23"/>
      <c r="E3147" s="23"/>
      <c r="F3147" s="23"/>
      <c r="G3147" s="23"/>
      <c r="H3147" s="23"/>
      <c r="I3147" s="23"/>
      <c r="J3147" s="23"/>
      <c r="K3147" s="23"/>
      <c r="L3147" s="23"/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/>
      <c r="AB3147" s="23"/>
      <c r="AC3147" s="67"/>
      <c r="AD3147" s="23"/>
      <c r="AE3147" s="23"/>
    </row>
    <row r="3148" spans="1:31" s="103" customFormat="1" x14ac:dyDescent="0.35">
      <c r="A3148" s="24"/>
      <c r="B3148" s="23"/>
      <c r="C3148" s="23"/>
      <c r="D3148" s="23"/>
      <c r="E3148" s="23"/>
      <c r="F3148" s="23"/>
      <c r="G3148" s="23"/>
      <c r="H3148" s="23"/>
      <c r="I3148" s="23"/>
      <c r="J3148" s="23"/>
      <c r="K3148" s="23"/>
      <c r="L3148" s="23"/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/>
      <c r="AB3148" s="23"/>
      <c r="AC3148" s="67"/>
      <c r="AD3148" s="23"/>
      <c r="AE3148" s="23"/>
    </row>
    <row r="3149" spans="1:31" s="103" customFormat="1" x14ac:dyDescent="0.35">
      <c r="A3149" s="24"/>
      <c r="B3149" s="23"/>
      <c r="C3149" s="23"/>
      <c r="D3149" s="23"/>
      <c r="E3149" s="23"/>
      <c r="F3149" s="23"/>
      <c r="G3149" s="23"/>
      <c r="H3149" s="23"/>
      <c r="I3149" s="23"/>
      <c r="J3149" s="23"/>
      <c r="K3149" s="23"/>
      <c r="L3149" s="23"/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/>
      <c r="AB3149" s="23"/>
      <c r="AC3149" s="67"/>
      <c r="AD3149" s="23"/>
      <c r="AE3149" s="23"/>
    </row>
    <row r="3150" spans="1:31" s="103" customFormat="1" x14ac:dyDescent="0.35">
      <c r="A3150" s="24"/>
      <c r="B3150" s="23"/>
      <c r="C3150" s="23"/>
      <c r="D3150" s="23"/>
      <c r="E3150" s="23"/>
      <c r="F3150" s="23"/>
      <c r="G3150" s="23"/>
      <c r="H3150" s="23"/>
      <c r="I3150" s="23"/>
      <c r="J3150" s="23"/>
      <c r="K3150" s="23"/>
      <c r="L3150" s="23"/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/>
      <c r="AB3150" s="23"/>
      <c r="AC3150" s="67"/>
      <c r="AD3150" s="23"/>
      <c r="AE3150" s="23"/>
    </row>
    <row r="3151" spans="1:31" s="103" customFormat="1" x14ac:dyDescent="0.35">
      <c r="A3151" s="24"/>
      <c r="B3151" s="23"/>
      <c r="C3151" s="23"/>
      <c r="D3151" s="23"/>
      <c r="E3151" s="23"/>
      <c r="F3151" s="23"/>
      <c r="G3151" s="23"/>
      <c r="H3151" s="23"/>
      <c r="I3151" s="23"/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/>
      <c r="AB3151" s="23"/>
      <c r="AC3151" s="67"/>
      <c r="AD3151" s="23"/>
      <c r="AE3151" s="23"/>
    </row>
    <row r="3152" spans="1:31" s="103" customFormat="1" x14ac:dyDescent="0.35">
      <c r="A3152" s="24"/>
      <c r="B3152" s="23"/>
      <c r="C3152" s="23"/>
      <c r="D3152" s="23"/>
      <c r="E3152" s="23"/>
      <c r="F3152" s="23"/>
      <c r="G3152" s="23"/>
      <c r="H3152" s="23"/>
      <c r="I3152" s="23"/>
      <c r="J3152" s="23"/>
      <c r="K3152" s="23"/>
      <c r="L3152" s="23"/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/>
      <c r="AB3152" s="23"/>
      <c r="AC3152" s="67"/>
      <c r="AD3152" s="23"/>
      <c r="AE3152" s="23"/>
    </row>
    <row r="3153" spans="1:31" s="103" customFormat="1" x14ac:dyDescent="0.35">
      <c r="A3153" s="24"/>
      <c r="B3153" s="23"/>
      <c r="C3153" s="23"/>
      <c r="D3153" s="23"/>
      <c r="E3153" s="23"/>
      <c r="F3153" s="23"/>
      <c r="G3153" s="23"/>
      <c r="H3153" s="23"/>
      <c r="I3153" s="23"/>
      <c r="J3153" s="23"/>
      <c r="K3153" s="23"/>
      <c r="L3153" s="23"/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/>
      <c r="AB3153" s="23"/>
      <c r="AC3153" s="67"/>
      <c r="AD3153" s="23"/>
      <c r="AE3153" s="23"/>
    </row>
    <row r="3154" spans="1:31" s="103" customFormat="1" x14ac:dyDescent="0.35">
      <c r="A3154" s="24"/>
      <c r="B3154" s="23"/>
      <c r="C3154" s="23"/>
      <c r="D3154" s="23"/>
      <c r="E3154" s="23"/>
      <c r="F3154" s="23"/>
      <c r="G3154" s="23"/>
      <c r="H3154" s="23"/>
      <c r="I3154" s="23"/>
      <c r="J3154" s="23"/>
      <c r="K3154" s="23"/>
      <c r="L3154" s="23"/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  <c r="Z3154" s="23"/>
      <c r="AA3154" s="23"/>
      <c r="AB3154" s="23"/>
      <c r="AC3154" s="67"/>
      <c r="AD3154" s="23"/>
      <c r="AE3154" s="23"/>
    </row>
    <row r="3155" spans="1:31" s="103" customFormat="1" x14ac:dyDescent="0.35">
      <c r="A3155" s="24"/>
      <c r="B3155" s="23"/>
      <c r="C3155" s="23"/>
      <c r="D3155" s="23"/>
      <c r="E3155" s="23"/>
      <c r="F3155" s="23"/>
      <c r="G3155" s="23"/>
      <c r="H3155" s="23"/>
      <c r="I3155" s="23"/>
      <c r="J3155" s="23"/>
      <c r="K3155" s="23"/>
      <c r="L3155" s="23"/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/>
      <c r="AB3155" s="23"/>
      <c r="AC3155" s="67"/>
      <c r="AD3155" s="23"/>
      <c r="AE3155" s="23"/>
    </row>
    <row r="3156" spans="1:31" s="103" customFormat="1" x14ac:dyDescent="0.35">
      <c r="A3156" s="24"/>
      <c r="B3156" s="23"/>
      <c r="C3156" s="23"/>
      <c r="D3156" s="23"/>
      <c r="E3156" s="23"/>
      <c r="F3156" s="23"/>
      <c r="G3156" s="23"/>
      <c r="H3156" s="23"/>
      <c r="I3156" s="23"/>
      <c r="J3156" s="23"/>
      <c r="K3156" s="23"/>
      <c r="L3156" s="23"/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/>
      <c r="AB3156" s="23"/>
      <c r="AC3156" s="67"/>
      <c r="AD3156" s="23"/>
      <c r="AE3156" s="23"/>
    </row>
    <row r="3157" spans="1:31" s="103" customFormat="1" x14ac:dyDescent="0.35">
      <c r="A3157" s="24"/>
      <c r="B3157" s="23"/>
      <c r="C3157" s="23"/>
      <c r="D3157" s="23"/>
      <c r="E3157" s="23"/>
      <c r="F3157" s="23"/>
      <c r="G3157" s="23"/>
      <c r="H3157" s="23"/>
      <c r="I3157" s="23"/>
      <c r="J3157" s="23"/>
      <c r="K3157" s="23"/>
      <c r="L3157" s="23"/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/>
      <c r="AB3157" s="23"/>
      <c r="AC3157" s="67"/>
      <c r="AD3157" s="23"/>
      <c r="AE3157" s="23"/>
    </row>
    <row r="3158" spans="1:31" s="103" customFormat="1" x14ac:dyDescent="0.35">
      <c r="A3158" s="24"/>
      <c r="B3158" s="23"/>
      <c r="C3158" s="23"/>
      <c r="D3158" s="23"/>
      <c r="E3158" s="23"/>
      <c r="F3158" s="23"/>
      <c r="G3158" s="23"/>
      <c r="H3158" s="23"/>
      <c r="I3158" s="23"/>
      <c r="J3158" s="23"/>
      <c r="K3158" s="23"/>
      <c r="L3158" s="23"/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/>
      <c r="AB3158" s="23"/>
      <c r="AC3158" s="67"/>
      <c r="AD3158" s="23"/>
      <c r="AE3158" s="23"/>
    </row>
    <row r="3159" spans="1:31" s="103" customFormat="1" x14ac:dyDescent="0.35">
      <c r="A3159" s="24"/>
      <c r="B3159" s="23"/>
      <c r="C3159" s="23"/>
      <c r="D3159" s="23"/>
      <c r="E3159" s="23"/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67"/>
      <c r="AD3159" s="23"/>
      <c r="AE3159" s="23"/>
    </row>
    <row r="3160" spans="1:31" s="103" customFormat="1" x14ac:dyDescent="0.35">
      <c r="A3160" s="24"/>
      <c r="B3160" s="23"/>
      <c r="C3160" s="23"/>
      <c r="D3160" s="23"/>
      <c r="E3160" s="23"/>
      <c r="F3160" s="23"/>
      <c r="G3160" s="23"/>
      <c r="H3160" s="23"/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67"/>
      <c r="AD3160" s="23"/>
      <c r="AE3160" s="23"/>
    </row>
    <row r="3161" spans="1:31" s="103" customFormat="1" x14ac:dyDescent="0.35">
      <c r="A3161" s="24"/>
      <c r="B3161" s="23"/>
      <c r="C3161" s="23"/>
      <c r="D3161" s="23"/>
      <c r="E3161" s="23"/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67"/>
      <c r="AD3161" s="23"/>
      <c r="AE3161" s="23"/>
    </row>
    <row r="3162" spans="1:31" s="103" customFormat="1" x14ac:dyDescent="0.35">
      <c r="A3162" s="24"/>
      <c r="B3162" s="23"/>
      <c r="C3162" s="23"/>
      <c r="D3162" s="23"/>
      <c r="E3162" s="23"/>
      <c r="F3162" s="23"/>
      <c r="G3162" s="23"/>
      <c r="H3162" s="23"/>
      <c r="I3162" s="23"/>
      <c r="J3162" s="23"/>
      <c r="K3162" s="23"/>
      <c r="L3162" s="23"/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/>
      <c r="AB3162" s="23"/>
      <c r="AC3162" s="67"/>
      <c r="AD3162" s="23"/>
      <c r="AE3162" s="23"/>
    </row>
    <row r="3163" spans="1:31" s="103" customFormat="1" x14ac:dyDescent="0.35">
      <c r="A3163" s="24"/>
      <c r="B3163" s="23"/>
      <c r="C3163" s="23"/>
      <c r="D3163" s="23"/>
      <c r="E3163" s="23"/>
      <c r="F3163" s="23"/>
      <c r="G3163" s="23"/>
      <c r="H3163" s="23"/>
      <c r="I3163" s="23"/>
      <c r="J3163" s="23"/>
      <c r="K3163" s="23"/>
      <c r="L3163" s="23"/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/>
      <c r="AB3163" s="23"/>
      <c r="AC3163" s="67"/>
      <c r="AD3163" s="23"/>
      <c r="AE3163" s="23"/>
    </row>
    <row r="3164" spans="1:31" s="103" customFormat="1" x14ac:dyDescent="0.35">
      <c r="A3164" s="24"/>
      <c r="B3164" s="23"/>
      <c r="C3164" s="23"/>
      <c r="D3164" s="23"/>
      <c r="E3164" s="23"/>
      <c r="F3164" s="23"/>
      <c r="G3164" s="23"/>
      <c r="H3164" s="23"/>
      <c r="I3164" s="23"/>
      <c r="J3164" s="23"/>
      <c r="K3164" s="23"/>
      <c r="L3164" s="23"/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/>
      <c r="AB3164" s="23"/>
      <c r="AC3164" s="67"/>
      <c r="AD3164" s="23"/>
      <c r="AE3164" s="23"/>
    </row>
    <row r="3165" spans="1:31" s="103" customFormat="1" x14ac:dyDescent="0.35">
      <c r="A3165" s="24"/>
      <c r="B3165" s="23"/>
      <c r="C3165" s="23"/>
      <c r="D3165" s="23"/>
      <c r="E3165" s="23"/>
      <c r="F3165" s="23"/>
      <c r="G3165" s="23"/>
      <c r="H3165" s="23"/>
      <c r="I3165" s="23"/>
      <c r="J3165" s="23"/>
      <c r="K3165" s="23"/>
      <c r="L3165" s="23"/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/>
      <c r="AB3165" s="23"/>
      <c r="AC3165" s="67"/>
      <c r="AD3165" s="23"/>
      <c r="AE3165" s="23"/>
    </row>
    <row r="3166" spans="1:31" s="103" customFormat="1" x14ac:dyDescent="0.35">
      <c r="A3166" s="24"/>
      <c r="B3166" s="23"/>
      <c r="C3166" s="23"/>
      <c r="D3166" s="23"/>
      <c r="E3166" s="23"/>
      <c r="F3166" s="23"/>
      <c r="G3166" s="23"/>
      <c r="H3166" s="23"/>
      <c r="I3166" s="23"/>
      <c r="J3166" s="23"/>
      <c r="K3166" s="23"/>
      <c r="L3166" s="23"/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67"/>
      <c r="AD3166" s="23"/>
      <c r="AE3166" s="23"/>
    </row>
    <row r="3167" spans="1:31" s="103" customFormat="1" x14ac:dyDescent="0.35">
      <c r="A3167" s="24"/>
      <c r="B3167" s="23"/>
      <c r="C3167" s="23"/>
      <c r="D3167" s="23"/>
      <c r="E3167" s="23"/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/>
      <c r="AB3167" s="23"/>
      <c r="AC3167" s="67"/>
      <c r="AD3167" s="23"/>
      <c r="AE3167" s="23"/>
    </row>
    <row r="3168" spans="1:31" s="103" customFormat="1" x14ac:dyDescent="0.35">
      <c r="A3168" s="24"/>
      <c r="B3168" s="23"/>
      <c r="C3168" s="23"/>
      <c r="D3168" s="23"/>
      <c r="E3168" s="23"/>
      <c r="F3168" s="23"/>
      <c r="G3168" s="23"/>
      <c r="H3168" s="23"/>
      <c r="I3168" s="23"/>
      <c r="J3168" s="23"/>
      <c r="K3168" s="23"/>
      <c r="L3168" s="23"/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/>
      <c r="AB3168" s="23"/>
      <c r="AC3168" s="67"/>
      <c r="AD3168" s="23"/>
      <c r="AE3168" s="23"/>
    </row>
    <row r="3169" spans="1:31" s="103" customFormat="1" x14ac:dyDescent="0.35">
      <c r="A3169" s="24"/>
      <c r="B3169" s="23"/>
      <c r="C3169" s="23"/>
      <c r="D3169" s="23"/>
      <c r="E3169" s="23"/>
      <c r="F3169" s="23"/>
      <c r="G3169" s="23"/>
      <c r="H3169" s="23"/>
      <c r="I3169" s="23"/>
      <c r="J3169" s="23"/>
      <c r="K3169" s="23"/>
      <c r="L3169" s="23"/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/>
      <c r="AB3169" s="23"/>
      <c r="AC3169" s="67"/>
      <c r="AD3169" s="23"/>
      <c r="AE3169" s="23"/>
    </row>
    <row r="3170" spans="1:31" s="103" customFormat="1" x14ac:dyDescent="0.35">
      <c r="A3170" s="24"/>
      <c r="B3170" s="23"/>
      <c r="C3170" s="23"/>
      <c r="D3170" s="23"/>
      <c r="E3170" s="23"/>
      <c r="F3170" s="23"/>
      <c r="G3170" s="23"/>
      <c r="H3170" s="23"/>
      <c r="I3170" s="23"/>
      <c r="J3170" s="23"/>
      <c r="K3170" s="23"/>
      <c r="L3170" s="23"/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/>
      <c r="AB3170" s="23"/>
      <c r="AC3170" s="67"/>
      <c r="AD3170" s="23"/>
      <c r="AE3170" s="23"/>
    </row>
    <row r="3171" spans="1:31" s="103" customFormat="1" x14ac:dyDescent="0.35">
      <c r="A3171" s="24"/>
      <c r="B3171" s="23"/>
      <c r="C3171" s="23"/>
      <c r="D3171" s="23"/>
      <c r="E3171" s="23"/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67"/>
      <c r="AD3171" s="23"/>
      <c r="AE3171" s="23"/>
    </row>
    <row r="3172" spans="1:31" s="103" customFormat="1" x14ac:dyDescent="0.35">
      <c r="A3172" s="24"/>
      <c r="B3172" s="23"/>
      <c r="C3172" s="23"/>
      <c r="D3172" s="23"/>
      <c r="E3172" s="23"/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67"/>
      <c r="AD3172" s="23"/>
      <c r="AE3172" s="23"/>
    </row>
    <row r="3173" spans="1:31" s="103" customFormat="1" x14ac:dyDescent="0.35">
      <c r="A3173" s="24"/>
      <c r="B3173" s="23"/>
      <c r="C3173" s="23"/>
      <c r="D3173" s="23"/>
      <c r="E3173" s="23"/>
      <c r="F3173" s="23"/>
      <c r="G3173" s="23"/>
      <c r="H3173" s="23"/>
      <c r="I3173" s="23"/>
      <c r="J3173" s="23"/>
      <c r="K3173" s="23"/>
      <c r="L3173" s="23"/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/>
      <c r="AB3173" s="23"/>
      <c r="AC3173" s="67"/>
      <c r="AD3173" s="23"/>
      <c r="AE3173" s="23"/>
    </row>
    <row r="3174" spans="1:31" s="103" customFormat="1" x14ac:dyDescent="0.35">
      <c r="A3174" s="24"/>
      <c r="B3174" s="23"/>
      <c r="C3174" s="23"/>
      <c r="D3174" s="23"/>
      <c r="E3174" s="23"/>
      <c r="F3174" s="23"/>
      <c r="G3174" s="23"/>
      <c r="H3174" s="23"/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67"/>
      <c r="AD3174" s="23"/>
      <c r="AE3174" s="23"/>
    </row>
    <row r="3175" spans="1:31" s="103" customFormat="1" x14ac:dyDescent="0.35">
      <c r="A3175" s="24"/>
      <c r="B3175" s="23"/>
      <c r="C3175" s="23"/>
      <c r="D3175" s="23"/>
      <c r="E3175" s="23"/>
      <c r="F3175" s="23"/>
      <c r="G3175" s="23"/>
      <c r="H3175" s="23"/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67"/>
      <c r="AD3175" s="23"/>
      <c r="AE3175" s="23"/>
    </row>
    <row r="3176" spans="1:31" s="103" customFormat="1" x14ac:dyDescent="0.35">
      <c r="A3176" s="24"/>
      <c r="B3176" s="23"/>
      <c r="C3176" s="23"/>
      <c r="D3176" s="23"/>
      <c r="E3176" s="23"/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67"/>
      <c r="AD3176" s="23"/>
      <c r="AE3176" s="23"/>
    </row>
    <row r="3177" spans="1:31" s="103" customFormat="1" x14ac:dyDescent="0.35">
      <c r="A3177" s="24"/>
      <c r="B3177" s="23"/>
      <c r="C3177" s="23"/>
      <c r="D3177" s="23"/>
      <c r="E3177" s="23"/>
      <c r="F3177" s="23"/>
      <c r="G3177" s="23"/>
      <c r="H3177" s="23"/>
      <c r="I3177" s="23"/>
      <c r="J3177" s="23"/>
      <c r="K3177" s="23"/>
      <c r="L3177" s="23"/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/>
      <c r="AB3177" s="23"/>
      <c r="AC3177" s="67"/>
      <c r="AD3177" s="23"/>
      <c r="AE3177" s="23"/>
    </row>
    <row r="3178" spans="1:31" s="103" customFormat="1" x14ac:dyDescent="0.35">
      <c r="A3178" s="24"/>
      <c r="B3178" s="23"/>
      <c r="C3178" s="23"/>
      <c r="D3178" s="23"/>
      <c r="E3178" s="23"/>
      <c r="F3178" s="23"/>
      <c r="G3178" s="23"/>
      <c r="H3178" s="23"/>
      <c r="I3178" s="23"/>
      <c r="J3178" s="23"/>
      <c r="K3178" s="23"/>
      <c r="L3178" s="23"/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/>
      <c r="AB3178" s="23"/>
      <c r="AC3178" s="67"/>
      <c r="AD3178" s="23"/>
      <c r="AE3178" s="23"/>
    </row>
    <row r="3179" spans="1:31" s="103" customFormat="1" x14ac:dyDescent="0.35">
      <c r="A3179" s="24"/>
      <c r="B3179" s="23"/>
      <c r="C3179" s="23"/>
      <c r="D3179" s="23"/>
      <c r="E3179" s="23"/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67"/>
      <c r="AD3179" s="23"/>
      <c r="AE3179" s="23"/>
    </row>
    <row r="3180" spans="1:31" s="103" customFormat="1" x14ac:dyDescent="0.35">
      <c r="A3180" s="24"/>
      <c r="B3180" s="23"/>
      <c r="C3180" s="23"/>
      <c r="D3180" s="23"/>
      <c r="E3180" s="23"/>
      <c r="F3180" s="23"/>
      <c r="G3180" s="23"/>
      <c r="H3180" s="23"/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67"/>
      <c r="AD3180" s="23"/>
      <c r="AE3180" s="23"/>
    </row>
    <row r="3181" spans="1:31" s="103" customFormat="1" x14ac:dyDescent="0.35">
      <c r="A3181" s="24"/>
      <c r="B3181" s="23"/>
      <c r="C3181" s="23"/>
      <c r="D3181" s="23"/>
      <c r="E3181" s="23"/>
      <c r="F3181" s="23"/>
      <c r="G3181" s="23"/>
      <c r="H3181" s="23"/>
      <c r="I3181" s="23"/>
      <c r="J3181" s="23"/>
      <c r="K3181" s="23"/>
      <c r="L3181" s="23"/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/>
      <c r="AB3181" s="23"/>
      <c r="AC3181" s="67"/>
      <c r="AD3181" s="23"/>
      <c r="AE3181" s="23"/>
    </row>
    <row r="3182" spans="1:31" s="103" customFormat="1" x14ac:dyDescent="0.35">
      <c r="A3182" s="24"/>
      <c r="B3182" s="23"/>
      <c r="C3182" s="23"/>
      <c r="D3182" s="23"/>
      <c r="E3182" s="23"/>
      <c r="F3182" s="23"/>
      <c r="G3182" s="23"/>
      <c r="H3182" s="23"/>
      <c r="I3182" s="23"/>
      <c r="J3182" s="23"/>
      <c r="K3182" s="23"/>
      <c r="L3182" s="23"/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/>
      <c r="AB3182" s="23"/>
      <c r="AC3182" s="67"/>
      <c r="AD3182" s="23"/>
      <c r="AE3182" s="23"/>
    </row>
    <row r="3183" spans="1:31" s="103" customFormat="1" x14ac:dyDescent="0.35">
      <c r="A3183" s="24"/>
      <c r="B3183" s="23"/>
      <c r="C3183" s="23"/>
      <c r="D3183" s="23"/>
      <c r="E3183" s="23"/>
      <c r="F3183" s="23"/>
      <c r="G3183" s="23"/>
      <c r="H3183" s="23"/>
      <c r="I3183" s="23"/>
      <c r="J3183" s="23"/>
      <c r="K3183" s="23"/>
      <c r="L3183" s="23"/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/>
      <c r="AB3183" s="23"/>
      <c r="AC3183" s="67"/>
      <c r="AD3183" s="23"/>
      <c r="AE3183" s="23"/>
    </row>
    <row r="3184" spans="1:31" s="103" customFormat="1" x14ac:dyDescent="0.35">
      <c r="A3184" s="24"/>
      <c r="B3184" s="23"/>
      <c r="C3184" s="23"/>
      <c r="D3184" s="23"/>
      <c r="E3184" s="23"/>
      <c r="F3184" s="23"/>
      <c r="G3184" s="23"/>
      <c r="H3184" s="23"/>
      <c r="I3184" s="23"/>
      <c r="J3184" s="23"/>
      <c r="K3184" s="23"/>
      <c r="L3184" s="23"/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/>
      <c r="AB3184" s="23"/>
      <c r="AC3184" s="67"/>
      <c r="AD3184" s="23"/>
      <c r="AE3184" s="23"/>
    </row>
    <row r="3185" spans="1:31" s="103" customFormat="1" x14ac:dyDescent="0.35">
      <c r="A3185" s="24"/>
      <c r="B3185" s="23"/>
      <c r="C3185" s="23"/>
      <c r="D3185" s="23"/>
      <c r="E3185" s="23"/>
      <c r="F3185" s="23"/>
      <c r="G3185" s="23"/>
      <c r="H3185" s="23"/>
      <c r="I3185" s="23"/>
      <c r="J3185" s="23"/>
      <c r="K3185" s="23"/>
      <c r="L3185" s="23"/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/>
      <c r="AB3185" s="23"/>
      <c r="AC3185" s="67"/>
      <c r="AD3185" s="23"/>
      <c r="AE3185" s="23"/>
    </row>
    <row r="3186" spans="1:31" s="103" customFormat="1" x14ac:dyDescent="0.35">
      <c r="A3186" s="24"/>
      <c r="B3186" s="23"/>
      <c r="C3186" s="23"/>
      <c r="D3186" s="23"/>
      <c r="E3186" s="23"/>
      <c r="F3186" s="23"/>
      <c r="G3186" s="23"/>
      <c r="H3186" s="23"/>
      <c r="I3186" s="23"/>
      <c r="J3186" s="23"/>
      <c r="K3186" s="23"/>
      <c r="L3186" s="23"/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/>
      <c r="AB3186" s="23"/>
      <c r="AC3186" s="67"/>
      <c r="AD3186" s="23"/>
      <c r="AE3186" s="23"/>
    </row>
    <row r="3187" spans="1:31" s="103" customFormat="1" x14ac:dyDescent="0.35">
      <c r="A3187" s="24"/>
      <c r="B3187" s="23"/>
      <c r="C3187" s="23"/>
      <c r="D3187" s="23"/>
      <c r="E3187" s="23"/>
      <c r="F3187" s="23"/>
      <c r="G3187" s="23"/>
      <c r="H3187" s="23"/>
      <c r="I3187" s="23"/>
      <c r="J3187" s="23"/>
      <c r="K3187" s="23"/>
      <c r="L3187" s="23"/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/>
      <c r="AB3187" s="23"/>
      <c r="AC3187" s="67"/>
      <c r="AD3187" s="23"/>
      <c r="AE3187" s="23"/>
    </row>
    <row r="3188" spans="1:31" s="103" customFormat="1" x14ac:dyDescent="0.35">
      <c r="A3188" s="24"/>
      <c r="B3188" s="23"/>
      <c r="C3188" s="23"/>
      <c r="D3188" s="23"/>
      <c r="E3188" s="23"/>
      <c r="F3188" s="23"/>
      <c r="G3188" s="23"/>
      <c r="H3188" s="23"/>
      <c r="I3188" s="23"/>
      <c r="J3188" s="23"/>
      <c r="K3188" s="23"/>
      <c r="L3188" s="23"/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/>
      <c r="AB3188" s="23"/>
      <c r="AC3188" s="67"/>
      <c r="AD3188" s="23"/>
      <c r="AE3188" s="23"/>
    </row>
    <row r="3189" spans="1:31" s="103" customFormat="1" x14ac:dyDescent="0.35">
      <c r="A3189" s="24"/>
      <c r="B3189" s="23"/>
      <c r="C3189" s="23"/>
      <c r="D3189" s="23"/>
      <c r="E3189" s="23"/>
      <c r="F3189" s="23"/>
      <c r="G3189" s="23"/>
      <c r="H3189" s="23"/>
      <c r="I3189" s="23"/>
      <c r="J3189" s="23"/>
      <c r="K3189" s="23"/>
      <c r="L3189" s="23"/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/>
      <c r="AB3189" s="23"/>
      <c r="AC3189" s="67"/>
      <c r="AD3189" s="23"/>
      <c r="AE3189" s="23"/>
    </row>
    <row r="3190" spans="1:31" s="103" customFormat="1" x14ac:dyDescent="0.35">
      <c r="A3190" s="24"/>
      <c r="B3190" s="23"/>
      <c r="C3190" s="23"/>
      <c r="D3190" s="23"/>
      <c r="E3190" s="23"/>
      <c r="F3190" s="23"/>
      <c r="G3190" s="23"/>
      <c r="H3190" s="23"/>
      <c r="I3190" s="23"/>
      <c r="J3190" s="23"/>
      <c r="K3190" s="23"/>
      <c r="L3190" s="23"/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67"/>
      <c r="AD3190" s="23"/>
      <c r="AE3190" s="23"/>
    </row>
    <row r="3191" spans="1:31" s="103" customFormat="1" x14ac:dyDescent="0.35">
      <c r="A3191" s="24"/>
      <c r="B3191" s="23"/>
      <c r="C3191" s="23"/>
      <c r="D3191" s="23"/>
      <c r="E3191" s="23"/>
      <c r="F3191" s="23"/>
      <c r="G3191" s="23"/>
      <c r="H3191" s="23"/>
      <c r="I3191" s="23"/>
      <c r="J3191" s="23"/>
      <c r="K3191" s="23"/>
      <c r="L3191" s="23"/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/>
      <c r="AB3191" s="23"/>
      <c r="AC3191" s="67"/>
      <c r="AD3191" s="23"/>
      <c r="AE3191" s="23"/>
    </row>
    <row r="3192" spans="1:31" s="103" customFormat="1" x14ac:dyDescent="0.35">
      <c r="A3192" s="24"/>
      <c r="B3192" s="23"/>
      <c r="C3192" s="23"/>
      <c r="D3192" s="23"/>
      <c r="E3192" s="23"/>
      <c r="F3192" s="23"/>
      <c r="G3192" s="23"/>
      <c r="H3192" s="23"/>
      <c r="I3192" s="23"/>
      <c r="J3192" s="23"/>
      <c r="K3192" s="23"/>
      <c r="L3192" s="23"/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67"/>
      <c r="AD3192" s="23"/>
      <c r="AE3192" s="23"/>
    </row>
    <row r="3193" spans="1:31" s="103" customFormat="1" x14ac:dyDescent="0.35">
      <c r="A3193" s="24"/>
      <c r="B3193" s="23"/>
      <c r="C3193" s="23"/>
      <c r="D3193" s="23"/>
      <c r="E3193" s="23"/>
      <c r="F3193" s="23"/>
      <c r="G3193" s="23"/>
      <c r="H3193" s="23"/>
      <c r="I3193" s="23"/>
      <c r="J3193" s="23"/>
      <c r="K3193" s="23"/>
      <c r="L3193" s="23"/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/>
      <c r="AB3193" s="23"/>
      <c r="AC3193" s="67"/>
      <c r="AD3193" s="23"/>
      <c r="AE3193" s="23"/>
    </row>
    <row r="3194" spans="1:31" s="103" customFormat="1" x14ac:dyDescent="0.35">
      <c r="A3194" s="24"/>
      <c r="B3194" s="23"/>
      <c r="C3194" s="23"/>
      <c r="D3194" s="23"/>
      <c r="E3194" s="23"/>
      <c r="F3194" s="23"/>
      <c r="G3194" s="23"/>
      <c r="H3194" s="23"/>
      <c r="I3194" s="23"/>
      <c r="J3194" s="23"/>
      <c r="K3194" s="23"/>
      <c r="L3194" s="23"/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/>
      <c r="AB3194" s="23"/>
      <c r="AC3194" s="67"/>
      <c r="AD3194" s="23"/>
      <c r="AE3194" s="23"/>
    </row>
    <row r="3195" spans="1:31" s="103" customFormat="1" x14ac:dyDescent="0.35">
      <c r="A3195" s="24"/>
      <c r="B3195" s="23"/>
      <c r="C3195" s="23"/>
      <c r="D3195" s="23"/>
      <c r="E3195" s="23"/>
      <c r="F3195" s="23"/>
      <c r="G3195" s="23"/>
      <c r="H3195" s="23"/>
      <c r="I3195" s="23"/>
      <c r="J3195" s="23"/>
      <c r="K3195" s="23"/>
      <c r="L3195" s="23"/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/>
      <c r="AB3195" s="23"/>
      <c r="AC3195" s="67"/>
      <c r="AD3195" s="23"/>
      <c r="AE3195" s="23"/>
    </row>
    <row r="3196" spans="1:31" s="103" customFormat="1" x14ac:dyDescent="0.35">
      <c r="A3196" s="24"/>
      <c r="B3196" s="23"/>
      <c r="C3196" s="23"/>
      <c r="D3196" s="23"/>
      <c r="E3196" s="23"/>
      <c r="F3196" s="23"/>
      <c r="G3196" s="23"/>
      <c r="H3196" s="23"/>
      <c r="I3196" s="23"/>
      <c r="J3196" s="23"/>
      <c r="K3196" s="23"/>
      <c r="L3196" s="23"/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67"/>
      <c r="AD3196" s="23"/>
      <c r="AE3196" s="23"/>
    </row>
    <row r="3197" spans="1:31" s="103" customFormat="1" x14ac:dyDescent="0.35">
      <c r="A3197" s="24"/>
      <c r="B3197" s="23"/>
      <c r="C3197" s="23"/>
      <c r="D3197" s="23"/>
      <c r="E3197" s="23"/>
      <c r="F3197" s="23"/>
      <c r="G3197" s="23"/>
      <c r="H3197" s="23"/>
      <c r="I3197" s="23"/>
      <c r="J3197" s="23"/>
      <c r="K3197" s="23"/>
      <c r="L3197" s="23"/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67"/>
      <c r="AD3197" s="23"/>
      <c r="AE3197" s="23"/>
    </row>
    <row r="3198" spans="1:31" s="103" customFormat="1" x14ac:dyDescent="0.35">
      <c r="A3198" s="24"/>
      <c r="B3198" s="23"/>
      <c r="C3198" s="23"/>
      <c r="D3198" s="23"/>
      <c r="E3198" s="23"/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67"/>
      <c r="AD3198" s="23"/>
      <c r="AE3198" s="23"/>
    </row>
    <row r="3199" spans="1:31" s="103" customFormat="1" x14ac:dyDescent="0.35">
      <c r="A3199" s="24"/>
      <c r="B3199" s="23"/>
      <c r="C3199" s="23"/>
      <c r="D3199" s="23"/>
      <c r="E3199" s="23"/>
      <c r="F3199" s="23"/>
      <c r="G3199" s="23"/>
      <c r="H3199" s="23"/>
      <c r="I3199" s="23"/>
      <c r="J3199" s="23"/>
      <c r="K3199" s="23"/>
      <c r="L3199" s="23"/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67"/>
      <c r="AD3199" s="23"/>
      <c r="AE3199" s="23"/>
    </row>
    <row r="3200" spans="1:31" s="103" customFormat="1" x14ac:dyDescent="0.35">
      <c r="A3200" s="24"/>
      <c r="B3200" s="23"/>
      <c r="C3200" s="23"/>
      <c r="D3200" s="23"/>
      <c r="E3200" s="23"/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67"/>
      <c r="AD3200" s="23"/>
      <c r="AE3200" s="23"/>
    </row>
    <row r="3201" spans="1:31" s="103" customFormat="1" x14ac:dyDescent="0.35">
      <c r="A3201" s="24"/>
      <c r="B3201" s="23"/>
      <c r="C3201" s="23"/>
      <c r="D3201" s="23"/>
      <c r="E3201" s="23"/>
      <c r="F3201" s="23"/>
      <c r="G3201" s="23"/>
      <c r="H3201" s="23"/>
      <c r="I3201" s="23"/>
      <c r="J3201" s="23"/>
      <c r="K3201" s="23"/>
      <c r="L3201" s="23"/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/>
      <c r="AB3201" s="23"/>
      <c r="AC3201" s="67"/>
      <c r="AD3201" s="23"/>
      <c r="AE3201" s="23"/>
    </row>
    <row r="3202" spans="1:31" s="103" customFormat="1" x14ac:dyDescent="0.35">
      <c r="A3202" s="24"/>
      <c r="B3202" s="23"/>
      <c r="C3202" s="23"/>
      <c r="D3202" s="23"/>
      <c r="E3202" s="23"/>
      <c r="F3202" s="23"/>
      <c r="G3202" s="23"/>
      <c r="H3202" s="23"/>
      <c r="I3202" s="23"/>
      <c r="J3202" s="23"/>
      <c r="K3202" s="23"/>
      <c r="L3202" s="23"/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/>
      <c r="AB3202" s="23"/>
      <c r="AC3202" s="67"/>
      <c r="AD3202" s="23"/>
      <c r="AE3202" s="23"/>
    </row>
    <row r="3203" spans="1:31" s="103" customFormat="1" x14ac:dyDescent="0.35">
      <c r="A3203" s="24"/>
      <c r="B3203" s="23"/>
      <c r="C3203" s="23"/>
      <c r="D3203" s="23"/>
      <c r="E3203" s="23"/>
      <c r="F3203" s="23"/>
      <c r="G3203" s="23"/>
      <c r="H3203" s="23"/>
      <c r="I3203" s="23"/>
      <c r="J3203" s="23"/>
      <c r="K3203" s="23"/>
      <c r="L3203" s="23"/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/>
      <c r="AB3203" s="23"/>
      <c r="AC3203" s="67"/>
      <c r="AD3203" s="23"/>
      <c r="AE3203" s="23"/>
    </row>
    <row r="3204" spans="1:31" s="103" customFormat="1" x14ac:dyDescent="0.35">
      <c r="A3204" s="24"/>
      <c r="B3204" s="23"/>
      <c r="C3204" s="23"/>
      <c r="D3204" s="23"/>
      <c r="E3204" s="23"/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67"/>
      <c r="AD3204" s="23"/>
      <c r="AE3204" s="23"/>
    </row>
    <row r="3205" spans="1:31" s="103" customFormat="1" x14ac:dyDescent="0.35">
      <c r="A3205" s="24"/>
      <c r="B3205" s="23"/>
      <c r="C3205" s="23"/>
      <c r="D3205" s="23"/>
      <c r="E3205" s="23"/>
      <c r="F3205" s="23"/>
      <c r="G3205" s="23"/>
      <c r="H3205" s="23"/>
      <c r="I3205" s="23"/>
      <c r="J3205" s="23"/>
      <c r="K3205" s="23"/>
      <c r="L3205" s="23"/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/>
      <c r="AB3205" s="23"/>
      <c r="AC3205" s="67"/>
      <c r="AD3205" s="23"/>
      <c r="AE3205" s="23"/>
    </row>
    <row r="3206" spans="1:31" s="103" customFormat="1" x14ac:dyDescent="0.35">
      <c r="A3206" s="24"/>
      <c r="B3206" s="23"/>
      <c r="C3206" s="23"/>
      <c r="D3206" s="23"/>
      <c r="E3206" s="23"/>
      <c r="F3206" s="23"/>
      <c r="G3206" s="23"/>
      <c r="H3206" s="23"/>
      <c r="I3206" s="23"/>
      <c r="J3206" s="23"/>
      <c r="K3206" s="23"/>
      <c r="L3206" s="23"/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67"/>
      <c r="AD3206" s="23"/>
      <c r="AE3206" s="23"/>
    </row>
    <row r="3207" spans="1:31" s="103" customFormat="1" x14ac:dyDescent="0.35">
      <c r="A3207" s="24"/>
      <c r="B3207" s="23"/>
      <c r="C3207" s="23"/>
      <c r="D3207" s="23"/>
      <c r="E3207" s="23"/>
      <c r="F3207" s="23"/>
      <c r="G3207" s="23"/>
      <c r="H3207" s="23"/>
      <c r="I3207" s="23"/>
      <c r="J3207" s="23"/>
      <c r="K3207" s="23"/>
      <c r="L3207" s="23"/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/>
      <c r="AB3207" s="23"/>
      <c r="AC3207" s="67"/>
      <c r="AD3207" s="23"/>
      <c r="AE3207" s="23"/>
    </row>
    <row r="3208" spans="1:31" s="103" customFormat="1" x14ac:dyDescent="0.35">
      <c r="A3208" s="24"/>
      <c r="B3208" s="23"/>
      <c r="C3208" s="23"/>
      <c r="D3208" s="23"/>
      <c r="E3208" s="23"/>
      <c r="F3208" s="23"/>
      <c r="G3208" s="23"/>
      <c r="H3208" s="23"/>
      <c r="I3208" s="23"/>
      <c r="J3208" s="23"/>
      <c r="K3208" s="23"/>
      <c r="L3208" s="23"/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/>
      <c r="AB3208" s="23"/>
      <c r="AC3208" s="67"/>
      <c r="AD3208" s="23"/>
      <c r="AE3208" s="23"/>
    </row>
    <row r="3209" spans="1:31" s="103" customFormat="1" x14ac:dyDescent="0.35">
      <c r="A3209" s="24"/>
      <c r="B3209" s="23"/>
      <c r="C3209" s="23"/>
      <c r="D3209" s="23"/>
      <c r="E3209" s="23"/>
      <c r="F3209" s="23"/>
      <c r="G3209" s="23"/>
      <c r="H3209" s="23"/>
      <c r="I3209" s="23"/>
      <c r="J3209" s="23"/>
      <c r="K3209" s="23"/>
      <c r="L3209" s="23"/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67"/>
      <c r="AD3209" s="23"/>
      <c r="AE3209" s="23"/>
    </row>
    <row r="3210" spans="1:31" s="103" customFormat="1" x14ac:dyDescent="0.35">
      <c r="A3210" s="24"/>
      <c r="B3210" s="23"/>
      <c r="C3210" s="23"/>
      <c r="D3210" s="23"/>
      <c r="E3210" s="23"/>
      <c r="F3210" s="23"/>
      <c r="G3210" s="23"/>
      <c r="H3210" s="23"/>
      <c r="I3210" s="23"/>
      <c r="J3210" s="23"/>
      <c r="K3210" s="23"/>
      <c r="L3210" s="23"/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/>
      <c r="AB3210" s="23"/>
      <c r="AC3210" s="67"/>
      <c r="AD3210" s="23"/>
      <c r="AE3210" s="23"/>
    </row>
    <row r="3211" spans="1:31" s="103" customFormat="1" x14ac:dyDescent="0.35">
      <c r="A3211" s="24"/>
      <c r="B3211" s="23"/>
      <c r="C3211" s="23"/>
      <c r="D3211" s="23"/>
      <c r="E3211" s="23"/>
      <c r="F3211" s="23"/>
      <c r="G3211" s="23"/>
      <c r="H3211" s="23"/>
      <c r="I3211" s="23"/>
      <c r="J3211" s="23"/>
      <c r="K3211" s="23"/>
      <c r="L3211" s="23"/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/>
      <c r="AB3211" s="23"/>
      <c r="AC3211" s="67"/>
      <c r="AD3211" s="23"/>
      <c r="AE3211" s="23"/>
    </row>
    <row r="3212" spans="1:31" s="103" customFormat="1" x14ac:dyDescent="0.35">
      <c r="A3212" s="24"/>
      <c r="B3212" s="23"/>
      <c r="C3212" s="23"/>
      <c r="D3212" s="23"/>
      <c r="E3212" s="23"/>
      <c r="F3212" s="23"/>
      <c r="G3212" s="23"/>
      <c r="H3212" s="23"/>
      <c r="I3212" s="23"/>
      <c r="J3212" s="23"/>
      <c r="K3212" s="23"/>
      <c r="L3212" s="23"/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/>
      <c r="AB3212" s="23"/>
      <c r="AC3212" s="67"/>
      <c r="AD3212" s="23"/>
      <c r="AE3212" s="23"/>
    </row>
    <row r="3213" spans="1:31" s="103" customFormat="1" x14ac:dyDescent="0.35">
      <c r="A3213" s="24"/>
      <c r="B3213" s="23"/>
      <c r="C3213" s="23"/>
      <c r="D3213" s="23"/>
      <c r="E3213" s="23"/>
      <c r="F3213" s="23"/>
      <c r="G3213" s="23"/>
      <c r="H3213" s="23"/>
      <c r="I3213" s="23"/>
      <c r="J3213" s="23"/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/>
      <c r="AB3213" s="23"/>
      <c r="AC3213" s="67"/>
      <c r="AD3213" s="23"/>
      <c r="AE3213" s="23"/>
    </row>
    <row r="3214" spans="1:31" s="103" customFormat="1" x14ac:dyDescent="0.35">
      <c r="A3214" s="24"/>
      <c r="B3214" s="23"/>
      <c r="C3214" s="23"/>
      <c r="D3214" s="23"/>
      <c r="E3214" s="23"/>
      <c r="F3214" s="23"/>
      <c r="G3214" s="23"/>
      <c r="H3214" s="23"/>
      <c r="I3214" s="23"/>
      <c r="J3214" s="23"/>
      <c r="K3214" s="23"/>
      <c r="L3214" s="23"/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/>
      <c r="AB3214" s="23"/>
      <c r="AC3214" s="67"/>
      <c r="AD3214" s="23"/>
      <c r="AE3214" s="23"/>
    </row>
    <row r="3215" spans="1:31" s="103" customFormat="1" x14ac:dyDescent="0.35">
      <c r="A3215" s="24"/>
      <c r="B3215" s="23"/>
      <c r="C3215" s="23"/>
      <c r="D3215" s="23"/>
      <c r="E3215" s="23"/>
      <c r="F3215" s="23"/>
      <c r="G3215" s="23"/>
      <c r="H3215" s="23"/>
      <c r="I3215" s="23"/>
      <c r="J3215" s="23"/>
      <c r="K3215" s="23"/>
      <c r="L3215" s="23"/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67"/>
      <c r="AD3215" s="23"/>
      <c r="AE3215" s="23"/>
    </row>
    <row r="3216" spans="1:31" s="103" customFormat="1" x14ac:dyDescent="0.35">
      <c r="A3216" s="24"/>
      <c r="B3216" s="23"/>
      <c r="C3216" s="23"/>
      <c r="D3216" s="23"/>
      <c r="E3216" s="23"/>
      <c r="F3216" s="23"/>
      <c r="G3216" s="23"/>
      <c r="H3216" s="23"/>
      <c r="I3216" s="23"/>
      <c r="J3216" s="23"/>
      <c r="K3216" s="23"/>
      <c r="L3216" s="23"/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/>
      <c r="AB3216" s="23"/>
      <c r="AC3216" s="67"/>
      <c r="AD3216" s="23"/>
      <c r="AE3216" s="23"/>
    </row>
    <row r="3217" spans="1:31" s="103" customFormat="1" x14ac:dyDescent="0.35">
      <c r="A3217" s="24"/>
      <c r="B3217" s="23"/>
      <c r="C3217" s="23"/>
      <c r="D3217" s="23"/>
      <c r="E3217" s="23"/>
      <c r="F3217" s="23"/>
      <c r="G3217" s="23"/>
      <c r="H3217" s="23"/>
      <c r="I3217" s="23"/>
      <c r="J3217" s="23"/>
      <c r="K3217" s="23"/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/>
      <c r="AB3217" s="23"/>
      <c r="AC3217" s="67"/>
      <c r="AD3217" s="23"/>
      <c r="AE3217" s="23"/>
    </row>
    <row r="3218" spans="1:31" s="103" customFormat="1" x14ac:dyDescent="0.35">
      <c r="A3218" s="24"/>
      <c r="B3218" s="23"/>
      <c r="C3218" s="23"/>
      <c r="D3218" s="23"/>
      <c r="E3218" s="23"/>
      <c r="F3218" s="23"/>
      <c r="G3218" s="23"/>
      <c r="H3218" s="23"/>
      <c r="I3218" s="23"/>
      <c r="J3218" s="23"/>
      <c r="K3218" s="23"/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/>
      <c r="AB3218" s="23"/>
      <c r="AC3218" s="67"/>
      <c r="AD3218" s="23"/>
      <c r="AE3218" s="23"/>
    </row>
    <row r="3219" spans="1:31" s="103" customFormat="1" x14ac:dyDescent="0.35">
      <c r="A3219" s="24"/>
      <c r="B3219" s="23"/>
      <c r="C3219" s="23"/>
      <c r="D3219" s="23"/>
      <c r="E3219" s="23"/>
      <c r="F3219" s="23"/>
      <c r="G3219" s="23"/>
      <c r="H3219" s="23"/>
      <c r="I3219" s="23"/>
      <c r="J3219" s="23"/>
      <c r="K3219" s="23"/>
      <c r="L3219" s="23"/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/>
      <c r="AB3219" s="23"/>
      <c r="AC3219" s="67"/>
      <c r="AD3219" s="23"/>
      <c r="AE3219" s="23"/>
    </row>
    <row r="3220" spans="1:31" s="103" customFormat="1" x14ac:dyDescent="0.35">
      <c r="A3220" s="24"/>
      <c r="B3220" s="23"/>
      <c r="C3220" s="23"/>
      <c r="D3220" s="23"/>
      <c r="E3220" s="23"/>
      <c r="F3220" s="23"/>
      <c r="G3220" s="23"/>
      <c r="H3220" s="23"/>
      <c r="I3220" s="23"/>
      <c r="J3220" s="23"/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/>
      <c r="AB3220" s="23"/>
      <c r="AC3220" s="67"/>
      <c r="AD3220" s="23"/>
      <c r="AE3220" s="23"/>
    </row>
    <row r="3221" spans="1:31" s="103" customFormat="1" x14ac:dyDescent="0.35">
      <c r="A3221" s="24"/>
      <c r="B3221" s="23"/>
      <c r="C3221" s="23"/>
      <c r="D3221" s="23"/>
      <c r="E3221" s="23"/>
      <c r="F3221" s="23"/>
      <c r="G3221" s="23"/>
      <c r="H3221" s="23"/>
      <c r="I3221" s="23"/>
      <c r="J3221" s="23"/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/>
      <c r="AB3221" s="23"/>
      <c r="AC3221" s="67"/>
      <c r="AD3221" s="23"/>
      <c r="AE3221" s="23"/>
    </row>
    <row r="3222" spans="1:31" s="103" customFormat="1" x14ac:dyDescent="0.35">
      <c r="A3222" s="24"/>
      <c r="B3222" s="23"/>
      <c r="C3222" s="23"/>
      <c r="D3222" s="23"/>
      <c r="E3222" s="23"/>
      <c r="F3222" s="23"/>
      <c r="G3222" s="23"/>
      <c r="H3222" s="23"/>
      <c r="I3222" s="23"/>
      <c r="J3222" s="23"/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/>
      <c r="AB3222" s="23"/>
      <c r="AC3222" s="67"/>
      <c r="AD3222" s="23"/>
      <c r="AE3222" s="23"/>
    </row>
    <row r="3223" spans="1:31" s="103" customFormat="1" x14ac:dyDescent="0.35">
      <c r="A3223" s="24"/>
      <c r="B3223" s="23"/>
      <c r="C3223" s="23"/>
      <c r="D3223" s="23"/>
      <c r="E3223" s="23"/>
      <c r="F3223" s="23"/>
      <c r="G3223" s="23"/>
      <c r="H3223" s="23"/>
      <c r="I3223" s="23"/>
      <c r="J3223" s="23"/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/>
      <c r="AB3223" s="23"/>
      <c r="AC3223" s="67"/>
      <c r="AD3223" s="23"/>
      <c r="AE3223" s="23"/>
    </row>
    <row r="3224" spans="1:31" s="103" customFormat="1" x14ac:dyDescent="0.35">
      <c r="A3224" s="24"/>
      <c r="B3224" s="23"/>
      <c r="C3224" s="23"/>
      <c r="D3224" s="23"/>
      <c r="E3224" s="23"/>
      <c r="F3224" s="23"/>
      <c r="G3224" s="23"/>
      <c r="H3224" s="23"/>
      <c r="I3224" s="23"/>
      <c r="J3224" s="23"/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67"/>
      <c r="AD3224" s="23"/>
      <c r="AE3224" s="23"/>
    </row>
    <row r="3225" spans="1:31" s="103" customFormat="1" x14ac:dyDescent="0.35">
      <c r="A3225" s="24"/>
      <c r="B3225" s="23"/>
      <c r="C3225" s="23"/>
      <c r="D3225" s="23"/>
      <c r="E3225" s="23"/>
      <c r="F3225" s="23"/>
      <c r="G3225" s="23"/>
      <c r="H3225" s="23"/>
      <c r="I3225" s="23"/>
      <c r="J3225" s="23"/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67"/>
      <c r="AD3225" s="23"/>
      <c r="AE3225" s="23"/>
    </row>
    <row r="3226" spans="1:31" s="103" customFormat="1" x14ac:dyDescent="0.35">
      <c r="A3226" s="24"/>
      <c r="B3226" s="23"/>
      <c r="C3226" s="23"/>
      <c r="D3226" s="23"/>
      <c r="E3226" s="23"/>
      <c r="F3226" s="23"/>
      <c r="G3226" s="23"/>
      <c r="H3226" s="23"/>
      <c r="I3226" s="23"/>
      <c r="J3226" s="23"/>
      <c r="K3226" s="23"/>
      <c r="L3226" s="23"/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67"/>
      <c r="AD3226" s="23"/>
      <c r="AE3226" s="23"/>
    </row>
    <row r="3227" spans="1:31" s="103" customFormat="1" x14ac:dyDescent="0.35">
      <c r="A3227" s="24"/>
      <c r="B3227" s="23"/>
      <c r="C3227" s="23"/>
      <c r="D3227" s="23"/>
      <c r="E3227" s="23"/>
      <c r="F3227" s="23"/>
      <c r="G3227" s="23"/>
      <c r="H3227" s="23"/>
      <c r="I3227" s="23"/>
      <c r="J3227" s="23"/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67"/>
      <c r="AD3227" s="23"/>
      <c r="AE3227" s="23"/>
    </row>
    <row r="3228" spans="1:31" s="103" customFormat="1" x14ac:dyDescent="0.35">
      <c r="A3228" s="24"/>
      <c r="B3228" s="23"/>
      <c r="C3228" s="23"/>
      <c r="D3228" s="23"/>
      <c r="E3228" s="23"/>
      <c r="F3228" s="23"/>
      <c r="G3228" s="23"/>
      <c r="H3228" s="23"/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/>
      <c r="AB3228" s="23"/>
      <c r="AC3228" s="67"/>
      <c r="AD3228" s="23"/>
      <c r="AE3228" s="23"/>
    </row>
    <row r="3229" spans="1:31" s="103" customFormat="1" x14ac:dyDescent="0.35">
      <c r="A3229" s="24"/>
      <c r="B3229" s="23"/>
      <c r="C3229" s="23"/>
      <c r="D3229" s="23"/>
      <c r="E3229" s="23"/>
      <c r="F3229" s="23"/>
      <c r="G3229" s="23"/>
      <c r="H3229" s="23"/>
      <c r="I3229" s="23"/>
      <c r="J3229" s="23"/>
      <c r="K3229" s="23"/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/>
      <c r="AB3229" s="23"/>
      <c r="AC3229" s="67"/>
      <c r="AD3229" s="23"/>
      <c r="AE3229" s="23"/>
    </row>
    <row r="3230" spans="1:31" s="103" customFormat="1" x14ac:dyDescent="0.35">
      <c r="A3230" s="24"/>
      <c r="B3230" s="23"/>
      <c r="C3230" s="23"/>
      <c r="D3230" s="23"/>
      <c r="E3230" s="23"/>
      <c r="F3230" s="23"/>
      <c r="G3230" s="23"/>
      <c r="H3230" s="23"/>
      <c r="I3230" s="23"/>
      <c r="J3230" s="23"/>
      <c r="K3230" s="23"/>
      <c r="L3230" s="23"/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/>
      <c r="AB3230" s="23"/>
      <c r="AC3230" s="67"/>
      <c r="AD3230" s="23"/>
      <c r="AE3230" s="23"/>
    </row>
    <row r="3231" spans="1:31" s="103" customFormat="1" x14ac:dyDescent="0.35">
      <c r="A3231" s="24"/>
      <c r="B3231" s="23"/>
      <c r="C3231" s="23"/>
      <c r="D3231" s="23"/>
      <c r="E3231" s="23"/>
      <c r="F3231" s="23"/>
      <c r="G3231" s="23"/>
      <c r="H3231" s="23"/>
      <c r="I3231" s="23"/>
      <c r="J3231" s="23"/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67"/>
      <c r="AD3231" s="23"/>
      <c r="AE3231" s="23"/>
    </row>
    <row r="3232" spans="1:31" s="103" customFormat="1" x14ac:dyDescent="0.35">
      <c r="A3232" s="24"/>
      <c r="B3232" s="23"/>
      <c r="C3232" s="23"/>
      <c r="D3232" s="23"/>
      <c r="E3232" s="23"/>
      <c r="F3232" s="23"/>
      <c r="G3232" s="23"/>
      <c r="H3232" s="23"/>
      <c r="I3232" s="23"/>
      <c r="J3232" s="23"/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/>
      <c r="AB3232" s="23"/>
      <c r="AC3232" s="67"/>
      <c r="AD3232" s="23"/>
      <c r="AE3232" s="23"/>
    </row>
    <row r="3233" spans="1:31" s="103" customFormat="1" x14ac:dyDescent="0.35">
      <c r="A3233" s="24"/>
      <c r="B3233" s="23"/>
      <c r="C3233" s="23"/>
      <c r="D3233" s="23"/>
      <c r="E3233" s="23"/>
      <c r="F3233" s="23"/>
      <c r="G3233" s="23"/>
      <c r="H3233" s="23"/>
      <c r="I3233" s="23"/>
      <c r="J3233" s="23"/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/>
      <c r="AB3233" s="23"/>
      <c r="AC3233" s="67"/>
      <c r="AD3233" s="23"/>
      <c r="AE3233" s="23"/>
    </row>
    <row r="3234" spans="1:31" s="103" customFormat="1" x14ac:dyDescent="0.35">
      <c r="A3234" s="24"/>
      <c r="B3234" s="23"/>
      <c r="C3234" s="23"/>
      <c r="D3234" s="23"/>
      <c r="E3234" s="23"/>
      <c r="F3234" s="23"/>
      <c r="G3234" s="23"/>
      <c r="H3234" s="23"/>
      <c r="I3234" s="23"/>
      <c r="J3234" s="23"/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/>
      <c r="AB3234" s="23"/>
      <c r="AC3234" s="67"/>
      <c r="AD3234" s="23"/>
      <c r="AE3234" s="23"/>
    </row>
    <row r="3235" spans="1:31" s="103" customFormat="1" x14ac:dyDescent="0.35">
      <c r="A3235" s="24"/>
      <c r="B3235" s="23"/>
      <c r="C3235" s="23"/>
      <c r="D3235" s="23"/>
      <c r="E3235" s="23"/>
      <c r="F3235" s="23"/>
      <c r="G3235" s="23"/>
      <c r="H3235" s="23"/>
      <c r="I3235" s="23"/>
      <c r="J3235" s="23"/>
      <c r="K3235" s="23"/>
      <c r="L3235" s="23"/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67"/>
      <c r="AD3235" s="23"/>
      <c r="AE3235" s="23"/>
    </row>
    <row r="3236" spans="1:31" s="103" customFormat="1" x14ac:dyDescent="0.35">
      <c r="A3236" s="24"/>
      <c r="B3236" s="23"/>
      <c r="C3236" s="23"/>
      <c r="D3236" s="23"/>
      <c r="E3236" s="23"/>
      <c r="F3236" s="23"/>
      <c r="G3236" s="23"/>
      <c r="H3236" s="23"/>
      <c r="I3236" s="23"/>
      <c r="J3236" s="23"/>
      <c r="K3236" s="23"/>
      <c r="L3236" s="23"/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67"/>
      <c r="AD3236" s="23"/>
      <c r="AE3236" s="23"/>
    </row>
    <row r="3237" spans="1:31" s="103" customFormat="1" x14ac:dyDescent="0.35">
      <c r="A3237" s="24"/>
      <c r="B3237" s="23"/>
      <c r="C3237" s="23"/>
      <c r="D3237" s="23"/>
      <c r="E3237" s="23"/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67"/>
      <c r="AD3237" s="23"/>
      <c r="AE3237" s="23"/>
    </row>
    <row r="3238" spans="1:31" s="103" customFormat="1" x14ac:dyDescent="0.35">
      <c r="A3238" s="24"/>
      <c r="B3238" s="23"/>
      <c r="C3238" s="23"/>
      <c r="D3238" s="23"/>
      <c r="E3238" s="23"/>
      <c r="F3238" s="23"/>
      <c r="G3238" s="23"/>
      <c r="H3238" s="23"/>
      <c r="I3238" s="23"/>
      <c r="J3238" s="23"/>
      <c r="K3238" s="23"/>
      <c r="L3238" s="23"/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/>
      <c r="AB3238" s="23"/>
      <c r="AC3238" s="67"/>
      <c r="AD3238" s="23"/>
      <c r="AE3238" s="23"/>
    </row>
    <row r="3239" spans="1:31" s="103" customFormat="1" x14ac:dyDescent="0.35">
      <c r="A3239" s="24"/>
      <c r="B3239" s="23"/>
      <c r="C3239" s="23"/>
      <c r="D3239" s="23"/>
      <c r="E3239" s="23"/>
      <c r="F3239" s="23"/>
      <c r="G3239" s="23"/>
      <c r="H3239" s="23"/>
      <c r="I3239" s="23"/>
      <c r="J3239" s="23"/>
      <c r="K3239" s="23"/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/>
      <c r="AB3239" s="23"/>
      <c r="AC3239" s="67"/>
      <c r="AD3239" s="23"/>
      <c r="AE3239" s="23"/>
    </row>
    <row r="3240" spans="1:31" s="103" customFormat="1" x14ac:dyDescent="0.35">
      <c r="A3240" s="24"/>
      <c r="B3240" s="23"/>
      <c r="C3240" s="23"/>
      <c r="D3240" s="23"/>
      <c r="E3240" s="23"/>
      <c r="F3240" s="23"/>
      <c r="G3240" s="23"/>
      <c r="H3240" s="23"/>
      <c r="I3240" s="23"/>
      <c r="J3240" s="23"/>
      <c r="K3240" s="23"/>
      <c r="L3240" s="23"/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/>
      <c r="AB3240" s="23"/>
      <c r="AC3240" s="67"/>
      <c r="AD3240" s="23"/>
      <c r="AE3240" s="23"/>
    </row>
    <row r="3241" spans="1:31" s="103" customFormat="1" x14ac:dyDescent="0.35">
      <c r="A3241" s="24"/>
      <c r="B3241" s="23"/>
      <c r="C3241" s="23"/>
      <c r="D3241" s="23"/>
      <c r="E3241" s="23"/>
      <c r="F3241" s="23"/>
      <c r="G3241" s="23"/>
      <c r="H3241" s="23"/>
      <c r="I3241" s="23"/>
      <c r="J3241" s="23"/>
      <c r="K3241" s="23"/>
      <c r="L3241" s="23"/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/>
      <c r="AB3241" s="23"/>
      <c r="AC3241" s="67"/>
      <c r="AD3241" s="23"/>
      <c r="AE3241" s="23"/>
    </row>
    <row r="3242" spans="1:31" s="103" customFormat="1" x14ac:dyDescent="0.35">
      <c r="A3242" s="24"/>
      <c r="B3242" s="23"/>
      <c r="C3242" s="23"/>
      <c r="D3242" s="23"/>
      <c r="E3242" s="23"/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23"/>
      <c r="AC3242" s="67"/>
      <c r="AD3242" s="23"/>
      <c r="AE3242" s="23"/>
    </row>
    <row r="3243" spans="1:31" s="103" customFormat="1" x14ac:dyDescent="0.35">
      <c r="A3243" s="24"/>
      <c r="B3243" s="23"/>
      <c r="C3243" s="23"/>
      <c r="D3243" s="23"/>
      <c r="E3243" s="23"/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23"/>
      <c r="AC3243" s="67"/>
      <c r="AD3243" s="23"/>
      <c r="AE3243" s="23"/>
    </row>
    <row r="3244" spans="1:31" s="103" customFormat="1" x14ac:dyDescent="0.35">
      <c r="A3244" s="24"/>
      <c r="B3244" s="23"/>
      <c r="C3244" s="23"/>
      <c r="D3244" s="23"/>
      <c r="E3244" s="23"/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23"/>
      <c r="AC3244" s="67"/>
      <c r="AD3244" s="23"/>
      <c r="AE3244" s="23"/>
    </row>
    <row r="3245" spans="1:31" s="103" customFormat="1" x14ac:dyDescent="0.35">
      <c r="A3245" s="24"/>
      <c r="B3245" s="23"/>
      <c r="C3245" s="23"/>
      <c r="D3245" s="23"/>
      <c r="E3245" s="23"/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23"/>
      <c r="AC3245" s="67"/>
      <c r="AD3245" s="23"/>
      <c r="AE3245" s="23"/>
    </row>
    <row r="3246" spans="1:31" s="103" customFormat="1" x14ac:dyDescent="0.35">
      <c r="A3246" s="24"/>
      <c r="B3246" s="23"/>
      <c r="C3246" s="23"/>
      <c r="D3246" s="23"/>
      <c r="E3246" s="23"/>
      <c r="F3246" s="23"/>
      <c r="G3246" s="23"/>
      <c r="H3246" s="23"/>
      <c r="I3246" s="23"/>
      <c r="J3246" s="23"/>
      <c r="K3246" s="23"/>
      <c r="L3246" s="23"/>
      <c r="M3246" s="23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/>
      <c r="Z3246" s="23"/>
      <c r="AA3246" s="23"/>
      <c r="AB3246" s="23"/>
      <c r="AC3246" s="67"/>
      <c r="AD3246" s="23"/>
      <c r="AE3246" s="23"/>
    </row>
    <row r="3247" spans="1:31" s="103" customFormat="1" x14ac:dyDescent="0.35">
      <c r="A3247" s="24"/>
      <c r="B3247" s="23"/>
      <c r="C3247" s="23"/>
      <c r="D3247" s="23"/>
      <c r="E3247" s="23"/>
      <c r="F3247" s="23"/>
      <c r="G3247" s="23"/>
      <c r="H3247" s="23"/>
      <c r="I3247" s="23"/>
      <c r="J3247" s="23"/>
      <c r="K3247" s="23"/>
      <c r="L3247" s="23"/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/>
      <c r="Z3247" s="23"/>
      <c r="AA3247" s="23"/>
      <c r="AB3247" s="23"/>
      <c r="AC3247" s="67"/>
      <c r="AD3247" s="23"/>
      <c r="AE3247" s="23"/>
    </row>
    <row r="3248" spans="1:31" s="103" customFormat="1" x14ac:dyDescent="0.35">
      <c r="A3248" s="24"/>
      <c r="B3248" s="23"/>
      <c r="C3248" s="23"/>
      <c r="D3248" s="23"/>
      <c r="E3248" s="23"/>
      <c r="F3248" s="23"/>
      <c r="G3248" s="23"/>
      <c r="H3248" s="23"/>
      <c r="I3248" s="23"/>
      <c r="J3248" s="23"/>
      <c r="K3248" s="23"/>
      <c r="L3248" s="23"/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  <c r="AA3248" s="23"/>
      <c r="AB3248" s="23"/>
      <c r="AC3248" s="67"/>
      <c r="AD3248" s="23"/>
      <c r="AE3248" s="23"/>
    </row>
    <row r="3249" spans="1:31" s="103" customFormat="1" x14ac:dyDescent="0.35">
      <c r="A3249" s="24"/>
      <c r="B3249" s="23"/>
      <c r="C3249" s="23"/>
      <c r="D3249" s="23"/>
      <c r="E3249" s="23"/>
      <c r="F3249" s="23"/>
      <c r="G3249" s="23"/>
      <c r="H3249" s="23"/>
      <c r="I3249" s="23"/>
      <c r="J3249" s="23"/>
      <c r="K3249" s="23"/>
      <c r="L3249" s="23"/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67"/>
      <c r="AD3249" s="23"/>
      <c r="AE3249" s="23"/>
    </row>
    <row r="3250" spans="1:31" s="103" customFormat="1" x14ac:dyDescent="0.35">
      <c r="A3250" s="24"/>
      <c r="B3250" s="23"/>
      <c r="C3250" s="23"/>
      <c r="D3250" s="23"/>
      <c r="E3250" s="23"/>
      <c r="F3250" s="23"/>
      <c r="G3250" s="23"/>
      <c r="H3250" s="23"/>
      <c r="I3250" s="23"/>
      <c r="J3250" s="23"/>
      <c r="K3250" s="23"/>
      <c r="L3250" s="23"/>
      <c r="M3250" s="23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/>
      <c r="AB3250" s="23"/>
      <c r="AC3250" s="67"/>
      <c r="AD3250" s="23"/>
      <c r="AE3250" s="23"/>
    </row>
    <row r="3251" spans="1:31" s="103" customFormat="1" x14ac:dyDescent="0.35">
      <c r="A3251" s="24"/>
      <c r="B3251" s="23"/>
      <c r="C3251" s="23"/>
      <c r="D3251" s="23"/>
      <c r="E3251" s="23"/>
      <c r="F3251" s="23"/>
      <c r="G3251" s="23"/>
      <c r="H3251" s="23"/>
      <c r="I3251" s="23"/>
      <c r="J3251" s="23"/>
      <c r="K3251" s="23"/>
      <c r="L3251" s="23"/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/>
      <c r="AB3251" s="23"/>
      <c r="AC3251" s="67"/>
      <c r="AD3251" s="23"/>
      <c r="AE3251" s="23"/>
    </row>
    <row r="3252" spans="1:31" s="103" customFormat="1" x14ac:dyDescent="0.35">
      <c r="A3252" s="24"/>
      <c r="B3252" s="23"/>
      <c r="C3252" s="23"/>
      <c r="D3252" s="23"/>
      <c r="E3252" s="23"/>
      <c r="F3252" s="23"/>
      <c r="G3252" s="23"/>
      <c r="H3252" s="23"/>
      <c r="I3252" s="23"/>
      <c r="J3252" s="23"/>
      <c r="K3252" s="23"/>
      <c r="L3252" s="23"/>
      <c r="M3252" s="23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/>
      <c r="AB3252" s="23"/>
      <c r="AC3252" s="67"/>
      <c r="AD3252" s="23"/>
      <c r="AE3252" s="23"/>
    </row>
    <row r="3253" spans="1:31" s="103" customFormat="1" x14ac:dyDescent="0.35">
      <c r="A3253" s="24"/>
      <c r="B3253" s="23"/>
      <c r="C3253" s="23"/>
      <c r="D3253" s="23"/>
      <c r="E3253" s="23"/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67"/>
      <c r="AD3253" s="23"/>
      <c r="AE3253" s="23"/>
    </row>
    <row r="3254" spans="1:31" s="103" customFormat="1" x14ac:dyDescent="0.35">
      <c r="A3254" s="24"/>
      <c r="B3254" s="23"/>
      <c r="C3254" s="23"/>
      <c r="D3254" s="23"/>
      <c r="E3254" s="23"/>
      <c r="F3254" s="23"/>
      <c r="G3254" s="23"/>
      <c r="H3254" s="23"/>
      <c r="I3254" s="23"/>
      <c r="J3254" s="23"/>
      <c r="K3254" s="23"/>
      <c r="L3254" s="23"/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/>
      <c r="AB3254" s="23"/>
      <c r="AC3254" s="67"/>
      <c r="AD3254" s="23"/>
      <c r="AE3254" s="23"/>
    </row>
    <row r="3255" spans="1:31" s="103" customFormat="1" x14ac:dyDescent="0.35">
      <c r="A3255" s="24"/>
      <c r="B3255" s="23"/>
      <c r="C3255" s="23"/>
      <c r="D3255" s="23"/>
      <c r="E3255" s="23"/>
      <c r="F3255" s="23"/>
      <c r="G3255" s="23"/>
      <c r="H3255" s="23"/>
      <c r="I3255" s="23"/>
      <c r="J3255" s="23"/>
      <c r="K3255" s="23"/>
      <c r="L3255" s="23"/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/>
      <c r="AB3255" s="23"/>
      <c r="AC3255" s="67"/>
      <c r="AD3255" s="23"/>
      <c r="AE3255" s="23"/>
    </row>
    <row r="3256" spans="1:31" s="103" customFormat="1" x14ac:dyDescent="0.35">
      <c r="A3256" s="24"/>
      <c r="B3256" s="23"/>
      <c r="C3256" s="23"/>
      <c r="D3256" s="23"/>
      <c r="E3256" s="23"/>
      <c r="F3256" s="23"/>
      <c r="G3256" s="23"/>
      <c r="H3256" s="23"/>
      <c r="I3256" s="23"/>
      <c r="J3256" s="23"/>
      <c r="K3256" s="23"/>
      <c r="L3256" s="23"/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/>
      <c r="AB3256" s="23"/>
      <c r="AC3256" s="67"/>
      <c r="AD3256" s="23"/>
      <c r="AE3256" s="23"/>
    </row>
    <row r="3257" spans="1:31" s="103" customFormat="1" x14ac:dyDescent="0.35">
      <c r="A3257" s="24"/>
      <c r="B3257" s="23"/>
      <c r="C3257" s="23"/>
      <c r="D3257" s="23"/>
      <c r="E3257" s="23"/>
      <c r="F3257" s="23"/>
      <c r="G3257" s="23"/>
      <c r="H3257" s="23"/>
      <c r="I3257" s="23"/>
      <c r="J3257" s="23"/>
      <c r="K3257" s="23"/>
      <c r="L3257" s="23"/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67"/>
      <c r="AD3257" s="23"/>
      <c r="AE3257" s="23"/>
    </row>
    <row r="3258" spans="1:31" s="103" customFormat="1" x14ac:dyDescent="0.35">
      <c r="A3258" s="24"/>
      <c r="B3258" s="23"/>
      <c r="C3258" s="23"/>
      <c r="D3258" s="23"/>
      <c r="E3258" s="23"/>
      <c r="F3258" s="23"/>
      <c r="G3258" s="23"/>
      <c r="H3258" s="23"/>
      <c r="I3258" s="23"/>
      <c r="J3258" s="23"/>
      <c r="K3258" s="23"/>
      <c r="L3258" s="23"/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/>
      <c r="AB3258" s="23"/>
      <c r="AC3258" s="67"/>
      <c r="AD3258" s="23"/>
      <c r="AE3258" s="23"/>
    </row>
    <row r="3259" spans="1:31" s="103" customFormat="1" x14ac:dyDescent="0.35">
      <c r="A3259" s="24"/>
      <c r="B3259" s="23"/>
      <c r="C3259" s="23"/>
      <c r="D3259" s="23"/>
      <c r="E3259" s="23"/>
      <c r="F3259" s="23"/>
      <c r="G3259" s="23"/>
      <c r="H3259" s="23"/>
      <c r="I3259" s="23"/>
      <c r="J3259" s="23"/>
      <c r="K3259" s="23"/>
      <c r="L3259" s="23"/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/>
      <c r="AB3259" s="23"/>
      <c r="AC3259" s="67"/>
      <c r="AD3259" s="23"/>
      <c r="AE3259" s="23"/>
    </row>
    <row r="3260" spans="1:31" s="103" customFormat="1" x14ac:dyDescent="0.35">
      <c r="A3260" s="24"/>
      <c r="B3260" s="23"/>
      <c r="C3260" s="23"/>
      <c r="D3260" s="23"/>
      <c r="E3260" s="23"/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67"/>
      <c r="AD3260" s="23"/>
      <c r="AE3260" s="23"/>
    </row>
    <row r="3261" spans="1:31" s="103" customFormat="1" x14ac:dyDescent="0.35">
      <c r="A3261" s="24"/>
      <c r="B3261" s="23"/>
      <c r="C3261" s="23"/>
      <c r="D3261" s="23"/>
      <c r="E3261" s="23"/>
      <c r="F3261" s="23"/>
      <c r="G3261" s="23"/>
      <c r="H3261" s="23"/>
      <c r="I3261" s="23"/>
      <c r="J3261" s="23"/>
      <c r="K3261" s="23"/>
      <c r="L3261" s="23"/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/>
      <c r="AB3261" s="23"/>
      <c r="AC3261" s="67"/>
      <c r="AD3261" s="23"/>
      <c r="AE3261" s="23"/>
    </row>
    <row r="3262" spans="1:31" s="103" customFormat="1" x14ac:dyDescent="0.35">
      <c r="A3262" s="24"/>
      <c r="B3262" s="23"/>
      <c r="C3262" s="23"/>
      <c r="D3262" s="23"/>
      <c r="E3262" s="23"/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/>
      <c r="Z3262" s="23"/>
      <c r="AA3262" s="23"/>
      <c r="AB3262" s="23"/>
      <c r="AC3262" s="67"/>
      <c r="AD3262" s="23"/>
      <c r="AE3262" s="23"/>
    </row>
    <row r="3263" spans="1:31" s="103" customFormat="1" x14ac:dyDescent="0.35">
      <c r="A3263" s="24"/>
      <c r="B3263" s="23"/>
      <c r="C3263" s="23"/>
      <c r="D3263" s="23"/>
      <c r="E3263" s="23"/>
      <c r="F3263" s="23"/>
      <c r="G3263" s="23"/>
      <c r="H3263" s="23"/>
      <c r="I3263" s="23"/>
      <c r="J3263" s="23"/>
      <c r="K3263" s="23"/>
      <c r="L3263" s="23"/>
      <c r="M3263" s="23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/>
      <c r="AA3263" s="23"/>
      <c r="AB3263" s="23"/>
      <c r="AC3263" s="67"/>
      <c r="AD3263" s="23"/>
      <c r="AE3263" s="23"/>
    </row>
    <row r="3264" spans="1:31" s="103" customFormat="1" x14ac:dyDescent="0.35">
      <c r="A3264" s="24"/>
      <c r="B3264" s="23"/>
      <c r="C3264" s="23"/>
      <c r="D3264" s="23"/>
      <c r="E3264" s="23"/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/>
      <c r="AB3264" s="23"/>
      <c r="AC3264" s="67"/>
      <c r="AD3264" s="23"/>
      <c r="AE3264" s="23"/>
    </row>
    <row r="3265" spans="1:31" s="103" customFormat="1" x14ac:dyDescent="0.35">
      <c r="A3265" s="24"/>
      <c r="B3265" s="23"/>
      <c r="C3265" s="23"/>
      <c r="D3265" s="23"/>
      <c r="E3265" s="23"/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67"/>
      <c r="AD3265" s="23"/>
      <c r="AE3265" s="23"/>
    </row>
    <row r="3266" spans="1:31" s="103" customFormat="1" x14ac:dyDescent="0.35">
      <c r="A3266" s="24"/>
      <c r="B3266" s="23"/>
      <c r="C3266" s="23"/>
      <c r="D3266" s="23"/>
      <c r="E3266" s="23"/>
      <c r="F3266" s="23"/>
      <c r="G3266" s="23"/>
      <c r="H3266" s="23"/>
      <c r="I3266" s="23"/>
      <c r="J3266" s="23"/>
      <c r="K3266" s="23"/>
      <c r="L3266" s="23"/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23"/>
      <c r="Y3266" s="23"/>
      <c r="Z3266" s="23"/>
      <c r="AA3266" s="23"/>
      <c r="AB3266" s="23"/>
      <c r="AC3266" s="67"/>
      <c r="AD3266" s="23"/>
      <c r="AE3266" s="23"/>
    </row>
    <row r="3267" spans="1:31" s="103" customFormat="1" x14ac:dyDescent="0.35">
      <c r="A3267" s="24"/>
      <c r="B3267" s="23"/>
      <c r="C3267" s="23"/>
      <c r="D3267" s="23"/>
      <c r="E3267" s="23"/>
      <c r="F3267" s="23"/>
      <c r="G3267" s="23"/>
      <c r="H3267" s="23"/>
      <c r="I3267" s="23"/>
      <c r="J3267" s="23"/>
      <c r="K3267" s="23"/>
      <c r="L3267" s="23"/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/>
      <c r="AB3267" s="23"/>
      <c r="AC3267" s="67"/>
      <c r="AD3267" s="23"/>
      <c r="AE3267" s="23"/>
    </row>
    <row r="3268" spans="1:31" s="103" customFormat="1" x14ac:dyDescent="0.35">
      <c r="A3268" s="24"/>
      <c r="B3268" s="23"/>
      <c r="C3268" s="23"/>
      <c r="D3268" s="23"/>
      <c r="E3268" s="23"/>
      <c r="F3268" s="23"/>
      <c r="G3268" s="23"/>
      <c r="H3268" s="23"/>
      <c r="I3268" s="23"/>
      <c r="J3268" s="23"/>
      <c r="K3268" s="23"/>
      <c r="L3268" s="23"/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/>
      <c r="AB3268" s="23"/>
      <c r="AC3268" s="67"/>
      <c r="AD3268" s="23"/>
      <c r="AE3268" s="23"/>
    </row>
    <row r="3269" spans="1:31" s="103" customFormat="1" x14ac:dyDescent="0.35">
      <c r="A3269" s="24"/>
      <c r="B3269" s="23"/>
      <c r="C3269" s="23"/>
      <c r="D3269" s="23"/>
      <c r="E3269" s="23"/>
      <c r="F3269" s="23"/>
      <c r="G3269" s="23"/>
      <c r="H3269" s="23"/>
      <c r="I3269" s="23"/>
      <c r="J3269" s="23"/>
      <c r="K3269" s="23"/>
      <c r="L3269" s="23"/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/>
      <c r="Z3269" s="23"/>
      <c r="AA3269" s="23"/>
      <c r="AB3269" s="23"/>
      <c r="AC3269" s="67"/>
      <c r="AD3269" s="23"/>
      <c r="AE3269" s="23"/>
    </row>
    <row r="3270" spans="1:31" s="103" customFormat="1" x14ac:dyDescent="0.35">
      <c r="A3270" s="24"/>
      <c r="B3270" s="23"/>
      <c r="C3270" s="23"/>
      <c r="D3270" s="23"/>
      <c r="E3270" s="23"/>
      <c r="F3270" s="23"/>
      <c r="G3270" s="23"/>
      <c r="H3270" s="23"/>
      <c r="I3270" s="23"/>
      <c r="J3270" s="23"/>
      <c r="K3270" s="23"/>
      <c r="L3270" s="23"/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/>
      <c r="AB3270" s="23"/>
      <c r="AC3270" s="67"/>
      <c r="AD3270" s="23"/>
      <c r="AE3270" s="23"/>
    </row>
    <row r="3271" spans="1:31" s="103" customFormat="1" x14ac:dyDescent="0.35">
      <c r="A3271" s="24"/>
      <c r="B3271" s="23"/>
      <c r="C3271" s="23"/>
      <c r="D3271" s="23"/>
      <c r="E3271" s="23"/>
      <c r="F3271" s="23"/>
      <c r="G3271" s="23"/>
      <c r="H3271" s="23"/>
      <c r="I3271" s="23"/>
      <c r="J3271" s="23"/>
      <c r="K3271" s="23"/>
      <c r="L3271" s="23"/>
      <c r="M3271" s="23"/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  <c r="Z3271" s="23"/>
      <c r="AA3271" s="23"/>
      <c r="AB3271" s="23"/>
      <c r="AC3271" s="67"/>
      <c r="AD3271" s="23"/>
      <c r="AE3271" s="23"/>
    </row>
    <row r="3272" spans="1:31" s="103" customFormat="1" x14ac:dyDescent="0.35">
      <c r="A3272" s="24"/>
      <c r="B3272" s="23"/>
      <c r="C3272" s="23"/>
      <c r="D3272" s="23"/>
      <c r="E3272" s="23"/>
      <c r="F3272" s="23"/>
      <c r="G3272" s="23"/>
      <c r="H3272" s="23"/>
      <c r="I3272" s="23"/>
      <c r="J3272" s="23"/>
      <c r="K3272" s="23"/>
      <c r="L3272" s="23"/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23"/>
      <c r="Y3272" s="23"/>
      <c r="Z3272" s="23"/>
      <c r="AA3272" s="23"/>
      <c r="AB3272" s="23"/>
      <c r="AC3272" s="67"/>
      <c r="AD3272" s="23"/>
      <c r="AE3272" s="23"/>
    </row>
    <row r="3273" spans="1:31" s="103" customFormat="1" x14ac:dyDescent="0.35">
      <c r="A3273" s="24"/>
      <c r="B3273" s="23"/>
      <c r="C3273" s="23"/>
      <c r="D3273" s="23"/>
      <c r="E3273" s="23"/>
      <c r="F3273" s="23"/>
      <c r="G3273" s="23"/>
      <c r="H3273" s="23"/>
      <c r="I3273" s="23"/>
      <c r="J3273" s="23"/>
      <c r="K3273" s="23"/>
      <c r="L3273" s="23"/>
      <c r="M3273" s="23"/>
      <c r="N3273" s="23"/>
      <c r="O3273" s="23"/>
      <c r="P3273" s="23"/>
      <c r="Q3273" s="23"/>
      <c r="R3273" s="23"/>
      <c r="S3273" s="23"/>
      <c r="T3273" s="23"/>
      <c r="U3273" s="23"/>
      <c r="V3273" s="23"/>
      <c r="W3273" s="23"/>
      <c r="X3273" s="23"/>
      <c r="Y3273" s="23"/>
      <c r="Z3273" s="23"/>
      <c r="AA3273" s="23"/>
      <c r="AB3273" s="23"/>
      <c r="AC3273" s="67"/>
      <c r="AD3273" s="23"/>
      <c r="AE3273" s="23"/>
    </row>
    <row r="3274" spans="1:31" s="103" customFormat="1" x14ac:dyDescent="0.35">
      <c r="A3274" s="24"/>
      <c r="B3274" s="23"/>
      <c r="C3274" s="23"/>
      <c r="D3274" s="23"/>
      <c r="E3274" s="23"/>
      <c r="F3274" s="23"/>
      <c r="G3274" s="23"/>
      <c r="H3274" s="23"/>
      <c r="I3274" s="23"/>
      <c r="J3274" s="23"/>
      <c r="K3274" s="23"/>
      <c r="L3274" s="23"/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23"/>
      <c r="Y3274" s="23"/>
      <c r="Z3274" s="23"/>
      <c r="AA3274" s="23"/>
      <c r="AB3274" s="23"/>
      <c r="AC3274" s="67"/>
      <c r="AD3274" s="23"/>
      <c r="AE3274" s="23"/>
    </row>
    <row r="3275" spans="1:31" s="103" customFormat="1" x14ac:dyDescent="0.35">
      <c r="A3275" s="24"/>
      <c r="B3275" s="23"/>
      <c r="C3275" s="23"/>
      <c r="D3275" s="23"/>
      <c r="E3275" s="23"/>
      <c r="F3275" s="23"/>
      <c r="G3275" s="23"/>
      <c r="H3275" s="23"/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23"/>
      <c r="Y3275" s="23"/>
      <c r="Z3275" s="23"/>
      <c r="AA3275" s="23"/>
      <c r="AB3275" s="23"/>
      <c r="AC3275" s="67"/>
      <c r="AD3275" s="23"/>
      <c r="AE3275" s="23"/>
    </row>
    <row r="3276" spans="1:31" s="103" customFormat="1" x14ac:dyDescent="0.35">
      <c r="A3276" s="24"/>
      <c r="B3276" s="23"/>
      <c r="C3276" s="23"/>
      <c r="D3276" s="23"/>
      <c r="E3276" s="23"/>
      <c r="F3276" s="23"/>
      <c r="G3276" s="23"/>
      <c r="H3276" s="23"/>
      <c r="I3276" s="23"/>
      <c r="J3276" s="23"/>
      <c r="K3276" s="23"/>
      <c r="L3276" s="23"/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/>
      <c r="AB3276" s="23"/>
      <c r="AC3276" s="67"/>
      <c r="AD3276" s="23"/>
      <c r="AE3276" s="23"/>
    </row>
    <row r="3277" spans="1:31" s="103" customFormat="1" x14ac:dyDescent="0.35">
      <c r="A3277" s="24"/>
      <c r="B3277" s="23"/>
      <c r="C3277" s="23"/>
      <c r="D3277" s="23"/>
      <c r="E3277" s="23"/>
      <c r="F3277" s="23"/>
      <c r="G3277" s="23"/>
      <c r="H3277" s="23"/>
      <c r="I3277" s="23"/>
      <c r="J3277" s="23"/>
      <c r="K3277" s="23"/>
      <c r="L3277" s="23"/>
      <c r="M3277" s="23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/>
      <c r="AB3277" s="23"/>
      <c r="AC3277" s="67"/>
      <c r="AD3277" s="23"/>
      <c r="AE3277" s="23"/>
    </row>
    <row r="3278" spans="1:31" s="103" customFormat="1" x14ac:dyDescent="0.35">
      <c r="A3278" s="24"/>
      <c r="B3278" s="23"/>
      <c r="C3278" s="23"/>
      <c r="D3278" s="23"/>
      <c r="E3278" s="23"/>
      <c r="F3278" s="23"/>
      <c r="G3278" s="23"/>
      <c r="H3278" s="23"/>
      <c r="I3278" s="23"/>
      <c r="J3278" s="23"/>
      <c r="K3278" s="23"/>
      <c r="L3278" s="23"/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/>
      <c r="AA3278" s="23"/>
      <c r="AB3278" s="23"/>
      <c r="AC3278" s="67"/>
      <c r="AD3278" s="23"/>
      <c r="AE3278" s="23"/>
    </row>
    <row r="3279" spans="1:31" s="103" customFormat="1" x14ac:dyDescent="0.35">
      <c r="A3279" s="24"/>
      <c r="B3279" s="23"/>
      <c r="C3279" s="23"/>
      <c r="D3279" s="23"/>
      <c r="E3279" s="23"/>
      <c r="F3279" s="23"/>
      <c r="G3279" s="23"/>
      <c r="H3279" s="23"/>
      <c r="I3279" s="23"/>
      <c r="J3279" s="23"/>
      <c r="K3279" s="23"/>
      <c r="L3279" s="23"/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  <c r="Z3279" s="23"/>
      <c r="AA3279" s="23"/>
      <c r="AB3279" s="23"/>
      <c r="AC3279" s="67"/>
      <c r="AD3279" s="23"/>
      <c r="AE3279" s="23"/>
    </row>
    <row r="3280" spans="1:31" s="103" customFormat="1" x14ac:dyDescent="0.35">
      <c r="A3280" s="24"/>
      <c r="B3280" s="23"/>
      <c r="C3280" s="23"/>
      <c r="D3280" s="23"/>
      <c r="E3280" s="23"/>
      <c r="F3280" s="23"/>
      <c r="G3280" s="23"/>
      <c r="H3280" s="23"/>
      <c r="I3280" s="23"/>
      <c r="J3280" s="23"/>
      <c r="K3280" s="23"/>
      <c r="L3280" s="23"/>
      <c r="M3280" s="23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23"/>
      <c r="Y3280" s="23"/>
      <c r="Z3280" s="23"/>
      <c r="AA3280" s="23"/>
      <c r="AB3280" s="23"/>
      <c r="AC3280" s="67"/>
      <c r="AD3280" s="23"/>
      <c r="AE3280" s="23"/>
    </row>
    <row r="3281" spans="1:31" s="103" customFormat="1" x14ac:dyDescent="0.35">
      <c r="A3281" s="24"/>
      <c r="B3281" s="23"/>
      <c r="C3281" s="23"/>
      <c r="D3281" s="23"/>
      <c r="E3281" s="23"/>
      <c r="F3281" s="23"/>
      <c r="G3281" s="23"/>
      <c r="H3281" s="23"/>
      <c r="I3281" s="23"/>
      <c r="J3281" s="23"/>
      <c r="K3281" s="23"/>
      <c r="L3281" s="23"/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/>
      <c r="AB3281" s="23"/>
      <c r="AC3281" s="67"/>
      <c r="AD3281" s="23"/>
      <c r="AE3281" s="23"/>
    </row>
    <row r="3282" spans="1:31" s="103" customFormat="1" x14ac:dyDescent="0.35">
      <c r="A3282" s="24"/>
      <c r="B3282" s="23"/>
      <c r="C3282" s="23"/>
      <c r="D3282" s="23"/>
      <c r="E3282" s="23"/>
      <c r="F3282" s="23"/>
      <c r="G3282" s="23"/>
      <c r="H3282" s="23"/>
      <c r="I3282" s="23"/>
      <c r="J3282" s="23"/>
      <c r="K3282" s="23"/>
      <c r="L3282" s="23"/>
      <c r="M3282" s="23"/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/>
      <c r="AB3282" s="23"/>
      <c r="AC3282" s="67"/>
      <c r="AD3282" s="23"/>
      <c r="AE3282" s="23"/>
    </row>
    <row r="3283" spans="1:31" s="103" customFormat="1" x14ac:dyDescent="0.35">
      <c r="A3283" s="24"/>
      <c r="B3283" s="23"/>
      <c r="C3283" s="23"/>
      <c r="D3283" s="23"/>
      <c r="E3283" s="23"/>
      <c r="F3283" s="23"/>
      <c r="G3283" s="23"/>
      <c r="H3283" s="23"/>
      <c r="I3283" s="23"/>
      <c r="J3283" s="23"/>
      <c r="K3283" s="23"/>
      <c r="L3283" s="23"/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67"/>
      <c r="AD3283" s="23"/>
      <c r="AE3283" s="23"/>
    </row>
    <row r="3284" spans="1:31" s="103" customFormat="1" x14ac:dyDescent="0.35">
      <c r="A3284" s="24"/>
      <c r="B3284" s="23"/>
      <c r="C3284" s="23"/>
      <c r="D3284" s="23"/>
      <c r="E3284" s="23"/>
      <c r="F3284" s="23"/>
      <c r="G3284" s="23"/>
      <c r="H3284" s="23"/>
      <c r="I3284" s="23"/>
      <c r="J3284" s="23"/>
      <c r="K3284" s="23"/>
      <c r="L3284" s="23"/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/>
      <c r="AB3284" s="23"/>
      <c r="AC3284" s="67"/>
      <c r="AD3284" s="23"/>
      <c r="AE3284" s="23"/>
    </row>
    <row r="3285" spans="1:31" s="103" customFormat="1" x14ac:dyDescent="0.35">
      <c r="A3285" s="24"/>
      <c r="B3285" s="23"/>
      <c r="C3285" s="23"/>
      <c r="D3285" s="23"/>
      <c r="E3285" s="23"/>
      <c r="F3285" s="23"/>
      <c r="G3285" s="23"/>
      <c r="H3285" s="23"/>
      <c r="I3285" s="23"/>
      <c r="J3285" s="23"/>
      <c r="K3285" s="23"/>
      <c r="L3285" s="23"/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67"/>
      <c r="AD3285" s="23"/>
      <c r="AE3285" s="23"/>
    </row>
    <row r="3286" spans="1:31" s="103" customFormat="1" x14ac:dyDescent="0.35">
      <c r="A3286" s="24"/>
      <c r="B3286" s="23"/>
      <c r="C3286" s="23"/>
      <c r="D3286" s="23"/>
      <c r="E3286" s="23"/>
      <c r="F3286" s="23"/>
      <c r="G3286" s="23"/>
      <c r="H3286" s="23"/>
      <c r="I3286" s="23"/>
      <c r="J3286" s="23"/>
      <c r="K3286" s="23"/>
      <c r="L3286" s="23"/>
      <c r="M3286" s="23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  <c r="AA3286" s="23"/>
      <c r="AB3286" s="23"/>
      <c r="AC3286" s="67"/>
      <c r="AD3286" s="23"/>
      <c r="AE3286" s="23"/>
    </row>
    <row r="3287" spans="1:31" s="103" customFormat="1" x14ac:dyDescent="0.35">
      <c r="A3287" s="24"/>
      <c r="B3287" s="23"/>
      <c r="C3287" s="23"/>
      <c r="D3287" s="23"/>
      <c r="E3287" s="23"/>
      <c r="F3287" s="23"/>
      <c r="G3287" s="23"/>
      <c r="H3287" s="23"/>
      <c r="I3287" s="23"/>
      <c r="J3287" s="23"/>
      <c r="K3287" s="23"/>
      <c r="L3287" s="23"/>
      <c r="M3287" s="23"/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23"/>
      <c r="Y3287" s="23"/>
      <c r="Z3287" s="23"/>
      <c r="AA3287" s="23"/>
      <c r="AB3287" s="23"/>
      <c r="AC3287" s="67"/>
      <c r="AD3287" s="23"/>
      <c r="AE3287" s="23"/>
    </row>
    <row r="3288" spans="1:31" s="103" customFormat="1" x14ac:dyDescent="0.35">
      <c r="A3288" s="24"/>
      <c r="B3288" s="23"/>
      <c r="C3288" s="23"/>
      <c r="D3288" s="23"/>
      <c r="E3288" s="23"/>
      <c r="F3288" s="23"/>
      <c r="G3288" s="23"/>
      <c r="H3288" s="23"/>
      <c r="I3288" s="23"/>
      <c r="J3288" s="23"/>
      <c r="K3288" s="23"/>
      <c r="L3288" s="23"/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/>
      <c r="AB3288" s="23"/>
      <c r="AC3288" s="67"/>
      <c r="AD3288" s="23"/>
      <c r="AE3288" s="23"/>
    </row>
    <row r="3289" spans="1:31" s="103" customFormat="1" x14ac:dyDescent="0.35">
      <c r="A3289" s="24"/>
      <c r="B3289" s="23"/>
      <c r="C3289" s="23"/>
      <c r="D3289" s="23"/>
      <c r="E3289" s="23"/>
      <c r="F3289" s="23"/>
      <c r="G3289" s="23"/>
      <c r="H3289" s="23"/>
      <c r="I3289" s="23"/>
      <c r="J3289" s="23"/>
      <c r="K3289" s="23"/>
      <c r="L3289" s="23"/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/>
      <c r="AA3289" s="23"/>
      <c r="AB3289" s="23"/>
      <c r="AC3289" s="67"/>
      <c r="AD3289" s="23"/>
      <c r="AE3289" s="23"/>
    </row>
    <row r="3290" spans="1:31" s="103" customFormat="1" x14ac:dyDescent="0.35">
      <c r="A3290" s="24"/>
      <c r="B3290" s="23"/>
      <c r="C3290" s="23"/>
      <c r="D3290" s="23"/>
      <c r="E3290" s="23"/>
      <c r="F3290" s="23"/>
      <c r="G3290" s="23"/>
      <c r="H3290" s="23"/>
      <c r="I3290" s="23"/>
      <c r="J3290" s="23"/>
      <c r="K3290" s="23"/>
      <c r="L3290" s="23"/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/>
      <c r="AB3290" s="23"/>
      <c r="AC3290" s="67"/>
      <c r="AD3290" s="23"/>
      <c r="AE3290" s="23"/>
    </row>
    <row r="3291" spans="1:31" s="103" customFormat="1" x14ac:dyDescent="0.35">
      <c r="A3291" s="24"/>
      <c r="B3291" s="23"/>
      <c r="C3291" s="23"/>
      <c r="D3291" s="23"/>
      <c r="E3291" s="23"/>
      <c r="F3291" s="23"/>
      <c r="G3291" s="23"/>
      <c r="H3291" s="23"/>
      <c r="I3291" s="23"/>
      <c r="J3291" s="23"/>
      <c r="K3291" s="23"/>
      <c r="L3291" s="23"/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/>
      <c r="AB3291" s="23"/>
      <c r="AC3291" s="67"/>
      <c r="AD3291" s="23"/>
      <c r="AE3291" s="23"/>
    </row>
    <row r="3292" spans="1:31" s="103" customFormat="1" x14ac:dyDescent="0.35">
      <c r="A3292" s="24"/>
      <c r="B3292" s="23"/>
      <c r="C3292" s="23"/>
      <c r="D3292" s="23"/>
      <c r="E3292" s="23"/>
      <c r="F3292" s="23"/>
      <c r="G3292" s="23"/>
      <c r="H3292" s="23"/>
      <c r="I3292" s="23"/>
      <c r="J3292" s="23"/>
      <c r="K3292" s="23"/>
      <c r="L3292" s="23"/>
      <c r="M3292" s="23"/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  <c r="Z3292" s="23"/>
      <c r="AA3292" s="23"/>
      <c r="AB3292" s="23"/>
      <c r="AC3292" s="67"/>
      <c r="AD3292" s="23"/>
      <c r="AE3292" s="23"/>
    </row>
    <row r="3293" spans="1:31" s="103" customFormat="1" x14ac:dyDescent="0.35">
      <c r="A3293" s="24"/>
      <c r="B3293" s="23"/>
      <c r="C3293" s="23"/>
      <c r="D3293" s="23"/>
      <c r="E3293" s="23"/>
      <c r="F3293" s="23"/>
      <c r="G3293" s="23"/>
      <c r="H3293" s="23"/>
      <c r="I3293" s="23"/>
      <c r="J3293" s="23"/>
      <c r="K3293" s="23"/>
      <c r="L3293" s="23"/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67"/>
      <c r="AD3293" s="23"/>
      <c r="AE3293" s="23"/>
    </row>
    <row r="3294" spans="1:31" s="103" customFormat="1" x14ac:dyDescent="0.35">
      <c r="A3294" s="24"/>
      <c r="B3294" s="23"/>
      <c r="C3294" s="23"/>
      <c r="D3294" s="23"/>
      <c r="E3294" s="23"/>
      <c r="F3294" s="23"/>
      <c r="G3294" s="23"/>
      <c r="H3294" s="23"/>
      <c r="I3294" s="23"/>
      <c r="J3294" s="23"/>
      <c r="K3294" s="23"/>
      <c r="L3294" s="23"/>
      <c r="M3294" s="23"/>
      <c r="N3294" s="23"/>
      <c r="O3294" s="23"/>
      <c r="P3294" s="23"/>
      <c r="Q3294" s="23"/>
      <c r="R3294" s="23"/>
      <c r="S3294" s="23"/>
      <c r="T3294" s="23"/>
      <c r="U3294" s="23"/>
      <c r="V3294" s="23"/>
      <c r="W3294" s="23"/>
      <c r="X3294" s="23"/>
      <c r="Y3294" s="23"/>
      <c r="Z3294" s="23"/>
      <c r="AA3294" s="23"/>
      <c r="AB3294" s="23"/>
      <c r="AC3294" s="67"/>
      <c r="AD3294" s="23"/>
      <c r="AE3294" s="23"/>
    </row>
    <row r="3295" spans="1:31" s="103" customFormat="1" x14ac:dyDescent="0.35">
      <c r="A3295" s="24"/>
      <c r="B3295" s="23"/>
      <c r="C3295" s="23"/>
      <c r="D3295" s="23"/>
      <c r="E3295" s="23"/>
      <c r="F3295" s="23"/>
      <c r="G3295" s="23"/>
      <c r="H3295" s="23"/>
      <c r="I3295" s="23"/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  <c r="T3295" s="23"/>
      <c r="U3295" s="23"/>
      <c r="V3295" s="23"/>
      <c r="W3295" s="23"/>
      <c r="X3295" s="23"/>
      <c r="Y3295" s="23"/>
      <c r="Z3295" s="23"/>
      <c r="AA3295" s="23"/>
      <c r="AB3295" s="23"/>
      <c r="AC3295" s="67"/>
      <c r="AD3295" s="23"/>
      <c r="AE3295" s="23"/>
    </row>
    <row r="3296" spans="1:31" s="103" customFormat="1" x14ac:dyDescent="0.35">
      <c r="A3296" s="24"/>
      <c r="B3296" s="23"/>
      <c r="C3296" s="23"/>
      <c r="D3296" s="23"/>
      <c r="E3296" s="23"/>
      <c r="F3296" s="23"/>
      <c r="G3296" s="23"/>
      <c r="H3296" s="23"/>
      <c r="I3296" s="23"/>
      <c r="J3296" s="23"/>
      <c r="K3296" s="23"/>
      <c r="L3296" s="23"/>
      <c r="M3296" s="23"/>
      <c r="N3296" s="23"/>
      <c r="O3296" s="23"/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  <c r="Z3296" s="23"/>
      <c r="AA3296" s="23"/>
      <c r="AB3296" s="23"/>
      <c r="AC3296" s="67"/>
      <c r="AD3296" s="23"/>
      <c r="AE3296" s="23"/>
    </row>
    <row r="3297" spans="1:31" s="103" customFormat="1" x14ac:dyDescent="0.35">
      <c r="A3297" s="24"/>
      <c r="B3297" s="23"/>
      <c r="C3297" s="23"/>
      <c r="D3297" s="23"/>
      <c r="E3297" s="23"/>
      <c r="F3297" s="23"/>
      <c r="G3297" s="23"/>
      <c r="H3297" s="23"/>
      <c r="I3297" s="23"/>
      <c r="J3297" s="23"/>
      <c r="K3297" s="23"/>
      <c r="L3297" s="23"/>
      <c r="M3297" s="23"/>
      <c r="N3297" s="23"/>
      <c r="O3297" s="23"/>
      <c r="P3297" s="23"/>
      <c r="Q3297" s="23"/>
      <c r="R3297" s="23"/>
      <c r="S3297" s="23"/>
      <c r="T3297" s="23"/>
      <c r="U3297" s="23"/>
      <c r="V3297" s="23"/>
      <c r="W3297" s="23"/>
      <c r="X3297" s="23"/>
      <c r="Y3297" s="23"/>
      <c r="Z3297" s="23"/>
      <c r="AA3297" s="23"/>
      <c r="AB3297" s="23"/>
      <c r="AC3297" s="67"/>
      <c r="AD3297" s="23"/>
      <c r="AE3297" s="23"/>
    </row>
    <row r="3298" spans="1:31" s="103" customFormat="1" x14ac:dyDescent="0.35">
      <c r="A3298" s="24"/>
      <c r="B3298" s="23"/>
      <c r="C3298" s="23"/>
      <c r="D3298" s="23"/>
      <c r="E3298" s="23"/>
      <c r="F3298" s="23"/>
      <c r="G3298" s="23"/>
      <c r="H3298" s="23"/>
      <c r="I3298" s="23"/>
      <c r="J3298" s="23"/>
      <c r="K3298" s="23"/>
      <c r="L3298" s="23"/>
      <c r="M3298" s="23"/>
      <c r="N3298" s="23"/>
      <c r="O3298" s="23"/>
      <c r="P3298" s="23"/>
      <c r="Q3298" s="23"/>
      <c r="R3298" s="23"/>
      <c r="S3298" s="23"/>
      <c r="T3298" s="23"/>
      <c r="U3298" s="23"/>
      <c r="V3298" s="23"/>
      <c r="W3298" s="23"/>
      <c r="X3298" s="23"/>
      <c r="Y3298" s="23"/>
      <c r="Z3298" s="23"/>
      <c r="AA3298" s="23"/>
      <c r="AB3298" s="23"/>
      <c r="AC3298" s="67"/>
      <c r="AD3298" s="23"/>
      <c r="AE3298" s="23"/>
    </row>
    <row r="3299" spans="1:31" s="103" customFormat="1" x14ac:dyDescent="0.35">
      <c r="A3299" s="24"/>
      <c r="B3299" s="23"/>
      <c r="C3299" s="23"/>
      <c r="D3299" s="23"/>
      <c r="E3299" s="23"/>
      <c r="F3299" s="23"/>
      <c r="G3299" s="23"/>
      <c r="H3299" s="23"/>
      <c r="I3299" s="23"/>
      <c r="J3299" s="23"/>
      <c r="K3299" s="23"/>
      <c r="L3299" s="23"/>
      <c r="M3299" s="23"/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/>
      <c r="AA3299" s="23"/>
      <c r="AB3299" s="23"/>
      <c r="AC3299" s="67"/>
      <c r="AD3299" s="23"/>
      <c r="AE3299" s="23"/>
    </row>
    <row r="3300" spans="1:31" s="103" customFormat="1" x14ac:dyDescent="0.35">
      <c r="A3300" s="24"/>
      <c r="B3300" s="23"/>
      <c r="C3300" s="23"/>
      <c r="D3300" s="23"/>
      <c r="E3300" s="23"/>
      <c r="F3300" s="23"/>
      <c r="G3300" s="23"/>
      <c r="H3300" s="23"/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67"/>
      <c r="AD3300" s="23"/>
      <c r="AE3300" s="23"/>
    </row>
    <row r="3301" spans="1:31" s="103" customFormat="1" x14ac:dyDescent="0.35">
      <c r="A3301" s="24"/>
      <c r="B3301" s="23"/>
      <c r="C3301" s="23"/>
      <c r="D3301" s="23"/>
      <c r="E3301" s="23"/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23"/>
      <c r="X3301" s="23"/>
      <c r="Y3301" s="23"/>
      <c r="Z3301" s="23"/>
      <c r="AA3301" s="23"/>
      <c r="AB3301" s="23"/>
      <c r="AC3301" s="67"/>
      <c r="AD3301" s="23"/>
      <c r="AE3301" s="23"/>
    </row>
    <row r="3302" spans="1:31" s="103" customFormat="1" x14ac:dyDescent="0.35">
      <c r="A3302" s="24"/>
      <c r="B3302" s="23"/>
      <c r="C3302" s="23"/>
      <c r="D3302" s="23"/>
      <c r="E3302" s="23"/>
      <c r="F3302" s="23"/>
      <c r="G3302" s="23"/>
      <c r="H3302" s="23"/>
      <c r="I3302" s="23"/>
      <c r="J3302" s="23"/>
      <c r="K3302" s="23"/>
      <c r="L3302" s="23"/>
      <c r="M3302" s="23"/>
      <c r="N3302" s="23"/>
      <c r="O3302" s="23"/>
      <c r="P3302" s="23"/>
      <c r="Q3302" s="23"/>
      <c r="R3302" s="23"/>
      <c r="S3302" s="23"/>
      <c r="T3302" s="23"/>
      <c r="U3302" s="23"/>
      <c r="V3302" s="23"/>
      <c r="W3302" s="23"/>
      <c r="X3302" s="23"/>
      <c r="Y3302" s="23"/>
      <c r="Z3302" s="23"/>
      <c r="AA3302" s="23"/>
      <c r="AB3302" s="23"/>
      <c r="AC3302" s="67"/>
      <c r="AD3302" s="23"/>
      <c r="AE3302" s="23"/>
    </row>
    <row r="3303" spans="1:31" s="103" customFormat="1" x14ac:dyDescent="0.35">
      <c r="A3303" s="24"/>
      <c r="B3303" s="23"/>
      <c r="C3303" s="23"/>
      <c r="D3303" s="23"/>
      <c r="E3303" s="23"/>
      <c r="F3303" s="23"/>
      <c r="G3303" s="23"/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67"/>
      <c r="AD3303" s="23"/>
      <c r="AE3303" s="23"/>
    </row>
    <row r="3304" spans="1:31" s="103" customFormat="1" x14ac:dyDescent="0.35">
      <c r="A3304" s="24"/>
      <c r="B3304" s="23"/>
      <c r="C3304" s="23"/>
      <c r="D3304" s="23"/>
      <c r="E3304" s="23"/>
      <c r="F3304" s="23"/>
      <c r="G3304" s="23"/>
      <c r="H3304" s="23"/>
      <c r="I3304" s="23"/>
      <c r="J3304" s="23"/>
      <c r="K3304" s="23"/>
      <c r="L3304" s="23"/>
      <c r="M3304" s="23"/>
      <c r="N3304" s="23"/>
      <c r="O3304" s="23"/>
      <c r="P3304" s="23"/>
      <c r="Q3304" s="23"/>
      <c r="R3304" s="23"/>
      <c r="S3304" s="23"/>
      <c r="T3304" s="23"/>
      <c r="U3304" s="23"/>
      <c r="V3304" s="23"/>
      <c r="W3304" s="23"/>
      <c r="X3304" s="23"/>
      <c r="Y3304" s="23"/>
      <c r="Z3304" s="23"/>
      <c r="AA3304" s="23"/>
      <c r="AB3304" s="23"/>
      <c r="AC3304" s="67"/>
      <c r="AD3304" s="23"/>
      <c r="AE3304" s="23"/>
    </row>
    <row r="3305" spans="1:31" s="103" customFormat="1" x14ac:dyDescent="0.35">
      <c r="A3305" s="24"/>
      <c r="B3305" s="23"/>
      <c r="C3305" s="23"/>
      <c r="D3305" s="23"/>
      <c r="E3305" s="23"/>
      <c r="F3305" s="23"/>
      <c r="G3305" s="23"/>
      <c r="H3305" s="23"/>
      <c r="I3305" s="23"/>
      <c r="J3305" s="23"/>
      <c r="K3305" s="23"/>
      <c r="L3305" s="23"/>
      <c r="M3305" s="23"/>
      <c r="N3305" s="23"/>
      <c r="O3305" s="23"/>
      <c r="P3305" s="23"/>
      <c r="Q3305" s="23"/>
      <c r="R3305" s="23"/>
      <c r="S3305" s="23"/>
      <c r="T3305" s="23"/>
      <c r="U3305" s="23"/>
      <c r="V3305" s="23"/>
      <c r="W3305" s="23"/>
      <c r="X3305" s="23"/>
      <c r="Y3305" s="23"/>
      <c r="Z3305" s="23"/>
      <c r="AA3305" s="23"/>
      <c r="AB3305" s="23"/>
      <c r="AC3305" s="67"/>
      <c r="AD3305" s="23"/>
      <c r="AE3305" s="23"/>
    </row>
    <row r="3306" spans="1:31" s="103" customFormat="1" x14ac:dyDescent="0.35">
      <c r="A3306" s="24"/>
      <c r="B3306" s="23"/>
      <c r="C3306" s="23"/>
      <c r="D3306" s="23"/>
      <c r="E3306" s="23"/>
      <c r="F3306" s="23"/>
      <c r="G3306" s="23"/>
      <c r="H3306" s="23"/>
      <c r="I3306" s="23"/>
      <c r="J3306" s="23"/>
      <c r="K3306" s="23"/>
      <c r="L3306" s="23"/>
      <c r="M3306" s="23"/>
      <c r="N3306" s="23"/>
      <c r="O3306" s="23"/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  <c r="Z3306" s="23"/>
      <c r="AA3306" s="23"/>
      <c r="AB3306" s="23"/>
      <c r="AC3306" s="67"/>
      <c r="AD3306" s="23"/>
      <c r="AE3306" s="23"/>
    </row>
    <row r="3307" spans="1:31" s="103" customFormat="1" x14ac:dyDescent="0.35">
      <c r="A3307" s="24"/>
      <c r="B3307" s="23"/>
      <c r="C3307" s="23"/>
      <c r="D3307" s="23"/>
      <c r="E3307" s="23"/>
      <c r="F3307" s="23"/>
      <c r="G3307" s="23"/>
      <c r="H3307" s="23"/>
      <c r="I3307" s="23"/>
      <c r="J3307" s="23"/>
      <c r="K3307" s="23"/>
      <c r="L3307" s="23"/>
      <c r="M3307" s="23"/>
      <c r="N3307" s="23"/>
      <c r="O3307" s="23"/>
      <c r="P3307" s="23"/>
      <c r="Q3307" s="23"/>
      <c r="R3307" s="23"/>
      <c r="S3307" s="23"/>
      <c r="T3307" s="23"/>
      <c r="U3307" s="23"/>
      <c r="V3307" s="23"/>
      <c r="W3307" s="23"/>
      <c r="X3307" s="23"/>
      <c r="Y3307" s="23"/>
      <c r="Z3307" s="23"/>
      <c r="AA3307" s="23"/>
      <c r="AB3307" s="23"/>
      <c r="AC3307" s="67"/>
      <c r="AD3307" s="23"/>
      <c r="AE3307" s="23"/>
    </row>
    <row r="3308" spans="1:31" s="103" customFormat="1" x14ac:dyDescent="0.35">
      <c r="A3308" s="24"/>
      <c r="B3308" s="23"/>
      <c r="C3308" s="23"/>
      <c r="D3308" s="23"/>
      <c r="E3308" s="23"/>
      <c r="F3308" s="23"/>
      <c r="G3308" s="23"/>
      <c r="H3308" s="23"/>
      <c r="I3308" s="23"/>
      <c r="J3308" s="23"/>
      <c r="K3308" s="23"/>
      <c r="L3308" s="23"/>
      <c r="M3308" s="23"/>
      <c r="N3308" s="23"/>
      <c r="O3308" s="23"/>
      <c r="P3308" s="23"/>
      <c r="Q3308" s="23"/>
      <c r="R3308" s="23"/>
      <c r="S3308" s="23"/>
      <c r="T3308" s="23"/>
      <c r="U3308" s="23"/>
      <c r="V3308" s="23"/>
      <c r="W3308" s="23"/>
      <c r="X3308" s="23"/>
      <c r="Y3308" s="23"/>
      <c r="Z3308" s="23"/>
      <c r="AA3308" s="23"/>
      <c r="AB3308" s="23"/>
      <c r="AC3308" s="67"/>
      <c r="AD3308" s="23"/>
      <c r="AE3308" s="23"/>
    </row>
    <row r="3309" spans="1:31" s="103" customFormat="1" x14ac:dyDescent="0.35">
      <c r="A3309" s="24"/>
      <c r="B3309" s="23"/>
      <c r="C3309" s="23"/>
      <c r="D3309" s="23"/>
      <c r="E3309" s="23"/>
      <c r="F3309" s="23"/>
      <c r="G3309" s="23"/>
      <c r="H3309" s="23"/>
      <c r="I3309" s="23"/>
      <c r="J3309" s="23"/>
      <c r="K3309" s="23"/>
      <c r="L3309" s="23"/>
      <c r="M3309" s="23"/>
      <c r="N3309" s="23"/>
      <c r="O3309" s="23"/>
      <c r="P3309" s="23"/>
      <c r="Q3309" s="23"/>
      <c r="R3309" s="23"/>
      <c r="S3309" s="23"/>
      <c r="T3309" s="23"/>
      <c r="U3309" s="23"/>
      <c r="V3309" s="23"/>
      <c r="W3309" s="23"/>
      <c r="X3309" s="23"/>
      <c r="Y3309" s="23"/>
      <c r="Z3309" s="23"/>
      <c r="AA3309" s="23"/>
      <c r="AB3309" s="23"/>
      <c r="AC3309" s="67"/>
      <c r="AD3309" s="23"/>
      <c r="AE3309" s="23"/>
    </row>
    <row r="3310" spans="1:31" s="103" customFormat="1" x14ac:dyDescent="0.35">
      <c r="A3310" s="24"/>
      <c r="B3310" s="23"/>
      <c r="C3310" s="23"/>
      <c r="D3310" s="23"/>
      <c r="E3310" s="23"/>
      <c r="F3310" s="23"/>
      <c r="G3310" s="23"/>
      <c r="H3310" s="23"/>
      <c r="I3310" s="23"/>
      <c r="J3310" s="23"/>
      <c r="K3310" s="23"/>
      <c r="L3310" s="23"/>
      <c r="M3310" s="23"/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  <c r="AA3310" s="23"/>
      <c r="AB3310" s="23"/>
      <c r="AC3310" s="67"/>
      <c r="AD3310" s="23"/>
      <c r="AE3310" s="23"/>
    </row>
    <row r="3311" spans="1:31" s="103" customFormat="1" x14ac:dyDescent="0.35">
      <c r="A3311" s="24"/>
      <c r="B3311" s="23"/>
      <c r="C3311" s="23"/>
      <c r="D3311" s="23"/>
      <c r="E3311" s="23"/>
      <c r="F3311" s="23"/>
      <c r="G3311" s="23"/>
      <c r="H3311" s="23"/>
      <c r="I3311" s="23"/>
      <c r="J3311" s="23"/>
      <c r="K3311" s="23"/>
      <c r="L3311" s="23"/>
      <c r="M3311" s="23"/>
      <c r="N3311" s="23"/>
      <c r="O3311" s="23"/>
      <c r="P3311" s="23"/>
      <c r="Q3311" s="23"/>
      <c r="R3311" s="23"/>
      <c r="S3311" s="23"/>
      <c r="T3311" s="23"/>
      <c r="U3311" s="23"/>
      <c r="V3311" s="23"/>
      <c r="W3311" s="23"/>
      <c r="X3311" s="23"/>
      <c r="Y3311" s="23"/>
      <c r="Z3311" s="23"/>
      <c r="AA3311" s="23"/>
      <c r="AB3311" s="23"/>
      <c r="AC3311" s="67"/>
      <c r="AD3311" s="23"/>
      <c r="AE3311" s="23"/>
    </row>
    <row r="3312" spans="1:31" s="103" customFormat="1" x14ac:dyDescent="0.35">
      <c r="A3312" s="24"/>
      <c r="B3312" s="23"/>
      <c r="C3312" s="23"/>
      <c r="D3312" s="23"/>
      <c r="E3312" s="23"/>
      <c r="F3312" s="23"/>
      <c r="G3312" s="23"/>
      <c r="H3312" s="23"/>
      <c r="I3312" s="23"/>
      <c r="J3312" s="23"/>
      <c r="K3312" s="23"/>
      <c r="L3312" s="23"/>
      <c r="M3312" s="23"/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/>
      <c r="Y3312" s="23"/>
      <c r="Z3312" s="23"/>
      <c r="AA3312" s="23"/>
      <c r="AB3312" s="23"/>
      <c r="AC3312" s="67"/>
      <c r="AD3312" s="23"/>
      <c r="AE3312" s="23"/>
    </row>
    <row r="3313" spans="1:31" s="103" customFormat="1" x14ac:dyDescent="0.35">
      <c r="A3313" s="24"/>
      <c r="B3313" s="23"/>
      <c r="C3313" s="23"/>
      <c r="D3313" s="23"/>
      <c r="E3313" s="23"/>
      <c r="F3313" s="23"/>
      <c r="G3313" s="23"/>
      <c r="H3313" s="23"/>
      <c r="I3313" s="23"/>
      <c r="J3313" s="23"/>
      <c r="K3313" s="23"/>
      <c r="L3313" s="23"/>
      <c r="M3313" s="23"/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/>
      <c r="Y3313" s="23"/>
      <c r="Z3313" s="23"/>
      <c r="AA3313" s="23"/>
      <c r="AB3313" s="23"/>
      <c r="AC3313" s="67"/>
      <c r="AD3313" s="23"/>
      <c r="AE3313" s="23"/>
    </row>
    <row r="3314" spans="1:31" s="103" customFormat="1" x14ac:dyDescent="0.35">
      <c r="A3314" s="24"/>
      <c r="B3314" s="23"/>
      <c r="C3314" s="23"/>
      <c r="D3314" s="23"/>
      <c r="E3314" s="23"/>
      <c r="F3314" s="23"/>
      <c r="G3314" s="23"/>
      <c r="H3314" s="23"/>
      <c r="I3314" s="23"/>
      <c r="J3314" s="23"/>
      <c r="K3314" s="23"/>
      <c r="L3314" s="23"/>
      <c r="M3314" s="23"/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/>
      <c r="Y3314" s="23"/>
      <c r="Z3314" s="23"/>
      <c r="AA3314" s="23"/>
      <c r="AB3314" s="23"/>
      <c r="AC3314" s="67"/>
      <c r="AD3314" s="23"/>
      <c r="AE3314" s="23"/>
    </row>
    <row r="3315" spans="1:31" s="103" customFormat="1" x14ac:dyDescent="0.35">
      <c r="A3315" s="24"/>
      <c r="B3315" s="23"/>
      <c r="C3315" s="23"/>
      <c r="D3315" s="23"/>
      <c r="E3315" s="23"/>
      <c r="F3315" s="23"/>
      <c r="G3315" s="23"/>
      <c r="H3315" s="23"/>
      <c r="I3315" s="23"/>
      <c r="J3315" s="23"/>
      <c r="K3315" s="23"/>
      <c r="L3315" s="23"/>
      <c r="M3315" s="23"/>
      <c r="N3315" s="23"/>
      <c r="O3315" s="23"/>
      <c r="P3315" s="23"/>
      <c r="Q3315" s="23"/>
      <c r="R3315" s="23"/>
      <c r="S3315" s="23"/>
      <c r="T3315" s="23"/>
      <c r="U3315" s="23"/>
      <c r="V3315" s="23"/>
      <c r="W3315" s="23"/>
      <c r="X3315" s="23"/>
      <c r="Y3315" s="23"/>
      <c r="Z3315" s="23"/>
      <c r="AA3315" s="23"/>
      <c r="AB3315" s="23"/>
      <c r="AC3315" s="67"/>
      <c r="AD3315" s="23"/>
      <c r="AE3315" s="23"/>
    </row>
    <row r="3316" spans="1:31" s="103" customFormat="1" x14ac:dyDescent="0.35">
      <c r="A3316" s="24"/>
      <c r="B3316" s="23"/>
      <c r="C3316" s="23"/>
      <c r="D3316" s="23"/>
      <c r="E3316" s="23"/>
      <c r="F3316" s="23"/>
      <c r="G3316" s="23"/>
      <c r="H3316" s="23"/>
      <c r="I3316" s="23"/>
      <c r="J3316" s="23"/>
      <c r="K3316" s="23"/>
      <c r="L3316" s="23"/>
      <c r="M3316" s="23"/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  <c r="Z3316" s="23"/>
      <c r="AA3316" s="23"/>
      <c r="AB3316" s="23"/>
      <c r="AC3316" s="67"/>
      <c r="AD3316" s="23"/>
      <c r="AE3316" s="23"/>
    </row>
    <row r="3317" spans="1:31" s="103" customFormat="1" x14ac:dyDescent="0.35">
      <c r="A3317" s="24"/>
      <c r="B3317" s="23"/>
      <c r="C3317" s="23"/>
      <c r="D3317" s="23"/>
      <c r="E3317" s="23"/>
      <c r="F3317" s="23"/>
      <c r="G3317" s="23"/>
      <c r="H3317" s="23"/>
      <c r="I3317" s="23"/>
      <c r="J3317" s="23"/>
      <c r="K3317" s="23"/>
      <c r="L3317" s="23"/>
      <c r="M3317" s="23"/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/>
      <c r="AA3317" s="23"/>
      <c r="AB3317" s="23"/>
      <c r="AC3317" s="67"/>
      <c r="AD3317" s="23"/>
      <c r="AE3317" s="23"/>
    </row>
    <row r="3318" spans="1:31" s="103" customFormat="1" x14ac:dyDescent="0.35">
      <c r="A3318" s="24"/>
      <c r="B3318" s="23"/>
      <c r="C3318" s="23"/>
      <c r="D3318" s="23"/>
      <c r="E3318" s="23"/>
      <c r="F3318" s="23"/>
      <c r="G3318" s="23"/>
      <c r="H3318" s="23"/>
      <c r="I3318" s="23"/>
      <c r="J3318" s="23"/>
      <c r="K3318" s="23"/>
      <c r="L3318" s="23"/>
      <c r="M3318" s="23"/>
      <c r="N3318" s="23"/>
      <c r="O3318" s="23"/>
      <c r="P3318" s="23"/>
      <c r="Q3318" s="23"/>
      <c r="R3318" s="23"/>
      <c r="S3318" s="23"/>
      <c r="T3318" s="23"/>
      <c r="U3318" s="23"/>
      <c r="V3318" s="23"/>
      <c r="W3318" s="23"/>
      <c r="X3318" s="23"/>
      <c r="Y3318" s="23"/>
      <c r="Z3318" s="23"/>
      <c r="AA3318" s="23"/>
      <c r="AB3318" s="23"/>
      <c r="AC3318" s="67"/>
      <c r="AD3318" s="23"/>
      <c r="AE3318" s="23"/>
    </row>
    <row r="3319" spans="1:31" s="103" customFormat="1" x14ac:dyDescent="0.35">
      <c r="A3319" s="24"/>
      <c r="B3319" s="23"/>
      <c r="C3319" s="23"/>
      <c r="D3319" s="23"/>
      <c r="E3319" s="23"/>
      <c r="F3319" s="23"/>
      <c r="G3319" s="23"/>
      <c r="H3319" s="23"/>
      <c r="I3319" s="23"/>
      <c r="J3319" s="23"/>
      <c r="K3319" s="23"/>
      <c r="L3319" s="23"/>
      <c r="M3319" s="23"/>
      <c r="N3319" s="23"/>
      <c r="O3319" s="23"/>
      <c r="P3319" s="23"/>
      <c r="Q3319" s="23"/>
      <c r="R3319" s="23"/>
      <c r="S3319" s="23"/>
      <c r="T3319" s="23"/>
      <c r="U3319" s="23"/>
      <c r="V3319" s="23"/>
      <c r="W3319" s="23"/>
      <c r="X3319" s="23"/>
      <c r="Y3319" s="23"/>
      <c r="Z3319" s="23"/>
      <c r="AA3319" s="23"/>
      <c r="AB3319" s="23"/>
      <c r="AC3319" s="67"/>
      <c r="AD3319" s="23"/>
      <c r="AE3319" s="23"/>
    </row>
    <row r="3320" spans="1:31" s="103" customFormat="1" x14ac:dyDescent="0.35">
      <c r="A3320" s="24"/>
      <c r="B3320" s="23"/>
      <c r="C3320" s="23"/>
      <c r="D3320" s="23"/>
      <c r="E3320" s="23"/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/>
      <c r="AA3320" s="23"/>
      <c r="AB3320" s="23"/>
      <c r="AC3320" s="67"/>
      <c r="AD3320" s="23"/>
      <c r="AE3320" s="23"/>
    </row>
    <row r="3321" spans="1:31" s="103" customFormat="1" x14ac:dyDescent="0.35">
      <c r="A3321" s="24"/>
      <c r="B3321" s="23"/>
      <c r="C3321" s="23"/>
      <c r="D3321" s="23"/>
      <c r="E3321" s="23"/>
      <c r="F3321" s="23"/>
      <c r="G3321" s="23"/>
      <c r="H3321" s="23"/>
      <c r="I3321" s="23"/>
      <c r="J3321" s="23"/>
      <c r="K3321" s="23"/>
      <c r="L3321" s="23"/>
      <c r="M3321" s="23"/>
      <c r="N3321" s="23"/>
      <c r="O3321" s="23"/>
      <c r="P3321" s="23"/>
      <c r="Q3321" s="23"/>
      <c r="R3321" s="23"/>
      <c r="S3321" s="23"/>
      <c r="T3321" s="23"/>
      <c r="U3321" s="23"/>
      <c r="V3321" s="23"/>
      <c r="W3321" s="23"/>
      <c r="X3321" s="23"/>
      <c r="Y3321" s="23"/>
      <c r="Z3321" s="23"/>
      <c r="AA3321" s="23"/>
      <c r="AB3321" s="23"/>
      <c r="AC3321" s="67"/>
      <c r="AD3321" s="23"/>
      <c r="AE3321" s="23"/>
    </row>
    <row r="3322" spans="1:31" s="103" customFormat="1" x14ac:dyDescent="0.35">
      <c r="A3322" s="24"/>
      <c r="B3322" s="23"/>
      <c r="C3322" s="23"/>
      <c r="D3322" s="23"/>
      <c r="E3322" s="23"/>
      <c r="F3322" s="23"/>
      <c r="G3322" s="23"/>
      <c r="H3322" s="23"/>
      <c r="I3322" s="23"/>
      <c r="J3322" s="23"/>
      <c r="K3322" s="23"/>
      <c r="L3322" s="23"/>
      <c r="M3322" s="23"/>
      <c r="N3322" s="23"/>
      <c r="O3322" s="23"/>
      <c r="P3322" s="23"/>
      <c r="Q3322" s="23"/>
      <c r="R3322" s="23"/>
      <c r="S3322" s="23"/>
      <c r="T3322" s="23"/>
      <c r="U3322" s="23"/>
      <c r="V3322" s="23"/>
      <c r="W3322" s="23"/>
      <c r="X3322" s="23"/>
      <c r="Y3322" s="23"/>
      <c r="Z3322" s="23"/>
      <c r="AA3322" s="23"/>
      <c r="AB3322" s="23"/>
      <c r="AC3322" s="67"/>
      <c r="AD3322" s="23"/>
      <c r="AE3322" s="23"/>
    </row>
    <row r="3323" spans="1:31" s="103" customFormat="1" x14ac:dyDescent="0.35">
      <c r="A3323" s="24"/>
      <c r="B3323" s="23"/>
      <c r="C3323" s="23"/>
      <c r="D3323" s="23"/>
      <c r="E3323" s="23"/>
      <c r="F3323" s="23"/>
      <c r="G3323" s="23"/>
      <c r="H3323" s="23"/>
      <c r="I3323" s="23"/>
      <c r="J3323" s="23"/>
      <c r="K3323" s="23"/>
      <c r="L3323" s="23"/>
      <c r="M3323" s="23"/>
      <c r="N3323" s="23"/>
      <c r="O3323" s="23"/>
      <c r="P3323" s="23"/>
      <c r="Q3323" s="23"/>
      <c r="R3323" s="23"/>
      <c r="S3323" s="23"/>
      <c r="T3323" s="23"/>
      <c r="U3323" s="23"/>
      <c r="V3323" s="23"/>
      <c r="W3323" s="23"/>
      <c r="X3323" s="23"/>
      <c r="Y3323" s="23"/>
      <c r="Z3323" s="23"/>
      <c r="AA3323" s="23"/>
      <c r="AB3323" s="23"/>
      <c r="AC3323" s="67"/>
      <c r="AD3323" s="23"/>
      <c r="AE3323" s="23"/>
    </row>
    <row r="3324" spans="1:31" s="103" customFormat="1" x14ac:dyDescent="0.35">
      <c r="A3324" s="24"/>
      <c r="B3324" s="23"/>
      <c r="C3324" s="23"/>
      <c r="D3324" s="23"/>
      <c r="E3324" s="23"/>
      <c r="F3324" s="23"/>
      <c r="G3324" s="23"/>
      <c r="H3324" s="23"/>
      <c r="I3324" s="23"/>
      <c r="J3324" s="23"/>
      <c r="K3324" s="23"/>
      <c r="L3324" s="23"/>
      <c r="M3324" s="23"/>
      <c r="N3324" s="23"/>
      <c r="O3324" s="23"/>
      <c r="P3324" s="23"/>
      <c r="Q3324" s="23"/>
      <c r="R3324" s="23"/>
      <c r="S3324" s="23"/>
      <c r="T3324" s="23"/>
      <c r="U3324" s="23"/>
      <c r="V3324" s="23"/>
      <c r="W3324" s="23"/>
      <c r="X3324" s="23"/>
      <c r="Y3324" s="23"/>
      <c r="Z3324" s="23"/>
      <c r="AA3324" s="23"/>
      <c r="AB3324" s="23"/>
      <c r="AC3324" s="67"/>
      <c r="AD3324" s="23"/>
      <c r="AE3324" s="23"/>
    </row>
    <row r="3325" spans="1:31" s="103" customFormat="1" x14ac:dyDescent="0.35">
      <c r="A3325" s="24"/>
      <c r="B3325" s="23"/>
      <c r="C3325" s="23"/>
      <c r="D3325" s="23"/>
      <c r="E3325" s="23"/>
      <c r="F3325" s="23"/>
      <c r="G3325" s="23"/>
      <c r="H3325" s="23"/>
      <c r="I3325" s="23"/>
      <c r="J3325" s="23"/>
      <c r="K3325" s="23"/>
      <c r="L3325" s="23"/>
      <c r="M3325" s="23"/>
      <c r="N3325" s="23"/>
      <c r="O3325" s="23"/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67"/>
      <c r="AD3325" s="23"/>
      <c r="AE3325" s="23"/>
    </row>
    <row r="3326" spans="1:31" s="103" customFormat="1" x14ac:dyDescent="0.35">
      <c r="A3326" s="24"/>
      <c r="B3326" s="23"/>
      <c r="C3326" s="23"/>
      <c r="D3326" s="23"/>
      <c r="E3326" s="23"/>
      <c r="F3326" s="23"/>
      <c r="G3326" s="23"/>
      <c r="H3326" s="23"/>
      <c r="I3326" s="23"/>
      <c r="J3326" s="23"/>
      <c r="K3326" s="23"/>
      <c r="L3326" s="23"/>
      <c r="M3326" s="23"/>
      <c r="N3326" s="23"/>
      <c r="O3326" s="23"/>
      <c r="P3326" s="23"/>
      <c r="Q3326" s="23"/>
      <c r="R3326" s="23"/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67"/>
      <c r="AD3326" s="23"/>
      <c r="AE3326" s="23"/>
    </row>
    <row r="3327" spans="1:31" s="103" customFormat="1" x14ac:dyDescent="0.35">
      <c r="A3327" s="24"/>
      <c r="B3327" s="23"/>
      <c r="C3327" s="23"/>
      <c r="D3327" s="23"/>
      <c r="E3327" s="23"/>
      <c r="F3327" s="23"/>
      <c r="G3327" s="23"/>
      <c r="H3327" s="23"/>
      <c r="I3327" s="23"/>
      <c r="J3327" s="23"/>
      <c r="K3327" s="23"/>
      <c r="L3327" s="23"/>
      <c r="M3327" s="23"/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/>
      <c r="Z3327" s="23"/>
      <c r="AA3327" s="23"/>
      <c r="AB3327" s="23"/>
      <c r="AC3327" s="67"/>
      <c r="AD3327" s="23"/>
      <c r="AE3327" s="23"/>
    </row>
    <row r="3328" spans="1:31" s="103" customFormat="1" x14ac:dyDescent="0.35">
      <c r="A3328" s="24"/>
      <c r="B3328" s="23"/>
      <c r="C3328" s="23"/>
      <c r="D3328" s="23"/>
      <c r="E3328" s="23"/>
      <c r="F3328" s="23"/>
      <c r="G3328" s="23"/>
      <c r="H3328" s="23"/>
      <c r="I3328" s="23"/>
      <c r="J3328" s="23"/>
      <c r="K3328" s="23"/>
      <c r="L3328" s="23"/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/>
      <c r="Z3328" s="23"/>
      <c r="AA3328" s="23"/>
      <c r="AB3328" s="23"/>
      <c r="AC3328" s="67"/>
      <c r="AD3328" s="23"/>
      <c r="AE3328" s="23"/>
    </row>
    <row r="3329" spans="1:31" s="103" customFormat="1" x14ac:dyDescent="0.35">
      <c r="A3329" s="24"/>
      <c r="B3329" s="23"/>
      <c r="C3329" s="23"/>
      <c r="D3329" s="23"/>
      <c r="E3329" s="23"/>
      <c r="F3329" s="23"/>
      <c r="G3329" s="23"/>
      <c r="H3329" s="23"/>
      <c r="I3329" s="23"/>
      <c r="J3329" s="23"/>
      <c r="K3329" s="23"/>
      <c r="L3329" s="23"/>
      <c r="M3329" s="23"/>
      <c r="N3329" s="23"/>
      <c r="O3329" s="23"/>
      <c r="P3329" s="23"/>
      <c r="Q3329" s="23"/>
      <c r="R3329" s="23"/>
      <c r="S3329" s="23"/>
      <c r="T3329" s="23"/>
      <c r="U3329" s="23"/>
      <c r="V3329" s="23"/>
      <c r="W3329" s="23"/>
      <c r="X3329" s="23"/>
      <c r="Y3329" s="23"/>
      <c r="Z3329" s="23"/>
      <c r="AA3329" s="23"/>
      <c r="AB3329" s="23"/>
      <c r="AC3329" s="67"/>
      <c r="AD3329" s="23"/>
      <c r="AE3329" s="23"/>
    </row>
    <row r="3330" spans="1:31" s="103" customFormat="1" x14ac:dyDescent="0.35">
      <c r="A3330" s="24"/>
      <c r="B3330" s="23"/>
      <c r="C3330" s="23"/>
      <c r="D3330" s="23"/>
      <c r="E3330" s="23"/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67"/>
      <c r="AD3330" s="23"/>
      <c r="AE3330" s="23"/>
    </row>
    <row r="3331" spans="1:31" s="103" customFormat="1" x14ac:dyDescent="0.35">
      <c r="A3331" s="24"/>
      <c r="B3331" s="23"/>
      <c r="C3331" s="23"/>
      <c r="D3331" s="23"/>
      <c r="E3331" s="23"/>
      <c r="F3331" s="23"/>
      <c r="G3331" s="23"/>
      <c r="H3331" s="23"/>
      <c r="I3331" s="23"/>
      <c r="J3331" s="23"/>
      <c r="K3331" s="23"/>
      <c r="L3331" s="23"/>
      <c r="M3331" s="23"/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/>
      <c r="Z3331" s="23"/>
      <c r="AA3331" s="23"/>
      <c r="AB3331" s="23"/>
      <c r="AC3331" s="67"/>
      <c r="AD3331" s="23"/>
      <c r="AE3331" s="23"/>
    </row>
    <row r="3332" spans="1:31" s="103" customFormat="1" x14ac:dyDescent="0.35">
      <c r="A3332" s="24"/>
      <c r="B3332" s="23"/>
      <c r="C3332" s="23"/>
      <c r="D3332" s="23"/>
      <c r="E3332" s="23"/>
      <c r="F3332" s="23"/>
      <c r="G3332" s="23"/>
      <c r="H3332" s="23"/>
      <c r="I3332" s="23"/>
      <c r="J3332" s="23"/>
      <c r="K3332" s="23"/>
      <c r="L3332" s="23"/>
      <c r="M3332" s="23"/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/>
      <c r="Y3332" s="23"/>
      <c r="Z3332" s="23"/>
      <c r="AA3332" s="23"/>
      <c r="AB3332" s="23"/>
      <c r="AC3332" s="67"/>
      <c r="AD3332" s="23"/>
      <c r="AE3332" s="23"/>
    </row>
    <row r="3333" spans="1:31" s="103" customFormat="1" x14ac:dyDescent="0.35">
      <c r="A3333" s="24"/>
      <c r="B3333" s="23"/>
      <c r="C3333" s="23"/>
      <c r="D3333" s="23"/>
      <c r="E3333" s="23"/>
      <c r="F3333" s="23"/>
      <c r="G3333" s="23"/>
      <c r="H3333" s="23"/>
      <c r="I3333" s="23"/>
      <c r="J3333" s="23"/>
      <c r="K3333" s="23"/>
      <c r="L3333" s="23"/>
      <c r="M3333" s="23"/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/>
      <c r="Y3333" s="23"/>
      <c r="Z3333" s="23"/>
      <c r="AA3333" s="23"/>
      <c r="AB3333" s="23"/>
      <c r="AC3333" s="67"/>
      <c r="AD3333" s="23"/>
      <c r="AE3333" s="23"/>
    </row>
    <row r="3334" spans="1:31" s="103" customFormat="1" x14ac:dyDescent="0.35">
      <c r="A3334" s="24"/>
      <c r="B3334" s="23"/>
      <c r="C3334" s="23"/>
      <c r="D3334" s="23"/>
      <c r="E3334" s="23"/>
      <c r="F3334" s="23"/>
      <c r="G3334" s="23"/>
      <c r="H3334" s="23"/>
      <c r="I3334" s="23"/>
      <c r="J3334" s="23"/>
      <c r="K3334" s="23"/>
      <c r="L3334" s="23"/>
      <c r="M3334" s="23"/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  <c r="AA3334" s="23"/>
      <c r="AB3334" s="23"/>
      <c r="AC3334" s="67"/>
      <c r="AD3334" s="23"/>
      <c r="AE3334" s="23"/>
    </row>
    <row r="3335" spans="1:31" s="103" customFormat="1" x14ac:dyDescent="0.35">
      <c r="A3335" s="24"/>
      <c r="B3335" s="23"/>
      <c r="C3335" s="23"/>
      <c r="D3335" s="23"/>
      <c r="E3335" s="23"/>
      <c r="F3335" s="23"/>
      <c r="G3335" s="23"/>
      <c r="H3335" s="23"/>
      <c r="I3335" s="23"/>
      <c r="J3335" s="23"/>
      <c r="K3335" s="23"/>
      <c r="L3335" s="23"/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/>
      <c r="Y3335" s="23"/>
      <c r="Z3335" s="23"/>
      <c r="AA3335" s="23"/>
      <c r="AB3335" s="23"/>
      <c r="AC3335" s="67"/>
      <c r="AD3335" s="23"/>
      <c r="AE3335" s="23"/>
    </row>
    <row r="3336" spans="1:31" s="103" customFormat="1" x14ac:dyDescent="0.35">
      <c r="A3336" s="24"/>
      <c r="B3336" s="23"/>
      <c r="C3336" s="23"/>
      <c r="D3336" s="23"/>
      <c r="E3336" s="23"/>
      <c r="F3336" s="23"/>
      <c r="G3336" s="23"/>
      <c r="H3336" s="23"/>
      <c r="I3336" s="23"/>
      <c r="J3336" s="23"/>
      <c r="K3336" s="23"/>
      <c r="L3336" s="23"/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/>
      <c r="AA3336" s="23"/>
      <c r="AB3336" s="23"/>
      <c r="AC3336" s="67"/>
      <c r="AD3336" s="23"/>
      <c r="AE3336" s="23"/>
    </row>
    <row r="3337" spans="1:31" s="103" customFormat="1" x14ac:dyDescent="0.35">
      <c r="A3337" s="24"/>
      <c r="B3337" s="23"/>
      <c r="C3337" s="23"/>
      <c r="D3337" s="23"/>
      <c r="E3337" s="23"/>
      <c r="F3337" s="23"/>
      <c r="G3337" s="23"/>
      <c r="H3337" s="23"/>
      <c r="I3337" s="23"/>
      <c r="J3337" s="23"/>
      <c r="K3337" s="23"/>
      <c r="L3337" s="23"/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/>
      <c r="Y3337" s="23"/>
      <c r="Z3337" s="23"/>
      <c r="AA3337" s="23"/>
      <c r="AB3337" s="23"/>
      <c r="AC3337" s="67"/>
      <c r="AD3337" s="23"/>
      <c r="AE3337" s="23"/>
    </row>
    <row r="3338" spans="1:31" s="103" customFormat="1" x14ac:dyDescent="0.35">
      <c r="A3338" s="24"/>
      <c r="B3338" s="23"/>
      <c r="C3338" s="23"/>
      <c r="D3338" s="23"/>
      <c r="E3338" s="23"/>
      <c r="F3338" s="23"/>
      <c r="G3338" s="23"/>
      <c r="H3338" s="23"/>
      <c r="I3338" s="23"/>
      <c r="J3338" s="23"/>
      <c r="K3338" s="23"/>
      <c r="L3338" s="23"/>
      <c r="M3338" s="23"/>
      <c r="N3338" s="23"/>
      <c r="O3338" s="23"/>
      <c r="P3338" s="23"/>
      <c r="Q3338" s="23"/>
      <c r="R3338" s="23"/>
      <c r="S3338" s="23"/>
      <c r="T3338" s="23"/>
      <c r="U3338" s="23"/>
      <c r="V3338" s="23"/>
      <c r="W3338" s="23"/>
      <c r="X3338" s="23"/>
      <c r="Y3338" s="23"/>
      <c r="Z3338" s="23"/>
      <c r="AA3338" s="23"/>
      <c r="AB3338" s="23"/>
      <c r="AC3338" s="67"/>
      <c r="AD3338" s="23"/>
      <c r="AE3338" s="23"/>
    </row>
    <row r="3339" spans="1:31" s="103" customFormat="1" x14ac:dyDescent="0.35">
      <c r="A3339" s="24"/>
      <c r="B3339" s="23"/>
      <c r="C3339" s="23"/>
      <c r="D3339" s="23"/>
      <c r="E3339" s="23"/>
      <c r="F3339" s="23"/>
      <c r="G3339" s="23"/>
      <c r="H3339" s="23"/>
      <c r="I3339" s="23"/>
      <c r="J3339" s="23"/>
      <c r="K3339" s="23"/>
      <c r="L3339" s="23"/>
      <c r="M3339" s="23"/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67"/>
      <c r="AD3339" s="23"/>
      <c r="AE3339" s="23"/>
    </row>
    <row r="3340" spans="1:31" s="103" customFormat="1" x14ac:dyDescent="0.35">
      <c r="A3340" s="24"/>
      <c r="B3340" s="23"/>
      <c r="C3340" s="23"/>
      <c r="D3340" s="23"/>
      <c r="E3340" s="23"/>
      <c r="F3340" s="23"/>
      <c r="G3340" s="23"/>
      <c r="H3340" s="23"/>
      <c r="I3340" s="23"/>
      <c r="J3340" s="23"/>
      <c r="K3340" s="23"/>
      <c r="L3340" s="23"/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67"/>
      <c r="AD3340" s="23"/>
      <c r="AE3340" s="23"/>
    </row>
    <row r="3341" spans="1:31" s="103" customFormat="1" x14ac:dyDescent="0.35">
      <c r="A3341" s="24"/>
      <c r="B3341" s="23"/>
      <c r="C3341" s="23"/>
      <c r="D3341" s="23"/>
      <c r="E3341" s="23"/>
      <c r="F3341" s="23"/>
      <c r="G3341" s="23"/>
      <c r="H3341" s="23"/>
      <c r="I3341" s="23"/>
      <c r="J3341" s="23"/>
      <c r="K3341" s="23"/>
      <c r="L3341" s="23"/>
      <c r="M3341" s="23"/>
      <c r="N3341" s="23"/>
      <c r="O3341" s="23"/>
      <c r="P3341" s="23"/>
      <c r="Q3341" s="23"/>
      <c r="R3341" s="23"/>
      <c r="S3341" s="23"/>
      <c r="T3341" s="23"/>
      <c r="U3341" s="23"/>
      <c r="V3341" s="23"/>
      <c r="W3341" s="23"/>
      <c r="X3341" s="23"/>
      <c r="Y3341" s="23"/>
      <c r="Z3341" s="23"/>
      <c r="AA3341" s="23"/>
      <c r="AB3341" s="23"/>
      <c r="AC3341" s="67"/>
      <c r="AD3341" s="23"/>
      <c r="AE3341" s="23"/>
    </row>
    <row r="3342" spans="1:31" s="103" customFormat="1" x14ac:dyDescent="0.35">
      <c r="A3342" s="24"/>
      <c r="B3342" s="23"/>
      <c r="C3342" s="23"/>
      <c r="D3342" s="23"/>
      <c r="E3342" s="23"/>
      <c r="F3342" s="23"/>
      <c r="G3342" s="23"/>
      <c r="H3342" s="23"/>
      <c r="I3342" s="23"/>
      <c r="J3342" s="23"/>
      <c r="K3342" s="23"/>
      <c r="L3342" s="23"/>
      <c r="M3342" s="23"/>
      <c r="N3342" s="23"/>
      <c r="O3342" s="23"/>
      <c r="P3342" s="23"/>
      <c r="Q3342" s="23"/>
      <c r="R3342" s="23"/>
      <c r="S3342" s="23"/>
      <c r="T3342" s="23"/>
      <c r="U3342" s="23"/>
      <c r="V3342" s="23"/>
      <c r="W3342" s="23"/>
      <c r="X3342" s="23"/>
      <c r="Y3342" s="23"/>
      <c r="Z3342" s="23"/>
      <c r="AA3342" s="23"/>
      <c r="AB3342" s="23"/>
      <c r="AC3342" s="67"/>
      <c r="AD3342" s="23"/>
      <c r="AE3342" s="23"/>
    </row>
    <row r="3343" spans="1:31" s="103" customFormat="1" x14ac:dyDescent="0.35">
      <c r="A3343" s="24"/>
      <c r="B3343" s="23"/>
      <c r="C3343" s="23"/>
      <c r="D3343" s="23"/>
      <c r="E3343" s="23"/>
      <c r="F3343" s="23"/>
      <c r="G3343" s="23"/>
      <c r="H3343" s="23"/>
      <c r="I3343" s="23"/>
      <c r="J3343" s="23"/>
      <c r="K3343" s="23"/>
      <c r="L3343" s="23"/>
      <c r="M3343" s="23"/>
      <c r="N3343" s="23"/>
      <c r="O3343" s="23"/>
      <c r="P3343" s="23"/>
      <c r="Q3343" s="23"/>
      <c r="R3343" s="23"/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67"/>
      <c r="AD3343" s="23"/>
      <c r="AE3343" s="23"/>
    </row>
    <row r="3344" spans="1:31" s="103" customFormat="1" x14ac:dyDescent="0.35">
      <c r="A3344" s="24"/>
      <c r="B3344" s="23"/>
      <c r="C3344" s="23"/>
      <c r="D3344" s="23"/>
      <c r="E3344" s="23"/>
      <c r="F3344" s="23"/>
      <c r="G3344" s="23"/>
      <c r="H3344" s="23"/>
      <c r="I3344" s="23"/>
      <c r="J3344" s="23"/>
      <c r="K3344" s="23"/>
      <c r="L3344" s="23"/>
      <c r="M3344" s="23"/>
      <c r="N3344" s="23"/>
      <c r="O3344" s="23"/>
      <c r="P3344" s="23"/>
      <c r="Q3344" s="23"/>
      <c r="R3344" s="23"/>
      <c r="S3344" s="23"/>
      <c r="T3344" s="23"/>
      <c r="U3344" s="23"/>
      <c r="V3344" s="23"/>
      <c r="W3344" s="23"/>
      <c r="X3344" s="23"/>
      <c r="Y3344" s="23"/>
      <c r="Z3344" s="23"/>
      <c r="AA3344" s="23"/>
      <c r="AB3344" s="23"/>
      <c r="AC3344" s="67"/>
      <c r="AD3344" s="23"/>
      <c r="AE3344" s="23"/>
    </row>
    <row r="3345" spans="1:31" s="103" customFormat="1" x14ac:dyDescent="0.35">
      <c r="A3345" s="24"/>
      <c r="B3345" s="23"/>
      <c r="C3345" s="23"/>
      <c r="D3345" s="23"/>
      <c r="E3345" s="23"/>
      <c r="F3345" s="23"/>
      <c r="G3345" s="23"/>
      <c r="H3345" s="23"/>
      <c r="I3345" s="23"/>
      <c r="J3345" s="23"/>
      <c r="K3345" s="23"/>
      <c r="L3345" s="23"/>
      <c r="M3345" s="23"/>
      <c r="N3345" s="23"/>
      <c r="O3345" s="23"/>
      <c r="P3345" s="23"/>
      <c r="Q3345" s="23"/>
      <c r="R3345" s="23"/>
      <c r="S3345" s="23"/>
      <c r="T3345" s="23"/>
      <c r="U3345" s="23"/>
      <c r="V3345" s="23"/>
      <c r="W3345" s="23"/>
      <c r="X3345" s="23"/>
      <c r="Y3345" s="23"/>
      <c r="Z3345" s="23"/>
      <c r="AA3345" s="23"/>
      <c r="AB3345" s="23"/>
      <c r="AC3345" s="67"/>
      <c r="AD3345" s="23"/>
      <c r="AE3345" s="23"/>
    </row>
    <row r="3346" spans="1:31" s="103" customFormat="1" x14ac:dyDescent="0.35">
      <c r="A3346" s="24"/>
      <c r="B3346" s="23"/>
      <c r="C3346" s="23"/>
      <c r="D3346" s="23"/>
      <c r="E3346" s="23"/>
      <c r="F3346" s="23"/>
      <c r="G3346" s="23"/>
      <c r="H3346" s="23"/>
      <c r="I3346" s="23"/>
      <c r="J3346" s="23"/>
      <c r="K3346" s="23"/>
      <c r="L3346" s="23"/>
      <c r="M3346" s="23"/>
      <c r="N3346" s="23"/>
      <c r="O3346" s="23"/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  <c r="AA3346" s="23"/>
      <c r="AB3346" s="23"/>
      <c r="AC3346" s="67"/>
      <c r="AD3346" s="23"/>
      <c r="AE3346" s="23"/>
    </row>
    <row r="3347" spans="1:31" s="103" customFormat="1" x14ac:dyDescent="0.35">
      <c r="A3347" s="24"/>
      <c r="B3347" s="23"/>
      <c r="C3347" s="23"/>
      <c r="D3347" s="23"/>
      <c r="E3347" s="23"/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67"/>
      <c r="AD3347" s="23"/>
      <c r="AE3347" s="23"/>
    </row>
    <row r="3348" spans="1:31" s="103" customFormat="1" x14ac:dyDescent="0.35">
      <c r="A3348" s="24"/>
      <c r="B3348" s="23"/>
      <c r="C3348" s="23"/>
      <c r="D3348" s="23"/>
      <c r="E3348" s="23"/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67"/>
      <c r="AD3348" s="23"/>
      <c r="AE3348" s="23"/>
    </row>
    <row r="3349" spans="1:31" s="103" customFormat="1" x14ac:dyDescent="0.35">
      <c r="A3349" s="24"/>
      <c r="B3349" s="23"/>
      <c r="C3349" s="23"/>
      <c r="D3349" s="23"/>
      <c r="E3349" s="23"/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67"/>
      <c r="AD3349" s="23"/>
      <c r="AE3349" s="23"/>
    </row>
    <row r="3350" spans="1:31" s="103" customFormat="1" x14ac:dyDescent="0.35">
      <c r="A3350" s="24"/>
      <c r="B3350" s="23"/>
      <c r="C3350" s="23"/>
      <c r="D3350" s="23"/>
      <c r="E3350" s="23"/>
      <c r="F3350" s="23"/>
      <c r="G3350" s="23"/>
      <c r="H3350" s="23"/>
      <c r="I3350" s="23"/>
      <c r="J3350" s="23"/>
      <c r="K3350" s="23"/>
      <c r="L3350" s="23"/>
      <c r="M3350" s="23"/>
      <c r="N3350" s="23"/>
      <c r="O3350" s="23"/>
      <c r="P3350" s="23"/>
      <c r="Q3350" s="23"/>
      <c r="R3350" s="23"/>
      <c r="S3350" s="23"/>
      <c r="T3350" s="23"/>
      <c r="U3350" s="23"/>
      <c r="V3350" s="23"/>
      <c r="W3350" s="23"/>
      <c r="X3350" s="23"/>
      <c r="Y3350" s="23"/>
      <c r="Z3350" s="23"/>
      <c r="AA3350" s="23"/>
      <c r="AB3350" s="23"/>
      <c r="AC3350" s="67"/>
      <c r="AD3350" s="23"/>
      <c r="AE3350" s="23"/>
    </row>
    <row r="3351" spans="1:31" s="103" customFormat="1" x14ac:dyDescent="0.35">
      <c r="A3351" s="24"/>
      <c r="B3351" s="23"/>
      <c r="C3351" s="23"/>
      <c r="D3351" s="23"/>
      <c r="E3351" s="23"/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67"/>
      <c r="AD3351" s="23"/>
      <c r="AE3351" s="23"/>
    </row>
    <row r="3352" spans="1:31" s="103" customFormat="1" x14ac:dyDescent="0.35">
      <c r="A3352" s="24"/>
      <c r="B3352" s="23"/>
      <c r="C3352" s="23"/>
      <c r="D3352" s="23"/>
      <c r="E3352" s="23"/>
      <c r="F3352" s="23"/>
      <c r="G3352" s="23"/>
      <c r="H3352" s="23"/>
      <c r="I3352" s="23"/>
      <c r="J3352" s="23"/>
      <c r="K3352" s="23"/>
      <c r="L3352" s="23"/>
      <c r="M3352" s="23"/>
      <c r="N3352" s="23"/>
      <c r="O3352" s="23"/>
      <c r="P3352" s="23"/>
      <c r="Q3352" s="23"/>
      <c r="R3352" s="23"/>
      <c r="S3352" s="23"/>
      <c r="T3352" s="23"/>
      <c r="U3352" s="23"/>
      <c r="V3352" s="23"/>
      <c r="W3352" s="23"/>
      <c r="X3352" s="23"/>
      <c r="Y3352" s="23"/>
      <c r="Z3352" s="23"/>
      <c r="AA3352" s="23"/>
      <c r="AB3352" s="23"/>
      <c r="AC3352" s="67"/>
      <c r="AD3352" s="23"/>
      <c r="AE3352" s="23"/>
    </row>
    <row r="3353" spans="1:31" s="103" customFormat="1" x14ac:dyDescent="0.35">
      <c r="A3353" s="24"/>
      <c r="B3353" s="23"/>
      <c r="C3353" s="23"/>
      <c r="D3353" s="23"/>
      <c r="E3353" s="23"/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67"/>
      <c r="AD3353" s="23"/>
      <c r="AE3353" s="23"/>
    </row>
    <row r="3354" spans="1:31" s="103" customFormat="1" x14ac:dyDescent="0.35">
      <c r="A3354" s="24"/>
      <c r="B3354" s="23"/>
      <c r="C3354" s="23"/>
      <c r="D3354" s="23"/>
      <c r="E3354" s="23"/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67"/>
      <c r="AD3354" s="23"/>
      <c r="AE3354" s="23"/>
    </row>
    <row r="3355" spans="1:31" s="103" customFormat="1" x14ac:dyDescent="0.35">
      <c r="A3355" s="24"/>
      <c r="B3355" s="23"/>
      <c r="C3355" s="23"/>
      <c r="D3355" s="23"/>
      <c r="E3355" s="23"/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67"/>
      <c r="AD3355" s="23"/>
      <c r="AE3355" s="23"/>
    </row>
    <row r="3356" spans="1:31" s="103" customFormat="1" x14ac:dyDescent="0.35">
      <c r="A3356" s="24"/>
      <c r="B3356" s="23"/>
      <c r="C3356" s="23"/>
      <c r="D3356" s="23"/>
      <c r="E3356" s="23"/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67"/>
      <c r="AD3356" s="23"/>
      <c r="AE3356" s="23"/>
    </row>
    <row r="3357" spans="1:31" s="103" customFormat="1" x14ac:dyDescent="0.35">
      <c r="A3357" s="24"/>
      <c r="B3357" s="23"/>
      <c r="C3357" s="23"/>
      <c r="D3357" s="23"/>
      <c r="E3357" s="23"/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67"/>
      <c r="AD3357" s="23"/>
      <c r="AE3357" s="23"/>
    </row>
    <row r="3358" spans="1:31" s="103" customFormat="1" x14ac:dyDescent="0.35">
      <c r="A3358" s="24"/>
      <c r="B3358" s="23"/>
      <c r="C3358" s="23"/>
      <c r="D3358" s="23"/>
      <c r="E3358" s="23"/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23"/>
      <c r="R3358" s="23"/>
      <c r="S3358" s="23"/>
      <c r="T3358" s="23"/>
      <c r="U3358" s="23"/>
      <c r="V3358" s="23"/>
      <c r="W3358" s="23"/>
      <c r="X3358" s="23"/>
      <c r="Y3358" s="23"/>
      <c r="Z3358" s="23"/>
      <c r="AA3358" s="23"/>
      <c r="AB3358" s="23"/>
      <c r="AC3358" s="67"/>
      <c r="AD3358" s="23"/>
      <c r="AE3358" s="23"/>
    </row>
    <row r="3359" spans="1:31" s="103" customFormat="1" x14ac:dyDescent="0.35">
      <c r="A3359" s="24"/>
      <c r="B3359" s="23"/>
      <c r="C3359" s="23"/>
      <c r="D3359" s="23"/>
      <c r="E3359" s="23"/>
      <c r="F3359" s="23"/>
      <c r="G3359" s="23"/>
      <c r="H3359" s="23"/>
      <c r="I3359" s="23"/>
      <c r="J3359" s="23"/>
      <c r="K3359" s="23"/>
      <c r="L3359" s="23"/>
      <c r="M3359" s="23"/>
      <c r="N3359" s="23"/>
      <c r="O3359" s="23"/>
      <c r="P3359" s="23"/>
      <c r="Q3359" s="23"/>
      <c r="R3359" s="23"/>
      <c r="S3359" s="23"/>
      <c r="T3359" s="23"/>
      <c r="U3359" s="23"/>
      <c r="V3359" s="23"/>
      <c r="W3359" s="23"/>
      <c r="X3359" s="23"/>
      <c r="Y3359" s="23"/>
      <c r="Z3359" s="23"/>
      <c r="AA3359" s="23"/>
      <c r="AB3359" s="23"/>
      <c r="AC3359" s="67"/>
      <c r="AD3359" s="23"/>
      <c r="AE3359" s="23"/>
    </row>
    <row r="3360" spans="1:31" s="103" customFormat="1" x14ac:dyDescent="0.35">
      <c r="A3360" s="24"/>
      <c r="B3360" s="23"/>
      <c r="C3360" s="23"/>
      <c r="D3360" s="23"/>
      <c r="E3360" s="23"/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67"/>
      <c r="AD3360" s="23"/>
      <c r="AE3360" s="23"/>
    </row>
    <row r="3361" spans="1:31" s="103" customFormat="1" x14ac:dyDescent="0.35">
      <c r="A3361" s="24"/>
      <c r="B3361" s="23"/>
      <c r="C3361" s="23"/>
      <c r="D3361" s="23"/>
      <c r="E3361" s="23"/>
      <c r="F3361" s="23"/>
      <c r="G3361" s="23"/>
      <c r="H3361" s="23"/>
      <c r="I3361" s="23"/>
      <c r="J3361" s="23"/>
      <c r="K3361" s="23"/>
      <c r="L3361" s="23"/>
      <c r="M3361" s="23"/>
      <c r="N3361" s="23"/>
      <c r="O3361" s="23"/>
      <c r="P3361" s="23"/>
      <c r="Q3361" s="23"/>
      <c r="R3361" s="23"/>
      <c r="S3361" s="23"/>
      <c r="T3361" s="23"/>
      <c r="U3361" s="23"/>
      <c r="V3361" s="23"/>
      <c r="W3361" s="23"/>
      <c r="X3361" s="23"/>
      <c r="Y3361" s="23"/>
      <c r="Z3361" s="23"/>
      <c r="AA3361" s="23"/>
      <c r="AB3361" s="23"/>
      <c r="AC3361" s="67"/>
      <c r="AD3361" s="23"/>
      <c r="AE3361" s="23"/>
    </row>
    <row r="3362" spans="1:31" s="103" customFormat="1" x14ac:dyDescent="0.35">
      <c r="A3362" s="24"/>
      <c r="B3362" s="23"/>
      <c r="C3362" s="23"/>
      <c r="D3362" s="23"/>
      <c r="E3362" s="23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/>
      <c r="Y3362" s="23"/>
      <c r="Z3362" s="23"/>
      <c r="AA3362" s="23"/>
      <c r="AB3362" s="23"/>
      <c r="AC3362" s="67"/>
      <c r="AD3362" s="23"/>
      <c r="AE3362" s="23"/>
    </row>
    <row r="3363" spans="1:31" s="103" customFormat="1" x14ac:dyDescent="0.35">
      <c r="A3363" s="24"/>
      <c r="B3363" s="23"/>
      <c r="C3363" s="23"/>
      <c r="D3363" s="23"/>
      <c r="E3363" s="23"/>
      <c r="F3363" s="23"/>
      <c r="G3363" s="23"/>
      <c r="H3363" s="23"/>
      <c r="I3363" s="23"/>
      <c r="J3363" s="23"/>
      <c r="K3363" s="23"/>
      <c r="L3363" s="23"/>
      <c r="M3363" s="23"/>
      <c r="N3363" s="23"/>
      <c r="O3363" s="23"/>
      <c r="P3363" s="23"/>
      <c r="Q3363" s="23"/>
      <c r="R3363" s="23"/>
      <c r="S3363" s="23"/>
      <c r="T3363" s="23"/>
      <c r="U3363" s="23"/>
      <c r="V3363" s="23"/>
      <c r="W3363" s="23"/>
      <c r="X3363" s="23"/>
      <c r="Y3363" s="23"/>
      <c r="Z3363" s="23"/>
      <c r="AA3363" s="23"/>
      <c r="AB3363" s="23"/>
      <c r="AC3363" s="67"/>
      <c r="AD3363" s="23"/>
      <c r="AE3363" s="23"/>
    </row>
    <row r="3364" spans="1:31" s="103" customFormat="1" x14ac:dyDescent="0.35">
      <c r="A3364" s="24"/>
      <c r="B3364" s="23"/>
      <c r="C3364" s="23"/>
      <c r="D3364" s="23"/>
      <c r="E3364" s="23"/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67"/>
      <c r="AD3364" s="23"/>
      <c r="AE3364" s="23"/>
    </row>
    <row r="3365" spans="1:31" s="103" customFormat="1" x14ac:dyDescent="0.35">
      <c r="A3365" s="24"/>
      <c r="B3365" s="23"/>
      <c r="C3365" s="23"/>
      <c r="D3365" s="23"/>
      <c r="E3365" s="23"/>
      <c r="F3365" s="23"/>
      <c r="G3365" s="23"/>
      <c r="H3365" s="23"/>
      <c r="I3365" s="23"/>
      <c r="J3365" s="23"/>
      <c r="K3365" s="23"/>
      <c r="L3365" s="23"/>
      <c r="M3365" s="23"/>
      <c r="N3365" s="23"/>
      <c r="O3365" s="23"/>
      <c r="P3365" s="23"/>
      <c r="Q3365" s="23"/>
      <c r="R3365" s="23"/>
      <c r="S3365" s="23"/>
      <c r="T3365" s="23"/>
      <c r="U3365" s="23"/>
      <c r="V3365" s="23"/>
      <c r="W3365" s="23"/>
      <c r="X3365" s="23"/>
      <c r="Y3365" s="23"/>
      <c r="Z3365" s="23"/>
      <c r="AA3365" s="23"/>
      <c r="AB3365" s="23"/>
      <c r="AC3365" s="67"/>
      <c r="AD3365" s="23"/>
      <c r="AE3365" s="23"/>
    </row>
    <row r="3366" spans="1:31" s="103" customFormat="1" x14ac:dyDescent="0.35">
      <c r="A3366" s="24"/>
      <c r="B3366" s="23"/>
      <c r="C3366" s="23"/>
      <c r="D3366" s="23"/>
      <c r="E3366" s="23"/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67"/>
      <c r="AD3366" s="23"/>
      <c r="AE3366" s="23"/>
    </row>
    <row r="3367" spans="1:31" s="103" customFormat="1" x14ac:dyDescent="0.35">
      <c r="A3367" s="24"/>
      <c r="B3367" s="23"/>
      <c r="C3367" s="23"/>
      <c r="D3367" s="23"/>
      <c r="E3367" s="23"/>
      <c r="F3367" s="23"/>
      <c r="G3367" s="23"/>
      <c r="H3367" s="23"/>
      <c r="I3367" s="23"/>
      <c r="J3367" s="23"/>
      <c r="K3367" s="23"/>
      <c r="L3367" s="23"/>
      <c r="M3367" s="23"/>
      <c r="N3367" s="23"/>
      <c r="O3367" s="23"/>
      <c r="P3367" s="23"/>
      <c r="Q3367" s="23"/>
      <c r="R3367" s="23"/>
      <c r="S3367" s="23"/>
      <c r="T3367" s="23"/>
      <c r="U3367" s="23"/>
      <c r="V3367" s="23"/>
      <c r="W3367" s="23"/>
      <c r="X3367" s="23"/>
      <c r="Y3367" s="23"/>
      <c r="Z3367" s="23"/>
      <c r="AA3367" s="23"/>
      <c r="AB3367" s="23"/>
      <c r="AC3367" s="67"/>
      <c r="AD3367" s="23"/>
      <c r="AE3367" s="23"/>
    </row>
    <row r="3368" spans="1:31" s="103" customFormat="1" x14ac:dyDescent="0.35">
      <c r="A3368" s="24"/>
      <c r="B3368" s="23"/>
      <c r="C3368" s="23"/>
      <c r="D3368" s="23"/>
      <c r="E3368" s="23"/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67"/>
      <c r="AD3368" s="23"/>
      <c r="AE3368" s="23"/>
    </row>
    <row r="3369" spans="1:31" s="103" customFormat="1" x14ac:dyDescent="0.35">
      <c r="A3369" s="24"/>
      <c r="B3369" s="23"/>
      <c r="C3369" s="23"/>
      <c r="D3369" s="23"/>
      <c r="E3369" s="23"/>
      <c r="F3369" s="23"/>
      <c r="G3369" s="23"/>
      <c r="H3369" s="23"/>
      <c r="I3369" s="23"/>
      <c r="J3369" s="23"/>
      <c r="K3369" s="23"/>
      <c r="L3369" s="23"/>
      <c r="M3369" s="23"/>
      <c r="N3369" s="23"/>
      <c r="O3369" s="23"/>
      <c r="P3369" s="23"/>
      <c r="Q3369" s="23"/>
      <c r="R3369" s="23"/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67"/>
      <c r="AD3369" s="23"/>
      <c r="AE3369" s="23"/>
    </row>
    <row r="3370" spans="1:31" s="103" customFormat="1" x14ac:dyDescent="0.35">
      <c r="A3370" s="24"/>
      <c r="B3370" s="23"/>
      <c r="C3370" s="23"/>
      <c r="D3370" s="23"/>
      <c r="E3370" s="23"/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67"/>
      <c r="AD3370" s="23"/>
      <c r="AE3370" s="23"/>
    </row>
    <row r="3371" spans="1:31" s="103" customFormat="1" x14ac:dyDescent="0.35">
      <c r="A3371" s="24"/>
      <c r="B3371" s="23"/>
      <c r="C3371" s="23"/>
      <c r="D3371" s="23"/>
      <c r="E3371" s="23"/>
      <c r="F3371" s="23"/>
      <c r="G3371" s="23"/>
      <c r="H3371" s="23"/>
      <c r="I3371" s="23"/>
      <c r="J3371" s="23"/>
      <c r="K3371" s="23"/>
      <c r="L3371" s="23"/>
      <c r="M3371" s="23"/>
      <c r="N3371" s="23"/>
      <c r="O3371" s="23"/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67"/>
      <c r="AD3371" s="23"/>
      <c r="AE3371" s="23"/>
    </row>
    <row r="3372" spans="1:31" s="103" customFormat="1" x14ac:dyDescent="0.35">
      <c r="A3372" s="24"/>
      <c r="B3372" s="23"/>
      <c r="C3372" s="23"/>
      <c r="D3372" s="23"/>
      <c r="E3372" s="23"/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67"/>
      <c r="AD3372" s="23"/>
      <c r="AE3372" s="23"/>
    </row>
    <row r="3373" spans="1:31" s="103" customFormat="1" x14ac:dyDescent="0.35">
      <c r="A3373" s="24"/>
      <c r="B3373" s="23"/>
      <c r="C3373" s="23"/>
      <c r="D3373" s="23"/>
      <c r="E3373" s="23"/>
      <c r="F3373" s="23"/>
      <c r="G3373" s="23"/>
      <c r="H3373" s="23"/>
      <c r="I3373" s="23"/>
      <c r="J3373" s="23"/>
      <c r="K3373" s="23"/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67"/>
      <c r="AD3373" s="23"/>
      <c r="AE3373" s="23"/>
    </row>
    <row r="3374" spans="1:31" s="103" customFormat="1" x14ac:dyDescent="0.35">
      <c r="A3374" s="24"/>
      <c r="B3374" s="23"/>
      <c r="C3374" s="23"/>
      <c r="D3374" s="23"/>
      <c r="E3374" s="23"/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67"/>
      <c r="AD3374" s="23"/>
      <c r="AE3374" s="23"/>
    </row>
    <row r="3375" spans="1:31" s="103" customFormat="1" x14ac:dyDescent="0.35">
      <c r="A3375" s="24"/>
      <c r="B3375" s="23"/>
      <c r="C3375" s="23"/>
      <c r="D3375" s="23"/>
      <c r="E3375" s="23"/>
      <c r="F3375" s="23"/>
      <c r="G3375" s="23"/>
      <c r="H3375" s="23"/>
      <c r="I3375" s="23"/>
      <c r="J3375" s="23"/>
      <c r="K3375" s="23"/>
      <c r="L3375" s="23"/>
      <c r="M3375" s="23"/>
      <c r="N3375" s="23"/>
      <c r="O3375" s="23"/>
      <c r="P3375" s="23"/>
      <c r="Q3375" s="23"/>
      <c r="R3375" s="23"/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67"/>
      <c r="AD3375" s="23"/>
      <c r="AE3375" s="23"/>
    </row>
    <row r="3376" spans="1:31" s="103" customFormat="1" x14ac:dyDescent="0.35">
      <c r="A3376" s="24"/>
      <c r="B3376" s="23"/>
      <c r="C3376" s="23"/>
      <c r="D3376" s="23"/>
      <c r="E3376" s="23"/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67"/>
      <c r="AD3376" s="23"/>
      <c r="AE3376" s="23"/>
    </row>
    <row r="3377" spans="1:31" s="103" customFormat="1" x14ac:dyDescent="0.35">
      <c r="A3377" s="24"/>
      <c r="B3377" s="23"/>
      <c r="C3377" s="23"/>
      <c r="D3377" s="23"/>
      <c r="E3377" s="23"/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67"/>
      <c r="AD3377" s="23"/>
      <c r="AE3377" s="23"/>
    </row>
    <row r="3378" spans="1:31" s="103" customFormat="1" x14ac:dyDescent="0.35">
      <c r="A3378" s="24"/>
      <c r="B3378" s="23"/>
      <c r="C3378" s="23"/>
      <c r="D3378" s="23"/>
      <c r="E3378" s="23"/>
      <c r="F3378" s="23"/>
      <c r="G3378" s="23"/>
      <c r="H3378" s="23"/>
      <c r="I3378" s="23"/>
      <c r="J3378" s="23"/>
      <c r="K3378" s="23"/>
      <c r="L3378" s="23"/>
      <c r="M3378" s="23"/>
      <c r="N3378" s="23"/>
      <c r="O3378" s="23"/>
      <c r="P3378" s="23"/>
      <c r="Q3378" s="23"/>
      <c r="R3378" s="23"/>
      <c r="S3378" s="23"/>
      <c r="T3378" s="23"/>
      <c r="U3378" s="23"/>
      <c r="V3378" s="23"/>
      <c r="W3378" s="23"/>
      <c r="X3378" s="23"/>
      <c r="Y3378" s="23"/>
      <c r="Z3378" s="23"/>
      <c r="AA3378" s="23"/>
      <c r="AB3378" s="23"/>
      <c r="AC3378" s="67"/>
      <c r="AD3378" s="23"/>
      <c r="AE3378" s="23"/>
    </row>
    <row r="3379" spans="1:31" s="103" customFormat="1" x14ac:dyDescent="0.35">
      <c r="A3379" s="24"/>
      <c r="B3379" s="23"/>
      <c r="C3379" s="23"/>
      <c r="D3379" s="23"/>
      <c r="E3379" s="23"/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67"/>
      <c r="AD3379" s="23"/>
      <c r="AE3379" s="23"/>
    </row>
    <row r="3380" spans="1:31" s="103" customFormat="1" x14ac:dyDescent="0.35">
      <c r="A3380" s="24"/>
      <c r="B3380" s="23"/>
      <c r="C3380" s="23"/>
      <c r="D3380" s="23"/>
      <c r="E3380" s="23"/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67"/>
      <c r="AD3380" s="23"/>
      <c r="AE3380" s="23"/>
    </row>
    <row r="3381" spans="1:31" s="103" customFormat="1" x14ac:dyDescent="0.35">
      <c r="A3381" s="24"/>
      <c r="B3381" s="23"/>
      <c r="C3381" s="23"/>
      <c r="D3381" s="23"/>
      <c r="E3381" s="23"/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67"/>
      <c r="AD3381" s="23"/>
      <c r="AE3381" s="23"/>
    </row>
    <row r="3382" spans="1:31" s="103" customFormat="1" x14ac:dyDescent="0.35">
      <c r="A3382" s="24"/>
      <c r="B3382" s="23"/>
      <c r="C3382" s="23"/>
      <c r="D3382" s="23"/>
      <c r="E3382" s="23"/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67"/>
      <c r="AD3382" s="23"/>
      <c r="AE3382" s="23"/>
    </row>
    <row r="3383" spans="1:31" s="103" customFormat="1" x14ac:dyDescent="0.35">
      <c r="A3383" s="24"/>
      <c r="B3383" s="23"/>
      <c r="C3383" s="23"/>
      <c r="D3383" s="23"/>
      <c r="E3383" s="23"/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67"/>
      <c r="AD3383" s="23"/>
      <c r="AE3383" s="23"/>
    </row>
    <row r="3384" spans="1:31" s="103" customFormat="1" x14ac:dyDescent="0.35">
      <c r="A3384" s="24"/>
      <c r="B3384" s="23"/>
      <c r="C3384" s="23"/>
      <c r="D3384" s="23"/>
      <c r="E3384" s="23"/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67"/>
      <c r="AD3384" s="23"/>
      <c r="AE3384" s="23"/>
    </row>
    <row r="3385" spans="1:31" s="103" customFormat="1" x14ac:dyDescent="0.35">
      <c r="A3385" s="24"/>
      <c r="B3385" s="23"/>
      <c r="C3385" s="23"/>
      <c r="D3385" s="23"/>
      <c r="E3385" s="23"/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67"/>
      <c r="AD3385" s="23"/>
      <c r="AE3385" s="23"/>
    </row>
    <row r="3386" spans="1:31" s="103" customFormat="1" x14ac:dyDescent="0.35">
      <c r="A3386" s="24"/>
      <c r="B3386" s="23"/>
      <c r="C3386" s="23"/>
      <c r="D3386" s="23"/>
      <c r="E3386" s="23"/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67"/>
      <c r="AD3386" s="23"/>
      <c r="AE3386" s="23"/>
    </row>
    <row r="3387" spans="1:31" s="103" customFormat="1" x14ac:dyDescent="0.35">
      <c r="A3387" s="24"/>
      <c r="B3387" s="23"/>
      <c r="C3387" s="23"/>
      <c r="D3387" s="23"/>
      <c r="E3387" s="23"/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67"/>
      <c r="AD3387" s="23"/>
      <c r="AE3387" s="23"/>
    </row>
    <row r="3388" spans="1:31" s="103" customFormat="1" x14ac:dyDescent="0.35">
      <c r="A3388" s="24"/>
      <c r="B3388" s="23"/>
      <c r="C3388" s="23"/>
      <c r="D3388" s="23"/>
      <c r="E3388" s="23"/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67"/>
      <c r="AD3388" s="23"/>
      <c r="AE3388" s="23"/>
    </row>
    <row r="3389" spans="1:31" s="103" customFormat="1" x14ac:dyDescent="0.35">
      <c r="A3389" s="24"/>
      <c r="B3389" s="23"/>
      <c r="C3389" s="23"/>
      <c r="D3389" s="23"/>
      <c r="E3389" s="23"/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67"/>
      <c r="AD3389" s="23"/>
      <c r="AE3389" s="23"/>
    </row>
    <row r="3390" spans="1:31" s="103" customFormat="1" x14ac:dyDescent="0.35">
      <c r="A3390" s="24"/>
      <c r="B3390" s="23"/>
      <c r="C3390" s="23"/>
      <c r="D3390" s="23"/>
      <c r="E3390" s="23"/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67"/>
      <c r="AD3390" s="23"/>
      <c r="AE3390" s="23"/>
    </row>
    <row r="3391" spans="1:31" s="103" customFormat="1" x14ac:dyDescent="0.35">
      <c r="A3391" s="24"/>
      <c r="B3391" s="23"/>
      <c r="C3391" s="23"/>
      <c r="D3391" s="23"/>
      <c r="E3391" s="23"/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67"/>
      <c r="AD3391" s="23"/>
      <c r="AE3391" s="23"/>
    </row>
    <row r="3392" spans="1:31" s="103" customFormat="1" x14ac:dyDescent="0.35">
      <c r="A3392" s="24"/>
      <c r="B3392" s="23"/>
      <c r="C3392" s="23"/>
      <c r="D3392" s="23"/>
      <c r="E3392" s="23"/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67"/>
      <c r="AD3392" s="23"/>
      <c r="AE3392" s="23"/>
    </row>
    <row r="3393" spans="1:31" s="103" customFormat="1" x14ac:dyDescent="0.35">
      <c r="A3393" s="24"/>
      <c r="B3393" s="23"/>
      <c r="C3393" s="23"/>
      <c r="D3393" s="23"/>
      <c r="E3393" s="23"/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67"/>
      <c r="AD3393" s="23"/>
      <c r="AE3393" s="23"/>
    </row>
    <row r="3394" spans="1:31" s="103" customFormat="1" x14ac:dyDescent="0.35">
      <c r="A3394" s="24"/>
      <c r="B3394" s="23"/>
      <c r="C3394" s="23"/>
      <c r="D3394" s="23"/>
      <c r="E3394" s="23"/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67"/>
      <c r="AD3394" s="23"/>
      <c r="AE3394" s="23"/>
    </row>
    <row r="3395" spans="1:31" s="103" customFormat="1" x14ac:dyDescent="0.35">
      <c r="A3395" s="24"/>
      <c r="B3395" s="23"/>
      <c r="C3395" s="23"/>
      <c r="D3395" s="23"/>
      <c r="E3395" s="23"/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67"/>
      <c r="AD3395" s="23"/>
      <c r="AE3395" s="23"/>
    </row>
    <row r="3396" spans="1:31" s="103" customFormat="1" x14ac:dyDescent="0.35">
      <c r="A3396" s="24"/>
      <c r="B3396" s="23"/>
      <c r="C3396" s="23"/>
      <c r="D3396" s="23"/>
      <c r="E3396" s="23"/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67"/>
      <c r="AD3396" s="23"/>
      <c r="AE3396" s="23"/>
    </row>
    <row r="3397" spans="1:31" s="103" customFormat="1" x14ac:dyDescent="0.35">
      <c r="A3397" s="24"/>
      <c r="B3397" s="23"/>
      <c r="C3397" s="23"/>
      <c r="D3397" s="23"/>
      <c r="E3397" s="23"/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67"/>
      <c r="AD3397" s="23"/>
      <c r="AE3397" s="23"/>
    </row>
    <row r="3398" spans="1:31" s="103" customFormat="1" x14ac:dyDescent="0.35">
      <c r="A3398" s="24"/>
      <c r="B3398" s="23"/>
      <c r="C3398" s="23"/>
      <c r="D3398" s="23"/>
      <c r="E3398" s="23"/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67"/>
      <c r="AD3398" s="23"/>
      <c r="AE3398" s="23"/>
    </row>
    <row r="3399" spans="1:31" s="103" customFormat="1" x14ac:dyDescent="0.35">
      <c r="A3399" s="24"/>
      <c r="B3399" s="23"/>
      <c r="C3399" s="23"/>
      <c r="D3399" s="23"/>
      <c r="E3399" s="23"/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67"/>
      <c r="AD3399" s="23"/>
      <c r="AE3399" s="23"/>
    </row>
    <row r="3400" spans="1:31" s="103" customFormat="1" x14ac:dyDescent="0.35">
      <c r="A3400" s="24"/>
      <c r="B3400" s="23"/>
      <c r="C3400" s="23"/>
      <c r="D3400" s="23"/>
      <c r="E3400" s="23"/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67"/>
      <c r="AD3400" s="23"/>
      <c r="AE3400" s="23"/>
    </row>
    <row r="3401" spans="1:31" s="103" customFormat="1" x14ac:dyDescent="0.35">
      <c r="A3401" s="24"/>
      <c r="B3401" s="23"/>
      <c r="C3401" s="23"/>
      <c r="D3401" s="23"/>
      <c r="E3401" s="23"/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67"/>
      <c r="AD3401" s="23"/>
      <c r="AE3401" s="23"/>
    </row>
    <row r="3402" spans="1:31" s="103" customFormat="1" x14ac:dyDescent="0.35">
      <c r="A3402" s="24"/>
      <c r="B3402" s="23"/>
      <c r="C3402" s="23"/>
      <c r="D3402" s="23"/>
      <c r="E3402" s="23"/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67"/>
      <c r="AD3402" s="23"/>
      <c r="AE3402" s="23"/>
    </row>
    <row r="3403" spans="1:31" s="103" customFormat="1" x14ac:dyDescent="0.35">
      <c r="A3403" s="24"/>
      <c r="B3403" s="23"/>
      <c r="C3403" s="23"/>
      <c r="D3403" s="23"/>
      <c r="E3403" s="23"/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67"/>
      <c r="AD3403" s="23"/>
      <c r="AE3403" s="23"/>
    </row>
    <row r="3404" spans="1:31" s="103" customFormat="1" x14ac:dyDescent="0.35">
      <c r="A3404" s="24"/>
      <c r="B3404" s="23"/>
      <c r="C3404" s="23"/>
      <c r="D3404" s="23"/>
      <c r="E3404" s="23"/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67"/>
      <c r="AD3404" s="23"/>
      <c r="AE3404" s="23"/>
    </row>
    <row r="3405" spans="1:31" s="103" customFormat="1" x14ac:dyDescent="0.35">
      <c r="A3405" s="24"/>
      <c r="B3405" s="23"/>
      <c r="C3405" s="23"/>
      <c r="D3405" s="23"/>
      <c r="E3405" s="23"/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67"/>
      <c r="AD3405" s="23"/>
      <c r="AE3405" s="23"/>
    </row>
    <row r="3406" spans="1:31" s="103" customFormat="1" x14ac:dyDescent="0.35">
      <c r="A3406" s="24"/>
      <c r="B3406" s="23"/>
      <c r="C3406" s="23"/>
      <c r="D3406" s="23"/>
      <c r="E3406" s="23"/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67"/>
      <c r="AD3406" s="23"/>
      <c r="AE3406" s="23"/>
    </row>
    <row r="3407" spans="1:31" s="103" customFormat="1" x14ac:dyDescent="0.35">
      <c r="A3407" s="24"/>
      <c r="B3407" s="23"/>
      <c r="C3407" s="23"/>
      <c r="D3407" s="23"/>
      <c r="E3407" s="23"/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67"/>
      <c r="AD3407" s="23"/>
      <c r="AE3407" s="23"/>
    </row>
    <row r="3408" spans="1:31" s="103" customFormat="1" x14ac:dyDescent="0.35">
      <c r="A3408" s="24"/>
      <c r="B3408" s="23"/>
      <c r="C3408" s="23"/>
      <c r="D3408" s="23"/>
      <c r="E3408" s="23"/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67"/>
      <c r="AD3408" s="23"/>
      <c r="AE3408" s="23"/>
    </row>
    <row r="3409" spans="1:31" s="103" customFormat="1" x14ac:dyDescent="0.35">
      <c r="A3409" s="24"/>
      <c r="B3409" s="23"/>
      <c r="C3409" s="23"/>
      <c r="D3409" s="23"/>
      <c r="E3409" s="23"/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67"/>
      <c r="AD3409" s="23"/>
      <c r="AE3409" s="23"/>
    </row>
    <row r="3410" spans="1:31" s="103" customFormat="1" x14ac:dyDescent="0.35">
      <c r="A3410" s="24"/>
      <c r="B3410" s="23"/>
      <c r="C3410" s="23"/>
      <c r="D3410" s="23"/>
      <c r="E3410" s="23"/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67"/>
      <c r="AD3410" s="23"/>
      <c r="AE3410" s="23"/>
    </row>
    <row r="3411" spans="1:31" s="103" customFormat="1" x14ac:dyDescent="0.35">
      <c r="A3411" s="24"/>
      <c r="B3411" s="23"/>
      <c r="C3411" s="23"/>
      <c r="D3411" s="23"/>
      <c r="E3411" s="23"/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67"/>
      <c r="AD3411" s="23"/>
      <c r="AE3411" s="23"/>
    </row>
    <row r="3412" spans="1:31" s="103" customFormat="1" x14ac:dyDescent="0.35">
      <c r="A3412" s="24"/>
      <c r="B3412" s="23"/>
      <c r="C3412" s="23"/>
      <c r="D3412" s="23"/>
      <c r="E3412" s="23"/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67"/>
      <c r="AD3412" s="23"/>
      <c r="AE3412" s="23"/>
    </row>
    <row r="3413" spans="1:31" s="103" customFormat="1" x14ac:dyDescent="0.35">
      <c r="A3413" s="24"/>
      <c r="B3413" s="23"/>
      <c r="C3413" s="23"/>
      <c r="D3413" s="23"/>
      <c r="E3413" s="23"/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67"/>
      <c r="AD3413" s="23"/>
      <c r="AE3413" s="23"/>
    </row>
    <row r="3414" spans="1:31" s="103" customFormat="1" x14ac:dyDescent="0.35">
      <c r="A3414" s="24"/>
      <c r="B3414" s="23"/>
      <c r="C3414" s="23"/>
      <c r="D3414" s="23"/>
      <c r="E3414" s="23"/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67"/>
      <c r="AD3414" s="23"/>
      <c r="AE3414" s="23"/>
    </row>
    <row r="3415" spans="1:31" s="103" customFormat="1" x14ac:dyDescent="0.35">
      <c r="A3415" s="24"/>
      <c r="B3415" s="23"/>
      <c r="C3415" s="23"/>
      <c r="D3415" s="23"/>
      <c r="E3415" s="23"/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67"/>
      <c r="AD3415" s="23"/>
      <c r="AE3415" s="23"/>
    </row>
    <row r="3416" spans="1:31" s="103" customFormat="1" x14ac:dyDescent="0.35">
      <c r="A3416" s="24"/>
      <c r="B3416" s="23"/>
      <c r="C3416" s="23"/>
      <c r="D3416" s="23"/>
      <c r="E3416" s="23"/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67"/>
      <c r="AD3416" s="23"/>
      <c r="AE3416" s="23"/>
    </row>
    <row r="3417" spans="1:31" s="103" customFormat="1" x14ac:dyDescent="0.35">
      <c r="A3417" s="24"/>
      <c r="B3417" s="23"/>
      <c r="C3417" s="23"/>
      <c r="D3417" s="23"/>
      <c r="E3417" s="23"/>
      <c r="F3417" s="23"/>
      <c r="G3417" s="23"/>
      <c r="H3417" s="23"/>
      <c r="I3417" s="23"/>
      <c r="J3417" s="23"/>
      <c r="K3417" s="23"/>
      <c r="L3417" s="23"/>
      <c r="M3417" s="23"/>
      <c r="N3417" s="23"/>
      <c r="O3417" s="23"/>
      <c r="P3417" s="23"/>
      <c r="Q3417" s="23"/>
      <c r="R3417" s="23"/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67"/>
      <c r="AD3417" s="23"/>
      <c r="AE3417" s="23"/>
    </row>
    <row r="3418" spans="1:31" s="103" customFormat="1" x14ac:dyDescent="0.35">
      <c r="A3418" s="24"/>
      <c r="B3418" s="23"/>
      <c r="C3418" s="23"/>
      <c r="D3418" s="23"/>
      <c r="E3418" s="23"/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67"/>
      <c r="AD3418" s="23"/>
      <c r="AE3418" s="23"/>
    </row>
    <row r="3419" spans="1:31" s="103" customFormat="1" x14ac:dyDescent="0.35">
      <c r="A3419" s="24"/>
      <c r="B3419" s="23"/>
      <c r="C3419" s="23"/>
      <c r="D3419" s="23"/>
      <c r="E3419" s="23"/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67"/>
      <c r="AD3419" s="23"/>
      <c r="AE3419" s="23"/>
    </row>
    <row r="3420" spans="1:31" s="103" customFormat="1" x14ac:dyDescent="0.35">
      <c r="A3420" s="24"/>
      <c r="B3420" s="23"/>
      <c r="C3420" s="23"/>
      <c r="D3420" s="23"/>
      <c r="E3420" s="23"/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67"/>
      <c r="AD3420" s="23"/>
      <c r="AE3420" s="23"/>
    </row>
    <row r="3421" spans="1:31" s="103" customFormat="1" x14ac:dyDescent="0.35">
      <c r="A3421" s="24"/>
      <c r="B3421" s="23"/>
      <c r="C3421" s="23"/>
      <c r="D3421" s="23"/>
      <c r="E3421" s="23"/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67"/>
      <c r="AD3421" s="23"/>
      <c r="AE3421" s="23"/>
    </row>
    <row r="3422" spans="1:31" s="103" customFormat="1" x14ac:dyDescent="0.35">
      <c r="A3422" s="24"/>
      <c r="B3422" s="23"/>
      <c r="C3422" s="23"/>
      <c r="D3422" s="23"/>
      <c r="E3422" s="23"/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67"/>
      <c r="AD3422" s="23"/>
      <c r="AE3422" s="23"/>
    </row>
    <row r="3423" spans="1:31" s="103" customFormat="1" x14ac:dyDescent="0.35">
      <c r="A3423" s="24"/>
      <c r="B3423" s="23"/>
      <c r="C3423" s="23"/>
      <c r="D3423" s="23"/>
      <c r="E3423" s="23"/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67"/>
      <c r="AD3423" s="23"/>
      <c r="AE3423" s="23"/>
    </row>
    <row r="3424" spans="1:31" s="103" customFormat="1" x14ac:dyDescent="0.35">
      <c r="A3424" s="24"/>
      <c r="B3424" s="23"/>
      <c r="C3424" s="23"/>
      <c r="D3424" s="23"/>
      <c r="E3424" s="23"/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67"/>
      <c r="AD3424" s="23"/>
      <c r="AE3424" s="23"/>
    </row>
    <row r="3425" spans="1:31" s="103" customFormat="1" x14ac:dyDescent="0.35">
      <c r="A3425" s="24"/>
      <c r="B3425" s="23"/>
      <c r="C3425" s="23"/>
      <c r="D3425" s="23"/>
      <c r="E3425" s="23"/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67"/>
      <c r="AD3425" s="23"/>
      <c r="AE3425" s="23"/>
    </row>
    <row r="3426" spans="1:31" s="103" customFormat="1" x14ac:dyDescent="0.35">
      <c r="A3426" s="24"/>
      <c r="B3426" s="23"/>
      <c r="C3426" s="23"/>
      <c r="D3426" s="23"/>
      <c r="E3426" s="23"/>
      <c r="F3426" s="23"/>
      <c r="G3426" s="23"/>
      <c r="H3426" s="23"/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67"/>
      <c r="AD3426" s="23"/>
      <c r="AE3426" s="23"/>
    </row>
    <row r="3427" spans="1:31" s="103" customFormat="1" x14ac:dyDescent="0.35">
      <c r="A3427" s="24"/>
      <c r="B3427" s="23"/>
      <c r="C3427" s="23"/>
      <c r="D3427" s="23"/>
      <c r="E3427" s="23"/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67"/>
      <c r="AD3427" s="23"/>
      <c r="AE3427" s="23"/>
    </row>
    <row r="3428" spans="1:31" s="103" customFormat="1" x14ac:dyDescent="0.35">
      <c r="A3428" s="24"/>
      <c r="B3428" s="23"/>
      <c r="C3428" s="23"/>
      <c r="D3428" s="23"/>
      <c r="E3428" s="23"/>
      <c r="F3428" s="23"/>
      <c r="G3428" s="23"/>
      <c r="H3428" s="23"/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67"/>
      <c r="AD3428" s="23"/>
      <c r="AE3428" s="23"/>
    </row>
    <row r="3429" spans="1:31" s="103" customFormat="1" x14ac:dyDescent="0.35">
      <c r="A3429" s="24"/>
      <c r="B3429" s="23"/>
      <c r="C3429" s="23"/>
      <c r="D3429" s="23"/>
      <c r="E3429" s="23"/>
      <c r="F3429" s="23"/>
      <c r="G3429" s="23"/>
      <c r="H3429" s="23"/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67"/>
      <c r="AD3429" s="23"/>
      <c r="AE3429" s="23"/>
    </row>
    <row r="3430" spans="1:31" s="103" customFormat="1" x14ac:dyDescent="0.35">
      <c r="A3430" s="24"/>
      <c r="B3430" s="23"/>
      <c r="C3430" s="23"/>
      <c r="D3430" s="23"/>
      <c r="E3430" s="23"/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67"/>
      <c r="AD3430" s="23"/>
      <c r="AE3430" s="23"/>
    </row>
    <row r="3431" spans="1:31" s="103" customFormat="1" x14ac:dyDescent="0.35">
      <c r="A3431" s="24"/>
      <c r="B3431" s="23"/>
      <c r="C3431" s="23"/>
      <c r="D3431" s="23"/>
      <c r="E3431" s="23"/>
      <c r="F3431" s="23"/>
      <c r="G3431" s="23"/>
      <c r="H3431" s="23"/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67"/>
      <c r="AD3431" s="23"/>
      <c r="AE3431" s="23"/>
    </row>
    <row r="3432" spans="1:31" s="103" customFormat="1" x14ac:dyDescent="0.35">
      <c r="A3432" s="24"/>
      <c r="B3432" s="23"/>
      <c r="C3432" s="23"/>
      <c r="D3432" s="23"/>
      <c r="E3432" s="23"/>
      <c r="F3432" s="23"/>
      <c r="G3432" s="23"/>
      <c r="H3432" s="23"/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67"/>
      <c r="AD3432" s="23"/>
      <c r="AE3432" s="23"/>
    </row>
    <row r="3433" spans="1:31" s="103" customFormat="1" x14ac:dyDescent="0.35">
      <c r="A3433" s="24"/>
      <c r="B3433" s="23"/>
      <c r="C3433" s="23"/>
      <c r="D3433" s="23"/>
      <c r="E3433" s="23"/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67"/>
      <c r="AD3433" s="23"/>
      <c r="AE3433" s="23"/>
    </row>
    <row r="3434" spans="1:31" s="103" customFormat="1" x14ac:dyDescent="0.35">
      <c r="A3434" s="24"/>
      <c r="B3434" s="23"/>
      <c r="C3434" s="23"/>
      <c r="D3434" s="23"/>
      <c r="E3434" s="23"/>
      <c r="F3434" s="23"/>
      <c r="G3434" s="23"/>
      <c r="H3434" s="23"/>
      <c r="I3434" s="23"/>
      <c r="J3434" s="23"/>
      <c r="K3434" s="23"/>
      <c r="L3434" s="23"/>
      <c r="M3434" s="23"/>
      <c r="N3434" s="23"/>
      <c r="O3434" s="23"/>
      <c r="P3434" s="23"/>
      <c r="Q3434" s="23"/>
      <c r="R3434" s="23"/>
      <c r="S3434" s="23"/>
      <c r="T3434" s="23"/>
      <c r="U3434" s="23"/>
      <c r="V3434" s="23"/>
      <c r="W3434" s="23"/>
      <c r="X3434" s="23"/>
      <c r="Y3434" s="23"/>
      <c r="Z3434" s="23"/>
      <c r="AA3434" s="23"/>
      <c r="AB3434" s="23"/>
      <c r="AC3434" s="67"/>
      <c r="AD3434" s="23"/>
      <c r="AE3434" s="23"/>
    </row>
    <row r="3435" spans="1:31" s="103" customFormat="1" x14ac:dyDescent="0.35">
      <c r="A3435" s="24"/>
      <c r="B3435" s="23"/>
      <c r="C3435" s="23"/>
      <c r="D3435" s="23"/>
      <c r="E3435" s="23"/>
      <c r="F3435" s="23"/>
      <c r="G3435" s="23"/>
      <c r="H3435" s="23"/>
      <c r="I3435" s="23"/>
      <c r="J3435" s="23"/>
      <c r="K3435" s="23"/>
      <c r="L3435" s="23"/>
      <c r="M3435" s="23"/>
      <c r="N3435" s="23"/>
      <c r="O3435" s="23"/>
      <c r="P3435" s="23"/>
      <c r="Q3435" s="23"/>
      <c r="R3435" s="23"/>
      <c r="S3435" s="23"/>
      <c r="T3435" s="23"/>
      <c r="U3435" s="23"/>
      <c r="V3435" s="23"/>
      <c r="W3435" s="23"/>
      <c r="X3435" s="23"/>
      <c r="Y3435" s="23"/>
      <c r="Z3435" s="23"/>
      <c r="AA3435" s="23"/>
      <c r="AB3435" s="23"/>
      <c r="AC3435" s="67"/>
      <c r="AD3435" s="23"/>
      <c r="AE3435" s="23"/>
    </row>
    <row r="3436" spans="1:31" s="103" customFormat="1" x14ac:dyDescent="0.35">
      <c r="A3436" s="24"/>
      <c r="B3436" s="23"/>
      <c r="C3436" s="23"/>
      <c r="D3436" s="23"/>
      <c r="E3436" s="23"/>
      <c r="F3436" s="23"/>
      <c r="G3436" s="23"/>
      <c r="H3436" s="23"/>
      <c r="I3436" s="23"/>
      <c r="J3436" s="23"/>
      <c r="K3436" s="23"/>
      <c r="L3436" s="23"/>
      <c r="M3436" s="23"/>
      <c r="N3436" s="23"/>
      <c r="O3436" s="23"/>
      <c r="P3436" s="23"/>
      <c r="Q3436" s="23"/>
      <c r="R3436" s="23"/>
      <c r="S3436" s="23"/>
      <c r="T3436" s="23"/>
      <c r="U3436" s="23"/>
      <c r="V3436" s="23"/>
      <c r="W3436" s="23"/>
      <c r="X3436" s="23"/>
      <c r="Y3436" s="23"/>
      <c r="Z3436" s="23"/>
      <c r="AA3436" s="23"/>
      <c r="AB3436" s="23"/>
      <c r="AC3436" s="67"/>
      <c r="AD3436" s="23"/>
      <c r="AE3436" s="23"/>
    </row>
    <row r="3437" spans="1:31" s="103" customFormat="1" x14ac:dyDescent="0.35">
      <c r="A3437" s="24"/>
      <c r="B3437" s="23"/>
      <c r="C3437" s="23"/>
      <c r="D3437" s="23"/>
      <c r="E3437" s="23"/>
      <c r="F3437" s="23"/>
      <c r="G3437" s="23"/>
      <c r="H3437" s="23"/>
      <c r="I3437" s="23"/>
      <c r="J3437" s="23"/>
      <c r="K3437" s="23"/>
      <c r="L3437" s="23"/>
      <c r="M3437" s="23"/>
      <c r="N3437" s="23"/>
      <c r="O3437" s="23"/>
      <c r="P3437" s="23"/>
      <c r="Q3437" s="23"/>
      <c r="R3437" s="23"/>
      <c r="S3437" s="23"/>
      <c r="T3437" s="23"/>
      <c r="U3437" s="23"/>
      <c r="V3437" s="23"/>
      <c r="W3437" s="23"/>
      <c r="X3437" s="23"/>
      <c r="Y3437" s="23"/>
      <c r="Z3437" s="23"/>
      <c r="AA3437" s="23"/>
      <c r="AB3437" s="23"/>
      <c r="AC3437" s="67"/>
      <c r="AD3437" s="23"/>
      <c r="AE3437" s="23"/>
    </row>
    <row r="3438" spans="1:31" s="103" customFormat="1" x14ac:dyDescent="0.35">
      <c r="A3438" s="24"/>
      <c r="B3438" s="23"/>
      <c r="C3438" s="23"/>
      <c r="D3438" s="23"/>
      <c r="E3438" s="23"/>
      <c r="F3438" s="23"/>
      <c r="G3438" s="23"/>
      <c r="H3438" s="23"/>
      <c r="I3438" s="23"/>
      <c r="J3438" s="23"/>
      <c r="K3438" s="23"/>
      <c r="L3438" s="23"/>
      <c r="M3438" s="23"/>
      <c r="N3438" s="23"/>
      <c r="O3438" s="23"/>
      <c r="P3438" s="23"/>
      <c r="Q3438" s="23"/>
      <c r="R3438" s="23"/>
      <c r="S3438" s="23"/>
      <c r="T3438" s="23"/>
      <c r="U3438" s="23"/>
      <c r="V3438" s="23"/>
      <c r="W3438" s="23"/>
      <c r="X3438" s="23"/>
      <c r="Y3438" s="23"/>
      <c r="Z3438" s="23"/>
      <c r="AA3438" s="23"/>
      <c r="AB3438" s="23"/>
      <c r="AC3438" s="67"/>
      <c r="AD3438" s="23"/>
      <c r="AE3438" s="23"/>
    </row>
    <row r="3439" spans="1:31" s="103" customFormat="1" x14ac:dyDescent="0.35">
      <c r="A3439" s="24"/>
      <c r="B3439" s="23"/>
      <c r="C3439" s="23"/>
      <c r="D3439" s="23"/>
      <c r="E3439" s="23"/>
      <c r="F3439" s="23"/>
      <c r="G3439" s="23"/>
      <c r="H3439" s="23"/>
      <c r="I3439" s="23"/>
      <c r="J3439" s="23"/>
      <c r="K3439" s="23"/>
      <c r="L3439" s="23"/>
      <c r="M3439" s="23"/>
      <c r="N3439" s="23"/>
      <c r="O3439" s="23"/>
      <c r="P3439" s="23"/>
      <c r="Q3439" s="23"/>
      <c r="R3439" s="23"/>
      <c r="S3439" s="23"/>
      <c r="T3439" s="23"/>
      <c r="U3439" s="23"/>
      <c r="V3439" s="23"/>
      <c r="W3439" s="23"/>
      <c r="X3439" s="23"/>
      <c r="Y3439" s="23"/>
      <c r="Z3439" s="23"/>
      <c r="AA3439" s="23"/>
      <c r="AB3439" s="23"/>
      <c r="AC3439" s="67"/>
      <c r="AD3439" s="23"/>
      <c r="AE3439" s="23"/>
    </row>
    <row r="3440" spans="1:31" s="103" customFormat="1" x14ac:dyDescent="0.35">
      <c r="A3440" s="24"/>
      <c r="B3440" s="23"/>
      <c r="C3440" s="23"/>
      <c r="D3440" s="23"/>
      <c r="E3440" s="23"/>
      <c r="F3440" s="23"/>
      <c r="G3440" s="23"/>
      <c r="H3440" s="23"/>
      <c r="I3440" s="23"/>
      <c r="J3440" s="23"/>
      <c r="K3440" s="23"/>
      <c r="L3440" s="23"/>
      <c r="M3440" s="23"/>
      <c r="N3440" s="23"/>
      <c r="O3440" s="23"/>
      <c r="P3440" s="23"/>
      <c r="Q3440" s="23"/>
      <c r="R3440" s="23"/>
      <c r="S3440" s="23"/>
      <c r="T3440" s="23"/>
      <c r="U3440" s="23"/>
      <c r="V3440" s="23"/>
      <c r="W3440" s="23"/>
      <c r="X3440" s="23"/>
      <c r="Y3440" s="23"/>
      <c r="Z3440" s="23"/>
      <c r="AA3440" s="23"/>
      <c r="AB3440" s="23"/>
      <c r="AC3440" s="67"/>
      <c r="AD3440" s="23"/>
      <c r="AE3440" s="23"/>
    </row>
    <row r="3441" spans="1:31" s="103" customFormat="1" x14ac:dyDescent="0.35">
      <c r="A3441" s="24"/>
      <c r="B3441" s="23"/>
      <c r="C3441" s="23"/>
      <c r="D3441" s="23"/>
      <c r="E3441" s="23"/>
      <c r="F3441" s="23"/>
      <c r="G3441" s="23"/>
      <c r="H3441" s="23"/>
      <c r="I3441" s="23"/>
      <c r="J3441" s="23"/>
      <c r="K3441" s="23"/>
      <c r="L3441" s="23"/>
      <c r="M3441" s="23"/>
      <c r="N3441" s="23"/>
      <c r="O3441" s="23"/>
      <c r="P3441" s="23"/>
      <c r="Q3441" s="23"/>
      <c r="R3441" s="23"/>
      <c r="S3441" s="23"/>
      <c r="T3441" s="23"/>
      <c r="U3441" s="23"/>
      <c r="V3441" s="23"/>
      <c r="W3441" s="23"/>
      <c r="X3441" s="23"/>
      <c r="Y3441" s="23"/>
      <c r="Z3441" s="23"/>
      <c r="AA3441" s="23"/>
      <c r="AB3441" s="23"/>
      <c r="AC3441" s="67"/>
      <c r="AD3441" s="23"/>
      <c r="AE3441" s="23"/>
    </row>
    <row r="3442" spans="1:31" s="103" customFormat="1" x14ac:dyDescent="0.35">
      <c r="A3442" s="24"/>
      <c r="B3442" s="23"/>
      <c r="C3442" s="23"/>
      <c r="D3442" s="23"/>
      <c r="E3442" s="23"/>
      <c r="F3442" s="23"/>
      <c r="G3442" s="23"/>
      <c r="H3442" s="23"/>
      <c r="I3442" s="23"/>
      <c r="J3442" s="23"/>
      <c r="K3442" s="23"/>
      <c r="L3442" s="23"/>
      <c r="M3442" s="23"/>
      <c r="N3442" s="23"/>
      <c r="O3442" s="23"/>
      <c r="P3442" s="23"/>
      <c r="Q3442" s="23"/>
      <c r="R3442" s="23"/>
      <c r="S3442" s="23"/>
      <c r="T3442" s="23"/>
      <c r="U3442" s="23"/>
      <c r="V3442" s="23"/>
      <c r="W3442" s="23"/>
      <c r="X3442" s="23"/>
      <c r="Y3442" s="23"/>
      <c r="Z3442" s="23"/>
      <c r="AA3442" s="23"/>
      <c r="AB3442" s="23"/>
      <c r="AC3442" s="67"/>
      <c r="AD3442" s="23"/>
      <c r="AE3442" s="23"/>
    </row>
    <row r="3443" spans="1:31" s="103" customFormat="1" x14ac:dyDescent="0.35">
      <c r="A3443" s="24"/>
      <c r="B3443" s="23"/>
      <c r="C3443" s="23"/>
      <c r="D3443" s="23"/>
      <c r="E3443" s="23"/>
      <c r="F3443" s="23"/>
      <c r="G3443" s="23"/>
      <c r="H3443" s="23"/>
      <c r="I3443" s="23"/>
      <c r="J3443" s="23"/>
      <c r="K3443" s="23"/>
      <c r="L3443" s="23"/>
      <c r="M3443" s="23"/>
      <c r="N3443" s="23"/>
      <c r="O3443" s="23"/>
      <c r="P3443" s="23"/>
      <c r="Q3443" s="23"/>
      <c r="R3443" s="23"/>
      <c r="S3443" s="23"/>
      <c r="T3443" s="23"/>
      <c r="U3443" s="23"/>
      <c r="V3443" s="23"/>
      <c r="W3443" s="23"/>
      <c r="X3443" s="23"/>
      <c r="Y3443" s="23"/>
      <c r="Z3443" s="23"/>
      <c r="AA3443" s="23"/>
      <c r="AB3443" s="23"/>
      <c r="AC3443" s="67"/>
      <c r="AD3443" s="23"/>
      <c r="AE3443" s="23"/>
    </row>
    <row r="3444" spans="1:31" s="103" customFormat="1" x14ac:dyDescent="0.35">
      <c r="A3444" s="24"/>
      <c r="B3444" s="23"/>
      <c r="C3444" s="23"/>
      <c r="D3444" s="23"/>
      <c r="E3444" s="23"/>
      <c r="F3444" s="23"/>
      <c r="G3444" s="23"/>
      <c r="H3444" s="23"/>
      <c r="I3444" s="23"/>
      <c r="J3444" s="23"/>
      <c r="K3444" s="23"/>
      <c r="L3444" s="23"/>
      <c r="M3444" s="23"/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23"/>
      <c r="Y3444" s="23"/>
      <c r="Z3444" s="23"/>
      <c r="AA3444" s="23"/>
      <c r="AB3444" s="23"/>
      <c r="AC3444" s="67"/>
      <c r="AD3444" s="23"/>
      <c r="AE3444" s="23"/>
    </row>
    <row r="3445" spans="1:31" s="103" customFormat="1" x14ac:dyDescent="0.35">
      <c r="A3445" s="24"/>
      <c r="B3445" s="23"/>
      <c r="C3445" s="23"/>
      <c r="D3445" s="23"/>
      <c r="E3445" s="23"/>
      <c r="F3445" s="23"/>
      <c r="G3445" s="23"/>
      <c r="H3445" s="23"/>
      <c r="I3445" s="23"/>
      <c r="J3445" s="23"/>
      <c r="K3445" s="23"/>
      <c r="L3445" s="23"/>
      <c r="M3445" s="23"/>
      <c r="N3445" s="23"/>
      <c r="O3445" s="23"/>
      <c r="P3445" s="23"/>
      <c r="Q3445" s="23"/>
      <c r="R3445" s="23"/>
      <c r="S3445" s="23"/>
      <c r="T3445" s="23"/>
      <c r="U3445" s="23"/>
      <c r="V3445" s="23"/>
      <c r="W3445" s="23"/>
      <c r="X3445" s="23"/>
      <c r="Y3445" s="23"/>
      <c r="Z3445" s="23"/>
      <c r="AA3445" s="23"/>
      <c r="AB3445" s="23"/>
      <c r="AC3445" s="67"/>
      <c r="AD3445" s="23"/>
      <c r="AE3445" s="23"/>
    </row>
    <row r="3446" spans="1:31" s="103" customFormat="1" x14ac:dyDescent="0.35">
      <c r="A3446" s="24"/>
      <c r="B3446" s="23"/>
      <c r="C3446" s="23"/>
      <c r="D3446" s="23"/>
      <c r="E3446" s="23"/>
      <c r="F3446" s="23"/>
      <c r="G3446" s="23"/>
      <c r="H3446" s="23"/>
      <c r="I3446" s="23"/>
      <c r="J3446" s="23"/>
      <c r="K3446" s="23"/>
      <c r="L3446" s="23"/>
      <c r="M3446" s="23"/>
      <c r="N3446" s="23"/>
      <c r="O3446" s="23"/>
      <c r="P3446" s="23"/>
      <c r="Q3446" s="23"/>
      <c r="R3446" s="23"/>
      <c r="S3446" s="23"/>
      <c r="T3446" s="23"/>
      <c r="U3446" s="23"/>
      <c r="V3446" s="23"/>
      <c r="W3446" s="23"/>
      <c r="X3446" s="23"/>
      <c r="Y3446" s="23"/>
      <c r="Z3446" s="23"/>
      <c r="AA3446" s="23"/>
      <c r="AB3446" s="23"/>
      <c r="AC3446" s="67"/>
      <c r="AD3446" s="23"/>
      <c r="AE3446" s="23"/>
    </row>
    <row r="3447" spans="1:31" s="103" customFormat="1" x14ac:dyDescent="0.35">
      <c r="A3447" s="24"/>
      <c r="B3447" s="23"/>
      <c r="C3447" s="23"/>
      <c r="D3447" s="23"/>
      <c r="E3447" s="23"/>
      <c r="F3447" s="23"/>
      <c r="G3447" s="23"/>
      <c r="H3447" s="23"/>
      <c r="I3447" s="23"/>
      <c r="J3447" s="23"/>
      <c r="K3447" s="23"/>
      <c r="L3447" s="23"/>
      <c r="M3447" s="23"/>
      <c r="N3447" s="23"/>
      <c r="O3447" s="23"/>
      <c r="P3447" s="23"/>
      <c r="Q3447" s="23"/>
      <c r="R3447" s="23"/>
      <c r="S3447" s="23"/>
      <c r="T3447" s="23"/>
      <c r="U3447" s="23"/>
      <c r="V3447" s="23"/>
      <c r="W3447" s="23"/>
      <c r="X3447" s="23"/>
      <c r="Y3447" s="23"/>
      <c r="Z3447" s="23"/>
      <c r="AA3447" s="23"/>
      <c r="AB3447" s="23"/>
      <c r="AC3447" s="67"/>
      <c r="AD3447" s="23"/>
      <c r="AE3447" s="23"/>
    </row>
    <row r="3448" spans="1:31" s="103" customFormat="1" x14ac:dyDescent="0.35">
      <c r="A3448" s="24"/>
      <c r="B3448" s="23"/>
      <c r="C3448" s="23"/>
      <c r="D3448" s="23"/>
      <c r="E3448" s="23"/>
      <c r="F3448" s="23"/>
      <c r="G3448" s="23"/>
      <c r="H3448" s="23"/>
      <c r="I3448" s="23"/>
      <c r="J3448" s="23"/>
      <c r="K3448" s="23"/>
      <c r="L3448" s="23"/>
      <c r="M3448" s="23"/>
      <c r="N3448" s="23"/>
      <c r="O3448" s="23"/>
      <c r="P3448" s="23"/>
      <c r="Q3448" s="23"/>
      <c r="R3448" s="23"/>
      <c r="S3448" s="23"/>
      <c r="T3448" s="23"/>
      <c r="U3448" s="23"/>
      <c r="V3448" s="23"/>
      <c r="W3448" s="23"/>
      <c r="X3448" s="23"/>
      <c r="Y3448" s="23"/>
      <c r="Z3448" s="23"/>
      <c r="AA3448" s="23"/>
      <c r="AB3448" s="23"/>
      <c r="AC3448" s="67"/>
      <c r="AD3448" s="23"/>
      <c r="AE3448" s="23"/>
    </row>
    <row r="3449" spans="1:31" s="103" customFormat="1" x14ac:dyDescent="0.35">
      <c r="A3449" s="24"/>
      <c r="B3449" s="23"/>
      <c r="C3449" s="23"/>
      <c r="D3449" s="23"/>
      <c r="E3449" s="23"/>
      <c r="F3449" s="23"/>
      <c r="G3449" s="23"/>
      <c r="H3449" s="23"/>
      <c r="I3449" s="23"/>
      <c r="J3449" s="23"/>
      <c r="K3449" s="23"/>
      <c r="L3449" s="23"/>
      <c r="M3449" s="23"/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/>
      <c r="Y3449" s="23"/>
      <c r="Z3449" s="23"/>
      <c r="AA3449" s="23"/>
      <c r="AB3449" s="23"/>
      <c r="AC3449" s="67"/>
      <c r="AD3449" s="23"/>
      <c r="AE3449" s="23"/>
    </row>
    <row r="3450" spans="1:31" s="103" customFormat="1" x14ac:dyDescent="0.35">
      <c r="A3450" s="24"/>
      <c r="B3450" s="23"/>
      <c r="C3450" s="23"/>
      <c r="D3450" s="23"/>
      <c r="E3450" s="23"/>
      <c r="F3450" s="23"/>
      <c r="G3450" s="23"/>
      <c r="H3450" s="23"/>
      <c r="I3450" s="23"/>
      <c r="J3450" s="23"/>
      <c r="K3450" s="23"/>
      <c r="L3450" s="23"/>
      <c r="M3450" s="23"/>
      <c r="N3450" s="23"/>
      <c r="O3450" s="23"/>
      <c r="P3450" s="23"/>
      <c r="Q3450" s="23"/>
      <c r="R3450" s="23"/>
      <c r="S3450" s="23"/>
      <c r="T3450" s="23"/>
      <c r="U3450" s="23"/>
      <c r="V3450" s="23"/>
      <c r="W3450" s="23"/>
      <c r="X3450" s="23"/>
      <c r="Y3450" s="23"/>
      <c r="Z3450" s="23"/>
      <c r="AA3450" s="23"/>
      <c r="AB3450" s="23"/>
      <c r="AC3450" s="67"/>
      <c r="AD3450" s="23"/>
      <c r="AE3450" s="23"/>
    </row>
    <row r="3451" spans="1:31" s="103" customFormat="1" x14ac:dyDescent="0.35">
      <c r="A3451" s="24"/>
      <c r="B3451" s="23"/>
      <c r="C3451" s="23"/>
      <c r="D3451" s="23"/>
      <c r="E3451" s="23"/>
      <c r="F3451" s="23"/>
      <c r="G3451" s="23"/>
      <c r="H3451" s="23"/>
      <c r="I3451" s="23"/>
      <c r="J3451" s="23"/>
      <c r="K3451" s="23"/>
      <c r="L3451" s="23"/>
      <c r="M3451" s="23"/>
      <c r="N3451" s="23"/>
      <c r="O3451" s="23"/>
      <c r="P3451" s="23"/>
      <c r="Q3451" s="23"/>
      <c r="R3451" s="23"/>
      <c r="S3451" s="23"/>
      <c r="T3451" s="23"/>
      <c r="U3451" s="23"/>
      <c r="V3451" s="23"/>
      <c r="W3451" s="23"/>
      <c r="X3451" s="23"/>
      <c r="Y3451" s="23"/>
      <c r="Z3451" s="23"/>
      <c r="AA3451" s="23"/>
      <c r="AB3451" s="23"/>
      <c r="AC3451" s="67"/>
      <c r="AD3451" s="23"/>
      <c r="AE3451" s="23"/>
    </row>
    <row r="3452" spans="1:31" s="103" customFormat="1" x14ac:dyDescent="0.35">
      <c r="A3452" s="24"/>
      <c r="B3452" s="23"/>
      <c r="C3452" s="23"/>
      <c r="D3452" s="23"/>
      <c r="E3452" s="23"/>
      <c r="F3452" s="23"/>
      <c r="G3452" s="23"/>
      <c r="H3452" s="23"/>
      <c r="I3452" s="23"/>
      <c r="J3452" s="23"/>
      <c r="K3452" s="23"/>
      <c r="L3452" s="23"/>
      <c r="M3452" s="23"/>
      <c r="N3452" s="23"/>
      <c r="O3452" s="23"/>
      <c r="P3452" s="23"/>
      <c r="Q3452" s="23"/>
      <c r="R3452" s="23"/>
      <c r="S3452" s="23"/>
      <c r="T3452" s="23"/>
      <c r="U3452" s="23"/>
      <c r="V3452" s="23"/>
      <c r="W3452" s="23"/>
      <c r="X3452" s="23"/>
      <c r="Y3452" s="23"/>
      <c r="Z3452" s="23"/>
      <c r="AA3452" s="23"/>
      <c r="AB3452" s="23"/>
      <c r="AC3452" s="67"/>
      <c r="AD3452" s="23"/>
      <c r="AE3452" s="23"/>
    </row>
    <row r="3453" spans="1:31" s="103" customFormat="1" x14ac:dyDescent="0.35">
      <c r="A3453" s="24"/>
      <c r="B3453" s="23"/>
      <c r="C3453" s="23"/>
      <c r="D3453" s="23"/>
      <c r="E3453" s="23"/>
      <c r="F3453" s="23"/>
      <c r="G3453" s="23"/>
      <c r="H3453" s="23"/>
      <c r="I3453" s="23"/>
      <c r="J3453" s="23"/>
      <c r="K3453" s="23"/>
      <c r="L3453" s="23"/>
      <c r="M3453" s="23"/>
      <c r="N3453" s="23"/>
      <c r="O3453" s="23"/>
      <c r="P3453" s="23"/>
      <c r="Q3453" s="23"/>
      <c r="R3453" s="23"/>
      <c r="S3453" s="23"/>
      <c r="T3453" s="23"/>
      <c r="U3453" s="23"/>
      <c r="V3453" s="23"/>
      <c r="W3453" s="23"/>
      <c r="X3453" s="23"/>
      <c r="Y3453" s="23"/>
      <c r="Z3453" s="23"/>
      <c r="AA3453" s="23"/>
      <c r="AB3453" s="23"/>
      <c r="AC3453" s="67"/>
      <c r="AD3453" s="23"/>
      <c r="AE3453" s="23"/>
    </row>
    <row r="3454" spans="1:31" s="103" customFormat="1" x14ac:dyDescent="0.35">
      <c r="A3454" s="24"/>
      <c r="B3454" s="23"/>
      <c r="C3454" s="23"/>
      <c r="D3454" s="23"/>
      <c r="E3454" s="23"/>
      <c r="F3454" s="23"/>
      <c r="G3454" s="23"/>
      <c r="H3454" s="23"/>
      <c r="I3454" s="23"/>
      <c r="J3454" s="23"/>
      <c r="K3454" s="23"/>
      <c r="L3454" s="23"/>
      <c r="M3454" s="23"/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23"/>
      <c r="Y3454" s="23"/>
      <c r="Z3454" s="23"/>
      <c r="AA3454" s="23"/>
      <c r="AB3454" s="23"/>
      <c r="AC3454" s="67"/>
      <c r="AD3454" s="23"/>
      <c r="AE3454" s="23"/>
    </row>
    <row r="3455" spans="1:31" s="103" customFormat="1" x14ac:dyDescent="0.35">
      <c r="A3455" s="24"/>
      <c r="B3455" s="23"/>
      <c r="C3455" s="23"/>
      <c r="D3455" s="23"/>
      <c r="E3455" s="23"/>
      <c r="F3455" s="23"/>
      <c r="G3455" s="23"/>
      <c r="H3455" s="23"/>
      <c r="I3455" s="23"/>
      <c r="J3455" s="23"/>
      <c r="K3455" s="23"/>
      <c r="L3455" s="23"/>
      <c r="M3455" s="23"/>
      <c r="N3455" s="23"/>
      <c r="O3455" s="23"/>
      <c r="P3455" s="23"/>
      <c r="Q3455" s="23"/>
      <c r="R3455" s="23"/>
      <c r="S3455" s="23"/>
      <c r="T3455" s="23"/>
      <c r="U3455" s="23"/>
      <c r="V3455" s="23"/>
      <c r="W3455" s="23"/>
      <c r="X3455" s="23"/>
      <c r="Y3455" s="23"/>
      <c r="Z3455" s="23"/>
      <c r="AA3455" s="23"/>
      <c r="AB3455" s="23"/>
      <c r="AC3455" s="67"/>
      <c r="AD3455" s="23"/>
      <c r="AE3455" s="23"/>
    </row>
    <row r="3456" spans="1:31" s="103" customFormat="1" x14ac:dyDescent="0.35">
      <c r="A3456" s="24"/>
      <c r="B3456" s="23"/>
      <c r="C3456" s="23"/>
      <c r="D3456" s="23"/>
      <c r="E3456" s="23"/>
      <c r="F3456" s="23"/>
      <c r="G3456" s="23"/>
      <c r="H3456" s="23"/>
      <c r="I3456" s="23"/>
      <c r="J3456" s="23"/>
      <c r="K3456" s="23"/>
      <c r="L3456" s="23"/>
      <c r="M3456" s="23"/>
      <c r="N3456" s="23"/>
      <c r="O3456" s="23"/>
      <c r="P3456" s="23"/>
      <c r="Q3456" s="23"/>
      <c r="R3456" s="23"/>
      <c r="S3456" s="23"/>
      <c r="T3456" s="23"/>
      <c r="U3456" s="23"/>
      <c r="V3456" s="23"/>
      <c r="W3456" s="23"/>
      <c r="X3456" s="23"/>
      <c r="Y3456" s="23"/>
      <c r="Z3456" s="23"/>
      <c r="AA3456" s="23"/>
      <c r="AB3456" s="23"/>
      <c r="AC3456" s="67"/>
      <c r="AD3456" s="23"/>
      <c r="AE3456" s="23"/>
    </row>
    <row r="3457" spans="1:31" s="103" customFormat="1" x14ac:dyDescent="0.35">
      <c r="A3457" s="24"/>
      <c r="B3457" s="23"/>
      <c r="C3457" s="23"/>
      <c r="D3457" s="23"/>
      <c r="E3457" s="23"/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67"/>
      <c r="AD3457" s="23"/>
      <c r="AE3457" s="23"/>
    </row>
    <row r="3458" spans="1:31" s="103" customFormat="1" x14ac:dyDescent="0.35">
      <c r="A3458" s="24"/>
      <c r="B3458" s="23"/>
      <c r="C3458" s="23"/>
      <c r="D3458" s="23"/>
      <c r="E3458" s="23"/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67"/>
      <c r="AD3458" s="23"/>
      <c r="AE3458" s="23"/>
    </row>
    <row r="3459" spans="1:31" s="103" customFormat="1" x14ac:dyDescent="0.35">
      <c r="A3459" s="24"/>
      <c r="B3459" s="23"/>
      <c r="C3459" s="23"/>
      <c r="D3459" s="23"/>
      <c r="E3459" s="23"/>
      <c r="F3459" s="23"/>
      <c r="G3459" s="23"/>
      <c r="H3459" s="23"/>
      <c r="I3459" s="23"/>
      <c r="J3459" s="23"/>
      <c r="K3459" s="23"/>
      <c r="L3459" s="23"/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23"/>
      <c r="Y3459" s="23"/>
      <c r="Z3459" s="23"/>
      <c r="AA3459" s="23"/>
      <c r="AB3459" s="23"/>
      <c r="AC3459" s="67"/>
      <c r="AD3459" s="23"/>
      <c r="AE3459" s="23"/>
    </row>
    <row r="3460" spans="1:31" s="103" customFormat="1" x14ac:dyDescent="0.35">
      <c r="A3460" s="24"/>
      <c r="B3460" s="23"/>
      <c r="C3460" s="23"/>
      <c r="D3460" s="23"/>
      <c r="E3460" s="23"/>
      <c r="F3460" s="23"/>
      <c r="G3460" s="23"/>
      <c r="H3460" s="23"/>
      <c r="I3460" s="23"/>
      <c r="J3460" s="23"/>
      <c r="K3460" s="23"/>
      <c r="L3460" s="23"/>
      <c r="M3460" s="23"/>
      <c r="N3460" s="23"/>
      <c r="O3460" s="23"/>
      <c r="P3460" s="23"/>
      <c r="Q3460" s="23"/>
      <c r="R3460" s="23"/>
      <c r="S3460" s="23"/>
      <c r="T3460" s="23"/>
      <c r="U3460" s="23"/>
      <c r="V3460" s="23"/>
      <c r="W3460" s="23"/>
      <c r="X3460" s="23"/>
      <c r="Y3460" s="23"/>
      <c r="Z3460" s="23"/>
      <c r="AA3460" s="23"/>
      <c r="AB3460" s="23"/>
      <c r="AC3460" s="67"/>
      <c r="AD3460" s="23"/>
      <c r="AE3460" s="23"/>
    </row>
    <row r="3461" spans="1:31" s="103" customFormat="1" x14ac:dyDescent="0.35">
      <c r="A3461" s="24"/>
      <c r="B3461" s="23"/>
      <c r="C3461" s="23"/>
      <c r="D3461" s="23"/>
      <c r="E3461" s="23"/>
      <c r="F3461" s="23"/>
      <c r="G3461" s="23"/>
      <c r="H3461" s="23"/>
      <c r="I3461" s="23"/>
      <c r="J3461" s="23"/>
      <c r="K3461" s="23"/>
      <c r="L3461" s="23"/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23"/>
      <c r="Y3461" s="23"/>
      <c r="Z3461" s="23"/>
      <c r="AA3461" s="23"/>
      <c r="AB3461" s="23"/>
      <c r="AC3461" s="67"/>
      <c r="AD3461" s="23"/>
      <c r="AE3461" s="23"/>
    </row>
    <row r="3462" spans="1:31" s="103" customFormat="1" x14ac:dyDescent="0.35">
      <c r="A3462" s="24"/>
      <c r="B3462" s="23"/>
      <c r="C3462" s="23"/>
      <c r="D3462" s="23"/>
      <c r="E3462" s="23"/>
      <c r="F3462" s="23"/>
      <c r="G3462" s="23"/>
      <c r="H3462" s="23"/>
      <c r="I3462" s="23"/>
      <c r="J3462" s="23"/>
      <c r="K3462" s="23"/>
      <c r="L3462" s="23"/>
      <c r="M3462" s="23"/>
      <c r="N3462" s="23"/>
      <c r="O3462" s="23"/>
      <c r="P3462" s="23"/>
      <c r="Q3462" s="23"/>
      <c r="R3462" s="23"/>
      <c r="S3462" s="23"/>
      <c r="T3462" s="23"/>
      <c r="U3462" s="23"/>
      <c r="V3462" s="23"/>
      <c r="W3462" s="23"/>
      <c r="X3462" s="23"/>
      <c r="Y3462" s="23"/>
      <c r="Z3462" s="23"/>
      <c r="AA3462" s="23"/>
      <c r="AB3462" s="23"/>
      <c r="AC3462" s="67"/>
      <c r="AD3462" s="23"/>
      <c r="AE3462" s="23"/>
    </row>
    <row r="3463" spans="1:31" s="103" customFormat="1" x14ac:dyDescent="0.35">
      <c r="A3463" s="24"/>
      <c r="B3463" s="23"/>
      <c r="C3463" s="23"/>
      <c r="D3463" s="23"/>
      <c r="E3463" s="23"/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67"/>
      <c r="AD3463" s="23"/>
      <c r="AE3463" s="23"/>
    </row>
    <row r="3464" spans="1:31" s="103" customFormat="1" x14ac:dyDescent="0.35">
      <c r="A3464" s="24"/>
      <c r="B3464" s="23"/>
      <c r="C3464" s="23"/>
      <c r="D3464" s="23"/>
      <c r="E3464" s="23"/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67"/>
      <c r="AD3464" s="23"/>
      <c r="AE3464" s="23"/>
    </row>
    <row r="3465" spans="1:31" s="103" customFormat="1" x14ac:dyDescent="0.35">
      <c r="A3465" s="24"/>
      <c r="B3465" s="23"/>
      <c r="C3465" s="23"/>
      <c r="D3465" s="23"/>
      <c r="E3465" s="23"/>
      <c r="F3465" s="23"/>
      <c r="G3465" s="23"/>
      <c r="H3465" s="23"/>
      <c r="I3465" s="23"/>
      <c r="J3465" s="23"/>
      <c r="K3465" s="23"/>
      <c r="L3465" s="23"/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/>
      <c r="Z3465" s="23"/>
      <c r="AA3465" s="23"/>
      <c r="AB3465" s="23"/>
      <c r="AC3465" s="67"/>
      <c r="AD3465" s="23"/>
      <c r="AE3465" s="23"/>
    </row>
    <row r="3466" spans="1:31" s="103" customFormat="1" x14ac:dyDescent="0.35">
      <c r="A3466" s="24"/>
      <c r="B3466" s="23"/>
      <c r="C3466" s="23"/>
      <c r="D3466" s="23"/>
      <c r="E3466" s="23"/>
      <c r="F3466" s="23"/>
      <c r="G3466" s="23"/>
      <c r="H3466" s="23"/>
      <c r="I3466" s="23"/>
      <c r="J3466" s="23"/>
      <c r="K3466" s="23"/>
      <c r="L3466" s="23"/>
      <c r="M3466" s="23"/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23"/>
      <c r="Y3466" s="23"/>
      <c r="Z3466" s="23"/>
      <c r="AA3466" s="23"/>
      <c r="AB3466" s="23"/>
      <c r="AC3466" s="67"/>
      <c r="AD3466" s="23"/>
      <c r="AE3466" s="23"/>
    </row>
    <row r="3467" spans="1:31" s="103" customFormat="1" x14ac:dyDescent="0.35">
      <c r="A3467" s="24"/>
      <c r="B3467" s="23"/>
      <c r="C3467" s="23"/>
      <c r="D3467" s="23"/>
      <c r="E3467" s="23"/>
      <c r="F3467" s="23"/>
      <c r="G3467" s="23"/>
      <c r="H3467" s="23"/>
      <c r="I3467" s="23"/>
      <c r="J3467" s="23"/>
      <c r="K3467" s="23"/>
      <c r="L3467" s="23"/>
      <c r="M3467" s="23"/>
      <c r="N3467" s="23"/>
      <c r="O3467" s="23"/>
      <c r="P3467" s="23"/>
      <c r="Q3467" s="23"/>
      <c r="R3467" s="23"/>
      <c r="S3467" s="23"/>
      <c r="T3467" s="23"/>
      <c r="U3467" s="23"/>
      <c r="V3467" s="23"/>
      <c r="W3467" s="23"/>
      <c r="X3467" s="23"/>
      <c r="Y3467" s="23"/>
      <c r="Z3467" s="23"/>
      <c r="AA3467" s="23"/>
      <c r="AB3467" s="23"/>
      <c r="AC3467" s="67"/>
      <c r="AD3467" s="23"/>
      <c r="AE3467" s="23"/>
    </row>
    <row r="3468" spans="1:31" s="103" customFormat="1" x14ac:dyDescent="0.35">
      <c r="A3468" s="24"/>
      <c r="B3468" s="23"/>
      <c r="C3468" s="23"/>
      <c r="D3468" s="23"/>
      <c r="E3468" s="23"/>
      <c r="F3468" s="23"/>
      <c r="G3468" s="23"/>
      <c r="H3468" s="23"/>
      <c r="I3468" s="23"/>
      <c r="J3468" s="23"/>
      <c r="K3468" s="23"/>
      <c r="L3468" s="23"/>
      <c r="M3468" s="23"/>
      <c r="N3468" s="23"/>
      <c r="O3468" s="23"/>
      <c r="P3468" s="23"/>
      <c r="Q3468" s="23"/>
      <c r="R3468" s="23"/>
      <c r="S3468" s="23"/>
      <c r="T3468" s="23"/>
      <c r="U3468" s="23"/>
      <c r="V3468" s="23"/>
      <c r="W3468" s="23"/>
      <c r="X3468" s="23"/>
      <c r="Y3468" s="23"/>
      <c r="Z3468" s="23"/>
      <c r="AA3468" s="23"/>
      <c r="AB3468" s="23"/>
      <c r="AC3468" s="67"/>
      <c r="AD3468" s="23"/>
      <c r="AE3468" s="23"/>
    </row>
    <row r="3469" spans="1:31" s="103" customFormat="1" x14ac:dyDescent="0.35">
      <c r="A3469" s="24"/>
      <c r="B3469" s="23"/>
      <c r="C3469" s="23"/>
      <c r="D3469" s="23"/>
      <c r="E3469" s="23"/>
      <c r="F3469" s="23"/>
      <c r="G3469" s="23"/>
      <c r="H3469" s="23"/>
      <c r="I3469" s="23"/>
      <c r="J3469" s="23"/>
      <c r="K3469" s="23"/>
      <c r="L3469" s="23"/>
      <c r="M3469" s="23"/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23"/>
      <c r="Y3469" s="23"/>
      <c r="Z3469" s="23"/>
      <c r="AA3469" s="23"/>
      <c r="AB3469" s="23"/>
      <c r="AC3469" s="67"/>
      <c r="AD3469" s="23"/>
      <c r="AE3469" s="23"/>
    </row>
    <row r="3470" spans="1:31" s="103" customFormat="1" x14ac:dyDescent="0.35">
      <c r="A3470" s="24"/>
      <c r="B3470" s="23"/>
      <c r="C3470" s="23"/>
      <c r="D3470" s="23"/>
      <c r="E3470" s="23"/>
      <c r="F3470" s="23"/>
      <c r="G3470" s="23"/>
      <c r="H3470" s="23"/>
      <c r="I3470" s="23"/>
      <c r="J3470" s="23"/>
      <c r="K3470" s="23"/>
      <c r="L3470" s="23"/>
      <c r="M3470" s="23"/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/>
      <c r="Y3470" s="23"/>
      <c r="Z3470" s="23"/>
      <c r="AA3470" s="23"/>
      <c r="AB3470" s="23"/>
      <c r="AC3470" s="67"/>
      <c r="AD3470" s="23"/>
      <c r="AE3470" s="23"/>
    </row>
    <row r="3471" spans="1:31" s="103" customFormat="1" x14ac:dyDescent="0.35">
      <c r="A3471" s="24"/>
      <c r="B3471" s="23"/>
      <c r="C3471" s="23"/>
      <c r="D3471" s="23"/>
      <c r="E3471" s="23"/>
      <c r="F3471" s="23"/>
      <c r="G3471" s="23"/>
      <c r="H3471" s="23"/>
      <c r="I3471" s="23"/>
      <c r="J3471" s="23"/>
      <c r="K3471" s="23"/>
      <c r="L3471" s="23"/>
      <c r="M3471" s="23"/>
      <c r="N3471" s="23"/>
      <c r="O3471" s="23"/>
      <c r="P3471" s="23"/>
      <c r="Q3471" s="23"/>
      <c r="R3471" s="23"/>
      <c r="S3471" s="23"/>
      <c r="T3471" s="23"/>
      <c r="U3471" s="23"/>
      <c r="V3471" s="23"/>
      <c r="W3471" s="23"/>
      <c r="X3471" s="23"/>
      <c r="Y3471" s="23"/>
      <c r="Z3471" s="23"/>
      <c r="AA3471" s="23"/>
      <c r="AB3471" s="23"/>
      <c r="AC3471" s="67"/>
      <c r="AD3471" s="23"/>
      <c r="AE3471" s="23"/>
    </row>
    <row r="3472" spans="1:31" s="103" customFormat="1" x14ac:dyDescent="0.35">
      <c r="A3472" s="24"/>
      <c r="B3472" s="23"/>
      <c r="C3472" s="23"/>
      <c r="D3472" s="23"/>
      <c r="E3472" s="23"/>
      <c r="F3472" s="23"/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67"/>
      <c r="AD3472" s="23"/>
      <c r="AE3472" s="23"/>
    </row>
    <row r="3473" spans="1:31" s="103" customFormat="1" x14ac:dyDescent="0.35">
      <c r="A3473" s="24"/>
      <c r="B3473" s="23"/>
      <c r="C3473" s="23"/>
      <c r="D3473" s="23"/>
      <c r="E3473" s="23"/>
      <c r="F3473" s="23"/>
      <c r="G3473" s="23"/>
      <c r="H3473" s="23"/>
      <c r="I3473" s="23"/>
      <c r="J3473" s="23"/>
      <c r="K3473" s="23"/>
      <c r="L3473" s="23"/>
      <c r="M3473" s="23"/>
      <c r="N3473" s="23"/>
      <c r="O3473" s="23"/>
      <c r="P3473" s="23"/>
      <c r="Q3473" s="23"/>
      <c r="R3473" s="23"/>
      <c r="S3473" s="23"/>
      <c r="T3473" s="23"/>
      <c r="U3473" s="23"/>
      <c r="V3473" s="23"/>
      <c r="W3473" s="23"/>
      <c r="X3473" s="23"/>
      <c r="Y3473" s="23"/>
      <c r="Z3473" s="23"/>
      <c r="AA3473" s="23"/>
      <c r="AB3473" s="23"/>
      <c r="AC3473" s="67"/>
      <c r="AD3473" s="23"/>
      <c r="AE3473" s="23"/>
    </row>
    <row r="3474" spans="1:31" s="103" customFormat="1" x14ac:dyDescent="0.35">
      <c r="A3474" s="24"/>
      <c r="B3474" s="23"/>
      <c r="C3474" s="23"/>
      <c r="D3474" s="23"/>
      <c r="E3474" s="23"/>
      <c r="F3474" s="23"/>
      <c r="G3474" s="23"/>
      <c r="H3474" s="23"/>
      <c r="I3474" s="23"/>
      <c r="J3474" s="23"/>
      <c r="K3474" s="23"/>
      <c r="L3474" s="23"/>
      <c r="M3474" s="23"/>
      <c r="N3474" s="23"/>
      <c r="O3474" s="23"/>
      <c r="P3474" s="23"/>
      <c r="Q3474" s="23"/>
      <c r="R3474" s="23"/>
      <c r="S3474" s="23"/>
      <c r="T3474" s="23"/>
      <c r="U3474" s="23"/>
      <c r="V3474" s="23"/>
      <c r="W3474" s="23"/>
      <c r="X3474" s="23"/>
      <c r="Y3474" s="23"/>
      <c r="Z3474" s="23"/>
      <c r="AA3474" s="23"/>
      <c r="AB3474" s="23"/>
      <c r="AC3474" s="67"/>
      <c r="AD3474" s="23"/>
      <c r="AE3474" s="23"/>
    </row>
    <row r="3475" spans="1:31" s="103" customFormat="1" x14ac:dyDescent="0.35">
      <c r="A3475" s="24"/>
      <c r="B3475" s="23"/>
      <c r="C3475" s="23"/>
      <c r="D3475" s="23"/>
      <c r="E3475" s="23"/>
      <c r="F3475" s="23"/>
      <c r="G3475" s="23"/>
      <c r="H3475" s="23"/>
      <c r="I3475" s="23"/>
      <c r="J3475" s="23"/>
      <c r="K3475" s="23"/>
      <c r="L3475" s="23"/>
      <c r="M3475" s="23"/>
      <c r="N3475" s="23"/>
      <c r="O3475" s="23"/>
      <c r="P3475" s="23"/>
      <c r="Q3475" s="23"/>
      <c r="R3475" s="23"/>
      <c r="S3475" s="23"/>
      <c r="T3475" s="23"/>
      <c r="U3475" s="23"/>
      <c r="V3475" s="23"/>
      <c r="W3475" s="23"/>
      <c r="X3475" s="23"/>
      <c r="Y3475" s="23"/>
      <c r="Z3475" s="23"/>
      <c r="AA3475" s="23"/>
      <c r="AB3475" s="23"/>
      <c r="AC3475" s="67"/>
      <c r="AD3475" s="23"/>
      <c r="AE3475" s="23"/>
    </row>
    <row r="3476" spans="1:31" s="103" customFormat="1" x14ac:dyDescent="0.35">
      <c r="A3476" s="24"/>
      <c r="B3476" s="23"/>
      <c r="C3476" s="23"/>
      <c r="D3476" s="23"/>
      <c r="E3476" s="23"/>
      <c r="F3476" s="23"/>
      <c r="G3476" s="23"/>
      <c r="H3476" s="23"/>
      <c r="I3476" s="23"/>
      <c r="J3476" s="23"/>
      <c r="K3476" s="23"/>
      <c r="L3476" s="23"/>
      <c r="M3476" s="23"/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/>
      <c r="Z3476" s="23"/>
      <c r="AA3476" s="23"/>
      <c r="AB3476" s="23"/>
      <c r="AC3476" s="67"/>
      <c r="AD3476" s="23"/>
      <c r="AE3476" s="23"/>
    </row>
    <row r="3477" spans="1:31" s="103" customFormat="1" x14ac:dyDescent="0.35">
      <c r="A3477" s="24"/>
      <c r="B3477" s="23"/>
      <c r="C3477" s="23"/>
      <c r="D3477" s="23"/>
      <c r="E3477" s="23"/>
      <c r="F3477" s="23"/>
      <c r="G3477" s="23"/>
      <c r="H3477" s="23"/>
      <c r="I3477" s="23"/>
      <c r="J3477" s="23"/>
      <c r="K3477" s="23"/>
      <c r="L3477" s="23"/>
      <c r="M3477" s="23"/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/>
      <c r="Z3477" s="23"/>
      <c r="AA3477" s="23"/>
      <c r="AB3477" s="23"/>
      <c r="AC3477" s="67"/>
      <c r="AD3477" s="23"/>
      <c r="AE3477" s="23"/>
    </row>
    <row r="3478" spans="1:31" s="103" customFormat="1" x14ac:dyDescent="0.35">
      <c r="A3478" s="24"/>
      <c r="B3478" s="23"/>
      <c r="C3478" s="23"/>
      <c r="D3478" s="23"/>
      <c r="E3478" s="23"/>
      <c r="F3478" s="23"/>
      <c r="G3478" s="23"/>
      <c r="H3478" s="23"/>
      <c r="I3478" s="23"/>
      <c r="J3478" s="23"/>
      <c r="K3478" s="23"/>
      <c r="L3478" s="23"/>
      <c r="M3478" s="23"/>
      <c r="N3478" s="23"/>
      <c r="O3478" s="23"/>
      <c r="P3478" s="23"/>
      <c r="Q3478" s="23"/>
      <c r="R3478" s="23"/>
      <c r="S3478" s="23"/>
      <c r="T3478" s="23"/>
      <c r="U3478" s="23"/>
      <c r="V3478" s="23"/>
      <c r="W3478" s="23"/>
      <c r="X3478" s="23"/>
      <c r="Y3478" s="23"/>
      <c r="Z3478" s="23"/>
      <c r="AA3478" s="23"/>
      <c r="AB3478" s="23"/>
      <c r="AC3478" s="67"/>
      <c r="AD3478" s="23"/>
      <c r="AE3478" s="23"/>
    </row>
    <row r="3479" spans="1:31" s="103" customFormat="1" x14ac:dyDescent="0.35">
      <c r="A3479" s="24"/>
      <c r="B3479" s="23"/>
      <c r="C3479" s="23"/>
      <c r="D3479" s="23"/>
      <c r="E3479" s="23"/>
      <c r="F3479" s="23"/>
      <c r="G3479" s="23"/>
      <c r="H3479" s="23"/>
      <c r="I3479" s="23"/>
      <c r="J3479" s="23"/>
      <c r="K3479" s="23"/>
      <c r="L3479" s="23"/>
      <c r="M3479" s="23"/>
      <c r="N3479" s="23"/>
      <c r="O3479" s="23"/>
      <c r="P3479" s="23"/>
      <c r="Q3479" s="23"/>
      <c r="R3479" s="23"/>
      <c r="S3479" s="23"/>
      <c r="T3479" s="23"/>
      <c r="U3479" s="23"/>
      <c r="V3479" s="23"/>
      <c r="W3479" s="23"/>
      <c r="X3479" s="23"/>
      <c r="Y3479" s="23"/>
      <c r="Z3479" s="23"/>
      <c r="AA3479" s="23"/>
      <c r="AB3479" s="23"/>
      <c r="AC3479" s="67"/>
      <c r="AD3479" s="23"/>
      <c r="AE3479" s="23"/>
    </row>
    <row r="3480" spans="1:31" s="103" customFormat="1" x14ac:dyDescent="0.35">
      <c r="A3480" s="24"/>
      <c r="B3480" s="23"/>
      <c r="C3480" s="23"/>
      <c r="D3480" s="23"/>
      <c r="E3480" s="23"/>
      <c r="F3480" s="23"/>
      <c r="G3480" s="23"/>
      <c r="H3480" s="23"/>
      <c r="I3480" s="23"/>
      <c r="J3480" s="23"/>
      <c r="K3480" s="23"/>
      <c r="L3480" s="23"/>
      <c r="M3480" s="23"/>
      <c r="N3480" s="23"/>
      <c r="O3480" s="23"/>
      <c r="P3480" s="23"/>
      <c r="Q3480" s="23"/>
      <c r="R3480" s="23"/>
      <c r="S3480" s="23"/>
      <c r="T3480" s="23"/>
      <c r="U3480" s="23"/>
      <c r="V3480" s="23"/>
      <c r="W3480" s="23"/>
      <c r="X3480" s="23"/>
      <c r="Y3480" s="23"/>
      <c r="Z3480" s="23"/>
      <c r="AA3480" s="23"/>
      <c r="AB3480" s="23"/>
      <c r="AC3480" s="67"/>
      <c r="AD3480" s="23"/>
      <c r="AE3480" s="23"/>
    </row>
    <row r="3481" spans="1:31" s="103" customFormat="1" x14ac:dyDescent="0.35">
      <c r="A3481" s="24"/>
      <c r="B3481" s="23"/>
      <c r="C3481" s="23"/>
      <c r="D3481" s="23"/>
      <c r="E3481" s="23"/>
      <c r="F3481" s="23"/>
      <c r="G3481" s="23"/>
      <c r="H3481" s="23"/>
      <c r="I3481" s="23"/>
      <c r="J3481" s="23"/>
      <c r="K3481" s="23"/>
      <c r="L3481" s="23"/>
      <c r="M3481" s="23"/>
      <c r="N3481" s="23"/>
      <c r="O3481" s="23"/>
      <c r="P3481" s="23"/>
      <c r="Q3481" s="23"/>
      <c r="R3481" s="23"/>
      <c r="S3481" s="23"/>
      <c r="T3481" s="23"/>
      <c r="U3481" s="23"/>
      <c r="V3481" s="23"/>
      <c r="W3481" s="23"/>
      <c r="X3481" s="23"/>
      <c r="Y3481" s="23"/>
      <c r="Z3481" s="23"/>
      <c r="AA3481" s="23"/>
      <c r="AB3481" s="23"/>
      <c r="AC3481" s="67"/>
      <c r="AD3481" s="23"/>
      <c r="AE3481" s="23"/>
    </row>
    <row r="3482" spans="1:31" s="103" customFormat="1" x14ac:dyDescent="0.35">
      <c r="A3482" s="24"/>
      <c r="B3482" s="23"/>
      <c r="C3482" s="23"/>
      <c r="D3482" s="23"/>
      <c r="E3482" s="23"/>
      <c r="F3482" s="23"/>
      <c r="G3482" s="23"/>
      <c r="H3482" s="23"/>
      <c r="I3482" s="23"/>
      <c r="J3482" s="23"/>
      <c r="K3482" s="23"/>
      <c r="L3482" s="23"/>
      <c r="M3482" s="23"/>
      <c r="N3482" s="23"/>
      <c r="O3482" s="23"/>
      <c r="P3482" s="23"/>
      <c r="Q3482" s="23"/>
      <c r="R3482" s="23"/>
      <c r="S3482" s="23"/>
      <c r="T3482" s="23"/>
      <c r="U3482" s="23"/>
      <c r="V3482" s="23"/>
      <c r="W3482" s="23"/>
      <c r="X3482" s="23"/>
      <c r="Y3482" s="23"/>
      <c r="Z3482" s="23"/>
      <c r="AA3482" s="23"/>
      <c r="AB3482" s="23"/>
      <c r="AC3482" s="67"/>
      <c r="AD3482" s="23"/>
      <c r="AE3482" s="23"/>
    </row>
    <row r="3483" spans="1:31" s="103" customFormat="1" x14ac:dyDescent="0.35">
      <c r="A3483" s="24"/>
      <c r="B3483" s="23"/>
      <c r="C3483" s="23"/>
      <c r="D3483" s="23"/>
      <c r="E3483" s="23"/>
      <c r="F3483" s="23"/>
      <c r="G3483" s="23"/>
      <c r="H3483" s="23"/>
      <c r="I3483" s="23"/>
      <c r="J3483" s="23"/>
      <c r="K3483" s="23"/>
      <c r="L3483" s="23"/>
      <c r="M3483" s="23"/>
      <c r="N3483" s="23"/>
      <c r="O3483" s="23"/>
      <c r="P3483" s="23"/>
      <c r="Q3483" s="23"/>
      <c r="R3483" s="23"/>
      <c r="S3483" s="23"/>
      <c r="T3483" s="23"/>
      <c r="U3483" s="23"/>
      <c r="V3483" s="23"/>
      <c r="W3483" s="23"/>
      <c r="X3483" s="23"/>
      <c r="Y3483" s="23"/>
      <c r="Z3483" s="23"/>
      <c r="AA3483" s="23"/>
      <c r="AB3483" s="23"/>
      <c r="AC3483" s="67"/>
      <c r="AD3483" s="23"/>
      <c r="AE3483" s="23"/>
    </row>
    <row r="3484" spans="1:31" s="103" customFormat="1" x14ac:dyDescent="0.35">
      <c r="A3484" s="24"/>
      <c r="B3484" s="23"/>
      <c r="C3484" s="23"/>
      <c r="D3484" s="23"/>
      <c r="E3484" s="23"/>
      <c r="F3484" s="23"/>
      <c r="G3484" s="23"/>
      <c r="H3484" s="23"/>
      <c r="I3484" s="23"/>
      <c r="J3484" s="23"/>
      <c r="K3484" s="23"/>
      <c r="L3484" s="23"/>
      <c r="M3484" s="23"/>
      <c r="N3484" s="23"/>
      <c r="O3484" s="23"/>
      <c r="P3484" s="23"/>
      <c r="Q3484" s="23"/>
      <c r="R3484" s="23"/>
      <c r="S3484" s="23"/>
      <c r="T3484" s="23"/>
      <c r="U3484" s="23"/>
      <c r="V3484" s="23"/>
      <c r="W3484" s="23"/>
      <c r="X3484" s="23"/>
      <c r="Y3484" s="23"/>
      <c r="Z3484" s="23"/>
      <c r="AA3484" s="23"/>
      <c r="AB3484" s="23"/>
      <c r="AC3484" s="67"/>
      <c r="AD3484" s="23"/>
      <c r="AE3484" s="23"/>
    </row>
    <row r="3485" spans="1:31" s="103" customFormat="1" x14ac:dyDescent="0.35">
      <c r="A3485" s="24"/>
      <c r="B3485" s="23"/>
      <c r="C3485" s="23"/>
      <c r="D3485" s="23"/>
      <c r="E3485" s="23"/>
      <c r="F3485" s="23"/>
      <c r="G3485" s="23"/>
      <c r="H3485" s="23"/>
      <c r="I3485" s="23"/>
      <c r="J3485" s="23"/>
      <c r="K3485" s="23"/>
      <c r="L3485" s="23"/>
      <c r="M3485" s="23"/>
      <c r="N3485" s="23"/>
      <c r="O3485" s="23"/>
      <c r="P3485" s="23"/>
      <c r="Q3485" s="23"/>
      <c r="R3485" s="23"/>
      <c r="S3485" s="23"/>
      <c r="T3485" s="23"/>
      <c r="U3485" s="23"/>
      <c r="V3485" s="23"/>
      <c r="W3485" s="23"/>
      <c r="X3485" s="23"/>
      <c r="Y3485" s="23"/>
      <c r="Z3485" s="23"/>
      <c r="AA3485" s="23"/>
      <c r="AB3485" s="23"/>
      <c r="AC3485" s="67"/>
      <c r="AD3485" s="23"/>
      <c r="AE3485" s="23"/>
    </row>
    <row r="3486" spans="1:31" s="103" customFormat="1" x14ac:dyDescent="0.35">
      <c r="A3486" s="24"/>
      <c r="B3486" s="23"/>
      <c r="C3486" s="23"/>
      <c r="D3486" s="23"/>
      <c r="E3486" s="23"/>
      <c r="F3486" s="23"/>
      <c r="G3486" s="23"/>
      <c r="H3486" s="23"/>
      <c r="I3486" s="23"/>
      <c r="J3486" s="23"/>
      <c r="K3486" s="23"/>
      <c r="L3486" s="23"/>
      <c r="M3486" s="23"/>
      <c r="N3486" s="23"/>
      <c r="O3486" s="23"/>
      <c r="P3486" s="23"/>
      <c r="Q3486" s="23"/>
      <c r="R3486" s="23"/>
      <c r="S3486" s="23"/>
      <c r="T3486" s="23"/>
      <c r="U3486" s="23"/>
      <c r="V3486" s="23"/>
      <c r="W3486" s="23"/>
      <c r="X3486" s="23"/>
      <c r="Y3486" s="23"/>
      <c r="Z3486" s="23"/>
      <c r="AA3486" s="23"/>
      <c r="AB3486" s="23"/>
      <c r="AC3486" s="67"/>
      <c r="AD3486" s="23"/>
      <c r="AE3486" s="23"/>
    </row>
    <row r="3487" spans="1:31" s="103" customFormat="1" x14ac:dyDescent="0.35">
      <c r="A3487" s="24"/>
      <c r="B3487" s="23"/>
      <c r="C3487" s="23"/>
      <c r="D3487" s="23"/>
      <c r="E3487" s="23"/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67"/>
      <c r="AD3487" s="23"/>
      <c r="AE3487" s="23"/>
    </row>
    <row r="3488" spans="1:31" s="103" customFormat="1" x14ac:dyDescent="0.35">
      <c r="A3488" s="24"/>
      <c r="B3488" s="23"/>
      <c r="C3488" s="23"/>
      <c r="D3488" s="23"/>
      <c r="E3488" s="23"/>
      <c r="F3488" s="23"/>
      <c r="G3488" s="23"/>
      <c r="H3488" s="23"/>
      <c r="I3488" s="23"/>
      <c r="J3488" s="23"/>
      <c r="K3488" s="23"/>
      <c r="L3488" s="23"/>
      <c r="M3488" s="23"/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23"/>
      <c r="Y3488" s="23"/>
      <c r="Z3488" s="23"/>
      <c r="AA3488" s="23"/>
      <c r="AB3488" s="23"/>
      <c r="AC3488" s="67"/>
      <c r="AD3488" s="23"/>
      <c r="AE3488" s="23"/>
    </row>
    <row r="3489" spans="1:31" s="103" customFormat="1" x14ac:dyDescent="0.35">
      <c r="A3489" s="24"/>
      <c r="B3489" s="23"/>
      <c r="C3489" s="23"/>
      <c r="D3489" s="23"/>
      <c r="E3489" s="23"/>
      <c r="F3489" s="23"/>
      <c r="G3489" s="23"/>
      <c r="H3489" s="23"/>
      <c r="I3489" s="23"/>
      <c r="J3489" s="23"/>
      <c r="K3489" s="23"/>
      <c r="L3489" s="23"/>
      <c r="M3489" s="23"/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/>
      <c r="Z3489" s="23"/>
      <c r="AA3489" s="23"/>
      <c r="AB3489" s="23"/>
      <c r="AC3489" s="67"/>
      <c r="AD3489" s="23"/>
      <c r="AE3489" s="23"/>
    </row>
    <row r="3490" spans="1:31" s="103" customFormat="1" x14ac:dyDescent="0.35">
      <c r="A3490" s="24"/>
      <c r="B3490" s="23"/>
      <c r="C3490" s="23"/>
      <c r="D3490" s="23"/>
      <c r="E3490" s="23"/>
      <c r="F3490" s="23"/>
      <c r="G3490" s="23"/>
      <c r="H3490" s="23"/>
      <c r="I3490" s="23"/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/>
      <c r="Y3490" s="23"/>
      <c r="Z3490" s="23"/>
      <c r="AA3490" s="23"/>
      <c r="AB3490" s="23"/>
      <c r="AC3490" s="67"/>
      <c r="AD3490" s="23"/>
      <c r="AE3490" s="23"/>
    </row>
    <row r="3491" spans="1:31" s="103" customFormat="1" x14ac:dyDescent="0.35">
      <c r="A3491" s="24"/>
      <c r="B3491" s="23"/>
      <c r="C3491" s="23"/>
      <c r="D3491" s="23"/>
      <c r="E3491" s="23"/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/>
      <c r="Z3491" s="23"/>
      <c r="AA3491" s="23"/>
      <c r="AB3491" s="23"/>
      <c r="AC3491" s="67"/>
      <c r="AD3491" s="23"/>
      <c r="AE3491" s="23"/>
    </row>
    <row r="3492" spans="1:31" s="103" customFormat="1" x14ac:dyDescent="0.35">
      <c r="A3492" s="24"/>
      <c r="B3492" s="23"/>
      <c r="C3492" s="23"/>
      <c r="D3492" s="23"/>
      <c r="E3492" s="23"/>
      <c r="F3492" s="23"/>
      <c r="G3492" s="23"/>
      <c r="H3492" s="23"/>
      <c r="I3492" s="23"/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/>
      <c r="W3492" s="23"/>
      <c r="X3492" s="23"/>
      <c r="Y3492" s="23"/>
      <c r="Z3492" s="23"/>
      <c r="AA3492" s="23"/>
      <c r="AB3492" s="23"/>
      <c r="AC3492" s="67"/>
      <c r="AD3492" s="23"/>
      <c r="AE3492" s="23"/>
    </row>
    <row r="3493" spans="1:31" s="103" customFormat="1" x14ac:dyDescent="0.35">
      <c r="A3493" s="24"/>
      <c r="B3493" s="23"/>
      <c r="C3493" s="23"/>
      <c r="D3493" s="23"/>
      <c r="E3493" s="23"/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67"/>
      <c r="AD3493" s="23"/>
      <c r="AE3493" s="23"/>
    </row>
    <row r="3494" spans="1:31" s="103" customFormat="1" x14ac:dyDescent="0.35">
      <c r="A3494" s="24"/>
      <c r="B3494" s="23"/>
      <c r="C3494" s="23"/>
      <c r="D3494" s="23"/>
      <c r="E3494" s="23"/>
      <c r="F3494" s="23"/>
      <c r="G3494" s="23"/>
      <c r="H3494" s="23"/>
      <c r="I3494" s="23"/>
      <c r="J3494" s="23"/>
      <c r="K3494" s="23"/>
      <c r="L3494" s="23"/>
      <c r="M3494" s="23"/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/>
      <c r="Z3494" s="23"/>
      <c r="AA3494" s="23"/>
      <c r="AB3494" s="23"/>
      <c r="AC3494" s="67"/>
      <c r="AD3494" s="23"/>
      <c r="AE3494" s="23"/>
    </row>
    <row r="3495" spans="1:31" s="103" customFormat="1" x14ac:dyDescent="0.35">
      <c r="A3495" s="24"/>
      <c r="B3495" s="23"/>
      <c r="C3495" s="23"/>
      <c r="D3495" s="23"/>
      <c r="E3495" s="23"/>
      <c r="F3495" s="23"/>
      <c r="G3495" s="23"/>
      <c r="H3495" s="23"/>
      <c r="I3495" s="23"/>
      <c r="J3495" s="23"/>
      <c r="K3495" s="23"/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/>
      <c r="W3495" s="23"/>
      <c r="X3495" s="23"/>
      <c r="Y3495" s="23"/>
      <c r="Z3495" s="23"/>
      <c r="AA3495" s="23"/>
      <c r="AB3495" s="23"/>
      <c r="AC3495" s="67"/>
      <c r="AD3495" s="23"/>
      <c r="AE3495" s="23"/>
    </row>
    <row r="3496" spans="1:31" s="103" customFormat="1" x14ac:dyDescent="0.35">
      <c r="A3496" s="24"/>
      <c r="B3496" s="23"/>
      <c r="C3496" s="23"/>
      <c r="D3496" s="23"/>
      <c r="E3496" s="23"/>
      <c r="F3496" s="23"/>
      <c r="G3496" s="23"/>
      <c r="H3496" s="23"/>
      <c r="I3496" s="23"/>
      <c r="J3496" s="23"/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/>
      <c r="W3496" s="23"/>
      <c r="X3496" s="23"/>
      <c r="Y3496" s="23"/>
      <c r="Z3496" s="23"/>
      <c r="AA3496" s="23"/>
      <c r="AB3496" s="23"/>
      <c r="AC3496" s="67"/>
      <c r="AD3496" s="23"/>
      <c r="AE3496" s="23"/>
    </row>
    <row r="3497" spans="1:31" s="103" customFormat="1" x14ac:dyDescent="0.35">
      <c r="A3497" s="24"/>
      <c r="B3497" s="23"/>
      <c r="C3497" s="23"/>
      <c r="D3497" s="23"/>
      <c r="E3497" s="23"/>
      <c r="F3497" s="23"/>
      <c r="G3497" s="23"/>
      <c r="H3497" s="23"/>
      <c r="I3497" s="23"/>
      <c r="J3497" s="23"/>
      <c r="K3497" s="23"/>
      <c r="L3497" s="23"/>
      <c r="M3497" s="23"/>
      <c r="N3497" s="23"/>
      <c r="O3497" s="23"/>
      <c r="P3497" s="23"/>
      <c r="Q3497" s="23"/>
      <c r="R3497" s="23"/>
      <c r="S3497" s="23"/>
      <c r="T3497" s="23"/>
      <c r="U3497" s="23"/>
      <c r="V3497" s="23"/>
      <c r="W3497" s="23"/>
      <c r="X3497" s="23"/>
      <c r="Y3497" s="23"/>
      <c r="Z3497" s="23"/>
      <c r="AA3497" s="23"/>
      <c r="AB3497" s="23"/>
      <c r="AC3497" s="67"/>
      <c r="AD3497" s="23"/>
      <c r="AE3497" s="23"/>
    </row>
    <row r="3498" spans="1:31" s="103" customFormat="1" x14ac:dyDescent="0.35">
      <c r="A3498" s="24"/>
      <c r="B3498" s="23"/>
      <c r="C3498" s="23"/>
      <c r="D3498" s="23"/>
      <c r="E3498" s="23"/>
      <c r="F3498" s="23"/>
      <c r="G3498" s="23"/>
      <c r="H3498" s="23"/>
      <c r="I3498" s="23"/>
      <c r="J3498" s="23"/>
      <c r="K3498" s="23"/>
      <c r="L3498" s="23"/>
      <c r="M3498" s="23"/>
      <c r="N3498" s="23"/>
      <c r="O3498" s="23"/>
      <c r="P3498" s="23"/>
      <c r="Q3498" s="23"/>
      <c r="R3498" s="23"/>
      <c r="S3498" s="23"/>
      <c r="T3498" s="23"/>
      <c r="U3498" s="23"/>
      <c r="V3498" s="23"/>
      <c r="W3498" s="23"/>
      <c r="X3498" s="23"/>
      <c r="Y3498" s="23"/>
      <c r="Z3498" s="23"/>
      <c r="AA3498" s="23"/>
      <c r="AB3498" s="23"/>
      <c r="AC3498" s="67"/>
      <c r="AD3498" s="23"/>
      <c r="AE3498" s="23"/>
    </row>
    <row r="3499" spans="1:31" s="103" customFormat="1" x14ac:dyDescent="0.35">
      <c r="A3499" s="24"/>
      <c r="B3499" s="23"/>
      <c r="C3499" s="23"/>
      <c r="D3499" s="23"/>
      <c r="E3499" s="23"/>
      <c r="F3499" s="23"/>
      <c r="G3499" s="23"/>
      <c r="H3499" s="23"/>
      <c r="I3499" s="23"/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/>
      <c r="W3499" s="23"/>
      <c r="X3499" s="23"/>
      <c r="Y3499" s="23"/>
      <c r="Z3499" s="23"/>
      <c r="AA3499" s="23"/>
      <c r="AB3499" s="23"/>
      <c r="AC3499" s="67"/>
      <c r="AD3499" s="23"/>
      <c r="AE3499" s="23"/>
    </row>
    <row r="3500" spans="1:31" s="103" customFormat="1" x14ac:dyDescent="0.35">
      <c r="A3500" s="24"/>
      <c r="B3500" s="23"/>
      <c r="C3500" s="23"/>
      <c r="D3500" s="23"/>
      <c r="E3500" s="23"/>
      <c r="F3500" s="23"/>
      <c r="G3500" s="23"/>
      <c r="H3500" s="23"/>
      <c r="I3500" s="23"/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/>
      <c r="W3500" s="23"/>
      <c r="X3500" s="23"/>
      <c r="Y3500" s="23"/>
      <c r="Z3500" s="23"/>
      <c r="AA3500" s="23"/>
      <c r="AB3500" s="23"/>
      <c r="AC3500" s="67"/>
      <c r="AD3500" s="23"/>
      <c r="AE3500" s="23"/>
    </row>
    <row r="3501" spans="1:31" s="103" customFormat="1" x14ac:dyDescent="0.35">
      <c r="A3501" s="24"/>
      <c r="B3501" s="23"/>
      <c r="C3501" s="23"/>
      <c r="D3501" s="23"/>
      <c r="E3501" s="23"/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/>
      <c r="W3501" s="23"/>
      <c r="X3501" s="23"/>
      <c r="Y3501" s="23"/>
      <c r="Z3501" s="23"/>
      <c r="AA3501" s="23"/>
      <c r="AB3501" s="23"/>
      <c r="AC3501" s="67"/>
      <c r="AD3501" s="23"/>
      <c r="AE3501" s="23"/>
    </row>
    <row r="3502" spans="1:31" s="103" customFormat="1" x14ac:dyDescent="0.35">
      <c r="A3502" s="24"/>
      <c r="B3502" s="23"/>
      <c r="C3502" s="23"/>
      <c r="D3502" s="23"/>
      <c r="E3502" s="23"/>
      <c r="F3502" s="23"/>
      <c r="G3502" s="23"/>
      <c r="H3502" s="23"/>
      <c r="I3502" s="23"/>
      <c r="J3502" s="23"/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/>
      <c r="W3502" s="23"/>
      <c r="X3502" s="23"/>
      <c r="Y3502" s="23"/>
      <c r="Z3502" s="23"/>
      <c r="AA3502" s="23"/>
      <c r="AB3502" s="23"/>
      <c r="AC3502" s="67"/>
      <c r="AD3502" s="23"/>
      <c r="AE3502" s="23"/>
    </row>
    <row r="3503" spans="1:31" s="103" customFormat="1" x14ac:dyDescent="0.35">
      <c r="A3503" s="24"/>
      <c r="B3503" s="23"/>
      <c r="C3503" s="23"/>
      <c r="D3503" s="23"/>
      <c r="E3503" s="23"/>
      <c r="F3503" s="23"/>
      <c r="G3503" s="23"/>
      <c r="H3503" s="23"/>
      <c r="I3503" s="23"/>
      <c r="J3503" s="23"/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/>
      <c r="W3503" s="23"/>
      <c r="X3503" s="23"/>
      <c r="Y3503" s="23"/>
      <c r="Z3503" s="23"/>
      <c r="AA3503" s="23"/>
      <c r="AB3503" s="23"/>
      <c r="AC3503" s="67"/>
      <c r="AD3503" s="23"/>
      <c r="AE3503" s="23"/>
    </row>
    <row r="3504" spans="1:31" s="103" customFormat="1" x14ac:dyDescent="0.35">
      <c r="A3504" s="24"/>
      <c r="B3504" s="23"/>
      <c r="C3504" s="23"/>
      <c r="D3504" s="23"/>
      <c r="E3504" s="23"/>
      <c r="F3504" s="23"/>
      <c r="G3504" s="23"/>
      <c r="H3504" s="23"/>
      <c r="I3504" s="23"/>
      <c r="J3504" s="23"/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/>
      <c r="Z3504" s="23"/>
      <c r="AA3504" s="23"/>
      <c r="AB3504" s="23"/>
      <c r="AC3504" s="67"/>
      <c r="AD3504" s="23"/>
      <c r="AE3504" s="23"/>
    </row>
    <row r="3505" spans="1:31" s="103" customFormat="1" x14ac:dyDescent="0.35">
      <c r="A3505" s="24"/>
      <c r="B3505" s="23"/>
      <c r="C3505" s="23"/>
      <c r="D3505" s="23"/>
      <c r="E3505" s="23"/>
      <c r="F3505" s="23"/>
      <c r="G3505" s="23"/>
      <c r="H3505" s="23"/>
      <c r="I3505" s="23"/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  <c r="AA3505" s="23"/>
      <c r="AB3505" s="23"/>
      <c r="AC3505" s="67"/>
      <c r="AD3505" s="23"/>
      <c r="AE3505" s="23"/>
    </row>
    <row r="3506" spans="1:31" s="103" customFormat="1" x14ac:dyDescent="0.35">
      <c r="A3506" s="24"/>
      <c r="B3506" s="23"/>
      <c r="C3506" s="23"/>
      <c r="D3506" s="23"/>
      <c r="E3506" s="23"/>
      <c r="F3506" s="23"/>
      <c r="G3506" s="23"/>
      <c r="H3506" s="23"/>
      <c r="I3506" s="23"/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/>
      <c r="AA3506" s="23"/>
      <c r="AB3506" s="23"/>
      <c r="AC3506" s="67"/>
      <c r="AD3506" s="23"/>
      <c r="AE3506" s="23"/>
    </row>
    <row r="3507" spans="1:31" s="103" customFormat="1" x14ac:dyDescent="0.35">
      <c r="A3507" s="24"/>
      <c r="B3507" s="23"/>
      <c r="C3507" s="23"/>
      <c r="D3507" s="23"/>
      <c r="E3507" s="23"/>
      <c r="F3507" s="23"/>
      <c r="G3507" s="23"/>
      <c r="H3507" s="23"/>
      <c r="I3507" s="23"/>
      <c r="J3507" s="23"/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67"/>
      <c r="AD3507" s="23"/>
      <c r="AE3507" s="23"/>
    </row>
    <row r="3508" spans="1:31" s="103" customFormat="1" x14ac:dyDescent="0.35">
      <c r="A3508" s="24"/>
      <c r="B3508" s="23"/>
      <c r="C3508" s="23"/>
      <c r="D3508" s="23"/>
      <c r="E3508" s="23"/>
      <c r="F3508" s="23"/>
      <c r="G3508" s="23"/>
      <c r="H3508" s="23"/>
      <c r="I3508" s="23"/>
      <c r="J3508" s="23"/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/>
      <c r="W3508" s="23"/>
      <c r="X3508" s="23"/>
      <c r="Y3508" s="23"/>
      <c r="Z3508" s="23"/>
      <c r="AA3508" s="23"/>
      <c r="AB3508" s="23"/>
      <c r="AC3508" s="67"/>
      <c r="AD3508" s="23"/>
      <c r="AE3508" s="23"/>
    </row>
    <row r="3509" spans="1:31" s="103" customFormat="1" x14ac:dyDescent="0.35">
      <c r="A3509" s="24"/>
      <c r="B3509" s="23"/>
      <c r="C3509" s="23"/>
      <c r="D3509" s="23"/>
      <c r="E3509" s="23"/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67"/>
      <c r="AD3509" s="23"/>
      <c r="AE3509" s="23"/>
    </row>
    <row r="3510" spans="1:31" s="103" customFormat="1" x14ac:dyDescent="0.35">
      <c r="A3510" s="24"/>
      <c r="B3510" s="23"/>
      <c r="C3510" s="23"/>
      <c r="D3510" s="23"/>
      <c r="E3510" s="23"/>
      <c r="F3510" s="23"/>
      <c r="G3510" s="23"/>
      <c r="H3510" s="23"/>
      <c r="I3510" s="23"/>
      <c r="J3510" s="23"/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23"/>
      <c r="Y3510" s="23"/>
      <c r="Z3510" s="23"/>
      <c r="AA3510" s="23"/>
      <c r="AB3510" s="23"/>
      <c r="AC3510" s="67"/>
      <c r="AD3510" s="23"/>
      <c r="AE3510" s="23"/>
    </row>
    <row r="3511" spans="1:31" s="103" customFormat="1" x14ac:dyDescent="0.35">
      <c r="A3511" s="24"/>
      <c r="B3511" s="23"/>
      <c r="C3511" s="23"/>
      <c r="D3511" s="23"/>
      <c r="E3511" s="23"/>
      <c r="F3511" s="23"/>
      <c r="G3511" s="23"/>
      <c r="H3511" s="23"/>
      <c r="I3511" s="23"/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/>
      <c r="Z3511" s="23"/>
      <c r="AA3511" s="23"/>
      <c r="AB3511" s="23"/>
      <c r="AC3511" s="67"/>
      <c r="AD3511" s="23"/>
      <c r="AE3511" s="23"/>
    </row>
    <row r="3512" spans="1:31" s="103" customFormat="1" x14ac:dyDescent="0.35">
      <c r="A3512" s="24"/>
      <c r="B3512" s="23"/>
      <c r="C3512" s="23"/>
      <c r="D3512" s="23"/>
      <c r="E3512" s="23"/>
      <c r="F3512" s="23"/>
      <c r="G3512" s="23"/>
      <c r="H3512" s="23"/>
      <c r="I3512" s="23"/>
      <c r="J3512" s="23"/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/>
      <c r="W3512" s="23"/>
      <c r="X3512" s="23"/>
      <c r="Y3512" s="23"/>
      <c r="Z3512" s="23"/>
      <c r="AA3512" s="23"/>
      <c r="AB3512" s="23"/>
      <c r="AC3512" s="67"/>
      <c r="AD3512" s="23"/>
      <c r="AE3512" s="23"/>
    </row>
    <row r="3513" spans="1:31" s="103" customFormat="1" x14ac:dyDescent="0.35">
      <c r="A3513" s="24"/>
      <c r="B3513" s="23"/>
      <c r="C3513" s="23"/>
      <c r="D3513" s="23"/>
      <c r="E3513" s="23"/>
      <c r="F3513" s="23"/>
      <c r="G3513" s="23"/>
      <c r="H3513" s="23"/>
      <c r="I3513" s="23"/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/>
      <c r="W3513" s="23"/>
      <c r="X3513" s="23"/>
      <c r="Y3513" s="23"/>
      <c r="Z3513" s="23"/>
      <c r="AA3513" s="23"/>
      <c r="AB3513" s="23"/>
      <c r="AC3513" s="67"/>
      <c r="AD3513" s="23"/>
      <c r="AE3513" s="23"/>
    </row>
    <row r="3514" spans="1:31" s="103" customFormat="1" x14ac:dyDescent="0.35">
      <c r="A3514" s="24"/>
      <c r="B3514" s="23"/>
      <c r="C3514" s="23"/>
      <c r="D3514" s="23"/>
      <c r="E3514" s="23"/>
      <c r="F3514" s="23"/>
      <c r="G3514" s="23"/>
      <c r="H3514" s="23"/>
      <c r="I3514" s="23"/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67"/>
      <c r="AD3514" s="23"/>
      <c r="AE3514" s="23"/>
    </row>
    <row r="3515" spans="1:31" s="103" customFormat="1" x14ac:dyDescent="0.35">
      <c r="A3515" s="24"/>
      <c r="B3515" s="23"/>
      <c r="C3515" s="23"/>
      <c r="D3515" s="23"/>
      <c r="E3515" s="23"/>
      <c r="F3515" s="23"/>
      <c r="G3515" s="23"/>
      <c r="H3515" s="23"/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67"/>
      <c r="AD3515" s="23"/>
      <c r="AE3515" s="23"/>
    </row>
    <row r="3516" spans="1:31" s="103" customFormat="1" x14ac:dyDescent="0.35">
      <c r="A3516" s="24"/>
      <c r="B3516" s="23"/>
      <c r="C3516" s="23"/>
      <c r="D3516" s="23"/>
      <c r="E3516" s="23"/>
      <c r="F3516" s="23"/>
      <c r="G3516" s="23"/>
      <c r="H3516" s="23"/>
      <c r="I3516" s="23"/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67"/>
      <c r="AD3516" s="23"/>
      <c r="AE3516" s="23"/>
    </row>
    <row r="3517" spans="1:31" s="103" customFormat="1" x14ac:dyDescent="0.35">
      <c r="A3517" s="24"/>
      <c r="B3517" s="23"/>
      <c r="C3517" s="23"/>
      <c r="D3517" s="23"/>
      <c r="E3517" s="23"/>
      <c r="F3517" s="23"/>
      <c r="G3517" s="23"/>
      <c r="H3517" s="23"/>
      <c r="I3517" s="23"/>
      <c r="J3517" s="23"/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/>
      <c r="W3517" s="23"/>
      <c r="X3517" s="23"/>
      <c r="Y3517" s="23"/>
      <c r="Z3517" s="23"/>
      <c r="AA3517" s="23"/>
      <c r="AB3517" s="23"/>
      <c r="AC3517" s="67"/>
      <c r="AD3517" s="23"/>
      <c r="AE3517" s="23"/>
    </row>
    <row r="3518" spans="1:31" s="103" customFormat="1" x14ac:dyDescent="0.35">
      <c r="A3518" s="24"/>
      <c r="B3518" s="23"/>
      <c r="C3518" s="23"/>
      <c r="D3518" s="23"/>
      <c r="E3518" s="23"/>
      <c r="F3518" s="23"/>
      <c r="G3518" s="23"/>
      <c r="H3518" s="23"/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/>
      <c r="Z3518" s="23"/>
      <c r="AA3518" s="23"/>
      <c r="AB3518" s="23"/>
      <c r="AC3518" s="67"/>
      <c r="AD3518" s="23"/>
      <c r="AE3518" s="23"/>
    </row>
    <row r="3519" spans="1:31" s="103" customFormat="1" x14ac:dyDescent="0.35">
      <c r="A3519" s="24"/>
      <c r="B3519" s="23"/>
      <c r="C3519" s="23"/>
      <c r="D3519" s="23"/>
      <c r="E3519" s="23"/>
      <c r="F3519" s="23"/>
      <c r="G3519" s="23"/>
      <c r="H3519" s="23"/>
      <c r="I3519" s="23"/>
      <c r="J3519" s="23"/>
      <c r="K3519" s="23"/>
      <c r="L3519" s="23"/>
      <c r="M3519" s="23"/>
      <c r="N3519" s="23"/>
      <c r="O3519" s="23"/>
      <c r="P3519" s="23"/>
      <c r="Q3519" s="23"/>
      <c r="R3519" s="23"/>
      <c r="S3519" s="23"/>
      <c r="T3519" s="23"/>
      <c r="U3519" s="23"/>
      <c r="V3519" s="23"/>
      <c r="W3519" s="23"/>
      <c r="X3519" s="23"/>
      <c r="Y3519" s="23"/>
      <c r="Z3519" s="23"/>
      <c r="AA3519" s="23"/>
      <c r="AB3519" s="23"/>
      <c r="AC3519" s="67"/>
      <c r="AD3519" s="23"/>
      <c r="AE3519" s="23"/>
    </row>
    <row r="3520" spans="1:31" s="103" customFormat="1" x14ac:dyDescent="0.35">
      <c r="A3520" s="24"/>
      <c r="B3520" s="23"/>
      <c r="C3520" s="23"/>
      <c r="D3520" s="23"/>
      <c r="E3520" s="23"/>
      <c r="F3520" s="23"/>
      <c r="G3520" s="23"/>
      <c r="H3520" s="23"/>
      <c r="I3520" s="23"/>
      <c r="J3520" s="23"/>
      <c r="K3520" s="23"/>
      <c r="L3520" s="23"/>
      <c r="M3520" s="23"/>
      <c r="N3520" s="23"/>
      <c r="O3520" s="23"/>
      <c r="P3520" s="23"/>
      <c r="Q3520" s="23"/>
      <c r="R3520" s="23"/>
      <c r="S3520" s="23"/>
      <c r="T3520" s="23"/>
      <c r="U3520" s="23"/>
      <c r="V3520" s="23"/>
      <c r="W3520" s="23"/>
      <c r="X3520" s="23"/>
      <c r="Y3520" s="23"/>
      <c r="Z3520" s="23"/>
      <c r="AA3520" s="23"/>
      <c r="AB3520" s="23"/>
      <c r="AC3520" s="67"/>
      <c r="AD3520" s="23"/>
      <c r="AE3520" s="23"/>
    </row>
    <row r="3521" spans="1:31" s="103" customFormat="1" x14ac:dyDescent="0.35">
      <c r="A3521" s="24"/>
      <c r="B3521" s="23"/>
      <c r="C3521" s="23"/>
      <c r="D3521" s="23"/>
      <c r="E3521" s="23"/>
      <c r="F3521" s="23"/>
      <c r="G3521" s="23"/>
      <c r="H3521" s="23"/>
      <c r="I3521" s="23"/>
      <c r="J3521" s="23"/>
      <c r="K3521" s="23"/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/>
      <c r="W3521" s="23"/>
      <c r="X3521" s="23"/>
      <c r="Y3521" s="23"/>
      <c r="Z3521" s="23"/>
      <c r="AA3521" s="23"/>
      <c r="AB3521" s="23"/>
      <c r="AC3521" s="67"/>
      <c r="AD3521" s="23"/>
      <c r="AE3521" s="23"/>
    </row>
    <row r="3522" spans="1:31" s="103" customFormat="1" x14ac:dyDescent="0.35">
      <c r="A3522" s="24"/>
      <c r="B3522" s="23"/>
      <c r="C3522" s="23"/>
      <c r="D3522" s="23"/>
      <c r="E3522" s="23"/>
      <c r="F3522" s="23"/>
      <c r="G3522" s="23"/>
      <c r="H3522" s="23"/>
      <c r="I3522" s="23"/>
      <c r="J3522" s="23"/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23"/>
      <c r="Y3522" s="23"/>
      <c r="Z3522" s="23"/>
      <c r="AA3522" s="23"/>
      <c r="AB3522" s="23"/>
      <c r="AC3522" s="67"/>
      <c r="AD3522" s="23"/>
      <c r="AE3522" s="23"/>
    </row>
    <row r="3523" spans="1:31" s="103" customFormat="1" x14ac:dyDescent="0.35">
      <c r="A3523" s="24"/>
      <c r="B3523" s="23"/>
      <c r="C3523" s="23"/>
      <c r="D3523" s="23"/>
      <c r="E3523" s="23"/>
      <c r="F3523" s="23"/>
      <c r="G3523" s="23"/>
      <c r="H3523" s="23"/>
      <c r="I3523" s="23"/>
      <c r="J3523" s="23"/>
      <c r="K3523" s="23"/>
      <c r="L3523" s="23"/>
      <c r="M3523" s="23"/>
      <c r="N3523" s="23"/>
      <c r="O3523" s="23"/>
      <c r="P3523" s="23"/>
      <c r="Q3523" s="23"/>
      <c r="R3523" s="23"/>
      <c r="S3523" s="23"/>
      <c r="T3523" s="23"/>
      <c r="U3523" s="23"/>
      <c r="V3523" s="23"/>
      <c r="W3523" s="23"/>
      <c r="X3523" s="23"/>
      <c r="Y3523" s="23"/>
      <c r="Z3523" s="23"/>
      <c r="AA3523" s="23"/>
      <c r="AB3523" s="23"/>
      <c r="AC3523" s="67"/>
      <c r="AD3523" s="23"/>
      <c r="AE3523" s="23"/>
    </row>
    <row r="3524" spans="1:31" s="103" customFormat="1" x14ac:dyDescent="0.35">
      <c r="A3524" s="24"/>
      <c r="B3524" s="23"/>
      <c r="C3524" s="23"/>
      <c r="D3524" s="23"/>
      <c r="E3524" s="23"/>
      <c r="F3524" s="23"/>
      <c r="G3524" s="23"/>
      <c r="H3524" s="23"/>
      <c r="I3524" s="23"/>
      <c r="J3524" s="23"/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/>
      <c r="AA3524" s="23"/>
      <c r="AB3524" s="23"/>
      <c r="AC3524" s="67"/>
      <c r="AD3524" s="23"/>
      <c r="AE3524" s="23"/>
    </row>
    <row r="3525" spans="1:31" s="103" customFormat="1" x14ac:dyDescent="0.35">
      <c r="A3525" s="24"/>
      <c r="B3525" s="23"/>
      <c r="C3525" s="23"/>
      <c r="D3525" s="23"/>
      <c r="E3525" s="23"/>
      <c r="F3525" s="23"/>
      <c r="G3525" s="23"/>
      <c r="H3525" s="23"/>
      <c r="I3525" s="23"/>
      <c r="J3525" s="23"/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/>
      <c r="Z3525" s="23"/>
      <c r="AA3525" s="23"/>
      <c r="AB3525" s="23"/>
      <c r="AC3525" s="67"/>
      <c r="AD3525" s="23"/>
      <c r="AE3525" s="23"/>
    </row>
    <row r="3526" spans="1:31" s="103" customFormat="1" x14ac:dyDescent="0.35">
      <c r="A3526" s="24"/>
      <c r="B3526" s="23"/>
      <c r="C3526" s="23"/>
      <c r="D3526" s="23"/>
      <c r="E3526" s="23"/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67"/>
      <c r="AD3526" s="23"/>
      <c r="AE3526" s="23"/>
    </row>
    <row r="3527" spans="1:31" s="103" customFormat="1" x14ac:dyDescent="0.35">
      <c r="A3527" s="24"/>
      <c r="B3527" s="23"/>
      <c r="C3527" s="23"/>
      <c r="D3527" s="23"/>
      <c r="E3527" s="23"/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67"/>
      <c r="AD3527" s="23"/>
      <c r="AE3527" s="23"/>
    </row>
    <row r="3528" spans="1:31" s="103" customFormat="1" x14ac:dyDescent="0.35">
      <c r="A3528" s="24"/>
      <c r="B3528" s="23"/>
      <c r="C3528" s="23"/>
      <c r="D3528" s="23"/>
      <c r="E3528" s="23"/>
      <c r="F3528" s="23"/>
      <c r="G3528" s="23"/>
      <c r="H3528" s="23"/>
      <c r="I3528" s="23"/>
      <c r="J3528" s="23"/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/>
      <c r="W3528" s="23"/>
      <c r="X3528" s="23"/>
      <c r="Y3528" s="23"/>
      <c r="Z3528" s="23"/>
      <c r="AA3528" s="23"/>
      <c r="AB3528" s="23"/>
      <c r="AC3528" s="67"/>
      <c r="AD3528" s="23"/>
      <c r="AE3528" s="23"/>
    </row>
    <row r="3529" spans="1:31" s="103" customFormat="1" x14ac:dyDescent="0.35">
      <c r="A3529" s="24"/>
      <c r="B3529" s="23"/>
      <c r="C3529" s="23"/>
      <c r="D3529" s="23"/>
      <c r="E3529" s="23"/>
      <c r="F3529" s="23"/>
      <c r="G3529" s="23"/>
      <c r="H3529" s="23"/>
      <c r="I3529" s="23"/>
      <c r="J3529" s="23"/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/>
      <c r="W3529" s="23"/>
      <c r="X3529" s="23"/>
      <c r="Y3529" s="23"/>
      <c r="Z3529" s="23"/>
      <c r="AA3529" s="23"/>
      <c r="AB3529" s="23"/>
      <c r="AC3529" s="67"/>
      <c r="AD3529" s="23"/>
      <c r="AE3529" s="23"/>
    </row>
    <row r="3530" spans="1:31" s="103" customFormat="1" x14ac:dyDescent="0.35">
      <c r="A3530" s="24"/>
      <c r="B3530" s="23"/>
      <c r="C3530" s="23"/>
      <c r="D3530" s="23"/>
      <c r="E3530" s="23"/>
      <c r="F3530" s="23"/>
      <c r="G3530" s="23"/>
      <c r="H3530" s="23"/>
      <c r="I3530" s="23"/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23"/>
      <c r="Y3530" s="23"/>
      <c r="Z3530" s="23"/>
      <c r="AA3530" s="23"/>
      <c r="AB3530" s="23"/>
      <c r="AC3530" s="67"/>
      <c r="AD3530" s="23"/>
      <c r="AE3530" s="23"/>
    </row>
    <row r="3531" spans="1:31" s="103" customFormat="1" x14ac:dyDescent="0.35">
      <c r="A3531" s="24"/>
      <c r="B3531" s="23"/>
      <c r="C3531" s="23"/>
      <c r="D3531" s="23"/>
      <c r="E3531" s="23"/>
      <c r="F3531" s="23"/>
      <c r="G3531" s="23"/>
      <c r="H3531" s="23"/>
      <c r="I3531" s="23"/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67"/>
      <c r="AD3531" s="23"/>
      <c r="AE3531" s="23"/>
    </row>
    <row r="3532" spans="1:31" s="103" customFormat="1" x14ac:dyDescent="0.35">
      <c r="A3532" s="24"/>
      <c r="B3532" s="23"/>
      <c r="C3532" s="23"/>
      <c r="D3532" s="23"/>
      <c r="E3532" s="23"/>
      <c r="F3532" s="23"/>
      <c r="G3532" s="23"/>
      <c r="H3532" s="23"/>
      <c r="I3532" s="23"/>
      <c r="J3532" s="23"/>
      <c r="K3532" s="23"/>
      <c r="L3532" s="23"/>
      <c r="M3532" s="23"/>
      <c r="N3532" s="23"/>
      <c r="O3532" s="23"/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  <c r="AA3532" s="23"/>
      <c r="AB3532" s="23"/>
      <c r="AC3532" s="67"/>
      <c r="AD3532" s="23"/>
      <c r="AE3532" s="23"/>
    </row>
    <row r="3533" spans="1:31" s="103" customFormat="1" x14ac:dyDescent="0.35">
      <c r="A3533" s="24"/>
      <c r="B3533" s="23"/>
      <c r="C3533" s="23"/>
      <c r="D3533" s="23"/>
      <c r="E3533" s="23"/>
      <c r="F3533" s="23"/>
      <c r="G3533" s="23"/>
      <c r="H3533" s="23"/>
      <c r="I3533" s="23"/>
      <c r="J3533" s="23"/>
      <c r="K3533" s="23"/>
      <c r="L3533" s="23"/>
      <c r="M3533" s="23"/>
      <c r="N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23"/>
      <c r="Y3533" s="23"/>
      <c r="Z3533" s="23"/>
      <c r="AA3533" s="23"/>
      <c r="AB3533" s="23"/>
      <c r="AC3533" s="67"/>
      <c r="AD3533" s="23"/>
      <c r="AE3533" s="23"/>
    </row>
    <row r="3534" spans="1:31" s="103" customFormat="1" x14ac:dyDescent="0.35">
      <c r="A3534" s="24"/>
      <c r="B3534" s="23"/>
      <c r="C3534" s="23"/>
      <c r="D3534" s="23"/>
      <c r="E3534" s="23"/>
      <c r="F3534" s="23"/>
      <c r="G3534" s="23"/>
      <c r="H3534" s="23"/>
      <c r="I3534" s="23"/>
      <c r="J3534" s="23"/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/>
      <c r="W3534" s="23"/>
      <c r="X3534" s="23"/>
      <c r="Y3534" s="23"/>
      <c r="Z3534" s="23"/>
      <c r="AA3534" s="23"/>
      <c r="AB3534" s="23"/>
      <c r="AC3534" s="67"/>
      <c r="AD3534" s="23"/>
      <c r="AE3534" s="23"/>
    </row>
    <row r="3535" spans="1:31" s="103" customFormat="1" x14ac:dyDescent="0.35">
      <c r="A3535" s="24"/>
      <c r="B3535" s="23"/>
      <c r="C3535" s="23"/>
      <c r="D3535" s="23"/>
      <c r="E3535" s="23"/>
      <c r="F3535" s="23"/>
      <c r="G3535" s="23"/>
      <c r="H3535" s="23"/>
      <c r="I3535" s="23"/>
      <c r="J3535" s="23"/>
      <c r="K3535" s="23"/>
      <c r="L3535" s="23"/>
      <c r="M3535" s="23"/>
      <c r="N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/>
      <c r="Z3535" s="23"/>
      <c r="AA3535" s="23"/>
      <c r="AB3535" s="23"/>
      <c r="AC3535" s="67"/>
      <c r="AD3535" s="23"/>
      <c r="AE3535" s="23"/>
    </row>
    <row r="3536" spans="1:31" s="103" customFormat="1" x14ac:dyDescent="0.35">
      <c r="A3536" s="24"/>
      <c r="B3536" s="23"/>
      <c r="C3536" s="23"/>
      <c r="D3536" s="23"/>
      <c r="E3536" s="23"/>
      <c r="F3536" s="23"/>
      <c r="G3536" s="23"/>
      <c r="H3536" s="23"/>
      <c r="I3536" s="23"/>
      <c r="J3536" s="23"/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/>
      <c r="W3536" s="23"/>
      <c r="X3536" s="23"/>
      <c r="Y3536" s="23"/>
      <c r="Z3536" s="23"/>
      <c r="AA3536" s="23"/>
      <c r="AB3536" s="23"/>
      <c r="AC3536" s="67"/>
      <c r="AD3536" s="23"/>
      <c r="AE3536" s="23"/>
    </row>
    <row r="3537" spans="1:31" s="103" customFormat="1" x14ac:dyDescent="0.35">
      <c r="A3537" s="24"/>
      <c r="B3537" s="23"/>
      <c r="C3537" s="23"/>
      <c r="D3537" s="23"/>
      <c r="E3537" s="23"/>
      <c r="F3537" s="23"/>
      <c r="G3537" s="23"/>
      <c r="H3537" s="23"/>
      <c r="I3537" s="23"/>
      <c r="J3537" s="23"/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/>
      <c r="W3537" s="23"/>
      <c r="X3537" s="23"/>
      <c r="Y3537" s="23"/>
      <c r="Z3537" s="23"/>
      <c r="AA3537" s="23"/>
      <c r="AB3537" s="23"/>
      <c r="AC3537" s="67"/>
      <c r="AD3537" s="23"/>
      <c r="AE3537" s="23"/>
    </row>
    <row r="3538" spans="1:31" s="103" customFormat="1" x14ac:dyDescent="0.35">
      <c r="A3538" s="24"/>
      <c r="B3538" s="23"/>
      <c r="C3538" s="23"/>
      <c r="D3538" s="23"/>
      <c r="E3538" s="23"/>
      <c r="F3538" s="23"/>
      <c r="G3538" s="23"/>
      <c r="H3538" s="23"/>
      <c r="I3538" s="23"/>
      <c r="J3538" s="23"/>
      <c r="K3538" s="23"/>
      <c r="L3538" s="23"/>
      <c r="M3538" s="23"/>
      <c r="N3538" s="23"/>
      <c r="O3538" s="23"/>
      <c r="P3538" s="23"/>
      <c r="Q3538" s="23"/>
      <c r="R3538" s="23"/>
      <c r="S3538" s="23"/>
      <c r="T3538" s="23"/>
      <c r="U3538" s="23"/>
      <c r="V3538" s="23"/>
      <c r="W3538" s="23"/>
      <c r="X3538" s="23"/>
      <c r="Y3538" s="23"/>
      <c r="Z3538" s="23"/>
      <c r="AA3538" s="23"/>
      <c r="AB3538" s="23"/>
      <c r="AC3538" s="67"/>
      <c r="AD3538" s="23"/>
      <c r="AE3538" s="23"/>
    </row>
    <row r="3539" spans="1:31" s="103" customFormat="1" x14ac:dyDescent="0.35">
      <c r="A3539" s="24"/>
      <c r="B3539" s="23"/>
      <c r="C3539" s="23"/>
      <c r="D3539" s="23"/>
      <c r="E3539" s="23"/>
      <c r="F3539" s="23"/>
      <c r="G3539" s="23"/>
      <c r="H3539" s="23"/>
      <c r="I3539" s="23"/>
      <c r="J3539" s="23"/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/>
      <c r="W3539" s="23"/>
      <c r="X3539" s="23"/>
      <c r="Y3539" s="23"/>
      <c r="Z3539" s="23"/>
      <c r="AA3539" s="23"/>
      <c r="AB3539" s="23"/>
      <c r="AC3539" s="67"/>
      <c r="AD3539" s="23"/>
      <c r="AE3539" s="23"/>
    </row>
    <row r="3540" spans="1:31" s="103" customFormat="1" x14ac:dyDescent="0.35">
      <c r="A3540" s="24"/>
      <c r="B3540" s="23"/>
      <c r="C3540" s="23"/>
      <c r="D3540" s="23"/>
      <c r="E3540" s="23"/>
      <c r="F3540" s="23"/>
      <c r="G3540" s="23"/>
      <c r="H3540" s="23"/>
      <c r="I3540" s="23"/>
      <c r="J3540" s="23"/>
      <c r="K3540" s="23"/>
      <c r="L3540" s="23"/>
      <c r="M3540" s="23"/>
      <c r="N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23"/>
      <c r="Y3540" s="23"/>
      <c r="Z3540" s="23"/>
      <c r="AA3540" s="23"/>
      <c r="AB3540" s="23"/>
      <c r="AC3540" s="67"/>
      <c r="AD3540" s="23"/>
      <c r="AE3540" s="23"/>
    </row>
    <row r="3541" spans="1:31" s="103" customFormat="1" x14ac:dyDescent="0.35">
      <c r="A3541" s="24"/>
      <c r="B3541" s="23"/>
      <c r="C3541" s="23"/>
      <c r="D3541" s="23"/>
      <c r="E3541" s="23"/>
      <c r="F3541" s="23"/>
      <c r="G3541" s="23"/>
      <c r="H3541" s="23"/>
      <c r="I3541" s="23"/>
      <c r="J3541" s="23"/>
      <c r="K3541" s="23"/>
      <c r="L3541" s="23"/>
      <c r="M3541" s="23"/>
      <c r="N3541" s="23"/>
      <c r="O3541" s="23"/>
      <c r="P3541" s="23"/>
      <c r="Q3541" s="23"/>
      <c r="R3541" s="23"/>
      <c r="S3541" s="23"/>
      <c r="T3541" s="23"/>
      <c r="U3541" s="23"/>
      <c r="V3541" s="23"/>
      <c r="W3541" s="23"/>
      <c r="X3541" s="23"/>
      <c r="Y3541" s="23"/>
      <c r="Z3541" s="23"/>
      <c r="AA3541" s="23"/>
      <c r="AB3541" s="23"/>
      <c r="AC3541" s="67"/>
      <c r="AD3541" s="23"/>
      <c r="AE3541" s="23"/>
    </row>
    <row r="3542" spans="1:31" s="103" customFormat="1" x14ac:dyDescent="0.35">
      <c r="A3542" s="24"/>
      <c r="B3542" s="23"/>
      <c r="C3542" s="23"/>
      <c r="D3542" s="23"/>
      <c r="E3542" s="23"/>
      <c r="F3542" s="23"/>
      <c r="G3542" s="23"/>
      <c r="H3542" s="23"/>
      <c r="I3542" s="23"/>
      <c r="J3542" s="23"/>
      <c r="K3542" s="23"/>
      <c r="L3542" s="23"/>
      <c r="M3542" s="23"/>
      <c r="N3542" s="23"/>
      <c r="O3542" s="23"/>
      <c r="P3542" s="23"/>
      <c r="Q3542" s="23"/>
      <c r="R3542" s="23"/>
      <c r="S3542" s="23"/>
      <c r="T3542" s="23"/>
      <c r="U3542" s="23"/>
      <c r="V3542" s="23"/>
      <c r="W3542" s="23"/>
      <c r="X3542" s="23"/>
      <c r="Y3542" s="23"/>
      <c r="Z3542" s="23"/>
      <c r="AA3542" s="23"/>
      <c r="AB3542" s="23"/>
      <c r="AC3542" s="67"/>
      <c r="AD3542" s="23"/>
      <c r="AE3542" s="23"/>
    </row>
    <row r="3543" spans="1:31" s="103" customFormat="1" x14ac:dyDescent="0.35">
      <c r="A3543" s="24"/>
      <c r="B3543" s="23"/>
      <c r="C3543" s="23"/>
      <c r="D3543" s="23"/>
      <c r="E3543" s="23"/>
      <c r="F3543" s="23"/>
      <c r="G3543" s="23"/>
      <c r="H3543" s="23"/>
      <c r="I3543" s="23"/>
      <c r="J3543" s="23"/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/>
      <c r="Z3543" s="23"/>
      <c r="AA3543" s="23"/>
      <c r="AB3543" s="23"/>
      <c r="AC3543" s="67"/>
      <c r="AD3543" s="23"/>
      <c r="AE3543" s="23"/>
    </row>
    <row r="3544" spans="1:31" s="103" customFormat="1" x14ac:dyDescent="0.35">
      <c r="A3544" s="24"/>
      <c r="B3544" s="23"/>
      <c r="C3544" s="23"/>
      <c r="D3544" s="23"/>
      <c r="E3544" s="23"/>
      <c r="F3544" s="23"/>
      <c r="G3544" s="23"/>
      <c r="H3544" s="23"/>
      <c r="I3544" s="23"/>
      <c r="J3544" s="23"/>
      <c r="K3544" s="23"/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/>
      <c r="W3544" s="23"/>
      <c r="X3544" s="23"/>
      <c r="Y3544" s="23"/>
      <c r="Z3544" s="23"/>
      <c r="AA3544" s="23"/>
      <c r="AB3544" s="23"/>
      <c r="AC3544" s="67"/>
      <c r="AD3544" s="23"/>
      <c r="AE3544" s="23"/>
    </row>
    <row r="3545" spans="1:31" s="103" customFormat="1" x14ac:dyDescent="0.35">
      <c r="A3545" s="24"/>
      <c r="B3545" s="23"/>
      <c r="C3545" s="23"/>
      <c r="D3545" s="23"/>
      <c r="E3545" s="23"/>
      <c r="F3545" s="23"/>
      <c r="G3545" s="23"/>
      <c r="H3545" s="23"/>
      <c r="I3545" s="23"/>
      <c r="J3545" s="23"/>
      <c r="K3545" s="23"/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/>
      <c r="W3545" s="23"/>
      <c r="X3545" s="23"/>
      <c r="Y3545" s="23"/>
      <c r="Z3545" s="23"/>
      <c r="AA3545" s="23"/>
      <c r="AB3545" s="23"/>
      <c r="AC3545" s="67"/>
      <c r="AD3545" s="23"/>
      <c r="AE3545" s="23"/>
    </row>
    <row r="3546" spans="1:31" s="103" customFormat="1" x14ac:dyDescent="0.35">
      <c r="A3546" s="24"/>
      <c r="B3546" s="23"/>
      <c r="C3546" s="23"/>
      <c r="D3546" s="23"/>
      <c r="E3546" s="23"/>
      <c r="F3546" s="23"/>
      <c r="G3546" s="23"/>
      <c r="H3546" s="23"/>
      <c r="I3546" s="23"/>
      <c r="J3546" s="23"/>
      <c r="K3546" s="23"/>
      <c r="L3546" s="23"/>
      <c r="M3546" s="23"/>
      <c r="N3546" s="23"/>
      <c r="O3546" s="23"/>
      <c r="P3546" s="23"/>
      <c r="Q3546" s="23"/>
      <c r="R3546" s="23"/>
      <c r="S3546" s="23"/>
      <c r="T3546" s="23"/>
      <c r="U3546" s="23"/>
      <c r="V3546" s="23"/>
      <c r="W3546" s="23"/>
      <c r="X3546" s="23"/>
      <c r="Y3546" s="23"/>
      <c r="Z3546" s="23"/>
      <c r="AA3546" s="23"/>
      <c r="AB3546" s="23"/>
      <c r="AC3546" s="67"/>
      <c r="AD3546" s="23"/>
      <c r="AE3546" s="23"/>
    </row>
    <row r="3547" spans="1:31" s="103" customFormat="1" x14ac:dyDescent="0.35">
      <c r="A3547" s="24"/>
      <c r="B3547" s="23"/>
      <c r="C3547" s="23"/>
      <c r="D3547" s="23"/>
      <c r="E3547" s="23"/>
      <c r="F3547" s="23"/>
      <c r="G3547" s="23"/>
      <c r="H3547" s="23"/>
      <c r="I3547" s="23"/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23"/>
      <c r="Y3547" s="23"/>
      <c r="Z3547" s="23"/>
      <c r="AA3547" s="23"/>
      <c r="AB3547" s="23"/>
      <c r="AC3547" s="67"/>
      <c r="AD3547" s="23"/>
      <c r="AE3547" s="23"/>
    </row>
    <row r="3548" spans="1:31" s="103" customFormat="1" x14ac:dyDescent="0.35">
      <c r="A3548" s="24"/>
      <c r="B3548" s="23"/>
      <c r="C3548" s="23"/>
      <c r="D3548" s="23"/>
      <c r="E3548" s="23"/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67"/>
      <c r="AD3548" s="23"/>
      <c r="AE3548" s="23"/>
    </row>
    <row r="3549" spans="1:31" s="103" customFormat="1" x14ac:dyDescent="0.35">
      <c r="A3549" s="24"/>
      <c r="B3549" s="23"/>
      <c r="C3549" s="23"/>
      <c r="D3549" s="23"/>
      <c r="E3549" s="23"/>
      <c r="F3549" s="23"/>
      <c r="G3549" s="23"/>
      <c r="H3549" s="23"/>
      <c r="I3549" s="23"/>
      <c r="J3549" s="23"/>
      <c r="K3549" s="23"/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/>
      <c r="W3549" s="23"/>
      <c r="X3549" s="23"/>
      <c r="Y3549" s="23"/>
      <c r="Z3549" s="23"/>
      <c r="AA3549" s="23"/>
      <c r="AB3549" s="23"/>
      <c r="AC3549" s="67"/>
      <c r="AD3549" s="23"/>
      <c r="AE3549" s="23"/>
    </row>
    <row r="3550" spans="1:31" s="103" customFormat="1" x14ac:dyDescent="0.35">
      <c r="A3550" s="24"/>
      <c r="B3550" s="23"/>
      <c r="C3550" s="23"/>
      <c r="D3550" s="23"/>
      <c r="E3550" s="23"/>
      <c r="F3550" s="23"/>
      <c r="G3550" s="23"/>
      <c r="H3550" s="23"/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/>
      <c r="AA3550" s="23"/>
      <c r="AB3550" s="23"/>
      <c r="AC3550" s="67"/>
      <c r="AD3550" s="23"/>
      <c r="AE3550" s="23"/>
    </row>
    <row r="3551" spans="1:31" s="103" customFormat="1" x14ac:dyDescent="0.35">
      <c r="A3551" s="24"/>
      <c r="B3551" s="23"/>
      <c r="C3551" s="23"/>
      <c r="D3551" s="23"/>
      <c r="E3551" s="23"/>
      <c r="F3551" s="23"/>
      <c r="G3551" s="23"/>
      <c r="H3551" s="23"/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67"/>
      <c r="AD3551" s="23"/>
      <c r="AE3551" s="23"/>
    </row>
    <row r="3552" spans="1:31" s="103" customFormat="1" x14ac:dyDescent="0.35">
      <c r="A3552" s="24"/>
      <c r="B3552" s="23"/>
      <c r="C3552" s="23"/>
      <c r="D3552" s="23"/>
      <c r="E3552" s="23"/>
      <c r="F3552" s="23"/>
      <c r="G3552" s="23"/>
      <c r="H3552" s="23"/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67"/>
      <c r="AD3552" s="23"/>
      <c r="AE3552" s="23"/>
    </row>
    <row r="3553" spans="1:31" s="103" customFormat="1" x14ac:dyDescent="0.35">
      <c r="A3553" s="24"/>
      <c r="B3553" s="23"/>
      <c r="C3553" s="23"/>
      <c r="D3553" s="23"/>
      <c r="E3553" s="23"/>
      <c r="F3553" s="23"/>
      <c r="G3553" s="23"/>
      <c r="H3553" s="23"/>
      <c r="I3553" s="23"/>
      <c r="J3553" s="23"/>
      <c r="K3553" s="23"/>
      <c r="L3553" s="23"/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/>
      <c r="Z3553" s="23"/>
      <c r="AA3553" s="23"/>
      <c r="AB3553" s="23"/>
      <c r="AC3553" s="67"/>
      <c r="AD3553" s="23"/>
      <c r="AE3553" s="23"/>
    </row>
    <row r="3554" spans="1:31" s="103" customFormat="1" x14ac:dyDescent="0.35">
      <c r="A3554" s="24"/>
      <c r="B3554" s="23"/>
      <c r="C3554" s="23"/>
      <c r="D3554" s="23"/>
      <c r="E3554" s="23"/>
      <c r="F3554" s="23"/>
      <c r="G3554" s="23"/>
      <c r="H3554" s="23"/>
      <c r="I3554" s="23"/>
      <c r="J3554" s="23"/>
      <c r="K3554" s="23"/>
      <c r="L3554" s="23"/>
      <c r="M3554" s="23"/>
      <c r="N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23"/>
      <c r="Y3554" s="23"/>
      <c r="Z3554" s="23"/>
      <c r="AA3554" s="23"/>
      <c r="AB3554" s="23"/>
      <c r="AC3554" s="67"/>
      <c r="AD3554" s="23"/>
      <c r="AE3554" s="23"/>
    </row>
    <row r="3555" spans="1:31" s="103" customFormat="1" x14ac:dyDescent="0.35">
      <c r="A3555" s="24"/>
      <c r="B3555" s="23"/>
      <c r="C3555" s="23"/>
      <c r="D3555" s="23"/>
      <c r="E3555" s="23"/>
      <c r="F3555" s="23"/>
      <c r="G3555" s="23"/>
      <c r="H3555" s="23"/>
      <c r="I3555" s="23"/>
      <c r="J3555" s="23"/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/>
      <c r="Z3555" s="23"/>
      <c r="AA3555" s="23"/>
      <c r="AB3555" s="23"/>
      <c r="AC3555" s="67"/>
      <c r="AD3555" s="23"/>
      <c r="AE3555" s="23"/>
    </row>
    <row r="3556" spans="1:31" s="103" customFormat="1" x14ac:dyDescent="0.35">
      <c r="A3556" s="24"/>
      <c r="B3556" s="23"/>
      <c r="C3556" s="23"/>
      <c r="D3556" s="23"/>
      <c r="E3556" s="23"/>
      <c r="F3556" s="23"/>
      <c r="G3556" s="23"/>
      <c r="H3556" s="23"/>
      <c r="I3556" s="23"/>
      <c r="J3556" s="23"/>
      <c r="K3556" s="23"/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/>
      <c r="AA3556" s="23"/>
      <c r="AB3556" s="23"/>
      <c r="AC3556" s="67"/>
      <c r="AD3556" s="23"/>
      <c r="AE3556" s="23"/>
    </row>
    <row r="3557" spans="1:31" s="103" customFormat="1" x14ac:dyDescent="0.35">
      <c r="A3557" s="24"/>
      <c r="B3557" s="23"/>
      <c r="C3557" s="23"/>
      <c r="D3557" s="23"/>
      <c r="E3557" s="23"/>
      <c r="F3557" s="23"/>
      <c r="G3557" s="23"/>
      <c r="H3557" s="23"/>
      <c r="I3557" s="23"/>
      <c r="J3557" s="23"/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/>
      <c r="Z3557" s="23"/>
      <c r="AA3557" s="23"/>
      <c r="AB3557" s="23"/>
      <c r="AC3557" s="67"/>
      <c r="AD3557" s="23"/>
      <c r="AE3557" s="23"/>
    </row>
    <row r="3558" spans="1:31" s="103" customFormat="1" x14ac:dyDescent="0.35">
      <c r="A3558" s="24"/>
      <c r="B3558" s="23"/>
      <c r="C3558" s="23"/>
      <c r="D3558" s="23"/>
      <c r="E3558" s="23"/>
      <c r="F3558" s="23"/>
      <c r="G3558" s="23"/>
      <c r="H3558" s="23"/>
      <c r="I3558" s="23"/>
      <c r="J3558" s="23"/>
      <c r="K3558" s="23"/>
      <c r="L3558" s="23"/>
      <c r="M3558" s="23"/>
      <c r="N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23"/>
      <c r="Y3558" s="23"/>
      <c r="Z3558" s="23"/>
      <c r="AA3558" s="23"/>
      <c r="AB3558" s="23"/>
      <c r="AC3558" s="67"/>
      <c r="AD3558" s="23"/>
      <c r="AE3558" s="23"/>
    </row>
    <row r="3559" spans="1:31" s="103" customFormat="1" x14ac:dyDescent="0.35">
      <c r="A3559" s="24"/>
      <c r="B3559" s="23"/>
      <c r="C3559" s="23"/>
      <c r="D3559" s="23"/>
      <c r="E3559" s="23"/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/>
      <c r="Z3559" s="23"/>
      <c r="AA3559" s="23"/>
      <c r="AB3559" s="23"/>
      <c r="AC3559" s="67"/>
      <c r="AD3559" s="23"/>
      <c r="AE3559" s="23"/>
    </row>
    <row r="3560" spans="1:31" s="103" customFormat="1" x14ac:dyDescent="0.35">
      <c r="A3560" s="24"/>
      <c r="B3560" s="23"/>
      <c r="C3560" s="23"/>
      <c r="D3560" s="23"/>
      <c r="E3560" s="23"/>
      <c r="F3560" s="23"/>
      <c r="G3560" s="23"/>
      <c r="H3560" s="23"/>
      <c r="I3560" s="23"/>
      <c r="J3560" s="23"/>
      <c r="K3560" s="23"/>
      <c r="L3560" s="23"/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/>
      <c r="Z3560" s="23"/>
      <c r="AA3560" s="23"/>
      <c r="AB3560" s="23"/>
      <c r="AC3560" s="67"/>
      <c r="AD3560" s="23"/>
      <c r="AE3560" s="23"/>
    </row>
    <row r="3561" spans="1:31" s="103" customFormat="1" x14ac:dyDescent="0.35">
      <c r="A3561" s="24"/>
      <c r="B3561" s="23"/>
      <c r="C3561" s="23"/>
      <c r="D3561" s="23"/>
      <c r="E3561" s="23"/>
      <c r="F3561" s="23"/>
      <c r="G3561" s="23"/>
      <c r="H3561" s="23"/>
      <c r="I3561" s="23"/>
      <c r="J3561" s="23"/>
      <c r="K3561" s="23"/>
      <c r="L3561" s="23"/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/>
      <c r="Z3561" s="23"/>
      <c r="AA3561" s="23"/>
      <c r="AB3561" s="23"/>
      <c r="AC3561" s="67"/>
      <c r="AD3561" s="23"/>
      <c r="AE3561" s="23"/>
    </row>
    <row r="3562" spans="1:31" s="103" customFormat="1" x14ac:dyDescent="0.35">
      <c r="A3562" s="24"/>
      <c r="B3562" s="23"/>
      <c r="C3562" s="23"/>
      <c r="D3562" s="23"/>
      <c r="E3562" s="23"/>
      <c r="F3562" s="23"/>
      <c r="G3562" s="23"/>
      <c r="H3562" s="23"/>
      <c r="I3562" s="23"/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23"/>
      <c r="Y3562" s="23"/>
      <c r="Z3562" s="23"/>
      <c r="AA3562" s="23"/>
      <c r="AB3562" s="23"/>
      <c r="AC3562" s="67"/>
      <c r="AD3562" s="23"/>
      <c r="AE3562" s="23"/>
    </row>
    <row r="3563" spans="1:31" s="103" customFormat="1" x14ac:dyDescent="0.35">
      <c r="A3563" s="24"/>
      <c r="B3563" s="23"/>
      <c r="C3563" s="23"/>
      <c r="D3563" s="23"/>
      <c r="E3563" s="23"/>
      <c r="F3563" s="23"/>
      <c r="G3563" s="23"/>
      <c r="H3563" s="23"/>
      <c r="I3563" s="23"/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/>
      <c r="Z3563" s="23"/>
      <c r="AA3563" s="23"/>
      <c r="AB3563" s="23"/>
      <c r="AC3563" s="67"/>
      <c r="AD3563" s="23"/>
      <c r="AE3563" s="23"/>
    </row>
    <row r="3564" spans="1:31" s="103" customFormat="1" x14ac:dyDescent="0.35">
      <c r="A3564" s="24"/>
      <c r="B3564" s="23"/>
      <c r="C3564" s="23"/>
      <c r="D3564" s="23"/>
      <c r="E3564" s="23"/>
      <c r="F3564" s="23"/>
      <c r="G3564" s="23"/>
      <c r="H3564" s="23"/>
      <c r="I3564" s="23"/>
      <c r="J3564" s="23"/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/>
      <c r="Z3564" s="23"/>
      <c r="AA3564" s="23"/>
      <c r="AB3564" s="23"/>
      <c r="AC3564" s="67"/>
      <c r="AD3564" s="23"/>
      <c r="AE3564" s="23"/>
    </row>
    <row r="3565" spans="1:31" s="103" customFormat="1" x14ac:dyDescent="0.35">
      <c r="A3565" s="24"/>
      <c r="B3565" s="23"/>
      <c r="C3565" s="23"/>
      <c r="D3565" s="23"/>
      <c r="E3565" s="23"/>
      <c r="F3565" s="23"/>
      <c r="G3565" s="23"/>
      <c r="H3565" s="23"/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/>
      <c r="Z3565" s="23"/>
      <c r="AA3565" s="23"/>
      <c r="AB3565" s="23"/>
      <c r="AC3565" s="67"/>
      <c r="AD3565" s="23"/>
      <c r="AE3565" s="23"/>
    </row>
    <row r="3566" spans="1:31" s="103" customFormat="1" x14ac:dyDescent="0.35">
      <c r="A3566" s="24"/>
      <c r="B3566" s="23"/>
      <c r="C3566" s="23"/>
      <c r="D3566" s="23"/>
      <c r="E3566" s="23"/>
      <c r="F3566" s="23"/>
      <c r="G3566" s="23"/>
      <c r="H3566" s="23"/>
      <c r="I3566" s="23"/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/>
      <c r="Z3566" s="23"/>
      <c r="AA3566" s="23"/>
      <c r="AB3566" s="23"/>
      <c r="AC3566" s="67"/>
      <c r="AD3566" s="23"/>
      <c r="AE3566" s="23"/>
    </row>
    <row r="3567" spans="1:31" s="103" customFormat="1" x14ac:dyDescent="0.35">
      <c r="A3567" s="24"/>
      <c r="B3567" s="23"/>
      <c r="C3567" s="23"/>
      <c r="D3567" s="23"/>
      <c r="E3567" s="23"/>
      <c r="F3567" s="23"/>
      <c r="G3567" s="23"/>
      <c r="H3567" s="23"/>
      <c r="I3567" s="23"/>
      <c r="J3567" s="23"/>
      <c r="K3567" s="23"/>
      <c r="L3567" s="23"/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  <c r="AA3567" s="23"/>
      <c r="AB3567" s="23"/>
      <c r="AC3567" s="67"/>
      <c r="AD3567" s="23"/>
      <c r="AE3567" s="23"/>
    </row>
    <row r="3568" spans="1:31" s="103" customFormat="1" x14ac:dyDescent="0.35">
      <c r="A3568" s="24"/>
      <c r="B3568" s="23"/>
      <c r="C3568" s="23"/>
      <c r="D3568" s="23"/>
      <c r="E3568" s="23"/>
      <c r="F3568" s="23"/>
      <c r="G3568" s="23"/>
      <c r="H3568" s="23"/>
      <c r="I3568" s="23"/>
      <c r="J3568" s="23"/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/>
      <c r="Z3568" s="23"/>
      <c r="AA3568" s="23"/>
      <c r="AB3568" s="23"/>
      <c r="AC3568" s="67"/>
      <c r="AD3568" s="23"/>
      <c r="AE3568" s="23"/>
    </row>
    <row r="3569" spans="1:31" s="103" customFormat="1" x14ac:dyDescent="0.35">
      <c r="A3569" s="24"/>
      <c r="B3569" s="23"/>
      <c r="C3569" s="23"/>
      <c r="D3569" s="23"/>
      <c r="E3569" s="23"/>
      <c r="F3569" s="23"/>
      <c r="G3569" s="23"/>
      <c r="H3569" s="23"/>
      <c r="I3569" s="23"/>
      <c r="J3569" s="23"/>
      <c r="K3569" s="23"/>
      <c r="L3569" s="23"/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/>
      <c r="Z3569" s="23"/>
      <c r="AA3569" s="23"/>
      <c r="AB3569" s="23"/>
      <c r="AC3569" s="67"/>
      <c r="AD3569" s="23"/>
      <c r="AE3569" s="23"/>
    </row>
    <row r="3570" spans="1:31" s="103" customFormat="1" x14ac:dyDescent="0.35">
      <c r="A3570" s="24"/>
      <c r="B3570" s="23"/>
      <c r="C3570" s="23"/>
      <c r="D3570" s="23"/>
      <c r="E3570" s="23"/>
      <c r="F3570" s="23"/>
      <c r="G3570" s="23"/>
      <c r="H3570" s="23"/>
      <c r="I3570" s="23"/>
      <c r="J3570" s="23"/>
      <c r="K3570" s="23"/>
      <c r="L3570" s="23"/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/>
      <c r="Z3570" s="23"/>
      <c r="AA3570" s="23"/>
      <c r="AB3570" s="23"/>
      <c r="AC3570" s="67"/>
      <c r="AD3570" s="23"/>
      <c r="AE3570" s="23"/>
    </row>
    <row r="3571" spans="1:31" s="103" customFormat="1" x14ac:dyDescent="0.35">
      <c r="A3571" s="24"/>
      <c r="B3571" s="23"/>
      <c r="C3571" s="23"/>
      <c r="D3571" s="23"/>
      <c r="E3571" s="23"/>
      <c r="F3571" s="23"/>
      <c r="G3571" s="23"/>
      <c r="H3571" s="23"/>
      <c r="I3571" s="23"/>
      <c r="J3571" s="23"/>
      <c r="K3571" s="23"/>
      <c r="L3571" s="23"/>
      <c r="M3571" s="23"/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23"/>
      <c r="Y3571" s="23"/>
      <c r="Z3571" s="23"/>
      <c r="AA3571" s="23"/>
      <c r="AB3571" s="23"/>
      <c r="AC3571" s="67"/>
      <c r="AD3571" s="23"/>
      <c r="AE3571" s="23"/>
    </row>
    <row r="3572" spans="1:31" s="103" customFormat="1" x14ac:dyDescent="0.35">
      <c r="A3572" s="24"/>
      <c r="B3572" s="23"/>
      <c r="C3572" s="23"/>
      <c r="D3572" s="23"/>
      <c r="E3572" s="23"/>
      <c r="F3572" s="23"/>
      <c r="G3572" s="23"/>
      <c r="H3572" s="23"/>
      <c r="I3572" s="23"/>
      <c r="J3572" s="23"/>
      <c r="K3572" s="23"/>
      <c r="L3572" s="23"/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/>
      <c r="AA3572" s="23"/>
      <c r="AB3572" s="23"/>
      <c r="AC3572" s="67"/>
      <c r="AD3572" s="23"/>
      <c r="AE3572" s="23"/>
    </row>
    <row r="3573" spans="1:31" s="103" customFormat="1" x14ac:dyDescent="0.35">
      <c r="A3573" s="24"/>
      <c r="B3573" s="23"/>
      <c r="C3573" s="23"/>
      <c r="D3573" s="23"/>
      <c r="E3573" s="23"/>
      <c r="F3573" s="23"/>
      <c r="G3573" s="23"/>
      <c r="H3573" s="23"/>
      <c r="I3573" s="23"/>
      <c r="J3573" s="23"/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/>
      <c r="Z3573" s="23"/>
      <c r="AA3573" s="23"/>
      <c r="AB3573" s="23"/>
      <c r="AC3573" s="67"/>
      <c r="AD3573" s="23"/>
      <c r="AE3573" s="23"/>
    </row>
    <row r="3574" spans="1:31" s="103" customFormat="1" x14ac:dyDescent="0.35">
      <c r="A3574" s="24"/>
      <c r="B3574" s="23"/>
      <c r="C3574" s="23"/>
      <c r="D3574" s="23"/>
      <c r="E3574" s="23"/>
      <c r="F3574" s="23"/>
      <c r="G3574" s="23"/>
      <c r="H3574" s="23"/>
      <c r="I3574" s="23"/>
      <c r="J3574" s="23"/>
      <c r="K3574" s="23"/>
      <c r="L3574" s="23"/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/>
      <c r="Z3574" s="23"/>
      <c r="AA3574" s="23"/>
      <c r="AB3574" s="23"/>
      <c r="AC3574" s="67"/>
      <c r="AD3574" s="23"/>
      <c r="AE3574" s="23"/>
    </row>
    <row r="3575" spans="1:31" s="103" customFormat="1" x14ac:dyDescent="0.35">
      <c r="A3575" s="24"/>
      <c r="B3575" s="23"/>
      <c r="C3575" s="23"/>
      <c r="D3575" s="23"/>
      <c r="E3575" s="23"/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67"/>
      <c r="AD3575" s="23"/>
      <c r="AE3575" s="23"/>
    </row>
    <row r="3576" spans="1:31" s="103" customFormat="1" x14ac:dyDescent="0.35">
      <c r="A3576" s="24"/>
      <c r="B3576" s="23"/>
      <c r="C3576" s="23"/>
      <c r="D3576" s="23"/>
      <c r="E3576" s="23"/>
      <c r="F3576" s="23"/>
      <c r="G3576" s="23"/>
      <c r="H3576" s="23"/>
      <c r="I3576" s="23"/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/>
      <c r="Z3576" s="23"/>
      <c r="AA3576" s="23"/>
      <c r="AB3576" s="23"/>
      <c r="AC3576" s="67"/>
      <c r="AD3576" s="23"/>
      <c r="AE3576" s="23"/>
    </row>
    <row r="3577" spans="1:31" s="103" customFormat="1" x14ac:dyDescent="0.35">
      <c r="A3577" s="24"/>
      <c r="B3577" s="23"/>
      <c r="C3577" s="23"/>
      <c r="D3577" s="23"/>
      <c r="E3577" s="23"/>
      <c r="F3577" s="23"/>
      <c r="G3577" s="23"/>
      <c r="H3577" s="23"/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  <c r="AA3577" s="23"/>
      <c r="AB3577" s="23"/>
      <c r="AC3577" s="67"/>
      <c r="AD3577" s="23"/>
      <c r="AE3577" s="23"/>
    </row>
    <row r="3578" spans="1:31" s="103" customFormat="1" x14ac:dyDescent="0.35">
      <c r="A3578" s="24"/>
      <c r="B3578" s="23"/>
      <c r="C3578" s="23"/>
      <c r="D3578" s="23"/>
      <c r="E3578" s="23"/>
      <c r="F3578" s="23"/>
      <c r="G3578" s="23"/>
      <c r="H3578" s="23"/>
      <c r="I3578" s="23"/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/>
      <c r="Z3578" s="23"/>
      <c r="AA3578" s="23"/>
      <c r="AB3578" s="23"/>
      <c r="AC3578" s="67"/>
      <c r="AD3578" s="23"/>
      <c r="AE3578" s="23"/>
    </row>
    <row r="3579" spans="1:31" s="103" customFormat="1" x14ac:dyDescent="0.35">
      <c r="A3579" s="24"/>
      <c r="B3579" s="23"/>
      <c r="C3579" s="23"/>
      <c r="D3579" s="23"/>
      <c r="E3579" s="23"/>
      <c r="F3579" s="23"/>
      <c r="G3579" s="23"/>
      <c r="H3579" s="23"/>
      <c r="I3579" s="23"/>
      <c r="J3579" s="23"/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/>
      <c r="Z3579" s="23"/>
      <c r="AA3579" s="23"/>
      <c r="AB3579" s="23"/>
      <c r="AC3579" s="67"/>
      <c r="AD3579" s="23"/>
      <c r="AE3579" s="23"/>
    </row>
    <row r="3580" spans="1:31" s="103" customFormat="1" x14ac:dyDescent="0.35">
      <c r="A3580" s="24"/>
      <c r="B3580" s="23"/>
      <c r="C3580" s="23"/>
      <c r="D3580" s="23"/>
      <c r="E3580" s="23"/>
      <c r="F3580" s="23"/>
      <c r="G3580" s="23"/>
      <c r="H3580" s="23"/>
      <c r="I3580" s="23"/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/>
      <c r="Z3580" s="23"/>
      <c r="AA3580" s="23"/>
      <c r="AB3580" s="23"/>
      <c r="AC3580" s="67"/>
      <c r="AD3580" s="23"/>
      <c r="AE3580" s="23"/>
    </row>
    <row r="3581" spans="1:31" s="103" customFormat="1" x14ac:dyDescent="0.35">
      <c r="A3581" s="24"/>
      <c r="B3581" s="23"/>
      <c r="C3581" s="23"/>
      <c r="D3581" s="23"/>
      <c r="E3581" s="23"/>
      <c r="F3581" s="23"/>
      <c r="G3581" s="23"/>
      <c r="H3581" s="23"/>
      <c r="I3581" s="23"/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/>
      <c r="Z3581" s="23"/>
      <c r="AA3581" s="23"/>
      <c r="AB3581" s="23"/>
      <c r="AC3581" s="67"/>
      <c r="AD3581" s="23"/>
      <c r="AE3581" s="23"/>
    </row>
    <row r="3582" spans="1:31" s="103" customFormat="1" x14ac:dyDescent="0.35">
      <c r="A3582" s="24"/>
      <c r="B3582" s="23"/>
      <c r="C3582" s="23"/>
      <c r="D3582" s="23"/>
      <c r="E3582" s="23"/>
      <c r="F3582" s="23"/>
      <c r="G3582" s="23"/>
      <c r="H3582" s="23"/>
      <c r="I3582" s="23"/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/>
      <c r="Z3582" s="23"/>
      <c r="AA3582" s="23"/>
      <c r="AB3582" s="23"/>
      <c r="AC3582" s="67"/>
      <c r="AD3582" s="23"/>
      <c r="AE3582" s="23"/>
    </row>
    <row r="3583" spans="1:31" s="103" customFormat="1" x14ac:dyDescent="0.35">
      <c r="A3583" s="24"/>
      <c r="B3583" s="23"/>
      <c r="C3583" s="23"/>
      <c r="D3583" s="23"/>
      <c r="E3583" s="23"/>
      <c r="F3583" s="23"/>
      <c r="G3583" s="23"/>
      <c r="H3583" s="23"/>
      <c r="I3583" s="23"/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/>
      <c r="Z3583" s="23"/>
      <c r="AA3583" s="23"/>
      <c r="AB3583" s="23"/>
      <c r="AC3583" s="67"/>
      <c r="AD3583" s="23"/>
      <c r="AE3583" s="23"/>
    </row>
    <row r="3584" spans="1:31" s="103" customFormat="1" x14ac:dyDescent="0.35">
      <c r="A3584" s="24"/>
      <c r="B3584" s="23"/>
      <c r="C3584" s="23"/>
      <c r="D3584" s="23"/>
      <c r="E3584" s="23"/>
      <c r="F3584" s="23"/>
      <c r="G3584" s="23"/>
      <c r="H3584" s="23"/>
      <c r="I3584" s="23"/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/>
      <c r="Z3584" s="23"/>
      <c r="AA3584" s="23"/>
      <c r="AB3584" s="23"/>
      <c r="AC3584" s="67"/>
      <c r="AD3584" s="23"/>
      <c r="AE3584" s="23"/>
    </row>
    <row r="3585" spans="1:31" s="103" customFormat="1" x14ac:dyDescent="0.35">
      <c r="A3585" s="24"/>
      <c r="B3585" s="23"/>
      <c r="C3585" s="23"/>
      <c r="D3585" s="23"/>
      <c r="E3585" s="23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67"/>
      <c r="AD3585" s="23"/>
      <c r="AE3585" s="23"/>
    </row>
    <row r="3586" spans="1:31" s="103" customFormat="1" x14ac:dyDescent="0.35">
      <c r="A3586" s="24"/>
      <c r="B3586" s="23"/>
      <c r="C3586" s="23"/>
      <c r="D3586" s="23"/>
      <c r="E3586" s="23"/>
      <c r="F3586" s="23"/>
      <c r="G3586" s="23"/>
      <c r="H3586" s="23"/>
      <c r="I3586" s="23"/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/>
      <c r="Z3586" s="23"/>
      <c r="AA3586" s="23"/>
      <c r="AB3586" s="23"/>
      <c r="AC3586" s="67"/>
      <c r="AD3586" s="23"/>
      <c r="AE3586" s="23"/>
    </row>
    <row r="3587" spans="1:31" s="103" customFormat="1" x14ac:dyDescent="0.35">
      <c r="A3587" s="24"/>
      <c r="B3587" s="23"/>
      <c r="C3587" s="23"/>
      <c r="D3587" s="23"/>
      <c r="E3587" s="23"/>
      <c r="F3587" s="23"/>
      <c r="G3587" s="23"/>
      <c r="H3587" s="23"/>
      <c r="I3587" s="23"/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/>
      <c r="Z3587" s="23"/>
      <c r="AA3587" s="23"/>
      <c r="AB3587" s="23"/>
      <c r="AC3587" s="67"/>
      <c r="AD3587" s="23"/>
      <c r="AE3587" s="23"/>
    </row>
    <row r="3588" spans="1:31" s="103" customFormat="1" x14ac:dyDescent="0.35">
      <c r="A3588" s="24"/>
      <c r="B3588" s="23"/>
      <c r="C3588" s="23"/>
      <c r="D3588" s="23"/>
      <c r="E3588" s="23"/>
      <c r="F3588" s="23"/>
      <c r="G3588" s="23"/>
      <c r="H3588" s="23"/>
      <c r="I3588" s="23"/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/>
      <c r="Z3588" s="23"/>
      <c r="AA3588" s="23"/>
      <c r="AB3588" s="23"/>
      <c r="AC3588" s="67"/>
      <c r="AD3588" s="23"/>
      <c r="AE3588" s="23"/>
    </row>
    <row r="3589" spans="1:31" s="103" customFormat="1" x14ac:dyDescent="0.35">
      <c r="A3589" s="24"/>
      <c r="B3589" s="23"/>
      <c r="C3589" s="23"/>
      <c r="D3589" s="23"/>
      <c r="E3589" s="23"/>
      <c r="F3589" s="23"/>
      <c r="G3589" s="23"/>
      <c r="H3589" s="23"/>
      <c r="I3589" s="23"/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/>
      <c r="Z3589" s="23"/>
      <c r="AA3589" s="23"/>
      <c r="AB3589" s="23"/>
      <c r="AC3589" s="67"/>
      <c r="AD3589" s="23"/>
      <c r="AE3589" s="23"/>
    </row>
    <row r="3590" spans="1:31" s="103" customFormat="1" x14ac:dyDescent="0.35">
      <c r="A3590" s="24"/>
      <c r="B3590" s="23"/>
      <c r="C3590" s="23"/>
      <c r="D3590" s="23"/>
      <c r="E3590" s="23"/>
      <c r="F3590" s="23"/>
      <c r="G3590" s="23"/>
      <c r="H3590" s="23"/>
      <c r="I3590" s="23"/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/>
      <c r="Z3590" s="23"/>
      <c r="AA3590" s="23"/>
      <c r="AB3590" s="23"/>
      <c r="AC3590" s="67"/>
      <c r="AD3590" s="23"/>
      <c r="AE3590" s="23"/>
    </row>
    <row r="3591" spans="1:31" s="103" customFormat="1" x14ac:dyDescent="0.35">
      <c r="A3591" s="24"/>
      <c r="B3591" s="23"/>
      <c r="C3591" s="23"/>
      <c r="D3591" s="23"/>
      <c r="E3591" s="23"/>
      <c r="F3591" s="23"/>
      <c r="G3591" s="23"/>
      <c r="H3591" s="23"/>
      <c r="I3591" s="23"/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/>
      <c r="Z3591" s="23"/>
      <c r="AA3591" s="23"/>
      <c r="AB3591" s="23"/>
      <c r="AC3591" s="67"/>
      <c r="AD3591" s="23"/>
      <c r="AE3591" s="23"/>
    </row>
    <row r="3592" spans="1:31" s="103" customFormat="1" x14ac:dyDescent="0.35">
      <c r="A3592" s="24"/>
      <c r="B3592" s="23"/>
      <c r="C3592" s="23"/>
      <c r="D3592" s="23"/>
      <c r="E3592" s="23"/>
      <c r="F3592" s="23"/>
      <c r="G3592" s="23"/>
      <c r="H3592" s="23"/>
      <c r="I3592" s="23"/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/>
      <c r="Z3592" s="23"/>
      <c r="AA3592" s="23"/>
      <c r="AB3592" s="23"/>
      <c r="AC3592" s="67"/>
      <c r="AD3592" s="23"/>
      <c r="AE3592" s="23"/>
    </row>
    <row r="3593" spans="1:31" s="103" customFormat="1" x14ac:dyDescent="0.35">
      <c r="A3593" s="24"/>
      <c r="B3593" s="23"/>
      <c r="C3593" s="23"/>
      <c r="D3593" s="23"/>
      <c r="E3593" s="23"/>
      <c r="F3593" s="23"/>
      <c r="G3593" s="23"/>
      <c r="H3593" s="23"/>
      <c r="I3593" s="23"/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/>
      <c r="Z3593" s="23"/>
      <c r="AA3593" s="23"/>
      <c r="AB3593" s="23"/>
      <c r="AC3593" s="67"/>
      <c r="AD3593" s="23"/>
      <c r="AE3593" s="23"/>
    </row>
    <row r="3594" spans="1:31" s="103" customFormat="1" x14ac:dyDescent="0.35">
      <c r="A3594" s="24"/>
      <c r="B3594" s="23"/>
      <c r="C3594" s="23"/>
      <c r="D3594" s="23"/>
      <c r="E3594" s="23"/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67"/>
      <c r="AD3594" s="23"/>
      <c r="AE3594" s="23"/>
    </row>
    <row r="3595" spans="1:31" s="103" customFormat="1" x14ac:dyDescent="0.35">
      <c r="A3595" s="24"/>
      <c r="B3595" s="23"/>
      <c r="C3595" s="23"/>
      <c r="D3595" s="23"/>
      <c r="E3595" s="23"/>
      <c r="F3595" s="23"/>
      <c r="G3595" s="23"/>
      <c r="H3595" s="23"/>
      <c r="I3595" s="23"/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/>
      <c r="Z3595" s="23"/>
      <c r="AA3595" s="23"/>
      <c r="AB3595" s="23"/>
      <c r="AC3595" s="67"/>
      <c r="AD3595" s="23"/>
      <c r="AE3595" s="23"/>
    </row>
    <row r="3596" spans="1:31" s="103" customFormat="1" x14ac:dyDescent="0.35">
      <c r="A3596" s="24"/>
      <c r="B3596" s="23"/>
      <c r="C3596" s="23"/>
      <c r="D3596" s="23"/>
      <c r="E3596" s="23"/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/>
      <c r="Z3596" s="23"/>
      <c r="AA3596" s="23"/>
      <c r="AB3596" s="23"/>
      <c r="AC3596" s="67"/>
      <c r="AD3596" s="23"/>
      <c r="AE3596" s="23"/>
    </row>
    <row r="3597" spans="1:31" s="103" customFormat="1" x14ac:dyDescent="0.35">
      <c r="A3597" s="24"/>
      <c r="B3597" s="23"/>
      <c r="C3597" s="23"/>
      <c r="D3597" s="23"/>
      <c r="E3597" s="23"/>
      <c r="F3597" s="23"/>
      <c r="G3597" s="23"/>
      <c r="H3597" s="23"/>
      <c r="I3597" s="23"/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/>
      <c r="Z3597" s="23"/>
      <c r="AA3597" s="23"/>
      <c r="AB3597" s="23"/>
      <c r="AC3597" s="67"/>
      <c r="AD3597" s="23"/>
      <c r="AE3597" s="23"/>
    </row>
    <row r="3598" spans="1:31" s="103" customFormat="1" x14ac:dyDescent="0.35">
      <c r="A3598" s="24"/>
      <c r="B3598" s="23"/>
      <c r="C3598" s="23"/>
      <c r="D3598" s="23"/>
      <c r="E3598" s="23"/>
      <c r="F3598" s="23"/>
      <c r="G3598" s="23"/>
      <c r="H3598" s="23"/>
      <c r="I3598" s="23"/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/>
      <c r="Z3598" s="23"/>
      <c r="AA3598" s="23"/>
      <c r="AB3598" s="23"/>
      <c r="AC3598" s="67"/>
      <c r="AD3598" s="23"/>
      <c r="AE3598" s="23"/>
    </row>
    <row r="3599" spans="1:31" s="103" customFormat="1" x14ac:dyDescent="0.35">
      <c r="A3599" s="24"/>
      <c r="B3599" s="23"/>
      <c r="C3599" s="23"/>
      <c r="D3599" s="23"/>
      <c r="E3599" s="23"/>
      <c r="F3599" s="23"/>
      <c r="G3599" s="23"/>
      <c r="H3599" s="23"/>
      <c r="I3599" s="23"/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/>
      <c r="Z3599" s="23"/>
      <c r="AA3599" s="23"/>
      <c r="AB3599" s="23"/>
      <c r="AC3599" s="67"/>
      <c r="AD3599" s="23"/>
      <c r="AE3599" s="23"/>
    </row>
    <row r="3600" spans="1:31" s="103" customFormat="1" x14ac:dyDescent="0.35">
      <c r="A3600" s="24"/>
      <c r="B3600" s="23"/>
      <c r="C3600" s="23"/>
      <c r="D3600" s="23"/>
      <c r="E3600" s="23"/>
      <c r="F3600" s="23"/>
      <c r="G3600" s="23"/>
      <c r="H3600" s="23"/>
      <c r="I3600" s="23"/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/>
      <c r="Z3600" s="23"/>
      <c r="AA3600" s="23"/>
      <c r="AB3600" s="23"/>
      <c r="AC3600" s="67"/>
      <c r="AD3600" s="23"/>
      <c r="AE3600" s="23"/>
    </row>
    <row r="3601" spans="1:31" s="103" customFormat="1" x14ac:dyDescent="0.35">
      <c r="A3601" s="24"/>
      <c r="B3601" s="23"/>
      <c r="C3601" s="23"/>
      <c r="D3601" s="23"/>
      <c r="E3601" s="23"/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67"/>
      <c r="AD3601" s="23"/>
      <c r="AE3601" s="23"/>
    </row>
    <row r="3602" spans="1:31" s="103" customFormat="1" x14ac:dyDescent="0.35">
      <c r="A3602" s="24"/>
      <c r="B3602" s="23"/>
      <c r="C3602" s="23"/>
      <c r="D3602" s="23"/>
      <c r="E3602" s="23"/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67"/>
      <c r="AD3602" s="23"/>
      <c r="AE3602" s="23"/>
    </row>
    <row r="3603" spans="1:31" s="103" customFormat="1" x14ac:dyDescent="0.35">
      <c r="A3603" s="24"/>
      <c r="B3603" s="23"/>
      <c r="C3603" s="23"/>
      <c r="D3603" s="23"/>
      <c r="E3603" s="23"/>
      <c r="F3603" s="23"/>
      <c r="G3603" s="23"/>
      <c r="H3603" s="23"/>
      <c r="I3603" s="23"/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/>
      <c r="Z3603" s="23"/>
      <c r="AA3603" s="23"/>
      <c r="AB3603" s="23"/>
      <c r="AC3603" s="67"/>
      <c r="AD3603" s="23"/>
      <c r="AE3603" s="23"/>
    </row>
    <row r="3604" spans="1:31" s="103" customFormat="1" x14ac:dyDescent="0.35">
      <c r="A3604" s="24"/>
      <c r="B3604" s="23"/>
      <c r="C3604" s="23"/>
      <c r="D3604" s="23"/>
      <c r="E3604" s="23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67"/>
      <c r="AD3604" s="23"/>
      <c r="AE3604" s="23"/>
    </row>
    <row r="3605" spans="1:31" s="103" customFormat="1" x14ac:dyDescent="0.35">
      <c r="A3605" s="24"/>
      <c r="B3605" s="23"/>
      <c r="C3605" s="23"/>
      <c r="D3605" s="23"/>
      <c r="E3605" s="23"/>
      <c r="F3605" s="23"/>
      <c r="G3605" s="23"/>
      <c r="H3605" s="23"/>
      <c r="I3605" s="23"/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/>
      <c r="Z3605" s="23"/>
      <c r="AA3605" s="23"/>
      <c r="AB3605" s="23"/>
      <c r="AC3605" s="67"/>
      <c r="AD3605" s="23"/>
      <c r="AE3605" s="23"/>
    </row>
    <row r="3606" spans="1:31" s="103" customFormat="1" x14ac:dyDescent="0.35">
      <c r="A3606" s="24"/>
      <c r="B3606" s="23"/>
      <c r="C3606" s="23"/>
      <c r="D3606" s="23"/>
      <c r="E3606" s="23"/>
      <c r="F3606" s="23"/>
      <c r="G3606" s="23"/>
      <c r="H3606" s="23"/>
      <c r="I3606" s="23"/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/>
      <c r="Z3606" s="23"/>
      <c r="AA3606" s="23"/>
      <c r="AB3606" s="23"/>
      <c r="AC3606" s="67"/>
      <c r="AD3606" s="23"/>
      <c r="AE3606" s="23"/>
    </row>
    <row r="3607" spans="1:31" s="103" customFormat="1" x14ac:dyDescent="0.35">
      <c r="A3607" s="24"/>
      <c r="B3607" s="23"/>
      <c r="C3607" s="23"/>
      <c r="D3607" s="23"/>
      <c r="E3607" s="23"/>
      <c r="F3607" s="23"/>
      <c r="G3607" s="23"/>
      <c r="H3607" s="23"/>
      <c r="I3607" s="23"/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/>
      <c r="Z3607" s="23"/>
      <c r="AA3607" s="23"/>
      <c r="AB3607" s="23"/>
      <c r="AC3607" s="67"/>
      <c r="AD3607" s="23"/>
      <c r="AE3607" s="23"/>
    </row>
    <row r="3608" spans="1:31" s="103" customFormat="1" x14ac:dyDescent="0.35">
      <c r="A3608" s="24"/>
      <c r="B3608" s="23"/>
      <c r="C3608" s="23"/>
      <c r="D3608" s="23"/>
      <c r="E3608" s="23"/>
      <c r="F3608" s="23"/>
      <c r="G3608" s="23"/>
      <c r="H3608" s="23"/>
      <c r="I3608" s="23"/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/>
      <c r="Z3608" s="23"/>
      <c r="AA3608" s="23"/>
      <c r="AB3608" s="23"/>
      <c r="AC3608" s="67"/>
      <c r="AD3608" s="23"/>
      <c r="AE3608" s="23"/>
    </row>
    <row r="3609" spans="1:31" s="103" customFormat="1" x14ac:dyDescent="0.35">
      <c r="A3609" s="24"/>
      <c r="B3609" s="23"/>
      <c r="C3609" s="23"/>
      <c r="D3609" s="23"/>
      <c r="E3609" s="23"/>
      <c r="F3609" s="23"/>
      <c r="G3609" s="23"/>
      <c r="H3609" s="23"/>
      <c r="I3609" s="23"/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/>
      <c r="Z3609" s="23"/>
      <c r="AA3609" s="23"/>
      <c r="AB3609" s="23"/>
      <c r="AC3609" s="67"/>
      <c r="AD3609" s="23"/>
      <c r="AE3609" s="23"/>
    </row>
    <row r="3610" spans="1:31" s="103" customFormat="1" x14ac:dyDescent="0.35">
      <c r="A3610" s="24"/>
      <c r="B3610" s="23"/>
      <c r="C3610" s="23"/>
      <c r="D3610" s="23"/>
      <c r="E3610" s="23"/>
      <c r="F3610" s="23"/>
      <c r="G3610" s="23"/>
      <c r="H3610" s="23"/>
      <c r="I3610" s="23"/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/>
      <c r="Z3610" s="23"/>
      <c r="AA3610" s="23"/>
      <c r="AB3610" s="23"/>
      <c r="AC3610" s="67"/>
      <c r="AD3610" s="23"/>
      <c r="AE3610" s="23"/>
    </row>
    <row r="3611" spans="1:31" s="103" customFormat="1" x14ac:dyDescent="0.35">
      <c r="A3611" s="24"/>
      <c r="B3611" s="23"/>
      <c r="C3611" s="23"/>
      <c r="D3611" s="23"/>
      <c r="E3611" s="23"/>
      <c r="F3611" s="23"/>
      <c r="G3611" s="23"/>
      <c r="H3611" s="23"/>
      <c r="I3611" s="23"/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/>
      <c r="Z3611" s="23"/>
      <c r="AA3611" s="23"/>
      <c r="AB3611" s="23"/>
      <c r="AC3611" s="67"/>
      <c r="AD3611" s="23"/>
      <c r="AE3611" s="23"/>
    </row>
    <row r="3612" spans="1:31" s="103" customFormat="1" x14ac:dyDescent="0.35">
      <c r="A3612" s="24"/>
      <c r="B3612" s="23"/>
      <c r="C3612" s="23"/>
      <c r="D3612" s="23"/>
      <c r="E3612" s="23"/>
      <c r="F3612" s="23"/>
      <c r="G3612" s="23"/>
      <c r="H3612" s="23"/>
      <c r="I3612" s="23"/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/>
      <c r="Z3612" s="23"/>
      <c r="AA3612" s="23"/>
      <c r="AB3612" s="23"/>
      <c r="AC3612" s="67"/>
      <c r="AD3612" s="23"/>
      <c r="AE3612" s="23"/>
    </row>
    <row r="3613" spans="1:31" s="103" customFormat="1" x14ac:dyDescent="0.35">
      <c r="A3613" s="24"/>
      <c r="B3613" s="23"/>
      <c r="C3613" s="23"/>
      <c r="D3613" s="23"/>
      <c r="E3613" s="23"/>
      <c r="F3613" s="23"/>
      <c r="G3613" s="23"/>
      <c r="H3613" s="23"/>
      <c r="I3613" s="23"/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/>
      <c r="Z3613" s="23"/>
      <c r="AA3613" s="23"/>
      <c r="AB3613" s="23"/>
      <c r="AC3613" s="67"/>
      <c r="AD3613" s="23"/>
      <c r="AE3613" s="23"/>
    </row>
    <row r="3614" spans="1:31" s="103" customFormat="1" x14ac:dyDescent="0.35">
      <c r="A3614" s="24"/>
      <c r="B3614" s="23"/>
      <c r="C3614" s="23"/>
      <c r="D3614" s="23"/>
      <c r="E3614" s="23"/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67"/>
      <c r="AD3614" s="23"/>
      <c r="AE3614" s="23"/>
    </row>
    <row r="3615" spans="1:31" s="103" customFormat="1" x14ac:dyDescent="0.35">
      <c r="A3615" s="24"/>
      <c r="B3615" s="23"/>
      <c r="C3615" s="23"/>
      <c r="D3615" s="23"/>
      <c r="E3615" s="23"/>
      <c r="F3615" s="23"/>
      <c r="G3615" s="23"/>
      <c r="H3615" s="23"/>
      <c r="I3615" s="23"/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/>
      <c r="Z3615" s="23"/>
      <c r="AA3615" s="23"/>
      <c r="AB3615" s="23"/>
      <c r="AC3615" s="67"/>
      <c r="AD3615" s="23"/>
      <c r="AE3615" s="23"/>
    </row>
    <row r="3616" spans="1:31" s="103" customFormat="1" x14ac:dyDescent="0.35">
      <c r="A3616" s="24"/>
      <c r="B3616" s="23"/>
      <c r="C3616" s="23"/>
      <c r="D3616" s="23"/>
      <c r="E3616" s="23"/>
      <c r="F3616" s="23"/>
      <c r="G3616" s="23"/>
      <c r="H3616" s="23"/>
      <c r="I3616" s="23"/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  <c r="AA3616" s="23"/>
      <c r="AB3616" s="23"/>
      <c r="AC3616" s="67"/>
      <c r="AD3616" s="23"/>
      <c r="AE3616" s="23"/>
    </row>
    <row r="3617" spans="1:31" s="103" customFormat="1" x14ac:dyDescent="0.35">
      <c r="A3617" s="24"/>
      <c r="B3617" s="23"/>
      <c r="C3617" s="23"/>
      <c r="D3617" s="23"/>
      <c r="E3617" s="23"/>
      <c r="F3617" s="23"/>
      <c r="G3617" s="23"/>
      <c r="H3617" s="23"/>
      <c r="I3617" s="23"/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/>
      <c r="Z3617" s="23"/>
      <c r="AA3617" s="23"/>
      <c r="AB3617" s="23"/>
      <c r="AC3617" s="67"/>
      <c r="AD3617" s="23"/>
      <c r="AE3617" s="23"/>
    </row>
    <row r="3618" spans="1:31" s="103" customFormat="1" x14ac:dyDescent="0.35">
      <c r="A3618" s="24"/>
      <c r="B3618" s="23"/>
      <c r="C3618" s="23"/>
      <c r="D3618" s="23"/>
      <c r="E3618" s="23"/>
      <c r="F3618" s="23"/>
      <c r="G3618" s="23"/>
      <c r="H3618" s="23"/>
      <c r="I3618" s="23"/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/>
      <c r="Z3618" s="23"/>
      <c r="AA3618" s="23"/>
      <c r="AB3618" s="23"/>
      <c r="AC3618" s="67"/>
      <c r="AD3618" s="23"/>
      <c r="AE3618" s="23"/>
    </row>
    <row r="3619" spans="1:31" s="103" customFormat="1" x14ac:dyDescent="0.35">
      <c r="A3619" s="24"/>
      <c r="B3619" s="23"/>
      <c r="C3619" s="23"/>
      <c r="D3619" s="23"/>
      <c r="E3619" s="23"/>
      <c r="F3619" s="23"/>
      <c r="G3619" s="23"/>
      <c r="H3619" s="23"/>
      <c r="I3619" s="23"/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/>
      <c r="Z3619" s="23"/>
      <c r="AA3619" s="23"/>
      <c r="AB3619" s="23"/>
      <c r="AC3619" s="67"/>
      <c r="AD3619" s="23"/>
      <c r="AE3619" s="23"/>
    </row>
    <row r="3620" spans="1:31" s="103" customFormat="1" x14ac:dyDescent="0.35">
      <c r="A3620" s="24"/>
      <c r="B3620" s="23"/>
      <c r="C3620" s="23"/>
      <c r="D3620" s="23"/>
      <c r="E3620" s="23"/>
      <c r="F3620" s="23"/>
      <c r="G3620" s="23"/>
      <c r="H3620" s="23"/>
      <c r="I3620" s="23"/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/>
      <c r="Z3620" s="23"/>
      <c r="AA3620" s="23"/>
      <c r="AB3620" s="23"/>
      <c r="AC3620" s="67"/>
      <c r="AD3620" s="23"/>
      <c r="AE3620" s="23"/>
    </row>
    <row r="3621" spans="1:31" s="103" customFormat="1" x14ac:dyDescent="0.35">
      <c r="A3621" s="24"/>
      <c r="B3621" s="23"/>
      <c r="C3621" s="23"/>
      <c r="D3621" s="23"/>
      <c r="E3621" s="23"/>
      <c r="F3621" s="23"/>
      <c r="G3621" s="23"/>
      <c r="H3621" s="23"/>
      <c r="I3621" s="23"/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/>
      <c r="AB3621" s="23"/>
      <c r="AC3621" s="67"/>
      <c r="AD3621" s="23"/>
      <c r="AE3621" s="23"/>
    </row>
    <row r="3622" spans="1:31" s="103" customFormat="1" x14ac:dyDescent="0.35">
      <c r="A3622" s="24"/>
      <c r="B3622" s="23"/>
      <c r="C3622" s="23"/>
      <c r="D3622" s="23"/>
      <c r="E3622" s="23"/>
      <c r="F3622" s="23"/>
      <c r="G3622" s="23"/>
      <c r="H3622" s="23"/>
      <c r="I3622" s="23"/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/>
      <c r="Z3622" s="23"/>
      <c r="AA3622" s="23"/>
      <c r="AB3622" s="23"/>
      <c r="AC3622" s="67"/>
      <c r="AD3622" s="23"/>
      <c r="AE3622" s="23"/>
    </row>
    <row r="3623" spans="1:31" s="103" customFormat="1" x14ac:dyDescent="0.35">
      <c r="A3623" s="24"/>
      <c r="B3623" s="23"/>
      <c r="C3623" s="23"/>
      <c r="D3623" s="23"/>
      <c r="E3623" s="23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67"/>
      <c r="AD3623" s="23"/>
      <c r="AE3623" s="23"/>
    </row>
    <row r="3624" spans="1:31" s="103" customFormat="1" x14ac:dyDescent="0.35">
      <c r="A3624" s="24"/>
      <c r="B3624" s="23"/>
      <c r="C3624" s="23"/>
      <c r="D3624" s="23"/>
      <c r="E3624" s="23"/>
      <c r="F3624" s="23"/>
      <c r="G3624" s="23"/>
      <c r="H3624" s="23"/>
      <c r="I3624" s="23"/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/>
      <c r="Z3624" s="23"/>
      <c r="AA3624" s="23"/>
      <c r="AB3624" s="23"/>
      <c r="AC3624" s="67"/>
      <c r="AD3624" s="23"/>
      <c r="AE3624" s="23"/>
    </row>
    <row r="3625" spans="1:31" s="103" customFormat="1" x14ac:dyDescent="0.35">
      <c r="A3625" s="24"/>
      <c r="B3625" s="23"/>
      <c r="C3625" s="23"/>
      <c r="D3625" s="23"/>
      <c r="E3625" s="23"/>
      <c r="F3625" s="23"/>
      <c r="G3625" s="23"/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/>
      <c r="Z3625" s="23"/>
      <c r="AA3625" s="23"/>
      <c r="AB3625" s="23"/>
      <c r="AC3625" s="67"/>
      <c r="AD3625" s="23"/>
      <c r="AE3625" s="23"/>
    </row>
    <row r="3626" spans="1:31" s="103" customFormat="1" x14ac:dyDescent="0.35">
      <c r="A3626" s="24"/>
      <c r="B3626" s="23"/>
      <c r="C3626" s="23"/>
      <c r="D3626" s="23"/>
      <c r="E3626" s="23"/>
      <c r="F3626" s="23"/>
      <c r="G3626" s="23"/>
      <c r="H3626" s="23"/>
      <c r="I3626" s="23"/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/>
      <c r="Z3626" s="23"/>
      <c r="AA3626" s="23"/>
      <c r="AB3626" s="23"/>
      <c r="AC3626" s="67"/>
      <c r="AD3626" s="23"/>
      <c r="AE3626" s="23"/>
    </row>
    <row r="3627" spans="1:31" s="103" customFormat="1" x14ac:dyDescent="0.35">
      <c r="A3627" s="24"/>
      <c r="B3627" s="23"/>
      <c r="C3627" s="23"/>
      <c r="D3627" s="23"/>
      <c r="E3627" s="23"/>
      <c r="F3627" s="23"/>
      <c r="G3627" s="23"/>
      <c r="H3627" s="23"/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23"/>
      <c r="AB3627" s="23"/>
      <c r="AC3627" s="67"/>
      <c r="AD3627" s="23"/>
      <c r="AE3627" s="23"/>
    </row>
    <row r="3628" spans="1:31" s="103" customFormat="1" x14ac:dyDescent="0.35">
      <c r="A3628" s="24"/>
      <c r="B3628" s="23"/>
      <c r="C3628" s="23"/>
      <c r="D3628" s="23"/>
      <c r="E3628" s="23"/>
      <c r="F3628" s="23"/>
      <c r="G3628" s="23"/>
      <c r="H3628" s="23"/>
      <c r="I3628" s="23"/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/>
      <c r="Z3628" s="23"/>
      <c r="AA3628" s="23"/>
      <c r="AB3628" s="23"/>
      <c r="AC3628" s="67"/>
      <c r="AD3628" s="23"/>
      <c r="AE3628" s="23"/>
    </row>
    <row r="3629" spans="1:31" s="103" customFormat="1" x14ac:dyDescent="0.35">
      <c r="A3629" s="24"/>
      <c r="B3629" s="23"/>
      <c r="C3629" s="23"/>
      <c r="D3629" s="23"/>
      <c r="E3629" s="23"/>
      <c r="F3629" s="23"/>
      <c r="G3629" s="23"/>
      <c r="H3629" s="23"/>
      <c r="I3629" s="23"/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/>
      <c r="Z3629" s="23"/>
      <c r="AA3629" s="23"/>
      <c r="AB3629" s="23"/>
      <c r="AC3629" s="67"/>
      <c r="AD3629" s="23"/>
      <c r="AE3629" s="23"/>
    </row>
    <row r="3630" spans="1:31" s="103" customFormat="1" x14ac:dyDescent="0.35">
      <c r="A3630" s="24"/>
      <c r="B3630" s="23"/>
      <c r="C3630" s="23"/>
      <c r="D3630" s="23"/>
      <c r="E3630" s="23"/>
      <c r="F3630" s="23"/>
      <c r="G3630" s="23"/>
      <c r="H3630" s="23"/>
      <c r="I3630" s="23"/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/>
      <c r="Z3630" s="23"/>
      <c r="AA3630" s="23"/>
      <c r="AB3630" s="23"/>
      <c r="AC3630" s="67"/>
      <c r="AD3630" s="23"/>
      <c r="AE3630" s="23"/>
    </row>
    <row r="3631" spans="1:31" s="103" customFormat="1" x14ac:dyDescent="0.35">
      <c r="A3631" s="24"/>
      <c r="B3631" s="23"/>
      <c r="C3631" s="23"/>
      <c r="D3631" s="23"/>
      <c r="E3631" s="23"/>
      <c r="F3631" s="23"/>
      <c r="G3631" s="23"/>
      <c r="H3631" s="23"/>
      <c r="I3631" s="23"/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/>
      <c r="Z3631" s="23"/>
      <c r="AA3631" s="23"/>
      <c r="AB3631" s="23"/>
      <c r="AC3631" s="67"/>
      <c r="AD3631" s="23"/>
      <c r="AE3631" s="23"/>
    </row>
    <row r="3632" spans="1:31" s="103" customFormat="1" x14ac:dyDescent="0.35">
      <c r="A3632" s="24"/>
      <c r="B3632" s="23"/>
      <c r="C3632" s="23"/>
      <c r="D3632" s="23"/>
      <c r="E3632" s="23"/>
      <c r="F3632" s="23"/>
      <c r="G3632" s="23"/>
      <c r="H3632" s="23"/>
      <c r="I3632" s="23"/>
      <c r="J3632" s="23"/>
      <c r="K3632" s="23"/>
      <c r="L3632" s="23"/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/>
      <c r="Z3632" s="23"/>
      <c r="AA3632" s="23"/>
      <c r="AB3632" s="23"/>
      <c r="AC3632" s="67"/>
      <c r="AD3632" s="23"/>
      <c r="AE3632" s="23"/>
    </row>
    <row r="3633" spans="1:31" s="103" customFormat="1" x14ac:dyDescent="0.35">
      <c r="A3633" s="24"/>
      <c r="B3633" s="23"/>
      <c r="C3633" s="23"/>
      <c r="D3633" s="23"/>
      <c r="E3633" s="23"/>
      <c r="F3633" s="23"/>
      <c r="G3633" s="23"/>
      <c r="H3633" s="23"/>
      <c r="I3633" s="23"/>
      <c r="J3633" s="23"/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/>
      <c r="Z3633" s="23"/>
      <c r="AA3633" s="23"/>
      <c r="AB3633" s="23"/>
      <c r="AC3633" s="67"/>
      <c r="AD3633" s="23"/>
      <c r="AE3633" s="23"/>
    </row>
    <row r="3634" spans="1:31" s="103" customFormat="1" x14ac:dyDescent="0.35">
      <c r="A3634" s="24"/>
      <c r="B3634" s="23"/>
      <c r="C3634" s="23"/>
      <c r="D3634" s="23"/>
      <c r="E3634" s="23"/>
      <c r="F3634" s="23"/>
      <c r="G3634" s="23"/>
      <c r="H3634" s="23"/>
      <c r="I3634" s="23"/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/>
      <c r="Z3634" s="23"/>
      <c r="AA3634" s="23"/>
      <c r="AB3634" s="23"/>
      <c r="AC3634" s="67"/>
      <c r="AD3634" s="23"/>
      <c r="AE3634" s="23"/>
    </row>
    <row r="3635" spans="1:31" s="103" customFormat="1" x14ac:dyDescent="0.35">
      <c r="A3635" s="24"/>
      <c r="B3635" s="23"/>
      <c r="C3635" s="23"/>
      <c r="D3635" s="23"/>
      <c r="E3635" s="23"/>
      <c r="F3635" s="23"/>
      <c r="G3635" s="23"/>
      <c r="H3635" s="23"/>
      <c r="I3635" s="23"/>
      <c r="J3635" s="23"/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/>
      <c r="Z3635" s="23"/>
      <c r="AA3635" s="23"/>
      <c r="AB3635" s="23"/>
      <c r="AC3635" s="67"/>
      <c r="AD3635" s="23"/>
      <c r="AE3635" s="23"/>
    </row>
    <row r="3636" spans="1:31" s="103" customFormat="1" x14ac:dyDescent="0.35">
      <c r="A3636" s="24"/>
      <c r="B3636" s="23"/>
      <c r="C3636" s="23"/>
      <c r="D3636" s="23"/>
      <c r="E3636" s="23"/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/>
      <c r="Z3636" s="23"/>
      <c r="AA3636" s="23"/>
      <c r="AB3636" s="23"/>
      <c r="AC3636" s="67"/>
      <c r="AD3636" s="23"/>
      <c r="AE3636" s="23"/>
    </row>
    <row r="3637" spans="1:31" s="103" customFormat="1" x14ac:dyDescent="0.35">
      <c r="A3637" s="24"/>
      <c r="B3637" s="23"/>
      <c r="C3637" s="23"/>
      <c r="D3637" s="23"/>
      <c r="E3637" s="23"/>
      <c r="F3637" s="23"/>
      <c r="G3637" s="23"/>
      <c r="H3637" s="23"/>
      <c r="I3637" s="23"/>
      <c r="J3637" s="23"/>
      <c r="K3637" s="23"/>
      <c r="L3637" s="23"/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/>
      <c r="Z3637" s="23"/>
      <c r="AA3637" s="23"/>
      <c r="AB3637" s="23"/>
      <c r="AC3637" s="67"/>
      <c r="AD3637" s="23"/>
      <c r="AE3637" s="23"/>
    </row>
    <row r="3638" spans="1:31" s="103" customFormat="1" x14ac:dyDescent="0.35">
      <c r="A3638" s="24"/>
      <c r="B3638" s="23"/>
      <c r="C3638" s="23"/>
      <c r="D3638" s="23"/>
      <c r="E3638" s="23"/>
      <c r="F3638" s="23"/>
      <c r="G3638" s="23"/>
      <c r="H3638" s="23"/>
      <c r="I3638" s="23"/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/>
      <c r="Z3638" s="23"/>
      <c r="AA3638" s="23"/>
      <c r="AB3638" s="23"/>
      <c r="AC3638" s="67"/>
      <c r="AD3638" s="23"/>
      <c r="AE3638" s="23"/>
    </row>
    <row r="3639" spans="1:31" s="103" customFormat="1" x14ac:dyDescent="0.35">
      <c r="A3639" s="24"/>
      <c r="B3639" s="23"/>
      <c r="C3639" s="23"/>
      <c r="D3639" s="23"/>
      <c r="E3639" s="23"/>
      <c r="F3639" s="23"/>
      <c r="G3639" s="23"/>
      <c r="H3639" s="23"/>
      <c r="I3639" s="23"/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/>
      <c r="Z3639" s="23"/>
      <c r="AA3639" s="23"/>
      <c r="AB3639" s="23"/>
      <c r="AC3639" s="67"/>
      <c r="AD3639" s="23"/>
      <c r="AE3639" s="23"/>
    </row>
    <row r="3640" spans="1:31" s="103" customFormat="1" x14ac:dyDescent="0.35">
      <c r="A3640" s="24"/>
      <c r="B3640" s="23"/>
      <c r="C3640" s="23"/>
      <c r="D3640" s="23"/>
      <c r="E3640" s="23"/>
      <c r="F3640" s="23"/>
      <c r="G3640" s="23"/>
      <c r="H3640" s="23"/>
      <c r="I3640" s="23"/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/>
      <c r="Z3640" s="23"/>
      <c r="AA3640" s="23"/>
      <c r="AB3640" s="23"/>
      <c r="AC3640" s="67"/>
      <c r="AD3640" s="23"/>
      <c r="AE3640" s="23"/>
    </row>
    <row r="3641" spans="1:31" s="103" customFormat="1" x14ac:dyDescent="0.35">
      <c r="A3641" s="24"/>
      <c r="B3641" s="23"/>
      <c r="C3641" s="23"/>
      <c r="D3641" s="23"/>
      <c r="E3641" s="23"/>
      <c r="F3641" s="23"/>
      <c r="G3641" s="23"/>
      <c r="H3641" s="23"/>
      <c r="I3641" s="23"/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/>
      <c r="Z3641" s="23"/>
      <c r="AA3641" s="23"/>
      <c r="AB3641" s="23"/>
      <c r="AC3641" s="67"/>
      <c r="AD3641" s="23"/>
      <c r="AE3641" s="23"/>
    </row>
    <row r="3642" spans="1:31" s="103" customFormat="1" x14ac:dyDescent="0.35">
      <c r="A3642" s="24"/>
      <c r="B3642" s="23"/>
      <c r="C3642" s="23"/>
      <c r="D3642" s="23"/>
      <c r="E3642" s="23"/>
      <c r="F3642" s="23"/>
      <c r="G3642" s="23"/>
      <c r="H3642" s="23"/>
      <c r="I3642" s="23"/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/>
      <c r="Z3642" s="23"/>
      <c r="AA3642" s="23"/>
      <c r="AB3642" s="23"/>
      <c r="AC3642" s="67"/>
      <c r="AD3642" s="23"/>
      <c r="AE3642" s="23"/>
    </row>
    <row r="3643" spans="1:31" s="103" customFormat="1" x14ac:dyDescent="0.35">
      <c r="A3643" s="24"/>
      <c r="B3643" s="23"/>
      <c r="C3643" s="23"/>
      <c r="D3643" s="23"/>
      <c r="E3643" s="23"/>
      <c r="F3643" s="23"/>
      <c r="G3643" s="23"/>
      <c r="H3643" s="23"/>
      <c r="I3643" s="23"/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/>
      <c r="Z3643" s="23"/>
      <c r="AA3643" s="23"/>
      <c r="AB3643" s="23"/>
      <c r="AC3643" s="67"/>
      <c r="AD3643" s="23"/>
      <c r="AE3643" s="23"/>
    </row>
    <row r="3644" spans="1:31" s="103" customFormat="1" x14ac:dyDescent="0.35">
      <c r="A3644" s="24"/>
      <c r="B3644" s="23"/>
      <c r="C3644" s="23"/>
      <c r="D3644" s="23"/>
      <c r="E3644" s="23"/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67"/>
      <c r="AD3644" s="23"/>
      <c r="AE3644" s="23"/>
    </row>
    <row r="3645" spans="1:31" s="103" customFormat="1" x14ac:dyDescent="0.35">
      <c r="A3645" s="24"/>
      <c r="B3645" s="23"/>
      <c r="C3645" s="23"/>
      <c r="D3645" s="23"/>
      <c r="E3645" s="23"/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67"/>
      <c r="AD3645" s="23"/>
      <c r="AE3645" s="23"/>
    </row>
    <row r="3646" spans="1:31" s="103" customFormat="1" x14ac:dyDescent="0.35">
      <c r="A3646" s="24"/>
      <c r="B3646" s="23"/>
      <c r="C3646" s="23"/>
      <c r="D3646" s="23"/>
      <c r="E3646" s="23"/>
      <c r="F3646" s="23"/>
      <c r="G3646" s="23"/>
      <c r="H3646" s="23"/>
      <c r="I3646" s="23"/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/>
      <c r="Z3646" s="23"/>
      <c r="AA3646" s="23"/>
      <c r="AB3646" s="23"/>
      <c r="AC3646" s="67"/>
      <c r="AD3646" s="23"/>
      <c r="AE3646" s="23"/>
    </row>
    <row r="3647" spans="1:31" s="103" customFormat="1" x14ac:dyDescent="0.35">
      <c r="A3647" s="24"/>
      <c r="B3647" s="23"/>
      <c r="C3647" s="23"/>
      <c r="D3647" s="23"/>
      <c r="E3647" s="23"/>
      <c r="F3647" s="23"/>
      <c r="G3647" s="23"/>
      <c r="H3647" s="23"/>
      <c r="I3647" s="23"/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/>
      <c r="Z3647" s="23"/>
      <c r="AA3647" s="23"/>
      <c r="AB3647" s="23"/>
      <c r="AC3647" s="67"/>
      <c r="AD3647" s="23"/>
      <c r="AE3647" s="23"/>
    </row>
    <row r="3648" spans="1:31" s="103" customFormat="1" x14ac:dyDescent="0.35">
      <c r="A3648" s="24"/>
      <c r="B3648" s="23"/>
      <c r="C3648" s="23"/>
      <c r="D3648" s="23"/>
      <c r="E3648" s="23"/>
      <c r="F3648" s="23"/>
      <c r="G3648" s="23"/>
      <c r="H3648" s="23"/>
      <c r="I3648" s="23"/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/>
      <c r="Z3648" s="23"/>
      <c r="AA3648" s="23"/>
      <c r="AB3648" s="23"/>
      <c r="AC3648" s="67"/>
      <c r="AD3648" s="23"/>
      <c r="AE3648" s="23"/>
    </row>
    <row r="3649" spans="1:31" s="103" customFormat="1" x14ac:dyDescent="0.35">
      <c r="A3649" s="24"/>
      <c r="B3649" s="23"/>
      <c r="C3649" s="23"/>
      <c r="D3649" s="23"/>
      <c r="E3649" s="23"/>
      <c r="F3649" s="23"/>
      <c r="G3649" s="23"/>
      <c r="H3649" s="23"/>
      <c r="I3649" s="23"/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/>
      <c r="Z3649" s="23"/>
      <c r="AA3649" s="23"/>
      <c r="AB3649" s="23"/>
      <c r="AC3649" s="67"/>
      <c r="AD3649" s="23"/>
      <c r="AE3649" s="23"/>
    </row>
    <row r="3650" spans="1:31" s="103" customFormat="1" x14ac:dyDescent="0.35">
      <c r="A3650" s="24"/>
      <c r="B3650" s="23"/>
      <c r="C3650" s="23"/>
      <c r="D3650" s="23"/>
      <c r="E3650" s="23"/>
      <c r="F3650" s="23"/>
      <c r="G3650" s="23"/>
      <c r="H3650" s="23"/>
      <c r="I3650" s="23"/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/>
      <c r="Z3650" s="23"/>
      <c r="AA3650" s="23"/>
      <c r="AB3650" s="23"/>
      <c r="AC3650" s="67"/>
      <c r="AD3650" s="23"/>
      <c r="AE3650" s="23"/>
    </row>
    <row r="3651" spans="1:31" s="103" customFormat="1" x14ac:dyDescent="0.35">
      <c r="A3651" s="24"/>
      <c r="B3651" s="23"/>
      <c r="C3651" s="23"/>
      <c r="D3651" s="23"/>
      <c r="E3651" s="23"/>
      <c r="F3651" s="23"/>
      <c r="G3651" s="23"/>
      <c r="H3651" s="23"/>
      <c r="I3651" s="23"/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/>
      <c r="Z3651" s="23"/>
      <c r="AA3651" s="23"/>
      <c r="AB3651" s="23"/>
      <c r="AC3651" s="67"/>
      <c r="AD3651" s="23"/>
      <c r="AE3651" s="23"/>
    </row>
    <row r="3652" spans="1:31" s="103" customFormat="1" x14ac:dyDescent="0.35">
      <c r="A3652" s="24"/>
      <c r="B3652" s="23"/>
      <c r="C3652" s="23"/>
      <c r="D3652" s="23"/>
      <c r="E3652" s="23"/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/>
      <c r="Z3652" s="23"/>
      <c r="AA3652" s="23"/>
      <c r="AB3652" s="23"/>
      <c r="AC3652" s="67"/>
      <c r="AD3652" s="23"/>
      <c r="AE3652" s="23"/>
    </row>
    <row r="3653" spans="1:31" s="103" customFormat="1" x14ac:dyDescent="0.35">
      <c r="A3653" s="24"/>
      <c r="B3653" s="23"/>
      <c r="C3653" s="23"/>
      <c r="D3653" s="23"/>
      <c r="E3653" s="23"/>
      <c r="F3653" s="23"/>
      <c r="G3653" s="23"/>
      <c r="H3653" s="23"/>
      <c r="I3653" s="23"/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/>
      <c r="Z3653" s="23"/>
      <c r="AA3653" s="23"/>
      <c r="AB3653" s="23"/>
      <c r="AC3653" s="67"/>
      <c r="AD3653" s="23"/>
      <c r="AE3653" s="23"/>
    </row>
    <row r="3654" spans="1:31" s="103" customFormat="1" x14ac:dyDescent="0.35">
      <c r="A3654" s="24"/>
      <c r="B3654" s="23"/>
      <c r="C3654" s="23"/>
      <c r="D3654" s="23"/>
      <c r="E3654" s="23"/>
      <c r="F3654" s="23"/>
      <c r="G3654" s="23"/>
      <c r="H3654" s="23"/>
      <c r="I3654" s="23"/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/>
      <c r="Z3654" s="23"/>
      <c r="AA3654" s="23"/>
      <c r="AB3654" s="23"/>
      <c r="AC3654" s="67"/>
      <c r="AD3654" s="23"/>
      <c r="AE3654" s="23"/>
    </row>
    <row r="3655" spans="1:31" s="103" customFormat="1" x14ac:dyDescent="0.35">
      <c r="A3655" s="24"/>
      <c r="B3655" s="23"/>
      <c r="C3655" s="23"/>
      <c r="D3655" s="23"/>
      <c r="E3655" s="23"/>
      <c r="F3655" s="23"/>
      <c r="G3655" s="23"/>
      <c r="H3655" s="23"/>
      <c r="I3655" s="23"/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/>
      <c r="Z3655" s="23"/>
      <c r="AA3655" s="23"/>
      <c r="AB3655" s="23"/>
      <c r="AC3655" s="67"/>
      <c r="AD3655" s="23"/>
      <c r="AE3655" s="23"/>
    </row>
    <row r="3656" spans="1:31" s="103" customFormat="1" x14ac:dyDescent="0.35">
      <c r="A3656" s="24"/>
      <c r="B3656" s="23"/>
      <c r="C3656" s="23"/>
      <c r="D3656" s="23"/>
      <c r="E3656" s="23"/>
      <c r="F3656" s="23"/>
      <c r="G3656" s="23"/>
      <c r="H3656" s="23"/>
      <c r="I3656" s="23"/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/>
      <c r="Z3656" s="23"/>
      <c r="AA3656" s="23"/>
      <c r="AB3656" s="23"/>
      <c r="AC3656" s="67"/>
      <c r="AD3656" s="23"/>
      <c r="AE3656" s="23"/>
    </row>
    <row r="3657" spans="1:31" s="103" customFormat="1" x14ac:dyDescent="0.35">
      <c r="A3657" s="24"/>
      <c r="B3657" s="23"/>
      <c r="C3657" s="23"/>
      <c r="D3657" s="23"/>
      <c r="E3657" s="23"/>
      <c r="F3657" s="23"/>
      <c r="G3657" s="23"/>
      <c r="H3657" s="23"/>
      <c r="I3657" s="23"/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/>
      <c r="Z3657" s="23"/>
      <c r="AA3657" s="23"/>
      <c r="AB3657" s="23"/>
      <c r="AC3657" s="67"/>
      <c r="AD3657" s="23"/>
      <c r="AE3657" s="23"/>
    </row>
    <row r="3658" spans="1:31" s="103" customFormat="1" x14ac:dyDescent="0.35">
      <c r="A3658" s="24"/>
      <c r="B3658" s="23"/>
      <c r="C3658" s="23"/>
      <c r="D3658" s="23"/>
      <c r="E3658" s="23"/>
      <c r="F3658" s="23"/>
      <c r="G3658" s="23"/>
      <c r="H3658" s="23"/>
      <c r="I3658" s="23"/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/>
      <c r="Z3658" s="23"/>
      <c r="AA3658" s="23"/>
      <c r="AB3658" s="23"/>
      <c r="AC3658" s="67"/>
      <c r="AD3658" s="23"/>
      <c r="AE3658" s="23"/>
    </row>
    <row r="3659" spans="1:31" s="103" customFormat="1" x14ac:dyDescent="0.35">
      <c r="A3659" s="24"/>
      <c r="B3659" s="23"/>
      <c r="C3659" s="23"/>
      <c r="D3659" s="23"/>
      <c r="E3659" s="23"/>
      <c r="F3659" s="23"/>
      <c r="G3659" s="23"/>
      <c r="H3659" s="23"/>
      <c r="I3659" s="23"/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/>
      <c r="Z3659" s="23"/>
      <c r="AA3659" s="23"/>
      <c r="AB3659" s="23"/>
      <c r="AC3659" s="67"/>
      <c r="AD3659" s="23"/>
      <c r="AE3659" s="23"/>
    </row>
    <row r="3660" spans="1:31" s="103" customFormat="1" x14ac:dyDescent="0.35">
      <c r="A3660" s="24"/>
      <c r="B3660" s="23"/>
      <c r="C3660" s="23"/>
      <c r="D3660" s="23"/>
      <c r="E3660" s="23"/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67"/>
      <c r="AD3660" s="23"/>
      <c r="AE3660" s="23"/>
    </row>
    <row r="3661" spans="1:31" s="103" customFormat="1" x14ac:dyDescent="0.35">
      <c r="A3661" s="24"/>
      <c r="B3661" s="23"/>
      <c r="C3661" s="23"/>
      <c r="D3661" s="23"/>
      <c r="E3661" s="23"/>
      <c r="F3661" s="23"/>
      <c r="G3661" s="23"/>
      <c r="H3661" s="23"/>
      <c r="I3661" s="23"/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/>
      <c r="Z3661" s="23"/>
      <c r="AA3661" s="23"/>
      <c r="AB3661" s="23"/>
      <c r="AC3661" s="67"/>
      <c r="AD3661" s="23"/>
      <c r="AE3661" s="23"/>
    </row>
    <row r="3662" spans="1:31" s="103" customFormat="1" x14ac:dyDescent="0.35">
      <c r="A3662" s="24"/>
      <c r="B3662" s="23"/>
      <c r="C3662" s="23"/>
      <c r="D3662" s="23"/>
      <c r="E3662" s="23"/>
      <c r="F3662" s="23"/>
      <c r="G3662" s="23"/>
      <c r="H3662" s="23"/>
      <c r="I3662" s="23"/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/>
      <c r="Z3662" s="23"/>
      <c r="AA3662" s="23"/>
      <c r="AB3662" s="23"/>
      <c r="AC3662" s="67"/>
      <c r="AD3662" s="23"/>
      <c r="AE3662" s="23"/>
    </row>
    <row r="3663" spans="1:31" s="103" customFormat="1" x14ac:dyDescent="0.35">
      <c r="A3663" s="24"/>
      <c r="B3663" s="23"/>
      <c r="C3663" s="23"/>
      <c r="D3663" s="23"/>
      <c r="E3663" s="23"/>
      <c r="F3663" s="23"/>
      <c r="G3663" s="23"/>
      <c r="H3663" s="23"/>
      <c r="I3663" s="23"/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/>
      <c r="Z3663" s="23"/>
      <c r="AA3663" s="23"/>
      <c r="AB3663" s="23"/>
      <c r="AC3663" s="67"/>
      <c r="AD3663" s="23"/>
      <c r="AE3663" s="23"/>
    </row>
    <row r="3664" spans="1:31" s="103" customFormat="1" x14ac:dyDescent="0.35">
      <c r="A3664" s="24"/>
      <c r="B3664" s="23"/>
      <c r="C3664" s="23"/>
      <c r="D3664" s="23"/>
      <c r="E3664" s="23"/>
      <c r="F3664" s="23"/>
      <c r="G3664" s="23"/>
      <c r="H3664" s="23"/>
      <c r="I3664" s="23"/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/>
      <c r="Z3664" s="23"/>
      <c r="AA3664" s="23"/>
      <c r="AB3664" s="23"/>
      <c r="AC3664" s="67"/>
      <c r="AD3664" s="23"/>
      <c r="AE3664" s="23"/>
    </row>
    <row r="3665" spans="1:31" s="103" customFormat="1" x14ac:dyDescent="0.35">
      <c r="A3665" s="24"/>
      <c r="B3665" s="23"/>
      <c r="C3665" s="23"/>
      <c r="D3665" s="23"/>
      <c r="E3665" s="23"/>
      <c r="F3665" s="23"/>
      <c r="G3665" s="23"/>
      <c r="H3665" s="23"/>
      <c r="I3665" s="23"/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/>
      <c r="Z3665" s="23"/>
      <c r="AA3665" s="23"/>
      <c r="AB3665" s="23"/>
      <c r="AC3665" s="67"/>
      <c r="AD3665" s="23"/>
      <c r="AE3665" s="23"/>
    </row>
    <row r="3666" spans="1:31" s="103" customFormat="1" x14ac:dyDescent="0.35">
      <c r="A3666" s="24"/>
      <c r="B3666" s="23"/>
      <c r="C3666" s="23"/>
      <c r="D3666" s="23"/>
      <c r="E3666" s="23"/>
      <c r="F3666" s="23"/>
      <c r="G3666" s="23"/>
      <c r="H3666" s="23"/>
      <c r="I3666" s="23"/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/>
      <c r="Z3666" s="23"/>
      <c r="AA3666" s="23"/>
      <c r="AB3666" s="23"/>
      <c r="AC3666" s="67"/>
      <c r="AD3666" s="23"/>
      <c r="AE3666" s="23"/>
    </row>
    <row r="3667" spans="1:31" s="103" customFormat="1" x14ac:dyDescent="0.35">
      <c r="A3667" s="24"/>
      <c r="B3667" s="23"/>
      <c r="C3667" s="23"/>
      <c r="D3667" s="23"/>
      <c r="E3667" s="23"/>
      <c r="F3667" s="23"/>
      <c r="G3667" s="23"/>
      <c r="H3667" s="23"/>
      <c r="I3667" s="23"/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/>
      <c r="Z3667" s="23"/>
      <c r="AA3667" s="23"/>
      <c r="AB3667" s="23"/>
      <c r="AC3667" s="67"/>
      <c r="AD3667" s="23"/>
      <c r="AE3667" s="23"/>
    </row>
    <row r="3668" spans="1:31" s="103" customFormat="1" x14ac:dyDescent="0.35">
      <c r="A3668" s="24"/>
      <c r="B3668" s="23"/>
      <c r="C3668" s="23"/>
      <c r="D3668" s="23"/>
      <c r="E3668" s="23"/>
      <c r="F3668" s="23"/>
      <c r="G3668" s="23"/>
      <c r="H3668" s="23"/>
      <c r="I3668" s="23"/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/>
      <c r="Z3668" s="23"/>
      <c r="AA3668" s="23"/>
      <c r="AB3668" s="23"/>
      <c r="AC3668" s="67"/>
      <c r="AD3668" s="23"/>
      <c r="AE3668" s="23"/>
    </row>
    <row r="3669" spans="1:31" s="103" customFormat="1" x14ac:dyDescent="0.35">
      <c r="A3669" s="24"/>
      <c r="B3669" s="23"/>
      <c r="C3669" s="23"/>
      <c r="D3669" s="23"/>
      <c r="E3669" s="23"/>
      <c r="F3669" s="23"/>
      <c r="G3669" s="23"/>
      <c r="H3669" s="23"/>
      <c r="I3669" s="23"/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/>
      <c r="Z3669" s="23"/>
      <c r="AA3669" s="23"/>
      <c r="AB3669" s="23"/>
      <c r="AC3669" s="67"/>
      <c r="AD3669" s="23"/>
      <c r="AE3669" s="23"/>
    </row>
    <row r="3670" spans="1:31" s="103" customFormat="1" x14ac:dyDescent="0.35">
      <c r="A3670" s="24"/>
      <c r="B3670" s="23"/>
      <c r="C3670" s="23"/>
      <c r="D3670" s="23"/>
      <c r="E3670" s="23"/>
      <c r="F3670" s="23"/>
      <c r="G3670" s="23"/>
      <c r="H3670" s="23"/>
      <c r="I3670" s="23"/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/>
      <c r="Z3670" s="23"/>
      <c r="AA3670" s="23"/>
      <c r="AB3670" s="23"/>
      <c r="AC3670" s="67"/>
      <c r="AD3670" s="23"/>
      <c r="AE3670" s="23"/>
    </row>
    <row r="3671" spans="1:31" s="103" customFormat="1" x14ac:dyDescent="0.35">
      <c r="A3671" s="24"/>
      <c r="B3671" s="23"/>
      <c r="C3671" s="23"/>
      <c r="D3671" s="23"/>
      <c r="E3671" s="23"/>
      <c r="F3671" s="23"/>
      <c r="G3671" s="23"/>
      <c r="H3671" s="23"/>
      <c r="I3671" s="23"/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/>
      <c r="Z3671" s="23"/>
      <c r="AA3671" s="23"/>
      <c r="AB3671" s="23"/>
      <c r="AC3671" s="67"/>
      <c r="AD3671" s="23"/>
      <c r="AE3671" s="23"/>
    </row>
    <row r="3672" spans="1:31" s="103" customFormat="1" x14ac:dyDescent="0.35">
      <c r="A3672" s="24"/>
      <c r="B3672" s="23"/>
      <c r="C3672" s="23"/>
      <c r="D3672" s="23"/>
      <c r="E3672" s="23"/>
      <c r="F3672" s="23"/>
      <c r="G3672" s="23"/>
      <c r="H3672" s="23"/>
      <c r="I3672" s="23"/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/>
      <c r="Z3672" s="23"/>
      <c r="AA3672" s="23"/>
      <c r="AB3672" s="23"/>
      <c r="AC3672" s="67"/>
      <c r="AD3672" s="23"/>
      <c r="AE3672" s="23"/>
    </row>
    <row r="3673" spans="1:31" s="103" customFormat="1" x14ac:dyDescent="0.35">
      <c r="A3673" s="24"/>
      <c r="B3673" s="23"/>
      <c r="C3673" s="23"/>
      <c r="D3673" s="23"/>
      <c r="E3673" s="23"/>
      <c r="F3673" s="23"/>
      <c r="G3673" s="23"/>
      <c r="H3673" s="23"/>
      <c r="I3673" s="23"/>
      <c r="J3673" s="23"/>
      <c r="K3673" s="23"/>
      <c r="L3673" s="23"/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/>
      <c r="Z3673" s="23"/>
      <c r="AA3673" s="23"/>
      <c r="AB3673" s="23"/>
      <c r="AC3673" s="67"/>
      <c r="AD3673" s="23"/>
      <c r="AE3673" s="23"/>
    </row>
    <row r="3674" spans="1:31" s="103" customFormat="1" x14ac:dyDescent="0.35">
      <c r="A3674" s="24"/>
      <c r="B3674" s="23"/>
      <c r="C3674" s="23"/>
      <c r="D3674" s="23"/>
      <c r="E3674" s="23"/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23"/>
      <c r="AC3674" s="67"/>
      <c r="AD3674" s="23"/>
      <c r="AE3674" s="23"/>
    </row>
    <row r="3675" spans="1:31" s="103" customFormat="1" x14ac:dyDescent="0.35">
      <c r="A3675" s="24"/>
      <c r="B3675" s="23"/>
      <c r="C3675" s="23"/>
      <c r="D3675" s="23"/>
      <c r="E3675" s="23"/>
      <c r="F3675" s="23"/>
      <c r="G3675" s="23"/>
      <c r="H3675" s="23"/>
      <c r="I3675" s="23"/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/>
      <c r="Z3675" s="23"/>
      <c r="AA3675" s="23"/>
      <c r="AB3675" s="23"/>
      <c r="AC3675" s="67"/>
      <c r="AD3675" s="23"/>
      <c r="AE3675" s="23"/>
    </row>
    <row r="3676" spans="1:31" s="103" customFormat="1" x14ac:dyDescent="0.35">
      <c r="A3676" s="24"/>
      <c r="B3676" s="23"/>
      <c r="C3676" s="23"/>
      <c r="D3676" s="23"/>
      <c r="E3676" s="23"/>
      <c r="F3676" s="23"/>
      <c r="G3676" s="23"/>
      <c r="H3676" s="23"/>
      <c r="I3676" s="23"/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/>
      <c r="Z3676" s="23"/>
      <c r="AA3676" s="23"/>
      <c r="AB3676" s="23"/>
      <c r="AC3676" s="67"/>
      <c r="AD3676" s="23"/>
      <c r="AE3676" s="23"/>
    </row>
    <row r="3677" spans="1:31" s="103" customFormat="1" x14ac:dyDescent="0.35">
      <c r="A3677" s="24"/>
      <c r="B3677" s="23"/>
      <c r="C3677" s="23"/>
      <c r="D3677" s="23"/>
      <c r="E3677" s="23"/>
      <c r="F3677" s="23"/>
      <c r="G3677" s="23"/>
      <c r="H3677" s="23"/>
      <c r="I3677" s="23"/>
      <c r="J3677" s="23"/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/>
      <c r="Z3677" s="23"/>
      <c r="AA3677" s="23"/>
      <c r="AB3677" s="23"/>
      <c r="AC3677" s="67"/>
      <c r="AD3677" s="23"/>
      <c r="AE3677" s="23"/>
    </row>
    <row r="3678" spans="1:31" s="103" customFormat="1" x14ac:dyDescent="0.35">
      <c r="A3678" s="24"/>
      <c r="B3678" s="23"/>
      <c r="C3678" s="23"/>
      <c r="D3678" s="23"/>
      <c r="E3678" s="23"/>
      <c r="F3678" s="23"/>
      <c r="G3678" s="23"/>
      <c r="H3678" s="23"/>
      <c r="I3678" s="23"/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/>
      <c r="Z3678" s="23"/>
      <c r="AA3678" s="23"/>
      <c r="AB3678" s="23"/>
      <c r="AC3678" s="67"/>
      <c r="AD3678" s="23"/>
      <c r="AE3678" s="23"/>
    </row>
    <row r="3679" spans="1:31" s="103" customFormat="1" x14ac:dyDescent="0.35">
      <c r="A3679" s="24"/>
      <c r="B3679" s="23"/>
      <c r="C3679" s="23"/>
      <c r="D3679" s="23"/>
      <c r="E3679" s="23"/>
      <c r="F3679" s="23"/>
      <c r="G3679" s="23"/>
      <c r="H3679" s="23"/>
      <c r="I3679" s="23"/>
      <c r="J3679" s="23"/>
      <c r="K3679" s="23"/>
      <c r="L3679" s="23"/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/>
      <c r="Z3679" s="23"/>
      <c r="AA3679" s="23"/>
      <c r="AB3679" s="23"/>
      <c r="AC3679" s="67"/>
      <c r="AD3679" s="23"/>
      <c r="AE3679" s="23"/>
    </row>
    <row r="3680" spans="1:31" s="103" customFormat="1" x14ac:dyDescent="0.35">
      <c r="A3680" s="24"/>
      <c r="B3680" s="23"/>
      <c r="C3680" s="23"/>
      <c r="D3680" s="23"/>
      <c r="E3680" s="23"/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67"/>
      <c r="AD3680" s="23"/>
      <c r="AE3680" s="23"/>
    </row>
    <row r="3681" spans="1:31" s="103" customFormat="1" x14ac:dyDescent="0.35">
      <c r="A3681" s="24"/>
      <c r="B3681" s="23"/>
      <c r="C3681" s="23"/>
      <c r="D3681" s="23"/>
      <c r="E3681" s="23"/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/>
      <c r="Z3681" s="23"/>
      <c r="AA3681" s="23"/>
      <c r="AB3681" s="23"/>
      <c r="AC3681" s="67"/>
      <c r="AD3681" s="23"/>
      <c r="AE3681" s="23"/>
    </row>
    <row r="3682" spans="1:31" s="103" customFormat="1" x14ac:dyDescent="0.35">
      <c r="A3682" s="24"/>
      <c r="B3682" s="23"/>
      <c r="C3682" s="23"/>
      <c r="D3682" s="23"/>
      <c r="E3682" s="23"/>
      <c r="F3682" s="23"/>
      <c r="G3682" s="23"/>
      <c r="H3682" s="23"/>
      <c r="I3682" s="23"/>
      <c r="J3682" s="23"/>
      <c r="K3682" s="23"/>
      <c r="L3682" s="23"/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/>
      <c r="Z3682" s="23"/>
      <c r="AA3682" s="23"/>
      <c r="AB3682" s="23"/>
      <c r="AC3682" s="67"/>
      <c r="AD3682" s="23"/>
      <c r="AE3682" s="23"/>
    </row>
    <row r="3683" spans="1:31" s="103" customFormat="1" x14ac:dyDescent="0.35">
      <c r="A3683" s="24"/>
      <c r="B3683" s="23"/>
      <c r="C3683" s="23"/>
      <c r="D3683" s="23"/>
      <c r="E3683" s="23"/>
      <c r="F3683" s="23"/>
      <c r="G3683" s="23"/>
      <c r="H3683" s="23"/>
      <c r="I3683" s="23"/>
      <c r="J3683" s="23"/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/>
      <c r="Z3683" s="23"/>
      <c r="AA3683" s="23"/>
      <c r="AB3683" s="23"/>
      <c r="AC3683" s="67"/>
      <c r="AD3683" s="23"/>
      <c r="AE3683" s="23"/>
    </row>
    <row r="3684" spans="1:31" s="103" customFormat="1" x14ac:dyDescent="0.35">
      <c r="A3684" s="24"/>
      <c r="B3684" s="23"/>
      <c r="C3684" s="23"/>
      <c r="D3684" s="23"/>
      <c r="E3684" s="23"/>
      <c r="F3684" s="23"/>
      <c r="G3684" s="23"/>
      <c r="H3684" s="23"/>
      <c r="I3684" s="23"/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/>
      <c r="Z3684" s="23"/>
      <c r="AA3684" s="23"/>
      <c r="AB3684" s="23"/>
      <c r="AC3684" s="67"/>
      <c r="AD3684" s="23"/>
      <c r="AE3684" s="23"/>
    </row>
    <row r="3685" spans="1:31" s="103" customFormat="1" x14ac:dyDescent="0.35">
      <c r="A3685" s="24"/>
      <c r="B3685" s="23"/>
      <c r="C3685" s="23"/>
      <c r="D3685" s="23"/>
      <c r="E3685" s="23"/>
      <c r="F3685" s="23"/>
      <c r="G3685" s="23"/>
      <c r="H3685" s="23"/>
      <c r="I3685" s="23"/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/>
      <c r="Z3685" s="23"/>
      <c r="AA3685" s="23"/>
      <c r="AB3685" s="23"/>
      <c r="AC3685" s="67"/>
      <c r="AD3685" s="23"/>
      <c r="AE3685" s="23"/>
    </row>
    <row r="3686" spans="1:31" s="103" customFormat="1" x14ac:dyDescent="0.35">
      <c r="A3686" s="24"/>
      <c r="B3686" s="23"/>
      <c r="C3686" s="23"/>
      <c r="D3686" s="23"/>
      <c r="E3686" s="23"/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67"/>
      <c r="AD3686" s="23"/>
      <c r="AE3686" s="23"/>
    </row>
    <row r="3687" spans="1:31" s="103" customFormat="1" x14ac:dyDescent="0.35">
      <c r="A3687" s="24"/>
      <c r="B3687" s="23"/>
      <c r="C3687" s="23"/>
      <c r="D3687" s="23"/>
      <c r="E3687" s="23"/>
      <c r="F3687" s="23"/>
      <c r="G3687" s="23"/>
      <c r="H3687" s="23"/>
      <c r="I3687" s="23"/>
      <c r="J3687" s="23"/>
      <c r="K3687" s="23"/>
      <c r="L3687" s="23"/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/>
      <c r="Z3687" s="23"/>
      <c r="AA3687" s="23"/>
      <c r="AB3687" s="23"/>
      <c r="AC3687" s="67"/>
      <c r="AD3687" s="23"/>
      <c r="AE3687" s="23"/>
    </row>
    <row r="3688" spans="1:31" s="103" customFormat="1" x14ac:dyDescent="0.35">
      <c r="A3688" s="24"/>
      <c r="B3688" s="23"/>
      <c r="C3688" s="23"/>
      <c r="D3688" s="23"/>
      <c r="E3688" s="23"/>
      <c r="F3688" s="23"/>
      <c r="G3688" s="23"/>
      <c r="H3688" s="23"/>
      <c r="I3688" s="23"/>
      <c r="J3688" s="23"/>
      <c r="K3688" s="23"/>
      <c r="L3688" s="23"/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/>
      <c r="Z3688" s="23"/>
      <c r="AA3688" s="23"/>
      <c r="AB3688" s="23"/>
      <c r="AC3688" s="67"/>
      <c r="AD3688" s="23"/>
      <c r="AE3688" s="23"/>
    </row>
    <row r="3689" spans="1:31" s="103" customFormat="1" x14ac:dyDescent="0.35">
      <c r="A3689" s="24"/>
      <c r="B3689" s="23"/>
      <c r="C3689" s="23"/>
      <c r="D3689" s="23"/>
      <c r="E3689" s="23"/>
      <c r="F3689" s="23"/>
      <c r="G3689" s="23"/>
      <c r="H3689" s="23"/>
      <c r="I3689" s="23"/>
      <c r="J3689" s="23"/>
      <c r="K3689" s="23"/>
      <c r="L3689" s="23"/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/>
      <c r="Z3689" s="23"/>
      <c r="AA3689" s="23"/>
      <c r="AB3689" s="23"/>
      <c r="AC3689" s="67"/>
      <c r="AD3689" s="23"/>
      <c r="AE3689" s="23"/>
    </row>
    <row r="3690" spans="1:31" s="103" customFormat="1" x14ac:dyDescent="0.35">
      <c r="A3690" s="24"/>
      <c r="B3690" s="23"/>
      <c r="C3690" s="23"/>
      <c r="D3690" s="23"/>
      <c r="E3690" s="23"/>
      <c r="F3690" s="23"/>
      <c r="G3690" s="23"/>
      <c r="H3690" s="23"/>
      <c r="I3690" s="23"/>
      <c r="J3690" s="23"/>
      <c r="K3690" s="23"/>
      <c r="L3690" s="23"/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/>
      <c r="Z3690" s="23"/>
      <c r="AA3690" s="23"/>
      <c r="AB3690" s="23"/>
      <c r="AC3690" s="67"/>
      <c r="AD3690" s="23"/>
      <c r="AE3690" s="23"/>
    </row>
    <row r="3691" spans="1:31" s="103" customFormat="1" x14ac:dyDescent="0.35">
      <c r="A3691" s="24"/>
      <c r="B3691" s="23"/>
      <c r="C3691" s="23"/>
      <c r="D3691" s="23"/>
      <c r="E3691" s="23"/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67"/>
      <c r="AD3691" s="23"/>
      <c r="AE3691" s="23"/>
    </row>
    <row r="3692" spans="1:31" s="103" customFormat="1" x14ac:dyDescent="0.35">
      <c r="A3692" s="24"/>
      <c r="B3692" s="23"/>
      <c r="C3692" s="23"/>
      <c r="D3692" s="23"/>
      <c r="E3692" s="23"/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67"/>
      <c r="AD3692" s="23"/>
      <c r="AE3692" s="23"/>
    </row>
    <row r="3693" spans="1:31" s="103" customFormat="1" x14ac:dyDescent="0.35">
      <c r="A3693" s="24"/>
      <c r="B3693" s="23"/>
      <c r="C3693" s="23"/>
      <c r="D3693" s="23"/>
      <c r="E3693" s="23"/>
      <c r="F3693" s="23"/>
      <c r="G3693" s="23"/>
      <c r="H3693" s="23"/>
      <c r="I3693" s="23"/>
      <c r="J3693" s="23"/>
      <c r="K3693" s="23"/>
      <c r="L3693" s="23"/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/>
      <c r="Z3693" s="23"/>
      <c r="AA3693" s="23"/>
      <c r="AB3693" s="23"/>
      <c r="AC3693" s="67"/>
      <c r="AD3693" s="23"/>
      <c r="AE3693" s="23"/>
    </row>
    <row r="3694" spans="1:31" s="103" customFormat="1" x14ac:dyDescent="0.35">
      <c r="A3694" s="24"/>
      <c r="B3694" s="23"/>
      <c r="C3694" s="23"/>
      <c r="D3694" s="23"/>
      <c r="E3694" s="23"/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67"/>
      <c r="AD3694" s="23"/>
      <c r="AE3694" s="23"/>
    </row>
    <row r="3695" spans="1:31" s="103" customFormat="1" x14ac:dyDescent="0.35">
      <c r="A3695" s="24"/>
      <c r="B3695" s="23"/>
      <c r="C3695" s="23"/>
      <c r="D3695" s="23"/>
      <c r="E3695" s="23"/>
      <c r="F3695" s="23"/>
      <c r="G3695" s="23"/>
      <c r="H3695" s="23"/>
      <c r="I3695" s="23"/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/>
      <c r="Z3695" s="23"/>
      <c r="AA3695" s="23"/>
      <c r="AB3695" s="23"/>
      <c r="AC3695" s="67"/>
      <c r="AD3695" s="23"/>
      <c r="AE3695" s="23"/>
    </row>
    <row r="3696" spans="1:31" s="103" customFormat="1" x14ac:dyDescent="0.35">
      <c r="A3696" s="24"/>
      <c r="B3696" s="23"/>
      <c r="C3696" s="23"/>
      <c r="D3696" s="23"/>
      <c r="E3696" s="23"/>
      <c r="F3696" s="23"/>
      <c r="G3696" s="23"/>
      <c r="H3696" s="23"/>
      <c r="I3696" s="23"/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/>
      <c r="Z3696" s="23"/>
      <c r="AA3696" s="23"/>
      <c r="AB3696" s="23"/>
      <c r="AC3696" s="67"/>
      <c r="AD3696" s="23"/>
      <c r="AE3696" s="23"/>
    </row>
    <row r="3697" spans="1:31" s="103" customFormat="1" x14ac:dyDescent="0.35">
      <c r="A3697" s="24"/>
      <c r="B3697" s="23"/>
      <c r="C3697" s="23"/>
      <c r="D3697" s="23"/>
      <c r="E3697" s="23"/>
      <c r="F3697" s="23"/>
      <c r="G3697" s="23"/>
      <c r="H3697" s="23"/>
      <c r="I3697" s="23"/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/>
      <c r="Z3697" s="23"/>
      <c r="AA3697" s="23"/>
      <c r="AB3697" s="23"/>
      <c r="AC3697" s="67"/>
      <c r="AD3697" s="23"/>
      <c r="AE3697" s="23"/>
    </row>
    <row r="3698" spans="1:31" s="103" customFormat="1" x14ac:dyDescent="0.35">
      <c r="A3698" s="24"/>
      <c r="B3698" s="23"/>
      <c r="C3698" s="23"/>
      <c r="D3698" s="23"/>
      <c r="E3698" s="23"/>
      <c r="F3698" s="23"/>
      <c r="G3698" s="23"/>
      <c r="H3698" s="23"/>
      <c r="I3698" s="23"/>
      <c r="J3698" s="23"/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/>
      <c r="Z3698" s="23"/>
      <c r="AA3698" s="23"/>
      <c r="AB3698" s="23"/>
      <c r="AC3698" s="67"/>
      <c r="AD3698" s="23"/>
      <c r="AE3698" s="23"/>
    </row>
    <row r="3699" spans="1:31" s="103" customFormat="1" x14ac:dyDescent="0.35">
      <c r="A3699" s="24"/>
      <c r="B3699" s="23"/>
      <c r="C3699" s="23"/>
      <c r="D3699" s="23"/>
      <c r="E3699" s="23"/>
      <c r="F3699" s="23"/>
      <c r="G3699" s="23"/>
      <c r="H3699" s="23"/>
      <c r="I3699" s="23"/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/>
      <c r="Z3699" s="23"/>
      <c r="AA3699" s="23"/>
      <c r="AB3699" s="23"/>
      <c r="AC3699" s="67"/>
      <c r="AD3699" s="23"/>
      <c r="AE3699" s="23"/>
    </row>
    <row r="3700" spans="1:31" s="103" customFormat="1" x14ac:dyDescent="0.35">
      <c r="A3700" s="24"/>
      <c r="B3700" s="23"/>
      <c r="C3700" s="23"/>
      <c r="D3700" s="23"/>
      <c r="E3700" s="23"/>
      <c r="F3700" s="23"/>
      <c r="G3700" s="23"/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  <c r="AA3700" s="23"/>
      <c r="AB3700" s="23"/>
      <c r="AC3700" s="67"/>
      <c r="AD3700" s="23"/>
      <c r="AE3700" s="23"/>
    </row>
    <row r="3701" spans="1:31" s="103" customFormat="1" x14ac:dyDescent="0.35">
      <c r="A3701" s="24"/>
      <c r="B3701" s="23"/>
      <c r="C3701" s="23"/>
      <c r="D3701" s="23"/>
      <c r="E3701" s="23"/>
      <c r="F3701" s="23"/>
      <c r="G3701" s="23"/>
      <c r="H3701" s="23"/>
      <c r="I3701" s="23"/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/>
      <c r="Z3701" s="23"/>
      <c r="AA3701" s="23"/>
      <c r="AB3701" s="23"/>
      <c r="AC3701" s="67"/>
      <c r="AD3701" s="23"/>
      <c r="AE3701" s="23"/>
    </row>
    <row r="3702" spans="1:31" s="103" customFormat="1" x14ac:dyDescent="0.35">
      <c r="A3702" s="24"/>
      <c r="B3702" s="23"/>
      <c r="C3702" s="23"/>
      <c r="D3702" s="23"/>
      <c r="E3702" s="23"/>
      <c r="F3702" s="23"/>
      <c r="G3702" s="23"/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/>
      <c r="Z3702" s="23"/>
      <c r="AA3702" s="23"/>
      <c r="AB3702" s="23"/>
      <c r="AC3702" s="67"/>
      <c r="AD3702" s="23"/>
      <c r="AE3702" s="23"/>
    </row>
    <row r="3703" spans="1:31" s="103" customFormat="1" x14ac:dyDescent="0.35">
      <c r="A3703" s="24"/>
      <c r="B3703" s="23"/>
      <c r="C3703" s="23"/>
      <c r="D3703" s="23"/>
      <c r="E3703" s="23"/>
      <c r="F3703" s="23"/>
      <c r="G3703" s="23"/>
      <c r="H3703" s="23"/>
      <c r="I3703" s="23"/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/>
      <c r="Z3703" s="23"/>
      <c r="AA3703" s="23"/>
      <c r="AB3703" s="23"/>
      <c r="AC3703" s="67"/>
      <c r="AD3703" s="23"/>
      <c r="AE3703" s="23"/>
    </row>
    <row r="3704" spans="1:31" s="103" customFormat="1" x14ac:dyDescent="0.35">
      <c r="A3704" s="24"/>
      <c r="B3704" s="23"/>
      <c r="C3704" s="23"/>
      <c r="D3704" s="23"/>
      <c r="E3704" s="23"/>
      <c r="F3704" s="23"/>
      <c r="G3704" s="23"/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23"/>
      <c r="AC3704" s="67"/>
      <c r="AD3704" s="23"/>
      <c r="AE3704" s="23"/>
    </row>
    <row r="3705" spans="1:31" s="103" customFormat="1" x14ac:dyDescent="0.35">
      <c r="A3705" s="24"/>
      <c r="B3705" s="23"/>
      <c r="C3705" s="23"/>
      <c r="D3705" s="23"/>
      <c r="E3705" s="23"/>
      <c r="F3705" s="23"/>
      <c r="G3705" s="23"/>
      <c r="H3705" s="23"/>
      <c r="I3705" s="23"/>
      <c r="J3705" s="23"/>
      <c r="K3705" s="23"/>
      <c r="L3705" s="23"/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/>
      <c r="Z3705" s="23"/>
      <c r="AA3705" s="23"/>
      <c r="AB3705" s="23"/>
      <c r="AC3705" s="67"/>
      <c r="AD3705" s="23"/>
      <c r="AE3705" s="23"/>
    </row>
    <row r="3706" spans="1:31" s="103" customFormat="1" x14ac:dyDescent="0.35">
      <c r="A3706" s="24"/>
      <c r="B3706" s="23"/>
      <c r="C3706" s="23"/>
      <c r="D3706" s="23"/>
      <c r="E3706" s="23"/>
      <c r="F3706" s="23"/>
      <c r="G3706" s="23"/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67"/>
      <c r="AD3706" s="23"/>
      <c r="AE3706" s="23"/>
    </row>
    <row r="3707" spans="1:31" s="103" customFormat="1" x14ac:dyDescent="0.35">
      <c r="A3707" s="24"/>
      <c r="B3707" s="23"/>
      <c r="C3707" s="23"/>
      <c r="D3707" s="23"/>
      <c r="E3707" s="23"/>
      <c r="F3707" s="23"/>
      <c r="G3707" s="23"/>
      <c r="H3707" s="23"/>
      <c r="I3707" s="23"/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/>
      <c r="Z3707" s="23"/>
      <c r="AA3707" s="23"/>
      <c r="AB3707" s="23"/>
      <c r="AC3707" s="67"/>
      <c r="AD3707" s="23"/>
      <c r="AE3707" s="23"/>
    </row>
    <row r="3708" spans="1:31" s="103" customFormat="1" x14ac:dyDescent="0.35">
      <c r="A3708" s="24"/>
      <c r="B3708" s="23"/>
      <c r="C3708" s="23"/>
      <c r="D3708" s="23"/>
      <c r="E3708" s="23"/>
      <c r="F3708" s="23"/>
      <c r="G3708" s="23"/>
      <c r="H3708" s="23"/>
      <c r="I3708" s="23"/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/>
      <c r="Z3708" s="23"/>
      <c r="AA3708" s="23"/>
      <c r="AB3708" s="23"/>
      <c r="AC3708" s="67"/>
      <c r="AD3708" s="23"/>
      <c r="AE3708" s="23"/>
    </row>
    <row r="3709" spans="1:31" s="103" customFormat="1" x14ac:dyDescent="0.35">
      <c r="A3709" s="24"/>
      <c r="B3709" s="23"/>
      <c r="C3709" s="23"/>
      <c r="D3709" s="23"/>
      <c r="E3709" s="23"/>
      <c r="F3709" s="23"/>
      <c r="G3709" s="23"/>
      <c r="H3709" s="23"/>
      <c r="I3709" s="23"/>
      <c r="J3709" s="23"/>
      <c r="K3709" s="23"/>
      <c r="L3709" s="23"/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/>
      <c r="Z3709" s="23"/>
      <c r="AA3709" s="23"/>
      <c r="AB3709" s="23"/>
      <c r="AC3709" s="67"/>
      <c r="AD3709" s="23"/>
      <c r="AE3709" s="23"/>
    </row>
    <row r="3710" spans="1:31" s="103" customFormat="1" x14ac:dyDescent="0.35">
      <c r="A3710" s="24"/>
      <c r="B3710" s="23"/>
      <c r="C3710" s="23"/>
      <c r="D3710" s="23"/>
      <c r="E3710" s="23"/>
      <c r="F3710" s="23"/>
      <c r="G3710" s="23"/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/>
      <c r="Z3710" s="23"/>
      <c r="AA3710" s="23"/>
      <c r="AB3710" s="23"/>
      <c r="AC3710" s="67"/>
      <c r="AD3710" s="23"/>
      <c r="AE3710" s="23"/>
    </row>
    <row r="3711" spans="1:31" s="103" customFormat="1" x14ac:dyDescent="0.35">
      <c r="A3711" s="24"/>
      <c r="B3711" s="23"/>
      <c r="C3711" s="23"/>
      <c r="D3711" s="23"/>
      <c r="E3711" s="23"/>
      <c r="F3711" s="23"/>
      <c r="G3711" s="23"/>
      <c r="H3711" s="23"/>
      <c r="I3711" s="23"/>
      <c r="J3711" s="23"/>
      <c r="K3711" s="23"/>
      <c r="L3711" s="23"/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/>
      <c r="Z3711" s="23"/>
      <c r="AA3711" s="23"/>
      <c r="AB3711" s="23"/>
      <c r="AC3711" s="67"/>
      <c r="AD3711" s="23"/>
      <c r="AE3711" s="23"/>
    </row>
    <row r="3712" spans="1:31" s="103" customFormat="1" x14ac:dyDescent="0.35">
      <c r="A3712" s="24"/>
      <c r="B3712" s="23"/>
      <c r="C3712" s="23"/>
      <c r="D3712" s="23"/>
      <c r="E3712" s="23"/>
      <c r="F3712" s="23"/>
      <c r="G3712" s="23"/>
      <c r="H3712" s="23"/>
      <c r="I3712" s="23"/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/>
      <c r="Z3712" s="23"/>
      <c r="AA3712" s="23"/>
      <c r="AB3712" s="23"/>
      <c r="AC3712" s="67"/>
      <c r="AD3712" s="23"/>
      <c r="AE3712" s="23"/>
    </row>
    <row r="3713" spans="1:31" s="103" customFormat="1" x14ac:dyDescent="0.35">
      <c r="A3713" s="24"/>
      <c r="B3713" s="23"/>
      <c r="C3713" s="23"/>
      <c r="D3713" s="23"/>
      <c r="E3713" s="23"/>
      <c r="F3713" s="23"/>
      <c r="G3713" s="23"/>
      <c r="H3713" s="23"/>
      <c r="I3713" s="23"/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/>
      <c r="Z3713" s="23"/>
      <c r="AA3713" s="23"/>
      <c r="AB3713" s="23"/>
      <c r="AC3713" s="67"/>
      <c r="AD3713" s="23"/>
      <c r="AE3713" s="23"/>
    </row>
    <row r="3714" spans="1:31" s="103" customFormat="1" x14ac:dyDescent="0.35">
      <c r="A3714" s="24"/>
      <c r="B3714" s="23"/>
      <c r="C3714" s="23"/>
      <c r="D3714" s="23"/>
      <c r="E3714" s="23"/>
      <c r="F3714" s="23"/>
      <c r="G3714" s="23"/>
      <c r="H3714" s="23"/>
      <c r="I3714" s="23"/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/>
      <c r="Z3714" s="23"/>
      <c r="AA3714" s="23"/>
      <c r="AB3714" s="23"/>
      <c r="AC3714" s="67"/>
      <c r="AD3714" s="23"/>
      <c r="AE3714" s="23"/>
    </row>
    <row r="3715" spans="1:31" s="103" customFormat="1" x14ac:dyDescent="0.35">
      <c r="A3715" s="24"/>
      <c r="B3715" s="23"/>
      <c r="C3715" s="23"/>
      <c r="D3715" s="23"/>
      <c r="E3715" s="23"/>
      <c r="F3715" s="23"/>
      <c r="G3715" s="23"/>
      <c r="H3715" s="23"/>
      <c r="I3715" s="23"/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/>
      <c r="Z3715" s="23"/>
      <c r="AA3715" s="23"/>
      <c r="AB3715" s="23"/>
      <c r="AC3715" s="67"/>
      <c r="AD3715" s="23"/>
      <c r="AE3715" s="23"/>
    </row>
    <row r="3716" spans="1:31" s="103" customFormat="1" x14ac:dyDescent="0.35">
      <c r="A3716" s="24"/>
      <c r="B3716" s="23"/>
      <c r="C3716" s="23"/>
      <c r="D3716" s="23"/>
      <c r="E3716" s="23"/>
      <c r="F3716" s="23"/>
      <c r="G3716" s="23"/>
      <c r="H3716" s="23"/>
      <c r="I3716" s="23"/>
      <c r="J3716" s="23"/>
      <c r="K3716" s="23"/>
      <c r="L3716" s="23"/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/>
      <c r="Z3716" s="23"/>
      <c r="AA3716" s="23"/>
      <c r="AB3716" s="23"/>
      <c r="AC3716" s="67"/>
      <c r="AD3716" s="23"/>
      <c r="AE3716" s="23"/>
    </row>
    <row r="3717" spans="1:31" s="103" customFormat="1" x14ac:dyDescent="0.35">
      <c r="A3717" s="24"/>
      <c r="B3717" s="23"/>
      <c r="C3717" s="23"/>
      <c r="D3717" s="23"/>
      <c r="E3717" s="23"/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67"/>
      <c r="AD3717" s="23"/>
      <c r="AE3717" s="23"/>
    </row>
    <row r="3718" spans="1:31" s="103" customFormat="1" x14ac:dyDescent="0.35">
      <c r="A3718" s="24"/>
      <c r="B3718" s="23"/>
      <c r="C3718" s="23"/>
      <c r="D3718" s="23"/>
      <c r="E3718" s="23"/>
      <c r="F3718" s="23"/>
      <c r="G3718" s="23"/>
      <c r="H3718" s="23"/>
      <c r="I3718" s="23"/>
      <c r="J3718" s="23"/>
      <c r="K3718" s="23"/>
      <c r="L3718" s="23"/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/>
      <c r="Z3718" s="23"/>
      <c r="AA3718" s="23"/>
      <c r="AB3718" s="23"/>
      <c r="AC3718" s="67"/>
      <c r="AD3718" s="23"/>
      <c r="AE3718" s="23"/>
    </row>
    <row r="3719" spans="1:31" s="103" customFormat="1" x14ac:dyDescent="0.35">
      <c r="A3719" s="24"/>
      <c r="B3719" s="23"/>
      <c r="C3719" s="23"/>
      <c r="D3719" s="23"/>
      <c r="E3719" s="23"/>
      <c r="F3719" s="23"/>
      <c r="G3719" s="23"/>
      <c r="H3719" s="23"/>
      <c r="I3719" s="23"/>
      <c r="J3719" s="23"/>
      <c r="K3719" s="23"/>
      <c r="L3719" s="23"/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/>
      <c r="Z3719" s="23"/>
      <c r="AA3719" s="23"/>
      <c r="AB3719" s="23"/>
      <c r="AC3719" s="67"/>
      <c r="AD3719" s="23"/>
      <c r="AE3719" s="23"/>
    </row>
    <row r="3720" spans="1:31" s="103" customFormat="1" x14ac:dyDescent="0.35">
      <c r="A3720" s="24"/>
      <c r="B3720" s="23"/>
      <c r="C3720" s="23"/>
      <c r="D3720" s="23"/>
      <c r="E3720" s="23"/>
      <c r="F3720" s="23"/>
      <c r="G3720" s="23"/>
      <c r="H3720" s="23"/>
      <c r="I3720" s="23"/>
      <c r="J3720" s="23"/>
      <c r="K3720" s="23"/>
      <c r="L3720" s="23"/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  <c r="AA3720" s="23"/>
      <c r="AB3720" s="23"/>
      <c r="AC3720" s="67"/>
      <c r="AD3720" s="23"/>
      <c r="AE3720" s="23"/>
    </row>
    <row r="3721" spans="1:31" s="103" customFormat="1" x14ac:dyDescent="0.35">
      <c r="A3721" s="24"/>
      <c r="B3721" s="23"/>
      <c r="C3721" s="23"/>
      <c r="D3721" s="23"/>
      <c r="E3721" s="23"/>
      <c r="F3721" s="23"/>
      <c r="G3721" s="23"/>
      <c r="H3721" s="23"/>
      <c r="I3721" s="23"/>
      <c r="J3721" s="23"/>
      <c r="K3721" s="23"/>
      <c r="L3721" s="23"/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/>
      <c r="Z3721" s="23"/>
      <c r="AA3721" s="23"/>
      <c r="AB3721" s="23"/>
      <c r="AC3721" s="67"/>
      <c r="AD3721" s="23"/>
      <c r="AE3721" s="23"/>
    </row>
    <row r="3722" spans="1:31" s="103" customFormat="1" x14ac:dyDescent="0.35">
      <c r="A3722" s="24"/>
      <c r="B3722" s="23"/>
      <c r="C3722" s="23"/>
      <c r="D3722" s="23"/>
      <c r="E3722" s="23"/>
      <c r="F3722" s="23"/>
      <c r="G3722" s="23"/>
      <c r="H3722" s="23"/>
      <c r="I3722" s="23"/>
      <c r="J3722" s="23"/>
      <c r="K3722" s="23"/>
      <c r="L3722" s="23"/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/>
      <c r="Z3722" s="23"/>
      <c r="AA3722" s="23"/>
      <c r="AB3722" s="23"/>
      <c r="AC3722" s="67"/>
      <c r="AD3722" s="23"/>
      <c r="AE3722" s="23"/>
    </row>
    <row r="3723" spans="1:31" s="103" customFormat="1" x14ac:dyDescent="0.35">
      <c r="A3723" s="24"/>
      <c r="B3723" s="23"/>
      <c r="C3723" s="23"/>
      <c r="D3723" s="23"/>
      <c r="E3723" s="23"/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/>
      <c r="Z3723" s="23"/>
      <c r="AA3723" s="23"/>
      <c r="AB3723" s="23"/>
      <c r="AC3723" s="67"/>
      <c r="AD3723" s="23"/>
      <c r="AE3723" s="23"/>
    </row>
    <row r="3724" spans="1:31" s="103" customFormat="1" x14ac:dyDescent="0.35">
      <c r="A3724" s="24"/>
      <c r="B3724" s="23"/>
      <c r="C3724" s="23"/>
      <c r="D3724" s="23"/>
      <c r="E3724" s="23"/>
      <c r="F3724" s="23"/>
      <c r="G3724" s="23"/>
      <c r="H3724" s="23"/>
      <c r="I3724" s="23"/>
      <c r="J3724" s="23"/>
      <c r="K3724" s="23"/>
      <c r="L3724" s="23"/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/>
      <c r="Z3724" s="23"/>
      <c r="AA3724" s="23"/>
      <c r="AB3724" s="23"/>
      <c r="AC3724" s="67"/>
      <c r="AD3724" s="23"/>
      <c r="AE3724" s="23"/>
    </row>
    <row r="3725" spans="1:31" s="103" customFormat="1" x14ac:dyDescent="0.35">
      <c r="A3725" s="24"/>
      <c r="B3725" s="23"/>
      <c r="C3725" s="23"/>
      <c r="D3725" s="23"/>
      <c r="E3725" s="23"/>
      <c r="F3725" s="23"/>
      <c r="G3725" s="23"/>
      <c r="H3725" s="23"/>
      <c r="I3725" s="23"/>
      <c r="J3725" s="23"/>
      <c r="K3725" s="23"/>
      <c r="L3725" s="23"/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/>
      <c r="Z3725" s="23"/>
      <c r="AA3725" s="23"/>
      <c r="AB3725" s="23"/>
      <c r="AC3725" s="67"/>
      <c r="AD3725" s="23"/>
      <c r="AE3725" s="23"/>
    </row>
    <row r="3726" spans="1:31" s="103" customFormat="1" x14ac:dyDescent="0.35">
      <c r="A3726" s="24"/>
      <c r="B3726" s="23"/>
      <c r="C3726" s="23"/>
      <c r="D3726" s="23"/>
      <c r="E3726" s="23"/>
      <c r="F3726" s="23"/>
      <c r="G3726" s="23"/>
      <c r="H3726" s="23"/>
      <c r="I3726" s="23"/>
      <c r="J3726" s="23"/>
      <c r="K3726" s="23"/>
      <c r="L3726" s="23"/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/>
      <c r="Z3726" s="23"/>
      <c r="AA3726" s="23"/>
      <c r="AB3726" s="23"/>
      <c r="AC3726" s="67"/>
      <c r="AD3726" s="23"/>
      <c r="AE3726" s="23"/>
    </row>
    <row r="3727" spans="1:31" s="103" customFormat="1" x14ac:dyDescent="0.35">
      <c r="A3727" s="24"/>
      <c r="B3727" s="23"/>
      <c r="C3727" s="23"/>
      <c r="D3727" s="23"/>
      <c r="E3727" s="23"/>
      <c r="F3727" s="23"/>
      <c r="G3727" s="23"/>
      <c r="H3727" s="23"/>
      <c r="I3727" s="23"/>
      <c r="J3727" s="23"/>
      <c r="K3727" s="23"/>
      <c r="L3727" s="23"/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/>
      <c r="Z3727" s="23"/>
      <c r="AA3727" s="23"/>
      <c r="AB3727" s="23"/>
      <c r="AC3727" s="67"/>
      <c r="AD3727" s="23"/>
      <c r="AE3727" s="23"/>
    </row>
    <row r="3728" spans="1:31" s="103" customFormat="1" x14ac:dyDescent="0.35">
      <c r="A3728" s="24"/>
      <c r="B3728" s="23"/>
      <c r="C3728" s="23"/>
      <c r="D3728" s="23"/>
      <c r="E3728" s="23"/>
      <c r="F3728" s="23"/>
      <c r="G3728" s="23"/>
      <c r="H3728" s="23"/>
      <c r="I3728" s="23"/>
      <c r="J3728" s="23"/>
      <c r="K3728" s="23"/>
      <c r="L3728" s="23"/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/>
      <c r="Z3728" s="23"/>
      <c r="AA3728" s="23"/>
      <c r="AB3728" s="23"/>
      <c r="AC3728" s="67"/>
      <c r="AD3728" s="23"/>
      <c r="AE3728" s="23"/>
    </row>
    <row r="3729" spans="1:31" s="103" customFormat="1" x14ac:dyDescent="0.35">
      <c r="A3729" s="24"/>
      <c r="B3729" s="23"/>
      <c r="C3729" s="23"/>
      <c r="D3729" s="23"/>
      <c r="E3729" s="23"/>
      <c r="F3729" s="23"/>
      <c r="G3729" s="23"/>
      <c r="H3729" s="23"/>
      <c r="I3729" s="23"/>
      <c r="J3729" s="23"/>
      <c r="K3729" s="23"/>
      <c r="L3729" s="23"/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/>
      <c r="Z3729" s="23"/>
      <c r="AA3729" s="23"/>
      <c r="AB3729" s="23"/>
      <c r="AC3729" s="67"/>
      <c r="AD3729" s="23"/>
      <c r="AE3729" s="23"/>
    </row>
    <row r="3730" spans="1:31" s="103" customFormat="1" x14ac:dyDescent="0.35">
      <c r="A3730" s="24"/>
      <c r="B3730" s="23"/>
      <c r="C3730" s="23"/>
      <c r="D3730" s="23"/>
      <c r="E3730" s="23"/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67"/>
      <c r="AD3730" s="23"/>
      <c r="AE3730" s="23"/>
    </row>
    <row r="3731" spans="1:31" s="103" customFormat="1" x14ac:dyDescent="0.35">
      <c r="A3731" s="24"/>
      <c r="B3731" s="23"/>
      <c r="C3731" s="23"/>
      <c r="D3731" s="23"/>
      <c r="E3731" s="23"/>
      <c r="F3731" s="23"/>
      <c r="G3731" s="23"/>
      <c r="H3731" s="23"/>
      <c r="I3731" s="23"/>
      <c r="J3731" s="23"/>
      <c r="K3731" s="23"/>
      <c r="L3731" s="23"/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/>
      <c r="Z3731" s="23"/>
      <c r="AA3731" s="23"/>
      <c r="AB3731" s="23"/>
      <c r="AC3731" s="67"/>
      <c r="AD3731" s="23"/>
      <c r="AE3731" s="23"/>
    </row>
    <row r="3732" spans="1:31" s="103" customFormat="1" x14ac:dyDescent="0.35">
      <c r="A3732" s="24"/>
      <c r="B3732" s="23"/>
      <c r="C3732" s="23"/>
      <c r="D3732" s="23"/>
      <c r="E3732" s="23"/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/>
      <c r="Z3732" s="23"/>
      <c r="AA3732" s="23"/>
      <c r="AB3732" s="23"/>
      <c r="AC3732" s="67"/>
      <c r="AD3732" s="23"/>
      <c r="AE3732" s="23"/>
    </row>
    <row r="3733" spans="1:31" s="103" customFormat="1" x14ac:dyDescent="0.35">
      <c r="A3733" s="24"/>
      <c r="B3733" s="23"/>
      <c r="C3733" s="23"/>
      <c r="D3733" s="23"/>
      <c r="E3733" s="23"/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67"/>
      <c r="AD3733" s="23"/>
      <c r="AE3733" s="23"/>
    </row>
    <row r="3734" spans="1:31" s="103" customFormat="1" x14ac:dyDescent="0.35">
      <c r="A3734" s="24"/>
      <c r="B3734" s="23"/>
      <c r="C3734" s="23"/>
      <c r="D3734" s="23"/>
      <c r="E3734" s="23"/>
      <c r="F3734" s="23"/>
      <c r="G3734" s="23"/>
      <c r="H3734" s="23"/>
      <c r="I3734" s="23"/>
      <c r="J3734" s="23"/>
      <c r="K3734" s="23"/>
      <c r="L3734" s="23"/>
      <c r="M3734" s="23"/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/>
      <c r="Z3734" s="23"/>
      <c r="AA3734" s="23"/>
      <c r="AB3734" s="23"/>
      <c r="AC3734" s="67"/>
      <c r="AD3734" s="23"/>
      <c r="AE3734" s="23"/>
    </row>
    <row r="3735" spans="1:31" s="103" customFormat="1" x14ac:dyDescent="0.35">
      <c r="A3735" s="24"/>
      <c r="B3735" s="23"/>
      <c r="C3735" s="23"/>
      <c r="D3735" s="23"/>
      <c r="E3735" s="23"/>
      <c r="F3735" s="23"/>
      <c r="G3735" s="23"/>
      <c r="H3735" s="23"/>
      <c r="I3735" s="23"/>
      <c r="J3735" s="23"/>
      <c r="K3735" s="23"/>
      <c r="L3735" s="23"/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/>
      <c r="Z3735" s="23"/>
      <c r="AA3735" s="23"/>
      <c r="AB3735" s="23"/>
      <c r="AC3735" s="67"/>
      <c r="AD3735" s="23"/>
      <c r="AE3735" s="23"/>
    </row>
    <row r="3736" spans="1:31" s="103" customFormat="1" x14ac:dyDescent="0.35">
      <c r="A3736" s="24"/>
      <c r="B3736" s="23"/>
      <c r="C3736" s="23"/>
      <c r="D3736" s="23"/>
      <c r="E3736" s="23"/>
      <c r="F3736" s="23"/>
      <c r="G3736" s="23"/>
      <c r="H3736" s="23"/>
      <c r="I3736" s="23"/>
      <c r="J3736" s="23"/>
      <c r="K3736" s="23"/>
      <c r="L3736" s="23"/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/>
      <c r="Z3736" s="23"/>
      <c r="AA3736" s="23"/>
      <c r="AB3736" s="23"/>
      <c r="AC3736" s="67"/>
      <c r="AD3736" s="23"/>
      <c r="AE3736" s="23"/>
    </row>
    <row r="3737" spans="1:31" s="103" customFormat="1" x14ac:dyDescent="0.35">
      <c r="A3737" s="24"/>
      <c r="B3737" s="23"/>
      <c r="C3737" s="23"/>
      <c r="D3737" s="23"/>
      <c r="E3737" s="23"/>
      <c r="F3737" s="23"/>
      <c r="G3737" s="23"/>
      <c r="H3737" s="23"/>
      <c r="I3737" s="23"/>
      <c r="J3737" s="23"/>
      <c r="K3737" s="23"/>
      <c r="L3737" s="23"/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67"/>
      <c r="AD3737" s="23"/>
      <c r="AE3737" s="23"/>
    </row>
    <row r="3738" spans="1:31" s="103" customFormat="1" x14ac:dyDescent="0.35">
      <c r="A3738" s="24"/>
      <c r="B3738" s="23"/>
      <c r="C3738" s="23"/>
      <c r="D3738" s="23"/>
      <c r="E3738" s="23"/>
      <c r="F3738" s="23"/>
      <c r="G3738" s="23"/>
      <c r="H3738" s="23"/>
      <c r="I3738" s="23"/>
      <c r="J3738" s="23"/>
      <c r="K3738" s="23"/>
      <c r="L3738" s="23"/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/>
      <c r="Z3738" s="23"/>
      <c r="AA3738" s="23"/>
      <c r="AB3738" s="23"/>
      <c r="AC3738" s="67"/>
      <c r="AD3738" s="23"/>
      <c r="AE3738" s="23"/>
    </row>
    <row r="3739" spans="1:31" s="103" customFormat="1" x14ac:dyDescent="0.35">
      <c r="A3739" s="24"/>
      <c r="B3739" s="23"/>
      <c r="C3739" s="23"/>
      <c r="D3739" s="23"/>
      <c r="E3739" s="23"/>
      <c r="F3739" s="23"/>
      <c r="G3739" s="23"/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/>
      <c r="Z3739" s="23"/>
      <c r="AA3739" s="23"/>
      <c r="AB3739" s="23"/>
      <c r="AC3739" s="67"/>
      <c r="AD3739" s="23"/>
      <c r="AE3739" s="23"/>
    </row>
    <row r="3740" spans="1:31" s="103" customFormat="1" x14ac:dyDescent="0.35">
      <c r="A3740" s="24"/>
      <c r="B3740" s="23"/>
      <c r="C3740" s="23"/>
      <c r="D3740" s="23"/>
      <c r="E3740" s="23"/>
      <c r="F3740" s="23"/>
      <c r="G3740" s="23"/>
      <c r="H3740" s="23"/>
      <c r="I3740" s="23"/>
      <c r="J3740" s="23"/>
      <c r="K3740" s="23"/>
      <c r="L3740" s="23"/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/>
      <c r="Z3740" s="23"/>
      <c r="AA3740" s="23"/>
      <c r="AB3740" s="23"/>
      <c r="AC3740" s="67"/>
      <c r="AD3740" s="23"/>
      <c r="AE3740" s="23"/>
    </row>
    <row r="3741" spans="1:31" s="103" customFormat="1" x14ac:dyDescent="0.35">
      <c r="A3741" s="24"/>
      <c r="B3741" s="23"/>
      <c r="C3741" s="23"/>
      <c r="D3741" s="23"/>
      <c r="E3741" s="23"/>
      <c r="F3741" s="23"/>
      <c r="G3741" s="23"/>
      <c r="H3741" s="23"/>
      <c r="I3741" s="23"/>
      <c r="J3741" s="23"/>
      <c r="K3741" s="23"/>
      <c r="L3741" s="23"/>
      <c r="M3741" s="23"/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/>
      <c r="Z3741" s="23"/>
      <c r="AA3741" s="23"/>
      <c r="AB3741" s="23"/>
      <c r="AC3741" s="67"/>
      <c r="AD3741" s="23"/>
      <c r="AE3741" s="23"/>
    </row>
    <row r="3742" spans="1:31" s="103" customFormat="1" x14ac:dyDescent="0.35">
      <c r="A3742" s="24"/>
      <c r="B3742" s="23"/>
      <c r="C3742" s="23"/>
      <c r="D3742" s="23"/>
      <c r="E3742" s="23"/>
      <c r="F3742" s="23"/>
      <c r="G3742" s="23"/>
      <c r="H3742" s="23"/>
      <c r="I3742" s="23"/>
      <c r="J3742" s="23"/>
      <c r="K3742" s="23"/>
      <c r="L3742" s="23"/>
      <c r="M3742" s="23"/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/>
      <c r="Z3742" s="23"/>
      <c r="AA3742" s="23"/>
      <c r="AB3742" s="23"/>
      <c r="AC3742" s="67"/>
      <c r="AD3742" s="23"/>
      <c r="AE3742" s="23"/>
    </row>
    <row r="3743" spans="1:31" s="103" customFormat="1" x14ac:dyDescent="0.35">
      <c r="A3743" s="24"/>
      <c r="B3743" s="23"/>
      <c r="C3743" s="23"/>
      <c r="D3743" s="23"/>
      <c r="E3743" s="23"/>
      <c r="F3743" s="23"/>
      <c r="G3743" s="23"/>
      <c r="H3743" s="23"/>
      <c r="I3743" s="23"/>
      <c r="J3743" s="23"/>
      <c r="K3743" s="23"/>
      <c r="L3743" s="23"/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/>
      <c r="Z3743" s="23"/>
      <c r="AA3743" s="23"/>
      <c r="AB3743" s="23"/>
      <c r="AC3743" s="67"/>
      <c r="AD3743" s="23"/>
      <c r="AE3743" s="23"/>
    </row>
    <row r="3744" spans="1:31" s="103" customFormat="1" x14ac:dyDescent="0.35">
      <c r="A3744" s="24"/>
      <c r="B3744" s="23"/>
      <c r="C3744" s="23"/>
      <c r="D3744" s="23"/>
      <c r="E3744" s="23"/>
      <c r="F3744" s="23"/>
      <c r="G3744" s="23"/>
      <c r="H3744" s="23"/>
      <c r="I3744" s="23"/>
      <c r="J3744" s="23"/>
      <c r="K3744" s="23"/>
      <c r="L3744" s="23"/>
      <c r="M3744" s="23"/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/>
      <c r="Z3744" s="23"/>
      <c r="AA3744" s="23"/>
      <c r="AB3744" s="23"/>
      <c r="AC3744" s="67"/>
      <c r="AD3744" s="23"/>
      <c r="AE3744" s="23"/>
    </row>
    <row r="3745" spans="1:31" s="103" customFormat="1" x14ac:dyDescent="0.35">
      <c r="A3745" s="24"/>
      <c r="B3745" s="23"/>
      <c r="C3745" s="23"/>
      <c r="D3745" s="23"/>
      <c r="E3745" s="23"/>
      <c r="F3745" s="23"/>
      <c r="G3745" s="23"/>
      <c r="H3745" s="23"/>
      <c r="I3745" s="23"/>
      <c r="J3745" s="23"/>
      <c r="K3745" s="23"/>
      <c r="L3745" s="23"/>
      <c r="M3745" s="23"/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/>
      <c r="Z3745" s="23"/>
      <c r="AA3745" s="23"/>
      <c r="AB3745" s="23"/>
      <c r="AC3745" s="67"/>
      <c r="AD3745" s="23"/>
      <c r="AE3745" s="23"/>
    </row>
    <row r="3746" spans="1:31" s="103" customFormat="1" x14ac:dyDescent="0.35">
      <c r="A3746" s="24"/>
      <c r="B3746" s="23"/>
      <c r="C3746" s="23"/>
      <c r="D3746" s="23"/>
      <c r="E3746" s="23"/>
      <c r="F3746" s="23"/>
      <c r="G3746" s="23"/>
      <c r="H3746" s="23"/>
      <c r="I3746" s="23"/>
      <c r="J3746" s="23"/>
      <c r="K3746" s="23"/>
      <c r="L3746" s="23"/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/>
      <c r="Z3746" s="23"/>
      <c r="AA3746" s="23"/>
      <c r="AB3746" s="23"/>
      <c r="AC3746" s="67"/>
      <c r="AD3746" s="23"/>
      <c r="AE3746" s="23"/>
    </row>
    <row r="3747" spans="1:31" s="103" customFormat="1" x14ac:dyDescent="0.35">
      <c r="A3747" s="24"/>
      <c r="B3747" s="23"/>
      <c r="C3747" s="23"/>
      <c r="D3747" s="23"/>
      <c r="E3747" s="23"/>
      <c r="F3747" s="23"/>
      <c r="G3747" s="23"/>
      <c r="H3747" s="23"/>
      <c r="I3747" s="23"/>
      <c r="J3747" s="23"/>
      <c r="K3747" s="23"/>
      <c r="L3747" s="23"/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/>
      <c r="Z3747" s="23"/>
      <c r="AA3747" s="23"/>
      <c r="AB3747" s="23"/>
      <c r="AC3747" s="67"/>
      <c r="AD3747" s="23"/>
      <c r="AE3747" s="23"/>
    </row>
    <row r="3748" spans="1:31" s="103" customFormat="1" x14ac:dyDescent="0.35">
      <c r="A3748" s="24"/>
      <c r="B3748" s="23"/>
      <c r="C3748" s="23"/>
      <c r="D3748" s="23"/>
      <c r="E3748" s="23"/>
      <c r="F3748" s="23"/>
      <c r="G3748" s="23"/>
      <c r="H3748" s="23"/>
      <c r="I3748" s="23"/>
      <c r="J3748" s="23"/>
      <c r="K3748" s="23"/>
      <c r="L3748" s="23"/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/>
      <c r="Z3748" s="23"/>
      <c r="AA3748" s="23"/>
      <c r="AB3748" s="23"/>
      <c r="AC3748" s="67"/>
      <c r="AD3748" s="23"/>
      <c r="AE3748" s="23"/>
    </row>
    <row r="3749" spans="1:31" s="103" customFormat="1" x14ac:dyDescent="0.35">
      <c r="A3749" s="24"/>
      <c r="B3749" s="23"/>
      <c r="C3749" s="23"/>
      <c r="D3749" s="23"/>
      <c r="E3749" s="23"/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/>
      <c r="Z3749" s="23"/>
      <c r="AA3749" s="23"/>
      <c r="AB3749" s="23"/>
      <c r="AC3749" s="67"/>
      <c r="AD3749" s="23"/>
      <c r="AE3749" s="23"/>
    </row>
    <row r="3750" spans="1:31" s="103" customFormat="1" x14ac:dyDescent="0.35">
      <c r="A3750" s="24"/>
      <c r="B3750" s="23"/>
      <c r="C3750" s="23"/>
      <c r="D3750" s="23"/>
      <c r="E3750" s="23"/>
      <c r="F3750" s="23"/>
      <c r="G3750" s="23"/>
      <c r="H3750" s="23"/>
      <c r="I3750" s="23"/>
      <c r="J3750" s="23"/>
      <c r="K3750" s="23"/>
      <c r="L3750" s="23"/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/>
      <c r="Z3750" s="23"/>
      <c r="AA3750" s="23"/>
      <c r="AB3750" s="23"/>
      <c r="AC3750" s="67"/>
      <c r="AD3750" s="23"/>
      <c r="AE3750" s="23"/>
    </row>
    <row r="3751" spans="1:31" s="103" customFormat="1" x14ac:dyDescent="0.35">
      <c r="A3751" s="24"/>
      <c r="B3751" s="23"/>
      <c r="C3751" s="23"/>
      <c r="D3751" s="23"/>
      <c r="E3751" s="23"/>
      <c r="F3751" s="23"/>
      <c r="G3751" s="23"/>
      <c r="H3751" s="23"/>
      <c r="I3751" s="23"/>
      <c r="J3751" s="23"/>
      <c r="K3751" s="23"/>
      <c r="L3751" s="23"/>
      <c r="M3751" s="23"/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/>
      <c r="Z3751" s="23"/>
      <c r="AA3751" s="23"/>
      <c r="AB3751" s="23"/>
      <c r="AC3751" s="67"/>
      <c r="AD3751" s="23"/>
      <c r="AE3751" s="23"/>
    </row>
    <row r="3752" spans="1:31" s="103" customFormat="1" x14ac:dyDescent="0.35">
      <c r="A3752" s="24"/>
      <c r="B3752" s="23"/>
      <c r="C3752" s="23"/>
      <c r="D3752" s="23"/>
      <c r="E3752" s="23"/>
      <c r="F3752" s="23"/>
      <c r="G3752" s="23"/>
      <c r="H3752" s="23"/>
      <c r="I3752" s="23"/>
      <c r="J3752" s="23"/>
      <c r="K3752" s="23"/>
      <c r="L3752" s="23"/>
      <c r="M3752" s="23"/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/>
      <c r="Z3752" s="23"/>
      <c r="AA3752" s="23"/>
      <c r="AB3752" s="23"/>
      <c r="AC3752" s="67"/>
      <c r="AD3752" s="23"/>
      <c r="AE3752" s="23"/>
    </row>
    <row r="3753" spans="1:31" s="103" customFormat="1" x14ac:dyDescent="0.35">
      <c r="A3753" s="24"/>
      <c r="B3753" s="23"/>
      <c r="C3753" s="23"/>
      <c r="D3753" s="23"/>
      <c r="E3753" s="23"/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/>
      <c r="Z3753" s="23"/>
      <c r="AA3753" s="23"/>
      <c r="AB3753" s="23"/>
      <c r="AC3753" s="67"/>
      <c r="AD3753" s="23"/>
      <c r="AE3753" s="23"/>
    </row>
    <row r="3754" spans="1:31" s="103" customFormat="1" x14ac:dyDescent="0.35">
      <c r="A3754" s="24"/>
      <c r="B3754" s="23"/>
      <c r="C3754" s="23"/>
      <c r="D3754" s="23"/>
      <c r="E3754" s="23"/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/>
      <c r="Z3754" s="23"/>
      <c r="AA3754" s="23"/>
      <c r="AB3754" s="23"/>
      <c r="AC3754" s="67"/>
      <c r="AD3754" s="23"/>
      <c r="AE3754" s="23"/>
    </row>
    <row r="3755" spans="1:31" s="103" customFormat="1" x14ac:dyDescent="0.35">
      <c r="A3755" s="24"/>
      <c r="B3755" s="23"/>
      <c r="C3755" s="23"/>
      <c r="D3755" s="23"/>
      <c r="E3755" s="23"/>
      <c r="F3755" s="23"/>
      <c r="G3755" s="23"/>
      <c r="H3755" s="23"/>
      <c r="I3755" s="23"/>
      <c r="J3755" s="23"/>
      <c r="K3755" s="23"/>
      <c r="L3755" s="23"/>
      <c r="M3755" s="23"/>
      <c r="N3755" s="23"/>
      <c r="O3755" s="23"/>
      <c r="P3755" s="23"/>
      <c r="Q3755" s="23"/>
      <c r="R3755" s="23"/>
      <c r="S3755" s="23"/>
      <c r="T3755" s="23"/>
      <c r="U3755" s="23"/>
      <c r="V3755" s="23"/>
      <c r="W3755" s="23"/>
      <c r="X3755" s="23"/>
      <c r="Y3755" s="23"/>
      <c r="Z3755" s="23"/>
      <c r="AA3755" s="23"/>
      <c r="AB3755" s="23"/>
      <c r="AC3755" s="67"/>
      <c r="AD3755" s="23"/>
      <c r="AE3755" s="23"/>
    </row>
    <row r="3756" spans="1:31" s="103" customFormat="1" x14ac:dyDescent="0.35">
      <c r="A3756" s="24"/>
      <c r="B3756" s="23"/>
      <c r="C3756" s="23"/>
      <c r="D3756" s="23"/>
      <c r="E3756" s="23"/>
      <c r="F3756" s="23"/>
      <c r="G3756" s="23"/>
      <c r="H3756" s="23"/>
      <c r="I3756" s="23"/>
      <c r="J3756" s="23"/>
      <c r="K3756" s="23"/>
      <c r="L3756" s="23"/>
      <c r="M3756" s="23"/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23"/>
      <c r="Y3756" s="23"/>
      <c r="Z3756" s="23"/>
      <c r="AA3756" s="23"/>
      <c r="AB3756" s="23"/>
      <c r="AC3756" s="67"/>
      <c r="AD3756" s="23"/>
      <c r="AE3756" s="23"/>
    </row>
    <row r="3757" spans="1:31" s="103" customFormat="1" x14ac:dyDescent="0.35">
      <c r="A3757" s="24"/>
      <c r="B3757" s="23"/>
      <c r="C3757" s="23"/>
      <c r="D3757" s="23"/>
      <c r="E3757" s="23"/>
      <c r="F3757" s="23"/>
      <c r="G3757" s="23"/>
      <c r="H3757" s="23"/>
      <c r="I3757" s="23"/>
      <c r="J3757" s="23"/>
      <c r="K3757" s="23"/>
      <c r="L3757" s="23"/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/>
      <c r="Z3757" s="23"/>
      <c r="AA3757" s="23"/>
      <c r="AB3757" s="23"/>
      <c r="AC3757" s="67"/>
      <c r="AD3757" s="23"/>
      <c r="AE3757" s="23"/>
    </row>
    <row r="3758" spans="1:31" s="103" customFormat="1" x14ac:dyDescent="0.35">
      <c r="A3758" s="24"/>
      <c r="B3758" s="23"/>
      <c r="C3758" s="23"/>
      <c r="D3758" s="23"/>
      <c r="E3758" s="23"/>
      <c r="F3758" s="23"/>
      <c r="G3758" s="23"/>
      <c r="H3758" s="23"/>
      <c r="I3758" s="23"/>
      <c r="J3758" s="23"/>
      <c r="K3758" s="23"/>
      <c r="L3758" s="23"/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/>
      <c r="Z3758" s="23"/>
      <c r="AA3758" s="23"/>
      <c r="AB3758" s="23"/>
      <c r="AC3758" s="67"/>
      <c r="AD3758" s="23"/>
      <c r="AE3758" s="23"/>
    </row>
    <row r="3759" spans="1:31" s="103" customFormat="1" x14ac:dyDescent="0.35">
      <c r="A3759" s="24"/>
      <c r="B3759" s="23"/>
      <c r="C3759" s="23"/>
      <c r="D3759" s="23"/>
      <c r="E3759" s="23"/>
      <c r="F3759" s="23"/>
      <c r="G3759" s="23"/>
      <c r="H3759" s="23"/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/>
      <c r="Z3759" s="23"/>
      <c r="AA3759" s="23"/>
      <c r="AB3759" s="23"/>
      <c r="AC3759" s="67"/>
      <c r="AD3759" s="23"/>
      <c r="AE3759" s="23"/>
    </row>
    <row r="3760" spans="1:31" s="103" customFormat="1" x14ac:dyDescent="0.35">
      <c r="A3760" s="24"/>
      <c r="B3760" s="23"/>
      <c r="C3760" s="23"/>
      <c r="D3760" s="23"/>
      <c r="E3760" s="23"/>
      <c r="F3760" s="23"/>
      <c r="G3760" s="23"/>
      <c r="H3760" s="23"/>
      <c r="I3760" s="23"/>
      <c r="J3760" s="23"/>
      <c r="K3760" s="23"/>
      <c r="L3760" s="23"/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/>
      <c r="Z3760" s="23"/>
      <c r="AA3760" s="23"/>
      <c r="AB3760" s="23"/>
      <c r="AC3760" s="67"/>
      <c r="AD3760" s="23"/>
      <c r="AE3760" s="23"/>
    </row>
    <row r="3761" spans="1:31" s="103" customFormat="1" x14ac:dyDescent="0.35">
      <c r="A3761" s="24"/>
      <c r="B3761" s="23"/>
      <c r="C3761" s="23"/>
      <c r="D3761" s="23"/>
      <c r="E3761" s="23"/>
      <c r="F3761" s="23"/>
      <c r="G3761" s="23"/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/>
      <c r="Z3761" s="23"/>
      <c r="AA3761" s="23"/>
      <c r="AB3761" s="23"/>
      <c r="AC3761" s="67"/>
      <c r="AD3761" s="23"/>
      <c r="AE3761" s="23"/>
    </row>
    <row r="3762" spans="1:31" s="103" customFormat="1" x14ac:dyDescent="0.35">
      <c r="A3762" s="24"/>
      <c r="B3762" s="23"/>
      <c r="C3762" s="23"/>
      <c r="D3762" s="23"/>
      <c r="E3762" s="23"/>
      <c r="F3762" s="23"/>
      <c r="G3762" s="23"/>
      <c r="H3762" s="23"/>
      <c r="I3762" s="23"/>
      <c r="J3762" s="23"/>
      <c r="K3762" s="23"/>
      <c r="L3762" s="23"/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/>
      <c r="Z3762" s="23"/>
      <c r="AA3762" s="23"/>
      <c r="AB3762" s="23"/>
      <c r="AC3762" s="67"/>
      <c r="AD3762" s="23"/>
      <c r="AE3762" s="23"/>
    </row>
    <row r="3763" spans="1:31" s="103" customFormat="1" x14ac:dyDescent="0.35">
      <c r="A3763" s="24"/>
      <c r="B3763" s="23"/>
      <c r="C3763" s="23"/>
      <c r="D3763" s="23"/>
      <c r="E3763" s="23"/>
      <c r="F3763" s="23"/>
      <c r="G3763" s="23"/>
      <c r="H3763" s="23"/>
      <c r="I3763" s="23"/>
      <c r="J3763" s="23"/>
      <c r="K3763" s="23"/>
      <c r="L3763" s="23"/>
      <c r="M3763" s="23"/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/>
      <c r="Z3763" s="23"/>
      <c r="AA3763" s="23"/>
      <c r="AB3763" s="23"/>
      <c r="AC3763" s="67"/>
      <c r="AD3763" s="23"/>
      <c r="AE3763" s="23"/>
    </row>
    <row r="3764" spans="1:31" s="103" customFormat="1" x14ac:dyDescent="0.35">
      <c r="A3764" s="24"/>
      <c r="B3764" s="23"/>
      <c r="C3764" s="23"/>
      <c r="D3764" s="23"/>
      <c r="E3764" s="23"/>
      <c r="F3764" s="23"/>
      <c r="G3764" s="23"/>
      <c r="H3764" s="23"/>
      <c r="I3764" s="23"/>
      <c r="J3764" s="23"/>
      <c r="K3764" s="23"/>
      <c r="L3764" s="23"/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67"/>
      <c r="AD3764" s="23"/>
      <c r="AE3764" s="23"/>
    </row>
    <row r="3765" spans="1:31" s="103" customFormat="1" x14ac:dyDescent="0.35">
      <c r="A3765" s="24"/>
      <c r="B3765" s="23"/>
      <c r="C3765" s="23"/>
      <c r="D3765" s="23"/>
      <c r="E3765" s="23"/>
      <c r="F3765" s="23"/>
      <c r="G3765" s="23"/>
      <c r="H3765" s="23"/>
      <c r="I3765" s="23"/>
      <c r="J3765" s="23"/>
      <c r="K3765" s="23"/>
      <c r="L3765" s="23"/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23"/>
      <c r="X3765" s="23"/>
      <c r="Y3765" s="23"/>
      <c r="Z3765" s="23"/>
      <c r="AA3765" s="23"/>
      <c r="AB3765" s="23"/>
      <c r="AC3765" s="67"/>
      <c r="AD3765" s="23"/>
      <c r="AE3765" s="23"/>
    </row>
    <row r="3766" spans="1:31" s="103" customFormat="1" x14ac:dyDescent="0.35">
      <c r="A3766" s="24"/>
      <c r="B3766" s="23"/>
      <c r="C3766" s="23"/>
      <c r="D3766" s="23"/>
      <c r="E3766" s="23"/>
      <c r="F3766" s="23"/>
      <c r="G3766" s="23"/>
      <c r="H3766" s="23"/>
      <c r="I3766" s="23"/>
      <c r="J3766" s="23"/>
      <c r="K3766" s="23"/>
      <c r="L3766" s="23"/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/>
      <c r="Z3766" s="23"/>
      <c r="AA3766" s="23"/>
      <c r="AB3766" s="23"/>
      <c r="AC3766" s="67"/>
      <c r="AD3766" s="23"/>
      <c r="AE3766" s="23"/>
    </row>
    <row r="3767" spans="1:31" s="103" customFormat="1" x14ac:dyDescent="0.35">
      <c r="A3767" s="24"/>
      <c r="B3767" s="23"/>
      <c r="C3767" s="23"/>
      <c r="D3767" s="23"/>
      <c r="E3767" s="23"/>
      <c r="F3767" s="23"/>
      <c r="G3767" s="23"/>
      <c r="H3767" s="23"/>
      <c r="I3767" s="23"/>
      <c r="J3767" s="23"/>
      <c r="K3767" s="23"/>
      <c r="L3767" s="23"/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/>
      <c r="Z3767" s="23"/>
      <c r="AA3767" s="23"/>
      <c r="AB3767" s="23"/>
      <c r="AC3767" s="67"/>
      <c r="AD3767" s="23"/>
      <c r="AE3767" s="23"/>
    </row>
    <row r="3768" spans="1:31" s="103" customFormat="1" x14ac:dyDescent="0.35">
      <c r="A3768" s="24"/>
      <c r="B3768" s="23"/>
      <c r="C3768" s="23"/>
      <c r="D3768" s="23"/>
      <c r="E3768" s="23"/>
      <c r="F3768" s="23"/>
      <c r="G3768" s="23"/>
      <c r="H3768" s="23"/>
      <c r="I3768" s="23"/>
      <c r="J3768" s="23"/>
      <c r="K3768" s="23"/>
      <c r="L3768" s="23"/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/>
      <c r="Z3768" s="23"/>
      <c r="AA3768" s="23"/>
      <c r="AB3768" s="23"/>
      <c r="AC3768" s="67"/>
      <c r="AD3768" s="23"/>
      <c r="AE3768" s="23"/>
    </row>
    <row r="3769" spans="1:31" s="103" customFormat="1" x14ac:dyDescent="0.35">
      <c r="A3769" s="24"/>
      <c r="B3769" s="23"/>
      <c r="C3769" s="23"/>
      <c r="D3769" s="23"/>
      <c r="E3769" s="23"/>
      <c r="F3769" s="23"/>
      <c r="G3769" s="23"/>
      <c r="H3769" s="23"/>
      <c r="I3769" s="23"/>
      <c r="J3769" s="23"/>
      <c r="K3769" s="23"/>
      <c r="L3769" s="23"/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23"/>
      <c r="X3769" s="23"/>
      <c r="Y3769" s="23"/>
      <c r="Z3769" s="23"/>
      <c r="AA3769" s="23"/>
      <c r="AB3769" s="23"/>
      <c r="AC3769" s="67"/>
      <c r="AD3769" s="23"/>
      <c r="AE3769" s="23"/>
    </row>
    <row r="3770" spans="1:31" s="103" customFormat="1" x14ac:dyDescent="0.35">
      <c r="A3770" s="24"/>
      <c r="B3770" s="23"/>
      <c r="C3770" s="23"/>
      <c r="D3770" s="23"/>
      <c r="E3770" s="23"/>
      <c r="F3770" s="23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/>
      <c r="Z3770" s="23"/>
      <c r="AA3770" s="23"/>
      <c r="AB3770" s="23"/>
      <c r="AC3770" s="67"/>
      <c r="AD3770" s="23"/>
      <c r="AE3770" s="23"/>
    </row>
    <row r="3771" spans="1:31" s="103" customFormat="1" x14ac:dyDescent="0.35">
      <c r="A3771" s="24"/>
      <c r="B3771" s="23"/>
      <c r="C3771" s="23"/>
      <c r="D3771" s="23"/>
      <c r="E3771" s="23"/>
      <c r="F3771" s="23"/>
      <c r="G3771" s="23"/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/>
      <c r="Z3771" s="23"/>
      <c r="AA3771" s="23"/>
      <c r="AB3771" s="23"/>
      <c r="AC3771" s="67"/>
      <c r="AD3771" s="23"/>
      <c r="AE3771" s="23"/>
    </row>
    <row r="3772" spans="1:31" s="103" customFormat="1" x14ac:dyDescent="0.35">
      <c r="A3772" s="24"/>
      <c r="B3772" s="23"/>
      <c r="C3772" s="23"/>
      <c r="D3772" s="23"/>
      <c r="E3772" s="23"/>
      <c r="F3772" s="23"/>
      <c r="G3772" s="23"/>
      <c r="H3772" s="23"/>
      <c r="I3772" s="23"/>
      <c r="J3772" s="23"/>
      <c r="K3772" s="23"/>
      <c r="L3772" s="23"/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/>
      <c r="Z3772" s="23"/>
      <c r="AA3772" s="23"/>
      <c r="AB3772" s="23"/>
      <c r="AC3772" s="67"/>
      <c r="AD3772" s="23"/>
      <c r="AE3772" s="23"/>
    </row>
    <row r="3773" spans="1:31" s="103" customFormat="1" x14ac:dyDescent="0.35">
      <c r="A3773" s="24"/>
      <c r="B3773" s="23"/>
      <c r="C3773" s="23"/>
      <c r="D3773" s="23"/>
      <c r="E3773" s="23"/>
      <c r="F3773" s="23"/>
      <c r="G3773" s="23"/>
      <c r="H3773" s="23"/>
      <c r="I3773" s="23"/>
      <c r="J3773" s="23"/>
      <c r="K3773" s="23"/>
      <c r="L3773" s="23"/>
      <c r="M3773" s="23"/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23"/>
      <c r="Y3773" s="23"/>
      <c r="Z3773" s="23"/>
      <c r="AA3773" s="23"/>
      <c r="AB3773" s="23"/>
      <c r="AC3773" s="67"/>
      <c r="AD3773" s="23"/>
      <c r="AE3773" s="23"/>
    </row>
    <row r="3774" spans="1:31" s="103" customFormat="1" x14ac:dyDescent="0.35">
      <c r="A3774" s="24"/>
      <c r="B3774" s="23"/>
      <c r="C3774" s="23"/>
      <c r="D3774" s="23"/>
      <c r="E3774" s="23"/>
      <c r="F3774" s="23"/>
      <c r="G3774" s="23"/>
      <c r="H3774" s="23"/>
      <c r="I3774" s="23"/>
      <c r="J3774" s="23"/>
      <c r="K3774" s="23"/>
      <c r="L3774" s="23"/>
      <c r="M3774" s="23"/>
      <c r="N3774" s="23"/>
      <c r="O3774" s="23"/>
      <c r="P3774" s="23"/>
      <c r="Q3774" s="23"/>
      <c r="R3774" s="23"/>
      <c r="S3774" s="23"/>
      <c r="T3774" s="23"/>
      <c r="U3774" s="23"/>
      <c r="V3774" s="23"/>
      <c r="W3774" s="23"/>
      <c r="X3774" s="23"/>
      <c r="Y3774" s="23"/>
      <c r="Z3774" s="23"/>
      <c r="AA3774" s="23"/>
      <c r="AB3774" s="23"/>
      <c r="AC3774" s="67"/>
      <c r="AD3774" s="23"/>
      <c r="AE3774" s="23"/>
    </row>
    <row r="3775" spans="1:31" s="103" customFormat="1" x14ac:dyDescent="0.35">
      <c r="A3775" s="24"/>
      <c r="B3775" s="23"/>
      <c r="C3775" s="23"/>
      <c r="D3775" s="23"/>
      <c r="E3775" s="23"/>
      <c r="F3775" s="23"/>
      <c r="G3775" s="23"/>
      <c r="H3775" s="23"/>
      <c r="I3775" s="23"/>
      <c r="J3775" s="23"/>
      <c r="K3775" s="23"/>
      <c r="L3775" s="23"/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/>
      <c r="Z3775" s="23"/>
      <c r="AA3775" s="23"/>
      <c r="AB3775" s="23"/>
      <c r="AC3775" s="67"/>
      <c r="AD3775" s="23"/>
      <c r="AE3775" s="23"/>
    </row>
    <row r="3776" spans="1:31" s="103" customFormat="1" x14ac:dyDescent="0.35">
      <c r="A3776" s="24"/>
      <c r="B3776" s="23"/>
      <c r="C3776" s="23"/>
      <c r="D3776" s="23"/>
      <c r="E3776" s="23"/>
      <c r="F3776" s="23"/>
      <c r="G3776" s="23"/>
      <c r="H3776" s="23"/>
      <c r="I3776" s="23"/>
      <c r="J3776" s="23"/>
      <c r="K3776" s="23"/>
      <c r="L3776" s="23"/>
      <c r="M3776" s="23"/>
      <c r="N3776" s="23"/>
      <c r="O3776" s="23"/>
      <c r="P3776" s="23"/>
      <c r="Q3776" s="23"/>
      <c r="R3776" s="23"/>
      <c r="S3776" s="23"/>
      <c r="T3776" s="23"/>
      <c r="U3776" s="23"/>
      <c r="V3776" s="23"/>
      <c r="W3776" s="23"/>
      <c r="X3776" s="23"/>
      <c r="Y3776" s="23"/>
      <c r="Z3776" s="23"/>
      <c r="AA3776" s="23"/>
      <c r="AB3776" s="23"/>
      <c r="AC3776" s="67"/>
      <c r="AD3776" s="23"/>
      <c r="AE3776" s="23"/>
    </row>
    <row r="3777" spans="1:31" s="103" customFormat="1" x14ac:dyDescent="0.35">
      <c r="A3777" s="24"/>
      <c r="B3777" s="23"/>
      <c r="C3777" s="23"/>
      <c r="D3777" s="23"/>
      <c r="E3777" s="23"/>
      <c r="F3777" s="23"/>
      <c r="G3777" s="23"/>
      <c r="H3777" s="23"/>
      <c r="I3777" s="23"/>
      <c r="J3777" s="23"/>
      <c r="K3777" s="23"/>
      <c r="L3777" s="23"/>
      <c r="M3777" s="23"/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/>
      <c r="Z3777" s="23"/>
      <c r="AA3777" s="23"/>
      <c r="AB3777" s="23"/>
      <c r="AC3777" s="67"/>
      <c r="AD3777" s="23"/>
      <c r="AE3777" s="23"/>
    </row>
    <row r="3778" spans="1:31" s="103" customFormat="1" x14ac:dyDescent="0.35">
      <c r="A3778" s="24"/>
      <c r="B3778" s="23"/>
      <c r="C3778" s="23"/>
      <c r="D3778" s="23"/>
      <c r="E3778" s="23"/>
      <c r="F3778" s="23"/>
      <c r="G3778" s="23"/>
      <c r="H3778" s="23"/>
      <c r="I3778" s="23"/>
      <c r="J3778" s="23"/>
      <c r="K3778" s="23"/>
      <c r="L3778" s="23"/>
      <c r="M3778" s="23"/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23"/>
      <c r="Y3778" s="23"/>
      <c r="Z3778" s="23"/>
      <c r="AA3778" s="23"/>
      <c r="AB3778" s="23"/>
      <c r="AC3778" s="67"/>
      <c r="AD3778" s="23"/>
      <c r="AE3778" s="23"/>
    </row>
    <row r="3779" spans="1:31" s="103" customFormat="1" x14ac:dyDescent="0.35">
      <c r="A3779" s="24"/>
      <c r="B3779" s="23"/>
      <c r="C3779" s="23"/>
      <c r="D3779" s="23"/>
      <c r="E3779" s="23"/>
      <c r="F3779" s="23"/>
      <c r="G3779" s="23"/>
      <c r="H3779" s="23"/>
      <c r="I3779" s="23"/>
      <c r="J3779" s="23"/>
      <c r="K3779" s="23"/>
      <c r="L3779" s="23"/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/>
      <c r="Z3779" s="23"/>
      <c r="AA3779" s="23"/>
      <c r="AB3779" s="23"/>
      <c r="AC3779" s="67"/>
      <c r="AD3779" s="23"/>
      <c r="AE3779" s="23"/>
    </row>
    <row r="3780" spans="1:31" s="103" customFormat="1" x14ac:dyDescent="0.35">
      <c r="A3780" s="24"/>
      <c r="B3780" s="23"/>
      <c r="C3780" s="23"/>
      <c r="D3780" s="23"/>
      <c r="E3780" s="23"/>
      <c r="F3780" s="23"/>
      <c r="G3780" s="23"/>
      <c r="H3780" s="23"/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/>
      <c r="Z3780" s="23"/>
      <c r="AA3780" s="23"/>
      <c r="AB3780" s="23"/>
      <c r="AC3780" s="67"/>
      <c r="AD3780" s="23"/>
      <c r="AE3780" s="23"/>
    </row>
    <row r="3781" spans="1:31" s="103" customFormat="1" x14ac:dyDescent="0.35">
      <c r="A3781" s="24"/>
      <c r="B3781" s="23"/>
      <c r="C3781" s="23"/>
      <c r="D3781" s="23"/>
      <c r="E3781" s="23"/>
      <c r="F3781" s="23"/>
      <c r="G3781" s="23"/>
      <c r="H3781" s="23"/>
      <c r="I3781" s="23"/>
      <c r="J3781" s="23"/>
      <c r="K3781" s="23"/>
      <c r="L3781" s="23"/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3"/>
      <c r="X3781" s="23"/>
      <c r="Y3781" s="23"/>
      <c r="Z3781" s="23"/>
      <c r="AA3781" s="23"/>
      <c r="AB3781" s="23"/>
      <c r="AC3781" s="67"/>
      <c r="AD3781" s="23"/>
      <c r="AE3781" s="23"/>
    </row>
    <row r="3782" spans="1:31" s="103" customFormat="1" x14ac:dyDescent="0.35">
      <c r="A3782" s="24"/>
      <c r="B3782" s="23"/>
      <c r="C3782" s="23"/>
      <c r="D3782" s="23"/>
      <c r="E3782" s="23"/>
      <c r="F3782" s="23"/>
      <c r="G3782" s="23"/>
      <c r="H3782" s="23"/>
      <c r="I3782" s="23"/>
      <c r="J3782" s="23"/>
      <c r="K3782" s="23"/>
      <c r="L3782" s="23"/>
      <c r="M3782" s="23"/>
      <c r="N3782" s="23"/>
      <c r="O3782" s="23"/>
      <c r="P3782" s="23"/>
      <c r="Q3782" s="23"/>
      <c r="R3782" s="23"/>
      <c r="S3782" s="23"/>
      <c r="T3782" s="23"/>
      <c r="U3782" s="23"/>
      <c r="V3782" s="23"/>
      <c r="W3782" s="23"/>
      <c r="X3782" s="23"/>
      <c r="Y3782" s="23"/>
      <c r="Z3782" s="23"/>
      <c r="AA3782" s="23"/>
      <c r="AB3782" s="23"/>
      <c r="AC3782" s="67"/>
      <c r="AD3782" s="23"/>
      <c r="AE3782" s="23"/>
    </row>
    <row r="3783" spans="1:31" s="103" customFormat="1" x14ac:dyDescent="0.35">
      <c r="A3783" s="24"/>
      <c r="B3783" s="23"/>
      <c r="C3783" s="23"/>
      <c r="D3783" s="23"/>
      <c r="E3783" s="23"/>
      <c r="F3783" s="23"/>
      <c r="G3783" s="23"/>
      <c r="H3783" s="23"/>
      <c r="I3783" s="23"/>
      <c r="J3783" s="23"/>
      <c r="K3783" s="23"/>
      <c r="L3783" s="23"/>
      <c r="M3783" s="23"/>
      <c r="N3783" s="23"/>
      <c r="O3783" s="23"/>
      <c r="P3783" s="23"/>
      <c r="Q3783" s="23"/>
      <c r="R3783" s="23"/>
      <c r="S3783" s="23"/>
      <c r="T3783" s="23"/>
      <c r="U3783" s="23"/>
      <c r="V3783" s="23"/>
      <c r="W3783" s="23"/>
      <c r="X3783" s="23"/>
      <c r="Y3783" s="23"/>
      <c r="Z3783" s="23"/>
      <c r="AA3783" s="23"/>
      <c r="AB3783" s="23"/>
      <c r="AC3783" s="67"/>
      <c r="AD3783" s="23"/>
      <c r="AE3783" s="23"/>
    </row>
    <row r="3784" spans="1:31" s="103" customFormat="1" x14ac:dyDescent="0.35">
      <c r="A3784" s="24"/>
      <c r="B3784" s="23"/>
      <c r="C3784" s="23"/>
      <c r="D3784" s="23"/>
      <c r="E3784" s="23"/>
      <c r="F3784" s="23"/>
      <c r="G3784" s="23"/>
      <c r="H3784" s="23"/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/>
      <c r="Z3784" s="23"/>
      <c r="AA3784" s="23"/>
      <c r="AB3784" s="23"/>
      <c r="AC3784" s="67"/>
      <c r="AD3784" s="23"/>
      <c r="AE3784" s="23"/>
    </row>
    <row r="3785" spans="1:31" s="103" customFormat="1" x14ac:dyDescent="0.35">
      <c r="A3785" s="24"/>
      <c r="B3785" s="23"/>
      <c r="C3785" s="23"/>
      <c r="D3785" s="23"/>
      <c r="E3785" s="23"/>
      <c r="F3785" s="23"/>
      <c r="G3785" s="23"/>
      <c r="H3785" s="23"/>
      <c r="I3785" s="23"/>
      <c r="J3785" s="23"/>
      <c r="K3785" s="23"/>
      <c r="L3785" s="23"/>
      <c r="M3785" s="23"/>
      <c r="N3785" s="23"/>
      <c r="O3785" s="23"/>
      <c r="P3785" s="23"/>
      <c r="Q3785" s="23"/>
      <c r="R3785" s="23"/>
      <c r="S3785" s="23"/>
      <c r="T3785" s="23"/>
      <c r="U3785" s="23"/>
      <c r="V3785" s="23"/>
      <c r="W3785" s="23"/>
      <c r="X3785" s="23"/>
      <c r="Y3785" s="23"/>
      <c r="Z3785" s="23"/>
      <c r="AA3785" s="23"/>
      <c r="AB3785" s="23"/>
      <c r="AC3785" s="67"/>
      <c r="AD3785" s="23"/>
      <c r="AE3785" s="23"/>
    </row>
    <row r="3786" spans="1:31" s="103" customFormat="1" x14ac:dyDescent="0.35">
      <c r="A3786" s="24"/>
      <c r="B3786" s="23"/>
      <c r="C3786" s="23"/>
      <c r="D3786" s="23"/>
      <c r="E3786" s="23"/>
      <c r="F3786" s="23"/>
      <c r="G3786" s="23"/>
      <c r="H3786" s="23"/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/>
      <c r="Z3786" s="23"/>
      <c r="AA3786" s="23"/>
      <c r="AB3786" s="23"/>
      <c r="AC3786" s="67"/>
      <c r="AD3786" s="23"/>
      <c r="AE3786" s="23"/>
    </row>
    <row r="3787" spans="1:31" s="103" customFormat="1" x14ac:dyDescent="0.35">
      <c r="A3787" s="24"/>
      <c r="B3787" s="23"/>
      <c r="C3787" s="23"/>
      <c r="D3787" s="23"/>
      <c r="E3787" s="23"/>
      <c r="F3787" s="23"/>
      <c r="G3787" s="23"/>
      <c r="H3787" s="23"/>
      <c r="I3787" s="23"/>
      <c r="J3787" s="23"/>
      <c r="K3787" s="23"/>
      <c r="L3787" s="23"/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/>
      <c r="Z3787" s="23"/>
      <c r="AA3787" s="23"/>
      <c r="AB3787" s="23"/>
      <c r="AC3787" s="67"/>
      <c r="AD3787" s="23"/>
      <c r="AE3787" s="23"/>
    </row>
    <row r="3788" spans="1:31" s="103" customFormat="1" x14ac:dyDescent="0.35">
      <c r="A3788" s="24"/>
      <c r="B3788" s="23"/>
      <c r="C3788" s="23"/>
      <c r="D3788" s="23"/>
      <c r="E3788" s="23"/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/>
      <c r="Z3788" s="23"/>
      <c r="AA3788" s="23"/>
      <c r="AB3788" s="23"/>
      <c r="AC3788" s="67"/>
      <c r="AD3788" s="23"/>
      <c r="AE3788" s="23"/>
    </row>
    <row r="3789" spans="1:31" s="103" customFormat="1" x14ac:dyDescent="0.35">
      <c r="A3789" s="24"/>
      <c r="B3789" s="23"/>
      <c r="C3789" s="23"/>
      <c r="D3789" s="23"/>
      <c r="E3789" s="23"/>
      <c r="F3789" s="23"/>
      <c r="G3789" s="23"/>
      <c r="H3789" s="23"/>
      <c r="I3789" s="23"/>
      <c r="J3789" s="23"/>
      <c r="K3789" s="23"/>
      <c r="L3789" s="23"/>
      <c r="M3789" s="23"/>
      <c r="N3789" s="23"/>
      <c r="O3789" s="23"/>
      <c r="P3789" s="23"/>
      <c r="Q3789" s="23"/>
      <c r="R3789" s="23"/>
      <c r="S3789" s="23"/>
      <c r="T3789" s="23"/>
      <c r="U3789" s="23"/>
      <c r="V3789" s="23"/>
      <c r="W3789" s="23"/>
      <c r="X3789" s="23"/>
      <c r="Y3789" s="23"/>
      <c r="Z3789" s="23"/>
      <c r="AA3789" s="23"/>
      <c r="AB3789" s="23"/>
      <c r="AC3789" s="67"/>
      <c r="AD3789" s="23"/>
      <c r="AE3789" s="23"/>
    </row>
    <row r="3790" spans="1:31" s="103" customFormat="1" x14ac:dyDescent="0.35">
      <c r="A3790" s="24"/>
      <c r="B3790" s="23"/>
      <c r="C3790" s="23"/>
      <c r="D3790" s="23"/>
      <c r="E3790" s="23"/>
      <c r="F3790" s="23"/>
      <c r="G3790" s="23"/>
      <c r="H3790" s="23"/>
      <c r="I3790" s="23"/>
      <c r="J3790" s="23"/>
      <c r="K3790" s="23"/>
      <c r="L3790" s="23"/>
      <c r="M3790" s="23"/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23"/>
      <c r="Y3790" s="23"/>
      <c r="Z3790" s="23"/>
      <c r="AA3790" s="23"/>
      <c r="AB3790" s="23"/>
      <c r="AC3790" s="67"/>
      <c r="AD3790" s="23"/>
      <c r="AE3790" s="23"/>
    </row>
    <row r="3791" spans="1:31" s="103" customFormat="1" x14ac:dyDescent="0.35">
      <c r="A3791" s="24"/>
      <c r="B3791" s="23"/>
      <c r="C3791" s="23"/>
      <c r="D3791" s="23"/>
      <c r="E3791" s="23"/>
      <c r="F3791" s="23"/>
      <c r="G3791" s="23"/>
      <c r="H3791" s="23"/>
      <c r="I3791" s="23"/>
      <c r="J3791" s="23"/>
      <c r="K3791" s="23"/>
      <c r="L3791" s="23"/>
      <c r="M3791" s="23"/>
      <c r="N3791" s="23"/>
      <c r="O3791" s="23"/>
      <c r="P3791" s="23"/>
      <c r="Q3791" s="23"/>
      <c r="R3791" s="23"/>
      <c r="S3791" s="23"/>
      <c r="T3791" s="23"/>
      <c r="U3791" s="23"/>
      <c r="V3791" s="23"/>
      <c r="W3791" s="23"/>
      <c r="X3791" s="23"/>
      <c r="Y3791" s="23"/>
      <c r="Z3791" s="23"/>
      <c r="AA3791" s="23"/>
      <c r="AB3791" s="23"/>
      <c r="AC3791" s="67"/>
      <c r="AD3791" s="23"/>
      <c r="AE3791" s="23"/>
    </row>
    <row r="3792" spans="1:31" s="103" customFormat="1" x14ac:dyDescent="0.35">
      <c r="A3792" s="24"/>
      <c r="B3792" s="23"/>
      <c r="C3792" s="23"/>
      <c r="D3792" s="23"/>
      <c r="E3792" s="23"/>
      <c r="F3792" s="23"/>
      <c r="G3792" s="23"/>
      <c r="H3792" s="23"/>
      <c r="I3792" s="23"/>
      <c r="J3792" s="23"/>
      <c r="K3792" s="23"/>
      <c r="L3792" s="23"/>
      <c r="M3792" s="23"/>
      <c r="N3792" s="23"/>
      <c r="O3792" s="23"/>
      <c r="P3792" s="23"/>
      <c r="Q3792" s="23"/>
      <c r="R3792" s="23"/>
      <c r="S3792" s="23"/>
      <c r="T3792" s="23"/>
      <c r="U3792" s="23"/>
      <c r="V3792" s="23"/>
      <c r="W3792" s="23"/>
      <c r="X3792" s="23"/>
      <c r="Y3792" s="23"/>
      <c r="Z3792" s="23"/>
      <c r="AA3792" s="23"/>
      <c r="AB3792" s="23"/>
      <c r="AC3792" s="67"/>
      <c r="AD3792" s="23"/>
      <c r="AE3792" s="23"/>
    </row>
    <row r="3793" spans="1:31" s="103" customFormat="1" x14ac:dyDescent="0.35">
      <c r="A3793" s="24"/>
      <c r="B3793" s="23"/>
      <c r="C3793" s="23"/>
      <c r="D3793" s="23"/>
      <c r="E3793" s="23"/>
      <c r="F3793" s="23"/>
      <c r="G3793" s="23"/>
      <c r="H3793" s="23"/>
      <c r="I3793" s="23"/>
      <c r="J3793" s="23"/>
      <c r="K3793" s="23"/>
      <c r="L3793" s="23"/>
      <c r="M3793" s="23"/>
      <c r="N3793" s="23"/>
      <c r="O3793" s="23"/>
      <c r="P3793" s="23"/>
      <c r="Q3793" s="23"/>
      <c r="R3793" s="23"/>
      <c r="S3793" s="23"/>
      <c r="T3793" s="23"/>
      <c r="U3793" s="23"/>
      <c r="V3793" s="23"/>
      <c r="W3793" s="23"/>
      <c r="X3793" s="23"/>
      <c r="Y3793" s="23"/>
      <c r="Z3793" s="23"/>
      <c r="AA3793" s="23"/>
      <c r="AB3793" s="23"/>
      <c r="AC3793" s="67"/>
      <c r="AD3793" s="23"/>
      <c r="AE3793" s="23"/>
    </row>
    <row r="3794" spans="1:31" s="103" customFormat="1" x14ac:dyDescent="0.35">
      <c r="A3794" s="24"/>
      <c r="B3794" s="23"/>
      <c r="C3794" s="23"/>
      <c r="D3794" s="23"/>
      <c r="E3794" s="23"/>
      <c r="F3794" s="23"/>
      <c r="G3794" s="23"/>
      <c r="H3794" s="23"/>
      <c r="I3794" s="23"/>
      <c r="J3794" s="23"/>
      <c r="K3794" s="23"/>
      <c r="L3794" s="23"/>
      <c r="M3794" s="23"/>
      <c r="N3794" s="23"/>
      <c r="O3794" s="23"/>
      <c r="P3794" s="23"/>
      <c r="Q3794" s="23"/>
      <c r="R3794" s="23"/>
      <c r="S3794" s="23"/>
      <c r="T3794" s="23"/>
      <c r="U3794" s="23"/>
      <c r="V3794" s="23"/>
      <c r="W3794" s="23"/>
      <c r="X3794" s="23"/>
      <c r="Y3794" s="23"/>
      <c r="Z3794" s="23"/>
      <c r="AA3794" s="23"/>
      <c r="AB3794" s="23"/>
      <c r="AC3794" s="67"/>
      <c r="AD3794" s="23"/>
      <c r="AE3794" s="23"/>
    </row>
    <row r="3795" spans="1:31" s="103" customFormat="1" x14ac:dyDescent="0.35">
      <c r="A3795" s="24"/>
      <c r="B3795" s="23"/>
      <c r="C3795" s="23"/>
      <c r="D3795" s="23"/>
      <c r="E3795" s="23"/>
      <c r="F3795" s="23"/>
      <c r="G3795" s="23"/>
      <c r="H3795" s="23"/>
      <c r="I3795" s="23"/>
      <c r="J3795" s="23"/>
      <c r="K3795" s="23"/>
      <c r="L3795" s="23"/>
      <c r="M3795" s="23"/>
      <c r="N3795" s="23"/>
      <c r="O3795" s="23"/>
      <c r="P3795" s="23"/>
      <c r="Q3795" s="23"/>
      <c r="R3795" s="23"/>
      <c r="S3795" s="23"/>
      <c r="T3795" s="23"/>
      <c r="U3795" s="23"/>
      <c r="V3795" s="23"/>
      <c r="W3795" s="23"/>
      <c r="X3795" s="23"/>
      <c r="Y3795" s="23"/>
      <c r="Z3795" s="23"/>
      <c r="AA3795" s="23"/>
      <c r="AB3795" s="23"/>
      <c r="AC3795" s="67"/>
      <c r="AD3795" s="23"/>
      <c r="AE3795" s="23"/>
    </row>
    <row r="3796" spans="1:31" s="103" customFormat="1" x14ac:dyDescent="0.35">
      <c r="A3796" s="24"/>
      <c r="B3796" s="23"/>
      <c r="C3796" s="23"/>
      <c r="D3796" s="23"/>
      <c r="E3796" s="23"/>
      <c r="F3796" s="23"/>
      <c r="G3796" s="23"/>
      <c r="H3796" s="23"/>
      <c r="I3796" s="23"/>
      <c r="J3796" s="23"/>
      <c r="K3796" s="23"/>
      <c r="L3796" s="23"/>
      <c r="M3796" s="23"/>
      <c r="N3796" s="23"/>
      <c r="O3796" s="23"/>
      <c r="P3796" s="23"/>
      <c r="Q3796" s="23"/>
      <c r="R3796" s="23"/>
      <c r="S3796" s="23"/>
      <c r="T3796" s="23"/>
      <c r="U3796" s="23"/>
      <c r="V3796" s="23"/>
      <c r="W3796" s="23"/>
      <c r="X3796" s="23"/>
      <c r="Y3796" s="23"/>
      <c r="Z3796" s="23"/>
      <c r="AA3796" s="23"/>
      <c r="AB3796" s="23"/>
      <c r="AC3796" s="67"/>
      <c r="AD3796" s="23"/>
      <c r="AE3796" s="23"/>
    </row>
    <row r="3797" spans="1:31" s="103" customFormat="1" x14ac:dyDescent="0.35">
      <c r="A3797" s="24"/>
      <c r="B3797" s="23"/>
      <c r="C3797" s="23"/>
      <c r="D3797" s="23"/>
      <c r="E3797" s="23"/>
      <c r="F3797" s="23"/>
      <c r="G3797" s="23"/>
      <c r="H3797" s="23"/>
      <c r="I3797" s="23"/>
      <c r="J3797" s="23"/>
      <c r="K3797" s="23"/>
      <c r="L3797" s="23"/>
      <c r="M3797" s="23"/>
      <c r="N3797" s="23"/>
      <c r="O3797" s="23"/>
      <c r="P3797" s="23"/>
      <c r="Q3797" s="23"/>
      <c r="R3797" s="23"/>
      <c r="S3797" s="23"/>
      <c r="T3797" s="23"/>
      <c r="U3797" s="23"/>
      <c r="V3797" s="23"/>
      <c r="W3797" s="23"/>
      <c r="X3797" s="23"/>
      <c r="Y3797" s="23"/>
      <c r="Z3797" s="23"/>
      <c r="AA3797" s="23"/>
      <c r="AB3797" s="23"/>
      <c r="AC3797" s="67"/>
      <c r="AD3797" s="23"/>
      <c r="AE3797" s="23"/>
    </row>
    <row r="3798" spans="1:31" s="103" customFormat="1" x14ac:dyDescent="0.35">
      <c r="A3798" s="24"/>
      <c r="B3798" s="23"/>
      <c r="C3798" s="23"/>
      <c r="D3798" s="23"/>
      <c r="E3798" s="23"/>
      <c r="F3798" s="23"/>
      <c r="G3798" s="23"/>
      <c r="H3798" s="23"/>
      <c r="I3798" s="23"/>
      <c r="J3798" s="23"/>
      <c r="K3798" s="23"/>
      <c r="L3798" s="23"/>
      <c r="M3798" s="23"/>
      <c r="N3798" s="23"/>
      <c r="O3798" s="23"/>
      <c r="P3798" s="23"/>
      <c r="Q3798" s="23"/>
      <c r="R3798" s="23"/>
      <c r="S3798" s="23"/>
      <c r="T3798" s="23"/>
      <c r="U3798" s="23"/>
      <c r="V3798" s="23"/>
      <c r="W3798" s="23"/>
      <c r="X3798" s="23"/>
      <c r="Y3798" s="23"/>
      <c r="Z3798" s="23"/>
      <c r="AA3798" s="23"/>
      <c r="AB3798" s="23"/>
      <c r="AC3798" s="67"/>
      <c r="AD3798" s="23"/>
      <c r="AE3798" s="23"/>
    </row>
    <row r="3799" spans="1:31" s="103" customFormat="1" x14ac:dyDescent="0.35">
      <c r="A3799" s="24"/>
      <c r="B3799" s="23"/>
      <c r="C3799" s="23"/>
      <c r="D3799" s="23"/>
      <c r="E3799" s="23"/>
      <c r="F3799" s="23"/>
      <c r="G3799" s="23"/>
      <c r="H3799" s="23"/>
      <c r="I3799" s="23"/>
      <c r="J3799" s="23"/>
      <c r="K3799" s="23"/>
      <c r="L3799" s="23"/>
      <c r="M3799" s="23"/>
      <c r="N3799" s="23"/>
      <c r="O3799" s="23"/>
      <c r="P3799" s="23"/>
      <c r="Q3799" s="23"/>
      <c r="R3799" s="23"/>
      <c r="S3799" s="23"/>
      <c r="T3799" s="23"/>
      <c r="U3799" s="23"/>
      <c r="V3799" s="23"/>
      <c r="W3799" s="23"/>
      <c r="X3799" s="23"/>
      <c r="Y3799" s="23"/>
      <c r="Z3799" s="23"/>
      <c r="AA3799" s="23"/>
      <c r="AB3799" s="23"/>
      <c r="AC3799" s="67"/>
      <c r="AD3799" s="23"/>
      <c r="AE3799" s="23"/>
    </row>
    <row r="3800" spans="1:31" s="103" customFormat="1" x14ac:dyDescent="0.35">
      <c r="A3800" s="24"/>
      <c r="B3800" s="23"/>
      <c r="C3800" s="23"/>
      <c r="D3800" s="23"/>
      <c r="E3800" s="23"/>
      <c r="F3800" s="23"/>
      <c r="G3800" s="23"/>
      <c r="H3800" s="23"/>
      <c r="I3800" s="23"/>
      <c r="J3800" s="23"/>
      <c r="K3800" s="23"/>
      <c r="L3800" s="23"/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23"/>
      <c r="X3800" s="23"/>
      <c r="Y3800" s="23"/>
      <c r="Z3800" s="23"/>
      <c r="AA3800" s="23"/>
      <c r="AB3800" s="23"/>
      <c r="AC3800" s="67"/>
      <c r="AD3800" s="23"/>
      <c r="AE3800" s="23"/>
    </row>
    <row r="3801" spans="1:31" s="103" customFormat="1" x14ac:dyDescent="0.35">
      <c r="A3801" s="24"/>
      <c r="B3801" s="23"/>
      <c r="C3801" s="23"/>
      <c r="D3801" s="23"/>
      <c r="E3801" s="23"/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23"/>
      <c r="S3801" s="23"/>
      <c r="T3801" s="23"/>
      <c r="U3801" s="23"/>
      <c r="V3801" s="23"/>
      <c r="W3801" s="23"/>
      <c r="X3801" s="23"/>
      <c r="Y3801" s="23"/>
      <c r="Z3801" s="23"/>
      <c r="AA3801" s="23"/>
      <c r="AB3801" s="23"/>
      <c r="AC3801" s="67"/>
      <c r="AD3801" s="23"/>
      <c r="AE3801" s="23"/>
    </row>
    <row r="3802" spans="1:31" s="103" customFormat="1" x14ac:dyDescent="0.35">
      <c r="A3802" s="24"/>
      <c r="B3802" s="23"/>
      <c r="C3802" s="23"/>
      <c r="D3802" s="23"/>
      <c r="E3802" s="23"/>
      <c r="F3802" s="23"/>
      <c r="G3802" s="23"/>
      <c r="H3802" s="23"/>
      <c r="I3802" s="23"/>
      <c r="J3802" s="23"/>
      <c r="K3802" s="23"/>
      <c r="L3802" s="23"/>
      <c r="M3802" s="23"/>
      <c r="N3802" s="23"/>
      <c r="O3802" s="23"/>
      <c r="P3802" s="23"/>
      <c r="Q3802" s="23"/>
      <c r="R3802" s="23"/>
      <c r="S3802" s="23"/>
      <c r="T3802" s="23"/>
      <c r="U3802" s="23"/>
      <c r="V3802" s="23"/>
      <c r="W3802" s="23"/>
      <c r="X3802" s="23"/>
      <c r="Y3802" s="23"/>
      <c r="Z3802" s="23"/>
      <c r="AA3802" s="23"/>
      <c r="AB3802" s="23"/>
      <c r="AC3802" s="67"/>
      <c r="AD3802" s="23"/>
      <c r="AE3802" s="23"/>
    </row>
    <row r="3803" spans="1:31" s="103" customFormat="1" x14ac:dyDescent="0.35">
      <c r="A3803" s="24"/>
      <c r="B3803" s="23"/>
      <c r="C3803" s="23"/>
      <c r="D3803" s="23"/>
      <c r="E3803" s="23"/>
      <c r="F3803" s="23"/>
      <c r="G3803" s="23"/>
      <c r="H3803" s="23"/>
      <c r="I3803" s="23"/>
      <c r="J3803" s="23"/>
      <c r="K3803" s="23"/>
      <c r="L3803" s="23"/>
      <c r="M3803" s="23"/>
      <c r="N3803" s="23"/>
      <c r="O3803" s="23"/>
      <c r="P3803" s="23"/>
      <c r="Q3803" s="23"/>
      <c r="R3803" s="23"/>
      <c r="S3803" s="23"/>
      <c r="T3803" s="23"/>
      <c r="U3803" s="23"/>
      <c r="V3803" s="23"/>
      <c r="W3803" s="23"/>
      <c r="X3803" s="23"/>
      <c r="Y3803" s="23"/>
      <c r="Z3803" s="23"/>
      <c r="AA3803" s="23"/>
      <c r="AB3803" s="23"/>
      <c r="AC3803" s="67"/>
      <c r="AD3803" s="23"/>
      <c r="AE3803" s="23"/>
    </row>
    <row r="3804" spans="1:31" s="103" customFormat="1" x14ac:dyDescent="0.35">
      <c r="A3804" s="24"/>
      <c r="B3804" s="23"/>
      <c r="C3804" s="23"/>
      <c r="D3804" s="23"/>
      <c r="E3804" s="23"/>
      <c r="F3804" s="23"/>
      <c r="G3804" s="23"/>
      <c r="H3804" s="23"/>
      <c r="I3804" s="23"/>
      <c r="J3804" s="23"/>
      <c r="K3804" s="23"/>
      <c r="L3804" s="23"/>
      <c r="M3804" s="23"/>
      <c r="N3804" s="23"/>
      <c r="O3804" s="23"/>
      <c r="P3804" s="23"/>
      <c r="Q3804" s="23"/>
      <c r="R3804" s="23"/>
      <c r="S3804" s="23"/>
      <c r="T3804" s="23"/>
      <c r="U3804" s="23"/>
      <c r="V3804" s="23"/>
      <c r="W3804" s="23"/>
      <c r="X3804" s="23"/>
      <c r="Y3804" s="23"/>
      <c r="Z3804" s="23"/>
      <c r="AA3804" s="23"/>
      <c r="AB3804" s="23"/>
      <c r="AC3804" s="67"/>
      <c r="AD3804" s="23"/>
      <c r="AE3804" s="23"/>
    </row>
    <row r="3805" spans="1:31" s="103" customFormat="1" x14ac:dyDescent="0.35">
      <c r="A3805" s="24"/>
      <c r="B3805" s="23"/>
      <c r="C3805" s="23"/>
      <c r="D3805" s="23"/>
      <c r="E3805" s="23"/>
      <c r="F3805" s="23"/>
      <c r="G3805" s="23"/>
      <c r="H3805" s="23"/>
      <c r="I3805" s="23"/>
      <c r="J3805" s="23"/>
      <c r="K3805" s="23"/>
      <c r="L3805" s="23"/>
      <c r="M3805" s="23"/>
      <c r="N3805" s="23"/>
      <c r="O3805" s="23"/>
      <c r="P3805" s="23"/>
      <c r="Q3805" s="23"/>
      <c r="R3805" s="23"/>
      <c r="S3805" s="23"/>
      <c r="T3805" s="23"/>
      <c r="U3805" s="23"/>
      <c r="V3805" s="23"/>
      <c r="W3805" s="23"/>
      <c r="X3805" s="23"/>
      <c r="Y3805" s="23"/>
      <c r="Z3805" s="23"/>
      <c r="AA3805" s="23"/>
      <c r="AB3805" s="23"/>
      <c r="AC3805" s="67"/>
      <c r="AD3805" s="23"/>
      <c r="AE3805" s="23"/>
    </row>
    <row r="3806" spans="1:31" s="103" customFormat="1" x14ac:dyDescent="0.35">
      <c r="A3806" s="24"/>
      <c r="B3806" s="23"/>
      <c r="C3806" s="23"/>
      <c r="D3806" s="23"/>
      <c r="E3806" s="23"/>
      <c r="F3806" s="23"/>
      <c r="G3806" s="23"/>
      <c r="H3806" s="23"/>
      <c r="I3806" s="23"/>
      <c r="J3806" s="23"/>
      <c r="K3806" s="23"/>
      <c r="L3806" s="23"/>
      <c r="M3806" s="23"/>
      <c r="N3806" s="23"/>
      <c r="O3806" s="23"/>
      <c r="P3806" s="23"/>
      <c r="Q3806" s="23"/>
      <c r="R3806" s="23"/>
      <c r="S3806" s="23"/>
      <c r="T3806" s="23"/>
      <c r="U3806" s="23"/>
      <c r="V3806" s="23"/>
      <c r="W3806" s="23"/>
      <c r="X3806" s="23"/>
      <c r="Y3806" s="23"/>
      <c r="Z3806" s="23"/>
      <c r="AA3806" s="23"/>
      <c r="AB3806" s="23"/>
      <c r="AC3806" s="67"/>
      <c r="AD3806" s="23"/>
      <c r="AE3806" s="23"/>
    </row>
    <row r="3807" spans="1:31" s="103" customFormat="1" x14ac:dyDescent="0.35">
      <c r="A3807" s="24"/>
      <c r="B3807" s="23"/>
      <c r="C3807" s="23"/>
      <c r="D3807" s="23"/>
      <c r="E3807" s="23"/>
      <c r="F3807" s="23"/>
      <c r="G3807" s="23"/>
      <c r="H3807" s="23"/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/>
      <c r="Z3807" s="23"/>
      <c r="AA3807" s="23"/>
      <c r="AB3807" s="23"/>
      <c r="AC3807" s="67"/>
      <c r="AD3807" s="23"/>
      <c r="AE3807" s="23"/>
    </row>
    <row r="3808" spans="1:31" s="103" customFormat="1" x14ac:dyDescent="0.35">
      <c r="A3808" s="24"/>
      <c r="B3808" s="23"/>
      <c r="C3808" s="23"/>
      <c r="D3808" s="23"/>
      <c r="E3808" s="23"/>
      <c r="F3808" s="23"/>
      <c r="G3808" s="23"/>
      <c r="H3808" s="23"/>
      <c r="I3808" s="23"/>
      <c r="J3808" s="23"/>
      <c r="K3808" s="23"/>
      <c r="L3808" s="23"/>
      <c r="M3808" s="23"/>
      <c r="N3808" s="23"/>
      <c r="O3808" s="23"/>
      <c r="P3808" s="23"/>
      <c r="Q3808" s="23"/>
      <c r="R3808" s="23"/>
      <c r="S3808" s="23"/>
      <c r="T3808" s="23"/>
      <c r="U3808" s="23"/>
      <c r="V3808" s="23"/>
      <c r="W3808" s="23"/>
      <c r="X3808" s="23"/>
      <c r="Y3808" s="23"/>
      <c r="Z3808" s="23"/>
      <c r="AA3808" s="23"/>
      <c r="AB3808" s="23"/>
      <c r="AC3808" s="67"/>
      <c r="AD3808" s="23"/>
      <c r="AE3808" s="23"/>
    </row>
    <row r="3809" spans="1:31" s="103" customFormat="1" x14ac:dyDescent="0.35">
      <c r="A3809" s="24"/>
      <c r="B3809" s="23"/>
      <c r="C3809" s="23"/>
      <c r="D3809" s="23"/>
      <c r="E3809" s="23"/>
      <c r="F3809" s="23"/>
      <c r="G3809" s="23"/>
      <c r="H3809" s="23"/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23"/>
      <c r="X3809" s="23"/>
      <c r="Y3809" s="23"/>
      <c r="Z3809" s="23"/>
      <c r="AA3809" s="23"/>
      <c r="AB3809" s="23"/>
      <c r="AC3809" s="67"/>
      <c r="AD3809" s="23"/>
      <c r="AE3809" s="23"/>
    </row>
    <row r="3810" spans="1:31" s="103" customFormat="1" x14ac:dyDescent="0.35">
      <c r="A3810" s="24"/>
      <c r="B3810" s="23"/>
      <c r="C3810" s="23"/>
      <c r="D3810" s="23"/>
      <c r="E3810" s="23"/>
      <c r="F3810" s="23"/>
      <c r="G3810" s="23"/>
      <c r="H3810" s="23"/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/>
      <c r="Z3810" s="23"/>
      <c r="AA3810" s="23"/>
      <c r="AB3810" s="23"/>
      <c r="AC3810" s="67"/>
      <c r="AD3810" s="23"/>
      <c r="AE3810" s="23"/>
    </row>
    <row r="3811" spans="1:31" s="103" customFormat="1" x14ac:dyDescent="0.35">
      <c r="A3811" s="24"/>
      <c r="B3811" s="23"/>
      <c r="C3811" s="23"/>
      <c r="D3811" s="23"/>
      <c r="E3811" s="23"/>
      <c r="F3811" s="23"/>
      <c r="G3811" s="23"/>
      <c r="H3811" s="23"/>
      <c r="I3811" s="23"/>
      <c r="J3811" s="23"/>
      <c r="K3811" s="23"/>
      <c r="L3811" s="23"/>
      <c r="M3811" s="23"/>
      <c r="N3811" s="23"/>
      <c r="O3811" s="23"/>
      <c r="P3811" s="23"/>
      <c r="Q3811" s="23"/>
      <c r="R3811" s="23"/>
      <c r="S3811" s="23"/>
      <c r="T3811" s="23"/>
      <c r="U3811" s="23"/>
      <c r="V3811" s="23"/>
      <c r="W3811" s="23"/>
      <c r="X3811" s="23"/>
      <c r="Y3811" s="23"/>
      <c r="Z3811" s="23"/>
      <c r="AA3811" s="23"/>
      <c r="AB3811" s="23"/>
      <c r="AC3811" s="67"/>
      <c r="AD3811" s="23"/>
      <c r="AE3811" s="23"/>
    </row>
    <row r="3812" spans="1:31" s="103" customFormat="1" x14ac:dyDescent="0.35">
      <c r="A3812" s="24"/>
      <c r="B3812" s="23"/>
      <c r="C3812" s="23"/>
      <c r="D3812" s="23"/>
      <c r="E3812" s="23"/>
      <c r="F3812" s="23"/>
      <c r="G3812" s="23"/>
      <c r="H3812" s="23"/>
      <c r="I3812" s="23"/>
      <c r="J3812" s="23"/>
      <c r="K3812" s="23"/>
      <c r="L3812" s="23"/>
      <c r="M3812" s="23"/>
      <c r="N3812" s="23"/>
      <c r="O3812" s="23"/>
      <c r="P3812" s="23"/>
      <c r="Q3812" s="23"/>
      <c r="R3812" s="23"/>
      <c r="S3812" s="23"/>
      <c r="T3812" s="23"/>
      <c r="U3812" s="23"/>
      <c r="V3812" s="23"/>
      <c r="W3812" s="23"/>
      <c r="X3812" s="23"/>
      <c r="Y3812" s="23"/>
      <c r="Z3812" s="23"/>
      <c r="AA3812" s="23"/>
      <c r="AB3812" s="23"/>
      <c r="AC3812" s="67"/>
      <c r="AD3812" s="23"/>
      <c r="AE3812" s="23"/>
    </row>
    <row r="3813" spans="1:31" s="103" customFormat="1" x14ac:dyDescent="0.35">
      <c r="A3813" s="24"/>
      <c r="B3813" s="23"/>
      <c r="C3813" s="23"/>
      <c r="D3813" s="23"/>
      <c r="E3813" s="23"/>
      <c r="F3813" s="23"/>
      <c r="G3813" s="23"/>
      <c r="H3813" s="23"/>
      <c r="I3813" s="23"/>
      <c r="J3813" s="23"/>
      <c r="K3813" s="23"/>
      <c r="L3813" s="23"/>
      <c r="M3813" s="23"/>
      <c r="N3813" s="23"/>
      <c r="O3813" s="23"/>
      <c r="P3813" s="23"/>
      <c r="Q3813" s="23"/>
      <c r="R3813" s="23"/>
      <c r="S3813" s="23"/>
      <c r="T3813" s="23"/>
      <c r="U3813" s="23"/>
      <c r="V3813" s="23"/>
      <c r="W3813" s="23"/>
      <c r="X3813" s="23"/>
      <c r="Y3813" s="23"/>
      <c r="Z3813" s="23"/>
      <c r="AA3813" s="23"/>
      <c r="AB3813" s="23"/>
      <c r="AC3813" s="67"/>
      <c r="AD3813" s="23"/>
      <c r="AE3813" s="23"/>
    </row>
    <row r="3814" spans="1:31" s="103" customFormat="1" x14ac:dyDescent="0.35">
      <c r="A3814" s="24"/>
      <c r="B3814" s="23"/>
      <c r="C3814" s="23"/>
      <c r="D3814" s="23"/>
      <c r="E3814" s="23"/>
      <c r="F3814" s="23"/>
      <c r="G3814" s="23"/>
      <c r="H3814" s="23"/>
      <c r="I3814" s="23"/>
      <c r="J3814" s="23"/>
      <c r="K3814" s="23"/>
      <c r="L3814" s="23"/>
      <c r="M3814" s="23"/>
      <c r="N3814" s="23"/>
      <c r="O3814" s="23"/>
      <c r="P3814" s="23"/>
      <c r="Q3814" s="23"/>
      <c r="R3814" s="23"/>
      <c r="S3814" s="23"/>
      <c r="T3814" s="23"/>
      <c r="U3814" s="23"/>
      <c r="V3814" s="23"/>
      <c r="W3814" s="23"/>
      <c r="X3814" s="23"/>
      <c r="Y3814" s="23"/>
      <c r="Z3814" s="23"/>
      <c r="AA3814" s="23"/>
      <c r="AB3814" s="23"/>
      <c r="AC3814" s="67"/>
      <c r="AD3814" s="23"/>
      <c r="AE3814" s="23"/>
    </row>
    <row r="3815" spans="1:31" s="103" customFormat="1" x14ac:dyDescent="0.35">
      <c r="A3815" s="24"/>
      <c r="B3815" s="23"/>
      <c r="C3815" s="23"/>
      <c r="D3815" s="23"/>
      <c r="E3815" s="23"/>
      <c r="F3815" s="23"/>
      <c r="G3815" s="23"/>
      <c r="H3815" s="23"/>
      <c r="I3815" s="23"/>
      <c r="J3815" s="23"/>
      <c r="K3815" s="23"/>
      <c r="L3815" s="23"/>
      <c r="M3815" s="23"/>
      <c r="N3815" s="23"/>
      <c r="O3815" s="23"/>
      <c r="P3815" s="23"/>
      <c r="Q3815" s="23"/>
      <c r="R3815" s="23"/>
      <c r="S3815" s="23"/>
      <c r="T3815" s="23"/>
      <c r="U3815" s="23"/>
      <c r="V3815" s="23"/>
      <c r="W3815" s="23"/>
      <c r="X3815" s="23"/>
      <c r="Y3815" s="23"/>
      <c r="Z3815" s="23"/>
      <c r="AA3815" s="23"/>
      <c r="AB3815" s="23"/>
      <c r="AC3815" s="67"/>
      <c r="AD3815" s="23"/>
      <c r="AE3815" s="23"/>
    </row>
    <row r="3816" spans="1:31" s="103" customFormat="1" x14ac:dyDescent="0.35">
      <c r="A3816" s="24"/>
      <c r="B3816" s="23"/>
      <c r="C3816" s="23"/>
      <c r="D3816" s="23"/>
      <c r="E3816" s="23"/>
      <c r="F3816" s="23"/>
      <c r="G3816" s="23"/>
      <c r="H3816" s="23"/>
      <c r="I3816" s="23"/>
      <c r="J3816" s="23"/>
      <c r="K3816" s="23"/>
      <c r="L3816" s="23"/>
      <c r="M3816" s="23"/>
      <c r="N3816" s="23"/>
      <c r="O3816" s="23"/>
      <c r="P3816" s="23"/>
      <c r="Q3816" s="23"/>
      <c r="R3816" s="23"/>
      <c r="S3816" s="23"/>
      <c r="T3816" s="23"/>
      <c r="U3816" s="23"/>
      <c r="V3816" s="23"/>
      <c r="W3816" s="23"/>
      <c r="X3816" s="23"/>
      <c r="Y3816" s="23"/>
      <c r="Z3816" s="23"/>
      <c r="AA3816" s="23"/>
      <c r="AB3816" s="23"/>
      <c r="AC3816" s="67"/>
      <c r="AD3816" s="23"/>
      <c r="AE3816" s="23"/>
    </row>
    <row r="3817" spans="1:31" s="103" customFormat="1" x14ac:dyDescent="0.35">
      <c r="A3817" s="24"/>
      <c r="B3817" s="23"/>
      <c r="C3817" s="23"/>
      <c r="D3817" s="23"/>
      <c r="E3817" s="23"/>
      <c r="F3817" s="23"/>
      <c r="G3817" s="23"/>
      <c r="H3817" s="23"/>
      <c r="I3817" s="23"/>
      <c r="J3817" s="23"/>
      <c r="K3817" s="23"/>
      <c r="L3817" s="23"/>
      <c r="M3817" s="23"/>
      <c r="N3817" s="23"/>
      <c r="O3817" s="23"/>
      <c r="P3817" s="23"/>
      <c r="Q3817" s="23"/>
      <c r="R3817" s="23"/>
      <c r="S3817" s="23"/>
      <c r="T3817" s="23"/>
      <c r="U3817" s="23"/>
      <c r="V3817" s="23"/>
      <c r="W3817" s="23"/>
      <c r="X3817" s="23"/>
      <c r="Y3817" s="23"/>
      <c r="Z3817" s="23"/>
      <c r="AA3817" s="23"/>
      <c r="AB3817" s="23"/>
      <c r="AC3817" s="67"/>
      <c r="AD3817" s="23"/>
      <c r="AE3817" s="23"/>
    </row>
    <row r="3818" spans="1:31" s="103" customFormat="1" x14ac:dyDescent="0.35">
      <c r="A3818" s="24"/>
      <c r="B3818" s="23"/>
      <c r="C3818" s="23"/>
      <c r="D3818" s="23"/>
      <c r="E3818" s="23"/>
      <c r="F3818" s="23"/>
      <c r="G3818" s="23"/>
      <c r="H3818" s="23"/>
      <c r="I3818" s="23"/>
      <c r="J3818" s="23"/>
      <c r="K3818" s="23"/>
      <c r="L3818" s="23"/>
      <c r="M3818" s="23"/>
      <c r="N3818" s="23"/>
      <c r="O3818" s="23"/>
      <c r="P3818" s="23"/>
      <c r="Q3818" s="23"/>
      <c r="R3818" s="23"/>
      <c r="S3818" s="23"/>
      <c r="T3818" s="23"/>
      <c r="U3818" s="23"/>
      <c r="V3818" s="23"/>
      <c r="W3818" s="23"/>
      <c r="X3818" s="23"/>
      <c r="Y3818" s="23"/>
      <c r="Z3818" s="23"/>
      <c r="AA3818" s="23"/>
      <c r="AB3818" s="23"/>
      <c r="AC3818" s="67"/>
      <c r="AD3818" s="23"/>
      <c r="AE3818" s="23"/>
    </row>
    <row r="3819" spans="1:31" s="103" customFormat="1" x14ac:dyDescent="0.35">
      <c r="A3819" s="24"/>
      <c r="B3819" s="23"/>
      <c r="C3819" s="23"/>
      <c r="D3819" s="23"/>
      <c r="E3819" s="23"/>
      <c r="F3819" s="23"/>
      <c r="G3819" s="23"/>
      <c r="H3819" s="23"/>
      <c r="I3819" s="23"/>
      <c r="J3819" s="23"/>
      <c r="K3819" s="23"/>
      <c r="L3819" s="23"/>
      <c r="M3819" s="23"/>
      <c r="N3819" s="23"/>
      <c r="O3819" s="23"/>
      <c r="P3819" s="23"/>
      <c r="Q3819" s="23"/>
      <c r="R3819" s="23"/>
      <c r="S3819" s="23"/>
      <c r="T3819" s="23"/>
      <c r="U3819" s="23"/>
      <c r="V3819" s="23"/>
      <c r="W3819" s="23"/>
      <c r="X3819" s="23"/>
      <c r="Y3819" s="23"/>
      <c r="Z3819" s="23"/>
      <c r="AA3819" s="23"/>
      <c r="AB3819" s="23"/>
      <c r="AC3819" s="67"/>
      <c r="AD3819" s="23"/>
      <c r="AE3819" s="23"/>
    </row>
    <row r="3820" spans="1:31" s="103" customFormat="1" x14ac:dyDescent="0.35">
      <c r="A3820" s="24"/>
      <c r="B3820" s="23"/>
      <c r="C3820" s="23"/>
      <c r="D3820" s="23"/>
      <c r="E3820" s="23"/>
      <c r="F3820" s="23"/>
      <c r="G3820" s="23"/>
      <c r="H3820" s="23"/>
      <c r="I3820" s="23"/>
      <c r="J3820" s="23"/>
      <c r="K3820" s="23"/>
      <c r="L3820" s="23"/>
      <c r="M3820" s="23"/>
      <c r="N3820" s="23"/>
      <c r="O3820" s="23"/>
      <c r="P3820" s="23"/>
      <c r="Q3820" s="23"/>
      <c r="R3820" s="23"/>
      <c r="S3820" s="23"/>
      <c r="T3820" s="23"/>
      <c r="U3820" s="23"/>
      <c r="V3820" s="23"/>
      <c r="W3820" s="23"/>
      <c r="X3820" s="23"/>
      <c r="Y3820" s="23"/>
      <c r="Z3820" s="23"/>
      <c r="AA3820" s="23"/>
      <c r="AB3820" s="23"/>
      <c r="AC3820" s="67"/>
      <c r="AD3820" s="23"/>
      <c r="AE3820" s="23"/>
    </row>
    <row r="3821" spans="1:31" s="103" customFormat="1" x14ac:dyDescent="0.35">
      <c r="A3821" s="24"/>
      <c r="B3821" s="23"/>
      <c r="C3821" s="23"/>
      <c r="D3821" s="23"/>
      <c r="E3821" s="23"/>
      <c r="F3821" s="23"/>
      <c r="G3821" s="23"/>
      <c r="H3821" s="23"/>
      <c r="I3821" s="23"/>
      <c r="J3821" s="23"/>
      <c r="K3821" s="23"/>
      <c r="L3821" s="23"/>
      <c r="M3821" s="23"/>
      <c r="N3821" s="23"/>
      <c r="O3821" s="23"/>
      <c r="P3821" s="23"/>
      <c r="Q3821" s="23"/>
      <c r="R3821" s="23"/>
      <c r="S3821" s="23"/>
      <c r="T3821" s="23"/>
      <c r="U3821" s="23"/>
      <c r="V3821" s="23"/>
      <c r="W3821" s="23"/>
      <c r="X3821" s="23"/>
      <c r="Y3821" s="23"/>
      <c r="Z3821" s="23"/>
      <c r="AA3821" s="23"/>
      <c r="AB3821" s="23"/>
      <c r="AC3821" s="67"/>
      <c r="AD3821" s="23"/>
      <c r="AE3821" s="23"/>
    </row>
    <row r="3822" spans="1:31" s="103" customFormat="1" x14ac:dyDescent="0.35">
      <c r="A3822" s="24"/>
      <c r="B3822" s="23"/>
      <c r="C3822" s="23"/>
      <c r="D3822" s="23"/>
      <c r="E3822" s="23"/>
      <c r="F3822" s="23"/>
      <c r="G3822" s="23"/>
      <c r="H3822" s="23"/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/>
      <c r="Z3822" s="23"/>
      <c r="AA3822" s="23"/>
      <c r="AB3822" s="23"/>
      <c r="AC3822" s="67"/>
      <c r="AD3822" s="23"/>
      <c r="AE3822" s="23"/>
    </row>
    <row r="3823" spans="1:31" s="103" customFormat="1" x14ac:dyDescent="0.35">
      <c r="A3823" s="24"/>
      <c r="B3823" s="23"/>
      <c r="C3823" s="23"/>
      <c r="D3823" s="23"/>
      <c r="E3823" s="23"/>
      <c r="F3823" s="23"/>
      <c r="G3823" s="23"/>
      <c r="H3823" s="23"/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/>
      <c r="Z3823" s="23"/>
      <c r="AA3823" s="23"/>
      <c r="AB3823" s="23"/>
      <c r="AC3823" s="67"/>
      <c r="AD3823" s="23"/>
      <c r="AE3823" s="23"/>
    </row>
    <row r="3824" spans="1:31" s="103" customFormat="1" x14ac:dyDescent="0.35">
      <c r="A3824" s="24"/>
      <c r="B3824" s="23"/>
      <c r="C3824" s="23"/>
      <c r="D3824" s="23"/>
      <c r="E3824" s="23"/>
      <c r="F3824" s="23"/>
      <c r="G3824" s="23"/>
      <c r="H3824" s="23"/>
      <c r="I3824" s="23"/>
      <c r="J3824" s="23"/>
      <c r="K3824" s="23"/>
      <c r="L3824" s="23"/>
      <c r="M3824" s="23"/>
      <c r="N3824" s="23"/>
      <c r="O3824" s="23"/>
      <c r="P3824" s="23"/>
      <c r="Q3824" s="23"/>
      <c r="R3824" s="23"/>
      <c r="S3824" s="23"/>
      <c r="T3824" s="23"/>
      <c r="U3824" s="23"/>
      <c r="V3824" s="23"/>
      <c r="W3824" s="23"/>
      <c r="X3824" s="23"/>
      <c r="Y3824" s="23"/>
      <c r="Z3824" s="23"/>
      <c r="AA3824" s="23"/>
      <c r="AB3824" s="23"/>
      <c r="AC3824" s="67"/>
      <c r="AD3824" s="23"/>
      <c r="AE3824" s="23"/>
    </row>
    <row r="3825" spans="1:31" s="103" customFormat="1" x14ac:dyDescent="0.35">
      <c r="A3825" s="24"/>
      <c r="B3825" s="23"/>
      <c r="C3825" s="23"/>
      <c r="D3825" s="23"/>
      <c r="E3825" s="23"/>
      <c r="F3825" s="23"/>
      <c r="G3825" s="23"/>
      <c r="H3825" s="23"/>
      <c r="I3825" s="23"/>
      <c r="J3825" s="23"/>
      <c r="K3825" s="23"/>
      <c r="L3825" s="23"/>
      <c r="M3825" s="23"/>
      <c r="N3825" s="23"/>
      <c r="O3825" s="23"/>
      <c r="P3825" s="23"/>
      <c r="Q3825" s="23"/>
      <c r="R3825" s="23"/>
      <c r="S3825" s="23"/>
      <c r="T3825" s="23"/>
      <c r="U3825" s="23"/>
      <c r="V3825" s="23"/>
      <c r="W3825" s="23"/>
      <c r="X3825" s="23"/>
      <c r="Y3825" s="23"/>
      <c r="Z3825" s="23"/>
      <c r="AA3825" s="23"/>
      <c r="AB3825" s="23"/>
      <c r="AC3825" s="67"/>
      <c r="AD3825" s="23"/>
      <c r="AE3825" s="23"/>
    </row>
    <row r="3826" spans="1:31" s="103" customFormat="1" x14ac:dyDescent="0.35">
      <c r="A3826" s="24"/>
      <c r="B3826" s="23"/>
      <c r="C3826" s="23"/>
      <c r="D3826" s="23"/>
      <c r="E3826" s="23"/>
      <c r="F3826" s="23"/>
      <c r="G3826" s="23"/>
      <c r="H3826" s="23"/>
      <c r="I3826" s="23"/>
      <c r="J3826" s="23"/>
      <c r="K3826" s="23"/>
      <c r="L3826" s="23"/>
      <c r="M3826" s="23"/>
      <c r="N3826" s="23"/>
      <c r="O3826" s="23"/>
      <c r="P3826" s="23"/>
      <c r="Q3826" s="23"/>
      <c r="R3826" s="23"/>
      <c r="S3826" s="23"/>
      <c r="T3826" s="23"/>
      <c r="U3826" s="23"/>
      <c r="V3826" s="23"/>
      <c r="W3826" s="23"/>
      <c r="X3826" s="23"/>
      <c r="Y3826" s="23"/>
      <c r="Z3826" s="23"/>
      <c r="AA3826" s="23"/>
      <c r="AB3826" s="23"/>
      <c r="AC3826" s="67"/>
      <c r="AD3826" s="23"/>
      <c r="AE3826" s="23"/>
    </row>
    <row r="3827" spans="1:31" s="103" customFormat="1" x14ac:dyDescent="0.35">
      <c r="A3827" s="24"/>
      <c r="B3827" s="23"/>
      <c r="C3827" s="23"/>
      <c r="D3827" s="23"/>
      <c r="E3827" s="23"/>
      <c r="F3827" s="23"/>
      <c r="G3827" s="23"/>
      <c r="H3827" s="23"/>
      <c r="I3827" s="23"/>
      <c r="J3827" s="23"/>
      <c r="K3827" s="23"/>
      <c r="L3827" s="23"/>
      <c r="M3827" s="23"/>
      <c r="N3827" s="23"/>
      <c r="O3827" s="23"/>
      <c r="P3827" s="23"/>
      <c r="Q3827" s="23"/>
      <c r="R3827" s="23"/>
      <c r="S3827" s="23"/>
      <c r="T3827" s="23"/>
      <c r="U3827" s="23"/>
      <c r="V3827" s="23"/>
      <c r="W3827" s="23"/>
      <c r="X3827" s="23"/>
      <c r="Y3827" s="23"/>
      <c r="Z3827" s="23"/>
      <c r="AA3827" s="23"/>
      <c r="AB3827" s="23"/>
      <c r="AC3827" s="67"/>
      <c r="AD3827" s="23"/>
      <c r="AE3827" s="23"/>
    </row>
    <row r="3828" spans="1:31" s="103" customFormat="1" x14ac:dyDescent="0.35">
      <c r="A3828" s="24"/>
      <c r="B3828" s="23"/>
      <c r="C3828" s="23"/>
      <c r="D3828" s="23"/>
      <c r="E3828" s="23"/>
      <c r="F3828" s="23"/>
      <c r="G3828" s="23"/>
      <c r="H3828" s="23"/>
      <c r="I3828" s="23"/>
      <c r="J3828" s="23"/>
      <c r="K3828" s="23"/>
      <c r="L3828" s="23"/>
      <c r="M3828" s="23"/>
      <c r="N3828" s="23"/>
      <c r="O3828" s="23"/>
      <c r="P3828" s="23"/>
      <c r="Q3828" s="23"/>
      <c r="R3828" s="23"/>
      <c r="S3828" s="23"/>
      <c r="T3828" s="23"/>
      <c r="U3828" s="23"/>
      <c r="V3828" s="23"/>
      <c r="W3828" s="23"/>
      <c r="X3828" s="23"/>
      <c r="Y3828" s="23"/>
      <c r="Z3828" s="23"/>
      <c r="AA3828" s="23"/>
      <c r="AB3828" s="23"/>
      <c r="AC3828" s="67"/>
      <c r="AD3828" s="23"/>
      <c r="AE3828" s="23"/>
    </row>
    <row r="3829" spans="1:31" s="103" customFormat="1" x14ac:dyDescent="0.35">
      <c r="A3829" s="24"/>
      <c r="B3829" s="23"/>
      <c r="C3829" s="23"/>
      <c r="D3829" s="23"/>
      <c r="E3829" s="23"/>
      <c r="F3829" s="23"/>
      <c r="G3829" s="23"/>
      <c r="H3829" s="23"/>
      <c r="I3829" s="23"/>
      <c r="J3829" s="23"/>
      <c r="K3829" s="23"/>
      <c r="L3829" s="23"/>
      <c r="M3829" s="23"/>
      <c r="N3829" s="23"/>
      <c r="O3829" s="23"/>
      <c r="P3829" s="23"/>
      <c r="Q3829" s="23"/>
      <c r="R3829" s="23"/>
      <c r="S3829" s="23"/>
      <c r="T3829" s="23"/>
      <c r="U3829" s="23"/>
      <c r="V3829" s="23"/>
      <c r="W3829" s="23"/>
      <c r="X3829" s="23"/>
      <c r="Y3829" s="23"/>
      <c r="Z3829" s="23"/>
      <c r="AA3829" s="23"/>
      <c r="AB3829" s="23"/>
      <c r="AC3829" s="67"/>
      <c r="AD3829" s="23"/>
      <c r="AE3829" s="23"/>
    </row>
    <row r="3830" spans="1:31" s="103" customFormat="1" x14ac:dyDescent="0.35">
      <c r="A3830" s="24"/>
      <c r="B3830" s="23"/>
      <c r="C3830" s="23"/>
      <c r="D3830" s="23"/>
      <c r="E3830" s="23"/>
      <c r="F3830" s="23"/>
      <c r="G3830" s="23"/>
      <c r="H3830" s="23"/>
      <c r="I3830" s="23"/>
      <c r="J3830" s="23"/>
      <c r="K3830" s="23"/>
      <c r="L3830" s="23"/>
      <c r="M3830" s="23"/>
      <c r="N3830" s="23"/>
      <c r="O3830" s="23"/>
      <c r="P3830" s="23"/>
      <c r="Q3830" s="23"/>
      <c r="R3830" s="23"/>
      <c r="S3830" s="23"/>
      <c r="T3830" s="23"/>
      <c r="U3830" s="23"/>
      <c r="V3830" s="23"/>
      <c r="W3830" s="23"/>
      <c r="X3830" s="23"/>
      <c r="Y3830" s="23"/>
      <c r="Z3830" s="23"/>
      <c r="AA3830" s="23"/>
      <c r="AB3830" s="23"/>
      <c r="AC3830" s="67"/>
      <c r="AD3830" s="23"/>
      <c r="AE3830" s="23"/>
    </row>
    <row r="3831" spans="1:31" s="103" customFormat="1" x14ac:dyDescent="0.35">
      <c r="A3831" s="24"/>
      <c r="B3831" s="23"/>
      <c r="C3831" s="23"/>
      <c r="D3831" s="23"/>
      <c r="E3831" s="23"/>
      <c r="F3831" s="23"/>
      <c r="G3831" s="23"/>
      <c r="H3831" s="23"/>
      <c r="I3831" s="23"/>
      <c r="J3831" s="23"/>
      <c r="K3831" s="23"/>
      <c r="L3831" s="23"/>
      <c r="M3831" s="23"/>
      <c r="N3831" s="23"/>
      <c r="O3831" s="23"/>
      <c r="P3831" s="23"/>
      <c r="Q3831" s="23"/>
      <c r="R3831" s="23"/>
      <c r="S3831" s="23"/>
      <c r="T3831" s="23"/>
      <c r="U3831" s="23"/>
      <c r="V3831" s="23"/>
      <c r="W3831" s="23"/>
      <c r="X3831" s="23"/>
      <c r="Y3831" s="23"/>
      <c r="Z3831" s="23"/>
      <c r="AA3831" s="23"/>
      <c r="AB3831" s="23"/>
      <c r="AC3831" s="67"/>
      <c r="AD3831" s="23"/>
      <c r="AE3831" s="23"/>
    </row>
    <row r="3832" spans="1:31" s="103" customFormat="1" x14ac:dyDescent="0.35">
      <c r="A3832" s="24"/>
      <c r="B3832" s="23"/>
      <c r="C3832" s="23"/>
      <c r="D3832" s="23"/>
      <c r="E3832" s="23"/>
      <c r="F3832" s="23"/>
      <c r="G3832" s="23"/>
      <c r="H3832" s="23"/>
      <c r="I3832" s="23"/>
      <c r="J3832" s="23"/>
      <c r="K3832" s="23"/>
      <c r="L3832" s="23"/>
      <c r="M3832" s="23"/>
      <c r="N3832" s="23"/>
      <c r="O3832" s="23"/>
      <c r="P3832" s="23"/>
      <c r="Q3832" s="23"/>
      <c r="R3832" s="23"/>
      <c r="S3832" s="23"/>
      <c r="T3832" s="23"/>
      <c r="U3832" s="23"/>
      <c r="V3832" s="23"/>
      <c r="W3832" s="23"/>
      <c r="X3832" s="23"/>
      <c r="Y3832" s="23"/>
      <c r="Z3832" s="23"/>
      <c r="AA3832" s="23"/>
      <c r="AB3832" s="23"/>
      <c r="AC3832" s="67"/>
      <c r="AD3832" s="23"/>
      <c r="AE3832" s="23"/>
    </row>
    <row r="3833" spans="1:31" s="103" customFormat="1" x14ac:dyDescent="0.35">
      <c r="A3833" s="24"/>
      <c r="B3833" s="23"/>
      <c r="C3833" s="23"/>
      <c r="D3833" s="23"/>
      <c r="E3833" s="23"/>
      <c r="F3833" s="23"/>
      <c r="G3833" s="23"/>
      <c r="H3833" s="23"/>
      <c r="I3833" s="23"/>
      <c r="J3833" s="23"/>
      <c r="K3833" s="23"/>
      <c r="L3833" s="23"/>
      <c r="M3833" s="23"/>
      <c r="N3833" s="23"/>
      <c r="O3833" s="23"/>
      <c r="P3833" s="23"/>
      <c r="Q3833" s="23"/>
      <c r="R3833" s="23"/>
      <c r="S3833" s="23"/>
      <c r="T3833" s="23"/>
      <c r="U3833" s="23"/>
      <c r="V3833" s="23"/>
      <c r="W3833" s="23"/>
      <c r="X3833" s="23"/>
      <c r="Y3833" s="23"/>
      <c r="Z3833" s="23"/>
      <c r="AA3833" s="23"/>
      <c r="AB3833" s="23"/>
      <c r="AC3833" s="67"/>
      <c r="AD3833" s="23"/>
      <c r="AE3833" s="23"/>
    </row>
    <row r="3834" spans="1:31" s="103" customFormat="1" x14ac:dyDescent="0.35">
      <c r="A3834" s="24"/>
      <c r="B3834" s="23"/>
      <c r="C3834" s="23"/>
      <c r="D3834" s="23"/>
      <c r="E3834" s="23"/>
      <c r="F3834" s="23"/>
      <c r="G3834" s="23"/>
      <c r="H3834" s="23"/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23"/>
      <c r="X3834" s="23"/>
      <c r="Y3834" s="23"/>
      <c r="Z3834" s="23"/>
      <c r="AA3834" s="23"/>
      <c r="AB3834" s="23"/>
      <c r="AC3834" s="67"/>
      <c r="AD3834" s="23"/>
      <c r="AE3834" s="23"/>
    </row>
    <row r="3835" spans="1:31" s="103" customFormat="1" x14ac:dyDescent="0.35">
      <c r="A3835" s="24"/>
      <c r="B3835" s="23"/>
      <c r="C3835" s="23"/>
      <c r="D3835" s="23"/>
      <c r="E3835" s="23"/>
      <c r="F3835" s="23"/>
      <c r="G3835" s="23"/>
      <c r="H3835" s="23"/>
      <c r="I3835" s="23"/>
      <c r="J3835" s="23"/>
      <c r="K3835" s="23"/>
      <c r="L3835" s="23"/>
      <c r="M3835" s="23"/>
      <c r="N3835" s="23"/>
      <c r="O3835" s="23"/>
      <c r="P3835" s="23"/>
      <c r="Q3835" s="23"/>
      <c r="R3835" s="23"/>
      <c r="S3835" s="23"/>
      <c r="T3835" s="23"/>
      <c r="U3835" s="23"/>
      <c r="V3835" s="23"/>
      <c r="W3835" s="23"/>
      <c r="X3835" s="23"/>
      <c r="Y3835" s="23"/>
      <c r="Z3835" s="23"/>
      <c r="AA3835" s="23"/>
      <c r="AB3835" s="23"/>
      <c r="AC3835" s="67"/>
      <c r="AD3835" s="23"/>
      <c r="AE3835" s="23"/>
    </row>
    <row r="3836" spans="1:31" s="103" customFormat="1" x14ac:dyDescent="0.35">
      <c r="A3836" s="24"/>
      <c r="B3836" s="23"/>
      <c r="C3836" s="23"/>
      <c r="D3836" s="23"/>
      <c r="E3836" s="23"/>
      <c r="F3836" s="23"/>
      <c r="G3836" s="23"/>
      <c r="H3836" s="23"/>
      <c r="I3836" s="23"/>
      <c r="J3836" s="23"/>
      <c r="K3836" s="23"/>
      <c r="L3836" s="23"/>
      <c r="M3836" s="23"/>
      <c r="N3836" s="23"/>
      <c r="O3836" s="23"/>
      <c r="P3836" s="23"/>
      <c r="Q3836" s="23"/>
      <c r="R3836" s="23"/>
      <c r="S3836" s="23"/>
      <c r="T3836" s="23"/>
      <c r="U3836" s="23"/>
      <c r="V3836" s="23"/>
      <c r="W3836" s="23"/>
      <c r="X3836" s="23"/>
      <c r="Y3836" s="23"/>
      <c r="Z3836" s="23"/>
      <c r="AA3836" s="23"/>
      <c r="AB3836" s="23"/>
      <c r="AC3836" s="67"/>
      <c r="AD3836" s="23"/>
      <c r="AE3836" s="23"/>
    </row>
    <row r="3837" spans="1:31" s="103" customFormat="1" x14ac:dyDescent="0.35">
      <c r="A3837" s="24"/>
      <c r="B3837" s="23"/>
      <c r="C3837" s="23"/>
      <c r="D3837" s="23"/>
      <c r="E3837" s="23"/>
      <c r="F3837" s="23"/>
      <c r="G3837" s="23"/>
      <c r="H3837" s="23"/>
      <c r="I3837" s="23"/>
      <c r="J3837" s="23"/>
      <c r="K3837" s="23"/>
      <c r="L3837" s="23"/>
      <c r="M3837" s="23"/>
      <c r="N3837" s="23"/>
      <c r="O3837" s="23"/>
      <c r="P3837" s="23"/>
      <c r="Q3837" s="23"/>
      <c r="R3837" s="23"/>
      <c r="S3837" s="23"/>
      <c r="T3837" s="23"/>
      <c r="U3837" s="23"/>
      <c r="V3837" s="23"/>
      <c r="W3837" s="23"/>
      <c r="X3837" s="23"/>
      <c r="Y3837" s="23"/>
      <c r="Z3837" s="23"/>
      <c r="AA3837" s="23"/>
      <c r="AB3837" s="23"/>
      <c r="AC3837" s="67"/>
      <c r="AD3837" s="23"/>
      <c r="AE3837" s="23"/>
    </row>
    <row r="3838" spans="1:31" s="103" customFormat="1" x14ac:dyDescent="0.35">
      <c r="A3838" s="24"/>
      <c r="B3838" s="23"/>
      <c r="C3838" s="23"/>
      <c r="D3838" s="23"/>
      <c r="E3838" s="23"/>
      <c r="F3838" s="23"/>
      <c r="G3838" s="23"/>
      <c r="H3838" s="23"/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23"/>
      <c r="Y3838" s="23"/>
      <c r="Z3838" s="23"/>
      <c r="AA3838" s="23"/>
      <c r="AB3838" s="23"/>
      <c r="AC3838" s="67"/>
      <c r="AD3838" s="23"/>
      <c r="AE3838" s="23"/>
    </row>
    <row r="3839" spans="1:31" s="103" customFormat="1" x14ac:dyDescent="0.35">
      <c r="A3839" s="24"/>
      <c r="B3839" s="23"/>
      <c r="C3839" s="23"/>
      <c r="D3839" s="23"/>
      <c r="E3839" s="23"/>
      <c r="F3839" s="23"/>
      <c r="G3839" s="23"/>
      <c r="H3839" s="23"/>
      <c r="I3839" s="23"/>
      <c r="J3839" s="23"/>
      <c r="K3839" s="23"/>
      <c r="L3839" s="23"/>
      <c r="M3839" s="23"/>
      <c r="N3839" s="23"/>
      <c r="O3839" s="23"/>
      <c r="P3839" s="23"/>
      <c r="Q3839" s="23"/>
      <c r="R3839" s="23"/>
      <c r="S3839" s="23"/>
      <c r="T3839" s="23"/>
      <c r="U3839" s="23"/>
      <c r="V3839" s="23"/>
      <c r="W3839" s="23"/>
      <c r="X3839" s="23"/>
      <c r="Y3839" s="23"/>
      <c r="Z3839" s="23"/>
      <c r="AA3839" s="23"/>
      <c r="AB3839" s="23"/>
      <c r="AC3839" s="67"/>
      <c r="AD3839" s="23"/>
      <c r="AE3839" s="23"/>
    </row>
    <row r="3840" spans="1:31" s="103" customFormat="1" x14ac:dyDescent="0.35">
      <c r="A3840" s="24"/>
      <c r="B3840" s="23"/>
      <c r="C3840" s="23"/>
      <c r="D3840" s="23"/>
      <c r="E3840" s="23"/>
      <c r="F3840" s="23"/>
      <c r="G3840" s="23"/>
      <c r="H3840" s="23"/>
      <c r="I3840" s="23"/>
      <c r="J3840" s="23"/>
      <c r="K3840" s="23"/>
      <c r="L3840" s="23"/>
      <c r="M3840" s="23"/>
      <c r="N3840" s="23"/>
      <c r="O3840" s="23"/>
      <c r="P3840" s="23"/>
      <c r="Q3840" s="23"/>
      <c r="R3840" s="23"/>
      <c r="S3840" s="23"/>
      <c r="T3840" s="23"/>
      <c r="U3840" s="23"/>
      <c r="V3840" s="23"/>
      <c r="W3840" s="23"/>
      <c r="X3840" s="23"/>
      <c r="Y3840" s="23"/>
      <c r="Z3840" s="23"/>
      <c r="AA3840" s="23"/>
      <c r="AB3840" s="23"/>
      <c r="AC3840" s="67"/>
      <c r="AD3840" s="23"/>
      <c r="AE3840" s="23"/>
    </row>
    <row r="3841" spans="1:31" s="103" customFormat="1" x14ac:dyDescent="0.35">
      <c r="A3841" s="24"/>
      <c r="B3841" s="23"/>
      <c r="C3841" s="23"/>
      <c r="D3841" s="23"/>
      <c r="E3841" s="23"/>
      <c r="F3841" s="23"/>
      <c r="G3841" s="23"/>
      <c r="H3841" s="23"/>
      <c r="I3841" s="23"/>
      <c r="J3841" s="23"/>
      <c r="K3841" s="23"/>
      <c r="L3841" s="23"/>
      <c r="M3841" s="23"/>
      <c r="N3841" s="23"/>
      <c r="O3841" s="23"/>
      <c r="P3841" s="23"/>
      <c r="Q3841" s="23"/>
      <c r="R3841" s="23"/>
      <c r="S3841" s="23"/>
      <c r="T3841" s="23"/>
      <c r="U3841" s="23"/>
      <c r="V3841" s="23"/>
      <c r="W3841" s="23"/>
      <c r="X3841" s="23"/>
      <c r="Y3841" s="23"/>
      <c r="Z3841" s="23"/>
      <c r="AA3841" s="23"/>
      <c r="AB3841" s="23"/>
      <c r="AC3841" s="67"/>
      <c r="AD3841" s="23"/>
      <c r="AE3841" s="23"/>
    </row>
    <row r="3842" spans="1:31" s="103" customFormat="1" x14ac:dyDescent="0.35">
      <c r="A3842" s="24"/>
      <c r="B3842" s="23"/>
      <c r="C3842" s="23"/>
      <c r="D3842" s="23"/>
      <c r="E3842" s="23"/>
      <c r="F3842" s="23"/>
      <c r="G3842" s="23"/>
      <c r="H3842" s="23"/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23"/>
      <c r="W3842" s="23"/>
      <c r="X3842" s="23"/>
      <c r="Y3842" s="23"/>
      <c r="Z3842" s="23"/>
      <c r="AA3842" s="23"/>
      <c r="AB3842" s="23"/>
      <c r="AC3842" s="67"/>
      <c r="AD3842" s="23"/>
      <c r="AE3842" s="23"/>
    </row>
    <row r="3843" spans="1:31" s="103" customFormat="1" x14ac:dyDescent="0.35">
      <c r="A3843" s="24"/>
      <c r="B3843" s="23"/>
      <c r="C3843" s="23"/>
      <c r="D3843" s="23"/>
      <c r="E3843" s="23"/>
      <c r="F3843" s="23"/>
      <c r="G3843" s="23"/>
      <c r="H3843" s="23"/>
      <c r="I3843" s="23"/>
      <c r="J3843" s="23"/>
      <c r="K3843" s="23"/>
      <c r="L3843" s="23"/>
      <c r="M3843" s="23"/>
      <c r="N3843" s="23"/>
      <c r="O3843" s="23"/>
      <c r="P3843" s="23"/>
      <c r="Q3843" s="23"/>
      <c r="R3843" s="23"/>
      <c r="S3843" s="23"/>
      <c r="T3843" s="23"/>
      <c r="U3843" s="23"/>
      <c r="V3843" s="23"/>
      <c r="W3843" s="23"/>
      <c r="X3843" s="23"/>
      <c r="Y3843" s="23"/>
      <c r="Z3843" s="23"/>
      <c r="AA3843" s="23"/>
      <c r="AB3843" s="23"/>
      <c r="AC3843" s="67"/>
      <c r="AD3843" s="23"/>
      <c r="AE3843" s="23"/>
    </row>
    <row r="3844" spans="1:31" s="103" customFormat="1" x14ac:dyDescent="0.35">
      <c r="A3844" s="24"/>
      <c r="B3844" s="23"/>
      <c r="C3844" s="23"/>
      <c r="D3844" s="23"/>
      <c r="E3844" s="23"/>
      <c r="F3844" s="23"/>
      <c r="G3844" s="23"/>
      <c r="H3844" s="23"/>
      <c r="I3844" s="23"/>
      <c r="J3844" s="23"/>
      <c r="K3844" s="23"/>
      <c r="L3844" s="23"/>
      <c r="M3844" s="23"/>
      <c r="N3844" s="23"/>
      <c r="O3844" s="23"/>
      <c r="P3844" s="23"/>
      <c r="Q3844" s="23"/>
      <c r="R3844" s="23"/>
      <c r="S3844" s="23"/>
      <c r="T3844" s="23"/>
      <c r="U3844" s="23"/>
      <c r="V3844" s="23"/>
      <c r="W3844" s="23"/>
      <c r="X3844" s="23"/>
      <c r="Y3844" s="23"/>
      <c r="Z3844" s="23"/>
      <c r="AA3844" s="23"/>
      <c r="AB3844" s="23"/>
      <c r="AC3844" s="67"/>
      <c r="AD3844" s="23"/>
      <c r="AE3844" s="23"/>
    </row>
    <row r="3845" spans="1:31" s="103" customFormat="1" x14ac:dyDescent="0.35">
      <c r="A3845" s="24"/>
      <c r="B3845" s="23"/>
      <c r="C3845" s="23"/>
      <c r="D3845" s="23"/>
      <c r="E3845" s="23"/>
      <c r="F3845" s="23"/>
      <c r="G3845" s="23"/>
      <c r="H3845" s="23"/>
      <c r="I3845" s="23"/>
      <c r="J3845" s="23"/>
      <c r="K3845" s="23"/>
      <c r="L3845" s="23"/>
      <c r="M3845" s="23"/>
      <c r="N3845" s="23"/>
      <c r="O3845" s="23"/>
      <c r="P3845" s="23"/>
      <c r="Q3845" s="23"/>
      <c r="R3845" s="23"/>
      <c r="S3845" s="23"/>
      <c r="T3845" s="23"/>
      <c r="U3845" s="23"/>
      <c r="V3845" s="23"/>
      <c r="W3845" s="23"/>
      <c r="X3845" s="23"/>
      <c r="Y3845" s="23"/>
      <c r="Z3845" s="23"/>
      <c r="AA3845" s="23"/>
      <c r="AB3845" s="23"/>
      <c r="AC3845" s="67"/>
      <c r="AD3845" s="23"/>
      <c r="AE3845" s="23"/>
    </row>
    <row r="3846" spans="1:31" s="103" customFormat="1" x14ac:dyDescent="0.35">
      <c r="A3846" s="24"/>
      <c r="B3846" s="23"/>
      <c r="C3846" s="23"/>
      <c r="D3846" s="23"/>
      <c r="E3846" s="23"/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23"/>
      <c r="T3846" s="23"/>
      <c r="U3846" s="23"/>
      <c r="V3846" s="23"/>
      <c r="W3846" s="23"/>
      <c r="X3846" s="23"/>
      <c r="Y3846" s="23"/>
      <c r="Z3846" s="23"/>
      <c r="AA3846" s="23"/>
      <c r="AB3846" s="23"/>
      <c r="AC3846" s="67"/>
      <c r="AD3846" s="23"/>
      <c r="AE3846" s="23"/>
    </row>
    <row r="3847" spans="1:31" s="103" customFormat="1" x14ac:dyDescent="0.35">
      <c r="A3847" s="24"/>
      <c r="B3847" s="23"/>
      <c r="C3847" s="23"/>
      <c r="D3847" s="23"/>
      <c r="E3847" s="23"/>
      <c r="F3847" s="23"/>
      <c r="G3847" s="23"/>
      <c r="H3847" s="23"/>
      <c r="I3847" s="23"/>
      <c r="J3847" s="23"/>
      <c r="K3847" s="23"/>
      <c r="L3847" s="23"/>
      <c r="M3847" s="23"/>
      <c r="N3847" s="23"/>
      <c r="O3847" s="23"/>
      <c r="P3847" s="23"/>
      <c r="Q3847" s="23"/>
      <c r="R3847" s="23"/>
      <c r="S3847" s="23"/>
      <c r="T3847" s="23"/>
      <c r="U3847" s="23"/>
      <c r="V3847" s="23"/>
      <c r="W3847" s="23"/>
      <c r="X3847" s="23"/>
      <c r="Y3847" s="23"/>
      <c r="Z3847" s="23"/>
      <c r="AA3847" s="23"/>
      <c r="AB3847" s="23"/>
      <c r="AC3847" s="67"/>
      <c r="AD3847" s="23"/>
      <c r="AE3847" s="23"/>
    </row>
    <row r="3848" spans="1:31" s="103" customFormat="1" x14ac:dyDescent="0.35">
      <c r="A3848" s="24"/>
      <c r="B3848" s="23"/>
      <c r="C3848" s="23"/>
      <c r="D3848" s="23"/>
      <c r="E3848" s="23"/>
      <c r="F3848" s="23"/>
      <c r="G3848" s="23"/>
      <c r="H3848" s="23"/>
      <c r="I3848" s="23"/>
      <c r="J3848" s="23"/>
      <c r="K3848" s="23"/>
      <c r="L3848" s="23"/>
      <c r="M3848" s="23"/>
      <c r="N3848" s="23"/>
      <c r="O3848" s="23"/>
      <c r="P3848" s="23"/>
      <c r="Q3848" s="23"/>
      <c r="R3848" s="23"/>
      <c r="S3848" s="23"/>
      <c r="T3848" s="23"/>
      <c r="U3848" s="23"/>
      <c r="V3848" s="23"/>
      <c r="W3848" s="23"/>
      <c r="X3848" s="23"/>
      <c r="Y3848" s="23"/>
      <c r="Z3848" s="23"/>
      <c r="AA3848" s="23"/>
      <c r="AB3848" s="23"/>
      <c r="AC3848" s="67"/>
      <c r="AD3848" s="23"/>
      <c r="AE3848" s="23"/>
    </row>
    <row r="3849" spans="1:31" s="103" customFormat="1" x14ac:dyDescent="0.35">
      <c r="A3849" s="24"/>
      <c r="B3849" s="23"/>
      <c r="C3849" s="23"/>
      <c r="D3849" s="23"/>
      <c r="E3849" s="23"/>
      <c r="F3849" s="23"/>
      <c r="G3849" s="23"/>
      <c r="H3849" s="23"/>
      <c r="I3849" s="23"/>
      <c r="J3849" s="23"/>
      <c r="K3849" s="23"/>
      <c r="L3849" s="23"/>
      <c r="M3849" s="23"/>
      <c r="N3849" s="23"/>
      <c r="O3849" s="23"/>
      <c r="P3849" s="23"/>
      <c r="Q3849" s="23"/>
      <c r="R3849" s="23"/>
      <c r="S3849" s="23"/>
      <c r="T3849" s="23"/>
      <c r="U3849" s="23"/>
      <c r="V3849" s="23"/>
      <c r="W3849" s="23"/>
      <c r="X3849" s="23"/>
      <c r="Y3849" s="23"/>
      <c r="Z3849" s="23"/>
      <c r="AA3849" s="23"/>
      <c r="AB3849" s="23"/>
      <c r="AC3849" s="67"/>
      <c r="AD3849" s="23"/>
      <c r="AE3849" s="23"/>
    </row>
    <row r="3850" spans="1:31" s="103" customFormat="1" x14ac:dyDescent="0.35">
      <c r="A3850" s="24"/>
      <c r="B3850" s="23"/>
      <c r="C3850" s="23"/>
      <c r="D3850" s="23"/>
      <c r="E3850" s="23"/>
      <c r="F3850" s="23"/>
      <c r="G3850" s="23"/>
      <c r="H3850" s="23"/>
      <c r="I3850" s="23"/>
      <c r="J3850" s="23"/>
      <c r="K3850" s="23"/>
      <c r="L3850" s="23"/>
      <c r="M3850" s="23"/>
      <c r="N3850" s="23"/>
      <c r="O3850" s="23"/>
      <c r="P3850" s="23"/>
      <c r="Q3850" s="23"/>
      <c r="R3850" s="23"/>
      <c r="S3850" s="23"/>
      <c r="T3850" s="23"/>
      <c r="U3850" s="23"/>
      <c r="V3850" s="23"/>
      <c r="W3850" s="23"/>
      <c r="X3850" s="23"/>
      <c r="Y3850" s="23"/>
      <c r="Z3850" s="23"/>
      <c r="AA3850" s="23"/>
      <c r="AB3850" s="23"/>
      <c r="AC3850" s="67"/>
      <c r="AD3850" s="23"/>
      <c r="AE3850" s="23"/>
    </row>
    <row r="3851" spans="1:31" s="103" customFormat="1" x14ac:dyDescent="0.35">
      <c r="A3851" s="24"/>
      <c r="B3851" s="23"/>
      <c r="C3851" s="23"/>
      <c r="D3851" s="23"/>
      <c r="E3851" s="23"/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23"/>
      <c r="X3851" s="23"/>
      <c r="Y3851" s="23"/>
      <c r="Z3851" s="23"/>
      <c r="AA3851" s="23"/>
      <c r="AB3851" s="23"/>
      <c r="AC3851" s="67"/>
      <c r="AD3851" s="23"/>
      <c r="AE3851" s="23"/>
    </row>
    <row r="3852" spans="1:31" s="103" customFormat="1" x14ac:dyDescent="0.35">
      <c r="A3852" s="24"/>
      <c r="B3852" s="23"/>
      <c r="C3852" s="23"/>
      <c r="D3852" s="23"/>
      <c r="E3852" s="23"/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23"/>
      <c r="X3852" s="23"/>
      <c r="Y3852" s="23"/>
      <c r="Z3852" s="23"/>
      <c r="AA3852" s="23"/>
      <c r="AB3852" s="23"/>
      <c r="AC3852" s="67"/>
      <c r="AD3852" s="23"/>
      <c r="AE3852" s="23"/>
    </row>
    <row r="3853" spans="1:31" s="103" customFormat="1" x14ac:dyDescent="0.35">
      <c r="A3853" s="24"/>
      <c r="B3853" s="23"/>
      <c r="C3853" s="23"/>
      <c r="D3853" s="23"/>
      <c r="E3853" s="23"/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23"/>
      <c r="X3853" s="23"/>
      <c r="Y3853" s="23"/>
      <c r="Z3853" s="23"/>
      <c r="AA3853" s="23"/>
      <c r="AB3853" s="23"/>
      <c r="AC3853" s="67"/>
      <c r="AD3853" s="23"/>
      <c r="AE3853" s="23"/>
    </row>
    <row r="3854" spans="1:31" s="103" customFormat="1" x14ac:dyDescent="0.35">
      <c r="A3854" s="24"/>
      <c r="B3854" s="23"/>
      <c r="C3854" s="23"/>
      <c r="D3854" s="23"/>
      <c r="E3854" s="23"/>
      <c r="F3854" s="23"/>
      <c r="G3854" s="23"/>
      <c r="H3854" s="23"/>
      <c r="I3854" s="23"/>
      <c r="J3854" s="23"/>
      <c r="K3854" s="23"/>
      <c r="L3854" s="23"/>
      <c r="M3854" s="23"/>
      <c r="N3854" s="23"/>
      <c r="O3854" s="23"/>
      <c r="P3854" s="23"/>
      <c r="Q3854" s="23"/>
      <c r="R3854" s="23"/>
      <c r="S3854" s="23"/>
      <c r="T3854" s="23"/>
      <c r="U3854" s="23"/>
      <c r="V3854" s="23"/>
      <c r="W3854" s="23"/>
      <c r="X3854" s="23"/>
      <c r="Y3854" s="23"/>
      <c r="Z3854" s="23"/>
      <c r="AA3854" s="23"/>
      <c r="AB3854" s="23"/>
      <c r="AC3854" s="67"/>
      <c r="AD3854" s="23"/>
      <c r="AE3854" s="23"/>
    </row>
    <row r="3855" spans="1:31" s="103" customFormat="1" x14ac:dyDescent="0.35">
      <c r="A3855" s="24"/>
      <c r="B3855" s="23"/>
      <c r="C3855" s="23"/>
      <c r="D3855" s="23"/>
      <c r="E3855" s="23"/>
      <c r="F3855" s="23"/>
      <c r="G3855" s="23"/>
      <c r="H3855" s="23"/>
      <c r="I3855" s="23"/>
      <c r="J3855" s="23"/>
      <c r="K3855" s="23"/>
      <c r="L3855" s="23"/>
      <c r="M3855" s="23"/>
      <c r="N3855" s="23"/>
      <c r="O3855" s="23"/>
      <c r="P3855" s="23"/>
      <c r="Q3855" s="23"/>
      <c r="R3855" s="23"/>
      <c r="S3855" s="23"/>
      <c r="T3855" s="23"/>
      <c r="U3855" s="23"/>
      <c r="V3855" s="23"/>
      <c r="W3855" s="23"/>
      <c r="X3855" s="23"/>
      <c r="Y3855" s="23"/>
      <c r="Z3855" s="23"/>
      <c r="AA3855" s="23"/>
      <c r="AB3855" s="23"/>
      <c r="AC3855" s="67"/>
      <c r="AD3855" s="23"/>
      <c r="AE3855" s="23"/>
    </row>
    <row r="3856" spans="1:31" s="103" customFormat="1" x14ac:dyDescent="0.35">
      <c r="A3856" s="24"/>
      <c r="B3856" s="23"/>
      <c r="C3856" s="23"/>
      <c r="D3856" s="23"/>
      <c r="E3856" s="23"/>
      <c r="F3856" s="23"/>
      <c r="G3856" s="23"/>
      <c r="H3856" s="23"/>
      <c r="I3856" s="23"/>
      <c r="J3856" s="23"/>
      <c r="K3856" s="23"/>
      <c r="L3856" s="23"/>
      <c r="M3856" s="23"/>
      <c r="N3856" s="23"/>
      <c r="O3856" s="23"/>
      <c r="P3856" s="23"/>
      <c r="Q3856" s="23"/>
      <c r="R3856" s="23"/>
      <c r="S3856" s="23"/>
      <c r="T3856" s="23"/>
      <c r="U3856" s="23"/>
      <c r="V3856" s="23"/>
      <c r="W3856" s="23"/>
      <c r="X3856" s="23"/>
      <c r="Y3856" s="23"/>
      <c r="Z3856" s="23"/>
      <c r="AA3856" s="23"/>
      <c r="AB3856" s="23"/>
      <c r="AC3856" s="67"/>
      <c r="AD3856" s="23"/>
      <c r="AE3856" s="23"/>
    </row>
    <row r="3857" spans="1:31" s="103" customFormat="1" x14ac:dyDescent="0.35">
      <c r="A3857" s="24"/>
      <c r="B3857" s="23"/>
      <c r="C3857" s="23"/>
      <c r="D3857" s="23"/>
      <c r="E3857" s="23"/>
      <c r="F3857" s="23"/>
      <c r="G3857" s="23"/>
      <c r="H3857" s="23"/>
      <c r="I3857" s="23"/>
      <c r="J3857" s="23"/>
      <c r="K3857" s="23"/>
      <c r="L3857" s="23"/>
      <c r="M3857" s="23"/>
      <c r="N3857" s="23"/>
      <c r="O3857" s="23"/>
      <c r="P3857" s="23"/>
      <c r="Q3857" s="23"/>
      <c r="R3857" s="23"/>
      <c r="S3857" s="23"/>
      <c r="T3857" s="23"/>
      <c r="U3857" s="23"/>
      <c r="V3857" s="23"/>
      <c r="W3857" s="23"/>
      <c r="X3857" s="23"/>
      <c r="Y3857" s="23"/>
      <c r="Z3857" s="23"/>
      <c r="AA3857" s="23"/>
      <c r="AB3857" s="23"/>
      <c r="AC3857" s="67"/>
      <c r="AD3857" s="23"/>
      <c r="AE3857" s="23"/>
    </row>
    <row r="3858" spans="1:31" s="103" customFormat="1" x14ac:dyDescent="0.35">
      <c r="A3858" s="24"/>
      <c r="B3858" s="23"/>
      <c r="C3858" s="23"/>
      <c r="D3858" s="23"/>
      <c r="E3858" s="23"/>
      <c r="F3858" s="23"/>
      <c r="G3858" s="23"/>
      <c r="H3858" s="23"/>
      <c r="I3858" s="23"/>
      <c r="J3858" s="23"/>
      <c r="K3858" s="23"/>
      <c r="L3858" s="23"/>
      <c r="M3858" s="23"/>
      <c r="N3858" s="23"/>
      <c r="O3858" s="23"/>
      <c r="P3858" s="23"/>
      <c r="Q3858" s="23"/>
      <c r="R3858" s="23"/>
      <c r="S3858" s="23"/>
      <c r="T3858" s="23"/>
      <c r="U3858" s="23"/>
      <c r="V3858" s="23"/>
      <c r="W3858" s="23"/>
      <c r="X3858" s="23"/>
      <c r="Y3858" s="23"/>
      <c r="Z3858" s="23"/>
      <c r="AA3858" s="23"/>
      <c r="AB3858" s="23"/>
      <c r="AC3858" s="67"/>
      <c r="AD3858" s="23"/>
      <c r="AE3858" s="23"/>
    </row>
    <row r="3859" spans="1:31" s="103" customFormat="1" x14ac:dyDescent="0.35">
      <c r="A3859" s="24"/>
      <c r="B3859" s="23"/>
      <c r="C3859" s="23"/>
      <c r="D3859" s="23"/>
      <c r="E3859" s="23"/>
      <c r="F3859" s="23"/>
      <c r="G3859" s="23"/>
      <c r="H3859" s="23"/>
      <c r="I3859" s="23"/>
      <c r="J3859" s="23"/>
      <c r="K3859" s="23"/>
      <c r="L3859" s="23"/>
      <c r="M3859" s="23"/>
      <c r="N3859" s="23"/>
      <c r="O3859" s="23"/>
      <c r="P3859" s="23"/>
      <c r="Q3859" s="23"/>
      <c r="R3859" s="23"/>
      <c r="S3859" s="23"/>
      <c r="T3859" s="23"/>
      <c r="U3859" s="23"/>
      <c r="V3859" s="23"/>
      <c r="W3859" s="23"/>
      <c r="X3859" s="23"/>
      <c r="Y3859" s="23"/>
      <c r="Z3859" s="23"/>
      <c r="AA3859" s="23"/>
      <c r="AB3859" s="23"/>
      <c r="AC3859" s="67"/>
      <c r="AD3859" s="23"/>
      <c r="AE3859" s="23"/>
    </row>
    <row r="3860" spans="1:31" s="103" customFormat="1" x14ac:dyDescent="0.35">
      <c r="A3860" s="24"/>
      <c r="B3860" s="23"/>
      <c r="C3860" s="23"/>
      <c r="D3860" s="23"/>
      <c r="E3860" s="23"/>
      <c r="F3860" s="23"/>
      <c r="G3860" s="23"/>
      <c r="H3860" s="23"/>
      <c r="I3860" s="23"/>
      <c r="J3860" s="23"/>
      <c r="K3860" s="23"/>
      <c r="L3860" s="23"/>
      <c r="M3860" s="23"/>
      <c r="N3860" s="23"/>
      <c r="O3860" s="23"/>
      <c r="P3860" s="23"/>
      <c r="Q3860" s="23"/>
      <c r="R3860" s="23"/>
      <c r="S3860" s="23"/>
      <c r="T3860" s="23"/>
      <c r="U3860" s="23"/>
      <c r="V3860" s="23"/>
      <c r="W3860" s="23"/>
      <c r="X3860" s="23"/>
      <c r="Y3860" s="23"/>
      <c r="Z3860" s="23"/>
      <c r="AA3860" s="23"/>
      <c r="AB3860" s="23"/>
      <c r="AC3860" s="67"/>
      <c r="AD3860" s="23"/>
      <c r="AE3860" s="23"/>
    </row>
    <row r="3861" spans="1:31" s="103" customFormat="1" x14ac:dyDescent="0.35">
      <c r="A3861" s="24"/>
      <c r="B3861" s="23"/>
      <c r="C3861" s="23"/>
      <c r="D3861" s="23"/>
      <c r="E3861" s="23"/>
      <c r="F3861" s="23"/>
      <c r="G3861" s="23"/>
      <c r="H3861" s="23"/>
      <c r="I3861" s="23"/>
      <c r="J3861" s="23"/>
      <c r="K3861" s="23"/>
      <c r="L3861" s="23"/>
      <c r="M3861" s="23"/>
      <c r="N3861" s="23"/>
      <c r="O3861" s="23"/>
      <c r="P3861" s="23"/>
      <c r="Q3861" s="23"/>
      <c r="R3861" s="23"/>
      <c r="S3861" s="23"/>
      <c r="T3861" s="23"/>
      <c r="U3861" s="23"/>
      <c r="V3861" s="23"/>
      <c r="W3861" s="23"/>
      <c r="X3861" s="23"/>
      <c r="Y3861" s="23"/>
      <c r="Z3861" s="23"/>
      <c r="AA3861" s="23"/>
      <c r="AB3861" s="23"/>
      <c r="AC3861" s="67"/>
      <c r="AD3861" s="23"/>
      <c r="AE3861" s="23"/>
    </row>
    <row r="3862" spans="1:31" s="103" customFormat="1" x14ac:dyDescent="0.35">
      <c r="A3862" s="24"/>
      <c r="B3862" s="23"/>
      <c r="C3862" s="23"/>
      <c r="D3862" s="23"/>
      <c r="E3862" s="23"/>
      <c r="F3862" s="23"/>
      <c r="G3862" s="23"/>
      <c r="H3862" s="23"/>
      <c r="I3862" s="23"/>
      <c r="J3862" s="23"/>
      <c r="K3862" s="23"/>
      <c r="L3862" s="23"/>
      <c r="M3862" s="23"/>
      <c r="N3862" s="23"/>
      <c r="O3862" s="23"/>
      <c r="P3862" s="23"/>
      <c r="Q3862" s="23"/>
      <c r="R3862" s="23"/>
      <c r="S3862" s="23"/>
      <c r="T3862" s="23"/>
      <c r="U3862" s="23"/>
      <c r="V3862" s="23"/>
      <c r="W3862" s="23"/>
      <c r="X3862" s="23"/>
      <c r="Y3862" s="23"/>
      <c r="Z3862" s="23"/>
      <c r="AA3862" s="23"/>
      <c r="AB3862" s="23"/>
      <c r="AC3862" s="67"/>
      <c r="AD3862" s="23"/>
      <c r="AE3862" s="23"/>
    </row>
    <row r="3863" spans="1:31" s="103" customFormat="1" x14ac:dyDescent="0.35">
      <c r="A3863" s="24"/>
      <c r="B3863" s="23"/>
      <c r="C3863" s="23"/>
      <c r="D3863" s="23"/>
      <c r="E3863" s="23"/>
      <c r="F3863" s="23"/>
      <c r="G3863" s="23"/>
      <c r="H3863" s="23"/>
      <c r="I3863" s="23"/>
      <c r="J3863" s="23"/>
      <c r="K3863" s="23"/>
      <c r="L3863" s="23"/>
      <c r="M3863" s="23"/>
      <c r="N3863" s="23"/>
      <c r="O3863" s="23"/>
      <c r="P3863" s="23"/>
      <c r="Q3863" s="23"/>
      <c r="R3863" s="23"/>
      <c r="S3863" s="23"/>
      <c r="T3863" s="23"/>
      <c r="U3863" s="23"/>
      <c r="V3863" s="23"/>
      <c r="W3863" s="23"/>
      <c r="X3863" s="23"/>
      <c r="Y3863" s="23"/>
      <c r="Z3863" s="23"/>
      <c r="AA3863" s="23"/>
      <c r="AB3863" s="23"/>
      <c r="AC3863" s="67"/>
      <c r="AD3863" s="23"/>
      <c r="AE3863" s="23"/>
    </row>
    <row r="3864" spans="1:31" s="103" customFormat="1" x14ac:dyDescent="0.35">
      <c r="A3864" s="24"/>
      <c r="B3864" s="23"/>
      <c r="C3864" s="23"/>
      <c r="D3864" s="23"/>
      <c r="E3864" s="23"/>
      <c r="F3864" s="23"/>
      <c r="G3864" s="23"/>
      <c r="H3864" s="23"/>
      <c r="I3864" s="23"/>
      <c r="J3864" s="23"/>
      <c r="K3864" s="23"/>
      <c r="L3864" s="23"/>
      <c r="M3864" s="23"/>
      <c r="N3864" s="23"/>
      <c r="O3864" s="23"/>
      <c r="P3864" s="23"/>
      <c r="Q3864" s="23"/>
      <c r="R3864" s="23"/>
      <c r="S3864" s="23"/>
      <c r="T3864" s="23"/>
      <c r="U3864" s="23"/>
      <c r="V3864" s="23"/>
      <c r="W3864" s="23"/>
      <c r="X3864" s="23"/>
      <c r="Y3864" s="23"/>
      <c r="Z3864" s="23"/>
      <c r="AA3864" s="23"/>
      <c r="AB3864" s="23"/>
      <c r="AC3864" s="67"/>
      <c r="AD3864" s="23"/>
      <c r="AE3864" s="23"/>
    </row>
    <row r="3865" spans="1:31" s="103" customFormat="1" x14ac:dyDescent="0.35">
      <c r="A3865" s="24"/>
      <c r="B3865" s="23"/>
      <c r="C3865" s="23"/>
      <c r="D3865" s="23"/>
      <c r="E3865" s="23"/>
      <c r="F3865" s="23"/>
      <c r="G3865" s="23"/>
      <c r="H3865" s="23"/>
      <c r="I3865" s="23"/>
      <c r="J3865" s="23"/>
      <c r="K3865" s="23"/>
      <c r="L3865" s="23"/>
      <c r="M3865" s="23"/>
      <c r="N3865" s="23"/>
      <c r="O3865" s="23"/>
      <c r="P3865" s="23"/>
      <c r="Q3865" s="23"/>
      <c r="R3865" s="23"/>
      <c r="S3865" s="23"/>
      <c r="T3865" s="23"/>
      <c r="U3865" s="23"/>
      <c r="V3865" s="23"/>
      <c r="W3865" s="23"/>
      <c r="X3865" s="23"/>
      <c r="Y3865" s="23"/>
      <c r="Z3865" s="23"/>
      <c r="AA3865" s="23"/>
      <c r="AB3865" s="23"/>
      <c r="AC3865" s="67"/>
      <c r="AD3865" s="23"/>
      <c r="AE3865" s="23"/>
    </row>
    <row r="3866" spans="1:31" s="103" customFormat="1" x14ac:dyDescent="0.35">
      <c r="A3866" s="24"/>
      <c r="B3866" s="23"/>
      <c r="C3866" s="23"/>
      <c r="D3866" s="23"/>
      <c r="E3866" s="23"/>
      <c r="F3866" s="23"/>
      <c r="G3866" s="23"/>
      <c r="H3866" s="23"/>
      <c r="I3866" s="23"/>
      <c r="J3866" s="23"/>
      <c r="K3866" s="23"/>
      <c r="L3866" s="23"/>
      <c r="M3866" s="23"/>
      <c r="N3866" s="23"/>
      <c r="O3866" s="23"/>
      <c r="P3866" s="23"/>
      <c r="Q3866" s="23"/>
      <c r="R3866" s="23"/>
      <c r="S3866" s="23"/>
      <c r="T3866" s="23"/>
      <c r="U3866" s="23"/>
      <c r="V3866" s="23"/>
      <c r="W3866" s="23"/>
      <c r="X3866" s="23"/>
      <c r="Y3866" s="23"/>
      <c r="Z3866" s="23"/>
      <c r="AA3866" s="23"/>
      <c r="AB3866" s="23"/>
      <c r="AC3866" s="67"/>
      <c r="AD3866" s="23"/>
      <c r="AE3866" s="23"/>
    </row>
    <row r="3867" spans="1:31" s="103" customFormat="1" x14ac:dyDescent="0.35">
      <c r="A3867" s="24"/>
      <c r="B3867" s="23"/>
      <c r="C3867" s="23"/>
      <c r="D3867" s="23"/>
      <c r="E3867" s="23"/>
      <c r="F3867" s="23"/>
      <c r="G3867" s="23"/>
      <c r="H3867" s="23"/>
      <c r="I3867" s="23"/>
      <c r="J3867" s="23"/>
      <c r="K3867" s="23"/>
      <c r="L3867" s="23"/>
      <c r="M3867" s="23"/>
      <c r="N3867" s="23"/>
      <c r="O3867" s="23"/>
      <c r="P3867" s="23"/>
      <c r="Q3867" s="23"/>
      <c r="R3867" s="23"/>
      <c r="S3867" s="23"/>
      <c r="T3867" s="23"/>
      <c r="U3867" s="23"/>
      <c r="V3867" s="23"/>
      <c r="W3867" s="23"/>
      <c r="X3867" s="23"/>
      <c r="Y3867" s="23"/>
      <c r="Z3867" s="23"/>
      <c r="AA3867" s="23"/>
      <c r="AB3867" s="23"/>
      <c r="AC3867" s="67"/>
      <c r="AD3867" s="23"/>
      <c r="AE3867" s="23"/>
    </row>
    <row r="3868" spans="1:31" s="103" customFormat="1" x14ac:dyDescent="0.35">
      <c r="A3868" s="24"/>
      <c r="B3868" s="23"/>
      <c r="C3868" s="23"/>
      <c r="D3868" s="23"/>
      <c r="E3868" s="23"/>
      <c r="F3868" s="23"/>
      <c r="G3868" s="23"/>
      <c r="H3868" s="23"/>
      <c r="I3868" s="23"/>
      <c r="J3868" s="23"/>
      <c r="K3868" s="23"/>
      <c r="L3868" s="23"/>
      <c r="M3868" s="23"/>
      <c r="N3868" s="23"/>
      <c r="O3868" s="23"/>
      <c r="P3868" s="23"/>
      <c r="Q3868" s="23"/>
      <c r="R3868" s="23"/>
      <c r="S3868" s="23"/>
      <c r="T3868" s="23"/>
      <c r="U3868" s="23"/>
      <c r="V3868" s="23"/>
      <c r="W3868" s="23"/>
      <c r="X3868" s="23"/>
      <c r="Y3868" s="23"/>
      <c r="Z3868" s="23"/>
      <c r="AA3868" s="23"/>
      <c r="AB3868" s="23"/>
      <c r="AC3868" s="67"/>
      <c r="AD3868" s="23"/>
      <c r="AE3868" s="23"/>
    </row>
    <row r="3869" spans="1:31" s="103" customFormat="1" x14ac:dyDescent="0.35">
      <c r="A3869" s="24"/>
      <c r="B3869" s="23"/>
      <c r="C3869" s="23"/>
      <c r="D3869" s="23"/>
      <c r="E3869" s="23"/>
      <c r="F3869" s="23"/>
      <c r="G3869" s="23"/>
      <c r="H3869" s="23"/>
      <c r="I3869" s="23"/>
      <c r="J3869" s="23"/>
      <c r="K3869" s="23"/>
      <c r="L3869" s="23"/>
      <c r="M3869" s="23"/>
      <c r="N3869" s="23"/>
      <c r="O3869" s="23"/>
      <c r="P3869" s="23"/>
      <c r="Q3869" s="23"/>
      <c r="R3869" s="23"/>
      <c r="S3869" s="23"/>
      <c r="T3869" s="23"/>
      <c r="U3869" s="23"/>
      <c r="V3869" s="23"/>
      <c r="W3869" s="23"/>
      <c r="X3869" s="23"/>
      <c r="Y3869" s="23"/>
      <c r="Z3869" s="23"/>
      <c r="AA3869" s="23"/>
      <c r="AB3869" s="23"/>
      <c r="AC3869" s="67"/>
      <c r="AD3869" s="23"/>
      <c r="AE3869" s="23"/>
    </row>
    <row r="3870" spans="1:31" s="103" customFormat="1" x14ac:dyDescent="0.35">
      <c r="A3870" s="24"/>
      <c r="B3870" s="23"/>
      <c r="C3870" s="23"/>
      <c r="D3870" s="23"/>
      <c r="E3870" s="23"/>
      <c r="F3870" s="23"/>
      <c r="G3870" s="23"/>
      <c r="H3870" s="23"/>
      <c r="I3870" s="23"/>
      <c r="J3870" s="23"/>
      <c r="K3870" s="23"/>
      <c r="L3870" s="23"/>
      <c r="M3870" s="23"/>
      <c r="N3870" s="23"/>
      <c r="O3870" s="23"/>
      <c r="P3870" s="23"/>
      <c r="Q3870" s="23"/>
      <c r="R3870" s="23"/>
      <c r="S3870" s="23"/>
      <c r="T3870" s="23"/>
      <c r="U3870" s="23"/>
      <c r="V3870" s="23"/>
      <c r="W3870" s="23"/>
      <c r="X3870" s="23"/>
      <c r="Y3870" s="23"/>
      <c r="Z3870" s="23"/>
      <c r="AA3870" s="23"/>
      <c r="AB3870" s="23"/>
      <c r="AC3870" s="67"/>
      <c r="AD3870" s="23"/>
      <c r="AE3870" s="23"/>
    </row>
    <row r="3871" spans="1:31" s="103" customFormat="1" x14ac:dyDescent="0.35">
      <c r="A3871" s="24"/>
      <c r="B3871" s="23"/>
      <c r="C3871" s="23"/>
      <c r="D3871" s="23"/>
      <c r="E3871" s="23"/>
      <c r="F3871" s="23"/>
      <c r="G3871" s="23"/>
      <c r="H3871" s="23"/>
      <c r="I3871" s="23"/>
      <c r="J3871" s="23"/>
      <c r="K3871" s="23"/>
      <c r="L3871" s="23"/>
      <c r="M3871" s="23"/>
      <c r="N3871" s="23"/>
      <c r="O3871" s="23"/>
      <c r="P3871" s="23"/>
      <c r="Q3871" s="23"/>
      <c r="R3871" s="23"/>
      <c r="S3871" s="23"/>
      <c r="T3871" s="23"/>
      <c r="U3871" s="23"/>
      <c r="V3871" s="23"/>
      <c r="W3871" s="23"/>
      <c r="X3871" s="23"/>
      <c r="Y3871" s="23"/>
      <c r="Z3871" s="23"/>
      <c r="AA3871" s="23"/>
      <c r="AB3871" s="23"/>
      <c r="AC3871" s="67"/>
      <c r="AD3871" s="23"/>
      <c r="AE3871" s="23"/>
    </row>
    <row r="3872" spans="1:31" s="103" customFormat="1" x14ac:dyDescent="0.35">
      <c r="A3872" s="24"/>
      <c r="B3872" s="23"/>
      <c r="C3872" s="23"/>
      <c r="D3872" s="23"/>
      <c r="E3872" s="23"/>
      <c r="F3872" s="23"/>
      <c r="G3872" s="23"/>
      <c r="H3872" s="23"/>
      <c r="I3872" s="23"/>
      <c r="J3872" s="23"/>
      <c r="K3872" s="23"/>
      <c r="L3872" s="23"/>
      <c r="M3872" s="23"/>
      <c r="N3872" s="23"/>
      <c r="O3872" s="23"/>
      <c r="P3872" s="23"/>
      <c r="Q3872" s="23"/>
      <c r="R3872" s="23"/>
      <c r="S3872" s="23"/>
      <c r="T3872" s="23"/>
      <c r="U3872" s="23"/>
      <c r="V3872" s="23"/>
      <c r="W3872" s="23"/>
      <c r="X3872" s="23"/>
      <c r="Y3872" s="23"/>
      <c r="Z3872" s="23"/>
      <c r="AA3872" s="23"/>
      <c r="AB3872" s="23"/>
      <c r="AC3872" s="67"/>
      <c r="AD3872" s="23"/>
      <c r="AE3872" s="23"/>
    </row>
    <row r="3873" spans="1:31" s="103" customFormat="1" x14ac:dyDescent="0.35">
      <c r="A3873" s="24"/>
      <c r="B3873" s="23"/>
      <c r="C3873" s="23"/>
      <c r="D3873" s="23"/>
      <c r="E3873" s="23"/>
      <c r="F3873" s="23"/>
      <c r="G3873" s="23"/>
      <c r="H3873" s="23"/>
      <c r="I3873" s="23"/>
      <c r="J3873" s="23"/>
      <c r="K3873" s="23"/>
      <c r="L3873" s="23"/>
      <c r="M3873" s="23"/>
      <c r="N3873" s="23"/>
      <c r="O3873" s="23"/>
      <c r="P3873" s="23"/>
      <c r="Q3873" s="23"/>
      <c r="R3873" s="23"/>
      <c r="S3873" s="23"/>
      <c r="T3873" s="23"/>
      <c r="U3873" s="23"/>
      <c r="V3873" s="23"/>
      <c r="W3873" s="23"/>
      <c r="X3873" s="23"/>
      <c r="Y3873" s="23"/>
      <c r="Z3873" s="23"/>
      <c r="AA3873" s="23"/>
      <c r="AB3873" s="23"/>
      <c r="AC3873" s="67"/>
      <c r="AD3873" s="23"/>
      <c r="AE3873" s="23"/>
    </row>
    <row r="3874" spans="1:31" s="103" customFormat="1" x14ac:dyDescent="0.35">
      <c r="A3874" s="24"/>
      <c r="B3874" s="23"/>
      <c r="C3874" s="23"/>
      <c r="D3874" s="23"/>
      <c r="E3874" s="23"/>
      <c r="F3874" s="23"/>
      <c r="G3874" s="23"/>
      <c r="H3874" s="23"/>
      <c r="I3874" s="23"/>
      <c r="J3874" s="23"/>
      <c r="K3874" s="23"/>
      <c r="L3874" s="23"/>
      <c r="M3874" s="23"/>
      <c r="N3874" s="23"/>
      <c r="O3874" s="23"/>
      <c r="P3874" s="23"/>
      <c r="Q3874" s="23"/>
      <c r="R3874" s="23"/>
      <c r="S3874" s="23"/>
      <c r="T3874" s="23"/>
      <c r="U3874" s="23"/>
      <c r="V3874" s="23"/>
      <c r="W3874" s="23"/>
      <c r="X3874" s="23"/>
      <c r="Y3874" s="23"/>
      <c r="Z3874" s="23"/>
      <c r="AA3874" s="23"/>
      <c r="AB3874" s="23"/>
      <c r="AC3874" s="67"/>
      <c r="AD3874" s="23"/>
      <c r="AE3874" s="23"/>
    </row>
    <row r="3875" spans="1:31" s="103" customFormat="1" x14ac:dyDescent="0.35">
      <c r="A3875" s="24"/>
      <c r="B3875" s="23"/>
      <c r="C3875" s="23"/>
      <c r="D3875" s="23"/>
      <c r="E3875" s="23"/>
      <c r="F3875" s="23"/>
      <c r="G3875" s="23"/>
      <c r="H3875" s="23"/>
      <c r="I3875" s="23"/>
      <c r="J3875" s="23"/>
      <c r="K3875" s="23"/>
      <c r="L3875" s="23"/>
      <c r="M3875" s="23"/>
      <c r="N3875" s="23"/>
      <c r="O3875" s="23"/>
      <c r="P3875" s="23"/>
      <c r="Q3875" s="23"/>
      <c r="R3875" s="23"/>
      <c r="S3875" s="23"/>
      <c r="T3875" s="23"/>
      <c r="U3875" s="23"/>
      <c r="V3875" s="23"/>
      <c r="W3875" s="23"/>
      <c r="X3875" s="23"/>
      <c r="Y3875" s="23"/>
      <c r="Z3875" s="23"/>
      <c r="AA3875" s="23"/>
      <c r="AB3875" s="23"/>
      <c r="AC3875" s="67"/>
      <c r="AD3875" s="23"/>
      <c r="AE3875" s="23"/>
    </row>
    <row r="3876" spans="1:31" s="103" customFormat="1" x14ac:dyDescent="0.35">
      <c r="A3876" s="24"/>
      <c r="B3876" s="23"/>
      <c r="C3876" s="23"/>
      <c r="D3876" s="23"/>
      <c r="E3876" s="23"/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23"/>
      <c r="Y3876" s="23"/>
      <c r="Z3876" s="23"/>
      <c r="AA3876" s="23"/>
      <c r="AB3876" s="23"/>
      <c r="AC3876" s="67"/>
      <c r="AD3876" s="23"/>
      <c r="AE3876" s="23"/>
    </row>
    <row r="3877" spans="1:31" s="103" customFormat="1" x14ac:dyDescent="0.35">
      <c r="A3877" s="24"/>
      <c r="B3877" s="23"/>
      <c r="C3877" s="23"/>
      <c r="D3877" s="23"/>
      <c r="E3877" s="23"/>
      <c r="F3877" s="23"/>
      <c r="G3877" s="23"/>
      <c r="H3877" s="23"/>
      <c r="I3877" s="23"/>
      <c r="J3877" s="23"/>
      <c r="K3877" s="23"/>
      <c r="L3877" s="23"/>
      <c r="M3877" s="23"/>
      <c r="N3877" s="23"/>
      <c r="O3877" s="23"/>
      <c r="P3877" s="23"/>
      <c r="Q3877" s="23"/>
      <c r="R3877" s="23"/>
      <c r="S3877" s="23"/>
      <c r="T3877" s="23"/>
      <c r="U3877" s="23"/>
      <c r="V3877" s="23"/>
      <c r="W3877" s="23"/>
      <c r="X3877" s="23"/>
      <c r="Y3877" s="23"/>
      <c r="Z3877" s="23"/>
      <c r="AA3877" s="23"/>
      <c r="AB3877" s="23"/>
      <c r="AC3877" s="67"/>
      <c r="AD3877" s="23"/>
      <c r="AE3877" s="23"/>
    </row>
    <row r="3878" spans="1:31" s="103" customFormat="1" x14ac:dyDescent="0.35">
      <c r="A3878" s="24"/>
      <c r="B3878" s="23"/>
      <c r="C3878" s="23"/>
      <c r="D3878" s="23"/>
      <c r="E3878" s="23"/>
      <c r="F3878" s="23"/>
      <c r="G3878" s="23"/>
      <c r="H3878" s="23"/>
      <c r="I3878" s="23"/>
      <c r="J3878" s="23"/>
      <c r="K3878" s="23"/>
      <c r="L3878" s="23"/>
      <c r="M3878" s="23"/>
      <c r="N3878" s="23"/>
      <c r="O3878" s="23"/>
      <c r="P3878" s="23"/>
      <c r="Q3878" s="23"/>
      <c r="R3878" s="23"/>
      <c r="S3878" s="23"/>
      <c r="T3878" s="23"/>
      <c r="U3878" s="23"/>
      <c r="V3878" s="23"/>
      <c r="W3878" s="23"/>
      <c r="X3878" s="23"/>
      <c r="Y3878" s="23"/>
      <c r="Z3878" s="23"/>
      <c r="AA3878" s="23"/>
      <c r="AB3878" s="23"/>
      <c r="AC3878" s="67"/>
      <c r="AD3878" s="23"/>
      <c r="AE3878" s="23"/>
    </row>
    <row r="3879" spans="1:31" s="103" customFormat="1" x14ac:dyDescent="0.35">
      <c r="A3879" s="24"/>
      <c r="B3879" s="23"/>
      <c r="C3879" s="23"/>
      <c r="D3879" s="23"/>
      <c r="E3879" s="23"/>
      <c r="F3879" s="23"/>
      <c r="G3879" s="23"/>
      <c r="H3879" s="23"/>
      <c r="I3879" s="23"/>
      <c r="J3879" s="23"/>
      <c r="K3879" s="23"/>
      <c r="L3879" s="23"/>
      <c r="M3879" s="23"/>
      <c r="N3879" s="23"/>
      <c r="O3879" s="23"/>
      <c r="P3879" s="23"/>
      <c r="Q3879" s="23"/>
      <c r="R3879" s="23"/>
      <c r="S3879" s="23"/>
      <c r="T3879" s="23"/>
      <c r="U3879" s="23"/>
      <c r="V3879" s="23"/>
      <c r="W3879" s="23"/>
      <c r="X3879" s="23"/>
      <c r="Y3879" s="23"/>
      <c r="Z3879" s="23"/>
      <c r="AA3879" s="23"/>
      <c r="AB3879" s="23"/>
      <c r="AC3879" s="67"/>
      <c r="AD3879" s="23"/>
      <c r="AE3879" s="23"/>
    </row>
    <row r="3880" spans="1:31" s="103" customFormat="1" x14ac:dyDescent="0.35">
      <c r="A3880" s="24"/>
      <c r="B3880" s="23"/>
      <c r="C3880" s="23"/>
      <c r="D3880" s="23"/>
      <c r="E3880" s="23"/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23"/>
      <c r="AC3880" s="67"/>
      <c r="AD3880" s="23"/>
      <c r="AE3880" s="23"/>
    </row>
    <row r="3881" spans="1:31" s="103" customFormat="1" x14ac:dyDescent="0.35">
      <c r="A3881" s="24"/>
      <c r="B3881" s="23"/>
      <c r="C3881" s="23"/>
      <c r="D3881" s="23"/>
      <c r="E3881" s="23"/>
      <c r="F3881" s="23"/>
      <c r="G3881" s="23"/>
      <c r="H3881" s="23"/>
      <c r="I3881" s="23"/>
      <c r="J3881" s="23"/>
      <c r="K3881" s="23"/>
      <c r="L3881" s="23"/>
      <c r="M3881" s="23"/>
      <c r="N3881" s="23"/>
      <c r="O3881" s="23"/>
      <c r="P3881" s="23"/>
      <c r="Q3881" s="23"/>
      <c r="R3881" s="23"/>
      <c r="S3881" s="23"/>
      <c r="T3881" s="23"/>
      <c r="U3881" s="23"/>
      <c r="V3881" s="23"/>
      <c r="W3881" s="23"/>
      <c r="X3881" s="23"/>
      <c r="Y3881" s="23"/>
      <c r="Z3881" s="23"/>
      <c r="AA3881" s="23"/>
      <c r="AB3881" s="23"/>
      <c r="AC3881" s="67"/>
      <c r="AD3881" s="23"/>
      <c r="AE3881" s="23"/>
    </row>
    <row r="3882" spans="1:31" s="103" customFormat="1" x14ac:dyDescent="0.35">
      <c r="A3882" s="24"/>
      <c r="B3882" s="23"/>
      <c r="C3882" s="23"/>
      <c r="D3882" s="23"/>
      <c r="E3882" s="23"/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23"/>
      <c r="Y3882" s="23"/>
      <c r="Z3882" s="23"/>
      <c r="AA3882" s="23"/>
      <c r="AB3882" s="23"/>
      <c r="AC3882" s="67"/>
      <c r="AD3882" s="23"/>
      <c r="AE3882" s="23"/>
    </row>
    <row r="3883" spans="1:31" s="103" customFormat="1" x14ac:dyDescent="0.35">
      <c r="A3883" s="24"/>
      <c r="B3883" s="23"/>
      <c r="C3883" s="23"/>
      <c r="D3883" s="23"/>
      <c r="E3883" s="23"/>
      <c r="F3883" s="23"/>
      <c r="G3883" s="23"/>
      <c r="H3883" s="23"/>
      <c r="I3883" s="23"/>
      <c r="J3883" s="23"/>
      <c r="K3883" s="23"/>
      <c r="L3883" s="23"/>
      <c r="M3883" s="23"/>
      <c r="N3883" s="23"/>
      <c r="O3883" s="23"/>
      <c r="P3883" s="23"/>
      <c r="Q3883" s="23"/>
      <c r="R3883" s="23"/>
      <c r="S3883" s="23"/>
      <c r="T3883" s="23"/>
      <c r="U3883" s="23"/>
      <c r="V3883" s="23"/>
      <c r="W3883" s="23"/>
      <c r="X3883" s="23"/>
      <c r="Y3883" s="23"/>
      <c r="Z3883" s="23"/>
      <c r="AA3883" s="23"/>
      <c r="AB3883" s="23"/>
      <c r="AC3883" s="67"/>
      <c r="AD3883" s="23"/>
      <c r="AE3883" s="23"/>
    </row>
    <row r="3884" spans="1:31" s="103" customFormat="1" x14ac:dyDescent="0.35">
      <c r="A3884" s="24"/>
      <c r="B3884" s="23"/>
      <c r="C3884" s="23"/>
      <c r="D3884" s="23"/>
      <c r="E3884" s="23"/>
      <c r="F3884" s="23"/>
      <c r="G3884" s="23"/>
      <c r="H3884" s="23"/>
      <c r="I3884" s="23"/>
      <c r="J3884" s="23"/>
      <c r="K3884" s="23"/>
      <c r="L3884" s="23"/>
      <c r="M3884" s="23"/>
      <c r="N3884" s="23"/>
      <c r="O3884" s="23"/>
      <c r="P3884" s="23"/>
      <c r="Q3884" s="23"/>
      <c r="R3884" s="23"/>
      <c r="S3884" s="23"/>
      <c r="T3884" s="23"/>
      <c r="U3884" s="23"/>
      <c r="V3884" s="23"/>
      <c r="W3884" s="23"/>
      <c r="X3884" s="23"/>
      <c r="Y3884" s="23"/>
      <c r="Z3884" s="23"/>
      <c r="AA3884" s="23"/>
      <c r="AB3884" s="23"/>
      <c r="AC3884" s="67"/>
      <c r="AD3884" s="23"/>
      <c r="AE3884" s="23"/>
    </row>
    <row r="3885" spans="1:31" s="103" customFormat="1" x14ac:dyDescent="0.35">
      <c r="A3885" s="24"/>
      <c r="B3885" s="23"/>
      <c r="C3885" s="23"/>
      <c r="D3885" s="23"/>
      <c r="E3885" s="23"/>
      <c r="F3885" s="23"/>
      <c r="G3885" s="23"/>
      <c r="H3885" s="23"/>
      <c r="I3885" s="23"/>
      <c r="J3885" s="23"/>
      <c r="K3885" s="23"/>
      <c r="L3885" s="23"/>
      <c r="M3885" s="23"/>
      <c r="N3885" s="23"/>
      <c r="O3885" s="23"/>
      <c r="P3885" s="23"/>
      <c r="Q3885" s="23"/>
      <c r="R3885" s="23"/>
      <c r="S3885" s="23"/>
      <c r="T3885" s="23"/>
      <c r="U3885" s="23"/>
      <c r="V3885" s="23"/>
      <c r="W3885" s="23"/>
      <c r="X3885" s="23"/>
      <c r="Y3885" s="23"/>
      <c r="Z3885" s="23"/>
      <c r="AA3885" s="23"/>
      <c r="AB3885" s="23"/>
      <c r="AC3885" s="67"/>
      <c r="AD3885" s="23"/>
      <c r="AE3885" s="23"/>
    </row>
    <row r="3886" spans="1:31" s="103" customFormat="1" x14ac:dyDescent="0.35">
      <c r="A3886" s="24"/>
      <c r="B3886" s="23"/>
      <c r="C3886" s="23"/>
      <c r="D3886" s="23"/>
      <c r="E3886" s="23"/>
      <c r="F3886" s="23"/>
      <c r="G3886" s="23"/>
      <c r="H3886" s="23"/>
      <c r="I3886" s="23"/>
      <c r="J3886" s="23"/>
      <c r="K3886" s="23"/>
      <c r="L3886" s="23"/>
      <c r="M3886" s="23"/>
      <c r="N3886" s="23"/>
      <c r="O3886" s="23"/>
      <c r="P3886" s="23"/>
      <c r="Q3886" s="23"/>
      <c r="R3886" s="23"/>
      <c r="S3886" s="23"/>
      <c r="T3886" s="23"/>
      <c r="U3886" s="23"/>
      <c r="V3886" s="23"/>
      <c r="W3886" s="23"/>
      <c r="X3886" s="23"/>
      <c r="Y3886" s="23"/>
      <c r="Z3886" s="23"/>
      <c r="AA3886" s="23"/>
      <c r="AB3886" s="23"/>
      <c r="AC3886" s="67"/>
      <c r="AD3886" s="23"/>
      <c r="AE3886" s="23"/>
    </row>
    <row r="3887" spans="1:31" s="103" customFormat="1" x14ac:dyDescent="0.35">
      <c r="A3887" s="24"/>
      <c r="B3887" s="23"/>
      <c r="C3887" s="23"/>
      <c r="D3887" s="23"/>
      <c r="E3887" s="23"/>
      <c r="F3887" s="23"/>
      <c r="G3887" s="23"/>
      <c r="H3887" s="23"/>
      <c r="I3887" s="23"/>
      <c r="J3887" s="23"/>
      <c r="K3887" s="23"/>
      <c r="L3887" s="23"/>
      <c r="M3887" s="23"/>
      <c r="N3887" s="23"/>
      <c r="O3887" s="23"/>
      <c r="P3887" s="23"/>
      <c r="Q3887" s="23"/>
      <c r="R3887" s="23"/>
      <c r="S3887" s="23"/>
      <c r="T3887" s="23"/>
      <c r="U3887" s="23"/>
      <c r="V3887" s="23"/>
      <c r="W3887" s="23"/>
      <c r="X3887" s="23"/>
      <c r="Y3887" s="23"/>
      <c r="Z3887" s="23"/>
      <c r="AA3887" s="23"/>
      <c r="AB3887" s="23"/>
      <c r="AC3887" s="67"/>
      <c r="AD3887" s="23"/>
      <c r="AE3887" s="23"/>
    </row>
    <row r="3888" spans="1:31" s="103" customFormat="1" x14ac:dyDescent="0.35">
      <c r="A3888" s="24"/>
      <c r="B3888" s="23"/>
      <c r="C3888" s="23"/>
      <c r="D3888" s="23"/>
      <c r="E3888" s="23"/>
      <c r="F3888" s="23"/>
      <c r="G3888" s="23"/>
      <c r="H3888" s="23"/>
      <c r="I3888" s="23"/>
      <c r="J3888" s="23"/>
      <c r="K3888" s="23"/>
      <c r="L3888" s="23"/>
      <c r="M3888" s="23"/>
      <c r="N3888" s="23"/>
      <c r="O3888" s="23"/>
      <c r="P3888" s="23"/>
      <c r="Q3888" s="23"/>
      <c r="R3888" s="23"/>
      <c r="S3888" s="23"/>
      <c r="T3888" s="23"/>
      <c r="U3888" s="23"/>
      <c r="V3888" s="23"/>
      <c r="W3888" s="23"/>
      <c r="X3888" s="23"/>
      <c r="Y3888" s="23"/>
      <c r="Z3888" s="23"/>
      <c r="AA3888" s="23"/>
      <c r="AB3888" s="23"/>
      <c r="AC3888" s="67"/>
      <c r="AD3888" s="23"/>
      <c r="AE3888" s="23"/>
    </row>
    <row r="3889" spans="1:31" s="103" customFormat="1" x14ac:dyDescent="0.35">
      <c r="A3889" s="24"/>
      <c r="B3889" s="23"/>
      <c r="C3889" s="23"/>
      <c r="D3889" s="23"/>
      <c r="E3889" s="23"/>
      <c r="F3889" s="23"/>
      <c r="G3889" s="23"/>
      <c r="H3889" s="23"/>
      <c r="I3889" s="23"/>
      <c r="J3889" s="23"/>
      <c r="K3889" s="23"/>
      <c r="L3889" s="23"/>
      <c r="M3889" s="23"/>
      <c r="N3889" s="23"/>
      <c r="O3889" s="23"/>
      <c r="P3889" s="23"/>
      <c r="Q3889" s="23"/>
      <c r="R3889" s="23"/>
      <c r="S3889" s="23"/>
      <c r="T3889" s="23"/>
      <c r="U3889" s="23"/>
      <c r="V3889" s="23"/>
      <c r="W3889" s="23"/>
      <c r="X3889" s="23"/>
      <c r="Y3889" s="23"/>
      <c r="Z3889" s="23"/>
      <c r="AA3889" s="23"/>
      <c r="AB3889" s="23"/>
      <c r="AC3889" s="67"/>
      <c r="AD3889" s="23"/>
      <c r="AE3889" s="23"/>
    </row>
    <row r="3890" spans="1:31" s="103" customFormat="1" x14ac:dyDescent="0.35">
      <c r="A3890" s="24"/>
      <c r="B3890" s="23"/>
      <c r="C3890" s="23"/>
      <c r="D3890" s="23"/>
      <c r="E3890" s="23"/>
      <c r="F3890" s="23"/>
      <c r="G3890" s="23"/>
      <c r="H3890" s="23"/>
      <c r="I3890" s="23"/>
      <c r="J3890" s="23"/>
      <c r="K3890" s="23"/>
      <c r="L3890" s="23"/>
      <c r="M3890" s="23"/>
      <c r="N3890" s="23"/>
      <c r="O3890" s="23"/>
      <c r="P3890" s="23"/>
      <c r="Q3890" s="23"/>
      <c r="R3890" s="23"/>
      <c r="S3890" s="23"/>
      <c r="T3890" s="23"/>
      <c r="U3890" s="23"/>
      <c r="V3890" s="23"/>
      <c r="W3890" s="23"/>
      <c r="X3890" s="23"/>
      <c r="Y3890" s="23"/>
      <c r="Z3890" s="23"/>
      <c r="AA3890" s="23"/>
      <c r="AB3890" s="23"/>
      <c r="AC3890" s="67"/>
      <c r="AD3890" s="23"/>
      <c r="AE3890" s="23"/>
    </row>
    <row r="3891" spans="1:31" s="103" customFormat="1" x14ac:dyDescent="0.35">
      <c r="A3891" s="24"/>
      <c r="B3891" s="23"/>
      <c r="C3891" s="23"/>
      <c r="D3891" s="23"/>
      <c r="E3891" s="23"/>
      <c r="F3891" s="23"/>
      <c r="G3891" s="23"/>
      <c r="H3891" s="23"/>
      <c r="I3891" s="23"/>
      <c r="J3891" s="23"/>
      <c r="K3891" s="23"/>
      <c r="L3891" s="23"/>
      <c r="M3891" s="23"/>
      <c r="N3891" s="23"/>
      <c r="O3891" s="23"/>
      <c r="P3891" s="23"/>
      <c r="Q3891" s="23"/>
      <c r="R3891" s="23"/>
      <c r="S3891" s="23"/>
      <c r="T3891" s="23"/>
      <c r="U3891" s="23"/>
      <c r="V3891" s="23"/>
      <c r="W3891" s="23"/>
      <c r="X3891" s="23"/>
      <c r="Y3891" s="23"/>
      <c r="Z3891" s="23"/>
      <c r="AA3891" s="23"/>
      <c r="AB3891" s="23"/>
      <c r="AC3891" s="67"/>
      <c r="AD3891" s="23"/>
      <c r="AE3891" s="23"/>
    </row>
    <row r="3892" spans="1:31" s="103" customFormat="1" x14ac:dyDescent="0.35">
      <c r="A3892" s="24"/>
      <c r="B3892" s="23"/>
      <c r="C3892" s="23"/>
      <c r="D3892" s="23"/>
      <c r="E3892" s="23"/>
      <c r="F3892" s="23"/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23"/>
      <c r="Y3892" s="23"/>
      <c r="Z3892" s="23"/>
      <c r="AA3892" s="23"/>
      <c r="AB3892" s="23"/>
      <c r="AC3892" s="67"/>
      <c r="AD3892" s="23"/>
      <c r="AE3892" s="23"/>
    </row>
    <row r="3893" spans="1:31" s="103" customFormat="1" x14ac:dyDescent="0.35">
      <c r="A3893" s="24"/>
      <c r="B3893" s="23"/>
      <c r="C3893" s="23"/>
      <c r="D3893" s="23"/>
      <c r="E3893" s="23"/>
      <c r="F3893" s="23"/>
      <c r="G3893" s="23"/>
      <c r="H3893" s="23"/>
      <c r="I3893" s="23"/>
      <c r="J3893" s="23"/>
      <c r="K3893" s="23"/>
      <c r="L3893" s="23"/>
      <c r="M3893" s="23"/>
      <c r="N3893" s="23"/>
      <c r="O3893" s="23"/>
      <c r="P3893" s="23"/>
      <c r="Q3893" s="23"/>
      <c r="R3893" s="23"/>
      <c r="S3893" s="23"/>
      <c r="T3893" s="23"/>
      <c r="U3893" s="23"/>
      <c r="V3893" s="23"/>
      <c r="W3893" s="23"/>
      <c r="X3893" s="23"/>
      <c r="Y3893" s="23"/>
      <c r="Z3893" s="23"/>
      <c r="AA3893" s="23"/>
      <c r="AB3893" s="23"/>
      <c r="AC3893" s="67"/>
      <c r="AD3893" s="23"/>
      <c r="AE3893" s="23"/>
    </row>
    <row r="3894" spans="1:31" s="103" customFormat="1" x14ac:dyDescent="0.35">
      <c r="A3894" s="24"/>
      <c r="B3894" s="23"/>
      <c r="C3894" s="23"/>
      <c r="D3894" s="23"/>
      <c r="E3894" s="23"/>
      <c r="F3894" s="23"/>
      <c r="G3894" s="23"/>
      <c r="H3894" s="23"/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3"/>
      <c r="X3894" s="23"/>
      <c r="Y3894" s="23"/>
      <c r="Z3894" s="23"/>
      <c r="AA3894" s="23"/>
      <c r="AB3894" s="23"/>
      <c r="AC3894" s="67"/>
      <c r="AD3894" s="23"/>
      <c r="AE3894" s="23"/>
    </row>
    <row r="3895" spans="1:31" s="103" customFormat="1" x14ac:dyDescent="0.35">
      <c r="A3895" s="24"/>
      <c r="B3895" s="23"/>
      <c r="C3895" s="23"/>
      <c r="D3895" s="23"/>
      <c r="E3895" s="23"/>
      <c r="F3895" s="23"/>
      <c r="G3895" s="23"/>
      <c r="H3895" s="23"/>
      <c r="I3895" s="23"/>
      <c r="J3895" s="23"/>
      <c r="K3895" s="23"/>
      <c r="L3895" s="23"/>
      <c r="M3895" s="23"/>
      <c r="N3895" s="23"/>
      <c r="O3895" s="23"/>
      <c r="P3895" s="23"/>
      <c r="Q3895" s="23"/>
      <c r="R3895" s="23"/>
      <c r="S3895" s="23"/>
      <c r="T3895" s="23"/>
      <c r="U3895" s="23"/>
      <c r="V3895" s="23"/>
      <c r="W3895" s="23"/>
      <c r="X3895" s="23"/>
      <c r="Y3895" s="23"/>
      <c r="Z3895" s="23"/>
      <c r="AA3895" s="23"/>
      <c r="AB3895" s="23"/>
      <c r="AC3895" s="67"/>
      <c r="AD3895" s="23"/>
      <c r="AE3895" s="23"/>
    </row>
    <row r="3896" spans="1:31" s="103" customFormat="1" x14ac:dyDescent="0.35">
      <c r="A3896" s="24"/>
      <c r="B3896" s="23"/>
      <c r="C3896" s="23"/>
      <c r="D3896" s="23"/>
      <c r="E3896" s="23"/>
      <c r="F3896" s="23"/>
      <c r="G3896" s="23"/>
      <c r="H3896" s="23"/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  <c r="T3896" s="23"/>
      <c r="U3896" s="23"/>
      <c r="V3896" s="23"/>
      <c r="W3896" s="23"/>
      <c r="X3896" s="23"/>
      <c r="Y3896" s="23"/>
      <c r="Z3896" s="23"/>
      <c r="AA3896" s="23"/>
      <c r="AB3896" s="23"/>
      <c r="AC3896" s="67"/>
      <c r="AD3896" s="23"/>
      <c r="AE3896" s="23"/>
    </row>
    <row r="3897" spans="1:31" s="103" customFormat="1" x14ac:dyDescent="0.35">
      <c r="A3897" s="24"/>
      <c r="B3897" s="23"/>
      <c r="C3897" s="23"/>
      <c r="D3897" s="23"/>
      <c r="E3897" s="23"/>
      <c r="F3897" s="23"/>
      <c r="G3897" s="23"/>
      <c r="H3897" s="23"/>
      <c r="I3897" s="23"/>
      <c r="J3897" s="23"/>
      <c r="K3897" s="23"/>
      <c r="L3897" s="23"/>
      <c r="M3897" s="23"/>
      <c r="N3897" s="23"/>
      <c r="O3897" s="23"/>
      <c r="P3897" s="23"/>
      <c r="Q3897" s="23"/>
      <c r="R3897" s="23"/>
      <c r="S3897" s="23"/>
      <c r="T3897" s="23"/>
      <c r="U3897" s="23"/>
      <c r="V3897" s="23"/>
      <c r="W3897" s="23"/>
      <c r="X3897" s="23"/>
      <c r="Y3897" s="23"/>
      <c r="Z3897" s="23"/>
      <c r="AA3897" s="23"/>
      <c r="AB3897" s="23"/>
      <c r="AC3897" s="67"/>
      <c r="AD3897" s="23"/>
      <c r="AE3897" s="23"/>
    </row>
    <row r="3898" spans="1:31" s="103" customFormat="1" x14ac:dyDescent="0.35">
      <c r="A3898" s="24"/>
      <c r="B3898" s="23"/>
      <c r="C3898" s="23"/>
      <c r="D3898" s="23"/>
      <c r="E3898" s="23"/>
      <c r="F3898" s="23"/>
      <c r="G3898" s="23"/>
      <c r="H3898" s="23"/>
      <c r="I3898" s="23"/>
      <c r="J3898" s="23"/>
      <c r="K3898" s="23"/>
      <c r="L3898" s="23"/>
      <c r="M3898" s="23"/>
      <c r="N3898" s="23"/>
      <c r="O3898" s="23"/>
      <c r="P3898" s="23"/>
      <c r="Q3898" s="23"/>
      <c r="R3898" s="23"/>
      <c r="S3898" s="23"/>
      <c r="T3898" s="23"/>
      <c r="U3898" s="23"/>
      <c r="V3898" s="23"/>
      <c r="W3898" s="23"/>
      <c r="X3898" s="23"/>
      <c r="Y3898" s="23"/>
      <c r="Z3898" s="23"/>
      <c r="AA3898" s="23"/>
      <c r="AB3898" s="23"/>
      <c r="AC3898" s="67"/>
      <c r="AD3898" s="23"/>
      <c r="AE3898" s="23"/>
    </row>
    <row r="3899" spans="1:31" s="103" customFormat="1" x14ac:dyDescent="0.35">
      <c r="A3899" s="24"/>
      <c r="B3899" s="23"/>
      <c r="C3899" s="23"/>
      <c r="D3899" s="23"/>
      <c r="E3899" s="23"/>
      <c r="F3899" s="23"/>
      <c r="G3899" s="23"/>
      <c r="H3899" s="23"/>
      <c r="I3899" s="23"/>
      <c r="J3899" s="23"/>
      <c r="K3899" s="23"/>
      <c r="L3899" s="23"/>
      <c r="M3899" s="23"/>
      <c r="N3899" s="23"/>
      <c r="O3899" s="23"/>
      <c r="P3899" s="23"/>
      <c r="Q3899" s="23"/>
      <c r="R3899" s="23"/>
      <c r="S3899" s="23"/>
      <c r="T3899" s="23"/>
      <c r="U3899" s="23"/>
      <c r="V3899" s="23"/>
      <c r="W3899" s="23"/>
      <c r="X3899" s="23"/>
      <c r="Y3899" s="23"/>
      <c r="Z3899" s="23"/>
      <c r="AA3899" s="23"/>
      <c r="AB3899" s="23"/>
      <c r="AC3899" s="67"/>
      <c r="AD3899" s="23"/>
      <c r="AE3899" s="23"/>
    </row>
    <row r="3900" spans="1:31" s="103" customFormat="1" x14ac:dyDescent="0.35">
      <c r="A3900" s="24"/>
      <c r="B3900" s="23"/>
      <c r="C3900" s="23"/>
      <c r="D3900" s="23"/>
      <c r="E3900" s="23"/>
      <c r="F3900" s="23"/>
      <c r="G3900" s="23"/>
      <c r="H3900" s="23"/>
      <c r="I3900" s="23"/>
      <c r="J3900" s="23"/>
      <c r="K3900" s="23"/>
      <c r="L3900" s="23"/>
      <c r="M3900" s="23"/>
      <c r="N3900" s="23"/>
      <c r="O3900" s="23"/>
      <c r="P3900" s="23"/>
      <c r="Q3900" s="23"/>
      <c r="R3900" s="23"/>
      <c r="S3900" s="23"/>
      <c r="T3900" s="23"/>
      <c r="U3900" s="23"/>
      <c r="V3900" s="23"/>
      <c r="W3900" s="23"/>
      <c r="X3900" s="23"/>
      <c r="Y3900" s="23"/>
      <c r="Z3900" s="23"/>
      <c r="AA3900" s="23"/>
      <c r="AB3900" s="23"/>
      <c r="AC3900" s="67"/>
      <c r="AD3900" s="23"/>
      <c r="AE3900" s="23"/>
    </row>
    <row r="3901" spans="1:31" s="103" customFormat="1" x14ac:dyDescent="0.35">
      <c r="A3901" s="24"/>
      <c r="B3901" s="23"/>
      <c r="C3901" s="23"/>
      <c r="D3901" s="23"/>
      <c r="E3901" s="23"/>
      <c r="F3901" s="23"/>
      <c r="G3901" s="23"/>
      <c r="H3901" s="23"/>
      <c r="I3901" s="23"/>
      <c r="J3901" s="23"/>
      <c r="K3901" s="23"/>
      <c r="L3901" s="23"/>
      <c r="M3901" s="23"/>
      <c r="N3901" s="23"/>
      <c r="O3901" s="23"/>
      <c r="P3901" s="23"/>
      <c r="Q3901" s="23"/>
      <c r="R3901" s="23"/>
      <c r="S3901" s="23"/>
      <c r="T3901" s="23"/>
      <c r="U3901" s="23"/>
      <c r="V3901" s="23"/>
      <c r="W3901" s="23"/>
      <c r="X3901" s="23"/>
      <c r="Y3901" s="23"/>
      <c r="Z3901" s="23"/>
      <c r="AA3901" s="23"/>
      <c r="AB3901" s="23"/>
      <c r="AC3901" s="67"/>
      <c r="AD3901" s="23"/>
      <c r="AE3901" s="23"/>
    </row>
    <row r="3902" spans="1:31" s="103" customFormat="1" x14ac:dyDescent="0.35">
      <c r="A3902" s="24"/>
      <c r="B3902" s="23"/>
      <c r="C3902" s="23"/>
      <c r="D3902" s="23"/>
      <c r="E3902" s="23"/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67"/>
      <c r="AD3902" s="23"/>
      <c r="AE3902" s="23"/>
    </row>
    <row r="3903" spans="1:31" s="103" customFormat="1" x14ac:dyDescent="0.35">
      <c r="A3903" s="24"/>
      <c r="B3903" s="23"/>
      <c r="C3903" s="23"/>
      <c r="D3903" s="23"/>
      <c r="E3903" s="23"/>
      <c r="F3903" s="23"/>
      <c r="G3903" s="23"/>
      <c r="H3903" s="23"/>
      <c r="I3903" s="23"/>
      <c r="J3903" s="23"/>
      <c r="K3903" s="23"/>
      <c r="L3903" s="23"/>
      <c r="M3903" s="23"/>
      <c r="N3903" s="23"/>
      <c r="O3903" s="23"/>
      <c r="P3903" s="23"/>
      <c r="Q3903" s="23"/>
      <c r="R3903" s="23"/>
      <c r="S3903" s="23"/>
      <c r="T3903" s="23"/>
      <c r="U3903" s="23"/>
      <c r="V3903" s="23"/>
      <c r="W3903" s="23"/>
      <c r="X3903" s="23"/>
      <c r="Y3903" s="23"/>
      <c r="Z3903" s="23"/>
      <c r="AA3903" s="23"/>
      <c r="AB3903" s="23"/>
      <c r="AC3903" s="67"/>
      <c r="AD3903" s="23"/>
      <c r="AE3903" s="23"/>
    </row>
    <row r="3904" spans="1:31" s="103" customFormat="1" x14ac:dyDescent="0.35">
      <c r="A3904" s="24"/>
      <c r="B3904" s="23"/>
      <c r="C3904" s="23"/>
      <c r="D3904" s="23"/>
      <c r="E3904" s="23"/>
      <c r="F3904" s="23"/>
      <c r="G3904" s="23"/>
      <c r="H3904" s="23"/>
      <c r="I3904" s="23"/>
      <c r="J3904" s="23"/>
      <c r="K3904" s="23"/>
      <c r="L3904" s="23"/>
      <c r="M3904" s="23"/>
      <c r="N3904" s="23"/>
      <c r="O3904" s="23"/>
      <c r="P3904" s="23"/>
      <c r="Q3904" s="23"/>
      <c r="R3904" s="23"/>
      <c r="S3904" s="23"/>
      <c r="T3904" s="23"/>
      <c r="U3904" s="23"/>
      <c r="V3904" s="23"/>
      <c r="W3904" s="23"/>
      <c r="X3904" s="23"/>
      <c r="Y3904" s="23"/>
      <c r="Z3904" s="23"/>
      <c r="AA3904" s="23"/>
      <c r="AB3904" s="23"/>
      <c r="AC3904" s="67"/>
      <c r="AD3904" s="23"/>
      <c r="AE3904" s="23"/>
    </row>
    <row r="3905" spans="1:31" s="103" customFormat="1" x14ac:dyDescent="0.35">
      <c r="A3905" s="24"/>
      <c r="B3905" s="23"/>
      <c r="C3905" s="23"/>
      <c r="D3905" s="23"/>
      <c r="E3905" s="23"/>
      <c r="F3905" s="23"/>
      <c r="G3905" s="23"/>
      <c r="H3905" s="23"/>
      <c r="I3905" s="23"/>
      <c r="J3905" s="23"/>
      <c r="K3905" s="23"/>
      <c r="L3905" s="23"/>
      <c r="M3905" s="23"/>
      <c r="N3905" s="23"/>
      <c r="O3905" s="23"/>
      <c r="P3905" s="23"/>
      <c r="Q3905" s="23"/>
      <c r="R3905" s="23"/>
      <c r="S3905" s="23"/>
      <c r="T3905" s="23"/>
      <c r="U3905" s="23"/>
      <c r="V3905" s="23"/>
      <c r="W3905" s="23"/>
      <c r="X3905" s="23"/>
      <c r="Y3905" s="23"/>
      <c r="Z3905" s="23"/>
      <c r="AA3905" s="23"/>
      <c r="AB3905" s="23"/>
      <c r="AC3905" s="67"/>
      <c r="AD3905" s="23"/>
      <c r="AE3905" s="23"/>
    </row>
    <row r="3906" spans="1:31" s="103" customFormat="1" x14ac:dyDescent="0.35">
      <c r="A3906" s="24"/>
      <c r="B3906" s="23"/>
      <c r="C3906" s="23"/>
      <c r="D3906" s="23"/>
      <c r="E3906" s="23"/>
      <c r="F3906" s="23"/>
      <c r="G3906" s="23"/>
      <c r="H3906" s="23"/>
      <c r="I3906" s="23"/>
      <c r="J3906" s="23"/>
      <c r="K3906" s="23"/>
      <c r="L3906" s="23"/>
      <c r="M3906" s="23"/>
      <c r="N3906" s="23"/>
      <c r="O3906" s="23"/>
      <c r="P3906" s="23"/>
      <c r="Q3906" s="23"/>
      <c r="R3906" s="23"/>
      <c r="S3906" s="23"/>
      <c r="T3906" s="23"/>
      <c r="U3906" s="23"/>
      <c r="V3906" s="23"/>
      <c r="W3906" s="23"/>
      <c r="X3906" s="23"/>
      <c r="Y3906" s="23"/>
      <c r="Z3906" s="23"/>
      <c r="AA3906" s="23"/>
      <c r="AB3906" s="23"/>
      <c r="AC3906" s="67"/>
      <c r="AD3906" s="23"/>
      <c r="AE3906" s="23"/>
    </row>
    <row r="3907" spans="1:31" s="103" customFormat="1" x14ac:dyDescent="0.35">
      <c r="A3907" s="24"/>
      <c r="B3907" s="23"/>
      <c r="C3907" s="23"/>
      <c r="D3907" s="23"/>
      <c r="E3907" s="23"/>
      <c r="F3907" s="23"/>
      <c r="G3907" s="23"/>
      <c r="H3907" s="23"/>
      <c r="I3907" s="23"/>
      <c r="J3907" s="23"/>
      <c r="K3907" s="23"/>
      <c r="L3907" s="23"/>
      <c r="M3907" s="23"/>
      <c r="N3907" s="23"/>
      <c r="O3907" s="23"/>
      <c r="P3907" s="23"/>
      <c r="Q3907" s="23"/>
      <c r="R3907" s="23"/>
      <c r="S3907" s="23"/>
      <c r="T3907" s="23"/>
      <c r="U3907" s="23"/>
      <c r="V3907" s="23"/>
      <c r="W3907" s="23"/>
      <c r="X3907" s="23"/>
      <c r="Y3907" s="23"/>
      <c r="Z3907" s="23"/>
      <c r="AA3907" s="23"/>
      <c r="AB3907" s="23"/>
      <c r="AC3907" s="67"/>
      <c r="AD3907" s="23"/>
      <c r="AE3907" s="23"/>
    </row>
    <row r="3908" spans="1:31" s="103" customFormat="1" x14ac:dyDescent="0.35">
      <c r="A3908" s="24"/>
      <c r="B3908" s="23"/>
      <c r="C3908" s="23"/>
      <c r="D3908" s="23"/>
      <c r="E3908" s="23"/>
      <c r="F3908" s="23"/>
      <c r="G3908" s="23"/>
      <c r="H3908" s="23"/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  <c r="T3908" s="23"/>
      <c r="U3908" s="23"/>
      <c r="V3908" s="23"/>
      <c r="W3908" s="23"/>
      <c r="X3908" s="23"/>
      <c r="Y3908" s="23"/>
      <c r="Z3908" s="23"/>
      <c r="AA3908" s="23"/>
      <c r="AB3908" s="23"/>
      <c r="AC3908" s="67"/>
      <c r="AD3908" s="23"/>
      <c r="AE3908" s="23"/>
    </row>
    <row r="3909" spans="1:31" s="103" customFormat="1" x14ac:dyDescent="0.35">
      <c r="A3909" s="24"/>
      <c r="B3909" s="23"/>
      <c r="C3909" s="23"/>
      <c r="D3909" s="23"/>
      <c r="E3909" s="23"/>
      <c r="F3909" s="23"/>
      <c r="G3909" s="23"/>
      <c r="H3909" s="23"/>
      <c r="I3909" s="23"/>
      <c r="J3909" s="23"/>
      <c r="K3909" s="23"/>
      <c r="L3909" s="23"/>
      <c r="M3909" s="23"/>
      <c r="N3909" s="23"/>
      <c r="O3909" s="23"/>
      <c r="P3909" s="23"/>
      <c r="Q3909" s="23"/>
      <c r="R3909" s="23"/>
      <c r="S3909" s="23"/>
      <c r="T3909" s="23"/>
      <c r="U3909" s="23"/>
      <c r="V3909" s="23"/>
      <c r="W3909" s="23"/>
      <c r="X3909" s="23"/>
      <c r="Y3909" s="23"/>
      <c r="Z3909" s="23"/>
      <c r="AA3909" s="23"/>
      <c r="AB3909" s="23"/>
      <c r="AC3909" s="67"/>
      <c r="AD3909" s="23"/>
      <c r="AE3909" s="23"/>
    </row>
    <row r="3910" spans="1:31" s="103" customFormat="1" x14ac:dyDescent="0.35">
      <c r="A3910" s="24"/>
      <c r="B3910" s="23"/>
      <c r="C3910" s="23"/>
      <c r="D3910" s="23"/>
      <c r="E3910" s="23"/>
      <c r="F3910" s="23"/>
      <c r="G3910" s="23"/>
      <c r="H3910" s="23"/>
      <c r="I3910" s="23"/>
      <c r="J3910" s="23"/>
      <c r="K3910" s="23"/>
      <c r="L3910" s="23"/>
      <c r="M3910" s="23"/>
      <c r="N3910" s="23"/>
      <c r="O3910" s="23"/>
      <c r="P3910" s="23"/>
      <c r="Q3910" s="23"/>
      <c r="R3910" s="23"/>
      <c r="S3910" s="23"/>
      <c r="T3910" s="23"/>
      <c r="U3910" s="23"/>
      <c r="V3910" s="23"/>
      <c r="W3910" s="23"/>
      <c r="X3910" s="23"/>
      <c r="Y3910" s="23"/>
      <c r="Z3910" s="23"/>
      <c r="AA3910" s="23"/>
      <c r="AB3910" s="23"/>
      <c r="AC3910" s="67"/>
      <c r="AD3910" s="23"/>
      <c r="AE3910" s="23"/>
    </row>
    <row r="3911" spans="1:31" s="103" customFormat="1" x14ac:dyDescent="0.35">
      <c r="A3911" s="24"/>
      <c r="B3911" s="23"/>
      <c r="C3911" s="23"/>
      <c r="D3911" s="23"/>
      <c r="E3911" s="23"/>
      <c r="F3911" s="23"/>
      <c r="G3911" s="23"/>
      <c r="H3911" s="23"/>
      <c r="I3911" s="23"/>
      <c r="J3911" s="23"/>
      <c r="K3911" s="23"/>
      <c r="L3911" s="23"/>
      <c r="M3911" s="23"/>
      <c r="N3911" s="23"/>
      <c r="O3911" s="23"/>
      <c r="P3911" s="23"/>
      <c r="Q3911" s="23"/>
      <c r="R3911" s="23"/>
      <c r="S3911" s="23"/>
      <c r="T3911" s="23"/>
      <c r="U3911" s="23"/>
      <c r="V3911" s="23"/>
      <c r="W3911" s="23"/>
      <c r="X3911" s="23"/>
      <c r="Y3911" s="23"/>
      <c r="Z3911" s="23"/>
      <c r="AA3911" s="23"/>
      <c r="AB3911" s="23"/>
      <c r="AC3911" s="67"/>
      <c r="AD3911" s="23"/>
      <c r="AE3911" s="23"/>
    </row>
    <row r="3912" spans="1:31" s="103" customFormat="1" x14ac:dyDescent="0.35">
      <c r="A3912" s="24"/>
      <c r="B3912" s="23"/>
      <c r="C3912" s="23"/>
      <c r="D3912" s="23"/>
      <c r="E3912" s="23"/>
      <c r="F3912" s="23"/>
      <c r="G3912" s="23"/>
      <c r="H3912" s="23"/>
      <c r="I3912" s="23"/>
      <c r="J3912" s="23"/>
      <c r="K3912" s="23"/>
      <c r="L3912" s="23"/>
      <c r="M3912" s="23"/>
      <c r="N3912" s="23"/>
      <c r="O3912" s="23"/>
      <c r="P3912" s="23"/>
      <c r="Q3912" s="23"/>
      <c r="R3912" s="23"/>
      <c r="S3912" s="23"/>
      <c r="T3912" s="23"/>
      <c r="U3912" s="23"/>
      <c r="V3912" s="23"/>
      <c r="W3912" s="23"/>
      <c r="X3912" s="23"/>
      <c r="Y3912" s="23"/>
      <c r="Z3912" s="23"/>
      <c r="AA3912" s="23"/>
      <c r="AB3912" s="23"/>
      <c r="AC3912" s="67"/>
      <c r="AD3912" s="23"/>
      <c r="AE3912" s="23"/>
    </row>
    <row r="3913" spans="1:31" s="103" customFormat="1" x14ac:dyDescent="0.35">
      <c r="A3913" s="24"/>
      <c r="B3913" s="23"/>
      <c r="C3913" s="23"/>
      <c r="D3913" s="23"/>
      <c r="E3913" s="23"/>
      <c r="F3913" s="23"/>
      <c r="G3913" s="23"/>
      <c r="H3913" s="23"/>
      <c r="I3913" s="23"/>
      <c r="J3913" s="23"/>
      <c r="K3913" s="23"/>
      <c r="L3913" s="23"/>
      <c r="M3913" s="23"/>
      <c r="N3913" s="23"/>
      <c r="O3913" s="23"/>
      <c r="P3913" s="23"/>
      <c r="Q3913" s="23"/>
      <c r="R3913" s="23"/>
      <c r="S3913" s="23"/>
      <c r="T3913" s="23"/>
      <c r="U3913" s="23"/>
      <c r="V3913" s="23"/>
      <c r="W3913" s="23"/>
      <c r="X3913" s="23"/>
      <c r="Y3913" s="23"/>
      <c r="Z3913" s="23"/>
      <c r="AA3913" s="23"/>
      <c r="AB3913" s="23"/>
      <c r="AC3913" s="67"/>
      <c r="AD3913" s="23"/>
      <c r="AE3913" s="23"/>
    </row>
    <row r="3914" spans="1:31" s="103" customFormat="1" x14ac:dyDescent="0.35">
      <c r="A3914" s="24"/>
      <c r="B3914" s="23"/>
      <c r="C3914" s="23"/>
      <c r="D3914" s="23"/>
      <c r="E3914" s="23"/>
      <c r="F3914" s="23"/>
      <c r="G3914" s="23"/>
      <c r="H3914" s="23"/>
      <c r="I3914" s="23"/>
      <c r="J3914" s="23"/>
      <c r="K3914" s="23"/>
      <c r="L3914" s="23"/>
      <c r="M3914" s="23"/>
      <c r="N3914" s="23"/>
      <c r="O3914" s="23"/>
      <c r="P3914" s="23"/>
      <c r="Q3914" s="23"/>
      <c r="R3914" s="23"/>
      <c r="S3914" s="23"/>
      <c r="T3914" s="23"/>
      <c r="U3914" s="23"/>
      <c r="V3914" s="23"/>
      <c r="W3914" s="23"/>
      <c r="X3914" s="23"/>
      <c r="Y3914" s="23"/>
      <c r="Z3914" s="23"/>
      <c r="AA3914" s="23"/>
      <c r="AB3914" s="23"/>
      <c r="AC3914" s="67"/>
      <c r="AD3914" s="23"/>
      <c r="AE3914" s="23"/>
    </row>
    <row r="3915" spans="1:31" s="103" customFormat="1" x14ac:dyDescent="0.35">
      <c r="A3915" s="24"/>
      <c r="B3915" s="23"/>
      <c r="C3915" s="23"/>
      <c r="D3915" s="23"/>
      <c r="E3915" s="23"/>
      <c r="F3915" s="23"/>
      <c r="G3915" s="23"/>
      <c r="H3915" s="23"/>
      <c r="I3915" s="23"/>
      <c r="J3915" s="23"/>
      <c r="K3915" s="23"/>
      <c r="L3915" s="23"/>
      <c r="M3915" s="23"/>
      <c r="N3915" s="23"/>
      <c r="O3915" s="23"/>
      <c r="P3915" s="23"/>
      <c r="Q3915" s="23"/>
      <c r="R3915" s="23"/>
      <c r="S3915" s="23"/>
      <c r="T3915" s="23"/>
      <c r="U3915" s="23"/>
      <c r="V3915" s="23"/>
      <c r="W3915" s="23"/>
      <c r="X3915" s="23"/>
      <c r="Y3915" s="23"/>
      <c r="Z3915" s="23"/>
      <c r="AA3915" s="23"/>
      <c r="AB3915" s="23"/>
      <c r="AC3915" s="67"/>
      <c r="AD3915" s="23"/>
      <c r="AE3915" s="23"/>
    </row>
    <row r="3916" spans="1:31" s="103" customFormat="1" x14ac:dyDescent="0.35">
      <c r="A3916" s="24"/>
      <c r="B3916" s="23"/>
      <c r="C3916" s="23"/>
      <c r="D3916" s="23"/>
      <c r="E3916" s="23"/>
      <c r="F3916" s="23"/>
      <c r="G3916" s="23"/>
      <c r="H3916" s="23"/>
      <c r="I3916" s="23"/>
      <c r="J3916" s="23"/>
      <c r="K3916" s="23"/>
      <c r="L3916" s="23"/>
      <c r="M3916" s="23"/>
      <c r="N3916" s="23"/>
      <c r="O3916" s="23"/>
      <c r="P3916" s="23"/>
      <c r="Q3916" s="23"/>
      <c r="R3916" s="23"/>
      <c r="S3916" s="23"/>
      <c r="T3916" s="23"/>
      <c r="U3916" s="23"/>
      <c r="V3916" s="23"/>
      <c r="W3916" s="23"/>
      <c r="X3916" s="23"/>
      <c r="Y3916" s="23"/>
      <c r="Z3916" s="23"/>
      <c r="AA3916" s="23"/>
      <c r="AB3916" s="23"/>
      <c r="AC3916" s="67"/>
      <c r="AD3916" s="23"/>
      <c r="AE3916" s="23"/>
    </row>
    <row r="3917" spans="1:31" s="103" customFormat="1" x14ac:dyDescent="0.35">
      <c r="A3917" s="24"/>
      <c r="B3917" s="23"/>
      <c r="C3917" s="23"/>
      <c r="D3917" s="23"/>
      <c r="E3917" s="23"/>
      <c r="F3917" s="23"/>
      <c r="G3917" s="23"/>
      <c r="H3917" s="23"/>
      <c r="I3917" s="23"/>
      <c r="J3917" s="23"/>
      <c r="K3917" s="23"/>
      <c r="L3917" s="23"/>
      <c r="M3917" s="23"/>
      <c r="N3917" s="23"/>
      <c r="O3917" s="23"/>
      <c r="P3917" s="23"/>
      <c r="Q3917" s="23"/>
      <c r="R3917" s="23"/>
      <c r="S3917" s="23"/>
      <c r="T3917" s="23"/>
      <c r="U3917" s="23"/>
      <c r="V3917" s="23"/>
      <c r="W3917" s="23"/>
      <c r="X3917" s="23"/>
      <c r="Y3917" s="23"/>
      <c r="Z3917" s="23"/>
      <c r="AA3917" s="23"/>
      <c r="AB3917" s="23"/>
      <c r="AC3917" s="67"/>
      <c r="AD3917" s="23"/>
      <c r="AE3917" s="23"/>
    </row>
    <row r="3918" spans="1:31" s="103" customFormat="1" x14ac:dyDescent="0.35">
      <c r="A3918" s="24"/>
      <c r="B3918" s="23"/>
      <c r="C3918" s="23"/>
      <c r="D3918" s="23"/>
      <c r="E3918" s="23"/>
      <c r="F3918" s="23"/>
      <c r="G3918" s="23"/>
      <c r="H3918" s="23"/>
      <c r="I3918" s="23"/>
      <c r="J3918" s="23"/>
      <c r="K3918" s="23"/>
      <c r="L3918" s="23"/>
      <c r="M3918" s="23"/>
      <c r="N3918" s="23"/>
      <c r="O3918" s="23"/>
      <c r="P3918" s="23"/>
      <c r="Q3918" s="23"/>
      <c r="R3918" s="23"/>
      <c r="S3918" s="23"/>
      <c r="T3918" s="23"/>
      <c r="U3918" s="23"/>
      <c r="V3918" s="23"/>
      <c r="W3918" s="23"/>
      <c r="X3918" s="23"/>
      <c r="Y3918" s="23"/>
      <c r="Z3918" s="23"/>
      <c r="AA3918" s="23"/>
      <c r="AB3918" s="23"/>
      <c r="AC3918" s="67"/>
      <c r="AD3918" s="23"/>
      <c r="AE3918" s="23"/>
    </row>
    <row r="3919" spans="1:31" s="103" customFormat="1" x14ac:dyDescent="0.35">
      <c r="A3919" s="24"/>
      <c r="B3919" s="23"/>
      <c r="C3919" s="23"/>
      <c r="D3919" s="23"/>
      <c r="E3919" s="23"/>
      <c r="F3919" s="23"/>
      <c r="G3919" s="23"/>
      <c r="H3919" s="23"/>
      <c r="I3919" s="23"/>
      <c r="J3919" s="23"/>
      <c r="K3919" s="23"/>
      <c r="L3919" s="23"/>
      <c r="M3919" s="23"/>
      <c r="N3919" s="23"/>
      <c r="O3919" s="23"/>
      <c r="P3919" s="23"/>
      <c r="Q3919" s="23"/>
      <c r="R3919" s="23"/>
      <c r="S3919" s="23"/>
      <c r="T3919" s="23"/>
      <c r="U3919" s="23"/>
      <c r="V3919" s="23"/>
      <c r="W3919" s="23"/>
      <c r="X3919" s="23"/>
      <c r="Y3919" s="23"/>
      <c r="Z3919" s="23"/>
      <c r="AA3919" s="23"/>
      <c r="AB3919" s="23"/>
      <c r="AC3919" s="67"/>
      <c r="AD3919" s="23"/>
      <c r="AE3919" s="23"/>
    </row>
    <row r="3920" spans="1:31" s="103" customFormat="1" x14ac:dyDescent="0.35">
      <c r="A3920" s="24"/>
      <c r="B3920" s="23"/>
      <c r="C3920" s="23"/>
      <c r="D3920" s="23"/>
      <c r="E3920" s="23"/>
      <c r="F3920" s="23"/>
      <c r="G3920" s="23"/>
      <c r="H3920" s="23"/>
      <c r="I3920" s="23"/>
      <c r="J3920" s="23"/>
      <c r="K3920" s="23"/>
      <c r="L3920" s="23"/>
      <c r="M3920" s="23"/>
      <c r="N3920" s="23"/>
      <c r="O3920" s="23"/>
      <c r="P3920" s="23"/>
      <c r="Q3920" s="23"/>
      <c r="R3920" s="23"/>
      <c r="S3920" s="23"/>
      <c r="T3920" s="23"/>
      <c r="U3920" s="23"/>
      <c r="V3920" s="23"/>
      <c r="W3920" s="23"/>
      <c r="X3920" s="23"/>
      <c r="Y3920" s="23"/>
      <c r="Z3920" s="23"/>
      <c r="AA3920" s="23"/>
      <c r="AB3920" s="23"/>
      <c r="AC3920" s="67"/>
      <c r="AD3920" s="23"/>
      <c r="AE3920" s="23"/>
    </row>
    <row r="3921" spans="1:31" s="103" customFormat="1" x14ac:dyDescent="0.35">
      <c r="A3921" s="24"/>
      <c r="B3921" s="23"/>
      <c r="C3921" s="23"/>
      <c r="D3921" s="23"/>
      <c r="E3921" s="23"/>
      <c r="F3921" s="23"/>
      <c r="G3921" s="23"/>
      <c r="H3921" s="23"/>
      <c r="I3921" s="23"/>
      <c r="J3921" s="23"/>
      <c r="K3921" s="23"/>
      <c r="L3921" s="23"/>
      <c r="M3921" s="23"/>
      <c r="N3921" s="23"/>
      <c r="O3921" s="23"/>
      <c r="P3921" s="23"/>
      <c r="Q3921" s="23"/>
      <c r="R3921" s="23"/>
      <c r="S3921" s="23"/>
      <c r="T3921" s="23"/>
      <c r="U3921" s="23"/>
      <c r="V3921" s="23"/>
      <c r="W3921" s="23"/>
      <c r="X3921" s="23"/>
      <c r="Y3921" s="23"/>
      <c r="Z3921" s="23"/>
      <c r="AA3921" s="23"/>
      <c r="AB3921" s="23"/>
      <c r="AC3921" s="67"/>
      <c r="AD3921" s="23"/>
      <c r="AE3921" s="23"/>
    </row>
    <row r="3922" spans="1:31" s="103" customFormat="1" x14ac:dyDescent="0.35">
      <c r="A3922" s="24"/>
      <c r="B3922" s="23"/>
      <c r="C3922" s="23"/>
      <c r="D3922" s="23"/>
      <c r="E3922" s="23"/>
      <c r="F3922" s="23"/>
      <c r="G3922" s="23"/>
      <c r="H3922" s="23"/>
      <c r="I3922" s="23"/>
      <c r="J3922" s="23"/>
      <c r="K3922" s="23"/>
      <c r="L3922" s="23"/>
      <c r="M3922" s="23"/>
      <c r="N3922" s="23"/>
      <c r="O3922" s="23"/>
      <c r="P3922" s="23"/>
      <c r="Q3922" s="23"/>
      <c r="R3922" s="23"/>
      <c r="S3922" s="23"/>
      <c r="T3922" s="23"/>
      <c r="U3922" s="23"/>
      <c r="V3922" s="23"/>
      <c r="W3922" s="23"/>
      <c r="X3922" s="23"/>
      <c r="Y3922" s="23"/>
      <c r="Z3922" s="23"/>
      <c r="AA3922" s="23"/>
      <c r="AB3922" s="23"/>
      <c r="AC3922" s="67"/>
      <c r="AD3922" s="23"/>
      <c r="AE3922" s="23"/>
    </row>
    <row r="3923" spans="1:31" s="103" customFormat="1" x14ac:dyDescent="0.35">
      <c r="A3923" s="24"/>
      <c r="B3923" s="23"/>
      <c r="C3923" s="23"/>
      <c r="D3923" s="23"/>
      <c r="E3923" s="23"/>
      <c r="F3923" s="23"/>
      <c r="G3923" s="23"/>
      <c r="H3923" s="23"/>
      <c r="I3923" s="23"/>
      <c r="J3923" s="23"/>
      <c r="K3923" s="23"/>
      <c r="L3923" s="23"/>
      <c r="M3923" s="23"/>
      <c r="N3923" s="23"/>
      <c r="O3923" s="23"/>
      <c r="P3923" s="23"/>
      <c r="Q3923" s="23"/>
      <c r="R3923" s="23"/>
      <c r="S3923" s="23"/>
      <c r="T3923" s="23"/>
      <c r="U3923" s="23"/>
      <c r="V3923" s="23"/>
      <c r="W3923" s="23"/>
      <c r="X3923" s="23"/>
      <c r="Y3923" s="23"/>
      <c r="Z3923" s="23"/>
      <c r="AA3923" s="23"/>
      <c r="AB3923" s="23"/>
      <c r="AC3923" s="67"/>
      <c r="AD3923" s="23"/>
      <c r="AE3923" s="23"/>
    </row>
    <row r="3924" spans="1:31" s="103" customFormat="1" x14ac:dyDescent="0.35">
      <c r="A3924" s="24"/>
      <c r="B3924" s="23"/>
      <c r="C3924" s="23"/>
      <c r="D3924" s="23"/>
      <c r="E3924" s="23"/>
      <c r="F3924" s="23"/>
      <c r="G3924" s="23"/>
      <c r="H3924" s="23"/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  <c r="T3924" s="23"/>
      <c r="U3924" s="23"/>
      <c r="V3924" s="23"/>
      <c r="W3924" s="23"/>
      <c r="X3924" s="23"/>
      <c r="Y3924" s="23"/>
      <c r="Z3924" s="23"/>
      <c r="AA3924" s="23"/>
      <c r="AB3924" s="23"/>
      <c r="AC3924" s="67"/>
      <c r="AD3924" s="23"/>
      <c r="AE3924" s="23"/>
    </row>
    <row r="3925" spans="1:31" s="103" customFormat="1" x14ac:dyDescent="0.35">
      <c r="A3925" s="24"/>
      <c r="B3925" s="23"/>
      <c r="C3925" s="23"/>
      <c r="D3925" s="23"/>
      <c r="E3925" s="23"/>
      <c r="F3925" s="23"/>
      <c r="G3925" s="23"/>
      <c r="H3925" s="23"/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  <c r="T3925" s="23"/>
      <c r="U3925" s="23"/>
      <c r="V3925" s="23"/>
      <c r="W3925" s="23"/>
      <c r="X3925" s="23"/>
      <c r="Y3925" s="23"/>
      <c r="Z3925" s="23"/>
      <c r="AA3925" s="23"/>
      <c r="AB3925" s="23"/>
      <c r="AC3925" s="67"/>
      <c r="AD3925" s="23"/>
      <c r="AE3925" s="23"/>
    </row>
    <row r="3926" spans="1:31" s="103" customFormat="1" x14ac:dyDescent="0.35">
      <c r="A3926" s="24"/>
      <c r="B3926" s="23"/>
      <c r="C3926" s="23"/>
      <c r="D3926" s="23"/>
      <c r="E3926" s="23"/>
      <c r="F3926" s="23"/>
      <c r="G3926" s="23"/>
      <c r="H3926" s="23"/>
      <c r="I3926" s="23"/>
      <c r="J3926" s="23"/>
      <c r="K3926" s="23"/>
      <c r="L3926" s="23"/>
      <c r="M3926" s="23"/>
      <c r="N3926" s="23"/>
      <c r="O3926" s="23"/>
      <c r="P3926" s="23"/>
      <c r="Q3926" s="23"/>
      <c r="R3926" s="23"/>
      <c r="S3926" s="23"/>
      <c r="T3926" s="23"/>
      <c r="U3926" s="23"/>
      <c r="V3926" s="23"/>
      <c r="W3926" s="23"/>
      <c r="X3926" s="23"/>
      <c r="Y3926" s="23"/>
      <c r="Z3926" s="23"/>
      <c r="AA3926" s="23"/>
      <c r="AB3926" s="23"/>
      <c r="AC3926" s="67"/>
      <c r="AD3926" s="23"/>
      <c r="AE3926" s="23"/>
    </row>
    <row r="3927" spans="1:31" s="103" customFormat="1" x14ac:dyDescent="0.35">
      <c r="A3927" s="24"/>
      <c r="B3927" s="23"/>
      <c r="C3927" s="23"/>
      <c r="D3927" s="23"/>
      <c r="E3927" s="23"/>
      <c r="F3927" s="23"/>
      <c r="G3927" s="23"/>
      <c r="H3927" s="23"/>
      <c r="I3927" s="23"/>
      <c r="J3927" s="23"/>
      <c r="K3927" s="23"/>
      <c r="L3927" s="23"/>
      <c r="M3927" s="23"/>
      <c r="N3927" s="23"/>
      <c r="O3927" s="23"/>
      <c r="P3927" s="23"/>
      <c r="Q3927" s="23"/>
      <c r="R3927" s="23"/>
      <c r="S3927" s="23"/>
      <c r="T3927" s="23"/>
      <c r="U3927" s="23"/>
      <c r="V3927" s="23"/>
      <c r="W3927" s="23"/>
      <c r="X3927" s="23"/>
      <c r="Y3927" s="23"/>
      <c r="Z3927" s="23"/>
      <c r="AA3927" s="23"/>
      <c r="AB3927" s="23"/>
      <c r="AC3927" s="67"/>
      <c r="AD3927" s="23"/>
      <c r="AE3927" s="23"/>
    </row>
    <row r="3928" spans="1:31" s="103" customFormat="1" x14ac:dyDescent="0.35">
      <c r="A3928" s="24"/>
      <c r="B3928" s="23"/>
      <c r="C3928" s="23"/>
      <c r="D3928" s="23"/>
      <c r="E3928" s="23"/>
      <c r="F3928" s="23"/>
      <c r="G3928" s="23"/>
      <c r="H3928" s="23"/>
      <c r="I3928" s="23"/>
      <c r="J3928" s="23"/>
      <c r="K3928" s="23"/>
      <c r="L3928" s="23"/>
      <c r="M3928" s="23"/>
      <c r="N3928" s="23"/>
      <c r="O3928" s="23"/>
      <c r="P3928" s="23"/>
      <c r="Q3928" s="23"/>
      <c r="R3928" s="23"/>
      <c r="S3928" s="23"/>
      <c r="T3928" s="23"/>
      <c r="U3928" s="23"/>
      <c r="V3928" s="23"/>
      <c r="W3928" s="23"/>
      <c r="X3928" s="23"/>
      <c r="Y3928" s="23"/>
      <c r="Z3928" s="23"/>
      <c r="AA3928" s="23"/>
      <c r="AB3928" s="23"/>
      <c r="AC3928" s="67"/>
      <c r="AD3928" s="23"/>
      <c r="AE3928" s="23"/>
    </row>
    <row r="3929" spans="1:31" s="103" customFormat="1" x14ac:dyDescent="0.35">
      <c r="A3929" s="24"/>
      <c r="B3929" s="23"/>
      <c r="C3929" s="23"/>
      <c r="D3929" s="23"/>
      <c r="E3929" s="23"/>
      <c r="F3929" s="23"/>
      <c r="G3929" s="23"/>
      <c r="H3929" s="23"/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3"/>
      <c r="X3929" s="23"/>
      <c r="Y3929" s="23"/>
      <c r="Z3929" s="23"/>
      <c r="AA3929" s="23"/>
      <c r="AB3929" s="23"/>
      <c r="AC3929" s="67"/>
      <c r="AD3929" s="23"/>
      <c r="AE3929" s="23"/>
    </row>
    <row r="3930" spans="1:31" s="103" customFormat="1" x14ac:dyDescent="0.35">
      <c r="A3930" s="24"/>
      <c r="B3930" s="23"/>
      <c r="C3930" s="23"/>
      <c r="D3930" s="23"/>
      <c r="E3930" s="23"/>
      <c r="F3930" s="23"/>
      <c r="G3930" s="23"/>
      <c r="H3930" s="23"/>
      <c r="I3930" s="23"/>
      <c r="J3930" s="23"/>
      <c r="K3930" s="23"/>
      <c r="L3930" s="23"/>
      <c r="M3930" s="23"/>
      <c r="N3930" s="23"/>
      <c r="O3930" s="23"/>
      <c r="P3930" s="23"/>
      <c r="Q3930" s="23"/>
      <c r="R3930" s="23"/>
      <c r="S3930" s="23"/>
      <c r="T3930" s="23"/>
      <c r="U3930" s="23"/>
      <c r="V3930" s="23"/>
      <c r="W3930" s="23"/>
      <c r="X3930" s="23"/>
      <c r="Y3930" s="23"/>
      <c r="Z3930" s="23"/>
      <c r="AA3930" s="23"/>
      <c r="AB3930" s="23"/>
      <c r="AC3930" s="67"/>
      <c r="AD3930" s="23"/>
      <c r="AE3930" s="23"/>
    </row>
    <row r="3931" spans="1:31" s="103" customFormat="1" x14ac:dyDescent="0.35">
      <c r="A3931" s="24"/>
      <c r="B3931" s="23"/>
      <c r="C3931" s="23"/>
      <c r="D3931" s="23"/>
      <c r="E3931" s="23"/>
      <c r="F3931" s="23"/>
      <c r="G3931" s="23"/>
      <c r="H3931" s="23"/>
      <c r="I3931" s="23"/>
      <c r="J3931" s="23"/>
      <c r="K3931" s="23"/>
      <c r="L3931" s="23"/>
      <c r="M3931" s="23"/>
      <c r="N3931" s="23"/>
      <c r="O3931" s="23"/>
      <c r="P3931" s="23"/>
      <c r="Q3931" s="23"/>
      <c r="R3931" s="23"/>
      <c r="S3931" s="23"/>
      <c r="T3931" s="23"/>
      <c r="U3931" s="23"/>
      <c r="V3931" s="23"/>
      <c r="W3931" s="23"/>
      <c r="X3931" s="23"/>
      <c r="Y3931" s="23"/>
      <c r="Z3931" s="23"/>
      <c r="AA3931" s="23"/>
      <c r="AB3931" s="23"/>
      <c r="AC3931" s="67"/>
      <c r="AD3931" s="23"/>
      <c r="AE3931" s="23"/>
    </row>
    <row r="3932" spans="1:31" s="103" customFormat="1" x14ac:dyDescent="0.35">
      <c r="A3932" s="24"/>
      <c r="B3932" s="23"/>
      <c r="C3932" s="23"/>
      <c r="D3932" s="23"/>
      <c r="E3932" s="23"/>
      <c r="F3932" s="23"/>
      <c r="G3932" s="23"/>
      <c r="H3932" s="23"/>
      <c r="I3932" s="23"/>
      <c r="J3932" s="23"/>
      <c r="K3932" s="23"/>
      <c r="L3932" s="23"/>
      <c r="M3932" s="23"/>
      <c r="N3932" s="23"/>
      <c r="O3932" s="23"/>
      <c r="P3932" s="23"/>
      <c r="Q3932" s="23"/>
      <c r="R3932" s="23"/>
      <c r="S3932" s="23"/>
      <c r="T3932" s="23"/>
      <c r="U3932" s="23"/>
      <c r="V3932" s="23"/>
      <c r="W3932" s="23"/>
      <c r="X3932" s="23"/>
      <c r="Y3932" s="23"/>
      <c r="Z3932" s="23"/>
      <c r="AA3932" s="23"/>
      <c r="AB3932" s="23"/>
      <c r="AC3932" s="67"/>
      <c r="AD3932" s="23"/>
      <c r="AE3932" s="23"/>
    </row>
    <row r="3933" spans="1:31" s="103" customFormat="1" x14ac:dyDescent="0.35">
      <c r="A3933" s="24"/>
      <c r="B3933" s="23"/>
      <c r="C3933" s="23"/>
      <c r="D3933" s="23"/>
      <c r="E3933" s="23"/>
      <c r="F3933" s="23"/>
      <c r="G3933" s="23"/>
      <c r="H3933" s="23"/>
      <c r="I3933" s="23"/>
      <c r="J3933" s="23"/>
      <c r="K3933" s="23"/>
      <c r="L3933" s="23"/>
      <c r="M3933" s="23"/>
      <c r="N3933" s="23"/>
      <c r="O3933" s="23"/>
      <c r="P3933" s="23"/>
      <c r="Q3933" s="23"/>
      <c r="R3933" s="23"/>
      <c r="S3933" s="23"/>
      <c r="T3933" s="23"/>
      <c r="U3933" s="23"/>
      <c r="V3933" s="23"/>
      <c r="W3933" s="23"/>
      <c r="X3933" s="23"/>
      <c r="Y3933" s="23"/>
      <c r="Z3933" s="23"/>
      <c r="AA3933" s="23"/>
      <c r="AB3933" s="23"/>
      <c r="AC3933" s="67"/>
      <c r="AD3933" s="23"/>
      <c r="AE3933" s="23"/>
    </row>
    <row r="3934" spans="1:31" s="103" customFormat="1" x14ac:dyDescent="0.35">
      <c r="A3934" s="24"/>
      <c r="B3934" s="23"/>
      <c r="C3934" s="23"/>
      <c r="D3934" s="23"/>
      <c r="E3934" s="23"/>
      <c r="F3934" s="23"/>
      <c r="G3934" s="23"/>
      <c r="H3934" s="23"/>
      <c r="I3934" s="23"/>
      <c r="J3934" s="23"/>
      <c r="K3934" s="23"/>
      <c r="L3934" s="23"/>
      <c r="M3934" s="23"/>
      <c r="N3934" s="23"/>
      <c r="O3934" s="23"/>
      <c r="P3934" s="23"/>
      <c r="Q3934" s="23"/>
      <c r="R3934" s="23"/>
      <c r="S3934" s="23"/>
      <c r="T3934" s="23"/>
      <c r="U3934" s="23"/>
      <c r="V3934" s="23"/>
      <c r="W3934" s="23"/>
      <c r="X3934" s="23"/>
      <c r="Y3934" s="23"/>
      <c r="Z3934" s="23"/>
      <c r="AA3934" s="23"/>
      <c r="AB3934" s="23"/>
      <c r="AC3934" s="67"/>
      <c r="AD3934" s="23"/>
      <c r="AE3934" s="23"/>
    </row>
    <row r="3935" spans="1:31" s="103" customFormat="1" x14ac:dyDescent="0.35">
      <c r="A3935" s="24"/>
      <c r="B3935" s="23"/>
      <c r="C3935" s="23"/>
      <c r="D3935" s="23"/>
      <c r="E3935" s="23"/>
      <c r="F3935" s="23"/>
      <c r="G3935" s="23"/>
      <c r="H3935" s="23"/>
      <c r="I3935" s="23"/>
      <c r="J3935" s="23"/>
      <c r="K3935" s="23"/>
      <c r="L3935" s="23"/>
      <c r="M3935" s="23"/>
      <c r="N3935" s="23"/>
      <c r="O3935" s="23"/>
      <c r="P3935" s="23"/>
      <c r="Q3935" s="23"/>
      <c r="R3935" s="23"/>
      <c r="S3935" s="23"/>
      <c r="T3935" s="23"/>
      <c r="U3935" s="23"/>
      <c r="V3935" s="23"/>
      <c r="W3935" s="23"/>
      <c r="X3935" s="23"/>
      <c r="Y3935" s="23"/>
      <c r="Z3935" s="23"/>
      <c r="AA3935" s="23"/>
      <c r="AB3935" s="23"/>
      <c r="AC3935" s="67"/>
      <c r="AD3935" s="23"/>
      <c r="AE3935" s="23"/>
    </row>
    <row r="3936" spans="1:31" s="103" customFormat="1" x14ac:dyDescent="0.35">
      <c r="A3936" s="24"/>
      <c r="B3936" s="23"/>
      <c r="C3936" s="23"/>
      <c r="D3936" s="23"/>
      <c r="E3936" s="23"/>
      <c r="F3936" s="23"/>
      <c r="G3936" s="23"/>
      <c r="H3936" s="23"/>
      <c r="I3936" s="23"/>
      <c r="J3936" s="23"/>
      <c r="K3936" s="23"/>
      <c r="L3936" s="23"/>
      <c r="M3936" s="23"/>
      <c r="N3936" s="23"/>
      <c r="O3936" s="23"/>
      <c r="P3936" s="23"/>
      <c r="Q3936" s="23"/>
      <c r="R3936" s="23"/>
      <c r="S3936" s="23"/>
      <c r="T3936" s="23"/>
      <c r="U3936" s="23"/>
      <c r="V3936" s="23"/>
      <c r="W3936" s="23"/>
      <c r="X3936" s="23"/>
      <c r="Y3936" s="23"/>
      <c r="Z3936" s="23"/>
      <c r="AA3936" s="23"/>
      <c r="AB3936" s="23"/>
      <c r="AC3936" s="67"/>
      <c r="AD3936" s="23"/>
      <c r="AE3936" s="23"/>
    </row>
    <row r="3937" spans="1:31" s="103" customFormat="1" x14ac:dyDescent="0.35">
      <c r="A3937" s="24"/>
      <c r="B3937" s="23"/>
      <c r="C3937" s="23"/>
      <c r="D3937" s="23"/>
      <c r="E3937" s="23"/>
      <c r="F3937" s="23"/>
      <c r="G3937" s="23"/>
      <c r="H3937" s="23"/>
      <c r="I3937" s="23"/>
      <c r="J3937" s="23"/>
      <c r="K3937" s="23"/>
      <c r="L3937" s="23"/>
      <c r="M3937" s="23"/>
      <c r="N3937" s="23"/>
      <c r="O3937" s="23"/>
      <c r="P3937" s="23"/>
      <c r="Q3937" s="23"/>
      <c r="R3937" s="23"/>
      <c r="S3937" s="23"/>
      <c r="T3937" s="23"/>
      <c r="U3937" s="23"/>
      <c r="V3937" s="23"/>
      <c r="W3937" s="23"/>
      <c r="X3937" s="23"/>
      <c r="Y3937" s="23"/>
      <c r="Z3937" s="23"/>
      <c r="AA3937" s="23"/>
      <c r="AB3937" s="23"/>
      <c r="AC3937" s="67"/>
      <c r="AD3937" s="23"/>
      <c r="AE3937" s="23"/>
    </row>
    <row r="3938" spans="1:31" s="103" customFormat="1" x14ac:dyDescent="0.35">
      <c r="A3938" s="24"/>
      <c r="B3938" s="23"/>
      <c r="C3938" s="23"/>
      <c r="D3938" s="23"/>
      <c r="E3938" s="23"/>
      <c r="F3938" s="23"/>
      <c r="G3938" s="23"/>
      <c r="H3938" s="23"/>
      <c r="I3938" s="23"/>
      <c r="J3938" s="23"/>
      <c r="K3938" s="23"/>
      <c r="L3938" s="23"/>
      <c r="M3938" s="23"/>
      <c r="N3938" s="23"/>
      <c r="O3938" s="23"/>
      <c r="P3938" s="23"/>
      <c r="Q3938" s="23"/>
      <c r="R3938" s="23"/>
      <c r="S3938" s="23"/>
      <c r="T3938" s="23"/>
      <c r="U3938" s="23"/>
      <c r="V3938" s="23"/>
      <c r="W3938" s="23"/>
      <c r="X3938" s="23"/>
      <c r="Y3938" s="23"/>
      <c r="Z3938" s="23"/>
      <c r="AA3938" s="23"/>
      <c r="AB3938" s="23"/>
      <c r="AC3938" s="67"/>
      <c r="AD3938" s="23"/>
      <c r="AE3938" s="23"/>
    </row>
    <row r="3939" spans="1:31" s="103" customFormat="1" x14ac:dyDescent="0.35">
      <c r="A3939" s="24"/>
      <c r="B3939" s="23"/>
      <c r="C3939" s="23"/>
      <c r="D3939" s="23"/>
      <c r="E3939" s="23"/>
      <c r="F3939" s="23"/>
      <c r="G3939" s="23"/>
      <c r="H3939" s="23"/>
      <c r="I3939" s="23"/>
      <c r="J3939" s="23"/>
      <c r="K3939" s="23"/>
      <c r="L3939" s="23"/>
      <c r="M3939" s="23"/>
      <c r="N3939" s="23"/>
      <c r="O3939" s="23"/>
      <c r="P3939" s="23"/>
      <c r="Q3939" s="23"/>
      <c r="R3939" s="23"/>
      <c r="S3939" s="23"/>
      <c r="T3939" s="23"/>
      <c r="U3939" s="23"/>
      <c r="V3939" s="23"/>
      <c r="W3939" s="23"/>
      <c r="X3939" s="23"/>
      <c r="Y3939" s="23"/>
      <c r="Z3939" s="23"/>
      <c r="AA3939" s="23"/>
      <c r="AB3939" s="23"/>
      <c r="AC3939" s="67"/>
      <c r="AD3939" s="23"/>
      <c r="AE3939" s="23"/>
    </row>
    <row r="3940" spans="1:31" s="103" customFormat="1" x14ac:dyDescent="0.35">
      <c r="A3940" s="24"/>
      <c r="B3940" s="23"/>
      <c r="C3940" s="23"/>
      <c r="D3940" s="23"/>
      <c r="E3940" s="23"/>
      <c r="F3940" s="23"/>
      <c r="G3940" s="23"/>
      <c r="H3940" s="23"/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3"/>
      <c r="X3940" s="23"/>
      <c r="Y3940" s="23"/>
      <c r="Z3940" s="23"/>
      <c r="AA3940" s="23"/>
      <c r="AB3940" s="23"/>
      <c r="AC3940" s="67"/>
      <c r="AD3940" s="23"/>
      <c r="AE3940" s="23"/>
    </row>
    <row r="3941" spans="1:31" s="103" customFormat="1" x14ac:dyDescent="0.35">
      <c r="A3941" s="24"/>
      <c r="B3941" s="23"/>
      <c r="C3941" s="23"/>
      <c r="D3941" s="23"/>
      <c r="E3941" s="23"/>
      <c r="F3941" s="23"/>
      <c r="G3941" s="23"/>
      <c r="H3941" s="23"/>
      <c r="I3941" s="23"/>
      <c r="J3941" s="23"/>
      <c r="K3941" s="23"/>
      <c r="L3941" s="23"/>
      <c r="M3941" s="23"/>
      <c r="N3941" s="23"/>
      <c r="O3941" s="23"/>
      <c r="P3941" s="23"/>
      <c r="Q3941" s="23"/>
      <c r="R3941" s="23"/>
      <c r="S3941" s="23"/>
      <c r="T3941" s="23"/>
      <c r="U3941" s="23"/>
      <c r="V3941" s="23"/>
      <c r="W3941" s="23"/>
      <c r="X3941" s="23"/>
      <c r="Y3941" s="23"/>
      <c r="Z3941" s="23"/>
      <c r="AA3941" s="23"/>
      <c r="AB3941" s="23"/>
      <c r="AC3941" s="67"/>
      <c r="AD3941" s="23"/>
      <c r="AE3941" s="23"/>
    </row>
    <row r="3942" spans="1:31" s="103" customFormat="1" x14ac:dyDescent="0.35">
      <c r="A3942" s="24"/>
      <c r="B3942" s="23"/>
      <c r="C3942" s="23"/>
      <c r="D3942" s="23"/>
      <c r="E3942" s="23"/>
      <c r="F3942" s="23"/>
      <c r="G3942" s="23"/>
      <c r="H3942" s="23"/>
      <c r="I3942" s="23"/>
      <c r="J3942" s="23"/>
      <c r="K3942" s="23"/>
      <c r="L3942" s="23"/>
      <c r="M3942" s="23"/>
      <c r="N3942" s="23"/>
      <c r="O3942" s="23"/>
      <c r="P3942" s="23"/>
      <c r="Q3942" s="23"/>
      <c r="R3942" s="23"/>
      <c r="S3942" s="23"/>
      <c r="T3942" s="23"/>
      <c r="U3942" s="23"/>
      <c r="V3942" s="23"/>
      <c r="W3942" s="23"/>
      <c r="X3942" s="23"/>
      <c r="Y3942" s="23"/>
      <c r="Z3942" s="23"/>
      <c r="AA3942" s="23"/>
      <c r="AB3942" s="23"/>
      <c r="AC3942" s="67"/>
      <c r="AD3942" s="23"/>
      <c r="AE3942" s="23"/>
    </row>
    <row r="3943" spans="1:31" s="103" customFormat="1" x14ac:dyDescent="0.35">
      <c r="A3943" s="24"/>
      <c r="B3943" s="23"/>
      <c r="C3943" s="23"/>
      <c r="D3943" s="23"/>
      <c r="E3943" s="23"/>
      <c r="F3943" s="23"/>
      <c r="G3943" s="23"/>
      <c r="H3943" s="23"/>
      <c r="I3943" s="23"/>
      <c r="J3943" s="23"/>
      <c r="K3943" s="23"/>
      <c r="L3943" s="23"/>
      <c r="M3943" s="23"/>
      <c r="N3943" s="23"/>
      <c r="O3943" s="23"/>
      <c r="P3943" s="23"/>
      <c r="Q3943" s="23"/>
      <c r="R3943" s="23"/>
      <c r="S3943" s="23"/>
      <c r="T3943" s="23"/>
      <c r="U3943" s="23"/>
      <c r="V3943" s="23"/>
      <c r="W3943" s="23"/>
      <c r="X3943" s="23"/>
      <c r="Y3943" s="23"/>
      <c r="Z3943" s="23"/>
      <c r="AA3943" s="23"/>
      <c r="AB3943" s="23"/>
      <c r="AC3943" s="67"/>
      <c r="AD3943" s="23"/>
      <c r="AE3943" s="23"/>
    </row>
    <row r="3944" spans="1:31" s="103" customFormat="1" x14ac:dyDescent="0.35">
      <c r="A3944" s="24"/>
      <c r="B3944" s="23"/>
      <c r="C3944" s="23"/>
      <c r="D3944" s="23"/>
      <c r="E3944" s="23"/>
      <c r="F3944" s="23"/>
      <c r="G3944" s="23"/>
      <c r="H3944" s="23"/>
      <c r="I3944" s="23"/>
      <c r="J3944" s="23"/>
      <c r="K3944" s="23"/>
      <c r="L3944" s="23"/>
      <c r="M3944" s="23"/>
      <c r="N3944" s="23"/>
      <c r="O3944" s="23"/>
      <c r="P3944" s="23"/>
      <c r="Q3944" s="23"/>
      <c r="R3944" s="23"/>
      <c r="S3944" s="23"/>
      <c r="T3944" s="23"/>
      <c r="U3944" s="23"/>
      <c r="V3944" s="23"/>
      <c r="W3944" s="23"/>
      <c r="X3944" s="23"/>
      <c r="Y3944" s="23"/>
      <c r="Z3944" s="23"/>
      <c r="AA3944" s="23"/>
      <c r="AB3944" s="23"/>
      <c r="AC3944" s="67"/>
      <c r="AD3944" s="23"/>
      <c r="AE3944" s="23"/>
    </row>
    <row r="3945" spans="1:31" s="103" customFormat="1" x14ac:dyDescent="0.35">
      <c r="A3945" s="24"/>
      <c r="B3945" s="23"/>
      <c r="C3945" s="23"/>
      <c r="D3945" s="23"/>
      <c r="E3945" s="23"/>
      <c r="F3945" s="23"/>
      <c r="G3945" s="23"/>
      <c r="H3945" s="23"/>
      <c r="I3945" s="23"/>
      <c r="J3945" s="23"/>
      <c r="K3945" s="23"/>
      <c r="L3945" s="23"/>
      <c r="M3945" s="23"/>
      <c r="N3945" s="23"/>
      <c r="O3945" s="23"/>
      <c r="P3945" s="23"/>
      <c r="Q3945" s="23"/>
      <c r="R3945" s="23"/>
      <c r="S3945" s="23"/>
      <c r="T3945" s="23"/>
      <c r="U3945" s="23"/>
      <c r="V3945" s="23"/>
      <c r="W3945" s="23"/>
      <c r="X3945" s="23"/>
      <c r="Y3945" s="23"/>
      <c r="Z3945" s="23"/>
      <c r="AA3945" s="23"/>
      <c r="AB3945" s="23"/>
      <c r="AC3945" s="67"/>
      <c r="AD3945" s="23"/>
      <c r="AE3945" s="23"/>
    </row>
    <row r="3946" spans="1:31" s="103" customFormat="1" x14ac:dyDescent="0.35">
      <c r="A3946" s="24"/>
      <c r="B3946" s="23"/>
      <c r="C3946" s="23"/>
      <c r="D3946" s="23"/>
      <c r="E3946" s="23"/>
      <c r="F3946" s="23"/>
      <c r="G3946" s="23"/>
      <c r="H3946" s="23"/>
      <c r="I3946" s="23"/>
      <c r="J3946" s="23"/>
      <c r="K3946" s="23"/>
      <c r="L3946" s="23"/>
      <c r="M3946" s="23"/>
      <c r="N3946" s="23"/>
      <c r="O3946" s="23"/>
      <c r="P3946" s="23"/>
      <c r="Q3946" s="23"/>
      <c r="R3946" s="23"/>
      <c r="S3946" s="23"/>
      <c r="T3946" s="23"/>
      <c r="U3946" s="23"/>
      <c r="V3946" s="23"/>
      <c r="W3946" s="23"/>
      <c r="X3946" s="23"/>
      <c r="Y3946" s="23"/>
      <c r="Z3946" s="23"/>
      <c r="AA3946" s="23"/>
      <c r="AB3946" s="23"/>
      <c r="AC3946" s="67"/>
      <c r="AD3946" s="23"/>
      <c r="AE3946" s="23"/>
    </row>
    <row r="3947" spans="1:31" s="103" customFormat="1" x14ac:dyDescent="0.35">
      <c r="A3947" s="24"/>
      <c r="B3947" s="23"/>
      <c r="C3947" s="23"/>
      <c r="D3947" s="23"/>
      <c r="E3947" s="23"/>
      <c r="F3947" s="23"/>
      <c r="G3947" s="23"/>
      <c r="H3947" s="23"/>
      <c r="I3947" s="23"/>
      <c r="J3947" s="23"/>
      <c r="K3947" s="23"/>
      <c r="L3947" s="23"/>
      <c r="M3947" s="23"/>
      <c r="N3947" s="23"/>
      <c r="O3947" s="23"/>
      <c r="P3947" s="23"/>
      <c r="Q3947" s="23"/>
      <c r="R3947" s="23"/>
      <c r="S3947" s="23"/>
      <c r="T3947" s="23"/>
      <c r="U3947" s="23"/>
      <c r="V3947" s="23"/>
      <c r="W3947" s="23"/>
      <c r="X3947" s="23"/>
      <c r="Y3947" s="23"/>
      <c r="Z3947" s="23"/>
      <c r="AA3947" s="23"/>
      <c r="AB3947" s="23"/>
      <c r="AC3947" s="67"/>
      <c r="AD3947" s="23"/>
      <c r="AE3947" s="23"/>
    </row>
    <row r="3948" spans="1:31" s="103" customFormat="1" x14ac:dyDescent="0.35">
      <c r="A3948" s="24"/>
      <c r="B3948" s="23"/>
      <c r="C3948" s="23"/>
      <c r="D3948" s="23"/>
      <c r="E3948" s="23"/>
      <c r="F3948" s="23"/>
      <c r="G3948" s="23"/>
      <c r="H3948" s="23"/>
      <c r="I3948" s="23"/>
      <c r="J3948" s="23"/>
      <c r="K3948" s="23"/>
      <c r="L3948" s="23"/>
      <c r="M3948" s="23"/>
      <c r="N3948" s="23"/>
      <c r="O3948" s="23"/>
      <c r="P3948" s="23"/>
      <c r="Q3948" s="23"/>
      <c r="R3948" s="23"/>
      <c r="S3948" s="23"/>
      <c r="T3948" s="23"/>
      <c r="U3948" s="23"/>
      <c r="V3948" s="23"/>
      <c r="W3948" s="23"/>
      <c r="X3948" s="23"/>
      <c r="Y3948" s="23"/>
      <c r="Z3948" s="23"/>
      <c r="AA3948" s="23"/>
      <c r="AB3948" s="23"/>
      <c r="AC3948" s="67"/>
      <c r="AD3948" s="23"/>
      <c r="AE3948" s="23"/>
    </row>
    <row r="3949" spans="1:31" s="103" customFormat="1" x14ac:dyDescent="0.35">
      <c r="A3949" s="24"/>
      <c r="B3949" s="23"/>
      <c r="C3949" s="23"/>
      <c r="D3949" s="23"/>
      <c r="E3949" s="23"/>
      <c r="F3949" s="23"/>
      <c r="G3949" s="23"/>
      <c r="H3949" s="23"/>
      <c r="I3949" s="23"/>
      <c r="J3949" s="23"/>
      <c r="K3949" s="23"/>
      <c r="L3949" s="23"/>
      <c r="M3949" s="23"/>
      <c r="N3949" s="23"/>
      <c r="O3949" s="23"/>
      <c r="P3949" s="23"/>
      <c r="Q3949" s="23"/>
      <c r="R3949" s="23"/>
      <c r="S3949" s="23"/>
      <c r="T3949" s="23"/>
      <c r="U3949" s="23"/>
      <c r="V3949" s="23"/>
      <c r="W3949" s="23"/>
      <c r="X3949" s="23"/>
      <c r="Y3949" s="23"/>
      <c r="Z3949" s="23"/>
      <c r="AA3949" s="23"/>
      <c r="AB3949" s="23"/>
      <c r="AC3949" s="67"/>
      <c r="AD3949" s="23"/>
      <c r="AE3949" s="23"/>
    </row>
    <row r="3950" spans="1:31" s="103" customFormat="1" x14ac:dyDescent="0.35">
      <c r="A3950" s="24"/>
      <c r="B3950" s="23"/>
      <c r="C3950" s="23"/>
      <c r="D3950" s="23"/>
      <c r="E3950" s="23"/>
      <c r="F3950" s="23"/>
      <c r="G3950" s="23"/>
      <c r="H3950" s="23"/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23"/>
      <c r="T3950" s="23"/>
      <c r="U3950" s="23"/>
      <c r="V3950" s="23"/>
      <c r="W3950" s="23"/>
      <c r="X3950" s="23"/>
      <c r="Y3950" s="23"/>
      <c r="Z3950" s="23"/>
      <c r="AA3950" s="23"/>
      <c r="AB3950" s="23"/>
      <c r="AC3950" s="67"/>
      <c r="AD3950" s="23"/>
      <c r="AE3950" s="23"/>
    </row>
    <row r="3951" spans="1:31" s="103" customFormat="1" x14ac:dyDescent="0.35">
      <c r="A3951" s="24"/>
      <c r="B3951" s="23"/>
      <c r="C3951" s="23"/>
      <c r="D3951" s="23"/>
      <c r="E3951" s="23"/>
      <c r="F3951" s="23"/>
      <c r="G3951" s="23"/>
      <c r="H3951" s="23"/>
      <c r="I3951" s="23"/>
      <c r="J3951" s="23"/>
      <c r="K3951" s="23"/>
      <c r="L3951" s="23"/>
      <c r="M3951" s="23"/>
      <c r="N3951" s="23"/>
      <c r="O3951" s="23"/>
      <c r="P3951" s="23"/>
      <c r="Q3951" s="23"/>
      <c r="R3951" s="23"/>
      <c r="S3951" s="23"/>
      <c r="T3951" s="23"/>
      <c r="U3951" s="23"/>
      <c r="V3951" s="23"/>
      <c r="W3951" s="23"/>
      <c r="X3951" s="23"/>
      <c r="Y3951" s="23"/>
      <c r="Z3951" s="23"/>
      <c r="AA3951" s="23"/>
      <c r="AB3951" s="23"/>
      <c r="AC3951" s="67"/>
      <c r="AD3951" s="23"/>
      <c r="AE3951" s="23"/>
    </row>
    <row r="3952" spans="1:31" s="103" customFormat="1" x14ac:dyDescent="0.35">
      <c r="A3952" s="24"/>
      <c r="B3952" s="23"/>
      <c r="C3952" s="23"/>
      <c r="D3952" s="23"/>
      <c r="E3952" s="23"/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23"/>
      <c r="Y3952" s="23"/>
      <c r="Z3952" s="23"/>
      <c r="AA3952" s="23"/>
      <c r="AB3952" s="23"/>
      <c r="AC3952" s="67"/>
      <c r="AD3952" s="23"/>
      <c r="AE3952" s="23"/>
    </row>
    <row r="3953" spans="1:31" s="103" customFormat="1" x14ac:dyDescent="0.35">
      <c r="A3953" s="24"/>
      <c r="B3953" s="23"/>
      <c r="C3953" s="23"/>
      <c r="D3953" s="23"/>
      <c r="E3953" s="23"/>
      <c r="F3953" s="23"/>
      <c r="G3953" s="23"/>
      <c r="H3953" s="23"/>
      <c r="I3953" s="23"/>
      <c r="J3953" s="23"/>
      <c r="K3953" s="23"/>
      <c r="L3953" s="23"/>
      <c r="M3953" s="23"/>
      <c r="N3953" s="23"/>
      <c r="O3953" s="23"/>
      <c r="P3953" s="23"/>
      <c r="Q3953" s="23"/>
      <c r="R3953" s="23"/>
      <c r="S3953" s="23"/>
      <c r="T3953" s="23"/>
      <c r="U3953" s="23"/>
      <c r="V3953" s="23"/>
      <c r="W3953" s="23"/>
      <c r="X3953" s="23"/>
      <c r="Y3953" s="23"/>
      <c r="Z3953" s="23"/>
      <c r="AA3953" s="23"/>
      <c r="AB3953" s="23"/>
      <c r="AC3953" s="67"/>
      <c r="AD3953" s="23"/>
      <c r="AE3953" s="23"/>
    </row>
    <row r="3954" spans="1:31" s="103" customFormat="1" x14ac:dyDescent="0.35">
      <c r="A3954" s="24"/>
      <c r="B3954" s="23"/>
      <c r="C3954" s="23"/>
      <c r="D3954" s="23"/>
      <c r="E3954" s="23"/>
      <c r="F3954" s="23"/>
      <c r="G3954" s="23"/>
      <c r="H3954" s="23"/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23"/>
      <c r="T3954" s="23"/>
      <c r="U3954" s="23"/>
      <c r="V3954" s="23"/>
      <c r="W3954" s="23"/>
      <c r="X3954" s="23"/>
      <c r="Y3954" s="23"/>
      <c r="Z3954" s="23"/>
      <c r="AA3954" s="23"/>
      <c r="AB3954" s="23"/>
      <c r="AC3954" s="67"/>
      <c r="AD3954" s="23"/>
      <c r="AE3954" s="23"/>
    </row>
    <row r="3955" spans="1:31" s="103" customFormat="1" x14ac:dyDescent="0.35">
      <c r="A3955" s="24"/>
      <c r="B3955" s="23"/>
      <c r="C3955" s="23"/>
      <c r="D3955" s="23"/>
      <c r="E3955" s="23"/>
      <c r="F3955" s="23"/>
      <c r="G3955" s="23"/>
      <c r="H3955" s="23"/>
      <c r="I3955" s="23"/>
      <c r="J3955" s="23"/>
      <c r="K3955" s="23"/>
      <c r="L3955" s="23"/>
      <c r="M3955" s="23"/>
      <c r="N3955" s="23"/>
      <c r="O3955" s="23"/>
      <c r="P3955" s="23"/>
      <c r="Q3955" s="23"/>
      <c r="R3955" s="23"/>
      <c r="S3955" s="23"/>
      <c r="T3955" s="23"/>
      <c r="U3955" s="23"/>
      <c r="V3955" s="23"/>
      <c r="W3955" s="23"/>
      <c r="X3955" s="23"/>
      <c r="Y3955" s="23"/>
      <c r="Z3955" s="23"/>
      <c r="AA3955" s="23"/>
      <c r="AB3955" s="23"/>
      <c r="AC3955" s="67"/>
      <c r="AD3955" s="23"/>
      <c r="AE3955" s="23"/>
    </row>
    <row r="3956" spans="1:31" s="103" customFormat="1" x14ac:dyDescent="0.35">
      <c r="A3956" s="24"/>
      <c r="B3956" s="23"/>
      <c r="C3956" s="23"/>
      <c r="D3956" s="23"/>
      <c r="E3956" s="23"/>
      <c r="F3956" s="23"/>
      <c r="G3956" s="23"/>
      <c r="H3956" s="23"/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  <c r="T3956" s="23"/>
      <c r="U3956" s="23"/>
      <c r="V3956" s="23"/>
      <c r="W3956" s="23"/>
      <c r="X3956" s="23"/>
      <c r="Y3956" s="23"/>
      <c r="Z3956" s="23"/>
      <c r="AA3956" s="23"/>
      <c r="AB3956" s="23"/>
      <c r="AC3956" s="67"/>
      <c r="AD3956" s="23"/>
      <c r="AE3956" s="23"/>
    </row>
    <row r="3957" spans="1:31" s="103" customFormat="1" x14ac:dyDescent="0.35">
      <c r="A3957" s="24"/>
      <c r="B3957" s="23"/>
      <c r="C3957" s="23"/>
      <c r="D3957" s="23"/>
      <c r="E3957" s="23"/>
      <c r="F3957" s="23"/>
      <c r="G3957" s="23"/>
      <c r="H3957" s="23"/>
      <c r="I3957" s="23"/>
      <c r="J3957" s="23"/>
      <c r="K3957" s="23"/>
      <c r="L3957" s="23"/>
      <c r="M3957" s="23"/>
      <c r="N3957" s="23"/>
      <c r="O3957" s="23"/>
      <c r="P3957" s="23"/>
      <c r="Q3957" s="23"/>
      <c r="R3957" s="23"/>
      <c r="S3957" s="23"/>
      <c r="T3957" s="23"/>
      <c r="U3957" s="23"/>
      <c r="V3957" s="23"/>
      <c r="W3957" s="23"/>
      <c r="X3957" s="23"/>
      <c r="Y3957" s="23"/>
      <c r="Z3957" s="23"/>
      <c r="AA3957" s="23"/>
      <c r="AB3957" s="23"/>
      <c r="AC3957" s="67"/>
      <c r="AD3957" s="23"/>
      <c r="AE3957" s="23"/>
    </row>
    <row r="3958" spans="1:31" s="103" customFormat="1" x14ac:dyDescent="0.35">
      <c r="A3958" s="24"/>
      <c r="B3958" s="23"/>
      <c r="C3958" s="23"/>
      <c r="D3958" s="23"/>
      <c r="E3958" s="23"/>
      <c r="F3958" s="23"/>
      <c r="G3958" s="23"/>
      <c r="H3958" s="23"/>
      <c r="I3958" s="23"/>
      <c r="J3958" s="23"/>
      <c r="K3958" s="23"/>
      <c r="L3958" s="23"/>
      <c r="M3958" s="23"/>
      <c r="N3958" s="23"/>
      <c r="O3958" s="23"/>
      <c r="P3958" s="23"/>
      <c r="Q3958" s="23"/>
      <c r="R3958" s="23"/>
      <c r="S3958" s="23"/>
      <c r="T3958" s="23"/>
      <c r="U3958" s="23"/>
      <c r="V3958" s="23"/>
      <c r="W3958" s="23"/>
      <c r="X3958" s="23"/>
      <c r="Y3958" s="23"/>
      <c r="Z3958" s="23"/>
      <c r="AA3958" s="23"/>
      <c r="AB3958" s="23"/>
      <c r="AC3958" s="67"/>
      <c r="AD3958" s="23"/>
      <c r="AE3958" s="23"/>
    </row>
    <row r="3959" spans="1:31" s="103" customFormat="1" x14ac:dyDescent="0.35">
      <c r="A3959" s="24"/>
      <c r="B3959" s="23"/>
      <c r="C3959" s="23"/>
      <c r="D3959" s="23"/>
      <c r="E3959" s="23"/>
      <c r="F3959" s="23"/>
      <c r="G3959" s="23"/>
      <c r="H3959" s="23"/>
      <c r="I3959" s="23"/>
      <c r="J3959" s="23"/>
      <c r="K3959" s="23"/>
      <c r="L3959" s="23"/>
      <c r="M3959" s="23"/>
      <c r="N3959" s="23"/>
      <c r="O3959" s="23"/>
      <c r="P3959" s="23"/>
      <c r="Q3959" s="23"/>
      <c r="R3959" s="23"/>
      <c r="S3959" s="23"/>
      <c r="T3959" s="23"/>
      <c r="U3959" s="23"/>
      <c r="V3959" s="23"/>
      <c r="W3959" s="23"/>
      <c r="X3959" s="23"/>
      <c r="Y3959" s="23"/>
      <c r="Z3959" s="23"/>
      <c r="AA3959" s="23"/>
      <c r="AB3959" s="23"/>
      <c r="AC3959" s="67"/>
      <c r="AD3959" s="23"/>
      <c r="AE3959" s="23"/>
    </row>
    <row r="3960" spans="1:31" s="103" customFormat="1" x14ac:dyDescent="0.35">
      <c r="A3960" s="24"/>
      <c r="B3960" s="23"/>
      <c r="C3960" s="23"/>
      <c r="D3960" s="23"/>
      <c r="E3960" s="23"/>
      <c r="F3960" s="23"/>
      <c r="G3960" s="23"/>
      <c r="H3960" s="23"/>
      <c r="I3960" s="23"/>
      <c r="J3960" s="23"/>
      <c r="K3960" s="23"/>
      <c r="L3960" s="23"/>
      <c r="M3960" s="23"/>
      <c r="N3960" s="23"/>
      <c r="O3960" s="23"/>
      <c r="P3960" s="23"/>
      <c r="Q3960" s="23"/>
      <c r="R3960" s="23"/>
      <c r="S3960" s="23"/>
      <c r="T3960" s="23"/>
      <c r="U3960" s="23"/>
      <c r="V3960" s="23"/>
      <c r="W3960" s="23"/>
      <c r="X3960" s="23"/>
      <c r="Y3960" s="23"/>
      <c r="Z3960" s="23"/>
      <c r="AA3960" s="23"/>
      <c r="AB3960" s="23"/>
      <c r="AC3960" s="67"/>
      <c r="AD3960" s="23"/>
      <c r="AE3960" s="23"/>
    </row>
    <row r="3961" spans="1:31" s="103" customFormat="1" x14ac:dyDescent="0.35">
      <c r="A3961" s="24"/>
      <c r="B3961" s="23"/>
      <c r="C3961" s="23"/>
      <c r="D3961" s="23"/>
      <c r="E3961" s="23"/>
      <c r="F3961" s="23"/>
      <c r="G3961" s="23"/>
      <c r="H3961" s="23"/>
      <c r="I3961" s="23"/>
      <c r="J3961" s="23"/>
      <c r="K3961" s="23"/>
      <c r="L3961" s="23"/>
      <c r="M3961" s="23"/>
      <c r="N3961" s="23"/>
      <c r="O3961" s="23"/>
      <c r="P3961" s="23"/>
      <c r="Q3961" s="23"/>
      <c r="R3961" s="23"/>
      <c r="S3961" s="23"/>
      <c r="T3961" s="23"/>
      <c r="U3961" s="23"/>
      <c r="V3961" s="23"/>
      <c r="W3961" s="23"/>
      <c r="X3961" s="23"/>
      <c r="Y3961" s="23"/>
      <c r="Z3961" s="23"/>
      <c r="AA3961" s="23"/>
      <c r="AB3961" s="23"/>
      <c r="AC3961" s="67"/>
      <c r="AD3961" s="23"/>
      <c r="AE3961" s="23"/>
    </row>
    <row r="3962" spans="1:31" s="103" customFormat="1" x14ac:dyDescent="0.35">
      <c r="A3962" s="24"/>
      <c r="B3962" s="23"/>
      <c r="C3962" s="23"/>
      <c r="D3962" s="23"/>
      <c r="E3962" s="23"/>
      <c r="F3962" s="23"/>
      <c r="G3962" s="23"/>
      <c r="H3962" s="23"/>
      <c r="I3962" s="23"/>
      <c r="J3962" s="23"/>
      <c r="K3962" s="23"/>
      <c r="L3962" s="23"/>
      <c r="M3962" s="23"/>
      <c r="N3962" s="23"/>
      <c r="O3962" s="23"/>
      <c r="P3962" s="23"/>
      <c r="Q3962" s="23"/>
      <c r="R3962" s="23"/>
      <c r="S3962" s="23"/>
      <c r="T3962" s="23"/>
      <c r="U3962" s="23"/>
      <c r="V3962" s="23"/>
      <c r="W3962" s="23"/>
      <c r="X3962" s="23"/>
      <c r="Y3962" s="23"/>
      <c r="Z3962" s="23"/>
      <c r="AA3962" s="23"/>
      <c r="AB3962" s="23"/>
      <c r="AC3962" s="67"/>
      <c r="AD3962" s="23"/>
      <c r="AE3962" s="23"/>
    </row>
    <row r="3963" spans="1:31" s="103" customFormat="1" x14ac:dyDescent="0.35">
      <c r="A3963" s="24"/>
      <c r="B3963" s="23"/>
      <c r="C3963" s="23"/>
      <c r="D3963" s="23"/>
      <c r="E3963" s="23"/>
      <c r="F3963" s="23"/>
      <c r="G3963" s="23"/>
      <c r="H3963" s="23"/>
      <c r="I3963" s="23"/>
      <c r="J3963" s="23"/>
      <c r="K3963" s="23"/>
      <c r="L3963" s="23"/>
      <c r="M3963" s="23"/>
      <c r="N3963" s="23"/>
      <c r="O3963" s="23"/>
      <c r="P3963" s="23"/>
      <c r="Q3963" s="23"/>
      <c r="R3963" s="23"/>
      <c r="S3963" s="23"/>
      <c r="T3963" s="23"/>
      <c r="U3963" s="23"/>
      <c r="V3963" s="23"/>
      <c r="W3963" s="23"/>
      <c r="X3963" s="23"/>
      <c r="Y3963" s="23"/>
      <c r="Z3963" s="23"/>
      <c r="AA3963" s="23"/>
      <c r="AB3963" s="23"/>
      <c r="AC3963" s="67"/>
      <c r="AD3963" s="23"/>
      <c r="AE3963" s="23"/>
    </row>
    <row r="3964" spans="1:31" s="103" customFormat="1" x14ac:dyDescent="0.35">
      <c r="A3964" s="24"/>
      <c r="B3964" s="23"/>
      <c r="C3964" s="23"/>
      <c r="D3964" s="23"/>
      <c r="E3964" s="23"/>
      <c r="F3964" s="23"/>
      <c r="G3964" s="23"/>
      <c r="H3964" s="23"/>
      <c r="I3964" s="23"/>
      <c r="J3964" s="23"/>
      <c r="K3964" s="23"/>
      <c r="L3964" s="23"/>
      <c r="M3964" s="23"/>
      <c r="N3964" s="23"/>
      <c r="O3964" s="23"/>
      <c r="P3964" s="23"/>
      <c r="Q3964" s="23"/>
      <c r="R3964" s="23"/>
      <c r="S3964" s="23"/>
      <c r="T3964" s="23"/>
      <c r="U3964" s="23"/>
      <c r="V3964" s="23"/>
      <c r="W3964" s="23"/>
      <c r="X3964" s="23"/>
      <c r="Y3964" s="23"/>
      <c r="Z3964" s="23"/>
      <c r="AA3964" s="23"/>
      <c r="AB3964" s="23"/>
      <c r="AC3964" s="67"/>
      <c r="AD3964" s="23"/>
      <c r="AE3964" s="23"/>
    </row>
    <row r="3965" spans="1:31" s="103" customFormat="1" x14ac:dyDescent="0.35">
      <c r="A3965" s="24"/>
      <c r="B3965" s="23"/>
      <c r="C3965" s="23"/>
      <c r="D3965" s="23"/>
      <c r="E3965" s="23"/>
      <c r="F3965" s="23"/>
      <c r="G3965" s="23"/>
      <c r="H3965" s="23"/>
      <c r="I3965" s="23"/>
      <c r="J3965" s="23"/>
      <c r="K3965" s="23"/>
      <c r="L3965" s="23"/>
      <c r="M3965" s="23"/>
      <c r="N3965" s="23"/>
      <c r="O3965" s="23"/>
      <c r="P3965" s="23"/>
      <c r="Q3965" s="23"/>
      <c r="R3965" s="23"/>
      <c r="S3965" s="23"/>
      <c r="T3965" s="23"/>
      <c r="U3965" s="23"/>
      <c r="V3965" s="23"/>
      <c r="W3965" s="23"/>
      <c r="X3965" s="23"/>
      <c r="Y3965" s="23"/>
      <c r="Z3965" s="23"/>
      <c r="AA3965" s="23"/>
      <c r="AB3965" s="23"/>
      <c r="AC3965" s="67"/>
      <c r="AD3965" s="23"/>
      <c r="AE3965" s="23"/>
    </row>
    <row r="3966" spans="1:31" s="103" customFormat="1" x14ac:dyDescent="0.35">
      <c r="A3966" s="24"/>
      <c r="B3966" s="23"/>
      <c r="C3966" s="23"/>
      <c r="D3966" s="23"/>
      <c r="E3966" s="23"/>
      <c r="F3966" s="23"/>
      <c r="G3966" s="23"/>
      <c r="H3966" s="23"/>
      <c r="I3966" s="23"/>
      <c r="J3966" s="23"/>
      <c r="K3966" s="23"/>
      <c r="L3966" s="23"/>
      <c r="M3966" s="23"/>
      <c r="N3966" s="23"/>
      <c r="O3966" s="23"/>
      <c r="P3966" s="23"/>
      <c r="Q3966" s="23"/>
      <c r="R3966" s="23"/>
      <c r="S3966" s="23"/>
      <c r="T3966" s="23"/>
      <c r="U3966" s="23"/>
      <c r="V3966" s="23"/>
      <c r="W3966" s="23"/>
      <c r="X3966" s="23"/>
      <c r="Y3966" s="23"/>
      <c r="Z3966" s="23"/>
      <c r="AA3966" s="23"/>
      <c r="AB3966" s="23"/>
      <c r="AC3966" s="67"/>
      <c r="AD3966" s="23"/>
      <c r="AE3966" s="23"/>
    </row>
    <row r="3967" spans="1:31" s="103" customFormat="1" x14ac:dyDescent="0.35">
      <c r="A3967" s="24"/>
      <c r="B3967" s="23"/>
      <c r="C3967" s="23"/>
      <c r="D3967" s="23"/>
      <c r="E3967" s="23"/>
      <c r="F3967" s="23"/>
      <c r="G3967" s="23"/>
      <c r="H3967" s="23"/>
      <c r="I3967" s="23"/>
      <c r="J3967" s="23"/>
      <c r="K3967" s="23"/>
      <c r="L3967" s="23"/>
      <c r="M3967" s="23"/>
      <c r="N3967" s="23"/>
      <c r="O3967" s="23"/>
      <c r="P3967" s="23"/>
      <c r="Q3967" s="23"/>
      <c r="R3967" s="23"/>
      <c r="S3967" s="23"/>
      <c r="T3967" s="23"/>
      <c r="U3967" s="23"/>
      <c r="V3967" s="23"/>
      <c r="W3967" s="23"/>
      <c r="X3967" s="23"/>
      <c r="Y3967" s="23"/>
      <c r="Z3967" s="23"/>
      <c r="AA3967" s="23"/>
      <c r="AB3967" s="23"/>
      <c r="AC3967" s="67"/>
      <c r="AD3967" s="23"/>
      <c r="AE3967" s="23"/>
    </row>
    <row r="3968" spans="1:31" s="103" customFormat="1" x14ac:dyDescent="0.35">
      <c r="A3968" s="24"/>
      <c r="B3968" s="23"/>
      <c r="C3968" s="23"/>
      <c r="D3968" s="23"/>
      <c r="E3968" s="23"/>
      <c r="F3968" s="23"/>
      <c r="G3968" s="23"/>
      <c r="H3968" s="23"/>
      <c r="I3968" s="23"/>
      <c r="J3968" s="23"/>
      <c r="K3968" s="23"/>
      <c r="L3968" s="23"/>
      <c r="M3968" s="23"/>
      <c r="N3968" s="23"/>
      <c r="O3968" s="23"/>
      <c r="P3968" s="23"/>
      <c r="Q3968" s="23"/>
      <c r="R3968" s="23"/>
      <c r="S3968" s="23"/>
      <c r="T3968" s="23"/>
      <c r="U3968" s="23"/>
      <c r="V3968" s="23"/>
      <c r="W3968" s="23"/>
      <c r="X3968" s="23"/>
      <c r="Y3968" s="23"/>
      <c r="Z3968" s="23"/>
      <c r="AA3968" s="23"/>
      <c r="AB3968" s="23"/>
      <c r="AC3968" s="67"/>
      <c r="AD3968" s="23"/>
      <c r="AE3968" s="23"/>
    </row>
    <row r="3969" spans="1:31" s="103" customFormat="1" x14ac:dyDescent="0.35">
      <c r="A3969" s="24"/>
      <c r="B3969" s="23"/>
      <c r="C3969" s="23"/>
      <c r="D3969" s="23"/>
      <c r="E3969" s="23"/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23"/>
      <c r="Y3969" s="23"/>
      <c r="Z3969" s="23"/>
      <c r="AA3969" s="23"/>
      <c r="AB3969" s="23"/>
      <c r="AC3969" s="67"/>
      <c r="AD3969" s="23"/>
      <c r="AE3969" s="23"/>
    </row>
    <row r="3970" spans="1:31" s="103" customFormat="1" x14ac:dyDescent="0.35">
      <c r="A3970" s="24"/>
      <c r="B3970" s="23"/>
      <c r="C3970" s="23"/>
      <c r="D3970" s="23"/>
      <c r="E3970" s="23"/>
      <c r="F3970" s="23"/>
      <c r="G3970" s="23"/>
      <c r="H3970" s="23"/>
      <c r="I3970" s="23"/>
      <c r="J3970" s="23"/>
      <c r="K3970" s="23"/>
      <c r="L3970" s="23"/>
      <c r="M3970" s="23"/>
      <c r="N3970" s="23"/>
      <c r="O3970" s="23"/>
      <c r="P3970" s="23"/>
      <c r="Q3970" s="23"/>
      <c r="R3970" s="23"/>
      <c r="S3970" s="23"/>
      <c r="T3970" s="23"/>
      <c r="U3970" s="23"/>
      <c r="V3970" s="23"/>
      <c r="W3970" s="23"/>
      <c r="X3970" s="23"/>
      <c r="Y3970" s="23"/>
      <c r="Z3970" s="23"/>
      <c r="AA3970" s="23"/>
      <c r="AB3970" s="23"/>
      <c r="AC3970" s="67"/>
      <c r="AD3970" s="23"/>
      <c r="AE3970" s="23"/>
    </row>
    <row r="3971" spans="1:31" s="103" customFormat="1" x14ac:dyDescent="0.35">
      <c r="A3971" s="24"/>
      <c r="B3971" s="23"/>
      <c r="C3971" s="23"/>
      <c r="D3971" s="23"/>
      <c r="E3971" s="23"/>
      <c r="F3971" s="23"/>
      <c r="G3971" s="23"/>
      <c r="H3971" s="23"/>
      <c r="I3971" s="23"/>
      <c r="J3971" s="23"/>
      <c r="K3971" s="23"/>
      <c r="L3971" s="23"/>
      <c r="M3971" s="23"/>
      <c r="N3971" s="23"/>
      <c r="O3971" s="23"/>
      <c r="P3971" s="23"/>
      <c r="Q3971" s="23"/>
      <c r="R3971" s="23"/>
      <c r="S3971" s="23"/>
      <c r="T3971" s="23"/>
      <c r="U3971" s="23"/>
      <c r="V3971" s="23"/>
      <c r="W3971" s="23"/>
      <c r="X3971" s="23"/>
      <c r="Y3971" s="23"/>
      <c r="Z3971" s="23"/>
      <c r="AA3971" s="23"/>
      <c r="AB3971" s="23"/>
      <c r="AC3971" s="67"/>
      <c r="AD3971" s="23"/>
      <c r="AE3971" s="23"/>
    </row>
    <row r="3972" spans="1:31" s="103" customFormat="1" x14ac:dyDescent="0.35">
      <c r="A3972" s="24"/>
      <c r="B3972" s="23"/>
      <c r="C3972" s="23"/>
      <c r="D3972" s="23"/>
      <c r="E3972" s="23"/>
      <c r="F3972" s="23"/>
      <c r="G3972" s="23"/>
      <c r="H3972" s="23"/>
      <c r="I3972" s="23"/>
      <c r="J3972" s="23"/>
      <c r="K3972" s="23"/>
      <c r="L3972" s="23"/>
      <c r="M3972" s="23"/>
      <c r="N3972" s="23"/>
      <c r="O3972" s="23"/>
      <c r="P3972" s="23"/>
      <c r="Q3972" s="23"/>
      <c r="R3972" s="23"/>
      <c r="S3972" s="23"/>
      <c r="T3972" s="23"/>
      <c r="U3972" s="23"/>
      <c r="V3972" s="23"/>
      <c r="W3972" s="23"/>
      <c r="X3972" s="23"/>
      <c r="Y3972" s="23"/>
      <c r="Z3972" s="23"/>
      <c r="AA3972" s="23"/>
      <c r="AB3972" s="23"/>
      <c r="AC3972" s="67"/>
      <c r="AD3972" s="23"/>
      <c r="AE3972" s="23"/>
    </row>
    <row r="3973" spans="1:31" s="103" customFormat="1" x14ac:dyDescent="0.35">
      <c r="A3973" s="24"/>
      <c r="B3973" s="23"/>
      <c r="C3973" s="23"/>
      <c r="D3973" s="23"/>
      <c r="E3973" s="23"/>
      <c r="F3973" s="23"/>
      <c r="G3973" s="23"/>
      <c r="H3973" s="23"/>
      <c r="I3973" s="23"/>
      <c r="J3973" s="23"/>
      <c r="K3973" s="23"/>
      <c r="L3973" s="23"/>
      <c r="M3973" s="23"/>
      <c r="N3973" s="23"/>
      <c r="O3973" s="23"/>
      <c r="P3973" s="23"/>
      <c r="Q3973" s="23"/>
      <c r="R3973" s="23"/>
      <c r="S3973" s="23"/>
      <c r="T3973" s="23"/>
      <c r="U3973" s="23"/>
      <c r="V3973" s="23"/>
      <c r="W3973" s="23"/>
      <c r="X3973" s="23"/>
      <c r="Y3973" s="23"/>
      <c r="Z3973" s="23"/>
      <c r="AA3973" s="23"/>
      <c r="AB3973" s="23"/>
      <c r="AC3973" s="67"/>
      <c r="AD3973" s="23"/>
      <c r="AE3973" s="23"/>
    </row>
    <row r="3974" spans="1:31" s="103" customFormat="1" x14ac:dyDescent="0.35">
      <c r="A3974" s="24"/>
      <c r="B3974" s="23"/>
      <c r="C3974" s="23"/>
      <c r="D3974" s="23"/>
      <c r="E3974" s="23"/>
      <c r="F3974" s="23"/>
      <c r="G3974" s="23"/>
      <c r="H3974" s="23"/>
      <c r="I3974" s="23"/>
      <c r="J3974" s="23"/>
      <c r="K3974" s="23"/>
      <c r="L3974" s="23"/>
      <c r="M3974" s="23"/>
      <c r="N3974" s="23"/>
      <c r="O3974" s="23"/>
      <c r="P3974" s="23"/>
      <c r="Q3974" s="23"/>
      <c r="R3974" s="23"/>
      <c r="S3974" s="23"/>
      <c r="T3974" s="23"/>
      <c r="U3974" s="23"/>
      <c r="V3974" s="23"/>
      <c r="W3974" s="23"/>
      <c r="X3974" s="23"/>
      <c r="Y3974" s="23"/>
      <c r="Z3974" s="23"/>
      <c r="AA3974" s="23"/>
      <c r="AB3974" s="23"/>
      <c r="AC3974" s="67"/>
      <c r="AD3974" s="23"/>
      <c r="AE3974" s="23"/>
    </row>
    <row r="3975" spans="1:31" s="103" customFormat="1" x14ac:dyDescent="0.35">
      <c r="A3975" s="24"/>
      <c r="B3975" s="23"/>
      <c r="C3975" s="23"/>
      <c r="D3975" s="23"/>
      <c r="E3975" s="23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23"/>
      <c r="V3975" s="23"/>
      <c r="W3975" s="23"/>
      <c r="X3975" s="23"/>
      <c r="Y3975" s="23"/>
      <c r="Z3975" s="23"/>
      <c r="AA3975" s="23"/>
      <c r="AB3975" s="23"/>
      <c r="AC3975" s="67"/>
      <c r="AD3975" s="23"/>
      <c r="AE3975" s="23"/>
    </row>
    <row r="3976" spans="1:31" s="103" customFormat="1" x14ac:dyDescent="0.35">
      <c r="A3976" s="24"/>
      <c r="B3976" s="23"/>
      <c r="C3976" s="23"/>
      <c r="D3976" s="23"/>
      <c r="E3976" s="23"/>
      <c r="F3976" s="23"/>
      <c r="G3976" s="23"/>
      <c r="H3976" s="23"/>
      <c r="I3976" s="23"/>
      <c r="J3976" s="23"/>
      <c r="K3976" s="23"/>
      <c r="L3976" s="23"/>
      <c r="M3976" s="23"/>
      <c r="N3976" s="23"/>
      <c r="O3976" s="23"/>
      <c r="P3976" s="23"/>
      <c r="Q3976" s="23"/>
      <c r="R3976" s="23"/>
      <c r="S3976" s="23"/>
      <c r="T3976" s="23"/>
      <c r="U3976" s="23"/>
      <c r="V3976" s="23"/>
      <c r="W3976" s="23"/>
      <c r="X3976" s="23"/>
      <c r="Y3976" s="23"/>
      <c r="Z3976" s="23"/>
      <c r="AA3976" s="23"/>
      <c r="AB3976" s="23"/>
      <c r="AC3976" s="67"/>
      <c r="AD3976" s="23"/>
      <c r="AE3976" s="23"/>
    </row>
    <row r="3977" spans="1:31" s="103" customFormat="1" x14ac:dyDescent="0.35">
      <c r="A3977" s="24"/>
      <c r="B3977" s="23"/>
      <c r="C3977" s="23"/>
      <c r="D3977" s="23"/>
      <c r="E3977" s="23"/>
      <c r="F3977" s="23"/>
      <c r="G3977" s="23"/>
      <c r="H3977" s="23"/>
      <c r="I3977" s="23"/>
      <c r="J3977" s="23"/>
      <c r="K3977" s="23"/>
      <c r="L3977" s="23"/>
      <c r="M3977" s="23"/>
      <c r="N3977" s="23"/>
      <c r="O3977" s="23"/>
      <c r="P3977" s="23"/>
      <c r="Q3977" s="23"/>
      <c r="R3977" s="23"/>
      <c r="S3977" s="23"/>
      <c r="T3977" s="23"/>
      <c r="U3977" s="23"/>
      <c r="V3977" s="23"/>
      <c r="W3977" s="23"/>
      <c r="X3977" s="23"/>
      <c r="Y3977" s="23"/>
      <c r="Z3977" s="23"/>
      <c r="AA3977" s="23"/>
      <c r="AB3977" s="23"/>
      <c r="AC3977" s="67"/>
      <c r="AD3977" s="23"/>
      <c r="AE3977" s="23"/>
    </row>
    <row r="3978" spans="1:31" s="103" customFormat="1" x14ac:dyDescent="0.35">
      <c r="A3978" s="24"/>
      <c r="B3978" s="23"/>
      <c r="C3978" s="23"/>
      <c r="D3978" s="23"/>
      <c r="E3978" s="23"/>
      <c r="F3978" s="23"/>
      <c r="G3978" s="23"/>
      <c r="H3978" s="23"/>
      <c r="I3978" s="23"/>
      <c r="J3978" s="23"/>
      <c r="K3978" s="23"/>
      <c r="L3978" s="23"/>
      <c r="M3978" s="23"/>
      <c r="N3978" s="23"/>
      <c r="O3978" s="23"/>
      <c r="P3978" s="23"/>
      <c r="Q3978" s="23"/>
      <c r="R3978" s="23"/>
      <c r="S3978" s="23"/>
      <c r="T3978" s="23"/>
      <c r="U3978" s="23"/>
      <c r="V3978" s="23"/>
      <c r="W3978" s="23"/>
      <c r="X3978" s="23"/>
      <c r="Y3978" s="23"/>
      <c r="Z3978" s="23"/>
      <c r="AA3978" s="23"/>
      <c r="AB3978" s="23"/>
      <c r="AC3978" s="67"/>
      <c r="AD3978" s="23"/>
      <c r="AE3978" s="23"/>
    </row>
    <row r="3979" spans="1:31" s="103" customFormat="1" x14ac:dyDescent="0.35">
      <c r="A3979" s="24"/>
      <c r="B3979" s="23"/>
      <c r="C3979" s="23"/>
      <c r="D3979" s="23"/>
      <c r="E3979" s="23"/>
      <c r="F3979" s="23"/>
      <c r="G3979" s="23"/>
      <c r="H3979" s="23"/>
      <c r="I3979" s="23"/>
      <c r="J3979" s="23"/>
      <c r="K3979" s="23"/>
      <c r="L3979" s="23"/>
      <c r="M3979" s="23"/>
      <c r="N3979" s="23"/>
      <c r="O3979" s="23"/>
      <c r="P3979" s="23"/>
      <c r="Q3979" s="23"/>
      <c r="R3979" s="23"/>
      <c r="S3979" s="23"/>
      <c r="T3979" s="23"/>
      <c r="U3979" s="23"/>
      <c r="V3979" s="23"/>
      <c r="W3979" s="23"/>
      <c r="X3979" s="23"/>
      <c r="Y3979" s="23"/>
      <c r="Z3979" s="23"/>
      <c r="AA3979" s="23"/>
      <c r="AB3979" s="23"/>
      <c r="AC3979" s="67"/>
      <c r="AD3979" s="23"/>
      <c r="AE3979" s="23"/>
    </row>
    <row r="3980" spans="1:31" s="103" customFormat="1" x14ac:dyDescent="0.35">
      <c r="A3980" s="24"/>
      <c r="B3980" s="23"/>
      <c r="C3980" s="23"/>
      <c r="D3980" s="23"/>
      <c r="E3980" s="23"/>
      <c r="F3980" s="23"/>
      <c r="G3980" s="23"/>
      <c r="H3980" s="23"/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3"/>
      <c r="X3980" s="23"/>
      <c r="Y3980" s="23"/>
      <c r="Z3980" s="23"/>
      <c r="AA3980" s="23"/>
      <c r="AB3980" s="23"/>
      <c r="AC3980" s="67"/>
      <c r="AD3980" s="23"/>
      <c r="AE3980" s="23"/>
    </row>
    <row r="3981" spans="1:31" s="103" customFormat="1" x14ac:dyDescent="0.35">
      <c r="A3981" s="24"/>
      <c r="B3981" s="23"/>
      <c r="C3981" s="23"/>
      <c r="D3981" s="23"/>
      <c r="E3981" s="23"/>
      <c r="F3981" s="23"/>
      <c r="G3981" s="23"/>
      <c r="H3981" s="23"/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  <c r="T3981" s="23"/>
      <c r="U3981" s="23"/>
      <c r="V3981" s="23"/>
      <c r="W3981" s="23"/>
      <c r="X3981" s="23"/>
      <c r="Y3981" s="23"/>
      <c r="Z3981" s="23"/>
      <c r="AA3981" s="23"/>
      <c r="AB3981" s="23"/>
      <c r="AC3981" s="67"/>
      <c r="AD3981" s="23"/>
      <c r="AE3981" s="23"/>
    </row>
    <row r="3982" spans="1:31" s="103" customFormat="1" x14ac:dyDescent="0.35">
      <c r="A3982" s="24"/>
      <c r="B3982" s="23"/>
      <c r="C3982" s="23"/>
      <c r="D3982" s="23"/>
      <c r="E3982" s="23"/>
      <c r="F3982" s="23"/>
      <c r="G3982" s="23"/>
      <c r="H3982" s="23"/>
      <c r="I3982" s="23"/>
      <c r="J3982" s="23"/>
      <c r="K3982" s="23"/>
      <c r="L3982" s="23"/>
      <c r="M3982" s="23"/>
      <c r="N3982" s="23"/>
      <c r="O3982" s="23"/>
      <c r="P3982" s="23"/>
      <c r="Q3982" s="23"/>
      <c r="R3982" s="23"/>
      <c r="S3982" s="23"/>
      <c r="T3982" s="23"/>
      <c r="U3982" s="23"/>
      <c r="V3982" s="23"/>
      <c r="W3982" s="23"/>
      <c r="X3982" s="23"/>
      <c r="Y3982" s="23"/>
      <c r="Z3982" s="23"/>
      <c r="AA3982" s="23"/>
      <c r="AB3982" s="23"/>
      <c r="AC3982" s="67"/>
      <c r="AD3982" s="23"/>
      <c r="AE3982" s="23"/>
    </row>
    <row r="3983" spans="1:31" s="103" customFormat="1" x14ac:dyDescent="0.35">
      <c r="A3983" s="24"/>
      <c r="B3983" s="23"/>
      <c r="C3983" s="23"/>
      <c r="D3983" s="23"/>
      <c r="E3983" s="23"/>
      <c r="F3983" s="23"/>
      <c r="G3983" s="23"/>
      <c r="H3983" s="23"/>
      <c r="I3983" s="23"/>
      <c r="J3983" s="23"/>
      <c r="K3983" s="23"/>
      <c r="L3983" s="23"/>
      <c r="M3983" s="23"/>
      <c r="N3983" s="23"/>
      <c r="O3983" s="23"/>
      <c r="P3983" s="23"/>
      <c r="Q3983" s="23"/>
      <c r="R3983" s="23"/>
      <c r="S3983" s="23"/>
      <c r="T3983" s="23"/>
      <c r="U3983" s="23"/>
      <c r="V3983" s="23"/>
      <c r="W3983" s="23"/>
      <c r="X3983" s="23"/>
      <c r="Y3983" s="23"/>
      <c r="Z3983" s="23"/>
      <c r="AA3983" s="23"/>
      <c r="AB3983" s="23"/>
      <c r="AC3983" s="67"/>
      <c r="AD3983" s="23"/>
      <c r="AE3983" s="23"/>
    </row>
    <row r="3984" spans="1:31" s="103" customFormat="1" x14ac:dyDescent="0.35">
      <c r="A3984" s="24"/>
      <c r="B3984" s="23"/>
      <c r="C3984" s="23"/>
      <c r="D3984" s="23"/>
      <c r="E3984" s="23"/>
      <c r="F3984" s="23"/>
      <c r="G3984" s="23"/>
      <c r="H3984" s="23"/>
      <c r="I3984" s="23"/>
      <c r="J3984" s="23"/>
      <c r="K3984" s="23"/>
      <c r="L3984" s="23"/>
      <c r="M3984" s="23"/>
      <c r="N3984" s="23"/>
      <c r="O3984" s="23"/>
      <c r="P3984" s="23"/>
      <c r="Q3984" s="23"/>
      <c r="R3984" s="23"/>
      <c r="S3984" s="23"/>
      <c r="T3984" s="23"/>
      <c r="U3984" s="23"/>
      <c r="V3984" s="23"/>
      <c r="W3984" s="23"/>
      <c r="X3984" s="23"/>
      <c r="Y3984" s="23"/>
      <c r="Z3984" s="23"/>
      <c r="AA3984" s="23"/>
      <c r="AB3984" s="23"/>
      <c r="AC3984" s="67"/>
      <c r="AD3984" s="23"/>
      <c r="AE3984" s="23"/>
    </row>
    <row r="3985" spans="1:31" s="103" customFormat="1" x14ac:dyDescent="0.35">
      <c r="A3985" s="24"/>
      <c r="B3985" s="23"/>
      <c r="C3985" s="23"/>
      <c r="D3985" s="23"/>
      <c r="E3985" s="23"/>
      <c r="F3985" s="23"/>
      <c r="G3985" s="23"/>
      <c r="H3985" s="23"/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3"/>
      <c r="X3985" s="23"/>
      <c r="Y3985" s="23"/>
      <c r="Z3985" s="23"/>
      <c r="AA3985" s="23"/>
      <c r="AB3985" s="23"/>
      <c r="AC3985" s="67"/>
      <c r="AD3985" s="23"/>
      <c r="AE3985" s="23"/>
    </row>
    <row r="3986" spans="1:31" s="103" customFormat="1" x14ac:dyDescent="0.35">
      <c r="A3986" s="24"/>
      <c r="B3986" s="23"/>
      <c r="C3986" s="23"/>
      <c r="D3986" s="23"/>
      <c r="E3986" s="23"/>
      <c r="F3986" s="23"/>
      <c r="G3986" s="23"/>
      <c r="H3986" s="23"/>
      <c r="I3986" s="23"/>
      <c r="J3986" s="23"/>
      <c r="K3986" s="23"/>
      <c r="L3986" s="23"/>
      <c r="M3986" s="23"/>
      <c r="N3986" s="23"/>
      <c r="O3986" s="23"/>
      <c r="P3986" s="23"/>
      <c r="Q3986" s="23"/>
      <c r="R3986" s="23"/>
      <c r="S3986" s="23"/>
      <c r="T3986" s="23"/>
      <c r="U3986" s="23"/>
      <c r="V3986" s="23"/>
      <c r="W3986" s="23"/>
      <c r="X3986" s="23"/>
      <c r="Y3986" s="23"/>
      <c r="Z3986" s="23"/>
      <c r="AA3986" s="23"/>
      <c r="AB3986" s="23"/>
      <c r="AC3986" s="67"/>
      <c r="AD3986" s="23"/>
      <c r="AE3986" s="23"/>
    </row>
    <row r="3987" spans="1:31" s="103" customFormat="1" x14ac:dyDescent="0.35">
      <c r="A3987" s="24"/>
      <c r="B3987" s="23"/>
      <c r="C3987" s="23"/>
      <c r="D3987" s="23"/>
      <c r="E3987" s="23"/>
      <c r="F3987" s="23"/>
      <c r="G3987" s="23"/>
      <c r="H3987" s="23"/>
      <c r="I3987" s="23"/>
      <c r="J3987" s="23"/>
      <c r="K3987" s="23"/>
      <c r="L3987" s="23"/>
      <c r="M3987" s="23"/>
      <c r="N3987" s="23"/>
      <c r="O3987" s="23"/>
      <c r="P3987" s="23"/>
      <c r="Q3987" s="23"/>
      <c r="R3987" s="23"/>
      <c r="S3987" s="23"/>
      <c r="T3987" s="23"/>
      <c r="U3987" s="23"/>
      <c r="V3987" s="23"/>
      <c r="W3987" s="23"/>
      <c r="X3987" s="23"/>
      <c r="Y3987" s="23"/>
      <c r="Z3987" s="23"/>
      <c r="AA3987" s="23"/>
      <c r="AB3987" s="23"/>
      <c r="AC3987" s="67"/>
      <c r="AD3987" s="23"/>
      <c r="AE3987" s="23"/>
    </row>
    <row r="3988" spans="1:31" s="103" customFormat="1" x14ac:dyDescent="0.35">
      <c r="A3988" s="24"/>
      <c r="B3988" s="23"/>
      <c r="C3988" s="23"/>
      <c r="D3988" s="23"/>
      <c r="E3988" s="23"/>
      <c r="F3988" s="23"/>
      <c r="G3988" s="23"/>
      <c r="H3988" s="23"/>
      <c r="I3988" s="23"/>
      <c r="J3988" s="23"/>
      <c r="K3988" s="23"/>
      <c r="L3988" s="23"/>
      <c r="M3988" s="23"/>
      <c r="N3988" s="23"/>
      <c r="O3988" s="23"/>
      <c r="P3988" s="23"/>
      <c r="Q3988" s="23"/>
      <c r="R3988" s="23"/>
      <c r="S3988" s="23"/>
      <c r="T3988" s="23"/>
      <c r="U3988" s="23"/>
      <c r="V3988" s="23"/>
      <c r="W3988" s="23"/>
      <c r="X3988" s="23"/>
      <c r="Y3988" s="23"/>
      <c r="Z3988" s="23"/>
      <c r="AA3988" s="23"/>
      <c r="AB3988" s="23"/>
      <c r="AC3988" s="67"/>
      <c r="AD3988" s="23"/>
      <c r="AE3988" s="23"/>
    </row>
    <row r="3989" spans="1:31" s="103" customFormat="1" x14ac:dyDescent="0.35">
      <c r="A3989" s="24"/>
      <c r="B3989" s="23"/>
      <c r="C3989" s="23"/>
      <c r="D3989" s="23"/>
      <c r="E3989" s="23"/>
      <c r="F3989" s="23"/>
      <c r="G3989" s="23"/>
      <c r="H3989" s="23"/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3"/>
      <c r="X3989" s="23"/>
      <c r="Y3989" s="23"/>
      <c r="Z3989" s="23"/>
      <c r="AA3989" s="23"/>
      <c r="AB3989" s="23"/>
      <c r="AC3989" s="67"/>
      <c r="AD3989" s="23"/>
      <c r="AE3989" s="23"/>
    </row>
    <row r="3990" spans="1:31" s="103" customFormat="1" x14ac:dyDescent="0.35">
      <c r="A3990" s="24"/>
      <c r="B3990" s="23"/>
      <c r="C3990" s="23"/>
      <c r="D3990" s="23"/>
      <c r="E3990" s="23"/>
      <c r="F3990" s="23"/>
      <c r="G3990" s="23"/>
      <c r="H3990" s="23"/>
      <c r="I3990" s="23"/>
      <c r="J3990" s="23"/>
      <c r="K3990" s="23"/>
      <c r="L3990" s="23"/>
      <c r="M3990" s="23"/>
      <c r="N3990" s="23"/>
      <c r="O3990" s="23"/>
      <c r="P3990" s="23"/>
      <c r="Q3990" s="23"/>
      <c r="R3990" s="23"/>
      <c r="S3990" s="23"/>
      <c r="T3990" s="23"/>
      <c r="U3990" s="23"/>
      <c r="V3990" s="23"/>
      <c r="W3990" s="23"/>
      <c r="X3990" s="23"/>
      <c r="Y3990" s="23"/>
      <c r="Z3990" s="23"/>
      <c r="AA3990" s="23"/>
      <c r="AB3990" s="23"/>
      <c r="AC3990" s="67"/>
      <c r="AD3990" s="23"/>
      <c r="AE3990" s="23"/>
    </row>
    <row r="3991" spans="1:31" s="103" customFormat="1" x14ac:dyDescent="0.35">
      <c r="A3991" s="24"/>
      <c r="B3991" s="23"/>
      <c r="C3991" s="23"/>
      <c r="D3991" s="23"/>
      <c r="E3991" s="23"/>
      <c r="F3991" s="23"/>
      <c r="G3991" s="23"/>
      <c r="H3991" s="23"/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3"/>
      <c r="X3991" s="23"/>
      <c r="Y3991" s="23"/>
      <c r="Z3991" s="23"/>
      <c r="AA3991" s="23"/>
      <c r="AB3991" s="23"/>
      <c r="AC3991" s="67"/>
      <c r="AD3991" s="23"/>
      <c r="AE3991" s="23"/>
    </row>
    <row r="3992" spans="1:31" s="103" customFormat="1" x14ac:dyDescent="0.35">
      <c r="A3992" s="24"/>
      <c r="B3992" s="23"/>
      <c r="C3992" s="23"/>
      <c r="D3992" s="23"/>
      <c r="E3992" s="23"/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23"/>
      <c r="Y3992" s="23"/>
      <c r="Z3992" s="23"/>
      <c r="AA3992" s="23"/>
      <c r="AB3992" s="23"/>
      <c r="AC3992" s="67"/>
      <c r="AD3992" s="23"/>
      <c r="AE3992" s="23"/>
    </row>
    <row r="3993" spans="1:31" s="103" customFormat="1" x14ac:dyDescent="0.35">
      <c r="A3993" s="24"/>
      <c r="B3993" s="23"/>
      <c r="C3993" s="23"/>
      <c r="D3993" s="23"/>
      <c r="E3993" s="23"/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23"/>
      <c r="Y3993" s="23"/>
      <c r="Z3993" s="23"/>
      <c r="AA3993" s="23"/>
      <c r="AB3993" s="23"/>
      <c r="AC3993" s="67"/>
      <c r="AD3993" s="23"/>
      <c r="AE3993" s="23"/>
    </row>
    <row r="3994" spans="1:31" s="103" customFormat="1" x14ac:dyDescent="0.35">
      <c r="A3994" s="24"/>
      <c r="B3994" s="23"/>
      <c r="C3994" s="23"/>
      <c r="D3994" s="23"/>
      <c r="E3994" s="23"/>
      <c r="F3994" s="23"/>
      <c r="G3994" s="23"/>
      <c r="H3994" s="23"/>
      <c r="I3994" s="23"/>
      <c r="J3994" s="23"/>
      <c r="K3994" s="23"/>
      <c r="L3994" s="23"/>
      <c r="M3994" s="23"/>
      <c r="N3994" s="23"/>
      <c r="O3994" s="23"/>
      <c r="P3994" s="23"/>
      <c r="Q3994" s="23"/>
      <c r="R3994" s="23"/>
      <c r="S3994" s="23"/>
      <c r="T3994" s="23"/>
      <c r="U3994" s="23"/>
      <c r="V3994" s="23"/>
      <c r="W3994" s="23"/>
      <c r="X3994" s="23"/>
      <c r="Y3994" s="23"/>
      <c r="Z3994" s="23"/>
      <c r="AA3994" s="23"/>
      <c r="AB3994" s="23"/>
      <c r="AC3994" s="67"/>
      <c r="AD3994" s="23"/>
      <c r="AE3994" s="23"/>
    </row>
    <row r="3995" spans="1:31" s="103" customFormat="1" x14ac:dyDescent="0.35">
      <c r="A3995" s="24"/>
      <c r="B3995" s="23"/>
      <c r="C3995" s="23"/>
      <c r="D3995" s="23"/>
      <c r="E3995" s="23"/>
      <c r="F3995" s="23"/>
      <c r="G3995" s="23"/>
      <c r="H3995" s="23"/>
      <c r="I3995" s="23"/>
      <c r="J3995" s="23"/>
      <c r="K3995" s="23"/>
      <c r="L3995" s="23"/>
      <c r="M3995" s="23"/>
      <c r="N3995" s="23"/>
      <c r="O3995" s="23"/>
      <c r="P3995" s="23"/>
      <c r="Q3995" s="23"/>
      <c r="R3995" s="23"/>
      <c r="S3995" s="23"/>
      <c r="T3995" s="23"/>
      <c r="U3995" s="23"/>
      <c r="V3995" s="23"/>
      <c r="W3995" s="23"/>
      <c r="X3995" s="23"/>
      <c r="Y3995" s="23"/>
      <c r="Z3995" s="23"/>
      <c r="AA3995" s="23"/>
      <c r="AB3995" s="23"/>
      <c r="AC3995" s="67"/>
      <c r="AD3995" s="23"/>
      <c r="AE3995" s="23"/>
    </row>
    <row r="3996" spans="1:31" s="103" customFormat="1" x14ac:dyDescent="0.35">
      <c r="A3996" s="24"/>
      <c r="B3996" s="23"/>
      <c r="C3996" s="23"/>
      <c r="D3996" s="23"/>
      <c r="E3996" s="23"/>
      <c r="F3996" s="23"/>
      <c r="G3996" s="23"/>
      <c r="H3996" s="23"/>
      <c r="I3996" s="23"/>
      <c r="J3996" s="23"/>
      <c r="K3996" s="23"/>
      <c r="L3996" s="23"/>
      <c r="M3996" s="23"/>
      <c r="N3996" s="23"/>
      <c r="O3996" s="23"/>
      <c r="P3996" s="23"/>
      <c r="Q3996" s="23"/>
      <c r="R3996" s="23"/>
      <c r="S3996" s="23"/>
      <c r="T3996" s="23"/>
      <c r="U3996" s="23"/>
      <c r="V3996" s="23"/>
      <c r="W3996" s="23"/>
      <c r="X3996" s="23"/>
      <c r="Y3996" s="23"/>
      <c r="Z3996" s="23"/>
      <c r="AA3996" s="23"/>
      <c r="AB3996" s="23"/>
      <c r="AC3996" s="67"/>
      <c r="AD3996" s="23"/>
      <c r="AE3996" s="23"/>
    </row>
    <row r="3997" spans="1:31" s="103" customFormat="1" x14ac:dyDescent="0.35">
      <c r="A3997" s="24"/>
      <c r="B3997" s="23"/>
      <c r="C3997" s="23"/>
      <c r="D3997" s="23"/>
      <c r="E3997" s="23"/>
      <c r="F3997" s="23"/>
      <c r="G3997" s="23"/>
      <c r="H3997" s="23"/>
      <c r="I3997" s="23"/>
      <c r="J3997" s="23"/>
      <c r="K3997" s="23"/>
      <c r="L3997" s="23"/>
      <c r="M3997" s="23"/>
      <c r="N3997" s="23"/>
      <c r="O3997" s="23"/>
      <c r="P3997" s="23"/>
      <c r="Q3997" s="23"/>
      <c r="R3997" s="23"/>
      <c r="S3997" s="23"/>
      <c r="T3997" s="23"/>
      <c r="U3997" s="23"/>
      <c r="V3997" s="23"/>
      <c r="W3997" s="23"/>
      <c r="X3997" s="23"/>
      <c r="Y3997" s="23"/>
      <c r="Z3997" s="23"/>
      <c r="AA3997" s="23"/>
      <c r="AB3997" s="23"/>
      <c r="AC3997" s="67"/>
      <c r="AD3997" s="23"/>
      <c r="AE3997" s="23"/>
    </row>
    <row r="3998" spans="1:31" s="103" customFormat="1" x14ac:dyDescent="0.35">
      <c r="A3998" s="24"/>
      <c r="B3998" s="23"/>
      <c r="C3998" s="23"/>
      <c r="D3998" s="23"/>
      <c r="E3998" s="23"/>
      <c r="F3998" s="23"/>
      <c r="G3998" s="23"/>
      <c r="H3998" s="23"/>
      <c r="I3998" s="23"/>
      <c r="J3998" s="23"/>
      <c r="K3998" s="23"/>
      <c r="L3998" s="23"/>
      <c r="M3998" s="23"/>
      <c r="N3998" s="23"/>
      <c r="O3998" s="23"/>
      <c r="P3998" s="23"/>
      <c r="Q3998" s="23"/>
      <c r="R3998" s="23"/>
      <c r="S3998" s="23"/>
      <c r="T3998" s="23"/>
      <c r="U3998" s="23"/>
      <c r="V3998" s="23"/>
      <c r="W3998" s="23"/>
      <c r="X3998" s="23"/>
      <c r="Y3998" s="23"/>
      <c r="Z3998" s="23"/>
      <c r="AA3998" s="23"/>
      <c r="AB3998" s="23"/>
      <c r="AC3998" s="67"/>
      <c r="AD3998" s="23"/>
      <c r="AE3998" s="23"/>
    </row>
    <row r="3999" spans="1:31" s="103" customFormat="1" x14ac:dyDescent="0.35">
      <c r="A3999" s="24"/>
      <c r="B3999" s="23"/>
      <c r="C3999" s="23"/>
      <c r="D3999" s="23"/>
      <c r="E3999" s="23"/>
      <c r="F3999" s="23"/>
      <c r="G3999" s="23"/>
      <c r="H3999" s="23"/>
      <c r="I3999" s="23"/>
      <c r="J3999" s="23"/>
      <c r="K3999" s="23"/>
      <c r="L3999" s="23"/>
      <c r="M3999" s="23"/>
      <c r="N3999" s="23"/>
      <c r="O3999" s="23"/>
      <c r="P3999" s="23"/>
      <c r="Q3999" s="23"/>
      <c r="R3999" s="23"/>
      <c r="S3999" s="23"/>
      <c r="T3999" s="23"/>
      <c r="U3999" s="23"/>
      <c r="V3999" s="23"/>
      <c r="W3999" s="23"/>
      <c r="X3999" s="23"/>
      <c r="Y3999" s="23"/>
      <c r="Z3999" s="23"/>
      <c r="AA3999" s="23"/>
      <c r="AB3999" s="23"/>
      <c r="AC3999" s="67"/>
      <c r="AD3999" s="23"/>
      <c r="AE3999" s="23"/>
    </row>
    <row r="4000" spans="1:31" s="103" customFormat="1" x14ac:dyDescent="0.35">
      <c r="A4000" s="24"/>
      <c r="B4000" s="23"/>
      <c r="C4000" s="23"/>
      <c r="D4000" s="23"/>
      <c r="E4000" s="23"/>
      <c r="F4000" s="23"/>
      <c r="G4000" s="23"/>
      <c r="H4000" s="23"/>
      <c r="I4000" s="23"/>
      <c r="J4000" s="23"/>
      <c r="K4000" s="23"/>
      <c r="L4000" s="23"/>
      <c r="M4000" s="23"/>
      <c r="N4000" s="23"/>
      <c r="O4000" s="23"/>
      <c r="P4000" s="23"/>
      <c r="Q4000" s="23"/>
      <c r="R4000" s="23"/>
      <c r="S4000" s="23"/>
      <c r="T4000" s="23"/>
      <c r="U4000" s="23"/>
      <c r="V4000" s="23"/>
      <c r="W4000" s="23"/>
      <c r="X4000" s="23"/>
      <c r="Y4000" s="23"/>
      <c r="Z4000" s="23"/>
      <c r="AA4000" s="23"/>
      <c r="AB4000" s="23"/>
      <c r="AC4000" s="67"/>
      <c r="AD4000" s="23"/>
      <c r="AE4000" s="23"/>
    </row>
    <row r="4001" spans="1:31" s="103" customFormat="1" x14ac:dyDescent="0.35">
      <c r="A4001" s="24"/>
      <c r="B4001" s="23"/>
      <c r="C4001" s="23"/>
      <c r="D4001" s="23"/>
      <c r="E4001" s="23"/>
      <c r="F4001" s="23"/>
      <c r="G4001" s="23"/>
      <c r="H4001" s="23"/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23"/>
      <c r="Y4001" s="23"/>
      <c r="Z4001" s="23"/>
      <c r="AA4001" s="23"/>
      <c r="AB4001" s="23"/>
      <c r="AC4001" s="67"/>
      <c r="AD4001" s="23"/>
      <c r="AE4001" s="23"/>
    </row>
    <row r="4002" spans="1:31" s="103" customFormat="1" x14ac:dyDescent="0.35">
      <c r="A4002" s="24"/>
      <c r="B4002" s="23"/>
      <c r="C4002" s="23"/>
      <c r="D4002" s="23"/>
      <c r="E4002" s="23"/>
      <c r="F4002" s="23"/>
      <c r="G4002" s="23"/>
      <c r="H4002" s="23"/>
      <c r="I4002" s="23"/>
      <c r="J4002" s="23"/>
      <c r="K4002" s="23"/>
      <c r="L4002" s="23"/>
      <c r="M4002" s="23"/>
      <c r="N4002" s="23"/>
      <c r="O4002" s="23"/>
      <c r="P4002" s="23"/>
      <c r="Q4002" s="23"/>
      <c r="R4002" s="23"/>
      <c r="S4002" s="23"/>
      <c r="T4002" s="23"/>
      <c r="U4002" s="23"/>
      <c r="V4002" s="23"/>
      <c r="W4002" s="23"/>
      <c r="X4002" s="23"/>
      <c r="Y4002" s="23"/>
      <c r="Z4002" s="23"/>
      <c r="AA4002" s="23"/>
      <c r="AB4002" s="23"/>
      <c r="AC4002" s="67"/>
      <c r="AD4002" s="23"/>
      <c r="AE4002" s="23"/>
    </row>
    <row r="4003" spans="1:31" s="103" customFormat="1" x14ac:dyDescent="0.35">
      <c r="A4003" s="24"/>
      <c r="B4003" s="23"/>
      <c r="C4003" s="23"/>
      <c r="D4003" s="23"/>
      <c r="E4003" s="23"/>
      <c r="F4003" s="23"/>
      <c r="G4003" s="23"/>
      <c r="H4003" s="23"/>
      <c r="I4003" s="23"/>
      <c r="J4003" s="23"/>
      <c r="K4003" s="23"/>
      <c r="L4003" s="23"/>
      <c r="M4003" s="23"/>
      <c r="N4003" s="23"/>
      <c r="O4003" s="23"/>
      <c r="P4003" s="23"/>
      <c r="Q4003" s="23"/>
      <c r="R4003" s="23"/>
      <c r="S4003" s="23"/>
      <c r="T4003" s="23"/>
      <c r="U4003" s="23"/>
      <c r="V4003" s="23"/>
      <c r="W4003" s="23"/>
      <c r="X4003" s="23"/>
      <c r="Y4003" s="23"/>
      <c r="Z4003" s="23"/>
      <c r="AA4003" s="23"/>
      <c r="AB4003" s="23"/>
      <c r="AC4003" s="67"/>
      <c r="AD4003" s="23"/>
      <c r="AE4003" s="23"/>
    </row>
    <row r="4004" spans="1:31" s="103" customFormat="1" x14ac:dyDescent="0.35">
      <c r="A4004" s="24"/>
      <c r="B4004" s="23"/>
      <c r="C4004" s="23"/>
      <c r="D4004" s="23"/>
      <c r="E4004" s="23"/>
      <c r="F4004" s="23"/>
      <c r="G4004" s="23"/>
      <c r="H4004" s="23"/>
      <c r="I4004" s="23"/>
      <c r="J4004" s="23"/>
      <c r="K4004" s="23"/>
      <c r="L4004" s="23"/>
      <c r="M4004" s="23"/>
      <c r="N4004" s="23"/>
      <c r="O4004" s="23"/>
      <c r="P4004" s="23"/>
      <c r="Q4004" s="23"/>
      <c r="R4004" s="23"/>
      <c r="S4004" s="23"/>
      <c r="T4004" s="23"/>
      <c r="U4004" s="23"/>
      <c r="V4004" s="23"/>
      <c r="W4004" s="23"/>
      <c r="X4004" s="23"/>
      <c r="Y4004" s="23"/>
      <c r="Z4004" s="23"/>
      <c r="AA4004" s="23"/>
      <c r="AB4004" s="23"/>
      <c r="AC4004" s="67"/>
      <c r="AD4004" s="23"/>
      <c r="AE4004" s="23"/>
    </row>
    <row r="4005" spans="1:31" s="103" customFormat="1" x14ac:dyDescent="0.35">
      <c r="A4005" s="24"/>
      <c r="B4005" s="23"/>
      <c r="C4005" s="23"/>
      <c r="D4005" s="23"/>
      <c r="E4005" s="23"/>
      <c r="F4005" s="23"/>
      <c r="G4005" s="23"/>
      <c r="H4005" s="23"/>
      <c r="I4005" s="23"/>
      <c r="J4005" s="23"/>
      <c r="K4005" s="23"/>
      <c r="L4005" s="23"/>
      <c r="M4005" s="23"/>
      <c r="N4005" s="23"/>
      <c r="O4005" s="23"/>
      <c r="P4005" s="23"/>
      <c r="Q4005" s="23"/>
      <c r="R4005" s="23"/>
      <c r="S4005" s="23"/>
      <c r="T4005" s="23"/>
      <c r="U4005" s="23"/>
      <c r="V4005" s="23"/>
      <c r="W4005" s="23"/>
      <c r="X4005" s="23"/>
      <c r="Y4005" s="23"/>
      <c r="Z4005" s="23"/>
      <c r="AA4005" s="23"/>
      <c r="AB4005" s="23"/>
      <c r="AC4005" s="67"/>
      <c r="AD4005" s="23"/>
      <c r="AE4005" s="23"/>
    </row>
    <row r="4006" spans="1:31" s="103" customFormat="1" x14ac:dyDescent="0.35">
      <c r="A4006" s="24"/>
      <c r="B4006" s="23"/>
      <c r="C4006" s="23"/>
      <c r="D4006" s="23"/>
      <c r="E4006" s="23"/>
      <c r="F4006" s="23"/>
      <c r="G4006" s="23"/>
      <c r="H4006" s="23"/>
      <c r="I4006" s="23"/>
      <c r="J4006" s="23"/>
      <c r="K4006" s="23"/>
      <c r="L4006" s="23"/>
      <c r="M4006" s="23"/>
      <c r="N4006" s="23"/>
      <c r="O4006" s="23"/>
      <c r="P4006" s="23"/>
      <c r="Q4006" s="23"/>
      <c r="R4006" s="23"/>
      <c r="S4006" s="23"/>
      <c r="T4006" s="23"/>
      <c r="U4006" s="23"/>
      <c r="V4006" s="23"/>
      <c r="W4006" s="23"/>
      <c r="X4006" s="23"/>
      <c r="Y4006" s="23"/>
      <c r="Z4006" s="23"/>
      <c r="AA4006" s="23"/>
      <c r="AB4006" s="23"/>
      <c r="AC4006" s="67"/>
      <c r="AD4006" s="23"/>
      <c r="AE4006" s="23"/>
    </row>
    <row r="4007" spans="1:31" s="103" customFormat="1" x14ac:dyDescent="0.35">
      <c r="A4007" s="24"/>
      <c r="B4007" s="23"/>
      <c r="C4007" s="23"/>
      <c r="D4007" s="23"/>
      <c r="E4007" s="23"/>
      <c r="F4007" s="23"/>
      <c r="G4007" s="23"/>
      <c r="H4007" s="23"/>
      <c r="I4007" s="23"/>
      <c r="J4007" s="23"/>
      <c r="K4007" s="23"/>
      <c r="L4007" s="23"/>
      <c r="M4007" s="23"/>
      <c r="N4007" s="23"/>
      <c r="O4007" s="23"/>
      <c r="P4007" s="23"/>
      <c r="Q4007" s="23"/>
      <c r="R4007" s="23"/>
      <c r="S4007" s="23"/>
      <c r="T4007" s="23"/>
      <c r="U4007" s="23"/>
      <c r="V4007" s="23"/>
      <c r="W4007" s="23"/>
      <c r="X4007" s="23"/>
      <c r="Y4007" s="23"/>
      <c r="Z4007" s="23"/>
      <c r="AA4007" s="23"/>
      <c r="AB4007" s="23"/>
      <c r="AC4007" s="67"/>
      <c r="AD4007" s="23"/>
      <c r="AE4007" s="23"/>
    </row>
    <row r="4008" spans="1:31" s="103" customFormat="1" x14ac:dyDescent="0.35">
      <c r="A4008" s="24"/>
      <c r="B4008" s="23"/>
      <c r="C4008" s="23"/>
      <c r="D4008" s="23"/>
      <c r="E4008" s="23"/>
      <c r="F4008" s="23"/>
      <c r="G4008" s="23"/>
      <c r="H4008" s="23"/>
      <c r="I4008" s="23"/>
      <c r="J4008" s="23"/>
      <c r="K4008" s="23"/>
      <c r="L4008" s="23"/>
      <c r="M4008" s="23"/>
      <c r="N4008" s="23"/>
      <c r="O4008" s="23"/>
      <c r="P4008" s="23"/>
      <c r="Q4008" s="23"/>
      <c r="R4008" s="23"/>
      <c r="S4008" s="23"/>
      <c r="T4008" s="23"/>
      <c r="U4008" s="23"/>
      <c r="V4008" s="23"/>
      <c r="W4008" s="23"/>
      <c r="X4008" s="23"/>
      <c r="Y4008" s="23"/>
      <c r="Z4008" s="23"/>
      <c r="AA4008" s="23"/>
      <c r="AB4008" s="23"/>
      <c r="AC4008" s="67"/>
      <c r="AD4008" s="23"/>
      <c r="AE4008" s="23"/>
    </row>
    <row r="4009" spans="1:31" s="103" customFormat="1" x14ac:dyDescent="0.35">
      <c r="A4009" s="24"/>
      <c r="B4009" s="23"/>
      <c r="C4009" s="23"/>
      <c r="D4009" s="23"/>
      <c r="E4009" s="23"/>
      <c r="F4009" s="23"/>
      <c r="G4009" s="23"/>
      <c r="H4009" s="23"/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3"/>
      <c r="X4009" s="23"/>
      <c r="Y4009" s="23"/>
      <c r="Z4009" s="23"/>
      <c r="AA4009" s="23"/>
      <c r="AB4009" s="23"/>
      <c r="AC4009" s="67"/>
      <c r="AD4009" s="23"/>
      <c r="AE4009" s="23"/>
    </row>
    <row r="4010" spans="1:31" s="103" customFormat="1" x14ac:dyDescent="0.35">
      <c r="A4010" s="24"/>
      <c r="B4010" s="23"/>
      <c r="C4010" s="23"/>
      <c r="D4010" s="23"/>
      <c r="E4010" s="23"/>
      <c r="F4010" s="23"/>
      <c r="G4010" s="23"/>
      <c r="H4010" s="23"/>
      <c r="I4010" s="23"/>
      <c r="J4010" s="23"/>
      <c r="K4010" s="23"/>
      <c r="L4010" s="23"/>
      <c r="M4010" s="23"/>
      <c r="N4010" s="23"/>
      <c r="O4010" s="23"/>
      <c r="P4010" s="23"/>
      <c r="Q4010" s="23"/>
      <c r="R4010" s="23"/>
      <c r="S4010" s="23"/>
      <c r="T4010" s="23"/>
      <c r="U4010" s="23"/>
      <c r="V4010" s="23"/>
      <c r="W4010" s="23"/>
      <c r="X4010" s="23"/>
      <c r="Y4010" s="23"/>
      <c r="Z4010" s="23"/>
      <c r="AA4010" s="23"/>
      <c r="AB4010" s="23"/>
      <c r="AC4010" s="67"/>
      <c r="AD4010" s="23"/>
      <c r="AE4010" s="23"/>
    </row>
    <row r="4011" spans="1:31" s="103" customFormat="1" x14ac:dyDescent="0.35">
      <c r="A4011" s="24"/>
      <c r="B4011" s="23"/>
      <c r="C4011" s="23"/>
      <c r="D4011" s="23"/>
      <c r="E4011" s="23"/>
      <c r="F4011" s="23"/>
      <c r="G4011" s="23"/>
      <c r="H4011" s="23"/>
      <c r="I4011" s="23"/>
      <c r="J4011" s="23"/>
      <c r="K4011" s="23"/>
      <c r="L4011" s="23"/>
      <c r="M4011" s="23"/>
      <c r="N4011" s="23"/>
      <c r="O4011" s="23"/>
      <c r="P4011" s="23"/>
      <c r="Q4011" s="23"/>
      <c r="R4011" s="23"/>
      <c r="S4011" s="23"/>
      <c r="T4011" s="23"/>
      <c r="U4011" s="23"/>
      <c r="V4011" s="23"/>
      <c r="W4011" s="23"/>
      <c r="X4011" s="23"/>
      <c r="Y4011" s="23"/>
      <c r="Z4011" s="23"/>
      <c r="AA4011" s="23"/>
      <c r="AB4011" s="23"/>
      <c r="AC4011" s="67"/>
      <c r="AD4011" s="23"/>
      <c r="AE4011" s="23"/>
    </row>
    <row r="4012" spans="1:31" s="103" customFormat="1" x14ac:dyDescent="0.35">
      <c r="A4012" s="24"/>
      <c r="B4012" s="23"/>
      <c r="C4012" s="23"/>
      <c r="D4012" s="23"/>
      <c r="E4012" s="23"/>
      <c r="F4012" s="23"/>
      <c r="G4012" s="23"/>
      <c r="H4012" s="23"/>
      <c r="I4012" s="23"/>
      <c r="J4012" s="23"/>
      <c r="K4012" s="23"/>
      <c r="L4012" s="23"/>
      <c r="M4012" s="23"/>
      <c r="N4012" s="23"/>
      <c r="O4012" s="23"/>
      <c r="P4012" s="23"/>
      <c r="Q4012" s="23"/>
      <c r="R4012" s="23"/>
      <c r="S4012" s="23"/>
      <c r="T4012" s="23"/>
      <c r="U4012" s="23"/>
      <c r="V4012" s="23"/>
      <c r="W4012" s="23"/>
      <c r="X4012" s="23"/>
      <c r="Y4012" s="23"/>
      <c r="Z4012" s="23"/>
      <c r="AA4012" s="23"/>
      <c r="AB4012" s="23"/>
      <c r="AC4012" s="67"/>
      <c r="AD4012" s="23"/>
      <c r="AE4012" s="23"/>
    </row>
    <row r="4013" spans="1:31" s="103" customFormat="1" x14ac:dyDescent="0.35">
      <c r="A4013" s="24"/>
      <c r="B4013" s="23"/>
      <c r="C4013" s="23"/>
      <c r="D4013" s="23"/>
      <c r="E4013" s="23"/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23"/>
      <c r="Q4013" s="23"/>
      <c r="R4013" s="23"/>
      <c r="S4013" s="23"/>
      <c r="T4013" s="23"/>
      <c r="U4013" s="23"/>
      <c r="V4013" s="23"/>
      <c r="W4013" s="23"/>
      <c r="X4013" s="23"/>
      <c r="Y4013" s="23"/>
      <c r="Z4013" s="23"/>
      <c r="AA4013" s="23"/>
      <c r="AB4013" s="23"/>
      <c r="AC4013" s="67"/>
      <c r="AD4013" s="23"/>
      <c r="AE4013" s="23"/>
    </row>
    <row r="4014" spans="1:31" s="103" customFormat="1" x14ac:dyDescent="0.35">
      <c r="A4014" s="24"/>
      <c r="B4014" s="23"/>
      <c r="C4014" s="23"/>
      <c r="D4014" s="23"/>
      <c r="E4014" s="23"/>
      <c r="F4014" s="23"/>
      <c r="G4014" s="23"/>
      <c r="H4014" s="23"/>
      <c r="I4014" s="23"/>
      <c r="J4014" s="23"/>
      <c r="K4014" s="23"/>
      <c r="L4014" s="23"/>
      <c r="M4014" s="23"/>
      <c r="N4014" s="23"/>
      <c r="O4014" s="23"/>
      <c r="P4014" s="23"/>
      <c r="Q4014" s="23"/>
      <c r="R4014" s="23"/>
      <c r="S4014" s="23"/>
      <c r="T4014" s="23"/>
      <c r="U4014" s="23"/>
      <c r="V4014" s="23"/>
      <c r="W4014" s="23"/>
      <c r="X4014" s="23"/>
      <c r="Y4014" s="23"/>
      <c r="Z4014" s="23"/>
      <c r="AA4014" s="23"/>
      <c r="AB4014" s="23"/>
      <c r="AC4014" s="67"/>
      <c r="AD4014" s="23"/>
      <c r="AE4014" s="23"/>
    </row>
    <row r="4015" spans="1:31" s="103" customFormat="1" x14ac:dyDescent="0.35">
      <c r="A4015" s="24"/>
      <c r="B4015" s="23"/>
      <c r="C4015" s="23"/>
      <c r="D4015" s="23"/>
      <c r="E4015" s="23"/>
      <c r="F4015" s="23"/>
      <c r="G4015" s="23"/>
      <c r="H4015" s="23"/>
      <c r="I4015" s="23"/>
      <c r="J4015" s="23"/>
      <c r="K4015" s="23"/>
      <c r="L4015" s="23"/>
      <c r="M4015" s="23"/>
      <c r="N4015" s="23"/>
      <c r="O4015" s="23"/>
      <c r="P4015" s="23"/>
      <c r="Q4015" s="23"/>
      <c r="R4015" s="23"/>
      <c r="S4015" s="23"/>
      <c r="T4015" s="23"/>
      <c r="U4015" s="23"/>
      <c r="V4015" s="23"/>
      <c r="W4015" s="23"/>
      <c r="X4015" s="23"/>
      <c r="Y4015" s="23"/>
      <c r="Z4015" s="23"/>
      <c r="AA4015" s="23"/>
      <c r="AB4015" s="23"/>
      <c r="AC4015" s="67"/>
      <c r="AD4015" s="23"/>
      <c r="AE4015" s="23"/>
    </row>
    <row r="4016" spans="1:31" s="103" customFormat="1" x14ac:dyDescent="0.35">
      <c r="A4016" s="24"/>
      <c r="B4016" s="23"/>
      <c r="C4016" s="23"/>
      <c r="D4016" s="23"/>
      <c r="E4016" s="23"/>
      <c r="F4016" s="23"/>
      <c r="G4016" s="23"/>
      <c r="H4016" s="23"/>
      <c r="I4016" s="23"/>
      <c r="J4016" s="23"/>
      <c r="K4016" s="23"/>
      <c r="L4016" s="23"/>
      <c r="M4016" s="23"/>
      <c r="N4016" s="23"/>
      <c r="O4016" s="23"/>
      <c r="P4016" s="23"/>
      <c r="Q4016" s="23"/>
      <c r="R4016" s="23"/>
      <c r="S4016" s="23"/>
      <c r="T4016" s="23"/>
      <c r="U4016" s="23"/>
      <c r="V4016" s="23"/>
      <c r="W4016" s="23"/>
      <c r="X4016" s="23"/>
      <c r="Y4016" s="23"/>
      <c r="Z4016" s="23"/>
      <c r="AA4016" s="23"/>
      <c r="AB4016" s="23"/>
      <c r="AC4016" s="67"/>
      <c r="AD4016" s="23"/>
      <c r="AE4016" s="23"/>
    </row>
    <row r="4017" spans="1:31" s="103" customFormat="1" x14ac:dyDescent="0.35">
      <c r="A4017" s="24"/>
      <c r="B4017" s="23"/>
      <c r="C4017" s="23"/>
      <c r="D4017" s="23"/>
      <c r="E4017" s="23"/>
      <c r="F4017" s="23"/>
      <c r="G4017" s="23"/>
      <c r="H4017" s="23"/>
      <c r="I4017" s="23"/>
      <c r="J4017" s="23"/>
      <c r="K4017" s="23"/>
      <c r="L4017" s="23"/>
      <c r="M4017" s="23"/>
      <c r="N4017" s="23"/>
      <c r="O4017" s="23"/>
      <c r="P4017" s="23"/>
      <c r="Q4017" s="23"/>
      <c r="R4017" s="23"/>
      <c r="S4017" s="23"/>
      <c r="T4017" s="23"/>
      <c r="U4017" s="23"/>
      <c r="V4017" s="23"/>
      <c r="W4017" s="23"/>
      <c r="X4017" s="23"/>
      <c r="Y4017" s="23"/>
      <c r="Z4017" s="23"/>
      <c r="AA4017" s="23"/>
      <c r="AB4017" s="23"/>
      <c r="AC4017" s="67"/>
      <c r="AD4017" s="23"/>
      <c r="AE4017" s="23"/>
    </row>
    <row r="4018" spans="1:31" s="103" customFormat="1" x14ac:dyDescent="0.35">
      <c r="A4018" s="24"/>
      <c r="B4018" s="23"/>
      <c r="C4018" s="23"/>
      <c r="D4018" s="23"/>
      <c r="E4018" s="23"/>
      <c r="F4018" s="23"/>
      <c r="G4018" s="23"/>
      <c r="H4018" s="23"/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3"/>
      <c r="X4018" s="23"/>
      <c r="Y4018" s="23"/>
      <c r="Z4018" s="23"/>
      <c r="AA4018" s="23"/>
      <c r="AB4018" s="23"/>
      <c r="AC4018" s="67"/>
      <c r="AD4018" s="23"/>
      <c r="AE4018" s="23"/>
    </row>
    <row r="4019" spans="1:31" s="103" customFormat="1" x14ac:dyDescent="0.35">
      <c r="A4019" s="24"/>
      <c r="B4019" s="23"/>
      <c r="C4019" s="23"/>
      <c r="D4019" s="23"/>
      <c r="E4019" s="23"/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3"/>
      <c r="X4019" s="23"/>
      <c r="Y4019" s="23"/>
      <c r="Z4019" s="23"/>
      <c r="AA4019" s="23"/>
      <c r="AB4019" s="23"/>
      <c r="AC4019" s="67"/>
      <c r="AD4019" s="23"/>
      <c r="AE4019" s="23"/>
    </row>
    <row r="4020" spans="1:31" s="103" customFormat="1" x14ac:dyDescent="0.35">
      <c r="A4020" s="24"/>
      <c r="B4020" s="23"/>
      <c r="C4020" s="23"/>
      <c r="D4020" s="23"/>
      <c r="E4020" s="23"/>
      <c r="F4020" s="23"/>
      <c r="G4020" s="23"/>
      <c r="H4020" s="23"/>
      <c r="I4020" s="23"/>
      <c r="J4020" s="23"/>
      <c r="K4020" s="23"/>
      <c r="L4020" s="23"/>
      <c r="M4020" s="23"/>
      <c r="N4020" s="23"/>
      <c r="O4020" s="23"/>
      <c r="P4020" s="23"/>
      <c r="Q4020" s="23"/>
      <c r="R4020" s="23"/>
      <c r="S4020" s="23"/>
      <c r="T4020" s="23"/>
      <c r="U4020" s="23"/>
      <c r="V4020" s="23"/>
      <c r="W4020" s="23"/>
      <c r="X4020" s="23"/>
      <c r="Y4020" s="23"/>
      <c r="Z4020" s="23"/>
      <c r="AA4020" s="23"/>
      <c r="AB4020" s="23"/>
      <c r="AC4020" s="67"/>
      <c r="AD4020" s="23"/>
      <c r="AE4020" s="23"/>
    </row>
    <row r="4021" spans="1:31" s="103" customFormat="1" x14ac:dyDescent="0.35">
      <c r="A4021" s="24"/>
      <c r="B4021" s="23"/>
      <c r="C4021" s="23"/>
      <c r="D4021" s="23"/>
      <c r="E4021" s="23"/>
      <c r="F4021" s="23"/>
      <c r="G4021" s="23"/>
      <c r="H4021" s="23"/>
      <c r="I4021" s="23"/>
      <c r="J4021" s="23"/>
      <c r="K4021" s="23"/>
      <c r="L4021" s="23"/>
      <c r="M4021" s="23"/>
      <c r="N4021" s="23"/>
      <c r="O4021" s="23"/>
      <c r="P4021" s="23"/>
      <c r="Q4021" s="23"/>
      <c r="R4021" s="23"/>
      <c r="S4021" s="23"/>
      <c r="T4021" s="23"/>
      <c r="U4021" s="23"/>
      <c r="V4021" s="23"/>
      <c r="W4021" s="23"/>
      <c r="X4021" s="23"/>
      <c r="Y4021" s="23"/>
      <c r="Z4021" s="23"/>
      <c r="AA4021" s="23"/>
      <c r="AB4021" s="23"/>
      <c r="AC4021" s="67"/>
      <c r="AD4021" s="23"/>
      <c r="AE4021" s="23"/>
    </row>
    <row r="4022" spans="1:31" s="103" customFormat="1" x14ac:dyDescent="0.35">
      <c r="A4022" s="24"/>
      <c r="B4022" s="23"/>
      <c r="C4022" s="23"/>
      <c r="D4022" s="23"/>
      <c r="E4022" s="23"/>
      <c r="F4022" s="23"/>
      <c r="G4022" s="23"/>
      <c r="H4022" s="23"/>
      <c r="I4022" s="23"/>
      <c r="J4022" s="23"/>
      <c r="K4022" s="23"/>
      <c r="L4022" s="23"/>
      <c r="M4022" s="23"/>
      <c r="N4022" s="23"/>
      <c r="O4022" s="23"/>
      <c r="P4022" s="23"/>
      <c r="Q4022" s="23"/>
      <c r="R4022" s="23"/>
      <c r="S4022" s="23"/>
      <c r="T4022" s="23"/>
      <c r="U4022" s="23"/>
      <c r="V4022" s="23"/>
      <c r="W4022" s="23"/>
      <c r="X4022" s="23"/>
      <c r="Y4022" s="23"/>
      <c r="Z4022" s="23"/>
      <c r="AA4022" s="23"/>
      <c r="AB4022" s="23"/>
      <c r="AC4022" s="67"/>
      <c r="AD4022" s="23"/>
      <c r="AE4022" s="23"/>
    </row>
    <row r="4023" spans="1:31" s="103" customFormat="1" x14ac:dyDescent="0.35">
      <c r="A4023" s="24"/>
      <c r="B4023" s="23"/>
      <c r="C4023" s="23"/>
      <c r="D4023" s="23"/>
      <c r="E4023" s="23"/>
      <c r="F4023" s="23"/>
      <c r="G4023" s="23"/>
      <c r="H4023" s="23"/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/>
      <c r="U4023" s="23"/>
      <c r="V4023" s="23"/>
      <c r="W4023" s="23"/>
      <c r="X4023" s="23"/>
      <c r="Y4023" s="23"/>
      <c r="Z4023" s="23"/>
      <c r="AA4023" s="23"/>
      <c r="AB4023" s="23"/>
      <c r="AC4023" s="67"/>
      <c r="AD4023" s="23"/>
      <c r="AE4023" s="23"/>
    </row>
    <row r="4024" spans="1:31" s="103" customFormat="1" x14ac:dyDescent="0.35">
      <c r="A4024" s="24"/>
      <c r="B4024" s="23"/>
      <c r="C4024" s="23"/>
      <c r="D4024" s="23"/>
      <c r="E4024" s="23"/>
      <c r="F4024" s="23"/>
      <c r="G4024" s="23"/>
      <c r="H4024" s="23"/>
      <c r="I4024" s="23"/>
      <c r="J4024" s="23"/>
      <c r="K4024" s="23"/>
      <c r="L4024" s="23"/>
      <c r="M4024" s="23"/>
      <c r="N4024" s="23"/>
      <c r="O4024" s="23"/>
      <c r="P4024" s="23"/>
      <c r="Q4024" s="23"/>
      <c r="R4024" s="23"/>
      <c r="S4024" s="23"/>
      <c r="T4024" s="23"/>
      <c r="U4024" s="23"/>
      <c r="V4024" s="23"/>
      <c r="W4024" s="23"/>
      <c r="X4024" s="23"/>
      <c r="Y4024" s="23"/>
      <c r="Z4024" s="23"/>
      <c r="AA4024" s="23"/>
      <c r="AB4024" s="23"/>
      <c r="AC4024" s="67"/>
      <c r="AD4024" s="23"/>
      <c r="AE4024" s="23"/>
    </row>
    <row r="4025" spans="1:31" s="103" customFormat="1" x14ac:dyDescent="0.35">
      <c r="A4025" s="24"/>
      <c r="B4025" s="23"/>
      <c r="C4025" s="23"/>
      <c r="D4025" s="23"/>
      <c r="E4025" s="23"/>
      <c r="F4025" s="23"/>
      <c r="G4025" s="23"/>
      <c r="H4025" s="23"/>
      <c r="I4025" s="23"/>
      <c r="J4025" s="23"/>
      <c r="K4025" s="23"/>
      <c r="L4025" s="23"/>
      <c r="M4025" s="23"/>
      <c r="N4025" s="23"/>
      <c r="O4025" s="23"/>
      <c r="P4025" s="23"/>
      <c r="Q4025" s="23"/>
      <c r="R4025" s="23"/>
      <c r="S4025" s="23"/>
      <c r="T4025" s="23"/>
      <c r="U4025" s="23"/>
      <c r="V4025" s="23"/>
      <c r="W4025" s="23"/>
      <c r="X4025" s="23"/>
      <c r="Y4025" s="23"/>
      <c r="Z4025" s="23"/>
      <c r="AA4025" s="23"/>
      <c r="AB4025" s="23"/>
      <c r="AC4025" s="67"/>
      <c r="AD4025" s="23"/>
      <c r="AE4025" s="23"/>
    </row>
    <row r="4026" spans="1:31" s="103" customFormat="1" x14ac:dyDescent="0.35">
      <c r="A4026" s="24"/>
      <c r="B4026" s="23"/>
      <c r="C4026" s="23"/>
      <c r="D4026" s="23"/>
      <c r="E4026" s="23"/>
      <c r="F4026" s="23"/>
      <c r="G4026" s="23"/>
      <c r="H4026" s="23"/>
      <c r="I4026" s="23"/>
      <c r="J4026" s="23"/>
      <c r="K4026" s="23"/>
      <c r="L4026" s="23"/>
      <c r="M4026" s="23"/>
      <c r="N4026" s="23"/>
      <c r="O4026" s="23"/>
      <c r="P4026" s="23"/>
      <c r="Q4026" s="23"/>
      <c r="R4026" s="23"/>
      <c r="S4026" s="23"/>
      <c r="T4026" s="23"/>
      <c r="U4026" s="23"/>
      <c r="V4026" s="23"/>
      <c r="W4026" s="23"/>
      <c r="X4026" s="23"/>
      <c r="Y4026" s="23"/>
      <c r="Z4026" s="23"/>
      <c r="AA4026" s="23"/>
      <c r="AB4026" s="23"/>
      <c r="AC4026" s="67"/>
      <c r="AD4026" s="23"/>
      <c r="AE4026" s="23"/>
    </row>
    <row r="4027" spans="1:31" s="103" customFormat="1" x14ac:dyDescent="0.35">
      <c r="A4027" s="24"/>
      <c r="B4027" s="23"/>
      <c r="C4027" s="23"/>
      <c r="D4027" s="23"/>
      <c r="E4027" s="23"/>
      <c r="F4027" s="23"/>
      <c r="G4027" s="23"/>
      <c r="H4027" s="23"/>
      <c r="I4027" s="23"/>
      <c r="J4027" s="23"/>
      <c r="K4027" s="23"/>
      <c r="L4027" s="23"/>
      <c r="M4027" s="23"/>
      <c r="N4027" s="23"/>
      <c r="O4027" s="23"/>
      <c r="P4027" s="23"/>
      <c r="Q4027" s="23"/>
      <c r="R4027" s="23"/>
      <c r="S4027" s="23"/>
      <c r="T4027" s="23"/>
      <c r="U4027" s="23"/>
      <c r="V4027" s="23"/>
      <c r="W4027" s="23"/>
      <c r="X4027" s="23"/>
      <c r="Y4027" s="23"/>
      <c r="Z4027" s="23"/>
      <c r="AA4027" s="23"/>
      <c r="AB4027" s="23"/>
      <c r="AC4027" s="67"/>
      <c r="AD4027" s="23"/>
      <c r="AE4027" s="23"/>
    </row>
    <row r="4028" spans="1:31" s="103" customFormat="1" x14ac:dyDescent="0.35">
      <c r="A4028" s="24"/>
      <c r="B4028" s="23"/>
      <c r="C4028" s="23"/>
      <c r="D4028" s="23"/>
      <c r="E4028" s="23"/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/>
      <c r="U4028" s="23"/>
      <c r="V4028" s="23"/>
      <c r="W4028" s="23"/>
      <c r="X4028" s="23"/>
      <c r="Y4028" s="23"/>
      <c r="Z4028" s="23"/>
      <c r="AA4028" s="23"/>
      <c r="AB4028" s="23"/>
      <c r="AC4028" s="67"/>
      <c r="AD4028" s="23"/>
      <c r="AE4028" s="23"/>
    </row>
    <row r="4029" spans="1:31" s="103" customFormat="1" x14ac:dyDescent="0.35">
      <c r="A4029" s="24"/>
      <c r="B4029" s="23"/>
      <c r="C4029" s="23"/>
      <c r="D4029" s="23"/>
      <c r="E4029" s="23"/>
      <c r="F4029" s="23"/>
      <c r="G4029" s="23"/>
      <c r="H4029" s="23"/>
      <c r="I4029" s="23"/>
      <c r="J4029" s="23"/>
      <c r="K4029" s="23"/>
      <c r="L4029" s="23"/>
      <c r="M4029" s="23"/>
      <c r="N4029" s="23"/>
      <c r="O4029" s="23"/>
      <c r="P4029" s="23"/>
      <c r="Q4029" s="23"/>
      <c r="R4029" s="23"/>
      <c r="S4029" s="23"/>
      <c r="T4029" s="23"/>
      <c r="U4029" s="23"/>
      <c r="V4029" s="23"/>
      <c r="W4029" s="23"/>
      <c r="X4029" s="23"/>
      <c r="Y4029" s="23"/>
      <c r="Z4029" s="23"/>
      <c r="AA4029" s="23"/>
      <c r="AB4029" s="23"/>
      <c r="AC4029" s="67"/>
      <c r="AD4029" s="23"/>
      <c r="AE4029" s="23"/>
    </row>
    <row r="4030" spans="1:31" s="103" customFormat="1" x14ac:dyDescent="0.35">
      <c r="A4030" s="24"/>
      <c r="B4030" s="23"/>
      <c r="C4030" s="23"/>
      <c r="D4030" s="23"/>
      <c r="E4030" s="23"/>
      <c r="F4030" s="23"/>
      <c r="G4030" s="23"/>
      <c r="H4030" s="23"/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3"/>
      <c r="X4030" s="23"/>
      <c r="Y4030" s="23"/>
      <c r="Z4030" s="23"/>
      <c r="AA4030" s="23"/>
      <c r="AB4030" s="23"/>
      <c r="AC4030" s="67"/>
      <c r="AD4030" s="23"/>
      <c r="AE4030" s="23"/>
    </row>
    <row r="4031" spans="1:31" s="103" customFormat="1" x14ac:dyDescent="0.35">
      <c r="A4031" s="24"/>
      <c r="B4031" s="23"/>
      <c r="C4031" s="23"/>
      <c r="D4031" s="23"/>
      <c r="E4031" s="23"/>
      <c r="F4031" s="23"/>
      <c r="G4031" s="23"/>
      <c r="H4031" s="23"/>
      <c r="I4031" s="23"/>
      <c r="J4031" s="23"/>
      <c r="K4031" s="23"/>
      <c r="L4031" s="23"/>
      <c r="M4031" s="23"/>
      <c r="N4031" s="23"/>
      <c r="O4031" s="23"/>
      <c r="P4031" s="23"/>
      <c r="Q4031" s="23"/>
      <c r="R4031" s="23"/>
      <c r="S4031" s="23"/>
      <c r="T4031" s="23"/>
      <c r="U4031" s="23"/>
      <c r="V4031" s="23"/>
      <c r="W4031" s="23"/>
      <c r="X4031" s="23"/>
      <c r="Y4031" s="23"/>
      <c r="Z4031" s="23"/>
      <c r="AA4031" s="23"/>
      <c r="AB4031" s="23"/>
      <c r="AC4031" s="67"/>
      <c r="AD4031" s="23"/>
      <c r="AE4031" s="23"/>
    </row>
    <row r="4032" spans="1:31" s="103" customFormat="1" x14ac:dyDescent="0.35">
      <c r="A4032" s="24"/>
      <c r="B4032" s="23"/>
      <c r="C4032" s="23"/>
      <c r="D4032" s="23"/>
      <c r="E4032" s="23"/>
      <c r="F4032" s="23"/>
      <c r="G4032" s="23"/>
      <c r="H4032" s="23"/>
      <c r="I4032" s="23"/>
      <c r="J4032" s="23"/>
      <c r="K4032" s="23"/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23"/>
      <c r="Y4032" s="23"/>
      <c r="Z4032" s="23"/>
      <c r="AA4032" s="23"/>
      <c r="AB4032" s="23"/>
      <c r="AC4032" s="67"/>
      <c r="AD4032" s="23"/>
      <c r="AE4032" s="23"/>
    </row>
    <row r="4033" spans="1:31" s="103" customFormat="1" x14ac:dyDescent="0.35">
      <c r="A4033" s="24"/>
      <c r="B4033" s="23"/>
      <c r="C4033" s="23"/>
      <c r="D4033" s="23"/>
      <c r="E4033" s="23"/>
      <c r="F4033" s="23"/>
      <c r="G4033" s="23"/>
      <c r="H4033" s="23"/>
      <c r="I4033" s="23"/>
      <c r="J4033" s="23"/>
      <c r="K4033" s="23"/>
      <c r="L4033" s="23"/>
      <c r="M4033" s="23"/>
      <c r="N4033" s="23"/>
      <c r="O4033" s="23"/>
      <c r="P4033" s="23"/>
      <c r="Q4033" s="23"/>
      <c r="R4033" s="23"/>
      <c r="S4033" s="23"/>
      <c r="T4033" s="23"/>
      <c r="U4033" s="23"/>
      <c r="V4033" s="23"/>
      <c r="W4033" s="23"/>
      <c r="X4033" s="23"/>
      <c r="Y4033" s="23"/>
      <c r="Z4033" s="23"/>
      <c r="AA4033" s="23"/>
      <c r="AB4033" s="23"/>
      <c r="AC4033" s="67"/>
      <c r="AD4033" s="23"/>
      <c r="AE4033" s="23"/>
    </row>
    <row r="4034" spans="1:31" s="103" customFormat="1" x14ac:dyDescent="0.35">
      <c r="A4034" s="24"/>
      <c r="B4034" s="23"/>
      <c r="C4034" s="23"/>
      <c r="D4034" s="23"/>
      <c r="E4034" s="23"/>
      <c r="F4034" s="23"/>
      <c r="G4034" s="23"/>
      <c r="H4034" s="23"/>
      <c r="I4034" s="23"/>
      <c r="J4034" s="23"/>
      <c r="K4034" s="23"/>
      <c r="L4034" s="23"/>
      <c r="M4034" s="23"/>
      <c r="N4034" s="23"/>
      <c r="O4034" s="23"/>
      <c r="P4034" s="23"/>
      <c r="Q4034" s="23"/>
      <c r="R4034" s="23"/>
      <c r="S4034" s="23"/>
      <c r="T4034" s="23"/>
      <c r="U4034" s="23"/>
      <c r="V4034" s="23"/>
      <c r="W4034" s="23"/>
      <c r="X4034" s="23"/>
      <c r="Y4034" s="23"/>
      <c r="Z4034" s="23"/>
      <c r="AA4034" s="23"/>
      <c r="AB4034" s="23"/>
      <c r="AC4034" s="67"/>
      <c r="AD4034" s="23"/>
      <c r="AE4034" s="23"/>
    </row>
    <row r="4035" spans="1:31" s="103" customFormat="1" x14ac:dyDescent="0.35">
      <c r="A4035" s="24"/>
      <c r="B4035" s="23"/>
      <c r="C4035" s="23"/>
      <c r="D4035" s="23"/>
      <c r="E4035" s="23"/>
      <c r="F4035" s="23"/>
      <c r="G4035" s="23"/>
      <c r="H4035" s="23"/>
      <c r="I4035" s="23"/>
      <c r="J4035" s="23"/>
      <c r="K4035" s="23"/>
      <c r="L4035" s="23"/>
      <c r="M4035" s="23"/>
      <c r="N4035" s="23"/>
      <c r="O4035" s="23"/>
      <c r="P4035" s="23"/>
      <c r="Q4035" s="23"/>
      <c r="R4035" s="23"/>
      <c r="S4035" s="23"/>
      <c r="T4035" s="23"/>
      <c r="U4035" s="23"/>
      <c r="V4035" s="23"/>
      <c r="W4035" s="23"/>
      <c r="X4035" s="23"/>
      <c r="Y4035" s="23"/>
      <c r="Z4035" s="23"/>
      <c r="AA4035" s="23"/>
      <c r="AB4035" s="23"/>
      <c r="AC4035" s="67"/>
      <c r="AD4035" s="23"/>
      <c r="AE4035" s="23"/>
    </row>
    <row r="4036" spans="1:31" s="103" customFormat="1" x14ac:dyDescent="0.35">
      <c r="A4036" s="24"/>
      <c r="B4036" s="23"/>
      <c r="C4036" s="23"/>
      <c r="D4036" s="23"/>
      <c r="E4036" s="23"/>
      <c r="F4036" s="23"/>
      <c r="G4036" s="23"/>
      <c r="H4036" s="23"/>
      <c r="I4036" s="23"/>
      <c r="J4036" s="23"/>
      <c r="K4036" s="23"/>
      <c r="L4036" s="23"/>
      <c r="M4036" s="23"/>
      <c r="N4036" s="23"/>
      <c r="O4036" s="23"/>
      <c r="P4036" s="23"/>
      <c r="Q4036" s="23"/>
      <c r="R4036" s="23"/>
      <c r="S4036" s="23"/>
      <c r="T4036" s="23"/>
      <c r="U4036" s="23"/>
      <c r="V4036" s="23"/>
      <c r="W4036" s="23"/>
      <c r="X4036" s="23"/>
      <c r="Y4036" s="23"/>
      <c r="Z4036" s="23"/>
      <c r="AA4036" s="23"/>
      <c r="AB4036" s="23"/>
      <c r="AC4036" s="67"/>
      <c r="AD4036" s="23"/>
      <c r="AE4036" s="23"/>
    </row>
    <row r="4037" spans="1:31" s="103" customFormat="1" x14ac:dyDescent="0.35">
      <c r="A4037" s="24"/>
      <c r="B4037" s="23"/>
      <c r="C4037" s="23"/>
      <c r="D4037" s="23"/>
      <c r="E4037" s="23"/>
      <c r="F4037" s="23"/>
      <c r="G4037" s="23"/>
      <c r="H4037" s="23"/>
      <c r="I4037" s="23"/>
      <c r="J4037" s="23"/>
      <c r="K4037" s="23"/>
      <c r="L4037" s="23"/>
      <c r="M4037" s="23"/>
      <c r="N4037" s="23"/>
      <c r="O4037" s="23"/>
      <c r="P4037" s="23"/>
      <c r="Q4037" s="23"/>
      <c r="R4037" s="23"/>
      <c r="S4037" s="23"/>
      <c r="T4037" s="23"/>
      <c r="U4037" s="23"/>
      <c r="V4037" s="23"/>
      <c r="W4037" s="23"/>
      <c r="X4037" s="23"/>
      <c r="Y4037" s="23"/>
      <c r="Z4037" s="23"/>
      <c r="AA4037" s="23"/>
      <c r="AB4037" s="23"/>
      <c r="AC4037" s="67"/>
      <c r="AD4037" s="23"/>
      <c r="AE4037" s="23"/>
    </row>
    <row r="4038" spans="1:31" s="103" customFormat="1" x14ac:dyDescent="0.35">
      <c r="A4038" s="24"/>
      <c r="B4038" s="23"/>
      <c r="C4038" s="23"/>
      <c r="D4038" s="23"/>
      <c r="E4038" s="23"/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23"/>
      <c r="Y4038" s="23"/>
      <c r="Z4038" s="23"/>
      <c r="AA4038" s="23"/>
      <c r="AB4038" s="23"/>
      <c r="AC4038" s="67"/>
      <c r="AD4038" s="23"/>
      <c r="AE4038" s="23"/>
    </row>
    <row r="4039" spans="1:31" s="103" customFormat="1" x14ac:dyDescent="0.35">
      <c r="A4039" s="24"/>
      <c r="B4039" s="23"/>
      <c r="C4039" s="23"/>
      <c r="D4039" s="23"/>
      <c r="E4039" s="23"/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3"/>
      <c r="AA4039" s="23"/>
      <c r="AB4039" s="23"/>
      <c r="AC4039" s="67"/>
      <c r="AD4039" s="23"/>
      <c r="AE4039" s="23"/>
    </row>
    <row r="4040" spans="1:31" s="103" customFormat="1" x14ac:dyDescent="0.35">
      <c r="A4040" s="24"/>
      <c r="B4040" s="23"/>
      <c r="C4040" s="23"/>
      <c r="D4040" s="23"/>
      <c r="E4040" s="23"/>
      <c r="F4040" s="23"/>
      <c r="G4040" s="23"/>
      <c r="H4040" s="23"/>
      <c r="I4040" s="23"/>
      <c r="J4040" s="23"/>
      <c r="K4040" s="23"/>
      <c r="L4040" s="23"/>
      <c r="M4040" s="23"/>
      <c r="N4040" s="23"/>
      <c r="O4040" s="23"/>
      <c r="P4040" s="23"/>
      <c r="Q4040" s="23"/>
      <c r="R4040" s="23"/>
      <c r="S4040" s="23"/>
      <c r="T4040" s="23"/>
      <c r="U4040" s="23"/>
      <c r="V4040" s="23"/>
      <c r="W4040" s="23"/>
      <c r="X4040" s="23"/>
      <c r="Y4040" s="23"/>
      <c r="Z4040" s="23"/>
      <c r="AA4040" s="23"/>
      <c r="AB4040" s="23"/>
      <c r="AC4040" s="67"/>
      <c r="AD4040" s="23"/>
      <c r="AE4040" s="23"/>
    </row>
    <row r="4041" spans="1:31" s="103" customFormat="1" x14ac:dyDescent="0.35">
      <c r="A4041" s="24"/>
      <c r="B4041" s="23"/>
      <c r="C4041" s="23"/>
      <c r="D4041" s="23"/>
      <c r="E4041" s="23"/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23"/>
      <c r="Q4041" s="23"/>
      <c r="R4041" s="23"/>
      <c r="S4041" s="23"/>
      <c r="T4041" s="23"/>
      <c r="U4041" s="23"/>
      <c r="V4041" s="23"/>
      <c r="W4041" s="23"/>
      <c r="X4041" s="23"/>
      <c r="Y4041" s="23"/>
      <c r="Z4041" s="23"/>
      <c r="AA4041" s="23"/>
      <c r="AB4041" s="23"/>
      <c r="AC4041" s="67"/>
      <c r="AD4041" s="23"/>
      <c r="AE4041" s="23"/>
    </row>
    <row r="4042" spans="1:31" s="103" customFormat="1" x14ac:dyDescent="0.35">
      <c r="A4042" s="24"/>
      <c r="B4042" s="23"/>
      <c r="C4042" s="23"/>
      <c r="D4042" s="23"/>
      <c r="E4042" s="23"/>
      <c r="F4042" s="23"/>
      <c r="G4042" s="23"/>
      <c r="H4042" s="23"/>
      <c r="I4042" s="23"/>
      <c r="J4042" s="23"/>
      <c r="K4042" s="23"/>
      <c r="L4042" s="23"/>
      <c r="M4042" s="23"/>
      <c r="N4042" s="23"/>
      <c r="O4042" s="23"/>
      <c r="P4042" s="23"/>
      <c r="Q4042" s="23"/>
      <c r="R4042" s="23"/>
      <c r="S4042" s="23"/>
      <c r="T4042" s="23"/>
      <c r="U4042" s="23"/>
      <c r="V4042" s="23"/>
      <c r="W4042" s="23"/>
      <c r="X4042" s="23"/>
      <c r="Y4042" s="23"/>
      <c r="Z4042" s="23"/>
      <c r="AA4042" s="23"/>
      <c r="AB4042" s="23"/>
      <c r="AC4042" s="67"/>
      <c r="AD4042" s="23"/>
      <c r="AE4042" s="23"/>
    </row>
    <row r="4043" spans="1:31" s="103" customFormat="1" x14ac:dyDescent="0.35">
      <c r="A4043" s="24"/>
      <c r="B4043" s="23"/>
      <c r="C4043" s="23"/>
      <c r="D4043" s="23"/>
      <c r="E4043" s="23"/>
      <c r="F4043" s="23"/>
      <c r="G4043" s="23"/>
      <c r="H4043" s="23"/>
      <c r="I4043" s="23"/>
      <c r="J4043" s="23"/>
      <c r="K4043" s="23"/>
      <c r="L4043" s="23"/>
      <c r="M4043" s="23"/>
      <c r="N4043" s="23"/>
      <c r="O4043" s="23"/>
      <c r="P4043" s="23"/>
      <c r="Q4043" s="23"/>
      <c r="R4043" s="23"/>
      <c r="S4043" s="23"/>
      <c r="T4043" s="23"/>
      <c r="U4043" s="23"/>
      <c r="V4043" s="23"/>
      <c r="W4043" s="23"/>
      <c r="X4043" s="23"/>
      <c r="Y4043" s="23"/>
      <c r="Z4043" s="23"/>
      <c r="AA4043" s="23"/>
      <c r="AB4043" s="23"/>
      <c r="AC4043" s="67"/>
      <c r="AD4043" s="23"/>
      <c r="AE4043" s="23"/>
    </row>
    <row r="4044" spans="1:31" s="103" customFormat="1" x14ac:dyDescent="0.35">
      <c r="A4044" s="24"/>
      <c r="B4044" s="23"/>
      <c r="C4044" s="23"/>
      <c r="D4044" s="23"/>
      <c r="E4044" s="23"/>
      <c r="F4044" s="23"/>
      <c r="G4044" s="23"/>
      <c r="H4044" s="23"/>
      <c r="I4044" s="23"/>
      <c r="J4044" s="23"/>
      <c r="K4044" s="23"/>
      <c r="L4044" s="23"/>
      <c r="M4044" s="23"/>
      <c r="N4044" s="23"/>
      <c r="O4044" s="23"/>
      <c r="P4044" s="23"/>
      <c r="Q4044" s="23"/>
      <c r="R4044" s="23"/>
      <c r="S4044" s="23"/>
      <c r="T4044" s="23"/>
      <c r="U4044" s="23"/>
      <c r="V4044" s="23"/>
      <c r="W4044" s="23"/>
      <c r="X4044" s="23"/>
      <c r="Y4044" s="23"/>
      <c r="Z4044" s="23"/>
      <c r="AA4044" s="23"/>
      <c r="AB4044" s="23"/>
      <c r="AC4044" s="67"/>
      <c r="AD4044" s="23"/>
      <c r="AE4044" s="23"/>
    </row>
    <row r="4045" spans="1:31" s="103" customFormat="1" x14ac:dyDescent="0.35">
      <c r="A4045" s="24"/>
      <c r="B4045" s="23"/>
      <c r="C4045" s="23"/>
      <c r="D4045" s="23"/>
      <c r="E4045" s="23"/>
      <c r="F4045" s="23"/>
      <c r="G4045" s="23"/>
      <c r="H4045" s="23"/>
      <c r="I4045" s="23"/>
      <c r="J4045" s="23"/>
      <c r="K4045" s="23"/>
      <c r="L4045" s="23"/>
      <c r="M4045" s="23"/>
      <c r="N4045" s="23"/>
      <c r="O4045" s="23"/>
      <c r="P4045" s="23"/>
      <c r="Q4045" s="23"/>
      <c r="R4045" s="23"/>
      <c r="S4045" s="23"/>
      <c r="T4045" s="23"/>
      <c r="U4045" s="23"/>
      <c r="V4045" s="23"/>
      <c r="W4045" s="23"/>
      <c r="X4045" s="23"/>
      <c r="Y4045" s="23"/>
      <c r="Z4045" s="23"/>
      <c r="AA4045" s="23"/>
      <c r="AB4045" s="23"/>
      <c r="AC4045" s="67"/>
      <c r="AD4045" s="23"/>
      <c r="AE4045" s="23"/>
    </row>
    <row r="4046" spans="1:31" s="103" customFormat="1" x14ac:dyDescent="0.35">
      <c r="A4046" s="24"/>
      <c r="B4046" s="23"/>
      <c r="C4046" s="23"/>
      <c r="D4046" s="23"/>
      <c r="E4046" s="23"/>
      <c r="F4046" s="23"/>
      <c r="G4046" s="23"/>
      <c r="H4046" s="23"/>
      <c r="I4046" s="23"/>
      <c r="J4046" s="23"/>
      <c r="K4046" s="23"/>
      <c r="L4046" s="23"/>
      <c r="M4046" s="23"/>
      <c r="N4046" s="23"/>
      <c r="O4046" s="23"/>
      <c r="P4046" s="23"/>
      <c r="Q4046" s="23"/>
      <c r="R4046" s="23"/>
      <c r="S4046" s="23"/>
      <c r="T4046" s="23"/>
      <c r="U4046" s="23"/>
      <c r="V4046" s="23"/>
      <c r="W4046" s="23"/>
      <c r="X4046" s="23"/>
      <c r="Y4046" s="23"/>
      <c r="Z4046" s="23"/>
      <c r="AA4046" s="23"/>
      <c r="AB4046" s="23"/>
      <c r="AC4046" s="67"/>
      <c r="AD4046" s="23"/>
      <c r="AE4046" s="23"/>
    </row>
    <row r="4047" spans="1:31" s="103" customFormat="1" x14ac:dyDescent="0.35">
      <c r="A4047" s="24"/>
      <c r="B4047" s="23"/>
      <c r="C4047" s="23"/>
      <c r="D4047" s="23"/>
      <c r="E4047" s="23"/>
      <c r="F4047" s="23"/>
      <c r="G4047" s="23"/>
      <c r="H4047" s="23"/>
      <c r="I4047" s="23"/>
      <c r="J4047" s="23"/>
      <c r="K4047" s="23"/>
      <c r="L4047" s="23"/>
      <c r="M4047" s="23"/>
      <c r="N4047" s="23"/>
      <c r="O4047" s="23"/>
      <c r="P4047" s="23"/>
      <c r="Q4047" s="23"/>
      <c r="R4047" s="23"/>
      <c r="S4047" s="23"/>
      <c r="T4047" s="23"/>
      <c r="U4047" s="23"/>
      <c r="V4047" s="23"/>
      <c r="W4047" s="23"/>
      <c r="X4047" s="23"/>
      <c r="Y4047" s="23"/>
      <c r="Z4047" s="23"/>
      <c r="AA4047" s="23"/>
      <c r="AB4047" s="23"/>
      <c r="AC4047" s="67"/>
      <c r="AD4047" s="23"/>
      <c r="AE4047" s="23"/>
    </row>
    <row r="4048" spans="1:31" s="103" customFormat="1" x14ac:dyDescent="0.35">
      <c r="A4048" s="24"/>
      <c r="B4048" s="23"/>
      <c r="C4048" s="23"/>
      <c r="D4048" s="23"/>
      <c r="E4048" s="23"/>
      <c r="F4048" s="23"/>
      <c r="G4048" s="23"/>
      <c r="H4048" s="23"/>
      <c r="I4048" s="23"/>
      <c r="J4048" s="23"/>
      <c r="K4048" s="23"/>
      <c r="L4048" s="23"/>
      <c r="M4048" s="23"/>
      <c r="N4048" s="23"/>
      <c r="O4048" s="23"/>
      <c r="P4048" s="23"/>
      <c r="Q4048" s="23"/>
      <c r="R4048" s="23"/>
      <c r="S4048" s="23"/>
      <c r="T4048" s="23"/>
      <c r="U4048" s="23"/>
      <c r="V4048" s="23"/>
      <c r="W4048" s="23"/>
      <c r="X4048" s="23"/>
      <c r="Y4048" s="23"/>
      <c r="Z4048" s="23"/>
      <c r="AA4048" s="23"/>
      <c r="AB4048" s="23"/>
      <c r="AC4048" s="67"/>
      <c r="AD4048" s="23"/>
      <c r="AE4048" s="23"/>
    </row>
    <row r="4049" spans="1:31" s="103" customFormat="1" x14ac:dyDescent="0.35">
      <c r="A4049" s="24"/>
      <c r="B4049" s="23"/>
      <c r="C4049" s="23"/>
      <c r="D4049" s="23"/>
      <c r="E4049" s="23"/>
      <c r="F4049" s="23"/>
      <c r="G4049" s="23"/>
      <c r="H4049" s="23"/>
      <c r="I4049" s="23"/>
      <c r="J4049" s="23"/>
      <c r="K4049" s="23"/>
      <c r="L4049" s="23"/>
      <c r="M4049" s="23"/>
      <c r="N4049" s="23"/>
      <c r="O4049" s="23"/>
      <c r="P4049" s="23"/>
      <c r="Q4049" s="23"/>
      <c r="R4049" s="23"/>
      <c r="S4049" s="23"/>
      <c r="T4049" s="23"/>
      <c r="U4049" s="23"/>
      <c r="V4049" s="23"/>
      <c r="W4049" s="23"/>
      <c r="X4049" s="23"/>
      <c r="Y4049" s="23"/>
      <c r="Z4049" s="23"/>
      <c r="AA4049" s="23"/>
      <c r="AB4049" s="23"/>
      <c r="AC4049" s="67"/>
      <c r="AD4049" s="23"/>
      <c r="AE4049" s="23"/>
    </row>
    <row r="4050" spans="1:31" s="103" customFormat="1" x14ac:dyDescent="0.35">
      <c r="A4050" s="24"/>
      <c r="B4050" s="23"/>
      <c r="C4050" s="23"/>
      <c r="D4050" s="23"/>
      <c r="E4050" s="23"/>
      <c r="F4050" s="23"/>
      <c r="G4050" s="23"/>
      <c r="H4050" s="23"/>
      <c r="I4050" s="23"/>
      <c r="J4050" s="23"/>
      <c r="K4050" s="23"/>
      <c r="L4050" s="23"/>
      <c r="M4050" s="23"/>
      <c r="N4050" s="23"/>
      <c r="O4050" s="23"/>
      <c r="P4050" s="23"/>
      <c r="Q4050" s="23"/>
      <c r="R4050" s="23"/>
      <c r="S4050" s="23"/>
      <c r="T4050" s="23"/>
      <c r="U4050" s="23"/>
      <c r="V4050" s="23"/>
      <c r="W4050" s="23"/>
      <c r="X4050" s="23"/>
      <c r="Y4050" s="23"/>
      <c r="Z4050" s="23"/>
      <c r="AA4050" s="23"/>
      <c r="AB4050" s="23"/>
      <c r="AC4050" s="67"/>
      <c r="AD4050" s="23"/>
      <c r="AE4050" s="23"/>
    </row>
    <row r="4051" spans="1:31" s="103" customFormat="1" x14ac:dyDescent="0.35">
      <c r="A4051" s="24"/>
      <c r="B4051" s="23"/>
      <c r="C4051" s="23"/>
      <c r="D4051" s="23"/>
      <c r="E4051" s="23"/>
      <c r="F4051" s="23"/>
      <c r="G4051" s="23"/>
      <c r="H4051" s="23"/>
      <c r="I4051" s="23"/>
      <c r="J4051" s="23"/>
      <c r="K4051" s="23"/>
      <c r="L4051" s="23"/>
      <c r="M4051" s="23"/>
      <c r="N4051" s="23"/>
      <c r="O4051" s="23"/>
      <c r="P4051" s="23"/>
      <c r="Q4051" s="23"/>
      <c r="R4051" s="23"/>
      <c r="S4051" s="23"/>
      <c r="T4051" s="23"/>
      <c r="U4051" s="23"/>
      <c r="V4051" s="23"/>
      <c r="W4051" s="23"/>
      <c r="X4051" s="23"/>
      <c r="Y4051" s="23"/>
      <c r="Z4051" s="23"/>
      <c r="AA4051" s="23"/>
      <c r="AB4051" s="23"/>
      <c r="AC4051" s="67"/>
      <c r="AD4051" s="23"/>
      <c r="AE4051" s="23"/>
    </row>
    <row r="4052" spans="1:31" s="103" customFormat="1" x14ac:dyDescent="0.35">
      <c r="A4052" s="24"/>
      <c r="B4052" s="23"/>
      <c r="C4052" s="23"/>
      <c r="D4052" s="23"/>
      <c r="E4052" s="23"/>
      <c r="F4052" s="23"/>
      <c r="G4052" s="23"/>
      <c r="H4052" s="23"/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23"/>
      <c r="X4052" s="23"/>
      <c r="Y4052" s="23"/>
      <c r="Z4052" s="23"/>
      <c r="AA4052" s="23"/>
      <c r="AB4052" s="23"/>
      <c r="AC4052" s="67"/>
      <c r="AD4052" s="23"/>
      <c r="AE4052" s="23"/>
    </row>
    <row r="4053" spans="1:31" s="103" customFormat="1" x14ac:dyDescent="0.35">
      <c r="A4053" s="24"/>
      <c r="B4053" s="23"/>
      <c r="C4053" s="23"/>
      <c r="D4053" s="23"/>
      <c r="E4053" s="23"/>
      <c r="F4053" s="23"/>
      <c r="G4053" s="23"/>
      <c r="H4053" s="23"/>
      <c r="I4053" s="23"/>
      <c r="J4053" s="23"/>
      <c r="K4053" s="23"/>
      <c r="L4053" s="23"/>
      <c r="M4053" s="23"/>
      <c r="N4053" s="23"/>
      <c r="O4053" s="23"/>
      <c r="P4053" s="23"/>
      <c r="Q4053" s="23"/>
      <c r="R4053" s="23"/>
      <c r="S4053" s="23"/>
      <c r="T4053" s="23"/>
      <c r="U4053" s="23"/>
      <c r="V4053" s="23"/>
      <c r="W4053" s="23"/>
      <c r="X4053" s="23"/>
      <c r="Y4053" s="23"/>
      <c r="Z4053" s="23"/>
      <c r="AA4053" s="23"/>
      <c r="AB4053" s="23"/>
      <c r="AC4053" s="67"/>
      <c r="AD4053" s="23"/>
      <c r="AE4053" s="23"/>
    </row>
    <row r="4054" spans="1:31" s="103" customFormat="1" x14ac:dyDescent="0.35">
      <c r="A4054" s="24"/>
      <c r="B4054" s="23"/>
      <c r="C4054" s="23"/>
      <c r="D4054" s="23"/>
      <c r="E4054" s="23"/>
      <c r="F4054" s="23"/>
      <c r="G4054" s="23"/>
      <c r="H4054" s="23"/>
      <c r="I4054" s="23"/>
      <c r="J4054" s="23"/>
      <c r="K4054" s="23"/>
      <c r="L4054" s="23"/>
      <c r="M4054" s="23"/>
      <c r="N4054" s="23"/>
      <c r="O4054" s="23"/>
      <c r="P4054" s="23"/>
      <c r="Q4054" s="23"/>
      <c r="R4054" s="23"/>
      <c r="S4054" s="23"/>
      <c r="T4054" s="23"/>
      <c r="U4054" s="23"/>
      <c r="V4054" s="23"/>
      <c r="W4054" s="23"/>
      <c r="X4054" s="23"/>
      <c r="Y4054" s="23"/>
      <c r="Z4054" s="23"/>
      <c r="AA4054" s="23"/>
      <c r="AB4054" s="23"/>
      <c r="AC4054" s="67"/>
      <c r="AD4054" s="23"/>
      <c r="AE4054" s="23"/>
    </row>
    <row r="4055" spans="1:31" s="103" customFormat="1" x14ac:dyDescent="0.35">
      <c r="A4055" s="24"/>
      <c r="B4055" s="23"/>
      <c r="C4055" s="23"/>
      <c r="D4055" s="23"/>
      <c r="E4055" s="23"/>
      <c r="F4055" s="23"/>
      <c r="G4055" s="23"/>
      <c r="H4055" s="23"/>
      <c r="I4055" s="23"/>
      <c r="J4055" s="23"/>
      <c r="K4055" s="23"/>
      <c r="L4055" s="23"/>
      <c r="M4055" s="23"/>
      <c r="N4055" s="23"/>
      <c r="O4055" s="23"/>
      <c r="P4055" s="23"/>
      <c r="Q4055" s="23"/>
      <c r="R4055" s="23"/>
      <c r="S4055" s="23"/>
      <c r="T4055" s="23"/>
      <c r="U4055" s="23"/>
      <c r="V4055" s="23"/>
      <c r="W4055" s="23"/>
      <c r="X4055" s="23"/>
      <c r="Y4055" s="23"/>
      <c r="Z4055" s="23"/>
      <c r="AA4055" s="23"/>
      <c r="AB4055" s="23"/>
      <c r="AC4055" s="67"/>
      <c r="AD4055" s="23"/>
      <c r="AE4055" s="23"/>
    </row>
    <row r="4056" spans="1:31" s="103" customFormat="1" x14ac:dyDescent="0.35">
      <c r="A4056" s="24"/>
      <c r="B4056" s="23"/>
      <c r="C4056" s="23"/>
      <c r="D4056" s="23"/>
      <c r="E4056" s="23"/>
      <c r="F4056" s="23"/>
      <c r="G4056" s="23"/>
      <c r="H4056" s="23"/>
      <c r="I4056" s="23"/>
      <c r="J4056" s="23"/>
      <c r="K4056" s="23"/>
      <c r="L4056" s="23"/>
      <c r="M4056" s="23"/>
      <c r="N4056" s="23"/>
      <c r="O4056" s="23"/>
      <c r="P4056" s="23"/>
      <c r="Q4056" s="23"/>
      <c r="R4056" s="23"/>
      <c r="S4056" s="23"/>
      <c r="T4056" s="23"/>
      <c r="U4056" s="23"/>
      <c r="V4056" s="23"/>
      <c r="W4056" s="23"/>
      <c r="X4056" s="23"/>
      <c r="Y4056" s="23"/>
      <c r="Z4056" s="23"/>
      <c r="AA4056" s="23"/>
      <c r="AB4056" s="23"/>
      <c r="AC4056" s="67"/>
      <c r="AD4056" s="23"/>
      <c r="AE4056" s="23"/>
    </row>
    <row r="4057" spans="1:31" s="103" customFormat="1" x14ac:dyDescent="0.35">
      <c r="A4057" s="24"/>
      <c r="B4057" s="23"/>
      <c r="C4057" s="23"/>
      <c r="D4057" s="23"/>
      <c r="E4057" s="23"/>
      <c r="F4057" s="23"/>
      <c r="G4057" s="23"/>
      <c r="H4057" s="23"/>
      <c r="I4057" s="23"/>
      <c r="J4057" s="23"/>
      <c r="K4057" s="23"/>
      <c r="L4057" s="23"/>
      <c r="M4057" s="23"/>
      <c r="N4057" s="23"/>
      <c r="O4057" s="23"/>
      <c r="P4057" s="23"/>
      <c r="Q4057" s="23"/>
      <c r="R4057" s="23"/>
      <c r="S4057" s="23"/>
      <c r="T4057" s="23"/>
      <c r="U4057" s="23"/>
      <c r="V4057" s="23"/>
      <c r="W4057" s="23"/>
      <c r="X4057" s="23"/>
      <c r="Y4057" s="23"/>
      <c r="Z4057" s="23"/>
      <c r="AA4057" s="23"/>
      <c r="AB4057" s="23"/>
      <c r="AC4057" s="67"/>
      <c r="AD4057" s="23"/>
      <c r="AE4057" s="23"/>
    </row>
    <row r="4058" spans="1:31" s="103" customFormat="1" x14ac:dyDescent="0.35">
      <c r="A4058" s="24"/>
      <c r="B4058" s="23"/>
      <c r="C4058" s="23"/>
      <c r="D4058" s="23"/>
      <c r="E4058" s="23"/>
      <c r="F4058" s="23"/>
      <c r="G4058" s="23"/>
      <c r="H4058" s="23"/>
      <c r="I4058" s="23"/>
      <c r="J4058" s="23"/>
      <c r="K4058" s="23"/>
      <c r="L4058" s="23"/>
      <c r="M4058" s="23"/>
      <c r="N4058" s="23"/>
      <c r="O4058" s="23"/>
      <c r="P4058" s="23"/>
      <c r="Q4058" s="23"/>
      <c r="R4058" s="23"/>
      <c r="S4058" s="23"/>
      <c r="T4058" s="23"/>
      <c r="U4058" s="23"/>
      <c r="V4058" s="23"/>
      <c r="W4058" s="23"/>
      <c r="X4058" s="23"/>
      <c r="Y4058" s="23"/>
      <c r="Z4058" s="23"/>
      <c r="AA4058" s="23"/>
      <c r="AB4058" s="23"/>
      <c r="AC4058" s="67"/>
      <c r="AD4058" s="23"/>
      <c r="AE4058" s="23"/>
    </row>
    <row r="4059" spans="1:31" s="103" customFormat="1" x14ac:dyDescent="0.35">
      <c r="A4059" s="24"/>
      <c r="B4059" s="23"/>
      <c r="C4059" s="23"/>
      <c r="D4059" s="23"/>
      <c r="E4059" s="23"/>
      <c r="F4059" s="23"/>
      <c r="G4059" s="23"/>
      <c r="H4059" s="23"/>
      <c r="I4059" s="23"/>
      <c r="J4059" s="23"/>
      <c r="K4059" s="23"/>
      <c r="L4059" s="23"/>
      <c r="M4059" s="23"/>
      <c r="N4059" s="23"/>
      <c r="O4059" s="23"/>
      <c r="P4059" s="23"/>
      <c r="Q4059" s="23"/>
      <c r="R4059" s="23"/>
      <c r="S4059" s="23"/>
      <c r="T4059" s="23"/>
      <c r="U4059" s="23"/>
      <c r="V4059" s="23"/>
      <c r="W4059" s="23"/>
      <c r="X4059" s="23"/>
      <c r="Y4059" s="23"/>
      <c r="Z4059" s="23"/>
      <c r="AA4059" s="23"/>
      <c r="AB4059" s="23"/>
      <c r="AC4059" s="67"/>
      <c r="AD4059" s="23"/>
      <c r="AE4059" s="23"/>
    </row>
    <row r="4060" spans="1:31" s="103" customFormat="1" x14ac:dyDescent="0.35">
      <c r="A4060" s="24"/>
      <c r="B4060" s="23"/>
      <c r="C4060" s="23"/>
      <c r="D4060" s="23"/>
      <c r="E4060" s="23"/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23"/>
      <c r="Q4060" s="23"/>
      <c r="R4060" s="23"/>
      <c r="S4060" s="23"/>
      <c r="T4060" s="23"/>
      <c r="U4060" s="23"/>
      <c r="V4060" s="23"/>
      <c r="W4060" s="23"/>
      <c r="X4060" s="23"/>
      <c r="Y4060" s="23"/>
      <c r="Z4060" s="23"/>
      <c r="AA4060" s="23"/>
      <c r="AB4060" s="23"/>
      <c r="AC4060" s="67"/>
      <c r="AD4060" s="23"/>
      <c r="AE4060" s="23"/>
    </row>
    <row r="4061" spans="1:31" s="103" customFormat="1" x14ac:dyDescent="0.35">
      <c r="A4061" s="24"/>
      <c r="B4061" s="23"/>
      <c r="C4061" s="23"/>
      <c r="D4061" s="23"/>
      <c r="E4061" s="23"/>
      <c r="F4061" s="23"/>
      <c r="G4061" s="23"/>
      <c r="H4061" s="23"/>
      <c r="I4061" s="23"/>
      <c r="J4061" s="23"/>
      <c r="K4061" s="23"/>
      <c r="L4061" s="23"/>
      <c r="M4061" s="23"/>
      <c r="N4061" s="23"/>
      <c r="O4061" s="23"/>
      <c r="P4061" s="23"/>
      <c r="Q4061" s="23"/>
      <c r="R4061" s="23"/>
      <c r="S4061" s="23"/>
      <c r="T4061" s="23"/>
      <c r="U4061" s="23"/>
      <c r="V4061" s="23"/>
      <c r="W4061" s="23"/>
      <c r="X4061" s="23"/>
      <c r="Y4061" s="23"/>
      <c r="Z4061" s="23"/>
      <c r="AA4061" s="23"/>
      <c r="AB4061" s="23"/>
      <c r="AC4061" s="67"/>
      <c r="AD4061" s="23"/>
      <c r="AE4061" s="23"/>
    </row>
    <row r="4062" spans="1:31" s="103" customFormat="1" x14ac:dyDescent="0.35">
      <c r="A4062" s="24"/>
      <c r="B4062" s="23"/>
      <c r="C4062" s="23"/>
      <c r="D4062" s="23"/>
      <c r="E4062" s="23"/>
      <c r="F4062" s="23"/>
      <c r="G4062" s="23"/>
      <c r="H4062" s="23"/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/>
      <c r="V4062" s="23"/>
      <c r="W4062" s="23"/>
      <c r="X4062" s="23"/>
      <c r="Y4062" s="23"/>
      <c r="Z4062" s="23"/>
      <c r="AA4062" s="23"/>
      <c r="AB4062" s="23"/>
      <c r="AC4062" s="67"/>
      <c r="AD4062" s="23"/>
      <c r="AE4062" s="23"/>
    </row>
    <row r="4063" spans="1:31" s="103" customFormat="1" x14ac:dyDescent="0.35">
      <c r="A4063" s="24"/>
      <c r="B4063" s="23"/>
      <c r="C4063" s="23"/>
      <c r="D4063" s="23"/>
      <c r="E4063" s="23"/>
      <c r="F4063" s="23"/>
      <c r="G4063" s="23"/>
      <c r="H4063" s="23"/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67"/>
      <c r="AD4063" s="23"/>
      <c r="AE4063" s="23"/>
    </row>
    <row r="4064" spans="1:31" s="103" customFormat="1" x14ac:dyDescent="0.35">
      <c r="A4064" s="24"/>
      <c r="B4064" s="23"/>
      <c r="C4064" s="23"/>
      <c r="D4064" s="23"/>
      <c r="E4064" s="23"/>
      <c r="F4064" s="23"/>
      <c r="G4064" s="23"/>
      <c r="H4064" s="23"/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3"/>
      <c r="X4064" s="23"/>
      <c r="Y4064" s="23"/>
      <c r="Z4064" s="23"/>
      <c r="AA4064" s="23"/>
      <c r="AB4064" s="23"/>
      <c r="AC4064" s="67"/>
      <c r="AD4064" s="23"/>
      <c r="AE4064" s="23"/>
    </row>
    <row r="4065" spans="1:31" s="103" customFormat="1" x14ac:dyDescent="0.35">
      <c r="A4065" s="24"/>
      <c r="B4065" s="23"/>
      <c r="C4065" s="23"/>
      <c r="D4065" s="23"/>
      <c r="E4065" s="23"/>
      <c r="F4065" s="23"/>
      <c r="G4065" s="23"/>
      <c r="H4065" s="23"/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  <c r="T4065" s="23"/>
      <c r="U4065" s="23"/>
      <c r="V4065" s="23"/>
      <c r="W4065" s="23"/>
      <c r="X4065" s="23"/>
      <c r="Y4065" s="23"/>
      <c r="Z4065" s="23"/>
      <c r="AA4065" s="23"/>
      <c r="AB4065" s="23"/>
      <c r="AC4065" s="67"/>
      <c r="AD4065" s="23"/>
      <c r="AE4065" s="23"/>
    </row>
    <row r="4066" spans="1:31" s="103" customFormat="1" x14ac:dyDescent="0.35">
      <c r="A4066" s="24"/>
      <c r="B4066" s="23"/>
      <c r="C4066" s="23"/>
      <c r="D4066" s="23"/>
      <c r="E4066" s="23"/>
      <c r="F4066" s="23"/>
      <c r="G4066" s="23"/>
      <c r="H4066" s="23"/>
      <c r="I4066" s="23"/>
      <c r="J4066" s="23"/>
      <c r="K4066" s="23"/>
      <c r="L4066" s="23"/>
      <c r="M4066" s="23"/>
      <c r="N4066" s="23"/>
      <c r="O4066" s="23"/>
      <c r="P4066" s="23"/>
      <c r="Q4066" s="23"/>
      <c r="R4066" s="23"/>
      <c r="S4066" s="23"/>
      <c r="T4066" s="23"/>
      <c r="U4066" s="23"/>
      <c r="V4066" s="23"/>
      <c r="W4066" s="23"/>
      <c r="X4066" s="23"/>
      <c r="Y4066" s="23"/>
      <c r="Z4066" s="23"/>
      <c r="AA4066" s="23"/>
      <c r="AB4066" s="23"/>
      <c r="AC4066" s="67"/>
      <c r="AD4066" s="23"/>
      <c r="AE4066" s="23"/>
    </row>
    <row r="4067" spans="1:31" s="103" customFormat="1" x14ac:dyDescent="0.35">
      <c r="A4067" s="24"/>
      <c r="B4067" s="23"/>
      <c r="C4067" s="23"/>
      <c r="D4067" s="23"/>
      <c r="E4067" s="23"/>
      <c r="F4067" s="23"/>
      <c r="G4067" s="23"/>
      <c r="H4067" s="23"/>
      <c r="I4067" s="23"/>
      <c r="J4067" s="23"/>
      <c r="K4067" s="23"/>
      <c r="L4067" s="23"/>
      <c r="M4067" s="23"/>
      <c r="N4067" s="23"/>
      <c r="O4067" s="23"/>
      <c r="P4067" s="23"/>
      <c r="Q4067" s="23"/>
      <c r="R4067" s="23"/>
      <c r="S4067" s="23"/>
      <c r="T4067" s="23"/>
      <c r="U4067" s="23"/>
      <c r="V4067" s="23"/>
      <c r="W4067" s="23"/>
      <c r="X4067" s="23"/>
      <c r="Y4067" s="23"/>
      <c r="Z4067" s="23"/>
      <c r="AA4067" s="23"/>
      <c r="AB4067" s="23"/>
      <c r="AC4067" s="67"/>
      <c r="AD4067" s="23"/>
      <c r="AE4067" s="23"/>
    </row>
    <row r="4068" spans="1:31" s="103" customFormat="1" x14ac:dyDescent="0.35">
      <c r="A4068" s="24"/>
      <c r="B4068" s="23"/>
      <c r="C4068" s="23"/>
      <c r="D4068" s="23"/>
      <c r="E4068" s="23"/>
      <c r="F4068" s="23"/>
      <c r="G4068" s="23"/>
      <c r="H4068" s="23"/>
      <c r="I4068" s="23"/>
      <c r="J4068" s="23"/>
      <c r="K4068" s="23"/>
      <c r="L4068" s="23"/>
      <c r="M4068" s="23"/>
      <c r="N4068" s="23"/>
      <c r="O4068" s="23"/>
      <c r="P4068" s="23"/>
      <c r="Q4068" s="23"/>
      <c r="R4068" s="23"/>
      <c r="S4068" s="23"/>
      <c r="T4068" s="23"/>
      <c r="U4068" s="23"/>
      <c r="V4068" s="23"/>
      <c r="W4068" s="23"/>
      <c r="X4068" s="23"/>
      <c r="Y4068" s="23"/>
      <c r="Z4068" s="23"/>
      <c r="AA4068" s="23"/>
      <c r="AB4068" s="23"/>
      <c r="AC4068" s="67"/>
      <c r="AD4068" s="23"/>
      <c r="AE4068" s="23"/>
    </row>
    <row r="4069" spans="1:31" s="103" customFormat="1" x14ac:dyDescent="0.35">
      <c r="A4069" s="24"/>
      <c r="B4069" s="23"/>
      <c r="C4069" s="23"/>
      <c r="D4069" s="23"/>
      <c r="E4069" s="23"/>
      <c r="F4069" s="23"/>
      <c r="G4069" s="23"/>
      <c r="H4069" s="23"/>
      <c r="I4069" s="23"/>
      <c r="J4069" s="23"/>
      <c r="K4069" s="23"/>
      <c r="L4069" s="23"/>
      <c r="M4069" s="23"/>
      <c r="N4069" s="23"/>
      <c r="O4069" s="23"/>
      <c r="P4069" s="23"/>
      <c r="Q4069" s="23"/>
      <c r="R4069" s="23"/>
      <c r="S4069" s="23"/>
      <c r="T4069" s="23"/>
      <c r="U4069" s="23"/>
      <c r="V4069" s="23"/>
      <c r="W4069" s="23"/>
      <c r="X4069" s="23"/>
      <c r="Y4069" s="23"/>
      <c r="Z4069" s="23"/>
      <c r="AA4069" s="23"/>
      <c r="AB4069" s="23"/>
      <c r="AC4069" s="67"/>
      <c r="AD4069" s="23"/>
      <c r="AE4069" s="23"/>
    </row>
    <row r="4070" spans="1:31" s="103" customFormat="1" x14ac:dyDescent="0.35">
      <c r="A4070" s="24"/>
      <c r="B4070" s="23"/>
      <c r="C4070" s="23"/>
      <c r="D4070" s="23"/>
      <c r="E4070" s="23"/>
      <c r="F4070" s="23"/>
      <c r="G4070" s="23"/>
      <c r="H4070" s="23"/>
      <c r="I4070" s="23"/>
      <c r="J4070" s="23"/>
      <c r="K4070" s="23"/>
      <c r="L4070" s="23"/>
      <c r="M4070" s="23"/>
      <c r="N4070" s="23"/>
      <c r="O4070" s="23"/>
      <c r="P4070" s="23"/>
      <c r="Q4070" s="23"/>
      <c r="R4070" s="23"/>
      <c r="S4070" s="23"/>
      <c r="T4070" s="23"/>
      <c r="U4070" s="23"/>
      <c r="V4070" s="23"/>
      <c r="W4070" s="23"/>
      <c r="X4070" s="23"/>
      <c r="Y4070" s="23"/>
      <c r="Z4070" s="23"/>
      <c r="AA4070" s="23"/>
      <c r="AB4070" s="23"/>
      <c r="AC4070" s="67"/>
      <c r="AD4070" s="23"/>
      <c r="AE4070" s="23"/>
    </row>
    <row r="4071" spans="1:31" s="103" customFormat="1" x14ac:dyDescent="0.35">
      <c r="A4071" s="24"/>
      <c r="B4071" s="23"/>
      <c r="C4071" s="23"/>
      <c r="D4071" s="23"/>
      <c r="E4071" s="23"/>
      <c r="F4071" s="23"/>
      <c r="G4071" s="23"/>
      <c r="H4071" s="23"/>
      <c r="I4071" s="23"/>
      <c r="J4071" s="23"/>
      <c r="K4071" s="23"/>
      <c r="L4071" s="23"/>
      <c r="M4071" s="23"/>
      <c r="N4071" s="23"/>
      <c r="O4071" s="23"/>
      <c r="P4071" s="23"/>
      <c r="Q4071" s="23"/>
      <c r="R4071" s="23"/>
      <c r="S4071" s="23"/>
      <c r="T4071" s="23"/>
      <c r="U4071" s="23"/>
      <c r="V4071" s="23"/>
      <c r="W4071" s="23"/>
      <c r="X4071" s="23"/>
      <c r="Y4071" s="23"/>
      <c r="Z4071" s="23"/>
      <c r="AA4071" s="23"/>
      <c r="AB4071" s="23"/>
      <c r="AC4071" s="67"/>
      <c r="AD4071" s="23"/>
      <c r="AE4071" s="23"/>
    </row>
    <row r="4072" spans="1:31" s="103" customFormat="1" x14ac:dyDescent="0.35">
      <c r="A4072" s="24"/>
      <c r="B4072" s="23"/>
      <c r="C4072" s="23"/>
      <c r="D4072" s="23"/>
      <c r="E4072" s="23"/>
      <c r="F4072" s="23"/>
      <c r="G4072" s="23"/>
      <c r="H4072" s="23"/>
      <c r="I4072" s="23"/>
      <c r="J4072" s="23"/>
      <c r="K4072" s="23"/>
      <c r="L4072" s="23"/>
      <c r="M4072" s="23"/>
      <c r="N4072" s="23"/>
      <c r="O4072" s="23"/>
      <c r="P4072" s="23"/>
      <c r="Q4072" s="23"/>
      <c r="R4072" s="23"/>
      <c r="S4072" s="23"/>
      <c r="T4072" s="23"/>
      <c r="U4072" s="23"/>
      <c r="V4072" s="23"/>
      <c r="W4072" s="23"/>
      <c r="X4072" s="23"/>
      <c r="Y4072" s="23"/>
      <c r="Z4072" s="23"/>
      <c r="AA4072" s="23"/>
      <c r="AB4072" s="23"/>
      <c r="AC4072" s="67"/>
      <c r="AD4072" s="23"/>
      <c r="AE4072" s="23"/>
    </row>
    <row r="4073" spans="1:31" s="103" customFormat="1" x14ac:dyDescent="0.35">
      <c r="A4073" s="24"/>
      <c r="B4073" s="23"/>
      <c r="C4073" s="23"/>
      <c r="D4073" s="23"/>
      <c r="E4073" s="23"/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67"/>
      <c r="AD4073" s="23"/>
      <c r="AE4073" s="23"/>
    </row>
    <row r="4074" spans="1:31" s="103" customFormat="1" x14ac:dyDescent="0.35">
      <c r="A4074" s="24"/>
      <c r="B4074" s="23"/>
      <c r="C4074" s="23"/>
      <c r="D4074" s="23"/>
      <c r="E4074" s="23"/>
      <c r="F4074" s="23"/>
      <c r="G4074" s="23"/>
      <c r="H4074" s="23"/>
      <c r="I4074" s="23"/>
      <c r="J4074" s="23"/>
      <c r="K4074" s="23"/>
      <c r="L4074" s="23"/>
      <c r="M4074" s="23"/>
      <c r="N4074" s="23"/>
      <c r="O4074" s="23"/>
      <c r="P4074" s="23"/>
      <c r="Q4074" s="23"/>
      <c r="R4074" s="23"/>
      <c r="S4074" s="23"/>
      <c r="T4074" s="23"/>
      <c r="U4074" s="23"/>
      <c r="V4074" s="23"/>
      <c r="W4074" s="23"/>
      <c r="X4074" s="23"/>
      <c r="Y4074" s="23"/>
      <c r="Z4074" s="23"/>
      <c r="AA4074" s="23"/>
      <c r="AB4074" s="23"/>
      <c r="AC4074" s="67"/>
      <c r="AD4074" s="23"/>
      <c r="AE4074" s="23"/>
    </row>
    <row r="4075" spans="1:31" s="103" customFormat="1" x14ac:dyDescent="0.35">
      <c r="A4075" s="24"/>
      <c r="B4075" s="23"/>
      <c r="C4075" s="23"/>
      <c r="D4075" s="23"/>
      <c r="E4075" s="23"/>
      <c r="F4075" s="23"/>
      <c r="G4075" s="23"/>
      <c r="H4075" s="23"/>
      <c r="I4075" s="23"/>
      <c r="J4075" s="23"/>
      <c r="K4075" s="23"/>
      <c r="L4075" s="23"/>
      <c r="M4075" s="23"/>
      <c r="N4075" s="23"/>
      <c r="O4075" s="23"/>
      <c r="P4075" s="23"/>
      <c r="Q4075" s="23"/>
      <c r="R4075" s="23"/>
      <c r="S4075" s="23"/>
      <c r="T4075" s="23"/>
      <c r="U4075" s="23"/>
      <c r="V4075" s="23"/>
      <c r="W4075" s="23"/>
      <c r="X4075" s="23"/>
      <c r="Y4075" s="23"/>
      <c r="Z4075" s="23"/>
      <c r="AA4075" s="23"/>
      <c r="AB4075" s="23"/>
      <c r="AC4075" s="67"/>
      <c r="AD4075" s="23"/>
      <c r="AE4075" s="23"/>
    </row>
    <row r="4076" spans="1:31" s="103" customFormat="1" x14ac:dyDescent="0.35">
      <c r="A4076" s="24"/>
      <c r="B4076" s="23"/>
      <c r="C4076" s="23"/>
      <c r="D4076" s="23"/>
      <c r="E4076" s="23"/>
      <c r="F4076" s="23"/>
      <c r="G4076" s="23"/>
      <c r="H4076" s="23"/>
      <c r="I4076" s="23"/>
      <c r="J4076" s="23"/>
      <c r="K4076" s="23"/>
      <c r="L4076" s="23"/>
      <c r="M4076" s="23"/>
      <c r="N4076" s="23"/>
      <c r="O4076" s="23"/>
      <c r="P4076" s="23"/>
      <c r="Q4076" s="23"/>
      <c r="R4076" s="23"/>
      <c r="S4076" s="23"/>
      <c r="T4076" s="23"/>
      <c r="U4076" s="23"/>
      <c r="V4076" s="23"/>
      <c r="W4076" s="23"/>
      <c r="X4076" s="23"/>
      <c r="Y4076" s="23"/>
      <c r="Z4076" s="23"/>
      <c r="AA4076" s="23"/>
      <c r="AB4076" s="23"/>
      <c r="AC4076" s="67"/>
      <c r="AD4076" s="23"/>
      <c r="AE4076" s="23"/>
    </row>
    <row r="4077" spans="1:31" s="103" customFormat="1" x14ac:dyDescent="0.35">
      <c r="A4077" s="24"/>
      <c r="B4077" s="23"/>
      <c r="C4077" s="23"/>
      <c r="D4077" s="23"/>
      <c r="E4077" s="23"/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67"/>
      <c r="AD4077" s="23"/>
      <c r="AE4077" s="23"/>
    </row>
    <row r="4078" spans="1:31" s="103" customFormat="1" x14ac:dyDescent="0.35">
      <c r="A4078" s="24"/>
      <c r="B4078" s="23"/>
      <c r="C4078" s="23"/>
      <c r="D4078" s="23"/>
      <c r="E4078" s="23"/>
      <c r="F4078" s="23"/>
      <c r="G4078" s="23"/>
      <c r="H4078" s="23"/>
      <c r="I4078" s="23"/>
      <c r="J4078" s="23"/>
      <c r="K4078" s="23"/>
      <c r="L4078" s="23"/>
      <c r="M4078" s="23"/>
      <c r="N4078" s="23"/>
      <c r="O4078" s="23"/>
      <c r="P4078" s="23"/>
      <c r="Q4078" s="23"/>
      <c r="R4078" s="23"/>
      <c r="S4078" s="23"/>
      <c r="T4078" s="23"/>
      <c r="U4078" s="23"/>
      <c r="V4078" s="23"/>
      <c r="W4078" s="23"/>
      <c r="X4078" s="23"/>
      <c r="Y4078" s="23"/>
      <c r="Z4078" s="23"/>
      <c r="AA4078" s="23"/>
      <c r="AB4078" s="23"/>
      <c r="AC4078" s="67"/>
      <c r="AD4078" s="23"/>
      <c r="AE4078" s="23"/>
    </row>
    <row r="4079" spans="1:31" s="103" customFormat="1" x14ac:dyDescent="0.35">
      <c r="A4079" s="24"/>
      <c r="B4079" s="23"/>
      <c r="C4079" s="23"/>
      <c r="D4079" s="23"/>
      <c r="E4079" s="23"/>
      <c r="F4079" s="23"/>
      <c r="G4079" s="23"/>
      <c r="H4079" s="23"/>
      <c r="I4079" s="23"/>
      <c r="J4079" s="23"/>
      <c r="K4079" s="23"/>
      <c r="L4079" s="23"/>
      <c r="M4079" s="23"/>
      <c r="N4079" s="23"/>
      <c r="O4079" s="23"/>
      <c r="P4079" s="23"/>
      <c r="Q4079" s="23"/>
      <c r="R4079" s="23"/>
      <c r="S4079" s="23"/>
      <c r="T4079" s="23"/>
      <c r="U4079" s="23"/>
      <c r="V4079" s="23"/>
      <c r="W4079" s="23"/>
      <c r="X4079" s="23"/>
      <c r="Y4079" s="23"/>
      <c r="Z4079" s="23"/>
      <c r="AA4079" s="23"/>
      <c r="AB4079" s="23"/>
      <c r="AC4079" s="67"/>
      <c r="AD4079" s="23"/>
      <c r="AE4079" s="23"/>
    </row>
    <row r="4080" spans="1:31" s="103" customFormat="1" x14ac:dyDescent="0.35">
      <c r="A4080" s="24"/>
      <c r="B4080" s="23"/>
      <c r="C4080" s="23"/>
      <c r="D4080" s="23"/>
      <c r="E4080" s="23"/>
      <c r="F4080" s="23"/>
      <c r="G4080" s="23"/>
      <c r="H4080" s="23"/>
      <c r="I4080" s="23"/>
      <c r="J4080" s="23"/>
      <c r="K4080" s="23"/>
      <c r="L4080" s="23"/>
      <c r="M4080" s="23"/>
      <c r="N4080" s="23"/>
      <c r="O4080" s="23"/>
      <c r="P4080" s="23"/>
      <c r="Q4080" s="23"/>
      <c r="R4080" s="23"/>
      <c r="S4080" s="23"/>
      <c r="T4080" s="23"/>
      <c r="U4080" s="23"/>
      <c r="V4080" s="23"/>
      <c r="W4080" s="23"/>
      <c r="X4080" s="23"/>
      <c r="Y4080" s="23"/>
      <c r="Z4080" s="23"/>
      <c r="AA4080" s="23"/>
      <c r="AB4080" s="23"/>
      <c r="AC4080" s="67"/>
      <c r="AD4080" s="23"/>
      <c r="AE4080" s="23"/>
    </row>
    <row r="4081" spans="1:31" s="103" customFormat="1" x14ac:dyDescent="0.35">
      <c r="A4081" s="24"/>
      <c r="B4081" s="23"/>
      <c r="C4081" s="23"/>
      <c r="D4081" s="23"/>
      <c r="E4081" s="23"/>
      <c r="F4081" s="23"/>
      <c r="G4081" s="23"/>
      <c r="H4081" s="23"/>
      <c r="I4081" s="23"/>
      <c r="J4081" s="23"/>
      <c r="K4081" s="23"/>
      <c r="L4081" s="23"/>
      <c r="M4081" s="23"/>
      <c r="N4081" s="23"/>
      <c r="O4081" s="23"/>
      <c r="P4081" s="23"/>
      <c r="Q4081" s="23"/>
      <c r="R4081" s="23"/>
      <c r="S4081" s="23"/>
      <c r="T4081" s="23"/>
      <c r="U4081" s="23"/>
      <c r="V4081" s="23"/>
      <c r="W4081" s="23"/>
      <c r="X4081" s="23"/>
      <c r="Y4081" s="23"/>
      <c r="Z4081" s="23"/>
      <c r="AA4081" s="23"/>
      <c r="AB4081" s="23"/>
      <c r="AC4081" s="67"/>
      <c r="AD4081" s="23"/>
      <c r="AE4081" s="23"/>
    </row>
    <row r="4082" spans="1:31" s="103" customFormat="1" x14ac:dyDescent="0.35">
      <c r="A4082" s="24"/>
      <c r="B4082" s="23"/>
      <c r="C4082" s="23"/>
      <c r="D4082" s="23"/>
      <c r="E4082" s="23"/>
      <c r="F4082" s="23"/>
      <c r="G4082" s="23"/>
      <c r="H4082" s="23"/>
      <c r="I4082" s="23"/>
      <c r="J4082" s="23"/>
      <c r="K4082" s="23"/>
      <c r="L4082" s="23"/>
      <c r="M4082" s="23"/>
      <c r="N4082" s="23"/>
      <c r="O4082" s="23"/>
      <c r="P4082" s="23"/>
      <c r="Q4082" s="23"/>
      <c r="R4082" s="23"/>
      <c r="S4082" s="23"/>
      <c r="T4082" s="23"/>
      <c r="U4082" s="23"/>
      <c r="V4082" s="23"/>
      <c r="W4082" s="23"/>
      <c r="X4082" s="23"/>
      <c r="Y4082" s="23"/>
      <c r="Z4082" s="23"/>
      <c r="AA4082" s="23"/>
      <c r="AB4082" s="23"/>
      <c r="AC4082" s="67"/>
      <c r="AD4082" s="23"/>
      <c r="AE4082" s="23"/>
    </row>
    <row r="4083" spans="1:31" s="103" customFormat="1" x14ac:dyDescent="0.35">
      <c r="A4083" s="24"/>
      <c r="B4083" s="23"/>
      <c r="C4083" s="23"/>
      <c r="D4083" s="23"/>
      <c r="E4083" s="23"/>
      <c r="F4083" s="23"/>
      <c r="G4083" s="23"/>
      <c r="H4083" s="23"/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23"/>
      <c r="Y4083" s="23"/>
      <c r="Z4083" s="23"/>
      <c r="AA4083" s="23"/>
      <c r="AB4083" s="23"/>
      <c r="AC4083" s="67"/>
      <c r="AD4083" s="23"/>
      <c r="AE4083" s="23"/>
    </row>
    <row r="4084" spans="1:31" s="103" customFormat="1" x14ac:dyDescent="0.35">
      <c r="A4084" s="24"/>
      <c r="B4084" s="23"/>
      <c r="C4084" s="23"/>
      <c r="D4084" s="23"/>
      <c r="E4084" s="23"/>
      <c r="F4084" s="23"/>
      <c r="G4084" s="23"/>
      <c r="H4084" s="23"/>
      <c r="I4084" s="23"/>
      <c r="J4084" s="23"/>
      <c r="K4084" s="23"/>
      <c r="L4084" s="23"/>
      <c r="M4084" s="23"/>
      <c r="N4084" s="23"/>
      <c r="O4084" s="23"/>
      <c r="P4084" s="23"/>
      <c r="Q4084" s="23"/>
      <c r="R4084" s="23"/>
      <c r="S4084" s="23"/>
      <c r="T4084" s="23"/>
      <c r="U4084" s="23"/>
      <c r="V4084" s="23"/>
      <c r="W4084" s="23"/>
      <c r="X4084" s="23"/>
      <c r="Y4084" s="23"/>
      <c r="Z4084" s="23"/>
      <c r="AA4084" s="23"/>
      <c r="AB4084" s="23"/>
      <c r="AC4084" s="67"/>
      <c r="AD4084" s="23"/>
      <c r="AE4084" s="23"/>
    </row>
    <row r="4085" spans="1:31" s="103" customFormat="1" x14ac:dyDescent="0.35">
      <c r="A4085" s="24"/>
      <c r="B4085" s="23"/>
      <c r="C4085" s="23"/>
      <c r="D4085" s="23"/>
      <c r="E4085" s="23"/>
      <c r="F4085" s="23"/>
      <c r="G4085" s="23"/>
      <c r="H4085" s="23"/>
      <c r="I4085" s="23"/>
      <c r="J4085" s="23"/>
      <c r="K4085" s="23"/>
      <c r="L4085" s="23"/>
      <c r="M4085" s="23"/>
      <c r="N4085" s="23"/>
      <c r="O4085" s="23"/>
      <c r="P4085" s="23"/>
      <c r="Q4085" s="23"/>
      <c r="R4085" s="23"/>
      <c r="S4085" s="23"/>
      <c r="T4085" s="23"/>
      <c r="U4085" s="23"/>
      <c r="V4085" s="23"/>
      <c r="W4085" s="23"/>
      <c r="X4085" s="23"/>
      <c r="Y4085" s="23"/>
      <c r="Z4085" s="23"/>
      <c r="AA4085" s="23"/>
      <c r="AB4085" s="23"/>
      <c r="AC4085" s="67"/>
      <c r="AD4085" s="23"/>
      <c r="AE4085" s="23"/>
    </row>
    <row r="4086" spans="1:31" s="103" customFormat="1" x14ac:dyDescent="0.35">
      <c r="A4086" s="24"/>
      <c r="B4086" s="23"/>
      <c r="C4086" s="23"/>
      <c r="D4086" s="23"/>
      <c r="E4086" s="23"/>
      <c r="F4086" s="23"/>
      <c r="G4086" s="23"/>
      <c r="H4086" s="23"/>
      <c r="I4086" s="23"/>
      <c r="J4086" s="23"/>
      <c r="K4086" s="23"/>
      <c r="L4086" s="23"/>
      <c r="M4086" s="23"/>
      <c r="N4086" s="23"/>
      <c r="O4086" s="23"/>
      <c r="P4086" s="23"/>
      <c r="Q4086" s="23"/>
      <c r="R4086" s="23"/>
      <c r="S4086" s="23"/>
      <c r="T4086" s="23"/>
      <c r="U4086" s="23"/>
      <c r="V4086" s="23"/>
      <c r="W4086" s="23"/>
      <c r="X4086" s="23"/>
      <c r="Y4086" s="23"/>
      <c r="Z4086" s="23"/>
      <c r="AA4086" s="23"/>
      <c r="AB4086" s="23"/>
      <c r="AC4086" s="67"/>
      <c r="AD4086" s="23"/>
      <c r="AE4086" s="23"/>
    </row>
    <row r="4087" spans="1:31" s="103" customFormat="1" x14ac:dyDescent="0.35">
      <c r="A4087" s="24"/>
      <c r="B4087" s="23"/>
      <c r="C4087" s="23"/>
      <c r="D4087" s="23"/>
      <c r="E4087" s="23"/>
      <c r="F4087" s="23"/>
      <c r="G4087" s="23"/>
      <c r="H4087" s="23"/>
      <c r="I4087" s="23"/>
      <c r="J4087" s="23"/>
      <c r="K4087" s="23"/>
      <c r="L4087" s="23"/>
      <c r="M4087" s="23"/>
      <c r="N4087" s="23"/>
      <c r="O4087" s="23"/>
      <c r="P4087" s="23"/>
      <c r="Q4087" s="23"/>
      <c r="R4087" s="23"/>
      <c r="S4087" s="23"/>
      <c r="T4087" s="23"/>
      <c r="U4087" s="23"/>
      <c r="V4087" s="23"/>
      <c r="W4087" s="23"/>
      <c r="X4087" s="23"/>
      <c r="Y4087" s="23"/>
      <c r="Z4087" s="23"/>
      <c r="AA4087" s="23"/>
      <c r="AB4087" s="23"/>
      <c r="AC4087" s="67"/>
      <c r="AD4087" s="23"/>
      <c r="AE4087" s="23"/>
    </row>
    <row r="4088" spans="1:31" s="103" customFormat="1" x14ac:dyDescent="0.35">
      <c r="A4088" s="24"/>
      <c r="B4088" s="23"/>
      <c r="C4088" s="23"/>
      <c r="D4088" s="23"/>
      <c r="E4088" s="23"/>
      <c r="F4088" s="23"/>
      <c r="G4088" s="23"/>
      <c r="H4088" s="23"/>
      <c r="I4088" s="23"/>
      <c r="J4088" s="23"/>
      <c r="K4088" s="23"/>
      <c r="L4088" s="23"/>
      <c r="M4088" s="23"/>
      <c r="N4088" s="23"/>
      <c r="O4088" s="23"/>
      <c r="P4088" s="23"/>
      <c r="Q4088" s="23"/>
      <c r="R4088" s="23"/>
      <c r="S4088" s="23"/>
      <c r="T4088" s="23"/>
      <c r="U4088" s="23"/>
      <c r="V4088" s="23"/>
      <c r="W4088" s="23"/>
      <c r="X4088" s="23"/>
      <c r="Y4088" s="23"/>
      <c r="Z4088" s="23"/>
      <c r="AA4088" s="23"/>
      <c r="AB4088" s="23"/>
      <c r="AC4088" s="67"/>
      <c r="AD4088" s="23"/>
      <c r="AE4088" s="23"/>
    </row>
    <row r="4089" spans="1:31" s="103" customFormat="1" x14ac:dyDescent="0.35">
      <c r="A4089" s="24"/>
      <c r="B4089" s="23"/>
      <c r="C4089" s="23"/>
      <c r="D4089" s="23"/>
      <c r="E4089" s="23"/>
      <c r="F4089" s="23"/>
      <c r="G4089" s="23"/>
      <c r="H4089" s="23"/>
      <c r="I4089" s="23"/>
      <c r="J4089" s="23"/>
      <c r="K4089" s="23"/>
      <c r="L4089" s="23"/>
      <c r="M4089" s="23"/>
      <c r="N4089" s="23"/>
      <c r="O4089" s="23"/>
      <c r="P4089" s="23"/>
      <c r="Q4089" s="23"/>
      <c r="R4089" s="23"/>
      <c r="S4089" s="23"/>
      <c r="T4089" s="23"/>
      <c r="U4089" s="23"/>
      <c r="V4089" s="23"/>
      <c r="W4089" s="23"/>
      <c r="X4089" s="23"/>
      <c r="Y4089" s="23"/>
      <c r="Z4089" s="23"/>
      <c r="AA4089" s="23"/>
      <c r="AB4089" s="23"/>
      <c r="AC4089" s="67"/>
      <c r="AD4089" s="23"/>
      <c r="AE4089" s="23"/>
    </row>
    <row r="4090" spans="1:31" s="103" customFormat="1" x14ac:dyDescent="0.35">
      <c r="A4090" s="24"/>
      <c r="B4090" s="23"/>
      <c r="C4090" s="23"/>
      <c r="D4090" s="23"/>
      <c r="E4090" s="23"/>
      <c r="F4090" s="23"/>
      <c r="G4090" s="23"/>
      <c r="H4090" s="23"/>
      <c r="I4090" s="23"/>
      <c r="J4090" s="23"/>
      <c r="K4090" s="23"/>
      <c r="L4090" s="23"/>
      <c r="M4090" s="23"/>
      <c r="N4090" s="23"/>
      <c r="O4090" s="23"/>
      <c r="P4090" s="23"/>
      <c r="Q4090" s="23"/>
      <c r="R4090" s="23"/>
      <c r="S4090" s="23"/>
      <c r="T4090" s="23"/>
      <c r="U4090" s="23"/>
      <c r="V4090" s="23"/>
      <c r="W4090" s="23"/>
      <c r="X4090" s="23"/>
      <c r="Y4090" s="23"/>
      <c r="Z4090" s="23"/>
      <c r="AA4090" s="23"/>
      <c r="AB4090" s="23"/>
      <c r="AC4090" s="67"/>
      <c r="AD4090" s="23"/>
      <c r="AE4090" s="23"/>
    </row>
    <row r="4091" spans="1:31" s="103" customFormat="1" x14ac:dyDescent="0.35">
      <c r="A4091" s="24"/>
      <c r="B4091" s="23"/>
      <c r="C4091" s="23"/>
      <c r="D4091" s="23"/>
      <c r="E4091" s="23"/>
      <c r="F4091" s="23"/>
      <c r="G4091" s="23"/>
      <c r="H4091" s="23"/>
      <c r="I4091" s="23"/>
      <c r="J4091" s="23"/>
      <c r="K4091" s="23"/>
      <c r="L4091" s="23"/>
      <c r="M4091" s="23"/>
      <c r="N4091" s="23"/>
      <c r="O4091" s="23"/>
      <c r="P4091" s="23"/>
      <c r="Q4091" s="23"/>
      <c r="R4091" s="23"/>
      <c r="S4091" s="23"/>
      <c r="T4091" s="23"/>
      <c r="U4091" s="23"/>
      <c r="V4091" s="23"/>
      <c r="W4091" s="23"/>
      <c r="X4091" s="23"/>
      <c r="Y4091" s="23"/>
      <c r="Z4091" s="23"/>
      <c r="AA4091" s="23"/>
      <c r="AB4091" s="23"/>
      <c r="AC4091" s="67"/>
      <c r="AD4091" s="23"/>
      <c r="AE4091" s="23"/>
    </row>
    <row r="4092" spans="1:31" s="103" customFormat="1" x14ac:dyDescent="0.35">
      <c r="A4092" s="24"/>
      <c r="B4092" s="23"/>
      <c r="C4092" s="23"/>
      <c r="D4092" s="23"/>
      <c r="E4092" s="23"/>
      <c r="F4092" s="23"/>
      <c r="G4092" s="23"/>
      <c r="H4092" s="23"/>
      <c r="I4092" s="23"/>
      <c r="J4092" s="23"/>
      <c r="K4092" s="23"/>
      <c r="L4092" s="23"/>
      <c r="M4092" s="23"/>
      <c r="N4092" s="23"/>
      <c r="O4092" s="23"/>
      <c r="P4092" s="23"/>
      <c r="Q4092" s="23"/>
      <c r="R4092" s="23"/>
      <c r="S4092" s="23"/>
      <c r="T4092" s="23"/>
      <c r="U4092" s="23"/>
      <c r="V4092" s="23"/>
      <c r="W4092" s="23"/>
      <c r="X4092" s="23"/>
      <c r="Y4092" s="23"/>
      <c r="Z4092" s="23"/>
      <c r="AA4092" s="23"/>
      <c r="AB4092" s="23"/>
      <c r="AC4092" s="67"/>
      <c r="AD4092" s="23"/>
      <c r="AE4092" s="23"/>
    </row>
    <row r="4093" spans="1:31" s="103" customFormat="1" x14ac:dyDescent="0.35">
      <c r="A4093" s="24"/>
      <c r="B4093" s="23"/>
      <c r="C4093" s="23"/>
      <c r="D4093" s="23"/>
      <c r="E4093" s="23"/>
      <c r="F4093" s="23"/>
      <c r="G4093" s="23"/>
      <c r="H4093" s="23"/>
      <c r="I4093" s="23"/>
      <c r="J4093" s="23"/>
      <c r="K4093" s="23"/>
      <c r="L4093" s="23"/>
      <c r="M4093" s="23"/>
      <c r="N4093" s="23"/>
      <c r="O4093" s="23"/>
      <c r="P4093" s="23"/>
      <c r="Q4093" s="23"/>
      <c r="R4093" s="23"/>
      <c r="S4093" s="23"/>
      <c r="T4093" s="23"/>
      <c r="U4093" s="23"/>
      <c r="V4093" s="23"/>
      <c r="W4093" s="23"/>
      <c r="X4093" s="23"/>
      <c r="Y4093" s="23"/>
      <c r="Z4093" s="23"/>
      <c r="AA4093" s="23"/>
      <c r="AB4093" s="23"/>
      <c r="AC4093" s="67"/>
      <c r="AD4093" s="23"/>
      <c r="AE4093" s="23"/>
    </row>
    <row r="4094" spans="1:31" s="103" customFormat="1" x14ac:dyDescent="0.35">
      <c r="A4094" s="24"/>
      <c r="B4094" s="23"/>
      <c r="C4094" s="23"/>
      <c r="D4094" s="23"/>
      <c r="E4094" s="23"/>
      <c r="F4094" s="23"/>
      <c r="G4094" s="23"/>
      <c r="H4094" s="23"/>
      <c r="I4094" s="23"/>
      <c r="J4094" s="23"/>
      <c r="K4094" s="23"/>
      <c r="L4094" s="23"/>
      <c r="M4094" s="23"/>
      <c r="N4094" s="23"/>
      <c r="O4094" s="23"/>
      <c r="P4094" s="23"/>
      <c r="Q4094" s="23"/>
      <c r="R4094" s="23"/>
      <c r="S4094" s="23"/>
      <c r="T4094" s="23"/>
      <c r="U4094" s="23"/>
      <c r="V4094" s="23"/>
      <c r="W4094" s="23"/>
      <c r="X4094" s="23"/>
      <c r="Y4094" s="23"/>
      <c r="Z4094" s="23"/>
      <c r="AA4094" s="23"/>
      <c r="AB4094" s="23"/>
      <c r="AC4094" s="67"/>
      <c r="AD4094" s="23"/>
      <c r="AE4094" s="23"/>
    </row>
    <row r="4095" spans="1:31" s="103" customFormat="1" x14ac:dyDescent="0.35">
      <c r="A4095" s="24"/>
      <c r="B4095" s="23"/>
      <c r="C4095" s="23"/>
      <c r="D4095" s="23"/>
      <c r="E4095" s="23"/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23"/>
      <c r="Y4095" s="23"/>
      <c r="Z4095" s="23"/>
      <c r="AA4095" s="23"/>
      <c r="AB4095" s="23"/>
      <c r="AC4095" s="67"/>
      <c r="AD4095" s="23"/>
      <c r="AE4095" s="23"/>
    </row>
    <row r="4096" spans="1:31" s="103" customFormat="1" x14ac:dyDescent="0.35">
      <c r="A4096" s="24"/>
      <c r="B4096" s="23"/>
      <c r="C4096" s="23"/>
      <c r="D4096" s="23"/>
      <c r="E4096" s="23"/>
      <c r="F4096" s="23"/>
      <c r="G4096" s="23"/>
      <c r="H4096" s="23"/>
      <c r="I4096" s="23"/>
      <c r="J4096" s="23"/>
      <c r="K4096" s="23"/>
      <c r="L4096" s="23"/>
      <c r="M4096" s="23"/>
      <c r="N4096" s="23"/>
      <c r="O4096" s="23"/>
      <c r="P4096" s="23"/>
      <c r="Q4096" s="23"/>
      <c r="R4096" s="23"/>
      <c r="S4096" s="23"/>
      <c r="T4096" s="23"/>
      <c r="U4096" s="23"/>
      <c r="V4096" s="23"/>
      <c r="W4096" s="23"/>
      <c r="X4096" s="23"/>
      <c r="Y4096" s="23"/>
      <c r="Z4096" s="23"/>
      <c r="AA4096" s="23"/>
      <c r="AB4096" s="23"/>
      <c r="AC4096" s="67"/>
      <c r="AD4096" s="23"/>
      <c r="AE4096" s="23"/>
    </row>
    <row r="4097" spans="1:31" s="103" customFormat="1" x14ac:dyDescent="0.35">
      <c r="A4097" s="24"/>
      <c r="B4097" s="23"/>
      <c r="C4097" s="23"/>
      <c r="D4097" s="23"/>
      <c r="E4097" s="23"/>
      <c r="F4097" s="23"/>
      <c r="G4097" s="23"/>
      <c r="H4097" s="23"/>
      <c r="I4097" s="23"/>
      <c r="J4097" s="23"/>
      <c r="K4097" s="23"/>
      <c r="L4097" s="23"/>
      <c r="M4097" s="23"/>
      <c r="N4097" s="23"/>
      <c r="O4097" s="23"/>
      <c r="P4097" s="23"/>
      <c r="Q4097" s="23"/>
      <c r="R4097" s="23"/>
      <c r="S4097" s="23"/>
      <c r="T4097" s="23"/>
      <c r="U4097" s="23"/>
      <c r="V4097" s="23"/>
      <c r="W4097" s="23"/>
      <c r="X4097" s="23"/>
      <c r="Y4097" s="23"/>
      <c r="Z4097" s="23"/>
      <c r="AA4097" s="23"/>
      <c r="AB4097" s="23"/>
      <c r="AC4097" s="67"/>
      <c r="AD4097" s="23"/>
      <c r="AE4097" s="23"/>
    </row>
    <row r="4098" spans="1:31" s="103" customFormat="1" x14ac:dyDescent="0.35">
      <c r="A4098" s="24"/>
      <c r="B4098" s="23"/>
      <c r="C4098" s="23"/>
      <c r="D4098" s="23"/>
      <c r="E4098" s="23"/>
      <c r="F4098" s="23"/>
      <c r="G4098" s="23"/>
      <c r="H4098" s="23"/>
      <c r="I4098" s="23"/>
      <c r="J4098" s="23"/>
      <c r="K4098" s="23"/>
      <c r="L4098" s="23"/>
      <c r="M4098" s="23"/>
      <c r="N4098" s="23"/>
      <c r="O4098" s="23"/>
      <c r="P4098" s="23"/>
      <c r="Q4098" s="23"/>
      <c r="R4098" s="23"/>
      <c r="S4098" s="23"/>
      <c r="T4098" s="23"/>
      <c r="U4098" s="23"/>
      <c r="V4098" s="23"/>
      <c r="W4098" s="23"/>
      <c r="X4098" s="23"/>
      <c r="Y4098" s="23"/>
      <c r="Z4098" s="23"/>
      <c r="AA4098" s="23"/>
      <c r="AB4098" s="23"/>
      <c r="AC4098" s="67"/>
      <c r="AD4098" s="23"/>
      <c r="AE4098" s="23"/>
    </row>
    <row r="4099" spans="1:31" s="103" customFormat="1" x14ac:dyDescent="0.35">
      <c r="A4099" s="24"/>
      <c r="B4099" s="23"/>
      <c r="C4099" s="23"/>
      <c r="D4099" s="23"/>
      <c r="E4099" s="23"/>
      <c r="F4099" s="23"/>
      <c r="G4099" s="23"/>
      <c r="H4099" s="23"/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3"/>
      <c r="X4099" s="23"/>
      <c r="Y4099" s="23"/>
      <c r="Z4099" s="23"/>
      <c r="AA4099" s="23"/>
      <c r="AB4099" s="23"/>
      <c r="AC4099" s="67"/>
      <c r="AD4099" s="23"/>
      <c r="AE4099" s="23"/>
    </row>
    <row r="4100" spans="1:31" s="103" customFormat="1" x14ac:dyDescent="0.35">
      <c r="A4100" s="24"/>
      <c r="B4100" s="23"/>
      <c r="C4100" s="23"/>
      <c r="D4100" s="23"/>
      <c r="E4100" s="23"/>
      <c r="F4100" s="23"/>
      <c r="G4100" s="23"/>
      <c r="H4100" s="23"/>
      <c r="I4100" s="23"/>
      <c r="J4100" s="23"/>
      <c r="K4100" s="23"/>
      <c r="L4100" s="23"/>
      <c r="M4100" s="23"/>
      <c r="N4100" s="23"/>
      <c r="O4100" s="23"/>
      <c r="P4100" s="23"/>
      <c r="Q4100" s="23"/>
      <c r="R4100" s="23"/>
      <c r="S4100" s="23"/>
      <c r="T4100" s="23"/>
      <c r="U4100" s="23"/>
      <c r="V4100" s="23"/>
      <c r="W4100" s="23"/>
      <c r="X4100" s="23"/>
      <c r="Y4100" s="23"/>
      <c r="Z4100" s="23"/>
      <c r="AA4100" s="23"/>
      <c r="AB4100" s="23"/>
      <c r="AC4100" s="67"/>
      <c r="AD4100" s="23"/>
      <c r="AE4100" s="23"/>
    </row>
    <row r="4101" spans="1:31" s="103" customFormat="1" x14ac:dyDescent="0.35">
      <c r="A4101" s="24"/>
      <c r="B4101" s="23"/>
      <c r="C4101" s="23"/>
      <c r="D4101" s="23"/>
      <c r="E4101" s="23"/>
      <c r="F4101" s="23"/>
      <c r="G4101" s="23"/>
      <c r="H4101" s="23"/>
      <c r="I4101" s="23"/>
      <c r="J4101" s="23"/>
      <c r="K4101" s="23"/>
      <c r="L4101" s="23"/>
      <c r="M4101" s="23"/>
      <c r="N4101" s="23"/>
      <c r="O4101" s="23"/>
      <c r="P4101" s="23"/>
      <c r="Q4101" s="23"/>
      <c r="R4101" s="23"/>
      <c r="S4101" s="23"/>
      <c r="T4101" s="23"/>
      <c r="U4101" s="23"/>
      <c r="V4101" s="23"/>
      <c r="W4101" s="23"/>
      <c r="X4101" s="23"/>
      <c r="Y4101" s="23"/>
      <c r="Z4101" s="23"/>
      <c r="AA4101" s="23"/>
      <c r="AB4101" s="23"/>
      <c r="AC4101" s="67"/>
      <c r="AD4101" s="23"/>
      <c r="AE4101" s="23"/>
    </row>
    <row r="4102" spans="1:31" s="103" customFormat="1" x14ac:dyDescent="0.35">
      <c r="A4102" s="24"/>
      <c r="B4102" s="23"/>
      <c r="C4102" s="23"/>
      <c r="D4102" s="23"/>
      <c r="E4102" s="23"/>
      <c r="F4102" s="23"/>
      <c r="G4102" s="23"/>
      <c r="H4102" s="23"/>
      <c r="I4102" s="23"/>
      <c r="J4102" s="23"/>
      <c r="K4102" s="23"/>
      <c r="L4102" s="23"/>
      <c r="M4102" s="23"/>
      <c r="N4102" s="23"/>
      <c r="O4102" s="23"/>
      <c r="P4102" s="23"/>
      <c r="Q4102" s="23"/>
      <c r="R4102" s="23"/>
      <c r="S4102" s="23"/>
      <c r="T4102" s="23"/>
      <c r="U4102" s="23"/>
      <c r="V4102" s="23"/>
      <c r="W4102" s="23"/>
      <c r="X4102" s="23"/>
      <c r="Y4102" s="23"/>
      <c r="Z4102" s="23"/>
      <c r="AA4102" s="23"/>
      <c r="AB4102" s="23"/>
      <c r="AC4102" s="67"/>
      <c r="AD4102" s="23"/>
      <c r="AE4102" s="23"/>
    </row>
    <row r="4103" spans="1:31" s="103" customFormat="1" x14ac:dyDescent="0.35">
      <c r="A4103" s="24"/>
      <c r="B4103" s="23"/>
      <c r="C4103" s="23"/>
      <c r="D4103" s="23"/>
      <c r="E4103" s="23"/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3"/>
      <c r="X4103" s="23"/>
      <c r="Y4103" s="23"/>
      <c r="Z4103" s="23"/>
      <c r="AA4103" s="23"/>
      <c r="AB4103" s="23"/>
      <c r="AC4103" s="67"/>
      <c r="AD4103" s="23"/>
      <c r="AE4103" s="23"/>
    </row>
    <row r="4104" spans="1:31" s="103" customFormat="1" x14ac:dyDescent="0.35">
      <c r="A4104" s="24"/>
      <c r="B4104" s="23"/>
      <c r="C4104" s="23"/>
      <c r="D4104" s="23"/>
      <c r="E4104" s="23"/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23"/>
      <c r="X4104" s="23"/>
      <c r="Y4104" s="23"/>
      <c r="Z4104" s="23"/>
      <c r="AA4104" s="23"/>
      <c r="AB4104" s="23"/>
      <c r="AC4104" s="67"/>
      <c r="AD4104" s="23"/>
      <c r="AE4104" s="23"/>
    </row>
    <row r="4105" spans="1:31" s="103" customFormat="1" x14ac:dyDescent="0.35">
      <c r="A4105" s="24"/>
      <c r="B4105" s="23"/>
      <c r="C4105" s="23"/>
      <c r="D4105" s="23"/>
      <c r="E4105" s="23"/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23"/>
      <c r="X4105" s="23"/>
      <c r="Y4105" s="23"/>
      <c r="Z4105" s="23"/>
      <c r="AA4105" s="23"/>
      <c r="AB4105" s="23"/>
      <c r="AC4105" s="67"/>
      <c r="AD4105" s="23"/>
      <c r="AE4105" s="23"/>
    </row>
    <row r="4106" spans="1:31" s="103" customFormat="1" x14ac:dyDescent="0.35">
      <c r="A4106" s="24"/>
      <c r="B4106" s="23"/>
      <c r="C4106" s="23"/>
      <c r="D4106" s="23"/>
      <c r="E4106" s="23"/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23"/>
      <c r="X4106" s="23"/>
      <c r="Y4106" s="23"/>
      <c r="Z4106" s="23"/>
      <c r="AA4106" s="23"/>
      <c r="AB4106" s="23"/>
      <c r="AC4106" s="67"/>
      <c r="AD4106" s="23"/>
      <c r="AE4106" s="23"/>
    </row>
    <row r="4107" spans="1:31" s="103" customFormat="1" x14ac:dyDescent="0.35">
      <c r="A4107" s="24"/>
      <c r="B4107" s="23"/>
      <c r="C4107" s="23"/>
      <c r="D4107" s="23"/>
      <c r="E4107" s="23"/>
      <c r="F4107" s="23"/>
      <c r="G4107" s="23"/>
      <c r="H4107" s="23"/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23"/>
      <c r="X4107" s="23"/>
      <c r="Y4107" s="23"/>
      <c r="Z4107" s="23"/>
      <c r="AA4107" s="23"/>
      <c r="AB4107" s="23"/>
      <c r="AC4107" s="67"/>
      <c r="AD4107" s="23"/>
      <c r="AE4107" s="23"/>
    </row>
    <row r="4108" spans="1:31" s="103" customFormat="1" x14ac:dyDescent="0.35">
      <c r="A4108" s="24"/>
      <c r="B4108" s="23"/>
      <c r="C4108" s="23"/>
      <c r="D4108" s="23"/>
      <c r="E4108" s="23"/>
      <c r="F4108" s="23"/>
      <c r="G4108" s="23"/>
      <c r="H4108" s="23"/>
      <c r="I4108" s="23"/>
      <c r="J4108" s="23"/>
      <c r="K4108" s="23"/>
      <c r="L4108" s="23"/>
      <c r="M4108" s="23"/>
      <c r="N4108" s="23"/>
      <c r="O4108" s="23"/>
      <c r="P4108" s="23"/>
      <c r="Q4108" s="23"/>
      <c r="R4108" s="23"/>
      <c r="S4108" s="23"/>
      <c r="T4108" s="23"/>
      <c r="U4108" s="23"/>
      <c r="V4108" s="23"/>
      <c r="W4108" s="23"/>
      <c r="X4108" s="23"/>
      <c r="Y4108" s="23"/>
      <c r="Z4108" s="23"/>
      <c r="AA4108" s="23"/>
      <c r="AB4108" s="23"/>
      <c r="AC4108" s="67"/>
      <c r="AD4108" s="23"/>
      <c r="AE4108" s="23"/>
    </row>
    <row r="4109" spans="1:31" s="103" customFormat="1" x14ac:dyDescent="0.35">
      <c r="A4109" s="24"/>
      <c r="B4109" s="23"/>
      <c r="C4109" s="23"/>
      <c r="D4109" s="23"/>
      <c r="E4109" s="23"/>
      <c r="F4109" s="23"/>
      <c r="G4109" s="23"/>
      <c r="H4109" s="23"/>
      <c r="I4109" s="23"/>
      <c r="J4109" s="23"/>
      <c r="K4109" s="23"/>
      <c r="L4109" s="23"/>
      <c r="M4109" s="23"/>
      <c r="N4109" s="23"/>
      <c r="O4109" s="23"/>
      <c r="P4109" s="23"/>
      <c r="Q4109" s="23"/>
      <c r="R4109" s="23"/>
      <c r="S4109" s="23"/>
      <c r="T4109" s="23"/>
      <c r="U4109" s="23"/>
      <c r="V4109" s="23"/>
      <c r="W4109" s="23"/>
      <c r="X4109" s="23"/>
      <c r="Y4109" s="23"/>
      <c r="Z4109" s="23"/>
      <c r="AA4109" s="23"/>
      <c r="AB4109" s="23"/>
      <c r="AC4109" s="67"/>
      <c r="AD4109" s="23"/>
      <c r="AE4109" s="23"/>
    </row>
    <row r="4110" spans="1:31" s="103" customFormat="1" x14ac:dyDescent="0.35">
      <c r="A4110" s="24"/>
      <c r="B4110" s="23"/>
      <c r="C4110" s="23"/>
      <c r="D4110" s="23"/>
      <c r="E4110" s="23"/>
      <c r="F4110" s="23"/>
      <c r="G4110" s="23"/>
      <c r="H4110" s="23"/>
      <c r="I4110" s="23"/>
      <c r="J4110" s="23"/>
      <c r="K4110" s="23"/>
      <c r="L4110" s="23"/>
      <c r="M4110" s="23"/>
      <c r="N4110" s="23"/>
      <c r="O4110" s="23"/>
      <c r="P4110" s="23"/>
      <c r="Q4110" s="23"/>
      <c r="R4110" s="23"/>
      <c r="S4110" s="23"/>
      <c r="T4110" s="23"/>
      <c r="U4110" s="23"/>
      <c r="V4110" s="23"/>
      <c r="W4110" s="23"/>
      <c r="X4110" s="23"/>
      <c r="Y4110" s="23"/>
      <c r="Z4110" s="23"/>
      <c r="AA4110" s="23"/>
      <c r="AB4110" s="23"/>
      <c r="AC4110" s="67"/>
      <c r="AD4110" s="23"/>
      <c r="AE4110" s="23"/>
    </row>
    <row r="4111" spans="1:31" s="103" customFormat="1" x14ac:dyDescent="0.35">
      <c r="A4111" s="24"/>
      <c r="B4111" s="23"/>
      <c r="C4111" s="23"/>
      <c r="D4111" s="23"/>
      <c r="E4111" s="23"/>
      <c r="F4111" s="23"/>
      <c r="G4111" s="23"/>
      <c r="H4111" s="23"/>
      <c r="I4111" s="23"/>
      <c r="J4111" s="23"/>
      <c r="K4111" s="23"/>
      <c r="L4111" s="23"/>
      <c r="M4111" s="23"/>
      <c r="N4111" s="23"/>
      <c r="O4111" s="23"/>
      <c r="P4111" s="23"/>
      <c r="Q4111" s="23"/>
      <c r="R4111" s="23"/>
      <c r="S4111" s="23"/>
      <c r="T4111" s="23"/>
      <c r="U4111" s="23"/>
      <c r="V4111" s="23"/>
      <c r="W4111" s="23"/>
      <c r="X4111" s="23"/>
      <c r="Y4111" s="23"/>
      <c r="Z4111" s="23"/>
      <c r="AA4111" s="23"/>
      <c r="AB4111" s="23"/>
      <c r="AC4111" s="67"/>
      <c r="AD4111" s="23"/>
      <c r="AE4111" s="23"/>
    </row>
    <row r="4112" spans="1:31" s="103" customFormat="1" x14ac:dyDescent="0.35">
      <c r="A4112" s="24"/>
      <c r="B4112" s="23"/>
      <c r="C4112" s="23"/>
      <c r="D4112" s="23"/>
      <c r="E4112" s="23"/>
      <c r="F4112" s="23"/>
      <c r="G4112" s="23"/>
      <c r="H4112" s="23"/>
      <c r="I4112" s="23"/>
      <c r="J4112" s="23"/>
      <c r="K4112" s="23"/>
      <c r="L4112" s="23"/>
      <c r="M4112" s="23"/>
      <c r="N4112" s="23"/>
      <c r="O4112" s="23"/>
      <c r="P4112" s="23"/>
      <c r="Q4112" s="23"/>
      <c r="R4112" s="23"/>
      <c r="S4112" s="23"/>
      <c r="T4112" s="23"/>
      <c r="U4112" s="23"/>
      <c r="V4112" s="23"/>
      <c r="W4112" s="23"/>
      <c r="X4112" s="23"/>
      <c r="Y4112" s="23"/>
      <c r="Z4112" s="23"/>
      <c r="AA4112" s="23"/>
      <c r="AB4112" s="23"/>
      <c r="AC4112" s="67"/>
      <c r="AD4112" s="23"/>
      <c r="AE4112" s="23"/>
    </row>
    <row r="4113" spans="1:31" s="103" customFormat="1" x14ac:dyDescent="0.35">
      <c r="A4113" s="24"/>
      <c r="B4113" s="23"/>
      <c r="C4113" s="23"/>
      <c r="D4113" s="23"/>
      <c r="E4113" s="23"/>
      <c r="F4113" s="23"/>
      <c r="G4113" s="23"/>
      <c r="H4113" s="23"/>
      <c r="I4113" s="23"/>
      <c r="J4113" s="23"/>
      <c r="K4113" s="23"/>
      <c r="L4113" s="23"/>
      <c r="M4113" s="23"/>
      <c r="N4113" s="23"/>
      <c r="O4113" s="23"/>
      <c r="P4113" s="23"/>
      <c r="Q4113" s="23"/>
      <c r="R4113" s="23"/>
      <c r="S4113" s="23"/>
      <c r="T4113" s="23"/>
      <c r="U4113" s="23"/>
      <c r="V4113" s="23"/>
      <c r="W4113" s="23"/>
      <c r="X4113" s="23"/>
      <c r="Y4113" s="23"/>
      <c r="Z4113" s="23"/>
      <c r="AA4113" s="23"/>
      <c r="AB4113" s="23"/>
      <c r="AC4113" s="67"/>
      <c r="AD4113" s="23"/>
      <c r="AE4113" s="23"/>
    </row>
    <row r="4114" spans="1:31" s="103" customFormat="1" x14ac:dyDescent="0.35">
      <c r="A4114" s="24"/>
      <c r="B4114" s="23"/>
      <c r="C4114" s="23"/>
      <c r="D4114" s="23"/>
      <c r="E4114" s="23"/>
      <c r="F4114" s="23"/>
      <c r="G4114" s="23"/>
      <c r="H4114" s="23"/>
      <c r="I4114" s="23"/>
      <c r="J4114" s="23"/>
      <c r="K4114" s="23"/>
      <c r="L4114" s="23"/>
      <c r="M4114" s="23"/>
      <c r="N4114" s="23"/>
      <c r="O4114" s="23"/>
      <c r="P4114" s="23"/>
      <c r="Q4114" s="23"/>
      <c r="R4114" s="23"/>
      <c r="S4114" s="23"/>
      <c r="T4114" s="23"/>
      <c r="U4114" s="23"/>
      <c r="V4114" s="23"/>
      <c r="W4114" s="23"/>
      <c r="X4114" s="23"/>
      <c r="Y4114" s="23"/>
      <c r="Z4114" s="23"/>
      <c r="AA4114" s="23"/>
      <c r="AB4114" s="23"/>
      <c r="AC4114" s="67"/>
      <c r="AD4114" s="23"/>
      <c r="AE4114" s="23"/>
    </row>
    <row r="4115" spans="1:31" s="103" customFormat="1" x14ac:dyDescent="0.35">
      <c r="A4115" s="24"/>
      <c r="B4115" s="23"/>
      <c r="C4115" s="23"/>
      <c r="D4115" s="23"/>
      <c r="E4115" s="23"/>
      <c r="F4115" s="23"/>
      <c r="G4115" s="23"/>
      <c r="H4115" s="23"/>
      <c r="I4115" s="23"/>
      <c r="J4115" s="23"/>
      <c r="K4115" s="23"/>
      <c r="L4115" s="23"/>
      <c r="M4115" s="23"/>
      <c r="N4115" s="23"/>
      <c r="O4115" s="23"/>
      <c r="P4115" s="23"/>
      <c r="Q4115" s="23"/>
      <c r="R4115" s="23"/>
      <c r="S4115" s="23"/>
      <c r="T4115" s="23"/>
      <c r="U4115" s="23"/>
      <c r="V4115" s="23"/>
      <c r="W4115" s="23"/>
      <c r="X4115" s="23"/>
      <c r="Y4115" s="23"/>
      <c r="Z4115" s="23"/>
      <c r="AA4115" s="23"/>
      <c r="AB4115" s="23"/>
      <c r="AC4115" s="67"/>
      <c r="AD4115" s="23"/>
      <c r="AE4115" s="23"/>
    </row>
    <row r="4116" spans="1:31" s="103" customFormat="1" x14ac:dyDescent="0.35">
      <c r="A4116" s="24"/>
      <c r="B4116" s="23"/>
      <c r="C4116" s="23"/>
      <c r="D4116" s="23"/>
      <c r="E4116" s="23"/>
      <c r="F4116" s="23"/>
      <c r="G4116" s="23"/>
      <c r="H4116" s="23"/>
      <c r="I4116" s="23"/>
      <c r="J4116" s="23"/>
      <c r="K4116" s="23"/>
      <c r="L4116" s="23"/>
      <c r="M4116" s="23"/>
      <c r="N4116" s="23"/>
      <c r="O4116" s="23"/>
      <c r="P4116" s="23"/>
      <c r="Q4116" s="23"/>
      <c r="R4116" s="23"/>
      <c r="S4116" s="23"/>
      <c r="T4116" s="23"/>
      <c r="U4116" s="23"/>
      <c r="V4116" s="23"/>
      <c r="W4116" s="23"/>
      <c r="X4116" s="23"/>
      <c r="Y4116" s="23"/>
      <c r="Z4116" s="23"/>
      <c r="AA4116" s="23"/>
      <c r="AB4116" s="23"/>
      <c r="AC4116" s="67"/>
      <c r="AD4116" s="23"/>
      <c r="AE4116" s="23"/>
    </row>
    <row r="4117" spans="1:31" s="103" customFormat="1" x14ac:dyDescent="0.35">
      <c r="A4117" s="24"/>
      <c r="B4117" s="23"/>
      <c r="C4117" s="23"/>
      <c r="D4117" s="23"/>
      <c r="E4117" s="23"/>
      <c r="F4117" s="23"/>
      <c r="G4117" s="23"/>
      <c r="H4117" s="23"/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3"/>
      <c r="X4117" s="23"/>
      <c r="Y4117" s="23"/>
      <c r="Z4117" s="23"/>
      <c r="AA4117" s="23"/>
      <c r="AB4117" s="23"/>
      <c r="AC4117" s="67"/>
      <c r="AD4117" s="23"/>
      <c r="AE4117" s="23"/>
    </row>
    <row r="4118" spans="1:31" s="103" customFormat="1" x14ac:dyDescent="0.35">
      <c r="A4118" s="24"/>
      <c r="B4118" s="23"/>
      <c r="C4118" s="23"/>
      <c r="D4118" s="23"/>
      <c r="E4118" s="23"/>
      <c r="F4118" s="23"/>
      <c r="G4118" s="23"/>
      <c r="H4118" s="23"/>
      <c r="I4118" s="23"/>
      <c r="J4118" s="23"/>
      <c r="K4118" s="23"/>
      <c r="L4118" s="23"/>
      <c r="M4118" s="23"/>
      <c r="N4118" s="23"/>
      <c r="O4118" s="23"/>
      <c r="P4118" s="23"/>
      <c r="Q4118" s="23"/>
      <c r="R4118" s="23"/>
      <c r="S4118" s="23"/>
      <c r="T4118" s="23"/>
      <c r="U4118" s="23"/>
      <c r="V4118" s="23"/>
      <c r="W4118" s="23"/>
      <c r="X4118" s="23"/>
      <c r="Y4118" s="23"/>
      <c r="Z4118" s="23"/>
      <c r="AA4118" s="23"/>
      <c r="AB4118" s="23"/>
      <c r="AC4118" s="67"/>
      <c r="AD4118" s="23"/>
      <c r="AE4118" s="23"/>
    </row>
    <row r="4119" spans="1:31" s="103" customFormat="1" x14ac:dyDescent="0.35">
      <c r="A4119" s="24"/>
      <c r="B4119" s="23"/>
      <c r="C4119" s="23"/>
      <c r="D4119" s="23"/>
      <c r="E4119" s="23"/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67"/>
      <c r="AD4119" s="23"/>
      <c r="AE4119" s="23"/>
    </row>
    <row r="4120" spans="1:31" s="103" customFormat="1" x14ac:dyDescent="0.35">
      <c r="A4120" s="24"/>
      <c r="B4120" s="23"/>
      <c r="C4120" s="23"/>
      <c r="D4120" s="23"/>
      <c r="E4120" s="23"/>
      <c r="F4120" s="23"/>
      <c r="G4120" s="23"/>
      <c r="H4120" s="23"/>
      <c r="I4120" s="23"/>
      <c r="J4120" s="23"/>
      <c r="K4120" s="23"/>
      <c r="L4120" s="23"/>
      <c r="M4120" s="23"/>
      <c r="N4120" s="23"/>
      <c r="O4120" s="23"/>
      <c r="P4120" s="23"/>
      <c r="Q4120" s="23"/>
      <c r="R4120" s="23"/>
      <c r="S4120" s="23"/>
      <c r="T4120" s="23"/>
      <c r="U4120" s="23"/>
      <c r="V4120" s="23"/>
      <c r="W4120" s="23"/>
      <c r="X4120" s="23"/>
      <c r="Y4120" s="23"/>
      <c r="Z4120" s="23"/>
      <c r="AA4120" s="23"/>
      <c r="AB4120" s="23"/>
      <c r="AC4120" s="67"/>
      <c r="AD4120" s="23"/>
      <c r="AE4120" s="23"/>
    </row>
    <row r="4121" spans="1:31" s="103" customFormat="1" x14ac:dyDescent="0.35">
      <c r="A4121" s="24"/>
      <c r="B4121" s="23"/>
      <c r="C4121" s="23"/>
      <c r="D4121" s="23"/>
      <c r="E4121" s="23"/>
      <c r="F4121" s="23"/>
      <c r="G4121" s="23"/>
      <c r="H4121" s="23"/>
      <c r="I4121" s="23"/>
      <c r="J4121" s="23"/>
      <c r="K4121" s="23"/>
      <c r="L4121" s="23"/>
      <c r="M4121" s="23"/>
      <c r="N4121" s="23"/>
      <c r="O4121" s="23"/>
      <c r="P4121" s="23"/>
      <c r="Q4121" s="23"/>
      <c r="R4121" s="23"/>
      <c r="S4121" s="23"/>
      <c r="T4121" s="23"/>
      <c r="U4121" s="23"/>
      <c r="V4121" s="23"/>
      <c r="W4121" s="23"/>
      <c r="X4121" s="23"/>
      <c r="Y4121" s="23"/>
      <c r="Z4121" s="23"/>
      <c r="AA4121" s="23"/>
      <c r="AB4121" s="23"/>
      <c r="AC4121" s="67"/>
      <c r="AD4121" s="23"/>
      <c r="AE4121" s="23"/>
    </row>
    <row r="4122" spans="1:31" s="103" customFormat="1" x14ac:dyDescent="0.35">
      <c r="A4122" s="24"/>
      <c r="B4122" s="23"/>
      <c r="C4122" s="23"/>
      <c r="D4122" s="23"/>
      <c r="E4122" s="23"/>
      <c r="F4122" s="23"/>
      <c r="G4122" s="23"/>
      <c r="H4122" s="23"/>
      <c r="I4122" s="23"/>
      <c r="J4122" s="23"/>
      <c r="K4122" s="23"/>
      <c r="L4122" s="23"/>
      <c r="M4122" s="23"/>
      <c r="N4122" s="23"/>
      <c r="O4122" s="23"/>
      <c r="P4122" s="23"/>
      <c r="Q4122" s="23"/>
      <c r="R4122" s="23"/>
      <c r="S4122" s="23"/>
      <c r="T4122" s="23"/>
      <c r="U4122" s="23"/>
      <c r="V4122" s="23"/>
      <c r="W4122" s="23"/>
      <c r="X4122" s="23"/>
      <c r="Y4122" s="23"/>
      <c r="Z4122" s="23"/>
      <c r="AA4122" s="23"/>
      <c r="AB4122" s="23"/>
      <c r="AC4122" s="67"/>
      <c r="AD4122" s="23"/>
      <c r="AE4122" s="23"/>
    </row>
    <row r="4123" spans="1:31" s="103" customFormat="1" x14ac:dyDescent="0.35">
      <c r="A4123" s="24"/>
      <c r="B4123" s="23"/>
      <c r="C4123" s="23"/>
      <c r="D4123" s="23"/>
      <c r="E4123" s="23"/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23"/>
      <c r="Q4123" s="23"/>
      <c r="R4123" s="23"/>
      <c r="S4123" s="23"/>
      <c r="T4123" s="23"/>
      <c r="U4123" s="23"/>
      <c r="V4123" s="23"/>
      <c r="W4123" s="23"/>
      <c r="X4123" s="23"/>
      <c r="Y4123" s="23"/>
      <c r="Z4123" s="23"/>
      <c r="AA4123" s="23"/>
      <c r="AB4123" s="23"/>
      <c r="AC4123" s="67"/>
      <c r="AD4123" s="23"/>
      <c r="AE4123" s="23"/>
    </row>
    <row r="4124" spans="1:31" s="103" customFormat="1" x14ac:dyDescent="0.35">
      <c r="A4124" s="24"/>
      <c r="B4124" s="23"/>
      <c r="C4124" s="23"/>
      <c r="D4124" s="23"/>
      <c r="E4124" s="23"/>
      <c r="F4124" s="23"/>
      <c r="G4124" s="23"/>
      <c r="H4124" s="23"/>
      <c r="I4124" s="23"/>
      <c r="J4124" s="23"/>
      <c r="K4124" s="23"/>
      <c r="L4124" s="23"/>
      <c r="M4124" s="23"/>
      <c r="N4124" s="23"/>
      <c r="O4124" s="23"/>
      <c r="P4124" s="23"/>
      <c r="Q4124" s="23"/>
      <c r="R4124" s="23"/>
      <c r="S4124" s="23"/>
      <c r="T4124" s="23"/>
      <c r="U4124" s="23"/>
      <c r="V4124" s="23"/>
      <c r="W4124" s="23"/>
      <c r="X4124" s="23"/>
      <c r="Y4124" s="23"/>
      <c r="Z4124" s="23"/>
      <c r="AA4124" s="23"/>
      <c r="AB4124" s="23"/>
      <c r="AC4124" s="67"/>
      <c r="AD4124" s="23"/>
      <c r="AE4124" s="23"/>
    </row>
    <row r="4125" spans="1:31" s="103" customFormat="1" x14ac:dyDescent="0.35">
      <c r="A4125" s="24"/>
      <c r="B4125" s="23"/>
      <c r="C4125" s="23"/>
      <c r="D4125" s="23"/>
      <c r="E4125" s="23"/>
      <c r="F4125" s="23"/>
      <c r="G4125" s="23"/>
      <c r="H4125" s="23"/>
      <c r="I4125" s="23"/>
      <c r="J4125" s="23"/>
      <c r="K4125" s="23"/>
      <c r="L4125" s="23"/>
      <c r="M4125" s="23"/>
      <c r="N4125" s="23"/>
      <c r="O4125" s="23"/>
      <c r="P4125" s="23"/>
      <c r="Q4125" s="23"/>
      <c r="R4125" s="23"/>
      <c r="S4125" s="23"/>
      <c r="T4125" s="23"/>
      <c r="U4125" s="23"/>
      <c r="V4125" s="23"/>
      <c r="W4125" s="23"/>
      <c r="X4125" s="23"/>
      <c r="Y4125" s="23"/>
      <c r="Z4125" s="23"/>
      <c r="AA4125" s="23"/>
      <c r="AB4125" s="23"/>
      <c r="AC4125" s="67"/>
      <c r="AD4125" s="23"/>
      <c r="AE4125" s="23"/>
    </row>
    <row r="4126" spans="1:31" s="103" customFormat="1" x14ac:dyDescent="0.35">
      <c r="A4126" s="24"/>
      <c r="B4126" s="23"/>
      <c r="C4126" s="23"/>
      <c r="D4126" s="23"/>
      <c r="E4126" s="23"/>
      <c r="F4126" s="23"/>
      <c r="G4126" s="23"/>
      <c r="H4126" s="23"/>
      <c r="I4126" s="23"/>
      <c r="J4126" s="23"/>
      <c r="K4126" s="23"/>
      <c r="L4126" s="23"/>
      <c r="M4126" s="23"/>
      <c r="N4126" s="23"/>
      <c r="O4126" s="23"/>
      <c r="P4126" s="23"/>
      <c r="Q4126" s="23"/>
      <c r="R4126" s="23"/>
      <c r="S4126" s="23"/>
      <c r="T4126" s="23"/>
      <c r="U4126" s="23"/>
      <c r="V4126" s="23"/>
      <c r="W4126" s="23"/>
      <c r="X4126" s="23"/>
      <c r="Y4126" s="23"/>
      <c r="Z4126" s="23"/>
      <c r="AA4126" s="23"/>
      <c r="AB4126" s="23"/>
      <c r="AC4126" s="67"/>
      <c r="AD4126" s="23"/>
      <c r="AE4126" s="23"/>
    </row>
    <row r="4127" spans="1:31" s="103" customFormat="1" x14ac:dyDescent="0.35">
      <c r="A4127" s="24"/>
      <c r="B4127" s="23"/>
      <c r="C4127" s="23"/>
      <c r="D4127" s="23"/>
      <c r="E4127" s="23"/>
      <c r="F4127" s="23"/>
      <c r="G4127" s="23"/>
      <c r="H4127" s="23"/>
      <c r="I4127" s="23"/>
      <c r="J4127" s="23"/>
      <c r="K4127" s="23"/>
      <c r="L4127" s="23"/>
      <c r="M4127" s="23"/>
      <c r="N4127" s="23"/>
      <c r="O4127" s="23"/>
      <c r="P4127" s="23"/>
      <c r="Q4127" s="23"/>
      <c r="R4127" s="23"/>
      <c r="S4127" s="23"/>
      <c r="T4127" s="23"/>
      <c r="U4127" s="23"/>
      <c r="V4127" s="23"/>
      <c r="W4127" s="23"/>
      <c r="X4127" s="23"/>
      <c r="Y4127" s="23"/>
      <c r="Z4127" s="23"/>
      <c r="AA4127" s="23"/>
      <c r="AB4127" s="23"/>
      <c r="AC4127" s="67"/>
      <c r="AD4127" s="23"/>
      <c r="AE4127" s="23"/>
    </row>
    <row r="4128" spans="1:31" s="103" customFormat="1" x14ac:dyDescent="0.35">
      <c r="A4128" s="24"/>
      <c r="B4128" s="23"/>
      <c r="C4128" s="23"/>
      <c r="D4128" s="23"/>
      <c r="E4128" s="23"/>
      <c r="F4128" s="23"/>
      <c r="G4128" s="23"/>
      <c r="H4128" s="23"/>
      <c r="I4128" s="23"/>
      <c r="J4128" s="23"/>
      <c r="K4128" s="23"/>
      <c r="L4128" s="23"/>
      <c r="M4128" s="23"/>
      <c r="N4128" s="23"/>
      <c r="O4128" s="23"/>
      <c r="P4128" s="23"/>
      <c r="Q4128" s="23"/>
      <c r="R4128" s="23"/>
      <c r="S4128" s="23"/>
      <c r="T4128" s="23"/>
      <c r="U4128" s="23"/>
      <c r="V4128" s="23"/>
      <c r="W4128" s="23"/>
      <c r="X4128" s="23"/>
      <c r="Y4128" s="23"/>
      <c r="Z4128" s="23"/>
      <c r="AA4128" s="23"/>
      <c r="AB4128" s="23"/>
      <c r="AC4128" s="67"/>
      <c r="AD4128" s="23"/>
      <c r="AE4128" s="23"/>
    </row>
    <row r="4129" spans="1:31" s="103" customFormat="1" x14ac:dyDescent="0.35">
      <c r="A4129" s="24"/>
      <c r="B4129" s="23"/>
      <c r="C4129" s="23"/>
      <c r="D4129" s="23"/>
      <c r="E4129" s="23"/>
      <c r="F4129" s="23"/>
      <c r="G4129" s="23"/>
      <c r="H4129" s="23"/>
      <c r="I4129" s="23"/>
      <c r="J4129" s="23"/>
      <c r="K4129" s="23"/>
      <c r="L4129" s="23"/>
      <c r="M4129" s="23"/>
      <c r="N4129" s="23"/>
      <c r="O4129" s="23"/>
      <c r="P4129" s="23"/>
      <c r="Q4129" s="23"/>
      <c r="R4129" s="23"/>
      <c r="S4129" s="23"/>
      <c r="T4129" s="23"/>
      <c r="U4129" s="23"/>
      <c r="V4129" s="23"/>
      <c r="W4129" s="23"/>
      <c r="X4129" s="23"/>
      <c r="Y4129" s="23"/>
      <c r="Z4129" s="23"/>
      <c r="AA4129" s="23"/>
      <c r="AB4129" s="23"/>
      <c r="AC4129" s="67"/>
      <c r="AD4129" s="23"/>
      <c r="AE4129" s="23"/>
    </row>
    <row r="4130" spans="1:31" s="103" customFormat="1" x14ac:dyDescent="0.35">
      <c r="A4130" s="24"/>
      <c r="B4130" s="23"/>
      <c r="C4130" s="23"/>
      <c r="D4130" s="23"/>
      <c r="E4130" s="23"/>
      <c r="F4130" s="23"/>
      <c r="G4130" s="23"/>
      <c r="H4130" s="23"/>
      <c r="I4130" s="23"/>
      <c r="J4130" s="23"/>
      <c r="K4130" s="23"/>
      <c r="L4130" s="23"/>
      <c r="M4130" s="23"/>
      <c r="N4130" s="23"/>
      <c r="O4130" s="23"/>
      <c r="P4130" s="23"/>
      <c r="Q4130" s="23"/>
      <c r="R4130" s="23"/>
      <c r="S4130" s="23"/>
      <c r="T4130" s="23"/>
      <c r="U4130" s="23"/>
      <c r="V4130" s="23"/>
      <c r="W4130" s="23"/>
      <c r="X4130" s="23"/>
      <c r="Y4130" s="23"/>
      <c r="Z4130" s="23"/>
      <c r="AA4130" s="23"/>
      <c r="AB4130" s="23"/>
      <c r="AC4130" s="67"/>
      <c r="AD4130" s="23"/>
      <c r="AE4130" s="23"/>
    </row>
    <row r="4131" spans="1:31" s="103" customFormat="1" x14ac:dyDescent="0.35">
      <c r="A4131" s="24"/>
      <c r="B4131" s="23"/>
      <c r="C4131" s="23"/>
      <c r="D4131" s="23"/>
      <c r="E4131" s="23"/>
      <c r="F4131" s="23"/>
      <c r="G4131" s="23"/>
      <c r="H4131" s="23"/>
      <c r="I4131" s="23"/>
      <c r="J4131" s="23"/>
      <c r="K4131" s="23"/>
      <c r="L4131" s="23"/>
      <c r="M4131" s="23"/>
      <c r="N4131" s="23"/>
      <c r="O4131" s="23"/>
      <c r="P4131" s="23"/>
      <c r="Q4131" s="23"/>
      <c r="R4131" s="23"/>
      <c r="S4131" s="23"/>
      <c r="T4131" s="23"/>
      <c r="U4131" s="23"/>
      <c r="V4131" s="23"/>
      <c r="W4131" s="23"/>
      <c r="X4131" s="23"/>
      <c r="Y4131" s="23"/>
      <c r="Z4131" s="23"/>
      <c r="AA4131" s="23"/>
      <c r="AB4131" s="23"/>
      <c r="AC4131" s="67"/>
      <c r="AD4131" s="23"/>
      <c r="AE4131" s="23"/>
    </row>
    <row r="4132" spans="1:31" s="103" customFormat="1" x14ac:dyDescent="0.35">
      <c r="A4132" s="24"/>
      <c r="B4132" s="23"/>
      <c r="C4132" s="23"/>
      <c r="D4132" s="23"/>
      <c r="E4132" s="23"/>
      <c r="F4132" s="23"/>
      <c r="G4132" s="23"/>
      <c r="H4132" s="23"/>
      <c r="I4132" s="23"/>
      <c r="J4132" s="23"/>
      <c r="K4132" s="23"/>
      <c r="L4132" s="23"/>
      <c r="M4132" s="23"/>
      <c r="N4132" s="23"/>
      <c r="O4132" s="23"/>
      <c r="P4132" s="23"/>
      <c r="Q4132" s="23"/>
      <c r="R4132" s="23"/>
      <c r="S4132" s="23"/>
      <c r="T4132" s="23"/>
      <c r="U4132" s="23"/>
      <c r="V4132" s="23"/>
      <c r="W4132" s="23"/>
      <c r="X4132" s="23"/>
      <c r="Y4132" s="23"/>
      <c r="Z4132" s="23"/>
      <c r="AA4132" s="23"/>
      <c r="AB4132" s="23"/>
      <c r="AC4132" s="67"/>
      <c r="AD4132" s="23"/>
      <c r="AE4132" s="23"/>
    </row>
    <row r="4133" spans="1:31" s="103" customFormat="1" x14ac:dyDescent="0.35">
      <c r="A4133" s="24"/>
      <c r="B4133" s="23"/>
      <c r="C4133" s="23"/>
      <c r="D4133" s="23"/>
      <c r="E4133" s="23"/>
      <c r="F4133" s="23"/>
      <c r="G4133" s="23"/>
      <c r="H4133" s="23"/>
      <c r="I4133" s="23"/>
      <c r="J4133" s="23"/>
      <c r="K4133" s="23"/>
      <c r="L4133" s="23"/>
      <c r="M4133" s="23"/>
      <c r="N4133" s="23"/>
      <c r="O4133" s="23"/>
      <c r="P4133" s="23"/>
      <c r="Q4133" s="23"/>
      <c r="R4133" s="23"/>
      <c r="S4133" s="23"/>
      <c r="T4133" s="23"/>
      <c r="U4133" s="23"/>
      <c r="V4133" s="23"/>
      <c r="W4133" s="23"/>
      <c r="X4133" s="23"/>
      <c r="Y4133" s="23"/>
      <c r="Z4133" s="23"/>
      <c r="AA4133" s="23"/>
      <c r="AB4133" s="23"/>
      <c r="AC4133" s="67"/>
      <c r="AD4133" s="23"/>
      <c r="AE4133" s="23"/>
    </row>
    <row r="4134" spans="1:31" s="103" customFormat="1" x14ac:dyDescent="0.35">
      <c r="A4134" s="24"/>
      <c r="B4134" s="23"/>
      <c r="C4134" s="23"/>
      <c r="D4134" s="23"/>
      <c r="E4134" s="23"/>
      <c r="F4134" s="23"/>
      <c r="G4134" s="23"/>
      <c r="H4134" s="23"/>
      <c r="I4134" s="23"/>
      <c r="J4134" s="23"/>
      <c r="K4134" s="23"/>
      <c r="L4134" s="23"/>
      <c r="M4134" s="23"/>
      <c r="N4134" s="23"/>
      <c r="O4134" s="23"/>
      <c r="P4134" s="23"/>
      <c r="Q4134" s="23"/>
      <c r="R4134" s="23"/>
      <c r="S4134" s="23"/>
      <c r="T4134" s="23"/>
      <c r="U4134" s="23"/>
      <c r="V4134" s="23"/>
      <c r="W4134" s="23"/>
      <c r="X4134" s="23"/>
      <c r="Y4134" s="23"/>
      <c r="Z4134" s="23"/>
      <c r="AA4134" s="23"/>
      <c r="AB4134" s="23"/>
      <c r="AC4134" s="67"/>
      <c r="AD4134" s="23"/>
      <c r="AE4134" s="23"/>
    </row>
    <row r="4135" spans="1:31" s="103" customFormat="1" x14ac:dyDescent="0.35">
      <c r="A4135" s="24"/>
      <c r="B4135" s="23"/>
      <c r="C4135" s="23"/>
      <c r="D4135" s="23"/>
      <c r="E4135" s="23"/>
      <c r="F4135" s="23"/>
      <c r="G4135" s="23"/>
      <c r="H4135" s="23"/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3"/>
      <c r="X4135" s="23"/>
      <c r="Y4135" s="23"/>
      <c r="Z4135" s="23"/>
      <c r="AA4135" s="23"/>
      <c r="AB4135" s="23"/>
      <c r="AC4135" s="67"/>
      <c r="AD4135" s="23"/>
      <c r="AE4135" s="23"/>
    </row>
    <row r="4136" spans="1:31" s="103" customFormat="1" x14ac:dyDescent="0.35">
      <c r="A4136" s="24"/>
      <c r="B4136" s="23"/>
      <c r="C4136" s="23"/>
      <c r="D4136" s="23"/>
      <c r="E4136" s="23"/>
      <c r="F4136" s="23"/>
      <c r="G4136" s="23"/>
      <c r="H4136" s="23"/>
      <c r="I4136" s="23"/>
      <c r="J4136" s="23"/>
      <c r="K4136" s="23"/>
      <c r="L4136" s="23"/>
      <c r="M4136" s="23"/>
      <c r="N4136" s="23"/>
      <c r="O4136" s="23"/>
      <c r="P4136" s="23"/>
      <c r="Q4136" s="23"/>
      <c r="R4136" s="23"/>
      <c r="S4136" s="23"/>
      <c r="T4136" s="23"/>
      <c r="U4136" s="23"/>
      <c r="V4136" s="23"/>
      <c r="W4136" s="23"/>
      <c r="X4136" s="23"/>
      <c r="Y4136" s="23"/>
      <c r="Z4136" s="23"/>
      <c r="AA4136" s="23"/>
      <c r="AB4136" s="23"/>
      <c r="AC4136" s="67"/>
      <c r="AD4136" s="23"/>
      <c r="AE4136" s="23"/>
    </row>
    <row r="4137" spans="1:31" s="103" customFormat="1" x14ac:dyDescent="0.35">
      <c r="A4137" s="24"/>
      <c r="B4137" s="23"/>
      <c r="C4137" s="23"/>
      <c r="D4137" s="23"/>
      <c r="E4137" s="23"/>
      <c r="F4137" s="23"/>
      <c r="G4137" s="23"/>
      <c r="H4137" s="23"/>
      <c r="I4137" s="23"/>
      <c r="J4137" s="23"/>
      <c r="K4137" s="23"/>
      <c r="L4137" s="23"/>
      <c r="M4137" s="23"/>
      <c r="N4137" s="23"/>
      <c r="O4137" s="23"/>
      <c r="P4137" s="23"/>
      <c r="Q4137" s="23"/>
      <c r="R4137" s="23"/>
      <c r="S4137" s="23"/>
      <c r="T4137" s="23"/>
      <c r="U4137" s="23"/>
      <c r="V4137" s="23"/>
      <c r="W4137" s="23"/>
      <c r="X4137" s="23"/>
      <c r="Y4137" s="23"/>
      <c r="Z4137" s="23"/>
      <c r="AA4137" s="23"/>
      <c r="AB4137" s="23"/>
      <c r="AC4137" s="67"/>
      <c r="AD4137" s="23"/>
      <c r="AE4137" s="23"/>
    </row>
    <row r="4138" spans="1:31" s="103" customFormat="1" x14ac:dyDescent="0.35">
      <c r="A4138" s="24"/>
      <c r="B4138" s="23"/>
      <c r="C4138" s="23"/>
      <c r="D4138" s="23"/>
      <c r="E4138" s="23"/>
      <c r="F4138" s="23"/>
      <c r="G4138" s="23"/>
      <c r="H4138" s="23"/>
      <c r="I4138" s="23"/>
      <c r="J4138" s="23"/>
      <c r="K4138" s="23"/>
      <c r="L4138" s="23"/>
      <c r="M4138" s="23"/>
      <c r="N4138" s="23"/>
      <c r="O4138" s="23"/>
      <c r="P4138" s="23"/>
      <c r="Q4138" s="23"/>
      <c r="R4138" s="23"/>
      <c r="S4138" s="23"/>
      <c r="T4138" s="23"/>
      <c r="U4138" s="23"/>
      <c r="V4138" s="23"/>
      <c r="W4138" s="23"/>
      <c r="X4138" s="23"/>
      <c r="Y4138" s="23"/>
      <c r="Z4138" s="23"/>
      <c r="AA4138" s="23"/>
      <c r="AB4138" s="23"/>
      <c r="AC4138" s="67"/>
      <c r="AD4138" s="23"/>
      <c r="AE4138" s="23"/>
    </row>
    <row r="4139" spans="1:31" s="103" customFormat="1" x14ac:dyDescent="0.35">
      <c r="A4139" s="24"/>
      <c r="B4139" s="23"/>
      <c r="C4139" s="23"/>
      <c r="D4139" s="23"/>
      <c r="E4139" s="23"/>
      <c r="F4139" s="23"/>
      <c r="G4139" s="23"/>
      <c r="H4139" s="23"/>
      <c r="I4139" s="23"/>
      <c r="J4139" s="23"/>
      <c r="K4139" s="23"/>
      <c r="L4139" s="23"/>
      <c r="M4139" s="23"/>
      <c r="N4139" s="23"/>
      <c r="O4139" s="23"/>
      <c r="P4139" s="23"/>
      <c r="Q4139" s="23"/>
      <c r="R4139" s="23"/>
      <c r="S4139" s="23"/>
      <c r="T4139" s="23"/>
      <c r="U4139" s="23"/>
      <c r="V4139" s="23"/>
      <c r="W4139" s="23"/>
      <c r="X4139" s="23"/>
      <c r="Y4139" s="23"/>
      <c r="Z4139" s="23"/>
      <c r="AA4139" s="23"/>
      <c r="AB4139" s="23"/>
      <c r="AC4139" s="67"/>
      <c r="AD4139" s="23"/>
      <c r="AE4139" s="23"/>
    </row>
    <row r="4140" spans="1:31" s="103" customFormat="1" x14ac:dyDescent="0.35">
      <c r="A4140" s="24"/>
      <c r="B4140" s="23"/>
      <c r="C4140" s="23"/>
      <c r="D4140" s="23"/>
      <c r="E4140" s="23"/>
      <c r="F4140" s="23"/>
      <c r="G4140" s="23"/>
      <c r="H4140" s="23"/>
      <c r="I4140" s="23"/>
      <c r="J4140" s="23"/>
      <c r="K4140" s="23"/>
      <c r="L4140" s="23"/>
      <c r="M4140" s="23"/>
      <c r="N4140" s="23"/>
      <c r="O4140" s="23"/>
      <c r="P4140" s="23"/>
      <c r="Q4140" s="23"/>
      <c r="R4140" s="23"/>
      <c r="S4140" s="23"/>
      <c r="T4140" s="23"/>
      <c r="U4140" s="23"/>
      <c r="V4140" s="23"/>
      <c r="W4140" s="23"/>
      <c r="X4140" s="23"/>
      <c r="Y4140" s="23"/>
      <c r="Z4140" s="23"/>
      <c r="AA4140" s="23"/>
      <c r="AB4140" s="23"/>
      <c r="AC4140" s="67"/>
      <c r="AD4140" s="23"/>
      <c r="AE4140" s="23"/>
    </row>
    <row r="4141" spans="1:31" s="103" customFormat="1" x14ac:dyDescent="0.35">
      <c r="A4141" s="24"/>
      <c r="B4141" s="23"/>
      <c r="C4141" s="23"/>
      <c r="D4141" s="23"/>
      <c r="E4141" s="23"/>
      <c r="F4141" s="23"/>
      <c r="G4141" s="23"/>
      <c r="H4141" s="23"/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  <c r="T4141" s="23"/>
      <c r="U4141" s="23"/>
      <c r="V4141" s="23"/>
      <c r="W4141" s="23"/>
      <c r="X4141" s="23"/>
      <c r="Y4141" s="23"/>
      <c r="Z4141" s="23"/>
      <c r="AA4141" s="23"/>
      <c r="AB4141" s="23"/>
      <c r="AC4141" s="67"/>
      <c r="AD4141" s="23"/>
      <c r="AE4141" s="23"/>
    </row>
    <row r="4142" spans="1:31" s="103" customFormat="1" x14ac:dyDescent="0.35">
      <c r="A4142" s="24"/>
      <c r="B4142" s="23"/>
      <c r="C4142" s="23"/>
      <c r="D4142" s="23"/>
      <c r="E4142" s="23"/>
      <c r="F4142" s="23"/>
      <c r="G4142" s="23"/>
      <c r="H4142" s="23"/>
      <c r="I4142" s="23"/>
      <c r="J4142" s="23"/>
      <c r="K4142" s="23"/>
      <c r="L4142" s="23"/>
      <c r="M4142" s="23"/>
      <c r="N4142" s="23"/>
      <c r="O4142" s="23"/>
      <c r="P4142" s="23"/>
      <c r="Q4142" s="23"/>
      <c r="R4142" s="23"/>
      <c r="S4142" s="23"/>
      <c r="T4142" s="23"/>
      <c r="U4142" s="23"/>
      <c r="V4142" s="23"/>
      <c r="W4142" s="23"/>
      <c r="X4142" s="23"/>
      <c r="Y4142" s="23"/>
      <c r="Z4142" s="23"/>
      <c r="AA4142" s="23"/>
      <c r="AB4142" s="23"/>
      <c r="AC4142" s="67"/>
      <c r="AD4142" s="23"/>
      <c r="AE4142" s="23"/>
    </row>
    <row r="4143" spans="1:31" s="103" customFormat="1" x14ac:dyDescent="0.35">
      <c r="A4143" s="24"/>
      <c r="B4143" s="23"/>
      <c r="C4143" s="23"/>
      <c r="D4143" s="23"/>
      <c r="E4143" s="23"/>
      <c r="F4143" s="23"/>
      <c r="G4143" s="23"/>
      <c r="H4143" s="23"/>
      <c r="I4143" s="23"/>
      <c r="J4143" s="23"/>
      <c r="K4143" s="23"/>
      <c r="L4143" s="23"/>
      <c r="M4143" s="23"/>
      <c r="N4143" s="23"/>
      <c r="O4143" s="23"/>
      <c r="P4143" s="23"/>
      <c r="Q4143" s="23"/>
      <c r="R4143" s="23"/>
      <c r="S4143" s="23"/>
      <c r="T4143" s="23"/>
      <c r="U4143" s="23"/>
      <c r="V4143" s="23"/>
      <c r="W4143" s="23"/>
      <c r="X4143" s="23"/>
      <c r="Y4143" s="23"/>
      <c r="Z4143" s="23"/>
      <c r="AA4143" s="23"/>
      <c r="AB4143" s="23"/>
      <c r="AC4143" s="67"/>
      <c r="AD4143" s="23"/>
      <c r="AE4143" s="23"/>
    </row>
    <row r="4144" spans="1:31" s="103" customFormat="1" x14ac:dyDescent="0.35">
      <c r="A4144" s="24"/>
      <c r="B4144" s="23"/>
      <c r="C4144" s="23"/>
      <c r="D4144" s="23"/>
      <c r="E4144" s="23"/>
      <c r="F4144" s="23"/>
      <c r="G4144" s="23"/>
      <c r="H4144" s="23"/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3"/>
      <c r="X4144" s="23"/>
      <c r="Y4144" s="23"/>
      <c r="Z4144" s="23"/>
      <c r="AA4144" s="23"/>
      <c r="AB4144" s="23"/>
      <c r="AC4144" s="67"/>
      <c r="AD4144" s="23"/>
      <c r="AE4144" s="23"/>
    </row>
    <row r="4145" spans="1:31" s="103" customFormat="1" x14ac:dyDescent="0.35">
      <c r="A4145" s="24"/>
      <c r="B4145" s="23"/>
      <c r="C4145" s="23"/>
      <c r="D4145" s="23"/>
      <c r="E4145" s="23"/>
      <c r="F4145" s="23"/>
      <c r="G4145" s="23"/>
      <c r="H4145" s="23"/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23"/>
      <c r="X4145" s="23"/>
      <c r="Y4145" s="23"/>
      <c r="Z4145" s="23"/>
      <c r="AA4145" s="23"/>
      <c r="AB4145" s="23"/>
      <c r="AC4145" s="67"/>
      <c r="AD4145" s="23"/>
      <c r="AE4145" s="23"/>
    </row>
    <row r="4146" spans="1:31" s="103" customFormat="1" x14ac:dyDescent="0.35">
      <c r="A4146" s="24"/>
      <c r="B4146" s="23"/>
      <c r="C4146" s="23"/>
      <c r="D4146" s="23"/>
      <c r="E4146" s="23"/>
      <c r="F4146" s="23"/>
      <c r="G4146" s="23"/>
      <c r="H4146" s="23"/>
      <c r="I4146" s="23"/>
      <c r="J4146" s="23"/>
      <c r="K4146" s="23"/>
      <c r="L4146" s="23"/>
      <c r="M4146" s="23"/>
      <c r="N4146" s="23"/>
      <c r="O4146" s="23"/>
      <c r="P4146" s="23"/>
      <c r="Q4146" s="23"/>
      <c r="R4146" s="23"/>
      <c r="S4146" s="23"/>
      <c r="T4146" s="23"/>
      <c r="U4146" s="23"/>
      <c r="V4146" s="23"/>
      <c r="W4146" s="23"/>
      <c r="X4146" s="23"/>
      <c r="Y4146" s="23"/>
      <c r="Z4146" s="23"/>
      <c r="AA4146" s="23"/>
      <c r="AB4146" s="23"/>
      <c r="AC4146" s="67"/>
      <c r="AD4146" s="23"/>
      <c r="AE4146" s="23"/>
    </row>
    <row r="4147" spans="1:31" s="103" customFormat="1" x14ac:dyDescent="0.35">
      <c r="A4147" s="24"/>
      <c r="B4147" s="23"/>
      <c r="C4147" s="23"/>
      <c r="D4147" s="23"/>
      <c r="E4147" s="23"/>
      <c r="F4147" s="23"/>
      <c r="G4147" s="23"/>
      <c r="H4147" s="23"/>
      <c r="I4147" s="23"/>
      <c r="J4147" s="23"/>
      <c r="K4147" s="23"/>
      <c r="L4147" s="23"/>
      <c r="M4147" s="23"/>
      <c r="N4147" s="23"/>
      <c r="O4147" s="23"/>
      <c r="P4147" s="23"/>
      <c r="Q4147" s="23"/>
      <c r="R4147" s="23"/>
      <c r="S4147" s="23"/>
      <c r="T4147" s="23"/>
      <c r="U4147" s="23"/>
      <c r="V4147" s="23"/>
      <c r="W4147" s="23"/>
      <c r="X4147" s="23"/>
      <c r="Y4147" s="23"/>
      <c r="Z4147" s="23"/>
      <c r="AA4147" s="23"/>
      <c r="AB4147" s="23"/>
      <c r="AC4147" s="67"/>
      <c r="AD4147" s="23"/>
      <c r="AE4147" s="23"/>
    </row>
    <row r="4148" spans="1:31" s="103" customFormat="1" x14ac:dyDescent="0.35">
      <c r="A4148" s="24"/>
      <c r="B4148" s="23"/>
      <c r="C4148" s="23"/>
      <c r="D4148" s="23"/>
      <c r="E4148" s="23"/>
      <c r="F4148" s="23"/>
      <c r="G4148" s="23"/>
      <c r="H4148" s="23"/>
      <c r="I4148" s="23"/>
      <c r="J4148" s="23"/>
      <c r="K4148" s="23"/>
      <c r="L4148" s="23"/>
      <c r="M4148" s="23"/>
      <c r="N4148" s="23"/>
      <c r="O4148" s="23"/>
      <c r="P4148" s="23"/>
      <c r="Q4148" s="23"/>
      <c r="R4148" s="23"/>
      <c r="S4148" s="23"/>
      <c r="T4148" s="23"/>
      <c r="U4148" s="23"/>
      <c r="V4148" s="23"/>
      <c r="W4148" s="23"/>
      <c r="X4148" s="23"/>
      <c r="Y4148" s="23"/>
      <c r="Z4148" s="23"/>
      <c r="AA4148" s="23"/>
      <c r="AB4148" s="23"/>
      <c r="AC4148" s="67"/>
      <c r="AD4148" s="23"/>
      <c r="AE4148" s="23"/>
    </row>
    <row r="4149" spans="1:31" s="103" customFormat="1" x14ac:dyDescent="0.35">
      <c r="A4149" s="24"/>
      <c r="B4149" s="23"/>
      <c r="C4149" s="23"/>
      <c r="D4149" s="23"/>
      <c r="E4149" s="23"/>
      <c r="F4149" s="23"/>
      <c r="G4149" s="23"/>
      <c r="H4149" s="23"/>
      <c r="I4149" s="23"/>
      <c r="J4149" s="23"/>
      <c r="K4149" s="23"/>
      <c r="L4149" s="23"/>
      <c r="M4149" s="23"/>
      <c r="N4149" s="23"/>
      <c r="O4149" s="23"/>
      <c r="P4149" s="23"/>
      <c r="Q4149" s="23"/>
      <c r="R4149" s="23"/>
      <c r="S4149" s="23"/>
      <c r="T4149" s="23"/>
      <c r="U4149" s="23"/>
      <c r="V4149" s="23"/>
      <c r="W4149" s="23"/>
      <c r="X4149" s="23"/>
      <c r="Y4149" s="23"/>
      <c r="Z4149" s="23"/>
      <c r="AA4149" s="23"/>
      <c r="AB4149" s="23"/>
      <c r="AC4149" s="67"/>
      <c r="AD4149" s="23"/>
      <c r="AE4149" s="23"/>
    </row>
    <row r="4150" spans="1:31" s="103" customFormat="1" x14ac:dyDescent="0.35">
      <c r="A4150" s="24"/>
      <c r="B4150" s="23"/>
      <c r="C4150" s="23"/>
      <c r="D4150" s="23"/>
      <c r="E4150" s="23"/>
      <c r="F4150" s="23"/>
      <c r="G4150" s="23"/>
      <c r="H4150" s="23"/>
      <c r="I4150" s="23"/>
      <c r="J4150" s="23"/>
      <c r="K4150" s="23"/>
      <c r="L4150" s="23"/>
      <c r="M4150" s="23"/>
      <c r="N4150" s="23"/>
      <c r="O4150" s="23"/>
      <c r="P4150" s="23"/>
      <c r="Q4150" s="23"/>
      <c r="R4150" s="23"/>
      <c r="S4150" s="23"/>
      <c r="T4150" s="23"/>
      <c r="U4150" s="23"/>
      <c r="V4150" s="23"/>
      <c r="W4150" s="23"/>
      <c r="X4150" s="23"/>
      <c r="Y4150" s="23"/>
      <c r="Z4150" s="23"/>
      <c r="AA4150" s="23"/>
      <c r="AB4150" s="23"/>
      <c r="AC4150" s="67"/>
      <c r="AD4150" s="23"/>
      <c r="AE4150" s="23"/>
    </row>
    <row r="4151" spans="1:31" s="103" customFormat="1" x14ac:dyDescent="0.35">
      <c r="A4151" s="24"/>
      <c r="B4151" s="23"/>
      <c r="C4151" s="23"/>
      <c r="D4151" s="23"/>
      <c r="E4151" s="23"/>
      <c r="F4151" s="23"/>
      <c r="G4151" s="23"/>
      <c r="H4151" s="23"/>
      <c r="I4151" s="23"/>
      <c r="J4151" s="23"/>
      <c r="K4151" s="23"/>
      <c r="L4151" s="23"/>
      <c r="M4151" s="23"/>
      <c r="N4151" s="23"/>
      <c r="O4151" s="23"/>
      <c r="P4151" s="23"/>
      <c r="Q4151" s="23"/>
      <c r="R4151" s="23"/>
      <c r="S4151" s="23"/>
      <c r="T4151" s="23"/>
      <c r="U4151" s="23"/>
      <c r="V4151" s="23"/>
      <c r="W4151" s="23"/>
      <c r="X4151" s="23"/>
      <c r="Y4151" s="23"/>
      <c r="Z4151" s="23"/>
      <c r="AA4151" s="23"/>
      <c r="AB4151" s="23"/>
      <c r="AC4151" s="67"/>
      <c r="AD4151" s="23"/>
      <c r="AE4151" s="23"/>
    </row>
    <row r="4152" spans="1:31" s="103" customFormat="1" x14ac:dyDescent="0.35">
      <c r="A4152" s="24"/>
      <c r="B4152" s="23"/>
      <c r="C4152" s="23"/>
      <c r="D4152" s="23"/>
      <c r="E4152" s="23"/>
      <c r="F4152" s="23"/>
      <c r="G4152" s="23"/>
      <c r="H4152" s="23"/>
      <c r="I4152" s="23"/>
      <c r="J4152" s="23"/>
      <c r="K4152" s="23"/>
      <c r="L4152" s="23"/>
      <c r="M4152" s="23"/>
      <c r="N4152" s="23"/>
      <c r="O4152" s="23"/>
      <c r="P4152" s="23"/>
      <c r="Q4152" s="23"/>
      <c r="R4152" s="23"/>
      <c r="S4152" s="23"/>
      <c r="T4152" s="23"/>
      <c r="U4152" s="23"/>
      <c r="V4152" s="23"/>
      <c r="W4152" s="23"/>
      <c r="X4152" s="23"/>
      <c r="Y4152" s="23"/>
      <c r="Z4152" s="23"/>
      <c r="AA4152" s="23"/>
      <c r="AB4152" s="23"/>
      <c r="AC4152" s="67"/>
      <c r="AD4152" s="23"/>
      <c r="AE4152" s="23"/>
    </row>
    <row r="4153" spans="1:31" s="103" customFormat="1" x14ac:dyDescent="0.35">
      <c r="A4153" s="24"/>
      <c r="B4153" s="23"/>
      <c r="C4153" s="23"/>
      <c r="D4153" s="23"/>
      <c r="E4153" s="23"/>
      <c r="F4153" s="23"/>
      <c r="G4153" s="23"/>
      <c r="H4153" s="23"/>
      <c r="I4153" s="23"/>
      <c r="J4153" s="23"/>
      <c r="K4153" s="23"/>
      <c r="L4153" s="23"/>
      <c r="M4153" s="23"/>
      <c r="N4153" s="23"/>
      <c r="O4153" s="23"/>
      <c r="P4153" s="23"/>
      <c r="Q4153" s="23"/>
      <c r="R4153" s="23"/>
      <c r="S4153" s="23"/>
      <c r="T4153" s="23"/>
      <c r="U4153" s="23"/>
      <c r="V4153" s="23"/>
      <c r="W4153" s="23"/>
      <c r="X4153" s="23"/>
      <c r="Y4153" s="23"/>
      <c r="Z4153" s="23"/>
      <c r="AA4153" s="23"/>
      <c r="AB4153" s="23"/>
      <c r="AC4153" s="67"/>
      <c r="AD4153" s="23"/>
      <c r="AE4153" s="23"/>
    </row>
    <row r="4154" spans="1:31" s="103" customFormat="1" x14ac:dyDescent="0.35">
      <c r="A4154" s="24"/>
      <c r="B4154" s="23"/>
      <c r="C4154" s="23"/>
      <c r="D4154" s="23"/>
      <c r="E4154" s="23"/>
      <c r="F4154" s="23"/>
      <c r="G4154" s="23"/>
      <c r="H4154" s="23"/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3"/>
      <c r="X4154" s="23"/>
      <c r="Y4154" s="23"/>
      <c r="Z4154" s="23"/>
      <c r="AA4154" s="23"/>
      <c r="AB4154" s="23"/>
      <c r="AC4154" s="67"/>
      <c r="AD4154" s="23"/>
      <c r="AE4154" s="23"/>
    </row>
    <row r="4155" spans="1:31" s="103" customFormat="1" x14ac:dyDescent="0.35">
      <c r="A4155" s="24"/>
      <c r="B4155" s="23"/>
      <c r="C4155" s="23"/>
      <c r="D4155" s="23"/>
      <c r="E4155" s="23"/>
      <c r="F4155" s="23"/>
      <c r="G4155" s="23"/>
      <c r="H4155" s="23"/>
      <c r="I4155" s="23"/>
      <c r="J4155" s="23"/>
      <c r="K4155" s="23"/>
      <c r="L4155" s="23"/>
      <c r="M4155" s="23"/>
      <c r="N4155" s="23"/>
      <c r="O4155" s="23"/>
      <c r="P4155" s="23"/>
      <c r="Q4155" s="23"/>
      <c r="R4155" s="23"/>
      <c r="S4155" s="23"/>
      <c r="T4155" s="23"/>
      <c r="U4155" s="23"/>
      <c r="V4155" s="23"/>
      <c r="W4155" s="23"/>
      <c r="X4155" s="23"/>
      <c r="Y4155" s="23"/>
      <c r="Z4155" s="23"/>
      <c r="AA4155" s="23"/>
      <c r="AB4155" s="23"/>
      <c r="AC4155" s="67"/>
      <c r="AD4155" s="23"/>
      <c r="AE4155" s="23"/>
    </row>
    <row r="4156" spans="1:31" s="103" customFormat="1" x14ac:dyDescent="0.35">
      <c r="A4156" s="24"/>
      <c r="B4156" s="23"/>
      <c r="C4156" s="23"/>
      <c r="D4156" s="23"/>
      <c r="E4156" s="23"/>
      <c r="F4156" s="23"/>
      <c r="G4156" s="23"/>
      <c r="H4156" s="23"/>
      <c r="I4156" s="23"/>
      <c r="J4156" s="23"/>
      <c r="K4156" s="23"/>
      <c r="L4156" s="23"/>
      <c r="M4156" s="23"/>
      <c r="N4156" s="23"/>
      <c r="O4156" s="23"/>
      <c r="P4156" s="23"/>
      <c r="Q4156" s="23"/>
      <c r="R4156" s="23"/>
      <c r="S4156" s="23"/>
      <c r="T4156" s="23"/>
      <c r="U4156" s="23"/>
      <c r="V4156" s="23"/>
      <c r="W4156" s="23"/>
      <c r="X4156" s="23"/>
      <c r="Y4156" s="23"/>
      <c r="Z4156" s="23"/>
      <c r="AA4156" s="23"/>
      <c r="AB4156" s="23"/>
      <c r="AC4156" s="67"/>
      <c r="AD4156" s="23"/>
      <c r="AE4156" s="23"/>
    </row>
    <row r="4157" spans="1:31" s="103" customFormat="1" x14ac:dyDescent="0.35">
      <c r="A4157" s="24"/>
      <c r="B4157" s="23"/>
      <c r="C4157" s="23"/>
      <c r="D4157" s="23"/>
      <c r="E4157" s="23"/>
      <c r="F4157" s="23"/>
      <c r="G4157" s="23"/>
      <c r="H4157" s="23"/>
      <c r="I4157" s="23"/>
      <c r="J4157" s="23"/>
      <c r="K4157" s="23"/>
      <c r="L4157" s="23"/>
      <c r="M4157" s="23"/>
      <c r="N4157" s="23"/>
      <c r="O4157" s="23"/>
      <c r="P4157" s="23"/>
      <c r="Q4157" s="23"/>
      <c r="R4157" s="23"/>
      <c r="S4157" s="23"/>
      <c r="T4157" s="23"/>
      <c r="U4157" s="23"/>
      <c r="V4157" s="23"/>
      <c r="W4157" s="23"/>
      <c r="X4157" s="23"/>
      <c r="Y4157" s="23"/>
      <c r="Z4157" s="23"/>
      <c r="AA4157" s="23"/>
      <c r="AB4157" s="23"/>
      <c r="AC4157" s="67"/>
      <c r="AD4157" s="23"/>
      <c r="AE4157" s="23"/>
    </row>
    <row r="4158" spans="1:31" s="103" customFormat="1" x14ac:dyDescent="0.35">
      <c r="A4158" s="24"/>
      <c r="B4158" s="23"/>
      <c r="C4158" s="23"/>
      <c r="D4158" s="23"/>
      <c r="E4158" s="23"/>
      <c r="F4158" s="23"/>
      <c r="G4158" s="23"/>
      <c r="H4158" s="23"/>
      <c r="I4158" s="23"/>
      <c r="J4158" s="23"/>
      <c r="K4158" s="23"/>
      <c r="L4158" s="23"/>
      <c r="M4158" s="23"/>
      <c r="N4158" s="23"/>
      <c r="O4158" s="23"/>
      <c r="P4158" s="23"/>
      <c r="Q4158" s="23"/>
      <c r="R4158" s="23"/>
      <c r="S4158" s="23"/>
      <c r="T4158" s="23"/>
      <c r="U4158" s="23"/>
      <c r="V4158" s="23"/>
      <c r="W4158" s="23"/>
      <c r="X4158" s="23"/>
      <c r="Y4158" s="23"/>
      <c r="Z4158" s="23"/>
      <c r="AA4158" s="23"/>
      <c r="AB4158" s="23"/>
      <c r="AC4158" s="67"/>
      <c r="AD4158" s="23"/>
      <c r="AE4158" s="23"/>
    </row>
    <row r="4159" spans="1:31" s="103" customFormat="1" x14ac:dyDescent="0.35">
      <c r="A4159" s="24"/>
      <c r="B4159" s="23"/>
      <c r="C4159" s="23"/>
      <c r="D4159" s="23"/>
      <c r="E4159" s="23"/>
      <c r="F4159" s="23"/>
      <c r="G4159" s="23"/>
      <c r="H4159" s="23"/>
      <c r="I4159" s="23"/>
      <c r="J4159" s="23"/>
      <c r="K4159" s="23"/>
      <c r="L4159" s="23"/>
      <c r="M4159" s="23"/>
      <c r="N4159" s="23"/>
      <c r="O4159" s="23"/>
      <c r="P4159" s="23"/>
      <c r="Q4159" s="23"/>
      <c r="R4159" s="23"/>
      <c r="S4159" s="23"/>
      <c r="T4159" s="23"/>
      <c r="U4159" s="23"/>
      <c r="V4159" s="23"/>
      <c r="W4159" s="23"/>
      <c r="X4159" s="23"/>
      <c r="Y4159" s="23"/>
      <c r="Z4159" s="23"/>
      <c r="AA4159" s="23"/>
      <c r="AB4159" s="23"/>
      <c r="AC4159" s="67"/>
      <c r="AD4159" s="23"/>
      <c r="AE4159" s="23"/>
    </row>
    <row r="4160" spans="1:31" s="103" customFormat="1" x14ac:dyDescent="0.35">
      <c r="A4160" s="24"/>
      <c r="B4160" s="23"/>
      <c r="C4160" s="23"/>
      <c r="D4160" s="23"/>
      <c r="E4160" s="23"/>
      <c r="F4160" s="23"/>
      <c r="G4160" s="23"/>
      <c r="H4160" s="23"/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23"/>
      <c r="X4160" s="23"/>
      <c r="Y4160" s="23"/>
      <c r="Z4160" s="23"/>
      <c r="AA4160" s="23"/>
      <c r="AB4160" s="23"/>
      <c r="AC4160" s="67"/>
      <c r="AD4160" s="23"/>
      <c r="AE4160" s="23"/>
    </row>
    <row r="4161" spans="1:31" s="103" customFormat="1" x14ac:dyDescent="0.35">
      <c r="A4161" s="24"/>
      <c r="B4161" s="23"/>
      <c r="C4161" s="23"/>
      <c r="D4161" s="23"/>
      <c r="E4161" s="23"/>
      <c r="F4161" s="23"/>
      <c r="G4161" s="23"/>
      <c r="H4161" s="23"/>
      <c r="I4161" s="23"/>
      <c r="J4161" s="23"/>
      <c r="K4161" s="23"/>
      <c r="L4161" s="23"/>
      <c r="M4161" s="23"/>
      <c r="N4161" s="23"/>
      <c r="O4161" s="23"/>
      <c r="P4161" s="23"/>
      <c r="Q4161" s="23"/>
      <c r="R4161" s="23"/>
      <c r="S4161" s="23"/>
      <c r="T4161" s="23"/>
      <c r="U4161" s="23"/>
      <c r="V4161" s="23"/>
      <c r="W4161" s="23"/>
      <c r="X4161" s="23"/>
      <c r="Y4161" s="23"/>
      <c r="Z4161" s="23"/>
      <c r="AA4161" s="23"/>
      <c r="AB4161" s="23"/>
      <c r="AC4161" s="67"/>
      <c r="AD4161" s="23"/>
      <c r="AE4161" s="23"/>
    </row>
    <row r="4162" spans="1:31" s="103" customFormat="1" x14ac:dyDescent="0.35">
      <c r="A4162" s="24"/>
      <c r="B4162" s="23"/>
      <c r="C4162" s="23"/>
      <c r="D4162" s="23"/>
      <c r="E4162" s="23"/>
      <c r="F4162" s="23"/>
      <c r="G4162" s="23"/>
      <c r="H4162" s="23"/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23"/>
      <c r="X4162" s="23"/>
      <c r="Y4162" s="23"/>
      <c r="Z4162" s="23"/>
      <c r="AA4162" s="23"/>
      <c r="AB4162" s="23"/>
      <c r="AC4162" s="67"/>
      <c r="AD4162" s="23"/>
      <c r="AE4162" s="23"/>
    </row>
    <row r="4163" spans="1:31" s="103" customFormat="1" x14ac:dyDescent="0.35">
      <c r="A4163" s="24"/>
      <c r="B4163" s="23"/>
      <c r="C4163" s="23"/>
      <c r="D4163" s="23"/>
      <c r="E4163" s="23"/>
      <c r="F4163" s="23"/>
      <c r="G4163" s="23"/>
      <c r="H4163" s="23"/>
      <c r="I4163" s="23"/>
      <c r="J4163" s="23"/>
      <c r="K4163" s="23"/>
      <c r="L4163" s="23"/>
      <c r="M4163" s="23"/>
      <c r="N4163" s="23"/>
      <c r="O4163" s="23"/>
      <c r="P4163" s="23"/>
      <c r="Q4163" s="23"/>
      <c r="R4163" s="23"/>
      <c r="S4163" s="23"/>
      <c r="T4163" s="23"/>
      <c r="U4163" s="23"/>
      <c r="V4163" s="23"/>
      <c r="W4163" s="23"/>
      <c r="X4163" s="23"/>
      <c r="Y4163" s="23"/>
      <c r="Z4163" s="23"/>
      <c r="AA4163" s="23"/>
      <c r="AB4163" s="23"/>
      <c r="AC4163" s="67"/>
      <c r="AD4163" s="23"/>
      <c r="AE4163" s="23"/>
    </row>
    <row r="4164" spans="1:31" s="103" customFormat="1" x14ac:dyDescent="0.35">
      <c r="A4164" s="24"/>
      <c r="B4164" s="23"/>
      <c r="C4164" s="23"/>
      <c r="D4164" s="23"/>
      <c r="E4164" s="23"/>
      <c r="F4164" s="23"/>
      <c r="G4164" s="23"/>
      <c r="H4164" s="23"/>
      <c r="I4164" s="23"/>
      <c r="J4164" s="23"/>
      <c r="K4164" s="23"/>
      <c r="L4164" s="23"/>
      <c r="M4164" s="23"/>
      <c r="N4164" s="23"/>
      <c r="O4164" s="23"/>
      <c r="P4164" s="23"/>
      <c r="Q4164" s="23"/>
      <c r="R4164" s="23"/>
      <c r="S4164" s="23"/>
      <c r="T4164" s="23"/>
      <c r="U4164" s="23"/>
      <c r="V4164" s="23"/>
      <c r="W4164" s="23"/>
      <c r="X4164" s="23"/>
      <c r="Y4164" s="23"/>
      <c r="Z4164" s="23"/>
      <c r="AA4164" s="23"/>
      <c r="AB4164" s="23"/>
      <c r="AC4164" s="67"/>
      <c r="AD4164" s="23"/>
      <c r="AE4164" s="23"/>
    </row>
    <row r="4165" spans="1:31" s="103" customFormat="1" x14ac:dyDescent="0.35">
      <c r="A4165" s="24"/>
      <c r="B4165" s="23"/>
      <c r="C4165" s="23"/>
      <c r="D4165" s="23"/>
      <c r="E4165" s="23"/>
      <c r="F4165" s="23"/>
      <c r="G4165" s="23"/>
      <c r="H4165" s="23"/>
      <c r="I4165" s="23"/>
      <c r="J4165" s="23"/>
      <c r="K4165" s="23"/>
      <c r="L4165" s="23"/>
      <c r="M4165" s="23"/>
      <c r="N4165" s="23"/>
      <c r="O4165" s="23"/>
      <c r="P4165" s="23"/>
      <c r="Q4165" s="23"/>
      <c r="R4165" s="23"/>
      <c r="S4165" s="23"/>
      <c r="T4165" s="23"/>
      <c r="U4165" s="23"/>
      <c r="V4165" s="23"/>
      <c r="W4165" s="23"/>
      <c r="X4165" s="23"/>
      <c r="Y4165" s="23"/>
      <c r="Z4165" s="23"/>
      <c r="AA4165" s="23"/>
      <c r="AB4165" s="23"/>
      <c r="AC4165" s="67"/>
      <c r="AD4165" s="23"/>
      <c r="AE4165" s="23"/>
    </row>
    <row r="4166" spans="1:31" s="103" customFormat="1" x14ac:dyDescent="0.35">
      <c r="A4166" s="24"/>
      <c r="B4166" s="23"/>
      <c r="C4166" s="23"/>
      <c r="D4166" s="23"/>
      <c r="E4166" s="23"/>
      <c r="F4166" s="23"/>
      <c r="G4166" s="23"/>
      <c r="H4166" s="23"/>
      <c r="I4166" s="23"/>
      <c r="J4166" s="23"/>
      <c r="K4166" s="23"/>
      <c r="L4166" s="23"/>
      <c r="M4166" s="23"/>
      <c r="N4166" s="23"/>
      <c r="O4166" s="23"/>
      <c r="P4166" s="23"/>
      <c r="Q4166" s="23"/>
      <c r="R4166" s="23"/>
      <c r="S4166" s="23"/>
      <c r="T4166" s="23"/>
      <c r="U4166" s="23"/>
      <c r="V4166" s="23"/>
      <c r="W4166" s="23"/>
      <c r="X4166" s="23"/>
      <c r="Y4166" s="23"/>
      <c r="Z4166" s="23"/>
      <c r="AA4166" s="23"/>
      <c r="AB4166" s="23"/>
      <c r="AC4166" s="67"/>
      <c r="AD4166" s="23"/>
      <c r="AE4166" s="23"/>
    </row>
    <row r="4167" spans="1:31" s="103" customFormat="1" x14ac:dyDescent="0.35">
      <c r="A4167" s="24"/>
      <c r="B4167" s="23"/>
      <c r="C4167" s="23"/>
      <c r="D4167" s="23"/>
      <c r="E4167" s="23"/>
      <c r="F4167" s="23"/>
      <c r="G4167" s="23"/>
      <c r="H4167" s="23"/>
      <c r="I4167" s="23"/>
      <c r="J4167" s="23"/>
      <c r="K4167" s="23"/>
      <c r="L4167" s="23"/>
      <c r="M4167" s="23"/>
      <c r="N4167" s="23"/>
      <c r="O4167" s="23"/>
      <c r="P4167" s="23"/>
      <c r="Q4167" s="23"/>
      <c r="R4167" s="23"/>
      <c r="S4167" s="23"/>
      <c r="T4167" s="23"/>
      <c r="U4167" s="23"/>
      <c r="V4167" s="23"/>
      <c r="W4167" s="23"/>
      <c r="X4167" s="23"/>
      <c r="Y4167" s="23"/>
      <c r="Z4167" s="23"/>
      <c r="AA4167" s="23"/>
      <c r="AB4167" s="23"/>
      <c r="AC4167" s="67"/>
      <c r="AD4167" s="23"/>
      <c r="AE4167" s="23"/>
    </row>
    <row r="4168" spans="1:31" s="103" customFormat="1" x14ac:dyDescent="0.35">
      <c r="A4168" s="24"/>
      <c r="B4168" s="23"/>
      <c r="C4168" s="23"/>
      <c r="D4168" s="23"/>
      <c r="E4168" s="23"/>
      <c r="F4168" s="23"/>
      <c r="G4168" s="23"/>
      <c r="H4168" s="23"/>
      <c r="I4168" s="23"/>
      <c r="J4168" s="23"/>
      <c r="K4168" s="23"/>
      <c r="L4168" s="23"/>
      <c r="M4168" s="23"/>
      <c r="N4168" s="23"/>
      <c r="O4168" s="23"/>
      <c r="P4168" s="23"/>
      <c r="Q4168" s="23"/>
      <c r="R4168" s="23"/>
      <c r="S4168" s="23"/>
      <c r="T4168" s="23"/>
      <c r="U4168" s="23"/>
      <c r="V4168" s="23"/>
      <c r="W4168" s="23"/>
      <c r="X4168" s="23"/>
      <c r="Y4168" s="23"/>
      <c r="Z4168" s="23"/>
      <c r="AA4168" s="23"/>
      <c r="AB4168" s="23"/>
      <c r="AC4168" s="67"/>
      <c r="AD4168" s="23"/>
      <c r="AE4168" s="23"/>
    </row>
    <row r="4169" spans="1:31" s="103" customFormat="1" x14ac:dyDescent="0.35">
      <c r="A4169" s="24"/>
      <c r="B4169" s="23"/>
      <c r="C4169" s="23"/>
      <c r="D4169" s="23"/>
      <c r="E4169" s="23"/>
      <c r="F4169" s="23"/>
      <c r="G4169" s="23"/>
      <c r="H4169" s="23"/>
      <c r="I4169" s="23"/>
      <c r="J4169" s="23"/>
      <c r="K4169" s="23"/>
      <c r="L4169" s="23"/>
      <c r="M4169" s="23"/>
      <c r="N4169" s="23"/>
      <c r="O4169" s="23"/>
      <c r="P4169" s="23"/>
      <c r="Q4169" s="23"/>
      <c r="R4169" s="23"/>
      <c r="S4169" s="23"/>
      <c r="T4169" s="23"/>
      <c r="U4169" s="23"/>
      <c r="V4169" s="23"/>
      <c r="W4169" s="23"/>
      <c r="X4169" s="23"/>
      <c r="Y4169" s="23"/>
      <c r="Z4169" s="23"/>
      <c r="AA4169" s="23"/>
      <c r="AB4169" s="23"/>
      <c r="AC4169" s="67"/>
      <c r="AD4169" s="23"/>
      <c r="AE4169" s="23"/>
    </row>
    <row r="4170" spans="1:31" s="103" customFormat="1" x14ac:dyDescent="0.35">
      <c r="A4170" s="24"/>
      <c r="B4170" s="23"/>
      <c r="C4170" s="23"/>
      <c r="D4170" s="23"/>
      <c r="E4170" s="23"/>
      <c r="F4170" s="23"/>
      <c r="G4170" s="23"/>
      <c r="H4170" s="23"/>
      <c r="I4170" s="23"/>
      <c r="J4170" s="23"/>
      <c r="K4170" s="23"/>
      <c r="L4170" s="23"/>
      <c r="M4170" s="23"/>
      <c r="N4170" s="23"/>
      <c r="O4170" s="23"/>
      <c r="P4170" s="23"/>
      <c r="Q4170" s="23"/>
      <c r="R4170" s="23"/>
      <c r="S4170" s="23"/>
      <c r="T4170" s="23"/>
      <c r="U4170" s="23"/>
      <c r="V4170" s="23"/>
      <c r="W4170" s="23"/>
      <c r="X4170" s="23"/>
      <c r="Y4170" s="23"/>
      <c r="Z4170" s="23"/>
      <c r="AA4170" s="23"/>
      <c r="AB4170" s="23"/>
      <c r="AC4170" s="67"/>
      <c r="AD4170" s="23"/>
      <c r="AE4170" s="23"/>
    </row>
    <row r="4171" spans="1:31" s="103" customFormat="1" x14ac:dyDescent="0.35">
      <c r="A4171" s="24"/>
      <c r="B4171" s="23"/>
      <c r="C4171" s="23"/>
      <c r="D4171" s="23"/>
      <c r="E4171" s="23"/>
      <c r="F4171" s="23"/>
      <c r="G4171" s="23"/>
      <c r="H4171" s="23"/>
      <c r="I4171" s="23"/>
      <c r="J4171" s="23"/>
      <c r="K4171" s="23"/>
      <c r="L4171" s="23"/>
      <c r="M4171" s="23"/>
      <c r="N4171" s="23"/>
      <c r="O4171" s="23"/>
      <c r="P4171" s="23"/>
      <c r="Q4171" s="23"/>
      <c r="R4171" s="23"/>
      <c r="S4171" s="23"/>
      <c r="T4171" s="23"/>
      <c r="U4171" s="23"/>
      <c r="V4171" s="23"/>
      <c r="W4171" s="23"/>
      <c r="X4171" s="23"/>
      <c r="Y4171" s="23"/>
      <c r="Z4171" s="23"/>
      <c r="AA4171" s="23"/>
      <c r="AB4171" s="23"/>
      <c r="AC4171" s="67"/>
      <c r="AD4171" s="23"/>
      <c r="AE4171" s="23"/>
    </row>
    <row r="4172" spans="1:31" s="103" customFormat="1" x14ac:dyDescent="0.35">
      <c r="A4172" s="24"/>
      <c r="B4172" s="23"/>
      <c r="C4172" s="23"/>
      <c r="D4172" s="23"/>
      <c r="E4172" s="23"/>
      <c r="F4172" s="23"/>
      <c r="G4172" s="23"/>
      <c r="H4172" s="23"/>
      <c r="I4172" s="23"/>
      <c r="J4172" s="23"/>
      <c r="K4172" s="23"/>
      <c r="L4172" s="23"/>
      <c r="M4172" s="23"/>
      <c r="N4172" s="23"/>
      <c r="O4172" s="23"/>
      <c r="P4172" s="23"/>
      <c r="Q4172" s="23"/>
      <c r="R4172" s="23"/>
      <c r="S4172" s="23"/>
      <c r="T4172" s="23"/>
      <c r="U4172" s="23"/>
      <c r="V4172" s="23"/>
      <c r="W4172" s="23"/>
      <c r="X4172" s="23"/>
      <c r="Y4172" s="23"/>
      <c r="Z4172" s="23"/>
      <c r="AA4172" s="23"/>
      <c r="AB4172" s="23"/>
      <c r="AC4172" s="67"/>
      <c r="AD4172" s="23"/>
      <c r="AE4172" s="23"/>
    </row>
    <row r="4173" spans="1:31" s="103" customFormat="1" x14ac:dyDescent="0.35">
      <c r="A4173" s="24"/>
      <c r="B4173" s="23"/>
      <c r="C4173" s="23"/>
      <c r="D4173" s="23"/>
      <c r="E4173" s="23"/>
      <c r="F4173" s="23"/>
      <c r="G4173" s="23"/>
      <c r="H4173" s="23"/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/>
      <c r="W4173" s="23"/>
      <c r="X4173" s="23"/>
      <c r="Y4173" s="23"/>
      <c r="Z4173" s="23"/>
      <c r="AA4173" s="23"/>
      <c r="AB4173" s="23"/>
      <c r="AC4173" s="67"/>
      <c r="AD4173" s="23"/>
      <c r="AE4173" s="23"/>
    </row>
    <row r="4174" spans="1:31" s="103" customFormat="1" x14ac:dyDescent="0.35">
      <c r="A4174" s="24"/>
      <c r="B4174" s="23"/>
      <c r="C4174" s="23"/>
      <c r="D4174" s="23"/>
      <c r="E4174" s="23"/>
      <c r="F4174" s="23"/>
      <c r="G4174" s="23"/>
      <c r="H4174" s="23"/>
      <c r="I4174" s="23"/>
      <c r="J4174" s="23"/>
      <c r="K4174" s="23"/>
      <c r="L4174" s="23"/>
      <c r="M4174" s="23"/>
      <c r="N4174" s="23"/>
      <c r="O4174" s="23"/>
      <c r="P4174" s="23"/>
      <c r="Q4174" s="23"/>
      <c r="R4174" s="23"/>
      <c r="S4174" s="23"/>
      <c r="T4174" s="23"/>
      <c r="U4174" s="23"/>
      <c r="V4174" s="23"/>
      <c r="W4174" s="23"/>
      <c r="X4174" s="23"/>
      <c r="Y4174" s="23"/>
      <c r="Z4174" s="23"/>
      <c r="AA4174" s="23"/>
      <c r="AB4174" s="23"/>
      <c r="AC4174" s="67"/>
      <c r="AD4174" s="23"/>
      <c r="AE4174" s="23"/>
    </row>
    <row r="4175" spans="1:31" s="103" customFormat="1" x14ac:dyDescent="0.35">
      <c r="A4175" s="24"/>
      <c r="B4175" s="23"/>
      <c r="C4175" s="23"/>
      <c r="D4175" s="23"/>
      <c r="E4175" s="23"/>
      <c r="F4175" s="23"/>
      <c r="G4175" s="23"/>
      <c r="H4175" s="23"/>
      <c r="I4175" s="23"/>
      <c r="J4175" s="23"/>
      <c r="K4175" s="23"/>
      <c r="L4175" s="23"/>
      <c r="M4175" s="23"/>
      <c r="N4175" s="23"/>
      <c r="O4175" s="23"/>
      <c r="P4175" s="23"/>
      <c r="Q4175" s="23"/>
      <c r="R4175" s="23"/>
      <c r="S4175" s="23"/>
      <c r="T4175" s="23"/>
      <c r="U4175" s="23"/>
      <c r="V4175" s="23"/>
      <c r="W4175" s="23"/>
      <c r="X4175" s="23"/>
      <c r="Y4175" s="23"/>
      <c r="Z4175" s="23"/>
      <c r="AA4175" s="23"/>
      <c r="AB4175" s="23"/>
      <c r="AC4175" s="67"/>
      <c r="AD4175" s="23"/>
      <c r="AE4175" s="23"/>
    </row>
    <row r="4176" spans="1:31" s="103" customFormat="1" x14ac:dyDescent="0.35">
      <c r="A4176" s="24"/>
      <c r="B4176" s="23"/>
      <c r="C4176" s="23"/>
      <c r="D4176" s="23"/>
      <c r="E4176" s="23"/>
      <c r="F4176" s="23"/>
      <c r="G4176" s="23"/>
      <c r="H4176" s="23"/>
      <c r="I4176" s="23"/>
      <c r="J4176" s="23"/>
      <c r="K4176" s="23"/>
      <c r="L4176" s="23"/>
      <c r="M4176" s="23"/>
      <c r="N4176" s="23"/>
      <c r="O4176" s="23"/>
      <c r="P4176" s="23"/>
      <c r="Q4176" s="23"/>
      <c r="R4176" s="23"/>
      <c r="S4176" s="23"/>
      <c r="T4176" s="23"/>
      <c r="U4176" s="23"/>
      <c r="V4176" s="23"/>
      <c r="W4176" s="23"/>
      <c r="X4176" s="23"/>
      <c r="Y4176" s="23"/>
      <c r="Z4176" s="23"/>
      <c r="AA4176" s="23"/>
      <c r="AB4176" s="23"/>
      <c r="AC4176" s="67"/>
      <c r="AD4176" s="23"/>
      <c r="AE4176" s="23"/>
    </row>
    <row r="4177" spans="1:31" s="103" customFormat="1" x14ac:dyDescent="0.35">
      <c r="A4177" s="24"/>
      <c r="B4177" s="23"/>
      <c r="C4177" s="23"/>
      <c r="D4177" s="23"/>
      <c r="E4177" s="23"/>
      <c r="F4177" s="23"/>
      <c r="G4177" s="23"/>
      <c r="H4177" s="23"/>
      <c r="I4177" s="23"/>
      <c r="J4177" s="23"/>
      <c r="K4177" s="23"/>
      <c r="L4177" s="23"/>
      <c r="M4177" s="23"/>
      <c r="N4177" s="23"/>
      <c r="O4177" s="23"/>
      <c r="P4177" s="23"/>
      <c r="Q4177" s="23"/>
      <c r="R4177" s="23"/>
      <c r="S4177" s="23"/>
      <c r="T4177" s="23"/>
      <c r="U4177" s="23"/>
      <c r="V4177" s="23"/>
      <c r="W4177" s="23"/>
      <c r="X4177" s="23"/>
      <c r="Y4177" s="23"/>
      <c r="Z4177" s="23"/>
      <c r="AA4177" s="23"/>
      <c r="AB4177" s="23"/>
      <c r="AC4177" s="67"/>
      <c r="AD4177" s="23"/>
      <c r="AE4177" s="23"/>
    </row>
    <row r="4178" spans="1:31" s="103" customFormat="1" x14ac:dyDescent="0.35">
      <c r="A4178" s="24"/>
      <c r="B4178" s="23"/>
      <c r="C4178" s="23"/>
      <c r="D4178" s="23"/>
      <c r="E4178" s="23"/>
      <c r="F4178" s="23"/>
      <c r="G4178" s="23"/>
      <c r="H4178" s="23"/>
      <c r="I4178" s="23"/>
      <c r="J4178" s="23"/>
      <c r="K4178" s="23"/>
      <c r="L4178" s="23"/>
      <c r="M4178" s="23"/>
      <c r="N4178" s="23"/>
      <c r="O4178" s="23"/>
      <c r="P4178" s="23"/>
      <c r="Q4178" s="23"/>
      <c r="R4178" s="23"/>
      <c r="S4178" s="23"/>
      <c r="T4178" s="23"/>
      <c r="U4178" s="23"/>
      <c r="V4178" s="23"/>
      <c r="W4178" s="23"/>
      <c r="X4178" s="23"/>
      <c r="Y4178" s="23"/>
      <c r="Z4178" s="23"/>
      <c r="AA4178" s="23"/>
      <c r="AB4178" s="23"/>
      <c r="AC4178" s="67"/>
      <c r="AD4178" s="23"/>
      <c r="AE4178" s="23"/>
    </row>
    <row r="4179" spans="1:31" s="103" customFormat="1" x14ac:dyDescent="0.35">
      <c r="A4179" s="24"/>
      <c r="B4179" s="23"/>
      <c r="C4179" s="23"/>
      <c r="D4179" s="23"/>
      <c r="E4179" s="23"/>
      <c r="F4179" s="23"/>
      <c r="G4179" s="23"/>
      <c r="H4179" s="23"/>
      <c r="I4179" s="23"/>
      <c r="J4179" s="23"/>
      <c r="K4179" s="23"/>
      <c r="L4179" s="23"/>
      <c r="M4179" s="23"/>
      <c r="N4179" s="23"/>
      <c r="O4179" s="23"/>
      <c r="P4179" s="23"/>
      <c r="Q4179" s="23"/>
      <c r="R4179" s="23"/>
      <c r="S4179" s="23"/>
      <c r="T4179" s="23"/>
      <c r="U4179" s="23"/>
      <c r="V4179" s="23"/>
      <c r="W4179" s="23"/>
      <c r="X4179" s="23"/>
      <c r="Y4179" s="23"/>
      <c r="Z4179" s="23"/>
      <c r="AA4179" s="23"/>
      <c r="AB4179" s="23"/>
      <c r="AC4179" s="67"/>
      <c r="AD4179" s="23"/>
      <c r="AE4179" s="23"/>
    </row>
    <row r="4180" spans="1:31" s="103" customFormat="1" x14ac:dyDescent="0.35">
      <c r="A4180" s="24"/>
      <c r="B4180" s="23"/>
      <c r="C4180" s="23"/>
      <c r="D4180" s="23"/>
      <c r="E4180" s="23"/>
      <c r="F4180" s="23"/>
      <c r="G4180" s="23"/>
      <c r="H4180" s="23"/>
      <c r="I4180" s="23"/>
      <c r="J4180" s="23"/>
      <c r="K4180" s="23"/>
      <c r="L4180" s="23"/>
      <c r="M4180" s="23"/>
      <c r="N4180" s="23"/>
      <c r="O4180" s="23"/>
      <c r="P4180" s="23"/>
      <c r="Q4180" s="23"/>
      <c r="R4180" s="23"/>
      <c r="S4180" s="23"/>
      <c r="T4180" s="23"/>
      <c r="U4180" s="23"/>
      <c r="V4180" s="23"/>
      <c r="W4180" s="23"/>
      <c r="X4180" s="23"/>
      <c r="Y4180" s="23"/>
      <c r="Z4180" s="23"/>
      <c r="AA4180" s="23"/>
      <c r="AB4180" s="23"/>
      <c r="AC4180" s="67"/>
      <c r="AD4180" s="23"/>
      <c r="AE4180" s="23"/>
    </row>
    <row r="4181" spans="1:31" s="103" customFormat="1" x14ac:dyDescent="0.35">
      <c r="A4181" s="24"/>
      <c r="B4181" s="23"/>
      <c r="C4181" s="23"/>
      <c r="D4181" s="23"/>
      <c r="E4181" s="23"/>
      <c r="F4181" s="23"/>
      <c r="G4181" s="23"/>
      <c r="H4181" s="23"/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3"/>
      <c r="X4181" s="23"/>
      <c r="Y4181" s="23"/>
      <c r="Z4181" s="23"/>
      <c r="AA4181" s="23"/>
      <c r="AB4181" s="23"/>
      <c r="AC4181" s="67"/>
      <c r="AD4181" s="23"/>
      <c r="AE4181" s="23"/>
    </row>
    <row r="4182" spans="1:31" s="103" customFormat="1" x14ac:dyDescent="0.35">
      <c r="A4182" s="24"/>
      <c r="B4182" s="23"/>
      <c r="C4182" s="23"/>
      <c r="D4182" s="23"/>
      <c r="E4182" s="23"/>
      <c r="F4182" s="23"/>
      <c r="G4182" s="23"/>
      <c r="H4182" s="23"/>
      <c r="I4182" s="23"/>
      <c r="J4182" s="23"/>
      <c r="K4182" s="23"/>
      <c r="L4182" s="23"/>
      <c r="M4182" s="23"/>
      <c r="N4182" s="23"/>
      <c r="O4182" s="23"/>
      <c r="P4182" s="23"/>
      <c r="Q4182" s="23"/>
      <c r="R4182" s="23"/>
      <c r="S4182" s="23"/>
      <c r="T4182" s="23"/>
      <c r="U4182" s="23"/>
      <c r="V4182" s="23"/>
      <c r="W4182" s="23"/>
      <c r="X4182" s="23"/>
      <c r="Y4182" s="23"/>
      <c r="Z4182" s="23"/>
      <c r="AA4182" s="23"/>
      <c r="AB4182" s="23"/>
      <c r="AC4182" s="67"/>
      <c r="AD4182" s="23"/>
      <c r="AE4182" s="23"/>
    </row>
    <row r="4183" spans="1:31" s="103" customFormat="1" x14ac:dyDescent="0.35">
      <c r="A4183" s="24"/>
      <c r="B4183" s="23"/>
      <c r="C4183" s="23"/>
      <c r="D4183" s="23"/>
      <c r="E4183" s="23"/>
      <c r="F4183" s="23"/>
      <c r="G4183" s="23"/>
      <c r="H4183" s="23"/>
      <c r="I4183" s="23"/>
      <c r="J4183" s="23"/>
      <c r="K4183" s="23"/>
      <c r="L4183" s="23"/>
      <c r="M4183" s="23"/>
      <c r="N4183" s="23"/>
      <c r="O4183" s="23"/>
      <c r="P4183" s="23"/>
      <c r="Q4183" s="23"/>
      <c r="R4183" s="23"/>
      <c r="S4183" s="23"/>
      <c r="T4183" s="23"/>
      <c r="U4183" s="23"/>
      <c r="V4183" s="23"/>
      <c r="W4183" s="23"/>
      <c r="X4183" s="23"/>
      <c r="Y4183" s="23"/>
      <c r="Z4183" s="23"/>
      <c r="AA4183" s="23"/>
      <c r="AB4183" s="23"/>
      <c r="AC4183" s="67"/>
      <c r="AD4183" s="23"/>
      <c r="AE4183" s="23"/>
    </row>
    <row r="4184" spans="1:31" s="103" customFormat="1" x14ac:dyDescent="0.35">
      <c r="A4184" s="24"/>
      <c r="B4184" s="23"/>
      <c r="C4184" s="23"/>
      <c r="D4184" s="23"/>
      <c r="E4184" s="23"/>
      <c r="F4184" s="23"/>
      <c r="G4184" s="23"/>
      <c r="H4184" s="23"/>
      <c r="I4184" s="23"/>
      <c r="J4184" s="23"/>
      <c r="K4184" s="23"/>
      <c r="L4184" s="23"/>
      <c r="M4184" s="23"/>
      <c r="N4184" s="23"/>
      <c r="O4184" s="23"/>
      <c r="P4184" s="23"/>
      <c r="Q4184" s="23"/>
      <c r="R4184" s="23"/>
      <c r="S4184" s="23"/>
      <c r="T4184" s="23"/>
      <c r="U4184" s="23"/>
      <c r="V4184" s="23"/>
      <c r="W4184" s="23"/>
      <c r="X4184" s="23"/>
      <c r="Y4184" s="23"/>
      <c r="Z4184" s="23"/>
      <c r="AA4184" s="23"/>
      <c r="AB4184" s="23"/>
      <c r="AC4184" s="67"/>
      <c r="AD4184" s="23"/>
      <c r="AE4184" s="23"/>
    </row>
    <row r="4185" spans="1:31" s="103" customFormat="1" x14ac:dyDescent="0.35">
      <c r="A4185" s="24"/>
      <c r="B4185" s="23"/>
      <c r="C4185" s="23"/>
      <c r="D4185" s="23"/>
      <c r="E4185" s="23"/>
      <c r="F4185" s="23"/>
      <c r="G4185" s="23"/>
      <c r="H4185" s="23"/>
      <c r="I4185" s="23"/>
      <c r="J4185" s="23"/>
      <c r="K4185" s="23"/>
      <c r="L4185" s="23"/>
      <c r="M4185" s="23"/>
      <c r="N4185" s="23"/>
      <c r="O4185" s="23"/>
      <c r="P4185" s="23"/>
      <c r="Q4185" s="23"/>
      <c r="R4185" s="23"/>
      <c r="S4185" s="23"/>
      <c r="T4185" s="23"/>
      <c r="U4185" s="23"/>
      <c r="V4185" s="23"/>
      <c r="W4185" s="23"/>
      <c r="X4185" s="23"/>
      <c r="Y4185" s="23"/>
      <c r="Z4185" s="23"/>
      <c r="AA4185" s="23"/>
      <c r="AB4185" s="23"/>
      <c r="AC4185" s="67"/>
      <c r="AD4185" s="23"/>
      <c r="AE4185" s="23"/>
    </row>
    <row r="4186" spans="1:31" s="103" customFormat="1" x14ac:dyDescent="0.35">
      <c r="A4186" s="24"/>
      <c r="B4186" s="23"/>
      <c r="C4186" s="23"/>
      <c r="D4186" s="23"/>
      <c r="E4186" s="23"/>
      <c r="F4186" s="23"/>
      <c r="G4186" s="23"/>
      <c r="H4186" s="23"/>
      <c r="I4186" s="23"/>
      <c r="J4186" s="23"/>
      <c r="K4186" s="23"/>
      <c r="L4186" s="23"/>
      <c r="M4186" s="23"/>
      <c r="N4186" s="23"/>
      <c r="O4186" s="23"/>
      <c r="P4186" s="23"/>
      <c r="Q4186" s="23"/>
      <c r="R4186" s="23"/>
      <c r="S4186" s="23"/>
      <c r="T4186" s="23"/>
      <c r="U4186" s="23"/>
      <c r="V4186" s="23"/>
      <c r="W4186" s="23"/>
      <c r="X4186" s="23"/>
      <c r="Y4186" s="23"/>
      <c r="Z4186" s="23"/>
      <c r="AA4186" s="23"/>
      <c r="AB4186" s="23"/>
      <c r="AC4186" s="67"/>
      <c r="AD4186" s="23"/>
      <c r="AE4186" s="23"/>
    </row>
    <row r="4187" spans="1:31" s="103" customFormat="1" x14ac:dyDescent="0.35">
      <c r="A4187" s="24"/>
      <c r="B4187" s="23"/>
      <c r="C4187" s="23"/>
      <c r="D4187" s="23"/>
      <c r="E4187" s="23"/>
      <c r="F4187" s="23"/>
      <c r="G4187" s="23"/>
      <c r="H4187" s="23"/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3"/>
      <c r="X4187" s="23"/>
      <c r="Y4187" s="23"/>
      <c r="Z4187" s="23"/>
      <c r="AA4187" s="23"/>
      <c r="AB4187" s="23"/>
      <c r="AC4187" s="67"/>
      <c r="AD4187" s="23"/>
      <c r="AE4187" s="23"/>
    </row>
    <row r="4188" spans="1:31" s="103" customFormat="1" x14ac:dyDescent="0.35">
      <c r="A4188" s="24"/>
      <c r="B4188" s="23"/>
      <c r="C4188" s="23"/>
      <c r="D4188" s="23"/>
      <c r="E4188" s="23"/>
      <c r="F4188" s="23"/>
      <c r="G4188" s="23"/>
      <c r="H4188" s="23"/>
      <c r="I4188" s="23"/>
      <c r="J4188" s="23"/>
      <c r="K4188" s="23"/>
      <c r="L4188" s="23"/>
      <c r="M4188" s="23"/>
      <c r="N4188" s="23"/>
      <c r="O4188" s="23"/>
      <c r="P4188" s="23"/>
      <c r="Q4188" s="23"/>
      <c r="R4188" s="23"/>
      <c r="S4188" s="23"/>
      <c r="T4188" s="23"/>
      <c r="U4188" s="23"/>
      <c r="V4188" s="23"/>
      <c r="W4188" s="23"/>
      <c r="X4188" s="23"/>
      <c r="Y4188" s="23"/>
      <c r="Z4188" s="23"/>
      <c r="AA4188" s="23"/>
      <c r="AB4188" s="23"/>
      <c r="AC4188" s="67"/>
      <c r="AD4188" s="23"/>
      <c r="AE4188" s="23"/>
    </row>
    <row r="4189" spans="1:31" s="103" customFormat="1" x14ac:dyDescent="0.35">
      <c r="A4189" s="24"/>
      <c r="B4189" s="23"/>
      <c r="C4189" s="23"/>
      <c r="D4189" s="23"/>
      <c r="E4189" s="23"/>
      <c r="F4189" s="23"/>
      <c r="G4189" s="23"/>
      <c r="H4189" s="23"/>
      <c r="I4189" s="23"/>
      <c r="J4189" s="23"/>
      <c r="K4189" s="23"/>
      <c r="L4189" s="23"/>
      <c r="M4189" s="23"/>
      <c r="N4189" s="23"/>
      <c r="O4189" s="23"/>
      <c r="P4189" s="23"/>
      <c r="Q4189" s="23"/>
      <c r="R4189" s="23"/>
      <c r="S4189" s="23"/>
      <c r="T4189" s="23"/>
      <c r="U4189" s="23"/>
      <c r="V4189" s="23"/>
      <c r="W4189" s="23"/>
      <c r="X4189" s="23"/>
      <c r="Y4189" s="23"/>
      <c r="Z4189" s="23"/>
      <c r="AA4189" s="23"/>
      <c r="AB4189" s="23"/>
      <c r="AC4189" s="67"/>
      <c r="AD4189" s="23"/>
      <c r="AE4189" s="23"/>
    </row>
    <row r="4190" spans="1:31" s="103" customFormat="1" x14ac:dyDescent="0.35">
      <c r="A4190" s="24"/>
      <c r="B4190" s="23"/>
      <c r="C4190" s="23"/>
      <c r="D4190" s="23"/>
      <c r="E4190" s="23"/>
      <c r="F4190" s="23"/>
      <c r="G4190" s="23"/>
      <c r="H4190" s="23"/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3"/>
      <c r="X4190" s="23"/>
      <c r="Y4190" s="23"/>
      <c r="Z4190" s="23"/>
      <c r="AA4190" s="23"/>
      <c r="AB4190" s="23"/>
      <c r="AC4190" s="67"/>
      <c r="AD4190" s="23"/>
      <c r="AE4190" s="23"/>
    </row>
    <row r="4191" spans="1:31" s="103" customFormat="1" x14ac:dyDescent="0.35">
      <c r="A4191" s="24"/>
      <c r="B4191" s="23"/>
      <c r="C4191" s="23"/>
      <c r="D4191" s="23"/>
      <c r="E4191" s="23"/>
      <c r="F4191" s="23"/>
      <c r="G4191" s="23"/>
      <c r="H4191" s="23"/>
      <c r="I4191" s="23"/>
      <c r="J4191" s="23"/>
      <c r="K4191" s="23"/>
      <c r="L4191" s="23"/>
      <c r="M4191" s="23"/>
      <c r="N4191" s="23"/>
      <c r="O4191" s="23"/>
      <c r="P4191" s="23"/>
      <c r="Q4191" s="23"/>
      <c r="R4191" s="23"/>
      <c r="S4191" s="23"/>
      <c r="T4191" s="23"/>
      <c r="U4191" s="23"/>
      <c r="V4191" s="23"/>
      <c r="W4191" s="23"/>
      <c r="X4191" s="23"/>
      <c r="Y4191" s="23"/>
      <c r="Z4191" s="23"/>
      <c r="AA4191" s="23"/>
      <c r="AB4191" s="23"/>
      <c r="AC4191" s="67"/>
      <c r="AD4191" s="23"/>
      <c r="AE4191" s="23"/>
    </row>
    <row r="4192" spans="1:31" s="103" customFormat="1" x14ac:dyDescent="0.35">
      <c r="A4192" s="24"/>
      <c r="B4192" s="23"/>
      <c r="C4192" s="23"/>
      <c r="D4192" s="23"/>
      <c r="E4192" s="23"/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23"/>
      <c r="Y4192" s="23"/>
      <c r="Z4192" s="23"/>
      <c r="AA4192" s="23"/>
      <c r="AB4192" s="23"/>
      <c r="AC4192" s="67"/>
      <c r="AD4192" s="23"/>
      <c r="AE4192" s="23"/>
    </row>
    <row r="4193" spans="1:31" s="103" customFormat="1" x14ac:dyDescent="0.35">
      <c r="A4193" s="24"/>
      <c r="B4193" s="23"/>
      <c r="C4193" s="23"/>
      <c r="D4193" s="23"/>
      <c r="E4193" s="23"/>
      <c r="F4193" s="23"/>
      <c r="G4193" s="23"/>
      <c r="H4193" s="23"/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/>
      <c r="V4193" s="23"/>
      <c r="W4193" s="23"/>
      <c r="X4193" s="23"/>
      <c r="Y4193" s="23"/>
      <c r="Z4193" s="23"/>
      <c r="AA4193" s="23"/>
      <c r="AB4193" s="23"/>
      <c r="AC4193" s="67"/>
      <c r="AD4193" s="23"/>
      <c r="AE4193" s="23"/>
    </row>
    <row r="4194" spans="1:31" s="103" customFormat="1" x14ac:dyDescent="0.35">
      <c r="A4194" s="24"/>
      <c r="B4194" s="23"/>
      <c r="C4194" s="23"/>
      <c r="D4194" s="23"/>
      <c r="E4194" s="23"/>
      <c r="F4194" s="23"/>
      <c r="G4194" s="23"/>
      <c r="H4194" s="23"/>
      <c r="I4194" s="23"/>
      <c r="J4194" s="23"/>
      <c r="K4194" s="23"/>
      <c r="L4194" s="23"/>
      <c r="M4194" s="23"/>
      <c r="N4194" s="23"/>
      <c r="O4194" s="23"/>
      <c r="P4194" s="23"/>
      <c r="Q4194" s="23"/>
      <c r="R4194" s="23"/>
      <c r="S4194" s="23"/>
      <c r="T4194" s="23"/>
      <c r="U4194" s="23"/>
      <c r="V4194" s="23"/>
      <c r="W4194" s="23"/>
      <c r="X4194" s="23"/>
      <c r="Y4194" s="23"/>
      <c r="Z4194" s="23"/>
      <c r="AA4194" s="23"/>
      <c r="AB4194" s="23"/>
      <c r="AC4194" s="67"/>
      <c r="AD4194" s="23"/>
      <c r="AE4194" s="23"/>
    </row>
    <row r="4195" spans="1:31" s="103" customFormat="1" x14ac:dyDescent="0.35">
      <c r="A4195" s="24"/>
      <c r="B4195" s="23"/>
      <c r="C4195" s="23"/>
      <c r="D4195" s="23"/>
      <c r="E4195" s="23"/>
      <c r="F4195" s="23"/>
      <c r="G4195" s="23"/>
      <c r="H4195" s="23"/>
      <c r="I4195" s="23"/>
      <c r="J4195" s="23"/>
      <c r="K4195" s="23"/>
      <c r="L4195" s="23"/>
      <c r="M4195" s="23"/>
      <c r="N4195" s="23"/>
      <c r="O4195" s="23"/>
      <c r="P4195" s="23"/>
      <c r="Q4195" s="23"/>
      <c r="R4195" s="23"/>
      <c r="S4195" s="23"/>
      <c r="T4195" s="23"/>
      <c r="U4195" s="23"/>
      <c r="V4195" s="23"/>
      <c r="W4195" s="23"/>
      <c r="X4195" s="23"/>
      <c r="Y4195" s="23"/>
      <c r="Z4195" s="23"/>
      <c r="AA4195" s="23"/>
      <c r="AB4195" s="23"/>
      <c r="AC4195" s="67"/>
      <c r="AD4195" s="23"/>
      <c r="AE4195" s="23"/>
    </row>
    <row r="4196" spans="1:31" s="103" customFormat="1" x14ac:dyDescent="0.35">
      <c r="A4196" s="24"/>
      <c r="B4196" s="23"/>
      <c r="C4196" s="23"/>
      <c r="D4196" s="23"/>
      <c r="E4196" s="23"/>
      <c r="F4196" s="23"/>
      <c r="G4196" s="23"/>
      <c r="H4196" s="23"/>
      <c r="I4196" s="23"/>
      <c r="J4196" s="23"/>
      <c r="K4196" s="23"/>
      <c r="L4196" s="23"/>
      <c r="M4196" s="23"/>
      <c r="N4196" s="23"/>
      <c r="O4196" s="23"/>
      <c r="P4196" s="23"/>
      <c r="Q4196" s="23"/>
      <c r="R4196" s="23"/>
      <c r="S4196" s="23"/>
      <c r="T4196" s="23"/>
      <c r="U4196" s="23"/>
      <c r="V4196" s="23"/>
      <c r="W4196" s="23"/>
      <c r="X4196" s="23"/>
      <c r="Y4196" s="23"/>
      <c r="Z4196" s="23"/>
      <c r="AA4196" s="23"/>
      <c r="AB4196" s="23"/>
      <c r="AC4196" s="67"/>
      <c r="AD4196" s="23"/>
      <c r="AE4196" s="23"/>
    </row>
    <row r="4197" spans="1:31" s="103" customFormat="1" x14ac:dyDescent="0.35">
      <c r="A4197" s="24"/>
      <c r="B4197" s="23"/>
      <c r="C4197" s="23"/>
      <c r="D4197" s="23"/>
      <c r="E4197" s="23"/>
      <c r="F4197" s="23"/>
      <c r="G4197" s="23"/>
      <c r="H4197" s="23"/>
      <c r="I4197" s="23"/>
      <c r="J4197" s="23"/>
      <c r="K4197" s="23"/>
      <c r="L4197" s="23"/>
      <c r="M4197" s="23"/>
      <c r="N4197" s="23"/>
      <c r="O4197" s="23"/>
      <c r="P4197" s="23"/>
      <c r="Q4197" s="23"/>
      <c r="R4197" s="23"/>
      <c r="S4197" s="23"/>
      <c r="T4197" s="23"/>
      <c r="U4197" s="23"/>
      <c r="V4197" s="23"/>
      <c r="W4197" s="23"/>
      <c r="X4197" s="23"/>
      <c r="Y4197" s="23"/>
      <c r="Z4197" s="23"/>
      <c r="AA4197" s="23"/>
      <c r="AB4197" s="23"/>
      <c r="AC4197" s="67"/>
      <c r="AD4197" s="23"/>
      <c r="AE4197" s="23"/>
    </row>
    <row r="4198" spans="1:31" s="103" customFormat="1" x14ac:dyDescent="0.35">
      <c r="A4198" s="24"/>
      <c r="B4198" s="23"/>
      <c r="C4198" s="23"/>
      <c r="D4198" s="23"/>
      <c r="E4198" s="23"/>
      <c r="F4198" s="23"/>
      <c r="G4198" s="23"/>
      <c r="H4198" s="23"/>
      <c r="I4198" s="23"/>
      <c r="J4198" s="23"/>
      <c r="K4198" s="23"/>
      <c r="L4198" s="23"/>
      <c r="M4198" s="23"/>
      <c r="N4198" s="23"/>
      <c r="O4198" s="23"/>
      <c r="P4198" s="23"/>
      <c r="Q4198" s="23"/>
      <c r="R4198" s="23"/>
      <c r="S4198" s="23"/>
      <c r="T4198" s="23"/>
      <c r="U4198" s="23"/>
      <c r="V4198" s="23"/>
      <c r="W4198" s="23"/>
      <c r="X4198" s="23"/>
      <c r="Y4198" s="23"/>
      <c r="Z4198" s="23"/>
      <c r="AA4198" s="23"/>
      <c r="AB4198" s="23"/>
      <c r="AC4198" s="67"/>
      <c r="AD4198" s="23"/>
      <c r="AE4198" s="23"/>
    </row>
    <row r="4199" spans="1:31" s="103" customFormat="1" x14ac:dyDescent="0.35">
      <c r="A4199" s="24"/>
      <c r="B4199" s="23"/>
      <c r="C4199" s="23"/>
      <c r="D4199" s="23"/>
      <c r="E4199" s="23"/>
      <c r="F4199" s="23"/>
      <c r="G4199" s="23"/>
      <c r="H4199" s="23"/>
      <c r="I4199" s="23"/>
      <c r="J4199" s="23"/>
      <c r="K4199" s="23"/>
      <c r="L4199" s="23"/>
      <c r="M4199" s="23"/>
      <c r="N4199" s="23"/>
      <c r="O4199" s="23"/>
      <c r="P4199" s="23"/>
      <c r="Q4199" s="23"/>
      <c r="R4199" s="23"/>
      <c r="S4199" s="23"/>
      <c r="T4199" s="23"/>
      <c r="U4199" s="23"/>
      <c r="V4199" s="23"/>
      <c r="W4199" s="23"/>
      <c r="X4199" s="23"/>
      <c r="Y4199" s="23"/>
      <c r="Z4199" s="23"/>
      <c r="AA4199" s="23"/>
      <c r="AB4199" s="23"/>
      <c r="AC4199" s="67"/>
      <c r="AD4199" s="23"/>
      <c r="AE4199" s="23"/>
    </row>
    <row r="4200" spans="1:31" s="103" customFormat="1" x14ac:dyDescent="0.35">
      <c r="A4200" s="24"/>
      <c r="B4200" s="23"/>
      <c r="C4200" s="23"/>
      <c r="D4200" s="23"/>
      <c r="E4200" s="23"/>
      <c r="F4200" s="23"/>
      <c r="G4200" s="23"/>
      <c r="H4200" s="23"/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3"/>
      <c r="X4200" s="23"/>
      <c r="Y4200" s="23"/>
      <c r="Z4200" s="23"/>
      <c r="AA4200" s="23"/>
      <c r="AB4200" s="23"/>
      <c r="AC4200" s="67"/>
      <c r="AD4200" s="23"/>
      <c r="AE4200" s="23"/>
    </row>
    <row r="4201" spans="1:31" s="103" customFormat="1" x14ac:dyDescent="0.35">
      <c r="A4201" s="24"/>
      <c r="B4201" s="23"/>
      <c r="C4201" s="23"/>
      <c r="D4201" s="23"/>
      <c r="E4201" s="23"/>
      <c r="F4201" s="23"/>
      <c r="G4201" s="23"/>
      <c r="H4201" s="23"/>
      <c r="I4201" s="23"/>
      <c r="J4201" s="23"/>
      <c r="K4201" s="23"/>
      <c r="L4201" s="23"/>
      <c r="M4201" s="23"/>
      <c r="N4201" s="23"/>
      <c r="O4201" s="23"/>
      <c r="P4201" s="23"/>
      <c r="Q4201" s="23"/>
      <c r="R4201" s="23"/>
      <c r="S4201" s="23"/>
      <c r="T4201" s="23"/>
      <c r="U4201" s="23"/>
      <c r="V4201" s="23"/>
      <c r="W4201" s="23"/>
      <c r="X4201" s="23"/>
      <c r="Y4201" s="23"/>
      <c r="Z4201" s="23"/>
      <c r="AA4201" s="23"/>
      <c r="AB4201" s="23"/>
      <c r="AC4201" s="67"/>
      <c r="AD4201" s="23"/>
      <c r="AE4201" s="23"/>
    </row>
    <row r="4202" spans="1:31" s="103" customFormat="1" x14ac:dyDescent="0.35">
      <c r="A4202" s="24"/>
      <c r="B4202" s="23"/>
      <c r="C4202" s="23"/>
      <c r="D4202" s="23"/>
      <c r="E4202" s="23"/>
      <c r="F4202" s="23"/>
      <c r="G4202" s="23"/>
      <c r="H4202" s="23"/>
      <c r="I4202" s="23"/>
      <c r="J4202" s="23"/>
      <c r="K4202" s="23"/>
      <c r="L4202" s="23"/>
      <c r="M4202" s="23"/>
      <c r="N4202" s="23"/>
      <c r="O4202" s="23"/>
      <c r="P4202" s="23"/>
      <c r="Q4202" s="23"/>
      <c r="R4202" s="23"/>
      <c r="S4202" s="23"/>
      <c r="T4202" s="23"/>
      <c r="U4202" s="23"/>
      <c r="V4202" s="23"/>
      <c r="W4202" s="23"/>
      <c r="X4202" s="23"/>
      <c r="Y4202" s="23"/>
      <c r="Z4202" s="23"/>
      <c r="AA4202" s="23"/>
      <c r="AB4202" s="23"/>
      <c r="AC4202" s="67"/>
      <c r="AD4202" s="23"/>
      <c r="AE4202" s="23"/>
    </row>
    <row r="4203" spans="1:31" s="103" customFormat="1" x14ac:dyDescent="0.35">
      <c r="A4203" s="24"/>
      <c r="B4203" s="23"/>
      <c r="C4203" s="23"/>
      <c r="D4203" s="23"/>
      <c r="E4203" s="23"/>
      <c r="F4203" s="23"/>
      <c r="G4203" s="23"/>
      <c r="H4203" s="23"/>
      <c r="I4203" s="23"/>
      <c r="J4203" s="23"/>
      <c r="K4203" s="23"/>
      <c r="L4203" s="23"/>
      <c r="M4203" s="23"/>
      <c r="N4203" s="23"/>
      <c r="O4203" s="23"/>
      <c r="P4203" s="23"/>
      <c r="Q4203" s="23"/>
      <c r="R4203" s="23"/>
      <c r="S4203" s="23"/>
      <c r="T4203" s="23"/>
      <c r="U4203" s="23"/>
      <c r="V4203" s="23"/>
      <c r="W4203" s="23"/>
      <c r="X4203" s="23"/>
      <c r="Y4203" s="23"/>
      <c r="Z4203" s="23"/>
      <c r="AA4203" s="23"/>
      <c r="AB4203" s="23"/>
      <c r="AC4203" s="67"/>
      <c r="AD4203" s="23"/>
      <c r="AE4203" s="23"/>
    </row>
    <row r="4204" spans="1:31" s="103" customFormat="1" x14ac:dyDescent="0.35">
      <c r="A4204" s="24"/>
      <c r="B4204" s="23"/>
      <c r="C4204" s="23"/>
      <c r="D4204" s="23"/>
      <c r="E4204" s="23"/>
      <c r="F4204" s="23"/>
      <c r="G4204" s="23"/>
      <c r="H4204" s="23"/>
      <c r="I4204" s="23"/>
      <c r="J4204" s="23"/>
      <c r="K4204" s="23"/>
      <c r="L4204" s="23"/>
      <c r="M4204" s="23"/>
      <c r="N4204" s="23"/>
      <c r="O4204" s="23"/>
      <c r="P4204" s="23"/>
      <c r="Q4204" s="23"/>
      <c r="R4204" s="23"/>
      <c r="S4204" s="23"/>
      <c r="T4204" s="23"/>
      <c r="U4204" s="23"/>
      <c r="V4204" s="23"/>
      <c r="W4204" s="23"/>
      <c r="X4204" s="23"/>
      <c r="Y4204" s="23"/>
      <c r="Z4204" s="23"/>
      <c r="AA4204" s="23"/>
      <c r="AB4204" s="23"/>
      <c r="AC4204" s="67"/>
      <c r="AD4204" s="23"/>
      <c r="AE4204" s="23"/>
    </row>
    <row r="4205" spans="1:31" s="103" customFormat="1" x14ac:dyDescent="0.35">
      <c r="A4205" s="24"/>
      <c r="B4205" s="23"/>
      <c r="C4205" s="23"/>
      <c r="D4205" s="23"/>
      <c r="E4205" s="23"/>
      <c r="F4205" s="23"/>
      <c r="G4205" s="23"/>
      <c r="H4205" s="23"/>
      <c r="I4205" s="23"/>
      <c r="J4205" s="23"/>
      <c r="K4205" s="23"/>
      <c r="L4205" s="23"/>
      <c r="M4205" s="23"/>
      <c r="N4205" s="23"/>
      <c r="O4205" s="23"/>
      <c r="P4205" s="23"/>
      <c r="Q4205" s="23"/>
      <c r="R4205" s="23"/>
      <c r="S4205" s="23"/>
      <c r="T4205" s="23"/>
      <c r="U4205" s="23"/>
      <c r="V4205" s="23"/>
      <c r="W4205" s="23"/>
      <c r="X4205" s="23"/>
      <c r="Y4205" s="23"/>
      <c r="Z4205" s="23"/>
      <c r="AA4205" s="23"/>
      <c r="AB4205" s="23"/>
      <c r="AC4205" s="67"/>
      <c r="AD4205" s="23"/>
      <c r="AE4205" s="23"/>
    </row>
    <row r="4206" spans="1:31" s="103" customFormat="1" x14ac:dyDescent="0.35">
      <c r="A4206" s="24"/>
      <c r="B4206" s="23"/>
      <c r="C4206" s="23"/>
      <c r="D4206" s="23"/>
      <c r="E4206" s="23"/>
      <c r="F4206" s="23"/>
      <c r="G4206" s="23"/>
      <c r="H4206" s="23"/>
      <c r="I4206" s="23"/>
      <c r="J4206" s="23"/>
      <c r="K4206" s="23"/>
      <c r="L4206" s="23"/>
      <c r="M4206" s="23"/>
      <c r="N4206" s="23"/>
      <c r="O4206" s="23"/>
      <c r="P4206" s="23"/>
      <c r="Q4206" s="23"/>
      <c r="R4206" s="23"/>
      <c r="S4206" s="23"/>
      <c r="T4206" s="23"/>
      <c r="U4206" s="23"/>
      <c r="V4206" s="23"/>
      <c r="W4206" s="23"/>
      <c r="X4206" s="23"/>
      <c r="Y4206" s="23"/>
      <c r="Z4206" s="23"/>
      <c r="AA4206" s="23"/>
      <c r="AB4206" s="23"/>
      <c r="AC4206" s="67"/>
      <c r="AD4206" s="23"/>
      <c r="AE4206" s="23"/>
    </row>
    <row r="4207" spans="1:31" s="103" customFormat="1" x14ac:dyDescent="0.35">
      <c r="A4207" s="24"/>
      <c r="B4207" s="23"/>
      <c r="C4207" s="23"/>
      <c r="D4207" s="23"/>
      <c r="E4207" s="23"/>
      <c r="F4207" s="23"/>
      <c r="G4207" s="23"/>
      <c r="H4207" s="23"/>
      <c r="I4207" s="23"/>
      <c r="J4207" s="23"/>
      <c r="K4207" s="23"/>
      <c r="L4207" s="23"/>
      <c r="M4207" s="23"/>
      <c r="N4207" s="23"/>
      <c r="O4207" s="23"/>
      <c r="P4207" s="23"/>
      <c r="Q4207" s="23"/>
      <c r="R4207" s="23"/>
      <c r="S4207" s="23"/>
      <c r="T4207" s="23"/>
      <c r="U4207" s="23"/>
      <c r="V4207" s="23"/>
      <c r="W4207" s="23"/>
      <c r="X4207" s="23"/>
      <c r="Y4207" s="23"/>
      <c r="Z4207" s="23"/>
      <c r="AA4207" s="23"/>
      <c r="AB4207" s="23"/>
      <c r="AC4207" s="67"/>
      <c r="AD4207" s="23"/>
      <c r="AE4207" s="23"/>
    </row>
    <row r="4208" spans="1:31" s="103" customFormat="1" x14ac:dyDescent="0.35">
      <c r="A4208" s="24"/>
      <c r="B4208" s="23"/>
      <c r="C4208" s="23"/>
      <c r="D4208" s="23"/>
      <c r="E4208" s="23"/>
      <c r="F4208" s="23"/>
      <c r="G4208" s="23"/>
      <c r="H4208" s="23"/>
      <c r="I4208" s="23"/>
      <c r="J4208" s="23"/>
      <c r="K4208" s="23"/>
      <c r="L4208" s="23"/>
      <c r="M4208" s="23"/>
      <c r="N4208" s="23"/>
      <c r="O4208" s="23"/>
      <c r="P4208" s="23"/>
      <c r="Q4208" s="23"/>
      <c r="R4208" s="23"/>
      <c r="S4208" s="23"/>
      <c r="T4208" s="23"/>
      <c r="U4208" s="23"/>
      <c r="V4208" s="23"/>
      <c r="W4208" s="23"/>
      <c r="X4208" s="23"/>
      <c r="Y4208" s="23"/>
      <c r="Z4208" s="23"/>
      <c r="AA4208" s="23"/>
      <c r="AB4208" s="23"/>
      <c r="AC4208" s="67"/>
      <c r="AD4208" s="23"/>
      <c r="AE4208" s="23"/>
    </row>
    <row r="4209" spans="1:31" s="103" customFormat="1" x14ac:dyDescent="0.35">
      <c r="A4209" s="24"/>
      <c r="B4209" s="23"/>
      <c r="C4209" s="23"/>
      <c r="D4209" s="23"/>
      <c r="E4209" s="23"/>
      <c r="F4209" s="23"/>
      <c r="G4209" s="23"/>
      <c r="H4209" s="23"/>
      <c r="I4209" s="23"/>
      <c r="J4209" s="23"/>
      <c r="K4209" s="23"/>
      <c r="L4209" s="23"/>
      <c r="M4209" s="23"/>
      <c r="N4209" s="23"/>
      <c r="O4209" s="23"/>
      <c r="P4209" s="23"/>
      <c r="Q4209" s="23"/>
      <c r="R4209" s="23"/>
      <c r="S4209" s="23"/>
      <c r="T4209" s="23"/>
      <c r="U4209" s="23"/>
      <c r="V4209" s="23"/>
      <c r="W4209" s="23"/>
      <c r="X4209" s="23"/>
      <c r="Y4209" s="23"/>
      <c r="Z4209" s="23"/>
      <c r="AA4209" s="23"/>
      <c r="AB4209" s="23"/>
      <c r="AC4209" s="67"/>
      <c r="AD4209" s="23"/>
      <c r="AE4209" s="23"/>
    </row>
    <row r="4210" spans="1:31" s="103" customFormat="1" x14ac:dyDescent="0.35">
      <c r="A4210" s="24"/>
      <c r="B4210" s="23"/>
      <c r="C4210" s="23"/>
      <c r="D4210" s="23"/>
      <c r="E4210" s="23"/>
      <c r="F4210" s="23"/>
      <c r="G4210" s="23"/>
      <c r="H4210" s="23"/>
      <c r="I4210" s="23"/>
      <c r="J4210" s="23"/>
      <c r="K4210" s="23"/>
      <c r="L4210" s="23"/>
      <c r="M4210" s="23"/>
      <c r="N4210" s="23"/>
      <c r="O4210" s="23"/>
      <c r="P4210" s="23"/>
      <c r="Q4210" s="23"/>
      <c r="R4210" s="23"/>
      <c r="S4210" s="23"/>
      <c r="T4210" s="23"/>
      <c r="U4210" s="23"/>
      <c r="V4210" s="23"/>
      <c r="W4210" s="23"/>
      <c r="X4210" s="23"/>
      <c r="Y4210" s="23"/>
      <c r="Z4210" s="23"/>
      <c r="AA4210" s="23"/>
      <c r="AB4210" s="23"/>
      <c r="AC4210" s="67"/>
      <c r="AD4210" s="23"/>
      <c r="AE4210" s="23"/>
    </row>
    <row r="4211" spans="1:31" s="103" customFormat="1" x14ac:dyDescent="0.35">
      <c r="A4211" s="24"/>
      <c r="B4211" s="23"/>
      <c r="C4211" s="23"/>
      <c r="D4211" s="23"/>
      <c r="E4211" s="23"/>
      <c r="F4211" s="23"/>
      <c r="G4211" s="23"/>
      <c r="H4211" s="23"/>
      <c r="I4211" s="23"/>
      <c r="J4211" s="23"/>
      <c r="K4211" s="23"/>
      <c r="L4211" s="23"/>
      <c r="M4211" s="23"/>
      <c r="N4211" s="23"/>
      <c r="O4211" s="23"/>
      <c r="P4211" s="23"/>
      <c r="Q4211" s="23"/>
      <c r="R4211" s="23"/>
      <c r="S4211" s="23"/>
      <c r="T4211" s="23"/>
      <c r="U4211" s="23"/>
      <c r="V4211" s="23"/>
      <c r="W4211" s="23"/>
      <c r="X4211" s="23"/>
      <c r="Y4211" s="23"/>
      <c r="Z4211" s="23"/>
      <c r="AA4211" s="23"/>
      <c r="AB4211" s="23"/>
      <c r="AC4211" s="67"/>
      <c r="AD4211" s="23"/>
      <c r="AE4211" s="23"/>
    </row>
    <row r="4212" spans="1:31" s="103" customFormat="1" x14ac:dyDescent="0.35">
      <c r="A4212" s="24"/>
      <c r="B4212" s="23"/>
      <c r="C4212" s="23"/>
      <c r="D4212" s="23"/>
      <c r="E4212" s="23"/>
      <c r="F4212" s="23"/>
      <c r="G4212" s="23"/>
      <c r="H4212" s="23"/>
      <c r="I4212" s="23"/>
      <c r="J4212" s="23"/>
      <c r="K4212" s="23"/>
      <c r="L4212" s="23"/>
      <c r="M4212" s="23"/>
      <c r="N4212" s="23"/>
      <c r="O4212" s="23"/>
      <c r="P4212" s="23"/>
      <c r="Q4212" s="23"/>
      <c r="R4212" s="23"/>
      <c r="S4212" s="23"/>
      <c r="T4212" s="23"/>
      <c r="U4212" s="23"/>
      <c r="V4212" s="23"/>
      <c r="W4212" s="23"/>
      <c r="X4212" s="23"/>
      <c r="Y4212" s="23"/>
      <c r="Z4212" s="23"/>
      <c r="AA4212" s="23"/>
      <c r="AB4212" s="23"/>
      <c r="AC4212" s="67"/>
      <c r="AD4212" s="23"/>
      <c r="AE4212" s="23"/>
    </row>
    <row r="4213" spans="1:31" s="103" customFormat="1" x14ac:dyDescent="0.35">
      <c r="A4213" s="24"/>
      <c r="B4213" s="23"/>
      <c r="C4213" s="23"/>
      <c r="D4213" s="23"/>
      <c r="E4213" s="23"/>
      <c r="F4213" s="23"/>
      <c r="G4213" s="23"/>
      <c r="H4213" s="23"/>
      <c r="I4213" s="23"/>
      <c r="J4213" s="23"/>
      <c r="K4213" s="23"/>
      <c r="L4213" s="23"/>
      <c r="M4213" s="23"/>
      <c r="N4213" s="23"/>
      <c r="O4213" s="23"/>
      <c r="P4213" s="23"/>
      <c r="Q4213" s="23"/>
      <c r="R4213" s="23"/>
      <c r="S4213" s="23"/>
      <c r="T4213" s="23"/>
      <c r="U4213" s="23"/>
      <c r="V4213" s="23"/>
      <c r="W4213" s="23"/>
      <c r="X4213" s="23"/>
      <c r="Y4213" s="23"/>
      <c r="Z4213" s="23"/>
      <c r="AA4213" s="23"/>
      <c r="AB4213" s="23"/>
      <c r="AC4213" s="67"/>
      <c r="AD4213" s="23"/>
      <c r="AE4213" s="23"/>
    </row>
    <row r="4214" spans="1:31" s="103" customFormat="1" x14ac:dyDescent="0.35">
      <c r="A4214" s="24"/>
      <c r="B4214" s="23"/>
      <c r="C4214" s="23"/>
      <c r="D4214" s="23"/>
      <c r="E4214" s="23"/>
      <c r="F4214" s="23"/>
      <c r="G4214" s="23"/>
      <c r="H4214" s="23"/>
      <c r="I4214" s="23"/>
      <c r="J4214" s="23"/>
      <c r="K4214" s="23"/>
      <c r="L4214" s="23"/>
      <c r="M4214" s="23"/>
      <c r="N4214" s="23"/>
      <c r="O4214" s="23"/>
      <c r="P4214" s="23"/>
      <c r="Q4214" s="23"/>
      <c r="R4214" s="23"/>
      <c r="S4214" s="23"/>
      <c r="T4214" s="23"/>
      <c r="U4214" s="23"/>
      <c r="V4214" s="23"/>
      <c r="W4214" s="23"/>
      <c r="X4214" s="23"/>
      <c r="Y4214" s="23"/>
      <c r="Z4214" s="23"/>
      <c r="AA4214" s="23"/>
      <c r="AB4214" s="23"/>
      <c r="AC4214" s="67"/>
      <c r="AD4214" s="23"/>
      <c r="AE4214" s="23"/>
    </row>
    <row r="4215" spans="1:31" s="103" customFormat="1" x14ac:dyDescent="0.35">
      <c r="A4215" s="24"/>
      <c r="B4215" s="23"/>
      <c r="C4215" s="23"/>
      <c r="D4215" s="23"/>
      <c r="E4215" s="23"/>
      <c r="F4215" s="23"/>
      <c r="G4215" s="23"/>
      <c r="H4215" s="23"/>
      <c r="I4215" s="23"/>
      <c r="J4215" s="23"/>
      <c r="K4215" s="23"/>
      <c r="L4215" s="23"/>
      <c r="M4215" s="23"/>
      <c r="N4215" s="23"/>
      <c r="O4215" s="23"/>
      <c r="P4215" s="23"/>
      <c r="Q4215" s="23"/>
      <c r="R4215" s="23"/>
      <c r="S4215" s="23"/>
      <c r="T4215" s="23"/>
      <c r="U4215" s="23"/>
      <c r="V4215" s="23"/>
      <c r="W4215" s="23"/>
      <c r="X4215" s="23"/>
      <c r="Y4215" s="23"/>
      <c r="Z4215" s="23"/>
      <c r="AA4215" s="23"/>
      <c r="AB4215" s="23"/>
      <c r="AC4215" s="67"/>
      <c r="AD4215" s="23"/>
      <c r="AE4215" s="23"/>
    </row>
    <row r="4216" spans="1:31" s="103" customFormat="1" x14ac:dyDescent="0.35">
      <c r="A4216" s="24"/>
      <c r="B4216" s="23"/>
      <c r="C4216" s="23"/>
      <c r="D4216" s="23"/>
      <c r="E4216" s="23"/>
      <c r="F4216" s="23"/>
      <c r="G4216" s="23"/>
      <c r="H4216" s="23"/>
      <c r="I4216" s="23"/>
      <c r="J4216" s="23"/>
      <c r="K4216" s="23"/>
      <c r="L4216" s="23"/>
      <c r="M4216" s="23"/>
      <c r="N4216" s="23"/>
      <c r="O4216" s="23"/>
      <c r="P4216" s="23"/>
      <c r="Q4216" s="23"/>
      <c r="R4216" s="23"/>
      <c r="S4216" s="23"/>
      <c r="T4216" s="23"/>
      <c r="U4216" s="23"/>
      <c r="V4216" s="23"/>
      <c r="W4216" s="23"/>
      <c r="X4216" s="23"/>
      <c r="Y4216" s="23"/>
      <c r="Z4216" s="23"/>
      <c r="AA4216" s="23"/>
      <c r="AB4216" s="23"/>
      <c r="AC4216" s="67"/>
      <c r="AD4216" s="23"/>
      <c r="AE4216" s="23"/>
    </row>
    <row r="4217" spans="1:31" s="103" customFormat="1" x14ac:dyDescent="0.35">
      <c r="A4217" s="24"/>
      <c r="B4217" s="23"/>
      <c r="C4217" s="23"/>
      <c r="D4217" s="23"/>
      <c r="E4217" s="23"/>
      <c r="F4217" s="23"/>
      <c r="G4217" s="23"/>
      <c r="H4217" s="23"/>
      <c r="I4217" s="23"/>
      <c r="J4217" s="23"/>
      <c r="K4217" s="23"/>
      <c r="L4217" s="23"/>
      <c r="M4217" s="23"/>
      <c r="N4217" s="23"/>
      <c r="O4217" s="23"/>
      <c r="P4217" s="23"/>
      <c r="Q4217" s="23"/>
      <c r="R4217" s="23"/>
      <c r="S4217" s="23"/>
      <c r="T4217" s="23"/>
      <c r="U4217" s="23"/>
      <c r="V4217" s="23"/>
      <c r="W4217" s="23"/>
      <c r="X4217" s="23"/>
      <c r="Y4217" s="23"/>
      <c r="Z4217" s="23"/>
      <c r="AA4217" s="23"/>
      <c r="AB4217" s="23"/>
      <c r="AC4217" s="67"/>
      <c r="AD4217" s="23"/>
      <c r="AE4217" s="23"/>
    </row>
    <row r="4218" spans="1:31" s="103" customFormat="1" x14ac:dyDescent="0.35">
      <c r="A4218" s="24"/>
      <c r="B4218" s="23"/>
      <c r="C4218" s="23"/>
      <c r="D4218" s="23"/>
      <c r="E4218" s="23"/>
      <c r="F4218" s="23"/>
      <c r="G4218" s="23"/>
      <c r="H4218" s="23"/>
      <c r="I4218" s="23"/>
      <c r="J4218" s="23"/>
      <c r="K4218" s="23"/>
      <c r="L4218" s="23"/>
      <c r="M4218" s="23"/>
      <c r="N4218" s="23"/>
      <c r="O4218" s="23"/>
      <c r="P4218" s="23"/>
      <c r="Q4218" s="23"/>
      <c r="R4218" s="23"/>
      <c r="S4218" s="23"/>
      <c r="T4218" s="23"/>
      <c r="U4218" s="23"/>
      <c r="V4218" s="23"/>
      <c r="W4218" s="23"/>
      <c r="X4218" s="23"/>
      <c r="Y4218" s="23"/>
      <c r="Z4218" s="23"/>
      <c r="AA4218" s="23"/>
      <c r="AB4218" s="23"/>
      <c r="AC4218" s="67"/>
      <c r="AD4218" s="23"/>
      <c r="AE4218" s="23"/>
    </row>
    <row r="4219" spans="1:31" s="103" customFormat="1" x14ac:dyDescent="0.35">
      <c r="A4219" s="24"/>
      <c r="B4219" s="23"/>
      <c r="C4219" s="23"/>
      <c r="D4219" s="23"/>
      <c r="E4219" s="23"/>
      <c r="F4219" s="23"/>
      <c r="G4219" s="23"/>
      <c r="H4219" s="23"/>
      <c r="I4219" s="23"/>
      <c r="J4219" s="23"/>
      <c r="K4219" s="23"/>
      <c r="L4219" s="23"/>
      <c r="M4219" s="23"/>
      <c r="N4219" s="23"/>
      <c r="O4219" s="23"/>
      <c r="P4219" s="23"/>
      <c r="Q4219" s="23"/>
      <c r="R4219" s="23"/>
      <c r="S4219" s="23"/>
      <c r="T4219" s="23"/>
      <c r="U4219" s="23"/>
      <c r="V4219" s="23"/>
      <c r="W4219" s="23"/>
      <c r="X4219" s="23"/>
      <c r="Y4219" s="23"/>
      <c r="Z4219" s="23"/>
      <c r="AA4219" s="23"/>
      <c r="AB4219" s="23"/>
      <c r="AC4219" s="67"/>
      <c r="AD4219" s="23"/>
      <c r="AE4219" s="23"/>
    </row>
    <row r="4220" spans="1:31" s="103" customFormat="1" x14ac:dyDescent="0.35">
      <c r="A4220" s="24"/>
      <c r="B4220" s="23"/>
      <c r="C4220" s="23"/>
      <c r="D4220" s="23"/>
      <c r="E4220" s="23"/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23"/>
      <c r="Y4220" s="23"/>
      <c r="Z4220" s="23"/>
      <c r="AA4220" s="23"/>
      <c r="AB4220" s="23"/>
      <c r="AC4220" s="67"/>
      <c r="AD4220" s="23"/>
      <c r="AE4220" s="23"/>
    </row>
    <row r="4221" spans="1:31" s="103" customFormat="1" x14ac:dyDescent="0.35">
      <c r="A4221" s="24"/>
      <c r="B4221" s="23"/>
      <c r="C4221" s="23"/>
      <c r="D4221" s="23"/>
      <c r="E4221" s="23"/>
      <c r="F4221" s="23"/>
      <c r="G4221" s="23"/>
      <c r="H4221" s="23"/>
      <c r="I4221" s="23"/>
      <c r="J4221" s="23"/>
      <c r="K4221" s="23"/>
      <c r="L4221" s="23"/>
      <c r="M4221" s="23"/>
      <c r="N4221" s="23"/>
      <c r="O4221" s="23"/>
      <c r="P4221" s="23"/>
      <c r="Q4221" s="23"/>
      <c r="R4221" s="23"/>
      <c r="S4221" s="23"/>
      <c r="T4221" s="23"/>
      <c r="U4221" s="23"/>
      <c r="V4221" s="23"/>
      <c r="W4221" s="23"/>
      <c r="X4221" s="23"/>
      <c r="Y4221" s="23"/>
      <c r="Z4221" s="23"/>
      <c r="AA4221" s="23"/>
      <c r="AB4221" s="23"/>
      <c r="AC4221" s="67"/>
      <c r="AD4221" s="23"/>
      <c r="AE4221" s="23"/>
    </row>
    <row r="4222" spans="1:31" s="103" customFormat="1" x14ac:dyDescent="0.35">
      <c r="A4222" s="24"/>
      <c r="B4222" s="23"/>
      <c r="C4222" s="23"/>
      <c r="D4222" s="23"/>
      <c r="E4222" s="23"/>
      <c r="F4222" s="23"/>
      <c r="G4222" s="23"/>
      <c r="H4222" s="23"/>
      <c r="I4222" s="23"/>
      <c r="J4222" s="23"/>
      <c r="K4222" s="23"/>
      <c r="L4222" s="23"/>
      <c r="M4222" s="23"/>
      <c r="N4222" s="23"/>
      <c r="O4222" s="23"/>
      <c r="P4222" s="23"/>
      <c r="Q4222" s="23"/>
      <c r="R4222" s="23"/>
      <c r="S4222" s="23"/>
      <c r="T4222" s="23"/>
      <c r="U4222" s="23"/>
      <c r="V4222" s="23"/>
      <c r="W4222" s="23"/>
      <c r="X4222" s="23"/>
      <c r="Y4222" s="23"/>
      <c r="Z4222" s="23"/>
      <c r="AA4222" s="23"/>
      <c r="AB4222" s="23"/>
      <c r="AC4222" s="67"/>
      <c r="AD4222" s="23"/>
      <c r="AE4222" s="23"/>
    </row>
    <row r="4223" spans="1:31" s="103" customFormat="1" x14ac:dyDescent="0.35">
      <c r="A4223" s="24"/>
      <c r="B4223" s="23"/>
      <c r="C4223" s="23"/>
      <c r="D4223" s="23"/>
      <c r="E4223" s="23"/>
      <c r="F4223" s="23"/>
      <c r="G4223" s="23"/>
      <c r="H4223" s="23"/>
      <c r="I4223" s="23"/>
      <c r="J4223" s="23"/>
      <c r="K4223" s="23"/>
      <c r="L4223" s="23"/>
      <c r="M4223" s="23"/>
      <c r="N4223" s="23"/>
      <c r="O4223" s="23"/>
      <c r="P4223" s="23"/>
      <c r="Q4223" s="23"/>
      <c r="R4223" s="23"/>
      <c r="S4223" s="23"/>
      <c r="T4223" s="23"/>
      <c r="U4223" s="23"/>
      <c r="V4223" s="23"/>
      <c r="W4223" s="23"/>
      <c r="X4223" s="23"/>
      <c r="Y4223" s="23"/>
      <c r="Z4223" s="23"/>
      <c r="AA4223" s="23"/>
      <c r="AB4223" s="23"/>
      <c r="AC4223" s="67"/>
      <c r="AD4223" s="23"/>
      <c r="AE4223" s="23"/>
    </row>
    <row r="4224" spans="1:31" s="103" customFormat="1" x14ac:dyDescent="0.35">
      <c r="A4224" s="24"/>
      <c r="B4224" s="23"/>
      <c r="C4224" s="23"/>
      <c r="D4224" s="23"/>
      <c r="E4224" s="23"/>
      <c r="F4224" s="23"/>
      <c r="G4224" s="23"/>
      <c r="H4224" s="23"/>
      <c r="I4224" s="23"/>
      <c r="J4224" s="23"/>
      <c r="K4224" s="23"/>
      <c r="L4224" s="23"/>
      <c r="M4224" s="23"/>
      <c r="N4224" s="23"/>
      <c r="O4224" s="23"/>
      <c r="P4224" s="23"/>
      <c r="Q4224" s="23"/>
      <c r="R4224" s="23"/>
      <c r="S4224" s="23"/>
      <c r="T4224" s="23"/>
      <c r="U4224" s="23"/>
      <c r="V4224" s="23"/>
      <c r="W4224" s="23"/>
      <c r="X4224" s="23"/>
      <c r="Y4224" s="23"/>
      <c r="Z4224" s="23"/>
      <c r="AA4224" s="23"/>
      <c r="AB4224" s="23"/>
      <c r="AC4224" s="67"/>
      <c r="AD4224" s="23"/>
      <c r="AE4224" s="23"/>
    </row>
    <row r="4225" spans="1:31" s="103" customFormat="1" x14ac:dyDescent="0.35">
      <c r="A4225" s="24"/>
      <c r="B4225" s="23"/>
      <c r="C4225" s="23"/>
      <c r="D4225" s="23"/>
      <c r="E4225" s="23"/>
      <c r="F4225" s="23"/>
      <c r="G4225" s="23"/>
      <c r="H4225" s="23"/>
      <c r="I4225" s="23"/>
      <c r="J4225" s="23"/>
      <c r="K4225" s="23"/>
      <c r="L4225" s="23"/>
      <c r="M4225" s="23"/>
      <c r="N4225" s="23"/>
      <c r="O4225" s="23"/>
      <c r="P4225" s="23"/>
      <c r="Q4225" s="23"/>
      <c r="R4225" s="23"/>
      <c r="S4225" s="23"/>
      <c r="T4225" s="23"/>
      <c r="U4225" s="23"/>
      <c r="V4225" s="23"/>
      <c r="W4225" s="23"/>
      <c r="X4225" s="23"/>
      <c r="Y4225" s="23"/>
      <c r="Z4225" s="23"/>
      <c r="AA4225" s="23"/>
      <c r="AB4225" s="23"/>
      <c r="AC4225" s="67"/>
      <c r="AD4225" s="23"/>
      <c r="AE4225" s="23"/>
    </row>
    <row r="4226" spans="1:31" s="103" customFormat="1" x14ac:dyDescent="0.35">
      <c r="A4226" s="24"/>
      <c r="B4226" s="23"/>
      <c r="C4226" s="23"/>
      <c r="D4226" s="23"/>
      <c r="E4226" s="23"/>
      <c r="F4226" s="23"/>
      <c r="G4226" s="23"/>
      <c r="H4226" s="23"/>
      <c r="I4226" s="23"/>
      <c r="J4226" s="23"/>
      <c r="K4226" s="23"/>
      <c r="L4226" s="23"/>
      <c r="M4226" s="23"/>
      <c r="N4226" s="23"/>
      <c r="O4226" s="23"/>
      <c r="P4226" s="23"/>
      <c r="Q4226" s="23"/>
      <c r="R4226" s="23"/>
      <c r="S4226" s="23"/>
      <c r="T4226" s="23"/>
      <c r="U4226" s="23"/>
      <c r="V4226" s="23"/>
      <c r="W4226" s="23"/>
      <c r="X4226" s="23"/>
      <c r="Y4226" s="23"/>
      <c r="Z4226" s="23"/>
      <c r="AA4226" s="23"/>
      <c r="AB4226" s="23"/>
      <c r="AC4226" s="67"/>
      <c r="AD4226" s="23"/>
      <c r="AE4226" s="23"/>
    </row>
    <row r="4227" spans="1:31" s="103" customFormat="1" x14ac:dyDescent="0.35">
      <c r="A4227" s="24"/>
      <c r="B4227" s="23"/>
      <c r="C4227" s="23"/>
      <c r="D4227" s="23"/>
      <c r="E4227" s="23"/>
      <c r="F4227" s="23"/>
      <c r="G4227" s="23"/>
      <c r="H4227" s="23"/>
      <c r="I4227" s="23"/>
      <c r="J4227" s="23"/>
      <c r="K4227" s="23"/>
      <c r="L4227" s="23"/>
      <c r="M4227" s="23"/>
      <c r="N4227" s="23"/>
      <c r="O4227" s="23"/>
      <c r="P4227" s="23"/>
      <c r="Q4227" s="23"/>
      <c r="R4227" s="23"/>
      <c r="S4227" s="23"/>
      <c r="T4227" s="23"/>
      <c r="U4227" s="23"/>
      <c r="V4227" s="23"/>
      <c r="W4227" s="23"/>
      <c r="X4227" s="23"/>
      <c r="Y4227" s="23"/>
      <c r="Z4227" s="23"/>
      <c r="AA4227" s="23"/>
      <c r="AB4227" s="23"/>
      <c r="AC4227" s="67"/>
      <c r="AD4227" s="23"/>
      <c r="AE4227" s="23"/>
    </row>
    <row r="4228" spans="1:31" s="103" customFormat="1" x14ac:dyDescent="0.35">
      <c r="A4228" s="24"/>
      <c r="B4228" s="23"/>
      <c r="C4228" s="23"/>
      <c r="D4228" s="23"/>
      <c r="E4228" s="23"/>
      <c r="F4228" s="23"/>
      <c r="G4228" s="23"/>
      <c r="H4228" s="23"/>
      <c r="I4228" s="23"/>
      <c r="J4228" s="23"/>
      <c r="K4228" s="23"/>
      <c r="L4228" s="23"/>
      <c r="M4228" s="23"/>
      <c r="N4228" s="23"/>
      <c r="O4228" s="23"/>
      <c r="P4228" s="23"/>
      <c r="Q4228" s="23"/>
      <c r="R4228" s="23"/>
      <c r="S4228" s="23"/>
      <c r="T4228" s="23"/>
      <c r="U4228" s="23"/>
      <c r="V4228" s="23"/>
      <c r="W4228" s="23"/>
      <c r="X4228" s="23"/>
      <c r="Y4228" s="23"/>
      <c r="Z4228" s="23"/>
      <c r="AA4228" s="23"/>
      <c r="AB4228" s="23"/>
      <c r="AC4228" s="67"/>
      <c r="AD4228" s="23"/>
      <c r="AE4228" s="23"/>
    </row>
    <row r="4229" spans="1:31" s="103" customFormat="1" x14ac:dyDescent="0.35">
      <c r="A4229" s="24"/>
      <c r="B4229" s="23"/>
      <c r="C4229" s="23"/>
      <c r="D4229" s="23"/>
      <c r="E4229" s="23"/>
      <c r="F4229" s="23"/>
      <c r="G4229" s="23"/>
      <c r="H4229" s="23"/>
      <c r="I4229" s="23"/>
      <c r="J4229" s="23"/>
      <c r="K4229" s="23"/>
      <c r="L4229" s="23"/>
      <c r="M4229" s="23"/>
      <c r="N4229" s="23"/>
      <c r="O4229" s="23"/>
      <c r="P4229" s="23"/>
      <c r="Q4229" s="23"/>
      <c r="R4229" s="23"/>
      <c r="S4229" s="23"/>
      <c r="T4229" s="23"/>
      <c r="U4229" s="23"/>
      <c r="V4229" s="23"/>
      <c r="W4229" s="23"/>
      <c r="X4229" s="23"/>
      <c r="Y4229" s="23"/>
      <c r="Z4229" s="23"/>
      <c r="AA4229" s="23"/>
      <c r="AB4229" s="23"/>
      <c r="AC4229" s="67"/>
      <c r="AD4229" s="23"/>
      <c r="AE4229" s="23"/>
    </row>
    <row r="4230" spans="1:31" s="103" customFormat="1" x14ac:dyDescent="0.35">
      <c r="A4230" s="24"/>
      <c r="B4230" s="23"/>
      <c r="C4230" s="23"/>
      <c r="D4230" s="23"/>
      <c r="E4230" s="23"/>
      <c r="F4230" s="23"/>
      <c r="G4230" s="23"/>
      <c r="H4230" s="23"/>
      <c r="I4230" s="23"/>
      <c r="J4230" s="23"/>
      <c r="K4230" s="23"/>
      <c r="L4230" s="23"/>
      <c r="M4230" s="23"/>
      <c r="N4230" s="23"/>
      <c r="O4230" s="23"/>
      <c r="P4230" s="23"/>
      <c r="Q4230" s="23"/>
      <c r="R4230" s="23"/>
      <c r="S4230" s="23"/>
      <c r="T4230" s="23"/>
      <c r="U4230" s="23"/>
      <c r="V4230" s="23"/>
      <c r="W4230" s="23"/>
      <c r="X4230" s="23"/>
      <c r="Y4230" s="23"/>
      <c r="Z4230" s="23"/>
      <c r="AA4230" s="23"/>
      <c r="AB4230" s="23"/>
      <c r="AC4230" s="67"/>
      <c r="AD4230" s="23"/>
      <c r="AE4230" s="23"/>
    </row>
    <row r="4231" spans="1:31" s="103" customFormat="1" x14ac:dyDescent="0.35">
      <c r="A4231" s="24"/>
      <c r="B4231" s="23"/>
      <c r="C4231" s="23"/>
      <c r="D4231" s="23"/>
      <c r="E4231" s="23"/>
      <c r="F4231" s="23"/>
      <c r="G4231" s="23"/>
      <c r="H4231" s="23"/>
      <c r="I4231" s="23"/>
      <c r="J4231" s="23"/>
      <c r="K4231" s="23"/>
      <c r="L4231" s="23"/>
      <c r="M4231" s="23"/>
      <c r="N4231" s="23"/>
      <c r="O4231" s="23"/>
      <c r="P4231" s="23"/>
      <c r="Q4231" s="23"/>
      <c r="R4231" s="23"/>
      <c r="S4231" s="23"/>
      <c r="T4231" s="23"/>
      <c r="U4231" s="23"/>
      <c r="V4231" s="23"/>
      <c r="W4231" s="23"/>
      <c r="X4231" s="23"/>
      <c r="Y4231" s="23"/>
      <c r="Z4231" s="23"/>
      <c r="AA4231" s="23"/>
      <c r="AB4231" s="23"/>
      <c r="AC4231" s="67"/>
      <c r="AD4231" s="23"/>
      <c r="AE4231" s="23"/>
    </row>
    <row r="4232" spans="1:31" s="103" customFormat="1" x14ac:dyDescent="0.35">
      <c r="A4232" s="24"/>
      <c r="B4232" s="23"/>
      <c r="C4232" s="23"/>
      <c r="D4232" s="23"/>
      <c r="E4232" s="23"/>
      <c r="F4232" s="23"/>
      <c r="G4232" s="23"/>
      <c r="H4232" s="23"/>
      <c r="I4232" s="23"/>
      <c r="J4232" s="23"/>
      <c r="K4232" s="23"/>
      <c r="L4232" s="23"/>
      <c r="M4232" s="23"/>
      <c r="N4232" s="23"/>
      <c r="O4232" s="23"/>
      <c r="P4232" s="23"/>
      <c r="Q4232" s="23"/>
      <c r="R4232" s="23"/>
      <c r="S4232" s="23"/>
      <c r="T4232" s="23"/>
      <c r="U4232" s="23"/>
      <c r="V4232" s="23"/>
      <c r="W4232" s="23"/>
      <c r="X4232" s="23"/>
      <c r="Y4232" s="23"/>
      <c r="Z4232" s="23"/>
      <c r="AA4232" s="23"/>
      <c r="AB4232" s="23"/>
      <c r="AC4232" s="67"/>
      <c r="AD4232" s="23"/>
      <c r="AE4232" s="23"/>
    </row>
    <row r="4233" spans="1:31" s="103" customFormat="1" x14ac:dyDescent="0.35">
      <c r="A4233" s="24"/>
      <c r="B4233" s="23"/>
      <c r="C4233" s="23"/>
      <c r="D4233" s="23"/>
      <c r="E4233" s="23"/>
      <c r="F4233" s="23"/>
      <c r="G4233" s="23"/>
      <c r="H4233" s="23"/>
      <c r="I4233" s="23"/>
      <c r="J4233" s="23"/>
      <c r="K4233" s="23"/>
      <c r="L4233" s="23"/>
      <c r="M4233" s="23"/>
      <c r="N4233" s="23"/>
      <c r="O4233" s="23"/>
      <c r="P4233" s="23"/>
      <c r="Q4233" s="23"/>
      <c r="R4233" s="23"/>
      <c r="S4233" s="23"/>
      <c r="T4233" s="23"/>
      <c r="U4233" s="23"/>
      <c r="V4233" s="23"/>
      <c r="W4233" s="23"/>
      <c r="X4233" s="23"/>
      <c r="Y4233" s="23"/>
      <c r="Z4233" s="23"/>
      <c r="AA4233" s="23"/>
      <c r="AB4233" s="23"/>
      <c r="AC4233" s="67"/>
      <c r="AD4233" s="23"/>
      <c r="AE4233" s="23"/>
    </row>
    <row r="4234" spans="1:31" s="103" customFormat="1" x14ac:dyDescent="0.35">
      <c r="A4234" s="24"/>
      <c r="B4234" s="23"/>
      <c r="C4234" s="23"/>
      <c r="D4234" s="23"/>
      <c r="E4234" s="23"/>
      <c r="F4234" s="23"/>
      <c r="G4234" s="23"/>
      <c r="H4234" s="23"/>
      <c r="I4234" s="23"/>
      <c r="J4234" s="23"/>
      <c r="K4234" s="23"/>
      <c r="L4234" s="23"/>
      <c r="M4234" s="23"/>
      <c r="N4234" s="23"/>
      <c r="O4234" s="23"/>
      <c r="P4234" s="23"/>
      <c r="Q4234" s="23"/>
      <c r="R4234" s="23"/>
      <c r="S4234" s="23"/>
      <c r="T4234" s="23"/>
      <c r="U4234" s="23"/>
      <c r="V4234" s="23"/>
      <c r="W4234" s="23"/>
      <c r="X4234" s="23"/>
      <c r="Y4234" s="23"/>
      <c r="Z4234" s="23"/>
      <c r="AA4234" s="23"/>
      <c r="AB4234" s="23"/>
      <c r="AC4234" s="67"/>
      <c r="AD4234" s="23"/>
      <c r="AE4234" s="23"/>
    </row>
    <row r="4235" spans="1:31" s="103" customFormat="1" x14ac:dyDescent="0.35">
      <c r="A4235" s="24"/>
      <c r="B4235" s="23"/>
      <c r="C4235" s="23"/>
      <c r="D4235" s="23"/>
      <c r="E4235" s="23"/>
      <c r="F4235" s="23"/>
      <c r="G4235" s="23"/>
      <c r="H4235" s="23"/>
      <c r="I4235" s="23"/>
      <c r="J4235" s="23"/>
      <c r="K4235" s="23"/>
      <c r="L4235" s="23"/>
      <c r="M4235" s="23"/>
      <c r="N4235" s="23"/>
      <c r="O4235" s="23"/>
      <c r="P4235" s="23"/>
      <c r="Q4235" s="23"/>
      <c r="R4235" s="23"/>
      <c r="S4235" s="23"/>
      <c r="T4235" s="23"/>
      <c r="U4235" s="23"/>
      <c r="V4235" s="23"/>
      <c r="W4235" s="23"/>
      <c r="X4235" s="23"/>
      <c r="Y4235" s="23"/>
      <c r="Z4235" s="23"/>
      <c r="AA4235" s="23"/>
      <c r="AB4235" s="23"/>
      <c r="AC4235" s="67"/>
      <c r="AD4235" s="23"/>
      <c r="AE4235" s="23"/>
    </row>
    <row r="4236" spans="1:31" s="103" customFormat="1" x14ac:dyDescent="0.35">
      <c r="A4236" s="24"/>
      <c r="B4236" s="23"/>
      <c r="C4236" s="23"/>
      <c r="D4236" s="23"/>
      <c r="E4236" s="23"/>
      <c r="F4236" s="23"/>
      <c r="G4236" s="23"/>
      <c r="H4236" s="23"/>
      <c r="I4236" s="23"/>
      <c r="J4236" s="23"/>
      <c r="K4236" s="23"/>
      <c r="L4236" s="23"/>
      <c r="M4236" s="23"/>
      <c r="N4236" s="23"/>
      <c r="O4236" s="23"/>
      <c r="P4236" s="23"/>
      <c r="Q4236" s="23"/>
      <c r="R4236" s="23"/>
      <c r="S4236" s="23"/>
      <c r="T4236" s="23"/>
      <c r="U4236" s="23"/>
      <c r="V4236" s="23"/>
      <c r="W4236" s="23"/>
      <c r="X4236" s="23"/>
      <c r="Y4236" s="23"/>
      <c r="Z4236" s="23"/>
      <c r="AA4236" s="23"/>
      <c r="AB4236" s="23"/>
      <c r="AC4236" s="67"/>
      <c r="AD4236" s="23"/>
      <c r="AE4236" s="23"/>
    </row>
    <row r="4237" spans="1:31" s="103" customFormat="1" x14ac:dyDescent="0.35">
      <c r="A4237" s="24"/>
      <c r="B4237" s="23"/>
      <c r="C4237" s="23"/>
      <c r="D4237" s="23"/>
      <c r="E4237" s="23"/>
      <c r="F4237" s="23"/>
      <c r="G4237" s="23"/>
      <c r="H4237" s="23"/>
      <c r="I4237" s="23"/>
      <c r="J4237" s="23"/>
      <c r="K4237" s="23"/>
      <c r="L4237" s="23"/>
      <c r="M4237" s="23"/>
      <c r="N4237" s="23"/>
      <c r="O4237" s="23"/>
      <c r="P4237" s="23"/>
      <c r="Q4237" s="23"/>
      <c r="R4237" s="23"/>
      <c r="S4237" s="23"/>
      <c r="T4237" s="23"/>
      <c r="U4237" s="23"/>
      <c r="V4237" s="23"/>
      <c r="W4237" s="23"/>
      <c r="X4237" s="23"/>
      <c r="Y4237" s="23"/>
      <c r="Z4237" s="23"/>
      <c r="AA4237" s="23"/>
      <c r="AB4237" s="23"/>
      <c r="AC4237" s="67"/>
      <c r="AD4237" s="23"/>
      <c r="AE4237" s="23"/>
    </row>
    <row r="4238" spans="1:31" s="103" customFormat="1" x14ac:dyDescent="0.35">
      <c r="A4238" s="24"/>
      <c r="B4238" s="23"/>
      <c r="C4238" s="23"/>
      <c r="D4238" s="23"/>
      <c r="E4238" s="23"/>
      <c r="F4238" s="23"/>
      <c r="G4238" s="23"/>
      <c r="H4238" s="23"/>
      <c r="I4238" s="23"/>
      <c r="J4238" s="23"/>
      <c r="K4238" s="23"/>
      <c r="L4238" s="23"/>
      <c r="M4238" s="23"/>
      <c r="N4238" s="23"/>
      <c r="O4238" s="23"/>
      <c r="P4238" s="23"/>
      <c r="Q4238" s="23"/>
      <c r="R4238" s="23"/>
      <c r="S4238" s="23"/>
      <c r="T4238" s="23"/>
      <c r="U4238" s="23"/>
      <c r="V4238" s="23"/>
      <c r="W4238" s="23"/>
      <c r="X4238" s="23"/>
      <c r="Y4238" s="23"/>
      <c r="Z4238" s="23"/>
      <c r="AA4238" s="23"/>
      <c r="AB4238" s="23"/>
      <c r="AC4238" s="67"/>
      <c r="AD4238" s="23"/>
      <c r="AE4238" s="23"/>
    </row>
    <row r="4239" spans="1:31" s="103" customFormat="1" x14ac:dyDescent="0.35">
      <c r="A4239" s="24"/>
      <c r="B4239" s="23"/>
      <c r="C4239" s="23"/>
      <c r="D4239" s="23"/>
      <c r="E4239" s="23"/>
      <c r="F4239" s="23"/>
      <c r="G4239" s="23"/>
      <c r="H4239" s="23"/>
      <c r="I4239" s="23"/>
      <c r="J4239" s="23"/>
      <c r="K4239" s="23"/>
      <c r="L4239" s="23"/>
      <c r="M4239" s="23"/>
      <c r="N4239" s="23"/>
      <c r="O4239" s="23"/>
      <c r="P4239" s="23"/>
      <c r="Q4239" s="23"/>
      <c r="R4239" s="23"/>
      <c r="S4239" s="23"/>
      <c r="T4239" s="23"/>
      <c r="U4239" s="23"/>
      <c r="V4239" s="23"/>
      <c r="W4239" s="23"/>
      <c r="X4239" s="23"/>
      <c r="Y4239" s="23"/>
      <c r="Z4239" s="23"/>
      <c r="AA4239" s="23"/>
      <c r="AB4239" s="23"/>
      <c r="AC4239" s="67"/>
      <c r="AD4239" s="23"/>
      <c r="AE4239" s="23"/>
    </row>
    <row r="4240" spans="1:31" s="103" customFormat="1" x14ac:dyDescent="0.35">
      <c r="A4240" s="24"/>
      <c r="B4240" s="23"/>
      <c r="C4240" s="23"/>
      <c r="D4240" s="23"/>
      <c r="E4240" s="23"/>
      <c r="F4240" s="23"/>
      <c r="G4240" s="23"/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3"/>
      <c r="X4240" s="23"/>
      <c r="Y4240" s="23"/>
      <c r="Z4240" s="23"/>
      <c r="AA4240" s="23"/>
      <c r="AB4240" s="23"/>
      <c r="AC4240" s="67"/>
      <c r="AD4240" s="23"/>
      <c r="AE4240" s="23"/>
    </row>
    <row r="4241" spans="1:31" s="103" customFormat="1" x14ac:dyDescent="0.35">
      <c r="A4241" s="24"/>
      <c r="B4241" s="23"/>
      <c r="C4241" s="23"/>
      <c r="D4241" s="23"/>
      <c r="E4241" s="23"/>
      <c r="F4241" s="23"/>
      <c r="G4241" s="23"/>
      <c r="H4241" s="23"/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3"/>
      <c r="X4241" s="23"/>
      <c r="Y4241" s="23"/>
      <c r="Z4241" s="23"/>
      <c r="AA4241" s="23"/>
      <c r="AB4241" s="23"/>
      <c r="AC4241" s="67"/>
      <c r="AD4241" s="23"/>
      <c r="AE4241" s="23"/>
    </row>
    <row r="4242" spans="1:31" s="103" customFormat="1" x14ac:dyDescent="0.35">
      <c r="A4242" s="24"/>
      <c r="B4242" s="23"/>
      <c r="C4242" s="23"/>
      <c r="D4242" s="23"/>
      <c r="E4242" s="23"/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23"/>
      <c r="Y4242" s="23"/>
      <c r="Z4242" s="23"/>
      <c r="AA4242" s="23"/>
      <c r="AB4242" s="23"/>
      <c r="AC4242" s="67"/>
      <c r="AD4242" s="23"/>
      <c r="AE4242" s="23"/>
    </row>
    <row r="4243" spans="1:31" s="103" customFormat="1" x14ac:dyDescent="0.35">
      <c r="A4243" s="24"/>
      <c r="B4243" s="23"/>
      <c r="C4243" s="23"/>
      <c r="D4243" s="23"/>
      <c r="E4243" s="23"/>
      <c r="F4243" s="23"/>
      <c r="G4243" s="23"/>
      <c r="H4243" s="23"/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/>
      <c r="U4243" s="23"/>
      <c r="V4243" s="23"/>
      <c r="W4243" s="23"/>
      <c r="X4243" s="23"/>
      <c r="Y4243" s="23"/>
      <c r="Z4243" s="23"/>
      <c r="AA4243" s="23"/>
      <c r="AB4243" s="23"/>
      <c r="AC4243" s="67"/>
      <c r="AD4243" s="23"/>
      <c r="AE4243" s="23"/>
    </row>
    <row r="4244" spans="1:31" s="103" customFormat="1" x14ac:dyDescent="0.35">
      <c r="A4244" s="24"/>
      <c r="B4244" s="23"/>
      <c r="C4244" s="23"/>
      <c r="D4244" s="23"/>
      <c r="E4244" s="23"/>
      <c r="F4244" s="23"/>
      <c r="G4244" s="23"/>
      <c r="H4244" s="23"/>
      <c r="I4244" s="23"/>
      <c r="J4244" s="23"/>
      <c r="K4244" s="23"/>
      <c r="L4244" s="23"/>
      <c r="M4244" s="23"/>
      <c r="N4244" s="23"/>
      <c r="O4244" s="23"/>
      <c r="P4244" s="23"/>
      <c r="Q4244" s="23"/>
      <c r="R4244" s="23"/>
      <c r="S4244" s="23"/>
      <c r="T4244" s="23"/>
      <c r="U4244" s="23"/>
      <c r="V4244" s="23"/>
      <c r="W4244" s="23"/>
      <c r="X4244" s="23"/>
      <c r="Y4244" s="23"/>
      <c r="Z4244" s="23"/>
      <c r="AA4244" s="23"/>
      <c r="AB4244" s="23"/>
      <c r="AC4244" s="67"/>
      <c r="AD4244" s="23"/>
      <c r="AE4244" s="23"/>
    </row>
    <row r="4245" spans="1:31" s="103" customFormat="1" x14ac:dyDescent="0.35">
      <c r="A4245" s="24"/>
      <c r="B4245" s="23"/>
      <c r="C4245" s="23"/>
      <c r="D4245" s="23"/>
      <c r="E4245" s="23"/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/>
      <c r="V4245" s="23"/>
      <c r="W4245" s="23"/>
      <c r="X4245" s="23"/>
      <c r="Y4245" s="23"/>
      <c r="Z4245" s="23"/>
      <c r="AA4245" s="23"/>
      <c r="AB4245" s="23"/>
      <c r="AC4245" s="67"/>
      <c r="AD4245" s="23"/>
      <c r="AE4245" s="23"/>
    </row>
    <row r="4246" spans="1:31" s="103" customFormat="1" x14ac:dyDescent="0.35">
      <c r="A4246" s="24"/>
      <c r="B4246" s="23"/>
      <c r="C4246" s="23"/>
      <c r="D4246" s="23"/>
      <c r="E4246" s="23"/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23"/>
      <c r="R4246" s="23"/>
      <c r="S4246" s="23"/>
      <c r="T4246" s="23"/>
      <c r="U4246" s="23"/>
      <c r="V4246" s="23"/>
      <c r="W4246" s="23"/>
      <c r="X4246" s="23"/>
      <c r="Y4246" s="23"/>
      <c r="Z4246" s="23"/>
      <c r="AA4246" s="23"/>
      <c r="AB4246" s="23"/>
      <c r="AC4246" s="67"/>
      <c r="AD4246" s="23"/>
      <c r="AE4246" s="23"/>
    </row>
    <row r="4247" spans="1:31" s="103" customFormat="1" x14ac:dyDescent="0.35">
      <c r="A4247" s="24"/>
      <c r="B4247" s="23"/>
      <c r="C4247" s="23"/>
      <c r="D4247" s="23"/>
      <c r="E4247" s="23"/>
      <c r="F4247" s="23"/>
      <c r="G4247" s="23"/>
      <c r="H4247" s="23"/>
      <c r="I4247" s="23"/>
      <c r="J4247" s="23"/>
      <c r="K4247" s="23"/>
      <c r="L4247" s="23"/>
      <c r="M4247" s="23"/>
      <c r="N4247" s="23"/>
      <c r="O4247" s="23"/>
      <c r="P4247" s="23"/>
      <c r="Q4247" s="23"/>
      <c r="R4247" s="23"/>
      <c r="S4247" s="23"/>
      <c r="T4247" s="23"/>
      <c r="U4247" s="23"/>
      <c r="V4247" s="23"/>
      <c r="W4247" s="23"/>
      <c r="X4247" s="23"/>
      <c r="Y4247" s="23"/>
      <c r="Z4247" s="23"/>
      <c r="AA4247" s="23"/>
      <c r="AB4247" s="23"/>
      <c r="AC4247" s="67"/>
      <c r="AD4247" s="23"/>
      <c r="AE4247" s="23"/>
    </row>
    <row r="4248" spans="1:31" s="103" customFormat="1" x14ac:dyDescent="0.35">
      <c r="A4248" s="24"/>
      <c r="B4248" s="23"/>
      <c r="C4248" s="23"/>
      <c r="D4248" s="23"/>
      <c r="E4248" s="23"/>
      <c r="F4248" s="23"/>
      <c r="G4248" s="23"/>
      <c r="H4248" s="23"/>
      <c r="I4248" s="23"/>
      <c r="J4248" s="23"/>
      <c r="K4248" s="23"/>
      <c r="L4248" s="23"/>
      <c r="M4248" s="23"/>
      <c r="N4248" s="23"/>
      <c r="O4248" s="23"/>
      <c r="P4248" s="23"/>
      <c r="Q4248" s="23"/>
      <c r="R4248" s="23"/>
      <c r="S4248" s="23"/>
      <c r="T4248" s="23"/>
      <c r="U4248" s="23"/>
      <c r="V4248" s="23"/>
      <c r="W4248" s="23"/>
      <c r="X4248" s="23"/>
      <c r="Y4248" s="23"/>
      <c r="Z4248" s="23"/>
      <c r="AA4248" s="23"/>
      <c r="AB4248" s="23"/>
      <c r="AC4248" s="67"/>
      <c r="AD4248" s="23"/>
      <c r="AE4248" s="23"/>
    </row>
    <row r="4249" spans="1:31" s="103" customFormat="1" x14ac:dyDescent="0.35">
      <c r="A4249" s="24"/>
      <c r="B4249" s="23"/>
      <c r="C4249" s="23"/>
      <c r="D4249" s="23"/>
      <c r="E4249" s="23"/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/>
      <c r="Q4249" s="23"/>
      <c r="R4249" s="23"/>
      <c r="S4249" s="23"/>
      <c r="T4249" s="23"/>
      <c r="U4249" s="23"/>
      <c r="V4249" s="23"/>
      <c r="W4249" s="23"/>
      <c r="X4249" s="23"/>
      <c r="Y4249" s="23"/>
      <c r="Z4249" s="23"/>
      <c r="AA4249" s="23"/>
      <c r="AB4249" s="23"/>
      <c r="AC4249" s="67"/>
      <c r="AD4249" s="23"/>
      <c r="AE4249" s="23"/>
    </row>
    <row r="4250" spans="1:31" s="103" customFormat="1" x14ac:dyDescent="0.35">
      <c r="A4250" s="24"/>
      <c r="B4250" s="23"/>
      <c r="C4250" s="23"/>
      <c r="D4250" s="23"/>
      <c r="E4250" s="23"/>
      <c r="F4250" s="23"/>
      <c r="G4250" s="23"/>
      <c r="H4250" s="23"/>
      <c r="I4250" s="23"/>
      <c r="J4250" s="23"/>
      <c r="K4250" s="23"/>
      <c r="L4250" s="23"/>
      <c r="M4250" s="23"/>
      <c r="N4250" s="23"/>
      <c r="O4250" s="23"/>
      <c r="P4250" s="23"/>
      <c r="Q4250" s="23"/>
      <c r="R4250" s="23"/>
      <c r="S4250" s="23"/>
      <c r="T4250" s="23"/>
      <c r="U4250" s="23"/>
      <c r="V4250" s="23"/>
      <c r="W4250" s="23"/>
      <c r="X4250" s="23"/>
      <c r="Y4250" s="23"/>
      <c r="Z4250" s="23"/>
      <c r="AA4250" s="23"/>
      <c r="AB4250" s="23"/>
      <c r="AC4250" s="67"/>
      <c r="AD4250" s="23"/>
      <c r="AE4250" s="23"/>
    </row>
    <row r="4251" spans="1:31" s="103" customFormat="1" x14ac:dyDescent="0.35">
      <c r="A4251" s="24"/>
      <c r="B4251" s="23"/>
      <c r="C4251" s="23"/>
      <c r="D4251" s="23"/>
      <c r="E4251" s="23"/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23"/>
      <c r="Y4251" s="23"/>
      <c r="Z4251" s="23"/>
      <c r="AA4251" s="23"/>
      <c r="AB4251" s="23"/>
      <c r="AC4251" s="67"/>
      <c r="AD4251" s="23"/>
      <c r="AE4251" s="23"/>
    </row>
    <row r="4252" spans="1:31" s="103" customFormat="1" x14ac:dyDescent="0.35">
      <c r="A4252" s="24"/>
      <c r="B4252" s="23"/>
      <c r="C4252" s="23"/>
      <c r="D4252" s="23"/>
      <c r="E4252" s="23"/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67"/>
      <c r="AD4252" s="23"/>
      <c r="AE4252" s="23"/>
    </row>
    <row r="4253" spans="1:31" s="103" customFormat="1" x14ac:dyDescent="0.35">
      <c r="A4253" s="24"/>
      <c r="B4253" s="23"/>
      <c r="C4253" s="23"/>
      <c r="D4253" s="23"/>
      <c r="E4253" s="23"/>
      <c r="F4253" s="23"/>
      <c r="G4253" s="23"/>
      <c r="H4253" s="23"/>
      <c r="I4253" s="23"/>
      <c r="J4253" s="23"/>
      <c r="K4253" s="23"/>
      <c r="L4253" s="23"/>
      <c r="M4253" s="23"/>
      <c r="N4253" s="23"/>
      <c r="O4253" s="23"/>
      <c r="P4253" s="23"/>
      <c r="Q4253" s="23"/>
      <c r="R4253" s="23"/>
      <c r="S4253" s="23"/>
      <c r="T4253" s="23"/>
      <c r="U4253" s="23"/>
      <c r="V4253" s="23"/>
      <c r="W4253" s="23"/>
      <c r="X4253" s="23"/>
      <c r="Y4253" s="23"/>
      <c r="Z4253" s="23"/>
      <c r="AA4253" s="23"/>
      <c r="AB4253" s="23"/>
      <c r="AC4253" s="67"/>
      <c r="AD4253" s="23"/>
      <c r="AE4253" s="23"/>
    </row>
    <row r="4254" spans="1:31" s="103" customFormat="1" x14ac:dyDescent="0.35">
      <c r="A4254" s="24"/>
      <c r="B4254" s="23"/>
      <c r="C4254" s="23"/>
      <c r="D4254" s="23"/>
      <c r="E4254" s="23"/>
      <c r="F4254" s="23"/>
      <c r="G4254" s="23"/>
      <c r="H4254" s="23"/>
      <c r="I4254" s="23"/>
      <c r="J4254" s="23"/>
      <c r="K4254" s="23"/>
      <c r="L4254" s="23"/>
      <c r="M4254" s="23"/>
      <c r="N4254" s="23"/>
      <c r="O4254" s="23"/>
      <c r="P4254" s="23"/>
      <c r="Q4254" s="23"/>
      <c r="R4254" s="23"/>
      <c r="S4254" s="23"/>
      <c r="T4254" s="23"/>
      <c r="U4254" s="23"/>
      <c r="V4254" s="23"/>
      <c r="W4254" s="23"/>
      <c r="X4254" s="23"/>
      <c r="Y4254" s="23"/>
      <c r="Z4254" s="23"/>
      <c r="AA4254" s="23"/>
      <c r="AB4254" s="23"/>
      <c r="AC4254" s="67"/>
      <c r="AD4254" s="23"/>
      <c r="AE4254" s="23"/>
    </row>
    <row r="4255" spans="1:31" s="103" customFormat="1" x14ac:dyDescent="0.35">
      <c r="A4255" s="24"/>
      <c r="B4255" s="23"/>
      <c r="C4255" s="23"/>
      <c r="D4255" s="23"/>
      <c r="E4255" s="23"/>
      <c r="F4255" s="23"/>
      <c r="G4255" s="23"/>
      <c r="H4255" s="23"/>
      <c r="I4255" s="23"/>
      <c r="J4255" s="23"/>
      <c r="K4255" s="23"/>
      <c r="L4255" s="23"/>
      <c r="M4255" s="23"/>
      <c r="N4255" s="23"/>
      <c r="O4255" s="23"/>
      <c r="P4255" s="23"/>
      <c r="Q4255" s="23"/>
      <c r="R4255" s="23"/>
      <c r="S4255" s="23"/>
      <c r="T4255" s="23"/>
      <c r="U4255" s="23"/>
      <c r="V4255" s="23"/>
      <c r="W4255" s="23"/>
      <c r="X4255" s="23"/>
      <c r="Y4255" s="23"/>
      <c r="Z4255" s="23"/>
      <c r="AA4255" s="23"/>
      <c r="AB4255" s="23"/>
      <c r="AC4255" s="67"/>
      <c r="AD4255" s="23"/>
      <c r="AE4255" s="23"/>
    </row>
    <row r="4256" spans="1:31" s="103" customFormat="1" x14ac:dyDescent="0.35">
      <c r="A4256" s="24"/>
      <c r="B4256" s="23"/>
      <c r="C4256" s="23"/>
      <c r="D4256" s="23"/>
      <c r="E4256" s="23"/>
      <c r="F4256" s="23"/>
      <c r="G4256" s="23"/>
      <c r="H4256" s="23"/>
      <c r="I4256" s="23"/>
      <c r="J4256" s="23"/>
      <c r="K4256" s="23"/>
      <c r="L4256" s="23"/>
      <c r="M4256" s="23"/>
      <c r="N4256" s="23"/>
      <c r="O4256" s="23"/>
      <c r="P4256" s="23"/>
      <c r="Q4256" s="23"/>
      <c r="R4256" s="23"/>
      <c r="S4256" s="23"/>
      <c r="T4256" s="23"/>
      <c r="U4256" s="23"/>
      <c r="V4256" s="23"/>
      <c r="W4256" s="23"/>
      <c r="X4256" s="23"/>
      <c r="Y4256" s="23"/>
      <c r="Z4256" s="23"/>
      <c r="AA4256" s="23"/>
      <c r="AB4256" s="23"/>
      <c r="AC4256" s="67"/>
      <c r="AD4256" s="23"/>
      <c r="AE4256" s="23"/>
    </row>
    <row r="4257" spans="1:31" s="103" customFormat="1" x14ac:dyDescent="0.35">
      <c r="A4257" s="24"/>
      <c r="B4257" s="23"/>
      <c r="C4257" s="23"/>
      <c r="D4257" s="23"/>
      <c r="E4257" s="23"/>
      <c r="F4257" s="23"/>
      <c r="G4257" s="23"/>
      <c r="H4257" s="23"/>
      <c r="I4257" s="23"/>
      <c r="J4257" s="23"/>
      <c r="K4257" s="23"/>
      <c r="L4257" s="23"/>
      <c r="M4257" s="23"/>
      <c r="N4257" s="23"/>
      <c r="O4257" s="23"/>
      <c r="P4257" s="23"/>
      <c r="Q4257" s="23"/>
      <c r="R4257" s="23"/>
      <c r="S4257" s="23"/>
      <c r="T4257" s="23"/>
      <c r="U4257" s="23"/>
      <c r="V4257" s="23"/>
      <c r="W4257" s="23"/>
      <c r="X4257" s="23"/>
      <c r="Y4257" s="23"/>
      <c r="Z4257" s="23"/>
      <c r="AA4257" s="23"/>
      <c r="AB4257" s="23"/>
      <c r="AC4257" s="67"/>
      <c r="AD4257" s="23"/>
      <c r="AE4257" s="23"/>
    </row>
    <row r="4258" spans="1:31" s="103" customFormat="1" x14ac:dyDescent="0.35">
      <c r="A4258" s="24"/>
      <c r="B4258" s="23"/>
      <c r="C4258" s="23"/>
      <c r="D4258" s="23"/>
      <c r="E4258" s="23"/>
      <c r="F4258" s="23"/>
      <c r="G4258" s="23"/>
      <c r="H4258" s="23"/>
      <c r="I4258" s="23"/>
      <c r="J4258" s="23"/>
      <c r="K4258" s="23"/>
      <c r="L4258" s="23"/>
      <c r="M4258" s="23"/>
      <c r="N4258" s="23"/>
      <c r="O4258" s="23"/>
      <c r="P4258" s="23"/>
      <c r="Q4258" s="23"/>
      <c r="R4258" s="23"/>
      <c r="S4258" s="23"/>
      <c r="T4258" s="23"/>
      <c r="U4258" s="23"/>
      <c r="V4258" s="23"/>
      <c r="W4258" s="23"/>
      <c r="X4258" s="23"/>
      <c r="Y4258" s="23"/>
      <c r="Z4258" s="23"/>
      <c r="AA4258" s="23"/>
      <c r="AB4258" s="23"/>
      <c r="AC4258" s="67"/>
      <c r="AD4258" s="23"/>
      <c r="AE4258" s="23"/>
    </row>
    <row r="4259" spans="1:31" s="103" customFormat="1" x14ac:dyDescent="0.35">
      <c r="A4259" s="24"/>
      <c r="B4259" s="23"/>
      <c r="C4259" s="23"/>
      <c r="D4259" s="23"/>
      <c r="E4259" s="23"/>
      <c r="F4259" s="23"/>
      <c r="G4259" s="23"/>
      <c r="H4259" s="23"/>
      <c r="I4259" s="23"/>
      <c r="J4259" s="23"/>
      <c r="K4259" s="23"/>
      <c r="L4259" s="23"/>
      <c r="M4259" s="23"/>
      <c r="N4259" s="23"/>
      <c r="O4259" s="23"/>
      <c r="P4259" s="23"/>
      <c r="Q4259" s="23"/>
      <c r="R4259" s="23"/>
      <c r="S4259" s="23"/>
      <c r="T4259" s="23"/>
      <c r="U4259" s="23"/>
      <c r="V4259" s="23"/>
      <c r="W4259" s="23"/>
      <c r="X4259" s="23"/>
      <c r="Y4259" s="23"/>
      <c r="Z4259" s="23"/>
      <c r="AA4259" s="23"/>
      <c r="AB4259" s="23"/>
      <c r="AC4259" s="67"/>
      <c r="AD4259" s="23"/>
      <c r="AE4259" s="23"/>
    </row>
    <row r="4260" spans="1:31" s="103" customFormat="1" x14ac:dyDescent="0.35">
      <c r="A4260" s="24"/>
      <c r="B4260" s="23"/>
      <c r="C4260" s="23"/>
      <c r="D4260" s="23"/>
      <c r="E4260" s="23"/>
      <c r="F4260" s="23"/>
      <c r="G4260" s="23"/>
      <c r="H4260" s="23"/>
      <c r="I4260" s="23"/>
      <c r="J4260" s="23"/>
      <c r="K4260" s="23"/>
      <c r="L4260" s="23"/>
      <c r="M4260" s="23"/>
      <c r="N4260" s="23"/>
      <c r="O4260" s="23"/>
      <c r="P4260" s="23"/>
      <c r="Q4260" s="23"/>
      <c r="R4260" s="23"/>
      <c r="S4260" s="23"/>
      <c r="T4260" s="23"/>
      <c r="U4260" s="23"/>
      <c r="V4260" s="23"/>
      <c r="W4260" s="23"/>
      <c r="X4260" s="23"/>
      <c r="Y4260" s="23"/>
      <c r="Z4260" s="23"/>
      <c r="AA4260" s="23"/>
      <c r="AB4260" s="23"/>
      <c r="AC4260" s="67"/>
      <c r="AD4260" s="23"/>
      <c r="AE4260" s="23"/>
    </row>
    <row r="4261" spans="1:31" s="103" customFormat="1" x14ac:dyDescent="0.35">
      <c r="A4261" s="24"/>
      <c r="B4261" s="23"/>
      <c r="C4261" s="23"/>
      <c r="D4261" s="23"/>
      <c r="E4261" s="23"/>
      <c r="F4261" s="23"/>
      <c r="G4261" s="23"/>
      <c r="H4261" s="23"/>
      <c r="I4261" s="23"/>
      <c r="J4261" s="23"/>
      <c r="K4261" s="23"/>
      <c r="L4261" s="23"/>
      <c r="M4261" s="23"/>
      <c r="N4261" s="23"/>
      <c r="O4261" s="23"/>
      <c r="P4261" s="23"/>
      <c r="Q4261" s="23"/>
      <c r="R4261" s="23"/>
      <c r="S4261" s="23"/>
      <c r="T4261" s="23"/>
      <c r="U4261" s="23"/>
      <c r="V4261" s="23"/>
      <c r="W4261" s="23"/>
      <c r="X4261" s="23"/>
      <c r="Y4261" s="23"/>
      <c r="Z4261" s="23"/>
      <c r="AA4261" s="23"/>
      <c r="AB4261" s="23"/>
      <c r="AC4261" s="67"/>
      <c r="AD4261" s="23"/>
      <c r="AE4261" s="23"/>
    </row>
    <row r="4262" spans="1:31" s="103" customFormat="1" x14ac:dyDescent="0.35">
      <c r="A4262" s="24"/>
      <c r="B4262" s="23"/>
      <c r="C4262" s="23"/>
      <c r="D4262" s="23"/>
      <c r="E4262" s="23"/>
      <c r="F4262" s="23"/>
      <c r="G4262" s="23"/>
      <c r="H4262" s="23"/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23"/>
      <c r="T4262" s="23"/>
      <c r="U4262" s="23"/>
      <c r="V4262" s="23"/>
      <c r="W4262" s="23"/>
      <c r="X4262" s="23"/>
      <c r="Y4262" s="23"/>
      <c r="Z4262" s="23"/>
      <c r="AA4262" s="23"/>
      <c r="AB4262" s="23"/>
      <c r="AC4262" s="67"/>
      <c r="AD4262" s="23"/>
      <c r="AE4262" s="23"/>
    </row>
    <row r="4263" spans="1:31" s="103" customFormat="1" x14ac:dyDescent="0.35">
      <c r="A4263" s="24"/>
      <c r="B4263" s="23"/>
      <c r="C4263" s="23"/>
      <c r="D4263" s="23"/>
      <c r="E4263" s="23"/>
      <c r="F4263" s="23"/>
      <c r="G4263" s="23"/>
      <c r="H4263" s="23"/>
      <c r="I4263" s="23"/>
      <c r="J4263" s="23"/>
      <c r="K4263" s="23"/>
      <c r="L4263" s="23"/>
      <c r="M4263" s="23"/>
      <c r="N4263" s="23"/>
      <c r="O4263" s="23"/>
      <c r="P4263" s="23"/>
      <c r="Q4263" s="23"/>
      <c r="R4263" s="23"/>
      <c r="S4263" s="23"/>
      <c r="T4263" s="23"/>
      <c r="U4263" s="23"/>
      <c r="V4263" s="23"/>
      <c r="W4263" s="23"/>
      <c r="X4263" s="23"/>
      <c r="Y4263" s="23"/>
      <c r="Z4263" s="23"/>
      <c r="AA4263" s="23"/>
      <c r="AB4263" s="23"/>
      <c r="AC4263" s="67"/>
      <c r="AD4263" s="23"/>
      <c r="AE4263" s="23"/>
    </row>
    <row r="4264" spans="1:31" s="103" customFormat="1" x14ac:dyDescent="0.35">
      <c r="A4264" s="24"/>
      <c r="B4264" s="23"/>
      <c r="C4264" s="23"/>
      <c r="D4264" s="23"/>
      <c r="E4264" s="23"/>
      <c r="F4264" s="23"/>
      <c r="G4264" s="23"/>
      <c r="H4264" s="23"/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/>
      <c r="V4264" s="23"/>
      <c r="W4264" s="23"/>
      <c r="X4264" s="23"/>
      <c r="Y4264" s="23"/>
      <c r="Z4264" s="23"/>
      <c r="AA4264" s="23"/>
      <c r="AB4264" s="23"/>
      <c r="AC4264" s="67"/>
      <c r="AD4264" s="23"/>
      <c r="AE4264" s="23"/>
    </row>
    <row r="4265" spans="1:31" s="103" customFormat="1" x14ac:dyDescent="0.35">
      <c r="A4265" s="24"/>
      <c r="B4265" s="23"/>
      <c r="C4265" s="23"/>
      <c r="D4265" s="23"/>
      <c r="E4265" s="23"/>
      <c r="F4265" s="23"/>
      <c r="G4265" s="23"/>
      <c r="H4265" s="23"/>
      <c r="I4265" s="23"/>
      <c r="J4265" s="23"/>
      <c r="K4265" s="23"/>
      <c r="L4265" s="23"/>
      <c r="M4265" s="23"/>
      <c r="N4265" s="23"/>
      <c r="O4265" s="23"/>
      <c r="P4265" s="23"/>
      <c r="Q4265" s="23"/>
      <c r="R4265" s="23"/>
      <c r="S4265" s="23"/>
      <c r="T4265" s="23"/>
      <c r="U4265" s="23"/>
      <c r="V4265" s="23"/>
      <c r="W4265" s="23"/>
      <c r="X4265" s="23"/>
      <c r="Y4265" s="23"/>
      <c r="Z4265" s="23"/>
      <c r="AA4265" s="23"/>
      <c r="AB4265" s="23"/>
      <c r="AC4265" s="67"/>
      <c r="AD4265" s="23"/>
      <c r="AE4265" s="23"/>
    </row>
    <row r="4266" spans="1:31" s="103" customFormat="1" x14ac:dyDescent="0.35">
      <c r="A4266" s="24"/>
      <c r="B4266" s="23"/>
      <c r="C4266" s="23"/>
      <c r="D4266" s="23"/>
      <c r="E4266" s="23"/>
      <c r="F4266" s="23"/>
      <c r="G4266" s="23"/>
      <c r="H4266" s="23"/>
      <c r="I4266" s="23"/>
      <c r="J4266" s="23"/>
      <c r="K4266" s="23"/>
      <c r="L4266" s="23"/>
      <c r="M4266" s="23"/>
      <c r="N4266" s="23"/>
      <c r="O4266" s="23"/>
      <c r="P4266" s="23"/>
      <c r="Q4266" s="23"/>
      <c r="R4266" s="23"/>
      <c r="S4266" s="23"/>
      <c r="T4266" s="23"/>
      <c r="U4266" s="23"/>
      <c r="V4266" s="23"/>
      <c r="W4266" s="23"/>
      <c r="X4266" s="23"/>
      <c r="Y4266" s="23"/>
      <c r="Z4266" s="23"/>
      <c r="AA4266" s="23"/>
      <c r="AB4266" s="23"/>
      <c r="AC4266" s="67"/>
      <c r="AD4266" s="23"/>
      <c r="AE4266" s="23"/>
    </row>
    <row r="4267" spans="1:31" s="103" customFormat="1" x14ac:dyDescent="0.35">
      <c r="A4267" s="24"/>
      <c r="B4267" s="23"/>
      <c r="C4267" s="23"/>
      <c r="D4267" s="23"/>
      <c r="E4267" s="23"/>
      <c r="F4267" s="23"/>
      <c r="G4267" s="23"/>
      <c r="H4267" s="23"/>
      <c r="I4267" s="23"/>
      <c r="J4267" s="23"/>
      <c r="K4267" s="23"/>
      <c r="L4267" s="23"/>
      <c r="M4267" s="23"/>
      <c r="N4267" s="23"/>
      <c r="O4267" s="23"/>
      <c r="P4267" s="23"/>
      <c r="Q4267" s="23"/>
      <c r="R4267" s="23"/>
      <c r="S4267" s="23"/>
      <c r="T4267" s="23"/>
      <c r="U4267" s="23"/>
      <c r="V4267" s="23"/>
      <c r="W4267" s="23"/>
      <c r="X4267" s="23"/>
      <c r="Y4267" s="23"/>
      <c r="Z4267" s="23"/>
      <c r="AA4267" s="23"/>
      <c r="AB4267" s="23"/>
      <c r="AC4267" s="67"/>
      <c r="AD4267" s="23"/>
      <c r="AE4267" s="23"/>
    </row>
    <row r="4268" spans="1:31" s="103" customFormat="1" x14ac:dyDescent="0.35">
      <c r="A4268" s="24"/>
      <c r="B4268" s="23"/>
      <c r="C4268" s="23"/>
      <c r="D4268" s="23"/>
      <c r="E4268" s="23"/>
      <c r="F4268" s="23"/>
      <c r="G4268" s="23"/>
      <c r="H4268" s="23"/>
      <c r="I4268" s="23"/>
      <c r="J4268" s="23"/>
      <c r="K4268" s="23"/>
      <c r="L4268" s="23"/>
      <c r="M4268" s="23"/>
      <c r="N4268" s="23"/>
      <c r="O4268" s="23"/>
      <c r="P4268" s="23"/>
      <c r="Q4268" s="23"/>
      <c r="R4268" s="23"/>
      <c r="S4268" s="23"/>
      <c r="T4268" s="23"/>
      <c r="U4268" s="23"/>
      <c r="V4268" s="23"/>
      <c r="W4268" s="23"/>
      <c r="X4268" s="23"/>
      <c r="Y4268" s="23"/>
      <c r="Z4268" s="23"/>
      <c r="AA4268" s="23"/>
      <c r="AB4268" s="23"/>
      <c r="AC4268" s="67"/>
      <c r="AD4268" s="23"/>
      <c r="AE4268" s="23"/>
    </row>
    <row r="4269" spans="1:31" s="103" customFormat="1" x14ac:dyDescent="0.35">
      <c r="A4269" s="24"/>
      <c r="B4269" s="23"/>
      <c r="C4269" s="23"/>
      <c r="D4269" s="23"/>
      <c r="E4269" s="23"/>
      <c r="F4269" s="23"/>
      <c r="G4269" s="23"/>
      <c r="H4269" s="23"/>
      <c r="I4269" s="23"/>
      <c r="J4269" s="23"/>
      <c r="K4269" s="23"/>
      <c r="L4269" s="23"/>
      <c r="M4269" s="23"/>
      <c r="N4269" s="23"/>
      <c r="O4269" s="23"/>
      <c r="P4269" s="23"/>
      <c r="Q4269" s="23"/>
      <c r="R4269" s="23"/>
      <c r="S4269" s="23"/>
      <c r="T4269" s="23"/>
      <c r="U4269" s="23"/>
      <c r="V4269" s="23"/>
      <c r="W4269" s="23"/>
      <c r="X4269" s="23"/>
      <c r="Y4269" s="23"/>
      <c r="Z4269" s="23"/>
      <c r="AA4269" s="23"/>
      <c r="AB4269" s="23"/>
      <c r="AC4269" s="67"/>
      <c r="AD4269" s="23"/>
      <c r="AE4269" s="23"/>
    </row>
    <row r="4270" spans="1:31" s="103" customFormat="1" x14ac:dyDescent="0.35">
      <c r="A4270" s="24"/>
      <c r="B4270" s="23"/>
      <c r="C4270" s="23"/>
      <c r="D4270" s="23"/>
      <c r="E4270" s="23"/>
      <c r="F4270" s="23"/>
      <c r="G4270" s="23"/>
      <c r="H4270" s="23"/>
      <c r="I4270" s="23"/>
      <c r="J4270" s="23"/>
      <c r="K4270" s="23"/>
      <c r="L4270" s="23"/>
      <c r="M4270" s="23"/>
      <c r="N4270" s="23"/>
      <c r="O4270" s="23"/>
      <c r="P4270" s="23"/>
      <c r="Q4270" s="23"/>
      <c r="R4270" s="23"/>
      <c r="S4270" s="23"/>
      <c r="T4270" s="23"/>
      <c r="U4270" s="23"/>
      <c r="V4270" s="23"/>
      <c r="W4270" s="23"/>
      <c r="X4270" s="23"/>
      <c r="Y4270" s="23"/>
      <c r="Z4270" s="23"/>
      <c r="AA4270" s="23"/>
      <c r="AB4270" s="23"/>
      <c r="AC4270" s="67"/>
      <c r="AD4270" s="23"/>
      <c r="AE4270" s="23"/>
    </row>
    <row r="4271" spans="1:31" s="103" customFormat="1" x14ac:dyDescent="0.35">
      <c r="A4271" s="24"/>
      <c r="B4271" s="23"/>
      <c r="C4271" s="23"/>
      <c r="D4271" s="23"/>
      <c r="E4271" s="23"/>
      <c r="F4271" s="23"/>
      <c r="G4271" s="23"/>
      <c r="H4271" s="23"/>
      <c r="I4271" s="23"/>
      <c r="J4271" s="23"/>
      <c r="K4271" s="23"/>
      <c r="L4271" s="23"/>
      <c r="M4271" s="23"/>
      <c r="N4271" s="23"/>
      <c r="O4271" s="23"/>
      <c r="P4271" s="23"/>
      <c r="Q4271" s="23"/>
      <c r="R4271" s="23"/>
      <c r="S4271" s="23"/>
      <c r="T4271" s="23"/>
      <c r="U4271" s="23"/>
      <c r="V4271" s="23"/>
      <c r="W4271" s="23"/>
      <c r="X4271" s="23"/>
      <c r="Y4271" s="23"/>
      <c r="Z4271" s="23"/>
      <c r="AA4271" s="23"/>
      <c r="AB4271" s="23"/>
      <c r="AC4271" s="67"/>
      <c r="AD4271" s="23"/>
      <c r="AE4271" s="23"/>
    </row>
    <row r="4272" spans="1:31" s="103" customFormat="1" x14ac:dyDescent="0.35">
      <c r="A4272" s="24"/>
      <c r="B4272" s="23"/>
      <c r="C4272" s="23"/>
      <c r="D4272" s="23"/>
      <c r="E4272" s="23"/>
      <c r="F4272" s="23"/>
      <c r="G4272" s="23"/>
      <c r="H4272" s="23"/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3"/>
      <c r="X4272" s="23"/>
      <c r="Y4272" s="23"/>
      <c r="Z4272" s="23"/>
      <c r="AA4272" s="23"/>
      <c r="AB4272" s="23"/>
      <c r="AC4272" s="67"/>
      <c r="AD4272" s="23"/>
      <c r="AE4272" s="23"/>
    </row>
    <row r="4273" spans="1:31" s="103" customFormat="1" x14ac:dyDescent="0.35">
      <c r="A4273" s="24"/>
      <c r="B4273" s="23"/>
      <c r="C4273" s="23"/>
      <c r="D4273" s="23"/>
      <c r="E4273" s="23"/>
      <c r="F4273" s="23"/>
      <c r="G4273" s="23"/>
      <c r="H4273" s="23"/>
      <c r="I4273" s="23"/>
      <c r="J4273" s="23"/>
      <c r="K4273" s="23"/>
      <c r="L4273" s="23"/>
      <c r="M4273" s="23"/>
      <c r="N4273" s="23"/>
      <c r="O4273" s="23"/>
      <c r="P4273" s="23"/>
      <c r="Q4273" s="23"/>
      <c r="R4273" s="23"/>
      <c r="S4273" s="23"/>
      <c r="T4273" s="23"/>
      <c r="U4273" s="23"/>
      <c r="V4273" s="23"/>
      <c r="W4273" s="23"/>
      <c r="X4273" s="23"/>
      <c r="Y4273" s="23"/>
      <c r="Z4273" s="23"/>
      <c r="AA4273" s="23"/>
      <c r="AB4273" s="23"/>
      <c r="AC4273" s="67"/>
      <c r="AD4273" s="23"/>
      <c r="AE4273" s="23"/>
    </row>
    <row r="4274" spans="1:31" s="103" customFormat="1" x14ac:dyDescent="0.35">
      <c r="A4274" s="24"/>
      <c r="B4274" s="23"/>
      <c r="C4274" s="23"/>
      <c r="D4274" s="23"/>
      <c r="E4274" s="23"/>
      <c r="F4274" s="23"/>
      <c r="G4274" s="23"/>
      <c r="H4274" s="23"/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3"/>
      <c r="X4274" s="23"/>
      <c r="Y4274" s="23"/>
      <c r="Z4274" s="23"/>
      <c r="AA4274" s="23"/>
      <c r="AB4274" s="23"/>
      <c r="AC4274" s="67"/>
      <c r="AD4274" s="23"/>
      <c r="AE4274" s="23"/>
    </row>
    <row r="4275" spans="1:31" s="103" customFormat="1" x14ac:dyDescent="0.35">
      <c r="A4275" s="24"/>
      <c r="B4275" s="23"/>
      <c r="C4275" s="23"/>
      <c r="D4275" s="23"/>
      <c r="E4275" s="23"/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23"/>
      <c r="U4275" s="23"/>
      <c r="V4275" s="23"/>
      <c r="W4275" s="23"/>
      <c r="X4275" s="23"/>
      <c r="Y4275" s="23"/>
      <c r="Z4275" s="23"/>
      <c r="AA4275" s="23"/>
      <c r="AB4275" s="23"/>
      <c r="AC4275" s="67"/>
      <c r="AD4275" s="23"/>
      <c r="AE4275" s="23"/>
    </row>
    <row r="4276" spans="1:31" s="103" customFormat="1" x14ac:dyDescent="0.35">
      <c r="A4276" s="24"/>
      <c r="B4276" s="23"/>
      <c r="C4276" s="23"/>
      <c r="D4276" s="23"/>
      <c r="E4276" s="23"/>
      <c r="F4276" s="23"/>
      <c r="G4276" s="23"/>
      <c r="H4276" s="23"/>
      <c r="I4276" s="23"/>
      <c r="J4276" s="23"/>
      <c r="K4276" s="23"/>
      <c r="L4276" s="23"/>
      <c r="M4276" s="23"/>
      <c r="N4276" s="23"/>
      <c r="O4276" s="23"/>
      <c r="P4276" s="23"/>
      <c r="Q4276" s="23"/>
      <c r="R4276" s="23"/>
      <c r="S4276" s="23"/>
      <c r="T4276" s="23"/>
      <c r="U4276" s="23"/>
      <c r="V4276" s="23"/>
      <c r="W4276" s="23"/>
      <c r="X4276" s="23"/>
      <c r="Y4276" s="23"/>
      <c r="Z4276" s="23"/>
      <c r="AA4276" s="23"/>
      <c r="AB4276" s="23"/>
      <c r="AC4276" s="67"/>
      <c r="AD4276" s="23"/>
      <c r="AE4276" s="23"/>
    </row>
    <row r="4277" spans="1:31" s="103" customFormat="1" x14ac:dyDescent="0.35">
      <c r="A4277" s="24"/>
      <c r="B4277" s="23"/>
      <c r="C4277" s="23"/>
      <c r="D4277" s="23"/>
      <c r="E4277" s="23"/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23"/>
      <c r="Y4277" s="23"/>
      <c r="Z4277" s="23"/>
      <c r="AA4277" s="23"/>
      <c r="AB4277" s="23"/>
      <c r="AC4277" s="67"/>
      <c r="AD4277" s="23"/>
      <c r="AE4277" s="23"/>
    </row>
    <row r="4278" spans="1:31" s="103" customFormat="1" x14ac:dyDescent="0.35">
      <c r="A4278" s="24"/>
      <c r="B4278" s="23"/>
      <c r="C4278" s="23"/>
      <c r="D4278" s="23"/>
      <c r="E4278" s="23"/>
      <c r="F4278" s="23"/>
      <c r="G4278" s="23"/>
      <c r="H4278" s="23"/>
      <c r="I4278" s="23"/>
      <c r="J4278" s="23"/>
      <c r="K4278" s="23"/>
      <c r="L4278" s="23"/>
      <c r="M4278" s="23"/>
      <c r="N4278" s="23"/>
      <c r="O4278" s="23"/>
      <c r="P4278" s="23"/>
      <c r="Q4278" s="23"/>
      <c r="R4278" s="23"/>
      <c r="S4278" s="23"/>
      <c r="T4278" s="23"/>
      <c r="U4278" s="23"/>
      <c r="V4278" s="23"/>
      <c r="W4278" s="23"/>
      <c r="X4278" s="23"/>
      <c r="Y4278" s="23"/>
      <c r="Z4278" s="23"/>
      <c r="AA4278" s="23"/>
      <c r="AB4278" s="23"/>
      <c r="AC4278" s="67"/>
      <c r="AD4278" s="23"/>
      <c r="AE4278" s="23"/>
    </row>
    <row r="4279" spans="1:31" s="103" customFormat="1" x14ac:dyDescent="0.35">
      <c r="A4279" s="24"/>
      <c r="B4279" s="23"/>
      <c r="C4279" s="23"/>
      <c r="D4279" s="23"/>
      <c r="E4279" s="23"/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23"/>
      <c r="Y4279" s="23"/>
      <c r="Z4279" s="23"/>
      <c r="AA4279" s="23"/>
      <c r="AB4279" s="23"/>
      <c r="AC4279" s="67"/>
      <c r="AD4279" s="23"/>
      <c r="AE4279" s="23"/>
    </row>
    <row r="4280" spans="1:31" s="103" customFormat="1" x14ac:dyDescent="0.35">
      <c r="A4280" s="24"/>
      <c r="B4280" s="23"/>
      <c r="C4280" s="23"/>
      <c r="D4280" s="23"/>
      <c r="E4280" s="23"/>
      <c r="F4280" s="23"/>
      <c r="G4280" s="23"/>
      <c r="H4280" s="23"/>
      <c r="I4280" s="23"/>
      <c r="J4280" s="23"/>
      <c r="K4280" s="23"/>
      <c r="L4280" s="23"/>
      <c r="M4280" s="23"/>
      <c r="N4280" s="23"/>
      <c r="O4280" s="23"/>
      <c r="P4280" s="23"/>
      <c r="Q4280" s="23"/>
      <c r="R4280" s="23"/>
      <c r="S4280" s="23"/>
      <c r="T4280" s="23"/>
      <c r="U4280" s="23"/>
      <c r="V4280" s="23"/>
      <c r="W4280" s="23"/>
      <c r="X4280" s="23"/>
      <c r="Y4280" s="23"/>
      <c r="Z4280" s="23"/>
      <c r="AA4280" s="23"/>
      <c r="AB4280" s="23"/>
      <c r="AC4280" s="67"/>
      <c r="AD4280" s="23"/>
      <c r="AE4280" s="23"/>
    </row>
    <row r="4281" spans="1:31" s="103" customFormat="1" x14ac:dyDescent="0.35">
      <c r="A4281" s="24"/>
      <c r="B4281" s="23"/>
      <c r="C4281" s="23"/>
      <c r="D4281" s="23"/>
      <c r="E4281" s="23"/>
      <c r="F4281" s="23"/>
      <c r="G4281" s="23"/>
      <c r="H4281" s="23"/>
      <c r="I4281" s="23"/>
      <c r="J4281" s="23"/>
      <c r="K4281" s="23"/>
      <c r="L4281" s="23"/>
      <c r="M4281" s="23"/>
      <c r="N4281" s="23"/>
      <c r="O4281" s="23"/>
      <c r="P4281" s="23"/>
      <c r="Q4281" s="23"/>
      <c r="R4281" s="23"/>
      <c r="S4281" s="23"/>
      <c r="T4281" s="23"/>
      <c r="U4281" s="23"/>
      <c r="V4281" s="23"/>
      <c r="W4281" s="23"/>
      <c r="X4281" s="23"/>
      <c r="Y4281" s="23"/>
      <c r="Z4281" s="23"/>
      <c r="AA4281" s="23"/>
      <c r="AB4281" s="23"/>
      <c r="AC4281" s="67"/>
      <c r="AD4281" s="23"/>
      <c r="AE4281" s="23"/>
    </row>
    <row r="4282" spans="1:31" s="103" customFormat="1" x14ac:dyDescent="0.35">
      <c r="A4282" s="24"/>
      <c r="B4282" s="23"/>
      <c r="C4282" s="23"/>
      <c r="D4282" s="23"/>
      <c r="E4282" s="23"/>
      <c r="F4282" s="23"/>
      <c r="G4282" s="23"/>
      <c r="H4282" s="23"/>
      <c r="I4282" s="23"/>
      <c r="J4282" s="23"/>
      <c r="K4282" s="23"/>
      <c r="L4282" s="23"/>
      <c r="M4282" s="23"/>
      <c r="N4282" s="23"/>
      <c r="O4282" s="23"/>
      <c r="P4282" s="23"/>
      <c r="Q4282" s="23"/>
      <c r="R4282" s="23"/>
      <c r="S4282" s="23"/>
      <c r="T4282" s="23"/>
      <c r="U4282" s="23"/>
      <c r="V4282" s="23"/>
      <c r="W4282" s="23"/>
      <c r="X4282" s="23"/>
      <c r="Y4282" s="23"/>
      <c r="Z4282" s="23"/>
      <c r="AA4282" s="23"/>
      <c r="AB4282" s="23"/>
      <c r="AC4282" s="67"/>
      <c r="AD4282" s="23"/>
      <c r="AE4282" s="23"/>
    </row>
    <row r="4283" spans="1:31" s="103" customFormat="1" x14ac:dyDescent="0.35">
      <c r="A4283" s="24"/>
      <c r="B4283" s="23"/>
      <c r="C4283" s="23"/>
      <c r="D4283" s="23"/>
      <c r="E4283" s="23"/>
      <c r="F4283" s="23"/>
      <c r="G4283" s="23"/>
      <c r="H4283" s="23"/>
      <c r="I4283" s="23"/>
      <c r="J4283" s="23"/>
      <c r="K4283" s="23"/>
      <c r="L4283" s="23"/>
      <c r="M4283" s="23"/>
      <c r="N4283" s="23"/>
      <c r="O4283" s="23"/>
      <c r="P4283" s="23"/>
      <c r="Q4283" s="23"/>
      <c r="R4283" s="23"/>
      <c r="S4283" s="23"/>
      <c r="T4283" s="23"/>
      <c r="U4283" s="23"/>
      <c r="V4283" s="23"/>
      <c r="W4283" s="23"/>
      <c r="X4283" s="23"/>
      <c r="Y4283" s="23"/>
      <c r="Z4283" s="23"/>
      <c r="AA4283" s="23"/>
      <c r="AB4283" s="23"/>
      <c r="AC4283" s="67"/>
      <c r="AD4283" s="23"/>
      <c r="AE4283" s="23"/>
    </row>
    <row r="4284" spans="1:31" s="103" customFormat="1" x14ac:dyDescent="0.35">
      <c r="A4284" s="24"/>
      <c r="B4284" s="23"/>
      <c r="C4284" s="23"/>
      <c r="D4284" s="23"/>
      <c r="E4284" s="23"/>
      <c r="F4284" s="23"/>
      <c r="G4284" s="23"/>
      <c r="H4284" s="23"/>
      <c r="I4284" s="23"/>
      <c r="J4284" s="23"/>
      <c r="K4284" s="23"/>
      <c r="L4284" s="23"/>
      <c r="M4284" s="23"/>
      <c r="N4284" s="23"/>
      <c r="O4284" s="23"/>
      <c r="P4284" s="23"/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67"/>
      <c r="AD4284" s="23"/>
      <c r="AE4284" s="23"/>
    </row>
    <row r="4285" spans="1:31" s="103" customFormat="1" x14ac:dyDescent="0.35">
      <c r="A4285" s="24"/>
      <c r="B4285" s="23"/>
      <c r="C4285" s="23"/>
      <c r="D4285" s="23"/>
      <c r="E4285" s="23"/>
      <c r="F4285" s="23"/>
      <c r="G4285" s="23"/>
      <c r="H4285" s="23"/>
      <c r="I4285" s="23"/>
      <c r="J4285" s="23"/>
      <c r="K4285" s="23"/>
      <c r="L4285" s="23"/>
      <c r="M4285" s="23"/>
      <c r="N4285" s="23"/>
      <c r="O4285" s="23"/>
      <c r="P4285" s="23"/>
      <c r="Q4285" s="23"/>
      <c r="R4285" s="23"/>
      <c r="S4285" s="23"/>
      <c r="T4285" s="23"/>
      <c r="U4285" s="23"/>
      <c r="V4285" s="23"/>
      <c r="W4285" s="23"/>
      <c r="X4285" s="23"/>
      <c r="Y4285" s="23"/>
      <c r="Z4285" s="23"/>
      <c r="AA4285" s="23"/>
      <c r="AB4285" s="23"/>
      <c r="AC4285" s="67"/>
      <c r="AD4285" s="23"/>
      <c r="AE4285" s="23"/>
    </row>
    <row r="4286" spans="1:31" s="103" customFormat="1" x14ac:dyDescent="0.35">
      <c r="A4286" s="24"/>
      <c r="B4286" s="23"/>
      <c r="C4286" s="23"/>
      <c r="D4286" s="23"/>
      <c r="E4286" s="23"/>
      <c r="F4286" s="23"/>
      <c r="G4286" s="23"/>
      <c r="H4286" s="23"/>
      <c r="I4286" s="23"/>
      <c r="J4286" s="23"/>
      <c r="K4286" s="23"/>
      <c r="L4286" s="23"/>
      <c r="M4286" s="23"/>
      <c r="N4286" s="23"/>
      <c r="O4286" s="23"/>
      <c r="P4286" s="23"/>
      <c r="Q4286" s="23"/>
      <c r="R4286" s="23"/>
      <c r="S4286" s="23"/>
      <c r="T4286" s="23"/>
      <c r="U4286" s="23"/>
      <c r="V4286" s="23"/>
      <c r="W4286" s="23"/>
      <c r="X4286" s="23"/>
      <c r="Y4286" s="23"/>
      <c r="Z4286" s="23"/>
      <c r="AA4286" s="23"/>
      <c r="AB4286" s="23"/>
      <c r="AC4286" s="67"/>
      <c r="AD4286" s="23"/>
      <c r="AE4286" s="23"/>
    </row>
    <row r="4287" spans="1:31" s="103" customFormat="1" x14ac:dyDescent="0.35">
      <c r="A4287" s="24"/>
      <c r="B4287" s="23"/>
      <c r="C4287" s="23"/>
      <c r="D4287" s="23"/>
      <c r="E4287" s="23"/>
      <c r="F4287" s="23"/>
      <c r="G4287" s="23"/>
      <c r="H4287" s="23"/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23"/>
      <c r="Y4287" s="23"/>
      <c r="Z4287" s="23"/>
      <c r="AA4287" s="23"/>
      <c r="AB4287" s="23"/>
      <c r="AC4287" s="67"/>
      <c r="AD4287" s="23"/>
      <c r="AE4287" s="23"/>
    </row>
    <row r="4288" spans="1:31" s="103" customFormat="1" x14ac:dyDescent="0.35">
      <c r="A4288" s="24"/>
      <c r="B4288" s="23"/>
      <c r="C4288" s="23"/>
      <c r="D4288" s="23"/>
      <c r="E4288" s="23"/>
      <c r="F4288" s="23"/>
      <c r="G4288" s="23"/>
      <c r="H4288" s="23"/>
      <c r="I4288" s="23"/>
      <c r="J4288" s="23"/>
      <c r="K4288" s="23"/>
      <c r="L4288" s="23"/>
      <c r="M4288" s="23"/>
      <c r="N4288" s="23"/>
      <c r="O4288" s="23"/>
      <c r="P4288" s="23"/>
      <c r="Q4288" s="23"/>
      <c r="R4288" s="23"/>
      <c r="S4288" s="23"/>
      <c r="T4288" s="23"/>
      <c r="U4288" s="23"/>
      <c r="V4288" s="23"/>
      <c r="W4288" s="23"/>
      <c r="X4288" s="23"/>
      <c r="Y4288" s="23"/>
      <c r="Z4288" s="23"/>
      <c r="AA4288" s="23"/>
      <c r="AB4288" s="23"/>
      <c r="AC4288" s="67"/>
      <c r="AD4288" s="23"/>
      <c r="AE4288" s="23"/>
    </row>
    <row r="4289" spans="1:31" s="103" customFormat="1" x14ac:dyDescent="0.35">
      <c r="A4289" s="24"/>
      <c r="B4289" s="23"/>
      <c r="C4289" s="23"/>
      <c r="D4289" s="23"/>
      <c r="E4289" s="23"/>
      <c r="F4289" s="23"/>
      <c r="G4289" s="23"/>
      <c r="H4289" s="23"/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23"/>
      <c r="Y4289" s="23"/>
      <c r="Z4289" s="23"/>
      <c r="AA4289" s="23"/>
      <c r="AB4289" s="23"/>
      <c r="AC4289" s="67"/>
      <c r="AD4289" s="23"/>
      <c r="AE4289" s="23"/>
    </row>
    <row r="4290" spans="1:31" s="103" customFormat="1" x14ac:dyDescent="0.35">
      <c r="A4290" s="24"/>
      <c r="B4290" s="23"/>
      <c r="C4290" s="23"/>
      <c r="D4290" s="23"/>
      <c r="E4290" s="23"/>
      <c r="F4290" s="23"/>
      <c r="G4290" s="23"/>
      <c r="H4290" s="23"/>
      <c r="I4290" s="23"/>
      <c r="J4290" s="23"/>
      <c r="K4290" s="23"/>
      <c r="L4290" s="23"/>
      <c r="M4290" s="23"/>
      <c r="N4290" s="23"/>
      <c r="O4290" s="23"/>
      <c r="P4290" s="23"/>
      <c r="Q4290" s="23"/>
      <c r="R4290" s="23"/>
      <c r="S4290" s="23"/>
      <c r="T4290" s="23"/>
      <c r="U4290" s="23"/>
      <c r="V4290" s="23"/>
      <c r="W4290" s="23"/>
      <c r="X4290" s="23"/>
      <c r="Y4290" s="23"/>
      <c r="Z4290" s="23"/>
      <c r="AA4290" s="23"/>
      <c r="AB4290" s="23"/>
      <c r="AC4290" s="67"/>
      <c r="AD4290" s="23"/>
      <c r="AE4290" s="23"/>
    </row>
    <row r="4291" spans="1:31" s="103" customFormat="1" x14ac:dyDescent="0.35">
      <c r="A4291" s="24"/>
      <c r="B4291" s="23"/>
      <c r="C4291" s="23"/>
      <c r="D4291" s="23"/>
      <c r="E4291" s="23"/>
      <c r="F4291" s="23"/>
      <c r="G4291" s="23"/>
      <c r="H4291" s="23"/>
      <c r="I4291" s="23"/>
      <c r="J4291" s="23"/>
      <c r="K4291" s="23"/>
      <c r="L4291" s="23"/>
      <c r="M4291" s="23"/>
      <c r="N4291" s="23"/>
      <c r="O4291" s="23"/>
      <c r="P4291" s="23"/>
      <c r="Q4291" s="23"/>
      <c r="R4291" s="23"/>
      <c r="S4291" s="23"/>
      <c r="T4291" s="23"/>
      <c r="U4291" s="23"/>
      <c r="V4291" s="23"/>
      <c r="W4291" s="23"/>
      <c r="X4291" s="23"/>
      <c r="Y4291" s="23"/>
      <c r="Z4291" s="23"/>
      <c r="AA4291" s="23"/>
      <c r="AB4291" s="23"/>
      <c r="AC4291" s="67"/>
      <c r="AD4291" s="23"/>
      <c r="AE4291" s="23"/>
    </row>
    <row r="4292" spans="1:31" s="103" customFormat="1" x14ac:dyDescent="0.35">
      <c r="A4292" s="24"/>
      <c r="B4292" s="23"/>
      <c r="C4292" s="23"/>
      <c r="D4292" s="23"/>
      <c r="E4292" s="23"/>
      <c r="F4292" s="23"/>
      <c r="G4292" s="23"/>
      <c r="H4292" s="23"/>
      <c r="I4292" s="23"/>
      <c r="J4292" s="23"/>
      <c r="K4292" s="23"/>
      <c r="L4292" s="23"/>
      <c r="M4292" s="23"/>
      <c r="N4292" s="23"/>
      <c r="O4292" s="23"/>
      <c r="P4292" s="23"/>
      <c r="Q4292" s="23"/>
      <c r="R4292" s="23"/>
      <c r="S4292" s="23"/>
      <c r="T4292" s="23"/>
      <c r="U4292" s="23"/>
      <c r="V4292" s="23"/>
      <c r="W4292" s="23"/>
      <c r="X4292" s="23"/>
      <c r="Y4292" s="23"/>
      <c r="Z4292" s="23"/>
      <c r="AA4292" s="23"/>
      <c r="AB4292" s="23"/>
      <c r="AC4292" s="67"/>
      <c r="AD4292" s="23"/>
      <c r="AE4292" s="23"/>
    </row>
    <row r="4293" spans="1:31" s="103" customFormat="1" x14ac:dyDescent="0.35">
      <c r="A4293" s="24"/>
      <c r="B4293" s="23"/>
      <c r="C4293" s="23"/>
      <c r="D4293" s="23"/>
      <c r="E4293" s="23"/>
      <c r="F4293" s="23"/>
      <c r="G4293" s="23"/>
      <c r="H4293" s="23"/>
      <c r="I4293" s="23"/>
      <c r="J4293" s="23"/>
      <c r="K4293" s="23"/>
      <c r="L4293" s="23"/>
      <c r="M4293" s="23"/>
      <c r="N4293" s="23"/>
      <c r="O4293" s="23"/>
      <c r="P4293" s="23"/>
      <c r="Q4293" s="23"/>
      <c r="R4293" s="23"/>
      <c r="S4293" s="23"/>
      <c r="T4293" s="23"/>
      <c r="U4293" s="23"/>
      <c r="V4293" s="23"/>
      <c r="W4293" s="23"/>
      <c r="X4293" s="23"/>
      <c r="Y4293" s="23"/>
      <c r="Z4293" s="23"/>
      <c r="AA4293" s="23"/>
      <c r="AB4293" s="23"/>
      <c r="AC4293" s="67"/>
      <c r="AD4293" s="23"/>
      <c r="AE4293" s="23"/>
    </row>
    <row r="4294" spans="1:31" s="103" customFormat="1" x14ac:dyDescent="0.35">
      <c r="A4294" s="24"/>
      <c r="B4294" s="23"/>
      <c r="C4294" s="23"/>
      <c r="D4294" s="23"/>
      <c r="E4294" s="23"/>
      <c r="F4294" s="23"/>
      <c r="G4294" s="23"/>
      <c r="H4294" s="23"/>
      <c r="I4294" s="23"/>
      <c r="J4294" s="23"/>
      <c r="K4294" s="23"/>
      <c r="L4294" s="23"/>
      <c r="M4294" s="23"/>
      <c r="N4294" s="23"/>
      <c r="O4294" s="23"/>
      <c r="P4294" s="23"/>
      <c r="Q4294" s="23"/>
      <c r="R4294" s="23"/>
      <c r="S4294" s="23"/>
      <c r="T4294" s="23"/>
      <c r="U4294" s="23"/>
      <c r="V4294" s="23"/>
      <c r="W4294" s="23"/>
      <c r="X4294" s="23"/>
      <c r="Y4294" s="23"/>
      <c r="Z4294" s="23"/>
      <c r="AA4294" s="23"/>
      <c r="AB4294" s="23"/>
      <c r="AC4294" s="67"/>
      <c r="AD4294" s="23"/>
      <c r="AE4294" s="23"/>
    </row>
    <row r="4295" spans="1:31" s="103" customFormat="1" x14ac:dyDescent="0.35">
      <c r="A4295" s="24"/>
      <c r="B4295" s="23"/>
      <c r="C4295" s="23"/>
      <c r="D4295" s="23"/>
      <c r="E4295" s="23"/>
      <c r="F4295" s="23"/>
      <c r="G4295" s="23"/>
      <c r="H4295" s="23"/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23"/>
      <c r="U4295" s="23"/>
      <c r="V4295" s="23"/>
      <c r="W4295" s="23"/>
      <c r="X4295" s="23"/>
      <c r="Y4295" s="23"/>
      <c r="Z4295" s="23"/>
      <c r="AA4295" s="23"/>
      <c r="AB4295" s="23"/>
      <c r="AC4295" s="67"/>
      <c r="AD4295" s="23"/>
      <c r="AE4295" s="23"/>
    </row>
    <row r="4296" spans="1:31" s="103" customFormat="1" x14ac:dyDescent="0.35">
      <c r="A4296" s="24"/>
      <c r="B4296" s="23"/>
      <c r="C4296" s="23"/>
      <c r="D4296" s="23"/>
      <c r="E4296" s="23"/>
      <c r="F4296" s="23"/>
      <c r="G4296" s="23"/>
      <c r="H4296" s="23"/>
      <c r="I4296" s="23"/>
      <c r="J4296" s="23"/>
      <c r="K4296" s="23"/>
      <c r="L4296" s="23"/>
      <c r="M4296" s="23"/>
      <c r="N4296" s="23"/>
      <c r="O4296" s="23"/>
      <c r="P4296" s="23"/>
      <c r="Q4296" s="23"/>
      <c r="R4296" s="23"/>
      <c r="S4296" s="23"/>
      <c r="T4296" s="23"/>
      <c r="U4296" s="23"/>
      <c r="V4296" s="23"/>
      <c r="W4296" s="23"/>
      <c r="X4296" s="23"/>
      <c r="Y4296" s="23"/>
      <c r="Z4296" s="23"/>
      <c r="AA4296" s="23"/>
      <c r="AB4296" s="23"/>
      <c r="AC4296" s="67"/>
      <c r="AD4296" s="23"/>
      <c r="AE4296" s="23"/>
    </row>
    <row r="4297" spans="1:31" s="103" customFormat="1" x14ac:dyDescent="0.35">
      <c r="A4297" s="24"/>
      <c r="B4297" s="23"/>
      <c r="C4297" s="23"/>
      <c r="D4297" s="23"/>
      <c r="E4297" s="23"/>
      <c r="F4297" s="23"/>
      <c r="G4297" s="23"/>
      <c r="H4297" s="23"/>
      <c r="I4297" s="23"/>
      <c r="J4297" s="23"/>
      <c r="K4297" s="23"/>
      <c r="L4297" s="23"/>
      <c r="M4297" s="23"/>
      <c r="N4297" s="23"/>
      <c r="O4297" s="23"/>
      <c r="P4297" s="23"/>
      <c r="Q4297" s="23"/>
      <c r="R4297" s="23"/>
      <c r="S4297" s="23"/>
      <c r="T4297" s="23"/>
      <c r="U4297" s="23"/>
      <c r="V4297" s="23"/>
      <c r="W4297" s="23"/>
      <c r="X4297" s="23"/>
      <c r="Y4297" s="23"/>
      <c r="Z4297" s="23"/>
      <c r="AA4297" s="23"/>
      <c r="AB4297" s="23"/>
      <c r="AC4297" s="67"/>
      <c r="AD4297" s="23"/>
      <c r="AE4297" s="23"/>
    </row>
    <row r="4298" spans="1:31" s="103" customFormat="1" x14ac:dyDescent="0.35">
      <c r="A4298" s="24"/>
      <c r="B4298" s="23"/>
      <c r="C4298" s="23"/>
      <c r="D4298" s="23"/>
      <c r="E4298" s="23"/>
      <c r="F4298" s="23"/>
      <c r="G4298" s="23"/>
      <c r="H4298" s="23"/>
      <c r="I4298" s="23"/>
      <c r="J4298" s="23"/>
      <c r="K4298" s="23"/>
      <c r="L4298" s="23"/>
      <c r="M4298" s="23"/>
      <c r="N4298" s="23"/>
      <c r="O4298" s="23"/>
      <c r="P4298" s="23"/>
      <c r="Q4298" s="23"/>
      <c r="R4298" s="23"/>
      <c r="S4298" s="23"/>
      <c r="T4298" s="23"/>
      <c r="U4298" s="23"/>
      <c r="V4298" s="23"/>
      <c r="W4298" s="23"/>
      <c r="X4298" s="23"/>
      <c r="Y4298" s="23"/>
      <c r="Z4298" s="23"/>
      <c r="AA4298" s="23"/>
      <c r="AB4298" s="23"/>
      <c r="AC4298" s="67"/>
      <c r="AD4298" s="23"/>
      <c r="AE4298" s="23"/>
    </row>
    <row r="4299" spans="1:31" s="103" customFormat="1" x14ac:dyDescent="0.35">
      <c r="A4299" s="24"/>
      <c r="B4299" s="23"/>
      <c r="C4299" s="23"/>
      <c r="D4299" s="23"/>
      <c r="E4299" s="23"/>
      <c r="F4299" s="23"/>
      <c r="G4299" s="23"/>
      <c r="H4299" s="23"/>
      <c r="I4299" s="23"/>
      <c r="J4299" s="23"/>
      <c r="K4299" s="23"/>
      <c r="L4299" s="23"/>
      <c r="M4299" s="23"/>
      <c r="N4299" s="23"/>
      <c r="O4299" s="23"/>
      <c r="P4299" s="23"/>
      <c r="Q4299" s="23"/>
      <c r="R4299" s="23"/>
      <c r="S4299" s="23"/>
      <c r="T4299" s="23"/>
      <c r="U4299" s="23"/>
      <c r="V4299" s="23"/>
      <c r="W4299" s="23"/>
      <c r="X4299" s="23"/>
      <c r="Y4299" s="23"/>
      <c r="Z4299" s="23"/>
      <c r="AA4299" s="23"/>
      <c r="AB4299" s="23"/>
      <c r="AC4299" s="67"/>
      <c r="AD4299" s="23"/>
      <c r="AE4299" s="23"/>
    </row>
    <row r="4300" spans="1:31" s="103" customFormat="1" x14ac:dyDescent="0.35">
      <c r="A4300" s="24"/>
      <c r="B4300" s="23"/>
      <c r="C4300" s="23"/>
      <c r="D4300" s="23"/>
      <c r="E4300" s="23"/>
      <c r="F4300" s="23"/>
      <c r="G4300" s="23"/>
      <c r="H4300" s="23"/>
      <c r="I4300" s="23"/>
      <c r="J4300" s="23"/>
      <c r="K4300" s="23"/>
      <c r="L4300" s="23"/>
      <c r="M4300" s="23"/>
      <c r="N4300" s="23"/>
      <c r="O4300" s="23"/>
      <c r="P4300" s="23"/>
      <c r="Q4300" s="23"/>
      <c r="R4300" s="23"/>
      <c r="S4300" s="23"/>
      <c r="T4300" s="23"/>
      <c r="U4300" s="23"/>
      <c r="V4300" s="23"/>
      <c r="W4300" s="23"/>
      <c r="X4300" s="23"/>
      <c r="Y4300" s="23"/>
      <c r="Z4300" s="23"/>
      <c r="AA4300" s="23"/>
      <c r="AB4300" s="23"/>
      <c r="AC4300" s="67"/>
      <c r="AD4300" s="23"/>
      <c r="AE4300" s="23"/>
    </row>
    <row r="4301" spans="1:31" s="103" customFormat="1" x14ac:dyDescent="0.35">
      <c r="A4301" s="24"/>
      <c r="B4301" s="23"/>
      <c r="C4301" s="23"/>
      <c r="D4301" s="23"/>
      <c r="E4301" s="23"/>
      <c r="F4301" s="23"/>
      <c r="G4301" s="23"/>
      <c r="H4301" s="23"/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23"/>
      <c r="U4301" s="23"/>
      <c r="V4301" s="23"/>
      <c r="W4301" s="23"/>
      <c r="X4301" s="23"/>
      <c r="Y4301" s="23"/>
      <c r="Z4301" s="23"/>
      <c r="AA4301" s="23"/>
      <c r="AB4301" s="23"/>
      <c r="AC4301" s="67"/>
      <c r="AD4301" s="23"/>
      <c r="AE4301" s="23"/>
    </row>
    <row r="4302" spans="1:31" s="103" customFormat="1" x14ac:dyDescent="0.35">
      <c r="A4302" s="24"/>
      <c r="B4302" s="23"/>
      <c r="C4302" s="23"/>
      <c r="D4302" s="23"/>
      <c r="E4302" s="23"/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23"/>
      <c r="Y4302" s="23"/>
      <c r="Z4302" s="23"/>
      <c r="AA4302" s="23"/>
      <c r="AB4302" s="23"/>
      <c r="AC4302" s="67"/>
      <c r="AD4302" s="23"/>
      <c r="AE4302" s="23"/>
    </row>
    <row r="4303" spans="1:31" s="103" customFormat="1" x14ac:dyDescent="0.35">
      <c r="A4303" s="24"/>
      <c r="B4303" s="23"/>
      <c r="C4303" s="23"/>
      <c r="D4303" s="23"/>
      <c r="E4303" s="23"/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23"/>
      <c r="V4303" s="23"/>
      <c r="W4303" s="23"/>
      <c r="X4303" s="23"/>
      <c r="Y4303" s="23"/>
      <c r="Z4303" s="23"/>
      <c r="AA4303" s="23"/>
      <c r="AB4303" s="23"/>
      <c r="AC4303" s="67"/>
      <c r="AD4303" s="23"/>
      <c r="AE4303" s="23"/>
    </row>
    <row r="4304" spans="1:31" s="103" customFormat="1" x14ac:dyDescent="0.35">
      <c r="A4304" s="24"/>
      <c r="B4304" s="23"/>
      <c r="C4304" s="23"/>
      <c r="D4304" s="23"/>
      <c r="E4304" s="23"/>
      <c r="F4304" s="23"/>
      <c r="G4304" s="23"/>
      <c r="H4304" s="23"/>
      <c r="I4304" s="23"/>
      <c r="J4304" s="23"/>
      <c r="K4304" s="23"/>
      <c r="L4304" s="23"/>
      <c r="M4304" s="23"/>
      <c r="N4304" s="23"/>
      <c r="O4304" s="23"/>
      <c r="P4304" s="23"/>
      <c r="Q4304" s="23"/>
      <c r="R4304" s="23"/>
      <c r="S4304" s="23"/>
      <c r="T4304" s="23"/>
      <c r="U4304" s="23"/>
      <c r="V4304" s="23"/>
      <c r="W4304" s="23"/>
      <c r="X4304" s="23"/>
      <c r="Y4304" s="23"/>
      <c r="Z4304" s="23"/>
      <c r="AA4304" s="23"/>
      <c r="AB4304" s="23"/>
      <c r="AC4304" s="67"/>
      <c r="AD4304" s="23"/>
      <c r="AE4304" s="23"/>
    </row>
    <row r="4305" spans="1:31" s="103" customFormat="1" x14ac:dyDescent="0.35">
      <c r="A4305" s="24"/>
      <c r="B4305" s="23"/>
      <c r="C4305" s="23"/>
      <c r="D4305" s="23"/>
      <c r="E4305" s="23"/>
      <c r="F4305" s="23"/>
      <c r="G4305" s="23"/>
      <c r="H4305" s="23"/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  <c r="T4305" s="23"/>
      <c r="U4305" s="23"/>
      <c r="V4305" s="23"/>
      <c r="W4305" s="23"/>
      <c r="X4305" s="23"/>
      <c r="Y4305" s="23"/>
      <c r="Z4305" s="23"/>
      <c r="AA4305" s="23"/>
      <c r="AB4305" s="23"/>
      <c r="AC4305" s="67"/>
      <c r="AD4305" s="23"/>
      <c r="AE4305" s="23"/>
    </row>
    <row r="4306" spans="1:31" s="103" customFormat="1" x14ac:dyDescent="0.35">
      <c r="A4306" s="24"/>
      <c r="B4306" s="23"/>
      <c r="C4306" s="23"/>
      <c r="D4306" s="23"/>
      <c r="E4306" s="23"/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23"/>
      <c r="Y4306" s="23"/>
      <c r="Z4306" s="23"/>
      <c r="AA4306" s="23"/>
      <c r="AB4306" s="23"/>
      <c r="AC4306" s="67"/>
      <c r="AD4306" s="23"/>
      <c r="AE4306" s="23"/>
    </row>
    <row r="4307" spans="1:31" s="103" customFormat="1" x14ac:dyDescent="0.35">
      <c r="A4307" s="24"/>
      <c r="B4307" s="23"/>
      <c r="C4307" s="23"/>
      <c r="D4307" s="23"/>
      <c r="E4307" s="23"/>
      <c r="F4307" s="23"/>
      <c r="G4307" s="23"/>
      <c r="H4307" s="23"/>
      <c r="I4307" s="23"/>
      <c r="J4307" s="23"/>
      <c r="K4307" s="23"/>
      <c r="L4307" s="23"/>
      <c r="M4307" s="23"/>
      <c r="N4307" s="23"/>
      <c r="O4307" s="23"/>
      <c r="P4307" s="23"/>
      <c r="Q4307" s="23"/>
      <c r="R4307" s="23"/>
      <c r="S4307" s="23"/>
      <c r="T4307" s="23"/>
      <c r="U4307" s="23"/>
      <c r="V4307" s="23"/>
      <c r="W4307" s="23"/>
      <c r="X4307" s="23"/>
      <c r="Y4307" s="23"/>
      <c r="Z4307" s="23"/>
      <c r="AA4307" s="23"/>
      <c r="AB4307" s="23"/>
      <c r="AC4307" s="67"/>
      <c r="AD4307" s="23"/>
      <c r="AE4307" s="23"/>
    </row>
    <row r="4308" spans="1:31" s="103" customFormat="1" x14ac:dyDescent="0.35">
      <c r="A4308" s="24"/>
      <c r="B4308" s="23"/>
      <c r="C4308" s="23"/>
      <c r="D4308" s="23"/>
      <c r="E4308" s="23"/>
      <c r="F4308" s="23"/>
      <c r="G4308" s="23"/>
      <c r="H4308" s="23"/>
      <c r="I4308" s="23"/>
      <c r="J4308" s="23"/>
      <c r="K4308" s="23"/>
      <c r="L4308" s="23"/>
      <c r="M4308" s="23"/>
      <c r="N4308" s="23"/>
      <c r="O4308" s="23"/>
      <c r="P4308" s="23"/>
      <c r="Q4308" s="23"/>
      <c r="R4308" s="23"/>
      <c r="S4308" s="23"/>
      <c r="T4308" s="23"/>
      <c r="U4308" s="23"/>
      <c r="V4308" s="23"/>
      <c r="W4308" s="23"/>
      <c r="X4308" s="23"/>
      <c r="Y4308" s="23"/>
      <c r="Z4308" s="23"/>
      <c r="AA4308" s="23"/>
      <c r="AB4308" s="23"/>
      <c r="AC4308" s="67"/>
      <c r="AD4308" s="23"/>
      <c r="AE4308" s="23"/>
    </row>
    <row r="4309" spans="1:31" s="103" customFormat="1" x14ac:dyDescent="0.35">
      <c r="A4309" s="24"/>
      <c r="B4309" s="23"/>
      <c r="C4309" s="23"/>
      <c r="D4309" s="23"/>
      <c r="E4309" s="23"/>
      <c r="F4309" s="23"/>
      <c r="G4309" s="23"/>
      <c r="H4309" s="23"/>
      <c r="I4309" s="23"/>
      <c r="J4309" s="23"/>
      <c r="K4309" s="23"/>
      <c r="L4309" s="23"/>
      <c r="M4309" s="23"/>
      <c r="N4309" s="23"/>
      <c r="O4309" s="23"/>
      <c r="P4309" s="23"/>
      <c r="Q4309" s="23"/>
      <c r="R4309" s="23"/>
      <c r="S4309" s="23"/>
      <c r="T4309" s="23"/>
      <c r="U4309" s="23"/>
      <c r="V4309" s="23"/>
      <c r="W4309" s="23"/>
      <c r="X4309" s="23"/>
      <c r="Y4309" s="23"/>
      <c r="Z4309" s="23"/>
      <c r="AA4309" s="23"/>
      <c r="AB4309" s="23"/>
      <c r="AC4309" s="67"/>
      <c r="AD4309" s="23"/>
      <c r="AE4309" s="23"/>
    </row>
    <row r="4310" spans="1:31" s="103" customFormat="1" x14ac:dyDescent="0.35">
      <c r="A4310" s="24"/>
      <c r="B4310" s="23"/>
      <c r="C4310" s="23"/>
      <c r="D4310" s="23"/>
      <c r="E4310" s="23"/>
      <c r="F4310" s="23"/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  <c r="T4310" s="23"/>
      <c r="U4310" s="23"/>
      <c r="V4310" s="23"/>
      <c r="W4310" s="23"/>
      <c r="X4310" s="23"/>
      <c r="Y4310" s="23"/>
      <c r="Z4310" s="23"/>
      <c r="AA4310" s="23"/>
      <c r="AB4310" s="23"/>
      <c r="AC4310" s="67"/>
      <c r="AD4310" s="23"/>
      <c r="AE4310" s="23"/>
    </row>
    <row r="4311" spans="1:31" s="103" customFormat="1" x14ac:dyDescent="0.35">
      <c r="A4311" s="24"/>
      <c r="B4311" s="23"/>
      <c r="C4311" s="23"/>
      <c r="D4311" s="23"/>
      <c r="E4311" s="23"/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23"/>
      <c r="Y4311" s="23"/>
      <c r="Z4311" s="23"/>
      <c r="AA4311" s="23"/>
      <c r="AB4311" s="23"/>
      <c r="AC4311" s="67"/>
      <c r="AD4311" s="23"/>
      <c r="AE4311" s="23"/>
    </row>
    <row r="4312" spans="1:31" s="103" customFormat="1" x14ac:dyDescent="0.35">
      <c r="A4312" s="24"/>
      <c r="B4312" s="23"/>
      <c r="C4312" s="23"/>
      <c r="D4312" s="23"/>
      <c r="E4312" s="23"/>
      <c r="F4312" s="23"/>
      <c r="G4312" s="23"/>
      <c r="H4312" s="23"/>
      <c r="I4312" s="23"/>
      <c r="J4312" s="23"/>
      <c r="K4312" s="23"/>
      <c r="L4312" s="23"/>
      <c r="M4312" s="23"/>
      <c r="N4312" s="23"/>
      <c r="O4312" s="23"/>
      <c r="P4312" s="23"/>
      <c r="Q4312" s="23"/>
      <c r="R4312" s="23"/>
      <c r="S4312" s="23"/>
      <c r="T4312" s="23"/>
      <c r="U4312" s="23"/>
      <c r="V4312" s="23"/>
      <c r="W4312" s="23"/>
      <c r="X4312" s="23"/>
      <c r="Y4312" s="23"/>
      <c r="Z4312" s="23"/>
      <c r="AA4312" s="23"/>
      <c r="AB4312" s="23"/>
      <c r="AC4312" s="67"/>
      <c r="AD4312" s="23"/>
      <c r="AE4312" s="23"/>
    </row>
    <row r="4313" spans="1:31" s="103" customFormat="1" x14ac:dyDescent="0.35">
      <c r="A4313" s="24"/>
      <c r="B4313" s="23"/>
      <c r="C4313" s="23"/>
      <c r="D4313" s="23"/>
      <c r="E4313" s="23"/>
      <c r="F4313" s="23"/>
      <c r="G4313" s="23"/>
      <c r="H4313" s="23"/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23"/>
      <c r="Y4313" s="23"/>
      <c r="Z4313" s="23"/>
      <c r="AA4313" s="23"/>
      <c r="AB4313" s="23"/>
      <c r="AC4313" s="67"/>
      <c r="AD4313" s="23"/>
      <c r="AE4313" s="23"/>
    </row>
    <row r="4314" spans="1:31" s="103" customFormat="1" x14ac:dyDescent="0.35">
      <c r="A4314" s="24"/>
      <c r="B4314" s="23"/>
      <c r="C4314" s="23"/>
      <c r="D4314" s="23"/>
      <c r="E4314" s="23"/>
      <c r="F4314" s="23"/>
      <c r="G4314" s="23"/>
      <c r="H4314" s="23"/>
      <c r="I4314" s="23"/>
      <c r="J4314" s="23"/>
      <c r="K4314" s="23"/>
      <c r="L4314" s="23"/>
      <c r="M4314" s="23"/>
      <c r="N4314" s="23"/>
      <c r="O4314" s="23"/>
      <c r="P4314" s="23"/>
      <c r="Q4314" s="23"/>
      <c r="R4314" s="23"/>
      <c r="S4314" s="23"/>
      <c r="T4314" s="23"/>
      <c r="U4314" s="23"/>
      <c r="V4314" s="23"/>
      <c r="W4314" s="23"/>
      <c r="X4314" s="23"/>
      <c r="Y4314" s="23"/>
      <c r="Z4314" s="23"/>
      <c r="AA4314" s="23"/>
      <c r="AB4314" s="23"/>
      <c r="AC4314" s="67"/>
      <c r="AD4314" s="23"/>
      <c r="AE4314" s="23"/>
    </row>
    <row r="4315" spans="1:31" s="103" customFormat="1" x14ac:dyDescent="0.35">
      <c r="A4315" s="24"/>
      <c r="B4315" s="23"/>
      <c r="C4315" s="23"/>
      <c r="D4315" s="23"/>
      <c r="E4315" s="23"/>
      <c r="F4315" s="23"/>
      <c r="G4315" s="23"/>
      <c r="H4315" s="23"/>
      <c r="I4315" s="23"/>
      <c r="J4315" s="23"/>
      <c r="K4315" s="23"/>
      <c r="L4315" s="23"/>
      <c r="M4315" s="23"/>
      <c r="N4315" s="23"/>
      <c r="O4315" s="23"/>
      <c r="P4315" s="23"/>
      <c r="Q4315" s="23"/>
      <c r="R4315" s="23"/>
      <c r="S4315" s="23"/>
      <c r="T4315" s="23"/>
      <c r="U4315" s="23"/>
      <c r="V4315" s="23"/>
      <c r="W4315" s="23"/>
      <c r="X4315" s="23"/>
      <c r="Y4315" s="23"/>
      <c r="Z4315" s="23"/>
      <c r="AA4315" s="23"/>
      <c r="AB4315" s="23"/>
      <c r="AC4315" s="67"/>
      <c r="AD4315" s="23"/>
      <c r="AE4315" s="23"/>
    </row>
    <row r="4316" spans="1:31" s="103" customFormat="1" x14ac:dyDescent="0.35">
      <c r="A4316" s="24"/>
      <c r="B4316" s="23"/>
      <c r="C4316" s="23"/>
      <c r="D4316" s="23"/>
      <c r="E4316" s="23"/>
      <c r="F4316" s="23"/>
      <c r="G4316" s="23"/>
      <c r="H4316" s="23"/>
      <c r="I4316" s="23"/>
      <c r="J4316" s="23"/>
      <c r="K4316" s="23"/>
      <c r="L4316" s="23"/>
      <c r="M4316" s="23"/>
      <c r="N4316" s="23"/>
      <c r="O4316" s="23"/>
      <c r="P4316" s="23"/>
      <c r="Q4316" s="23"/>
      <c r="R4316" s="23"/>
      <c r="S4316" s="23"/>
      <c r="T4316" s="23"/>
      <c r="U4316" s="23"/>
      <c r="V4316" s="23"/>
      <c r="W4316" s="23"/>
      <c r="X4316" s="23"/>
      <c r="Y4316" s="23"/>
      <c r="Z4316" s="23"/>
      <c r="AA4316" s="23"/>
      <c r="AB4316" s="23"/>
      <c r="AC4316" s="67"/>
      <c r="AD4316" s="23"/>
      <c r="AE4316" s="23"/>
    </row>
    <row r="4317" spans="1:31" s="103" customFormat="1" x14ac:dyDescent="0.35">
      <c r="A4317" s="24"/>
      <c r="B4317" s="23"/>
      <c r="C4317" s="23"/>
      <c r="D4317" s="23"/>
      <c r="E4317" s="23"/>
      <c r="F4317" s="23"/>
      <c r="G4317" s="23"/>
      <c r="H4317" s="23"/>
      <c r="I4317" s="23"/>
      <c r="J4317" s="23"/>
      <c r="K4317" s="23"/>
      <c r="L4317" s="23"/>
      <c r="M4317" s="23"/>
      <c r="N4317" s="23"/>
      <c r="O4317" s="23"/>
      <c r="P4317" s="23"/>
      <c r="Q4317" s="23"/>
      <c r="R4317" s="23"/>
      <c r="S4317" s="23"/>
      <c r="T4317" s="23"/>
      <c r="U4317" s="23"/>
      <c r="V4317" s="23"/>
      <c r="W4317" s="23"/>
      <c r="X4317" s="23"/>
      <c r="Y4317" s="23"/>
      <c r="Z4317" s="23"/>
      <c r="AA4317" s="23"/>
      <c r="AB4317" s="23"/>
      <c r="AC4317" s="67"/>
      <c r="AD4317" s="23"/>
      <c r="AE4317" s="23"/>
    </row>
    <row r="4318" spans="1:31" s="103" customFormat="1" x14ac:dyDescent="0.35">
      <c r="A4318" s="24"/>
      <c r="B4318" s="23"/>
      <c r="C4318" s="23"/>
      <c r="D4318" s="23"/>
      <c r="E4318" s="23"/>
      <c r="F4318" s="23"/>
      <c r="G4318" s="23"/>
      <c r="H4318" s="23"/>
      <c r="I4318" s="23"/>
      <c r="J4318" s="23"/>
      <c r="K4318" s="23"/>
      <c r="L4318" s="23"/>
      <c r="M4318" s="23"/>
      <c r="N4318" s="23"/>
      <c r="O4318" s="23"/>
      <c r="P4318" s="23"/>
      <c r="Q4318" s="23"/>
      <c r="R4318" s="23"/>
      <c r="S4318" s="23"/>
      <c r="T4318" s="23"/>
      <c r="U4318" s="23"/>
      <c r="V4318" s="23"/>
      <c r="W4318" s="23"/>
      <c r="X4318" s="23"/>
      <c r="Y4318" s="23"/>
      <c r="Z4318" s="23"/>
      <c r="AA4318" s="23"/>
      <c r="AB4318" s="23"/>
      <c r="AC4318" s="67"/>
      <c r="AD4318" s="23"/>
      <c r="AE4318" s="23"/>
    </row>
    <row r="4319" spans="1:31" s="103" customFormat="1" x14ac:dyDescent="0.35">
      <c r="A4319" s="24"/>
      <c r="B4319" s="23"/>
      <c r="C4319" s="23"/>
      <c r="D4319" s="23"/>
      <c r="E4319" s="23"/>
      <c r="F4319" s="23"/>
      <c r="G4319" s="23"/>
      <c r="H4319" s="23"/>
      <c r="I4319" s="23"/>
      <c r="J4319" s="23"/>
      <c r="K4319" s="23"/>
      <c r="L4319" s="23"/>
      <c r="M4319" s="23"/>
      <c r="N4319" s="23"/>
      <c r="O4319" s="23"/>
      <c r="P4319" s="23"/>
      <c r="Q4319" s="23"/>
      <c r="R4319" s="23"/>
      <c r="S4319" s="23"/>
      <c r="T4319" s="23"/>
      <c r="U4319" s="23"/>
      <c r="V4319" s="23"/>
      <c r="W4319" s="23"/>
      <c r="X4319" s="23"/>
      <c r="Y4319" s="23"/>
      <c r="Z4319" s="23"/>
      <c r="AA4319" s="23"/>
      <c r="AB4319" s="23"/>
      <c r="AC4319" s="67"/>
      <c r="AD4319" s="23"/>
      <c r="AE4319" s="23"/>
    </row>
    <row r="4320" spans="1:31" s="103" customFormat="1" x14ac:dyDescent="0.35">
      <c r="A4320" s="24"/>
      <c r="B4320" s="23"/>
      <c r="C4320" s="23"/>
      <c r="D4320" s="23"/>
      <c r="E4320" s="23"/>
      <c r="F4320" s="23"/>
      <c r="G4320" s="23"/>
      <c r="H4320" s="23"/>
      <c r="I4320" s="23"/>
      <c r="J4320" s="23"/>
      <c r="K4320" s="23"/>
      <c r="L4320" s="23"/>
      <c r="M4320" s="23"/>
      <c r="N4320" s="23"/>
      <c r="O4320" s="23"/>
      <c r="P4320" s="23"/>
      <c r="Q4320" s="23"/>
      <c r="R4320" s="23"/>
      <c r="S4320" s="23"/>
      <c r="T4320" s="23"/>
      <c r="U4320" s="23"/>
      <c r="V4320" s="23"/>
      <c r="W4320" s="23"/>
      <c r="X4320" s="23"/>
      <c r="Y4320" s="23"/>
      <c r="Z4320" s="23"/>
      <c r="AA4320" s="23"/>
      <c r="AB4320" s="23"/>
      <c r="AC4320" s="67"/>
      <c r="AD4320" s="23"/>
      <c r="AE4320" s="23"/>
    </row>
    <row r="4321" spans="1:31" s="103" customFormat="1" x14ac:dyDescent="0.35">
      <c r="A4321" s="24"/>
      <c r="B4321" s="23"/>
      <c r="C4321" s="23"/>
      <c r="D4321" s="23"/>
      <c r="E4321" s="23"/>
      <c r="F4321" s="23"/>
      <c r="G4321" s="23"/>
      <c r="H4321" s="23"/>
      <c r="I4321" s="23"/>
      <c r="J4321" s="23"/>
      <c r="K4321" s="23"/>
      <c r="L4321" s="23"/>
      <c r="M4321" s="23"/>
      <c r="N4321" s="23"/>
      <c r="O4321" s="23"/>
      <c r="P4321" s="23"/>
      <c r="Q4321" s="23"/>
      <c r="R4321" s="23"/>
      <c r="S4321" s="23"/>
      <c r="T4321" s="23"/>
      <c r="U4321" s="23"/>
      <c r="V4321" s="23"/>
      <c r="W4321" s="23"/>
      <c r="X4321" s="23"/>
      <c r="Y4321" s="23"/>
      <c r="Z4321" s="23"/>
      <c r="AA4321" s="23"/>
      <c r="AB4321" s="23"/>
      <c r="AC4321" s="67"/>
      <c r="AD4321" s="23"/>
      <c r="AE4321" s="23"/>
    </row>
    <row r="4322" spans="1:31" s="103" customFormat="1" x14ac:dyDescent="0.35">
      <c r="A4322" s="24"/>
      <c r="B4322" s="23"/>
      <c r="C4322" s="23"/>
      <c r="D4322" s="23"/>
      <c r="E4322" s="23"/>
      <c r="F4322" s="23"/>
      <c r="G4322" s="23"/>
      <c r="H4322" s="23"/>
      <c r="I4322" s="23"/>
      <c r="J4322" s="23"/>
      <c r="K4322" s="23"/>
      <c r="L4322" s="23"/>
      <c r="M4322" s="23"/>
      <c r="N4322" s="23"/>
      <c r="O4322" s="23"/>
      <c r="P4322" s="23"/>
      <c r="Q4322" s="23"/>
      <c r="R4322" s="23"/>
      <c r="S4322" s="23"/>
      <c r="T4322" s="23"/>
      <c r="U4322" s="23"/>
      <c r="V4322" s="23"/>
      <c r="W4322" s="23"/>
      <c r="X4322" s="23"/>
      <c r="Y4322" s="23"/>
      <c r="Z4322" s="23"/>
      <c r="AA4322" s="23"/>
      <c r="AB4322" s="23"/>
      <c r="AC4322" s="67"/>
      <c r="AD4322" s="23"/>
      <c r="AE4322" s="23"/>
    </row>
    <row r="4323" spans="1:31" s="103" customFormat="1" x14ac:dyDescent="0.35">
      <c r="A4323" s="24"/>
      <c r="B4323" s="23"/>
      <c r="C4323" s="23"/>
      <c r="D4323" s="23"/>
      <c r="E4323" s="23"/>
      <c r="F4323" s="23"/>
      <c r="G4323" s="23"/>
      <c r="H4323" s="23"/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/>
      <c r="U4323" s="23"/>
      <c r="V4323" s="23"/>
      <c r="W4323" s="23"/>
      <c r="X4323" s="23"/>
      <c r="Y4323" s="23"/>
      <c r="Z4323" s="23"/>
      <c r="AA4323" s="23"/>
      <c r="AB4323" s="23"/>
      <c r="AC4323" s="67"/>
      <c r="AD4323" s="23"/>
      <c r="AE4323" s="23"/>
    </row>
    <row r="4324" spans="1:31" s="103" customFormat="1" x14ac:dyDescent="0.35">
      <c r="A4324" s="24"/>
      <c r="B4324" s="23"/>
      <c r="C4324" s="23"/>
      <c r="D4324" s="23"/>
      <c r="E4324" s="23"/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23"/>
      <c r="V4324" s="23"/>
      <c r="W4324" s="23"/>
      <c r="X4324" s="23"/>
      <c r="Y4324" s="23"/>
      <c r="Z4324" s="23"/>
      <c r="AA4324" s="23"/>
      <c r="AB4324" s="23"/>
      <c r="AC4324" s="67"/>
      <c r="AD4324" s="23"/>
      <c r="AE4324" s="23"/>
    </row>
    <row r="4325" spans="1:31" s="103" customFormat="1" x14ac:dyDescent="0.35">
      <c r="A4325" s="24"/>
      <c r="B4325" s="23"/>
      <c r="C4325" s="23"/>
      <c r="D4325" s="23"/>
      <c r="E4325" s="23"/>
      <c r="F4325" s="23"/>
      <c r="G4325" s="23"/>
      <c r="H4325" s="23"/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  <c r="T4325" s="23"/>
      <c r="U4325" s="23"/>
      <c r="V4325" s="23"/>
      <c r="W4325" s="23"/>
      <c r="X4325" s="23"/>
      <c r="Y4325" s="23"/>
      <c r="Z4325" s="23"/>
      <c r="AA4325" s="23"/>
      <c r="AB4325" s="23"/>
      <c r="AC4325" s="67"/>
      <c r="AD4325" s="23"/>
      <c r="AE4325" s="23"/>
    </row>
    <row r="4326" spans="1:31" s="103" customFormat="1" x14ac:dyDescent="0.35">
      <c r="A4326" s="24"/>
      <c r="B4326" s="23"/>
      <c r="C4326" s="23"/>
      <c r="D4326" s="23"/>
      <c r="E4326" s="23"/>
      <c r="F4326" s="23"/>
      <c r="G4326" s="23"/>
      <c r="H4326" s="23"/>
      <c r="I4326" s="23"/>
      <c r="J4326" s="23"/>
      <c r="K4326" s="23"/>
      <c r="L4326" s="23"/>
      <c r="M4326" s="23"/>
      <c r="N4326" s="23"/>
      <c r="O4326" s="23"/>
      <c r="P4326" s="23"/>
      <c r="Q4326" s="23"/>
      <c r="R4326" s="23"/>
      <c r="S4326" s="23"/>
      <c r="T4326" s="23"/>
      <c r="U4326" s="23"/>
      <c r="V4326" s="23"/>
      <c r="W4326" s="23"/>
      <c r="X4326" s="23"/>
      <c r="Y4326" s="23"/>
      <c r="Z4326" s="23"/>
      <c r="AA4326" s="23"/>
      <c r="AB4326" s="23"/>
      <c r="AC4326" s="67"/>
      <c r="AD4326" s="23"/>
      <c r="AE4326" s="23"/>
    </row>
    <row r="4327" spans="1:31" s="103" customFormat="1" x14ac:dyDescent="0.35">
      <c r="A4327" s="24"/>
      <c r="B4327" s="23"/>
      <c r="C4327" s="23"/>
      <c r="D4327" s="23"/>
      <c r="E4327" s="23"/>
      <c r="F4327" s="23"/>
      <c r="G4327" s="23"/>
      <c r="H4327" s="23"/>
      <c r="I4327" s="23"/>
      <c r="J4327" s="23"/>
      <c r="K4327" s="23"/>
      <c r="L4327" s="23"/>
      <c r="M4327" s="23"/>
      <c r="N4327" s="23"/>
      <c r="O4327" s="23"/>
      <c r="P4327" s="23"/>
      <c r="Q4327" s="23"/>
      <c r="R4327" s="23"/>
      <c r="S4327" s="23"/>
      <c r="T4327" s="23"/>
      <c r="U4327" s="23"/>
      <c r="V4327" s="23"/>
      <c r="W4327" s="23"/>
      <c r="X4327" s="23"/>
      <c r="Y4327" s="23"/>
      <c r="Z4327" s="23"/>
      <c r="AA4327" s="23"/>
      <c r="AB4327" s="23"/>
      <c r="AC4327" s="67"/>
      <c r="AD4327" s="23"/>
      <c r="AE4327" s="23"/>
    </row>
    <row r="4328" spans="1:31" s="103" customFormat="1" x14ac:dyDescent="0.35">
      <c r="A4328" s="24"/>
      <c r="B4328" s="23"/>
      <c r="C4328" s="23"/>
      <c r="D4328" s="23"/>
      <c r="E4328" s="23"/>
      <c r="F4328" s="23"/>
      <c r="G4328" s="23"/>
      <c r="H4328" s="23"/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3"/>
      <c r="X4328" s="23"/>
      <c r="Y4328" s="23"/>
      <c r="Z4328" s="23"/>
      <c r="AA4328" s="23"/>
      <c r="AB4328" s="23"/>
      <c r="AC4328" s="67"/>
      <c r="AD4328" s="23"/>
      <c r="AE4328" s="23"/>
    </row>
    <row r="4329" spans="1:31" s="103" customFormat="1" x14ac:dyDescent="0.35">
      <c r="A4329" s="24"/>
      <c r="B4329" s="23"/>
      <c r="C4329" s="23"/>
      <c r="D4329" s="23"/>
      <c r="E4329" s="23"/>
      <c r="F4329" s="23"/>
      <c r="G4329" s="23"/>
      <c r="H4329" s="23"/>
      <c r="I4329" s="23"/>
      <c r="J4329" s="23"/>
      <c r="K4329" s="23"/>
      <c r="L4329" s="23"/>
      <c r="M4329" s="23"/>
      <c r="N4329" s="23"/>
      <c r="O4329" s="23"/>
      <c r="P4329" s="23"/>
      <c r="Q4329" s="23"/>
      <c r="R4329" s="23"/>
      <c r="S4329" s="23"/>
      <c r="T4329" s="23"/>
      <c r="U4329" s="23"/>
      <c r="V4329" s="23"/>
      <c r="W4329" s="23"/>
      <c r="X4329" s="23"/>
      <c r="Y4329" s="23"/>
      <c r="Z4329" s="23"/>
      <c r="AA4329" s="23"/>
      <c r="AB4329" s="23"/>
      <c r="AC4329" s="67"/>
      <c r="AD4329" s="23"/>
      <c r="AE4329" s="23"/>
    </row>
    <row r="4330" spans="1:31" s="103" customFormat="1" x14ac:dyDescent="0.35">
      <c r="A4330" s="24"/>
      <c r="B4330" s="23"/>
      <c r="C4330" s="23"/>
      <c r="D4330" s="23"/>
      <c r="E4330" s="23"/>
      <c r="F4330" s="23"/>
      <c r="G4330" s="23"/>
      <c r="H4330" s="23"/>
      <c r="I4330" s="23"/>
      <c r="J4330" s="23"/>
      <c r="K4330" s="23"/>
      <c r="L4330" s="23"/>
      <c r="M4330" s="23"/>
      <c r="N4330" s="23"/>
      <c r="O4330" s="23"/>
      <c r="P4330" s="23"/>
      <c r="Q4330" s="23"/>
      <c r="R4330" s="23"/>
      <c r="S4330" s="23"/>
      <c r="T4330" s="23"/>
      <c r="U4330" s="23"/>
      <c r="V4330" s="23"/>
      <c r="W4330" s="23"/>
      <c r="X4330" s="23"/>
      <c r="Y4330" s="23"/>
      <c r="Z4330" s="23"/>
      <c r="AA4330" s="23"/>
      <c r="AB4330" s="23"/>
      <c r="AC4330" s="67"/>
      <c r="AD4330" s="23"/>
      <c r="AE4330" s="23"/>
    </row>
    <row r="4331" spans="1:31" s="103" customFormat="1" x14ac:dyDescent="0.35">
      <c r="A4331" s="24"/>
      <c r="B4331" s="23"/>
      <c r="C4331" s="23"/>
      <c r="D4331" s="23"/>
      <c r="E4331" s="23"/>
      <c r="F4331" s="23"/>
      <c r="G4331" s="23"/>
      <c r="H4331" s="23"/>
      <c r="I4331" s="23"/>
      <c r="J4331" s="23"/>
      <c r="K4331" s="23"/>
      <c r="L4331" s="23"/>
      <c r="M4331" s="23"/>
      <c r="N4331" s="23"/>
      <c r="O4331" s="23"/>
      <c r="P4331" s="23"/>
      <c r="Q4331" s="23"/>
      <c r="R4331" s="23"/>
      <c r="S4331" s="23"/>
      <c r="T4331" s="23"/>
      <c r="U4331" s="23"/>
      <c r="V4331" s="23"/>
      <c r="W4331" s="23"/>
      <c r="X4331" s="23"/>
      <c r="Y4331" s="23"/>
      <c r="Z4331" s="23"/>
      <c r="AA4331" s="23"/>
      <c r="AB4331" s="23"/>
      <c r="AC4331" s="67"/>
      <c r="AD4331" s="23"/>
      <c r="AE4331" s="23"/>
    </row>
    <row r="4332" spans="1:31" s="103" customFormat="1" x14ac:dyDescent="0.35">
      <c r="A4332" s="24"/>
      <c r="B4332" s="23"/>
      <c r="C4332" s="23"/>
      <c r="D4332" s="23"/>
      <c r="E4332" s="23"/>
      <c r="F4332" s="23"/>
      <c r="G4332" s="23"/>
      <c r="H4332" s="23"/>
      <c r="I4332" s="23"/>
      <c r="J4332" s="23"/>
      <c r="K4332" s="23"/>
      <c r="L4332" s="23"/>
      <c r="M4332" s="23"/>
      <c r="N4332" s="23"/>
      <c r="O4332" s="23"/>
      <c r="P4332" s="23"/>
      <c r="Q4332" s="23"/>
      <c r="R4332" s="23"/>
      <c r="S4332" s="23"/>
      <c r="T4332" s="23"/>
      <c r="U4332" s="23"/>
      <c r="V4332" s="23"/>
      <c r="W4332" s="23"/>
      <c r="X4332" s="23"/>
      <c r="Y4332" s="23"/>
      <c r="Z4332" s="23"/>
      <c r="AA4332" s="23"/>
      <c r="AB4332" s="23"/>
      <c r="AC4332" s="67"/>
      <c r="AD4332" s="23"/>
      <c r="AE4332" s="23"/>
    </row>
    <row r="4333" spans="1:31" s="103" customFormat="1" x14ac:dyDescent="0.35">
      <c r="A4333" s="24"/>
      <c r="B4333" s="23"/>
      <c r="C4333" s="23"/>
      <c r="D4333" s="23"/>
      <c r="E4333" s="23"/>
      <c r="F4333" s="23"/>
      <c r="G4333" s="23"/>
      <c r="H4333" s="23"/>
      <c r="I4333" s="23"/>
      <c r="J4333" s="23"/>
      <c r="K4333" s="23"/>
      <c r="L4333" s="23"/>
      <c r="M4333" s="23"/>
      <c r="N4333" s="23"/>
      <c r="O4333" s="23"/>
      <c r="P4333" s="23"/>
      <c r="Q4333" s="23"/>
      <c r="R4333" s="23"/>
      <c r="S4333" s="23"/>
      <c r="T4333" s="23"/>
      <c r="U4333" s="23"/>
      <c r="V4333" s="23"/>
      <c r="W4333" s="23"/>
      <c r="X4333" s="23"/>
      <c r="Y4333" s="23"/>
      <c r="Z4333" s="23"/>
      <c r="AA4333" s="23"/>
      <c r="AB4333" s="23"/>
      <c r="AC4333" s="67"/>
      <c r="AD4333" s="23"/>
      <c r="AE4333" s="23"/>
    </row>
    <row r="4334" spans="1:31" s="103" customFormat="1" x14ac:dyDescent="0.35">
      <c r="A4334" s="24"/>
      <c r="B4334" s="23"/>
      <c r="C4334" s="23"/>
      <c r="D4334" s="23"/>
      <c r="E4334" s="23"/>
      <c r="F4334" s="23"/>
      <c r="G4334" s="23"/>
      <c r="H4334" s="23"/>
      <c r="I4334" s="23"/>
      <c r="J4334" s="23"/>
      <c r="K4334" s="23"/>
      <c r="L4334" s="23"/>
      <c r="M4334" s="23"/>
      <c r="N4334" s="23"/>
      <c r="O4334" s="23"/>
      <c r="P4334" s="23"/>
      <c r="Q4334" s="23"/>
      <c r="R4334" s="23"/>
      <c r="S4334" s="23"/>
      <c r="T4334" s="23"/>
      <c r="U4334" s="23"/>
      <c r="V4334" s="23"/>
      <c r="W4334" s="23"/>
      <c r="X4334" s="23"/>
      <c r="Y4334" s="23"/>
      <c r="Z4334" s="23"/>
      <c r="AA4334" s="23"/>
      <c r="AB4334" s="23"/>
      <c r="AC4334" s="67"/>
      <c r="AD4334" s="23"/>
      <c r="AE4334" s="23"/>
    </row>
    <row r="4335" spans="1:31" s="103" customFormat="1" x14ac:dyDescent="0.35">
      <c r="A4335" s="24"/>
      <c r="B4335" s="23"/>
      <c r="C4335" s="23"/>
      <c r="D4335" s="23"/>
      <c r="E4335" s="23"/>
      <c r="F4335" s="23"/>
      <c r="G4335" s="23"/>
      <c r="H4335" s="23"/>
      <c r="I4335" s="23"/>
      <c r="J4335" s="23"/>
      <c r="K4335" s="23"/>
      <c r="L4335" s="23"/>
      <c r="M4335" s="23"/>
      <c r="N4335" s="23"/>
      <c r="O4335" s="23"/>
      <c r="P4335" s="23"/>
      <c r="Q4335" s="23"/>
      <c r="R4335" s="23"/>
      <c r="S4335" s="23"/>
      <c r="T4335" s="23"/>
      <c r="U4335" s="23"/>
      <c r="V4335" s="23"/>
      <c r="W4335" s="23"/>
      <c r="X4335" s="23"/>
      <c r="Y4335" s="23"/>
      <c r="Z4335" s="23"/>
      <c r="AA4335" s="23"/>
      <c r="AB4335" s="23"/>
      <c r="AC4335" s="67"/>
      <c r="AD4335" s="23"/>
      <c r="AE4335" s="23"/>
    </row>
    <row r="4336" spans="1:31" s="103" customFormat="1" x14ac:dyDescent="0.35">
      <c r="A4336" s="24"/>
      <c r="B4336" s="23"/>
      <c r="C4336" s="23"/>
      <c r="D4336" s="23"/>
      <c r="E4336" s="23"/>
      <c r="F4336" s="23"/>
      <c r="G4336" s="23"/>
      <c r="H4336" s="23"/>
      <c r="I4336" s="23"/>
      <c r="J4336" s="23"/>
      <c r="K4336" s="23"/>
      <c r="L4336" s="23"/>
      <c r="M4336" s="23"/>
      <c r="N4336" s="23"/>
      <c r="O4336" s="23"/>
      <c r="P4336" s="23"/>
      <c r="Q4336" s="23"/>
      <c r="R4336" s="23"/>
      <c r="S4336" s="23"/>
      <c r="T4336" s="23"/>
      <c r="U4336" s="23"/>
      <c r="V4336" s="23"/>
      <c r="W4336" s="23"/>
      <c r="X4336" s="23"/>
      <c r="Y4336" s="23"/>
      <c r="Z4336" s="23"/>
      <c r="AA4336" s="23"/>
      <c r="AB4336" s="23"/>
      <c r="AC4336" s="67"/>
      <c r="AD4336" s="23"/>
      <c r="AE4336" s="23"/>
    </row>
    <row r="4337" spans="1:31" s="103" customFormat="1" x14ac:dyDescent="0.35">
      <c r="A4337" s="24"/>
      <c r="B4337" s="23"/>
      <c r="C4337" s="23"/>
      <c r="D4337" s="23"/>
      <c r="E4337" s="23"/>
      <c r="F4337" s="23"/>
      <c r="G4337" s="23"/>
      <c r="H4337" s="23"/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23"/>
      <c r="Y4337" s="23"/>
      <c r="Z4337" s="23"/>
      <c r="AA4337" s="23"/>
      <c r="AB4337" s="23"/>
      <c r="AC4337" s="67"/>
      <c r="AD4337" s="23"/>
      <c r="AE4337" s="23"/>
    </row>
    <row r="4338" spans="1:31" s="103" customFormat="1" x14ac:dyDescent="0.35">
      <c r="A4338" s="24"/>
      <c r="B4338" s="23"/>
      <c r="C4338" s="23"/>
      <c r="D4338" s="23"/>
      <c r="E4338" s="23"/>
      <c r="F4338" s="23"/>
      <c r="G4338" s="23"/>
      <c r="H4338" s="23"/>
      <c r="I4338" s="23"/>
      <c r="J4338" s="23"/>
      <c r="K4338" s="23"/>
      <c r="L4338" s="23"/>
      <c r="M4338" s="23"/>
      <c r="N4338" s="23"/>
      <c r="O4338" s="23"/>
      <c r="P4338" s="23"/>
      <c r="Q4338" s="23"/>
      <c r="R4338" s="23"/>
      <c r="S4338" s="23"/>
      <c r="T4338" s="23"/>
      <c r="U4338" s="23"/>
      <c r="V4338" s="23"/>
      <c r="W4338" s="23"/>
      <c r="X4338" s="23"/>
      <c r="Y4338" s="23"/>
      <c r="Z4338" s="23"/>
      <c r="AA4338" s="23"/>
      <c r="AB4338" s="23"/>
      <c r="AC4338" s="67"/>
      <c r="AD4338" s="23"/>
      <c r="AE4338" s="23"/>
    </row>
    <row r="4339" spans="1:31" s="103" customFormat="1" x14ac:dyDescent="0.35">
      <c r="A4339" s="24"/>
      <c r="B4339" s="23"/>
      <c r="C4339" s="23"/>
      <c r="D4339" s="23"/>
      <c r="E4339" s="23"/>
      <c r="F4339" s="23"/>
      <c r="G4339" s="23"/>
      <c r="H4339" s="23"/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/>
      <c r="W4339" s="23"/>
      <c r="X4339" s="23"/>
      <c r="Y4339" s="23"/>
      <c r="Z4339" s="23"/>
      <c r="AA4339" s="23"/>
      <c r="AB4339" s="23"/>
      <c r="AC4339" s="67"/>
      <c r="AD4339" s="23"/>
      <c r="AE4339" s="23"/>
    </row>
    <row r="4340" spans="1:31" s="103" customFormat="1" x14ac:dyDescent="0.35">
      <c r="A4340" s="24"/>
      <c r="B4340" s="23"/>
      <c r="C4340" s="23"/>
      <c r="D4340" s="23"/>
      <c r="E4340" s="23"/>
      <c r="F4340" s="23"/>
      <c r="G4340" s="23"/>
      <c r="H4340" s="23"/>
      <c r="I4340" s="23"/>
      <c r="J4340" s="23"/>
      <c r="K4340" s="23"/>
      <c r="L4340" s="23"/>
      <c r="M4340" s="23"/>
      <c r="N4340" s="23"/>
      <c r="O4340" s="23"/>
      <c r="P4340" s="23"/>
      <c r="Q4340" s="23"/>
      <c r="R4340" s="23"/>
      <c r="S4340" s="23"/>
      <c r="T4340" s="23"/>
      <c r="U4340" s="23"/>
      <c r="V4340" s="23"/>
      <c r="W4340" s="23"/>
      <c r="X4340" s="23"/>
      <c r="Y4340" s="23"/>
      <c r="Z4340" s="23"/>
      <c r="AA4340" s="23"/>
      <c r="AB4340" s="23"/>
      <c r="AC4340" s="67"/>
      <c r="AD4340" s="23"/>
      <c r="AE4340" s="23"/>
    </row>
    <row r="4341" spans="1:31" s="103" customFormat="1" x14ac:dyDescent="0.35">
      <c r="A4341" s="24"/>
      <c r="B4341" s="23"/>
      <c r="C4341" s="23"/>
      <c r="D4341" s="23"/>
      <c r="E4341" s="23"/>
      <c r="F4341" s="23"/>
      <c r="G4341" s="23"/>
      <c r="H4341" s="23"/>
      <c r="I4341" s="23"/>
      <c r="J4341" s="23"/>
      <c r="K4341" s="23"/>
      <c r="L4341" s="23"/>
      <c r="M4341" s="23"/>
      <c r="N4341" s="23"/>
      <c r="O4341" s="23"/>
      <c r="P4341" s="23"/>
      <c r="Q4341" s="23"/>
      <c r="R4341" s="23"/>
      <c r="S4341" s="23"/>
      <c r="T4341" s="23"/>
      <c r="U4341" s="23"/>
      <c r="V4341" s="23"/>
      <c r="W4341" s="23"/>
      <c r="X4341" s="23"/>
      <c r="Y4341" s="23"/>
      <c r="Z4341" s="23"/>
      <c r="AA4341" s="23"/>
      <c r="AB4341" s="23"/>
      <c r="AC4341" s="67"/>
      <c r="AD4341" s="23"/>
      <c r="AE4341" s="23"/>
    </row>
    <row r="4342" spans="1:31" s="103" customFormat="1" x14ac:dyDescent="0.35">
      <c r="A4342" s="24"/>
      <c r="B4342" s="23"/>
      <c r="C4342" s="23"/>
      <c r="D4342" s="23"/>
      <c r="E4342" s="23"/>
      <c r="F4342" s="23"/>
      <c r="G4342" s="23"/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23"/>
      <c r="Y4342" s="23"/>
      <c r="Z4342" s="23"/>
      <c r="AA4342" s="23"/>
      <c r="AB4342" s="23"/>
      <c r="AC4342" s="67"/>
      <c r="AD4342" s="23"/>
      <c r="AE4342" s="23"/>
    </row>
    <row r="4343" spans="1:31" s="103" customFormat="1" x14ac:dyDescent="0.35">
      <c r="A4343" s="24"/>
      <c r="B4343" s="23"/>
      <c r="C4343" s="23"/>
      <c r="D4343" s="23"/>
      <c r="E4343" s="23"/>
      <c r="F4343" s="23"/>
      <c r="G4343" s="23"/>
      <c r="H4343" s="23"/>
      <c r="I4343" s="23"/>
      <c r="J4343" s="23"/>
      <c r="K4343" s="23"/>
      <c r="L4343" s="23"/>
      <c r="M4343" s="23"/>
      <c r="N4343" s="23"/>
      <c r="O4343" s="23"/>
      <c r="P4343" s="23"/>
      <c r="Q4343" s="23"/>
      <c r="R4343" s="23"/>
      <c r="S4343" s="23"/>
      <c r="T4343" s="23"/>
      <c r="U4343" s="23"/>
      <c r="V4343" s="23"/>
      <c r="W4343" s="23"/>
      <c r="X4343" s="23"/>
      <c r="Y4343" s="23"/>
      <c r="Z4343" s="23"/>
      <c r="AA4343" s="23"/>
      <c r="AB4343" s="23"/>
      <c r="AC4343" s="67"/>
      <c r="AD4343" s="23"/>
      <c r="AE4343" s="23"/>
    </row>
    <row r="4344" spans="1:31" s="103" customFormat="1" x14ac:dyDescent="0.35">
      <c r="A4344" s="24"/>
      <c r="B4344" s="23"/>
      <c r="C4344" s="23"/>
      <c r="D4344" s="23"/>
      <c r="E4344" s="23"/>
      <c r="F4344" s="23"/>
      <c r="G4344" s="23"/>
      <c r="H4344" s="23"/>
      <c r="I4344" s="23"/>
      <c r="J4344" s="23"/>
      <c r="K4344" s="23"/>
      <c r="L4344" s="23"/>
      <c r="M4344" s="23"/>
      <c r="N4344" s="23"/>
      <c r="O4344" s="23"/>
      <c r="P4344" s="23"/>
      <c r="Q4344" s="23"/>
      <c r="R4344" s="23"/>
      <c r="S4344" s="23"/>
      <c r="T4344" s="23"/>
      <c r="U4344" s="23"/>
      <c r="V4344" s="23"/>
      <c r="W4344" s="23"/>
      <c r="X4344" s="23"/>
      <c r="Y4344" s="23"/>
      <c r="Z4344" s="23"/>
      <c r="AA4344" s="23"/>
      <c r="AB4344" s="23"/>
      <c r="AC4344" s="67"/>
      <c r="AD4344" s="23"/>
      <c r="AE4344" s="23"/>
    </row>
    <row r="4345" spans="1:31" s="103" customFormat="1" x14ac:dyDescent="0.35">
      <c r="A4345" s="24"/>
      <c r="B4345" s="23"/>
      <c r="C4345" s="23"/>
      <c r="D4345" s="23"/>
      <c r="E4345" s="23"/>
      <c r="F4345" s="23"/>
      <c r="G4345" s="23"/>
      <c r="H4345" s="23"/>
      <c r="I4345" s="23"/>
      <c r="J4345" s="23"/>
      <c r="K4345" s="23"/>
      <c r="L4345" s="23"/>
      <c r="M4345" s="23"/>
      <c r="N4345" s="23"/>
      <c r="O4345" s="23"/>
      <c r="P4345" s="23"/>
      <c r="Q4345" s="23"/>
      <c r="R4345" s="23"/>
      <c r="S4345" s="23"/>
      <c r="T4345" s="23"/>
      <c r="U4345" s="23"/>
      <c r="V4345" s="23"/>
      <c r="W4345" s="23"/>
      <c r="X4345" s="23"/>
      <c r="Y4345" s="23"/>
      <c r="Z4345" s="23"/>
      <c r="AA4345" s="23"/>
      <c r="AB4345" s="23"/>
      <c r="AC4345" s="67"/>
      <c r="AD4345" s="23"/>
      <c r="AE4345" s="23"/>
    </row>
    <row r="4346" spans="1:31" s="103" customFormat="1" x14ac:dyDescent="0.35">
      <c r="A4346" s="24"/>
      <c r="B4346" s="23"/>
      <c r="C4346" s="23"/>
      <c r="D4346" s="23"/>
      <c r="E4346" s="23"/>
      <c r="F4346" s="23"/>
      <c r="G4346" s="23"/>
      <c r="H4346" s="23"/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  <c r="T4346" s="23"/>
      <c r="U4346" s="23"/>
      <c r="V4346" s="23"/>
      <c r="W4346" s="23"/>
      <c r="X4346" s="23"/>
      <c r="Y4346" s="23"/>
      <c r="Z4346" s="23"/>
      <c r="AA4346" s="23"/>
      <c r="AB4346" s="23"/>
      <c r="AC4346" s="67"/>
      <c r="AD4346" s="23"/>
      <c r="AE4346" s="23"/>
    </row>
    <row r="4347" spans="1:31" s="103" customFormat="1" x14ac:dyDescent="0.35">
      <c r="A4347" s="24"/>
      <c r="B4347" s="23"/>
      <c r="C4347" s="23"/>
      <c r="D4347" s="23"/>
      <c r="E4347" s="23"/>
      <c r="F4347" s="23"/>
      <c r="G4347" s="23"/>
      <c r="H4347" s="23"/>
      <c r="I4347" s="23"/>
      <c r="J4347" s="23"/>
      <c r="K4347" s="23"/>
      <c r="L4347" s="23"/>
      <c r="M4347" s="23"/>
      <c r="N4347" s="23"/>
      <c r="O4347" s="23"/>
      <c r="P4347" s="23"/>
      <c r="Q4347" s="23"/>
      <c r="R4347" s="23"/>
      <c r="S4347" s="23"/>
      <c r="T4347" s="23"/>
      <c r="U4347" s="23"/>
      <c r="V4347" s="23"/>
      <c r="W4347" s="23"/>
      <c r="X4347" s="23"/>
      <c r="Y4347" s="23"/>
      <c r="Z4347" s="23"/>
      <c r="AA4347" s="23"/>
      <c r="AB4347" s="23"/>
      <c r="AC4347" s="67"/>
      <c r="AD4347" s="23"/>
      <c r="AE4347" s="23"/>
    </row>
    <row r="4348" spans="1:31" s="103" customFormat="1" x14ac:dyDescent="0.35">
      <c r="A4348" s="24"/>
      <c r="B4348" s="23"/>
      <c r="C4348" s="23"/>
      <c r="D4348" s="23"/>
      <c r="E4348" s="23"/>
      <c r="F4348" s="23"/>
      <c r="G4348" s="23"/>
      <c r="H4348" s="23"/>
      <c r="I4348" s="23"/>
      <c r="J4348" s="23"/>
      <c r="K4348" s="23"/>
      <c r="L4348" s="23"/>
      <c r="M4348" s="23"/>
      <c r="N4348" s="23"/>
      <c r="O4348" s="23"/>
      <c r="P4348" s="23"/>
      <c r="Q4348" s="23"/>
      <c r="R4348" s="23"/>
      <c r="S4348" s="23"/>
      <c r="T4348" s="23"/>
      <c r="U4348" s="23"/>
      <c r="V4348" s="23"/>
      <c r="W4348" s="23"/>
      <c r="X4348" s="23"/>
      <c r="Y4348" s="23"/>
      <c r="Z4348" s="23"/>
      <c r="AA4348" s="23"/>
      <c r="AB4348" s="23"/>
      <c r="AC4348" s="67"/>
      <c r="AD4348" s="23"/>
      <c r="AE4348" s="23"/>
    </row>
    <row r="4349" spans="1:31" s="103" customFormat="1" x14ac:dyDescent="0.35">
      <c r="A4349" s="24"/>
      <c r="B4349" s="23"/>
      <c r="C4349" s="23"/>
      <c r="D4349" s="23"/>
      <c r="E4349" s="23"/>
      <c r="F4349" s="23"/>
      <c r="G4349" s="23"/>
      <c r="H4349" s="23"/>
      <c r="I4349" s="23"/>
      <c r="J4349" s="23"/>
      <c r="K4349" s="23"/>
      <c r="L4349" s="23"/>
      <c r="M4349" s="23"/>
      <c r="N4349" s="23"/>
      <c r="O4349" s="23"/>
      <c r="P4349" s="23"/>
      <c r="Q4349" s="23"/>
      <c r="R4349" s="23"/>
      <c r="S4349" s="23"/>
      <c r="T4349" s="23"/>
      <c r="U4349" s="23"/>
      <c r="V4349" s="23"/>
      <c r="W4349" s="23"/>
      <c r="X4349" s="23"/>
      <c r="Y4349" s="23"/>
      <c r="Z4349" s="23"/>
      <c r="AA4349" s="23"/>
      <c r="AB4349" s="23"/>
      <c r="AC4349" s="67"/>
      <c r="AD4349" s="23"/>
      <c r="AE4349" s="23"/>
    </row>
    <row r="4350" spans="1:31" s="103" customFormat="1" x14ac:dyDescent="0.35">
      <c r="A4350" s="24"/>
      <c r="B4350" s="23"/>
      <c r="C4350" s="23"/>
      <c r="D4350" s="23"/>
      <c r="E4350" s="23"/>
      <c r="F4350" s="23"/>
      <c r="G4350" s="23"/>
      <c r="H4350" s="23"/>
      <c r="I4350" s="23"/>
      <c r="J4350" s="23"/>
      <c r="K4350" s="23"/>
      <c r="L4350" s="23"/>
      <c r="M4350" s="23"/>
      <c r="N4350" s="23"/>
      <c r="O4350" s="23"/>
      <c r="P4350" s="23"/>
      <c r="Q4350" s="23"/>
      <c r="R4350" s="23"/>
      <c r="S4350" s="23"/>
      <c r="T4350" s="23"/>
      <c r="U4350" s="23"/>
      <c r="V4350" s="23"/>
      <c r="W4350" s="23"/>
      <c r="X4350" s="23"/>
      <c r="Y4350" s="23"/>
      <c r="Z4350" s="23"/>
      <c r="AA4350" s="23"/>
      <c r="AB4350" s="23"/>
      <c r="AC4350" s="67"/>
      <c r="AD4350" s="23"/>
      <c r="AE4350" s="23"/>
    </row>
    <row r="4351" spans="1:31" s="103" customFormat="1" x14ac:dyDescent="0.35">
      <c r="A4351" s="24"/>
      <c r="B4351" s="23"/>
      <c r="C4351" s="23"/>
      <c r="D4351" s="23"/>
      <c r="E4351" s="23"/>
      <c r="F4351" s="23"/>
      <c r="G4351" s="23"/>
      <c r="H4351" s="23"/>
      <c r="I4351" s="23"/>
      <c r="J4351" s="23"/>
      <c r="K4351" s="23"/>
      <c r="L4351" s="23"/>
      <c r="M4351" s="23"/>
      <c r="N4351" s="23"/>
      <c r="O4351" s="23"/>
      <c r="P4351" s="23"/>
      <c r="Q4351" s="23"/>
      <c r="R4351" s="23"/>
      <c r="S4351" s="23"/>
      <c r="T4351" s="23"/>
      <c r="U4351" s="23"/>
      <c r="V4351" s="23"/>
      <c r="W4351" s="23"/>
      <c r="X4351" s="23"/>
      <c r="Y4351" s="23"/>
      <c r="Z4351" s="23"/>
      <c r="AA4351" s="23"/>
      <c r="AB4351" s="23"/>
      <c r="AC4351" s="67"/>
      <c r="AD4351" s="23"/>
      <c r="AE4351" s="23"/>
    </row>
    <row r="4352" spans="1:31" s="103" customFormat="1" x14ac:dyDescent="0.35">
      <c r="A4352" s="24"/>
      <c r="B4352" s="23"/>
      <c r="C4352" s="23"/>
      <c r="D4352" s="23"/>
      <c r="E4352" s="23"/>
      <c r="F4352" s="23"/>
      <c r="G4352" s="23"/>
      <c r="H4352" s="23"/>
      <c r="I4352" s="23"/>
      <c r="J4352" s="23"/>
      <c r="K4352" s="23"/>
      <c r="L4352" s="23"/>
      <c r="M4352" s="23"/>
      <c r="N4352" s="23"/>
      <c r="O4352" s="23"/>
      <c r="P4352" s="23"/>
      <c r="Q4352" s="23"/>
      <c r="R4352" s="23"/>
      <c r="S4352" s="23"/>
      <c r="T4352" s="23"/>
      <c r="U4352" s="23"/>
      <c r="V4352" s="23"/>
      <c r="W4352" s="23"/>
      <c r="X4352" s="23"/>
      <c r="Y4352" s="23"/>
      <c r="Z4352" s="23"/>
      <c r="AA4352" s="23"/>
      <c r="AB4352" s="23"/>
      <c r="AC4352" s="67"/>
      <c r="AD4352" s="23"/>
      <c r="AE4352" s="23"/>
    </row>
    <row r="4353" spans="1:31" s="103" customFormat="1" x14ac:dyDescent="0.35">
      <c r="A4353" s="24"/>
      <c r="B4353" s="23"/>
      <c r="C4353" s="23"/>
      <c r="D4353" s="23"/>
      <c r="E4353" s="23"/>
      <c r="F4353" s="23"/>
      <c r="G4353" s="23"/>
      <c r="H4353" s="23"/>
      <c r="I4353" s="23"/>
      <c r="J4353" s="23"/>
      <c r="K4353" s="23"/>
      <c r="L4353" s="23"/>
      <c r="M4353" s="23"/>
      <c r="N4353" s="23"/>
      <c r="O4353" s="23"/>
      <c r="P4353" s="23"/>
      <c r="Q4353" s="23"/>
      <c r="R4353" s="23"/>
      <c r="S4353" s="23"/>
      <c r="T4353" s="23"/>
      <c r="U4353" s="23"/>
      <c r="V4353" s="23"/>
      <c r="W4353" s="23"/>
      <c r="X4353" s="23"/>
      <c r="Y4353" s="23"/>
      <c r="Z4353" s="23"/>
      <c r="AA4353" s="23"/>
      <c r="AB4353" s="23"/>
      <c r="AC4353" s="67"/>
      <c r="AD4353" s="23"/>
      <c r="AE4353" s="23"/>
    </row>
    <row r="4354" spans="1:31" s="103" customFormat="1" x14ac:dyDescent="0.35">
      <c r="A4354" s="24"/>
      <c r="B4354" s="23"/>
      <c r="C4354" s="23"/>
      <c r="D4354" s="23"/>
      <c r="E4354" s="23"/>
      <c r="F4354" s="23"/>
      <c r="G4354" s="23"/>
      <c r="H4354" s="23"/>
      <c r="I4354" s="23"/>
      <c r="J4354" s="23"/>
      <c r="K4354" s="23"/>
      <c r="L4354" s="23"/>
      <c r="M4354" s="23"/>
      <c r="N4354" s="23"/>
      <c r="O4354" s="23"/>
      <c r="P4354" s="23"/>
      <c r="Q4354" s="23"/>
      <c r="R4354" s="23"/>
      <c r="S4354" s="23"/>
      <c r="T4354" s="23"/>
      <c r="U4354" s="23"/>
      <c r="V4354" s="23"/>
      <c r="W4354" s="23"/>
      <c r="X4354" s="23"/>
      <c r="Y4354" s="23"/>
      <c r="Z4354" s="23"/>
      <c r="AA4354" s="23"/>
      <c r="AB4354" s="23"/>
      <c r="AC4354" s="67"/>
      <c r="AD4354" s="23"/>
      <c r="AE4354" s="23"/>
    </row>
    <row r="4355" spans="1:31" s="103" customFormat="1" x14ac:dyDescent="0.35">
      <c r="A4355" s="24"/>
      <c r="B4355" s="23"/>
      <c r="C4355" s="23"/>
      <c r="D4355" s="23"/>
      <c r="E4355" s="23"/>
      <c r="F4355" s="23"/>
      <c r="G4355" s="23"/>
      <c r="H4355" s="23"/>
      <c r="I4355" s="23"/>
      <c r="J4355" s="23"/>
      <c r="K4355" s="23"/>
      <c r="L4355" s="23"/>
      <c r="M4355" s="23"/>
      <c r="N4355" s="23"/>
      <c r="O4355" s="23"/>
      <c r="P4355" s="23"/>
      <c r="Q4355" s="23"/>
      <c r="R4355" s="23"/>
      <c r="S4355" s="23"/>
      <c r="T4355" s="23"/>
      <c r="U4355" s="23"/>
      <c r="V4355" s="23"/>
      <c r="W4355" s="23"/>
      <c r="X4355" s="23"/>
      <c r="Y4355" s="23"/>
      <c r="Z4355" s="23"/>
      <c r="AA4355" s="23"/>
      <c r="AB4355" s="23"/>
      <c r="AC4355" s="67"/>
      <c r="AD4355" s="23"/>
      <c r="AE4355" s="23"/>
    </row>
    <row r="4356" spans="1:31" s="103" customFormat="1" x14ac:dyDescent="0.35">
      <c r="A4356" s="24"/>
      <c r="B4356" s="23"/>
      <c r="C4356" s="23"/>
      <c r="D4356" s="23"/>
      <c r="E4356" s="23"/>
      <c r="F4356" s="23"/>
      <c r="G4356" s="23"/>
      <c r="H4356" s="23"/>
      <c r="I4356" s="23"/>
      <c r="J4356" s="23"/>
      <c r="K4356" s="23"/>
      <c r="L4356" s="23"/>
      <c r="M4356" s="23"/>
      <c r="N4356" s="23"/>
      <c r="O4356" s="23"/>
      <c r="P4356" s="23"/>
      <c r="Q4356" s="23"/>
      <c r="R4356" s="23"/>
      <c r="S4356" s="23"/>
      <c r="T4356" s="23"/>
      <c r="U4356" s="23"/>
      <c r="V4356" s="23"/>
      <c r="W4356" s="23"/>
      <c r="X4356" s="23"/>
      <c r="Y4356" s="23"/>
      <c r="Z4356" s="23"/>
      <c r="AA4356" s="23"/>
      <c r="AB4356" s="23"/>
      <c r="AC4356" s="67"/>
      <c r="AD4356" s="23"/>
      <c r="AE4356" s="23"/>
    </row>
    <row r="4357" spans="1:31" s="103" customFormat="1" x14ac:dyDescent="0.35">
      <c r="A4357" s="24"/>
      <c r="B4357" s="23"/>
      <c r="C4357" s="23"/>
      <c r="D4357" s="23"/>
      <c r="E4357" s="23"/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23"/>
      <c r="Q4357" s="23"/>
      <c r="R4357" s="23"/>
      <c r="S4357" s="23"/>
      <c r="T4357" s="23"/>
      <c r="U4357" s="23"/>
      <c r="V4357" s="23"/>
      <c r="W4357" s="23"/>
      <c r="X4357" s="23"/>
      <c r="Y4357" s="23"/>
      <c r="Z4357" s="23"/>
      <c r="AA4357" s="23"/>
      <c r="AB4357" s="23"/>
      <c r="AC4357" s="67"/>
      <c r="AD4357" s="23"/>
      <c r="AE4357" s="23"/>
    </row>
    <row r="4358" spans="1:31" s="103" customFormat="1" x14ac:dyDescent="0.35">
      <c r="A4358" s="24"/>
      <c r="B4358" s="23"/>
      <c r="C4358" s="23"/>
      <c r="D4358" s="23"/>
      <c r="E4358" s="23"/>
      <c r="F4358" s="23"/>
      <c r="G4358" s="23"/>
      <c r="H4358" s="23"/>
      <c r="I4358" s="23"/>
      <c r="J4358" s="23"/>
      <c r="K4358" s="23"/>
      <c r="L4358" s="23"/>
      <c r="M4358" s="23"/>
      <c r="N4358" s="23"/>
      <c r="O4358" s="23"/>
      <c r="P4358" s="23"/>
      <c r="Q4358" s="23"/>
      <c r="R4358" s="23"/>
      <c r="S4358" s="23"/>
      <c r="T4358" s="23"/>
      <c r="U4358" s="23"/>
      <c r="V4358" s="23"/>
      <c r="W4358" s="23"/>
      <c r="X4358" s="23"/>
      <c r="Y4358" s="23"/>
      <c r="Z4358" s="23"/>
      <c r="AA4358" s="23"/>
      <c r="AB4358" s="23"/>
      <c r="AC4358" s="67"/>
      <c r="AD4358" s="23"/>
      <c r="AE4358" s="23"/>
    </row>
    <row r="4359" spans="1:31" s="103" customFormat="1" x14ac:dyDescent="0.35">
      <c r="A4359" s="24"/>
      <c r="B4359" s="23"/>
      <c r="C4359" s="23"/>
      <c r="D4359" s="23"/>
      <c r="E4359" s="23"/>
      <c r="F4359" s="23"/>
      <c r="G4359" s="23"/>
      <c r="H4359" s="23"/>
      <c r="I4359" s="23"/>
      <c r="J4359" s="23"/>
      <c r="K4359" s="23"/>
      <c r="L4359" s="23"/>
      <c r="M4359" s="23"/>
      <c r="N4359" s="23"/>
      <c r="O4359" s="23"/>
      <c r="P4359" s="23"/>
      <c r="Q4359" s="23"/>
      <c r="R4359" s="23"/>
      <c r="S4359" s="23"/>
      <c r="T4359" s="23"/>
      <c r="U4359" s="23"/>
      <c r="V4359" s="23"/>
      <c r="W4359" s="23"/>
      <c r="X4359" s="23"/>
      <c r="Y4359" s="23"/>
      <c r="Z4359" s="23"/>
      <c r="AA4359" s="23"/>
      <c r="AB4359" s="23"/>
      <c r="AC4359" s="67"/>
      <c r="AD4359" s="23"/>
      <c r="AE4359" s="23"/>
    </row>
    <row r="4360" spans="1:31" s="103" customFormat="1" x14ac:dyDescent="0.35">
      <c r="A4360" s="24"/>
      <c r="B4360" s="23"/>
      <c r="C4360" s="23"/>
      <c r="D4360" s="23"/>
      <c r="E4360" s="23"/>
      <c r="F4360" s="23"/>
      <c r="G4360" s="23"/>
      <c r="H4360" s="23"/>
      <c r="I4360" s="23"/>
      <c r="J4360" s="23"/>
      <c r="K4360" s="23"/>
      <c r="L4360" s="23"/>
      <c r="M4360" s="23"/>
      <c r="N4360" s="23"/>
      <c r="O4360" s="23"/>
      <c r="P4360" s="23"/>
      <c r="Q4360" s="23"/>
      <c r="R4360" s="23"/>
      <c r="S4360" s="23"/>
      <c r="T4360" s="23"/>
      <c r="U4360" s="23"/>
      <c r="V4360" s="23"/>
      <c r="W4360" s="23"/>
      <c r="X4360" s="23"/>
      <c r="Y4360" s="23"/>
      <c r="Z4360" s="23"/>
      <c r="AA4360" s="23"/>
      <c r="AB4360" s="23"/>
      <c r="AC4360" s="67"/>
      <c r="AD4360" s="23"/>
      <c r="AE4360" s="23"/>
    </row>
    <row r="4361" spans="1:31" s="103" customFormat="1" x14ac:dyDescent="0.35">
      <c r="A4361" s="24"/>
      <c r="B4361" s="23"/>
      <c r="C4361" s="23"/>
      <c r="D4361" s="23"/>
      <c r="E4361" s="23"/>
      <c r="F4361" s="23"/>
      <c r="G4361" s="23"/>
      <c r="H4361" s="23"/>
      <c r="I4361" s="23"/>
      <c r="J4361" s="23"/>
      <c r="K4361" s="23"/>
      <c r="L4361" s="23"/>
      <c r="M4361" s="23"/>
      <c r="N4361" s="23"/>
      <c r="O4361" s="23"/>
      <c r="P4361" s="23"/>
      <c r="Q4361" s="23"/>
      <c r="R4361" s="23"/>
      <c r="S4361" s="23"/>
      <c r="T4361" s="23"/>
      <c r="U4361" s="23"/>
      <c r="V4361" s="23"/>
      <c r="W4361" s="23"/>
      <c r="X4361" s="23"/>
      <c r="Y4361" s="23"/>
      <c r="Z4361" s="23"/>
      <c r="AA4361" s="23"/>
      <c r="AB4361" s="23"/>
      <c r="AC4361" s="67"/>
      <c r="AD4361" s="23"/>
      <c r="AE4361" s="23"/>
    </row>
    <row r="4362" spans="1:31" s="103" customFormat="1" x14ac:dyDescent="0.35">
      <c r="A4362" s="24"/>
      <c r="B4362" s="23"/>
      <c r="C4362" s="23"/>
      <c r="D4362" s="23"/>
      <c r="E4362" s="23"/>
      <c r="F4362" s="23"/>
      <c r="G4362" s="23"/>
      <c r="H4362" s="23"/>
      <c r="I4362" s="23"/>
      <c r="J4362" s="23"/>
      <c r="K4362" s="23"/>
      <c r="L4362" s="23"/>
      <c r="M4362" s="23"/>
      <c r="N4362" s="23"/>
      <c r="O4362" s="23"/>
      <c r="P4362" s="23"/>
      <c r="Q4362" s="23"/>
      <c r="R4362" s="23"/>
      <c r="S4362" s="23"/>
      <c r="T4362" s="23"/>
      <c r="U4362" s="23"/>
      <c r="V4362" s="23"/>
      <c r="W4362" s="23"/>
      <c r="X4362" s="23"/>
      <c r="Y4362" s="23"/>
      <c r="Z4362" s="23"/>
      <c r="AA4362" s="23"/>
      <c r="AB4362" s="23"/>
      <c r="AC4362" s="67"/>
      <c r="AD4362" s="23"/>
      <c r="AE4362" s="23"/>
    </row>
    <row r="4363" spans="1:31" s="103" customFormat="1" x14ac:dyDescent="0.35">
      <c r="A4363" s="24"/>
      <c r="B4363" s="23"/>
      <c r="C4363" s="23"/>
      <c r="D4363" s="23"/>
      <c r="E4363" s="23"/>
      <c r="F4363" s="23"/>
      <c r="G4363" s="23"/>
      <c r="H4363" s="23"/>
      <c r="I4363" s="23"/>
      <c r="J4363" s="23"/>
      <c r="K4363" s="23"/>
      <c r="L4363" s="23"/>
      <c r="M4363" s="23"/>
      <c r="N4363" s="23"/>
      <c r="O4363" s="23"/>
      <c r="P4363" s="23"/>
      <c r="Q4363" s="23"/>
      <c r="R4363" s="23"/>
      <c r="S4363" s="23"/>
      <c r="T4363" s="23"/>
      <c r="U4363" s="23"/>
      <c r="V4363" s="23"/>
      <c r="W4363" s="23"/>
      <c r="X4363" s="23"/>
      <c r="Y4363" s="23"/>
      <c r="Z4363" s="23"/>
      <c r="AA4363" s="23"/>
      <c r="AB4363" s="23"/>
      <c r="AC4363" s="67"/>
      <c r="AD4363" s="23"/>
      <c r="AE4363" s="23"/>
    </row>
    <row r="4364" spans="1:31" s="103" customFormat="1" x14ac:dyDescent="0.35">
      <c r="A4364" s="24"/>
      <c r="B4364" s="23"/>
      <c r="C4364" s="23"/>
      <c r="D4364" s="23"/>
      <c r="E4364" s="23"/>
      <c r="F4364" s="23"/>
      <c r="G4364" s="23"/>
      <c r="H4364" s="23"/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3"/>
      <c r="X4364" s="23"/>
      <c r="Y4364" s="23"/>
      <c r="Z4364" s="23"/>
      <c r="AA4364" s="23"/>
      <c r="AB4364" s="23"/>
      <c r="AC4364" s="67"/>
      <c r="AD4364" s="23"/>
      <c r="AE4364" s="23"/>
    </row>
    <row r="4365" spans="1:31" s="103" customFormat="1" x14ac:dyDescent="0.35">
      <c r="A4365" s="24"/>
      <c r="B4365" s="23"/>
      <c r="C4365" s="23"/>
      <c r="D4365" s="23"/>
      <c r="E4365" s="23"/>
      <c r="F4365" s="23"/>
      <c r="G4365" s="23"/>
      <c r="H4365" s="23"/>
      <c r="I4365" s="23"/>
      <c r="J4365" s="23"/>
      <c r="K4365" s="23"/>
      <c r="L4365" s="23"/>
      <c r="M4365" s="23"/>
      <c r="N4365" s="23"/>
      <c r="O4365" s="23"/>
      <c r="P4365" s="23"/>
      <c r="Q4365" s="23"/>
      <c r="R4365" s="23"/>
      <c r="S4365" s="23"/>
      <c r="T4365" s="23"/>
      <c r="U4365" s="23"/>
      <c r="V4365" s="23"/>
      <c r="W4365" s="23"/>
      <c r="X4365" s="23"/>
      <c r="Y4365" s="23"/>
      <c r="Z4365" s="23"/>
      <c r="AA4365" s="23"/>
      <c r="AB4365" s="23"/>
      <c r="AC4365" s="67"/>
      <c r="AD4365" s="23"/>
      <c r="AE4365" s="23"/>
    </row>
    <row r="4366" spans="1:31" s="103" customFormat="1" x14ac:dyDescent="0.35">
      <c r="A4366" s="24"/>
      <c r="B4366" s="23"/>
      <c r="C4366" s="23"/>
      <c r="D4366" s="23"/>
      <c r="E4366" s="23"/>
      <c r="F4366" s="23"/>
      <c r="G4366" s="23"/>
      <c r="H4366" s="23"/>
      <c r="I4366" s="23"/>
      <c r="J4366" s="23"/>
      <c r="K4366" s="23"/>
      <c r="L4366" s="23"/>
      <c r="M4366" s="23"/>
      <c r="N4366" s="23"/>
      <c r="O4366" s="23"/>
      <c r="P4366" s="23"/>
      <c r="Q4366" s="23"/>
      <c r="R4366" s="23"/>
      <c r="S4366" s="23"/>
      <c r="T4366" s="23"/>
      <c r="U4366" s="23"/>
      <c r="V4366" s="23"/>
      <c r="W4366" s="23"/>
      <c r="X4366" s="23"/>
      <c r="Y4366" s="23"/>
      <c r="Z4366" s="23"/>
      <c r="AA4366" s="23"/>
      <c r="AB4366" s="23"/>
      <c r="AC4366" s="67"/>
      <c r="AD4366" s="23"/>
      <c r="AE4366" s="23"/>
    </row>
    <row r="4367" spans="1:31" s="103" customFormat="1" x14ac:dyDescent="0.35">
      <c r="A4367" s="24"/>
      <c r="B4367" s="23"/>
      <c r="C4367" s="23"/>
      <c r="D4367" s="23"/>
      <c r="E4367" s="23"/>
      <c r="F4367" s="23"/>
      <c r="G4367" s="23"/>
      <c r="H4367" s="23"/>
      <c r="I4367" s="23"/>
      <c r="J4367" s="23"/>
      <c r="K4367" s="23"/>
      <c r="L4367" s="23"/>
      <c r="M4367" s="23"/>
      <c r="N4367" s="23"/>
      <c r="O4367" s="23"/>
      <c r="P4367" s="23"/>
      <c r="Q4367" s="23"/>
      <c r="R4367" s="23"/>
      <c r="S4367" s="23"/>
      <c r="T4367" s="23"/>
      <c r="U4367" s="23"/>
      <c r="V4367" s="23"/>
      <c r="W4367" s="23"/>
      <c r="X4367" s="23"/>
      <c r="Y4367" s="23"/>
      <c r="Z4367" s="23"/>
      <c r="AA4367" s="23"/>
      <c r="AB4367" s="23"/>
      <c r="AC4367" s="67"/>
      <c r="AD4367" s="23"/>
      <c r="AE4367" s="23"/>
    </row>
    <row r="4368" spans="1:31" s="103" customFormat="1" x14ac:dyDescent="0.35">
      <c r="A4368" s="24"/>
      <c r="B4368" s="23"/>
      <c r="C4368" s="23"/>
      <c r="D4368" s="23"/>
      <c r="E4368" s="23"/>
      <c r="F4368" s="23"/>
      <c r="G4368" s="23"/>
      <c r="H4368" s="23"/>
      <c r="I4368" s="23"/>
      <c r="J4368" s="23"/>
      <c r="K4368" s="23"/>
      <c r="L4368" s="23"/>
      <c r="M4368" s="23"/>
      <c r="N4368" s="23"/>
      <c r="O4368" s="23"/>
      <c r="P4368" s="23"/>
      <c r="Q4368" s="23"/>
      <c r="R4368" s="23"/>
      <c r="S4368" s="23"/>
      <c r="T4368" s="23"/>
      <c r="U4368" s="23"/>
      <c r="V4368" s="23"/>
      <c r="W4368" s="23"/>
      <c r="X4368" s="23"/>
      <c r="Y4368" s="23"/>
      <c r="Z4368" s="23"/>
      <c r="AA4368" s="23"/>
      <c r="AB4368" s="23"/>
      <c r="AC4368" s="67"/>
      <c r="AD4368" s="23"/>
      <c r="AE4368" s="23"/>
    </row>
    <row r="4369" spans="1:31" s="103" customFormat="1" x14ac:dyDescent="0.35">
      <c r="A4369" s="24"/>
      <c r="B4369" s="23"/>
      <c r="C4369" s="23"/>
      <c r="D4369" s="23"/>
      <c r="E4369" s="23"/>
      <c r="F4369" s="23"/>
      <c r="G4369" s="23"/>
      <c r="H4369" s="23"/>
      <c r="I4369" s="23"/>
      <c r="J4369" s="23"/>
      <c r="K4369" s="23"/>
      <c r="L4369" s="23"/>
      <c r="M4369" s="23"/>
      <c r="N4369" s="23"/>
      <c r="O4369" s="23"/>
      <c r="P4369" s="23"/>
      <c r="Q4369" s="23"/>
      <c r="R4369" s="23"/>
      <c r="S4369" s="23"/>
      <c r="T4369" s="23"/>
      <c r="U4369" s="23"/>
      <c r="V4369" s="23"/>
      <c r="W4369" s="23"/>
      <c r="X4369" s="23"/>
      <c r="Y4369" s="23"/>
      <c r="Z4369" s="23"/>
      <c r="AA4369" s="23"/>
      <c r="AB4369" s="23"/>
      <c r="AC4369" s="67"/>
      <c r="AD4369" s="23"/>
      <c r="AE4369" s="23"/>
    </row>
    <row r="4370" spans="1:31" s="103" customFormat="1" x14ac:dyDescent="0.35">
      <c r="A4370" s="24"/>
      <c r="B4370" s="23"/>
      <c r="C4370" s="23"/>
      <c r="D4370" s="23"/>
      <c r="E4370" s="23"/>
      <c r="F4370" s="23"/>
      <c r="G4370" s="23"/>
      <c r="H4370" s="23"/>
      <c r="I4370" s="23"/>
      <c r="J4370" s="23"/>
      <c r="K4370" s="23"/>
      <c r="L4370" s="23"/>
      <c r="M4370" s="23"/>
      <c r="N4370" s="23"/>
      <c r="O4370" s="23"/>
      <c r="P4370" s="23"/>
      <c r="Q4370" s="23"/>
      <c r="R4370" s="23"/>
      <c r="S4370" s="23"/>
      <c r="T4370" s="23"/>
      <c r="U4370" s="23"/>
      <c r="V4370" s="23"/>
      <c r="W4370" s="23"/>
      <c r="X4370" s="23"/>
      <c r="Y4370" s="23"/>
      <c r="Z4370" s="23"/>
      <c r="AA4370" s="23"/>
      <c r="AB4370" s="23"/>
      <c r="AC4370" s="67"/>
      <c r="AD4370" s="23"/>
      <c r="AE4370" s="23"/>
    </row>
    <row r="4371" spans="1:31" s="103" customFormat="1" x14ac:dyDescent="0.35">
      <c r="A4371" s="24"/>
      <c r="B4371" s="23"/>
      <c r="C4371" s="23"/>
      <c r="D4371" s="23"/>
      <c r="E4371" s="23"/>
      <c r="F4371" s="23"/>
      <c r="G4371" s="23"/>
      <c r="H4371" s="23"/>
      <c r="I4371" s="23"/>
      <c r="J4371" s="23"/>
      <c r="K4371" s="23"/>
      <c r="L4371" s="23"/>
      <c r="M4371" s="23"/>
      <c r="N4371" s="23"/>
      <c r="O4371" s="23"/>
      <c r="P4371" s="23"/>
      <c r="Q4371" s="23"/>
      <c r="R4371" s="23"/>
      <c r="S4371" s="23"/>
      <c r="T4371" s="23"/>
      <c r="U4371" s="23"/>
      <c r="V4371" s="23"/>
      <c r="W4371" s="23"/>
      <c r="X4371" s="23"/>
      <c r="Y4371" s="23"/>
      <c r="Z4371" s="23"/>
      <c r="AA4371" s="23"/>
      <c r="AB4371" s="23"/>
      <c r="AC4371" s="67"/>
      <c r="AD4371" s="23"/>
      <c r="AE4371" s="23"/>
    </row>
    <row r="4372" spans="1:31" s="103" customFormat="1" x14ac:dyDescent="0.35">
      <c r="A4372" s="24"/>
      <c r="B4372" s="23"/>
      <c r="C4372" s="23"/>
      <c r="D4372" s="23"/>
      <c r="E4372" s="23"/>
      <c r="F4372" s="23"/>
      <c r="G4372" s="23"/>
      <c r="H4372" s="23"/>
      <c r="I4372" s="23"/>
      <c r="J4372" s="23"/>
      <c r="K4372" s="23"/>
      <c r="L4372" s="23"/>
      <c r="M4372" s="23"/>
      <c r="N4372" s="23"/>
      <c r="O4372" s="23"/>
      <c r="P4372" s="23"/>
      <c r="Q4372" s="23"/>
      <c r="R4372" s="23"/>
      <c r="S4372" s="23"/>
      <c r="T4372" s="23"/>
      <c r="U4372" s="23"/>
      <c r="V4372" s="23"/>
      <c r="W4372" s="23"/>
      <c r="X4372" s="23"/>
      <c r="Y4372" s="23"/>
      <c r="Z4372" s="23"/>
      <c r="AA4372" s="23"/>
      <c r="AB4372" s="23"/>
      <c r="AC4372" s="67"/>
      <c r="AD4372" s="23"/>
      <c r="AE4372" s="23"/>
    </row>
    <row r="4373" spans="1:31" s="103" customFormat="1" x14ac:dyDescent="0.35">
      <c r="A4373" s="24"/>
      <c r="B4373" s="23"/>
      <c r="C4373" s="23"/>
      <c r="D4373" s="23"/>
      <c r="E4373" s="23"/>
      <c r="F4373" s="23"/>
      <c r="G4373" s="23"/>
      <c r="H4373" s="23"/>
      <c r="I4373" s="23"/>
      <c r="J4373" s="23"/>
      <c r="K4373" s="23"/>
      <c r="L4373" s="23"/>
      <c r="M4373" s="23"/>
      <c r="N4373" s="23"/>
      <c r="O4373" s="23"/>
      <c r="P4373" s="23"/>
      <c r="Q4373" s="23"/>
      <c r="R4373" s="23"/>
      <c r="S4373" s="23"/>
      <c r="T4373" s="23"/>
      <c r="U4373" s="23"/>
      <c r="V4373" s="23"/>
      <c r="W4373" s="23"/>
      <c r="X4373" s="23"/>
      <c r="Y4373" s="23"/>
      <c r="Z4373" s="23"/>
      <c r="AA4373" s="23"/>
      <c r="AB4373" s="23"/>
      <c r="AC4373" s="67"/>
      <c r="AD4373" s="23"/>
      <c r="AE4373" s="23"/>
    </row>
    <row r="4374" spans="1:31" s="103" customFormat="1" x14ac:dyDescent="0.35">
      <c r="A4374" s="24"/>
      <c r="B4374" s="23"/>
      <c r="C4374" s="23"/>
      <c r="D4374" s="23"/>
      <c r="E4374" s="23"/>
      <c r="F4374" s="23"/>
      <c r="G4374" s="23"/>
      <c r="H4374" s="23"/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  <c r="T4374" s="23"/>
      <c r="U4374" s="23"/>
      <c r="V4374" s="23"/>
      <c r="W4374" s="23"/>
      <c r="X4374" s="23"/>
      <c r="Y4374" s="23"/>
      <c r="Z4374" s="23"/>
      <c r="AA4374" s="23"/>
      <c r="AB4374" s="23"/>
      <c r="AC4374" s="67"/>
      <c r="AD4374" s="23"/>
      <c r="AE4374" s="23"/>
    </row>
    <row r="4375" spans="1:31" s="103" customFormat="1" x14ac:dyDescent="0.35">
      <c r="A4375" s="24"/>
      <c r="B4375" s="23"/>
      <c r="C4375" s="23"/>
      <c r="D4375" s="23"/>
      <c r="E4375" s="23"/>
      <c r="F4375" s="23"/>
      <c r="G4375" s="23"/>
      <c r="H4375" s="23"/>
      <c r="I4375" s="23"/>
      <c r="J4375" s="23"/>
      <c r="K4375" s="23"/>
      <c r="L4375" s="23"/>
      <c r="M4375" s="23"/>
      <c r="N4375" s="23"/>
      <c r="O4375" s="23"/>
      <c r="P4375" s="23"/>
      <c r="Q4375" s="23"/>
      <c r="R4375" s="23"/>
      <c r="S4375" s="23"/>
      <c r="T4375" s="23"/>
      <c r="U4375" s="23"/>
      <c r="V4375" s="23"/>
      <c r="W4375" s="23"/>
      <c r="X4375" s="23"/>
      <c r="Y4375" s="23"/>
      <c r="Z4375" s="23"/>
      <c r="AA4375" s="23"/>
      <c r="AB4375" s="23"/>
      <c r="AC4375" s="67"/>
      <c r="AD4375" s="23"/>
      <c r="AE4375" s="23"/>
    </row>
    <row r="4376" spans="1:31" s="103" customFormat="1" x14ac:dyDescent="0.35">
      <c r="A4376" s="24"/>
      <c r="B4376" s="23"/>
      <c r="C4376" s="23"/>
      <c r="D4376" s="23"/>
      <c r="E4376" s="23"/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/>
      <c r="V4376" s="23"/>
      <c r="W4376" s="23"/>
      <c r="X4376" s="23"/>
      <c r="Y4376" s="23"/>
      <c r="Z4376" s="23"/>
      <c r="AA4376" s="23"/>
      <c r="AB4376" s="23"/>
      <c r="AC4376" s="67"/>
      <c r="AD4376" s="23"/>
      <c r="AE4376" s="23"/>
    </row>
    <row r="4377" spans="1:31" s="103" customFormat="1" x14ac:dyDescent="0.35">
      <c r="A4377" s="24"/>
      <c r="B4377" s="23"/>
      <c r="C4377" s="23"/>
      <c r="D4377" s="23"/>
      <c r="E4377" s="23"/>
      <c r="F4377" s="23"/>
      <c r="G4377" s="23"/>
      <c r="H4377" s="23"/>
      <c r="I4377" s="23"/>
      <c r="J4377" s="23"/>
      <c r="K4377" s="23"/>
      <c r="L4377" s="23"/>
      <c r="M4377" s="23"/>
      <c r="N4377" s="23"/>
      <c r="O4377" s="23"/>
      <c r="P4377" s="23"/>
      <c r="Q4377" s="23"/>
      <c r="R4377" s="23"/>
      <c r="S4377" s="23"/>
      <c r="T4377" s="23"/>
      <c r="U4377" s="23"/>
      <c r="V4377" s="23"/>
      <c r="W4377" s="23"/>
      <c r="X4377" s="23"/>
      <c r="Y4377" s="23"/>
      <c r="Z4377" s="23"/>
      <c r="AA4377" s="23"/>
      <c r="AB4377" s="23"/>
      <c r="AC4377" s="67"/>
      <c r="AD4377" s="23"/>
      <c r="AE4377" s="23"/>
    </row>
    <row r="4378" spans="1:31" s="103" customFormat="1" x14ac:dyDescent="0.35">
      <c r="A4378" s="24"/>
      <c r="B4378" s="23"/>
      <c r="C4378" s="23"/>
      <c r="D4378" s="23"/>
      <c r="E4378" s="23"/>
      <c r="F4378" s="23"/>
      <c r="G4378" s="23"/>
      <c r="H4378" s="23"/>
      <c r="I4378" s="23"/>
      <c r="J4378" s="23"/>
      <c r="K4378" s="23"/>
      <c r="L4378" s="23"/>
      <c r="M4378" s="23"/>
      <c r="N4378" s="23"/>
      <c r="O4378" s="23"/>
      <c r="P4378" s="23"/>
      <c r="Q4378" s="23"/>
      <c r="R4378" s="23"/>
      <c r="S4378" s="23"/>
      <c r="T4378" s="23"/>
      <c r="U4378" s="23"/>
      <c r="V4378" s="23"/>
      <c r="W4378" s="23"/>
      <c r="X4378" s="23"/>
      <c r="Y4378" s="23"/>
      <c r="Z4378" s="23"/>
      <c r="AA4378" s="23"/>
      <c r="AB4378" s="23"/>
      <c r="AC4378" s="67"/>
      <c r="AD4378" s="23"/>
      <c r="AE4378" s="23"/>
    </row>
    <row r="4379" spans="1:31" s="103" customFormat="1" x14ac:dyDescent="0.35">
      <c r="A4379" s="24"/>
      <c r="B4379" s="23"/>
      <c r="C4379" s="23"/>
      <c r="D4379" s="23"/>
      <c r="E4379" s="23"/>
      <c r="F4379" s="23"/>
      <c r="G4379" s="23"/>
      <c r="H4379" s="23"/>
      <c r="I4379" s="23"/>
      <c r="J4379" s="23"/>
      <c r="K4379" s="23"/>
      <c r="L4379" s="23"/>
      <c r="M4379" s="23"/>
      <c r="N4379" s="23"/>
      <c r="O4379" s="23"/>
      <c r="P4379" s="23"/>
      <c r="Q4379" s="23"/>
      <c r="R4379" s="23"/>
      <c r="S4379" s="23"/>
      <c r="T4379" s="23"/>
      <c r="U4379" s="23"/>
      <c r="V4379" s="23"/>
      <c r="W4379" s="23"/>
      <c r="X4379" s="23"/>
      <c r="Y4379" s="23"/>
      <c r="Z4379" s="23"/>
      <c r="AA4379" s="23"/>
      <c r="AB4379" s="23"/>
      <c r="AC4379" s="67"/>
      <c r="AD4379" s="23"/>
      <c r="AE4379" s="23"/>
    </row>
    <row r="4380" spans="1:31" s="103" customFormat="1" x14ac:dyDescent="0.35">
      <c r="A4380" s="24"/>
      <c r="B4380" s="23"/>
      <c r="C4380" s="23"/>
      <c r="D4380" s="23"/>
      <c r="E4380" s="23"/>
      <c r="F4380" s="23"/>
      <c r="G4380" s="23"/>
      <c r="H4380" s="23"/>
      <c r="I4380" s="23"/>
      <c r="J4380" s="23"/>
      <c r="K4380" s="23"/>
      <c r="L4380" s="23"/>
      <c r="M4380" s="23"/>
      <c r="N4380" s="23"/>
      <c r="O4380" s="23"/>
      <c r="P4380" s="23"/>
      <c r="Q4380" s="23"/>
      <c r="R4380" s="23"/>
      <c r="S4380" s="23"/>
      <c r="T4380" s="23"/>
      <c r="U4380" s="23"/>
      <c r="V4380" s="23"/>
      <c r="W4380" s="23"/>
      <c r="X4380" s="23"/>
      <c r="Y4380" s="23"/>
      <c r="Z4380" s="23"/>
      <c r="AA4380" s="23"/>
      <c r="AB4380" s="23"/>
      <c r="AC4380" s="67"/>
      <c r="AD4380" s="23"/>
      <c r="AE4380" s="23"/>
    </row>
    <row r="4381" spans="1:31" s="103" customFormat="1" x14ac:dyDescent="0.35">
      <c r="A4381" s="24"/>
      <c r="B4381" s="23"/>
      <c r="C4381" s="23"/>
      <c r="D4381" s="23"/>
      <c r="E4381" s="23"/>
      <c r="F4381" s="23"/>
      <c r="G4381" s="23"/>
      <c r="H4381" s="23"/>
      <c r="I4381" s="23"/>
      <c r="J4381" s="23"/>
      <c r="K4381" s="23"/>
      <c r="L4381" s="23"/>
      <c r="M4381" s="23"/>
      <c r="N4381" s="23"/>
      <c r="O4381" s="23"/>
      <c r="P4381" s="23"/>
      <c r="Q4381" s="23"/>
      <c r="R4381" s="23"/>
      <c r="S4381" s="23"/>
      <c r="T4381" s="23"/>
      <c r="U4381" s="23"/>
      <c r="V4381" s="23"/>
      <c r="W4381" s="23"/>
      <c r="X4381" s="23"/>
      <c r="Y4381" s="23"/>
      <c r="Z4381" s="23"/>
      <c r="AA4381" s="23"/>
      <c r="AB4381" s="23"/>
      <c r="AC4381" s="67"/>
      <c r="AD4381" s="23"/>
      <c r="AE4381" s="23"/>
    </row>
    <row r="4382" spans="1:31" s="103" customFormat="1" x14ac:dyDescent="0.35">
      <c r="A4382" s="24"/>
      <c r="B4382" s="23"/>
      <c r="C4382" s="23"/>
      <c r="D4382" s="23"/>
      <c r="E4382" s="23"/>
      <c r="F4382" s="23"/>
      <c r="G4382" s="23"/>
      <c r="H4382" s="23"/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/>
      <c r="U4382" s="23"/>
      <c r="V4382" s="23"/>
      <c r="W4382" s="23"/>
      <c r="X4382" s="23"/>
      <c r="Y4382" s="23"/>
      <c r="Z4382" s="23"/>
      <c r="AA4382" s="23"/>
      <c r="AB4382" s="23"/>
      <c r="AC4382" s="67"/>
      <c r="AD4382" s="23"/>
      <c r="AE4382" s="23"/>
    </row>
    <row r="4383" spans="1:31" s="103" customFormat="1" x14ac:dyDescent="0.35">
      <c r="A4383" s="24"/>
      <c r="B4383" s="23"/>
      <c r="C4383" s="23"/>
      <c r="D4383" s="23"/>
      <c r="E4383" s="23"/>
      <c r="F4383" s="23"/>
      <c r="G4383" s="23"/>
      <c r="H4383" s="23"/>
      <c r="I4383" s="23"/>
      <c r="J4383" s="23"/>
      <c r="K4383" s="23"/>
      <c r="L4383" s="23"/>
      <c r="M4383" s="23"/>
      <c r="N4383" s="23"/>
      <c r="O4383" s="23"/>
      <c r="P4383" s="23"/>
      <c r="Q4383" s="23"/>
      <c r="R4383" s="23"/>
      <c r="S4383" s="23"/>
      <c r="T4383" s="23"/>
      <c r="U4383" s="23"/>
      <c r="V4383" s="23"/>
      <c r="W4383" s="23"/>
      <c r="X4383" s="23"/>
      <c r="Y4383" s="23"/>
      <c r="Z4383" s="23"/>
      <c r="AA4383" s="23"/>
      <c r="AB4383" s="23"/>
      <c r="AC4383" s="67"/>
      <c r="AD4383" s="23"/>
      <c r="AE4383" s="23"/>
    </row>
    <row r="4384" spans="1:31" s="103" customFormat="1" x14ac:dyDescent="0.35">
      <c r="A4384" s="24"/>
      <c r="B4384" s="23"/>
      <c r="C4384" s="23"/>
      <c r="D4384" s="23"/>
      <c r="E4384" s="23"/>
      <c r="F4384" s="23"/>
      <c r="G4384" s="23"/>
      <c r="H4384" s="23"/>
      <c r="I4384" s="23"/>
      <c r="J4384" s="23"/>
      <c r="K4384" s="23"/>
      <c r="L4384" s="23"/>
      <c r="M4384" s="23"/>
      <c r="N4384" s="23"/>
      <c r="O4384" s="23"/>
      <c r="P4384" s="23"/>
      <c r="Q4384" s="23"/>
      <c r="R4384" s="23"/>
      <c r="S4384" s="23"/>
      <c r="T4384" s="23"/>
      <c r="U4384" s="23"/>
      <c r="V4384" s="23"/>
      <c r="W4384" s="23"/>
      <c r="X4384" s="23"/>
      <c r="Y4384" s="23"/>
      <c r="Z4384" s="23"/>
      <c r="AA4384" s="23"/>
      <c r="AB4384" s="23"/>
      <c r="AC4384" s="67"/>
      <c r="AD4384" s="23"/>
      <c r="AE4384" s="23"/>
    </row>
    <row r="4385" spans="1:31" s="103" customFormat="1" x14ac:dyDescent="0.35">
      <c r="A4385" s="24"/>
      <c r="B4385" s="23"/>
      <c r="C4385" s="23"/>
      <c r="D4385" s="23"/>
      <c r="E4385" s="23"/>
      <c r="F4385" s="23"/>
      <c r="G4385" s="23"/>
      <c r="H4385" s="23"/>
      <c r="I4385" s="23"/>
      <c r="J4385" s="23"/>
      <c r="K4385" s="23"/>
      <c r="L4385" s="23"/>
      <c r="M4385" s="23"/>
      <c r="N4385" s="23"/>
      <c r="O4385" s="23"/>
      <c r="P4385" s="23"/>
      <c r="Q4385" s="23"/>
      <c r="R4385" s="23"/>
      <c r="S4385" s="23"/>
      <c r="T4385" s="23"/>
      <c r="U4385" s="23"/>
      <c r="V4385" s="23"/>
      <c r="W4385" s="23"/>
      <c r="X4385" s="23"/>
      <c r="Y4385" s="23"/>
      <c r="Z4385" s="23"/>
      <c r="AA4385" s="23"/>
      <c r="AB4385" s="23"/>
      <c r="AC4385" s="67"/>
      <c r="AD4385" s="23"/>
      <c r="AE4385" s="23"/>
    </row>
    <row r="4386" spans="1:31" s="103" customFormat="1" x14ac:dyDescent="0.35">
      <c r="A4386" s="24"/>
      <c r="B4386" s="23"/>
      <c r="C4386" s="23"/>
      <c r="D4386" s="23"/>
      <c r="E4386" s="23"/>
      <c r="F4386" s="23"/>
      <c r="G4386" s="23"/>
      <c r="H4386" s="23"/>
      <c r="I4386" s="23"/>
      <c r="J4386" s="23"/>
      <c r="K4386" s="23"/>
      <c r="L4386" s="23"/>
      <c r="M4386" s="23"/>
      <c r="N4386" s="23"/>
      <c r="O4386" s="23"/>
      <c r="P4386" s="23"/>
      <c r="Q4386" s="23"/>
      <c r="R4386" s="23"/>
      <c r="S4386" s="23"/>
      <c r="T4386" s="23"/>
      <c r="U4386" s="23"/>
      <c r="V4386" s="23"/>
      <c r="W4386" s="23"/>
      <c r="X4386" s="23"/>
      <c r="Y4386" s="23"/>
      <c r="Z4386" s="23"/>
      <c r="AA4386" s="23"/>
      <c r="AB4386" s="23"/>
      <c r="AC4386" s="67"/>
      <c r="AD4386" s="23"/>
      <c r="AE4386" s="23"/>
    </row>
    <row r="4387" spans="1:31" s="103" customFormat="1" x14ac:dyDescent="0.35">
      <c r="A4387" s="24"/>
      <c r="B4387" s="23"/>
      <c r="C4387" s="23"/>
      <c r="D4387" s="23"/>
      <c r="E4387" s="23"/>
      <c r="F4387" s="23"/>
      <c r="G4387" s="23"/>
      <c r="H4387" s="23"/>
      <c r="I4387" s="23"/>
      <c r="J4387" s="23"/>
      <c r="K4387" s="23"/>
      <c r="L4387" s="23"/>
      <c r="M4387" s="23"/>
      <c r="N4387" s="23"/>
      <c r="O4387" s="23"/>
      <c r="P4387" s="23"/>
      <c r="Q4387" s="23"/>
      <c r="R4387" s="23"/>
      <c r="S4387" s="23"/>
      <c r="T4387" s="23"/>
      <c r="U4387" s="23"/>
      <c r="V4387" s="23"/>
      <c r="W4387" s="23"/>
      <c r="X4387" s="23"/>
      <c r="Y4387" s="23"/>
      <c r="Z4387" s="23"/>
      <c r="AA4387" s="23"/>
      <c r="AB4387" s="23"/>
      <c r="AC4387" s="67"/>
      <c r="AD4387" s="23"/>
      <c r="AE4387" s="23"/>
    </row>
    <row r="4388" spans="1:31" s="103" customFormat="1" x14ac:dyDescent="0.35">
      <c r="A4388" s="24"/>
      <c r="B4388" s="23"/>
      <c r="C4388" s="23"/>
      <c r="D4388" s="23"/>
      <c r="E4388" s="23"/>
      <c r="F4388" s="23"/>
      <c r="G4388" s="23"/>
      <c r="H4388" s="23"/>
      <c r="I4388" s="23"/>
      <c r="J4388" s="23"/>
      <c r="K4388" s="23"/>
      <c r="L4388" s="23"/>
      <c r="M4388" s="23"/>
      <c r="N4388" s="23"/>
      <c r="O4388" s="23"/>
      <c r="P4388" s="23"/>
      <c r="Q4388" s="23"/>
      <c r="R4388" s="23"/>
      <c r="S4388" s="23"/>
      <c r="T4388" s="23"/>
      <c r="U4388" s="23"/>
      <c r="V4388" s="23"/>
      <c r="W4388" s="23"/>
      <c r="X4388" s="23"/>
      <c r="Y4388" s="23"/>
      <c r="Z4388" s="23"/>
      <c r="AA4388" s="23"/>
      <c r="AB4388" s="23"/>
      <c r="AC4388" s="67"/>
      <c r="AD4388" s="23"/>
      <c r="AE4388" s="23"/>
    </row>
    <row r="4389" spans="1:31" s="103" customFormat="1" x14ac:dyDescent="0.35">
      <c r="A4389" s="24"/>
      <c r="B4389" s="23"/>
      <c r="C4389" s="23"/>
      <c r="D4389" s="23"/>
      <c r="E4389" s="23"/>
      <c r="F4389" s="23"/>
      <c r="G4389" s="23"/>
      <c r="H4389" s="23"/>
      <c r="I4389" s="23"/>
      <c r="J4389" s="23"/>
      <c r="K4389" s="23"/>
      <c r="L4389" s="23"/>
      <c r="M4389" s="23"/>
      <c r="N4389" s="23"/>
      <c r="O4389" s="23"/>
      <c r="P4389" s="23"/>
      <c r="Q4389" s="23"/>
      <c r="R4389" s="23"/>
      <c r="S4389" s="23"/>
      <c r="T4389" s="23"/>
      <c r="U4389" s="23"/>
      <c r="V4389" s="23"/>
      <c r="W4389" s="23"/>
      <c r="X4389" s="23"/>
      <c r="Y4389" s="23"/>
      <c r="Z4389" s="23"/>
      <c r="AA4389" s="23"/>
      <c r="AB4389" s="23"/>
      <c r="AC4389" s="67"/>
      <c r="AD4389" s="23"/>
      <c r="AE4389" s="23"/>
    </row>
    <row r="4390" spans="1:31" s="103" customFormat="1" x14ac:dyDescent="0.35">
      <c r="A4390" s="24"/>
      <c r="B4390" s="23"/>
      <c r="C4390" s="23"/>
      <c r="D4390" s="23"/>
      <c r="E4390" s="23"/>
      <c r="F4390" s="23"/>
      <c r="G4390" s="23"/>
      <c r="H4390" s="23"/>
      <c r="I4390" s="23"/>
      <c r="J4390" s="23"/>
      <c r="K4390" s="23"/>
      <c r="L4390" s="23"/>
      <c r="M4390" s="23"/>
      <c r="N4390" s="23"/>
      <c r="O4390" s="23"/>
      <c r="P4390" s="23"/>
      <c r="Q4390" s="23"/>
      <c r="R4390" s="23"/>
      <c r="S4390" s="23"/>
      <c r="T4390" s="23"/>
      <c r="U4390" s="23"/>
      <c r="V4390" s="23"/>
      <c r="W4390" s="23"/>
      <c r="X4390" s="23"/>
      <c r="Y4390" s="23"/>
      <c r="Z4390" s="23"/>
      <c r="AA4390" s="23"/>
      <c r="AB4390" s="23"/>
      <c r="AC4390" s="67"/>
      <c r="AD4390" s="23"/>
      <c r="AE4390" s="23"/>
    </row>
    <row r="4391" spans="1:31" s="103" customFormat="1" x14ac:dyDescent="0.35">
      <c r="A4391" s="24"/>
      <c r="B4391" s="23"/>
      <c r="C4391" s="23"/>
      <c r="D4391" s="23"/>
      <c r="E4391" s="23"/>
      <c r="F4391" s="23"/>
      <c r="G4391" s="23"/>
      <c r="H4391" s="23"/>
      <c r="I4391" s="23"/>
      <c r="J4391" s="23"/>
      <c r="K4391" s="23"/>
      <c r="L4391" s="23"/>
      <c r="M4391" s="23"/>
      <c r="N4391" s="23"/>
      <c r="O4391" s="23"/>
      <c r="P4391" s="23"/>
      <c r="Q4391" s="23"/>
      <c r="R4391" s="23"/>
      <c r="S4391" s="23"/>
      <c r="T4391" s="23"/>
      <c r="U4391" s="23"/>
      <c r="V4391" s="23"/>
      <c r="W4391" s="23"/>
      <c r="X4391" s="23"/>
      <c r="Y4391" s="23"/>
      <c r="Z4391" s="23"/>
      <c r="AA4391" s="23"/>
      <c r="AB4391" s="23"/>
      <c r="AC4391" s="67"/>
      <c r="AD4391" s="23"/>
      <c r="AE4391" s="23"/>
    </row>
    <row r="4392" spans="1:31" s="103" customFormat="1" x14ac:dyDescent="0.35">
      <c r="A4392" s="24"/>
      <c r="B4392" s="23"/>
      <c r="C4392" s="23"/>
      <c r="D4392" s="23"/>
      <c r="E4392" s="23"/>
      <c r="F4392" s="23"/>
      <c r="G4392" s="23"/>
      <c r="H4392" s="23"/>
      <c r="I4392" s="23"/>
      <c r="J4392" s="23"/>
      <c r="K4392" s="23"/>
      <c r="L4392" s="23"/>
      <c r="M4392" s="23"/>
      <c r="N4392" s="23"/>
      <c r="O4392" s="23"/>
      <c r="P4392" s="23"/>
      <c r="Q4392" s="23"/>
      <c r="R4392" s="23"/>
      <c r="S4392" s="23"/>
      <c r="T4392" s="23"/>
      <c r="U4392" s="23"/>
      <c r="V4392" s="23"/>
      <c r="W4392" s="23"/>
      <c r="X4392" s="23"/>
      <c r="Y4392" s="23"/>
      <c r="Z4392" s="23"/>
      <c r="AA4392" s="23"/>
      <c r="AB4392" s="23"/>
      <c r="AC4392" s="67"/>
      <c r="AD4392" s="23"/>
      <c r="AE4392" s="23"/>
    </row>
    <row r="4393" spans="1:31" s="103" customFormat="1" x14ac:dyDescent="0.35">
      <c r="A4393" s="24"/>
      <c r="B4393" s="23"/>
      <c r="C4393" s="23"/>
      <c r="D4393" s="23"/>
      <c r="E4393" s="23"/>
      <c r="F4393" s="23"/>
      <c r="G4393" s="23"/>
      <c r="H4393" s="23"/>
      <c r="I4393" s="23"/>
      <c r="J4393" s="23"/>
      <c r="K4393" s="23"/>
      <c r="L4393" s="23"/>
      <c r="M4393" s="23"/>
      <c r="N4393" s="23"/>
      <c r="O4393" s="23"/>
      <c r="P4393" s="23"/>
      <c r="Q4393" s="23"/>
      <c r="R4393" s="23"/>
      <c r="S4393" s="23"/>
      <c r="T4393" s="23"/>
      <c r="U4393" s="23"/>
      <c r="V4393" s="23"/>
      <c r="W4393" s="23"/>
      <c r="X4393" s="23"/>
      <c r="Y4393" s="23"/>
      <c r="Z4393" s="23"/>
      <c r="AA4393" s="23"/>
      <c r="AB4393" s="23"/>
      <c r="AC4393" s="67"/>
      <c r="AD4393" s="23"/>
      <c r="AE4393" s="23"/>
    </row>
    <row r="4394" spans="1:31" s="103" customFormat="1" x14ac:dyDescent="0.35">
      <c r="A4394" s="24"/>
      <c r="B4394" s="23"/>
      <c r="C4394" s="23"/>
      <c r="D4394" s="23"/>
      <c r="E4394" s="23"/>
      <c r="F4394" s="23"/>
      <c r="G4394" s="23"/>
      <c r="H4394" s="23"/>
      <c r="I4394" s="23"/>
      <c r="J4394" s="23"/>
      <c r="K4394" s="23"/>
      <c r="L4394" s="23"/>
      <c r="M4394" s="23"/>
      <c r="N4394" s="23"/>
      <c r="O4394" s="23"/>
      <c r="P4394" s="23"/>
      <c r="Q4394" s="23"/>
      <c r="R4394" s="23"/>
      <c r="S4394" s="23"/>
      <c r="T4394" s="23"/>
      <c r="U4394" s="23"/>
      <c r="V4394" s="23"/>
      <c r="W4394" s="23"/>
      <c r="X4394" s="23"/>
      <c r="Y4394" s="23"/>
      <c r="Z4394" s="23"/>
      <c r="AA4394" s="23"/>
      <c r="AB4394" s="23"/>
      <c r="AC4394" s="67"/>
      <c r="AD4394" s="23"/>
      <c r="AE4394" s="23"/>
    </row>
    <row r="4395" spans="1:31" s="103" customFormat="1" x14ac:dyDescent="0.35">
      <c r="A4395" s="24"/>
      <c r="B4395" s="23"/>
      <c r="C4395" s="23"/>
      <c r="D4395" s="23"/>
      <c r="E4395" s="23"/>
      <c r="F4395" s="23"/>
      <c r="G4395" s="23"/>
      <c r="H4395" s="23"/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3"/>
      <c r="X4395" s="23"/>
      <c r="Y4395" s="23"/>
      <c r="Z4395" s="23"/>
      <c r="AA4395" s="23"/>
      <c r="AB4395" s="23"/>
      <c r="AC4395" s="67"/>
      <c r="AD4395" s="23"/>
      <c r="AE4395" s="23"/>
    </row>
    <row r="4396" spans="1:31" s="103" customFormat="1" x14ac:dyDescent="0.35">
      <c r="A4396" s="24"/>
      <c r="B4396" s="23"/>
      <c r="C4396" s="23"/>
      <c r="D4396" s="23"/>
      <c r="E4396" s="23"/>
      <c r="F4396" s="23"/>
      <c r="G4396" s="23"/>
      <c r="H4396" s="23"/>
      <c r="I4396" s="23"/>
      <c r="J4396" s="23"/>
      <c r="K4396" s="23"/>
      <c r="L4396" s="23"/>
      <c r="M4396" s="23"/>
      <c r="N4396" s="23"/>
      <c r="O4396" s="23"/>
      <c r="P4396" s="23"/>
      <c r="Q4396" s="23"/>
      <c r="R4396" s="23"/>
      <c r="S4396" s="23"/>
      <c r="T4396" s="23"/>
      <c r="U4396" s="23"/>
      <c r="V4396" s="23"/>
      <c r="W4396" s="23"/>
      <c r="X4396" s="23"/>
      <c r="Y4396" s="23"/>
      <c r="Z4396" s="23"/>
      <c r="AA4396" s="23"/>
      <c r="AB4396" s="23"/>
      <c r="AC4396" s="67"/>
      <c r="AD4396" s="23"/>
      <c r="AE4396" s="23"/>
    </row>
    <row r="4397" spans="1:31" s="103" customFormat="1" x14ac:dyDescent="0.35">
      <c r="A4397" s="24"/>
      <c r="B4397" s="23"/>
      <c r="C4397" s="23"/>
      <c r="D4397" s="23"/>
      <c r="E4397" s="23"/>
      <c r="F4397" s="23"/>
      <c r="G4397" s="23"/>
      <c r="H4397" s="23"/>
      <c r="I4397" s="23"/>
      <c r="J4397" s="23"/>
      <c r="K4397" s="23"/>
      <c r="L4397" s="23"/>
      <c r="M4397" s="23"/>
      <c r="N4397" s="23"/>
      <c r="O4397" s="23"/>
      <c r="P4397" s="23"/>
      <c r="Q4397" s="23"/>
      <c r="R4397" s="23"/>
      <c r="S4397" s="23"/>
      <c r="T4397" s="23"/>
      <c r="U4397" s="23"/>
      <c r="V4397" s="23"/>
      <c r="W4397" s="23"/>
      <c r="X4397" s="23"/>
      <c r="Y4397" s="23"/>
      <c r="Z4397" s="23"/>
      <c r="AA4397" s="23"/>
      <c r="AB4397" s="23"/>
      <c r="AC4397" s="67"/>
      <c r="AD4397" s="23"/>
      <c r="AE4397" s="23"/>
    </row>
    <row r="4398" spans="1:31" s="103" customFormat="1" x14ac:dyDescent="0.35">
      <c r="A4398" s="24"/>
      <c r="B4398" s="23"/>
      <c r="C4398" s="23"/>
      <c r="D4398" s="23"/>
      <c r="E4398" s="23"/>
      <c r="F4398" s="23"/>
      <c r="G4398" s="23"/>
      <c r="H4398" s="23"/>
      <c r="I4398" s="23"/>
      <c r="J4398" s="23"/>
      <c r="K4398" s="23"/>
      <c r="L4398" s="23"/>
      <c r="M4398" s="23"/>
      <c r="N4398" s="23"/>
      <c r="O4398" s="23"/>
      <c r="P4398" s="23"/>
      <c r="Q4398" s="23"/>
      <c r="R4398" s="23"/>
      <c r="S4398" s="23"/>
      <c r="T4398" s="23"/>
      <c r="U4398" s="23"/>
      <c r="V4398" s="23"/>
      <c r="W4398" s="23"/>
      <c r="X4398" s="23"/>
      <c r="Y4398" s="23"/>
      <c r="Z4398" s="23"/>
      <c r="AA4398" s="23"/>
      <c r="AB4398" s="23"/>
      <c r="AC4398" s="67"/>
      <c r="AD4398" s="23"/>
      <c r="AE4398" s="23"/>
    </row>
    <row r="4399" spans="1:31" s="103" customFormat="1" x14ac:dyDescent="0.35">
      <c r="A4399" s="24"/>
      <c r="B4399" s="23"/>
      <c r="C4399" s="23"/>
      <c r="D4399" s="23"/>
      <c r="E4399" s="23"/>
      <c r="F4399" s="23"/>
      <c r="G4399" s="23"/>
      <c r="H4399" s="23"/>
      <c r="I4399" s="23"/>
      <c r="J4399" s="23"/>
      <c r="K4399" s="23"/>
      <c r="L4399" s="23"/>
      <c r="M4399" s="23"/>
      <c r="N4399" s="23"/>
      <c r="O4399" s="23"/>
      <c r="P4399" s="23"/>
      <c r="Q4399" s="23"/>
      <c r="R4399" s="23"/>
      <c r="S4399" s="23"/>
      <c r="T4399" s="23"/>
      <c r="U4399" s="23"/>
      <c r="V4399" s="23"/>
      <c r="W4399" s="23"/>
      <c r="X4399" s="23"/>
      <c r="Y4399" s="23"/>
      <c r="Z4399" s="23"/>
      <c r="AA4399" s="23"/>
      <c r="AB4399" s="23"/>
      <c r="AC4399" s="67"/>
      <c r="AD4399" s="23"/>
      <c r="AE4399" s="23"/>
    </row>
    <row r="4400" spans="1:31" s="103" customFormat="1" x14ac:dyDescent="0.35">
      <c r="A4400" s="24"/>
      <c r="B4400" s="23"/>
      <c r="C4400" s="23"/>
      <c r="D4400" s="23"/>
      <c r="E4400" s="23"/>
      <c r="F4400" s="23"/>
      <c r="G4400" s="23"/>
      <c r="H4400" s="23"/>
      <c r="I4400" s="23"/>
      <c r="J4400" s="23"/>
      <c r="K4400" s="23"/>
      <c r="L4400" s="23"/>
      <c r="M4400" s="23"/>
      <c r="N4400" s="23"/>
      <c r="O4400" s="23"/>
      <c r="P4400" s="23"/>
      <c r="Q4400" s="23"/>
      <c r="R4400" s="23"/>
      <c r="S4400" s="23"/>
      <c r="T4400" s="23"/>
      <c r="U4400" s="23"/>
      <c r="V4400" s="23"/>
      <c r="W4400" s="23"/>
      <c r="X4400" s="23"/>
      <c r="Y4400" s="23"/>
      <c r="Z4400" s="23"/>
      <c r="AA4400" s="23"/>
      <c r="AB4400" s="23"/>
      <c r="AC4400" s="67"/>
      <c r="AD4400" s="23"/>
      <c r="AE4400" s="23"/>
    </row>
    <row r="4401" spans="1:31" s="103" customFormat="1" x14ac:dyDescent="0.35">
      <c r="A4401" s="24"/>
      <c r="B4401" s="23"/>
      <c r="C4401" s="23"/>
      <c r="D4401" s="23"/>
      <c r="E4401" s="23"/>
      <c r="F4401" s="23"/>
      <c r="G4401" s="23"/>
      <c r="H4401" s="23"/>
      <c r="I4401" s="23"/>
      <c r="J4401" s="23"/>
      <c r="K4401" s="23"/>
      <c r="L4401" s="23"/>
      <c r="M4401" s="23"/>
      <c r="N4401" s="23"/>
      <c r="O4401" s="23"/>
      <c r="P4401" s="23"/>
      <c r="Q4401" s="23"/>
      <c r="R4401" s="23"/>
      <c r="S4401" s="23"/>
      <c r="T4401" s="23"/>
      <c r="U4401" s="23"/>
      <c r="V4401" s="23"/>
      <c r="W4401" s="23"/>
      <c r="X4401" s="23"/>
      <c r="Y4401" s="23"/>
      <c r="Z4401" s="23"/>
      <c r="AA4401" s="23"/>
      <c r="AB4401" s="23"/>
      <c r="AC4401" s="67"/>
      <c r="AD4401" s="23"/>
      <c r="AE4401" s="23"/>
    </row>
    <row r="4402" spans="1:31" s="103" customFormat="1" x14ac:dyDescent="0.35">
      <c r="A4402" s="24"/>
      <c r="B4402" s="23"/>
      <c r="C4402" s="23"/>
      <c r="D4402" s="23"/>
      <c r="E4402" s="23"/>
      <c r="F4402" s="23"/>
      <c r="G4402" s="23"/>
      <c r="H4402" s="23"/>
      <c r="I4402" s="23"/>
      <c r="J4402" s="23"/>
      <c r="K4402" s="23"/>
      <c r="L4402" s="23"/>
      <c r="M4402" s="23"/>
      <c r="N4402" s="23"/>
      <c r="O4402" s="23"/>
      <c r="P4402" s="23"/>
      <c r="Q4402" s="23"/>
      <c r="R4402" s="23"/>
      <c r="S4402" s="23"/>
      <c r="T4402" s="23"/>
      <c r="U4402" s="23"/>
      <c r="V4402" s="23"/>
      <c r="W4402" s="23"/>
      <c r="X4402" s="23"/>
      <c r="Y4402" s="23"/>
      <c r="Z4402" s="23"/>
      <c r="AA4402" s="23"/>
      <c r="AB4402" s="23"/>
      <c r="AC4402" s="67"/>
      <c r="AD4402" s="23"/>
      <c r="AE4402" s="23"/>
    </row>
    <row r="4403" spans="1:31" s="103" customFormat="1" x14ac:dyDescent="0.35">
      <c r="A4403" s="24"/>
      <c r="B4403" s="23"/>
      <c r="C4403" s="23"/>
      <c r="D4403" s="23"/>
      <c r="E4403" s="23"/>
      <c r="F4403" s="23"/>
      <c r="G4403" s="23"/>
      <c r="H4403" s="23"/>
      <c r="I4403" s="23"/>
      <c r="J4403" s="23"/>
      <c r="K4403" s="23"/>
      <c r="L4403" s="23"/>
      <c r="M4403" s="23"/>
      <c r="N4403" s="23"/>
      <c r="O4403" s="23"/>
      <c r="P4403" s="23"/>
      <c r="Q4403" s="23"/>
      <c r="R4403" s="23"/>
      <c r="S4403" s="23"/>
      <c r="T4403" s="23"/>
      <c r="U4403" s="23"/>
      <c r="V4403" s="23"/>
      <c r="W4403" s="23"/>
      <c r="X4403" s="23"/>
      <c r="Y4403" s="23"/>
      <c r="Z4403" s="23"/>
      <c r="AA4403" s="23"/>
      <c r="AB4403" s="23"/>
      <c r="AC4403" s="67"/>
      <c r="AD4403" s="23"/>
      <c r="AE4403" s="23"/>
    </row>
    <row r="4404" spans="1:31" s="103" customFormat="1" x14ac:dyDescent="0.35">
      <c r="A4404" s="24"/>
      <c r="B4404" s="23"/>
      <c r="C4404" s="23"/>
      <c r="D4404" s="23"/>
      <c r="E4404" s="23"/>
      <c r="F4404" s="23"/>
      <c r="G4404" s="23"/>
      <c r="H4404" s="23"/>
      <c r="I4404" s="23"/>
      <c r="J4404" s="23"/>
      <c r="K4404" s="23"/>
      <c r="L4404" s="23"/>
      <c r="M4404" s="23"/>
      <c r="N4404" s="23"/>
      <c r="O4404" s="23"/>
      <c r="P4404" s="23"/>
      <c r="Q4404" s="23"/>
      <c r="R4404" s="23"/>
      <c r="S4404" s="23"/>
      <c r="T4404" s="23"/>
      <c r="U4404" s="23"/>
      <c r="V4404" s="23"/>
      <c r="W4404" s="23"/>
      <c r="X4404" s="23"/>
      <c r="Y4404" s="23"/>
      <c r="Z4404" s="23"/>
      <c r="AA4404" s="23"/>
      <c r="AB4404" s="23"/>
      <c r="AC4404" s="67"/>
      <c r="AD4404" s="23"/>
      <c r="AE4404" s="23"/>
    </row>
    <row r="4405" spans="1:31" s="103" customFormat="1" x14ac:dyDescent="0.35">
      <c r="A4405" s="24"/>
      <c r="B4405" s="23"/>
      <c r="C4405" s="23"/>
      <c r="D4405" s="23"/>
      <c r="E4405" s="23"/>
      <c r="F4405" s="23"/>
      <c r="G4405" s="23"/>
      <c r="H4405" s="23"/>
      <c r="I4405" s="23"/>
      <c r="J4405" s="23"/>
      <c r="K4405" s="23"/>
      <c r="L4405" s="23"/>
      <c r="M4405" s="23"/>
      <c r="N4405" s="23"/>
      <c r="O4405" s="23"/>
      <c r="P4405" s="23"/>
      <c r="Q4405" s="23"/>
      <c r="R4405" s="23"/>
      <c r="S4405" s="23"/>
      <c r="T4405" s="23"/>
      <c r="U4405" s="23"/>
      <c r="V4405" s="23"/>
      <c r="W4405" s="23"/>
      <c r="X4405" s="23"/>
      <c r="Y4405" s="23"/>
      <c r="Z4405" s="23"/>
      <c r="AA4405" s="23"/>
      <c r="AB4405" s="23"/>
      <c r="AC4405" s="67"/>
      <c r="AD4405" s="23"/>
      <c r="AE4405" s="23"/>
    </row>
    <row r="4406" spans="1:31" s="103" customFormat="1" x14ac:dyDescent="0.35">
      <c r="A4406" s="24"/>
      <c r="B4406" s="23"/>
      <c r="C4406" s="23"/>
      <c r="D4406" s="23"/>
      <c r="E4406" s="23"/>
      <c r="F4406" s="23"/>
      <c r="G4406" s="23"/>
      <c r="H4406" s="23"/>
      <c r="I4406" s="23"/>
      <c r="J4406" s="23"/>
      <c r="K4406" s="23"/>
      <c r="L4406" s="23"/>
      <c r="M4406" s="23"/>
      <c r="N4406" s="23"/>
      <c r="O4406" s="23"/>
      <c r="P4406" s="23"/>
      <c r="Q4406" s="23"/>
      <c r="R4406" s="23"/>
      <c r="S4406" s="23"/>
      <c r="T4406" s="23"/>
      <c r="U4406" s="23"/>
      <c r="V4406" s="23"/>
      <c r="W4406" s="23"/>
      <c r="X4406" s="23"/>
      <c r="Y4406" s="23"/>
      <c r="Z4406" s="23"/>
      <c r="AA4406" s="23"/>
      <c r="AB4406" s="23"/>
      <c r="AC4406" s="67"/>
      <c r="AD4406" s="23"/>
      <c r="AE4406" s="23"/>
    </row>
    <row r="4407" spans="1:31" s="103" customFormat="1" x14ac:dyDescent="0.35">
      <c r="A4407" s="24"/>
      <c r="B4407" s="23"/>
      <c r="C4407" s="23"/>
      <c r="D4407" s="23"/>
      <c r="E4407" s="23"/>
      <c r="F4407" s="23"/>
      <c r="G4407" s="23"/>
      <c r="H4407" s="23"/>
      <c r="I4407" s="23"/>
      <c r="J4407" s="23"/>
      <c r="K4407" s="23"/>
      <c r="L4407" s="23"/>
      <c r="M4407" s="23"/>
      <c r="N4407" s="23"/>
      <c r="O4407" s="23"/>
      <c r="P4407" s="23"/>
      <c r="Q4407" s="23"/>
      <c r="R4407" s="23"/>
      <c r="S4407" s="23"/>
      <c r="T4407" s="23"/>
      <c r="U4407" s="23"/>
      <c r="V4407" s="23"/>
      <c r="W4407" s="23"/>
      <c r="X4407" s="23"/>
      <c r="Y4407" s="23"/>
      <c r="Z4407" s="23"/>
      <c r="AA4407" s="23"/>
      <c r="AB4407" s="23"/>
      <c r="AC4407" s="67"/>
      <c r="AD4407" s="23"/>
      <c r="AE4407" s="23"/>
    </row>
    <row r="4408" spans="1:31" s="103" customFormat="1" x14ac:dyDescent="0.35">
      <c r="A4408" s="24"/>
      <c r="B4408" s="23"/>
      <c r="C4408" s="23"/>
      <c r="D4408" s="23"/>
      <c r="E4408" s="23"/>
      <c r="F4408" s="23"/>
      <c r="G4408" s="23"/>
      <c r="H4408" s="23"/>
      <c r="I4408" s="23"/>
      <c r="J4408" s="23"/>
      <c r="K4408" s="23"/>
      <c r="L4408" s="23"/>
      <c r="M4408" s="23"/>
      <c r="N4408" s="23"/>
      <c r="O4408" s="23"/>
      <c r="P4408" s="23"/>
      <c r="Q4408" s="23"/>
      <c r="R4408" s="23"/>
      <c r="S4408" s="23"/>
      <c r="T4408" s="23"/>
      <c r="U4408" s="23"/>
      <c r="V4408" s="23"/>
      <c r="W4408" s="23"/>
      <c r="X4408" s="23"/>
      <c r="Y4408" s="23"/>
      <c r="Z4408" s="23"/>
      <c r="AA4408" s="23"/>
      <c r="AB4408" s="23"/>
      <c r="AC4408" s="67"/>
      <c r="AD4408" s="23"/>
      <c r="AE4408" s="23"/>
    </row>
    <row r="4409" spans="1:31" s="103" customFormat="1" x14ac:dyDescent="0.35">
      <c r="A4409" s="24"/>
      <c r="B4409" s="23"/>
      <c r="C4409" s="23"/>
      <c r="D4409" s="23"/>
      <c r="E4409" s="23"/>
      <c r="F4409" s="23"/>
      <c r="G4409" s="23"/>
      <c r="H4409" s="23"/>
      <c r="I4409" s="23"/>
      <c r="J4409" s="23"/>
      <c r="K4409" s="23"/>
      <c r="L4409" s="23"/>
      <c r="M4409" s="23"/>
      <c r="N4409" s="23"/>
      <c r="O4409" s="23"/>
      <c r="P4409" s="23"/>
      <c r="Q4409" s="23"/>
      <c r="R4409" s="23"/>
      <c r="S4409" s="23"/>
      <c r="T4409" s="23"/>
      <c r="U4409" s="23"/>
      <c r="V4409" s="23"/>
      <c r="W4409" s="23"/>
      <c r="X4409" s="23"/>
      <c r="Y4409" s="23"/>
      <c r="Z4409" s="23"/>
      <c r="AA4409" s="23"/>
      <c r="AB4409" s="23"/>
      <c r="AC4409" s="67"/>
      <c r="AD4409" s="23"/>
      <c r="AE4409" s="23"/>
    </row>
    <row r="4410" spans="1:31" s="103" customFormat="1" x14ac:dyDescent="0.35">
      <c r="A4410" s="24"/>
      <c r="B4410" s="23"/>
      <c r="C4410" s="23"/>
      <c r="D4410" s="23"/>
      <c r="E4410" s="23"/>
      <c r="F4410" s="23"/>
      <c r="G4410" s="23"/>
      <c r="H4410" s="23"/>
      <c r="I4410" s="23"/>
      <c r="J4410" s="23"/>
      <c r="K4410" s="23"/>
      <c r="L4410" s="23"/>
      <c r="M4410" s="23"/>
      <c r="N4410" s="23"/>
      <c r="O4410" s="23"/>
      <c r="P4410" s="23"/>
      <c r="Q4410" s="23"/>
      <c r="R4410" s="23"/>
      <c r="S4410" s="23"/>
      <c r="T4410" s="23"/>
      <c r="U4410" s="23"/>
      <c r="V4410" s="23"/>
      <c r="W4410" s="23"/>
      <c r="X4410" s="23"/>
      <c r="Y4410" s="23"/>
      <c r="Z4410" s="23"/>
      <c r="AA4410" s="23"/>
      <c r="AB4410" s="23"/>
      <c r="AC4410" s="67"/>
      <c r="AD4410" s="23"/>
      <c r="AE4410" s="23"/>
    </row>
    <row r="4411" spans="1:31" s="103" customFormat="1" x14ac:dyDescent="0.35">
      <c r="A4411" s="24"/>
      <c r="B4411" s="23"/>
      <c r="C4411" s="23"/>
      <c r="D4411" s="23"/>
      <c r="E4411" s="23"/>
      <c r="F4411" s="23"/>
      <c r="G4411" s="23"/>
      <c r="H4411" s="23"/>
      <c r="I4411" s="23"/>
      <c r="J4411" s="23"/>
      <c r="K4411" s="23"/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23"/>
      <c r="W4411" s="23"/>
      <c r="X4411" s="23"/>
      <c r="Y4411" s="23"/>
      <c r="Z4411" s="23"/>
      <c r="AA4411" s="23"/>
      <c r="AB4411" s="23"/>
      <c r="AC4411" s="67"/>
      <c r="AD4411" s="23"/>
      <c r="AE4411" s="23"/>
    </row>
    <row r="4412" spans="1:31" s="103" customFormat="1" x14ac:dyDescent="0.35">
      <c r="A4412" s="24"/>
      <c r="B4412" s="23"/>
      <c r="C4412" s="23"/>
      <c r="D4412" s="23"/>
      <c r="E4412" s="23"/>
      <c r="F4412" s="23"/>
      <c r="G4412" s="23"/>
      <c r="H4412" s="23"/>
      <c r="I4412" s="23"/>
      <c r="J4412" s="23"/>
      <c r="K4412" s="23"/>
      <c r="L4412" s="23"/>
      <c r="M4412" s="23"/>
      <c r="N4412" s="23"/>
      <c r="O4412" s="23"/>
      <c r="P4412" s="23"/>
      <c r="Q4412" s="23"/>
      <c r="R4412" s="23"/>
      <c r="S4412" s="23"/>
      <c r="T4412" s="23"/>
      <c r="U4412" s="23"/>
      <c r="V4412" s="23"/>
      <c r="W4412" s="23"/>
      <c r="X4412" s="23"/>
      <c r="Y4412" s="23"/>
      <c r="Z4412" s="23"/>
      <c r="AA4412" s="23"/>
      <c r="AB4412" s="23"/>
      <c r="AC4412" s="67"/>
      <c r="AD4412" s="23"/>
      <c r="AE4412" s="23"/>
    </row>
    <row r="4413" spans="1:31" s="103" customFormat="1" x14ac:dyDescent="0.35">
      <c r="A4413" s="24"/>
      <c r="B4413" s="23"/>
      <c r="C4413" s="23"/>
      <c r="D4413" s="23"/>
      <c r="E4413" s="23"/>
      <c r="F4413" s="23"/>
      <c r="G4413" s="23"/>
      <c r="H4413" s="23"/>
      <c r="I4413" s="23"/>
      <c r="J4413" s="23"/>
      <c r="K4413" s="23"/>
      <c r="L4413" s="23"/>
      <c r="M4413" s="23"/>
      <c r="N4413" s="23"/>
      <c r="O4413" s="23"/>
      <c r="P4413" s="23"/>
      <c r="Q4413" s="23"/>
      <c r="R4413" s="23"/>
      <c r="S4413" s="23"/>
      <c r="T4413" s="23"/>
      <c r="U4413" s="23"/>
      <c r="V4413" s="23"/>
      <c r="W4413" s="23"/>
      <c r="X4413" s="23"/>
      <c r="Y4413" s="23"/>
      <c r="Z4413" s="23"/>
      <c r="AA4413" s="23"/>
      <c r="AB4413" s="23"/>
      <c r="AC4413" s="67"/>
      <c r="AD4413" s="23"/>
      <c r="AE4413" s="23"/>
    </row>
    <row r="4414" spans="1:31" s="103" customFormat="1" x14ac:dyDescent="0.35">
      <c r="A4414" s="24"/>
      <c r="B4414" s="23"/>
      <c r="C4414" s="23"/>
      <c r="D4414" s="23"/>
      <c r="E4414" s="23"/>
      <c r="F4414" s="23"/>
      <c r="G4414" s="23"/>
      <c r="H4414" s="23"/>
      <c r="I4414" s="23"/>
      <c r="J4414" s="23"/>
      <c r="K4414" s="23"/>
      <c r="L4414" s="23"/>
      <c r="M4414" s="23"/>
      <c r="N4414" s="23"/>
      <c r="O4414" s="23"/>
      <c r="P4414" s="23"/>
      <c r="Q4414" s="23"/>
      <c r="R4414" s="23"/>
      <c r="S4414" s="23"/>
      <c r="T4414" s="23"/>
      <c r="U4414" s="23"/>
      <c r="V4414" s="23"/>
      <c r="W4414" s="23"/>
      <c r="X4414" s="23"/>
      <c r="Y4414" s="23"/>
      <c r="Z4414" s="23"/>
      <c r="AA4414" s="23"/>
      <c r="AB4414" s="23"/>
      <c r="AC4414" s="67"/>
      <c r="AD4414" s="23"/>
      <c r="AE4414" s="23"/>
    </row>
    <row r="4415" spans="1:31" s="103" customFormat="1" x14ac:dyDescent="0.35">
      <c r="A4415" s="24"/>
      <c r="B4415" s="23"/>
      <c r="C4415" s="23"/>
      <c r="D4415" s="23"/>
      <c r="E4415" s="23"/>
      <c r="F4415" s="23"/>
      <c r="G4415" s="23"/>
      <c r="H4415" s="23"/>
      <c r="I4415" s="23"/>
      <c r="J4415" s="23"/>
      <c r="K4415" s="23"/>
      <c r="L4415" s="23"/>
      <c r="M4415" s="23"/>
      <c r="N4415" s="23"/>
      <c r="O4415" s="23"/>
      <c r="P4415" s="23"/>
      <c r="Q4415" s="23"/>
      <c r="R4415" s="23"/>
      <c r="S4415" s="23"/>
      <c r="T4415" s="23"/>
      <c r="U4415" s="23"/>
      <c r="V4415" s="23"/>
      <c r="W4415" s="23"/>
      <c r="X4415" s="23"/>
      <c r="Y4415" s="23"/>
      <c r="Z4415" s="23"/>
      <c r="AA4415" s="23"/>
      <c r="AB4415" s="23"/>
      <c r="AC4415" s="67"/>
      <c r="AD4415" s="23"/>
      <c r="AE4415" s="23"/>
    </row>
    <row r="4416" spans="1:31" s="103" customFormat="1" x14ac:dyDescent="0.35">
      <c r="A4416" s="24"/>
      <c r="B4416" s="23"/>
      <c r="C4416" s="23"/>
      <c r="D4416" s="23"/>
      <c r="E4416" s="23"/>
      <c r="F4416" s="23"/>
      <c r="G4416" s="23"/>
      <c r="H4416" s="23"/>
      <c r="I4416" s="23"/>
      <c r="J4416" s="23"/>
      <c r="K4416" s="23"/>
      <c r="L4416" s="23"/>
      <c r="M4416" s="23"/>
      <c r="N4416" s="23"/>
      <c r="O4416" s="23"/>
      <c r="P4416" s="23"/>
      <c r="Q4416" s="23"/>
      <c r="R4416" s="23"/>
      <c r="S4416" s="23"/>
      <c r="T4416" s="23"/>
      <c r="U4416" s="23"/>
      <c r="V4416" s="23"/>
      <c r="W4416" s="23"/>
      <c r="X4416" s="23"/>
      <c r="Y4416" s="23"/>
      <c r="Z4416" s="23"/>
      <c r="AA4416" s="23"/>
      <c r="AB4416" s="23"/>
      <c r="AC4416" s="67"/>
      <c r="AD4416" s="23"/>
      <c r="AE4416" s="23"/>
    </row>
    <row r="4417" spans="1:31" s="103" customFormat="1" x14ac:dyDescent="0.35">
      <c r="A4417" s="24"/>
      <c r="B4417" s="23"/>
      <c r="C4417" s="23"/>
      <c r="D4417" s="23"/>
      <c r="E4417" s="23"/>
      <c r="F4417" s="23"/>
      <c r="G4417" s="23"/>
      <c r="H4417" s="23"/>
      <c r="I4417" s="23"/>
      <c r="J4417" s="23"/>
      <c r="K4417" s="23"/>
      <c r="L4417" s="23"/>
      <c r="M4417" s="23"/>
      <c r="N4417" s="23"/>
      <c r="O4417" s="23"/>
      <c r="P4417" s="23"/>
      <c r="Q4417" s="23"/>
      <c r="R4417" s="23"/>
      <c r="S4417" s="23"/>
      <c r="T4417" s="23"/>
      <c r="U4417" s="23"/>
      <c r="V4417" s="23"/>
      <c r="W4417" s="23"/>
      <c r="X4417" s="23"/>
      <c r="Y4417" s="23"/>
      <c r="Z4417" s="23"/>
      <c r="AA4417" s="23"/>
      <c r="AB4417" s="23"/>
      <c r="AC4417" s="67"/>
      <c r="AD4417" s="23"/>
      <c r="AE4417" s="23"/>
    </row>
    <row r="4418" spans="1:31" s="103" customFormat="1" x14ac:dyDescent="0.35">
      <c r="A4418" s="24"/>
      <c r="B4418" s="23"/>
      <c r="C4418" s="23"/>
      <c r="D4418" s="23"/>
      <c r="E4418" s="23"/>
      <c r="F4418" s="23"/>
      <c r="G4418" s="23"/>
      <c r="H4418" s="23"/>
      <c r="I4418" s="23"/>
      <c r="J4418" s="23"/>
      <c r="K4418" s="23"/>
      <c r="L4418" s="23"/>
      <c r="M4418" s="23"/>
      <c r="N4418" s="23"/>
      <c r="O4418" s="23"/>
      <c r="P4418" s="23"/>
      <c r="Q4418" s="23"/>
      <c r="R4418" s="23"/>
      <c r="S4418" s="23"/>
      <c r="T4418" s="23"/>
      <c r="U4418" s="23"/>
      <c r="V4418" s="23"/>
      <c r="W4418" s="23"/>
      <c r="X4418" s="23"/>
      <c r="Y4418" s="23"/>
      <c r="Z4418" s="23"/>
      <c r="AA4418" s="23"/>
      <c r="AB4418" s="23"/>
      <c r="AC4418" s="67"/>
      <c r="AD4418" s="23"/>
      <c r="AE4418" s="23"/>
    </row>
    <row r="4419" spans="1:31" s="103" customFormat="1" x14ac:dyDescent="0.35">
      <c r="A4419" s="24"/>
      <c r="B4419" s="23"/>
      <c r="C4419" s="23"/>
      <c r="D4419" s="23"/>
      <c r="E4419" s="23"/>
      <c r="F4419" s="23"/>
      <c r="G4419" s="23"/>
      <c r="H4419" s="23"/>
      <c r="I4419" s="23"/>
      <c r="J4419" s="23"/>
      <c r="K4419" s="23"/>
      <c r="L4419" s="23"/>
      <c r="M4419" s="23"/>
      <c r="N4419" s="23"/>
      <c r="O4419" s="23"/>
      <c r="P4419" s="23"/>
      <c r="Q4419" s="23"/>
      <c r="R4419" s="23"/>
      <c r="S4419" s="23"/>
      <c r="T4419" s="23"/>
      <c r="U4419" s="23"/>
      <c r="V4419" s="23"/>
      <c r="W4419" s="23"/>
      <c r="X4419" s="23"/>
      <c r="Y4419" s="23"/>
      <c r="Z4419" s="23"/>
      <c r="AA4419" s="23"/>
      <c r="AB4419" s="23"/>
      <c r="AC4419" s="67"/>
      <c r="AD4419" s="23"/>
      <c r="AE4419" s="23"/>
    </row>
    <row r="4420" spans="1:31" s="103" customFormat="1" x14ac:dyDescent="0.35">
      <c r="A4420" s="24"/>
      <c r="B4420" s="23"/>
      <c r="C4420" s="23"/>
      <c r="D4420" s="23"/>
      <c r="E4420" s="23"/>
      <c r="F4420" s="23"/>
      <c r="G4420" s="23"/>
      <c r="H4420" s="23"/>
      <c r="I4420" s="23"/>
      <c r="J4420" s="23"/>
      <c r="K4420" s="23"/>
      <c r="L4420" s="23"/>
      <c r="M4420" s="23"/>
      <c r="N4420" s="23"/>
      <c r="O4420" s="23"/>
      <c r="P4420" s="23"/>
      <c r="Q4420" s="23"/>
      <c r="R4420" s="23"/>
      <c r="S4420" s="23"/>
      <c r="T4420" s="23"/>
      <c r="U4420" s="23"/>
      <c r="V4420" s="23"/>
      <c r="W4420" s="23"/>
      <c r="X4420" s="23"/>
      <c r="Y4420" s="23"/>
      <c r="Z4420" s="23"/>
      <c r="AA4420" s="23"/>
      <c r="AB4420" s="23"/>
      <c r="AC4420" s="67"/>
      <c r="AD4420" s="23"/>
      <c r="AE4420" s="23"/>
    </row>
    <row r="4421" spans="1:31" s="103" customFormat="1" x14ac:dyDescent="0.35">
      <c r="A4421" s="24"/>
      <c r="B4421" s="23"/>
      <c r="C4421" s="23"/>
      <c r="D4421" s="23"/>
      <c r="E4421" s="23"/>
      <c r="F4421" s="23"/>
      <c r="G4421" s="23"/>
      <c r="H4421" s="23"/>
      <c r="I4421" s="23"/>
      <c r="J4421" s="23"/>
      <c r="K4421" s="23"/>
      <c r="L4421" s="23"/>
      <c r="M4421" s="23"/>
      <c r="N4421" s="23"/>
      <c r="O4421" s="23"/>
      <c r="P4421" s="23"/>
      <c r="Q4421" s="23"/>
      <c r="R4421" s="23"/>
      <c r="S4421" s="23"/>
      <c r="T4421" s="23"/>
      <c r="U4421" s="23"/>
      <c r="V4421" s="23"/>
      <c r="W4421" s="23"/>
      <c r="X4421" s="23"/>
      <c r="Y4421" s="23"/>
      <c r="Z4421" s="23"/>
      <c r="AA4421" s="23"/>
      <c r="AB4421" s="23"/>
      <c r="AC4421" s="67"/>
      <c r="AD4421" s="23"/>
      <c r="AE4421" s="23"/>
    </row>
    <row r="4422" spans="1:31" s="103" customFormat="1" x14ac:dyDescent="0.35">
      <c r="A4422" s="24"/>
      <c r="B4422" s="23"/>
      <c r="C4422" s="23"/>
      <c r="D4422" s="23"/>
      <c r="E4422" s="23"/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23"/>
      <c r="Y4422" s="23"/>
      <c r="Z4422" s="23"/>
      <c r="AA4422" s="23"/>
      <c r="AB4422" s="23"/>
      <c r="AC4422" s="67"/>
      <c r="AD4422" s="23"/>
      <c r="AE4422" s="23"/>
    </row>
    <row r="4423" spans="1:31" s="103" customFormat="1" x14ac:dyDescent="0.35">
      <c r="A4423" s="24"/>
      <c r="B4423" s="23"/>
      <c r="C4423" s="23"/>
      <c r="D4423" s="23"/>
      <c r="E4423" s="23"/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23"/>
      <c r="Y4423" s="23"/>
      <c r="Z4423" s="23"/>
      <c r="AA4423" s="23"/>
      <c r="AB4423" s="23"/>
      <c r="AC4423" s="67"/>
      <c r="AD4423" s="23"/>
      <c r="AE4423" s="23"/>
    </row>
    <row r="4424" spans="1:31" s="103" customFormat="1" x14ac:dyDescent="0.35">
      <c r="A4424" s="24"/>
      <c r="B4424" s="23"/>
      <c r="C4424" s="23"/>
      <c r="D4424" s="23"/>
      <c r="E4424" s="23"/>
      <c r="F4424" s="23"/>
      <c r="G4424" s="23"/>
      <c r="H4424" s="23"/>
      <c r="I4424" s="23"/>
      <c r="J4424" s="23"/>
      <c r="K4424" s="23"/>
      <c r="L4424" s="23"/>
      <c r="M4424" s="23"/>
      <c r="N4424" s="23"/>
      <c r="O4424" s="23"/>
      <c r="P4424" s="23"/>
      <c r="Q4424" s="23"/>
      <c r="R4424" s="23"/>
      <c r="S4424" s="23"/>
      <c r="T4424" s="23"/>
      <c r="U4424" s="23"/>
      <c r="V4424" s="23"/>
      <c r="W4424" s="23"/>
      <c r="X4424" s="23"/>
      <c r="Y4424" s="23"/>
      <c r="Z4424" s="23"/>
      <c r="AA4424" s="23"/>
      <c r="AB4424" s="23"/>
      <c r="AC4424" s="67"/>
      <c r="AD4424" s="23"/>
      <c r="AE4424" s="23"/>
    </row>
    <row r="4425" spans="1:31" s="103" customFormat="1" x14ac:dyDescent="0.35">
      <c r="A4425" s="24"/>
      <c r="B4425" s="23"/>
      <c r="C4425" s="23"/>
      <c r="D4425" s="23"/>
      <c r="E4425" s="23"/>
      <c r="F4425" s="23"/>
      <c r="G4425" s="23"/>
      <c r="H4425" s="23"/>
      <c r="I4425" s="23"/>
      <c r="J4425" s="23"/>
      <c r="K4425" s="23"/>
      <c r="L4425" s="23"/>
      <c r="M4425" s="23"/>
      <c r="N4425" s="23"/>
      <c r="O4425" s="23"/>
      <c r="P4425" s="23"/>
      <c r="Q4425" s="23"/>
      <c r="R4425" s="23"/>
      <c r="S4425" s="23"/>
      <c r="T4425" s="23"/>
      <c r="U4425" s="23"/>
      <c r="V4425" s="23"/>
      <c r="W4425" s="23"/>
      <c r="X4425" s="23"/>
      <c r="Y4425" s="23"/>
      <c r="Z4425" s="23"/>
      <c r="AA4425" s="23"/>
      <c r="AB4425" s="23"/>
      <c r="AC4425" s="67"/>
      <c r="AD4425" s="23"/>
      <c r="AE4425" s="23"/>
    </row>
    <row r="4426" spans="1:31" s="103" customFormat="1" x14ac:dyDescent="0.35">
      <c r="A4426" s="24"/>
      <c r="B4426" s="23"/>
      <c r="C4426" s="23"/>
      <c r="D4426" s="23"/>
      <c r="E4426" s="23"/>
      <c r="F4426" s="23"/>
      <c r="G4426" s="23"/>
      <c r="H4426" s="23"/>
      <c r="I4426" s="23"/>
      <c r="J4426" s="23"/>
      <c r="K4426" s="23"/>
      <c r="L4426" s="23"/>
      <c r="M4426" s="23"/>
      <c r="N4426" s="23"/>
      <c r="O4426" s="23"/>
      <c r="P4426" s="23"/>
      <c r="Q4426" s="23"/>
      <c r="R4426" s="23"/>
      <c r="S4426" s="23"/>
      <c r="T4426" s="23"/>
      <c r="U4426" s="23"/>
      <c r="V4426" s="23"/>
      <c r="W4426" s="23"/>
      <c r="X4426" s="23"/>
      <c r="Y4426" s="23"/>
      <c r="Z4426" s="23"/>
      <c r="AA4426" s="23"/>
      <c r="AB4426" s="23"/>
      <c r="AC4426" s="67"/>
      <c r="AD4426" s="23"/>
      <c r="AE4426" s="23"/>
    </row>
    <row r="4427" spans="1:31" s="103" customFormat="1" x14ac:dyDescent="0.35">
      <c r="A4427" s="24"/>
      <c r="B4427" s="23"/>
      <c r="C4427" s="23"/>
      <c r="D4427" s="23"/>
      <c r="E4427" s="23"/>
      <c r="F4427" s="23"/>
      <c r="G4427" s="23"/>
      <c r="H4427" s="23"/>
      <c r="I4427" s="23"/>
      <c r="J4427" s="23"/>
      <c r="K4427" s="23"/>
      <c r="L4427" s="23"/>
      <c r="M4427" s="23"/>
      <c r="N4427" s="23"/>
      <c r="O4427" s="23"/>
      <c r="P4427" s="23"/>
      <c r="Q4427" s="23"/>
      <c r="R4427" s="23"/>
      <c r="S4427" s="23"/>
      <c r="T4427" s="23"/>
      <c r="U4427" s="23"/>
      <c r="V4427" s="23"/>
      <c r="W4427" s="23"/>
      <c r="X4427" s="23"/>
      <c r="Y4427" s="23"/>
      <c r="Z4427" s="23"/>
      <c r="AA4427" s="23"/>
      <c r="AB4427" s="23"/>
      <c r="AC4427" s="67"/>
      <c r="AD4427" s="23"/>
      <c r="AE4427" s="23"/>
    </row>
    <row r="4428" spans="1:31" s="103" customFormat="1" x14ac:dyDescent="0.35">
      <c r="A4428" s="24"/>
      <c r="B4428" s="23"/>
      <c r="C4428" s="23"/>
      <c r="D4428" s="23"/>
      <c r="E4428" s="23"/>
      <c r="F4428" s="23"/>
      <c r="G4428" s="23"/>
      <c r="H4428" s="23"/>
      <c r="I4428" s="23"/>
      <c r="J4428" s="23"/>
      <c r="K4428" s="23"/>
      <c r="L4428" s="23"/>
      <c r="M4428" s="23"/>
      <c r="N4428" s="23"/>
      <c r="O4428" s="23"/>
      <c r="P4428" s="23"/>
      <c r="Q4428" s="23"/>
      <c r="R4428" s="23"/>
      <c r="S4428" s="23"/>
      <c r="T4428" s="23"/>
      <c r="U4428" s="23"/>
      <c r="V4428" s="23"/>
      <c r="W4428" s="23"/>
      <c r="X4428" s="23"/>
      <c r="Y4428" s="23"/>
      <c r="Z4428" s="23"/>
      <c r="AA4428" s="23"/>
      <c r="AB4428" s="23"/>
      <c r="AC4428" s="67"/>
      <c r="AD4428" s="23"/>
      <c r="AE4428" s="23"/>
    </row>
    <row r="4429" spans="1:31" s="103" customFormat="1" x14ac:dyDescent="0.35">
      <c r="A4429" s="24"/>
      <c r="B4429" s="23"/>
      <c r="C4429" s="23"/>
      <c r="D4429" s="23"/>
      <c r="E4429" s="23"/>
      <c r="F4429" s="23"/>
      <c r="G4429" s="23"/>
      <c r="H4429" s="23"/>
      <c r="I4429" s="23"/>
      <c r="J4429" s="23"/>
      <c r="K4429" s="23"/>
      <c r="L4429" s="23"/>
      <c r="M4429" s="23"/>
      <c r="N4429" s="23"/>
      <c r="O4429" s="23"/>
      <c r="P4429" s="23"/>
      <c r="Q4429" s="23"/>
      <c r="R4429" s="23"/>
      <c r="S4429" s="23"/>
      <c r="T4429" s="23"/>
      <c r="U4429" s="23"/>
      <c r="V4429" s="23"/>
      <c r="W4429" s="23"/>
      <c r="X4429" s="23"/>
      <c r="Y4429" s="23"/>
      <c r="Z4429" s="23"/>
      <c r="AA4429" s="23"/>
      <c r="AB4429" s="23"/>
      <c r="AC4429" s="67"/>
      <c r="AD4429" s="23"/>
      <c r="AE4429" s="23"/>
    </row>
    <row r="4430" spans="1:31" s="103" customFormat="1" x14ac:dyDescent="0.35">
      <c r="A4430" s="24"/>
      <c r="B4430" s="23"/>
      <c r="C4430" s="23"/>
      <c r="D4430" s="23"/>
      <c r="E4430" s="23"/>
      <c r="F4430" s="23"/>
      <c r="G4430" s="23"/>
      <c r="H4430" s="23"/>
      <c r="I4430" s="23"/>
      <c r="J4430" s="23"/>
      <c r="K4430" s="23"/>
      <c r="L4430" s="23"/>
      <c r="M4430" s="23"/>
      <c r="N4430" s="23"/>
      <c r="O4430" s="23"/>
      <c r="P4430" s="23"/>
      <c r="Q4430" s="23"/>
      <c r="R4430" s="23"/>
      <c r="S4430" s="23"/>
      <c r="T4430" s="23"/>
      <c r="U4430" s="23"/>
      <c r="V4430" s="23"/>
      <c r="W4430" s="23"/>
      <c r="X4430" s="23"/>
      <c r="Y4430" s="23"/>
      <c r="Z4430" s="23"/>
      <c r="AA4430" s="23"/>
      <c r="AB4430" s="23"/>
      <c r="AC4430" s="67"/>
      <c r="AD4430" s="23"/>
      <c r="AE4430" s="23"/>
    </row>
    <row r="4431" spans="1:31" s="103" customFormat="1" x14ac:dyDescent="0.35">
      <c r="A4431" s="24"/>
      <c r="B4431" s="23"/>
      <c r="C4431" s="23"/>
      <c r="D4431" s="23"/>
      <c r="E4431" s="23"/>
      <c r="F4431" s="23"/>
      <c r="G4431" s="23"/>
      <c r="H4431" s="23"/>
      <c r="I4431" s="23"/>
      <c r="J4431" s="23"/>
      <c r="K4431" s="23"/>
      <c r="L4431" s="23"/>
      <c r="M4431" s="23"/>
      <c r="N4431" s="23"/>
      <c r="O4431" s="23"/>
      <c r="P4431" s="23"/>
      <c r="Q4431" s="23"/>
      <c r="R4431" s="23"/>
      <c r="S4431" s="23"/>
      <c r="T4431" s="23"/>
      <c r="U4431" s="23"/>
      <c r="V4431" s="23"/>
      <c r="W4431" s="23"/>
      <c r="X4431" s="23"/>
      <c r="Y4431" s="23"/>
      <c r="Z4431" s="23"/>
      <c r="AA4431" s="23"/>
      <c r="AB4431" s="23"/>
      <c r="AC4431" s="67"/>
      <c r="AD4431" s="23"/>
      <c r="AE4431" s="23"/>
    </row>
    <row r="4432" spans="1:31" s="103" customFormat="1" x14ac:dyDescent="0.35">
      <c r="A4432" s="24"/>
      <c r="B4432" s="23"/>
      <c r="C4432" s="23"/>
      <c r="D4432" s="23"/>
      <c r="E4432" s="23"/>
      <c r="F4432" s="23"/>
      <c r="G4432" s="23"/>
      <c r="H4432" s="23"/>
      <c r="I4432" s="23"/>
      <c r="J4432" s="23"/>
      <c r="K4432" s="23"/>
      <c r="L4432" s="23"/>
      <c r="M4432" s="23"/>
      <c r="N4432" s="23"/>
      <c r="O4432" s="23"/>
      <c r="P4432" s="23"/>
      <c r="Q4432" s="23"/>
      <c r="R4432" s="23"/>
      <c r="S4432" s="23"/>
      <c r="T4432" s="23"/>
      <c r="U4432" s="23"/>
      <c r="V4432" s="23"/>
      <c r="W4432" s="23"/>
      <c r="X4432" s="23"/>
      <c r="Y4432" s="23"/>
      <c r="Z4432" s="23"/>
      <c r="AA4432" s="23"/>
      <c r="AB4432" s="23"/>
      <c r="AC4432" s="67"/>
      <c r="AD4432" s="23"/>
      <c r="AE4432" s="23"/>
    </row>
    <row r="4433" spans="1:31" s="103" customFormat="1" x14ac:dyDescent="0.35">
      <c r="A4433" s="24"/>
      <c r="B4433" s="23"/>
      <c r="C4433" s="23"/>
      <c r="D4433" s="23"/>
      <c r="E4433" s="23"/>
      <c r="F4433" s="23"/>
      <c r="G4433" s="23"/>
      <c r="H4433" s="23"/>
      <c r="I4433" s="23"/>
      <c r="J4433" s="23"/>
      <c r="K4433" s="23"/>
      <c r="L4433" s="23"/>
      <c r="M4433" s="23"/>
      <c r="N4433" s="23"/>
      <c r="O4433" s="23"/>
      <c r="P4433" s="23"/>
      <c r="Q4433" s="23"/>
      <c r="R4433" s="23"/>
      <c r="S4433" s="23"/>
      <c r="T4433" s="23"/>
      <c r="U4433" s="23"/>
      <c r="V4433" s="23"/>
      <c r="W4433" s="23"/>
      <c r="X4433" s="23"/>
      <c r="Y4433" s="23"/>
      <c r="Z4433" s="23"/>
      <c r="AA4433" s="23"/>
      <c r="AB4433" s="23"/>
      <c r="AC4433" s="67"/>
      <c r="AD4433" s="23"/>
      <c r="AE4433" s="23"/>
    </row>
    <row r="4434" spans="1:31" s="103" customFormat="1" x14ac:dyDescent="0.35">
      <c r="A4434" s="24"/>
      <c r="B4434" s="23"/>
      <c r="C4434" s="23"/>
      <c r="D4434" s="23"/>
      <c r="E4434" s="23"/>
      <c r="F4434" s="23"/>
      <c r="G4434" s="23"/>
      <c r="H4434" s="23"/>
      <c r="I4434" s="23"/>
      <c r="J4434" s="23"/>
      <c r="K4434" s="23"/>
      <c r="L4434" s="23"/>
      <c r="M4434" s="23"/>
      <c r="N4434" s="23"/>
      <c r="O4434" s="23"/>
      <c r="P4434" s="23"/>
      <c r="Q4434" s="23"/>
      <c r="R4434" s="23"/>
      <c r="S4434" s="23"/>
      <c r="T4434" s="23"/>
      <c r="U4434" s="23"/>
      <c r="V4434" s="23"/>
      <c r="W4434" s="23"/>
      <c r="X4434" s="23"/>
      <c r="Y4434" s="23"/>
      <c r="Z4434" s="23"/>
      <c r="AA4434" s="23"/>
      <c r="AB4434" s="23"/>
      <c r="AC4434" s="67"/>
      <c r="AD4434" s="23"/>
      <c r="AE4434" s="23"/>
    </row>
    <row r="4435" spans="1:31" s="103" customFormat="1" x14ac:dyDescent="0.35">
      <c r="A4435" s="24"/>
      <c r="B4435" s="23"/>
      <c r="C4435" s="23"/>
      <c r="D4435" s="23"/>
      <c r="E4435" s="23"/>
      <c r="F4435" s="23"/>
      <c r="G4435" s="23"/>
      <c r="H4435" s="23"/>
      <c r="I4435" s="23"/>
      <c r="J4435" s="23"/>
      <c r="K4435" s="23"/>
      <c r="L4435" s="23"/>
      <c r="M4435" s="23"/>
      <c r="N4435" s="23"/>
      <c r="O4435" s="23"/>
      <c r="P4435" s="23"/>
      <c r="Q4435" s="23"/>
      <c r="R4435" s="23"/>
      <c r="S4435" s="23"/>
      <c r="T4435" s="23"/>
      <c r="U4435" s="23"/>
      <c r="V4435" s="23"/>
      <c r="W4435" s="23"/>
      <c r="X4435" s="23"/>
      <c r="Y4435" s="23"/>
      <c r="Z4435" s="23"/>
      <c r="AA4435" s="23"/>
      <c r="AB4435" s="23"/>
      <c r="AC4435" s="67"/>
      <c r="AD4435" s="23"/>
      <c r="AE4435" s="23"/>
    </row>
    <row r="4436" spans="1:31" s="103" customFormat="1" x14ac:dyDescent="0.35">
      <c r="A4436" s="24"/>
      <c r="B4436" s="23"/>
      <c r="C4436" s="23"/>
      <c r="D4436" s="23"/>
      <c r="E4436" s="23"/>
      <c r="F4436" s="23"/>
      <c r="G4436" s="23"/>
      <c r="H4436" s="23"/>
      <c r="I4436" s="23"/>
      <c r="J4436" s="23"/>
      <c r="K4436" s="23"/>
      <c r="L4436" s="23"/>
      <c r="M4436" s="23"/>
      <c r="N4436" s="23"/>
      <c r="O4436" s="23"/>
      <c r="P4436" s="23"/>
      <c r="Q4436" s="23"/>
      <c r="R4436" s="23"/>
      <c r="S4436" s="23"/>
      <c r="T4436" s="23"/>
      <c r="U4436" s="23"/>
      <c r="V4436" s="23"/>
      <c r="W4436" s="23"/>
      <c r="X4436" s="23"/>
      <c r="Y4436" s="23"/>
      <c r="Z4436" s="23"/>
      <c r="AA4436" s="23"/>
      <c r="AB4436" s="23"/>
      <c r="AC4436" s="67"/>
      <c r="AD4436" s="23"/>
      <c r="AE4436" s="23"/>
    </row>
    <row r="4437" spans="1:31" s="103" customFormat="1" x14ac:dyDescent="0.35">
      <c r="A4437" s="24"/>
      <c r="B4437" s="23"/>
      <c r="C4437" s="23"/>
      <c r="D4437" s="23"/>
      <c r="E4437" s="23"/>
      <c r="F4437" s="23"/>
      <c r="G4437" s="23"/>
      <c r="H4437" s="23"/>
      <c r="I4437" s="23"/>
      <c r="J4437" s="23"/>
      <c r="K4437" s="23"/>
      <c r="L4437" s="23"/>
      <c r="M4437" s="23"/>
      <c r="N4437" s="23"/>
      <c r="O4437" s="23"/>
      <c r="P4437" s="23"/>
      <c r="Q4437" s="23"/>
      <c r="R4437" s="23"/>
      <c r="S4437" s="23"/>
      <c r="T4437" s="23"/>
      <c r="U4437" s="23"/>
      <c r="V4437" s="23"/>
      <c r="W4437" s="23"/>
      <c r="X4437" s="23"/>
      <c r="Y4437" s="23"/>
      <c r="Z4437" s="23"/>
      <c r="AA4437" s="23"/>
      <c r="AB4437" s="23"/>
      <c r="AC4437" s="67"/>
      <c r="AD4437" s="23"/>
      <c r="AE4437" s="23"/>
    </row>
    <row r="4438" spans="1:31" s="103" customFormat="1" x14ac:dyDescent="0.35">
      <c r="A4438" s="24"/>
      <c r="B4438" s="23"/>
      <c r="C4438" s="23"/>
      <c r="D4438" s="23"/>
      <c r="E4438" s="23"/>
      <c r="F4438" s="23"/>
      <c r="G4438" s="23"/>
      <c r="H4438" s="23"/>
      <c r="I4438" s="23"/>
      <c r="J4438" s="23"/>
      <c r="K4438" s="23"/>
      <c r="L4438" s="23"/>
      <c r="M4438" s="23"/>
      <c r="N4438" s="23"/>
      <c r="O4438" s="23"/>
      <c r="P4438" s="23"/>
      <c r="Q4438" s="23"/>
      <c r="R4438" s="23"/>
      <c r="S4438" s="23"/>
      <c r="T4438" s="23"/>
      <c r="U4438" s="23"/>
      <c r="V4438" s="23"/>
      <c r="W4438" s="23"/>
      <c r="X4438" s="23"/>
      <c r="Y4438" s="23"/>
      <c r="Z4438" s="23"/>
      <c r="AA4438" s="23"/>
      <c r="AB4438" s="23"/>
      <c r="AC4438" s="67"/>
      <c r="AD4438" s="23"/>
      <c r="AE4438" s="23"/>
    </row>
    <row r="4439" spans="1:31" s="103" customFormat="1" x14ac:dyDescent="0.35">
      <c r="A4439" s="24"/>
      <c r="B4439" s="23"/>
      <c r="C4439" s="23"/>
      <c r="D4439" s="23"/>
      <c r="E4439" s="23"/>
      <c r="F4439" s="23"/>
      <c r="G4439" s="23"/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23"/>
      <c r="Y4439" s="23"/>
      <c r="Z4439" s="23"/>
      <c r="AA4439" s="23"/>
      <c r="AB4439" s="23"/>
      <c r="AC4439" s="67"/>
      <c r="AD4439" s="23"/>
      <c r="AE4439" s="23"/>
    </row>
    <row r="4440" spans="1:31" s="103" customFormat="1" x14ac:dyDescent="0.35">
      <c r="A4440" s="24"/>
      <c r="B4440" s="23"/>
      <c r="C4440" s="23"/>
      <c r="D4440" s="23"/>
      <c r="E4440" s="23"/>
      <c r="F4440" s="23"/>
      <c r="G4440" s="23"/>
      <c r="H4440" s="23"/>
      <c r="I4440" s="23"/>
      <c r="J4440" s="23"/>
      <c r="K4440" s="23"/>
      <c r="L4440" s="23"/>
      <c r="M4440" s="23"/>
      <c r="N4440" s="23"/>
      <c r="O4440" s="23"/>
      <c r="P4440" s="23"/>
      <c r="Q4440" s="23"/>
      <c r="R4440" s="23"/>
      <c r="S4440" s="23"/>
      <c r="T4440" s="23"/>
      <c r="U4440" s="23"/>
      <c r="V4440" s="23"/>
      <c r="W4440" s="23"/>
      <c r="X4440" s="23"/>
      <c r="Y4440" s="23"/>
      <c r="Z4440" s="23"/>
      <c r="AA4440" s="23"/>
      <c r="AB4440" s="23"/>
      <c r="AC4440" s="67"/>
      <c r="AD4440" s="23"/>
      <c r="AE4440" s="23"/>
    </row>
    <row r="4441" spans="1:31" s="103" customFormat="1" x14ac:dyDescent="0.35">
      <c r="A4441" s="24"/>
      <c r="B4441" s="23"/>
      <c r="C4441" s="23"/>
      <c r="D4441" s="23"/>
      <c r="E4441" s="23"/>
      <c r="F4441" s="23"/>
      <c r="G4441" s="23"/>
      <c r="H4441" s="23"/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23"/>
      <c r="Y4441" s="23"/>
      <c r="Z4441" s="23"/>
      <c r="AA4441" s="23"/>
      <c r="AB4441" s="23"/>
      <c r="AC4441" s="67"/>
      <c r="AD4441" s="23"/>
      <c r="AE4441" s="23"/>
    </row>
    <row r="4442" spans="1:31" s="103" customFormat="1" x14ac:dyDescent="0.35">
      <c r="A4442" s="24"/>
      <c r="B4442" s="23"/>
      <c r="C4442" s="23"/>
      <c r="D4442" s="23"/>
      <c r="E4442" s="23"/>
      <c r="F4442" s="23"/>
      <c r="G4442" s="23"/>
      <c r="H4442" s="23"/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3"/>
      <c r="X4442" s="23"/>
      <c r="Y4442" s="23"/>
      <c r="Z4442" s="23"/>
      <c r="AA4442" s="23"/>
      <c r="AB4442" s="23"/>
      <c r="AC4442" s="67"/>
      <c r="AD4442" s="23"/>
      <c r="AE4442" s="23"/>
    </row>
    <row r="4443" spans="1:31" s="103" customFormat="1" x14ac:dyDescent="0.35">
      <c r="A4443" s="24"/>
      <c r="B4443" s="23"/>
      <c r="C4443" s="23"/>
      <c r="D4443" s="23"/>
      <c r="E4443" s="23"/>
      <c r="F4443" s="23"/>
      <c r="G4443" s="23"/>
      <c r="H4443" s="23"/>
      <c r="I4443" s="23"/>
      <c r="J4443" s="23"/>
      <c r="K4443" s="23"/>
      <c r="L4443" s="23"/>
      <c r="M4443" s="23"/>
      <c r="N4443" s="23"/>
      <c r="O4443" s="23"/>
      <c r="P4443" s="23"/>
      <c r="Q4443" s="23"/>
      <c r="R4443" s="23"/>
      <c r="S4443" s="23"/>
      <c r="T4443" s="23"/>
      <c r="U4443" s="23"/>
      <c r="V4443" s="23"/>
      <c r="W4443" s="23"/>
      <c r="X4443" s="23"/>
      <c r="Y4443" s="23"/>
      <c r="Z4443" s="23"/>
      <c r="AA4443" s="23"/>
      <c r="AB4443" s="23"/>
      <c r="AC4443" s="67"/>
      <c r="AD4443" s="23"/>
      <c r="AE4443" s="23"/>
    </row>
    <row r="4444" spans="1:31" s="103" customFormat="1" x14ac:dyDescent="0.35">
      <c r="A4444" s="24"/>
      <c r="B4444" s="23"/>
      <c r="C4444" s="23"/>
      <c r="D4444" s="23"/>
      <c r="E4444" s="23"/>
      <c r="F4444" s="23"/>
      <c r="G4444" s="23"/>
      <c r="H4444" s="23"/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3"/>
      <c r="X4444" s="23"/>
      <c r="Y4444" s="23"/>
      <c r="Z4444" s="23"/>
      <c r="AA4444" s="23"/>
      <c r="AB4444" s="23"/>
      <c r="AC4444" s="67"/>
      <c r="AD4444" s="23"/>
      <c r="AE4444" s="23"/>
    </row>
    <row r="4445" spans="1:31" s="103" customFormat="1" x14ac:dyDescent="0.35">
      <c r="A4445" s="24"/>
      <c r="B4445" s="23"/>
      <c r="C4445" s="23"/>
      <c r="D4445" s="23"/>
      <c r="E4445" s="23"/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23"/>
      <c r="Y4445" s="23"/>
      <c r="Z4445" s="23"/>
      <c r="AA4445" s="23"/>
      <c r="AB4445" s="23"/>
      <c r="AC4445" s="67"/>
      <c r="AD4445" s="23"/>
      <c r="AE4445" s="23"/>
    </row>
    <row r="4446" spans="1:31" s="103" customFormat="1" x14ac:dyDescent="0.35">
      <c r="A4446" s="24"/>
      <c r="B4446" s="23"/>
      <c r="C4446" s="23"/>
      <c r="D4446" s="23"/>
      <c r="E4446" s="23"/>
      <c r="F4446" s="23"/>
      <c r="G4446" s="23"/>
      <c r="H4446" s="23"/>
      <c r="I4446" s="23"/>
      <c r="J4446" s="23"/>
      <c r="K4446" s="23"/>
      <c r="L4446" s="23"/>
      <c r="M4446" s="23"/>
      <c r="N4446" s="23"/>
      <c r="O4446" s="23"/>
      <c r="P4446" s="23"/>
      <c r="Q4446" s="23"/>
      <c r="R4446" s="23"/>
      <c r="S4446" s="23"/>
      <c r="T4446" s="23"/>
      <c r="U4446" s="23"/>
      <c r="V4446" s="23"/>
      <c r="W4446" s="23"/>
      <c r="X4446" s="23"/>
      <c r="Y4446" s="23"/>
      <c r="Z4446" s="23"/>
      <c r="AA4446" s="23"/>
      <c r="AB4446" s="23"/>
      <c r="AC4446" s="67"/>
      <c r="AD4446" s="23"/>
      <c r="AE4446" s="23"/>
    </row>
    <row r="4447" spans="1:31" s="103" customFormat="1" x14ac:dyDescent="0.35">
      <c r="A4447" s="24"/>
      <c r="B4447" s="23"/>
      <c r="C4447" s="23"/>
      <c r="D4447" s="23"/>
      <c r="E4447" s="23"/>
      <c r="F4447" s="23"/>
      <c r="G4447" s="23"/>
      <c r="H4447" s="23"/>
      <c r="I4447" s="23"/>
      <c r="J4447" s="23"/>
      <c r="K4447" s="23"/>
      <c r="L4447" s="23"/>
      <c r="M4447" s="23"/>
      <c r="N4447" s="23"/>
      <c r="O4447" s="23"/>
      <c r="P4447" s="23"/>
      <c r="Q4447" s="23"/>
      <c r="R4447" s="23"/>
      <c r="S4447" s="23"/>
      <c r="T4447" s="23"/>
      <c r="U4447" s="23"/>
      <c r="V4447" s="23"/>
      <c r="W4447" s="23"/>
      <c r="X4447" s="23"/>
      <c r="Y4447" s="23"/>
      <c r="Z4447" s="23"/>
      <c r="AA4447" s="23"/>
      <c r="AB4447" s="23"/>
      <c r="AC4447" s="67"/>
      <c r="AD4447" s="23"/>
      <c r="AE4447" s="23"/>
    </row>
    <row r="4448" spans="1:31" s="103" customFormat="1" x14ac:dyDescent="0.35">
      <c r="A4448" s="24"/>
      <c r="B4448" s="23"/>
      <c r="C4448" s="23"/>
      <c r="D4448" s="23"/>
      <c r="E4448" s="23"/>
      <c r="F4448" s="23"/>
      <c r="G4448" s="23"/>
      <c r="H4448" s="23"/>
      <c r="I4448" s="23"/>
      <c r="J4448" s="23"/>
      <c r="K4448" s="23"/>
      <c r="L4448" s="23"/>
      <c r="M4448" s="23"/>
      <c r="N4448" s="23"/>
      <c r="O4448" s="23"/>
      <c r="P4448" s="23"/>
      <c r="Q4448" s="23"/>
      <c r="R4448" s="23"/>
      <c r="S4448" s="23"/>
      <c r="T4448" s="23"/>
      <c r="U4448" s="23"/>
      <c r="V4448" s="23"/>
      <c r="W4448" s="23"/>
      <c r="X4448" s="23"/>
      <c r="Y4448" s="23"/>
      <c r="Z4448" s="23"/>
      <c r="AA4448" s="23"/>
      <c r="AB4448" s="23"/>
      <c r="AC4448" s="67"/>
      <c r="AD4448" s="23"/>
      <c r="AE4448" s="23"/>
    </row>
    <row r="4449" spans="1:31" s="103" customFormat="1" x14ac:dyDescent="0.35">
      <c r="A4449" s="24"/>
      <c r="B4449" s="23"/>
      <c r="C4449" s="23"/>
      <c r="D4449" s="23"/>
      <c r="E4449" s="23"/>
      <c r="F4449" s="23"/>
      <c r="G4449" s="23"/>
      <c r="H4449" s="23"/>
      <c r="I4449" s="23"/>
      <c r="J4449" s="23"/>
      <c r="K4449" s="23"/>
      <c r="L4449" s="23"/>
      <c r="M4449" s="23"/>
      <c r="N4449" s="23"/>
      <c r="O4449" s="23"/>
      <c r="P4449" s="23"/>
      <c r="Q4449" s="23"/>
      <c r="R4449" s="23"/>
      <c r="S4449" s="23"/>
      <c r="T4449" s="23"/>
      <c r="U4449" s="23"/>
      <c r="V4449" s="23"/>
      <c r="W4449" s="23"/>
      <c r="X4449" s="23"/>
      <c r="Y4449" s="23"/>
      <c r="Z4449" s="23"/>
      <c r="AA4449" s="23"/>
      <c r="AB4449" s="23"/>
      <c r="AC4449" s="67"/>
      <c r="AD4449" s="23"/>
      <c r="AE4449" s="23"/>
    </row>
    <row r="4450" spans="1:31" s="103" customFormat="1" x14ac:dyDescent="0.35">
      <c r="A4450" s="24"/>
      <c r="B4450" s="23"/>
      <c r="C4450" s="23"/>
      <c r="D4450" s="23"/>
      <c r="E4450" s="23"/>
      <c r="F4450" s="23"/>
      <c r="G4450" s="23"/>
      <c r="H4450" s="23"/>
      <c r="I4450" s="23"/>
      <c r="J4450" s="23"/>
      <c r="K4450" s="23"/>
      <c r="L4450" s="23"/>
      <c r="M4450" s="23"/>
      <c r="N4450" s="23"/>
      <c r="O4450" s="23"/>
      <c r="P4450" s="23"/>
      <c r="Q4450" s="23"/>
      <c r="R4450" s="23"/>
      <c r="S4450" s="23"/>
      <c r="T4450" s="23"/>
      <c r="U4450" s="23"/>
      <c r="V4450" s="23"/>
      <c r="W4450" s="23"/>
      <c r="X4450" s="23"/>
      <c r="Y4450" s="23"/>
      <c r="Z4450" s="23"/>
      <c r="AA4450" s="23"/>
      <c r="AB4450" s="23"/>
      <c r="AC4450" s="67"/>
      <c r="AD4450" s="23"/>
      <c r="AE4450" s="23"/>
    </row>
    <row r="4451" spans="1:31" s="103" customFormat="1" x14ac:dyDescent="0.35">
      <c r="A4451" s="24"/>
      <c r="B4451" s="23"/>
      <c r="C4451" s="23"/>
      <c r="D4451" s="23"/>
      <c r="E4451" s="23"/>
      <c r="F4451" s="23"/>
      <c r="G4451" s="23"/>
      <c r="H4451" s="23"/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  <c r="T4451" s="23"/>
      <c r="U4451" s="23"/>
      <c r="V4451" s="23"/>
      <c r="W4451" s="23"/>
      <c r="X4451" s="23"/>
      <c r="Y4451" s="23"/>
      <c r="Z4451" s="23"/>
      <c r="AA4451" s="23"/>
      <c r="AB4451" s="23"/>
      <c r="AC4451" s="67"/>
      <c r="AD4451" s="23"/>
      <c r="AE4451" s="23"/>
    </row>
    <row r="4452" spans="1:31" s="103" customFormat="1" x14ac:dyDescent="0.35">
      <c r="A4452" s="24"/>
      <c r="B4452" s="23"/>
      <c r="C4452" s="23"/>
      <c r="D4452" s="23"/>
      <c r="E4452" s="23"/>
      <c r="F4452" s="23"/>
      <c r="G4452" s="23"/>
      <c r="H4452" s="23"/>
      <c r="I4452" s="23"/>
      <c r="J4452" s="23"/>
      <c r="K4452" s="23"/>
      <c r="L4452" s="23"/>
      <c r="M4452" s="23"/>
      <c r="N4452" s="23"/>
      <c r="O4452" s="23"/>
      <c r="P4452" s="23"/>
      <c r="Q4452" s="23"/>
      <c r="R4452" s="23"/>
      <c r="S4452" s="23"/>
      <c r="T4452" s="23"/>
      <c r="U4452" s="23"/>
      <c r="V4452" s="23"/>
      <c r="W4452" s="23"/>
      <c r="X4452" s="23"/>
      <c r="Y4452" s="23"/>
      <c r="Z4452" s="23"/>
      <c r="AA4452" s="23"/>
      <c r="AB4452" s="23"/>
      <c r="AC4452" s="67"/>
      <c r="AD4452" s="23"/>
      <c r="AE4452" s="23"/>
    </row>
    <row r="4453" spans="1:31" s="103" customFormat="1" x14ac:dyDescent="0.35">
      <c r="A4453" s="24"/>
      <c r="B4453" s="23"/>
      <c r="C4453" s="23"/>
      <c r="D4453" s="23"/>
      <c r="E4453" s="23"/>
      <c r="F4453" s="23"/>
      <c r="G4453" s="23"/>
      <c r="H4453" s="23"/>
      <c r="I4453" s="23"/>
      <c r="J4453" s="23"/>
      <c r="K4453" s="23"/>
      <c r="L4453" s="23"/>
      <c r="M4453" s="23"/>
      <c r="N4453" s="23"/>
      <c r="O4453" s="23"/>
      <c r="P4453" s="23"/>
      <c r="Q4453" s="23"/>
      <c r="R4453" s="23"/>
      <c r="S4453" s="23"/>
      <c r="T4453" s="23"/>
      <c r="U4453" s="23"/>
      <c r="V4453" s="23"/>
      <c r="W4453" s="23"/>
      <c r="X4453" s="23"/>
      <c r="Y4453" s="23"/>
      <c r="Z4453" s="23"/>
      <c r="AA4453" s="23"/>
      <c r="AB4453" s="23"/>
      <c r="AC4453" s="67"/>
      <c r="AD4453" s="23"/>
      <c r="AE4453" s="23"/>
    </row>
    <row r="4454" spans="1:31" s="103" customFormat="1" x14ac:dyDescent="0.35">
      <c r="A4454" s="24"/>
      <c r="B4454" s="23"/>
      <c r="C4454" s="23"/>
      <c r="D4454" s="23"/>
      <c r="E4454" s="23"/>
      <c r="F4454" s="23"/>
      <c r="G4454" s="23"/>
      <c r="H4454" s="23"/>
      <c r="I4454" s="23"/>
      <c r="J4454" s="23"/>
      <c r="K4454" s="23"/>
      <c r="L4454" s="23"/>
      <c r="M4454" s="23"/>
      <c r="N4454" s="23"/>
      <c r="O4454" s="23"/>
      <c r="P4454" s="23"/>
      <c r="Q4454" s="23"/>
      <c r="R4454" s="23"/>
      <c r="S4454" s="23"/>
      <c r="T4454" s="23"/>
      <c r="U4454" s="23"/>
      <c r="V4454" s="23"/>
      <c r="W4454" s="23"/>
      <c r="X4454" s="23"/>
      <c r="Y4454" s="23"/>
      <c r="Z4454" s="23"/>
      <c r="AA4454" s="23"/>
      <c r="AB4454" s="23"/>
      <c r="AC4454" s="67"/>
      <c r="AD4454" s="23"/>
      <c r="AE4454" s="23"/>
    </row>
    <row r="4455" spans="1:31" s="103" customFormat="1" x14ac:dyDescent="0.35">
      <c r="A4455" s="24"/>
      <c r="B4455" s="23"/>
      <c r="C4455" s="23"/>
      <c r="D4455" s="23"/>
      <c r="E4455" s="23"/>
      <c r="F4455" s="23"/>
      <c r="G4455" s="23"/>
      <c r="H4455" s="23"/>
      <c r="I4455" s="23"/>
      <c r="J4455" s="23"/>
      <c r="K4455" s="23"/>
      <c r="L4455" s="23"/>
      <c r="M4455" s="23"/>
      <c r="N4455" s="23"/>
      <c r="O4455" s="23"/>
      <c r="P4455" s="23"/>
      <c r="Q4455" s="23"/>
      <c r="R4455" s="23"/>
      <c r="S4455" s="23"/>
      <c r="T4455" s="23"/>
      <c r="U4455" s="23"/>
      <c r="V4455" s="23"/>
      <c r="W4455" s="23"/>
      <c r="X4455" s="23"/>
      <c r="Y4455" s="23"/>
      <c r="Z4455" s="23"/>
      <c r="AA4455" s="23"/>
      <c r="AB4455" s="23"/>
      <c r="AC4455" s="67"/>
      <c r="AD4455" s="23"/>
      <c r="AE4455" s="23"/>
    </row>
    <row r="4456" spans="1:31" s="103" customFormat="1" x14ac:dyDescent="0.35">
      <c r="A4456" s="24"/>
      <c r="B4456" s="23"/>
      <c r="C4456" s="23"/>
      <c r="D4456" s="23"/>
      <c r="E4456" s="23"/>
      <c r="F4456" s="23"/>
      <c r="G4456" s="23"/>
      <c r="H4456" s="23"/>
      <c r="I4456" s="23"/>
      <c r="J4456" s="23"/>
      <c r="K4456" s="23"/>
      <c r="L4456" s="23"/>
      <c r="M4456" s="23"/>
      <c r="N4456" s="23"/>
      <c r="O4456" s="23"/>
      <c r="P4456" s="23"/>
      <c r="Q4456" s="23"/>
      <c r="R4456" s="23"/>
      <c r="S4456" s="23"/>
      <c r="T4456" s="23"/>
      <c r="U4456" s="23"/>
      <c r="V4456" s="23"/>
      <c r="W4456" s="23"/>
      <c r="X4456" s="23"/>
      <c r="Y4456" s="23"/>
      <c r="Z4456" s="23"/>
      <c r="AA4456" s="23"/>
      <c r="AB4456" s="23"/>
      <c r="AC4456" s="67"/>
      <c r="AD4456" s="23"/>
      <c r="AE4456" s="23"/>
    </row>
    <row r="4457" spans="1:31" s="103" customFormat="1" x14ac:dyDescent="0.35">
      <c r="A4457" s="24"/>
      <c r="B4457" s="23"/>
      <c r="C4457" s="23"/>
      <c r="D4457" s="23"/>
      <c r="E4457" s="23"/>
      <c r="F4457" s="23"/>
      <c r="G4457" s="23"/>
      <c r="H4457" s="23"/>
      <c r="I4457" s="23"/>
      <c r="J4457" s="23"/>
      <c r="K4457" s="23"/>
      <c r="L4457" s="23"/>
      <c r="M4457" s="23"/>
      <c r="N4457" s="23"/>
      <c r="O4457" s="23"/>
      <c r="P4457" s="23"/>
      <c r="Q4457" s="23"/>
      <c r="R4457" s="23"/>
      <c r="S4457" s="23"/>
      <c r="T4457" s="23"/>
      <c r="U4457" s="23"/>
      <c r="V4457" s="23"/>
      <c r="W4457" s="23"/>
      <c r="X4457" s="23"/>
      <c r="Y4457" s="23"/>
      <c r="Z4457" s="23"/>
      <c r="AA4457" s="23"/>
      <c r="AB4457" s="23"/>
      <c r="AC4457" s="67"/>
      <c r="AD4457" s="23"/>
      <c r="AE4457" s="23"/>
    </row>
    <row r="4458" spans="1:31" s="103" customFormat="1" x14ac:dyDescent="0.35">
      <c r="A4458" s="24"/>
      <c r="B4458" s="23"/>
      <c r="C4458" s="23"/>
      <c r="D4458" s="23"/>
      <c r="E4458" s="23"/>
      <c r="F4458" s="23"/>
      <c r="G4458" s="23"/>
      <c r="H4458" s="23"/>
      <c r="I4458" s="23"/>
      <c r="J4458" s="23"/>
      <c r="K4458" s="23"/>
      <c r="L4458" s="23"/>
      <c r="M4458" s="23"/>
      <c r="N4458" s="23"/>
      <c r="O4458" s="23"/>
      <c r="P4458" s="23"/>
      <c r="Q4458" s="23"/>
      <c r="R4458" s="23"/>
      <c r="S4458" s="23"/>
      <c r="T4458" s="23"/>
      <c r="U4458" s="23"/>
      <c r="V4458" s="23"/>
      <c r="W4458" s="23"/>
      <c r="X4458" s="23"/>
      <c r="Y4458" s="23"/>
      <c r="Z4458" s="23"/>
      <c r="AA4458" s="23"/>
      <c r="AB4458" s="23"/>
      <c r="AC4458" s="67"/>
      <c r="AD4458" s="23"/>
      <c r="AE4458" s="23"/>
    </row>
    <row r="4459" spans="1:31" s="103" customFormat="1" x14ac:dyDescent="0.35">
      <c r="A4459" s="24"/>
      <c r="B4459" s="23"/>
      <c r="C4459" s="23"/>
      <c r="D4459" s="23"/>
      <c r="E4459" s="23"/>
      <c r="F4459" s="23"/>
      <c r="G4459" s="23"/>
      <c r="H4459" s="23"/>
      <c r="I4459" s="23"/>
      <c r="J4459" s="23"/>
      <c r="K4459" s="23"/>
      <c r="L4459" s="23"/>
      <c r="M4459" s="23"/>
      <c r="N4459" s="23"/>
      <c r="O4459" s="23"/>
      <c r="P4459" s="23"/>
      <c r="Q4459" s="23"/>
      <c r="R4459" s="23"/>
      <c r="S4459" s="23"/>
      <c r="T4459" s="23"/>
      <c r="U4459" s="23"/>
      <c r="V4459" s="23"/>
      <c r="W4459" s="23"/>
      <c r="X4459" s="23"/>
      <c r="Y4459" s="23"/>
      <c r="Z4459" s="23"/>
      <c r="AA4459" s="23"/>
      <c r="AB4459" s="23"/>
      <c r="AC4459" s="67"/>
      <c r="AD4459" s="23"/>
      <c r="AE4459" s="23"/>
    </row>
    <row r="4460" spans="1:31" s="103" customFormat="1" x14ac:dyDescent="0.35">
      <c r="A4460" s="24"/>
      <c r="B4460" s="23"/>
      <c r="C4460" s="23"/>
      <c r="D4460" s="23"/>
      <c r="E4460" s="23"/>
      <c r="F4460" s="23"/>
      <c r="G4460" s="23"/>
      <c r="H4460" s="23"/>
      <c r="I4460" s="23"/>
      <c r="J4460" s="23"/>
      <c r="K4460" s="23"/>
      <c r="L4460" s="23"/>
      <c r="M4460" s="23"/>
      <c r="N4460" s="23"/>
      <c r="O4460" s="23"/>
      <c r="P4460" s="23"/>
      <c r="Q4460" s="23"/>
      <c r="R4460" s="23"/>
      <c r="S4460" s="23"/>
      <c r="T4460" s="23"/>
      <c r="U4460" s="23"/>
      <c r="V4460" s="23"/>
      <c r="W4460" s="23"/>
      <c r="X4460" s="23"/>
      <c r="Y4460" s="23"/>
      <c r="Z4460" s="23"/>
      <c r="AA4460" s="23"/>
      <c r="AB4460" s="23"/>
      <c r="AC4460" s="67"/>
      <c r="AD4460" s="23"/>
      <c r="AE4460" s="23"/>
    </row>
    <row r="4461" spans="1:31" s="103" customFormat="1" x14ac:dyDescent="0.35">
      <c r="A4461" s="24"/>
      <c r="B4461" s="23"/>
      <c r="C4461" s="23"/>
      <c r="D4461" s="23"/>
      <c r="E4461" s="23"/>
      <c r="F4461" s="23"/>
      <c r="G4461" s="23"/>
      <c r="H4461" s="23"/>
      <c r="I4461" s="23"/>
      <c r="J4461" s="23"/>
      <c r="K4461" s="23"/>
      <c r="L4461" s="23"/>
      <c r="M4461" s="23"/>
      <c r="N4461" s="23"/>
      <c r="O4461" s="23"/>
      <c r="P4461" s="23"/>
      <c r="Q4461" s="23"/>
      <c r="R4461" s="23"/>
      <c r="S4461" s="23"/>
      <c r="T4461" s="23"/>
      <c r="U4461" s="23"/>
      <c r="V4461" s="23"/>
      <c r="W4461" s="23"/>
      <c r="X4461" s="23"/>
      <c r="Y4461" s="23"/>
      <c r="Z4461" s="23"/>
      <c r="AA4461" s="23"/>
      <c r="AB4461" s="23"/>
      <c r="AC4461" s="67"/>
      <c r="AD4461" s="23"/>
      <c r="AE4461" s="23"/>
    </row>
    <row r="4462" spans="1:31" s="103" customFormat="1" x14ac:dyDescent="0.35">
      <c r="A4462" s="24"/>
      <c r="B4462" s="23"/>
      <c r="C4462" s="23"/>
      <c r="D4462" s="23"/>
      <c r="E4462" s="23"/>
      <c r="F4462" s="23"/>
      <c r="G4462" s="23"/>
      <c r="H4462" s="23"/>
      <c r="I4462" s="23"/>
      <c r="J4462" s="23"/>
      <c r="K4462" s="23"/>
      <c r="L4462" s="23"/>
      <c r="M4462" s="23"/>
      <c r="N4462" s="23"/>
      <c r="O4462" s="23"/>
      <c r="P4462" s="23"/>
      <c r="Q4462" s="23"/>
      <c r="R4462" s="23"/>
      <c r="S4462" s="23"/>
      <c r="T4462" s="23"/>
      <c r="U4462" s="23"/>
      <c r="V4462" s="23"/>
      <c r="W4462" s="23"/>
      <c r="X4462" s="23"/>
      <c r="Y4462" s="23"/>
      <c r="Z4462" s="23"/>
      <c r="AA4462" s="23"/>
      <c r="AB4462" s="23"/>
      <c r="AC4462" s="67"/>
      <c r="AD4462" s="23"/>
      <c r="AE4462" s="23"/>
    </row>
    <row r="4463" spans="1:31" s="103" customFormat="1" x14ac:dyDescent="0.35">
      <c r="A4463" s="24"/>
      <c r="B4463" s="23"/>
      <c r="C4463" s="23"/>
      <c r="D4463" s="23"/>
      <c r="E4463" s="23"/>
      <c r="F4463" s="23"/>
      <c r="G4463" s="23"/>
      <c r="H4463" s="23"/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  <c r="T4463" s="23"/>
      <c r="U4463" s="23"/>
      <c r="V4463" s="23"/>
      <c r="W4463" s="23"/>
      <c r="X4463" s="23"/>
      <c r="Y4463" s="23"/>
      <c r="Z4463" s="23"/>
      <c r="AA4463" s="23"/>
      <c r="AB4463" s="23"/>
      <c r="AC4463" s="67"/>
      <c r="AD4463" s="23"/>
      <c r="AE4463" s="23"/>
    </row>
    <row r="4464" spans="1:31" s="103" customFormat="1" x14ac:dyDescent="0.35">
      <c r="A4464" s="24"/>
      <c r="B4464" s="23"/>
      <c r="C4464" s="23"/>
      <c r="D4464" s="23"/>
      <c r="E4464" s="23"/>
      <c r="F4464" s="23"/>
      <c r="G4464" s="23"/>
      <c r="H4464" s="23"/>
      <c r="I4464" s="23"/>
      <c r="J4464" s="23"/>
      <c r="K4464" s="23"/>
      <c r="L4464" s="23"/>
      <c r="M4464" s="23"/>
      <c r="N4464" s="23"/>
      <c r="O4464" s="23"/>
      <c r="P4464" s="23"/>
      <c r="Q4464" s="23"/>
      <c r="R4464" s="23"/>
      <c r="S4464" s="23"/>
      <c r="T4464" s="23"/>
      <c r="U4464" s="23"/>
      <c r="V4464" s="23"/>
      <c r="W4464" s="23"/>
      <c r="X4464" s="23"/>
      <c r="Y4464" s="23"/>
      <c r="Z4464" s="23"/>
      <c r="AA4464" s="23"/>
      <c r="AB4464" s="23"/>
      <c r="AC4464" s="67"/>
      <c r="AD4464" s="23"/>
      <c r="AE4464" s="23"/>
    </row>
    <row r="4465" spans="1:31" s="103" customFormat="1" x14ac:dyDescent="0.35">
      <c r="A4465" s="24"/>
      <c r="B4465" s="23"/>
      <c r="C4465" s="23"/>
      <c r="D4465" s="23"/>
      <c r="E4465" s="23"/>
      <c r="F4465" s="23"/>
      <c r="G4465" s="23"/>
      <c r="H4465" s="23"/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  <c r="T4465" s="23"/>
      <c r="U4465" s="23"/>
      <c r="V4465" s="23"/>
      <c r="W4465" s="23"/>
      <c r="X4465" s="23"/>
      <c r="Y4465" s="23"/>
      <c r="Z4465" s="23"/>
      <c r="AA4465" s="23"/>
      <c r="AB4465" s="23"/>
      <c r="AC4465" s="67"/>
      <c r="AD4465" s="23"/>
      <c r="AE4465" s="23"/>
    </row>
    <row r="4466" spans="1:31" s="103" customFormat="1" x14ac:dyDescent="0.35">
      <c r="A4466" s="24"/>
      <c r="B4466" s="23"/>
      <c r="C4466" s="23"/>
      <c r="D4466" s="23"/>
      <c r="E4466" s="23"/>
      <c r="F4466" s="23"/>
      <c r="G4466" s="23"/>
      <c r="H4466" s="23"/>
      <c r="I4466" s="23"/>
      <c r="J4466" s="23"/>
      <c r="K4466" s="23"/>
      <c r="L4466" s="23"/>
      <c r="M4466" s="23"/>
      <c r="N4466" s="23"/>
      <c r="O4466" s="23"/>
      <c r="P4466" s="23"/>
      <c r="Q4466" s="23"/>
      <c r="R4466" s="23"/>
      <c r="S4466" s="23"/>
      <c r="T4466" s="23"/>
      <c r="U4466" s="23"/>
      <c r="V4466" s="23"/>
      <c r="W4466" s="23"/>
      <c r="X4466" s="23"/>
      <c r="Y4466" s="23"/>
      <c r="Z4466" s="23"/>
      <c r="AA4466" s="23"/>
      <c r="AB4466" s="23"/>
      <c r="AC4466" s="67"/>
      <c r="AD4466" s="23"/>
      <c r="AE4466" s="23"/>
    </row>
    <row r="4467" spans="1:31" s="103" customFormat="1" x14ac:dyDescent="0.35">
      <c r="A4467" s="24"/>
      <c r="B4467" s="23"/>
      <c r="C4467" s="23"/>
      <c r="D4467" s="23"/>
      <c r="E4467" s="23"/>
      <c r="F4467" s="23"/>
      <c r="G4467" s="23"/>
      <c r="H4467" s="23"/>
      <c r="I4467" s="23"/>
      <c r="J4467" s="23"/>
      <c r="K4467" s="23"/>
      <c r="L4467" s="23"/>
      <c r="M4467" s="23"/>
      <c r="N4467" s="23"/>
      <c r="O4467" s="23"/>
      <c r="P4467" s="23"/>
      <c r="Q4467" s="23"/>
      <c r="R4467" s="23"/>
      <c r="S4467" s="23"/>
      <c r="T4467" s="23"/>
      <c r="U4467" s="23"/>
      <c r="V4467" s="23"/>
      <c r="W4467" s="23"/>
      <c r="X4467" s="23"/>
      <c r="Y4467" s="23"/>
      <c r="Z4467" s="23"/>
      <c r="AA4467" s="23"/>
      <c r="AB4467" s="23"/>
      <c r="AC4467" s="67"/>
      <c r="AD4467" s="23"/>
      <c r="AE4467" s="23"/>
    </row>
    <row r="4468" spans="1:31" s="103" customFormat="1" x14ac:dyDescent="0.35">
      <c r="A4468" s="24"/>
      <c r="B4468" s="23"/>
      <c r="C4468" s="23"/>
      <c r="D4468" s="23"/>
      <c r="E4468" s="23"/>
      <c r="F4468" s="23"/>
      <c r="G4468" s="23"/>
      <c r="H4468" s="23"/>
      <c r="I4468" s="23"/>
      <c r="J4468" s="23"/>
      <c r="K4468" s="23"/>
      <c r="L4468" s="23"/>
      <c r="M4468" s="23"/>
      <c r="N4468" s="23"/>
      <c r="O4468" s="23"/>
      <c r="P4468" s="23"/>
      <c r="Q4468" s="23"/>
      <c r="R4468" s="23"/>
      <c r="S4468" s="23"/>
      <c r="T4468" s="23"/>
      <c r="U4468" s="23"/>
      <c r="V4468" s="23"/>
      <c r="W4468" s="23"/>
      <c r="X4468" s="23"/>
      <c r="Y4468" s="23"/>
      <c r="Z4468" s="23"/>
      <c r="AA4468" s="23"/>
      <c r="AB4468" s="23"/>
      <c r="AC4468" s="67"/>
      <c r="AD4468" s="23"/>
      <c r="AE4468" s="23"/>
    </row>
    <row r="4469" spans="1:31" s="103" customFormat="1" x14ac:dyDescent="0.35">
      <c r="A4469" s="24"/>
      <c r="B4469" s="23"/>
      <c r="C4469" s="23"/>
      <c r="D4469" s="23"/>
      <c r="E4469" s="23"/>
      <c r="F4469" s="23"/>
      <c r="G4469" s="23"/>
      <c r="H4469" s="23"/>
      <c r="I4469" s="23"/>
      <c r="J4469" s="23"/>
      <c r="K4469" s="23"/>
      <c r="L4469" s="23"/>
      <c r="M4469" s="23"/>
      <c r="N4469" s="23"/>
      <c r="O4469" s="23"/>
      <c r="P4469" s="23"/>
      <c r="Q4469" s="23"/>
      <c r="R4469" s="23"/>
      <c r="S4469" s="23"/>
      <c r="T4469" s="23"/>
      <c r="U4469" s="23"/>
      <c r="V4469" s="23"/>
      <c r="W4469" s="23"/>
      <c r="X4469" s="23"/>
      <c r="Y4469" s="23"/>
      <c r="Z4469" s="23"/>
      <c r="AA4469" s="23"/>
      <c r="AB4469" s="23"/>
      <c r="AC4469" s="67"/>
      <c r="AD4469" s="23"/>
      <c r="AE4469" s="23"/>
    </row>
    <row r="4470" spans="1:31" s="103" customFormat="1" x14ac:dyDescent="0.35">
      <c r="A4470" s="24"/>
      <c r="B4470" s="23"/>
      <c r="C4470" s="23"/>
      <c r="D4470" s="23"/>
      <c r="E4470" s="23"/>
      <c r="F4470" s="23"/>
      <c r="G4470" s="23"/>
      <c r="H4470" s="23"/>
      <c r="I4470" s="23"/>
      <c r="J4470" s="23"/>
      <c r="K4470" s="23"/>
      <c r="L4470" s="23"/>
      <c r="M4470" s="23"/>
      <c r="N4470" s="23"/>
      <c r="O4470" s="23"/>
      <c r="P4470" s="23"/>
      <c r="Q4470" s="23"/>
      <c r="R4470" s="23"/>
      <c r="S4470" s="23"/>
      <c r="T4470" s="23"/>
      <c r="U4470" s="23"/>
      <c r="V4470" s="23"/>
      <c r="W4470" s="23"/>
      <c r="X4470" s="23"/>
      <c r="Y4470" s="23"/>
      <c r="Z4470" s="23"/>
      <c r="AA4470" s="23"/>
      <c r="AB4470" s="23"/>
      <c r="AC4470" s="67"/>
      <c r="AD4470" s="23"/>
      <c r="AE4470" s="23"/>
    </row>
    <row r="4471" spans="1:31" s="103" customFormat="1" x14ac:dyDescent="0.35">
      <c r="A4471" s="24"/>
      <c r="B4471" s="23"/>
      <c r="C4471" s="23"/>
      <c r="D4471" s="23"/>
      <c r="E4471" s="23"/>
      <c r="F4471" s="23"/>
      <c r="G4471" s="23"/>
      <c r="H4471" s="23"/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3"/>
      <c r="X4471" s="23"/>
      <c r="Y4471" s="23"/>
      <c r="Z4471" s="23"/>
      <c r="AA4471" s="23"/>
      <c r="AB4471" s="23"/>
      <c r="AC4471" s="67"/>
      <c r="AD4471" s="23"/>
      <c r="AE4471" s="23"/>
    </row>
    <row r="4472" spans="1:31" s="103" customFormat="1" x14ac:dyDescent="0.35">
      <c r="A4472" s="24"/>
      <c r="B4472" s="23"/>
      <c r="C4472" s="23"/>
      <c r="D4472" s="23"/>
      <c r="E4472" s="23"/>
      <c r="F4472" s="23"/>
      <c r="G4472" s="23"/>
      <c r="H4472" s="23"/>
      <c r="I4472" s="23"/>
      <c r="J4472" s="23"/>
      <c r="K4472" s="23"/>
      <c r="L4472" s="23"/>
      <c r="M4472" s="23"/>
      <c r="N4472" s="23"/>
      <c r="O4472" s="23"/>
      <c r="P4472" s="23"/>
      <c r="Q4472" s="23"/>
      <c r="R4472" s="23"/>
      <c r="S4472" s="23"/>
      <c r="T4472" s="23"/>
      <c r="U4472" s="23"/>
      <c r="V4472" s="23"/>
      <c r="W4472" s="23"/>
      <c r="X4472" s="23"/>
      <c r="Y4472" s="23"/>
      <c r="Z4472" s="23"/>
      <c r="AA4472" s="23"/>
      <c r="AB4472" s="23"/>
      <c r="AC4472" s="67"/>
      <c r="AD4472" s="23"/>
      <c r="AE4472" s="23"/>
    </row>
    <row r="4473" spans="1:31" s="103" customFormat="1" x14ac:dyDescent="0.35">
      <c r="A4473" s="24"/>
      <c r="B4473" s="23"/>
      <c r="C4473" s="23"/>
      <c r="D4473" s="23"/>
      <c r="E4473" s="23"/>
      <c r="F4473" s="23"/>
      <c r="G4473" s="23"/>
      <c r="H4473" s="23"/>
      <c r="I4473" s="23"/>
      <c r="J4473" s="23"/>
      <c r="K4473" s="23"/>
      <c r="L4473" s="23"/>
      <c r="M4473" s="23"/>
      <c r="N4473" s="23"/>
      <c r="O4473" s="23"/>
      <c r="P4473" s="23"/>
      <c r="Q4473" s="23"/>
      <c r="R4473" s="23"/>
      <c r="S4473" s="23"/>
      <c r="T4473" s="23"/>
      <c r="U4473" s="23"/>
      <c r="V4473" s="23"/>
      <c r="W4473" s="23"/>
      <c r="X4473" s="23"/>
      <c r="Y4473" s="23"/>
      <c r="Z4473" s="23"/>
      <c r="AA4473" s="23"/>
      <c r="AB4473" s="23"/>
      <c r="AC4473" s="67"/>
      <c r="AD4473" s="23"/>
      <c r="AE4473" s="23"/>
    </row>
    <row r="4474" spans="1:31" s="103" customFormat="1" x14ac:dyDescent="0.35">
      <c r="A4474" s="24"/>
      <c r="B4474" s="23"/>
      <c r="C4474" s="23"/>
      <c r="D4474" s="23"/>
      <c r="E4474" s="23"/>
      <c r="F4474" s="23"/>
      <c r="G4474" s="23"/>
      <c r="H4474" s="23"/>
      <c r="I4474" s="23"/>
      <c r="J4474" s="23"/>
      <c r="K4474" s="23"/>
      <c r="L4474" s="23"/>
      <c r="M4474" s="23"/>
      <c r="N4474" s="23"/>
      <c r="O4474" s="23"/>
      <c r="P4474" s="23"/>
      <c r="Q4474" s="23"/>
      <c r="R4474" s="23"/>
      <c r="S4474" s="23"/>
      <c r="T4474" s="23"/>
      <c r="U4474" s="23"/>
      <c r="V4474" s="23"/>
      <c r="W4474" s="23"/>
      <c r="X4474" s="23"/>
      <c r="Y4474" s="23"/>
      <c r="Z4474" s="23"/>
      <c r="AA4474" s="23"/>
      <c r="AB4474" s="23"/>
      <c r="AC4474" s="67"/>
      <c r="AD4474" s="23"/>
      <c r="AE4474" s="23"/>
    </row>
    <row r="4475" spans="1:31" s="103" customFormat="1" x14ac:dyDescent="0.35">
      <c r="A4475" s="24"/>
      <c r="B4475" s="23"/>
      <c r="C4475" s="23"/>
      <c r="D4475" s="23"/>
      <c r="E4475" s="23"/>
      <c r="F4475" s="23"/>
      <c r="G4475" s="23"/>
      <c r="H4475" s="23"/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/>
      <c r="V4475" s="23"/>
      <c r="W4475" s="23"/>
      <c r="X4475" s="23"/>
      <c r="Y4475" s="23"/>
      <c r="Z4475" s="23"/>
      <c r="AA4475" s="23"/>
      <c r="AB4475" s="23"/>
      <c r="AC4475" s="67"/>
      <c r="AD4475" s="23"/>
      <c r="AE4475" s="23"/>
    </row>
    <row r="4476" spans="1:31" s="103" customFormat="1" x14ac:dyDescent="0.35">
      <c r="A4476" s="24"/>
      <c r="B4476" s="23"/>
      <c r="C4476" s="23"/>
      <c r="D4476" s="23"/>
      <c r="E4476" s="23"/>
      <c r="F4476" s="23"/>
      <c r="G4476" s="23"/>
      <c r="H4476" s="23"/>
      <c r="I4476" s="23"/>
      <c r="J4476" s="23"/>
      <c r="K4476" s="23"/>
      <c r="L4476" s="23"/>
      <c r="M4476" s="23"/>
      <c r="N4476" s="23"/>
      <c r="O4476" s="23"/>
      <c r="P4476" s="23"/>
      <c r="Q4476" s="23"/>
      <c r="R4476" s="23"/>
      <c r="S4476" s="23"/>
      <c r="T4476" s="23"/>
      <c r="U4476" s="23"/>
      <c r="V4476" s="23"/>
      <c r="W4476" s="23"/>
      <c r="X4476" s="23"/>
      <c r="Y4476" s="23"/>
      <c r="Z4476" s="23"/>
      <c r="AA4476" s="23"/>
      <c r="AB4476" s="23"/>
      <c r="AC4476" s="67"/>
      <c r="AD4476" s="23"/>
      <c r="AE4476" s="23"/>
    </row>
    <row r="4477" spans="1:31" s="103" customFormat="1" x14ac:dyDescent="0.35">
      <c r="A4477" s="24"/>
      <c r="B4477" s="23"/>
      <c r="C4477" s="23"/>
      <c r="D4477" s="23"/>
      <c r="E4477" s="23"/>
      <c r="F4477" s="23"/>
      <c r="G4477" s="23"/>
      <c r="H4477" s="23"/>
      <c r="I4477" s="23"/>
      <c r="J4477" s="23"/>
      <c r="K4477" s="23"/>
      <c r="L4477" s="23"/>
      <c r="M4477" s="23"/>
      <c r="N4477" s="23"/>
      <c r="O4477" s="23"/>
      <c r="P4477" s="23"/>
      <c r="Q4477" s="23"/>
      <c r="R4477" s="23"/>
      <c r="S4477" s="23"/>
      <c r="T4477" s="23"/>
      <c r="U4477" s="23"/>
      <c r="V4477" s="23"/>
      <c r="W4477" s="23"/>
      <c r="X4477" s="23"/>
      <c r="Y4477" s="23"/>
      <c r="Z4477" s="23"/>
      <c r="AA4477" s="23"/>
      <c r="AB4477" s="23"/>
      <c r="AC4477" s="67"/>
      <c r="AD4477" s="23"/>
      <c r="AE4477" s="23"/>
    </row>
    <row r="4478" spans="1:31" s="103" customFormat="1" x14ac:dyDescent="0.35">
      <c r="A4478" s="24"/>
      <c r="B4478" s="23"/>
      <c r="C4478" s="23"/>
      <c r="D4478" s="23"/>
      <c r="E4478" s="23"/>
      <c r="F4478" s="23"/>
      <c r="G4478" s="23"/>
      <c r="H4478" s="23"/>
      <c r="I4478" s="23"/>
      <c r="J4478" s="23"/>
      <c r="K4478" s="23"/>
      <c r="L4478" s="23"/>
      <c r="M4478" s="23"/>
      <c r="N4478" s="23"/>
      <c r="O4478" s="23"/>
      <c r="P4478" s="23"/>
      <c r="Q4478" s="23"/>
      <c r="R4478" s="23"/>
      <c r="S4478" s="23"/>
      <c r="T4478" s="23"/>
      <c r="U4478" s="23"/>
      <c r="V4478" s="23"/>
      <c r="W4478" s="23"/>
      <c r="X4478" s="23"/>
      <c r="Y4478" s="23"/>
      <c r="Z4478" s="23"/>
      <c r="AA4478" s="23"/>
      <c r="AB4478" s="23"/>
      <c r="AC4478" s="67"/>
      <c r="AD4478" s="23"/>
      <c r="AE4478" s="23"/>
    </row>
    <row r="4479" spans="1:31" s="103" customFormat="1" x14ac:dyDescent="0.35">
      <c r="A4479" s="24"/>
      <c r="B4479" s="23"/>
      <c r="C4479" s="23"/>
      <c r="D4479" s="23"/>
      <c r="E4479" s="23"/>
      <c r="F4479" s="23"/>
      <c r="G4479" s="23"/>
      <c r="H4479" s="23"/>
      <c r="I4479" s="23"/>
      <c r="J4479" s="23"/>
      <c r="K4479" s="23"/>
      <c r="L4479" s="23"/>
      <c r="M4479" s="23"/>
      <c r="N4479" s="23"/>
      <c r="O4479" s="23"/>
      <c r="P4479" s="23"/>
      <c r="Q4479" s="23"/>
      <c r="R4479" s="23"/>
      <c r="S4479" s="23"/>
      <c r="T4479" s="23"/>
      <c r="U4479" s="23"/>
      <c r="V4479" s="23"/>
      <c r="W4479" s="23"/>
      <c r="X4479" s="23"/>
      <c r="Y4479" s="23"/>
      <c r="Z4479" s="23"/>
      <c r="AA4479" s="23"/>
      <c r="AB4479" s="23"/>
      <c r="AC4479" s="67"/>
      <c r="AD4479" s="23"/>
      <c r="AE4479" s="23"/>
    </row>
    <row r="4480" spans="1:31" s="103" customFormat="1" x14ac:dyDescent="0.35">
      <c r="A4480" s="24"/>
      <c r="B4480" s="23"/>
      <c r="C4480" s="23"/>
      <c r="D4480" s="23"/>
      <c r="E4480" s="23"/>
      <c r="F4480" s="23"/>
      <c r="G4480" s="23"/>
      <c r="H4480" s="23"/>
      <c r="I4480" s="23"/>
      <c r="J4480" s="23"/>
      <c r="K4480" s="23"/>
      <c r="L4480" s="23"/>
      <c r="M4480" s="23"/>
      <c r="N4480" s="23"/>
      <c r="O4480" s="23"/>
      <c r="P4480" s="23"/>
      <c r="Q4480" s="23"/>
      <c r="R4480" s="23"/>
      <c r="S4480" s="23"/>
      <c r="T4480" s="23"/>
      <c r="U4480" s="23"/>
      <c r="V4480" s="23"/>
      <c r="W4480" s="23"/>
      <c r="X4480" s="23"/>
      <c r="Y4480" s="23"/>
      <c r="Z4480" s="23"/>
      <c r="AA4480" s="23"/>
      <c r="AB4480" s="23"/>
      <c r="AC4480" s="67"/>
      <c r="AD4480" s="23"/>
      <c r="AE4480" s="23"/>
    </row>
    <row r="4481" spans="1:31" s="103" customFormat="1" x14ac:dyDescent="0.35">
      <c r="A4481" s="24"/>
      <c r="B4481" s="23"/>
      <c r="C4481" s="23"/>
      <c r="D4481" s="23"/>
      <c r="E4481" s="23"/>
      <c r="F4481" s="23"/>
      <c r="G4481" s="23"/>
      <c r="H4481" s="23"/>
      <c r="I4481" s="23"/>
      <c r="J4481" s="23"/>
      <c r="K4481" s="23"/>
      <c r="L4481" s="23"/>
      <c r="M4481" s="23"/>
      <c r="N4481" s="23"/>
      <c r="O4481" s="23"/>
      <c r="P4481" s="23"/>
      <c r="Q4481" s="23"/>
      <c r="R4481" s="23"/>
      <c r="S4481" s="23"/>
      <c r="T4481" s="23"/>
      <c r="U4481" s="23"/>
      <c r="V4481" s="23"/>
      <c r="W4481" s="23"/>
      <c r="X4481" s="23"/>
      <c r="Y4481" s="23"/>
      <c r="Z4481" s="23"/>
      <c r="AA4481" s="23"/>
      <c r="AB4481" s="23"/>
      <c r="AC4481" s="67"/>
      <c r="AD4481" s="23"/>
      <c r="AE4481" s="23"/>
    </row>
    <row r="4482" spans="1:31" s="103" customFormat="1" x14ac:dyDescent="0.35">
      <c r="A4482" s="24"/>
      <c r="B4482" s="23"/>
      <c r="C4482" s="23"/>
      <c r="D4482" s="23"/>
      <c r="E4482" s="23"/>
      <c r="F4482" s="23"/>
      <c r="G4482" s="23"/>
      <c r="H4482" s="23"/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3"/>
      <c r="X4482" s="23"/>
      <c r="Y4482" s="23"/>
      <c r="Z4482" s="23"/>
      <c r="AA4482" s="23"/>
      <c r="AB4482" s="23"/>
      <c r="AC4482" s="67"/>
      <c r="AD4482" s="23"/>
      <c r="AE4482" s="23"/>
    </row>
    <row r="4483" spans="1:31" s="103" customFormat="1" x14ac:dyDescent="0.35">
      <c r="A4483" s="24"/>
      <c r="B4483" s="23"/>
      <c r="C4483" s="23"/>
      <c r="D4483" s="23"/>
      <c r="E4483" s="23"/>
      <c r="F4483" s="23"/>
      <c r="G4483" s="23"/>
      <c r="H4483" s="23"/>
      <c r="I4483" s="23"/>
      <c r="J4483" s="23"/>
      <c r="K4483" s="23"/>
      <c r="L4483" s="23"/>
      <c r="M4483" s="23"/>
      <c r="N4483" s="23"/>
      <c r="O4483" s="23"/>
      <c r="P4483" s="23"/>
      <c r="Q4483" s="23"/>
      <c r="R4483" s="23"/>
      <c r="S4483" s="23"/>
      <c r="T4483" s="23"/>
      <c r="U4483" s="23"/>
      <c r="V4483" s="23"/>
      <c r="W4483" s="23"/>
      <c r="X4483" s="23"/>
      <c r="Y4483" s="23"/>
      <c r="Z4483" s="23"/>
      <c r="AA4483" s="23"/>
      <c r="AB4483" s="23"/>
      <c r="AC4483" s="67"/>
      <c r="AD4483" s="23"/>
      <c r="AE4483" s="23"/>
    </row>
    <row r="4484" spans="1:31" s="103" customFormat="1" x14ac:dyDescent="0.35">
      <c r="A4484" s="24"/>
      <c r="B4484" s="23"/>
      <c r="C4484" s="23"/>
      <c r="D4484" s="23"/>
      <c r="E4484" s="23"/>
      <c r="F4484" s="23"/>
      <c r="G4484" s="23"/>
      <c r="H4484" s="23"/>
      <c r="I4484" s="23"/>
      <c r="J4484" s="23"/>
      <c r="K4484" s="23"/>
      <c r="L4484" s="23"/>
      <c r="M4484" s="23"/>
      <c r="N4484" s="23"/>
      <c r="O4484" s="23"/>
      <c r="P4484" s="23"/>
      <c r="Q4484" s="23"/>
      <c r="R4484" s="23"/>
      <c r="S4484" s="23"/>
      <c r="T4484" s="23"/>
      <c r="U4484" s="23"/>
      <c r="V4484" s="23"/>
      <c r="W4484" s="23"/>
      <c r="X4484" s="23"/>
      <c r="Y4484" s="23"/>
      <c r="Z4484" s="23"/>
      <c r="AA4484" s="23"/>
      <c r="AB4484" s="23"/>
      <c r="AC4484" s="67"/>
      <c r="AD4484" s="23"/>
      <c r="AE4484" s="23"/>
    </row>
    <row r="4485" spans="1:31" s="103" customFormat="1" x14ac:dyDescent="0.35">
      <c r="A4485" s="24"/>
      <c r="B4485" s="23"/>
      <c r="C4485" s="23"/>
      <c r="D4485" s="23"/>
      <c r="E4485" s="23"/>
      <c r="F4485" s="23"/>
      <c r="G4485" s="23"/>
      <c r="H4485" s="23"/>
      <c r="I4485" s="23"/>
      <c r="J4485" s="23"/>
      <c r="K4485" s="23"/>
      <c r="L4485" s="23"/>
      <c r="M4485" s="23"/>
      <c r="N4485" s="23"/>
      <c r="O4485" s="23"/>
      <c r="P4485" s="23"/>
      <c r="Q4485" s="23"/>
      <c r="R4485" s="23"/>
      <c r="S4485" s="23"/>
      <c r="T4485" s="23"/>
      <c r="U4485" s="23"/>
      <c r="V4485" s="23"/>
      <c r="W4485" s="23"/>
      <c r="X4485" s="23"/>
      <c r="Y4485" s="23"/>
      <c r="Z4485" s="23"/>
      <c r="AA4485" s="23"/>
      <c r="AB4485" s="23"/>
      <c r="AC4485" s="67"/>
      <c r="AD4485" s="23"/>
      <c r="AE4485" s="23"/>
    </row>
    <row r="4486" spans="1:31" s="103" customFormat="1" x14ac:dyDescent="0.35">
      <c r="A4486" s="24"/>
      <c r="B4486" s="23"/>
      <c r="C4486" s="23"/>
      <c r="D4486" s="23"/>
      <c r="E4486" s="23"/>
      <c r="F4486" s="23"/>
      <c r="G4486" s="23"/>
      <c r="H4486" s="23"/>
      <c r="I4486" s="23"/>
      <c r="J4486" s="23"/>
      <c r="K4486" s="23"/>
      <c r="L4486" s="23"/>
      <c r="M4486" s="23"/>
      <c r="N4486" s="23"/>
      <c r="O4486" s="23"/>
      <c r="P4486" s="23"/>
      <c r="Q4486" s="23"/>
      <c r="R4486" s="23"/>
      <c r="S4486" s="23"/>
      <c r="T4486" s="23"/>
      <c r="U4486" s="23"/>
      <c r="V4486" s="23"/>
      <c r="W4486" s="23"/>
      <c r="X4486" s="23"/>
      <c r="Y4486" s="23"/>
      <c r="Z4486" s="23"/>
      <c r="AA4486" s="23"/>
      <c r="AB4486" s="23"/>
      <c r="AC4486" s="67"/>
      <c r="AD4486" s="23"/>
      <c r="AE4486" s="23"/>
    </row>
    <row r="4487" spans="1:31" s="103" customFormat="1" x14ac:dyDescent="0.35">
      <c r="A4487" s="24"/>
      <c r="B4487" s="23"/>
      <c r="C4487" s="23"/>
      <c r="D4487" s="23"/>
      <c r="E4487" s="23"/>
      <c r="F4487" s="23"/>
      <c r="G4487" s="23"/>
      <c r="H4487" s="23"/>
      <c r="I4487" s="23"/>
      <c r="J4487" s="23"/>
      <c r="K4487" s="23"/>
      <c r="L4487" s="23"/>
      <c r="M4487" s="23"/>
      <c r="N4487" s="23"/>
      <c r="O4487" s="23"/>
      <c r="P4487" s="23"/>
      <c r="Q4487" s="23"/>
      <c r="R4487" s="23"/>
      <c r="S4487" s="23"/>
      <c r="T4487" s="23"/>
      <c r="U4487" s="23"/>
      <c r="V4487" s="23"/>
      <c r="W4487" s="23"/>
      <c r="X4487" s="23"/>
      <c r="Y4487" s="23"/>
      <c r="Z4487" s="23"/>
      <c r="AA4487" s="23"/>
      <c r="AB4487" s="23"/>
      <c r="AC4487" s="67"/>
      <c r="AD4487" s="23"/>
      <c r="AE4487" s="23"/>
    </row>
    <row r="4488" spans="1:31" s="103" customFormat="1" x14ac:dyDescent="0.35">
      <c r="A4488" s="24"/>
      <c r="B4488" s="23"/>
      <c r="C4488" s="23"/>
      <c r="D4488" s="23"/>
      <c r="E4488" s="23"/>
      <c r="F4488" s="23"/>
      <c r="G4488" s="23"/>
      <c r="H4488" s="23"/>
      <c r="I4488" s="23"/>
      <c r="J4488" s="23"/>
      <c r="K4488" s="23"/>
      <c r="L4488" s="23"/>
      <c r="M4488" s="23"/>
      <c r="N4488" s="23"/>
      <c r="O4488" s="23"/>
      <c r="P4488" s="23"/>
      <c r="Q4488" s="23"/>
      <c r="R4488" s="23"/>
      <c r="S4488" s="23"/>
      <c r="T4488" s="23"/>
      <c r="U4488" s="23"/>
      <c r="V4488" s="23"/>
      <c r="W4488" s="23"/>
      <c r="X4488" s="23"/>
      <c r="Y4488" s="23"/>
      <c r="Z4488" s="23"/>
      <c r="AA4488" s="23"/>
      <c r="AB4488" s="23"/>
      <c r="AC4488" s="67"/>
      <c r="AD4488" s="23"/>
      <c r="AE4488" s="23"/>
    </row>
    <row r="4489" spans="1:31" s="103" customFormat="1" x14ac:dyDescent="0.35">
      <c r="A4489" s="24"/>
      <c r="B4489" s="23"/>
      <c r="C4489" s="23"/>
      <c r="D4489" s="23"/>
      <c r="E4489" s="23"/>
      <c r="F4489" s="23"/>
      <c r="G4489" s="23"/>
      <c r="H4489" s="23"/>
      <c r="I4489" s="23"/>
      <c r="J4489" s="23"/>
      <c r="K4489" s="23"/>
      <c r="L4489" s="23"/>
      <c r="M4489" s="23"/>
      <c r="N4489" s="23"/>
      <c r="O4489" s="23"/>
      <c r="P4489" s="23"/>
      <c r="Q4489" s="23"/>
      <c r="R4489" s="23"/>
      <c r="S4489" s="23"/>
      <c r="T4489" s="23"/>
      <c r="U4489" s="23"/>
      <c r="V4489" s="23"/>
      <c r="W4489" s="23"/>
      <c r="X4489" s="23"/>
      <c r="Y4489" s="23"/>
      <c r="Z4489" s="23"/>
      <c r="AA4489" s="23"/>
      <c r="AB4489" s="23"/>
      <c r="AC4489" s="67"/>
      <c r="AD4489" s="23"/>
      <c r="AE4489" s="23"/>
    </row>
    <row r="4490" spans="1:31" s="103" customFormat="1" x14ac:dyDescent="0.35">
      <c r="A4490" s="24"/>
      <c r="B4490" s="23"/>
      <c r="C4490" s="23"/>
      <c r="D4490" s="23"/>
      <c r="E4490" s="23"/>
      <c r="F4490" s="23"/>
      <c r="G4490" s="23"/>
      <c r="H4490" s="23"/>
      <c r="I4490" s="23"/>
      <c r="J4490" s="23"/>
      <c r="K4490" s="23"/>
      <c r="L4490" s="23"/>
      <c r="M4490" s="23"/>
      <c r="N4490" s="23"/>
      <c r="O4490" s="23"/>
      <c r="P4490" s="23"/>
      <c r="Q4490" s="23"/>
      <c r="R4490" s="23"/>
      <c r="S4490" s="23"/>
      <c r="T4490" s="23"/>
      <c r="U4490" s="23"/>
      <c r="V4490" s="23"/>
      <c r="W4490" s="23"/>
      <c r="X4490" s="23"/>
      <c r="Y4490" s="23"/>
      <c r="Z4490" s="23"/>
      <c r="AA4490" s="23"/>
      <c r="AB4490" s="23"/>
      <c r="AC4490" s="67"/>
      <c r="AD4490" s="23"/>
      <c r="AE4490" s="23"/>
    </row>
    <row r="4491" spans="1:31" s="103" customFormat="1" x14ac:dyDescent="0.35">
      <c r="A4491" s="24"/>
      <c r="B4491" s="23"/>
      <c r="C4491" s="23"/>
      <c r="D4491" s="23"/>
      <c r="E4491" s="23"/>
      <c r="F4491" s="23"/>
      <c r="G4491" s="23"/>
      <c r="H4491" s="23"/>
      <c r="I4491" s="23"/>
      <c r="J4491" s="23"/>
      <c r="K4491" s="23"/>
      <c r="L4491" s="23"/>
      <c r="M4491" s="23"/>
      <c r="N4491" s="23"/>
      <c r="O4491" s="23"/>
      <c r="P4491" s="23"/>
      <c r="Q4491" s="23"/>
      <c r="R4491" s="23"/>
      <c r="S4491" s="23"/>
      <c r="T4491" s="23"/>
      <c r="U4491" s="23"/>
      <c r="V4491" s="23"/>
      <c r="W4491" s="23"/>
      <c r="X4491" s="23"/>
      <c r="Y4491" s="23"/>
      <c r="Z4491" s="23"/>
      <c r="AA4491" s="23"/>
      <c r="AB4491" s="23"/>
      <c r="AC4491" s="67"/>
      <c r="AD4491" s="23"/>
      <c r="AE4491" s="23"/>
    </row>
    <row r="4492" spans="1:31" s="103" customFormat="1" x14ac:dyDescent="0.35">
      <c r="A4492" s="24"/>
      <c r="B4492" s="23"/>
      <c r="C4492" s="23"/>
      <c r="D4492" s="23"/>
      <c r="E4492" s="23"/>
      <c r="F4492" s="23"/>
      <c r="G4492" s="23"/>
      <c r="H4492" s="23"/>
      <c r="I4492" s="23"/>
      <c r="J4492" s="23"/>
      <c r="K4492" s="23"/>
      <c r="L4492" s="23"/>
      <c r="M4492" s="23"/>
      <c r="N4492" s="23"/>
      <c r="O4492" s="23"/>
      <c r="P4492" s="23"/>
      <c r="Q4492" s="23"/>
      <c r="R4492" s="23"/>
      <c r="S4492" s="23"/>
      <c r="T4492" s="23"/>
      <c r="U4492" s="23"/>
      <c r="V4492" s="23"/>
      <c r="W4492" s="23"/>
      <c r="X4492" s="23"/>
      <c r="Y4492" s="23"/>
      <c r="Z4492" s="23"/>
      <c r="AA4492" s="23"/>
      <c r="AB4492" s="23"/>
      <c r="AC4492" s="67"/>
      <c r="AD4492" s="23"/>
      <c r="AE4492" s="23"/>
    </row>
    <row r="4493" spans="1:31" s="103" customFormat="1" x14ac:dyDescent="0.35">
      <c r="A4493" s="24"/>
      <c r="B4493" s="23"/>
      <c r="C4493" s="23"/>
      <c r="D4493" s="23"/>
      <c r="E4493" s="23"/>
      <c r="F4493" s="23"/>
      <c r="G4493" s="23"/>
      <c r="H4493" s="23"/>
      <c r="I4493" s="23"/>
      <c r="J4493" s="23"/>
      <c r="K4493" s="23"/>
      <c r="L4493" s="23"/>
      <c r="M4493" s="23"/>
      <c r="N4493" s="23"/>
      <c r="O4493" s="23"/>
      <c r="P4493" s="23"/>
      <c r="Q4493" s="23"/>
      <c r="R4493" s="23"/>
      <c r="S4493" s="23"/>
      <c r="T4493" s="23"/>
      <c r="U4493" s="23"/>
      <c r="V4493" s="23"/>
      <c r="W4493" s="23"/>
      <c r="X4493" s="23"/>
      <c r="Y4493" s="23"/>
      <c r="Z4493" s="23"/>
      <c r="AA4493" s="23"/>
      <c r="AB4493" s="23"/>
      <c r="AC4493" s="67"/>
      <c r="AD4493" s="23"/>
      <c r="AE4493" s="23"/>
    </row>
    <row r="4494" spans="1:31" s="103" customFormat="1" x14ac:dyDescent="0.35">
      <c r="A4494" s="24"/>
      <c r="B4494" s="23"/>
      <c r="C4494" s="23"/>
      <c r="D4494" s="23"/>
      <c r="E4494" s="23"/>
      <c r="F4494" s="23"/>
      <c r="G4494" s="23"/>
      <c r="H4494" s="23"/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3"/>
      <c r="X4494" s="23"/>
      <c r="Y4494" s="23"/>
      <c r="Z4494" s="23"/>
      <c r="AA4494" s="23"/>
      <c r="AB4494" s="23"/>
      <c r="AC4494" s="67"/>
      <c r="AD4494" s="23"/>
      <c r="AE4494" s="23"/>
    </row>
    <row r="4495" spans="1:31" s="103" customFormat="1" x14ac:dyDescent="0.35">
      <c r="A4495" s="24"/>
      <c r="B4495" s="23"/>
      <c r="C4495" s="23"/>
      <c r="D4495" s="23"/>
      <c r="E4495" s="23"/>
      <c r="F4495" s="23"/>
      <c r="G4495" s="23"/>
      <c r="H4495" s="23"/>
      <c r="I4495" s="23"/>
      <c r="J4495" s="23"/>
      <c r="K4495" s="23"/>
      <c r="L4495" s="23"/>
      <c r="M4495" s="23"/>
      <c r="N4495" s="23"/>
      <c r="O4495" s="23"/>
      <c r="P4495" s="23"/>
      <c r="Q4495" s="23"/>
      <c r="R4495" s="23"/>
      <c r="S4495" s="23"/>
      <c r="T4495" s="23"/>
      <c r="U4495" s="23"/>
      <c r="V4495" s="23"/>
      <c r="W4495" s="23"/>
      <c r="X4495" s="23"/>
      <c r="Y4495" s="23"/>
      <c r="Z4495" s="23"/>
      <c r="AA4495" s="23"/>
      <c r="AB4495" s="23"/>
      <c r="AC4495" s="67"/>
      <c r="AD4495" s="23"/>
      <c r="AE4495" s="23"/>
    </row>
    <row r="4496" spans="1:31" s="103" customFormat="1" x14ac:dyDescent="0.35">
      <c r="A4496" s="24"/>
      <c r="B4496" s="23"/>
      <c r="C4496" s="23"/>
      <c r="D4496" s="23"/>
      <c r="E4496" s="23"/>
      <c r="F4496" s="23"/>
      <c r="G4496" s="23"/>
      <c r="H4496" s="23"/>
      <c r="I4496" s="23"/>
      <c r="J4496" s="23"/>
      <c r="K4496" s="23"/>
      <c r="L4496" s="23"/>
      <c r="M4496" s="23"/>
      <c r="N4496" s="23"/>
      <c r="O4496" s="23"/>
      <c r="P4496" s="23"/>
      <c r="Q4496" s="23"/>
      <c r="R4496" s="23"/>
      <c r="S4496" s="23"/>
      <c r="T4496" s="23"/>
      <c r="U4496" s="23"/>
      <c r="V4496" s="23"/>
      <c r="W4496" s="23"/>
      <c r="X4496" s="23"/>
      <c r="Y4496" s="23"/>
      <c r="Z4496" s="23"/>
      <c r="AA4496" s="23"/>
      <c r="AB4496" s="23"/>
      <c r="AC4496" s="67"/>
      <c r="AD4496" s="23"/>
      <c r="AE4496" s="23"/>
    </row>
    <row r="4497" spans="1:31" s="103" customFormat="1" x14ac:dyDescent="0.35">
      <c r="A4497" s="24"/>
      <c r="B4497" s="23"/>
      <c r="C4497" s="23"/>
      <c r="D4497" s="23"/>
      <c r="E4497" s="23"/>
      <c r="F4497" s="23"/>
      <c r="G4497" s="23"/>
      <c r="H4497" s="23"/>
      <c r="I4497" s="23"/>
      <c r="J4497" s="23"/>
      <c r="K4497" s="23"/>
      <c r="L4497" s="23"/>
      <c r="M4497" s="23"/>
      <c r="N4497" s="23"/>
      <c r="O4497" s="23"/>
      <c r="P4497" s="23"/>
      <c r="Q4497" s="23"/>
      <c r="R4497" s="23"/>
      <c r="S4497" s="23"/>
      <c r="T4497" s="23"/>
      <c r="U4497" s="23"/>
      <c r="V4497" s="23"/>
      <c r="W4497" s="23"/>
      <c r="X4497" s="23"/>
      <c r="Y4497" s="23"/>
      <c r="Z4497" s="23"/>
      <c r="AA4497" s="23"/>
      <c r="AB4497" s="23"/>
      <c r="AC4497" s="67"/>
      <c r="AD4497" s="23"/>
      <c r="AE4497" s="23"/>
    </row>
    <row r="4498" spans="1:31" s="103" customFormat="1" x14ac:dyDescent="0.35">
      <c r="A4498" s="24"/>
      <c r="B4498" s="23"/>
      <c r="C4498" s="23"/>
      <c r="D4498" s="23"/>
      <c r="E4498" s="23"/>
      <c r="F4498" s="23"/>
      <c r="G4498" s="23"/>
      <c r="H4498" s="23"/>
      <c r="I4498" s="23"/>
      <c r="J4498" s="23"/>
      <c r="K4498" s="23"/>
      <c r="L4498" s="23"/>
      <c r="M4498" s="23"/>
      <c r="N4498" s="23"/>
      <c r="O4498" s="23"/>
      <c r="P4498" s="23"/>
      <c r="Q4498" s="23"/>
      <c r="R4498" s="23"/>
      <c r="S4498" s="23"/>
      <c r="T4498" s="23"/>
      <c r="U4498" s="23"/>
      <c r="V4498" s="23"/>
      <c r="W4498" s="23"/>
      <c r="X4498" s="23"/>
      <c r="Y4498" s="23"/>
      <c r="Z4498" s="23"/>
      <c r="AA4498" s="23"/>
      <c r="AB4498" s="23"/>
      <c r="AC4498" s="67"/>
      <c r="AD4498" s="23"/>
      <c r="AE4498" s="23"/>
    </row>
    <row r="4499" spans="1:31" s="103" customFormat="1" x14ac:dyDescent="0.35">
      <c r="A4499" s="24"/>
      <c r="B4499" s="23"/>
      <c r="C4499" s="23"/>
      <c r="D4499" s="23"/>
      <c r="E4499" s="23"/>
      <c r="F4499" s="23"/>
      <c r="G4499" s="23"/>
      <c r="H4499" s="23"/>
      <c r="I4499" s="23"/>
      <c r="J4499" s="23"/>
      <c r="K4499" s="23"/>
      <c r="L4499" s="23"/>
      <c r="M4499" s="23"/>
      <c r="N4499" s="23"/>
      <c r="O4499" s="23"/>
      <c r="P4499" s="23"/>
      <c r="Q4499" s="23"/>
      <c r="R4499" s="23"/>
      <c r="S4499" s="23"/>
      <c r="T4499" s="23"/>
      <c r="U4499" s="23"/>
      <c r="V4499" s="23"/>
      <c r="W4499" s="23"/>
      <c r="X4499" s="23"/>
      <c r="Y4499" s="23"/>
      <c r="Z4499" s="23"/>
      <c r="AA4499" s="23"/>
      <c r="AB4499" s="23"/>
      <c r="AC4499" s="67"/>
      <c r="AD4499" s="23"/>
      <c r="AE4499" s="23"/>
    </row>
    <row r="4500" spans="1:31" s="103" customFormat="1" x14ac:dyDescent="0.35">
      <c r="A4500" s="24"/>
      <c r="B4500" s="23"/>
      <c r="C4500" s="23"/>
      <c r="D4500" s="23"/>
      <c r="E4500" s="23"/>
      <c r="F4500" s="23"/>
      <c r="G4500" s="23"/>
      <c r="H4500" s="23"/>
      <c r="I4500" s="23"/>
      <c r="J4500" s="23"/>
      <c r="K4500" s="23"/>
      <c r="L4500" s="23"/>
      <c r="M4500" s="23"/>
      <c r="N4500" s="23"/>
      <c r="O4500" s="23"/>
      <c r="P4500" s="23"/>
      <c r="Q4500" s="23"/>
      <c r="R4500" s="23"/>
      <c r="S4500" s="23"/>
      <c r="T4500" s="23"/>
      <c r="U4500" s="23"/>
      <c r="V4500" s="23"/>
      <c r="W4500" s="23"/>
      <c r="X4500" s="23"/>
      <c r="Y4500" s="23"/>
      <c r="Z4500" s="23"/>
      <c r="AA4500" s="23"/>
      <c r="AB4500" s="23"/>
      <c r="AC4500" s="67"/>
      <c r="AD4500" s="23"/>
      <c r="AE4500" s="23"/>
    </row>
    <row r="4501" spans="1:31" s="103" customFormat="1" x14ac:dyDescent="0.35">
      <c r="A4501" s="24"/>
      <c r="B4501" s="23"/>
      <c r="C4501" s="23"/>
      <c r="D4501" s="23"/>
      <c r="E4501" s="23"/>
      <c r="F4501" s="23"/>
      <c r="G4501" s="23"/>
      <c r="H4501" s="23"/>
      <c r="I4501" s="23"/>
      <c r="J4501" s="23"/>
      <c r="K4501" s="23"/>
      <c r="L4501" s="23"/>
      <c r="M4501" s="23"/>
      <c r="N4501" s="23"/>
      <c r="O4501" s="23"/>
      <c r="P4501" s="23"/>
      <c r="Q4501" s="23"/>
      <c r="R4501" s="23"/>
      <c r="S4501" s="23"/>
      <c r="T4501" s="23"/>
      <c r="U4501" s="23"/>
      <c r="V4501" s="23"/>
      <c r="W4501" s="23"/>
      <c r="X4501" s="23"/>
      <c r="Y4501" s="23"/>
      <c r="Z4501" s="23"/>
      <c r="AA4501" s="23"/>
      <c r="AB4501" s="23"/>
      <c r="AC4501" s="67"/>
      <c r="AD4501" s="23"/>
      <c r="AE4501" s="23"/>
    </row>
    <row r="4502" spans="1:31" s="103" customFormat="1" x14ac:dyDescent="0.35">
      <c r="A4502" s="24"/>
      <c r="B4502" s="23"/>
      <c r="C4502" s="23"/>
      <c r="D4502" s="23"/>
      <c r="E4502" s="23"/>
      <c r="F4502" s="23"/>
      <c r="G4502" s="23"/>
      <c r="H4502" s="23"/>
      <c r="I4502" s="23"/>
      <c r="J4502" s="23"/>
      <c r="K4502" s="23"/>
      <c r="L4502" s="23"/>
      <c r="M4502" s="23"/>
      <c r="N4502" s="23"/>
      <c r="O4502" s="23"/>
      <c r="P4502" s="23"/>
      <c r="Q4502" s="23"/>
      <c r="R4502" s="23"/>
      <c r="S4502" s="23"/>
      <c r="T4502" s="23"/>
      <c r="U4502" s="23"/>
      <c r="V4502" s="23"/>
      <c r="W4502" s="23"/>
      <c r="X4502" s="23"/>
      <c r="Y4502" s="23"/>
      <c r="Z4502" s="23"/>
      <c r="AA4502" s="23"/>
      <c r="AB4502" s="23"/>
      <c r="AC4502" s="67"/>
      <c r="AD4502" s="23"/>
      <c r="AE4502" s="23"/>
    </row>
    <row r="4503" spans="1:31" s="103" customFormat="1" x14ac:dyDescent="0.35">
      <c r="A4503" s="24"/>
      <c r="B4503" s="23"/>
      <c r="C4503" s="23"/>
      <c r="D4503" s="23"/>
      <c r="E4503" s="23"/>
      <c r="F4503" s="23"/>
      <c r="G4503" s="23"/>
      <c r="H4503" s="23"/>
      <c r="I4503" s="23"/>
      <c r="J4503" s="23"/>
      <c r="K4503" s="23"/>
      <c r="L4503" s="23"/>
      <c r="M4503" s="23"/>
      <c r="N4503" s="23"/>
      <c r="O4503" s="23"/>
      <c r="P4503" s="23"/>
      <c r="Q4503" s="23"/>
      <c r="R4503" s="23"/>
      <c r="S4503" s="23"/>
      <c r="T4503" s="23"/>
      <c r="U4503" s="23"/>
      <c r="V4503" s="23"/>
      <c r="W4503" s="23"/>
      <c r="X4503" s="23"/>
      <c r="Y4503" s="23"/>
      <c r="Z4503" s="23"/>
      <c r="AA4503" s="23"/>
      <c r="AB4503" s="23"/>
      <c r="AC4503" s="67"/>
      <c r="AD4503" s="23"/>
      <c r="AE4503" s="23"/>
    </row>
    <row r="4504" spans="1:31" s="103" customFormat="1" x14ac:dyDescent="0.35">
      <c r="A4504" s="24"/>
      <c r="B4504" s="23"/>
      <c r="C4504" s="23"/>
      <c r="D4504" s="23"/>
      <c r="E4504" s="23"/>
      <c r="F4504" s="23"/>
      <c r="G4504" s="23"/>
      <c r="H4504" s="23"/>
      <c r="I4504" s="23"/>
      <c r="J4504" s="23"/>
      <c r="K4504" s="23"/>
      <c r="L4504" s="23"/>
      <c r="M4504" s="23"/>
      <c r="N4504" s="23"/>
      <c r="O4504" s="23"/>
      <c r="P4504" s="23"/>
      <c r="Q4504" s="23"/>
      <c r="R4504" s="23"/>
      <c r="S4504" s="23"/>
      <c r="T4504" s="23"/>
      <c r="U4504" s="23"/>
      <c r="V4504" s="23"/>
      <c r="W4504" s="23"/>
      <c r="X4504" s="23"/>
      <c r="Y4504" s="23"/>
      <c r="Z4504" s="23"/>
      <c r="AA4504" s="23"/>
      <c r="AB4504" s="23"/>
      <c r="AC4504" s="67"/>
      <c r="AD4504" s="23"/>
      <c r="AE4504" s="23"/>
    </row>
    <row r="4505" spans="1:31" s="103" customFormat="1" x14ac:dyDescent="0.35">
      <c r="A4505" s="24"/>
      <c r="B4505" s="23"/>
      <c r="C4505" s="23"/>
      <c r="D4505" s="23"/>
      <c r="E4505" s="23"/>
      <c r="F4505" s="23"/>
      <c r="G4505" s="23"/>
      <c r="H4505" s="23"/>
      <c r="I4505" s="23"/>
      <c r="J4505" s="23"/>
      <c r="K4505" s="23"/>
      <c r="L4505" s="23"/>
      <c r="M4505" s="23"/>
      <c r="N4505" s="23"/>
      <c r="O4505" s="23"/>
      <c r="P4505" s="23"/>
      <c r="Q4505" s="23"/>
      <c r="R4505" s="23"/>
      <c r="S4505" s="23"/>
      <c r="T4505" s="23"/>
      <c r="U4505" s="23"/>
      <c r="V4505" s="23"/>
      <c r="W4505" s="23"/>
      <c r="X4505" s="23"/>
      <c r="Y4505" s="23"/>
      <c r="Z4505" s="23"/>
      <c r="AA4505" s="23"/>
      <c r="AB4505" s="23"/>
      <c r="AC4505" s="67"/>
      <c r="AD4505" s="23"/>
      <c r="AE4505" s="23"/>
    </row>
    <row r="4506" spans="1:31" s="103" customFormat="1" x14ac:dyDescent="0.35">
      <c r="A4506" s="24"/>
      <c r="B4506" s="23"/>
      <c r="C4506" s="23"/>
      <c r="D4506" s="23"/>
      <c r="E4506" s="23"/>
      <c r="F4506" s="23"/>
      <c r="G4506" s="23"/>
      <c r="H4506" s="23"/>
      <c r="I4506" s="23"/>
      <c r="J4506" s="23"/>
      <c r="K4506" s="23"/>
      <c r="L4506" s="23"/>
      <c r="M4506" s="23"/>
      <c r="N4506" s="23"/>
      <c r="O4506" s="23"/>
      <c r="P4506" s="23"/>
      <c r="Q4506" s="23"/>
      <c r="R4506" s="23"/>
      <c r="S4506" s="23"/>
      <c r="T4506" s="23"/>
      <c r="U4506" s="23"/>
      <c r="V4506" s="23"/>
      <c r="W4506" s="23"/>
      <c r="X4506" s="23"/>
      <c r="Y4506" s="23"/>
      <c r="Z4506" s="23"/>
      <c r="AA4506" s="23"/>
      <c r="AB4506" s="23"/>
      <c r="AC4506" s="67"/>
      <c r="AD4506" s="23"/>
      <c r="AE4506" s="23"/>
    </row>
    <row r="4507" spans="1:31" s="103" customFormat="1" x14ac:dyDescent="0.35">
      <c r="A4507" s="24"/>
      <c r="B4507" s="23"/>
      <c r="C4507" s="23"/>
      <c r="D4507" s="23"/>
      <c r="E4507" s="23"/>
      <c r="F4507" s="23"/>
      <c r="G4507" s="23"/>
      <c r="H4507" s="23"/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23"/>
      <c r="Y4507" s="23"/>
      <c r="Z4507" s="23"/>
      <c r="AA4507" s="23"/>
      <c r="AB4507" s="23"/>
      <c r="AC4507" s="67"/>
      <c r="AD4507" s="23"/>
      <c r="AE4507" s="23"/>
    </row>
    <row r="4508" spans="1:31" s="103" customFormat="1" x14ac:dyDescent="0.35">
      <c r="A4508" s="24"/>
      <c r="B4508" s="23"/>
      <c r="C4508" s="23"/>
      <c r="D4508" s="23"/>
      <c r="E4508" s="23"/>
      <c r="F4508" s="23"/>
      <c r="G4508" s="23"/>
      <c r="H4508" s="23"/>
      <c r="I4508" s="23"/>
      <c r="J4508" s="23"/>
      <c r="K4508" s="23"/>
      <c r="L4508" s="23"/>
      <c r="M4508" s="23"/>
      <c r="N4508" s="23"/>
      <c r="O4508" s="23"/>
      <c r="P4508" s="23"/>
      <c r="Q4508" s="23"/>
      <c r="R4508" s="23"/>
      <c r="S4508" s="23"/>
      <c r="T4508" s="23"/>
      <c r="U4508" s="23"/>
      <c r="V4508" s="23"/>
      <c r="W4508" s="23"/>
      <c r="X4508" s="23"/>
      <c r="Y4508" s="23"/>
      <c r="Z4508" s="23"/>
      <c r="AA4508" s="23"/>
      <c r="AB4508" s="23"/>
      <c r="AC4508" s="67"/>
      <c r="AD4508" s="23"/>
      <c r="AE4508" s="23"/>
    </row>
    <row r="4509" spans="1:31" s="103" customFormat="1" x14ac:dyDescent="0.35">
      <c r="A4509" s="24"/>
      <c r="B4509" s="23"/>
      <c r="C4509" s="23"/>
      <c r="D4509" s="23"/>
      <c r="E4509" s="23"/>
      <c r="F4509" s="23"/>
      <c r="G4509" s="23"/>
      <c r="H4509" s="23"/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  <c r="T4509" s="23"/>
      <c r="U4509" s="23"/>
      <c r="V4509" s="23"/>
      <c r="W4509" s="23"/>
      <c r="X4509" s="23"/>
      <c r="Y4509" s="23"/>
      <c r="Z4509" s="23"/>
      <c r="AA4509" s="23"/>
      <c r="AB4509" s="23"/>
      <c r="AC4509" s="67"/>
      <c r="AD4509" s="23"/>
      <c r="AE4509" s="23"/>
    </row>
    <row r="4510" spans="1:31" s="103" customFormat="1" x14ac:dyDescent="0.35">
      <c r="A4510" s="24"/>
      <c r="B4510" s="23"/>
      <c r="C4510" s="23"/>
      <c r="D4510" s="23"/>
      <c r="E4510" s="23"/>
      <c r="F4510" s="23"/>
      <c r="G4510" s="23"/>
      <c r="H4510" s="23"/>
      <c r="I4510" s="23"/>
      <c r="J4510" s="23"/>
      <c r="K4510" s="23"/>
      <c r="L4510" s="23"/>
      <c r="M4510" s="23"/>
      <c r="N4510" s="23"/>
      <c r="O4510" s="23"/>
      <c r="P4510" s="23"/>
      <c r="Q4510" s="23"/>
      <c r="R4510" s="23"/>
      <c r="S4510" s="23"/>
      <c r="T4510" s="23"/>
      <c r="U4510" s="23"/>
      <c r="V4510" s="23"/>
      <c r="W4510" s="23"/>
      <c r="X4510" s="23"/>
      <c r="Y4510" s="23"/>
      <c r="Z4510" s="23"/>
      <c r="AA4510" s="23"/>
      <c r="AB4510" s="23"/>
      <c r="AC4510" s="67"/>
      <c r="AD4510" s="23"/>
      <c r="AE4510" s="23"/>
    </row>
    <row r="4511" spans="1:31" s="103" customFormat="1" x14ac:dyDescent="0.35">
      <c r="A4511" s="24"/>
      <c r="B4511" s="23"/>
      <c r="C4511" s="23"/>
      <c r="D4511" s="23"/>
      <c r="E4511" s="23"/>
      <c r="F4511" s="23"/>
      <c r="G4511" s="23"/>
      <c r="H4511" s="23"/>
      <c r="I4511" s="23"/>
      <c r="J4511" s="23"/>
      <c r="K4511" s="23"/>
      <c r="L4511" s="23"/>
      <c r="M4511" s="23"/>
      <c r="N4511" s="23"/>
      <c r="O4511" s="23"/>
      <c r="P4511" s="23"/>
      <c r="Q4511" s="23"/>
      <c r="R4511" s="23"/>
      <c r="S4511" s="23"/>
      <c r="T4511" s="23"/>
      <c r="U4511" s="23"/>
      <c r="V4511" s="23"/>
      <c r="W4511" s="23"/>
      <c r="X4511" s="23"/>
      <c r="Y4511" s="23"/>
      <c r="Z4511" s="23"/>
      <c r="AA4511" s="23"/>
      <c r="AB4511" s="23"/>
      <c r="AC4511" s="67"/>
      <c r="AD4511" s="23"/>
      <c r="AE4511" s="23"/>
    </row>
    <row r="4512" spans="1:31" s="103" customFormat="1" x14ac:dyDescent="0.35">
      <c r="A4512" s="24"/>
      <c r="B4512" s="23"/>
      <c r="C4512" s="23"/>
      <c r="D4512" s="23"/>
      <c r="E4512" s="23"/>
      <c r="F4512" s="23"/>
      <c r="G4512" s="23"/>
      <c r="H4512" s="23"/>
      <c r="I4512" s="23"/>
      <c r="J4512" s="23"/>
      <c r="K4512" s="23"/>
      <c r="L4512" s="23"/>
      <c r="M4512" s="23"/>
      <c r="N4512" s="23"/>
      <c r="O4512" s="23"/>
      <c r="P4512" s="23"/>
      <c r="Q4512" s="23"/>
      <c r="R4512" s="23"/>
      <c r="S4512" s="23"/>
      <c r="T4512" s="23"/>
      <c r="U4512" s="23"/>
      <c r="V4512" s="23"/>
      <c r="W4512" s="23"/>
      <c r="X4512" s="23"/>
      <c r="Y4512" s="23"/>
      <c r="Z4512" s="23"/>
      <c r="AA4512" s="23"/>
      <c r="AB4512" s="23"/>
      <c r="AC4512" s="67"/>
      <c r="AD4512" s="23"/>
      <c r="AE4512" s="23"/>
    </row>
    <row r="4513" spans="1:31" s="103" customFormat="1" x14ac:dyDescent="0.35">
      <c r="A4513" s="24"/>
      <c r="B4513" s="23"/>
      <c r="C4513" s="23"/>
      <c r="D4513" s="23"/>
      <c r="E4513" s="23"/>
      <c r="F4513" s="23"/>
      <c r="G4513" s="23"/>
      <c r="H4513" s="23"/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  <c r="T4513" s="23"/>
      <c r="U4513" s="23"/>
      <c r="V4513" s="23"/>
      <c r="W4513" s="23"/>
      <c r="X4513" s="23"/>
      <c r="Y4513" s="23"/>
      <c r="Z4513" s="23"/>
      <c r="AA4513" s="23"/>
      <c r="AB4513" s="23"/>
      <c r="AC4513" s="67"/>
      <c r="AD4513" s="23"/>
      <c r="AE4513" s="23"/>
    </row>
    <row r="4514" spans="1:31" s="103" customFormat="1" x14ac:dyDescent="0.35">
      <c r="A4514" s="24"/>
      <c r="B4514" s="23"/>
      <c r="C4514" s="23"/>
      <c r="D4514" s="23"/>
      <c r="E4514" s="23"/>
      <c r="F4514" s="23"/>
      <c r="G4514" s="23"/>
      <c r="H4514" s="23"/>
      <c r="I4514" s="23"/>
      <c r="J4514" s="23"/>
      <c r="K4514" s="23"/>
      <c r="L4514" s="23"/>
      <c r="M4514" s="23"/>
      <c r="N4514" s="23"/>
      <c r="O4514" s="23"/>
      <c r="P4514" s="23"/>
      <c r="Q4514" s="23"/>
      <c r="R4514" s="23"/>
      <c r="S4514" s="23"/>
      <c r="T4514" s="23"/>
      <c r="U4514" s="23"/>
      <c r="V4514" s="23"/>
      <c r="W4514" s="23"/>
      <c r="X4514" s="23"/>
      <c r="Y4514" s="23"/>
      <c r="Z4514" s="23"/>
      <c r="AA4514" s="23"/>
      <c r="AB4514" s="23"/>
      <c r="AC4514" s="67"/>
      <c r="AD4514" s="23"/>
      <c r="AE4514" s="23"/>
    </row>
    <row r="4515" spans="1:31" s="103" customFormat="1" x14ac:dyDescent="0.35">
      <c r="A4515" s="24"/>
      <c r="B4515" s="23"/>
      <c r="C4515" s="23"/>
      <c r="D4515" s="23"/>
      <c r="E4515" s="23"/>
      <c r="F4515" s="23"/>
      <c r="G4515" s="23"/>
      <c r="H4515" s="23"/>
      <c r="I4515" s="23"/>
      <c r="J4515" s="23"/>
      <c r="K4515" s="23"/>
      <c r="L4515" s="23"/>
      <c r="M4515" s="23"/>
      <c r="N4515" s="23"/>
      <c r="O4515" s="23"/>
      <c r="P4515" s="23"/>
      <c r="Q4515" s="23"/>
      <c r="R4515" s="23"/>
      <c r="S4515" s="23"/>
      <c r="T4515" s="23"/>
      <c r="U4515" s="23"/>
      <c r="V4515" s="23"/>
      <c r="W4515" s="23"/>
      <c r="X4515" s="23"/>
      <c r="Y4515" s="23"/>
      <c r="Z4515" s="23"/>
      <c r="AA4515" s="23"/>
      <c r="AB4515" s="23"/>
      <c r="AC4515" s="67"/>
      <c r="AD4515" s="23"/>
      <c r="AE4515" s="23"/>
    </row>
    <row r="4516" spans="1:31" s="103" customFormat="1" x14ac:dyDescent="0.35">
      <c r="A4516" s="24"/>
      <c r="B4516" s="23"/>
      <c r="C4516" s="23"/>
      <c r="D4516" s="23"/>
      <c r="E4516" s="23"/>
      <c r="F4516" s="23"/>
      <c r="G4516" s="23"/>
      <c r="H4516" s="23"/>
      <c r="I4516" s="23"/>
      <c r="J4516" s="23"/>
      <c r="K4516" s="23"/>
      <c r="L4516" s="23"/>
      <c r="M4516" s="23"/>
      <c r="N4516" s="23"/>
      <c r="O4516" s="23"/>
      <c r="P4516" s="23"/>
      <c r="Q4516" s="23"/>
      <c r="R4516" s="23"/>
      <c r="S4516" s="23"/>
      <c r="T4516" s="23"/>
      <c r="U4516" s="23"/>
      <c r="V4516" s="23"/>
      <c r="W4516" s="23"/>
      <c r="X4516" s="23"/>
      <c r="Y4516" s="23"/>
      <c r="Z4516" s="23"/>
      <c r="AA4516" s="23"/>
      <c r="AB4516" s="23"/>
      <c r="AC4516" s="67"/>
      <c r="AD4516" s="23"/>
      <c r="AE4516" s="23"/>
    </row>
    <row r="4517" spans="1:31" s="103" customFormat="1" x14ac:dyDescent="0.35">
      <c r="A4517" s="24"/>
      <c r="B4517" s="23"/>
      <c r="C4517" s="23"/>
      <c r="D4517" s="23"/>
      <c r="E4517" s="23"/>
      <c r="F4517" s="23"/>
      <c r="G4517" s="23"/>
      <c r="H4517" s="23"/>
      <c r="I4517" s="23"/>
      <c r="J4517" s="23"/>
      <c r="K4517" s="23"/>
      <c r="L4517" s="23"/>
      <c r="M4517" s="23"/>
      <c r="N4517" s="23"/>
      <c r="O4517" s="23"/>
      <c r="P4517" s="23"/>
      <c r="Q4517" s="23"/>
      <c r="R4517" s="23"/>
      <c r="S4517" s="23"/>
      <c r="T4517" s="23"/>
      <c r="U4517" s="23"/>
      <c r="V4517" s="23"/>
      <c r="W4517" s="23"/>
      <c r="X4517" s="23"/>
      <c r="Y4517" s="23"/>
      <c r="Z4517" s="23"/>
      <c r="AA4517" s="23"/>
      <c r="AB4517" s="23"/>
      <c r="AC4517" s="67"/>
      <c r="AD4517" s="23"/>
      <c r="AE4517" s="23"/>
    </row>
    <row r="4518" spans="1:31" s="103" customFormat="1" x14ac:dyDescent="0.35">
      <c r="A4518" s="24"/>
      <c r="B4518" s="23"/>
      <c r="C4518" s="23"/>
      <c r="D4518" s="23"/>
      <c r="E4518" s="23"/>
      <c r="F4518" s="23"/>
      <c r="G4518" s="23"/>
      <c r="H4518" s="23"/>
      <c r="I4518" s="23"/>
      <c r="J4518" s="23"/>
      <c r="K4518" s="23"/>
      <c r="L4518" s="23"/>
      <c r="M4518" s="23"/>
      <c r="N4518" s="23"/>
      <c r="O4518" s="23"/>
      <c r="P4518" s="23"/>
      <c r="Q4518" s="23"/>
      <c r="R4518" s="23"/>
      <c r="S4518" s="23"/>
      <c r="T4518" s="23"/>
      <c r="U4518" s="23"/>
      <c r="V4518" s="23"/>
      <c r="W4518" s="23"/>
      <c r="X4518" s="23"/>
      <c r="Y4518" s="23"/>
      <c r="Z4518" s="23"/>
      <c r="AA4518" s="23"/>
      <c r="AB4518" s="23"/>
      <c r="AC4518" s="67"/>
      <c r="AD4518" s="23"/>
      <c r="AE4518" s="23"/>
    </row>
    <row r="4519" spans="1:31" s="103" customFormat="1" x14ac:dyDescent="0.35">
      <c r="A4519" s="24"/>
      <c r="B4519" s="23"/>
      <c r="C4519" s="23"/>
      <c r="D4519" s="23"/>
      <c r="E4519" s="23"/>
      <c r="F4519" s="23"/>
      <c r="G4519" s="23"/>
      <c r="H4519" s="23"/>
      <c r="I4519" s="23"/>
      <c r="J4519" s="23"/>
      <c r="K4519" s="23"/>
      <c r="L4519" s="23"/>
      <c r="M4519" s="23"/>
      <c r="N4519" s="23"/>
      <c r="O4519" s="23"/>
      <c r="P4519" s="23"/>
      <c r="Q4519" s="23"/>
      <c r="R4519" s="23"/>
      <c r="S4519" s="23"/>
      <c r="T4519" s="23"/>
      <c r="U4519" s="23"/>
      <c r="V4519" s="23"/>
      <c r="W4519" s="23"/>
      <c r="X4519" s="23"/>
      <c r="Y4519" s="23"/>
      <c r="Z4519" s="23"/>
      <c r="AA4519" s="23"/>
      <c r="AB4519" s="23"/>
      <c r="AC4519" s="67"/>
      <c r="AD4519" s="23"/>
      <c r="AE4519" s="23"/>
    </row>
    <row r="4520" spans="1:31" s="103" customFormat="1" x14ac:dyDescent="0.35">
      <c r="A4520" s="24"/>
      <c r="B4520" s="23"/>
      <c r="C4520" s="23"/>
      <c r="D4520" s="23"/>
      <c r="E4520" s="23"/>
      <c r="F4520" s="23"/>
      <c r="G4520" s="23"/>
      <c r="H4520" s="23"/>
      <c r="I4520" s="23"/>
      <c r="J4520" s="23"/>
      <c r="K4520" s="23"/>
      <c r="L4520" s="23"/>
      <c r="M4520" s="23"/>
      <c r="N4520" s="23"/>
      <c r="O4520" s="23"/>
      <c r="P4520" s="23"/>
      <c r="Q4520" s="23"/>
      <c r="R4520" s="23"/>
      <c r="S4520" s="23"/>
      <c r="T4520" s="23"/>
      <c r="U4520" s="23"/>
      <c r="V4520" s="23"/>
      <c r="W4520" s="23"/>
      <c r="X4520" s="23"/>
      <c r="Y4520" s="23"/>
      <c r="Z4520" s="23"/>
      <c r="AA4520" s="23"/>
      <c r="AB4520" s="23"/>
      <c r="AC4520" s="67"/>
      <c r="AD4520" s="23"/>
      <c r="AE4520" s="23"/>
    </row>
    <row r="4521" spans="1:31" s="103" customFormat="1" x14ac:dyDescent="0.35">
      <c r="A4521" s="24"/>
      <c r="B4521" s="23"/>
      <c r="C4521" s="23"/>
      <c r="D4521" s="23"/>
      <c r="E4521" s="23"/>
      <c r="F4521" s="23"/>
      <c r="G4521" s="23"/>
      <c r="H4521" s="23"/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  <c r="T4521" s="23"/>
      <c r="U4521" s="23"/>
      <c r="V4521" s="23"/>
      <c r="W4521" s="23"/>
      <c r="X4521" s="23"/>
      <c r="Y4521" s="23"/>
      <c r="Z4521" s="23"/>
      <c r="AA4521" s="23"/>
      <c r="AB4521" s="23"/>
      <c r="AC4521" s="67"/>
      <c r="AD4521" s="23"/>
      <c r="AE4521" s="23"/>
    </row>
    <row r="4522" spans="1:31" s="103" customFormat="1" x14ac:dyDescent="0.35">
      <c r="A4522" s="24"/>
      <c r="B4522" s="23"/>
      <c r="C4522" s="23"/>
      <c r="D4522" s="23"/>
      <c r="E4522" s="23"/>
      <c r="F4522" s="23"/>
      <c r="G4522" s="23"/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3"/>
      <c r="X4522" s="23"/>
      <c r="Y4522" s="23"/>
      <c r="Z4522" s="23"/>
      <c r="AA4522" s="23"/>
      <c r="AB4522" s="23"/>
      <c r="AC4522" s="67"/>
      <c r="AD4522" s="23"/>
      <c r="AE4522" s="23"/>
    </row>
    <row r="4523" spans="1:31" s="103" customFormat="1" x14ac:dyDescent="0.35">
      <c r="A4523" s="24"/>
      <c r="B4523" s="23"/>
      <c r="C4523" s="23"/>
      <c r="D4523" s="23"/>
      <c r="E4523" s="23"/>
      <c r="F4523" s="23"/>
      <c r="G4523" s="23"/>
      <c r="H4523" s="23"/>
      <c r="I4523" s="23"/>
      <c r="J4523" s="23"/>
      <c r="K4523" s="23"/>
      <c r="L4523" s="23"/>
      <c r="M4523" s="23"/>
      <c r="N4523" s="23"/>
      <c r="O4523" s="23"/>
      <c r="P4523" s="23"/>
      <c r="Q4523" s="23"/>
      <c r="R4523" s="23"/>
      <c r="S4523" s="23"/>
      <c r="T4523" s="23"/>
      <c r="U4523" s="23"/>
      <c r="V4523" s="23"/>
      <c r="W4523" s="23"/>
      <c r="X4523" s="23"/>
      <c r="Y4523" s="23"/>
      <c r="Z4523" s="23"/>
      <c r="AA4523" s="23"/>
      <c r="AB4523" s="23"/>
      <c r="AC4523" s="67"/>
      <c r="AD4523" s="23"/>
      <c r="AE4523" s="23"/>
    </row>
    <row r="4524" spans="1:31" s="103" customFormat="1" x14ac:dyDescent="0.35">
      <c r="A4524" s="24"/>
      <c r="B4524" s="23"/>
      <c r="C4524" s="23"/>
      <c r="D4524" s="23"/>
      <c r="E4524" s="23"/>
      <c r="F4524" s="23"/>
      <c r="G4524" s="23"/>
      <c r="H4524" s="23"/>
      <c r="I4524" s="23"/>
      <c r="J4524" s="23"/>
      <c r="K4524" s="23"/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/>
      <c r="W4524" s="23"/>
      <c r="X4524" s="23"/>
      <c r="Y4524" s="23"/>
      <c r="Z4524" s="23"/>
      <c r="AA4524" s="23"/>
      <c r="AB4524" s="23"/>
      <c r="AC4524" s="67"/>
      <c r="AD4524" s="23"/>
      <c r="AE4524" s="23"/>
    </row>
    <row r="4525" spans="1:31" s="103" customFormat="1" x14ac:dyDescent="0.35">
      <c r="A4525" s="24"/>
      <c r="B4525" s="23"/>
      <c r="C4525" s="23"/>
      <c r="D4525" s="23"/>
      <c r="E4525" s="23"/>
      <c r="F4525" s="23"/>
      <c r="G4525" s="23"/>
      <c r="H4525" s="23"/>
      <c r="I4525" s="23"/>
      <c r="J4525" s="23"/>
      <c r="K4525" s="23"/>
      <c r="L4525" s="23"/>
      <c r="M4525" s="23"/>
      <c r="N4525" s="23"/>
      <c r="O4525" s="23"/>
      <c r="P4525" s="23"/>
      <c r="Q4525" s="23"/>
      <c r="R4525" s="23"/>
      <c r="S4525" s="23"/>
      <c r="T4525" s="23"/>
      <c r="U4525" s="23"/>
      <c r="V4525" s="23"/>
      <c r="W4525" s="23"/>
      <c r="X4525" s="23"/>
      <c r="Y4525" s="23"/>
      <c r="Z4525" s="23"/>
      <c r="AA4525" s="23"/>
      <c r="AB4525" s="23"/>
      <c r="AC4525" s="67"/>
      <c r="AD4525" s="23"/>
      <c r="AE4525" s="23"/>
    </row>
    <row r="4526" spans="1:31" s="103" customFormat="1" x14ac:dyDescent="0.35">
      <c r="A4526" s="24"/>
      <c r="B4526" s="23"/>
      <c r="C4526" s="23"/>
      <c r="D4526" s="23"/>
      <c r="E4526" s="23"/>
      <c r="F4526" s="23"/>
      <c r="G4526" s="23"/>
      <c r="H4526" s="23"/>
      <c r="I4526" s="23"/>
      <c r="J4526" s="23"/>
      <c r="K4526" s="23"/>
      <c r="L4526" s="23"/>
      <c r="M4526" s="23"/>
      <c r="N4526" s="23"/>
      <c r="O4526" s="23"/>
      <c r="P4526" s="23"/>
      <c r="Q4526" s="23"/>
      <c r="R4526" s="23"/>
      <c r="S4526" s="23"/>
      <c r="T4526" s="23"/>
      <c r="U4526" s="23"/>
      <c r="V4526" s="23"/>
      <c r="W4526" s="23"/>
      <c r="X4526" s="23"/>
      <c r="Y4526" s="23"/>
      <c r="Z4526" s="23"/>
      <c r="AA4526" s="23"/>
      <c r="AB4526" s="23"/>
      <c r="AC4526" s="67"/>
      <c r="AD4526" s="23"/>
      <c r="AE4526" s="23"/>
    </row>
    <row r="4527" spans="1:31" s="103" customFormat="1" x14ac:dyDescent="0.35">
      <c r="A4527" s="24"/>
      <c r="B4527" s="23"/>
      <c r="C4527" s="23"/>
      <c r="D4527" s="23"/>
      <c r="E4527" s="23"/>
      <c r="F4527" s="23"/>
      <c r="G4527" s="23"/>
      <c r="H4527" s="23"/>
      <c r="I4527" s="23"/>
      <c r="J4527" s="23"/>
      <c r="K4527" s="23"/>
      <c r="L4527" s="23"/>
      <c r="M4527" s="23"/>
      <c r="N4527" s="23"/>
      <c r="O4527" s="23"/>
      <c r="P4527" s="23"/>
      <c r="Q4527" s="23"/>
      <c r="R4527" s="23"/>
      <c r="S4527" s="23"/>
      <c r="T4527" s="23"/>
      <c r="U4527" s="23"/>
      <c r="V4527" s="23"/>
      <c r="W4527" s="23"/>
      <c r="X4527" s="23"/>
      <c r="Y4527" s="23"/>
      <c r="Z4527" s="23"/>
      <c r="AA4527" s="23"/>
      <c r="AB4527" s="23"/>
      <c r="AC4527" s="67"/>
      <c r="AD4527" s="23"/>
      <c r="AE4527" s="23"/>
    </row>
    <row r="4528" spans="1:31" s="103" customFormat="1" x14ac:dyDescent="0.35">
      <c r="A4528" s="24"/>
      <c r="B4528" s="23"/>
      <c r="C4528" s="23"/>
      <c r="D4528" s="23"/>
      <c r="E4528" s="23"/>
      <c r="F4528" s="23"/>
      <c r="G4528" s="23"/>
      <c r="H4528" s="23"/>
      <c r="I4528" s="23"/>
      <c r="J4528" s="23"/>
      <c r="K4528" s="23"/>
      <c r="L4528" s="23"/>
      <c r="M4528" s="23"/>
      <c r="N4528" s="23"/>
      <c r="O4528" s="23"/>
      <c r="P4528" s="23"/>
      <c r="Q4528" s="23"/>
      <c r="R4528" s="23"/>
      <c r="S4528" s="23"/>
      <c r="T4528" s="23"/>
      <c r="U4528" s="23"/>
      <c r="V4528" s="23"/>
      <c r="W4528" s="23"/>
      <c r="X4528" s="23"/>
      <c r="Y4528" s="23"/>
      <c r="Z4528" s="23"/>
      <c r="AA4528" s="23"/>
      <c r="AB4528" s="23"/>
      <c r="AC4528" s="67"/>
      <c r="AD4528" s="23"/>
      <c r="AE4528" s="23"/>
    </row>
    <row r="4529" spans="1:31" s="103" customFormat="1" x14ac:dyDescent="0.35">
      <c r="A4529" s="24"/>
      <c r="B4529" s="23"/>
      <c r="C4529" s="23"/>
      <c r="D4529" s="23"/>
      <c r="E4529" s="23"/>
      <c r="F4529" s="23"/>
      <c r="G4529" s="23"/>
      <c r="H4529" s="23"/>
      <c r="I4529" s="23"/>
      <c r="J4529" s="23"/>
      <c r="K4529" s="23"/>
      <c r="L4529" s="23"/>
      <c r="M4529" s="23"/>
      <c r="N4529" s="23"/>
      <c r="O4529" s="23"/>
      <c r="P4529" s="23"/>
      <c r="Q4529" s="23"/>
      <c r="R4529" s="23"/>
      <c r="S4529" s="23"/>
      <c r="T4529" s="23"/>
      <c r="U4529" s="23"/>
      <c r="V4529" s="23"/>
      <c r="W4529" s="23"/>
      <c r="X4529" s="23"/>
      <c r="Y4529" s="23"/>
      <c r="Z4529" s="23"/>
      <c r="AA4529" s="23"/>
      <c r="AB4529" s="23"/>
      <c r="AC4529" s="67"/>
      <c r="AD4529" s="23"/>
      <c r="AE4529" s="23"/>
    </row>
    <row r="4530" spans="1:31" s="103" customFormat="1" x14ac:dyDescent="0.35">
      <c r="A4530" s="24"/>
      <c r="B4530" s="23"/>
      <c r="C4530" s="23"/>
      <c r="D4530" s="23"/>
      <c r="E4530" s="23"/>
      <c r="F4530" s="23"/>
      <c r="G4530" s="23"/>
      <c r="H4530" s="23"/>
      <c r="I4530" s="23"/>
      <c r="J4530" s="23"/>
      <c r="K4530" s="23"/>
      <c r="L4530" s="23"/>
      <c r="M4530" s="23"/>
      <c r="N4530" s="23"/>
      <c r="O4530" s="23"/>
      <c r="P4530" s="23"/>
      <c r="Q4530" s="23"/>
      <c r="R4530" s="23"/>
      <c r="S4530" s="23"/>
      <c r="T4530" s="23"/>
      <c r="U4530" s="23"/>
      <c r="V4530" s="23"/>
      <c r="W4530" s="23"/>
      <c r="X4530" s="23"/>
      <c r="Y4530" s="23"/>
      <c r="Z4530" s="23"/>
      <c r="AA4530" s="23"/>
      <c r="AB4530" s="23"/>
      <c r="AC4530" s="67"/>
      <c r="AD4530" s="23"/>
      <c r="AE4530" s="23"/>
    </row>
    <row r="4531" spans="1:31" s="103" customFormat="1" x14ac:dyDescent="0.35">
      <c r="A4531" s="24"/>
      <c r="B4531" s="23"/>
      <c r="C4531" s="23"/>
      <c r="D4531" s="23"/>
      <c r="E4531" s="23"/>
      <c r="F4531" s="23"/>
      <c r="G4531" s="23"/>
      <c r="H4531" s="23"/>
      <c r="I4531" s="23"/>
      <c r="J4531" s="23"/>
      <c r="K4531" s="23"/>
      <c r="L4531" s="23"/>
      <c r="M4531" s="23"/>
      <c r="N4531" s="23"/>
      <c r="O4531" s="23"/>
      <c r="P4531" s="23"/>
      <c r="Q4531" s="23"/>
      <c r="R4531" s="23"/>
      <c r="S4531" s="23"/>
      <c r="T4531" s="23"/>
      <c r="U4531" s="23"/>
      <c r="V4531" s="23"/>
      <c r="W4531" s="23"/>
      <c r="X4531" s="23"/>
      <c r="Y4531" s="23"/>
      <c r="Z4531" s="23"/>
      <c r="AA4531" s="23"/>
      <c r="AB4531" s="23"/>
      <c r="AC4531" s="67"/>
      <c r="AD4531" s="23"/>
      <c r="AE4531" s="23"/>
    </row>
    <row r="4532" spans="1:31" s="103" customFormat="1" x14ac:dyDescent="0.35">
      <c r="A4532" s="24"/>
      <c r="B4532" s="23"/>
      <c r="C4532" s="23"/>
      <c r="D4532" s="23"/>
      <c r="E4532" s="23"/>
      <c r="F4532" s="23"/>
      <c r="G4532" s="23"/>
      <c r="H4532" s="23"/>
      <c r="I4532" s="23"/>
      <c r="J4532" s="23"/>
      <c r="K4532" s="23"/>
      <c r="L4532" s="23"/>
      <c r="M4532" s="23"/>
      <c r="N4532" s="23"/>
      <c r="O4532" s="23"/>
      <c r="P4532" s="23"/>
      <c r="Q4532" s="23"/>
      <c r="R4532" s="23"/>
      <c r="S4532" s="23"/>
      <c r="T4532" s="23"/>
      <c r="U4532" s="23"/>
      <c r="V4532" s="23"/>
      <c r="W4532" s="23"/>
      <c r="X4532" s="23"/>
      <c r="Y4532" s="23"/>
      <c r="Z4532" s="23"/>
      <c r="AA4532" s="23"/>
      <c r="AB4532" s="23"/>
      <c r="AC4532" s="67"/>
      <c r="AD4532" s="23"/>
      <c r="AE4532" s="23"/>
    </row>
    <row r="4533" spans="1:31" s="103" customFormat="1" x14ac:dyDescent="0.35">
      <c r="A4533" s="24"/>
      <c r="B4533" s="23"/>
      <c r="C4533" s="23"/>
      <c r="D4533" s="23"/>
      <c r="E4533" s="23"/>
      <c r="F4533" s="23"/>
      <c r="G4533" s="23"/>
      <c r="H4533" s="23"/>
      <c r="I4533" s="23"/>
      <c r="J4533" s="23"/>
      <c r="K4533" s="23"/>
      <c r="L4533" s="23"/>
      <c r="M4533" s="23"/>
      <c r="N4533" s="23"/>
      <c r="O4533" s="23"/>
      <c r="P4533" s="23"/>
      <c r="Q4533" s="23"/>
      <c r="R4533" s="23"/>
      <c r="S4533" s="23"/>
      <c r="T4533" s="23"/>
      <c r="U4533" s="23"/>
      <c r="V4533" s="23"/>
      <c r="W4533" s="23"/>
      <c r="X4533" s="23"/>
      <c r="Y4533" s="23"/>
      <c r="Z4533" s="23"/>
      <c r="AA4533" s="23"/>
      <c r="AB4533" s="23"/>
      <c r="AC4533" s="67"/>
      <c r="AD4533" s="23"/>
      <c r="AE4533" s="23"/>
    </row>
    <row r="4534" spans="1:31" s="103" customFormat="1" x14ac:dyDescent="0.35">
      <c r="A4534" s="24"/>
      <c r="B4534" s="23"/>
      <c r="C4534" s="23"/>
      <c r="D4534" s="23"/>
      <c r="E4534" s="23"/>
      <c r="F4534" s="23"/>
      <c r="G4534" s="23"/>
      <c r="H4534" s="23"/>
      <c r="I4534" s="23"/>
      <c r="J4534" s="23"/>
      <c r="K4534" s="23"/>
      <c r="L4534" s="23"/>
      <c r="M4534" s="23"/>
      <c r="N4534" s="23"/>
      <c r="O4534" s="23"/>
      <c r="P4534" s="23"/>
      <c r="Q4534" s="23"/>
      <c r="R4534" s="23"/>
      <c r="S4534" s="23"/>
      <c r="T4534" s="23"/>
      <c r="U4534" s="23"/>
      <c r="V4534" s="23"/>
      <c r="W4534" s="23"/>
      <c r="X4534" s="23"/>
      <c r="Y4534" s="23"/>
      <c r="Z4534" s="23"/>
      <c r="AA4534" s="23"/>
      <c r="AB4534" s="23"/>
      <c r="AC4534" s="67"/>
      <c r="AD4534" s="23"/>
      <c r="AE4534" s="23"/>
    </row>
    <row r="4535" spans="1:31" s="103" customFormat="1" x14ac:dyDescent="0.35">
      <c r="A4535" s="24"/>
      <c r="B4535" s="23"/>
      <c r="C4535" s="23"/>
      <c r="D4535" s="23"/>
      <c r="E4535" s="23"/>
      <c r="F4535" s="23"/>
      <c r="G4535" s="23"/>
      <c r="H4535" s="23"/>
      <c r="I4535" s="23"/>
      <c r="J4535" s="23"/>
      <c r="K4535" s="23"/>
      <c r="L4535" s="23"/>
      <c r="M4535" s="23"/>
      <c r="N4535" s="23"/>
      <c r="O4535" s="23"/>
      <c r="P4535" s="23"/>
      <c r="Q4535" s="23"/>
      <c r="R4535" s="23"/>
      <c r="S4535" s="23"/>
      <c r="T4535" s="23"/>
      <c r="U4535" s="23"/>
      <c r="V4535" s="23"/>
      <c r="W4535" s="23"/>
      <c r="X4535" s="23"/>
      <c r="Y4535" s="23"/>
      <c r="Z4535" s="23"/>
      <c r="AA4535" s="23"/>
      <c r="AB4535" s="23"/>
      <c r="AC4535" s="67"/>
      <c r="AD4535" s="23"/>
      <c r="AE4535" s="23"/>
    </row>
    <row r="4536" spans="1:31" s="103" customFormat="1" x14ac:dyDescent="0.35">
      <c r="A4536" s="24"/>
      <c r="B4536" s="23"/>
      <c r="C4536" s="23"/>
      <c r="D4536" s="23"/>
      <c r="E4536" s="23"/>
      <c r="F4536" s="23"/>
      <c r="G4536" s="23"/>
      <c r="H4536" s="23"/>
      <c r="I4536" s="23"/>
      <c r="J4536" s="23"/>
      <c r="K4536" s="23"/>
      <c r="L4536" s="23"/>
      <c r="M4536" s="23"/>
      <c r="N4536" s="23"/>
      <c r="O4536" s="23"/>
      <c r="P4536" s="23"/>
      <c r="Q4536" s="23"/>
      <c r="R4536" s="23"/>
      <c r="S4536" s="23"/>
      <c r="T4536" s="23"/>
      <c r="U4536" s="23"/>
      <c r="V4536" s="23"/>
      <c r="W4536" s="23"/>
      <c r="X4536" s="23"/>
      <c r="Y4536" s="23"/>
      <c r="Z4536" s="23"/>
      <c r="AA4536" s="23"/>
      <c r="AB4536" s="23"/>
      <c r="AC4536" s="67"/>
      <c r="AD4536" s="23"/>
      <c r="AE4536" s="23"/>
    </row>
    <row r="4537" spans="1:31" s="103" customFormat="1" x14ac:dyDescent="0.35">
      <c r="A4537" s="24"/>
      <c r="B4537" s="23"/>
      <c r="C4537" s="23"/>
      <c r="D4537" s="23"/>
      <c r="E4537" s="23"/>
      <c r="F4537" s="23"/>
      <c r="G4537" s="23"/>
      <c r="H4537" s="23"/>
      <c r="I4537" s="23"/>
      <c r="J4537" s="23"/>
      <c r="K4537" s="23"/>
      <c r="L4537" s="23"/>
      <c r="M4537" s="23"/>
      <c r="N4537" s="23"/>
      <c r="O4537" s="23"/>
      <c r="P4537" s="23"/>
      <c r="Q4537" s="23"/>
      <c r="R4537" s="23"/>
      <c r="S4537" s="23"/>
      <c r="T4537" s="23"/>
      <c r="U4537" s="23"/>
      <c r="V4537" s="23"/>
      <c r="W4537" s="23"/>
      <c r="X4537" s="23"/>
      <c r="Y4537" s="23"/>
      <c r="Z4537" s="23"/>
      <c r="AA4537" s="23"/>
      <c r="AB4537" s="23"/>
      <c r="AC4537" s="67"/>
      <c r="AD4537" s="23"/>
      <c r="AE4537" s="23"/>
    </row>
    <row r="4538" spans="1:31" s="103" customFormat="1" x14ac:dyDescent="0.35">
      <c r="A4538" s="24"/>
      <c r="B4538" s="23"/>
      <c r="C4538" s="23"/>
      <c r="D4538" s="23"/>
      <c r="E4538" s="23"/>
      <c r="F4538" s="23"/>
      <c r="G4538" s="23"/>
      <c r="H4538" s="23"/>
      <c r="I4538" s="23"/>
      <c r="J4538" s="23"/>
      <c r="K4538" s="23"/>
      <c r="L4538" s="23"/>
      <c r="M4538" s="23"/>
      <c r="N4538" s="23"/>
      <c r="O4538" s="23"/>
      <c r="P4538" s="23"/>
      <c r="Q4538" s="23"/>
      <c r="R4538" s="23"/>
      <c r="S4538" s="23"/>
      <c r="T4538" s="23"/>
      <c r="U4538" s="23"/>
      <c r="V4538" s="23"/>
      <c r="W4538" s="23"/>
      <c r="X4538" s="23"/>
      <c r="Y4538" s="23"/>
      <c r="Z4538" s="23"/>
      <c r="AA4538" s="23"/>
      <c r="AB4538" s="23"/>
      <c r="AC4538" s="67"/>
      <c r="AD4538" s="23"/>
      <c r="AE4538" s="23"/>
    </row>
    <row r="4539" spans="1:31" s="103" customFormat="1" x14ac:dyDescent="0.35">
      <c r="A4539" s="24"/>
      <c r="B4539" s="23"/>
      <c r="C4539" s="23"/>
      <c r="D4539" s="23"/>
      <c r="E4539" s="23"/>
      <c r="F4539" s="23"/>
      <c r="G4539" s="23"/>
      <c r="H4539" s="23"/>
      <c r="I4539" s="23"/>
      <c r="J4539" s="23"/>
      <c r="K4539" s="23"/>
      <c r="L4539" s="23"/>
      <c r="M4539" s="23"/>
      <c r="N4539" s="23"/>
      <c r="O4539" s="23"/>
      <c r="P4539" s="23"/>
      <c r="Q4539" s="23"/>
      <c r="R4539" s="23"/>
      <c r="S4539" s="23"/>
      <c r="T4539" s="23"/>
      <c r="U4539" s="23"/>
      <c r="V4539" s="23"/>
      <c r="W4539" s="23"/>
      <c r="X4539" s="23"/>
      <c r="Y4539" s="23"/>
      <c r="Z4539" s="23"/>
      <c r="AA4539" s="23"/>
      <c r="AB4539" s="23"/>
      <c r="AC4539" s="67"/>
      <c r="AD4539" s="23"/>
      <c r="AE4539" s="23"/>
    </row>
    <row r="4540" spans="1:31" s="103" customFormat="1" x14ac:dyDescent="0.35">
      <c r="A4540" s="24"/>
      <c r="B4540" s="23"/>
      <c r="C4540" s="23"/>
      <c r="D4540" s="23"/>
      <c r="E4540" s="23"/>
      <c r="F4540" s="23"/>
      <c r="G4540" s="23"/>
      <c r="H4540" s="23"/>
      <c r="I4540" s="23"/>
      <c r="J4540" s="23"/>
      <c r="K4540" s="23"/>
      <c r="L4540" s="23"/>
      <c r="M4540" s="23"/>
      <c r="N4540" s="23"/>
      <c r="O4540" s="23"/>
      <c r="P4540" s="23"/>
      <c r="Q4540" s="23"/>
      <c r="R4540" s="23"/>
      <c r="S4540" s="23"/>
      <c r="T4540" s="23"/>
      <c r="U4540" s="23"/>
      <c r="V4540" s="23"/>
      <c r="W4540" s="23"/>
      <c r="X4540" s="23"/>
      <c r="Y4540" s="23"/>
      <c r="Z4540" s="23"/>
      <c r="AA4540" s="23"/>
      <c r="AB4540" s="23"/>
      <c r="AC4540" s="67"/>
      <c r="AD4540" s="23"/>
      <c r="AE4540" s="23"/>
    </row>
    <row r="4541" spans="1:31" s="103" customFormat="1" x14ac:dyDescent="0.35">
      <c r="A4541" s="24"/>
      <c r="B4541" s="23"/>
      <c r="C4541" s="23"/>
      <c r="D4541" s="23"/>
      <c r="E4541" s="23"/>
      <c r="F4541" s="23"/>
      <c r="G4541" s="23"/>
      <c r="H4541" s="23"/>
      <c r="I4541" s="23"/>
      <c r="J4541" s="23"/>
      <c r="K4541" s="23"/>
      <c r="L4541" s="23"/>
      <c r="M4541" s="23"/>
      <c r="N4541" s="23"/>
      <c r="O4541" s="23"/>
      <c r="P4541" s="23"/>
      <c r="Q4541" s="23"/>
      <c r="R4541" s="23"/>
      <c r="S4541" s="23"/>
      <c r="T4541" s="23"/>
      <c r="U4541" s="23"/>
      <c r="V4541" s="23"/>
      <c r="W4541" s="23"/>
      <c r="X4541" s="23"/>
      <c r="Y4541" s="23"/>
      <c r="Z4541" s="23"/>
      <c r="AA4541" s="23"/>
      <c r="AB4541" s="23"/>
      <c r="AC4541" s="67"/>
      <c r="AD4541" s="23"/>
      <c r="AE4541" s="23"/>
    </row>
    <row r="4542" spans="1:31" s="103" customFormat="1" x14ac:dyDescent="0.35">
      <c r="A4542" s="24"/>
      <c r="B4542" s="23"/>
      <c r="C4542" s="23"/>
      <c r="D4542" s="23"/>
      <c r="E4542" s="23"/>
      <c r="F4542" s="23"/>
      <c r="G4542" s="23"/>
      <c r="H4542" s="23"/>
      <c r="I4542" s="23"/>
      <c r="J4542" s="23"/>
      <c r="K4542" s="23"/>
      <c r="L4542" s="23"/>
      <c r="M4542" s="23"/>
      <c r="N4542" s="23"/>
      <c r="O4542" s="23"/>
      <c r="P4542" s="23"/>
      <c r="Q4542" s="23"/>
      <c r="R4542" s="23"/>
      <c r="S4542" s="23"/>
      <c r="T4542" s="23"/>
      <c r="U4542" s="23"/>
      <c r="V4542" s="23"/>
      <c r="W4542" s="23"/>
      <c r="X4542" s="23"/>
      <c r="Y4542" s="23"/>
      <c r="Z4542" s="23"/>
      <c r="AA4542" s="23"/>
      <c r="AB4542" s="23"/>
      <c r="AC4542" s="67"/>
      <c r="AD4542" s="23"/>
      <c r="AE4542" s="23"/>
    </row>
    <row r="4543" spans="1:31" s="103" customFormat="1" x14ac:dyDescent="0.35">
      <c r="A4543" s="24"/>
      <c r="B4543" s="23"/>
      <c r="C4543" s="23"/>
      <c r="D4543" s="23"/>
      <c r="E4543" s="23"/>
      <c r="F4543" s="23"/>
      <c r="G4543" s="23"/>
      <c r="H4543" s="23"/>
      <c r="I4543" s="23"/>
      <c r="J4543" s="23"/>
      <c r="K4543" s="23"/>
      <c r="L4543" s="23"/>
      <c r="M4543" s="23"/>
      <c r="N4543" s="23"/>
      <c r="O4543" s="23"/>
      <c r="P4543" s="23"/>
      <c r="Q4543" s="23"/>
      <c r="R4543" s="23"/>
      <c r="S4543" s="23"/>
      <c r="T4543" s="23"/>
      <c r="U4543" s="23"/>
      <c r="V4543" s="23"/>
      <c r="W4543" s="23"/>
      <c r="X4543" s="23"/>
      <c r="Y4543" s="23"/>
      <c r="Z4543" s="23"/>
      <c r="AA4543" s="23"/>
      <c r="AB4543" s="23"/>
      <c r="AC4543" s="67"/>
      <c r="AD4543" s="23"/>
      <c r="AE4543" s="23"/>
    </row>
    <row r="4544" spans="1:31" s="103" customFormat="1" x14ac:dyDescent="0.35">
      <c r="A4544" s="24"/>
      <c r="B4544" s="23"/>
      <c r="C4544" s="23"/>
      <c r="D4544" s="23"/>
      <c r="E4544" s="23"/>
      <c r="F4544" s="23"/>
      <c r="G4544" s="23"/>
      <c r="H4544" s="23"/>
      <c r="I4544" s="23"/>
      <c r="J4544" s="23"/>
      <c r="K4544" s="23"/>
      <c r="L4544" s="23"/>
      <c r="M4544" s="23"/>
      <c r="N4544" s="23"/>
      <c r="O4544" s="23"/>
      <c r="P4544" s="23"/>
      <c r="Q4544" s="23"/>
      <c r="R4544" s="23"/>
      <c r="S4544" s="23"/>
      <c r="T4544" s="23"/>
      <c r="U4544" s="23"/>
      <c r="V4544" s="23"/>
      <c r="W4544" s="23"/>
      <c r="X4544" s="23"/>
      <c r="Y4544" s="23"/>
      <c r="Z4544" s="23"/>
      <c r="AA4544" s="23"/>
      <c r="AB4544" s="23"/>
      <c r="AC4544" s="67"/>
      <c r="AD4544" s="23"/>
      <c r="AE4544" s="23"/>
    </row>
    <row r="4545" spans="1:31" s="103" customFormat="1" x14ac:dyDescent="0.35">
      <c r="A4545" s="24"/>
      <c r="B4545" s="23"/>
      <c r="C4545" s="23"/>
      <c r="D4545" s="23"/>
      <c r="E4545" s="23"/>
      <c r="F4545" s="23"/>
      <c r="G4545" s="23"/>
      <c r="H4545" s="23"/>
      <c r="I4545" s="23"/>
      <c r="J4545" s="23"/>
      <c r="K4545" s="23"/>
      <c r="L4545" s="23"/>
      <c r="M4545" s="23"/>
      <c r="N4545" s="23"/>
      <c r="O4545" s="23"/>
      <c r="P4545" s="23"/>
      <c r="Q4545" s="23"/>
      <c r="R4545" s="23"/>
      <c r="S4545" s="23"/>
      <c r="T4545" s="23"/>
      <c r="U4545" s="23"/>
      <c r="V4545" s="23"/>
      <c r="W4545" s="23"/>
      <c r="X4545" s="23"/>
      <c r="Y4545" s="23"/>
      <c r="Z4545" s="23"/>
      <c r="AA4545" s="23"/>
      <c r="AB4545" s="23"/>
      <c r="AC4545" s="67"/>
      <c r="AD4545" s="23"/>
      <c r="AE4545" s="23"/>
    </row>
    <row r="4546" spans="1:31" s="103" customFormat="1" x14ac:dyDescent="0.35">
      <c r="A4546" s="24"/>
      <c r="B4546" s="23"/>
      <c r="C4546" s="23"/>
      <c r="D4546" s="23"/>
      <c r="E4546" s="23"/>
      <c r="F4546" s="23"/>
      <c r="G4546" s="23"/>
      <c r="H4546" s="23"/>
      <c r="I4546" s="23"/>
      <c r="J4546" s="23"/>
      <c r="K4546" s="23"/>
      <c r="L4546" s="23"/>
      <c r="M4546" s="23"/>
      <c r="N4546" s="23"/>
      <c r="O4546" s="23"/>
      <c r="P4546" s="23"/>
      <c r="Q4546" s="23"/>
      <c r="R4546" s="23"/>
      <c r="S4546" s="23"/>
      <c r="T4546" s="23"/>
      <c r="U4546" s="23"/>
      <c r="V4546" s="23"/>
      <c r="W4546" s="23"/>
      <c r="X4546" s="23"/>
      <c r="Y4546" s="23"/>
      <c r="Z4546" s="23"/>
      <c r="AA4546" s="23"/>
      <c r="AB4546" s="23"/>
      <c r="AC4546" s="67"/>
      <c r="AD4546" s="23"/>
      <c r="AE4546" s="23"/>
    </row>
    <row r="4547" spans="1:31" s="103" customFormat="1" x14ac:dyDescent="0.35">
      <c r="A4547" s="24"/>
      <c r="B4547" s="23"/>
      <c r="C4547" s="23"/>
      <c r="D4547" s="23"/>
      <c r="E4547" s="23"/>
      <c r="F4547" s="23"/>
      <c r="G4547" s="23"/>
      <c r="H4547" s="23"/>
      <c r="I4547" s="23"/>
      <c r="J4547" s="23"/>
      <c r="K4547" s="23"/>
      <c r="L4547" s="23"/>
      <c r="M4547" s="23"/>
      <c r="N4547" s="23"/>
      <c r="O4547" s="23"/>
      <c r="P4547" s="23"/>
      <c r="Q4547" s="23"/>
      <c r="R4547" s="23"/>
      <c r="S4547" s="23"/>
      <c r="T4547" s="23"/>
      <c r="U4547" s="23"/>
      <c r="V4547" s="23"/>
      <c r="W4547" s="23"/>
      <c r="X4547" s="23"/>
      <c r="Y4547" s="23"/>
      <c r="Z4547" s="23"/>
      <c r="AA4547" s="23"/>
      <c r="AB4547" s="23"/>
      <c r="AC4547" s="67"/>
      <c r="AD4547" s="23"/>
      <c r="AE4547" s="23"/>
    </row>
    <row r="4548" spans="1:31" s="103" customFormat="1" x14ac:dyDescent="0.35">
      <c r="A4548" s="24"/>
      <c r="B4548" s="23"/>
      <c r="C4548" s="23"/>
      <c r="D4548" s="23"/>
      <c r="E4548" s="23"/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23"/>
      <c r="S4548" s="23"/>
      <c r="T4548" s="23"/>
      <c r="U4548" s="23"/>
      <c r="V4548" s="23"/>
      <c r="W4548" s="23"/>
      <c r="X4548" s="23"/>
      <c r="Y4548" s="23"/>
      <c r="Z4548" s="23"/>
      <c r="AA4548" s="23"/>
      <c r="AB4548" s="23"/>
      <c r="AC4548" s="67"/>
      <c r="AD4548" s="23"/>
      <c r="AE4548" s="23"/>
    </row>
    <row r="4549" spans="1:31" s="103" customFormat="1" x14ac:dyDescent="0.35">
      <c r="A4549" s="24"/>
      <c r="B4549" s="23"/>
      <c r="C4549" s="23"/>
      <c r="D4549" s="23"/>
      <c r="E4549" s="23"/>
      <c r="F4549" s="23"/>
      <c r="G4549" s="23"/>
      <c r="H4549" s="23"/>
      <c r="I4549" s="23"/>
      <c r="J4549" s="23"/>
      <c r="K4549" s="23"/>
      <c r="L4549" s="23"/>
      <c r="M4549" s="23"/>
      <c r="N4549" s="23"/>
      <c r="O4549" s="23"/>
      <c r="P4549" s="23"/>
      <c r="Q4549" s="23"/>
      <c r="R4549" s="23"/>
      <c r="S4549" s="23"/>
      <c r="T4549" s="23"/>
      <c r="U4549" s="23"/>
      <c r="V4549" s="23"/>
      <c r="W4549" s="23"/>
      <c r="X4549" s="23"/>
      <c r="Y4549" s="23"/>
      <c r="Z4549" s="23"/>
      <c r="AA4549" s="23"/>
      <c r="AB4549" s="23"/>
      <c r="AC4549" s="67"/>
      <c r="AD4549" s="23"/>
      <c r="AE4549" s="23"/>
    </row>
    <row r="4550" spans="1:31" s="103" customFormat="1" x14ac:dyDescent="0.35">
      <c r="A4550" s="24"/>
      <c r="B4550" s="23"/>
      <c r="C4550" s="23"/>
      <c r="D4550" s="23"/>
      <c r="E4550" s="23"/>
      <c r="F4550" s="23"/>
      <c r="G4550" s="23"/>
      <c r="H4550" s="23"/>
      <c r="I4550" s="23"/>
      <c r="J4550" s="23"/>
      <c r="K4550" s="23"/>
      <c r="L4550" s="23"/>
      <c r="M4550" s="23"/>
      <c r="N4550" s="23"/>
      <c r="O4550" s="23"/>
      <c r="P4550" s="23"/>
      <c r="Q4550" s="23"/>
      <c r="R4550" s="23"/>
      <c r="S4550" s="23"/>
      <c r="T4550" s="23"/>
      <c r="U4550" s="23"/>
      <c r="V4550" s="23"/>
      <c r="W4550" s="23"/>
      <c r="X4550" s="23"/>
      <c r="Y4550" s="23"/>
      <c r="Z4550" s="23"/>
      <c r="AA4550" s="23"/>
      <c r="AB4550" s="23"/>
      <c r="AC4550" s="67"/>
      <c r="AD4550" s="23"/>
      <c r="AE4550" s="23"/>
    </row>
    <row r="4551" spans="1:31" s="103" customFormat="1" x14ac:dyDescent="0.35">
      <c r="A4551" s="24"/>
      <c r="B4551" s="23"/>
      <c r="C4551" s="23"/>
      <c r="D4551" s="23"/>
      <c r="E4551" s="23"/>
      <c r="F4551" s="23"/>
      <c r="G4551" s="23"/>
      <c r="H4551" s="23"/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3"/>
      <c r="X4551" s="23"/>
      <c r="Y4551" s="23"/>
      <c r="Z4551" s="23"/>
      <c r="AA4551" s="23"/>
      <c r="AB4551" s="23"/>
      <c r="AC4551" s="67"/>
      <c r="AD4551" s="23"/>
      <c r="AE4551" s="23"/>
    </row>
    <row r="4552" spans="1:31" s="103" customFormat="1" x14ac:dyDescent="0.35">
      <c r="A4552" s="24"/>
      <c r="B4552" s="23"/>
      <c r="C4552" s="23"/>
      <c r="D4552" s="23"/>
      <c r="E4552" s="23"/>
      <c r="F4552" s="23"/>
      <c r="G4552" s="23"/>
      <c r="H4552" s="23"/>
      <c r="I4552" s="23"/>
      <c r="J4552" s="23"/>
      <c r="K4552" s="23"/>
      <c r="L4552" s="23"/>
      <c r="M4552" s="23"/>
      <c r="N4552" s="23"/>
      <c r="O4552" s="23"/>
      <c r="P4552" s="23"/>
      <c r="Q4552" s="23"/>
      <c r="R4552" s="23"/>
      <c r="S4552" s="23"/>
      <c r="T4552" s="23"/>
      <c r="U4552" s="23"/>
      <c r="V4552" s="23"/>
      <c r="W4552" s="23"/>
      <c r="X4552" s="23"/>
      <c r="Y4552" s="23"/>
      <c r="Z4552" s="23"/>
      <c r="AA4552" s="23"/>
      <c r="AB4552" s="23"/>
      <c r="AC4552" s="67"/>
      <c r="AD4552" s="23"/>
      <c r="AE4552" s="23"/>
    </row>
    <row r="4553" spans="1:31" s="103" customFormat="1" x14ac:dyDescent="0.35">
      <c r="A4553" s="24"/>
      <c r="B4553" s="23"/>
      <c r="C4553" s="23"/>
      <c r="D4553" s="23"/>
      <c r="E4553" s="23"/>
      <c r="F4553" s="23"/>
      <c r="G4553" s="23"/>
      <c r="H4553" s="23"/>
      <c r="I4553" s="23"/>
      <c r="J4553" s="23"/>
      <c r="K4553" s="23"/>
      <c r="L4553" s="23"/>
      <c r="M4553" s="23"/>
      <c r="N4553" s="23"/>
      <c r="O4553" s="23"/>
      <c r="P4553" s="23"/>
      <c r="Q4553" s="23"/>
      <c r="R4553" s="23"/>
      <c r="S4553" s="23"/>
      <c r="T4553" s="23"/>
      <c r="U4553" s="23"/>
      <c r="V4553" s="23"/>
      <c r="W4553" s="23"/>
      <c r="X4553" s="23"/>
      <c r="Y4553" s="23"/>
      <c r="Z4553" s="23"/>
      <c r="AA4553" s="23"/>
      <c r="AB4553" s="23"/>
      <c r="AC4553" s="67"/>
      <c r="AD4553" s="23"/>
      <c r="AE4553" s="23"/>
    </row>
    <row r="4554" spans="1:31" s="103" customFormat="1" x14ac:dyDescent="0.35">
      <c r="A4554" s="24"/>
      <c r="B4554" s="23"/>
      <c r="C4554" s="23"/>
      <c r="D4554" s="23"/>
      <c r="E4554" s="23"/>
      <c r="F4554" s="23"/>
      <c r="G4554" s="23"/>
      <c r="H4554" s="23"/>
      <c r="I4554" s="23"/>
      <c r="J4554" s="23"/>
      <c r="K4554" s="23"/>
      <c r="L4554" s="23"/>
      <c r="M4554" s="23"/>
      <c r="N4554" s="23"/>
      <c r="O4554" s="23"/>
      <c r="P4554" s="23"/>
      <c r="Q4554" s="23"/>
      <c r="R4554" s="23"/>
      <c r="S4554" s="23"/>
      <c r="T4554" s="23"/>
      <c r="U4554" s="23"/>
      <c r="V4554" s="23"/>
      <c r="W4554" s="23"/>
      <c r="X4554" s="23"/>
      <c r="Y4554" s="23"/>
      <c r="Z4554" s="23"/>
      <c r="AA4554" s="23"/>
      <c r="AB4554" s="23"/>
      <c r="AC4554" s="67"/>
      <c r="AD4554" s="23"/>
      <c r="AE4554" s="23"/>
    </row>
    <row r="4555" spans="1:31" s="103" customFormat="1" x14ac:dyDescent="0.35">
      <c r="A4555" s="24"/>
      <c r="B4555" s="23"/>
      <c r="C4555" s="23"/>
      <c r="D4555" s="23"/>
      <c r="E4555" s="23"/>
      <c r="F4555" s="23"/>
      <c r="G4555" s="23"/>
      <c r="H4555" s="23"/>
      <c r="I4555" s="23"/>
      <c r="J4555" s="23"/>
      <c r="K4555" s="23"/>
      <c r="L4555" s="23"/>
      <c r="M4555" s="23"/>
      <c r="N4555" s="23"/>
      <c r="O4555" s="23"/>
      <c r="P4555" s="23"/>
      <c r="Q4555" s="23"/>
      <c r="R4555" s="23"/>
      <c r="S4555" s="23"/>
      <c r="T4555" s="23"/>
      <c r="U4555" s="23"/>
      <c r="V4555" s="23"/>
      <c r="W4555" s="23"/>
      <c r="X4555" s="23"/>
      <c r="Y4555" s="23"/>
      <c r="Z4555" s="23"/>
      <c r="AA4555" s="23"/>
      <c r="AB4555" s="23"/>
      <c r="AC4555" s="67"/>
      <c r="AD4555" s="23"/>
      <c r="AE4555" s="23"/>
    </row>
    <row r="4556" spans="1:31" s="103" customFormat="1" x14ac:dyDescent="0.35">
      <c r="A4556" s="24"/>
      <c r="B4556" s="23"/>
      <c r="C4556" s="23"/>
      <c r="D4556" s="23"/>
      <c r="E4556" s="23"/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23"/>
      <c r="Y4556" s="23"/>
      <c r="Z4556" s="23"/>
      <c r="AA4556" s="23"/>
      <c r="AB4556" s="23"/>
      <c r="AC4556" s="67"/>
      <c r="AD4556" s="23"/>
      <c r="AE4556" s="23"/>
    </row>
    <row r="4557" spans="1:31" s="103" customFormat="1" x14ac:dyDescent="0.35">
      <c r="A4557" s="24"/>
      <c r="B4557" s="23"/>
      <c r="C4557" s="23"/>
      <c r="D4557" s="23"/>
      <c r="E4557" s="23"/>
      <c r="F4557" s="23"/>
      <c r="G4557" s="23"/>
      <c r="H4557" s="23"/>
      <c r="I4557" s="23"/>
      <c r="J4557" s="23"/>
      <c r="K4557" s="23"/>
      <c r="L4557" s="23"/>
      <c r="M4557" s="23"/>
      <c r="N4557" s="23"/>
      <c r="O4557" s="23"/>
      <c r="P4557" s="23"/>
      <c r="Q4557" s="23"/>
      <c r="R4557" s="23"/>
      <c r="S4557" s="23"/>
      <c r="T4557" s="23"/>
      <c r="U4557" s="23"/>
      <c r="V4557" s="23"/>
      <c r="W4557" s="23"/>
      <c r="X4557" s="23"/>
      <c r="Y4557" s="23"/>
      <c r="Z4557" s="23"/>
      <c r="AA4557" s="23"/>
      <c r="AB4557" s="23"/>
      <c r="AC4557" s="67"/>
      <c r="AD4557" s="23"/>
      <c r="AE4557" s="23"/>
    </row>
    <row r="4558" spans="1:31" s="103" customFormat="1" x14ac:dyDescent="0.35">
      <c r="A4558" s="24"/>
      <c r="B4558" s="23"/>
      <c r="C4558" s="23"/>
      <c r="D4558" s="23"/>
      <c r="E4558" s="23"/>
      <c r="F4558" s="23"/>
      <c r="G4558" s="23"/>
      <c r="H4558" s="23"/>
      <c r="I4558" s="23"/>
      <c r="J4558" s="23"/>
      <c r="K4558" s="23"/>
      <c r="L4558" s="23"/>
      <c r="M4558" s="23"/>
      <c r="N4558" s="23"/>
      <c r="O4558" s="23"/>
      <c r="P4558" s="23"/>
      <c r="Q4558" s="23"/>
      <c r="R4558" s="23"/>
      <c r="S4558" s="23"/>
      <c r="T4558" s="23"/>
      <c r="U4558" s="23"/>
      <c r="V4558" s="23"/>
      <c r="W4558" s="23"/>
      <c r="X4558" s="23"/>
      <c r="Y4558" s="23"/>
      <c r="Z4558" s="23"/>
      <c r="AA4558" s="23"/>
      <c r="AB4558" s="23"/>
      <c r="AC4558" s="67"/>
      <c r="AD4558" s="23"/>
      <c r="AE4558" s="23"/>
    </row>
    <row r="4559" spans="1:31" s="103" customFormat="1" x14ac:dyDescent="0.35">
      <c r="A4559" s="24"/>
      <c r="B4559" s="23"/>
      <c r="C4559" s="23"/>
      <c r="D4559" s="23"/>
      <c r="E4559" s="23"/>
      <c r="F4559" s="23"/>
      <c r="G4559" s="23"/>
      <c r="H4559" s="23"/>
      <c r="I4559" s="23"/>
      <c r="J4559" s="23"/>
      <c r="K4559" s="23"/>
      <c r="L4559" s="23"/>
      <c r="M4559" s="23"/>
      <c r="N4559" s="23"/>
      <c r="O4559" s="23"/>
      <c r="P4559" s="23"/>
      <c r="Q4559" s="23"/>
      <c r="R4559" s="23"/>
      <c r="S4559" s="23"/>
      <c r="T4559" s="23"/>
      <c r="U4559" s="23"/>
      <c r="V4559" s="23"/>
      <c r="W4559" s="23"/>
      <c r="X4559" s="23"/>
      <c r="Y4559" s="23"/>
      <c r="Z4559" s="23"/>
      <c r="AA4559" s="23"/>
      <c r="AB4559" s="23"/>
      <c r="AC4559" s="67"/>
      <c r="AD4559" s="23"/>
      <c r="AE4559" s="23"/>
    </row>
    <row r="4560" spans="1:31" s="103" customFormat="1" x14ac:dyDescent="0.35">
      <c r="A4560" s="24"/>
      <c r="B4560" s="23"/>
      <c r="C4560" s="23"/>
      <c r="D4560" s="23"/>
      <c r="E4560" s="23"/>
      <c r="F4560" s="23"/>
      <c r="G4560" s="23"/>
      <c r="H4560" s="23"/>
      <c r="I4560" s="23"/>
      <c r="J4560" s="23"/>
      <c r="K4560" s="23"/>
      <c r="L4560" s="23"/>
      <c r="M4560" s="23"/>
      <c r="N4560" s="23"/>
      <c r="O4560" s="23"/>
      <c r="P4560" s="23"/>
      <c r="Q4560" s="23"/>
      <c r="R4560" s="23"/>
      <c r="S4560" s="23"/>
      <c r="T4560" s="23"/>
      <c r="U4560" s="23"/>
      <c r="V4560" s="23"/>
      <c r="W4560" s="23"/>
      <c r="X4560" s="23"/>
      <c r="Y4560" s="23"/>
      <c r="Z4560" s="23"/>
      <c r="AA4560" s="23"/>
      <c r="AB4560" s="23"/>
      <c r="AC4560" s="67"/>
      <c r="AD4560" s="23"/>
      <c r="AE4560" s="23"/>
    </row>
    <row r="4561" spans="1:31" s="103" customFormat="1" x14ac:dyDescent="0.35">
      <c r="A4561" s="24"/>
      <c r="B4561" s="23"/>
      <c r="C4561" s="23"/>
      <c r="D4561" s="23"/>
      <c r="E4561" s="23"/>
      <c r="F4561" s="23"/>
      <c r="G4561" s="23"/>
      <c r="H4561" s="23"/>
      <c r="I4561" s="23"/>
      <c r="J4561" s="23"/>
      <c r="K4561" s="23"/>
      <c r="L4561" s="23"/>
      <c r="M4561" s="23"/>
      <c r="N4561" s="23"/>
      <c r="O4561" s="23"/>
      <c r="P4561" s="23"/>
      <c r="Q4561" s="23"/>
      <c r="R4561" s="23"/>
      <c r="S4561" s="23"/>
      <c r="T4561" s="23"/>
      <c r="U4561" s="23"/>
      <c r="V4561" s="23"/>
      <c r="W4561" s="23"/>
      <c r="X4561" s="23"/>
      <c r="Y4561" s="23"/>
      <c r="Z4561" s="23"/>
      <c r="AA4561" s="23"/>
      <c r="AB4561" s="23"/>
      <c r="AC4561" s="67"/>
      <c r="AD4561" s="23"/>
      <c r="AE4561" s="23"/>
    </row>
    <row r="4562" spans="1:31" s="103" customFormat="1" x14ac:dyDescent="0.35">
      <c r="A4562" s="24"/>
      <c r="B4562" s="23"/>
      <c r="C4562" s="23"/>
      <c r="D4562" s="23"/>
      <c r="E4562" s="23"/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23"/>
      <c r="Y4562" s="23"/>
      <c r="Z4562" s="23"/>
      <c r="AA4562" s="23"/>
      <c r="AB4562" s="23"/>
      <c r="AC4562" s="67"/>
      <c r="AD4562" s="23"/>
      <c r="AE4562" s="23"/>
    </row>
    <row r="4563" spans="1:31" s="103" customFormat="1" x14ac:dyDescent="0.35">
      <c r="A4563" s="24"/>
      <c r="B4563" s="23"/>
      <c r="C4563" s="23"/>
      <c r="D4563" s="23"/>
      <c r="E4563" s="23"/>
      <c r="F4563" s="23"/>
      <c r="G4563" s="23"/>
      <c r="H4563" s="23"/>
      <c r="I4563" s="23"/>
      <c r="J4563" s="23"/>
      <c r="K4563" s="23"/>
      <c r="L4563" s="23"/>
      <c r="M4563" s="23"/>
      <c r="N4563" s="23"/>
      <c r="O4563" s="23"/>
      <c r="P4563" s="23"/>
      <c r="Q4563" s="23"/>
      <c r="R4563" s="23"/>
      <c r="S4563" s="23"/>
      <c r="T4563" s="23"/>
      <c r="U4563" s="23"/>
      <c r="V4563" s="23"/>
      <c r="W4563" s="23"/>
      <c r="X4563" s="23"/>
      <c r="Y4563" s="23"/>
      <c r="Z4563" s="23"/>
      <c r="AA4563" s="23"/>
      <c r="AB4563" s="23"/>
      <c r="AC4563" s="67"/>
      <c r="AD4563" s="23"/>
      <c r="AE4563" s="23"/>
    </row>
    <row r="4564" spans="1:31" s="103" customFormat="1" x14ac:dyDescent="0.35">
      <c r="A4564" s="24"/>
      <c r="B4564" s="23"/>
      <c r="C4564" s="23"/>
      <c r="D4564" s="23"/>
      <c r="E4564" s="23"/>
      <c r="F4564" s="23"/>
      <c r="G4564" s="23"/>
      <c r="H4564" s="23"/>
      <c r="I4564" s="23"/>
      <c r="J4564" s="23"/>
      <c r="K4564" s="23"/>
      <c r="L4564" s="23"/>
      <c r="M4564" s="23"/>
      <c r="N4564" s="23"/>
      <c r="O4564" s="23"/>
      <c r="P4564" s="23"/>
      <c r="Q4564" s="23"/>
      <c r="R4564" s="23"/>
      <c r="S4564" s="23"/>
      <c r="T4564" s="23"/>
      <c r="U4564" s="23"/>
      <c r="V4564" s="23"/>
      <c r="W4564" s="23"/>
      <c r="X4564" s="23"/>
      <c r="Y4564" s="23"/>
      <c r="Z4564" s="23"/>
      <c r="AA4564" s="23"/>
      <c r="AB4564" s="23"/>
      <c r="AC4564" s="67"/>
      <c r="AD4564" s="23"/>
      <c r="AE4564" s="23"/>
    </row>
    <row r="4565" spans="1:31" s="103" customFormat="1" x14ac:dyDescent="0.35">
      <c r="A4565" s="24"/>
      <c r="B4565" s="23"/>
      <c r="C4565" s="23"/>
      <c r="D4565" s="23"/>
      <c r="E4565" s="23"/>
      <c r="F4565" s="23"/>
      <c r="G4565" s="23"/>
      <c r="H4565" s="23"/>
      <c r="I4565" s="23"/>
      <c r="J4565" s="23"/>
      <c r="K4565" s="23"/>
      <c r="L4565" s="23"/>
      <c r="M4565" s="23"/>
      <c r="N4565" s="23"/>
      <c r="O4565" s="23"/>
      <c r="P4565" s="23"/>
      <c r="Q4565" s="23"/>
      <c r="R4565" s="23"/>
      <c r="S4565" s="23"/>
      <c r="T4565" s="23"/>
      <c r="U4565" s="23"/>
      <c r="V4565" s="23"/>
      <c r="W4565" s="23"/>
      <c r="X4565" s="23"/>
      <c r="Y4565" s="23"/>
      <c r="Z4565" s="23"/>
      <c r="AA4565" s="23"/>
      <c r="AB4565" s="23"/>
      <c r="AC4565" s="67"/>
      <c r="AD4565" s="23"/>
      <c r="AE4565" s="23"/>
    </row>
    <row r="4566" spans="1:31" s="103" customFormat="1" x14ac:dyDescent="0.35">
      <c r="A4566" s="24"/>
      <c r="B4566" s="23"/>
      <c r="C4566" s="23"/>
      <c r="D4566" s="23"/>
      <c r="E4566" s="23"/>
      <c r="F4566" s="23"/>
      <c r="G4566" s="23"/>
      <c r="H4566" s="23"/>
      <c r="I4566" s="23"/>
      <c r="J4566" s="23"/>
      <c r="K4566" s="23"/>
      <c r="L4566" s="23"/>
      <c r="M4566" s="23"/>
      <c r="N4566" s="23"/>
      <c r="O4566" s="23"/>
      <c r="P4566" s="23"/>
      <c r="Q4566" s="23"/>
      <c r="R4566" s="23"/>
      <c r="S4566" s="23"/>
      <c r="T4566" s="23"/>
      <c r="U4566" s="23"/>
      <c r="V4566" s="23"/>
      <c r="W4566" s="23"/>
      <c r="X4566" s="23"/>
      <c r="Y4566" s="23"/>
      <c r="Z4566" s="23"/>
      <c r="AA4566" s="23"/>
      <c r="AB4566" s="23"/>
      <c r="AC4566" s="67"/>
      <c r="AD4566" s="23"/>
      <c r="AE4566" s="23"/>
    </row>
    <row r="4567" spans="1:31" s="103" customFormat="1" x14ac:dyDescent="0.35">
      <c r="A4567" s="24"/>
      <c r="B4567" s="23"/>
      <c r="C4567" s="23"/>
      <c r="D4567" s="23"/>
      <c r="E4567" s="23"/>
      <c r="F4567" s="23"/>
      <c r="G4567" s="23"/>
      <c r="H4567" s="23"/>
      <c r="I4567" s="23"/>
      <c r="J4567" s="23"/>
      <c r="K4567" s="23"/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23"/>
      <c r="Y4567" s="23"/>
      <c r="Z4567" s="23"/>
      <c r="AA4567" s="23"/>
      <c r="AB4567" s="23"/>
      <c r="AC4567" s="67"/>
      <c r="AD4567" s="23"/>
      <c r="AE4567" s="23"/>
    </row>
    <row r="4568" spans="1:31" s="103" customFormat="1" x14ac:dyDescent="0.35">
      <c r="A4568" s="24"/>
      <c r="B4568" s="23"/>
      <c r="C4568" s="23"/>
      <c r="D4568" s="23"/>
      <c r="E4568" s="23"/>
      <c r="F4568" s="23"/>
      <c r="G4568" s="23"/>
      <c r="H4568" s="23"/>
      <c r="I4568" s="23"/>
      <c r="J4568" s="23"/>
      <c r="K4568" s="23"/>
      <c r="L4568" s="23"/>
      <c r="M4568" s="23"/>
      <c r="N4568" s="23"/>
      <c r="O4568" s="23"/>
      <c r="P4568" s="23"/>
      <c r="Q4568" s="23"/>
      <c r="R4568" s="23"/>
      <c r="S4568" s="23"/>
      <c r="T4568" s="23"/>
      <c r="U4568" s="23"/>
      <c r="V4568" s="23"/>
      <c r="W4568" s="23"/>
      <c r="X4568" s="23"/>
      <c r="Y4568" s="23"/>
      <c r="Z4568" s="23"/>
      <c r="AA4568" s="23"/>
      <c r="AB4568" s="23"/>
      <c r="AC4568" s="67"/>
      <c r="AD4568" s="23"/>
      <c r="AE4568" s="23"/>
    </row>
    <row r="4569" spans="1:31" s="103" customFormat="1" x14ac:dyDescent="0.35">
      <c r="A4569" s="24"/>
      <c r="B4569" s="23"/>
      <c r="C4569" s="23"/>
      <c r="D4569" s="23"/>
      <c r="E4569" s="23"/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23"/>
      <c r="Y4569" s="23"/>
      <c r="Z4569" s="23"/>
      <c r="AA4569" s="23"/>
      <c r="AB4569" s="23"/>
      <c r="AC4569" s="67"/>
      <c r="AD4569" s="23"/>
      <c r="AE4569" s="23"/>
    </row>
    <row r="4570" spans="1:31" s="103" customFormat="1" x14ac:dyDescent="0.35">
      <c r="A4570" s="24"/>
      <c r="B4570" s="23"/>
      <c r="C4570" s="23"/>
      <c r="D4570" s="23"/>
      <c r="E4570" s="23"/>
      <c r="F4570" s="23"/>
      <c r="G4570" s="23"/>
      <c r="H4570" s="23"/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/>
      <c r="V4570" s="23"/>
      <c r="W4570" s="23"/>
      <c r="X4570" s="23"/>
      <c r="Y4570" s="23"/>
      <c r="Z4570" s="23"/>
      <c r="AA4570" s="23"/>
      <c r="AB4570" s="23"/>
      <c r="AC4570" s="67"/>
      <c r="AD4570" s="23"/>
      <c r="AE4570" s="23"/>
    </row>
    <row r="4571" spans="1:31" s="103" customFormat="1" x14ac:dyDescent="0.35">
      <c r="A4571" s="24"/>
      <c r="B4571" s="23"/>
      <c r="C4571" s="23"/>
      <c r="D4571" s="23"/>
      <c r="E4571" s="23"/>
      <c r="F4571" s="23"/>
      <c r="G4571" s="23"/>
      <c r="H4571" s="23"/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23"/>
      <c r="Y4571" s="23"/>
      <c r="Z4571" s="23"/>
      <c r="AA4571" s="23"/>
      <c r="AB4571" s="23"/>
      <c r="AC4571" s="67"/>
      <c r="AD4571" s="23"/>
      <c r="AE4571" s="23"/>
    </row>
    <row r="4572" spans="1:31" s="103" customFormat="1" x14ac:dyDescent="0.35">
      <c r="A4572" s="24"/>
      <c r="B4572" s="23"/>
      <c r="C4572" s="23"/>
      <c r="D4572" s="23"/>
      <c r="E4572" s="23"/>
      <c r="F4572" s="23"/>
      <c r="G4572" s="23"/>
      <c r="H4572" s="23"/>
      <c r="I4572" s="23"/>
      <c r="J4572" s="23"/>
      <c r="K4572" s="23"/>
      <c r="L4572" s="23"/>
      <c r="M4572" s="23"/>
      <c r="N4572" s="23"/>
      <c r="O4572" s="23"/>
      <c r="P4572" s="23"/>
      <c r="Q4572" s="23"/>
      <c r="R4572" s="23"/>
      <c r="S4572" s="23"/>
      <c r="T4572" s="23"/>
      <c r="U4572" s="23"/>
      <c r="V4572" s="23"/>
      <c r="W4572" s="23"/>
      <c r="X4572" s="23"/>
      <c r="Y4572" s="23"/>
      <c r="Z4572" s="23"/>
      <c r="AA4572" s="23"/>
      <c r="AB4572" s="23"/>
      <c r="AC4572" s="67"/>
      <c r="AD4572" s="23"/>
      <c r="AE4572" s="23"/>
    </row>
    <row r="4573" spans="1:31" s="103" customFormat="1" x14ac:dyDescent="0.35">
      <c r="A4573" s="24"/>
      <c r="B4573" s="23"/>
      <c r="C4573" s="23"/>
      <c r="D4573" s="23"/>
      <c r="E4573" s="23"/>
      <c r="F4573" s="23"/>
      <c r="G4573" s="23"/>
      <c r="H4573" s="23"/>
      <c r="I4573" s="23"/>
      <c r="J4573" s="23"/>
      <c r="K4573" s="23"/>
      <c r="L4573" s="23"/>
      <c r="M4573" s="23"/>
      <c r="N4573" s="23"/>
      <c r="O4573" s="23"/>
      <c r="P4573" s="23"/>
      <c r="Q4573" s="23"/>
      <c r="R4573" s="23"/>
      <c r="S4573" s="23"/>
      <c r="T4573" s="23"/>
      <c r="U4573" s="23"/>
      <c r="V4573" s="23"/>
      <c r="W4573" s="23"/>
      <c r="X4573" s="23"/>
      <c r="Y4573" s="23"/>
      <c r="Z4573" s="23"/>
      <c r="AA4573" s="23"/>
      <c r="AB4573" s="23"/>
      <c r="AC4573" s="67"/>
      <c r="AD4573" s="23"/>
      <c r="AE4573" s="23"/>
    </row>
    <row r="4574" spans="1:31" s="103" customFormat="1" x14ac:dyDescent="0.35">
      <c r="A4574" s="24"/>
      <c r="B4574" s="23"/>
      <c r="C4574" s="23"/>
      <c r="D4574" s="23"/>
      <c r="E4574" s="23"/>
      <c r="F4574" s="23"/>
      <c r="G4574" s="23"/>
      <c r="H4574" s="23"/>
      <c r="I4574" s="23"/>
      <c r="J4574" s="23"/>
      <c r="K4574" s="23"/>
      <c r="L4574" s="23"/>
      <c r="M4574" s="23"/>
      <c r="N4574" s="23"/>
      <c r="O4574" s="23"/>
      <c r="P4574" s="23"/>
      <c r="Q4574" s="23"/>
      <c r="R4574" s="23"/>
      <c r="S4574" s="23"/>
      <c r="T4574" s="23"/>
      <c r="U4574" s="23"/>
      <c r="V4574" s="23"/>
      <c r="W4574" s="23"/>
      <c r="X4574" s="23"/>
      <c r="Y4574" s="23"/>
      <c r="Z4574" s="23"/>
      <c r="AA4574" s="23"/>
      <c r="AB4574" s="23"/>
      <c r="AC4574" s="67"/>
      <c r="AD4574" s="23"/>
      <c r="AE4574" s="23"/>
    </row>
    <row r="4575" spans="1:31" s="103" customFormat="1" x14ac:dyDescent="0.35">
      <c r="A4575" s="24"/>
      <c r="B4575" s="23"/>
      <c r="C4575" s="23"/>
      <c r="D4575" s="23"/>
      <c r="E4575" s="23"/>
      <c r="F4575" s="23"/>
      <c r="G4575" s="23"/>
      <c r="H4575" s="23"/>
      <c r="I4575" s="23"/>
      <c r="J4575" s="23"/>
      <c r="K4575" s="23"/>
      <c r="L4575" s="23"/>
      <c r="M4575" s="23"/>
      <c r="N4575" s="23"/>
      <c r="O4575" s="23"/>
      <c r="P4575" s="23"/>
      <c r="Q4575" s="23"/>
      <c r="R4575" s="23"/>
      <c r="S4575" s="23"/>
      <c r="T4575" s="23"/>
      <c r="U4575" s="23"/>
      <c r="V4575" s="23"/>
      <c r="W4575" s="23"/>
      <c r="X4575" s="23"/>
      <c r="Y4575" s="23"/>
      <c r="Z4575" s="23"/>
      <c r="AA4575" s="23"/>
      <c r="AB4575" s="23"/>
      <c r="AC4575" s="67"/>
      <c r="AD4575" s="23"/>
      <c r="AE4575" s="23"/>
    </row>
    <row r="4576" spans="1:31" s="103" customFormat="1" x14ac:dyDescent="0.35">
      <c r="A4576" s="24"/>
      <c r="B4576" s="23"/>
      <c r="C4576" s="23"/>
      <c r="D4576" s="23"/>
      <c r="E4576" s="23"/>
      <c r="F4576" s="23"/>
      <c r="G4576" s="23"/>
      <c r="H4576" s="23"/>
      <c r="I4576" s="23"/>
      <c r="J4576" s="23"/>
      <c r="K4576" s="23"/>
      <c r="L4576" s="23"/>
      <c r="M4576" s="23"/>
      <c r="N4576" s="23"/>
      <c r="O4576" s="23"/>
      <c r="P4576" s="23"/>
      <c r="Q4576" s="23"/>
      <c r="R4576" s="23"/>
      <c r="S4576" s="23"/>
      <c r="T4576" s="23"/>
      <c r="U4576" s="23"/>
      <c r="V4576" s="23"/>
      <c r="W4576" s="23"/>
      <c r="X4576" s="23"/>
      <c r="Y4576" s="23"/>
      <c r="Z4576" s="23"/>
      <c r="AA4576" s="23"/>
      <c r="AB4576" s="23"/>
      <c r="AC4576" s="67"/>
      <c r="AD4576" s="23"/>
      <c r="AE4576" s="23"/>
    </row>
    <row r="4577" spans="1:31" s="103" customFormat="1" x14ac:dyDescent="0.35">
      <c r="A4577" s="24"/>
      <c r="B4577" s="23"/>
      <c r="C4577" s="23"/>
      <c r="D4577" s="23"/>
      <c r="E4577" s="23"/>
      <c r="F4577" s="23"/>
      <c r="G4577" s="23"/>
      <c r="H4577" s="23"/>
      <c r="I4577" s="23"/>
      <c r="J4577" s="23"/>
      <c r="K4577" s="23"/>
      <c r="L4577" s="23"/>
      <c r="M4577" s="23"/>
      <c r="N4577" s="23"/>
      <c r="O4577" s="23"/>
      <c r="P4577" s="23"/>
      <c r="Q4577" s="23"/>
      <c r="R4577" s="23"/>
      <c r="S4577" s="23"/>
      <c r="T4577" s="23"/>
      <c r="U4577" s="23"/>
      <c r="V4577" s="23"/>
      <c r="W4577" s="23"/>
      <c r="X4577" s="23"/>
      <c r="Y4577" s="23"/>
      <c r="Z4577" s="23"/>
      <c r="AA4577" s="23"/>
      <c r="AB4577" s="23"/>
      <c r="AC4577" s="67"/>
      <c r="AD4577" s="23"/>
      <c r="AE4577" s="23"/>
    </row>
    <row r="4578" spans="1:31" s="103" customFormat="1" x14ac:dyDescent="0.35">
      <c r="A4578" s="24"/>
      <c r="B4578" s="23"/>
      <c r="C4578" s="23"/>
      <c r="D4578" s="23"/>
      <c r="E4578" s="23"/>
      <c r="F4578" s="23"/>
      <c r="G4578" s="23"/>
      <c r="H4578" s="23"/>
      <c r="I4578" s="23"/>
      <c r="J4578" s="23"/>
      <c r="K4578" s="23"/>
      <c r="L4578" s="23"/>
      <c r="M4578" s="23"/>
      <c r="N4578" s="23"/>
      <c r="O4578" s="23"/>
      <c r="P4578" s="23"/>
      <c r="Q4578" s="23"/>
      <c r="R4578" s="23"/>
      <c r="S4578" s="23"/>
      <c r="T4578" s="23"/>
      <c r="U4578" s="23"/>
      <c r="V4578" s="23"/>
      <c r="W4578" s="23"/>
      <c r="X4578" s="23"/>
      <c r="Y4578" s="23"/>
      <c r="Z4578" s="23"/>
      <c r="AA4578" s="23"/>
      <c r="AB4578" s="23"/>
      <c r="AC4578" s="67"/>
      <c r="AD4578" s="23"/>
      <c r="AE4578" s="23"/>
    </row>
    <row r="4579" spans="1:31" s="103" customFormat="1" x14ac:dyDescent="0.35">
      <c r="A4579" s="24"/>
      <c r="B4579" s="23"/>
      <c r="C4579" s="23"/>
      <c r="D4579" s="23"/>
      <c r="E4579" s="23"/>
      <c r="F4579" s="23"/>
      <c r="G4579" s="23"/>
      <c r="H4579" s="23"/>
      <c r="I4579" s="23"/>
      <c r="J4579" s="23"/>
      <c r="K4579" s="23"/>
      <c r="L4579" s="23"/>
      <c r="M4579" s="23"/>
      <c r="N4579" s="23"/>
      <c r="O4579" s="23"/>
      <c r="P4579" s="23"/>
      <c r="Q4579" s="23"/>
      <c r="R4579" s="23"/>
      <c r="S4579" s="23"/>
      <c r="T4579" s="23"/>
      <c r="U4579" s="23"/>
      <c r="V4579" s="23"/>
      <c r="W4579" s="23"/>
      <c r="X4579" s="23"/>
      <c r="Y4579" s="23"/>
      <c r="Z4579" s="23"/>
      <c r="AA4579" s="23"/>
      <c r="AB4579" s="23"/>
      <c r="AC4579" s="67"/>
      <c r="AD4579" s="23"/>
      <c r="AE4579" s="23"/>
    </row>
    <row r="4580" spans="1:31" s="103" customFormat="1" x14ac:dyDescent="0.35">
      <c r="A4580" s="24"/>
      <c r="B4580" s="23"/>
      <c r="C4580" s="23"/>
      <c r="D4580" s="23"/>
      <c r="E4580" s="23"/>
      <c r="F4580" s="23"/>
      <c r="G4580" s="23"/>
      <c r="H4580" s="23"/>
      <c r="I4580" s="23"/>
      <c r="J4580" s="23"/>
      <c r="K4580" s="23"/>
      <c r="L4580" s="23"/>
      <c r="M4580" s="23"/>
      <c r="N4580" s="23"/>
      <c r="O4580" s="23"/>
      <c r="P4580" s="23"/>
      <c r="Q4580" s="23"/>
      <c r="R4580" s="23"/>
      <c r="S4580" s="23"/>
      <c r="T4580" s="23"/>
      <c r="U4580" s="23"/>
      <c r="V4580" s="23"/>
      <c r="W4580" s="23"/>
      <c r="X4580" s="23"/>
      <c r="Y4580" s="23"/>
      <c r="Z4580" s="23"/>
      <c r="AA4580" s="23"/>
      <c r="AB4580" s="23"/>
      <c r="AC4580" s="67"/>
      <c r="AD4580" s="23"/>
      <c r="AE4580" s="23"/>
    </row>
    <row r="4581" spans="1:31" s="103" customFormat="1" x14ac:dyDescent="0.35">
      <c r="A4581" s="24"/>
      <c r="B4581" s="23"/>
      <c r="C4581" s="23"/>
      <c r="D4581" s="23"/>
      <c r="E4581" s="23"/>
      <c r="F4581" s="23"/>
      <c r="G4581" s="23"/>
      <c r="H4581" s="23"/>
      <c r="I4581" s="23"/>
      <c r="J4581" s="23"/>
      <c r="K4581" s="23"/>
      <c r="L4581" s="23"/>
      <c r="M4581" s="23"/>
      <c r="N4581" s="23"/>
      <c r="O4581" s="23"/>
      <c r="P4581" s="23"/>
      <c r="Q4581" s="23"/>
      <c r="R4581" s="23"/>
      <c r="S4581" s="23"/>
      <c r="T4581" s="23"/>
      <c r="U4581" s="23"/>
      <c r="V4581" s="23"/>
      <c r="W4581" s="23"/>
      <c r="X4581" s="23"/>
      <c r="Y4581" s="23"/>
      <c r="Z4581" s="23"/>
      <c r="AA4581" s="23"/>
      <c r="AB4581" s="23"/>
      <c r="AC4581" s="67"/>
      <c r="AD4581" s="23"/>
      <c r="AE4581" s="23"/>
    </row>
    <row r="4582" spans="1:31" s="103" customFormat="1" x14ac:dyDescent="0.35">
      <c r="A4582" s="24"/>
      <c r="B4582" s="23"/>
      <c r="C4582" s="23"/>
      <c r="D4582" s="23"/>
      <c r="E4582" s="23"/>
      <c r="F4582" s="23"/>
      <c r="G4582" s="23"/>
      <c r="H4582" s="23"/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23"/>
      <c r="Y4582" s="23"/>
      <c r="Z4582" s="23"/>
      <c r="AA4582" s="23"/>
      <c r="AB4582" s="23"/>
      <c r="AC4582" s="67"/>
      <c r="AD4582" s="23"/>
      <c r="AE4582" s="23"/>
    </row>
    <row r="4583" spans="1:31" s="103" customFormat="1" x14ac:dyDescent="0.35">
      <c r="A4583" s="24"/>
      <c r="B4583" s="23"/>
      <c r="C4583" s="23"/>
      <c r="D4583" s="23"/>
      <c r="E4583" s="23"/>
      <c r="F4583" s="23"/>
      <c r="G4583" s="23"/>
      <c r="H4583" s="23"/>
      <c r="I4583" s="23"/>
      <c r="J4583" s="23"/>
      <c r="K4583" s="23"/>
      <c r="L4583" s="23"/>
      <c r="M4583" s="23"/>
      <c r="N4583" s="23"/>
      <c r="O4583" s="23"/>
      <c r="P4583" s="23"/>
      <c r="Q4583" s="23"/>
      <c r="R4583" s="23"/>
      <c r="S4583" s="23"/>
      <c r="T4583" s="23"/>
      <c r="U4583" s="23"/>
      <c r="V4583" s="23"/>
      <c r="W4583" s="23"/>
      <c r="X4583" s="23"/>
      <c r="Y4583" s="23"/>
      <c r="Z4583" s="23"/>
      <c r="AA4583" s="23"/>
      <c r="AB4583" s="23"/>
      <c r="AC4583" s="67"/>
      <c r="AD4583" s="23"/>
      <c r="AE4583" s="23"/>
    </row>
    <row r="4584" spans="1:31" s="103" customFormat="1" x14ac:dyDescent="0.35">
      <c r="A4584" s="24"/>
      <c r="B4584" s="23"/>
      <c r="C4584" s="23"/>
      <c r="D4584" s="23"/>
      <c r="E4584" s="23"/>
      <c r="F4584" s="23"/>
      <c r="G4584" s="23"/>
      <c r="H4584" s="23"/>
      <c r="I4584" s="23"/>
      <c r="J4584" s="23"/>
      <c r="K4584" s="23"/>
      <c r="L4584" s="23"/>
      <c r="M4584" s="23"/>
      <c r="N4584" s="23"/>
      <c r="O4584" s="23"/>
      <c r="P4584" s="23"/>
      <c r="Q4584" s="23"/>
      <c r="R4584" s="23"/>
      <c r="S4584" s="23"/>
      <c r="T4584" s="23"/>
      <c r="U4584" s="23"/>
      <c r="V4584" s="23"/>
      <c r="W4584" s="23"/>
      <c r="X4584" s="23"/>
      <c r="Y4584" s="23"/>
      <c r="Z4584" s="23"/>
      <c r="AA4584" s="23"/>
      <c r="AB4584" s="23"/>
      <c r="AC4584" s="67"/>
      <c r="AD4584" s="23"/>
      <c r="AE4584" s="23"/>
    </row>
    <row r="4585" spans="1:31" s="103" customFormat="1" x14ac:dyDescent="0.35">
      <c r="A4585" s="24"/>
      <c r="B4585" s="23"/>
      <c r="C4585" s="23"/>
      <c r="D4585" s="23"/>
      <c r="E4585" s="23"/>
      <c r="F4585" s="23"/>
      <c r="G4585" s="23"/>
      <c r="H4585" s="23"/>
      <c r="I4585" s="23"/>
      <c r="J4585" s="23"/>
      <c r="K4585" s="23"/>
      <c r="L4585" s="23"/>
      <c r="M4585" s="23"/>
      <c r="N4585" s="23"/>
      <c r="O4585" s="23"/>
      <c r="P4585" s="23"/>
      <c r="Q4585" s="23"/>
      <c r="R4585" s="23"/>
      <c r="S4585" s="23"/>
      <c r="T4585" s="23"/>
      <c r="U4585" s="23"/>
      <c r="V4585" s="23"/>
      <c r="W4585" s="23"/>
      <c r="X4585" s="23"/>
      <c r="Y4585" s="23"/>
      <c r="Z4585" s="23"/>
      <c r="AA4585" s="23"/>
      <c r="AB4585" s="23"/>
      <c r="AC4585" s="67"/>
      <c r="AD4585" s="23"/>
      <c r="AE4585" s="23"/>
    </row>
    <row r="4586" spans="1:31" s="103" customFormat="1" x14ac:dyDescent="0.35">
      <c r="A4586" s="24"/>
      <c r="B4586" s="23"/>
      <c r="C4586" s="23"/>
      <c r="D4586" s="23"/>
      <c r="E4586" s="23"/>
      <c r="F4586" s="23"/>
      <c r="G4586" s="23"/>
      <c r="H4586" s="23"/>
      <c r="I4586" s="23"/>
      <c r="J4586" s="23"/>
      <c r="K4586" s="23"/>
      <c r="L4586" s="23"/>
      <c r="M4586" s="23"/>
      <c r="N4586" s="23"/>
      <c r="O4586" s="23"/>
      <c r="P4586" s="23"/>
      <c r="Q4586" s="23"/>
      <c r="R4586" s="23"/>
      <c r="S4586" s="23"/>
      <c r="T4586" s="23"/>
      <c r="U4586" s="23"/>
      <c r="V4586" s="23"/>
      <c r="W4586" s="23"/>
      <c r="X4586" s="23"/>
      <c r="Y4586" s="23"/>
      <c r="Z4586" s="23"/>
      <c r="AA4586" s="23"/>
      <c r="AB4586" s="23"/>
      <c r="AC4586" s="67"/>
      <c r="AD4586" s="23"/>
      <c r="AE4586" s="23"/>
    </row>
    <row r="4587" spans="1:31" s="103" customFormat="1" x14ac:dyDescent="0.35">
      <c r="A4587" s="24"/>
      <c r="B4587" s="23"/>
      <c r="C4587" s="23"/>
      <c r="D4587" s="23"/>
      <c r="E4587" s="23"/>
      <c r="F4587" s="23"/>
      <c r="G4587" s="23"/>
      <c r="H4587" s="23"/>
      <c r="I4587" s="23"/>
      <c r="J4587" s="23"/>
      <c r="K4587" s="23"/>
      <c r="L4587" s="23"/>
      <c r="M4587" s="23"/>
      <c r="N4587" s="23"/>
      <c r="O4587" s="23"/>
      <c r="P4587" s="23"/>
      <c r="Q4587" s="23"/>
      <c r="R4587" s="23"/>
      <c r="S4587" s="23"/>
      <c r="T4587" s="23"/>
      <c r="U4587" s="23"/>
      <c r="V4587" s="23"/>
      <c r="W4587" s="23"/>
      <c r="X4587" s="23"/>
      <c r="Y4587" s="23"/>
      <c r="Z4587" s="23"/>
      <c r="AA4587" s="23"/>
      <c r="AB4587" s="23"/>
      <c r="AC4587" s="67"/>
      <c r="AD4587" s="23"/>
      <c r="AE4587" s="23"/>
    </row>
    <row r="4588" spans="1:31" s="103" customFormat="1" x14ac:dyDescent="0.35">
      <c r="A4588" s="24"/>
      <c r="B4588" s="23"/>
      <c r="C4588" s="23"/>
      <c r="D4588" s="23"/>
      <c r="E4588" s="23"/>
      <c r="F4588" s="23"/>
      <c r="G4588" s="23"/>
      <c r="H4588" s="23"/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23"/>
      <c r="Y4588" s="23"/>
      <c r="Z4588" s="23"/>
      <c r="AA4588" s="23"/>
      <c r="AB4588" s="23"/>
      <c r="AC4588" s="67"/>
      <c r="AD4588" s="23"/>
      <c r="AE4588" s="23"/>
    </row>
    <row r="4589" spans="1:31" s="103" customFormat="1" x14ac:dyDescent="0.35">
      <c r="A4589" s="24"/>
      <c r="B4589" s="23"/>
      <c r="C4589" s="23"/>
      <c r="D4589" s="23"/>
      <c r="E4589" s="23"/>
      <c r="F4589" s="23"/>
      <c r="G4589" s="23"/>
      <c r="H4589" s="23"/>
      <c r="I4589" s="23"/>
      <c r="J4589" s="23"/>
      <c r="K4589" s="23"/>
      <c r="L4589" s="23"/>
      <c r="M4589" s="23"/>
      <c r="N4589" s="23"/>
      <c r="O4589" s="23"/>
      <c r="P4589" s="23"/>
      <c r="Q4589" s="23"/>
      <c r="R4589" s="23"/>
      <c r="S4589" s="23"/>
      <c r="T4589" s="23"/>
      <c r="U4589" s="23"/>
      <c r="V4589" s="23"/>
      <c r="W4589" s="23"/>
      <c r="X4589" s="23"/>
      <c r="Y4589" s="23"/>
      <c r="Z4589" s="23"/>
      <c r="AA4589" s="23"/>
      <c r="AB4589" s="23"/>
      <c r="AC4589" s="67"/>
      <c r="AD4589" s="23"/>
      <c r="AE4589" s="23"/>
    </row>
    <row r="4590" spans="1:31" s="103" customFormat="1" x14ac:dyDescent="0.35">
      <c r="A4590" s="24"/>
      <c r="B4590" s="23"/>
      <c r="C4590" s="23"/>
      <c r="D4590" s="23"/>
      <c r="E4590" s="23"/>
      <c r="F4590" s="23"/>
      <c r="G4590" s="23"/>
      <c r="H4590" s="23"/>
      <c r="I4590" s="23"/>
      <c r="J4590" s="23"/>
      <c r="K4590" s="23"/>
      <c r="L4590" s="23"/>
      <c r="M4590" s="23"/>
      <c r="N4590" s="23"/>
      <c r="O4590" s="23"/>
      <c r="P4590" s="23"/>
      <c r="Q4590" s="23"/>
      <c r="R4590" s="23"/>
      <c r="S4590" s="23"/>
      <c r="T4590" s="23"/>
      <c r="U4590" s="23"/>
      <c r="V4590" s="23"/>
      <c r="W4590" s="23"/>
      <c r="X4590" s="23"/>
      <c r="Y4590" s="23"/>
      <c r="Z4590" s="23"/>
      <c r="AA4590" s="23"/>
      <c r="AB4590" s="23"/>
      <c r="AC4590" s="67"/>
      <c r="AD4590" s="23"/>
      <c r="AE4590" s="23"/>
    </row>
    <row r="4591" spans="1:31" s="103" customFormat="1" x14ac:dyDescent="0.35">
      <c r="A4591" s="24"/>
      <c r="B4591" s="23"/>
      <c r="C4591" s="23"/>
      <c r="D4591" s="23"/>
      <c r="E4591" s="23"/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23"/>
      <c r="Q4591" s="23"/>
      <c r="R4591" s="23"/>
      <c r="S4591" s="23"/>
      <c r="T4591" s="23"/>
      <c r="U4591" s="23"/>
      <c r="V4591" s="23"/>
      <c r="W4591" s="23"/>
      <c r="X4591" s="23"/>
      <c r="Y4591" s="23"/>
      <c r="Z4591" s="23"/>
      <c r="AA4591" s="23"/>
      <c r="AB4591" s="23"/>
      <c r="AC4591" s="67"/>
      <c r="AD4591" s="23"/>
      <c r="AE4591" s="23"/>
    </row>
    <row r="4592" spans="1:31" s="103" customFormat="1" x14ac:dyDescent="0.35">
      <c r="A4592" s="24"/>
      <c r="B4592" s="23"/>
      <c r="C4592" s="23"/>
      <c r="D4592" s="23"/>
      <c r="E4592" s="23"/>
      <c r="F4592" s="23"/>
      <c r="G4592" s="23"/>
      <c r="H4592" s="23"/>
      <c r="I4592" s="23"/>
      <c r="J4592" s="23"/>
      <c r="K4592" s="23"/>
      <c r="L4592" s="23"/>
      <c r="M4592" s="23"/>
      <c r="N4592" s="23"/>
      <c r="O4592" s="23"/>
      <c r="P4592" s="23"/>
      <c r="Q4592" s="23"/>
      <c r="R4592" s="23"/>
      <c r="S4592" s="23"/>
      <c r="T4592" s="23"/>
      <c r="U4592" s="23"/>
      <c r="V4592" s="23"/>
      <c r="W4592" s="23"/>
      <c r="X4592" s="23"/>
      <c r="Y4592" s="23"/>
      <c r="Z4592" s="23"/>
      <c r="AA4592" s="23"/>
      <c r="AB4592" s="23"/>
      <c r="AC4592" s="67"/>
      <c r="AD4592" s="23"/>
      <c r="AE4592" s="23"/>
    </row>
    <row r="4593" spans="1:31" s="103" customFormat="1" x14ac:dyDescent="0.35">
      <c r="A4593" s="24"/>
      <c r="B4593" s="23"/>
      <c r="C4593" s="23"/>
      <c r="D4593" s="23"/>
      <c r="E4593" s="23"/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67"/>
      <c r="AD4593" s="23"/>
      <c r="AE4593" s="23"/>
    </row>
    <row r="4594" spans="1:31" s="103" customFormat="1" x14ac:dyDescent="0.35">
      <c r="A4594" s="24"/>
      <c r="B4594" s="23"/>
      <c r="C4594" s="23"/>
      <c r="D4594" s="23"/>
      <c r="E4594" s="23"/>
      <c r="F4594" s="23"/>
      <c r="G4594" s="23"/>
      <c r="H4594" s="23"/>
      <c r="I4594" s="23"/>
      <c r="J4594" s="23"/>
      <c r="K4594" s="23"/>
      <c r="L4594" s="23"/>
      <c r="M4594" s="23"/>
      <c r="N4594" s="23"/>
      <c r="O4594" s="23"/>
      <c r="P4594" s="23"/>
      <c r="Q4594" s="23"/>
      <c r="R4594" s="23"/>
      <c r="S4594" s="23"/>
      <c r="T4594" s="23"/>
      <c r="U4594" s="23"/>
      <c r="V4594" s="23"/>
      <c r="W4594" s="23"/>
      <c r="X4594" s="23"/>
      <c r="Y4594" s="23"/>
      <c r="Z4594" s="23"/>
      <c r="AA4594" s="23"/>
      <c r="AB4594" s="23"/>
      <c r="AC4594" s="67"/>
      <c r="AD4594" s="23"/>
      <c r="AE4594" s="23"/>
    </row>
    <row r="4595" spans="1:31" s="103" customFormat="1" x14ac:dyDescent="0.35">
      <c r="A4595" s="24"/>
      <c r="B4595" s="23"/>
      <c r="C4595" s="23"/>
      <c r="D4595" s="23"/>
      <c r="E4595" s="23"/>
      <c r="F4595" s="23"/>
      <c r="G4595" s="23"/>
      <c r="H4595" s="23"/>
      <c r="I4595" s="23"/>
      <c r="J4595" s="23"/>
      <c r="K4595" s="23"/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67"/>
      <c r="AD4595" s="23"/>
      <c r="AE4595" s="23"/>
    </row>
    <row r="4596" spans="1:31" s="103" customFormat="1" x14ac:dyDescent="0.35">
      <c r="A4596" s="24"/>
      <c r="B4596" s="23"/>
      <c r="C4596" s="23"/>
      <c r="D4596" s="23"/>
      <c r="E4596" s="23"/>
      <c r="F4596" s="23"/>
      <c r="G4596" s="23"/>
      <c r="H4596" s="23"/>
      <c r="I4596" s="23"/>
      <c r="J4596" s="23"/>
      <c r="K4596" s="23"/>
      <c r="L4596" s="23"/>
      <c r="M4596" s="23"/>
      <c r="N4596" s="23"/>
      <c r="O4596" s="23"/>
      <c r="P4596" s="23"/>
      <c r="Q4596" s="23"/>
      <c r="R4596" s="23"/>
      <c r="S4596" s="23"/>
      <c r="T4596" s="23"/>
      <c r="U4596" s="23"/>
      <c r="V4596" s="23"/>
      <c r="W4596" s="23"/>
      <c r="X4596" s="23"/>
      <c r="Y4596" s="23"/>
      <c r="Z4596" s="23"/>
      <c r="AA4596" s="23"/>
      <c r="AB4596" s="23"/>
      <c r="AC4596" s="67"/>
      <c r="AD4596" s="23"/>
      <c r="AE4596" s="23"/>
    </row>
    <row r="4597" spans="1:31" s="103" customFormat="1" x14ac:dyDescent="0.35">
      <c r="A4597" s="24"/>
      <c r="B4597" s="23"/>
      <c r="C4597" s="23"/>
      <c r="D4597" s="23"/>
      <c r="E4597" s="23"/>
      <c r="F4597" s="23"/>
      <c r="G4597" s="23"/>
      <c r="H4597" s="23"/>
      <c r="I4597" s="23"/>
      <c r="J4597" s="23"/>
      <c r="K4597" s="23"/>
      <c r="L4597" s="23"/>
      <c r="M4597" s="23"/>
      <c r="N4597" s="23"/>
      <c r="O4597" s="23"/>
      <c r="P4597" s="23"/>
      <c r="Q4597" s="23"/>
      <c r="R4597" s="23"/>
      <c r="S4597" s="23"/>
      <c r="T4597" s="23"/>
      <c r="U4597" s="23"/>
      <c r="V4597" s="23"/>
      <c r="W4597" s="23"/>
      <c r="X4597" s="23"/>
      <c r="Y4597" s="23"/>
      <c r="Z4597" s="23"/>
      <c r="AA4597" s="23"/>
      <c r="AB4597" s="23"/>
      <c r="AC4597" s="67"/>
      <c r="AD4597" s="23"/>
      <c r="AE4597" s="23"/>
    </row>
    <row r="4598" spans="1:31" s="103" customFormat="1" x14ac:dyDescent="0.35">
      <c r="A4598" s="24"/>
      <c r="B4598" s="23"/>
      <c r="C4598" s="23"/>
      <c r="D4598" s="23"/>
      <c r="E4598" s="23"/>
      <c r="F4598" s="23"/>
      <c r="G4598" s="23"/>
      <c r="H4598" s="23"/>
      <c r="I4598" s="23"/>
      <c r="J4598" s="23"/>
      <c r="K4598" s="23"/>
      <c r="L4598" s="23"/>
      <c r="M4598" s="23"/>
      <c r="N4598" s="23"/>
      <c r="O4598" s="23"/>
      <c r="P4598" s="23"/>
      <c r="Q4598" s="23"/>
      <c r="R4598" s="23"/>
      <c r="S4598" s="23"/>
      <c r="T4598" s="23"/>
      <c r="U4598" s="23"/>
      <c r="V4598" s="23"/>
      <c r="W4598" s="23"/>
      <c r="X4598" s="23"/>
      <c r="Y4598" s="23"/>
      <c r="Z4598" s="23"/>
      <c r="AA4598" s="23"/>
      <c r="AB4598" s="23"/>
      <c r="AC4598" s="67"/>
      <c r="AD4598" s="23"/>
      <c r="AE4598" s="23"/>
    </row>
    <row r="4599" spans="1:31" s="103" customFormat="1" x14ac:dyDescent="0.35">
      <c r="A4599" s="24"/>
      <c r="B4599" s="23"/>
      <c r="C4599" s="23"/>
      <c r="D4599" s="23"/>
      <c r="E4599" s="23"/>
      <c r="F4599" s="23"/>
      <c r="G4599" s="23"/>
      <c r="H4599" s="23"/>
      <c r="I4599" s="23"/>
      <c r="J4599" s="23"/>
      <c r="K4599" s="23"/>
      <c r="L4599" s="23"/>
      <c r="M4599" s="23"/>
      <c r="N4599" s="23"/>
      <c r="O4599" s="23"/>
      <c r="P4599" s="23"/>
      <c r="Q4599" s="23"/>
      <c r="R4599" s="23"/>
      <c r="S4599" s="23"/>
      <c r="T4599" s="23"/>
      <c r="U4599" s="23"/>
      <c r="V4599" s="23"/>
      <c r="W4599" s="23"/>
      <c r="X4599" s="23"/>
      <c r="Y4599" s="23"/>
      <c r="Z4599" s="23"/>
      <c r="AA4599" s="23"/>
      <c r="AB4599" s="23"/>
      <c r="AC4599" s="67"/>
      <c r="AD4599" s="23"/>
      <c r="AE4599" s="23"/>
    </row>
    <row r="4600" spans="1:31" s="103" customFormat="1" x14ac:dyDescent="0.35">
      <c r="A4600" s="24"/>
      <c r="B4600" s="23"/>
      <c r="C4600" s="23"/>
      <c r="D4600" s="23"/>
      <c r="E4600" s="23"/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23"/>
      <c r="AA4600" s="23"/>
      <c r="AB4600" s="23"/>
      <c r="AC4600" s="67"/>
      <c r="AD4600" s="23"/>
      <c r="AE4600" s="23"/>
    </row>
    <row r="4601" spans="1:31" s="103" customFormat="1" x14ac:dyDescent="0.35">
      <c r="A4601" s="24"/>
      <c r="B4601" s="23"/>
      <c r="C4601" s="23"/>
      <c r="D4601" s="23"/>
      <c r="E4601" s="23"/>
      <c r="F4601" s="23"/>
      <c r="G4601" s="23"/>
      <c r="H4601" s="23"/>
      <c r="I4601" s="23"/>
      <c r="J4601" s="23"/>
      <c r="K4601" s="23"/>
      <c r="L4601" s="23"/>
      <c r="M4601" s="23"/>
      <c r="N4601" s="23"/>
      <c r="O4601" s="23"/>
      <c r="P4601" s="23"/>
      <c r="Q4601" s="23"/>
      <c r="R4601" s="23"/>
      <c r="S4601" s="23"/>
      <c r="T4601" s="23"/>
      <c r="U4601" s="23"/>
      <c r="V4601" s="23"/>
      <c r="W4601" s="23"/>
      <c r="X4601" s="23"/>
      <c r="Y4601" s="23"/>
      <c r="Z4601" s="23"/>
      <c r="AA4601" s="23"/>
      <c r="AB4601" s="23"/>
      <c r="AC4601" s="67"/>
      <c r="AD4601" s="23"/>
      <c r="AE4601" s="23"/>
    </row>
    <row r="4602" spans="1:31" s="103" customFormat="1" x14ac:dyDescent="0.35">
      <c r="A4602" s="24"/>
      <c r="B4602" s="23"/>
      <c r="C4602" s="23"/>
      <c r="D4602" s="23"/>
      <c r="E4602" s="23"/>
      <c r="F4602" s="23"/>
      <c r="G4602" s="23"/>
      <c r="H4602" s="23"/>
      <c r="I4602" s="23"/>
      <c r="J4602" s="23"/>
      <c r="K4602" s="23"/>
      <c r="L4602" s="23"/>
      <c r="M4602" s="23"/>
      <c r="N4602" s="23"/>
      <c r="O4602" s="23"/>
      <c r="P4602" s="23"/>
      <c r="Q4602" s="23"/>
      <c r="R4602" s="23"/>
      <c r="S4602" s="23"/>
      <c r="T4602" s="23"/>
      <c r="U4602" s="23"/>
      <c r="V4602" s="23"/>
      <c r="W4602" s="23"/>
      <c r="X4602" s="23"/>
      <c r="Y4602" s="23"/>
      <c r="Z4602" s="23"/>
      <c r="AA4602" s="23"/>
      <c r="AB4602" s="23"/>
      <c r="AC4602" s="67"/>
      <c r="AD4602" s="23"/>
      <c r="AE4602" s="23"/>
    </row>
    <row r="4603" spans="1:31" s="103" customFormat="1" x14ac:dyDescent="0.35">
      <c r="A4603" s="24"/>
      <c r="B4603" s="23"/>
      <c r="C4603" s="23"/>
      <c r="D4603" s="23"/>
      <c r="E4603" s="23"/>
      <c r="F4603" s="23"/>
      <c r="G4603" s="23"/>
      <c r="H4603" s="23"/>
      <c r="I4603" s="23"/>
      <c r="J4603" s="23"/>
      <c r="K4603" s="23"/>
      <c r="L4603" s="23"/>
      <c r="M4603" s="23"/>
      <c r="N4603" s="23"/>
      <c r="O4603" s="23"/>
      <c r="P4603" s="23"/>
      <c r="Q4603" s="23"/>
      <c r="R4603" s="23"/>
      <c r="S4603" s="23"/>
      <c r="T4603" s="23"/>
      <c r="U4603" s="23"/>
      <c r="V4603" s="23"/>
      <c r="W4603" s="23"/>
      <c r="X4603" s="23"/>
      <c r="Y4603" s="23"/>
      <c r="Z4603" s="23"/>
      <c r="AA4603" s="23"/>
      <c r="AB4603" s="23"/>
      <c r="AC4603" s="67"/>
      <c r="AD4603" s="23"/>
      <c r="AE4603" s="23"/>
    </row>
    <row r="4604" spans="1:31" s="103" customFormat="1" x14ac:dyDescent="0.35">
      <c r="A4604" s="24"/>
      <c r="B4604" s="23"/>
      <c r="C4604" s="23"/>
      <c r="D4604" s="23"/>
      <c r="E4604" s="23"/>
      <c r="F4604" s="23"/>
      <c r="G4604" s="23"/>
      <c r="H4604" s="23"/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  <c r="T4604" s="23"/>
      <c r="U4604" s="23"/>
      <c r="V4604" s="23"/>
      <c r="W4604" s="23"/>
      <c r="X4604" s="23"/>
      <c r="Y4604" s="23"/>
      <c r="Z4604" s="23"/>
      <c r="AA4604" s="23"/>
      <c r="AB4604" s="23"/>
      <c r="AC4604" s="67"/>
      <c r="AD4604" s="23"/>
      <c r="AE4604" s="23"/>
    </row>
    <row r="4605" spans="1:31" s="103" customFormat="1" x14ac:dyDescent="0.35">
      <c r="A4605" s="24"/>
      <c r="B4605" s="23"/>
      <c r="C4605" s="23"/>
      <c r="D4605" s="23"/>
      <c r="E4605" s="23"/>
      <c r="F4605" s="23"/>
      <c r="G4605" s="23"/>
      <c r="H4605" s="23"/>
      <c r="I4605" s="23"/>
      <c r="J4605" s="23"/>
      <c r="K4605" s="23"/>
      <c r="L4605" s="23"/>
      <c r="M4605" s="23"/>
      <c r="N4605" s="23"/>
      <c r="O4605" s="23"/>
      <c r="P4605" s="23"/>
      <c r="Q4605" s="23"/>
      <c r="R4605" s="23"/>
      <c r="S4605" s="23"/>
      <c r="T4605" s="23"/>
      <c r="U4605" s="23"/>
      <c r="V4605" s="23"/>
      <c r="W4605" s="23"/>
      <c r="X4605" s="23"/>
      <c r="Y4605" s="23"/>
      <c r="Z4605" s="23"/>
      <c r="AA4605" s="23"/>
      <c r="AB4605" s="23"/>
      <c r="AC4605" s="67"/>
      <c r="AD4605" s="23"/>
      <c r="AE4605" s="23"/>
    </row>
    <row r="4606" spans="1:31" s="103" customFormat="1" x14ac:dyDescent="0.35">
      <c r="A4606" s="24"/>
      <c r="B4606" s="23"/>
      <c r="C4606" s="23"/>
      <c r="D4606" s="23"/>
      <c r="E4606" s="23"/>
      <c r="F4606" s="23"/>
      <c r="G4606" s="23"/>
      <c r="H4606" s="23"/>
      <c r="I4606" s="23"/>
      <c r="J4606" s="23"/>
      <c r="K4606" s="23"/>
      <c r="L4606" s="23"/>
      <c r="M4606" s="23"/>
      <c r="N4606" s="23"/>
      <c r="O4606" s="23"/>
      <c r="P4606" s="23"/>
      <c r="Q4606" s="23"/>
      <c r="R4606" s="23"/>
      <c r="S4606" s="23"/>
      <c r="T4606" s="23"/>
      <c r="U4606" s="23"/>
      <c r="V4606" s="23"/>
      <c r="W4606" s="23"/>
      <c r="X4606" s="23"/>
      <c r="Y4606" s="23"/>
      <c r="Z4606" s="23"/>
      <c r="AA4606" s="23"/>
      <c r="AB4606" s="23"/>
      <c r="AC4606" s="67"/>
      <c r="AD4606" s="23"/>
      <c r="AE4606" s="23"/>
    </row>
    <row r="4607" spans="1:31" s="103" customFormat="1" x14ac:dyDescent="0.35">
      <c r="A4607" s="24"/>
      <c r="B4607" s="23"/>
      <c r="C4607" s="23"/>
      <c r="D4607" s="23"/>
      <c r="E4607" s="23"/>
      <c r="F4607" s="23"/>
      <c r="G4607" s="23"/>
      <c r="H4607" s="23"/>
      <c r="I4607" s="23"/>
      <c r="J4607" s="23"/>
      <c r="K4607" s="23"/>
      <c r="L4607" s="23"/>
      <c r="M4607" s="23"/>
      <c r="N4607" s="23"/>
      <c r="O4607" s="23"/>
      <c r="P4607" s="23"/>
      <c r="Q4607" s="23"/>
      <c r="R4607" s="23"/>
      <c r="S4607" s="23"/>
      <c r="T4607" s="23"/>
      <c r="U4607" s="23"/>
      <c r="V4607" s="23"/>
      <c r="W4607" s="23"/>
      <c r="X4607" s="23"/>
      <c r="Y4607" s="23"/>
      <c r="Z4607" s="23"/>
      <c r="AA4607" s="23"/>
      <c r="AB4607" s="23"/>
      <c r="AC4607" s="67"/>
      <c r="AD4607" s="23"/>
      <c r="AE4607" s="23"/>
    </row>
    <row r="4608" spans="1:31" s="103" customFormat="1" x14ac:dyDescent="0.35">
      <c r="A4608" s="24"/>
      <c r="B4608" s="23"/>
      <c r="C4608" s="23"/>
      <c r="D4608" s="23"/>
      <c r="E4608" s="23"/>
      <c r="F4608" s="23"/>
      <c r="G4608" s="23"/>
      <c r="H4608" s="23"/>
      <c r="I4608" s="23"/>
      <c r="J4608" s="23"/>
      <c r="K4608" s="23"/>
      <c r="L4608" s="23"/>
      <c r="M4608" s="23"/>
      <c r="N4608" s="23"/>
      <c r="O4608" s="23"/>
      <c r="P4608" s="23"/>
      <c r="Q4608" s="23"/>
      <c r="R4608" s="23"/>
      <c r="S4608" s="23"/>
      <c r="T4608" s="23"/>
      <c r="U4608" s="23"/>
      <c r="V4608" s="23"/>
      <c r="W4608" s="23"/>
      <c r="X4608" s="23"/>
      <c r="Y4608" s="23"/>
      <c r="Z4608" s="23"/>
      <c r="AA4608" s="23"/>
      <c r="AB4608" s="23"/>
      <c r="AC4608" s="67"/>
      <c r="AD4608" s="23"/>
      <c r="AE4608" s="23"/>
    </row>
    <row r="4609" spans="1:31" s="103" customFormat="1" x14ac:dyDescent="0.35">
      <c r="A4609" s="24"/>
      <c r="B4609" s="23"/>
      <c r="C4609" s="23"/>
      <c r="D4609" s="23"/>
      <c r="E4609" s="23"/>
      <c r="F4609" s="23"/>
      <c r="G4609" s="23"/>
      <c r="H4609" s="23"/>
      <c r="I4609" s="23"/>
      <c r="J4609" s="23"/>
      <c r="K4609" s="23"/>
      <c r="L4609" s="23"/>
      <c r="M4609" s="23"/>
      <c r="N4609" s="23"/>
      <c r="O4609" s="23"/>
      <c r="P4609" s="23"/>
      <c r="Q4609" s="23"/>
      <c r="R4609" s="23"/>
      <c r="S4609" s="23"/>
      <c r="T4609" s="23"/>
      <c r="U4609" s="23"/>
      <c r="V4609" s="23"/>
      <c r="W4609" s="23"/>
      <c r="X4609" s="23"/>
      <c r="Y4609" s="23"/>
      <c r="Z4609" s="23"/>
      <c r="AA4609" s="23"/>
      <c r="AB4609" s="23"/>
      <c r="AC4609" s="67"/>
      <c r="AD4609" s="23"/>
      <c r="AE4609" s="23"/>
    </row>
    <row r="4610" spans="1:31" s="103" customFormat="1" x14ac:dyDescent="0.35">
      <c r="A4610" s="24"/>
      <c r="B4610" s="23"/>
      <c r="C4610" s="23"/>
      <c r="D4610" s="23"/>
      <c r="E4610" s="23"/>
      <c r="F4610" s="23"/>
      <c r="G4610" s="23"/>
      <c r="H4610" s="23"/>
      <c r="I4610" s="23"/>
      <c r="J4610" s="23"/>
      <c r="K4610" s="23"/>
      <c r="L4610" s="23"/>
      <c r="M4610" s="23"/>
      <c r="N4610" s="23"/>
      <c r="O4610" s="23"/>
      <c r="P4610" s="23"/>
      <c r="Q4610" s="23"/>
      <c r="R4610" s="23"/>
      <c r="S4610" s="23"/>
      <c r="T4610" s="23"/>
      <c r="U4610" s="23"/>
      <c r="V4610" s="23"/>
      <c r="W4610" s="23"/>
      <c r="X4610" s="23"/>
      <c r="Y4610" s="23"/>
      <c r="Z4610" s="23"/>
      <c r="AA4610" s="23"/>
      <c r="AB4610" s="23"/>
      <c r="AC4610" s="67"/>
      <c r="AD4610" s="23"/>
      <c r="AE4610" s="23"/>
    </row>
    <row r="4611" spans="1:31" s="103" customFormat="1" x14ac:dyDescent="0.35">
      <c r="A4611" s="24"/>
      <c r="B4611" s="23"/>
      <c r="C4611" s="23"/>
      <c r="D4611" s="23"/>
      <c r="E4611" s="23"/>
      <c r="F4611" s="23"/>
      <c r="G4611" s="23"/>
      <c r="H4611" s="23"/>
      <c r="I4611" s="23"/>
      <c r="J4611" s="23"/>
      <c r="K4611" s="23"/>
      <c r="L4611" s="23"/>
      <c r="M4611" s="23"/>
      <c r="N4611" s="23"/>
      <c r="O4611" s="23"/>
      <c r="P4611" s="23"/>
      <c r="Q4611" s="23"/>
      <c r="R4611" s="23"/>
      <c r="S4611" s="23"/>
      <c r="T4611" s="23"/>
      <c r="U4611" s="23"/>
      <c r="V4611" s="23"/>
      <c r="W4611" s="23"/>
      <c r="X4611" s="23"/>
      <c r="Y4611" s="23"/>
      <c r="Z4611" s="23"/>
      <c r="AA4611" s="23"/>
      <c r="AB4611" s="23"/>
      <c r="AC4611" s="67"/>
      <c r="AD4611" s="23"/>
      <c r="AE4611" s="23"/>
    </row>
    <row r="4612" spans="1:31" s="103" customFormat="1" x14ac:dyDescent="0.35">
      <c r="A4612" s="24"/>
      <c r="B4612" s="23"/>
      <c r="C4612" s="23"/>
      <c r="D4612" s="23"/>
      <c r="E4612" s="23"/>
      <c r="F4612" s="23"/>
      <c r="G4612" s="23"/>
      <c r="H4612" s="23"/>
      <c r="I4612" s="23"/>
      <c r="J4612" s="23"/>
      <c r="K4612" s="23"/>
      <c r="L4612" s="23"/>
      <c r="M4612" s="23"/>
      <c r="N4612" s="23"/>
      <c r="O4612" s="23"/>
      <c r="P4612" s="23"/>
      <c r="Q4612" s="23"/>
      <c r="R4612" s="23"/>
      <c r="S4612" s="23"/>
      <c r="T4612" s="23"/>
      <c r="U4612" s="23"/>
      <c r="V4612" s="23"/>
      <c r="W4612" s="23"/>
      <c r="X4612" s="23"/>
      <c r="Y4612" s="23"/>
      <c r="Z4612" s="23"/>
      <c r="AA4612" s="23"/>
      <c r="AB4612" s="23"/>
      <c r="AC4612" s="67"/>
      <c r="AD4612" s="23"/>
      <c r="AE4612" s="23"/>
    </row>
    <row r="4613" spans="1:31" s="103" customFormat="1" x14ac:dyDescent="0.35">
      <c r="A4613" s="24"/>
      <c r="B4613" s="23"/>
      <c r="C4613" s="23"/>
      <c r="D4613" s="23"/>
      <c r="E4613" s="23"/>
      <c r="F4613" s="23"/>
      <c r="G4613" s="23"/>
      <c r="H4613" s="23"/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3"/>
      <c r="X4613" s="23"/>
      <c r="Y4613" s="23"/>
      <c r="Z4613" s="23"/>
      <c r="AA4613" s="23"/>
      <c r="AB4613" s="23"/>
      <c r="AC4613" s="67"/>
      <c r="AD4613" s="23"/>
      <c r="AE4613" s="23"/>
    </row>
    <row r="4614" spans="1:31" s="103" customFormat="1" x14ac:dyDescent="0.35">
      <c r="A4614" s="24"/>
      <c r="B4614" s="23"/>
      <c r="C4614" s="23"/>
      <c r="D4614" s="23"/>
      <c r="E4614" s="23"/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/>
      <c r="V4614" s="23"/>
      <c r="W4614" s="23"/>
      <c r="X4614" s="23"/>
      <c r="Y4614" s="23"/>
      <c r="Z4614" s="23"/>
      <c r="AA4614" s="23"/>
      <c r="AB4614" s="23"/>
      <c r="AC4614" s="67"/>
      <c r="AD4614" s="23"/>
      <c r="AE4614" s="23"/>
    </row>
    <row r="4615" spans="1:31" s="103" customFormat="1" x14ac:dyDescent="0.35">
      <c r="A4615" s="24"/>
      <c r="B4615" s="23"/>
      <c r="C4615" s="23"/>
      <c r="D4615" s="23"/>
      <c r="E4615" s="23"/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  <c r="T4615" s="23"/>
      <c r="U4615" s="23"/>
      <c r="V4615" s="23"/>
      <c r="W4615" s="23"/>
      <c r="X4615" s="23"/>
      <c r="Y4615" s="23"/>
      <c r="Z4615" s="23"/>
      <c r="AA4615" s="23"/>
      <c r="AB4615" s="23"/>
      <c r="AC4615" s="67"/>
      <c r="AD4615" s="23"/>
      <c r="AE4615" s="23"/>
    </row>
    <row r="4616" spans="1:31" s="103" customFormat="1" x14ac:dyDescent="0.35">
      <c r="A4616" s="24"/>
      <c r="B4616" s="23"/>
      <c r="C4616" s="23"/>
      <c r="D4616" s="23"/>
      <c r="E4616" s="23"/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23"/>
      <c r="Y4616" s="23"/>
      <c r="Z4616" s="23"/>
      <c r="AA4616" s="23"/>
      <c r="AB4616" s="23"/>
      <c r="AC4616" s="67"/>
      <c r="AD4616" s="23"/>
      <c r="AE4616" s="23"/>
    </row>
    <row r="4617" spans="1:31" s="103" customFormat="1" x14ac:dyDescent="0.35">
      <c r="A4617" s="24"/>
      <c r="B4617" s="23"/>
      <c r="C4617" s="23"/>
      <c r="D4617" s="23"/>
      <c r="E4617" s="23"/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  <c r="T4617" s="23"/>
      <c r="U4617" s="23"/>
      <c r="V4617" s="23"/>
      <c r="W4617" s="23"/>
      <c r="X4617" s="23"/>
      <c r="Y4617" s="23"/>
      <c r="Z4617" s="23"/>
      <c r="AA4617" s="23"/>
      <c r="AB4617" s="23"/>
      <c r="AC4617" s="67"/>
      <c r="AD4617" s="23"/>
      <c r="AE4617" s="23"/>
    </row>
    <row r="4618" spans="1:31" s="103" customFormat="1" x14ac:dyDescent="0.35">
      <c r="A4618" s="24"/>
      <c r="B4618" s="23"/>
      <c r="C4618" s="23"/>
      <c r="D4618" s="23"/>
      <c r="E4618" s="23"/>
      <c r="F4618" s="23"/>
      <c r="G4618" s="23"/>
      <c r="H4618" s="23"/>
      <c r="I4618" s="23"/>
      <c r="J4618" s="23"/>
      <c r="K4618" s="23"/>
      <c r="L4618" s="23"/>
      <c r="M4618" s="23"/>
      <c r="N4618" s="23"/>
      <c r="O4618" s="23"/>
      <c r="P4618" s="23"/>
      <c r="Q4618" s="23"/>
      <c r="R4618" s="23"/>
      <c r="S4618" s="23"/>
      <c r="T4618" s="23"/>
      <c r="U4618" s="23"/>
      <c r="V4618" s="23"/>
      <c r="W4618" s="23"/>
      <c r="X4618" s="23"/>
      <c r="Y4618" s="23"/>
      <c r="Z4618" s="23"/>
      <c r="AA4618" s="23"/>
      <c r="AB4618" s="23"/>
      <c r="AC4618" s="67"/>
      <c r="AD4618" s="23"/>
      <c r="AE4618" s="23"/>
    </row>
    <row r="4619" spans="1:31" s="103" customFormat="1" x14ac:dyDescent="0.35">
      <c r="A4619" s="24"/>
      <c r="B4619" s="23"/>
      <c r="C4619" s="23"/>
      <c r="D4619" s="23"/>
      <c r="E4619" s="23"/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23"/>
      <c r="Y4619" s="23"/>
      <c r="Z4619" s="23"/>
      <c r="AA4619" s="23"/>
      <c r="AB4619" s="23"/>
      <c r="AC4619" s="67"/>
      <c r="AD4619" s="23"/>
      <c r="AE4619" s="23"/>
    </row>
    <row r="4620" spans="1:31" s="103" customFormat="1" x14ac:dyDescent="0.35">
      <c r="A4620" s="24"/>
      <c r="B4620" s="23"/>
      <c r="C4620" s="23"/>
      <c r="D4620" s="23"/>
      <c r="E4620" s="23"/>
      <c r="F4620" s="23"/>
      <c r="G4620" s="23"/>
      <c r="H4620" s="23"/>
      <c r="I4620" s="23"/>
      <c r="J4620" s="23"/>
      <c r="K4620" s="23"/>
      <c r="L4620" s="23"/>
      <c r="M4620" s="23"/>
      <c r="N4620" s="23"/>
      <c r="O4620" s="23"/>
      <c r="P4620" s="23"/>
      <c r="Q4620" s="23"/>
      <c r="R4620" s="23"/>
      <c r="S4620" s="23"/>
      <c r="T4620" s="23"/>
      <c r="U4620" s="23"/>
      <c r="V4620" s="23"/>
      <c r="W4620" s="23"/>
      <c r="X4620" s="23"/>
      <c r="Y4620" s="23"/>
      <c r="Z4620" s="23"/>
      <c r="AA4620" s="23"/>
      <c r="AB4620" s="23"/>
      <c r="AC4620" s="67"/>
      <c r="AD4620" s="23"/>
      <c r="AE4620" s="23"/>
    </row>
    <row r="4621" spans="1:31" s="103" customFormat="1" x14ac:dyDescent="0.35">
      <c r="A4621" s="24"/>
      <c r="B4621" s="23"/>
      <c r="C4621" s="23"/>
      <c r="D4621" s="23"/>
      <c r="E4621" s="23"/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23"/>
      <c r="Y4621" s="23"/>
      <c r="Z4621" s="23"/>
      <c r="AA4621" s="23"/>
      <c r="AB4621" s="23"/>
      <c r="AC4621" s="67"/>
      <c r="AD4621" s="23"/>
      <c r="AE4621" s="23"/>
    </row>
    <row r="4622" spans="1:31" s="103" customFormat="1" x14ac:dyDescent="0.35">
      <c r="A4622" s="24"/>
      <c r="B4622" s="23"/>
      <c r="C4622" s="23"/>
      <c r="D4622" s="23"/>
      <c r="E4622" s="23"/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23"/>
      <c r="Y4622" s="23"/>
      <c r="Z4622" s="23"/>
      <c r="AA4622" s="23"/>
      <c r="AB4622" s="23"/>
      <c r="AC4622" s="67"/>
      <c r="AD4622" s="23"/>
      <c r="AE4622" s="23"/>
    </row>
    <row r="4623" spans="1:31" s="103" customFormat="1" x14ac:dyDescent="0.35">
      <c r="A4623" s="24"/>
      <c r="B4623" s="23"/>
      <c r="C4623" s="23"/>
      <c r="D4623" s="23"/>
      <c r="E4623" s="23"/>
      <c r="F4623" s="23"/>
      <c r="G4623" s="23"/>
      <c r="H4623" s="23"/>
      <c r="I4623" s="23"/>
      <c r="J4623" s="23"/>
      <c r="K4623" s="23"/>
      <c r="L4623" s="23"/>
      <c r="M4623" s="23"/>
      <c r="N4623" s="23"/>
      <c r="O4623" s="23"/>
      <c r="P4623" s="23"/>
      <c r="Q4623" s="23"/>
      <c r="R4623" s="23"/>
      <c r="S4623" s="23"/>
      <c r="T4623" s="23"/>
      <c r="U4623" s="23"/>
      <c r="V4623" s="23"/>
      <c r="W4623" s="23"/>
      <c r="X4623" s="23"/>
      <c r="Y4623" s="23"/>
      <c r="Z4623" s="23"/>
      <c r="AA4623" s="23"/>
      <c r="AB4623" s="23"/>
      <c r="AC4623" s="67"/>
      <c r="AD4623" s="23"/>
      <c r="AE4623" s="23"/>
    </row>
    <row r="4624" spans="1:31" s="103" customFormat="1" x14ac:dyDescent="0.35">
      <c r="A4624" s="24"/>
      <c r="B4624" s="23"/>
      <c r="C4624" s="23"/>
      <c r="D4624" s="23"/>
      <c r="E4624" s="23"/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23"/>
      <c r="Y4624" s="23"/>
      <c r="Z4624" s="23"/>
      <c r="AA4624" s="23"/>
      <c r="AB4624" s="23"/>
      <c r="AC4624" s="67"/>
      <c r="AD4624" s="23"/>
      <c r="AE4624" s="23"/>
    </row>
    <row r="4625" spans="1:31" s="103" customFormat="1" x14ac:dyDescent="0.35">
      <c r="A4625" s="24"/>
      <c r="B4625" s="23"/>
      <c r="C4625" s="23"/>
      <c r="D4625" s="23"/>
      <c r="E4625" s="23"/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23"/>
      <c r="Y4625" s="23"/>
      <c r="Z4625" s="23"/>
      <c r="AA4625" s="23"/>
      <c r="AB4625" s="23"/>
      <c r="AC4625" s="67"/>
      <c r="AD4625" s="23"/>
      <c r="AE4625" s="23"/>
    </row>
    <row r="4626" spans="1:31" s="103" customFormat="1" x14ac:dyDescent="0.35">
      <c r="A4626" s="24"/>
      <c r="B4626" s="23"/>
      <c r="C4626" s="23"/>
      <c r="D4626" s="23"/>
      <c r="E4626" s="23"/>
      <c r="F4626" s="23"/>
      <c r="G4626" s="23"/>
      <c r="H4626" s="23"/>
      <c r="I4626" s="23"/>
      <c r="J4626" s="23"/>
      <c r="K4626" s="23"/>
      <c r="L4626" s="23"/>
      <c r="M4626" s="23"/>
      <c r="N4626" s="23"/>
      <c r="O4626" s="23"/>
      <c r="P4626" s="23"/>
      <c r="Q4626" s="23"/>
      <c r="R4626" s="23"/>
      <c r="S4626" s="23"/>
      <c r="T4626" s="23"/>
      <c r="U4626" s="23"/>
      <c r="V4626" s="23"/>
      <c r="W4626" s="23"/>
      <c r="X4626" s="23"/>
      <c r="Y4626" s="23"/>
      <c r="Z4626" s="23"/>
      <c r="AA4626" s="23"/>
      <c r="AB4626" s="23"/>
      <c r="AC4626" s="67"/>
      <c r="AD4626" s="23"/>
      <c r="AE4626" s="23"/>
    </row>
    <row r="4627" spans="1:31" s="103" customFormat="1" x14ac:dyDescent="0.35">
      <c r="A4627" s="24"/>
      <c r="B4627" s="23"/>
      <c r="C4627" s="23"/>
      <c r="D4627" s="23"/>
      <c r="E4627" s="23"/>
      <c r="F4627" s="23"/>
      <c r="G4627" s="23"/>
      <c r="H4627" s="23"/>
      <c r="I4627" s="23"/>
      <c r="J4627" s="23"/>
      <c r="K4627" s="23"/>
      <c r="L4627" s="23"/>
      <c r="M4627" s="23"/>
      <c r="N4627" s="23"/>
      <c r="O4627" s="23"/>
      <c r="P4627" s="23"/>
      <c r="Q4627" s="23"/>
      <c r="R4627" s="23"/>
      <c r="S4627" s="23"/>
      <c r="T4627" s="23"/>
      <c r="U4627" s="23"/>
      <c r="V4627" s="23"/>
      <c r="W4627" s="23"/>
      <c r="X4627" s="23"/>
      <c r="Y4627" s="23"/>
      <c r="Z4627" s="23"/>
      <c r="AA4627" s="23"/>
      <c r="AB4627" s="23"/>
      <c r="AC4627" s="67"/>
      <c r="AD4627" s="23"/>
      <c r="AE4627" s="23"/>
    </row>
    <row r="4628" spans="1:31" s="103" customFormat="1" x14ac:dyDescent="0.35">
      <c r="A4628" s="24"/>
      <c r="B4628" s="23"/>
      <c r="C4628" s="23"/>
      <c r="D4628" s="23"/>
      <c r="E4628" s="23"/>
      <c r="F4628" s="23"/>
      <c r="G4628" s="23"/>
      <c r="H4628" s="23"/>
      <c r="I4628" s="23"/>
      <c r="J4628" s="23"/>
      <c r="K4628" s="23"/>
      <c r="L4628" s="23"/>
      <c r="M4628" s="23"/>
      <c r="N4628" s="23"/>
      <c r="O4628" s="23"/>
      <c r="P4628" s="23"/>
      <c r="Q4628" s="23"/>
      <c r="R4628" s="23"/>
      <c r="S4628" s="23"/>
      <c r="T4628" s="23"/>
      <c r="U4628" s="23"/>
      <c r="V4628" s="23"/>
      <c r="W4628" s="23"/>
      <c r="X4628" s="23"/>
      <c r="Y4628" s="23"/>
      <c r="Z4628" s="23"/>
      <c r="AA4628" s="23"/>
      <c r="AB4628" s="23"/>
      <c r="AC4628" s="67"/>
      <c r="AD4628" s="23"/>
      <c r="AE4628" s="23"/>
    </row>
    <row r="4629" spans="1:31" s="103" customFormat="1" x14ac:dyDescent="0.35">
      <c r="A4629" s="24"/>
      <c r="B4629" s="23"/>
      <c r="C4629" s="23"/>
      <c r="D4629" s="23"/>
      <c r="E4629" s="23"/>
      <c r="F4629" s="23"/>
      <c r="G4629" s="23"/>
      <c r="H4629" s="23"/>
      <c r="I4629" s="23"/>
      <c r="J4629" s="23"/>
      <c r="K4629" s="23"/>
      <c r="L4629" s="23"/>
      <c r="M4629" s="23"/>
      <c r="N4629" s="23"/>
      <c r="O4629" s="23"/>
      <c r="P4629" s="23"/>
      <c r="Q4629" s="23"/>
      <c r="R4629" s="23"/>
      <c r="S4629" s="23"/>
      <c r="T4629" s="23"/>
      <c r="U4629" s="23"/>
      <c r="V4629" s="23"/>
      <c r="W4629" s="23"/>
      <c r="X4629" s="23"/>
      <c r="Y4629" s="23"/>
      <c r="Z4629" s="23"/>
      <c r="AA4629" s="23"/>
      <c r="AB4629" s="23"/>
      <c r="AC4629" s="67"/>
      <c r="AD4629" s="23"/>
      <c r="AE4629" s="23"/>
    </row>
    <row r="4630" spans="1:31" s="103" customFormat="1" x14ac:dyDescent="0.35">
      <c r="A4630" s="24"/>
      <c r="B4630" s="23"/>
      <c r="C4630" s="23"/>
      <c r="D4630" s="23"/>
      <c r="E4630" s="23"/>
      <c r="F4630" s="23"/>
      <c r="G4630" s="23"/>
      <c r="H4630" s="23"/>
      <c r="I4630" s="23"/>
      <c r="J4630" s="23"/>
      <c r="K4630" s="23"/>
      <c r="L4630" s="23"/>
      <c r="M4630" s="23"/>
      <c r="N4630" s="23"/>
      <c r="O4630" s="23"/>
      <c r="P4630" s="23"/>
      <c r="Q4630" s="23"/>
      <c r="R4630" s="23"/>
      <c r="S4630" s="23"/>
      <c r="T4630" s="23"/>
      <c r="U4630" s="23"/>
      <c r="V4630" s="23"/>
      <c r="W4630" s="23"/>
      <c r="X4630" s="23"/>
      <c r="Y4630" s="23"/>
      <c r="Z4630" s="23"/>
      <c r="AA4630" s="23"/>
      <c r="AB4630" s="23"/>
      <c r="AC4630" s="67"/>
      <c r="AD4630" s="23"/>
      <c r="AE4630" s="23"/>
    </row>
    <row r="4631" spans="1:31" s="103" customFormat="1" x14ac:dyDescent="0.35">
      <c r="A4631" s="24"/>
      <c r="B4631" s="23"/>
      <c r="C4631" s="23"/>
      <c r="D4631" s="23"/>
      <c r="E4631" s="23"/>
      <c r="F4631" s="23"/>
      <c r="G4631" s="23"/>
      <c r="H4631" s="23"/>
      <c r="I4631" s="23"/>
      <c r="J4631" s="23"/>
      <c r="K4631" s="23"/>
      <c r="L4631" s="23"/>
      <c r="M4631" s="23"/>
      <c r="N4631" s="23"/>
      <c r="O4631" s="23"/>
      <c r="P4631" s="23"/>
      <c r="Q4631" s="23"/>
      <c r="R4631" s="23"/>
      <c r="S4631" s="23"/>
      <c r="T4631" s="23"/>
      <c r="U4631" s="23"/>
      <c r="V4631" s="23"/>
      <c r="W4631" s="23"/>
      <c r="X4631" s="23"/>
      <c r="Y4631" s="23"/>
      <c r="Z4631" s="23"/>
      <c r="AA4631" s="23"/>
      <c r="AB4631" s="23"/>
      <c r="AC4631" s="67"/>
      <c r="AD4631" s="23"/>
      <c r="AE4631" s="23"/>
    </row>
    <row r="4632" spans="1:31" s="103" customFormat="1" x14ac:dyDescent="0.35">
      <c r="A4632" s="24"/>
      <c r="B4632" s="23"/>
      <c r="C4632" s="23"/>
      <c r="D4632" s="23"/>
      <c r="E4632" s="23"/>
      <c r="F4632" s="23"/>
      <c r="G4632" s="23"/>
      <c r="H4632" s="23"/>
      <c r="I4632" s="23"/>
      <c r="J4632" s="23"/>
      <c r="K4632" s="23"/>
      <c r="L4632" s="23"/>
      <c r="M4632" s="23"/>
      <c r="N4632" s="23"/>
      <c r="O4632" s="23"/>
      <c r="P4632" s="23"/>
      <c r="Q4632" s="23"/>
      <c r="R4632" s="23"/>
      <c r="S4632" s="23"/>
      <c r="T4632" s="23"/>
      <c r="U4632" s="23"/>
      <c r="V4632" s="23"/>
      <c r="W4632" s="23"/>
      <c r="X4632" s="23"/>
      <c r="Y4632" s="23"/>
      <c r="Z4632" s="23"/>
      <c r="AA4632" s="23"/>
      <c r="AB4632" s="23"/>
      <c r="AC4632" s="67"/>
      <c r="AD4632" s="23"/>
      <c r="AE4632" s="23"/>
    </row>
    <row r="4633" spans="1:31" s="103" customFormat="1" x14ac:dyDescent="0.35">
      <c r="A4633" s="24"/>
      <c r="B4633" s="23"/>
      <c r="C4633" s="23"/>
      <c r="D4633" s="23"/>
      <c r="E4633" s="23"/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23"/>
      <c r="Y4633" s="23"/>
      <c r="Z4633" s="23"/>
      <c r="AA4633" s="23"/>
      <c r="AB4633" s="23"/>
      <c r="AC4633" s="67"/>
      <c r="AD4633" s="23"/>
      <c r="AE4633" s="23"/>
    </row>
    <row r="4634" spans="1:31" s="103" customFormat="1" x14ac:dyDescent="0.35">
      <c r="A4634" s="24"/>
      <c r="B4634" s="23"/>
      <c r="C4634" s="23"/>
      <c r="D4634" s="23"/>
      <c r="E4634" s="23"/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23"/>
      <c r="Y4634" s="23"/>
      <c r="Z4634" s="23"/>
      <c r="AA4634" s="23"/>
      <c r="AB4634" s="23"/>
      <c r="AC4634" s="67"/>
      <c r="AD4634" s="23"/>
      <c r="AE4634" s="23"/>
    </row>
    <row r="4635" spans="1:31" s="103" customFormat="1" x14ac:dyDescent="0.35">
      <c r="A4635" s="24"/>
      <c r="B4635" s="23"/>
      <c r="C4635" s="23"/>
      <c r="D4635" s="23"/>
      <c r="E4635" s="23"/>
      <c r="F4635" s="23"/>
      <c r="G4635" s="23"/>
      <c r="H4635" s="23"/>
      <c r="I4635" s="23"/>
      <c r="J4635" s="23"/>
      <c r="K4635" s="23"/>
      <c r="L4635" s="23"/>
      <c r="M4635" s="23"/>
      <c r="N4635" s="23"/>
      <c r="O4635" s="23"/>
      <c r="P4635" s="23"/>
      <c r="Q4635" s="23"/>
      <c r="R4635" s="23"/>
      <c r="S4635" s="23"/>
      <c r="T4635" s="23"/>
      <c r="U4635" s="23"/>
      <c r="V4635" s="23"/>
      <c r="W4635" s="23"/>
      <c r="X4635" s="23"/>
      <c r="Y4635" s="23"/>
      <c r="Z4635" s="23"/>
      <c r="AA4635" s="23"/>
      <c r="AB4635" s="23"/>
      <c r="AC4635" s="67"/>
      <c r="AD4635" s="23"/>
      <c r="AE4635" s="23"/>
    </row>
    <row r="4636" spans="1:31" s="103" customFormat="1" x14ac:dyDescent="0.35">
      <c r="A4636" s="24"/>
      <c r="B4636" s="23"/>
      <c r="C4636" s="23"/>
      <c r="D4636" s="23"/>
      <c r="E4636" s="23"/>
      <c r="F4636" s="23"/>
      <c r="G4636" s="23"/>
      <c r="H4636" s="23"/>
      <c r="I4636" s="23"/>
      <c r="J4636" s="23"/>
      <c r="K4636" s="23"/>
      <c r="L4636" s="23"/>
      <c r="M4636" s="23"/>
      <c r="N4636" s="23"/>
      <c r="O4636" s="23"/>
      <c r="P4636" s="23"/>
      <c r="Q4636" s="23"/>
      <c r="R4636" s="23"/>
      <c r="S4636" s="23"/>
      <c r="T4636" s="23"/>
      <c r="U4636" s="23"/>
      <c r="V4636" s="23"/>
      <c r="W4636" s="23"/>
      <c r="X4636" s="23"/>
      <c r="Y4636" s="23"/>
      <c r="Z4636" s="23"/>
      <c r="AA4636" s="23"/>
      <c r="AB4636" s="23"/>
      <c r="AC4636" s="67"/>
      <c r="AD4636" s="23"/>
      <c r="AE4636" s="23"/>
    </row>
    <row r="4637" spans="1:31" s="103" customFormat="1" x14ac:dyDescent="0.35">
      <c r="A4637" s="24"/>
      <c r="B4637" s="23"/>
      <c r="C4637" s="23"/>
      <c r="D4637" s="23"/>
      <c r="E4637" s="23"/>
      <c r="F4637" s="23"/>
      <c r="G4637" s="23"/>
      <c r="H4637" s="23"/>
      <c r="I4637" s="23"/>
      <c r="J4637" s="23"/>
      <c r="K4637" s="23"/>
      <c r="L4637" s="23"/>
      <c r="M4637" s="23"/>
      <c r="N4637" s="23"/>
      <c r="O4637" s="23"/>
      <c r="P4637" s="23"/>
      <c r="Q4637" s="23"/>
      <c r="R4637" s="23"/>
      <c r="S4637" s="23"/>
      <c r="T4637" s="23"/>
      <c r="U4637" s="23"/>
      <c r="V4637" s="23"/>
      <c r="W4637" s="23"/>
      <c r="X4637" s="23"/>
      <c r="Y4637" s="23"/>
      <c r="Z4637" s="23"/>
      <c r="AA4637" s="23"/>
      <c r="AB4637" s="23"/>
      <c r="AC4637" s="67"/>
      <c r="AD4637" s="23"/>
      <c r="AE4637" s="23"/>
    </row>
    <row r="4638" spans="1:31" s="103" customFormat="1" x14ac:dyDescent="0.35">
      <c r="A4638" s="24"/>
      <c r="B4638" s="23"/>
      <c r="C4638" s="23"/>
      <c r="D4638" s="23"/>
      <c r="E4638" s="23"/>
      <c r="F4638" s="23"/>
      <c r="G4638" s="23"/>
      <c r="H4638" s="23"/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23"/>
      <c r="Y4638" s="23"/>
      <c r="Z4638" s="23"/>
      <c r="AA4638" s="23"/>
      <c r="AB4638" s="23"/>
      <c r="AC4638" s="67"/>
      <c r="AD4638" s="23"/>
      <c r="AE4638" s="23"/>
    </row>
    <row r="4639" spans="1:31" s="103" customFormat="1" x14ac:dyDescent="0.35">
      <c r="A4639" s="24"/>
      <c r="B4639" s="23"/>
      <c r="C4639" s="23"/>
      <c r="D4639" s="23"/>
      <c r="E4639" s="23"/>
      <c r="F4639" s="23"/>
      <c r="G4639" s="23"/>
      <c r="H4639" s="23"/>
      <c r="I4639" s="23"/>
      <c r="J4639" s="23"/>
      <c r="K4639" s="23"/>
      <c r="L4639" s="23"/>
      <c r="M4639" s="23"/>
      <c r="N4639" s="23"/>
      <c r="O4639" s="23"/>
      <c r="P4639" s="23"/>
      <c r="Q4639" s="23"/>
      <c r="R4639" s="23"/>
      <c r="S4639" s="23"/>
      <c r="T4639" s="23"/>
      <c r="U4639" s="23"/>
      <c r="V4639" s="23"/>
      <c r="W4639" s="23"/>
      <c r="X4639" s="23"/>
      <c r="Y4639" s="23"/>
      <c r="Z4639" s="23"/>
      <c r="AA4639" s="23"/>
      <c r="AB4639" s="23"/>
      <c r="AC4639" s="67"/>
      <c r="AD4639" s="23"/>
      <c r="AE4639" s="23"/>
    </row>
    <row r="4640" spans="1:31" s="103" customFormat="1" x14ac:dyDescent="0.35">
      <c r="A4640" s="24"/>
      <c r="B4640" s="23"/>
      <c r="C4640" s="23"/>
      <c r="D4640" s="23"/>
      <c r="E4640" s="23"/>
      <c r="F4640" s="23"/>
      <c r="G4640" s="23"/>
      <c r="H4640" s="23"/>
      <c r="I4640" s="23"/>
      <c r="J4640" s="23"/>
      <c r="K4640" s="23"/>
      <c r="L4640" s="23"/>
      <c r="M4640" s="23"/>
      <c r="N4640" s="23"/>
      <c r="O4640" s="23"/>
      <c r="P4640" s="23"/>
      <c r="Q4640" s="23"/>
      <c r="R4640" s="23"/>
      <c r="S4640" s="23"/>
      <c r="T4640" s="23"/>
      <c r="U4640" s="23"/>
      <c r="V4640" s="23"/>
      <c r="W4640" s="23"/>
      <c r="X4640" s="23"/>
      <c r="Y4640" s="23"/>
      <c r="Z4640" s="23"/>
      <c r="AA4640" s="23"/>
      <c r="AB4640" s="23"/>
      <c r="AC4640" s="67"/>
      <c r="AD4640" s="23"/>
      <c r="AE4640" s="23"/>
    </row>
    <row r="4641" spans="1:31" s="103" customFormat="1" x14ac:dyDescent="0.35">
      <c r="A4641" s="24"/>
      <c r="B4641" s="23"/>
      <c r="C4641" s="23"/>
      <c r="D4641" s="23"/>
      <c r="E4641" s="23"/>
      <c r="F4641" s="23"/>
      <c r="G4641" s="23"/>
      <c r="H4641" s="23"/>
      <c r="I4641" s="23"/>
      <c r="J4641" s="23"/>
      <c r="K4641" s="23"/>
      <c r="L4641" s="23"/>
      <c r="M4641" s="23"/>
      <c r="N4641" s="23"/>
      <c r="O4641" s="23"/>
      <c r="P4641" s="23"/>
      <c r="Q4641" s="23"/>
      <c r="R4641" s="23"/>
      <c r="S4641" s="23"/>
      <c r="T4641" s="23"/>
      <c r="U4641" s="23"/>
      <c r="V4641" s="23"/>
      <c r="W4641" s="23"/>
      <c r="X4641" s="23"/>
      <c r="Y4641" s="23"/>
      <c r="Z4641" s="23"/>
      <c r="AA4641" s="23"/>
      <c r="AB4641" s="23"/>
      <c r="AC4641" s="67"/>
      <c r="AD4641" s="23"/>
      <c r="AE4641" s="23"/>
    </row>
    <row r="4642" spans="1:31" s="103" customFormat="1" x14ac:dyDescent="0.35">
      <c r="A4642" s="24"/>
      <c r="B4642" s="23"/>
      <c r="C4642" s="23"/>
      <c r="D4642" s="23"/>
      <c r="E4642" s="23"/>
      <c r="F4642" s="23"/>
      <c r="G4642" s="23"/>
      <c r="H4642" s="23"/>
      <c r="I4642" s="23"/>
      <c r="J4642" s="23"/>
      <c r="K4642" s="23"/>
      <c r="L4642" s="23"/>
      <c r="M4642" s="23"/>
      <c r="N4642" s="23"/>
      <c r="O4642" s="23"/>
      <c r="P4642" s="23"/>
      <c r="Q4642" s="23"/>
      <c r="R4642" s="23"/>
      <c r="S4642" s="23"/>
      <c r="T4642" s="23"/>
      <c r="U4642" s="23"/>
      <c r="V4642" s="23"/>
      <c r="W4642" s="23"/>
      <c r="X4642" s="23"/>
      <c r="Y4642" s="23"/>
      <c r="Z4642" s="23"/>
      <c r="AA4642" s="23"/>
      <c r="AB4642" s="23"/>
      <c r="AC4642" s="67"/>
      <c r="AD4642" s="23"/>
      <c r="AE4642" s="23"/>
    </row>
    <row r="4643" spans="1:31" s="103" customFormat="1" x14ac:dyDescent="0.35">
      <c r="A4643" s="24"/>
      <c r="B4643" s="23"/>
      <c r="C4643" s="23"/>
      <c r="D4643" s="23"/>
      <c r="E4643" s="23"/>
      <c r="F4643" s="23"/>
      <c r="G4643" s="23"/>
      <c r="H4643" s="23"/>
      <c r="I4643" s="23"/>
      <c r="J4643" s="23"/>
      <c r="K4643" s="23"/>
      <c r="L4643" s="23"/>
      <c r="M4643" s="23"/>
      <c r="N4643" s="23"/>
      <c r="O4643" s="23"/>
      <c r="P4643" s="23"/>
      <c r="Q4643" s="23"/>
      <c r="R4643" s="23"/>
      <c r="S4643" s="23"/>
      <c r="T4643" s="23"/>
      <c r="U4643" s="23"/>
      <c r="V4643" s="23"/>
      <c r="W4643" s="23"/>
      <c r="X4643" s="23"/>
      <c r="Y4643" s="23"/>
      <c r="Z4643" s="23"/>
      <c r="AA4643" s="23"/>
      <c r="AB4643" s="23"/>
      <c r="AC4643" s="67"/>
      <c r="AD4643" s="23"/>
      <c r="AE4643" s="23"/>
    </row>
    <row r="4644" spans="1:31" s="103" customFormat="1" x14ac:dyDescent="0.35">
      <c r="A4644" s="24"/>
      <c r="B4644" s="23"/>
      <c r="C4644" s="23"/>
      <c r="D4644" s="23"/>
      <c r="E4644" s="23"/>
      <c r="F4644" s="23"/>
      <c r="G4644" s="23"/>
      <c r="H4644" s="23"/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  <c r="T4644" s="23"/>
      <c r="U4644" s="23"/>
      <c r="V4644" s="23"/>
      <c r="W4644" s="23"/>
      <c r="X4644" s="23"/>
      <c r="Y4644" s="23"/>
      <c r="Z4644" s="23"/>
      <c r="AA4644" s="23"/>
      <c r="AB4644" s="23"/>
      <c r="AC4644" s="67"/>
      <c r="AD4644" s="23"/>
      <c r="AE4644" s="23"/>
    </row>
    <row r="4645" spans="1:31" s="103" customFormat="1" x14ac:dyDescent="0.35">
      <c r="A4645" s="24"/>
      <c r="B4645" s="23"/>
      <c r="C4645" s="23"/>
      <c r="D4645" s="23"/>
      <c r="E4645" s="23"/>
      <c r="F4645" s="23"/>
      <c r="G4645" s="23"/>
      <c r="H4645" s="23"/>
      <c r="I4645" s="23"/>
      <c r="J4645" s="23"/>
      <c r="K4645" s="23"/>
      <c r="L4645" s="23"/>
      <c r="M4645" s="23"/>
      <c r="N4645" s="23"/>
      <c r="O4645" s="23"/>
      <c r="P4645" s="23"/>
      <c r="Q4645" s="23"/>
      <c r="R4645" s="23"/>
      <c r="S4645" s="23"/>
      <c r="T4645" s="23"/>
      <c r="U4645" s="23"/>
      <c r="V4645" s="23"/>
      <c r="W4645" s="23"/>
      <c r="X4645" s="23"/>
      <c r="Y4645" s="23"/>
      <c r="Z4645" s="23"/>
      <c r="AA4645" s="23"/>
      <c r="AB4645" s="23"/>
      <c r="AC4645" s="67"/>
      <c r="AD4645" s="23"/>
      <c r="AE4645" s="23"/>
    </row>
    <row r="4646" spans="1:31" s="103" customFormat="1" x14ac:dyDescent="0.35">
      <c r="A4646" s="24"/>
      <c r="B4646" s="23"/>
      <c r="C4646" s="23"/>
      <c r="D4646" s="23"/>
      <c r="E4646" s="23"/>
      <c r="F4646" s="23"/>
      <c r="G4646" s="23"/>
      <c r="H4646" s="23"/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/>
      <c r="U4646" s="23"/>
      <c r="V4646" s="23"/>
      <c r="W4646" s="23"/>
      <c r="X4646" s="23"/>
      <c r="Y4646" s="23"/>
      <c r="Z4646" s="23"/>
      <c r="AA4646" s="23"/>
      <c r="AB4646" s="23"/>
      <c r="AC4646" s="67"/>
      <c r="AD4646" s="23"/>
      <c r="AE4646" s="23"/>
    </row>
    <row r="4647" spans="1:31" s="103" customFormat="1" x14ac:dyDescent="0.35">
      <c r="A4647" s="24"/>
      <c r="B4647" s="23"/>
      <c r="C4647" s="23"/>
      <c r="D4647" s="23"/>
      <c r="E4647" s="23"/>
      <c r="F4647" s="23"/>
      <c r="G4647" s="23"/>
      <c r="H4647" s="23"/>
      <c r="I4647" s="23"/>
      <c r="J4647" s="23"/>
      <c r="K4647" s="23"/>
      <c r="L4647" s="23"/>
      <c r="M4647" s="23"/>
      <c r="N4647" s="23"/>
      <c r="O4647" s="23"/>
      <c r="P4647" s="23"/>
      <c r="Q4647" s="23"/>
      <c r="R4647" s="23"/>
      <c r="S4647" s="23"/>
      <c r="T4647" s="23"/>
      <c r="U4647" s="23"/>
      <c r="V4647" s="23"/>
      <c r="W4647" s="23"/>
      <c r="X4647" s="23"/>
      <c r="Y4647" s="23"/>
      <c r="Z4647" s="23"/>
      <c r="AA4647" s="23"/>
      <c r="AB4647" s="23"/>
      <c r="AC4647" s="67"/>
      <c r="AD4647" s="23"/>
      <c r="AE4647" s="23"/>
    </row>
    <row r="4648" spans="1:31" s="103" customFormat="1" x14ac:dyDescent="0.35">
      <c r="A4648" s="24"/>
      <c r="B4648" s="23"/>
      <c r="C4648" s="23"/>
      <c r="D4648" s="23"/>
      <c r="E4648" s="23"/>
      <c r="F4648" s="23"/>
      <c r="G4648" s="23"/>
      <c r="H4648" s="23"/>
      <c r="I4648" s="23"/>
      <c r="J4648" s="23"/>
      <c r="K4648" s="23"/>
      <c r="L4648" s="23"/>
      <c r="M4648" s="23"/>
      <c r="N4648" s="23"/>
      <c r="O4648" s="23"/>
      <c r="P4648" s="23"/>
      <c r="Q4648" s="23"/>
      <c r="R4648" s="23"/>
      <c r="S4648" s="23"/>
      <c r="T4648" s="23"/>
      <c r="U4648" s="23"/>
      <c r="V4648" s="23"/>
      <c r="W4648" s="23"/>
      <c r="X4648" s="23"/>
      <c r="Y4648" s="23"/>
      <c r="Z4648" s="23"/>
      <c r="AA4648" s="23"/>
      <c r="AB4648" s="23"/>
      <c r="AC4648" s="67"/>
      <c r="AD4648" s="23"/>
      <c r="AE4648" s="23"/>
    </row>
    <row r="4649" spans="1:31" s="103" customFormat="1" x14ac:dyDescent="0.35">
      <c r="A4649" s="24"/>
      <c r="B4649" s="23"/>
      <c r="C4649" s="23"/>
      <c r="D4649" s="23"/>
      <c r="E4649" s="23"/>
      <c r="F4649" s="23"/>
      <c r="G4649" s="23"/>
      <c r="H4649" s="23"/>
      <c r="I4649" s="23"/>
      <c r="J4649" s="23"/>
      <c r="K4649" s="23"/>
      <c r="L4649" s="23"/>
      <c r="M4649" s="23"/>
      <c r="N4649" s="23"/>
      <c r="O4649" s="23"/>
      <c r="P4649" s="23"/>
      <c r="Q4649" s="23"/>
      <c r="R4649" s="23"/>
      <c r="S4649" s="23"/>
      <c r="T4649" s="23"/>
      <c r="U4649" s="23"/>
      <c r="V4649" s="23"/>
      <c r="W4649" s="23"/>
      <c r="X4649" s="23"/>
      <c r="Y4649" s="23"/>
      <c r="Z4649" s="23"/>
      <c r="AA4649" s="23"/>
      <c r="AB4649" s="23"/>
      <c r="AC4649" s="67"/>
      <c r="AD4649" s="23"/>
      <c r="AE4649" s="23"/>
    </row>
    <row r="4650" spans="1:31" s="103" customFormat="1" x14ac:dyDescent="0.35">
      <c r="A4650" s="24"/>
      <c r="B4650" s="23"/>
      <c r="C4650" s="23"/>
      <c r="D4650" s="23"/>
      <c r="E4650" s="23"/>
      <c r="F4650" s="23"/>
      <c r="G4650" s="23"/>
      <c r="H4650" s="23"/>
      <c r="I4650" s="23"/>
      <c r="J4650" s="23"/>
      <c r="K4650" s="23"/>
      <c r="L4650" s="23"/>
      <c r="M4650" s="23"/>
      <c r="N4650" s="23"/>
      <c r="O4650" s="23"/>
      <c r="P4650" s="23"/>
      <c r="Q4650" s="23"/>
      <c r="R4650" s="23"/>
      <c r="S4650" s="23"/>
      <c r="T4650" s="23"/>
      <c r="U4650" s="23"/>
      <c r="V4650" s="23"/>
      <c r="W4650" s="23"/>
      <c r="X4650" s="23"/>
      <c r="Y4650" s="23"/>
      <c r="Z4650" s="23"/>
      <c r="AA4650" s="23"/>
      <c r="AB4650" s="23"/>
      <c r="AC4650" s="67"/>
      <c r="AD4650" s="23"/>
      <c r="AE4650" s="23"/>
    </row>
    <row r="4651" spans="1:31" s="103" customFormat="1" x14ac:dyDescent="0.35">
      <c r="A4651" s="24"/>
      <c r="B4651" s="23"/>
      <c r="C4651" s="23"/>
      <c r="D4651" s="23"/>
      <c r="E4651" s="23"/>
      <c r="F4651" s="23"/>
      <c r="G4651" s="23"/>
      <c r="H4651" s="23"/>
      <c r="I4651" s="23"/>
      <c r="J4651" s="23"/>
      <c r="K4651" s="23"/>
      <c r="L4651" s="23"/>
      <c r="M4651" s="23"/>
      <c r="N4651" s="23"/>
      <c r="O4651" s="23"/>
      <c r="P4651" s="23"/>
      <c r="Q4651" s="23"/>
      <c r="R4651" s="23"/>
      <c r="S4651" s="23"/>
      <c r="T4651" s="23"/>
      <c r="U4651" s="23"/>
      <c r="V4651" s="23"/>
      <c r="W4651" s="23"/>
      <c r="X4651" s="23"/>
      <c r="Y4651" s="23"/>
      <c r="Z4651" s="23"/>
      <c r="AA4651" s="23"/>
      <c r="AB4651" s="23"/>
      <c r="AC4651" s="67"/>
      <c r="AD4651" s="23"/>
      <c r="AE4651" s="23"/>
    </row>
    <row r="4652" spans="1:31" s="103" customFormat="1" x14ac:dyDescent="0.35">
      <c r="A4652" s="24"/>
      <c r="B4652" s="23"/>
      <c r="C4652" s="23"/>
      <c r="D4652" s="23"/>
      <c r="E4652" s="23"/>
      <c r="F4652" s="23"/>
      <c r="G4652" s="23"/>
      <c r="H4652" s="23"/>
      <c r="I4652" s="23"/>
      <c r="J4652" s="23"/>
      <c r="K4652" s="23"/>
      <c r="L4652" s="23"/>
      <c r="M4652" s="23"/>
      <c r="N4652" s="23"/>
      <c r="O4652" s="23"/>
      <c r="P4652" s="23"/>
      <c r="Q4652" s="23"/>
      <c r="R4652" s="23"/>
      <c r="S4652" s="23"/>
      <c r="T4652" s="23"/>
      <c r="U4652" s="23"/>
      <c r="V4652" s="23"/>
      <c r="W4652" s="23"/>
      <c r="X4652" s="23"/>
      <c r="Y4652" s="23"/>
      <c r="Z4652" s="23"/>
      <c r="AA4652" s="23"/>
      <c r="AB4652" s="23"/>
      <c r="AC4652" s="67"/>
      <c r="AD4652" s="23"/>
      <c r="AE4652" s="23"/>
    </row>
    <row r="4653" spans="1:31" s="103" customFormat="1" x14ac:dyDescent="0.35">
      <c r="A4653" s="24"/>
      <c r="B4653" s="23"/>
      <c r="C4653" s="23"/>
      <c r="D4653" s="23"/>
      <c r="E4653" s="23"/>
      <c r="F4653" s="23"/>
      <c r="G4653" s="23"/>
      <c r="H4653" s="23"/>
      <c r="I4653" s="23"/>
      <c r="J4653" s="23"/>
      <c r="K4653" s="23"/>
      <c r="L4653" s="23"/>
      <c r="M4653" s="23"/>
      <c r="N4653" s="23"/>
      <c r="O4653" s="23"/>
      <c r="P4653" s="23"/>
      <c r="Q4653" s="23"/>
      <c r="R4653" s="23"/>
      <c r="S4653" s="23"/>
      <c r="T4653" s="23"/>
      <c r="U4653" s="23"/>
      <c r="V4653" s="23"/>
      <c r="W4653" s="23"/>
      <c r="X4653" s="23"/>
      <c r="Y4653" s="23"/>
      <c r="Z4653" s="23"/>
      <c r="AA4653" s="23"/>
      <c r="AB4653" s="23"/>
      <c r="AC4653" s="67"/>
      <c r="AD4653" s="23"/>
      <c r="AE4653" s="23"/>
    </row>
    <row r="4654" spans="1:31" s="103" customFormat="1" x14ac:dyDescent="0.35">
      <c r="A4654" s="24"/>
      <c r="B4654" s="23"/>
      <c r="C4654" s="23"/>
      <c r="D4654" s="23"/>
      <c r="E4654" s="23"/>
      <c r="F4654" s="23"/>
      <c r="G4654" s="23"/>
      <c r="H4654" s="23"/>
      <c r="I4654" s="23"/>
      <c r="J4654" s="23"/>
      <c r="K4654" s="23"/>
      <c r="L4654" s="23"/>
      <c r="M4654" s="23"/>
      <c r="N4654" s="23"/>
      <c r="O4654" s="23"/>
      <c r="P4654" s="23"/>
      <c r="Q4654" s="23"/>
      <c r="R4654" s="23"/>
      <c r="S4654" s="23"/>
      <c r="T4654" s="23"/>
      <c r="U4654" s="23"/>
      <c r="V4654" s="23"/>
      <c r="W4654" s="23"/>
      <c r="X4654" s="23"/>
      <c r="Y4654" s="23"/>
      <c r="Z4654" s="23"/>
      <c r="AA4654" s="23"/>
      <c r="AB4654" s="23"/>
      <c r="AC4654" s="67"/>
      <c r="AD4654" s="23"/>
      <c r="AE4654" s="23"/>
    </row>
    <row r="4655" spans="1:31" s="103" customFormat="1" x14ac:dyDescent="0.35">
      <c r="A4655" s="24"/>
      <c r="B4655" s="23"/>
      <c r="C4655" s="23"/>
      <c r="D4655" s="23"/>
      <c r="E4655" s="23"/>
      <c r="F4655" s="23"/>
      <c r="G4655" s="23"/>
      <c r="H4655" s="23"/>
      <c r="I4655" s="23"/>
      <c r="J4655" s="23"/>
      <c r="K4655" s="23"/>
      <c r="L4655" s="23"/>
      <c r="M4655" s="23"/>
      <c r="N4655" s="23"/>
      <c r="O4655" s="23"/>
      <c r="P4655" s="23"/>
      <c r="Q4655" s="23"/>
      <c r="R4655" s="23"/>
      <c r="S4655" s="23"/>
      <c r="T4655" s="23"/>
      <c r="U4655" s="23"/>
      <c r="V4655" s="23"/>
      <c r="W4655" s="23"/>
      <c r="X4655" s="23"/>
      <c r="Y4655" s="23"/>
      <c r="Z4655" s="23"/>
      <c r="AA4655" s="23"/>
      <c r="AB4655" s="23"/>
      <c r="AC4655" s="67"/>
      <c r="AD4655" s="23"/>
      <c r="AE4655" s="23"/>
    </row>
    <row r="4656" spans="1:31" s="103" customFormat="1" x14ac:dyDescent="0.35">
      <c r="A4656" s="24"/>
      <c r="B4656" s="23"/>
      <c r="C4656" s="23"/>
      <c r="D4656" s="23"/>
      <c r="E4656" s="23"/>
      <c r="F4656" s="23"/>
      <c r="G4656" s="23"/>
      <c r="H4656" s="23"/>
      <c r="I4656" s="23"/>
      <c r="J4656" s="23"/>
      <c r="K4656" s="23"/>
      <c r="L4656" s="23"/>
      <c r="M4656" s="23"/>
      <c r="N4656" s="23"/>
      <c r="O4656" s="23"/>
      <c r="P4656" s="23"/>
      <c r="Q4656" s="23"/>
      <c r="R4656" s="23"/>
      <c r="S4656" s="23"/>
      <c r="T4656" s="23"/>
      <c r="U4656" s="23"/>
      <c r="V4656" s="23"/>
      <c r="W4656" s="23"/>
      <c r="X4656" s="23"/>
      <c r="Y4656" s="23"/>
      <c r="Z4656" s="23"/>
      <c r="AA4656" s="23"/>
      <c r="AB4656" s="23"/>
      <c r="AC4656" s="67"/>
      <c r="AD4656" s="23"/>
      <c r="AE4656" s="23"/>
    </row>
    <row r="4657" spans="1:31" s="103" customFormat="1" x14ac:dyDescent="0.35">
      <c r="A4657" s="24"/>
      <c r="B4657" s="23"/>
      <c r="C4657" s="23"/>
      <c r="D4657" s="23"/>
      <c r="E4657" s="23"/>
      <c r="F4657" s="23"/>
      <c r="G4657" s="23"/>
      <c r="H4657" s="23"/>
      <c r="I4657" s="23"/>
      <c r="J4657" s="23"/>
      <c r="K4657" s="23"/>
      <c r="L4657" s="23"/>
      <c r="M4657" s="23"/>
      <c r="N4657" s="23"/>
      <c r="O4657" s="23"/>
      <c r="P4657" s="23"/>
      <c r="Q4657" s="23"/>
      <c r="R4657" s="23"/>
      <c r="S4657" s="23"/>
      <c r="T4657" s="23"/>
      <c r="U4657" s="23"/>
      <c r="V4657" s="23"/>
      <c r="W4657" s="23"/>
      <c r="X4657" s="23"/>
      <c r="Y4657" s="23"/>
      <c r="Z4657" s="23"/>
      <c r="AA4657" s="23"/>
      <c r="AB4657" s="23"/>
      <c r="AC4657" s="67"/>
      <c r="AD4657" s="23"/>
      <c r="AE4657" s="23"/>
    </row>
    <row r="4658" spans="1:31" s="103" customFormat="1" x14ac:dyDescent="0.35">
      <c r="A4658" s="24"/>
      <c r="B4658" s="23"/>
      <c r="C4658" s="23"/>
      <c r="D4658" s="23"/>
      <c r="E4658" s="23"/>
      <c r="F4658" s="23"/>
      <c r="G4658" s="23"/>
      <c r="H4658" s="23"/>
      <c r="I4658" s="23"/>
      <c r="J4658" s="23"/>
      <c r="K4658" s="23"/>
      <c r="L4658" s="23"/>
      <c r="M4658" s="23"/>
      <c r="N4658" s="23"/>
      <c r="O4658" s="23"/>
      <c r="P4658" s="23"/>
      <c r="Q4658" s="23"/>
      <c r="R4658" s="23"/>
      <c r="S4658" s="23"/>
      <c r="T4658" s="23"/>
      <c r="U4658" s="23"/>
      <c r="V4658" s="23"/>
      <c r="W4658" s="23"/>
      <c r="X4658" s="23"/>
      <c r="Y4658" s="23"/>
      <c r="Z4658" s="23"/>
      <c r="AA4658" s="23"/>
      <c r="AB4658" s="23"/>
      <c r="AC4658" s="67"/>
      <c r="AD4658" s="23"/>
      <c r="AE4658" s="23"/>
    </row>
    <row r="4659" spans="1:31" s="103" customFormat="1" x14ac:dyDescent="0.35">
      <c r="A4659" s="24"/>
      <c r="B4659" s="23"/>
      <c r="C4659" s="23"/>
      <c r="D4659" s="23"/>
      <c r="E4659" s="23"/>
      <c r="F4659" s="23"/>
      <c r="G4659" s="23"/>
      <c r="H4659" s="23"/>
      <c r="I4659" s="23"/>
      <c r="J4659" s="23"/>
      <c r="K4659" s="23"/>
      <c r="L4659" s="23"/>
      <c r="M4659" s="23"/>
      <c r="N4659" s="23"/>
      <c r="O4659" s="23"/>
      <c r="P4659" s="23"/>
      <c r="Q4659" s="23"/>
      <c r="R4659" s="23"/>
      <c r="S4659" s="23"/>
      <c r="T4659" s="23"/>
      <c r="U4659" s="23"/>
      <c r="V4659" s="23"/>
      <c r="W4659" s="23"/>
      <c r="X4659" s="23"/>
      <c r="Y4659" s="23"/>
      <c r="Z4659" s="23"/>
      <c r="AA4659" s="23"/>
      <c r="AB4659" s="23"/>
      <c r="AC4659" s="67"/>
      <c r="AD4659" s="23"/>
      <c r="AE4659" s="23"/>
    </row>
    <row r="4660" spans="1:31" s="103" customFormat="1" x14ac:dyDescent="0.35">
      <c r="A4660" s="24"/>
      <c r="B4660" s="23"/>
      <c r="C4660" s="23"/>
      <c r="D4660" s="23"/>
      <c r="E4660" s="23"/>
      <c r="F4660" s="23"/>
      <c r="G4660" s="23"/>
      <c r="H4660" s="23"/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23"/>
      <c r="Y4660" s="23"/>
      <c r="Z4660" s="23"/>
      <c r="AA4660" s="23"/>
      <c r="AB4660" s="23"/>
      <c r="AC4660" s="67"/>
      <c r="AD4660" s="23"/>
      <c r="AE4660" s="23"/>
    </row>
    <row r="4661" spans="1:31" s="103" customFormat="1" x14ac:dyDescent="0.35">
      <c r="A4661" s="24"/>
      <c r="B4661" s="23"/>
      <c r="C4661" s="23"/>
      <c r="D4661" s="23"/>
      <c r="E4661" s="23"/>
      <c r="F4661" s="23"/>
      <c r="G4661" s="23"/>
      <c r="H4661" s="23"/>
      <c r="I4661" s="23"/>
      <c r="J4661" s="23"/>
      <c r="K4661" s="23"/>
      <c r="L4661" s="23"/>
      <c r="M4661" s="23"/>
      <c r="N4661" s="23"/>
      <c r="O4661" s="23"/>
      <c r="P4661" s="23"/>
      <c r="Q4661" s="23"/>
      <c r="R4661" s="23"/>
      <c r="S4661" s="23"/>
      <c r="T4661" s="23"/>
      <c r="U4661" s="23"/>
      <c r="V4661" s="23"/>
      <c r="W4661" s="23"/>
      <c r="X4661" s="23"/>
      <c r="Y4661" s="23"/>
      <c r="Z4661" s="23"/>
      <c r="AA4661" s="23"/>
      <c r="AB4661" s="23"/>
      <c r="AC4661" s="67"/>
      <c r="AD4661" s="23"/>
      <c r="AE4661" s="23"/>
    </row>
    <row r="4662" spans="1:31" s="103" customFormat="1" x14ac:dyDescent="0.35">
      <c r="A4662" s="24"/>
      <c r="B4662" s="23"/>
      <c r="C4662" s="23"/>
      <c r="D4662" s="23"/>
      <c r="E4662" s="23"/>
      <c r="F4662" s="23"/>
      <c r="G4662" s="23"/>
      <c r="H4662" s="23"/>
      <c r="I4662" s="23"/>
      <c r="J4662" s="23"/>
      <c r="K4662" s="23"/>
      <c r="L4662" s="23"/>
      <c r="M4662" s="23"/>
      <c r="N4662" s="23"/>
      <c r="O4662" s="23"/>
      <c r="P4662" s="23"/>
      <c r="Q4662" s="23"/>
      <c r="R4662" s="23"/>
      <c r="S4662" s="23"/>
      <c r="T4662" s="23"/>
      <c r="U4662" s="23"/>
      <c r="V4662" s="23"/>
      <c r="W4662" s="23"/>
      <c r="X4662" s="23"/>
      <c r="Y4662" s="23"/>
      <c r="Z4662" s="23"/>
      <c r="AA4662" s="23"/>
      <c r="AB4662" s="23"/>
      <c r="AC4662" s="67"/>
      <c r="AD4662" s="23"/>
      <c r="AE4662" s="23"/>
    </row>
    <row r="4663" spans="1:31" s="103" customFormat="1" x14ac:dyDescent="0.35">
      <c r="A4663" s="24"/>
      <c r="B4663" s="23"/>
      <c r="C4663" s="23"/>
      <c r="D4663" s="23"/>
      <c r="E4663" s="23"/>
      <c r="F4663" s="23"/>
      <c r="G4663" s="23"/>
      <c r="H4663" s="23"/>
      <c r="I4663" s="23"/>
      <c r="J4663" s="23"/>
      <c r="K4663" s="23"/>
      <c r="L4663" s="23"/>
      <c r="M4663" s="23"/>
      <c r="N4663" s="23"/>
      <c r="O4663" s="23"/>
      <c r="P4663" s="23"/>
      <c r="Q4663" s="23"/>
      <c r="R4663" s="23"/>
      <c r="S4663" s="23"/>
      <c r="T4663" s="23"/>
      <c r="U4663" s="23"/>
      <c r="V4663" s="23"/>
      <c r="W4663" s="23"/>
      <c r="X4663" s="23"/>
      <c r="Y4663" s="23"/>
      <c r="Z4663" s="23"/>
      <c r="AA4663" s="23"/>
      <c r="AB4663" s="23"/>
      <c r="AC4663" s="67"/>
      <c r="AD4663" s="23"/>
      <c r="AE4663" s="23"/>
    </row>
    <row r="4664" spans="1:31" s="103" customFormat="1" x14ac:dyDescent="0.35">
      <c r="A4664" s="24"/>
      <c r="B4664" s="23"/>
      <c r="C4664" s="23"/>
      <c r="D4664" s="23"/>
      <c r="E4664" s="23"/>
      <c r="F4664" s="23"/>
      <c r="G4664" s="23"/>
      <c r="H4664" s="23"/>
      <c r="I4664" s="23"/>
      <c r="J4664" s="23"/>
      <c r="K4664" s="23"/>
      <c r="L4664" s="23"/>
      <c r="M4664" s="23"/>
      <c r="N4664" s="23"/>
      <c r="O4664" s="23"/>
      <c r="P4664" s="23"/>
      <c r="Q4664" s="23"/>
      <c r="R4664" s="23"/>
      <c r="S4664" s="23"/>
      <c r="T4664" s="23"/>
      <c r="U4664" s="23"/>
      <c r="V4664" s="23"/>
      <c r="W4664" s="23"/>
      <c r="X4664" s="23"/>
      <c r="Y4664" s="23"/>
      <c r="Z4664" s="23"/>
      <c r="AA4664" s="23"/>
      <c r="AB4664" s="23"/>
      <c r="AC4664" s="67"/>
      <c r="AD4664" s="23"/>
      <c r="AE4664" s="23"/>
    </row>
    <row r="4665" spans="1:31" s="103" customFormat="1" x14ac:dyDescent="0.35">
      <c r="A4665" s="24"/>
      <c r="B4665" s="23"/>
      <c r="C4665" s="23"/>
      <c r="D4665" s="23"/>
      <c r="E4665" s="23"/>
      <c r="F4665" s="23"/>
      <c r="G4665" s="23"/>
      <c r="H4665" s="23"/>
      <c r="I4665" s="23"/>
      <c r="J4665" s="23"/>
      <c r="K4665" s="23"/>
      <c r="L4665" s="23"/>
      <c r="M4665" s="23"/>
      <c r="N4665" s="23"/>
      <c r="O4665" s="23"/>
      <c r="P4665" s="23"/>
      <c r="Q4665" s="23"/>
      <c r="R4665" s="23"/>
      <c r="S4665" s="23"/>
      <c r="T4665" s="23"/>
      <c r="U4665" s="23"/>
      <c r="V4665" s="23"/>
      <c r="W4665" s="23"/>
      <c r="X4665" s="23"/>
      <c r="Y4665" s="23"/>
      <c r="Z4665" s="23"/>
      <c r="AA4665" s="23"/>
      <c r="AB4665" s="23"/>
      <c r="AC4665" s="67"/>
      <c r="AD4665" s="23"/>
      <c r="AE4665" s="23"/>
    </row>
    <row r="4666" spans="1:31" s="103" customFormat="1" x14ac:dyDescent="0.35">
      <c r="A4666" s="24"/>
      <c r="B4666" s="23"/>
      <c r="C4666" s="23"/>
      <c r="D4666" s="23"/>
      <c r="E4666" s="23"/>
      <c r="F4666" s="23"/>
      <c r="G4666" s="23"/>
      <c r="H4666" s="23"/>
      <c r="I4666" s="23"/>
      <c r="J4666" s="23"/>
      <c r="K4666" s="23"/>
      <c r="L4666" s="23"/>
      <c r="M4666" s="23"/>
      <c r="N4666" s="23"/>
      <c r="O4666" s="23"/>
      <c r="P4666" s="23"/>
      <c r="Q4666" s="23"/>
      <c r="R4666" s="23"/>
      <c r="S4666" s="23"/>
      <c r="T4666" s="23"/>
      <c r="U4666" s="23"/>
      <c r="V4666" s="23"/>
      <c r="W4666" s="23"/>
      <c r="X4666" s="23"/>
      <c r="Y4666" s="23"/>
      <c r="Z4666" s="23"/>
      <c r="AA4666" s="23"/>
      <c r="AB4666" s="23"/>
      <c r="AC4666" s="67"/>
      <c r="AD4666" s="23"/>
      <c r="AE4666" s="23"/>
    </row>
    <row r="4667" spans="1:31" s="103" customFormat="1" x14ac:dyDescent="0.35">
      <c r="A4667" s="24"/>
      <c r="B4667" s="23"/>
      <c r="C4667" s="23"/>
      <c r="D4667" s="23"/>
      <c r="E4667" s="23"/>
      <c r="F4667" s="23"/>
      <c r="G4667" s="23"/>
      <c r="H4667" s="23"/>
      <c r="I4667" s="23"/>
      <c r="J4667" s="23"/>
      <c r="K4667" s="23"/>
      <c r="L4667" s="23"/>
      <c r="M4667" s="23"/>
      <c r="N4667" s="23"/>
      <c r="O4667" s="23"/>
      <c r="P4667" s="23"/>
      <c r="Q4667" s="23"/>
      <c r="R4667" s="23"/>
      <c r="S4667" s="23"/>
      <c r="T4667" s="23"/>
      <c r="U4667" s="23"/>
      <c r="V4667" s="23"/>
      <c r="W4667" s="23"/>
      <c r="X4667" s="23"/>
      <c r="Y4667" s="23"/>
      <c r="Z4667" s="23"/>
      <c r="AA4667" s="23"/>
      <c r="AB4667" s="23"/>
      <c r="AC4667" s="67"/>
      <c r="AD4667" s="23"/>
      <c r="AE4667" s="23"/>
    </row>
    <row r="4668" spans="1:31" s="103" customFormat="1" x14ac:dyDescent="0.35">
      <c r="A4668" s="24"/>
      <c r="B4668" s="23"/>
      <c r="C4668" s="23"/>
      <c r="D4668" s="23"/>
      <c r="E4668" s="23"/>
      <c r="F4668" s="23"/>
      <c r="G4668" s="23"/>
      <c r="H4668" s="23"/>
      <c r="I4668" s="23"/>
      <c r="J4668" s="23"/>
      <c r="K4668" s="23"/>
      <c r="L4668" s="23"/>
      <c r="M4668" s="23"/>
      <c r="N4668" s="23"/>
      <c r="O4668" s="23"/>
      <c r="P4668" s="23"/>
      <c r="Q4668" s="23"/>
      <c r="R4668" s="23"/>
      <c r="S4668" s="23"/>
      <c r="T4668" s="23"/>
      <c r="U4668" s="23"/>
      <c r="V4668" s="23"/>
      <c r="W4668" s="23"/>
      <c r="X4668" s="23"/>
      <c r="Y4668" s="23"/>
      <c r="Z4668" s="23"/>
      <c r="AA4668" s="23"/>
      <c r="AB4668" s="23"/>
      <c r="AC4668" s="67"/>
      <c r="AD4668" s="23"/>
      <c r="AE4668" s="23"/>
    </row>
    <row r="4669" spans="1:31" s="103" customFormat="1" x14ac:dyDescent="0.35">
      <c r="A4669" s="24"/>
      <c r="B4669" s="23"/>
      <c r="C4669" s="23"/>
      <c r="D4669" s="23"/>
      <c r="E4669" s="23"/>
      <c r="F4669" s="23"/>
      <c r="G4669" s="23"/>
      <c r="H4669" s="23"/>
      <c r="I4669" s="23"/>
      <c r="J4669" s="23"/>
      <c r="K4669" s="23"/>
      <c r="L4669" s="23"/>
      <c r="M4669" s="23"/>
      <c r="N4669" s="23"/>
      <c r="O4669" s="23"/>
      <c r="P4669" s="23"/>
      <c r="Q4669" s="23"/>
      <c r="R4669" s="23"/>
      <c r="S4669" s="23"/>
      <c r="T4669" s="23"/>
      <c r="U4669" s="23"/>
      <c r="V4669" s="23"/>
      <c r="W4669" s="23"/>
      <c r="X4669" s="23"/>
      <c r="Y4669" s="23"/>
      <c r="Z4669" s="23"/>
      <c r="AA4669" s="23"/>
      <c r="AB4669" s="23"/>
      <c r="AC4669" s="67"/>
      <c r="AD4669" s="23"/>
      <c r="AE4669" s="23"/>
    </row>
    <row r="4670" spans="1:31" s="103" customFormat="1" x14ac:dyDescent="0.35">
      <c r="A4670" s="24"/>
      <c r="B4670" s="23"/>
      <c r="C4670" s="23"/>
      <c r="D4670" s="23"/>
      <c r="E4670" s="23"/>
      <c r="F4670" s="23"/>
      <c r="G4670" s="23"/>
      <c r="H4670" s="23"/>
      <c r="I4670" s="23"/>
      <c r="J4670" s="23"/>
      <c r="K4670" s="23"/>
      <c r="L4670" s="23"/>
      <c r="M4670" s="23"/>
      <c r="N4670" s="23"/>
      <c r="O4670" s="23"/>
      <c r="P4670" s="23"/>
      <c r="Q4670" s="23"/>
      <c r="R4670" s="23"/>
      <c r="S4670" s="23"/>
      <c r="T4670" s="23"/>
      <c r="U4670" s="23"/>
      <c r="V4670" s="23"/>
      <c r="W4670" s="23"/>
      <c r="X4670" s="23"/>
      <c r="Y4670" s="23"/>
      <c r="Z4670" s="23"/>
      <c r="AA4670" s="23"/>
      <c r="AB4670" s="23"/>
      <c r="AC4670" s="67"/>
      <c r="AD4670" s="23"/>
      <c r="AE4670" s="23"/>
    </row>
    <row r="4671" spans="1:31" s="103" customFormat="1" x14ac:dyDescent="0.35">
      <c r="A4671" s="24"/>
      <c r="B4671" s="23"/>
      <c r="C4671" s="23"/>
      <c r="D4671" s="23"/>
      <c r="E4671" s="23"/>
      <c r="F4671" s="23"/>
      <c r="G4671" s="23"/>
      <c r="H4671" s="23"/>
      <c r="I4671" s="23"/>
      <c r="J4671" s="23"/>
      <c r="K4671" s="23"/>
      <c r="L4671" s="23"/>
      <c r="M4671" s="23"/>
      <c r="N4671" s="23"/>
      <c r="O4671" s="23"/>
      <c r="P4671" s="23"/>
      <c r="Q4671" s="23"/>
      <c r="R4671" s="23"/>
      <c r="S4671" s="23"/>
      <c r="T4671" s="23"/>
      <c r="U4671" s="23"/>
      <c r="V4671" s="23"/>
      <c r="W4671" s="23"/>
      <c r="X4671" s="23"/>
      <c r="Y4671" s="23"/>
      <c r="Z4671" s="23"/>
      <c r="AA4671" s="23"/>
      <c r="AB4671" s="23"/>
      <c r="AC4671" s="67"/>
      <c r="AD4671" s="23"/>
      <c r="AE4671" s="23"/>
    </row>
    <row r="4672" spans="1:31" s="103" customFormat="1" x14ac:dyDescent="0.35">
      <c r="A4672" s="24"/>
      <c r="B4672" s="23"/>
      <c r="C4672" s="23"/>
      <c r="D4672" s="23"/>
      <c r="E4672" s="23"/>
      <c r="F4672" s="23"/>
      <c r="G4672" s="23"/>
      <c r="H4672" s="23"/>
      <c r="I4672" s="23"/>
      <c r="J4672" s="23"/>
      <c r="K4672" s="23"/>
      <c r="L4672" s="23"/>
      <c r="M4672" s="23"/>
      <c r="N4672" s="23"/>
      <c r="O4672" s="23"/>
      <c r="P4672" s="23"/>
      <c r="Q4672" s="23"/>
      <c r="R4672" s="23"/>
      <c r="S4672" s="23"/>
      <c r="T4672" s="23"/>
      <c r="U4672" s="23"/>
      <c r="V4672" s="23"/>
      <c r="W4672" s="23"/>
      <c r="X4672" s="23"/>
      <c r="Y4672" s="23"/>
      <c r="Z4672" s="23"/>
      <c r="AA4672" s="23"/>
      <c r="AB4672" s="23"/>
      <c r="AC4672" s="67"/>
      <c r="AD4672" s="23"/>
      <c r="AE4672" s="23"/>
    </row>
    <row r="4673" spans="1:31" s="103" customFormat="1" x14ac:dyDescent="0.35">
      <c r="A4673" s="24"/>
      <c r="B4673" s="23"/>
      <c r="C4673" s="23"/>
      <c r="D4673" s="23"/>
      <c r="E4673" s="23"/>
      <c r="F4673" s="23"/>
      <c r="G4673" s="23"/>
      <c r="H4673" s="23"/>
      <c r="I4673" s="23"/>
      <c r="J4673" s="23"/>
      <c r="K4673" s="23"/>
      <c r="L4673" s="23"/>
      <c r="M4673" s="23"/>
      <c r="N4673" s="23"/>
      <c r="O4673" s="23"/>
      <c r="P4673" s="23"/>
      <c r="Q4673" s="23"/>
      <c r="R4673" s="23"/>
      <c r="S4673" s="23"/>
      <c r="T4673" s="23"/>
      <c r="U4673" s="23"/>
      <c r="V4673" s="23"/>
      <c r="W4673" s="23"/>
      <c r="X4673" s="23"/>
      <c r="Y4673" s="23"/>
      <c r="Z4673" s="23"/>
      <c r="AA4673" s="23"/>
      <c r="AB4673" s="23"/>
      <c r="AC4673" s="67"/>
      <c r="AD4673" s="23"/>
      <c r="AE4673" s="23"/>
    </row>
    <row r="4674" spans="1:31" s="103" customFormat="1" x14ac:dyDescent="0.35">
      <c r="A4674" s="24"/>
      <c r="B4674" s="23"/>
      <c r="C4674" s="23"/>
      <c r="D4674" s="23"/>
      <c r="E4674" s="23"/>
      <c r="F4674" s="23"/>
      <c r="G4674" s="23"/>
      <c r="H4674" s="23"/>
      <c r="I4674" s="23"/>
      <c r="J4674" s="23"/>
      <c r="K4674" s="23"/>
      <c r="L4674" s="23"/>
      <c r="M4674" s="23"/>
      <c r="N4674" s="23"/>
      <c r="O4674" s="23"/>
      <c r="P4674" s="23"/>
      <c r="Q4674" s="23"/>
      <c r="R4674" s="23"/>
      <c r="S4674" s="23"/>
      <c r="T4674" s="23"/>
      <c r="U4674" s="23"/>
      <c r="V4674" s="23"/>
      <c r="W4674" s="23"/>
      <c r="X4674" s="23"/>
      <c r="Y4674" s="23"/>
      <c r="Z4674" s="23"/>
      <c r="AA4674" s="23"/>
      <c r="AB4674" s="23"/>
      <c r="AC4674" s="67"/>
      <c r="AD4674" s="23"/>
      <c r="AE4674" s="23"/>
    </row>
    <row r="4675" spans="1:31" s="103" customFormat="1" x14ac:dyDescent="0.35">
      <c r="A4675" s="24"/>
      <c r="B4675" s="23"/>
      <c r="C4675" s="23"/>
      <c r="D4675" s="23"/>
      <c r="E4675" s="23"/>
      <c r="F4675" s="23"/>
      <c r="G4675" s="23"/>
      <c r="H4675" s="23"/>
      <c r="I4675" s="23"/>
      <c r="J4675" s="23"/>
      <c r="K4675" s="23"/>
      <c r="L4675" s="23"/>
      <c r="M4675" s="23"/>
      <c r="N4675" s="23"/>
      <c r="O4675" s="23"/>
      <c r="P4675" s="23"/>
      <c r="Q4675" s="23"/>
      <c r="R4675" s="23"/>
      <c r="S4675" s="23"/>
      <c r="T4675" s="23"/>
      <c r="U4675" s="23"/>
      <c r="V4675" s="23"/>
      <c r="W4675" s="23"/>
      <c r="X4675" s="23"/>
      <c r="Y4675" s="23"/>
      <c r="Z4675" s="23"/>
      <c r="AA4675" s="23"/>
      <c r="AB4675" s="23"/>
      <c r="AC4675" s="67"/>
      <c r="AD4675" s="23"/>
      <c r="AE4675" s="23"/>
    </row>
    <row r="4676" spans="1:31" s="103" customFormat="1" x14ac:dyDescent="0.35">
      <c r="A4676" s="24"/>
      <c r="B4676" s="23"/>
      <c r="C4676" s="23"/>
      <c r="D4676" s="23"/>
      <c r="E4676" s="23"/>
      <c r="F4676" s="23"/>
      <c r="G4676" s="23"/>
      <c r="H4676" s="23"/>
      <c r="I4676" s="23"/>
      <c r="J4676" s="23"/>
      <c r="K4676" s="23"/>
      <c r="L4676" s="23"/>
      <c r="M4676" s="23"/>
      <c r="N4676" s="23"/>
      <c r="O4676" s="23"/>
      <c r="P4676" s="23"/>
      <c r="Q4676" s="23"/>
      <c r="R4676" s="23"/>
      <c r="S4676" s="23"/>
      <c r="T4676" s="23"/>
      <c r="U4676" s="23"/>
      <c r="V4676" s="23"/>
      <c r="W4676" s="23"/>
      <c r="X4676" s="23"/>
      <c r="Y4676" s="23"/>
      <c r="Z4676" s="23"/>
      <c r="AA4676" s="23"/>
      <c r="AB4676" s="23"/>
      <c r="AC4676" s="67"/>
      <c r="AD4676" s="23"/>
      <c r="AE4676" s="23"/>
    </row>
    <row r="4677" spans="1:31" s="103" customFormat="1" x14ac:dyDescent="0.35">
      <c r="A4677" s="24"/>
      <c r="B4677" s="23"/>
      <c r="C4677" s="23"/>
      <c r="D4677" s="23"/>
      <c r="E4677" s="23"/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67"/>
      <c r="AD4677" s="23"/>
      <c r="AE4677" s="23"/>
    </row>
    <row r="4678" spans="1:31" s="103" customFormat="1" x14ac:dyDescent="0.35">
      <c r="A4678" s="24"/>
      <c r="B4678" s="23"/>
      <c r="C4678" s="23"/>
      <c r="D4678" s="23"/>
      <c r="E4678" s="23"/>
      <c r="F4678" s="23"/>
      <c r="G4678" s="23"/>
      <c r="H4678" s="23"/>
      <c r="I4678" s="23"/>
      <c r="J4678" s="23"/>
      <c r="K4678" s="23"/>
      <c r="L4678" s="23"/>
      <c r="M4678" s="23"/>
      <c r="N4678" s="23"/>
      <c r="O4678" s="23"/>
      <c r="P4678" s="23"/>
      <c r="Q4678" s="23"/>
      <c r="R4678" s="23"/>
      <c r="S4678" s="23"/>
      <c r="T4678" s="23"/>
      <c r="U4678" s="23"/>
      <c r="V4678" s="23"/>
      <c r="W4678" s="23"/>
      <c r="X4678" s="23"/>
      <c r="Y4678" s="23"/>
      <c r="Z4678" s="23"/>
      <c r="AA4678" s="23"/>
      <c r="AB4678" s="23"/>
      <c r="AC4678" s="67"/>
      <c r="AD4678" s="23"/>
      <c r="AE4678" s="23"/>
    </row>
    <row r="4679" spans="1:31" s="103" customFormat="1" x14ac:dyDescent="0.35">
      <c r="A4679" s="24"/>
      <c r="B4679" s="23"/>
      <c r="C4679" s="23"/>
      <c r="D4679" s="23"/>
      <c r="E4679" s="23"/>
      <c r="F4679" s="23"/>
      <c r="G4679" s="23"/>
      <c r="H4679" s="23"/>
      <c r="I4679" s="23"/>
      <c r="J4679" s="23"/>
      <c r="K4679" s="23"/>
      <c r="L4679" s="23"/>
      <c r="M4679" s="23"/>
      <c r="N4679" s="23"/>
      <c r="O4679" s="23"/>
      <c r="P4679" s="23"/>
      <c r="Q4679" s="23"/>
      <c r="R4679" s="23"/>
      <c r="S4679" s="23"/>
      <c r="T4679" s="23"/>
      <c r="U4679" s="23"/>
      <c r="V4679" s="23"/>
      <c r="W4679" s="23"/>
      <c r="X4679" s="23"/>
      <c r="Y4679" s="23"/>
      <c r="Z4679" s="23"/>
      <c r="AA4679" s="23"/>
      <c r="AB4679" s="23"/>
      <c r="AC4679" s="67"/>
      <c r="AD4679" s="23"/>
      <c r="AE4679" s="23"/>
    </row>
    <row r="4680" spans="1:31" s="103" customFormat="1" x14ac:dyDescent="0.35">
      <c r="A4680" s="24"/>
      <c r="B4680" s="23"/>
      <c r="C4680" s="23"/>
      <c r="D4680" s="23"/>
      <c r="E4680" s="23"/>
      <c r="F4680" s="23"/>
      <c r="G4680" s="23"/>
      <c r="H4680" s="23"/>
      <c r="I4680" s="23"/>
      <c r="J4680" s="23"/>
      <c r="K4680" s="23"/>
      <c r="L4680" s="23"/>
      <c r="M4680" s="23"/>
      <c r="N4680" s="23"/>
      <c r="O4680" s="23"/>
      <c r="P4680" s="23"/>
      <c r="Q4680" s="23"/>
      <c r="R4680" s="23"/>
      <c r="S4680" s="23"/>
      <c r="T4680" s="23"/>
      <c r="U4680" s="23"/>
      <c r="V4680" s="23"/>
      <c r="W4680" s="23"/>
      <c r="X4680" s="23"/>
      <c r="Y4680" s="23"/>
      <c r="Z4680" s="23"/>
      <c r="AA4680" s="23"/>
      <c r="AB4680" s="23"/>
      <c r="AC4680" s="67"/>
      <c r="AD4680" s="23"/>
      <c r="AE4680" s="23"/>
    </row>
    <row r="4681" spans="1:31" s="103" customFormat="1" x14ac:dyDescent="0.35">
      <c r="A4681" s="24"/>
      <c r="B4681" s="23"/>
      <c r="C4681" s="23"/>
      <c r="D4681" s="23"/>
      <c r="E4681" s="23"/>
      <c r="F4681" s="23"/>
      <c r="G4681" s="23"/>
      <c r="H4681" s="23"/>
      <c r="I4681" s="23"/>
      <c r="J4681" s="23"/>
      <c r="K4681" s="23"/>
      <c r="L4681" s="23"/>
      <c r="M4681" s="23"/>
      <c r="N4681" s="23"/>
      <c r="O4681" s="23"/>
      <c r="P4681" s="23"/>
      <c r="Q4681" s="23"/>
      <c r="R4681" s="23"/>
      <c r="S4681" s="23"/>
      <c r="T4681" s="23"/>
      <c r="U4681" s="23"/>
      <c r="V4681" s="23"/>
      <c r="W4681" s="23"/>
      <c r="X4681" s="23"/>
      <c r="Y4681" s="23"/>
      <c r="Z4681" s="23"/>
      <c r="AA4681" s="23"/>
      <c r="AB4681" s="23"/>
      <c r="AC4681" s="67"/>
      <c r="AD4681" s="23"/>
      <c r="AE4681" s="23"/>
    </row>
    <row r="4682" spans="1:31" s="103" customFormat="1" x14ac:dyDescent="0.35">
      <c r="A4682" s="24"/>
      <c r="B4682" s="23"/>
      <c r="C4682" s="23"/>
      <c r="D4682" s="23"/>
      <c r="E4682" s="23"/>
      <c r="F4682" s="23"/>
      <c r="G4682" s="23"/>
      <c r="H4682" s="23"/>
      <c r="I4682" s="23"/>
      <c r="J4682" s="23"/>
      <c r="K4682" s="23"/>
      <c r="L4682" s="23"/>
      <c r="M4682" s="23"/>
      <c r="N4682" s="23"/>
      <c r="O4682" s="23"/>
      <c r="P4682" s="23"/>
      <c r="Q4682" s="23"/>
      <c r="R4682" s="23"/>
      <c r="S4682" s="23"/>
      <c r="T4682" s="23"/>
      <c r="U4682" s="23"/>
      <c r="V4682" s="23"/>
      <c r="W4682" s="23"/>
      <c r="X4682" s="23"/>
      <c r="Y4682" s="23"/>
      <c r="Z4682" s="23"/>
      <c r="AA4682" s="23"/>
      <c r="AB4682" s="23"/>
      <c r="AC4682" s="67"/>
      <c r="AD4682" s="23"/>
      <c r="AE4682" s="23"/>
    </row>
    <row r="4683" spans="1:31" s="103" customFormat="1" x14ac:dyDescent="0.35">
      <c r="A4683" s="24"/>
      <c r="B4683" s="23"/>
      <c r="C4683" s="23"/>
      <c r="D4683" s="23"/>
      <c r="E4683" s="23"/>
      <c r="F4683" s="23"/>
      <c r="G4683" s="23"/>
      <c r="H4683" s="23"/>
      <c r="I4683" s="23"/>
      <c r="J4683" s="23"/>
      <c r="K4683" s="23"/>
      <c r="L4683" s="23"/>
      <c r="M4683" s="23"/>
      <c r="N4683" s="23"/>
      <c r="O4683" s="23"/>
      <c r="P4683" s="23"/>
      <c r="Q4683" s="23"/>
      <c r="R4683" s="23"/>
      <c r="S4683" s="23"/>
      <c r="T4683" s="23"/>
      <c r="U4683" s="23"/>
      <c r="V4683" s="23"/>
      <c r="W4683" s="23"/>
      <c r="X4683" s="23"/>
      <c r="Y4683" s="23"/>
      <c r="Z4683" s="23"/>
      <c r="AA4683" s="23"/>
      <c r="AB4683" s="23"/>
      <c r="AC4683" s="67"/>
      <c r="AD4683" s="23"/>
      <c r="AE4683" s="23"/>
    </row>
    <row r="4684" spans="1:31" s="103" customFormat="1" x14ac:dyDescent="0.35">
      <c r="A4684" s="24"/>
      <c r="B4684" s="23"/>
      <c r="C4684" s="23"/>
      <c r="D4684" s="23"/>
      <c r="E4684" s="23"/>
      <c r="F4684" s="23"/>
      <c r="G4684" s="23"/>
      <c r="H4684" s="23"/>
      <c r="I4684" s="23"/>
      <c r="J4684" s="23"/>
      <c r="K4684" s="23"/>
      <c r="L4684" s="23"/>
      <c r="M4684" s="23"/>
      <c r="N4684" s="23"/>
      <c r="O4684" s="23"/>
      <c r="P4684" s="23"/>
      <c r="Q4684" s="23"/>
      <c r="R4684" s="23"/>
      <c r="S4684" s="23"/>
      <c r="T4684" s="23"/>
      <c r="U4684" s="23"/>
      <c r="V4684" s="23"/>
      <c r="W4684" s="23"/>
      <c r="X4684" s="23"/>
      <c r="Y4684" s="23"/>
      <c r="Z4684" s="23"/>
      <c r="AA4684" s="23"/>
      <c r="AB4684" s="23"/>
      <c r="AC4684" s="67"/>
      <c r="AD4684" s="23"/>
      <c r="AE4684" s="23"/>
    </row>
    <row r="4685" spans="1:31" s="103" customFormat="1" x14ac:dyDescent="0.35">
      <c r="A4685" s="24"/>
      <c r="B4685" s="23"/>
      <c r="C4685" s="23"/>
      <c r="D4685" s="23"/>
      <c r="E4685" s="23"/>
      <c r="F4685" s="23"/>
      <c r="G4685" s="23"/>
      <c r="H4685" s="23"/>
      <c r="I4685" s="23"/>
      <c r="J4685" s="23"/>
      <c r="K4685" s="23"/>
      <c r="L4685" s="23"/>
      <c r="M4685" s="23"/>
      <c r="N4685" s="23"/>
      <c r="O4685" s="23"/>
      <c r="P4685" s="23"/>
      <c r="Q4685" s="23"/>
      <c r="R4685" s="23"/>
      <c r="S4685" s="23"/>
      <c r="T4685" s="23"/>
      <c r="U4685" s="23"/>
      <c r="V4685" s="23"/>
      <c r="W4685" s="23"/>
      <c r="X4685" s="23"/>
      <c r="Y4685" s="23"/>
      <c r="Z4685" s="23"/>
      <c r="AA4685" s="23"/>
      <c r="AB4685" s="23"/>
      <c r="AC4685" s="67"/>
      <c r="AD4685" s="23"/>
      <c r="AE4685" s="23"/>
    </row>
    <row r="4686" spans="1:31" s="103" customFormat="1" x14ac:dyDescent="0.35">
      <c r="A4686" s="24"/>
      <c r="B4686" s="23"/>
      <c r="C4686" s="23"/>
      <c r="D4686" s="23"/>
      <c r="E4686" s="23"/>
      <c r="F4686" s="23"/>
      <c r="G4686" s="23"/>
      <c r="H4686" s="23"/>
      <c r="I4686" s="23"/>
      <c r="J4686" s="23"/>
      <c r="K4686" s="23"/>
      <c r="L4686" s="23"/>
      <c r="M4686" s="23"/>
      <c r="N4686" s="23"/>
      <c r="O4686" s="23"/>
      <c r="P4686" s="23"/>
      <c r="Q4686" s="23"/>
      <c r="R4686" s="23"/>
      <c r="S4686" s="23"/>
      <c r="T4686" s="23"/>
      <c r="U4686" s="23"/>
      <c r="V4686" s="23"/>
      <c r="W4686" s="23"/>
      <c r="X4686" s="23"/>
      <c r="Y4686" s="23"/>
      <c r="Z4686" s="23"/>
      <c r="AA4686" s="23"/>
      <c r="AB4686" s="23"/>
      <c r="AC4686" s="67"/>
      <c r="AD4686" s="23"/>
      <c r="AE4686" s="23"/>
    </row>
    <row r="4687" spans="1:31" s="103" customFormat="1" x14ac:dyDescent="0.35">
      <c r="A4687" s="24"/>
      <c r="B4687" s="23"/>
      <c r="C4687" s="23"/>
      <c r="D4687" s="23"/>
      <c r="E4687" s="23"/>
      <c r="F4687" s="23"/>
      <c r="G4687" s="23"/>
      <c r="H4687" s="23"/>
      <c r="I4687" s="23"/>
      <c r="J4687" s="23"/>
      <c r="K4687" s="23"/>
      <c r="L4687" s="23"/>
      <c r="M4687" s="23"/>
      <c r="N4687" s="23"/>
      <c r="O4687" s="23"/>
      <c r="P4687" s="23"/>
      <c r="Q4687" s="23"/>
      <c r="R4687" s="23"/>
      <c r="S4687" s="23"/>
      <c r="T4687" s="23"/>
      <c r="U4687" s="23"/>
      <c r="V4687" s="23"/>
      <c r="W4687" s="23"/>
      <c r="X4687" s="23"/>
      <c r="Y4687" s="23"/>
      <c r="Z4687" s="23"/>
      <c r="AA4687" s="23"/>
      <c r="AB4687" s="23"/>
      <c r="AC4687" s="67"/>
      <c r="AD4687" s="23"/>
      <c r="AE4687" s="23"/>
    </row>
    <row r="4688" spans="1:31" s="103" customFormat="1" x14ac:dyDescent="0.35">
      <c r="A4688" s="24"/>
      <c r="B4688" s="23"/>
      <c r="C4688" s="23"/>
      <c r="D4688" s="23"/>
      <c r="E4688" s="23"/>
      <c r="F4688" s="23"/>
      <c r="G4688" s="23"/>
      <c r="H4688" s="23"/>
      <c r="I4688" s="23"/>
      <c r="J4688" s="23"/>
      <c r="K4688" s="23"/>
      <c r="L4688" s="23"/>
      <c r="M4688" s="23"/>
      <c r="N4688" s="23"/>
      <c r="O4688" s="23"/>
      <c r="P4688" s="23"/>
      <c r="Q4688" s="23"/>
      <c r="R4688" s="23"/>
      <c r="S4688" s="23"/>
      <c r="T4688" s="23"/>
      <c r="U4688" s="23"/>
      <c r="V4688" s="23"/>
      <c r="W4688" s="23"/>
      <c r="X4688" s="23"/>
      <c r="Y4688" s="23"/>
      <c r="Z4688" s="23"/>
      <c r="AA4688" s="23"/>
      <c r="AB4688" s="23"/>
      <c r="AC4688" s="67"/>
      <c r="AD4688" s="23"/>
      <c r="AE4688" s="23"/>
    </row>
    <row r="4689" spans="1:31" s="103" customFormat="1" x14ac:dyDescent="0.35">
      <c r="A4689" s="24"/>
      <c r="B4689" s="23"/>
      <c r="C4689" s="23"/>
      <c r="D4689" s="23"/>
      <c r="E4689" s="23"/>
      <c r="F4689" s="23"/>
      <c r="G4689" s="23"/>
      <c r="H4689" s="23"/>
      <c r="I4689" s="23"/>
      <c r="J4689" s="23"/>
      <c r="K4689" s="23"/>
      <c r="L4689" s="23"/>
      <c r="M4689" s="23"/>
      <c r="N4689" s="23"/>
      <c r="O4689" s="23"/>
      <c r="P4689" s="23"/>
      <c r="Q4689" s="23"/>
      <c r="R4689" s="23"/>
      <c r="S4689" s="23"/>
      <c r="T4689" s="23"/>
      <c r="U4689" s="23"/>
      <c r="V4689" s="23"/>
      <c r="W4689" s="23"/>
      <c r="X4689" s="23"/>
      <c r="Y4689" s="23"/>
      <c r="Z4689" s="23"/>
      <c r="AA4689" s="23"/>
      <c r="AB4689" s="23"/>
      <c r="AC4689" s="67"/>
      <c r="AD4689" s="23"/>
      <c r="AE4689" s="23"/>
    </row>
    <row r="4690" spans="1:31" s="103" customFormat="1" x14ac:dyDescent="0.35">
      <c r="A4690" s="24"/>
      <c r="B4690" s="23"/>
      <c r="C4690" s="23"/>
      <c r="D4690" s="23"/>
      <c r="E4690" s="23"/>
      <c r="F4690" s="23"/>
      <c r="G4690" s="23"/>
      <c r="H4690" s="23"/>
      <c r="I4690" s="23"/>
      <c r="J4690" s="23"/>
      <c r="K4690" s="23"/>
      <c r="L4690" s="23"/>
      <c r="M4690" s="23"/>
      <c r="N4690" s="23"/>
      <c r="O4690" s="23"/>
      <c r="P4690" s="23"/>
      <c r="Q4690" s="23"/>
      <c r="R4690" s="23"/>
      <c r="S4690" s="23"/>
      <c r="T4690" s="23"/>
      <c r="U4690" s="23"/>
      <c r="V4690" s="23"/>
      <c r="W4690" s="23"/>
      <c r="X4690" s="23"/>
      <c r="Y4690" s="23"/>
      <c r="Z4690" s="23"/>
      <c r="AA4690" s="23"/>
      <c r="AB4690" s="23"/>
      <c r="AC4690" s="67"/>
      <c r="AD4690" s="23"/>
      <c r="AE4690" s="23"/>
    </row>
    <row r="4691" spans="1:31" s="103" customFormat="1" x14ac:dyDescent="0.35">
      <c r="A4691" s="24"/>
      <c r="B4691" s="23"/>
      <c r="C4691" s="23"/>
      <c r="D4691" s="23"/>
      <c r="E4691" s="23"/>
      <c r="F4691" s="23"/>
      <c r="G4691" s="23"/>
      <c r="H4691" s="23"/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23"/>
      <c r="T4691" s="23"/>
      <c r="U4691" s="23"/>
      <c r="V4691" s="23"/>
      <c r="W4691" s="23"/>
      <c r="X4691" s="23"/>
      <c r="Y4691" s="23"/>
      <c r="Z4691" s="23"/>
      <c r="AA4691" s="23"/>
      <c r="AB4691" s="23"/>
      <c r="AC4691" s="67"/>
      <c r="AD4691" s="23"/>
      <c r="AE4691" s="23"/>
    </row>
    <row r="4692" spans="1:31" s="103" customFormat="1" x14ac:dyDescent="0.35">
      <c r="A4692" s="24"/>
      <c r="B4692" s="23"/>
      <c r="C4692" s="23"/>
      <c r="D4692" s="23"/>
      <c r="E4692" s="23"/>
      <c r="F4692" s="23"/>
      <c r="G4692" s="23"/>
      <c r="H4692" s="23"/>
      <c r="I4692" s="23"/>
      <c r="J4692" s="23"/>
      <c r="K4692" s="23"/>
      <c r="L4692" s="23"/>
      <c r="M4692" s="23"/>
      <c r="N4692" s="23"/>
      <c r="O4692" s="23"/>
      <c r="P4692" s="23"/>
      <c r="Q4692" s="23"/>
      <c r="R4692" s="23"/>
      <c r="S4692" s="23"/>
      <c r="T4692" s="23"/>
      <c r="U4692" s="23"/>
      <c r="V4692" s="23"/>
      <c r="W4692" s="23"/>
      <c r="X4692" s="23"/>
      <c r="Y4692" s="23"/>
      <c r="Z4692" s="23"/>
      <c r="AA4692" s="23"/>
      <c r="AB4692" s="23"/>
      <c r="AC4692" s="67"/>
      <c r="AD4692" s="23"/>
      <c r="AE4692" s="23"/>
    </row>
    <row r="4693" spans="1:31" s="103" customFormat="1" x14ac:dyDescent="0.35">
      <c r="A4693" s="24"/>
      <c r="B4693" s="23"/>
      <c r="C4693" s="23"/>
      <c r="D4693" s="23"/>
      <c r="E4693" s="23"/>
      <c r="F4693" s="23"/>
      <c r="G4693" s="23"/>
      <c r="H4693" s="23"/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3"/>
      <c r="X4693" s="23"/>
      <c r="Y4693" s="23"/>
      <c r="Z4693" s="23"/>
      <c r="AA4693" s="23"/>
      <c r="AB4693" s="23"/>
      <c r="AC4693" s="67"/>
      <c r="AD4693" s="23"/>
      <c r="AE4693" s="23"/>
    </row>
    <row r="4694" spans="1:31" s="103" customFormat="1" x14ac:dyDescent="0.35">
      <c r="A4694" s="24"/>
      <c r="B4694" s="23"/>
      <c r="C4694" s="23"/>
      <c r="D4694" s="23"/>
      <c r="E4694" s="23"/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23"/>
      <c r="Y4694" s="23"/>
      <c r="Z4694" s="23"/>
      <c r="AA4694" s="23"/>
      <c r="AB4694" s="23"/>
      <c r="AC4694" s="67"/>
      <c r="AD4694" s="23"/>
      <c r="AE4694" s="23"/>
    </row>
    <row r="4695" spans="1:31" s="103" customFormat="1" x14ac:dyDescent="0.35">
      <c r="A4695" s="24"/>
      <c r="B4695" s="23"/>
      <c r="C4695" s="23"/>
      <c r="D4695" s="23"/>
      <c r="E4695" s="23"/>
      <c r="F4695" s="23"/>
      <c r="G4695" s="23"/>
      <c r="H4695" s="23"/>
      <c r="I4695" s="23"/>
      <c r="J4695" s="23"/>
      <c r="K4695" s="23"/>
      <c r="L4695" s="23"/>
      <c r="M4695" s="23"/>
      <c r="N4695" s="23"/>
      <c r="O4695" s="23"/>
      <c r="P4695" s="23"/>
      <c r="Q4695" s="23"/>
      <c r="R4695" s="23"/>
      <c r="S4695" s="23"/>
      <c r="T4695" s="23"/>
      <c r="U4695" s="23"/>
      <c r="V4695" s="23"/>
      <c r="W4695" s="23"/>
      <c r="X4695" s="23"/>
      <c r="Y4695" s="23"/>
      <c r="Z4695" s="23"/>
      <c r="AA4695" s="23"/>
      <c r="AB4695" s="23"/>
      <c r="AC4695" s="67"/>
      <c r="AD4695" s="23"/>
      <c r="AE4695" s="23"/>
    </row>
    <row r="4696" spans="1:31" s="103" customFormat="1" x14ac:dyDescent="0.35">
      <c r="A4696" s="24"/>
      <c r="B4696" s="23"/>
      <c r="C4696" s="23"/>
      <c r="D4696" s="23"/>
      <c r="E4696" s="23"/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23"/>
      <c r="Y4696" s="23"/>
      <c r="Z4696" s="23"/>
      <c r="AA4696" s="23"/>
      <c r="AB4696" s="23"/>
      <c r="AC4696" s="67"/>
      <c r="AD4696" s="23"/>
      <c r="AE4696" s="23"/>
    </row>
    <row r="4697" spans="1:31" s="103" customFormat="1" x14ac:dyDescent="0.35">
      <c r="A4697" s="24"/>
      <c r="B4697" s="23"/>
      <c r="C4697" s="23"/>
      <c r="D4697" s="23"/>
      <c r="E4697" s="23"/>
      <c r="F4697" s="23"/>
      <c r="G4697" s="23"/>
      <c r="H4697" s="23"/>
      <c r="I4697" s="23"/>
      <c r="J4697" s="23"/>
      <c r="K4697" s="23"/>
      <c r="L4697" s="23"/>
      <c r="M4697" s="23"/>
      <c r="N4697" s="23"/>
      <c r="O4697" s="23"/>
      <c r="P4697" s="23"/>
      <c r="Q4697" s="23"/>
      <c r="R4697" s="23"/>
      <c r="S4697" s="23"/>
      <c r="T4697" s="23"/>
      <c r="U4697" s="23"/>
      <c r="V4697" s="23"/>
      <c r="W4697" s="23"/>
      <c r="X4697" s="23"/>
      <c r="Y4697" s="23"/>
      <c r="Z4697" s="23"/>
      <c r="AA4697" s="23"/>
      <c r="AB4697" s="23"/>
      <c r="AC4697" s="67"/>
      <c r="AD4697" s="23"/>
      <c r="AE4697" s="23"/>
    </row>
    <row r="4698" spans="1:31" s="103" customFormat="1" x14ac:dyDescent="0.35">
      <c r="A4698" s="24"/>
      <c r="B4698" s="23"/>
      <c r="C4698" s="23"/>
      <c r="D4698" s="23"/>
      <c r="E4698" s="23"/>
      <c r="F4698" s="23"/>
      <c r="G4698" s="23"/>
      <c r="H4698" s="23"/>
      <c r="I4698" s="23"/>
      <c r="J4698" s="23"/>
      <c r="K4698" s="23"/>
      <c r="L4698" s="23"/>
      <c r="M4698" s="23"/>
      <c r="N4698" s="23"/>
      <c r="O4698" s="23"/>
      <c r="P4698" s="23"/>
      <c r="Q4698" s="23"/>
      <c r="R4698" s="23"/>
      <c r="S4698" s="23"/>
      <c r="T4698" s="23"/>
      <c r="U4698" s="23"/>
      <c r="V4698" s="23"/>
      <c r="W4698" s="23"/>
      <c r="X4698" s="23"/>
      <c r="Y4698" s="23"/>
      <c r="Z4698" s="23"/>
      <c r="AA4698" s="23"/>
      <c r="AB4698" s="23"/>
      <c r="AC4698" s="67"/>
      <c r="AD4698" s="23"/>
      <c r="AE4698" s="23"/>
    </row>
    <row r="4699" spans="1:31" s="103" customFormat="1" x14ac:dyDescent="0.35">
      <c r="A4699" s="24"/>
      <c r="B4699" s="23"/>
      <c r="C4699" s="23"/>
      <c r="D4699" s="23"/>
      <c r="E4699" s="23"/>
      <c r="F4699" s="23"/>
      <c r="G4699" s="23"/>
      <c r="H4699" s="23"/>
      <c r="I4699" s="23"/>
      <c r="J4699" s="23"/>
      <c r="K4699" s="23"/>
      <c r="L4699" s="23"/>
      <c r="M4699" s="23"/>
      <c r="N4699" s="23"/>
      <c r="O4699" s="23"/>
      <c r="P4699" s="23"/>
      <c r="Q4699" s="23"/>
      <c r="R4699" s="23"/>
      <c r="S4699" s="23"/>
      <c r="T4699" s="23"/>
      <c r="U4699" s="23"/>
      <c r="V4699" s="23"/>
      <c r="W4699" s="23"/>
      <c r="X4699" s="23"/>
      <c r="Y4699" s="23"/>
      <c r="Z4699" s="23"/>
      <c r="AA4699" s="23"/>
      <c r="AB4699" s="23"/>
      <c r="AC4699" s="67"/>
      <c r="AD4699" s="23"/>
      <c r="AE4699" s="23"/>
    </row>
    <row r="4700" spans="1:31" s="103" customFormat="1" x14ac:dyDescent="0.35">
      <c r="A4700" s="24"/>
      <c r="B4700" s="23"/>
      <c r="C4700" s="23"/>
      <c r="D4700" s="23"/>
      <c r="E4700" s="23"/>
      <c r="F4700" s="23"/>
      <c r="G4700" s="23"/>
      <c r="H4700" s="23"/>
      <c r="I4700" s="23"/>
      <c r="J4700" s="23"/>
      <c r="K4700" s="23"/>
      <c r="L4700" s="23"/>
      <c r="M4700" s="23"/>
      <c r="N4700" s="23"/>
      <c r="O4700" s="23"/>
      <c r="P4700" s="23"/>
      <c r="Q4700" s="23"/>
      <c r="R4700" s="23"/>
      <c r="S4700" s="23"/>
      <c r="T4700" s="23"/>
      <c r="U4700" s="23"/>
      <c r="V4700" s="23"/>
      <c r="W4700" s="23"/>
      <c r="X4700" s="23"/>
      <c r="Y4700" s="23"/>
      <c r="Z4700" s="23"/>
      <c r="AA4700" s="23"/>
      <c r="AB4700" s="23"/>
      <c r="AC4700" s="67"/>
      <c r="AD4700" s="23"/>
      <c r="AE4700" s="23"/>
    </row>
    <row r="4701" spans="1:31" s="103" customFormat="1" x14ac:dyDescent="0.35">
      <c r="A4701" s="24"/>
      <c r="B4701" s="23"/>
      <c r="C4701" s="23"/>
      <c r="D4701" s="23"/>
      <c r="E4701" s="23"/>
      <c r="F4701" s="23"/>
      <c r="G4701" s="23"/>
      <c r="H4701" s="23"/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  <c r="T4701" s="23"/>
      <c r="U4701" s="23"/>
      <c r="V4701" s="23"/>
      <c r="W4701" s="23"/>
      <c r="X4701" s="23"/>
      <c r="Y4701" s="23"/>
      <c r="Z4701" s="23"/>
      <c r="AA4701" s="23"/>
      <c r="AB4701" s="23"/>
      <c r="AC4701" s="67"/>
      <c r="AD4701" s="23"/>
      <c r="AE4701" s="23"/>
    </row>
    <row r="4702" spans="1:31" s="103" customFormat="1" x14ac:dyDescent="0.35">
      <c r="A4702" s="24"/>
      <c r="B4702" s="23"/>
      <c r="C4702" s="23"/>
      <c r="D4702" s="23"/>
      <c r="E4702" s="23"/>
      <c r="F4702" s="23"/>
      <c r="G4702" s="23"/>
      <c r="H4702" s="23"/>
      <c r="I4702" s="23"/>
      <c r="J4702" s="23"/>
      <c r="K4702" s="23"/>
      <c r="L4702" s="23"/>
      <c r="M4702" s="23"/>
      <c r="N4702" s="23"/>
      <c r="O4702" s="23"/>
      <c r="P4702" s="23"/>
      <c r="Q4702" s="23"/>
      <c r="R4702" s="23"/>
      <c r="S4702" s="23"/>
      <c r="T4702" s="23"/>
      <c r="U4702" s="23"/>
      <c r="V4702" s="23"/>
      <c r="W4702" s="23"/>
      <c r="X4702" s="23"/>
      <c r="Y4702" s="23"/>
      <c r="Z4702" s="23"/>
      <c r="AA4702" s="23"/>
      <c r="AB4702" s="23"/>
      <c r="AC4702" s="67"/>
      <c r="AD4702" s="23"/>
      <c r="AE4702" s="23"/>
    </row>
    <row r="4703" spans="1:31" s="103" customFormat="1" x14ac:dyDescent="0.35">
      <c r="A4703" s="24"/>
      <c r="B4703" s="23"/>
      <c r="C4703" s="23"/>
      <c r="D4703" s="23"/>
      <c r="E4703" s="23"/>
      <c r="F4703" s="23"/>
      <c r="G4703" s="23"/>
      <c r="H4703" s="23"/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  <c r="T4703" s="23"/>
      <c r="U4703" s="23"/>
      <c r="V4703" s="23"/>
      <c r="W4703" s="23"/>
      <c r="X4703" s="23"/>
      <c r="Y4703" s="23"/>
      <c r="Z4703" s="23"/>
      <c r="AA4703" s="23"/>
      <c r="AB4703" s="23"/>
      <c r="AC4703" s="67"/>
      <c r="AD4703" s="23"/>
      <c r="AE4703" s="23"/>
    </row>
    <row r="4704" spans="1:31" s="103" customFormat="1" x14ac:dyDescent="0.35">
      <c r="A4704" s="24"/>
      <c r="B4704" s="23"/>
      <c r="C4704" s="23"/>
      <c r="D4704" s="23"/>
      <c r="E4704" s="23"/>
      <c r="F4704" s="23"/>
      <c r="G4704" s="23"/>
      <c r="H4704" s="23"/>
      <c r="I4704" s="23"/>
      <c r="J4704" s="23"/>
      <c r="K4704" s="23"/>
      <c r="L4704" s="23"/>
      <c r="M4704" s="23"/>
      <c r="N4704" s="23"/>
      <c r="O4704" s="23"/>
      <c r="P4704" s="23"/>
      <c r="Q4704" s="23"/>
      <c r="R4704" s="23"/>
      <c r="S4704" s="23"/>
      <c r="T4704" s="23"/>
      <c r="U4704" s="23"/>
      <c r="V4704" s="23"/>
      <c r="W4704" s="23"/>
      <c r="X4704" s="23"/>
      <c r="Y4704" s="23"/>
      <c r="Z4704" s="23"/>
      <c r="AA4704" s="23"/>
      <c r="AB4704" s="23"/>
      <c r="AC4704" s="67"/>
      <c r="AD4704" s="23"/>
      <c r="AE4704" s="23"/>
    </row>
    <row r="4705" spans="1:31" s="103" customFormat="1" x14ac:dyDescent="0.35">
      <c r="A4705" s="24"/>
      <c r="B4705" s="23"/>
      <c r="C4705" s="23"/>
      <c r="D4705" s="23"/>
      <c r="E4705" s="23"/>
      <c r="F4705" s="23"/>
      <c r="G4705" s="23"/>
      <c r="H4705" s="23"/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/>
      <c r="U4705" s="23"/>
      <c r="V4705" s="23"/>
      <c r="W4705" s="23"/>
      <c r="X4705" s="23"/>
      <c r="Y4705" s="23"/>
      <c r="Z4705" s="23"/>
      <c r="AA4705" s="23"/>
      <c r="AB4705" s="23"/>
      <c r="AC4705" s="67"/>
      <c r="AD4705" s="23"/>
      <c r="AE4705" s="23"/>
    </row>
    <row r="4706" spans="1:31" s="103" customFormat="1" x14ac:dyDescent="0.35">
      <c r="A4706" s="24"/>
      <c r="B4706" s="23"/>
      <c r="C4706" s="23"/>
      <c r="D4706" s="23"/>
      <c r="E4706" s="23"/>
      <c r="F4706" s="23"/>
      <c r="G4706" s="23"/>
      <c r="H4706" s="23"/>
      <c r="I4706" s="23"/>
      <c r="J4706" s="23"/>
      <c r="K4706" s="23"/>
      <c r="L4706" s="23"/>
      <c r="M4706" s="23"/>
      <c r="N4706" s="23"/>
      <c r="O4706" s="23"/>
      <c r="P4706" s="23"/>
      <c r="Q4706" s="23"/>
      <c r="R4706" s="23"/>
      <c r="S4706" s="23"/>
      <c r="T4706" s="23"/>
      <c r="U4706" s="23"/>
      <c r="V4706" s="23"/>
      <c r="W4706" s="23"/>
      <c r="X4706" s="23"/>
      <c r="Y4706" s="23"/>
      <c r="Z4706" s="23"/>
      <c r="AA4706" s="23"/>
      <c r="AB4706" s="23"/>
      <c r="AC4706" s="67"/>
      <c r="AD4706" s="23"/>
      <c r="AE4706" s="23"/>
    </row>
    <row r="4707" spans="1:31" s="103" customFormat="1" x14ac:dyDescent="0.35">
      <c r="A4707" s="24"/>
      <c r="B4707" s="23"/>
      <c r="C4707" s="23"/>
      <c r="D4707" s="23"/>
      <c r="E4707" s="23"/>
      <c r="F4707" s="23"/>
      <c r="G4707" s="23"/>
      <c r="H4707" s="23"/>
      <c r="I4707" s="23"/>
      <c r="J4707" s="23"/>
      <c r="K4707" s="23"/>
      <c r="L4707" s="23"/>
      <c r="M4707" s="23"/>
      <c r="N4707" s="23"/>
      <c r="O4707" s="23"/>
      <c r="P4707" s="23"/>
      <c r="Q4707" s="23"/>
      <c r="R4707" s="23"/>
      <c r="S4707" s="23"/>
      <c r="T4707" s="23"/>
      <c r="U4707" s="23"/>
      <c r="V4707" s="23"/>
      <c r="W4707" s="23"/>
      <c r="X4707" s="23"/>
      <c r="Y4707" s="23"/>
      <c r="Z4707" s="23"/>
      <c r="AA4707" s="23"/>
      <c r="AB4707" s="23"/>
      <c r="AC4707" s="67"/>
      <c r="AD4707" s="23"/>
      <c r="AE4707" s="23"/>
    </row>
    <row r="4708" spans="1:31" s="103" customFormat="1" x14ac:dyDescent="0.35">
      <c r="A4708" s="24"/>
      <c r="B4708" s="23"/>
      <c r="C4708" s="23"/>
      <c r="D4708" s="23"/>
      <c r="E4708" s="23"/>
      <c r="F4708" s="23"/>
      <c r="G4708" s="23"/>
      <c r="H4708" s="23"/>
      <c r="I4708" s="23"/>
      <c r="J4708" s="23"/>
      <c r="K4708" s="23"/>
      <c r="L4708" s="23"/>
      <c r="M4708" s="23"/>
      <c r="N4708" s="23"/>
      <c r="O4708" s="23"/>
      <c r="P4708" s="23"/>
      <c r="Q4708" s="23"/>
      <c r="R4708" s="23"/>
      <c r="S4708" s="23"/>
      <c r="T4708" s="23"/>
      <c r="U4708" s="23"/>
      <c r="V4708" s="23"/>
      <c r="W4708" s="23"/>
      <c r="X4708" s="23"/>
      <c r="Y4708" s="23"/>
      <c r="Z4708" s="23"/>
      <c r="AA4708" s="23"/>
      <c r="AB4708" s="23"/>
      <c r="AC4708" s="67"/>
      <c r="AD4708" s="23"/>
      <c r="AE4708" s="23"/>
    </row>
    <row r="4709" spans="1:31" s="103" customFormat="1" x14ac:dyDescent="0.35">
      <c r="A4709" s="24"/>
      <c r="B4709" s="23"/>
      <c r="C4709" s="23"/>
      <c r="D4709" s="23"/>
      <c r="E4709" s="23"/>
      <c r="F4709" s="23"/>
      <c r="G4709" s="23"/>
      <c r="H4709" s="23"/>
      <c r="I4709" s="23"/>
      <c r="J4709" s="23"/>
      <c r="K4709" s="23"/>
      <c r="L4709" s="23"/>
      <c r="M4709" s="23"/>
      <c r="N4709" s="23"/>
      <c r="O4709" s="23"/>
      <c r="P4709" s="23"/>
      <c r="Q4709" s="23"/>
      <c r="R4709" s="23"/>
      <c r="S4709" s="23"/>
      <c r="T4709" s="23"/>
      <c r="U4709" s="23"/>
      <c r="V4709" s="23"/>
      <c r="W4709" s="23"/>
      <c r="X4709" s="23"/>
      <c r="Y4709" s="23"/>
      <c r="Z4709" s="23"/>
      <c r="AA4709" s="23"/>
      <c r="AB4709" s="23"/>
      <c r="AC4709" s="67"/>
      <c r="AD4709" s="23"/>
      <c r="AE4709" s="23"/>
    </row>
    <row r="4710" spans="1:31" s="103" customFormat="1" x14ac:dyDescent="0.35">
      <c r="A4710" s="24"/>
      <c r="B4710" s="23"/>
      <c r="C4710" s="23"/>
      <c r="D4710" s="23"/>
      <c r="E4710" s="23"/>
      <c r="F4710" s="23"/>
      <c r="G4710" s="23"/>
      <c r="H4710" s="23"/>
      <c r="I4710" s="23"/>
      <c r="J4710" s="23"/>
      <c r="K4710" s="23"/>
      <c r="L4710" s="23"/>
      <c r="M4710" s="23"/>
      <c r="N4710" s="23"/>
      <c r="O4710" s="23"/>
      <c r="P4710" s="23"/>
      <c r="Q4710" s="23"/>
      <c r="R4710" s="23"/>
      <c r="S4710" s="23"/>
      <c r="T4710" s="23"/>
      <c r="U4710" s="23"/>
      <c r="V4710" s="23"/>
      <c r="W4710" s="23"/>
      <c r="X4710" s="23"/>
      <c r="Y4710" s="23"/>
      <c r="Z4710" s="23"/>
      <c r="AA4710" s="23"/>
      <c r="AB4710" s="23"/>
      <c r="AC4710" s="67"/>
      <c r="AD4710" s="23"/>
      <c r="AE4710" s="23"/>
    </row>
    <row r="4711" spans="1:31" s="103" customFormat="1" x14ac:dyDescent="0.35">
      <c r="A4711" s="24"/>
      <c r="B4711" s="23"/>
      <c r="C4711" s="23"/>
      <c r="D4711" s="23"/>
      <c r="E4711" s="23"/>
      <c r="F4711" s="23"/>
      <c r="G4711" s="23"/>
      <c r="H4711" s="23"/>
      <c r="I4711" s="23"/>
      <c r="J4711" s="23"/>
      <c r="K4711" s="23"/>
      <c r="L4711" s="23"/>
      <c r="M4711" s="23"/>
      <c r="N4711" s="23"/>
      <c r="O4711" s="23"/>
      <c r="P4711" s="23"/>
      <c r="Q4711" s="23"/>
      <c r="R4711" s="23"/>
      <c r="S4711" s="23"/>
      <c r="T4711" s="23"/>
      <c r="U4711" s="23"/>
      <c r="V4711" s="23"/>
      <c r="W4711" s="23"/>
      <c r="X4711" s="23"/>
      <c r="Y4711" s="23"/>
      <c r="Z4711" s="23"/>
      <c r="AA4711" s="23"/>
      <c r="AB4711" s="23"/>
      <c r="AC4711" s="67"/>
      <c r="AD4711" s="23"/>
      <c r="AE4711" s="23"/>
    </row>
    <row r="4712" spans="1:31" s="103" customFormat="1" x14ac:dyDescent="0.35">
      <c r="A4712" s="24"/>
      <c r="B4712" s="23"/>
      <c r="C4712" s="23"/>
      <c r="D4712" s="23"/>
      <c r="E4712" s="23"/>
      <c r="F4712" s="23"/>
      <c r="G4712" s="23"/>
      <c r="H4712" s="23"/>
      <c r="I4712" s="23"/>
      <c r="J4712" s="23"/>
      <c r="K4712" s="23"/>
      <c r="L4712" s="23"/>
      <c r="M4712" s="23"/>
      <c r="N4712" s="23"/>
      <c r="O4712" s="23"/>
      <c r="P4712" s="23"/>
      <c r="Q4712" s="23"/>
      <c r="R4712" s="23"/>
      <c r="S4712" s="23"/>
      <c r="T4712" s="23"/>
      <c r="U4712" s="23"/>
      <c r="V4712" s="23"/>
      <c r="W4712" s="23"/>
      <c r="X4712" s="23"/>
      <c r="Y4712" s="23"/>
      <c r="Z4712" s="23"/>
      <c r="AA4712" s="23"/>
      <c r="AB4712" s="23"/>
      <c r="AC4712" s="67"/>
      <c r="AD4712" s="23"/>
      <c r="AE4712" s="23"/>
    </row>
    <row r="4713" spans="1:31" s="103" customFormat="1" x14ac:dyDescent="0.35">
      <c r="A4713" s="24"/>
      <c r="B4713" s="23"/>
      <c r="C4713" s="23"/>
      <c r="D4713" s="23"/>
      <c r="E4713" s="23"/>
      <c r="F4713" s="23"/>
      <c r="G4713" s="23"/>
      <c r="H4713" s="23"/>
      <c r="I4713" s="23"/>
      <c r="J4713" s="23"/>
      <c r="K4713" s="23"/>
      <c r="L4713" s="23"/>
      <c r="M4713" s="23"/>
      <c r="N4713" s="23"/>
      <c r="O4713" s="23"/>
      <c r="P4713" s="23"/>
      <c r="Q4713" s="23"/>
      <c r="R4713" s="23"/>
      <c r="S4713" s="23"/>
      <c r="T4713" s="23"/>
      <c r="U4713" s="23"/>
      <c r="V4713" s="23"/>
      <c r="W4713" s="23"/>
      <c r="X4713" s="23"/>
      <c r="Y4713" s="23"/>
      <c r="Z4713" s="23"/>
      <c r="AA4713" s="23"/>
      <c r="AB4713" s="23"/>
      <c r="AC4713" s="67"/>
      <c r="AD4713" s="23"/>
      <c r="AE4713" s="23"/>
    </row>
    <row r="4714" spans="1:31" s="103" customFormat="1" x14ac:dyDescent="0.35">
      <c r="A4714" s="24"/>
      <c r="B4714" s="23"/>
      <c r="C4714" s="23"/>
      <c r="D4714" s="23"/>
      <c r="E4714" s="23"/>
      <c r="F4714" s="23"/>
      <c r="G4714" s="23"/>
      <c r="H4714" s="23"/>
      <c r="I4714" s="23"/>
      <c r="J4714" s="23"/>
      <c r="K4714" s="23"/>
      <c r="L4714" s="23"/>
      <c r="M4714" s="23"/>
      <c r="N4714" s="23"/>
      <c r="O4714" s="23"/>
      <c r="P4714" s="23"/>
      <c r="Q4714" s="23"/>
      <c r="R4714" s="23"/>
      <c r="S4714" s="23"/>
      <c r="T4714" s="23"/>
      <c r="U4714" s="23"/>
      <c r="V4714" s="23"/>
      <c r="W4714" s="23"/>
      <c r="X4714" s="23"/>
      <c r="Y4714" s="23"/>
      <c r="Z4714" s="23"/>
      <c r="AA4714" s="23"/>
      <c r="AB4714" s="23"/>
      <c r="AC4714" s="67"/>
      <c r="AD4714" s="23"/>
      <c r="AE4714" s="23"/>
    </row>
    <row r="4715" spans="1:31" s="103" customFormat="1" x14ac:dyDescent="0.35">
      <c r="A4715" s="24"/>
      <c r="B4715" s="23"/>
      <c r="C4715" s="23"/>
      <c r="D4715" s="23"/>
      <c r="E4715" s="23"/>
      <c r="F4715" s="23"/>
      <c r="G4715" s="23"/>
      <c r="H4715" s="23"/>
      <c r="I4715" s="23"/>
      <c r="J4715" s="23"/>
      <c r="K4715" s="23"/>
      <c r="L4715" s="23"/>
      <c r="M4715" s="23"/>
      <c r="N4715" s="23"/>
      <c r="O4715" s="23"/>
      <c r="P4715" s="23"/>
      <c r="Q4715" s="23"/>
      <c r="R4715" s="23"/>
      <c r="S4715" s="23"/>
      <c r="T4715" s="23"/>
      <c r="U4715" s="23"/>
      <c r="V4715" s="23"/>
      <c r="W4715" s="23"/>
      <c r="X4715" s="23"/>
      <c r="Y4715" s="23"/>
      <c r="Z4715" s="23"/>
      <c r="AA4715" s="23"/>
      <c r="AB4715" s="23"/>
      <c r="AC4715" s="67"/>
      <c r="AD4715" s="23"/>
      <c r="AE4715" s="23"/>
    </row>
    <row r="4716" spans="1:31" s="103" customFormat="1" x14ac:dyDescent="0.35">
      <c r="A4716" s="24"/>
      <c r="B4716" s="23"/>
      <c r="C4716" s="23"/>
      <c r="D4716" s="23"/>
      <c r="E4716" s="23"/>
      <c r="F4716" s="23"/>
      <c r="G4716" s="23"/>
      <c r="H4716" s="23"/>
      <c r="I4716" s="23"/>
      <c r="J4716" s="23"/>
      <c r="K4716" s="23"/>
      <c r="L4716" s="23"/>
      <c r="M4716" s="23"/>
      <c r="N4716" s="23"/>
      <c r="O4716" s="23"/>
      <c r="P4716" s="23"/>
      <c r="Q4716" s="23"/>
      <c r="R4716" s="23"/>
      <c r="S4716" s="23"/>
      <c r="T4716" s="23"/>
      <c r="U4716" s="23"/>
      <c r="V4716" s="23"/>
      <c r="W4716" s="23"/>
      <c r="X4716" s="23"/>
      <c r="Y4716" s="23"/>
      <c r="Z4716" s="23"/>
      <c r="AA4716" s="23"/>
      <c r="AB4716" s="23"/>
      <c r="AC4716" s="67"/>
      <c r="AD4716" s="23"/>
      <c r="AE4716" s="23"/>
    </row>
    <row r="4717" spans="1:31" s="103" customFormat="1" x14ac:dyDescent="0.35">
      <c r="A4717" s="24"/>
      <c r="B4717" s="23"/>
      <c r="C4717" s="23"/>
      <c r="D4717" s="23"/>
      <c r="E4717" s="23"/>
      <c r="F4717" s="23"/>
      <c r="G4717" s="23"/>
      <c r="H4717" s="23"/>
      <c r="I4717" s="23"/>
      <c r="J4717" s="23"/>
      <c r="K4717" s="23"/>
      <c r="L4717" s="23"/>
      <c r="M4717" s="23"/>
      <c r="N4717" s="23"/>
      <c r="O4717" s="23"/>
      <c r="P4717" s="23"/>
      <c r="Q4717" s="23"/>
      <c r="R4717" s="23"/>
      <c r="S4717" s="23"/>
      <c r="T4717" s="23"/>
      <c r="U4717" s="23"/>
      <c r="V4717" s="23"/>
      <c r="W4717" s="23"/>
      <c r="X4717" s="23"/>
      <c r="Y4717" s="23"/>
      <c r="Z4717" s="23"/>
      <c r="AA4717" s="23"/>
      <c r="AB4717" s="23"/>
      <c r="AC4717" s="67"/>
      <c r="AD4717" s="23"/>
      <c r="AE4717" s="23"/>
    </row>
    <row r="4718" spans="1:31" s="103" customFormat="1" x14ac:dyDescent="0.35">
      <c r="A4718" s="24"/>
      <c r="B4718" s="23"/>
      <c r="C4718" s="23"/>
      <c r="D4718" s="23"/>
      <c r="E4718" s="23"/>
      <c r="F4718" s="23"/>
      <c r="G4718" s="23"/>
      <c r="H4718" s="23"/>
      <c r="I4718" s="23"/>
      <c r="J4718" s="23"/>
      <c r="K4718" s="23"/>
      <c r="L4718" s="23"/>
      <c r="M4718" s="23"/>
      <c r="N4718" s="23"/>
      <c r="O4718" s="23"/>
      <c r="P4718" s="23"/>
      <c r="Q4718" s="23"/>
      <c r="R4718" s="23"/>
      <c r="S4718" s="23"/>
      <c r="T4718" s="23"/>
      <c r="U4718" s="23"/>
      <c r="V4718" s="23"/>
      <c r="W4718" s="23"/>
      <c r="X4718" s="23"/>
      <c r="Y4718" s="23"/>
      <c r="Z4718" s="23"/>
      <c r="AA4718" s="23"/>
      <c r="AB4718" s="23"/>
      <c r="AC4718" s="67"/>
      <c r="AD4718" s="23"/>
      <c r="AE4718" s="23"/>
    </row>
    <row r="4719" spans="1:31" s="103" customFormat="1" x14ac:dyDescent="0.35">
      <c r="A4719" s="24"/>
      <c r="B4719" s="23"/>
      <c r="C4719" s="23"/>
      <c r="D4719" s="23"/>
      <c r="E4719" s="23"/>
      <c r="F4719" s="23"/>
      <c r="G4719" s="23"/>
      <c r="H4719" s="23"/>
      <c r="I4719" s="23"/>
      <c r="J4719" s="23"/>
      <c r="K4719" s="23"/>
      <c r="L4719" s="23"/>
      <c r="M4719" s="23"/>
      <c r="N4719" s="23"/>
      <c r="O4719" s="23"/>
      <c r="P4719" s="23"/>
      <c r="Q4719" s="23"/>
      <c r="R4719" s="23"/>
      <c r="S4719" s="23"/>
      <c r="T4719" s="23"/>
      <c r="U4719" s="23"/>
      <c r="V4719" s="23"/>
      <c r="W4719" s="23"/>
      <c r="X4719" s="23"/>
      <c r="Y4719" s="23"/>
      <c r="Z4719" s="23"/>
      <c r="AA4719" s="23"/>
      <c r="AB4719" s="23"/>
      <c r="AC4719" s="67"/>
      <c r="AD4719" s="23"/>
      <c r="AE4719" s="23"/>
    </row>
    <row r="4720" spans="1:31" s="103" customFormat="1" x14ac:dyDescent="0.35">
      <c r="A4720" s="24"/>
      <c r="B4720" s="23"/>
      <c r="C4720" s="23"/>
      <c r="D4720" s="23"/>
      <c r="E4720" s="23"/>
      <c r="F4720" s="23"/>
      <c r="G4720" s="23"/>
      <c r="H4720" s="23"/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3"/>
      <c r="X4720" s="23"/>
      <c r="Y4720" s="23"/>
      <c r="Z4720" s="23"/>
      <c r="AA4720" s="23"/>
      <c r="AB4720" s="23"/>
      <c r="AC4720" s="67"/>
      <c r="AD4720" s="23"/>
      <c r="AE4720" s="23"/>
    </row>
    <row r="4721" spans="1:31" s="103" customFormat="1" x14ac:dyDescent="0.35">
      <c r="A4721" s="24"/>
      <c r="B4721" s="23"/>
      <c r="C4721" s="23"/>
      <c r="D4721" s="23"/>
      <c r="E4721" s="23"/>
      <c r="F4721" s="23"/>
      <c r="G4721" s="23"/>
      <c r="H4721" s="23"/>
      <c r="I4721" s="23"/>
      <c r="J4721" s="23"/>
      <c r="K4721" s="23"/>
      <c r="L4721" s="23"/>
      <c r="M4721" s="23"/>
      <c r="N4721" s="23"/>
      <c r="O4721" s="23"/>
      <c r="P4721" s="23"/>
      <c r="Q4721" s="23"/>
      <c r="R4721" s="23"/>
      <c r="S4721" s="23"/>
      <c r="T4721" s="23"/>
      <c r="U4721" s="23"/>
      <c r="V4721" s="23"/>
      <c r="W4721" s="23"/>
      <c r="X4721" s="23"/>
      <c r="Y4721" s="23"/>
      <c r="Z4721" s="23"/>
      <c r="AA4721" s="23"/>
      <c r="AB4721" s="23"/>
      <c r="AC4721" s="67"/>
      <c r="AD4721" s="23"/>
      <c r="AE4721" s="23"/>
    </row>
    <row r="4722" spans="1:31" s="103" customFormat="1" x14ac:dyDescent="0.35">
      <c r="A4722" s="24"/>
      <c r="B4722" s="23"/>
      <c r="C4722" s="23"/>
      <c r="D4722" s="23"/>
      <c r="E4722" s="23"/>
      <c r="F4722" s="23"/>
      <c r="G4722" s="23"/>
      <c r="H4722" s="23"/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/>
      <c r="W4722" s="23"/>
      <c r="X4722" s="23"/>
      <c r="Y4722" s="23"/>
      <c r="Z4722" s="23"/>
      <c r="AA4722" s="23"/>
      <c r="AB4722" s="23"/>
      <c r="AC4722" s="67"/>
      <c r="AD4722" s="23"/>
      <c r="AE4722" s="23"/>
    </row>
    <row r="4723" spans="1:31" s="103" customFormat="1" x14ac:dyDescent="0.35">
      <c r="A4723" s="24"/>
      <c r="B4723" s="23"/>
      <c r="C4723" s="23"/>
      <c r="D4723" s="23"/>
      <c r="E4723" s="23"/>
      <c r="F4723" s="23"/>
      <c r="G4723" s="23"/>
      <c r="H4723" s="23"/>
      <c r="I4723" s="23"/>
      <c r="J4723" s="23"/>
      <c r="K4723" s="23"/>
      <c r="L4723" s="23"/>
      <c r="M4723" s="23"/>
      <c r="N4723" s="23"/>
      <c r="O4723" s="23"/>
      <c r="P4723" s="23"/>
      <c r="Q4723" s="23"/>
      <c r="R4723" s="23"/>
      <c r="S4723" s="23"/>
      <c r="T4723" s="23"/>
      <c r="U4723" s="23"/>
      <c r="V4723" s="23"/>
      <c r="W4723" s="23"/>
      <c r="X4723" s="23"/>
      <c r="Y4723" s="23"/>
      <c r="Z4723" s="23"/>
      <c r="AA4723" s="23"/>
      <c r="AB4723" s="23"/>
      <c r="AC4723" s="67"/>
      <c r="AD4723" s="23"/>
      <c r="AE4723" s="23"/>
    </row>
    <row r="4724" spans="1:31" s="103" customFormat="1" x14ac:dyDescent="0.35">
      <c r="A4724" s="24"/>
      <c r="B4724" s="23"/>
      <c r="C4724" s="23"/>
      <c r="D4724" s="23"/>
      <c r="E4724" s="23"/>
      <c r="F4724" s="23"/>
      <c r="G4724" s="23"/>
      <c r="H4724" s="23"/>
      <c r="I4724" s="23"/>
      <c r="J4724" s="23"/>
      <c r="K4724" s="23"/>
      <c r="L4724" s="23"/>
      <c r="M4724" s="23"/>
      <c r="N4724" s="23"/>
      <c r="O4724" s="23"/>
      <c r="P4724" s="23"/>
      <c r="Q4724" s="23"/>
      <c r="R4724" s="23"/>
      <c r="S4724" s="23"/>
      <c r="T4724" s="23"/>
      <c r="U4724" s="23"/>
      <c r="V4724" s="23"/>
      <c r="W4724" s="23"/>
      <c r="X4724" s="23"/>
      <c r="Y4724" s="23"/>
      <c r="Z4724" s="23"/>
      <c r="AA4724" s="23"/>
      <c r="AB4724" s="23"/>
      <c r="AC4724" s="67"/>
      <c r="AD4724" s="23"/>
      <c r="AE4724" s="23"/>
    </row>
    <row r="4725" spans="1:31" s="103" customFormat="1" x14ac:dyDescent="0.35">
      <c r="A4725" s="24"/>
      <c r="B4725" s="23"/>
      <c r="C4725" s="23"/>
      <c r="D4725" s="23"/>
      <c r="E4725" s="23"/>
      <c r="F4725" s="23"/>
      <c r="G4725" s="23"/>
      <c r="H4725" s="23"/>
      <c r="I4725" s="23"/>
      <c r="J4725" s="23"/>
      <c r="K4725" s="23"/>
      <c r="L4725" s="23"/>
      <c r="M4725" s="23"/>
      <c r="N4725" s="23"/>
      <c r="O4725" s="23"/>
      <c r="P4725" s="23"/>
      <c r="Q4725" s="23"/>
      <c r="R4725" s="23"/>
      <c r="S4725" s="23"/>
      <c r="T4725" s="23"/>
      <c r="U4725" s="23"/>
      <c r="V4725" s="23"/>
      <c r="W4725" s="23"/>
      <c r="X4725" s="23"/>
      <c r="Y4725" s="23"/>
      <c r="Z4725" s="23"/>
      <c r="AA4725" s="23"/>
      <c r="AB4725" s="23"/>
      <c r="AC4725" s="67"/>
      <c r="AD4725" s="23"/>
      <c r="AE4725" s="23"/>
    </row>
    <row r="4726" spans="1:31" s="103" customFormat="1" x14ac:dyDescent="0.35">
      <c r="A4726" s="24"/>
      <c r="B4726" s="23"/>
      <c r="C4726" s="23"/>
      <c r="D4726" s="23"/>
      <c r="E4726" s="23"/>
      <c r="F4726" s="23"/>
      <c r="G4726" s="23"/>
      <c r="H4726" s="23"/>
      <c r="I4726" s="23"/>
      <c r="J4726" s="23"/>
      <c r="K4726" s="23"/>
      <c r="L4726" s="23"/>
      <c r="M4726" s="23"/>
      <c r="N4726" s="23"/>
      <c r="O4726" s="23"/>
      <c r="P4726" s="23"/>
      <c r="Q4726" s="23"/>
      <c r="R4726" s="23"/>
      <c r="S4726" s="23"/>
      <c r="T4726" s="23"/>
      <c r="U4726" s="23"/>
      <c r="V4726" s="23"/>
      <c r="W4726" s="23"/>
      <c r="X4726" s="23"/>
      <c r="Y4726" s="23"/>
      <c r="Z4726" s="23"/>
      <c r="AA4726" s="23"/>
      <c r="AB4726" s="23"/>
      <c r="AC4726" s="67"/>
      <c r="AD4726" s="23"/>
      <c r="AE4726" s="23"/>
    </row>
    <row r="4727" spans="1:31" s="103" customFormat="1" x14ac:dyDescent="0.35">
      <c r="A4727" s="24"/>
      <c r="B4727" s="23"/>
      <c r="C4727" s="23"/>
      <c r="D4727" s="23"/>
      <c r="E4727" s="23"/>
      <c r="F4727" s="23"/>
      <c r="G4727" s="23"/>
      <c r="H4727" s="23"/>
      <c r="I4727" s="23"/>
      <c r="J4727" s="23"/>
      <c r="K4727" s="23"/>
      <c r="L4727" s="23"/>
      <c r="M4727" s="23"/>
      <c r="N4727" s="23"/>
      <c r="O4727" s="23"/>
      <c r="P4727" s="23"/>
      <c r="Q4727" s="23"/>
      <c r="R4727" s="23"/>
      <c r="S4727" s="23"/>
      <c r="T4727" s="23"/>
      <c r="U4727" s="23"/>
      <c r="V4727" s="23"/>
      <c r="W4727" s="23"/>
      <c r="X4727" s="23"/>
      <c r="Y4727" s="23"/>
      <c r="Z4727" s="23"/>
      <c r="AA4727" s="23"/>
      <c r="AB4727" s="23"/>
      <c r="AC4727" s="67"/>
      <c r="AD4727" s="23"/>
      <c r="AE4727" s="23"/>
    </row>
    <row r="4728" spans="1:31" s="103" customFormat="1" x14ac:dyDescent="0.35">
      <c r="A4728" s="24"/>
      <c r="B4728" s="23"/>
      <c r="C4728" s="23"/>
      <c r="D4728" s="23"/>
      <c r="E4728" s="23"/>
      <c r="F4728" s="23"/>
      <c r="G4728" s="23"/>
      <c r="H4728" s="23"/>
      <c r="I4728" s="23"/>
      <c r="J4728" s="23"/>
      <c r="K4728" s="23"/>
      <c r="L4728" s="23"/>
      <c r="M4728" s="23"/>
      <c r="N4728" s="23"/>
      <c r="O4728" s="23"/>
      <c r="P4728" s="23"/>
      <c r="Q4728" s="23"/>
      <c r="R4728" s="23"/>
      <c r="S4728" s="23"/>
      <c r="T4728" s="23"/>
      <c r="U4728" s="23"/>
      <c r="V4728" s="23"/>
      <c r="W4728" s="23"/>
      <c r="X4728" s="23"/>
      <c r="Y4728" s="23"/>
      <c r="Z4728" s="23"/>
      <c r="AA4728" s="23"/>
      <c r="AB4728" s="23"/>
      <c r="AC4728" s="67"/>
      <c r="AD4728" s="23"/>
      <c r="AE4728" s="23"/>
    </row>
    <row r="4729" spans="1:31" s="103" customFormat="1" x14ac:dyDescent="0.35">
      <c r="A4729" s="24"/>
      <c r="B4729" s="23"/>
      <c r="C4729" s="23"/>
      <c r="D4729" s="23"/>
      <c r="E4729" s="23"/>
      <c r="F4729" s="23"/>
      <c r="G4729" s="23"/>
      <c r="H4729" s="23"/>
      <c r="I4729" s="23"/>
      <c r="J4729" s="23"/>
      <c r="K4729" s="23"/>
      <c r="L4729" s="23"/>
      <c r="M4729" s="23"/>
      <c r="N4729" s="23"/>
      <c r="O4729" s="23"/>
      <c r="P4729" s="23"/>
      <c r="Q4729" s="23"/>
      <c r="R4729" s="23"/>
      <c r="S4729" s="23"/>
      <c r="T4729" s="23"/>
      <c r="U4729" s="23"/>
      <c r="V4729" s="23"/>
      <c r="W4729" s="23"/>
      <c r="X4729" s="23"/>
      <c r="Y4729" s="23"/>
      <c r="Z4729" s="23"/>
      <c r="AA4729" s="23"/>
      <c r="AB4729" s="23"/>
      <c r="AC4729" s="67"/>
      <c r="AD4729" s="23"/>
      <c r="AE4729" s="23"/>
    </row>
    <row r="4730" spans="1:31" s="103" customFormat="1" x14ac:dyDescent="0.35">
      <c r="A4730" s="24"/>
      <c r="B4730" s="23"/>
      <c r="C4730" s="23"/>
      <c r="D4730" s="23"/>
      <c r="E4730" s="23"/>
      <c r="F4730" s="23"/>
      <c r="G4730" s="23"/>
      <c r="H4730" s="23"/>
      <c r="I4730" s="23"/>
      <c r="J4730" s="23"/>
      <c r="K4730" s="23"/>
      <c r="L4730" s="23"/>
      <c r="M4730" s="23"/>
      <c r="N4730" s="23"/>
      <c r="O4730" s="23"/>
      <c r="P4730" s="23"/>
      <c r="Q4730" s="23"/>
      <c r="R4730" s="23"/>
      <c r="S4730" s="23"/>
      <c r="T4730" s="23"/>
      <c r="U4730" s="23"/>
      <c r="V4730" s="23"/>
      <c r="W4730" s="23"/>
      <c r="X4730" s="23"/>
      <c r="Y4730" s="23"/>
      <c r="Z4730" s="23"/>
      <c r="AA4730" s="23"/>
      <c r="AB4730" s="23"/>
      <c r="AC4730" s="67"/>
      <c r="AD4730" s="23"/>
      <c r="AE4730" s="23"/>
    </row>
    <row r="4731" spans="1:31" s="103" customFormat="1" x14ac:dyDescent="0.35">
      <c r="A4731" s="24"/>
      <c r="B4731" s="23"/>
      <c r="C4731" s="23"/>
      <c r="D4731" s="23"/>
      <c r="E4731" s="23"/>
      <c r="F4731" s="23"/>
      <c r="G4731" s="23"/>
      <c r="H4731" s="23"/>
      <c r="I4731" s="23"/>
      <c r="J4731" s="23"/>
      <c r="K4731" s="23"/>
      <c r="L4731" s="23"/>
      <c r="M4731" s="23"/>
      <c r="N4731" s="23"/>
      <c r="O4731" s="23"/>
      <c r="P4731" s="23"/>
      <c r="Q4731" s="23"/>
      <c r="R4731" s="23"/>
      <c r="S4731" s="23"/>
      <c r="T4731" s="23"/>
      <c r="U4731" s="23"/>
      <c r="V4731" s="23"/>
      <c r="W4731" s="23"/>
      <c r="X4731" s="23"/>
      <c r="Y4731" s="23"/>
      <c r="Z4731" s="23"/>
      <c r="AA4731" s="23"/>
      <c r="AB4731" s="23"/>
      <c r="AC4731" s="67"/>
      <c r="AD4731" s="23"/>
      <c r="AE4731" s="23"/>
    </row>
    <row r="4732" spans="1:31" s="103" customFormat="1" x14ac:dyDescent="0.35">
      <c r="A4732" s="24"/>
      <c r="B4732" s="23"/>
      <c r="C4732" s="23"/>
      <c r="D4732" s="23"/>
      <c r="E4732" s="23"/>
      <c r="F4732" s="23"/>
      <c r="G4732" s="23"/>
      <c r="H4732" s="23"/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  <c r="T4732" s="23"/>
      <c r="U4732" s="23"/>
      <c r="V4732" s="23"/>
      <c r="W4732" s="23"/>
      <c r="X4732" s="23"/>
      <c r="Y4732" s="23"/>
      <c r="Z4732" s="23"/>
      <c r="AA4732" s="23"/>
      <c r="AB4732" s="23"/>
      <c r="AC4732" s="67"/>
      <c r="AD4732" s="23"/>
      <c r="AE4732" s="23"/>
    </row>
    <row r="4733" spans="1:31" s="103" customFormat="1" x14ac:dyDescent="0.35">
      <c r="A4733" s="24"/>
      <c r="B4733" s="23"/>
      <c r="C4733" s="23"/>
      <c r="D4733" s="23"/>
      <c r="E4733" s="23"/>
      <c r="F4733" s="23"/>
      <c r="G4733" s="23"/>
      <c r="H4733" s="23"/>
      <c r="I4733" s="23"/>
      <c r="J4733" s="23"/>
      <c r="K4733" s="23"/>
      <c r="L4733" s="23"/>
      <c r="M4733" s="23"/>
      <c r="N4733" s="23"/>
      <c r="O4733" s="23"/>
      <c r="P4733" s="23"/>
      <c r="Q4733" s="23"/>
      <c r="R4733" s="23"/>
      <c r="S4733" s="23"/>
      <c r="T4733" s="23"/>
      <c r="U4733" s="23"/>
      <c r="V4733" s="23"/>
      <c r="W4733" s="23"/>
      <c r="X4733" s="23"/>
      <c r="Y4733" s="23"/>
      <c r="Z4733" s="23"/>
      <c r="AA4733" s="23"/>
      <c r="AB4733" s="23"/>
      <c r="AC4733" s="67"/>
      <c r="AD4733" s="23"/>
      <c r="AE4733" s="23"/>
    </row>
    <row r="4734" spans="1:31" s="103" customFormat="1" x14ac:dyDescent="0.35">
      <c r="A4734" s="24"/>
      <c r="B4734" s="23"/>
      <c r="C4734" s="23"/>
      <c r="D4734" s="23"/>
      <c r="E4734" s="23"/>
      <c r="F4734" s="23"/>
      <c r="G4734" s="23"/>
      <c r="H4734" s="23"/>
      <c r="I4734" s="23"/>
      <c r="J4734" s="23"/>
      <c r="K4734" s="23"/>
      <c r="L4734" s="23"/>
      <c r="M4734" s="23"/>
      <c r="N4734" s="23"/>
      <c r="O4734" s="23"/>
      <c r="P4734" s="23"/>
      <c r="Q4734" s="23"/>
      <c r="R4734" s="23"/>
      <c r="S4734" s="23"/>
      <c r="T4734" s="23"/>
      <c r="U4734" s="23"/>
      <c r="V4734" s="23"/>
      <c r="W4734" s="23"/>
      <c r="X4734" s="23"/>
      <c r="Y4734" s="23"/>
      <c r="Z4734" s="23"/>
      <c r="AA4734" s="23"/>
      <c r="AB4734" s="23"/>
      <c r="AC4734" s="67"/>
      <c r="AD4734" s="23"/>
      <c r="AE4734" s="23"/>
    </row>
    <row r="4735" spans="1:31" s="103" customFormat="1" x14ac:dyDescent="0.35">
      <c r="A4735" s="24"/>
      <c r="B4735" s="23"/>
      <c r="C4735" s="23"/>
      <c r="D4735" s="23"/>
      <c r="E4735" s="23"/>
      <c r="F4735" s="23"/>
      <c r="G4735" s="23"/>
      <c r="H4735" s="23"/>
      <c r="I4735" s="23"/>
      <c r="J4735" s="23"/>
      <c r="K4735" s="23"/>
      <c r="L4735" s="23"/>
      <c r="M4735" s="23"/>
      <c r="N4735" s="23"/>
      <c r="O4735" s="23"/>
      <c r="P4735" s="23"/>
      <c r="Q4735" s="23"/>
      <c r="R4735" s="23"/>
      <c r="S4735" s="23"/>
      <c r="T4735" s="23"/>
      <c r="U4735" s="23"/>
      <c r="V4735" s="23"/>
      <c r="W4735" s="23"/>
      <c r="X4735" s="23"/>
      <c r="Y4735" s="23"/>
      <c r="Z4735" s="23"/>
      <c r="AA4735" s="23"/>
      <c r="AB4735" s="23"/>
      <c r="AC4735" s="67"/>
      <c r="AD4735" s="23"/>
      <c r="AE4735" s="23"/>
    </row>
    <row r="4736" spans="1:31" s="103" customFormat="1" x14ac:dyDescent="0.35">
      <c r="A4736" s="24"/>
      <c r="B4736" s="23"/>
      <c r="C4736" s="23"/>
      <c r="D4736" s="23"/>
      <c r="E4736" s="23"/>
      <c r="F4736" s="23"/>
      <c r="G4736" s="23"/>
      <c r="H4736" s="23"/>
      <c r="I4736" s="23"/>
      <c r="J4736" s="23"/>
      <c r="K4736" s="23"/>
      <c r="L4736" s="23"/>
      <c r="M4736" s="23"/>
      <c r="N4736" s="23"/>
      <c r="O4736" s="23"/>
      <c r="P4736" s="23"/>
      <c r="Q4736" s="23"/>
      <c r="R4736" s="23"/>
      <c r="S4736" s="23"/>
      <c r="T4736" s="23"/>
      <c r="U4736" s="23"/>
      <c r="V4736" s="23"/>
      <c r="W4736" s="23"/>
      <c r="X4736" s="23"/>
      <c r="Y4736" s="23"/>
      <c r="Z4736" s="23"/>
      <c r="AA4736" s="23"/>
      <c r="AB4736" s="23"/>
      <c r="AC4736" s="67"/>
      <c r="AD4736" s="23"/>
      <c r="AE4736" s="23"/>
    </row>
    <row r="4737" spans="1:31" s="103" customFormat="1" x14ac:dyDescent="0.35">
      <c r="A4737" s="24"/>
      <c r="B4737" s="23"/>
      <c r="C4737" s="23"/>
      <c r="D4737" s="23"/>
      <c r="E4737" s="23"/>
      <c r="F4737" s="23"/>
      <c r="G4737" s="23"/>
      <c r="H4737" s="23"/>
      <c r="I4737" s="23"/>
      <c r="J4737" s="23"/>
      <c r="K4737" s="23"/>
      <c r="L4737" s="23"/>
      <c r="M4737" s="23"/>
      <c r="N4737" s="23"/>
      <c r="O4737" s="23"/>
      <c r="P4737" s="23"/>
      <c r="Q4737" s="23"/>
      <c r="R4737" s="23"/>
      <c r="S4737" s="23"/>
      <c r="T4737" s="23"/>
      <c r="U4737" s="23"/>
      <c r="V4737" s="23"/>
      <c r="W4737" s="23"/>
      <c r="X4737" s="23"/>
      <c r="Y4737" s="23"/>
      <c r="Z4737" s="23"/>
      <c r="AA4737" s="23"/>
      <c r="AB4737" s="23"/>
      <c r="AC4737" s="67"/>
      <c r="AD4737" s="23"/>
      <c r="AE4737" s="23"/>
    </row>
    <row r="4738" spans="1:31" s="103" customFormat="1" x14ac:dyDescent="0.35">
      <c r="A4738" s="24"/>
      <c r="B4738" s="23"/>
      <c r="C4738" s="23"/>
      <c r="D4738" s="23"/>
      <c r="E4738" s="23"/>
      <c r="F4738" s="23"/>
      <c r="G4738" s="23"/>
      <c r="H4738" s="23"/>
      <c r="I4738" s="23"/>
      <c r="J4738" s="23"/>
      <c r="K4738" s="23"/>
      <c r="L4738" s="23"/>
      <c r="M4738" s="23"/>
      <c r="N4738" s="23"/>
      <c r="O4738" s="23"/>
      <c r="P4738" s="23"/>
      <c r="Q4738" s="23"/>
      <c r="R4738" s="23"/>
      <c r="S4738" s="23"/>
      <c r="T4738" s="23"/>
      <c r="U4738" s="23"/>
      <c r="V4738" s="23"/>
      <c r="W4738" s="23"/>
      <c r="X4738" s="23"/>
      <c r="Y4738" s="23"/>
      <c r="Z4738" s="23"/>
      <c r="AA4738" s="23"/>
      <c r="AB4738" s="23"/>
      <c r="AC4738" s="67"/>
      <c r="AD4738" s="23"/>
      <c r="AE4738" s="23"/>
    </row>
    <row r="4739" spans="1:31" s="103" customFormat="1" x14ac:dyDescent="0.35">
      <c r="A4739" s="24"/>
      <c r="B4739" s="23"/>
      <c r="C4739" s="23"/>
      <c r="D4739" s="23"/>
      <c r="E4739" s="23"/>
      <c r="F4739" s="23"/>
      <c r="G4739" s="23"/>
      <c r="H4739" s="23"/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  <c r="T4739" s="23"/>
      <c r="U4739" s="23"/>
      <c r="V4739" s="23"/>
      <c r="W4739" s="23"/>
      <c r="X4739" s="23"/>
      <c r="Y4739" s="23"/>
      <c r="Z4739" s="23"/>
      <c r="AA4739" s="23"/>
      <c r="AB4739" s="23"/>
      <c r="AC4739" s="67"/>
      <c r="AD4739" s="23"/>
      <c r="AE4739" s="23"/>
    </row>
    <row r="4740" spans="1:31" s="103" customFormat="1" x14ac:dyDescent="0.35">
      <c r="A4740" s="24"/>
      <c r="B4740" s="23"/>
      <c r="C4740" s="23"/>
      <c r="D4740" s="23"/>
      <c r="E4740" s="23"/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23"/>
      <c r="AC4740" s="67"/>
      <c r="AD4740" s="23"/>
      <c r="AE4740" s="23"/>
    </row>
    <row r="4741" spans="1:31" s="103" customFormat="1" x14ac:dyDescent="0.35">
      <c r="A4741" s="24"/>
      <c r="B4741" s="23"/>
      <c r="C4741" s="23"/>
      <c r="D4741" s="23"/>
      <c r="E4741" s="23"/>
      <c r="F4741" s="23"/>
      <c r="G4741" s="23"/>
      <c r="H4741" s="23"/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  <c r="T4741" s="23"/>
      <c r="U4741" s="23"/>
      <c r="V4741" s="23"/>
      <c r="W4741" s="23"/>
      <c r="X4741" s="23"/>
      <c r="Y4741" s="23"/>
      <c r="Z4741" s="23"/>
      <c r="AA4741" s="23"/>
      <c r="AB4741" s="23"/>
      <c r="AC4741" s="67"/>
      <c r="AD4741" s="23"/>
      <c r="AE4741" s="23"/>
    </row>
    <row r="4742" spans="1:31" s="103" customFormat="1" x14ac:dyDescent="0.35">
      <c r="A4742" s="24"/>
      <c r="B4742" s="23"/>
      <c r="C4742" s="23"/>
      <c r="D4742" s="23"/>
      <c r="E4742" s="23"/>
      <c r="F4742" s="23"/>
      <c r="G4742" s="23"/>
      <c r="H4742" s="23"/>
      <c r="I4742" s="23"/>
      <c r="J4742" s="23"/>
      <c r="K4742" s="23"/>
      <c r="L4742" s="23"/>
      <c r="M4742" s="23"/>
      <c r="N4742" s="23"/>
      <c r="O4742" s="23"/>
      <c r="P4742" s="23"/>
      <c r="Q4742" s="23"/>
      <c r="R4742" s="23"/>
      <c r="S4742" s="23"/>
      <c r="T4742" s="23"/>
      <c r="U4742" s="23"/>
      <c r="V4742" s="23"/>
      <c r="W4742" s="23"/>
      <c r="X4742" s="23"/>
      <c r="Y4742" s="23"/>
      <c r="Z4742" s="23"/>
      <c r="AA4742" s="23"/>
      <c r="AB4742" s="23"/>
      <c r="AC4742" s="67"/>
      <c r="AD4742" s="23"/>
      <c r="AE4742" s="23"/>
    </row>
    <row r="4743" spans="1:31" s="103" customFormat="1" x14ac:dyDescent="0.35">
      <c r="A4743" s="24"/>
      <c r="B4743" s="23"/>
      <c r="C4743" s="23"/>
      <c r="D4743" s="23"/>
      <c r="E4743" s="23"/>
      <c r="F4743" s="23"/>
      <c r="G4743" s="23"/>
      <c r="H4743" s="23"/>
      <c r="I4743" s="23"/>
      <c r="J4743" s="23"/>
      <c r="K4743" s="23"/>
      <c r="L4743" s="23"/>
      <c r="M4743" s="23"/>
      <c r="N4743" s="23"/>
      <c r="O4743" s="23"/>
      <c r="P4743" s="23"/>
      <c r="Q4743" s="23"/>
      <c r="R4743" s="23"/>
      <c r="S4743" s="23"/>
      <c r="T4743" s="23"/>
      <c r="U4743" s="23"/>
      <c r="V4743" s="23"/>
      <c r="W4743" s="23"/>
      <c r="X4743" s="23"/>
      <c r="Y4743" s="23"/>
      <c r="Z4743" s="23"/>
      <c r="AA4743" s="23"/>
      <c r="AB4743" s="23"/>
      <c r="AC4743" s="67"/>
      <c r="AD4743" s="23"/>
      <c r="AE4743" s="23"/>
    </row>
    <row r="4744" spans="1:31" s="103" customFormat="1" x14ac:dyDescent="0.35">
      <c r="A4744" s="24"/>
      <c r="B4744" s="23"/>
      <c r="C4744" s="23"/>
      <c r="D4744" s="23"/>
      <c r="E4744" s="23"/>
      <c r="F4744" s="23"/>
      <c r="G4744" s="23"/>
      <c r="H4744" s="23"/>
      <c r="I4744" s="23"/>
      <c r="J4744" s="23"/>
      <c r="K4744" s="23"/>
      <c r="L4744" s="23"/>
      <c r="M4744" s="23"/>
      <c r="N4744" s="23"/>
      <c r="O4744" s="23"/>
      <c r="P4744" s="23"/>
      <c r="Q4744" s="23"/>
      <c r="R4744" s="23"/>
      <c r="S4744" s="23"/>
      <c r="T4744" s="23"/>
      <c r="U4744" s="23"/>
      <c r="V4744" s="23"/>
      <c r="W4744" s="23"/>
      <c r="X4744" s="23"/>
      <c r="Y4744" s="23"/>
      <c r="Z4744" s="23"/>
      <c r="AA4744" s="23"/>
      <c r="AB4744" s="23"/>
      <c r="AC4744" s="67"/>
      <c r="AD4744" s="23"/>
      <c r="AE4744" s="23"/>
    </row>
    <row r="4745" spans="1:31" s="103" customFormat="1" x14ac:dyDescent="0.35">
      <c r="A4745" s="24"/>
      <c r="B4745" s="23"/>
      <c r="C4745" s="23"/>
      <c r="D4745" s="23"/>
      <c r="E4745" s="23"/>
      <c r="F4745" s="23"/>
      <c r="G4745" s="23"/>
      <c r="H4745" s="23"/>
      <c r="I4745" s="23"/>
      <c r="J4745" s="23"/>
      <c r="K4745" s="23"/>
      <c r="L4745" s="23"/>
      <c r="M4745" s="23"/>
      <c r="N4745" s="23"/>
      <c r="O4745" s="23"/>
      <c r="P4745" s="23"/>
      <c r="Q4745" s="23"/>
      <c r="R4745" s="23"/>
      <c r="S4745" s="23"/>
      <c r="T4745" s="23"/>
      <c r="U4745" s="23"/>
      <c r="V4745" s="23"/>
      <c r="W4745" s="23"/>
      <c r="X4745" s="23"/>
      <c r="Y4745" s="23"/>
      <c r="Z4745" s="23"/>
      <c r="AA4745" s="23"/>
      <c r="AB4745" s="23"/>
      <c r="AC4745" s="67"/>
      <c r="AD4745" s="23"/>
      <c r="AE4745" s="23"/>
    </row>
    <row r="4746" spans="1:31" s="103" customFormat="1" x14ac:dyDescent="0.35">
      <c r="A4746" s="24"/>
      <c r="B4746" s="23"/>
      <c r="C4746" s="23"/>
      <c r="D4746" s="23"/>
      <c r="E4746" s="23"/>
      <c r="F4746" s="23"/>
      <c r="G4746" s="23"/>
      <c r="H4746" s="23"/>
      <c r="I4746" s="23"/>
      <c r="J4746" s="23"/>
      <c r="K4746" s="23"/>
      <c r="L4746" s="23"/>
      <c r="M4746" s="23"/>
      <c r="N4746" s="23"/>
      <c r="O4746" s="23"/>
      <c r="P4746" s="23"/>
      <c r="Q4746" s="23"/>
      <c r="R4746" s="23"/>
      <c r="S4746" s="23"/>
      <c r="T4746" s="23"/>
      <c r="U4746" s="23"/>
      <c r="V4746" s="23"/>
      <c r="W4746" s="23"/>
      <c r="X4746" s="23"/>
      <c r="Y4746" s="23"/>
      <c r="Z4746" s="23"/>
      <c r="AA4746" s="23"/>
      <c r="AB4746" s="23"/>
      <c r="AC4746" s="67"/>
      <c r="AD4746" s="23"/>
      <c r="AE4746" s="23"/>
    </row>
    <row r="4747" spans="1:31" s="103" customFormat="1" x14ac:dyDescent="0.35">
      <c r="A4747" s="24"/>
      <c r="B4747" s="23"/>
      <c r="C4747" s="23"/>
      <c r="D4747" s="23"/>
      <c r="E4747" s="23"/>
      <c r="F4747" s="23"/>
      <c r="G4747" s="23"/>
      <c r="H4747" s="23"/>
      <c r="I4747" s="23"/>
      <c r="J4747" s="23"/>
      <c r="K4747" s="23"/>
      <c r="L4747" s="23"/>
      <c r="M4747" s="23"/>
      <c r="N4747" s="23"/>
      <c r="O4747" s="23"/>
      <c r="P4747" s="23"/>
      <c r="Q4747" s="23"/>
      <c r="R4747" s="23"/>
      <c r="S4747" s="23"/>
      <c r="T4747" s="23"/>
      <c r="U4747" s="23"/>
      <c r="V4747" s="23"/>
      <c r="W4747" s="23"/>
      <c r="X4747" s="23"/>
      <c r="Y4747" s="23"/>
      <c r="Z4747" s="23"/>
      <c r="AA4747" s="23"/>
      <c r="AB4747" s="23"/>
      <c r="AC4747" s="67"/>
      <c r="AD4747" s="23"/>
      <c r="AE4747" s="23"/>
    </row>
    <row r="4748" spans="1:31" s="103" customFormat="1" x14ac:dyDescent="0.35">
      <c r="A4748" s="24"/>
      <c r="B4748" s="23"/>
      <c r="C4748" s="23"/>
      <c r="D4748" s="23"/>
      <c r="E4748" s="23"/>
      <c r="F4748" s="23"/>
      <c r="G4748" s="23"/>
      <c r="H4748" s="23"/>
      <c r="I4748" s="23"/>
      <c r="J4748" s="23"/>
      <c r="K4748" s="23"/>
      <c r="L4748" s="23"/>
      <c r="M4748" s="23"/>
      <c r="N4748" s="23"/>
      <c r="O4748" s="23"/>
      <c r="P4748" s="23"/>
      <c r="Q4748" s="23"/>
      <c r="R4748" s="23"/>
      <c r="S4748" s="23"/>
      <c r="T4748" s="23"/>
      <c r="U4748" s="23"/>
      <c r="V4748" s="23"/>
      <c r="W4748" s="23"/>
      <c r="X4748" s="23"/>
      <c r="Y4748" s="23"/>
      <c r="Z4748" s="23"/>
      <c r="AA4748" s="23"/>
      <c r="AB4748" s="23"/>
      <c r="AC4748" s="67"/>
      <c r="AD4748" s="23"/>
      <c r="AE4748" s="23"/>
    </row>
    <row r="4749" spans="1:31" s="103" customFormat="1" x14ac:dyDescent="0.35">
      <c r="A4749" s="24"/>
      <c r="B4749" s="23"/>
      <c r="C4749" s="23"/>
      <c r="D4749" s="23"/>
      <c r="E4749" s="23"/>
      <c r="F4749" s="23"/>
      <c r="G4749" s="23"/>
      <c r="H4749" s="23"/>
      <c r="I4749" s="23"/>
      <c r="J4749" s="23"/>
      <c r="K4749" s="23"/>
      <c r="L4749" s="23"/>
      <c r="M4749" s="23"/>
      <c r="N4749" s="23"/>
      <c r="O4749" s="23"/>
      <c r="P4749" s="23"/>
      <c r="Q4749" s="23"/>
      <c r="R4749" s="23"/>
      <c r="S4749" s="23"/>
      <c r="T4749" s="23"/>
      <c r="U4749" s="23"/>
      <c r="V4749" s="23"/>
      <c r="W4749" s="23"/>
      <c r="X4749" s="23"/>
      <c r="Y4749" s="23"/>
      <c r="Z4749" s="23"/>
      <c r="AA4749" s="23"/>
      <c r="AB4749" s="23"/>
      <c r="AC4749" s="67"/>
      <c r="AD4749" s="23"/>
      <c r="AE4749" s="23"/>
    </row>
    <row r="4750" spans="1:31" s="103" customFormat="1" x14ac:dyDescent="0.35">
      <c r="A4750" s="24"/>
      <c r="B4750" s="23"/>
      <c r="C4750" s="23"/>
      <c r="D4750" s="23"/>
      <c r="E4750" s="23"/>
      <c r="F4750" s="23"/>
      <c r="G4750" s="23"/>
      <c r="H4750" s="23"/>
      <c r="I4750" s="23"/>
      <c r="J4750" s="23"/>
      <c r="K4750" s="23"/>
      <c r="L4750" s="23"/>
      <c r="M4750" s="23"/>
      <c r="N4750" s="23"/>
      <c r="O4750" s="23"/>
      <c r="P4750" s="23"/>
      <c r="Q4750" s="23"/>
      <c r="R4750" s="23"/>
      <c r="S4750" s="23"/>
      <c r="T4750" s="23"/>
      <c r="U4750" s="23"/>
      <c r="V4750" s="23"/>
      <c r="W4750" s="23"/>
      <c r="X4750" s="23"/>
      <c r="Y4750" s="23"/>
      <c r="Z4750" s="23"/>
      <c r="AA4750" s="23"/>
      <c r="AB4750" s="23"/>
      <c r="AC4750" s="67"/>
      <c r="AD4750" s="23"/>
      <c r="AE4750" s="23"/>
    </row>
    <row r="4751" spans="1:31" s="103" customFormat="1" x14ac:dyDescent="0.35">
      <c r="A4751" s="24"/>
      <c r="B4751" s="23"/>
      <c r="C4751" s="23"/>
      <c r="D4751" s="23"/>
      <c r="E4751" s="23"/>
      <c r="F4751" s="23"/>
      <c r="G4751" s="23"/>
      <c r="H4751" s="23"/>
      <c r="I4751" s="23"/>
      <c r="J4751" s="23"/>
      <c r="K4751" s="23"/>
      <c r="L4751" s="23"/>
      <c r="M4751" s="23"/>
      <c r="N4751" s="23"/>
      <c r="O4751" s="23"/>
      <c r="P4751" s="23"/>
      <c r="Q4751" s="23"/>
      <c r="R4751" s="23"/>
      <c r="S4751" s="23"/>
      <c r="T4751" s="23"/>
      <c r="U4751" s="23"/>
      <c r="V4751" s="23"/>
      <c r="W4751" s="23"/>
      <c r="X4751" s="23"/>
      <c r="Y4751" s="23"/>
      <c r="Z4751" s="23"/>
      <c r="AA4751" s="23"/>
      <c r="AB4751" s="23"/>
      <c r="AC4751" s="67"/>
      <c r="AD4751" s="23"/>
      <c r="AE4751" s="23"/>
    </row>
    <row r="4752" spans="1:31" s="103" customFormat="1" x14ac:dyDescent="0.35">
      <c r="A4752" s="24"/>
      <c r="B4752" s="23"/>
      <c r="C4752" s="23"/>
      <c r="D4752" s="23"/>
      <c r="E4752" s="23"/>
      <c r="F4752" s="23"/>
      <c r="G4752" s="23"/>
      <c r="H4752" s="23"/>
      <c r="I4752" s="23"/>
      <c r="J4752" s="23"/>
      <c r="K4752" s="23"/>
      <c r="L4752" s="23"/>
      <c r="M4752" s="23"/>
      <c r="N4752" s="23"/>
      <c r="O4752" s="23"/>
      <c r="P4752" s="23"/>
      <c r="Q4752" s="23"/>
      <c r="R4752" s="23"/>
      <c r="S4752" s="23"/>
      <c r="T4752" s="23"/>
      <c r="U4752" s="23"/>
      <c r="V4752" s="23"/>
      <c r="W4752" s="23"/>
      <c r="X4752" s="23"/>
      <c r="Y4752" s="23"/>
      <c r="Z4752" s="23"/>
      <c r="AA4752" s="23"/>
      <c r="AB4752" s="23"/>
      <c r="AC4752" s="67"/>
      <c r="AD4752" s="23"/>
      <c r="AE4752" s="23"/>
    </row>
    <row r="4753" spans="1:31" s="103" customFormat="1" x14ac:dyDescent="0.35">
      <c r="A4753" s="24"/>
      <c r="B4753" s="23"/>
      <c r="C4753" s="23"/>
      <c r="D4753" s="23"/>
      <c r="E4753" s="23"/>
      <c r="F4753" s="23"/>
      <c r="G4753" s="23"/>
      <c r="H4753" s="23"/>
      <c r="I4753" s="23"/>
      <c r="J4753" s="23"/>
      <c r="K4753" s="23"/>
      <c r="L4753" s="23"/>
      <c r="M4753" s="23"/>
      <c r="N4753" s="23"/>
      <c r="O4753" s="23"/>
      <c r="P4753" s="23"/>
      <c r="Q4753" s="23"/>
      <c r="R4753" s="23"/>
      <c r="S4753" s="23"/>
      <c r="T4753" s="23"/>
      <c r="U4753" s="23"/>
      <c r="V4753" s="23"/>
      <c r="W4753" s="23"/>
      <c r="X4753" s="23"/>
      <c r="Y4753" s="23"/>
      <c r="Z4753" s="23"/>
      <c r="AA4753" s="23"/>
      <c r="AB4753" s="23"/>
      <c r="AC4753" s="67"/>
      <c r="AD4753" s="23"/>
      <c r="AE4753" s="23"/>
    </row>
    <row r="4754" spans="1:31" s="103" customFormat="1" x14ac:dyDescent="0.35">
      <c r="A4754" s="24"/>
      <c r="B4754" s="23"/>
      <c r="C4754" s="23"/>
      <c r="D4754" s="23"/>
      <c r="E4754" s="23"/>
      <c r="F4754" s="23"/>
      <c r="G4754" s="23"/>
      <c r="H4754" s="23"/>
      <c r="I4754" s="23"/>
      <c r="J4754" s="23"/>
      <c r="K4754" s="23"/>
      <c r="L4754" s="23"/>
      <c r="M4754" s="23"/>
      <c r="N4754" s="23"/>
      <c r="O4754" s="23"/>
      <c r="P4754" s="23"/>
      <c r="Q4754" s="23"/>
      <c r="R4754" s="23"/>
      <c r="S4754" s="23"/>
      <c r="T4754" s="23"/>
      <c r="U4754" s="23"/>
      <c r="V4754" s="23"/>
      <c r="W4754" s="23"/>
      <c r="X4754" s="23"/>
      <c r="Y4754" s="23"/>
      <c r="Z4754" s="23"/>
      <c r="AA4754" s="23"/>
      <c r="AB4754" s="23"/>
      <c r="AC4754" s="67"/>
      <c r="AD4754" s="23"/>
      <c r="AE4754" s="23"/>
    </row>
    <row r="4755" spans="1:31" s="103" customFormat="1" x14ac:dyDescent="0.35">
      <c r="A4755" s="24"/>
      <c r="B4755" s="23"/>
      <c r="C4755" s="23"/>
      <c r="D4755" s="23"/>
      <c r="E4755" s="23"/>
      <c r="F4755" s="23"/>
      <c r="G4755" s="23"/>
      <c r="H4755" s="23"/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23"/>
      <c r="Y4755" s="23"/>
      <c r="Z4755" s="23"/>
      <c r="AA4755" s="23"/>
      <c r="AB4755" s="23"/>
      <c r="AC4755" s="67"/>
      <c r="AD4755" s="23"/>
      <c r="AE4755" s="23"/>
    </row>
    <row r="4756" spans="1:31" s="103" customFormat="1" x14ac:dyDescent="0.35">
      <c r="A4756" s="24"/>
      <c r="B4756" s="23"/>
      <c r="C4756" s="23"/>
      <c r="D4756" s="23"/>
      <c r="E4756" s="23"/>
      <c r="F4756" s="23"/>
      <c r="G4756" s="23"/>
      <c r="H4756" s="23"/>
      <c r="I4756" s="23"/>
      <c r="J4756" s="23"/>
      <c r="K4756" s="23"/>
      <c r="L4756" s="23"/>
      <c r="M4756" s="23"/>
      <c r="N4756" s="23"/>
      <c r="O4756" s="23"/>
      <c r="P4756" s="23"/>
      <c r="Q4756" s="23"/>
      <c r="R4756" s="23"/>
      <c r="S4756" s="23"/>
      <c r="T4756" s="23"/>
      <c r="U4756" s="23"/>
      <c r="V4756" s="23"/>
      <c r="W4756" s="23"/>
      <c r="X4756" s="23"/>
      <c r="Y4756" s="23"/>
      <c r="Z4756" s="23"/>
      <c r="AA4756" s="23"/>
      <c r="AB4756" s="23"/>
      <c r="AC4756" s="67"/>
      <c r="AD4756" s="23"/>
      <c r="AE4756" s="23"/>
    </row>
    <row r="4757" spans="1:31" s="103" customFormat="1" x14ac:dyDescent="0.35">
      <c r="A4757" s="24"/>
      <c r="B4757" s="23"/>
      <c r="C4757" s="23"/>
      <c r="D4757" s="23"/>
      <c r="E4757" s="23"/>
      <c r="F4757" s="23"/>
      <c r="G4757" s="23"/>
      <c r="H4757" s="23"/>
      <c r="I4757" s="23"/>
      <c r="J4757" s="23"/>
      <c r="K4757" s="23"/>
      <c r="L4757" s="23"/>
      <c r="M4757" s="23"/>
      <c r="N4757" s="23"/>
      <c r="O4757" s="23"/>
      <c r="P4757" s="23"/>
      <c r="Q4757" s="23"/>
      <c r="R4757" s="23"/>
      <c r="S4757" s="23"/>
      <c r="T4757" s="23"/>
      <c r="U4757" s="23"/>
      <c r="V4757" s="23"/>
      <c r="W4757" s="23"/>
      <c r="X4757" s="23"/>
      <c r="Y4757" s="23"/>
      <c r="Z4757" s="23"/>
      <c r="AA4757" s="23"/>
      <c r="AB4757" s="23"/>
      <c r="AC4757" s="67"/>
      <c r="AD4757" s="23"/>
      <c r="AE4757" s="23"/>
    </row>
    <row r="4758" spans="1:31" s="103" customFormat="1" x14ac:dyDescent="0.35">
      <c r="A4758" s="24"/>
      <c r="B4758" s="23"/>
      <c r="C4758" s="23"/>
      <c r="D4758" s="23"/>
      <c r="E4758" s="23"/>
      <c r="F4758" s="23"/>
      <c r="G4758" s="23"/>
      <c r="H4758" s="23"/>
      <c r="I4758" s="23"/>
      <c r="J4758" s="23"/>
      <c r="K4758" s="23"/>
      <c r="L4758" s="23"/>
      <c r="M4758" s="23"/>
      <c r="N4758" s="23"/>
      <c r="O4758" s="23"/>
      <c r="P4758" s="23"/>
      <c r="Q4758" s="23"/>
      <c r="R4758" s="23"/>
      <c r="S4758" s="23"/>
      <c r="T4758" s="23"/>
      <c r="U4758" s="23"/>
      <c r="V4758" s="23"/>
      <c r="W4758" s="23"/>
      <c r="X4758" s="23"/>
      <c r="Y4758" s="23"/>
      <c r="Z4758" s="23"/>
      <c r="AA4758" s="23"/>
      <c r="AB4758" s="23"/>
      <c r="AC4758" s="67"/>
      <c r="AD4758" s="23"/>
      <c r="AE4758" s="23"/>
    </row>
    <row r="4759" spans="1:31" s="103" customFormat="1" x14ac:dyDescent="0.35">
      <c r="A4759" s="24"/>
      <c r="B4759" s="23"/>
      <c r="C4759" s="23"/>
      <c r="D4759" s="23"/>
      <c r="E4759" s="23"/>
      <c r="F4759" s="23"/>
      <c r="G4759" s="23"/>
      <c r="H4759" s="23"/>
      <c r="I4759" s="23"/>
      <c r="J4759" s="23"/>
      <c r="K4759" s="23"/>
      <c r="L4759" s="23"/>
      <c r="M4759" s="23"/>
      <c r="N4759" s="23"/>
      <c r="O4759" s="23"/>
      <c r="P4759" s="23"/>
      <c r="Q4759" s="23"/>
      <c r="R4759" s="23"/>
      <c r="S4759" s="23"/>
      <c r="T4759" s="23"/>
      <c r="U4759" s="23"/>
      <c r="V4759" s="23"/>
      <c r="W4759" s="23"/>
      <c r="X4759" s="23"/>
      <c r="Y4759" s="23"/>
      <c r="Z4759" s="23"/>
      <c r="AA4759" s="23"/>
      <c r="AB4759" s="23"/>
      <c r="AC4759" s="67"/>
      <c r="AD4759" s="23"/>
      <c r="AE4759" s="23"/>
    </row>
    <row r="4760" spans="1:31" s="103" customFormat="1" x14ac:dyDescent="0.35">
      <c r="A4760" s="24"/>
      <c r="B4760" s="23"/>
      <c r="C4760" s="23"/>
      <c r="D4760" s="23"/>
      <c r="E4760" s="23"/>
      <c r="F4760" s="23"/>
      <c r="G4760" s="23"/>
      <c r="H4760" s="23"/>
      <c r="I4760" s="23"/>
      <c r="J4760" s="23"/>
      <c r="K4760" s="23"/>
      <c r="L4760" s="23"/>
      <c r="M4760" s="23"/>
      <c r="N4760" s="23"/>
      <c r="O4760" s="23"/>
      <c r="P4760" s="23"/>
      <c r="Q4760" s="23"/>
      <c r="R4760" s="23"/>
      <c r="S4760" s="23"/>
      <c r="T4760" s="23"/>
      <c r="U4760" s="23"/>
      <c r="V4760" s="23"/>
      <c r="W4760" s="23"/>
      <c r="X4760" s="23"/>
      <c r="Y4760" s="23"/>
      <c r="Z4760" s="23"/>
      <c r="AA4760" s="23"/>
      <c r="AB4760" s="23"/>
      <c r="AC4760" s="67"/>
      <c r="AD4760" s="23"/>
      <c r="AE4760" s="23"/>
    </row>
    <row r="4761" spans="1:31" s="103" customFormat="1" x14ac:dyDescent="0.35">
      <c r="A4761" s="24"/>
      <c r="B4761" s="23"/>
      <c r="C4761" s="23"/>
      <c r="D4761" s="23"/>
      <c r="E4761" s="23"/>
      <c r="F4761" s="23"/>
      <c r="G4761" s="23"/>
      <c r="H4761" s="23"/>
      <c r="I4761" s="23"/>
      <c r="J4761" s="23"/>
      <c r="K4761" s="23"/>
      <c r="L4761" s="23"/>
      <c r="M4761" s="23"/>
      <c r="N4761" s="23"/>
      <c r="O4761" s="23"/>
      <c r="P4761" s="23"/>
      <c r="Q4761" s="23"/>
      <c r="R4761" s="23"/>
      <c r="S4761" s="23"/>
      <c r="T4761" s="23"/>
      <c r="U4761" s="23"/>
      <c r="V4761" s="23"/>
      <c r="W4761" s="23"/>
      <c r="X4761" s="23"/>
      <c r="Y4761" s="23"/>
      <c r="Z4761" s="23"/>
      <c r="AA4761" s="23"/>
      <c r="AB4761" s="23"/>
      <c r="AC4761" s="67"/>
      <c r="AD4761" s="23"/>
      <c r="AE4761" s="23"/>
    </row>
    <row r="4762" spans="1:31" s="103" customFormat="1" x14ac:dyDescent="0.35">
      <c r="A4762" s="24"/>
      <c r="B4762" s="23"/>
      <c r="C4762" s="23"/>
      <c r="D4762" s="23"/>
      <c r="E4762" s="23"/>
      <c r="F4762" s="23"/>
      <c r="G4762" s="23"/>
      <c r="H4762" s="23"/>
      <c r="I4762" s="23"/>
      <c r="J4762" s="23"/>
      <c r="K4762" s="23"/>
      <c r="L4762" s="23"/>
      <c r="M4762" s="23"/>
      <c r="N4762" s="23"/>
      <c r="O4762" s="23"/>
      <c r="P4762" s="23"/>
      <c r="Q4762" s="23"/>
      <c r="R4762" s="23"/>
      <c r="S4762" s="23"/>
      <c r="T4762" s="23"/>
      <c r="U4762" s="23"/>
      <c r="V4762" s="23"/>
      <c r="W4762" s="23"/>
      <c r="X4762" s="23"/>
      <c r="Y4762" s="23"/>
      <c r="Z4762" s="23"/>
      <c r="AA4762" s="23"/>
      <c r="AB4762" s="23"/>
      <c r="AC4762" s="67"/>
      <c r="AD4762" s="23"/>
      <c r="AE4762" s="23"/>
    </row>
    <row r="4763" spans="1:31" s="103" customFormat="1" x14ac:dyDescent="0.35">
      <c r="A4763" s="24"/>
      <c r="B4763" s="23"/>
      <c r="C4763" s="23"/>
      <c r="D4763" s="23"/>
      <c r="E4763" s="23"/>
      <c r="F4763" s="23"/>
      <c r="G4763" s="23"/>
      <c r="H4763" s="23"/>
      <c r="I4763" s="23"/>
      <c r="J4763" s="23"/>
      <c r="K4763" s="23"/>
      <c r="L4763" s="23"/>
      <c r="M4763" s="23"/>
      <c r="N4763" s="23"/>
      <c r="O4763" s="23"/>
      <c r="P4763" s="23"/>
      <c r="Q4763" s="23"/>
      <c r="R4763" s="23"/>
      <c r="S4763" s="23"/>
      <c r="T4763" s="23"/>
      <c r="U4763" s="23"/>
      <c r="V4763" s="23"/>
      <c r="W4763" s="23"/>
      <c r="X4763" s="23"/>
      <c r="Y4763" s="23"/>
      <c r="Z4763" s="23"/>
      <c r="AA4763" s="23"/>
      <c r="AB4763" s="23"/>
      <c r="AC4763" s="67"/>
      <c r="AD4763" s="23"/>
      <c r="AE4763" s="23"/>
    </row>
    <row r="4764" spans="1:31" s="103" customFormat="1" x14ac:dyDescent="0.35">
      <c r="A4764" s="24"/>
      <c r="B4764" s="23"/>
      <c r="C4764" s="23"/>
      <c r="D4764" s="23"/>
      <c r="E4764" s="23"/>
      <c r="F4764" s="23"/>
      <c r="G4764" s="23"/>
      <c r="H4764" s="23"/>
      <c r="I4764" s="23"/>
      <c r="J4764" s="23"/>
      <c r="K4764" s="23"/>
      <c r="L4764" s="23"/>
      <c r="M4764" s="23"/>
      <c r="N4764" s="23"/>
      <c r="O4764" s="23"/>
      <c r="P4764" s="23"/>
      <c r="Q4764" s="23"/>
      <c r="R4764" s="23"/>
      <c r="S4764" s="23"/>
      <c r="T4764" s="23"/>
      <c r="U4764" s="23"/>
      <c r="V4764" s="23"/>
      <c r="W4764" s="23"/>
      <c r="X4764" s="23"/>
      <c r="Y4764" s="23"/>
      <c r="Z4764" s="23"/>
      <c r="AA4764" s="23"/>
      <c r="AB4764" s="23"/>
      <c r="AC4764" s="67"/>
      <c r="AD4764" s="23"/>
      <c r="AE4764" s="23"/>
    </row>
    <row r="4765" spans="1:31" s="103" customFormat="1" x14ac:dyDescent="0.35">
      <c r="A4765" s="24"/>
      <c r="B4765" s="23"/>
      <c r="C4765" s="23"/>
      <c r="D4765" s="23"/>
      <c r="E4765" s="23"/>
      <c r="F4765" s="23"/>
      <c r="G4765" s="23"/>
      <c r="H4765" s="23"/>
      <c r="I4765" s="23"/>
      <c r="J4765" s="23"/>
      <c r="K4765" s="23"/>
      <c r="L4765" s="23"/>
      <c r="M4765" s="23"/>
      <c r="N4765" s="23"/>
      <c r="O4765" s="23"/>
      <c r="P4765" s="23"/>
      <c r="Q4765" s="23"/>
      <c r="R4765" s="23"/>
      <c r="S4765" s="23"/>
      <c r="T4765" s="23"/>
      <c r="U4765" s="23"/>
      <c r="V4765" s="23"/>
      <c r="W4765" s="23"/>
      <c r="X4765" s="23"/>
      <c r="Y4765" s="23"/>
      <c r="Z4765" s="23"/>
      <c r="AA4765" s="23"/>
      <c r="AB4765" s="23"/>
      <c r="AC4765" s="67"/>
      <c r="AD4765" s="23"/>
      <c r="AE4765" s="23"/>
    </row>
    <row r="4766" spans="1:31" s="103" customFormat="1" x14ac:dyDescent="0.35">
      <c r="A4766" s="24"/>
      <c r="B4766" s="23"/>
      <c r="C4766" s="23"/>
      <c r="D4766" s="23"/>
      <c r="E4766" s="23"/>
      <c r="F4766" s="23"/>
      <c r="G4766" s="23"/>
      <c r="H4766" s="23"/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  <c r="T4766" s="23"/>
      <c r="U4766" s="23"/>
      <c r="V4766" s="23"/>
      <c r="W4766" s="23"/>
      <c r="X4766" s="23"/>
      <c r="Y4766" s="23"/>
      <c r="Z4766" s="23"/>
      <c r="AA4766" s="23"/>
      <c r="AB4766" s="23"/>
      <c r="AC4766" s="67"/>
      <c r="AD4766" s="23"/>
      <c r="AE4766" s="23"/>
    </row>
    <row r="4767" spans="1:31" s="103" customFormat="1" x14ac:dyDescent="0.35">
      <c r="A4767" s="24"/>
      <c r="B4767" s="23"/>
      <c r="C4767" s="23"/>
      <c r="D4767" s="23"/>
      <c r="E4767" s="23"/>
      <c r="F4767" s="23"/>
      <c r="G4767" s="23"/>
      <c r="H4767" s="23"/>
      <c r="I4767" s="23"/>
      <c r="J4767" s="23"/>
      <c r="K4767" s="23"/>
      <c r="L4767" s="23"/>
      <c r="M4767" s="23"/>
      <c r="N4767" s="23"/>
      <c r="O4767" s="23"/>
      <c r="P4767" s="23"/>
      <c r="Q4767" s="23"/>
      <c r="R4767" s="23"/>
      <c r="S4767" s="23"/>
      <c r="T4767" s="23"/>
      <c r="U4767" s="23"/>
      <c r="V4767" s="23"/>
      <c r="W4767" s="23"/>
      <c r="X4767" s="23"/>
      <c r="Y4767" s="23"/>
      <c r="Z4767" s="23"/>
      <c r="AA4767" s="23"/>
      <c r="AB4767" s="23"/>
      <c r="AC4767" s="67"/>
      <c r="AD4767" s="23"/>
      <c r="AE4767" s="23"/>
    </row>
    <row r="4768" spans="1:31" s="103" customFormat="1" x14ac:dyDescent="0.35">
      <c r="A4768" s="24"/>
      <c r="B4768" s="23"/>
      <c r="C4768" s="23"/>
      <c r="D4768" s="23"/>
      <c r="E4768" s="23"/>
      <c r="F4768" s="23"/>
      <c r="G4768" s="23"/>
      <c r="H4768" s="23"/>
      <c r="I4768" s="23"/>
      <c r="J4768" s="23"/>
      <c r="K4768" s="23"/>
      <c r="L4768" s="23"/>
      <c r="M4768" s="23"/>
      <c r="N4768" s="23"/>
      <c r="O4768" s="23"/>
      <c r="P4768" s="23"/>
      <c r="Q4768" s="23"/>
      <c r="R4768" s="23"/>
      <c r="S4768" s="23"/>
      <c r="T4768" s="23"/>
      <c r="U4768" s="23"/>
      <c r="V4768" s="23"/>
      <c r="W4768" s="23"/>
      <c r="X4768" s="23"/>
      <c r="Y4768" s="23"/>
      <c r="Z4768" s="23"/>
      <c r="AA4768" s="23"/>
      <c r="AB4768" s="23"/>
      <c r="AC4768" s="67"/>
      <c r="AD4768" s="23"/>
      <c r="AE4768" s="23"/>
    </row>
    <row r="4769" spans="1:31" s="103" customFormat="1" x14ac:dyDescent="0.35">
      <c r="A4769" s="24"/>
      <c r="B4769" s="23"/>
      <c r="C4769" s="23"/>
      <c r="D4769" s="23"/>
      <c r="E4769" s="23"/>
      <c r="F4769" s="23"/>
      <c r="G4769" s="23"/>
      <c r="H4769" s="23"/>
      <c r="I4769" s="23"/>
      <c r="J4769" s="23"/>
      <c r="K4769" s="23"/>
      <c r="L4769" s="23"/>
      <c r="M4769" s="23"/>
      <c r="N4769" s="23"/>
      <c r="O4769" s="23"/>
      <c r="P4769" s="23"/>
      <c r="Q4769" s="23"/>
      <c r="R4769" s="23"/>
      <c r="S4769" s="23"/>
      <c r="T4769" s="23"/>
      <c r="U4769" s="23"/>
      <c r="V4769" s="23"/>
      <c r="W4769" s="23"/>
      <c r="X4769" s="23"/>
      <c r="Y4769" s="23"/>
      <c r="Z4769" s="23"/>
      <c r="AA4769" s="23"/>
      <c r="AB4769" s="23"/>
      <c r="AC4769" s="67"/>
      <c r="AD4769" s="23"/>
      <c r="AE4769" s="23"/>
    </row>
    <row r="4770" spans="1:31" s="103" customFormat="1" x14ac:dyDescent="0.35">
      <c r="A4770" s="24"/>
      <c r="B4770" s="23"/>
      <c r="C4770" s="23"/>
      <c r="D4770" s="23"/>
      <c r="E4770" s="23"/>
      <c r="F4770" s="23"/>
      <c r="G4770" s="23"/>
      <c r="H4770" s="23"/>
      <c r="I4770" s="23"/>
      <c r="J4770" s="23"/>
      <c r="K4770" s="23"/>
      <c r="L4770" s="23"/>
      <c r="M4770" s="23"/>
      <c r="N4770" s="23"/>
      <c r="O4770" s="23"/>
      <c r="P4770" s="23"/>
      <c r="Q4770" s="23"/>
      <c r="R4770" s="23"/>
      <c r="S4770" s="23"/>
      <c r="T4770" s="23"/>
      <c r="U4770" s="23"/>
      <c r="V4770" s="23"/>
      <c r="W4770" s="23"/>
      <c r="X4770" s="23"/>
      <c r="Y4770" s="23"/>
      <c r="Z4770" s="23"/>
      <c r="AA4770" s="23"/>
      <c r="AB4770" s="23"/>
      <c r="AC4770" s="67"/>
      <c r="AD4770" s="23"/>
      <c r="AE4770" s="23"/>
    </row>
    <row r="4771" spans="1:31" s="103" customFormat="1" x14ac:dyDescent="0.35">
      <c r="A4771" s="24"/>
      <c r="B4771" s="23"/>
      <c r="C4771" s="23"/>
      <c r="D4771" s="23"/>
      <c r="E4771" s="23"/>
      <c r="F4771" s="23"/>
      <c r="G4771" s="23"/>
      <c r="H4771" s="23"/>
      <c r="I4771" s="23"/>
      <c r="J4771" s="23"/>
      <c r="K4771" s="23"/>
      <c r="L4771" s="23"/>
      <c r="M4771" s="23"/>
      <c r="N4771" s="23"/>
      <c r="O4771" s="23"/>
      <c r="P4771" s="23"/>
      <c r="Q4771" s="23"/>
      <c r="R4771" s="23"/>
      <c r="S4771" s="23"/>
      <c r="T4771" s="23"/>
      <c r="U4771" s="23"/>
      <c r="V4771" s="23"/>
      <c r="W4771" s="23"/>
      <c r="X4771" s="23"/>
      <c r="Y4771" s="23"/>
      <c r="Z4771" s="23"/>
      <c r="AA4771" s="23"/>
      <c r="AB4771" s="23"/>
      <c r="AC4771" s="67"/>
      <c r="AD4771" s="23"/>
      <c r="AE4771" s="23"/>
    </row>
    <row r="4772" spans="1:31" s="103" customFormat="1" x14ac:dyDescent="0.35">
      <c r="A4772" s="24"/>
      <c r="B4772" s="23"/>
      <c r="C4772" s="23"/>
      <c r="D4772" s="23"/>
      <c r="E4772" s="23"/>
      <c r="F4772" s="23"/>
      <c r="G4772" s="23"/>
      <c r="H4772" s="23"/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  <c r="T4772" s="23"/>
      <c r="U4772" s="23"/>
      <c r="V4772" s="23"/>
      <c r="W4772" s="23"/>
      <c r="X4772" s="23"/>
      <c r="Y4772" s="23"/>
      <c r="Z4772" s="23"/>
      <c r="AA4772" s="23"/>
      <c r="AB4772" s="23"/>
      <c r="AC4772" s="67"/>
      <c r="AD4772" s="23"/>
      <c r="AE4772" s="23"/>
    </row>
    <row r="4773" spans="1:31" s="103" customFormat="1" x14ac:dyDescent="0.35">
      <c r="A4773" s="24"/>
      <c r="B4773" s="23"/>
      <c r="C4773" s="23"/>
      <c r="D4773" s="23"/>
      <c r="E4773" s="23"/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67"/>
      <c r="AD4773" s="23"/>
      <c r="AE4773" s="23"/>
    </row>
    <row r="4774" spans="1:31" s="103" customFormat="1" x14ac:dyDescent="0.35">
      <c r="A4774" s="24"/>
      <c r="B4774" s="23"/>
      <c r="C4774" s="23"/>
      <c r="D4774" s="23"/>
      <c r="E4774" s="23"/>
      <c r="F4774" s="23"/>
      <c r="G4774" s="23"/>
      <c r="H4774" s="23"/>
      <c r="I4774" s="23"/>
      <c r="J4774" s="23"/>
      <c r="K4774" s="23"/>
      <c r="L4774" s="23"/>
      <c r="M4774" s="23"/>
      <c r="N4774" s="23"/>
      <c r="O4774" s="23"/>
      <c r="P4774" s="23"/>
      <c r="Q4774" s="23"/>
      <c r="R4774" s="23"/>
      <c r="S4774" s="23"/>
      <c r="T4774" s="23"/>
      <c r="U4774" s="23"/>
      <c r="V4774" s="23"/>
      <c r="W4774" s="23"/>
      <c r="X4774" s="23"/>
      <c r="Y4774" s="23"/>
      <c r="Z4774" s="23"/>
      <c r="AA4774" s="23"/>
      <c r="AB4774" s="23"/>
      <c r="AC4774" s="67"/>
      <c r="AD4774" s="23"/>
      <c r="AE4774" s="23"/>
    </row>
    <row r="4775" spans="1:31" s="103" customFormat="1" x14ac:dyDescent="0.35">
      <c r="A4775" s="24"/>
      <c r="B4775" s="23"/>
      <c r="C4775" s="23"/>
      <c r="D4775" s="23"/>
      <c r="E4775" s="23"/>
      <c r="F4775" s="23"/>
      <c r="G4775" s="23"/>
      <c r="H4775" s="23"/>
      <c r="I4775" s="23"/>
      <c r="J4775" s="23"/>
      <c r="K4775" s="23"/>
      <c r="L4775" s="23"/>
      <c r="M4775" s="23"/>
      <c r="N4775" s="23"/>
      <c r="O4775" s="23"/>
      <c r="P4775" s="23"/>
      <c r="Q4775" s="23"/>
      <c r="R4775" s="23"/>
      <c r="S4775" s="23"/>
      <c r="T4775" s="23"/>
      <c r="U4775" s="23"/>
      <c r="V4775" s="23"/>
      <c r="W4775" s="23"/>
      <c r="X4775" s="23"/>
      <c r="Y4775" s="23"/>
      <c r="Z4775" s="23"/>
      <c r="AA4775" s="23"/>
      <c r="AB4775" s="23"/>
      <c r="AC4775" s="67"/>
      <c r="AD4775" s="23"/>
      <c r="AE4775" s="23"/>
    </row>
    <row r="4776" spans="1:31" s="103" customFormat="1" x14ac:dyDescent="0.35">
      <c r="A4776" s="24"/>
      <c r="B4776" s="23"/>
      <c r="C4776" s="23"/>
      <c r="D4776" s="23"/>
      <c r="E4776" s="23"/>
      <c r="F4776" s="23"/>
      <c r="G4776" s="23"/>
      <c r="H4776" s="23"/>
      <c r="I4776" s="23"/>
      <c r="J4776" s="23"/>
      <c r="K4776" s="23"/>
      <c r="L4776" s="23"/>
      <c r="M4776" s="23"/>
      <c r="N4776" s="23"/>
      <c r="O4776" s="23"/>
      <c r="P4776" s="23"/>
      <c r="Q4776" s="23"/>
      <c r="R4776" s="23"/>
      <c r="S4776" s="23"/>
      <c r="T4776" s="23"/>
      <c r="U4776" s="23"/>
      <c r="V4776" s="23"/>
      <c r="W4776" s="23"/>
      <c r="X4776" s="23"/>
      <c r="Y4776" s="23"/>
      <c r="Z4776" s="23"/>
      <c r="AA4776" s="23"/>
      <c r="AB4776" s="23"/>
      <c r="AC4776" s="67"/>
      <c r="AD4776" s="23"/>
      <c r="AE4776" s="23"/>
    </row>
    <row r="4777" spans="1:31" s="103" customFormat="1" x14ac:dyDescent="0.35">
      <c r="A4777" s="24"/>
      <c r="B4777" s="23"/>
      <c r="C4777" s="23"/>
      <c r="D4777" s="23"/>
      <c r="E4777" s="23"/>
      <c r="F4777" s="23"/>
      <c r="G4777" s="23"/>
      <c r="H4777" s="23"/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23"/>
      <c r="Y4777" s="23"/>
      <c r="Z4777" s="23"/>
      <c r="AA4777" s="23"/>
      <c r="AB4777" s="23"/>
      <c r="AC4777" s="67"/>
      <c r="AD4777" s="23"/>
      <c r="AE4777" s="23"/>
    </row>
    <row r="4778" spans="1:31" s="103" customFormat="1" x14ac:dyDescent="0.35">
      <c r="A4778" s="24"/>
      <c r="B4778" s="23"/>
      <c r="C4778" s="23"/>
      <c r="D4778" s="23"/>
      <c r="E4778" s="23"/>
      <c r="F4778" s="23"/>
      <c r="G4778" s="23"/>
      <c r="H4778" s="23"/>
      <c r="I4778" s="23"/>
      <c r="J4778" s="23"/>
      <c r="K4778" s="23"/>
      <c r="L4778" s="23"/>
      <c r="M4778" s="23"/>
      <c r="N4778" s="23"/>
      <c r="O4778" s="23"/>
      <c r="P4778" s="23"/>
      <c r="Q4778" s="23"/>
      <c r="R4778" s="23"/>
      <c r="S4778" s="23"/>
      <c r="T4778" s="23"/>
      <c r="U4778" s="23"/>
      <c r="V4778" s="23"/>
      <c r="W4778" s="23"/>
      <c r="X4778" s="23"/>
      <c r="Y4778" s="23"/>
      <c r="Z4778" s="23"/>
      <c r="AA4778" s="23"/>
      <c r="AB4778" s="23"/>
      <c r="AC4778" s="67"/>
      <c r="AD4778" s="23"/>
      <c r="AE4778" s="23"/>
    </row>
    <row r="4779" spans="1:31" s="103" customFormat="1" x14ac:dyDescent="0.35">
      <c r="A4779" s="24"/>
      <c r="B4779" s="23"/>
      <c r="C4779" s="23"/>
      <c r="D4779" s="23"/>
      <c r="E4779" s="23"/>
      <c r="F4779" s="23"/>
      <c r="G4779" s="23"/>
      <c r="H4779" s="23"/>
      <c r="I4779" s="23"/>
      <c r="J4779" s="23"/>
      <c r="K4779" s="23"/>
      <c r="L4779" s="23"/>
      <c r="M4779" s="23"/>
      <c r="N4779" s="23"/>
      <c r="O4779" s="23"/>
      <c r="P4779" s="23"/>
      <c r="Q4779" s="23"/>
      <c r="R4779" s="23"/>
      <c r="S4779" s="23"/>
      <c r="T4779" s="23"/>
      <c r="U4779" s="23"/>
      <c r="V4779" s="23"/>
      <c r="W4779" s="23"/>
      <c r="X4779" s="23"/>
      <c r="Y4779" s="23"/>
      <c r="Z4779" s="23"/>
      <c r="AA4779" s="23"/>
      <c r="AB4779" s="23"/>
      <c r="AC4779" s="67"/>
      <c r="AD4779" s="23"/>
      <c r="AE4779" s="23"/>
    </row>
    <row r="4780" spans="1:31" s="103" customFormat="1" x14ac:dyDescent="0.35">
      <c r="A4780" s="24"/>
      <c r="B4780" s="23"/>
      <c r="C4780" s="23"/>
      <c r="D4780" s="23"/>
      <c r="E4780" s="23"/>
      <c r="F4780" s="23"/>
      <c r="G4780" s="23"/>
      <c r="H4780" s="23"/>
      <c r="I4780" s="23"/>
      <c r="J4780" s="23"/>
      <c r="K4780" s="23"/>
      <c r="L4780" s="23"/>
      <c r="M4780" s="23"/>
      <c r="N4780" s="23"/>
      <c r="O4780" s="23"/>
      <c r="P4780" s="23"/>
      <c r="Q4780" s="23"/>
      <c r="R4780" s="23"/>
      <c r="S4780" s="23"/>
      <c r="T4780" s="23"/>
      <c r="U4780" s="23"/>
      <c r="V4780" s="23"/>
      <c r="W4780" s="23"/>
      <c r="X4780" s="23"/>
      <c r="Y4780" s="23"/>
      <c r="Z4780" s="23"/>
      <c r="AA4780" s="23"/>
      <c r="AB4780" s="23"/>
      <c r="AC4780" s="67"/>
      <c r="AD4780" s="23"/>
      <c r="AE4780" s="23"/>
    </row>
    <row r="4781" spans="1:31" s="103" customFormat="1" x14ac:dyDescent="0.35">
      <c r="A4781" s="24"/>
      <c r="B4781" s="23"/>
      <c r="C4781" s="23"/>
      <c r="D4781" s="23"/>
      <c r="E4781" s="23"/>
      <c r="F4781" s="23"/>
      <c r="G4781" s="23"/>
      <c r="H4781" s="23"/>
      <c r="I4781" s="23"/>
      <c r="J4781" s="23"/>
      <c r="K4781" s="23"/>
      <c r="L4781" s="23"/>
      <c r="M4781" s="23"/>
      <c r="N4781" s="23"/>
      <c r="O4781" s="23"/>
      <c r="P4781" s="23"/>
      <c r="Q4781" s="23"/>
      <c r="R4781" s="23"/>
      <c r="S4781" s="23"/>
      <c r="T4781" s="23"/>
      <c r="U4781" s="23"/>
      <c r="V4781" s="23"/>
      <c r="W4781" s="23"/>
      <c r="X4781" s="23"/>
      <c r="Y4781" s="23"/>
      <c r="Z4781" s="23"/>
      <c r="AA4781" s="23"/>
      <c r="AB4781" s="23"/>
      <c r="AC4781" s="67"/>
      <c r="AD4781" s="23"/>
      <c r="AE4781" s="23"/>
    </row>
    <row r="4782" spans="1:31" s="103" customFormat="1" x14ac:dyDescent="0.35">
      <c r="A4782" s="24"/>
      <c r="B4782" s="23"/>
      <c r="C4782" s="23"/>
      <c r="D4782" s="23"/>
      <c r="E4782" s="23"/>
      <c r="F4782" s="23"/>
      <c r="G4782" s="23"/>
      <c r="H4782" s="23"/>
      <c r="I4782" s="23"/>
      <c r="J4782" s="23"/>
      <c r="K4782" s="23"/>
      <c r="L4782" s="23"/>
      <c r="M4782" s="23"/>
      <c r="N4782" s="23"/>
      <c r="O4782" s="23"/>
      <c r="P4782" s="23"/>
      <c r="Q4782" s="23"/>
      <c r="R4782" s="23"/>
      <c r="S4782" s="23"/>
      <c r="T4782" s="23"/>
      <c r="U4782" s="23"/>
      <c r="V4782" s="23"/>
      <c r="W4782" s="23"/>
      <c r="X4782" s="23"/>
      <c r="Y4782" s="23"/>
      <c r="Z4782" s="23"/>
      <c r="AA4782" s="23"/>
      <c r="AB4782" s="23"/>
      <c r="AC4782" s="67"/>
      <c r="AD4782" s="23"/>
      <c r="AE4782" s="23"/>
    </row>
    <row r="4783" spans="1:31" s="103" customFormat="1" x14ac:dyDescent="0.35">
      <c r="A4783" s="24"/>
      <c r="B4783" s="23"/>
      <c r="C4783" s="23"/>
      <c r="D4783" s="23"/>
      <c r="E4783" s="23"/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23"/>
      <c r="Y4783" s="23"/>
      <c r="Z4783" s="23"/>
      <c r="AA4783" s="23"/>
      <c r="AB4783" s="23"/>
      <c r="AC4783" s="67"/>
      <c r="AD4783" s="23"/>
      <c r="AE4783" s="23"/>
    </row>
    <row r="4784" spans="1:31" s="103" customFormat="1" x14ac:dyDescent="0.35">
      <c r="A4784" s="24"/>
      <c r="B4784" s="23"/>
      <c r="C4784" s="23"/>
      <c r="D4784" s="23"/>
      <c r="E4784" s="23"/>
      <c r="F4784" s="23"/>
      <c r="G4784" s="23"/>
      <c r="H4784" s="23"/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  <c r="T4784" s="23"/>
      <c r="U4784" s="23"/>
      <c r="V4784" s="23"/>
      <c r="W4784" s="23"/>
      <c r="X4784" s="23"/>
      <c r="Y4784" s="23"/>
      <c r="Z4784" s="23"/>
      <c r="AA4784" s="23"/>
      <c r="AB4784" s="23"/>
      <c r="AC4784" s="67"/>
      <c r="AD4784" s="23"/>
      <c r="AE4784" s="23"/>
    </row>
    <row r="4785" spans="1:31" s="103" customFormat="1" x14ac:dyDescent="0.35">
      <c r="A4785" s="24"/>
      <c r="B4785" s="23"/>
      <c r="C4785" s="23"/>
      <c r="D4785" s="23"/>
      <c r="E4785" s="23"/>
      <c r="F4785" s="23"/>
      <c r="G4785" s="23"/>
      <c r="H4785" s="23"/>
      <c r="I4785" s="23"/>
      <c r="J4785" s="23"/>
      <c r="K4785" s="23"/>
      <c r="L4785" s="23"/>
      <c r="M4785" s="23"/>
      <c r="N4785" s="23"/>
      <c r="O4785" s="23"/>
      <c r="P4785" s="23"/>
      <c r="Q4785" s="23"/>
      <c r="R4785" s="23"/>
      <c r="S4785" s="23"/>
      <c r="T4785" s="23"/>
      <c r="U4785" s="23"/>
      <c r="V4785" s="23"/>
      <c r="W4785" s="23"/>
      <c r="X4785" s="23"/>
      <c r="Y4785" s="23"/>
      <c r="Z4785" s="23"/>
      <c r="AA4785" s="23"/>
      <c r="AB4785" s="23"/>
      <c r="AC4785" s="67"/>
      <c r="AD4785" s="23"/>
      <c r="AE4785" s="23"/>
    </row>
    <row r="4786" spans="1:31" s="103" customFormat="1" x14ac:dyDescent="0.35">
      <c r="A4786" s="24"/>
      <c r="B4786" s="23"/>
      <c r="C4786" s="23"/>
      <c r="D4786" s="23"/>
      <c r="E4786" s="23"/>
      <c r="F4786" s="23"/>
      <c r="G4786" s="23"/>
      <c r="H4786" s="23"/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23"/>
      <c r="Y4786" s="23"/>
      <c r="Z4786" s="23"/>
      <c r="AA4786" s="23"/>
      <c r="AB4786" s="23"/>
      <c r="AC4786" s="67"/>
      <c r="AD4786" s="23"/>
      <c r="AE4786" s="23"/>
    </row>
    <row r="4787" spans="1:31" s="103" customFormat="1" x14ac:dyDescent="0.35">
      <c r="A4787" s="24"/>
      <c r="B4787" s="23"/>
      <c r="C4787" s="23"/>
      <c r="D4787" s="23"/>
      <c r="E4787" s="23"/>
      <c r="F4787" s="23"/>
      <c r="G4787" s="23"/>
      <c r="H4787" s="23"/>
      <c r="I4787" s="23"/>
      <c r="J4787" s="23"/>
      <c r="K4787" s="23"/>
      <c r="L4787" s="23"/>
      <c r="M4787" s="23"/>
      <c r="N4787" s="23"/>
      <c r="O4787" s="23"/>
      <c r="P4787" s="23"/>
      <c r="Q4787" s="23"/>
      <c r="R4787" s="23"/>
      <c r="S4787" s="23"/>
      <c r="T4787" s="23"/>
      <c r="U4787" s="23"/>
      <c r="V4787" s="23"/>
      <c r="W4787" s="23"/>
      <c r="X4787" s="23"/>
      <c r="Y4787" s="23"/>
      <c r="Z4787" s="23"/>
      <c r="AA4787" s="23"/>
      <c r="AB4787" s="23"/>
      <c r="AC4787" s="67"/>
      <c r="AD4787" s="23"/>
      <c r="AE4787" s="23"/>
    </row>
    <row r="4788" spans="1:31" s="103" customFormat="1" x14ac:dyDescent="0.35">
      <c r="A4788" s="24"/>
      <c r="B4788" s="23"/>
      <c r="C4788" s="23"/>
      <c r="D4788" s="23"/>
      <c r="E4788" s="23"/>
      <c r="F4788" s="23"/>
      <c r="G4788" s="23"/>
      <c r="H4788" s="23"/>
      <c r="I4788" s="23"/>
      <c r="J4788" s="23"/>
      <c r="K4788" s="23"/>
      <c r="L4788" s="23"/>
      <c r="M4788" s="23"/>
      <c r="N4788" s="23"/>
      <c r="O4788" s="23"/>
      <c r="P4788" s="23"/>
      <c r="Q4788" s="23"/>
      <c r="R4788" s="23"/>
      <c r="S4788" s="23"/>
      <c r="T4788" s="23"/>
      <c r="U4788" s="23"/>
      <c r="V4788" s="23"/>
      <c r="W4788" s="23"/>
      <c r="X4788" s="23"/>
      <c r="Y4788" s="23"/>
      <c r="Z4788" s="23"/>
      <c r="AA4788" s="23"/>
      <c r="AB4788" s="23"/>
      <c r="AC4788" s="67"/>
      <c r="AD4788" s="23"/>
      <c r="AE4788" s="23"/>
    </row>
    <row r="4789" spans="1:31" s="103" customFormat="1" x14ac:dyDescent="0.35">
      <c r="A4789" s="24"/>
      <c r="B4789" s="23"/>
      <c r="C4789" s="23"/>
      <c r="D4789" s="23"/>
      <c r="E4789" s="23"/>
      <c r="F4789" s="23"/>
      <c r="G4789" s="23"/>
      <c r="H4789" s="23"/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  <c r="T4789" s="23"/>
      <c r="U4789" s="23"/>
      <c r="V4789" s="23"/>
      <c r="W4789" s="23"/>
      <c r="X4789" s="23"/>
      <c r="Y4789" s="23"/>
      <c r="Z4789" s="23"/>
      <c r="AA4789" s="23"/>
      <c r="AB4789" s="23"/>
      <c r="AC4789" s="67"/>
      <c r="AD4789" s="23"/>
      <c r="AE4789" s="23"/>
    </row>
    <row r="4790" spans="1:31" s="103" customFormat="1" x14ac:dyDescent="0.35">
      <c r="A4790" s="24"/>
      <c r="B4790" s="23"/>
      <c r="C4790" s="23"/>
      <c r="D4790" s="23"/>
      <c r="E4790" s="23"/>
      <c r="F4790" s="23"/>
      <c r="G4790" s="23"/>
      <c r="H4790" s="23"/>
      <c r="I4790" s="23"/>
      <c r="J4790" s="23"/>
      <c r="K4790" s="23"/>
      <c r="L4790" s="23"/>
      <c r="M4790" s="23"/>
      <c r="N4790" s="23"/>
      <c r="O4790" s="23"/>
      <c r="P4790" s="23"/>
      <c r="Q4790" s="23"/>
      <c r="R4790" s="23"/>
      <c r="S4790" s="23"/>
      <c r="T4790" s="23"/>
      <c r="U4790" s="23"/>
      <c r="V4790" s="23"/>
      <c r="W4790" s="23"/>
      <c r="X4790" s="23"/>
      <c r="Y4790" s="23"/>
      <c r="Z4790" s="23"/>
      <c r="AA4790" s="23"/>
      <c r="AB4790" s="23"/>
      <c r="AC4790" s="67"/>
      <c r="AD4790" s="23"/>
      <c r="AE4790" s="23"/>
    </row>
    <row r="4791" spans="1:31" s="103" customFormat="1" x14ac:dyDescent="0.35">
      <c r="A4791" s="24"/>
      <c r="B4791" s="23"/>
      <c r="C4791" s="23"/>
      <c r="D4791" s="23"/>
      <c r="E4791" s="23"/>
      <c r="F4791" s="23"/>
      <c r="G4791" s="23"/>
      <c r="H4791" s="23"/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23"/>
      <c r="T4791" s="23"/>
      <c r="U4791" s="23"/>
      <c r="V4791" s="23"/>
      <c r="W4791" s="23"/>
      <c r="X4791" s="23"/>
      <c r="Y4791" s="23"/>
      <c r="Z4791" s="23"/>
      <c r="AA4791" s="23"/>
      <c r="AB4791" s="23"/>
      <c r="AC4791" s="67"/>
      <c r="AD4791" s="23"/>
      <c r="AE4791" s="23"/>
    </row>
    <row r="4792" spans="1:31" s="103" customFormat="1" x14ac:dyDescent="0.35">
      <c r="A4792" s="24"/>
      <c r="B4792" s="23"/>
      <c r="C4792" s="23"/>
      <c r="D4792" s="23"/>
      <c r="E4792" s="23"/>
      <c r="F4792" s="23"/>
      <c r="G4792" s="23"/>
      <c r="H4792" s="23"/>
      <c r="I4792" s="23"/>
      <c r="J4792" s="23"/>
      <c r="K4792" s="23"/>
      <c r="L4792" s="23"/>
      <c r="M4792" s="23"/>
      <c r="N4792" s="23"/>
      <c r="O4792" s="23"/>
      <c r="P4792" s="23"/>
      <c r="Q4792" s="23"/>
      <c r="R4792" s="23"/>
      <c r="S4792" s="23"/>
      <c r="T4792" s="23"/>
      <c r="U4792" s="23"/>
      <c r="V4792" s="23"/>
      <c r="W4792" s="23"/>
      <c r="X4792" s="23"/>
      <c r="Y4792" s="23"/>
      <c r="Z4792" s="23"/>
      <c r="AA4792" s="23"/>
      <c r="AB4792" s="23"/>
      <c r="AC4792" s="67"/>
      <c r="AD4792" s="23"/>
      <c r="AE4792" s="23"/>
    </row>
    <row r="4793" spans="1:31" s="103" customFormat="1" x14ac:dyDescent="0.35">
      <c r="A4793" s="24"/>
      <c r="B4793" s="23"/>
      <c r="C4793" s="23"/>
      <c r="D4793" s="23"/>
      <c r="E4793" s="23"/>
      <c r="F4793" s="23"/>
      <c r="G4793" s="23"/>
      <c r="H4793" s="23"/>
      <c r="I4793" s="23"/>
      <c r="J4793" s="23"/>
      <c r="K4793" s="23"/>
      <c r="L4793" s="23"/>
      <c r="M4793" s="23"/>
      <c r="N4793" s="23"/>
      <c r="O4793" s="23"/>
      <c r="P4793" s="23"/>
      <c r="Q4793" s="23"/>
      <c r="R4793" s="23"/>
      <c r="S4793" s="23"/>
      <c r="T4793" s="23"/>
      <c r="U4793" s="23"/>
      <c r="V4793" s="23"/>
      <c r="W4793" s="23"/>
      <c r="X4793" s="23"/>
      <c r="Y4793" s="23"/>
      <c r="Z4793" s="23"/>
      <c r="AA4793" s="23"/>
      <c r="AB4793" s="23"/>
      <c r="AC4793" s="67"/>
      <c r="AD4793" s="23"/>
      <c r="AE4793" s="23"/>
    </row>
    <row r="4794" spans="1:31" s="103" customFormat="1" x14ac:dyDescent="0.35">
      <c r="A4794" s="24"/>
      <c r="B4794" s="23"/>
      <c r="C4794" s="23"/>
      <c r="D4794" s="23"/>
      <c r="E4794" s="23"/>
      <c r="F4794" s="23"/>
      <c r="G4794" s="23"/>
      <c r="H4794" s="23"/>
      <c r="I4794" s="23"/>
      <c r="J4794" s="23"/>
      <c r="K4794" s="23"/>
      <c r="L4794" s="23"/>
      <c r="M4794" s="23"/>
      <c r="N4794" s="23"/>
      <c r="O4794" s="23"/>
      <c r="P4794" s="23"/>
      <c r="Q4794" s="23"/>
      <c r="R4794" s="23"/>
      <c r="S4794" s="23"/>
      <c r="T4794" s="23"/>
      <c r="U4794" s="23"/>
      <c r="V4794" s="23"/>
      <c r="W4794" s="23"/>
      <c r="X4794" s="23"/>
      <c r="Y4794" s="23"/>
      <c r="Z4794" s="23"/>
      <c r="AA4794" s="23"/>
      <c r="AB4794" s="23"/>
      <c r="AC4794" s="67"/>
      <c r="AD4794" s="23"/>
      <c r="AE4794" s="23"/>
    </row>
    <row r="4795" spans="1:31" s="103" customFormat="1" x14ac:dyDescent="0.35">
      <c r="A4795" s="24"/>
      <c r="B4795" s="23"/>
      <c r="C4795" s="23"/>
      <c r="D4795" s="23"/>
      <c r="E4795" s="23"/>
      <c r="F4795" s="23"/>
      <c r="G4795" s="23"/>
      <c r="H4795" s="23"/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  <c r="T4795" s="23"/>
      <c r="U4795" s="23"/>
      <c r="V4795" s="23"/>
      <c r="W4795" s="23"/>
      <c r="X4795" s="23"/>
      <c r="Y4795" s="23"/>
      <c r="Z4795" s="23"/>
      <c r="AA4795" s="23"/>
      <c r="AB4795" s="23"/>
      <c r="AC4795" s="67"/>
      <c r="AD4795" s="23"/>
      <c r="AE4795" s="23"/>
    </row>
    <row r="4796" spans="1:31" s="103" customFormat="1" x14ac:dyDescent="0.35">
      <c r="A4796" s="24"/>
      <c r="B4796" s="23"/>
      <c r="C4796" s="23"/>
      <c r="D4796" s="23"/>
      <c r="E4796" s="23"/>
      <c r="F4796" s="23"/>
      <c r="G4796" s="23"/>
      <c r="H4796" s="23"/>
      <c r="I4796" s="23"/>
      <c r="J4796" s="23"/>
      <c r="K4796" s="23"/>
      <c r="L4796" s="23"/>
      <c r="M4796" s="23"/>
      <c r="N4796" s="23"/>
      <c r="O4796" s="23"/>
      <c r="P4796" s="23"/>
      <c r="Q4796" s="23"/>
      <c r="R4796" s="23"/>
      <c r="S4796" s="23"/>
      <c r="T4796" s="23"/>
      <c r="U4796" s="23"/>
      <c r="V4796" s="23"/>
      <c r="W4796" s="23"/>
      <c r="X4796" s="23"/>
      <c r="Y4796" s="23"/>
      <c r="Z4796" s="23"/>
      <c r="AA4796" s="23"/>
      <c r="AB4796" s="23"/>
      <c r="AC4796" s="67"/>
      <c r="AD4796" s="23"/>
      <c r="AE4796" s="23"/>
    </row>
    <row r="4797" spans="1:31" s="103" customFormat="1" x14ac:dyDescent="0.35">
      <c r="A4797" s="24"/>
      <c r="B4797" s="23"/>
      <c r="C4797" s="23"/>
      <c r="D4797" s="23"/>
      <c r="E4797" s="23"/>
      <c r="F4797" s="23"/>
      <c r="G4797" s="23"/>
      <c r="H4797" s="23"/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  <c r="T4797" s="23"/>
      <c r="U4797" s="23"/>
      <c r="V4797" s="23"/>
      <c r="W4797" s="23"/>
      <c r="X4797" s="23"/>
      <c r="Y4797" s="23"/>
      <c r="Z4797" s="23"/>
      <c r="AA4797" s="23"/>
      <c r="AB4797" s="23"/>
      <c r="AC4797" s="67"/>
      <c r="AD4797" s="23"/>
      <c r="AE4797" s="23"/>
    </row>
    <row r="4798" spans="1:31" s="103" customFormat="1" x14ac:dyDescent="0.35">
      <c r="A4798" s="24"/>
      <c r="B4798" s="23"/>
      <c r="C4798" s="23"/>
      <c r="D4798" s="23"/>
      <c r="E4798" s="23"/>
      <c r="F4798" s="23"/>
      <c r="G4798" s="23"/>
      <c r="H4798" s="23"/>
      <c r="I4798" s="23"/>
      <c r="J4798" s="23"/>
      <c r="K4798" s="23"/>
      <c r="L4798" s="23"/>
      <c r="M4798" s="23"/>
      <c r="N4798" s="23"/>
      <c r="O4798" s="23"/>
      <c r="P4798" s="23"/>
      <c r="Q4798" s="23"/>
      <c r="R4798" s="23"/>
      <c r="S4798" s="23"/>
      <c r="T4798" s="23"/>
      <c r="U4798" s="23"/>
      <c r="V4798" s="23"/>
      <c r="W4798" s="23"/>
      <c r="X4798" s="23"/>
      <c r="Y4798" s="23"/>
      <c r="Z4798" s="23"/>
      <c r="AA4798" s="23"/>
      <c r="AB4798" s="23"/>
      <c r="AC4798" s="67"/>
      <c r="AD4798" s="23"/>
      <c r="AE4798" s="23"/>
    </row>
    <row r="4799" spans="1:31" s="103" customFormat="1" x14ac:dyDescent="0.35">
      <c r="A4799" s="24"/>
      <c r="B4799" s="23"/>
      <c r="C4799" s="23"/>
      <c r="D4799" s="23"/>
      <c r="E4799" s="23"/>
      <c r="F4799" s="23"/>
      <c r="G4799" s="23"/>
      <c r="H4799" s="23"/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  <c r="T4799" s="23"/>
      <c r="U4799" s="23"/>
      <c r="V4799" s="23"/>
      <c r="W4799" s="23"/>
      <c r="X4799" s="23"/>
      <c r="Y4799" s="23"/>
      <c r="Z4799" s="23"/>
      <c r="AA4799" s="23"/>
      <c r="AB4799" s="23"/>
      <c r="AC4799" s="67"/>
      <c r="AD4799" s="23"/>
      <c r="AE4799" s="23"/>
    </row>
    <row r="4800" spans="1:31" s="103" customFormat="1" x14ac:dyDescent="0.35">
      <c r="A4800" s="24"/>
      <c r="B4800" s="23"/>
      <c r="C4800" s="23"/>
      <c r="D4800" s="23"/>
      <c r="E4800" s="23"/>
      <c r="F4800" s="23"/>
      <c r="G4800" s="23"/>
      <c r="H4800" s="23"/>
      <c r="I4800" s="23"/>
      <c r="J4800" s="23"/>
      <c r="K4800" s="23"/>
      <c r="L4800" s="23"/>
      <c r="M4800" s="23"/>
      <c r="N4800" s="23"/>
      <c r="O4800" s="23"/>
      <c r="P4800" s="23"/>
      <c r="Q4800" s="23"/>
      <c r="R4800" s="23"/>
      <c r="S4800" s="23"/>
      <c r="T4800" s="23"/>
      <c r="U4800" s="23"/>
      <c r="V4800" s="23"/>
      <c r="W4800" s="23"/>
      <c r="X4800" s="23"/>
      <c r="Y4800" s="23"/>
      <c r="Z4800" s="23"/>
      <c r="AA4800" s="23"/>
      <c r="AB4800" s="23"/>
      <c r="AC4800" s="67"/>
      <c r="AD4800" s="23"/>
      <c r="AE4800" s="23"/>
    </row>
    <row r="4801" spans="1:31" s="103" customFormat="1" x14ac:dyDescent="0.35">
      <c r="A4801" s="24"/>
      <c r="B4801" s="23"/>
      <c r="C4801" s="23"/>
      <c r="D4801" s="23"/>
      <c r="E4801" s="23"/>
      <c r="F4801" s="23"/>
      <c r="G4801" s="23"/>
      <c r="H4801" s="23"/>
      <c r="I4801" s="23"/>
      <c r="J4801" s="23"/>
      <c r="K4801" s="23"/>
      <c r="L4801" s="23"/>
      <c r="M4801" s="23"/>
      <c r="N4801" s="23"/>
      <c r="O4801" s="23"/>
      <c r="P4801" s="23"/>
      <c r="Q4801" s="23"/>
      <c r="R4801" s="23"/>
      <c r="S4801" s="23"/>
      <c r="T4801" s="23"/>
      <c r="U4801" s="23"/>
      <c r="V4801" s="23"/>
      <c r="W4801" s="23"/>
      <c r="X4801" s="23"/>
      <c r="Y4801" s="23"/>
      <c r="Z4801" s="23"/>
      <c r="AA4801" s="23"/>
      <c r="AB4801" s="23"/>
      <c r="AC4801" s="67"/>
      <c r="AD4801" s="23"/>
      <c r="AE4801" s="23"/>
    </row>
    <row r="4802" spans="1:31" s="103" customFormat="1" x14ac:dyDescent="0.35">
      <c r="A4802" s="24"/>
      <c r="B4802" s="23"/>
      <c r="C4802" s="23"/>
      <c r="D4802" s="23"/>
      <c r="E4802" s="23"/>
      <c r="F4802" s="23"/>
      <c r="G4802" s="23"/>
      <c r="H4802" s="23"/>
      <c r="I4802" s="23"/>
      <c r="J4802" s="23"/>
      <c r="K4802" s="23"/>
      <c r="L4802" s="23"/>
      <c r="M4802" s="23"/>
      <c r="N4802" s="23"/>
      <c r="O4802" s="23"/>
      <c r="P4802" s="23"/>
      <c r="Q4802" s="23"/>
      <c r="R4802" s="23"/>
      <c r="S4802" s="23"/>
      <c r="T4802" s="23"/>
      <c r="U4802" s="23"/>
      <c r="V4802" s="23"/>
      <c r="W4802" s="23"/>
      <c r="X4802" s="23"/>
      <c r="Y4802" s="23"/>
      <c r="Z4802" s="23"/>
      <c r="AA4802" s="23"/>
      <c r="AB4802" s="23"/>
      <c r="AC4802" s="67"/>
      <c r="AD4802" s="23"/>
      <c r="AE4802" s="23"/>
    </row>
    <row r="4803" spans="1:31" s="103" customFormat="1" x14ac:dyDescent="0.35">
      <c r="A4803" s="24"/>
      <c r="B4803" s="23"/>
      <c r="C4803" s="23"/>
      <c r="D4803" s="23"/>
      <c r="E4803" s="23"/>
      <c r="F4803" s="23"/>
      <c r="G4803" s="23"/>
      <c r="H4803" s="23"/>
      <c r="I4803" s="23"/>
      <c r="J4803" s="23"/>
      <c r="K4803" s="23"/>
      <c r="L4803" s="23"/>
      <c r="M4803" s="23"/>
      <c r="N4803" s="23"/>
      <c r="O4803" s="23"/>
      <c r="P4803" s="23"/>
      <c r="Q4803" s="23"/>
      <c r="R4803" s="23"/>
      <c r="S4803" s="23"/>
      <c r="T4803" s="23"/>
      <c r="U4803" s="23"/>
      <c r="V4803" s="23"/>
      <c r="W4803" s="23"/>
      <c r="X4803" s="23"/>
      <c r="Y4803" s="23"/>
      <c r="Z4803" s="23"/>
      <c r="AA4803" s="23"/>
      <c r="AB4803" s="23"/>
      <c r="AC4803" s="67"/>
      <c r="AD4803" s="23"/>
      <c r="AE4803" s="23"/>
    </row>
    <row r="4804" spans="1:31" s="103" customFormat="1" x14ac:dyDescent="0.35">
      <c r="A4804" s="24"/>
      <c r="B4804" s="23"/>
      <c r="C4804" s="23"/>
      <c r="D4804" s="23"/>
      <c r="E4804" s="23"/>
      <c r="F4804" s="23"/>
      <c r="G4804" s="23"/>
      <c r="H4804" s="23"/>
      <c r="I4804" s="23"/>
      <c r="J4804" s="23"/>
      <c r="K4804" s="23"/>
      <c r="L4804" s="23"/>
      <c r="M4804" s="23"/>
      <c r="N4804" s="23"/>
      <c r="O4804" s="23"/>
      <c r="P4804" s="23"/>
      <c r="Q4804" s="23"/>
      <c r="R4804" s="23"/>
      <c r="S4804" s="23"/>
      <c r="T4804" s="23"/>
      <c r="U4804" s="23"/>
      <c r="V4804" s="23"/>
      <c r="W4804" s="23"/>
      <c r="X4804" s="23"/>
      <c r="Y4804" s="23"/>
      <c r="Z4804" s="23"/>
      <c r="AA4804" s="23"/>
      <c r="AB4804" s="23"/>
      <c r="AC4804" s="67"/>
      <c r="AD4804" s="23"/>
      <c r="AE4804" s="23"/>
    </row>
    <row r="4805" spans="1:31" s="103" customFormat="1" x14ac:dyDescent="0.35">
      <c r="A4805" s="24"/>
      <c r="B4805" s="23"/>
      <c r="C4805" s="23"/>
      <c r="D4805" s="23"/>
      <c r="E4805" s="23"/>
      <c r="F4805" s="23"/>
      <c r="G4805" s="23"/>
      <c r="H4805" s="23"/>
      <c r="I4805" s="23"/>
      <c r="J4805" s="23"/>
      <c r="K4805" s="23"/>
      <c r="L4805" s="23"/>
      <c r="M4805" s="23"/>
      <c r="N4805" s="23"/>
      <c r="O4805" s="23"/>
      <c r="P4805" s="23"/>
      <c r="Q4805" s="23"/>
      <c r="R4805" s="23"/>
      <c r="S4805" s="23"/>
      <c r="T4805" s="23"/>
      <c r="U4805" s="23"/>
      <c r="V4805" s="23"/>
      <c r="W4805" s="23"/>
      <c r="X4805" s="23"/>
      <c r="Y4805" s="23"/>
      <c r="Z4805" s="23"/>
      <c r="AA4805" s="23"/>
      <c r="AB4805" s="23"/>
      <c r="AC4805" s="67"/>
      <c r="AD4805" s="23"/>
      <c r="AE4805" s="23"/>
    </row>
    <row r="4806" spans="1:31" s="103" customFormat="1" x14ac:dyDescent="0.35">
      <c r="A4806" s="24"/>
      <c r="B4806" s="23"/>
      <c r="C4806" s="23"/>
      <c r="D4806" s="23"/>
      <c r="E4806" s="23"/>
      <c r="F4806" s="23"/>
      <c r="G4806" s="23"/>
      <c r="H4806" s="23"/>
      <c r="I4806" s="23"/>
      <c r="J4806" s="23"/>
      <c r="K4806" s="23"/>
      <c r="L4806" s="23"/>
      <c r="M4806" s="23"/>
      <c r="N4806" s="23"/>
      <c r="O4806" s="23"/>
      <c r="P4806" s="23"/>
      <c r="Q4806" s="23"/>
      <c r="R4806" s="23"/>
      <c r="S4806" s="23"/>
      <c r="T4806" s="23"/>
      <c r="U4806" s="23"/>
      <c r="V4806" s="23"/>
      <c r="W4806" s="23"/>
      <c r="X4806" s="23"/>
      <c r="Y4806" s="23"/>
      <c r="Z4806" s="23"/>
      <c r="AA4806" s="23"/>
      <c r="AB4806" s="23"/>
      <c r="AC4806" s="67"/>
      <c r="AD4806" s="23"/>
      <c r="AE4806" s="23"/>
    </row>
    <row r="4807" spans="1:31" s="103" customFormat="1" x14ac:dyDescent="0.35">
      <c r="A4807" s="24"/>
      <c r="B4807" s="23"/>
      <c r="C4807" s="23"/>
      <c r="D4807" s="23"/>
      <c r="E4807" s="23"/>
      <c r="F4807" s="23"/>
      <c r="G4807" s="23"/>
      <c r="H4807" s="23"/>
      <c r="I4807" s="23"/>
      <c r="J4807" s="23"/>
      <c r="K4807" s="23"/>
      <c r="L4807" s="23"/>
      <c r="M4807" s="23"/>
      <c r="N4807" s="23"/>
      <c r="O4807" s="23"/>
      <c r="P4807" s="23"/>
      <c r="Q4807" s="23"/>
      <c r="R4807" s="23"/>
      <c r="S4807" s="23"/>
      <c r="T4807" s="23"/>
      <c r="U4807" s="23"/>
      <c r="V4807" s="23"/>
      <c r="W4807" s="23"/>
      <c r="X4807" s="23"/>
      <c r="Y4807" s="23"/>
      <c r="Z4807" s="23"/>
      <c r="AA4807" s="23"/>
      <c r="AB4807" s="23"/>
      <c r="AC4807" s="67"/>
      <c r="AD4807" s="23"/>
      <c r="AE4807" s="23"/>
    </row>
    <row r="4808" spans="1:31" s="103" customFormat="1" x14ac:dyDescent="0.35">
      <c r="A4808" s="24"/>
      <c r="B4808" s="23"/>
      <c r="C4808" s="23"/>
      <c r="D4808" s="23"/>
      <c r="E4808" s="23"/>
      <c r="F4808" s="23"/>
      <c r="G4808" s="23"/>
      <c r="H4808" s="23"/>
      <c r="I4808" s="23"/>
      <c r="J4808" s="23"/>
      <c r="K4808" s="23"/>
      <c r="L4808" s="23"/>
      <c r="M4808" s="23"/>
      <c r="N4808" s="23"/>
      <c r="O4808" s="23"/>
      <c r="P4808" s="23"/>
      <c r="Q4808" s="23"/>
      <c r="R4808" s="23"/>
      <c r="S4808" s="23"/>
      <c r="T4808" s="23"/>
      <c r="U4808" s="23"/>
      <c r="V4808" s="23"/>
      <c r="W4808" s="23"/>
      <c r="X4808" s="23"/>
      <c r="Y4808" s="23"/>
      <c r="Z4808" s="23"/>
      <c r="AA4808" s="23"/>
      <c r="AB4808" s="23"/>
      <c r="AC4808" s="67"/>
      <c r="AD4808" s="23"/>
      <c r="AE4808" s="23"/>
    </row>
    <row r="4809" spans="1:31" s="103" customFormat="1" x14ac:dyDescent="0.35">
      <c r="A4809" s="24"/>
      <c r="B4809" s="23"/>
      <c r="C4809" s="23"/>
      <c r="D4809" s="23"/>
      <c r="E4809" s="23"/>
      <c r="F4809" s="23"/>
      <c r="G4809" s="23"/>
      <c r="H4809" s="23"/>
      <c r="I4809" s="23"/>
      <c r="J4809" s="23"/>
      <c r="K4809" s="23"/>
      <c r="L4809" s="23"/>
      <c r="M4809" s="23"/>
      <c r="N4809" s="23"/>
      <c r="O4809" s="23"/>
      <c r="P4809" s="23"/>
      <c r="Q4809" s="23"/>
      <c r="R4809" s="23"/>
      <c r="S4809" s="23"/>
      <c r="T4809" s="23"/>
      <c r="U4809" s="23"/>
      <c r="V4809" s="23"/>
      <c r="W4809" s="23"/>
      <c r="X4809" s="23"/>
      <c r="Y4809" s="23"/>
      <c r="Z4809" s="23"/>
      <c r="AA4809" s="23"/>
      <c r="AB4809" s="23"/>
      <c r="AC4809" s="67"/>
      <c r="AD4809" s="23"/>
      <c r="AE4809" s="23"/>
    </row>
    <row r="4810" spans="1:31" s="103" customFormat="1" x14ac:dyDescent="0.35">
      <c r="A4810" s="24"/>
      <c r="B4810" s="23"/>
      <c r="C4810" s="23"/>
      <c r="D4810" s="23"/>
      <c r="E4810" s="23"/>
      <c r="F4810" s="23"/>
      <c r="G4810" s="23"/>
      <c r="H4810" s="23"/>
      <c r="I4810" s="23"/>
      <c r="J4810" s="23"/>
      <c r="K4810" s="23"/>
      <c r="L4810" s="23"/>
      <c r="M4810" s="23"/>
      <c r="N4810" s="23"/>
      <c r="O4810" s="23"/>
      <c r="P4810" s="23"/>
      <c r="Q4810" s="23"/>
      <c r="R4810" s="23"/>
      <c r="S4810" s="23"/>
      <c r="T4810" s="23"/>
      <c r="U4810" s="23"/>
      <c r="V4810" s="23"/>
      <c r="W4810" s="23"/>
      <c r="X4810" s="23"/>
      <c r="Y4810" s="23"/>
      <c r="Z4810" s="23"/>
      <c r="AA4810" s="23"/>
      <c r="AB4810" s="23"/>
      <c r="AC4810" s="67"/>
      <c r="AD4810" s="23"/>
      <c r="AE4810" s="23"/>
    </row>
    <row r="4811" spans="1:31" s="103" customFormat="1" x14ac:dyDescent="0.35">
      <c r="A4811" s="24"/>
      <c r="B4811" s="23"/>
      <c r="C4811" s="23"/>
      <c r="D4811" s="23"/>
      <c r="E4811" s="23"/>
      <c r="F4811" s="23"/>
      <c r="G4811" s="23"/>
      <c r="H4811" s="23"/>
      <c r="I4811" s="23"/>
      <c r="J4811" s="23"/>
      <c r="K4811" s="23"/>
      <c r="L4811" s="23"/>
      <c r="M4811" s="23"/>
      <c r="N4811" s="23"/>
      <c r="O4811" s="23"/>
      <c r="P4811" s="23"/>
      <c r="Q4811" s="23"/>
      <c r="R4811" s="23"/>
      <c r="S4811" s="23"/>
      <c r="T4811" s="23"/>
      <c r="U4811" s="23"/>
      <c r="V4811" s="23"/>
      <c r="W4811" s="23"/>
      <c r="X4811" s="23"/>
      <c r="Y4811" s="23"/>
      <c r="Z4811" s="23"/>
      <c r="AA4811" s="23"/>
      <c r="AB4811" s="23"/>
      <c r="AC4811" s="67"/>
      <c r="AD4811" s="23"/>
      <c r="AE4811" s="23"/>
    </row>
    <row r="4812" spans="1:31" s="103" customFormat="1" x14ac:dyDescent="0.35">
      <c r="A4812" s="24"/>
      <c r="B4812" s="23"/>
      <c r="C4812" s="23"/>
      <c r="D4812" s="23"/>
      <c r="E4812" s="23"/>
      <c r="F4812" s="23"/>
      <c r="G4812" s="23"/>
      <c r="H4812" s="23"/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  <c r="T4812" s="23"/>
      <c r="U4812" s="23"/>
      <c r="V4812" s="23"/>
      <c r="W4812" s="23"/>
      <c r="X4812" s="23"/>
      <c r="Y4812" s="23"/>
      <c r="Z4812" s="23"/>
      <c r="AA4812" s="23"/>
      <c r="AB4812" s="23"/>
      <c r="AC4812" s="67"/>
      <c r="AD4812" s="23"/>
      <c r="AE4812" s="23"/>
    </row>
    <row r="4813" spans="1:31" s="103" customFormat="1" x14ac:dyDescent="0.35">
      <c r="A4813" s="24"/>
      <c r="B4813" s="23"/>
      <c r="C4813" s="23"/>
      <c r="D4813" s="23"/>
      <c r="E4813" s="23"/>
      <c r="F4813" s="23"/>
      <c r="G4813" s="23"/>
      <c r="H4813" s="23"/>
      <c r="I4813" s="23"/>
      <c r="J4813" s="23"/>
      <c r="K4813" s="23"/>
      <c r="L4813" s="23"/>
      <c r="M4813" s="23"/>
      <c r="N4813" s="23"/>
      <c r="O4813" s="23"/>
      <c r="P4813" s="23"/>
      <c r="Q4813" s="23"/>
      <c r="R4813" s="23"/>
      <c r="S4813" s="23"/>
      <c r="T4813" s="23"/>
      <c r="U4813" s="23"/>
      <c r="V4813" s="23"/>
      <c r="W4813" s="23"/>
      <c r="X4813" s="23"/>
      <c r="Y4813" s="23"/>
      <c r="Z4813" s="23"/>
      <c r="AA4813" s="23"/>
      <c r="AB4813" s="23"/>
      <c r="AC4813" s="67"/>
      <c r="AD4813" s="23"/>
      <c r="AE4813" s="23"/>
    </row>
    <row r="4814" spans="1:31" s="103" customFormat="1" x14ac:dyDescent="0.35">
      <c r="A4814" s="24"/>
      <c r="B4814" s="23"/>
      <c r="C4814" s="23"/>
      <c r="D4814" s="23"/>
      <c r="E4814" s="23"/>
      <c r="F4814" s="23"/>
      <c r="G4814" s="23"/>
      <c r="H4814" s="23"/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  <c r="T4814" s="23"/>
      <c r="U4814" s="23"/>
      <c r="V4814" s="23"/>
      <c r="W4814" s="23"/>
      <c r="X4814" s="23"/>
      <c r="Y4814" s="23"/>
      <c r="Z4814" s="23"/>
      <c r="AA4814" s="23"/>
      <c r="AB4814" s="23"/>
      <c r="AC4814" s="67"/>
      <c r="AD4814" s="23"/>
      <c r="AE4814" s="23"/>
    </row>
    <row r="4815" spans="1:31" s="103" customFormat="1" x14ac:dyDescent="0.35">
      <c r="A4815" s="24"/>
      <c r="B4815" s="23"/>
      <c r="C4815" s="23"/>
      <c r="D4815" s="23"/>
      <c r="E4815" s="23"/>
      <c r="F4815" s="23"/>
      <c r="G4815" s="23"/>
      <c r="H4815" s="23"/>
      <c r="I4815" s="23"/>
      <c r="J4815" s="23"/>
      <c r="K4815" s="23"/>
      <c r="L4815" s="23"/>
      <c r="M4815" s="23"/>
      <c r="N4815" s="23"/>
      <c r="O4815" s="23"/>
      <c r="P4815" s="23"/>
      <c r="Q4815" s="23"/>
      <c r="R4815" s="23"/>
      <c r="S4815" s="23"/>
      <c r="T4815" s="23"/>
      <c r="U4815" s="23"/>
      <c r="V4815" s="23"/>
      <c r="W4815" s="23"/>
      <c r="X4815" s="23"/>
      <c r="Y4815" s="23"/>
      <c r="Z4815" s="23"/>
      <c r="AA4815" s="23"/>
      <c r="AB4815" s="23"/>
      <c r="AC4815" s="67"/>
      <c r="AD4815" s="23"/>
      <c r="AE4815" s="23"/>
    </row>
    <row r="4816" spans="1:31" s="103" customFormat="1" x14ac:dyDescent="0.35">
      <c r="A4816" s="24"/>
      <c r="B4816" s="23"/>
      <c r="C4816" s="23"/>
      <c r="D4816" s="23"/>
      <c r="E4816" s="23"/>
      <c r="F4816" s="23"/>
      <c r="G4816" s="23"/>
      <c r="H4816" s="23"/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  <c r="T4816" s="23"/>
      <c r="U4816" s="23"/>
      <c r="V4816" s="23"/>
      <c r="W4816" s="23"/>
      <c r="X4816" s="23"/>
      <c r="Y4816" s="23"/>
      <c r="Z4816" s="23"/>
      <c r="AA4816" s="23"/>
      <c r="AB4816" s="23"/>
      <c r="AC4816" s="67"/>
      <c r="AD4816" s="23"/>
      <c r="AE4816" s="23"/>
    </row>
    <row r="4817" spans="1:31" s="103" customFormat="1" x14ac:dyDescent="0.35">
      <c r="A4817" s="24"/>
      <c r="B4817" s="23"/>
      <c r="C4817" s="23"/>
      <c r="D4817" s="23"/>
      <c r="E4817" s="23"/>
      <c r="F4817" s="23"/>
      <c r="G4817" s="23"/>
      <c r="H4817" s="23"/>
      <c r="I4817" s="23"/>
      <c r="J4817" s="23"/>
      <c r="K4817" s="23"/>
      <c r="L4817" s="23"/>
      <c r="M4817" s="23"/>
      <c r="N4817" s="23"/>
      <c r="O4817" s="23"/>
      <c r="P4817" s="23"/>
      <c r="Q4817" s="23"/>
      <c r="R4817" s="23"/>
      <c r="S4817" s="23"/>
      <c r="T4817" s="23"/>
      <c r="U4817" s="23"/>
      <c r="V4817" s="23"/>
      <c r="W4817" s="23"/>
      <c r="X4817" s="23"/>
      <c r="Y4817" s="23"/>
      <c r="Z4817" s="23"/>
      <c r="AA4817" s="23"/>
      <c r="AB4817" s="23"/>
      <c r="AC4817" s="67"/>
      <c r="AD4817" s="23"/>
      <c r="AE4817" s="23"/>
    </row>
    <row r="4818" spans="1:31" s="103" customFormat="1" x14ac:dyDescent="0.35">
      <c r="A4818" s="24"/>
      <c r="B4818" s="23"/>
      <c r="C4818" s="23"/>
      <c r="D4818" s="23"/>
      <c r="E4818" s="23"/>
      <c r="F4818" s="23"/>
      <c r="G4818" s="23"/>
      <c r="H4818" s="23"/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23"/>
      <c r="Y4818" s="23"/>
      <c r="Z4818" s="23"/>
      <c r="AA4818" s="23"/>
      <c r="AB4818" s="23"/>
      <c r="AC4818" s="67"/>
      <c r="AD4818" s="23"/>
      <c r="AE4818" s="23"/>
    </row>
    <row r="4819" spans="1:31" s="103" customFormat="1" x14ac:dyDescent="0.35">
      <c r="A4819" s="24"/>
      <c r="B4819" s="23"/>
      <c r="C4819" s="23"/>
      <c r="D4819" s="23"/>
      <c r="E4819" s="23"/>
      <c r="F4819" s="23"/>
      <c r="G4819" s="23"/>
      <c r="H4819" s="23"/>
      <c r="I4819" s="23"/>
      <c r="J4819" s="23"/>
      <c r="K4819" s="23"/>
      <c r="L4819" s="23"/>
      <c r="M4819" s="23"/>
      <c r="N4819" s="23"/>
      <c r="O4819" s="23"/>
      <c r="P4819" s="23"/>
      <c r="Q4819" s="23"/>
      <c r="R4819" s="23"/>
      <c r="S4819" s="23"/>
      <c r="T4819" s="23"/>
      <c r="U4819" s="23"/>
      <c r="V4819" s="23"/>
      <c r="W4819" s="23"/>
      <c r="X4819" s="23"/>
      <c r="Y4819" s="23"/>
      <c r="Z4819" s="23"/>
      <c r="AA4819" s="23"/>
      <c r="AB4819" s="23"/>
      <c r="AC4819" s="67"/>
      <c r="AD4819" s="23"/>
      <c r="AE4819" s="23"/>
    </row>
    <row r="4820" spans="1:31" s="103" customFormat="1" x14ac:dyDescent="0.35">
      <c r="A4820" s="24"/>
      <c r="B4820" s="23"/>
      <c r="C4820" s="23"/>
      <c r="D4820" s="23"/>
      <c r="E4820" s="23"/>
      <c r="F4820" s="23"/>
      <c r="G4820" s="23"/>
      <c r="H4820" s="23"/>
      <c r="I4820" s="23"/>
      <c r="J4820" s="23"/>
      <c r="K4820" s="23"/>
      <c r="L4820" s="23"/>
      <c r="M4820" s="23"/>
      <c r="N4820" s="23"/>
      <c r="O4820" s="23"/>
      <c r="P4820" s="23"/>
      <c r="Q4820" s="23"/>
      <c r="R4820" s="23"/>
      <c r="S4820" s="23"/>
      <c r="T4820" s="23"/>
      <c r="U4820" s="23"/>
      <c r="V4820" s="23"/>
      <c r="W4820" s="23"/>
      <c r="X4820" s="23"/>
      <c r="Y4820" s="23"/>
      <c r="Z4820" s="23"/>
      <c r="AA4820" s="23"/>
      <c r="AB4820" s="23"/>
      <c r="AC4820" s="67"/>
      <c r="AD4820" s="23"/>
      <c r="AE4820" s="23"/>
    </row>
    <row r="4821" spans="1:31" s="103" customFormat="1" x14ac:dyDescent="0.35">
      <c r="A4821" s="24"/>
      <c r="B4821" s="23"/>
      <c r="C4821" s="23"/>
      <c r="D4821" s="23"/>
      <c r="E4821" s="23"/>
      <c r="F4821" s="23"/>
      <c r="G4821" s="23"/>
      <c r="H4821" s="23"/>
      <c r="I4821" s="23"/>
      <c r="J4821" s="23"/>
      <c r="K4821" s="23"/>
      <c r="L4821" s="23"/>
      <c r="M4821" s="23"/>
      <c r="N4821" s="23"/>
      <c r="O4821" s="23"/>
      <c r="P4821" s="23"/>
      <c r="Q4821" s="23"/>
      <c r="R4821" s="23"/>
      <c r="S4821" s="23"/>
      <c r="T4821" s="23"/>
      <c r="U4821" s="23"/>
      <c r="V4821" s="23"/>
      <c r="W4821" s="23"/>
      <c r="X4821" s="23"/>
      <c r="Y4821" s="23"/>
      <c r="Z4821" s="23"/>
      <c r="AA4821" s="23"/>
      <c r="AB4821" s="23"/>
      <c r="AC4821" s="67"/>
      <c r="AD4821" s="23"/>
      <c r="AE4821" s="23"/>
    </row>
    <row r="4822" spans="1:31" s="103" customFormat="1" x14ac:dyDescent="0.35">
      <c r="A4822" s="24"/>
      <c r="B4822" s="23"/>
      <c r="C4822" s="23"/>
      <c r="D4822" s="23"/>
      <c r="E4822" s="23"/>
      <c r="F4822" s="23"/>
      <c r="G4822" s="23"/>
      <c r="H4822" s="23"/>
      <c r="I4822" s="23"/>
      <c r="J4822" s="23"/>
      <c r="K4822" s="23"/>
      <c r="L4822" s="23"/>
      <c r="M4822" s="23"/>
      <c r="N4822" s="23"/>
      <c r="O4822" s="23"/>
      <c r="P4822" s="23"/>
      <c r="Q4822" s="23"/>
      <c r="R4822" s="23"/>
      <c r="S4822" s="23"/>
      <c r="T4822" s="23"/>
      <c r="U4822" s="23"/>
      <c r="V4822" s="23"/>
      <c r="W4822" s="23"/>
      <c r="X4822" s="23"/>
      <c r="Y4822" s="23"/>
      <c r="Z4822" s="23"/>
      <c r="AA4822" s="23"/>
      <c r="AB4822" s="23"/>
      <c r="AC4822" s="67"/>
      <c r="AD4822" s="23"/>
      <c r="AE4822" s="23"/>
    </row>
    <row r="4823" spans="1:31" s="103" customFormat="1" x14ac:dyDescent="0.35">
      <c r="A4823" s="24"/>
      <c r="B4823" s="23"/>
      <c r="C4823" s="23"/>
      <c r="D4823" s="23"/>
      <c r="E4823" s="23"/>
      <c r="F4823" s="23"/>
      <c r="G4823" s="23"/>
      <c r="H4823" s="23"/>
      <c r="I4823" s="23"/>
      <c r="J4823" s="23"/>
      <c r="K4823" s="23"/>
      <c r="L4823" s="23"/>
      <c r="M4823" s="23"/>
      <c r="N4823" s="23"/>
      <c r="O4823" s="23"/>
      <c r="P4823" s="23"/>
      <c r="Q4823" s="23"/>
      <c r="R4823" s="23"/>
      <c r="S4823" s="23"/>
      <c r="T4823" s="23"/>
      <c r="U4823" s="23"/>
      <c r="V4823" s="23"/>
      <c r="W4823" s="23"/>
      <c r="X4823" s="23"/>
      <c r="Y4823" s="23"/>
      <c r="Z4823" s="23"/>
      <c r="AA4823" s="23"/>
      <c r="AB4823" s="23"/>
      <c r="AC4823" s="67"/>
      <c r="AD4823" s="23"/>
      <c r="AE4823" s="23"/>
    </row>
    <row r="4824" spans="1:31" s="103" customFormat="1" x14ac:dyDescent="0.35">
      <c r="A4824" s="24"/>
      <c r="B4824" s="23"/>
      <c r="C4824" s="23"/>
      <c r="D4824" s="23"/>
      <c r="E4824" s="23"/>
      <c r="F4824" s="23"/>
      <c r="G4824" s="23"/>
      <c r="H4824" s="23"/>
      <c r="I4824" s="23"/>
      <c r="J4824" s="23"/>
      <c r="K4824" s="23"/>
      <c r="L4824" s="23"/>
      <c r="M4824" s="23"/>
      <c r="N4824" s="23"/>
      <c r="O4824" s="23"/>
      <c r="P4824" s="23"/>
      <c r="Q4824" s="23"/>
      <c r="R4824" s="23"/>
      <c r="S4824" s="23"/>
      <c r="T4824" s="23"/>
      <c r="U4824" s="23"/>
      <c r="V4824" s="23"/>
      <c r="W4824" s="23"/>
      <c r="X4824" s="23"/>
      <c r="Y4824" s="23"/>
      <c r="Z4824" s="23"/>
      <c r="AA4824" s="23"/>
      <c r="AB4824" s="23"/>
      <c r="AC4824" s="67"/>
      <c r="AD4824" s="23"/>
      <c r="AE4824" s="23"/>
    </row>
    <row r="4825" spans="1:31" s="103" customFormat="1" x14ac:dyDescent="0.35">
      <c r="A4825" s="24"/>
      <c r="B4825" s="23"/>
      <c r="C4825" s="23"/>
      <c r="D4825" s="23"/>
      <c r="E4825" s="23"/>
      <c r="F4825" s="23"/>
      <c r="G4825" s="23"/>
      <c r="H4825" s="23"/>
      <c r="I4825" s="23"/>
      <c r="J4825" s="23"/>
      <c r="K4825" s="23"/>
      <c r="L4825" s="23"/>
      <c r="M4825" s="23"/>
      <c r="N4825" s="23"/>
      <c r="O4825" s="23"/>
      <c r="P4825" s="23"/>
      <c r="Q4825" s="23"/>
      <c r="R4825" s="23"/>
      <c r="S4825" s="23"/>
      <c r="T4825" s="23"/>
      <c r="U4825" s="23"/>
      <c r="V4825" s="23"/>
      <c r="W4825" s="23"/>
      <c r="X4825" s="23"/>
      <c r="Y4825" s="23"/>
      <c r="Z4825" s="23"/>
      <c r="AA4825" s="23"/>
      <c r="AB4825" s="23"/>
      <c r="AC4825" s="67"/>
      <c r="AD4825" s="23"/>
      <c r="AE4825" s="23"/>
    </row>
    <row r="4826" spans="1:31" s="103" customFormat="1" x14ac:dyDescent="0.35">
      <c r="A4826" s="24"/>
      <c r="B4826" s="23"/>
      <c r="C4826" s="23"/>
      <c r="D4826" s="23"/>
      <c r="E4826" s="23"/>
      <c r="F4826" s="23"/>
      <c r="G4826" s="23"/>
      <c r="H4826" s="23"/>
      <c r="I4826" s="23"/>
      <c r="J4826" s="23"/>
      <c r="K4826" s="23"/>
      <c r="L4826" s="23"/>
      <c r="M4826" s="23"/>
      <c r="N4826" s="23"/>
      <c r="O4826" s="23"/>
      <c r="P4826" s="23"/>
      <c r="Q4826" s="23"/>
      <c r="R4826" s="23"/>
      <c r="S4826" s="23"/>
      <c r="T4826" s="23"/>
      <c r="U4826" s="23"/>
      <c r="V4826" s="23"/>
      <c r="W4826" s="23"/>
      <c r="X4826" s="23"/>
      <c r="Y4826" s="23"/>
      <c r="Z4826" s="23"/>
      <c r="AA4826" s="23"/>
      <c r="AB4826" s="23"/>
      <c r="AC4826" s="67"/>
      <c r="AD4826" s="23"/>
      <c r="AE4826" s="23"/>
    </row>
    <row r="4827" spans="1:31" s="103" customFormat="1" x14ac:dyDescent="0.35">
      <c r="A4827" s="24"/>
      <c r="B4827" s="23"/>
      <c r="C4827" s="23"/>
      <c r="D4827" s="23"/>
      <c r="E4827" s="23"/>
      <c r="F4827" s="23"/>
      <c r="G4827" s="23"/>
      <c r="H4827" s="23"/>
      <c r="I4827" s="23"/>
      <c r="J4827" s="23"/>
      <c r="K4827" s="23"/>
      <c r="L4827" s="23"/>
      <c r="M4827" s="23"/>
      <c r="N4827" s="23"/>
      <c r="O4827" s="23"/>
      <c r="P4827" s="23"/>
      <c r="Q4827" s="23"/>
      <c r="R4827" s="23"/>
      <c r="S4827" s="23"/>
      <c r="T4827" s="23"/>
      <c r="U4827" s="23"/>
      <c r="V4827" s="23"/>
      <c r="W4827" s="23"/>
      <c r="X4827" s="23"/>
      <c r="Y4827" s="23"/>
      <c r="Z4827" s="23"/>
      <c r="AA4827" s="23"/>
      <c r="AB4827" s="23"/>
      <c r="AC4827" s="67"/>
      <c r="AD4827" s="23"/>
      <c r="AE4827" s="23"/>
    </row>
    <row r="4828" spans="1:31" s="103" customFormat="1" x14ac:dyDescent="0.35">
      <c r="A4828" s="24"/>
      <c r="B4828" s="23"/>
      <c r="C4828" s="23"/>
      <c r="D4828" s="23"/>
      <c r="E4828" s="23"/>
      <c r="F4828" s="23"/>
      <c r="G4828" s="23"/>
      <c r="H4828" s="23"/>
      <c r="I4828" s="23"/>
      <c r="J4828" s="23"/>
      <c r="K4828" s="23"/>
      <c r="L4828" s="23"/>
      <c r="M4828" s="23"/>
      <c r="N4828" s="23"/>
      <c r="O4828" s="23"/>
      <c r="P4828" s="23"/>
      <c r="Q4828" s="23"/>
      <c r="R4828" s="23"/>
      <c r="S4828" s="23"/>
      <c r="T4828" s="23"/>
      <c r="U4828" s="23"/>
      <c r="V4828" s="23"/>
      <c r="W4828" s="23"/>
      <c r="X4828" s="23"/>
      <c r="Y4828" s="23"/>
      <c r="Z4828" s="23"/>
      <c r="AA4828" s="23"/>
      <c r="AB4828" s="23"/>
      <c r="AC4828" s="67"/>
      <c r="AD4828" s="23"/>
      <c r="AE4828" s="23"/>
    </row>
    <row r="4829" spans="1:31" s="103" customFormat="1" x14ac:dyDescent="0.35">
      <c r="A4829" s="24"/>
      <c r="B4829" s="23"/>
      <c r="C4829" s="23"/>
      <c r="D4829" s="23"/>
      <c r="E4829" s="23"/>
      <c r="F4829" s="23"/>
      <c r="G4829" s="23"/>
      <c r="H4829" s="23"/>
      <c r="I4829" s="23"/>
      <c r="J4829" s="23"/>
      <c r="K4829" s="23"/>
      <c r="L4829" s="23"/>
      <c r="M4829" s="23"/>
      <c r="N4829" s="23"/>
      <c r="O4829" s="23"/>
      <c r="P4829" s="23"/>
      <c r="Q4829" s="23"/>
      <c r="R4829" s="23"/>
      <c r="S4829" s="23"/>
      <c r="T4829" s="23"/>
      <c r="U4829" s="23"/>
      <c r="V4829" s="23"/>
      <c r="W4829" s="23"/>
      <c r="X4829" s="23"/>
      <c r="Y4829" s="23"/>
      <c r="Z4829" s="23"/>
      <c r="AA4829" s="23"/>
      <c r="AB4829" s="23"/>
      <c r="AC4829" s="67"/>
      <c r="AD4829" s="23"/>
      <c r="AE4829" s="23"/>
    </row>
    <row r="4830" spans="1:31" s="103" customFormat="1" x14ac:dyDescent="0.35">
      <c r="A4830" s="24"/>
      <c r="B4830" s="23"/>
      <c r="C4830" s="23"/>
      <c r="D4830" s="23"/>
      <c r="E4830" s="23"/>
      <c r="F4830" s="23"/>
      <c r="G4830" s="23"/>
      <c r="H4830" s="23"/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  <c r="T4830" s="23"/>
      <c r="U4830" s="23"/>
      <c r="V4830" s="23"/>
      <c r="W4830" s="23"/>
      <c r="X4830" s="23"/>
      <c r="Y4830" s="23"/>
      <c r="Z4830" s="23"/>
      <c r="AA4830" s="23"/>
      <c r="AB4830" s="23"/>
      <c r="AC4830" s="67"/>
      <c r="AD4830" s="23"/>
      <c r="AE4830" s="23"/>
    </row>
    <row r="4831" spans="1:31" s="103" customFormat="1" x14ac:dyDescent="0.35">
      <c r="A4831" s="24"/>
      <c r="B4831" s="23"/>
      <c r="C4831" s="23"/>
      <c r="D4831" s="23"/>
      <c r="E4831" s="23"/>
      <c r="F4831" s="23"/>
      <c r="G4831" s="23"/>
      <c r="H4831" s="23"/>
      <c r="I4831" s="23"/>
      <c r="J4831" s="23"/>
      <c r="K4831" s="23"/>
      <c r="L4831" s="23"/>
      <c r="M4831" s="23"/>
      <c r="N4831" s="23"/>
      <c r="O4831" s="23"/>
      <c r="P4831" s="23"/>
      <c r="Q4831" s="23"/>
      <c r="R4831" s="23"/>
      <c r="S4831" s="23"/>
      <c r="T4831" s="23"/>
      <c r="U4831" s="23"/>
      <c r="V4831" s="23"/>
      <c r="W4831" s="23"/>
      <c r="X4831" s="23"/>
      <c r="Y4831" s="23"/>
      <c r="Z4831" s="23"/>
      <c r="AA4831" s="23"/>
      <c r="AB4831" s="23"/>
      <c r="AC4831" s="67"/>
      <c r="AD4831" s="23"/>
      <c r="AE4831" s="23"/>
    </row>
    <row r="4832" spans="1:31" s="103" customFormat="1" x14ac:dyDescent="0.35">
      <c r="A4832" s="24"/>
      <c r="B4832" s="23"/>
      <c r="C4832" s="23"/>
      <c r="D4832" s="23"/>
      <c r="E4832" s="23"/>
      <c r="F4832" s="23"/>
      <c r="G4832" s="23"/>
      <c r="H4832" s="23"/>
      <c r="I4832" s="23"/>
      <c r="J4832" s="23"/>
      <c r="K4832" s="23"/>
      <c r="L4832" s="23"/>
      <c r="M4832" s="23"/>
      <c r="N4832" s="23"/>
      <c r="O4832" s="23"/>
      <c r="P4832" s="23"/>
      <c r="Q4832" s="23"/>
      <c r="R4832" s="23"/>
      <c r="S4832" s="23"/>
      <c r="T4832" s="23"/>
      <c r="U4832" s="23"/>
      <c r="V4832" s="23"/>
      <c r="W4832" s="23"/>
      <c r="X4832" s="23"/>
      <c r="Y4832" s="23"/>
      <c r="Z4832" s="23"/>
      <c r="AA4832" s="23"/>
      <c r="AB4832" s="23"/>
      <c r="AC4832" s="67"/>
      <c r="AD4832" s="23"/>
      <c r="AE4832" s="23"/>
    </row>
    <row r="4833" spans="1:31" s="103" customFormat="1" x14ac:dyDescent="0.35">
      <c r="A4833" s="24"/>
      <c r="B4833" s="23"/>
      <c r="C4833" s="23"/>
      <c r="D4833" s="23"/>
      <c r="E4833" s="23"/>
      <c r="F4833" s="23"/>
      <c r="G4833" s="23"/>
      <c r="H4833" s="23"/>
      <c r="I4833" s="23"/>
      <c r="J4833" s="23"/>
      <c r="K4833" s="23"/>
      <c r="L4833" s="23"/>
      <c r="M4833" s="23"/>
      <c r="N4833" s="23"/>
      <c r="O4833" s="23"/>
      <c r="P4833" s="23"/>
      <c r="Q4833" s="23"/>
      <c r="R4833" s="23"/>
      <c r="S4833" s="23"/>
      <c r="T4833" s="23"/>
      <c r="U4833" s="23"/>
      <c r="V4833" s="23"/>
      <c r="W4833" s="23"/>
      <c r="X4833" s="23"/>
      <c r="Y4833" s="23"/>
      <c r="Z4833" s="23"/>
      <c r="AA4833" s="23"/>
      <c r="AB4833" s="23"/>
      <c r="AC4833" s="67"/>
      <c r="AD4833" s="23"/>
      <c r="AE4833" s="23"/>
    </row>
    <row r="4834" spans="1:31" s="103" customFormat="1" x14ac:dyDescent="0.35">
      <c r="A4834" s="24"/>
      <c r="B4834" s="23"/>
      <c r="C4834" s="23"/>
      <c r="D4834" s="23"/>
      <c r="E4834" s="23"/>
      <c r="F4834" s="23"/>
      <c r="G4834" s="23"/>
      <c r="H4834" s="23"/>
      <c r="I4834" s="23"/>
      <c r="J4834" s="23"/>
      <c r="K4834" s="23"/>
      <c r="L4834" s="23"/>
      <c r="M4834" s="23"/>
      <c r="N4834" s="23"/>
      <c r="O4834" s="23"/>
      <c r="P4834" s="23"/>
      <c r="Q4834" s="23"/>
      <c r="R4834" s="23"/>
      <c r="S4834" s="23"/>
      <c r="T4834" s="23"/>
      <c r="U4834" s="23"/>
      <c r="V4834" s="23"/>
      <c r="W4834" s="23"/>
      <c r="X4834" s="23"/>
      <c r="Y4834" s="23"/>
      <c r="Z4834" s="23"/>
      <c r="AA4834" s="23"/>
      <c r="AB4834" s="23"/>
      <c r="AC4834" s="67"/>
      <c r="AD4834" s="23"/>
      <c r="AE4834" s="23"/>
    </row>
    <row r="4835" spans="1:31" s="103" customFormat="1" x14ac:dyDescent="0.35">
      <c r="A4835" s="24"/>
      <c r="B4835" s="23"/>
      <c r="C4835" s="23"/>
      <c r="D4835" s="23"/>
      <c r="E4835" s="23"/>
      <c r="F4835" s="23"/>
      <c r="G4835" s="23"/>
      <c r="H4835" s="23"/>
      <c r="I4835" s="23"/>
      <c r="J4835" s="23"/>
      <c r="K4835" s="23"/>
      <c r="L4835" s="23"/>
      <c r="M4835" s="23"/>
      <c r="N4835" s="23"/>
      <c r="O4835" s="23"/>
      <c r="P4835" s="23"/>
      <c r="Q4835" s="23"/>
      <c r="R4835" s="23"/>
      <c r="S4835" s="23"/>
      <c r="T4835" s="23"/>
      <c r="U4835" s="23"/>
      <c r="V4835" s="23"/>
      <c r="W4835" s="23"/>
      <c r="X4835" s="23"/>
      <c r="Y4835" s="23"/>
      <c r="Z4835" s="23"/>
      <c r="AA4835" s="23"/>
      <c r="AB4835" s="23"/>
      <c r="AC4835" s="67"/>
      <c r="AD4835" s="23"/>
      <c r="AE4835" s="23"/>
    </row>
    <row r="4836" spans="1:31" s="103" customFormat="1" x14ac:dyDescent="0.35">
      <c r="A4836" s="24"/>
      <c r="B4836" s="23"/>
      <c r="C4836" s="23"/>
      <c r="D4836" s="23"/>
      <c r="E4836" s="23"/>
      <c r="F4836" s="23"/>
      <c r="G4836" s="23"/>
      <c r="H4836" s="23"/>
      <c r="I4836" s="23"/>
      <c r="J4836" s="23"/>
      <c r="K4836" s="23"/>
      <c r="L4836" s="23"/>
      <c r="M4836" s="23"/>
      <c r="N4836" s="23"/>
      <c r="O4836" s="23"/>
      <c r="P4836" s="23"/>
      <c r="Q4836" s="23"/>
      <c r="R4836" s="23"/>
      <c r="S4836" s="23"/>
      <c r="T4836" s="23"/>
      <c r="U4836" s="23"/>
      <c r="V4836" s="23"/>
      <c r="W4836" s="23"/>
      <c r="X4836" s="23"/>
      <c r="Y4836" s="23"/>
      <c r="Z4836" s="23"/>
      <c r="AA4836" s="23"/>
      <c r="AB4836" s="23"/>
      <c r="AC4836" s="67"/>
      <c r="AD4836" s="23"/>
      <c r="AE4836" s="23"/>
    </row>
    <row r="4837" spans="1:31" s="103" customFormat="1" x14ac:dyDescent="0.35">
      <c r="A4837" s="24"/>
      <c r="B4837" s="23"/>
      <c r="C4837" s="23"/>
      <c r="D4837" s="23"/>
      <c r="E4837" s="23"/>
      <c r="F4837" s="23"/>
      <c r="G4837" s="23"/>
      <c r="H4837" s="23"/>
      <c r="I4837" s="23"/>
      <c r="J4837" s="23"/>
      <c r="K4837" s="23"/>
      <c r="L4837" s="23"/>
      <c r="M4837" s="23"/>
      <c r="N4837" s="23"/>
      <c r="O4837" s="23"/>
      <c r="P4837" s="23"/>
      <c r="Q4837" s="23"/>
      <c r="R4837" s="23"/>
      <c r="S4837" s="23"/>
      <c r="T4837" s="23"/>
      <c r="U4837" s="23"/>
      <c r="V4837" s="23"/>
      <c r="W4837" s="23"/>
      <c r="X4837" s="23"/>
      <c r="Y4837" s="23"/>
      <c r="Z4837" s="23"/>
      <c r="AA4837" s="23"/>
      <c r="AB4837" s="23"/>
      <c r="AC4837" s="67"/>
      <c r="AD4837" s="23"/>
      <c r="AE4837" s="23"/>
    </row>
    <row r="4838" spans="1:31" s="103" customFormat="1" x14ac:dyDescent="0.35">
      <c r="A4838" s="24"/>
      <c r="B4838" s="23"/>
      <c r="C4838" s="23"/>
      <c r="D4838" s="23"/>
      <c r="E4838" s="23"/>
      <c r="F4838" s="23"/>
      <c r="G4838" s="23"/>
      <c r="H4838" s="23"/>
      <c r="I4838" s="23"/>
      <c r="J4838" s="23"/>
      <c r="K4838" s="23"/>
      <c r="L4838" s="23"/>
      <c r="M4838" s="23"/>
      <c r="N4838" s="23"/>
      <c r="O4838" s="23"/>
      <c r="P4838" s="23"/>
      <c r="Q4838" s="23"/>
      <c r="R4838" s="23"/>
      <c r="S4838" s="23"/>
      <c r="T4838" s="23"/>
      <c r="U4838" s="23"/>
      <c r="V4838" s="23"/>
      <c r="W4838" s="23"/>
      <c r="X4838" s="23"/>
      <c r="Y4838" s="23"/>
      <c r="Z4838" s="23"/>
      <c r="AA4838" s="23"/>
      <c r="AB4838" s="23"/>
      <c r="AC4838" s="67"/>
      <c r="AD4838" s="23"/>
      <c r="AE4838" s="23"/>
    </row>
    <row r="4839" spans="1:31" s="103" customFormat="1" x14ac:dyDescent="0.35">
      <c r="A4839" s="24"/>
      <c r="B4839" s="23"/>
      <c r="C4839" s="23"/>
      <c r="D4839" s="23"/>
      <c r="E4839" s="23"/>
      <c r="F4839" s="23"/>
      <c r="G4839" s="23"/>
      <c r="H4839" s="23"/>
      <c r="I4839" s="23"/>
      <c r="J4839" s="23"/>
      <c r="K4839" s="23"/>
      <c r="L4839" s="23"/>
      <c r="M4839" s="23"/>
      <c r="N4839" s="23"/>
      <c r="O4839" s="23"/>
      <c r="P4839" s="23"/>
      <c r="Q4839" s="23"/>
      <c r="R4839" s="23"/>
      <c r="S4839" s="23"/>
      <c r="T4839" s="23"/>
      <c r="U4839" s="23"/>
      <c r="V4839" s="23"/>
      <c r="W4839" s="23"/>
      <c r="X4839" s="23"/>
      <c r="Y4839" s="23"/>
      <c r="Z4839" s="23"/>
      <c r="AA4839" s="23"/>
      <c r="AB4839" s="23"/>
      <c r="AC4839" s="67"/>
      <c r="AD4839" s="23"/>
      <c r="AE4839" s="23"/>
    </row>
    <row r="4840" spans="1:31" s="103" customFormat="1" x14ac:dyDescent="0.35">
      <c r="A4840" s="24"/>
      <c r="B4840" s="23"/>
      <c r="C4840" s="23"/>
      <c r="D4840" s="23"/>
      <c r="E4840" s="23"/>
      <c r="F4840" s="23"/>
      <c r="G4840" s="23"/>
      <c r="H4840" s="23"/>
      <c r="I4840" s="23"/>
      <c r="J4840" s="23"/>
      <c r="K4840" s="23"/>
      <c r="L4840" s="23"/>
      <c r="M4840" s="23"/>
      <c r="N4840" s="23"/>
      <c r="O4840" s="23"/>
      <c r="P4840" s="23"/>
      <c r="Q4840" s="23"/>
      <c r="R4840" s="23"/>
      <c r="S4840" s="23"/>
      <c r="T4840" s="23"/>
      <c r="U4840" s="23"/>
      <c r="V4840" s="23"/>
      <c r="W4840" s="23"/>
      <c r="X4840" s="23"/>
      <c r="Y4840" s="23"/>
      <c r="Z4840" s="23"/>
      <c r="AA4840" s="23"/>
      <c r="AB4840" s="23"/>
      <c r="AC4840" s="67"/>
      <c r="AD4840" s="23"/>
      <c r="AE4840" s="23"/>
    </row>
    <row r="4841" spans="1:31" s="103" customFormat="1" x14ac:dyDescent="0.35">
      <c r="A4841" s="24"/>
      <c r="B4841" s="23"/>
      <c r="C4841" s="23"/>
      <c r="D4841" s="23"/>
      <c r="E4841" s="23"/>
      <c r="F4841" s="23"/>
      <c r="G4841" s="23"/>
      <c r="H4841" s="23"/>
      <c r="I4841" s="23"/>
      <c r="J4841" s="23"/>
      <c r="K4841" s="23"/>
      <c r="L4841" s="23"/>
      <c r="M4841" s="23"/>
      <c r="N4841" s="23"/>
      <c r="O4841" s="23"/>
      <c r="P4841" s="23"/>
      <c r="Q4841" s="23"/>
      <c r="R4841" s="23"/>
      <c r="S4841" s="23"/>
      <c r="T4841" s="23"/>
      <c r="U4841" s="23"/>
      <c r="V4841" s="23"/>
      <c r="W4841" s="23"/>
      <c r="X4841" s="23"/>
      <c r="Y4841" s="23"/>
      <c r="Z4841" s="23"/>
      <c r="AA4841" s="23"/>
      <c r="AB4841" s="23"/>
      <c r="AC4841" s="67"/>
      <c r="AD4841" s="23"/>
      <c r="AE4841" s="23"/>
    </row>
    <row r="4842" spans="1:31" s="103" customFormat="1" x14ac:dyDescent="0.35">
      <c r="A4842" s="24"/>
      <c r="B4842" s="23"/>
      <c r="C4842" s="23"/>
      <c r="D4842" s="23"/>
      <c r="E4842" s="23"/>
      <c r="F4842" s="23"/>
      <c r="G4842" s="23"/>
      <c r="H4842" s="23"/>
      <c r="I4842" s="23"/>
      <c r="J4842" s="23"/>
      <c r="K4842" s="23"/>
      <c r="L4842" s="23"/>
      <c r="M4842" s="23"/>
      <c r="N4842" s="23"/>
      <c r="O4842" s="23"/>
      <c r="P4842" s="23"/>
      <c r="Q4842" s="23"/>
      <c r="R4842" s="23"/>
      <c r="S4842" s="23"/>
      <c r="T4842" s="23"/>
      <c r="U4842" s="23"/>
      <c r="V4842" s="23"/>
      <c r="W4842" s="23"/>
      <c r="X4842" s="23"/>
      <c r="Y4842" s="23"/>
      <c r="Z4842" s="23"/>
      <c r="AA4842" s="23"/>
      <c r="AB4842" s="23"/>
      <c r="AC4842" s="67"/>
      <c r="AD4842" s="23"/>
      <c r="AE4842" s="23"/>
    </row>
    <row r="4843" spans="1:31" s="103" customFormat="1" x14ac:dyDescent="0.35">
      <c r="A4843" s="24"/>
      <c r="B4843" s="23"/>
      <c r="C4843" s="23"/>
      <c r="D4843" s="23"/>
      <c r="E4843" s="23"/>
      <c r="F4843" s="23"/>
      <c r="G4843" s="23"/>
      <c r="H4843" s="23"/>
      <c r="I4843" s="23"/>
      <c r="J4843" s="23"/>
      <c r="K4843" s="23"/>
      <c r="L4843" s="23"/>
      <c r="M4843" s="23"/>
      <c r="N4843" s="23"/>
      <c r="O4843" s="23"/>
      <c r="P4843" s="23"/>
      <c r="Q4843" s="23"/>
      <c r="R4843" s="23"/>
      <c r="S4843" s="23"/>
      <c r="T4843" s="23"/>
      <c r="U4843" s="23"/>
      <c r="V4843" s="23"/>
      <c r="W4843" s="23"/>
      <c r="X4843" s="23"/>
      <c r="Y4843" s="23"/>
      <c r="Z4843" s="23"/>
      <c r="AA4843" s="23"/>
      <c r="AB4843" s="23"/>
      <c r="AC4843" s="67"/>
      <c r="AD4843" s="23"/>
      <c r="AE4843" s="23"/>
    </row>
    <row r="4844" spans="1:31" s="103" customFormat="1" x14ac:dyDescent="0.35">
      <c r="A4844" s="24"/>
      <c r="B4844" s="23"/>
      <c r="C4844" s="23"/>
      <c r="D4844" s="23"/>
      <c r="E4844" s="23"/>
      <c r="F4844" s="23"/>
      <c r="G4844" s="23"/>
      <c r="H4844" s="23"/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  <c r="T4844" s="23"/>
      <c r="U4844" s="23"/>
      <c r="V4844" s="23"/>
      <c r="W4844" s="23"/>
      <c r="X4844" s="23"/>
      <c r="Y4844" s="23"/>
      <c r="Z4844" s="23"/>
      <c r="AA4844" s="23"/>
      <c r="AB4844" s="23"/>
      <c r="AC4844" s="67"/>
      <c r="AD4844" s="23"/>
      <c r="AE4844" s="23"/>
    </row>
    <row r="4845" spans="1:31" s="103" customFormat="1" x14ac:dyDescent="0.35">
      <c r="A4845" s="24"/>
      <c r="B4845" s="23"/>
      <c r="C4845" s="23"/>
      <c r="D4845" s="23"/>
      <c r="E4845" s="23"/>
      <c r="F4845" s="23"/>
      <c r="G4845" s="23"/>
      <c r="H4845" s="23"/>
      <c r="I4845" s="23"/>
      <c r="J4845" s="23"/>
      <c r="K4845" s="23"/>
      <c r="L4845" s="23"/>
      <c r="M4845" s="23"/>
      <c r="N4845" s="23"/>
      <c r="O4845" s="23"/>
      <c r="P4845" s="23"/>
      <c r="Q4845" s="23"/>
      <c r="R4845" s="23"/>
      <c r="S4845" s="23"/>
      <c r="T4845" s="23"/>
      <c r="U4845" s="23"/>
      <c r="V4845" s="23"/>
      <c r="W4845" s="23"/>
      <c r="X4845" s="23"/>
      <c r="Y4845" s="23"/>
      <c r="Z4845" s="23"/>
      <c r="AA4845" s="23"/>
      <c r="AB4845" s="23"/>
      <c r="AC4845" s="67"/>
      <c r="AD4845" s="23"/>
      <c r="AE4845" s="23"/>
    </row>
    <row r="4846" spans="1:31" s="103" customFormat="1" x14ac:dyDescent="0.35">
      <c r="A4846" s="24"/>
      <c r="B4846" s="23"/>
      <c r="C4846" s="23"/>
      <c r="D4846" s="23"/>
      <c r="E4846" s="23"/>
      <c r="F4846" s="23"/>
      <c r="G4846" s="23"/>
      <c r="H4846" s="23"/>
      <c r="I4846" s="23"/>
      <c r="J4846" s="23"/>
      <c r="K4846" s="23"/>
      <c r="L4846" s="23"/>
      <c r="M4846" s="23"/>
      <c r="N4846" s="23"/>
      <c r="O4846" s="23"/>
      <c r="P4846" s="23"/>
      <c r="Q4846" s="23"/>
      <c r="R4846" s="23"/>
      <c r="S4846" s="23"/>
      <c r="T4846" s="23"/>
      <c r="U4846" s="23"/>
      <c r="V4846" s="23"/>
      <c r="W4846" s="23"/>
      <c r="X4846" s="23"/>
      <c r="Y4846" s="23"/>
      <c r="Z4846" s="23"/>
      <c r="AA4846" s="23"/>
      <c r="AB4846" s="23"/>
      <c r="AC4846" s="67"/>
      <c r="AD4846" s="23"/>
      <c r="AE4846" s="23"/>
    </row>
    <row r="4847" spans="1:31" s="103" customFormat="1" x14ac:dyDescent="0.35">
      <c r="A4847" s="24"/>
      <c r="B4847" s="23"/>
      <c r="C4847" s="23"/>
      <c r="D4847" s="23"/>
      <c r="E4847" s="23"/>
      <c r="F4847" s="23"/>
      <c r="G4847" s="23"/>
      <c r="H4847" s="23"/>
      <c r="I4847" s="23"/>
      <c r="J4847" s="23"/>
      <c r="K4847" s="23"/>
      <c r="L4847" s="23"/>
      <c r="M4847" s="23"/>
      <c r="N4847" s="23"/>
      <c r="O4847" s="23"/>
      <c r="P4847" s="23"/>
      <c r="Q4847" s="23"/>
      <c r="R4847" s="23"/>
      <c r="S4847" s="23"/>
      <c r="T4847" s="23"/>
      <c r="U4847" s="23"/>
      <c r="V4847" s="23"/>
      <c r="W4847" s="23"/>
      <c r="X4847" s="23"/>
      <c r="Y4847" s="23"/>
      <c r="Z4847" s="23"/>
      <c r="AA4847" s="23"/>
      <c r="AB4847" s="23"/>
      <c r="AC4847" s="67"/>
      <c r="AD4847" s="23"/>
      <c r="AE4847" s="23"/>
    </row>
    <row r="4848" spans="1:31" s="103" customFormat="1" x14ac:dyDescent="0.35">
      <c r="A4848" s="24"/>
      <c r="B4848" s="23"/>
      <c r="C4848" s="23"/>
      <c r="D4848" s="23"/>
      <c r="E4848" s="23"/>
      <c r="F4848" s="23"/>
      <c r="G4848" s="23"/>
      <c r="H4848" s="23"/>
      <c r="I4848" s="23"/>
      <c r="J4848" s="23"/>
      <c r="K4848" s="23"/>
      <c r="L4848" s="23"/>
      <c r="M4848" s="23"/>
      <c r="N4848" s="23"/>
      <c r="O4848" s="23"/>
      <c r="P4848" s="23"/>
      <c r="Q4848" s="23"/>
      <c r="R4848" s="23"/>
      <c r="S4848" s="23"/>
      <c r="T4848" s="23"/>
      <c r="U4848" s="23"/>
      <c r="V4848" s="23"/>
      <c r="W4848" s="23"/>
      <c r="X4848" s="23"/>
      <c r="Y4848" s="23"/>
      <c r="Z4848" s="23"/>
      <c r="AA4848" s="23"/>
      <c r="AB4848" s="23"/>
      <c r="AC4848" s="67"/>
      <c r="AD4848" s="23"/>
      <c r="AE4848" s="23"/>
    </row>
    <row r="4849" spans="1:31" s="103" customFormat="1" x14ac:dyDescent="0.35">
      <c r="A4849" s="24"/>
      <c r="B4849" s="23"/>
      <c r="C4849" s="23"/>
      <c r="D4849" s="23"/>
      <c r="E4849" s="23"/>
      <c r="F4849" s="23"/>
      <c r="G4849" s="23"/>
      <c r="H4849" s="23"/>
      <c r="I4849" s="23"/>
      <c r="J4849" s="23"/>
      <c r="K4849" s="23"/>
      <c r="L4849" s="23"/>
      <c r="M4849" s="23"/>
      <c r="N4849" s="23"/>
      <c r="O4849" s="23"/>
      <c r="P4849" s="23"/>
      <c r="Q4849" s="23"/>
      <c r="R4849" s="23"/>
      <c r="S4849" s="23"/>
      <c r="T4849" s="23"/>
      <c r="U4849" s="23"/>
      <c r="V4849" s="23"/>
      <c r="W4849" s="23"/>
      <c r="X4849" s="23"/>
      <c r="Y4849" s="23"/>
      <c r="Z4849" s="23"/>
      <c r="AA4849" s="23"/>
      <c r="AB4849" s="23"/>
      <c r="AC4849" s="67"/>
      <c r="AD4849" s="23"/>
      <c r="AE4849" s="23"/>
    </row>
    <row r="4850" spans="1:31" s="103" customFormat="1" x14ac:dyDescent="0.35">
      <c r="A4850" s="24"/>
      <c r="B4850" s="23"/>
      <c r="C4850" s="23"/>
      <c r="D4850" s="23"/>
      <c r="E4850" s="23"/>
      <c r="F4850" s="23"/>
      <c r="G4850" s="23"/>
      <c r="H4850" s="23"/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  <c r="T4850" s="23"/>
      <c r="U4850" s="23"/>
      <c r="V4850" s="23"/>
      <c r="W4850" s="23"/>
      <c r="X4850" s="23"/>
      <c r="Y4850" s="23"/>
      <c r="Z4850" s="23"/>
      <c r="AA4850" s="23"/>
      <c r="AB4850" s="23"/>
      <c r="AC4850" s="67"/>
      <c r="AD4850" s="23"/>
      <c r="AE4850" s="23"/>
    </row>
    <row r="4851" spans="1:31" s="103" customFormat="1" x14ac:dyDescent="0.35">
      <c r="A4851" s="24"/>
      <c r="B4851" s="23"/>
      <c r="C4851" s="23"/>
      <c r="D4851" s="23"/>
      <c r="E4851" s="23"/>
      <c r="F4851" s="23"/>
      <c r="G4851" s="23"/>
      <c r="H4851" s="23"/>
      <c r="I4851" s="23"/>
      <c r="J4851" s="23"/>
      <c r="K4851" s="23"/>
      <c r="L4851" s="23"/>
      <c r="M4851" s="23"/>
      <c r="N4851" s="23"/>
      <c r="O4851" s="23"/>
      <c r="P4851" s="23"/>
      <c r="Q4851" s="23"/>
      <c r="R4851" s="23"/>
      <c r="S4851" s="23"/>
      <c r="T4851" s="23"/>
      <c r="U4851" s="23"/>
      <c r="V4851" s="23"/>
      <c r="W4851" s="23"/>
      <c r="X4851" s="23"/>
      <c r="Y4851" s="23"/>
      <c r="Z4851" s="23"/>
      <c r="AA4851" s="23"/>
      <c r="AB4851" s="23"/>
      <c r="AC4851" s="67"/>
      <c r="AD4851" s="23"/>
      <c r="AE4851" s="23"/>
    </row>
    <row r="4852" spans="1:31" s="103" customFormat="1" x14ac:dyDescent="0.35">
      <c r="A4852" s="24"/>
      <c r="B4852" s="23"/>
      <c r="C4852" s="23"/>
      <c r="D4852" s="23"/>
      <c r="E4852" s="23"/>
      <c r="F4852" s="23"/>
      <c r="G4852" s="23"/>
      <c r="H4852" s="23"/>
      <c r="I4852" s="23"/>
      <c r="J4852" s="23"/>
      <c r="K4852" s="23"/>
      <c r="L4852" s="23"/>
      <c r="M4852" s="23"/>
      <c r="N4852" s="23"/>
      <c r="O4852" s="23"/>
      <c r="P4852" s="23"/>
      <c r="Q4852" s="23"/>
      <c r="R4852" s="23"/>
      <c r="S4852" s="23"/>
      <c r="T4852" s="23"/>
      <c r="U4852" s="23"/>
      <c r="V4852" s="23"/>
      <c r="W4852" s="23"/>
      <c r="X4852" s="23"/>
      <c r="Y4852" s="23"/>
      <c r="Z4852" s="23"/>
      <c r="AA4852" s="23"/>
      <c r="AB4852" s="23"/>
      <c r="AC4852" s="67"/>
      <c r="AD4852" s="23"/>
      <c r="AE4852" s="23"/>
    </row>
    <row r="4853" spans="1:31" s="103" customFormat="1" x14ac:dyDescent="0.35">
      <c r="A4853" s="24"/>
      <c r="B4853" s="23"/>
      <c r="C4853" s="23"/>
      <c r="D4853" s="23"/>
      <c r="E4853" s="23"/>
      <c r="F4853" s="23"/>
      <c r="G4853" s="23"/>
      <c r="H4853" s="23"/>
      <c r="I4853" s="23"/>
      <c r="J4853" s="23"/>
      <c r="K4853" s="23"/>
      <c r="L4853" s="23"/>
      <c r="M4853" s="23"/>
      <c r="N4853" s="23"/>
      <c r="O4853" s="23"/>
      <c r="P4853" s="23"/>
      <c r="Q4853" s="23"/>
      <c r="R4853" s="23"/>
      <c r="S4853" s="23"/>
      <c r="T4853" s="23"/>
      <c r="U4853" s="23"/>
      <c r="V4853" s="23"/>
      <c r="W4853" s="23"/>
      <c r="X4853" s="23"/>
      <c r="Y4853" s="23"/>
      <c r="Z4853" s="23"/>
      <c r="AA4853" s="23"/>
      <c r="AB4853" s="23"/>
      <c r="AC4853" s="67"/>
      <c r="AD4853" s="23"/>
      <c r="AE4853" s="23"/>
    </row>
    <row r="4854" spans="1:31" s="103" customFormat="1" x14ac:dyDescent="0.35">
      <c r="A4854" s="24"/>
      <c r="B4854" s="23"/>
      <c r="C4854" s="23"/>
      <c r="D4854" s="23"/>
      <c r="E4854" s="23"/>
      <c r="F4854" s="23"/>
      <c r="G4854" s="23"/>
      <c r="H4854" s="23"/>
      <c r="I4854" s="23"/>
      <c r="J4854" s="23"/>
      <c r="K4854" s="23"/>
      <c r="L4854" s="23"/>
      <c r="M4854" s="23"/>
      <c r="N4854" s="23"/>
      <c r="O4854" s="23"/>
      <c r="P4854" s="23"/>
      <c r="Q4854" s="23"/>
      <c r="R4854" s="23"/>
      <c r="S4854" s="23"/>
      <c r="T4854" s="23"/>
      <c r="U4854" s="23"/>
      <c r="V4854" s="23"/>
      <c r="W4854" s="23"/>
      <c r="X4854" s="23"/>
      <c r="Y4854" s="23"/>
      <c r="Z4854" s="23"/>
      <c r="AA4854" s="23"/>
      <c r="AB4854" s="23"/>
      <c r="AC4854" s="67"/>
      <c r="AD4854" s="23"/>
      <c r="AE4854" s="23"/>
    </row>
    <row r="4855" spans="1:31" s="103" customFormat="1" x14ac:dyDescent="0.35">
      <c r="A4855" s="24"/>
      <c r="B4855" s="23"/>
      <c r="C4855" s="23"/>
      <c r="D4855" s="23"/>
      <c r="E4855" s="23"/>
      <c r="F4855" s="23"/>
      <c r="G4855" s="23"/>
      <c r="H4855" s="23"/>
      <c r="I4855" s="23"/>
      <c r="J4855" s="23"/>
      <c r="K4855" s="23"/>
      <c r="L4855" s="23"/>
      <c r="M4855" s="23"/>
      <c r="N4855" s="23"/>
      <c r="O4855" s="23"/>
      <c r="P4855" s="23"/>
      <c r="Q4855" s="23"/>
      <c r="R4855" s="23"/>
      <c r="S4855" s="23"/>
      <c r="T4855" s="23"/>
      <c r="U4855" s="23"/>
      <c r="V4855" s="23"/>
      <c r="W4855" s="23"/>
      <c r="X4855" s="23"/>
      <c r="Y4855" s="23"/>
      <c r="Z4855" s="23"/>
      <c r="AA4855" s="23"/>
      <c r="AB4855" s="23"/>
      <c r="AC4855" s="67"/>
      <c r="AD4855" s="23"/>
      <c r="AE4855" s="23"/>
    </row>
    <row r="4856" spans="1:31" s="103" customFormat="1" x14ac:dyDescent="0.35">
      <c r="A4856" s="24"/>
      <c r="B4856" s="23"/>
      <c r="C4856" s="23"/>
      <c r="D4856" s="23"/>
      <c r="E4856" s="23"/>
      <c r="F4856" s="23"/>
      <c r="G4856" s="23"/>
      <c r="H4856" s="23"/>
      <c r="I4856" s="23"/>
      <c r="J4856" s="23"/>
      <c r="K4856" s="23"/>
      <c r="L4856" s="23"/>
      <c r="M4856" s="23"/>
      <c r="N4856" s="23"/>
      <c r="O4856" s="23"/>
      <c r="P4856" s="23"/>
      <c r="Q4856" s="23"/>
      <c r="R4856" s="23"/>
      <c r="S4856" s="23"/>
      <c r="T4856" s="23"/>
      <c r="U4856" s="23"/>
      <c r="V4856" s="23"/>
      <c r="W4856" s="23"/>
      <c r="X4856" s="23"/>
      <c r="Y4856" s="23"/>
      <c r="Z4856" s="23"/>
      <c r="AA4856" s="23"/>
      <c r="AB4856" s="23"/>
      <c r="AC4856" s="67"/>
      <c r="AD4856" s="23"/>
      <c r="AE4856" s="23"/>
    </row>
    <row r="4857" spans="1:31" s="103" customFormat="1" x14ac:dyDescent="0.35">
      <c r="A4857" s="24"/>
      <c r="B4857" s="23"/>
      <c r="C4857" s="23"/>
      <c r="D4857" s="23"/>
      <c r="E4857" s="23"/>
      <c r="F4857" s="23"/>
      <c r="G4857" s="23"/>
      <c r="H4857" s="23"/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  <c r="T4857" s="23"/>
      <c r="U4857" s="23"/>
      <c r="V4857" s="23"/>
      <c r="W4857" s="23"/>
      <c r="X4857" s="23"/>
      <c r="Y4857" s="23"/>
      <c r="Z4857" s="23"/>
      <c r="AA4857" s="23"/>
      <c r="AB4857" s="23"/>
      <c r="AC4857" s="67"/>
      <c r="AD4857" s="23"/>
      <c r="AE4857" s="23"/>
    </row>
    <row r="4858" spans="1:31" s="103" customFormat="1" x14ac:dyDescent="0.35">
      <c r="A4858" s="24"/>
      <c r="B4858" s="23"/>
      <c r="C4858" s="23"/>
      <c r="D4858" s="23"/>
      <c r="E4858" s="23"/>
      <c r="F4858" s="23"/>
      <c r="G4858" s="23"/>
      <c r="H4858" s="23"/>
      <c r="I4858" s="23"/>
      <c r="J4858" s="23"/>
      <c r="K4858" s="23"/>
      <c r="L4858" s="23"/>
      <c r="M4858" s="23"/>
      <c r="N4858" s="23"/>
      <c r="O4858" s="23"/>
      <c r="P4858" s="23"/>
      <c r="Q4858" s="23"/>
      <c r="R4858" s="23"/>
      <c r="S4858" s="23"/>
      <c r="T4858" s="23"/>
      <c r="U4858" s="23"/>
      <c r="V4858" s="23"/>
      <c r="W4858" s="23"/>
      <c r="X4858" s="23"/>
      <c r="Y4858" s="23"/>
      <c r="Z4858" s="23"/>
      <c r="AA4858" s="23"/>
      <c r="AB4858" s="23"/>
      <c r="AC4858" s="67"/>
      <c r="AD4858" s="23"/>
      <c r="AE4858" s="23"/>
    </row>
    <row r="4859" spans="1:31" s="103" customFormat="1" x14ac:dyDescent="0.35">
      <c r="A4859" s="24"/>
      <c r="B4859" s="23"/>
      <c r="C4859" s="23"/>
      <c r="D4859" s="23"/>
      <c r="E4859" s="23"/>
      <c r="F4859" s="23"/>
      <c r="G4859" s="23"/>
      <c r="H4859" s="23"/>
      <c r="I4859" s="23"/>
      <c r="J4859" s="23"/>
      <c r="K4859" s="23"/>
      <c r="L4859" s="23"/>
      <c r="M4859" s="23"/>
      <c r="N4859" s="23"/>
      <c r="O4859" s="23"/>
      <c r="P4859" s="23"/>
      <c r="Q4859" s="23"/>
      <c r="R4859" s="23"/>
      <c r="S4859" s="23"/>
      <c r="T4859" s="23"/>
      <c r="U4859" s="23"/>
      <c r="V4859" s="23"/>
      <c r="W4859" s="23"/>
      <c r="X4859" s="23"/>
      <c r="Y4859" s="23"/>
      <c r="Z4859" s="23"/>
      <c r="AA4859" s="23"/>
      <c r="AB4859" s="23"/>
      <c r="AC4859" s="67"/>
      <c r="AD4859" s="23"/>
      <c r="AE4859" s="23"/>
    </row>
    <row r="4860" spans="1:31" s="103" customFormat="1" x14ac:dyDescent="0.35">
      <c r="A4860" s="24"/>
      <c r="B4860" s="23"/>
      <c r="C4860" s="23"/>
      <c r="D4860" s="23"/>
      <c r="E4860" s="23"/>
      <c r="F4860" s="23"/>
      <c r="G4860" s="23"/>
      <c r="H4860" s="23"/>
      <c r="I4860" s="23"/>
      <c r="J4860" s="23"/>
      <c r="K4860" s="23"/>
      <c r="L4860" s="23"/>
      <c r="M4860" s="23"/>
      <c r="N4860" s="23"/>
      <c r="O4860" s="23"/>
      <c r="P4860" s="23"/>
      <c r="Q4860" s="23"/>
      <c r="R4860" s="23"/>
      <c r="S4860" s="23"/>
      <c r="T4860" s="23"/>
      <c r="U4860" s="23"/>
      <c r="V4860" s="23"/>
      <c r="W4860" s="23"/>
      <c r="X4860" s="23"/>
      <c r="Y4860" s="23"/>
      <c r="Z4860" s="23"/>
      <c r="AA4860" s="23"/>
      <c r="AB4860" s="23"/>
      <c r="AC4860" s="67"/>
      <c r="AD4860" s="23"/>
      <c r="AE4860" s="23"/>
    </row>
    <row r="4861" spans="1:31" s="103" customFormat="1" x14ac:dyDescent="0.35">
      <c r="A4861" s="24"/>
      <c r="B4861" s="23"/>
      <c r="C4861" s="23"/>
      <c r="D4861" s="23"/>
      <c r="E4861" s="23"/>
      <c r="F4861" s="23"/>
      <c r="G4861" s="23"/>
      <c r="H4861" s="23"/>
      <c r="I4861" s="23"/>
      <c r="J4861" s="23"/>
      <c r="K4861" s="23"/>
      <c r="L4861" s="23"/>
      <c r="M4861" s="23"/>
      <c r="N4861" s="23"/>
      <c r="O4861" s="23"/>
      <c r="P4861" s="23"/>
      <c r="Q4861" s="23"/>
      <c r="R4861" s="23"/>
      <c r="S4861" s="23"/>
      <c r="T4861" s="23"/>
      <c r="U4861" s="23"/>
      <c r="V4861" s="23"/>
      <c r="W4861" s="23"/>
      <c r="X4861" s="23"/>
      <c r="Y4861" s="23"/>
      <c r="Z4861" s="23"/>
      <c r="AA4861" s="23"/>
      <c r="AB4861" s="23"/>
      <c r="AC4861" s="67"/>
      <c r="AD4861" s="23"/>
      <c r="AE4861" s="23"/>
    </row>
    <row r="4862" spans="1:31" s="103" customFormat="1" x14ac:dyDescent="0.35">
      <c r="A4862" s="24"/>
      <c r="B4862" s="23"/>
      <c r="C4862" s="23"/>
      <c r="D4862" s="23"/>
      <c r="E4862" s="23"/>
      <c r="F4862" s="23"/>
      <c r="G4862" s="23"/>
      <c r="H4862" s="23"/>
      <c r="I4862" s="23"/>
      <c r="J4862" s="23"/>
      <c r="K4862" s="23"/>
      <c r="L4862" s="23"/>
      <c r="M4862" s="23"/>
      <c r="N4862" s="23"/>
      <c r="O4862" s="23"/>
      <c r="P4862" s="23"/>
      <c r="Q4862" s="23"/>
      <c r="R4862" s="23"/>
      <c r="S4862" s="23"/>
      <c r="T4862" s="23"/>
      <c r="U4862" s="23"/>
      <c r="V4862" s="23"/>
      <c r="W4862" s="23"/>
      <c r="X4862" s="23"/>
      <c r="Y4862" s="23"/>
      <c r="Z4862" s="23"/>
      <c r="AA4862" s="23"/>
      <c r="AB4862" s="23"/>
      <c r="AC4862" s="67"/>
      <c r="AD4862" s="23"/>
      <c r="AE4862" s="23"/>
    </row>
    <row r="4863" spans="1:31" s="103" customFormat="1" x14ac:dyDescent="0.35">
      <c r="A4863" s="24"/>
      <c r="B4863" s="23"/>
      <c r="C4863" s="23"/>
      <c r="D4863" s="23"/>
      <c r="E4863" s="23"/>
      <c r="F4863" s="23"/>
      <c r="G4863" s="23"/>
      <c r="H4863" s="23"/>
      <c r="I4863" s="23"/>
      <c r="J4863" s="23"/>
      <c r="K4863" s="23"/>
      <c r="L4863" s="23"/>
      <c r="M4863" s="23"/>
      <c r="N4863" s="23"/>
      <c r="O4863" s="23"/>
      <c r="P4863" s="23"/>
      <c r="Q4863" s="23"/>
      <c r="R4863" s="23"/>
      <c r="S4863" s="23"/>
      <c r="T4863" s="23"/>
      <c r="U4863" s="23"/>
      <c r="V4863" s="23"/>
      <c r="W4863" s="23"/>
      <c r="X4863" s="23"/>
      <c r="Y4863" s="23"/>
      <c r="Z4863" s="23"/>
      <c r="AA4863" s="23"/>
      <c r="AB4863" s="23"/>
      <c r="AC4863" s="67"/>
      <c r="AD4863" s="23"/>
      <c r="AE4863" s="23"/>
    </row>
    <row r="4864" spans="1:31" s="103" customFormat="1" x14ac:dyDescent="0.35">
      <c r="A4864" s="24"/>
      <c r="B4864" s="23"/>
      <c r="C4864" s="23"/>
      <c r="D4864" s="23"/>
      <c r="E4864" s="23"/>
      <c r="F4864" s="23"/>
      <c r="G4864" s="23"/>
      <c r="H4864" s="23"/>
      <c r="I4864" s="23"/>
      <c r="J4864" s="23"/>
      <c r="K4864" s="23"/>
      <c r="L4864" s="23"/>
      <c r="M4864" s="23"/>
      <c r="N4864" s="23"/>
      <c r="O4864" s="23"/>
      <c r="P4864" s="23"/>
      <c r="Q4864" s="23"/>
      <c r="R4864" s="23"/>
      <c r="S4864" s="23"/>
      <c r="T4864" s="23"/>
      <c r="U4864" s="23"/>
      <c r="V4864" s="23"/>
      <c r="W4864" s="23"/>
      <c r="X4864" s="23"/>
      <c r="Y4864" s="23"/>
      <c r="Z4864" s="23"/>
      <c r="AA4864" s="23"/>
      <c r="AB4864" s="23"/>
      <c r="AC4864" s="67"/>
      <c r="AD4864" s="23"/>
      <c r="AE4864" s="23"/>
    </row>
    <row r="4865" spans="1:31" s="103" customFormat="1" x14ac:dyDescent="0.35">
      <c r="A4865" s="24"/>
      <c r="B4865" s="23"/>
      <c r="C4865" s="23"/>
      <c r="D4865" s="23"/>
      <c r="E4865" s="23"/>
      <c r="F4865" s="23"/>
      <c r="G4865" s="23"/>
      <c r="H4865" s="23"/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  <c r="T4865" s="23"/>
      <c r="U4865" s="23"/>
      <c r="V4865" s="23"/>
      <c r="W4865" s="23"/>
      <c r="X4865" s="23"/>
      <c r="Y4865" s="23"/>
      <c r="Z4865" s="23"/>
      <c r="AA4865" s="23"/>
      <c r="AB4865" s="23"/>
      <c r="AC4865" s="67"/>
      <c r="AD4865" s="23"/>
      <c r="AE4865" s="23"/>
    </row>
    <row r="4866" spans="1:31" s="103" customFormat="1" x14ac:dyDescent="0.35">
      <c r="A4866" s="24"/>
      <c r="B4866" s="23"/>
      <c r="C4866" s="23"/>
      <c r="D4866" s="23"/>
      <c r="E4866" s="23"/>
      <c r="F4866" s="23"/>
      <c r="G4866" s="23"/>
      <c r="H4866" s="23"/>
      <c r="I4866" s="23"/>
      <c r="J4866" s="23"/>
      <c r="K4866" s="23"/>
      <c r="L4866" s="23"/>
      <c r="M4866" s="23"/>
      <c r="N4866" s="23"/>
      <c r="O4866" s="23"/>
      <c r="P4866" s="23"/>
      <c r="Q4866" s="23"/>
      <c r="R4866" s="23"/>
      <c r="S4866" s="23"/>
      <c r="T4866" s="23"/>
      <c r="U4866" s="23"/>
      <c r="V4866" s="23"/>
      <c r="W4866" s="23"/>
      <c r="X4866" s="23"/>
      <c r="Y4866" s="23"/>
      <c r="Z4866" s="23"/>
      <c r="AA4866" s="23"/>
      <c r="AB4866" s="23"/>
      <c r="AC4866" s="67"/>
      <c r="AD4866" s="23"/>
      <c r="AE4866" s="23"/>
    </row>
    <row r="4867" spans="1:31" s="103" customFormat="1" x14ac:dyDescent="0.35">
      <c r="A4867" s="24"/>
      <c r="B4867" s="23"/>
      <c r="C4867" s="23"/>
      <c r="D4867" s="23"/>
      <c r="E4867" s="23"/>
      <c r="F4867" s="23"/>
      <c r="G4867" s="23"/>
      <c r="H4867" s="23"/>
      <c r="I4867" s="23"/>
      <c r="J4867" s="23"/>
      <c r="K4867" s="23"/>
      <c r="L4867" s="23"/>
      <c r="M4867" s="23"/>
      <c r="N4867" s="23"/>
      <c r="O4867" s="23"/>
      <c r="P4867" s="23"/>
      <c r="Q4867" s="23"/>
      <c r="R4867" s="23"/>
      <c r="S4867" s="23"/>
      <c r="T4867" s="23"/>
      <c r="U4867" s="23"/>
      <c r="V4867" s="23"/>
      <c r="W4867" s="23"/>
      <c r="X4867" s="23"/>
      <c r="Y4867" s="23"/>
      <c r="Z4867" s="23"/>
      <c r="AA4867" s="23"/>
      <c r="AB4867" s="23"/>
      <c r="AC4867" s="67"/>
      <c r="AD4867" s="23"/>
      <c r="AE4867" s="23"/>
    </row>
    <row r="4868" spans="1:31" s="103" customFormat="1" x14ac:dyDescent="0.35">
      <c r="A4868" s="24"/>
      <c r="B4868" s="23"/>
      <c r="C4868" s="23"/>
      <c r="D4868" s="23"/>
      <c r="E4868" s="23"/>
      <c r="F4868" s="23"/>
      <c r="G4868" s="23"/>
      <c r="H4868" s="23"/>
      <c r="I4868" s="23"/>
      <c r="J4868" s="23"/>
      <c r="K4868" s="23"/>
      <c r="L4868" s="23"/>
      <c r="M4868" s="23"/>
      <c r="N4868" s="23"/>
      <c r="O4868" s="23"/>
      <c r="P4868" s="23"/>
      <c r="Q4868" s="23"/>
      <c r="R4868" s="23"/>
      <c r="S4868" s="23"/>
      <c r="T4868" s="23"/>
      <c r="U4868" s="23"/>
      <c r="V4868" s="23"/>
      <c r="W4868" s="23"/>
      <c r="X4868" s="23"/>
      <c r="Y4868" s="23"/>
      <c r="Z4868" s="23"/>
      <c r="AA4868" s="23"/>
      <c r="AB4868" s="23"/>
      <c r="AC4868" s="67"/>
      <c r="AD4868" s="23"/>
      <c r="AE4868" s="23"/>
    </row>
    <row r="4869" spans="1:31" s="103" customFormat="1" x14ac:dyDescent="0.35">
      <c r="A4869" s="24"/>
      <c r="B4869" s="23"/>
      <c r="C4869" s="23"/>
      <c r="D4869" s="23"/>
      <c r="E4869" s="23"/>
      <c r="F4869" s="23"/>
      <c r="G4869" s="23"/>
      <c r="H4869" s="23"/>
      <c r="I4869" s="23"/>
      <c r="J4869" s="23"/>
      <c r="K4869" s="23"/>
      <c r="L4869" s="23"/>
      <c r="M4869" s="23"/>
      <c r="N4869" s="23"/>
      <c r="O4869" s="23"/>
      <c r="P4869" s="23"/>
      <c r="Q4869" s="23"/>
      <c r="R4869" s="23"/>
      <c r="S4869" s="23"/>
      <c r="T4869" s="23"/>
      <c r="U4869" s="23"/>
      <c r="V4869" s="23"/>
      <c r="W4869" s="23"/>
      <c r="X4869" s="23"/>
      <c r="Y4869" s="23"/>
      <c r="Z4869" s="23"/>
      <c r="AA4869" s="23"/>
      <c r="AB4869" s="23"/>
      <c r="AC4869" s="67"/>
      <c r="AD4869" s="23"/>
      <c r="AE4869" s="23"/>
    </row>
    <row r="4870" spans="1:31" s="103" customFormat="1" x14ac:dyDescent="0.35">
      <c r="A4870" s="24"/>
      <c r="B4870" s="23"/>
      <c r="C4870" s="23"/>
      <c r="D4870" s="23"/>
      <c r="E4870" s="23"/>
      <c r="F4870" s="23"/>
      <c r="G4870" s="23"/>
      <c r="H4870" s="23"/>
      <c r="I4870" s="23"/>
      <c r="J4870" s="23"/>
      <c r="K4870" s="23"/>
      <c r="L4870" s="23"/>
      <c r="M4870" s="23"/>
      <c r="N4870" s="23"/>
      <c r="O4870" s="23"/>
      <c r="P4870" s="23"/>
      <c r="Q4870" s="23"/>
      <c r="R4870" s="23"/>
      <c r="S4870" s="23"/>
      <c r="T4870" s="23"/>
      <c r="U4870" s="23"/>
      <c r="V4870" s="23"/>
      <c r="W4870" s="23"/>
      <c r="X4870" s="23"/>
      <c r="Y4870" s="23"/>
      <c r="Z4870" s="23"/>
      <c r="AA4870" s="23"/>
      <c r="AB4870" s="23"/>
      <c r="AC4870" s="67"/>
      <c r="AD4870" s="23"/>
      <c r="AE4870" s="23"/>
    </row>
    <row r="4871" spans="1:31" s="103" customFormat="1" x14ac:dyDescent="0.35">
      <c r="A4871" s="24"/>
      <c r="B4871" s="23"/>
      <c r="C4871" s="23"/>
      <c r="D4871" s="23"/>
      <c r="E4871" s="23"/>
      <c r="F4871" s="23"/>
      <c r="G4871" s="23"/>
      <c r="H4871" s="23"/>
      <c r="I4871" s="23"/>
      <c r="J4871" s="23"/>
      <c r="K4871" s="23"/>
      <c r="L4871" s="23"/>
      <c r="M4871" s="23"/>
      <c r="N4871" s="23"/>
      <c r="O4871" s="23"/>
      <c r="P4871" s="23"/>
      <c r="Q4871" s="23"/>
      <c r="R4871" s="23"/>
      <c r="S4871" s="23"/>
      <c r="T4871" s="23"/>
      <c r="U4871" s="23"/>
      <c r="V4871" s="23"/>
      <c r="W4871" s="23"/>
      <c r="X4871" s="23"/>
      <c r="Y4871" s="23"/>
      <c r="Z4871" s="23"/>
      <c r="AA4871" s="23"/>
      <c r="AB4871" s="23"/>
      <c r="AC4871" s="67"/>
      <c r="AD4871" s="23"/>
      <c r="AE4871" s="23"/>
    </row>
    <row r="4872" spans="1:31" s="103" customFormat="1" x14ac:dyDescent="0.35">
      <c r="A4872" s="24"/>
      <c r="B4872" s="23"/>
      <c r="C4872" s="23"/>
      <c r="D4872" s="23"/>
      <c r="E4872" s="23"/>
      <c r="F4872" s="23"/>
      <c r="G4872" s="23"/>
      <c r="H4872" s="23"/>
      <c r="I4872" s="23"/>
      <c r="J4872" s="23"/>
      <c r="K4872" s="23"/>
      <c r="L4872" s="23"/>
      <c r="M4872" s="23"/>
      <c r="N4872" s="23"/>
      <c r="O4872" s="23"/>
      <c r="P4872" s="23"/>
      <c r="Q4872" s="23"/>
      <c r="R4872" s="23"/>
      <c r="S4872" s="23"/>
      <c r="T4872" s="23"/>
      <c r="U4872" s="23"/>
      <c r="V4872" s="23"/>
      <c r="W4872" s="23"/>
      <c r="X4872" s="23"/>
      <c r="Y4872" s="23"/>
      <c r="Z4872" s="23"/>
      <c r="AA4872" s="23"/>
      <c r="AB4872" s="23"/>
      <c r="AC4872" s="67"/>
      <c r="AD4872" s="23"/>
      <c r="AE4872" s="23"/>
    </row>
    <row r="4873" spans="1:31" s="103" customFormat="1" x14ac:dyDescent="0.35">
      <c r="A4873" s="24"/>
      <c r="B4873" s="23"/>
      <c r="C4873" s="23"/>
      <c r="D4873" s="23"/>
      <c r="E4873" s="23"/>
      <c r="F4873" s="23"/>
      <c r="G4873" s="23"/>
      <c r="H4873" s="23"/>
      <c r="I4873" s="23"/>
      <c r="J4873" s="23"/>
      <c r="K4873" s="23"/>
      <c r="L4873" s="23"/>
      <c r="M4873" s="23"/>
      <c r="N4873" s="23"/>
      <c r="O4873" s="23"/>
      <c r="P4873" s="23"/>
      <c r="Q4873" s="23"/>
      <c r="R4873" s="23"/>
      <c r="S4873" s="23"/>
      <c r="T4873" s="23"/>
      <c r="U4873" s="23"/>
      <c r="V4873" s="23"/>
      <c r="W4873" s="23"/>
      <c r="X4873" s="23"/>
      <c r="Y4873" s="23"/>
      <c r="Z4873" s="23"/>
      <c r="AA4873" s="23"/>
      <c r="AB4873" s="23"/>
      <c r="AC4873" s="67"/>
      <c r="AD4873" s="23"/>
      <c r="AE4873" s="23"/>
    </row>
    <row r="4874" spans="1:31" s="103" customFormat="1" x14ac:dyDescent="0.35">
      <c r="A4874" s="24"/>
      <c r="B4874" s="23"/>
      <c r="C4874" s="23"/>
      <c r="D4874" s="23"/>
      <c r="E4874" s="23"/>
      <c r="F4874" s="23"/>
      <c r="G4874" s="23"/>
      <c r="H4874" s="23"/>
      <c r="I4874" s="23"/>
      <c r="J4874" s="23"/>
      <c r="K4874" s="23"/>
      <c r="L4874" s="23"/>
      <c r="M4874" s="23"/>
      <c r="N4874" s="23"/>
      <c r="O4874" s="23"/>
      <c r="P4874" s="23"/>
      <c r="Q4874" s="23"/>
      <c r="R4874" s="23"/>
      <c r="S4874" s="23"/>
      <c r="T4874" s="23"/>
      <c r="U4874" s="23"/>
      <c r="V4874" s="23"/>
      <c r="W4874" s="23"/>
      <c r="X4874" s="23"/>
      <c r="Y4874" s="23"/>
      <c r="Z4874" s="23"/>
      <c r="AA4874" s="23"/>
      <c r="AB4874" s="23"/>
      <c r="AC4874" s="67"/>
      <c r="AD4874" s="23"/>
      <c r="AE4874" s="23"/>
    </row>
    <row r="4875" spans="1:31" s="103" customFormat="1" x14ac:dyDescent="0.35">
      <c r="A4875" s="24"/>
      <c r="B4875" s="23"/>
      <c r="C4875" s="23"/>
      <c r="D4875" s="23"/>
      <c r="E4875" s="23"/>
      <c r="F4875" s="23"/>
      <c r="G4875" s="23"/>
      <c r="H4875" s="23"/>
      <c r="I4875" s="23"/>
      <c r="J4875" s="23"/>
      <c r="K4875" s="23"/>
      <c r="L4875" s="23"/>
      <c r="M4875" s="23"/>
      <c r="N4875" s="23"/>
      <c r="O4875" s="23"/>
      <c r="P4875" s="23"/>
      <c r="Q4875" s="23"/>
      <c r="R4875" s="23"/>
      <c r="S4875" s="23"/>
      <c r="T4875" s="23"/>
      <c r="U4875" s="23"/>
      <c r="V4875" s="23"/>
      <c r="W4875" s="23"/>
      <c r="X4875" s="23"/>
      <c r="Y4875" s="23"/>
      <c r="Z4875" s="23"/>
      <c r="AA4875" s="23"/>
      <c r="AB4875" s="23"/>
      <c r="AC4875" s="67"/>
      <c r="AD4875" s="23"/>
      <c r="AE4875" s="23"/>
    </row>
    <row r="4876" spans="1:31" s="103" customFormat="1" x14ac:dyDescent="0.35">
      <c r="A4876" s="24"/>
      <c r="B4876" s="23"/>
      <c r="C4876" s="23"/>
      <c r="D4876" s="23"/>
      <c r="E4876" s="23"/>
      <c r="F4876" s="23"/>
      <c r="G4876" s="23"/>
      <c r="H4876" s="23"/>
      <c r="I4876" s="23"/>
      <c r="J4876" s="23"/>
      <c r="K4876" s="23"/>
      <c r="L4876" s="23"/>
      <c r="M4876" s="23"/>
      <c r="N4876" s="23"/>
      <c r="O4876" s="23"/>
      <c r="P4876" s="23"/>
      <c r="Q4876" s="23"/>
      <c r="R4876" s="23"/>
      <c r="S4876" s="23"/>
      <c r="T4876" s="23"/>
      <c r="U4876" s="23"/>
      <c r="V4876" s="23"/>
      <c r="W4876" s="23"/>
      <c r="X4876" s="23"/>
      <c r="Y4876" s="23"/>
      <c r="Z4876" s="23"/>
      <c r="AA4876" s="23"/>
      <c r="AB4876" s="23"/>
      <c r="AC4876" s="67"/>
      <c r="AD4876" s="23"/>
      <c r="AE4876" s="23"/>
    </row>
    <row r="4877" spans="1:31" s="103" customFormat="1" x14ac:dyDescent="0.35">
      <c r="A4877" s="24"/>
      <c r="B4877" s="23"/>
      <c r="C4877" s="23"/>
      <c r="D4877" s="23"/>
      <c r="E4877" s="23"/>
      <c r="F4877" s="23"/>
      <c r="G4877" s="23"/>
      <c r="H4877" s="23"/>
      <c r="I4877" s="23"/>
      <c r="J4877" s="23"/>
      <c r="K4877" s="23"/>
      <c r="L4877" s="23"/>
      <c r="M4877" s="23"/>
      <c r="N4877" s="23"/>
      <c r="O4877" s="23"/>
      <c r="P4877" s="23"/>
      <c r="Q4877" s="23"/>
      <c r="R4877" s="23"/>
      <c r="S4877" s="23"/>
      <c r="T4877" s="23"/>
      <c r="U4877" s="23"/>
      <c r="V4877" s="23"/>
      <c r="W4877" s="23"/>
      <c r="X4877" s="23"/>
      <c r="Y4877" s="23"/>
      <c r="Z4877" s="23"/>
      <c r="AA4877" s="23"/>
      <c r="AB4877" s="23"/>
      <c r="AC4877" s="67"/>
      <c r="AD4877" s="23"/>
      <c r="AE4877" s="23"/>
    </row>
    <row r="4878" spans="1:31" s="103" customFormat="1" x14ac:dyDescent="0.35">
      <c r="A4878" s="24"/>
      <c r="B4878" s="23"/>
      <c r="C4878" s="23"/>
      <c r="D4878" s="23"/>
      <c r="E4878" s="23"/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23"/>
      <c r="Y4878" s="23"/>
      <c r="Z4878" s="23"/>
      <c r="AA4878" s="23"/>
      <c r="AB4878" s="23"/>
      <c r="AC4878" s="67"/>
      <c r="AD4878" s="23"/>
      <c r="AE4878" s="23"/>
    </row>
    <row r="4879" spans="1:31" s="103" customFormat="1" x14ac:dyDescent="0.35">
      <c r="A4879" s="24"/>
      <c r="B4879" s="23"/>
      <c r="C4879" s="23"/>
      <c r="D4879" s="23"/>
      <c r="E4879" s="23"/>
      <c r="F4879" s="23"/>
      <c r="G4879" s="23"/>
      <c r="H4879" s="23"/>
      <c r="I4879" s="23"/>
      <c r="J4879" s="23"/>
      <c r="K4879" s="23"/>
      <c r="L4879" s="23"/>
      <c r="M4879" s="23"/>
      <c r="N4879" s="23"/>
      <c r="O4879" s="23"/>
      <c r="P4879" s="23"/>
      <c r="Q4879" s="23"/>
      <c r="R4879" s="23"/>
      <c r="S4879" s="23"/>
      <c r="T4879" s="23"/>
      <c r="U4879" s="23"/>
      <c r="V4879" s="23"/>
      <c r="W4879" s="23"/>
      <c r="X4879" s="23"/>
      <c r="Y4879" s="23"/>
      <c r="Z4879" s="23"/>
      <c r="AA4879" s="23"/>
      <c r="AB4879" s="23"/>
      <c r="AC4879" s="67"/>
      <c r="AD4879" s="23"/>
      <c r="AE4879" s="23"/>
    </row>
    <row r="4880" spans="1:31" s="103" customFormat="1" x14ac:dyDescent="0.35">
      <c r="A4880" s="24"/>
      <c r="B4880" s="23"/>
      <c r="C4880" s="23"/>
      <c r="D4880" s="23"/>
      <c r="E4880" s="23"/>
      <c r="F4880" s="23"/>
      <c r="G4880" s="23"/>
      <c r="H4880" s="23"/>
      <c r="I4880" s="23"/>
      <c r="J4880" s="23"/>
      <c r="K4880" s="23"/>
      <c r="L4880" s="23"/>
      <c r="M4880" s="23"/>
      <c r="N4880" s="23"/>
      <c r="O4880" s="23"/>
      <c r="P4880" s="23"/>
      <c r="Q4880" s="23"/>
      <c r="R4880" s="23"/>
      <c r="S4880" s="23"/>
      <c r="T4880" s="23"/>
      <c r="U4880" s="23"/>
      <c r="V4880" s="23"/>
      <c r="W4880" s="23"/>
      <c r="X4880" s="23"/>
      <c r="Y4880" s="23"/>
      <c r="Z4880" s="23"/>
      <c r="AA4880" s="23"/>
      <c r="AB4880" s="23"/>
      <c r="AC4880" s="67"/>
      <c r="AD4880" s="23"/>
      <c r="AE4880" s="23"/>
    </row>
    <row r="4881" spans="1:31" s="103" customFormat="1" x14ac:dyDescent="0.35">
      <c r="A4881" s="24"/>
      <c r="B4881" s="23"/>
      <c r="C4881" s="23"/>
      <c r="D4881" s="23"/>
      <c r="E4881" s="23"/>
      <c r="F4881" s="23"/>
      <c r="G4881" s="23"/>
      <c r="H4881" s="23"/>
      <c r="I4881" s="23"/>
      <c r="J4881" s="23"/>
      <c r="K4881" s="23"/>
      <c r="L4881" s="23"/>
      <c r="M4881" s="23"/>
      <c r="N4881" s="23"/>
      <c r="O4881" s="23"/>
      <c r="P4881" s="23"/>
      <c r="Q4881" s="23"/>
      <c r="R4881" s="23"/>
      <c r="S4881" s="23"/>
      <c r="T4881" s="23"/>
      <c r="U4881" s="23"/>
      <c r="V4881" s="23"/>
      <c r="W4881" s="23"/>
      <c r="X4881" s="23"/>
      <c r="Y4881" s="23"/>
      <c r="Z4881" s="23"/>
      <c r="AA4881" s="23"/>
      <c r="AB4881" s="23"/>
      <c r="AC4881" s="67"/>
      <c r="AD4881" s="23"/>
      <c r="AE4881" s="23"/>
    </row>
    <row r="4882" spans="1:31" s="103" customFormat="1" x14ac:dyDescent="0.35">
      <c r="A4882" s="24"/>
      <c r="B4882" s="23"/>
      <c r="C4882" s="23"/>
      <c r="D4882" s="23"/>
      <c r="E4882" s="23"/>
      <c r="F4882" s="23"/>
      <c r="G4882" s="23"/>
      <c r="H4882" s="23"/>
      <c r="I4882" s="23"/>
      <c r="J4882" s="23"/>
      <c r="K4882" s="23"/>
      <c r="L4882" s="23"/>
      <c r="M4882" s="23"/>
      <c r="N4882" s="23"/>
      <c r="O4882" s="23"/>
      <c r="P4882" s="23"/>
      <c r="Q4882" s="23"/>
      <c r="R4882" s="23"/>
      <c r="S4882" s="23"/>
      <c r="T4882" s="23"/>
      <c r="U4882" s="23"/>
      <c r="V4882" s="23"/>
      <c r="W4882" s="23"/>
      <c r="X4882" s="23"/>
      <c r="Y4882" s="23"/>
      <c r="Z4882" s="23"/>
      <c r="AA4882" s="23"/>
      <c r="AB4882" s="23"/>
      <c r="AC4882" s="67"/>
      <c r="AD4882" s="23"/>
      <c r="AE4882" s="23"/>
    </row>
    <row r="4883" spans="1:31" s="103" customFormat="1" x14ac:dyDescent="0.35">
      <c r="A4883" s="24"/>
      <c r="B4883" s="23"/>
      <c r="C4883" s="23"/>
      <c r="D4883" s="23"/>
      <c r="E4883" s="23"/>
      <c r="F4883" s="23"/>
      <c r="G4883" s="23"/>
      <c r="H4883" s="23"/>
      <c r="I4883" s="23"/>
      <c r="J4883" s="23"/>
      <c r="K4883" s="23"/>
      <c r="L4883" s="23"/>
      <c r="M4883" s="23"/>
      <c r="N4883" s="23"/>
      <c r="O4883" s="23"/>
      <c r="P4883" s="23"/>
      <c r="Q4883" s="23"/>
      <c r="R4883" s="23"/>
      <c r="S4883" s="23"/>
      <c r="T4883" s="23"/>
      <c r="U4883" s="23"/>
      <c r="V4883" s="23"/>
      <c r="W4883" s="23"/>
      <c r="X4883" s="23"/>
      <c r="Y4883" s="23"/>
      <c r="Z4883" s="23"/>
      <c r="AA4883" s="23"/>
      <c r="AB4883" s="23"/>
      <c r="AC4883" s="67"/>
      <c r="AD4883" s="23"/>
      <c r="AE4883" s="23"/>
    </row>
    <row r="4884" spans="1:31" s="103" customFormat="1" x14ac:dyDescent="0.35">
      <c r="A4884" s="24"/>
      <c r="B4884" s="23"/>
      <c r="C4884" s="23"/>
      <c r="D4884" s="23"/>
      <c r="E4884" s="23"/>
      <c r="F4884" s="23"/>
      <c r="G4884" s="23"/>
      <c r="H4884" s="23"/>
      <c r="I4884" s="23"/>
      <c r="J4884" s="23"/>
      <c r="K4884" s="23"/>
      <c r="L4884" s="23"/>
      <c r="M4884" s="23"/>
      <c r="N4884" s="23"/>
      <c r="O4884" s="23"/>
      <c r="P4884" s="23"/>
      <c r="Q4884" s="23"/>
      <c r="R4884" s="23"/>
      <c r="S4884" s="23"/>
      <c r="T4884" s="23"/>
      <c r="U4884" s="23"/>
      <c r="V4884" s="23"/>
      <c r="W4884" s="23"/>
      <c r="X4884" s="23"/>
      <c r="Y4884" s="23"/>
      <c r="Z4884" s="23"/>
      <c r="AA4884" s="23"/>
      <c r="AB4884" s="23"/>
      <c r="AC4884" s="67"/>
      <c r="AD4884" s="23"/>
      <c r="AE4884" s="23"/>
    </row>
    <row r="4885" spans="1:31" s="103" customFormat="1" x14ac:dyDescent="0.35">
      <c r="A4885" s="24"/>
      <c r="B4885" s="23"/>
      <c r="C4885" s="23"/>
      <c r="D4885" s="23"/>
      <c r="E4885" s="23"/>
      <c r="F4885" s="23"/>
      <c r="G4885" s="23"/>
      <c r="H4885" s="23"/>
      <c r="I4885" s="23"/>
      <c r="J4885" s="23"/>
      <c r="K4885" s="23"/>
      <c r="L4885" s="23"/>
      <c r="M4885" s="23"/>
      <c r="N4885" s="23"/>
      <c r="O4885" s="23"/>
      <c r="P4885" s="23"/>
      <c r="Q4885" s="23"/>
      <c r="R4885" s="23"/>
      <c r="S4885" s="23"/>
      <c r="T4885" s="23"/>
      <c r="U4885" s="23"/>
      <c r="V4885" s="23"/>
      <c r="W4885" s="23"/>
      <c r="X4885" s="23"/>
      <c r="Y4885" s="23"/>
      <c r="Z4885" s="23"/>
      <c r="AA4885" s="23"/>
      <c r="AB4885" s="23"/>
      <c r="AC4885" s="67"/>
      <c r="AD4885" s="23"/>
      <c r="AE4885" s="23"/>
    </row>
    <row r="4886" spans="1:31" s="103" customFormat="1" x14ac:dyDescent="0.35">
      <c r="A4886" s="24"/>
      <c r="B4886" s="23"/>
      <c r="C4886" s="23"/>
      <c r="D4886" s="23"/>
      <c r="E4886" s="23"/>
      <c r="F4886" s="23"/>
      <c r="G4886" s="23"/>
      <c r="H4886" s="23"/>
      <c r="I4886" s="23"/>
      <c r="J4886" s="23"/>
      <c r="K4886" s="23"/>
      <c r="L4886" s="23"/>
      <c r="M4886" s="23"/>
      <c r="N4886" s="23"/>
      <c r="O4886" s="23"/>
      <c r="P4886" s="23"/>
      <c r="Q4886" s="23"/>
      <c r="R4886" s="23"/>
      <c r="S4886" s="23"/>
      <c r="T4886" s="23"/>
      <c r="U4886" s="23"/>
      <c r="V4886" s="23"/>
      <c r="W4886" s="23"/>
      <c r="X4886" s="23"/>
      <c r="Y4886" s="23"/>
      <c r="Z4886" s="23"/>
      <c r="AA4886" s="23"/>
      <c r="AB4886" s="23"/>
      <c r="AC4886" s="67"/>
      <c r="AD4886" s="23"/>
      <c r="AE4886" s="23"/>
    </row>
    <row r="4887" spans="1:31" s="103" customFormat="1" x14ac:dyDescent="0.35">
      <c r="A4887" s="24"/>
      <c r="B4887" s="23"/>
      <c r="C4887" s="23"/>
      <c r="D4887" s="23"/>
      <c r="E4887" s="23"/>
      <c r="F4887" s="23"/>
      <c r="G4887" s="23"/>
      <c r="H4887" s="23"/>
      <c r="I4887" s="23"/>
      <c r="J4887" s="23"/>
      <c r="K4887" s="23"/>
      <c r="L4887" s="23"/>
      <c r="M4887" s="23"/>
      <c r="N4887" s="23"/>
      <c r="O4887" s="23"/>
      <c r="P4887" s="23"/>
      <c r="Q4887" s="23"/>
      <c r="R4887" s="23"/>
      <c r="S4887" s="23"/>
      <c r="T4887" s="23"/>
      <c r="U4887" s="23"/>
      <c r="V4887" s="23"/>
      <c r="W4887" s="23"/>
      <c r="X4887" s="23"/>
      <c r="Y4887" s="23"/>
      <c r="Z4887" s="23"/>
      <c r="AA4887" s="23"/>
      <c r="AB4887" s="23"/>
      <c r="AC4887" s="67"/>
      <c r="AD4887" s="23"/>
      <c r="AE4887" s="23"/>
    </row>
    <row r="4888" spans="1:31" s="103" customFormat="1" x14ac:dyDescent="0.35">
      <c r="A4888" s="24"/>
      <c r="B4888" s="23"/>
      <c r="C4888" s="23"/>
      <c r="D4888" s="23"/>
      <c r="E4888" s="23"/>
      <c r="F4888" s="23"/>
      <c r="G4888" s="23"/>
      <c r="H4888" s="23"/>
      <c r="I4888" s="23"/>
      <c r="J4888" s="23"/>
      <c r="K4888" s="23"/>
      <c r="L4888" s="23"/>
      <c r="M4888" s="23"/>
      <c r="N4888" s="23"/>
      <c r="O4888" s="23"/>
      <c r="P4888" s="23"/>
      <c r="Q4888" s="23"/>
      <c r="R4888" s="23"/>
      <c r="S4888" s="23"/>
      <c r="T4888" s="23"/>
      <c r="U4888" s="23"/>
      <c r="V4888" s="23"/>
      <c r="W4888" s="23"/>
      <c r="X4888" s="23"/>
      <c r="Y4888" s="23"/>
      <c r="Z4888" s="23"/>
      <c r="AA4888" s="23"/>
      <c r="AB4888" s="23"/>
      <c r="AC4888" s="67"/>
      <c r="AD4888" s="23"/>
      <c r="AE4888" s="23"/>
    </row>
    <row r="4889" spans="1:31" s="103" customFormat="1" x14ac:dyDescent="0.35">
      <c r="A4889" s="24"/>
      <c r="B4889" s="23"/>
      <c r="C4889" s="23"/>
      <c r="D4889" s="23"/>
      <c r="E4889" s="23"/>
      <c r="F4889" s="23"/>
      <c r="G4889" s="23"/>
      <c r="H4889" s="23"/>
      <c r="I4889" s="23"/>
      <c r="J4889" s="23"/>
      <c r="K4889" s="23"/>
      <c r="L4889" s="23"/>
      <c r="M4889" s="23"/>
      <c r="N4889" s="23"/>
      <c r="O4889" s="23"/>
      <c r="P4889" s="23"/>
      <c r="Q4889" s="23"/>
      <c r="R4889" s="23"/>
      <c r="S4889" s="23"/>
      <c r="T4889" s="23"/>
      <c r="U4889" s="23"/>
      <c r="V4889" s="23"/>
      <c r="W4889" s="23"/>
      <c r="X4889" s="23"/>
      <c r="Y4889" s="23"/>
      <c r="Z4889" s="23"/>
      <c r="AA4889" s="23"/>
      <c r="AB4889" s="23"/>
      <c r="AC4889" s="67"/>
      <c r="AD4889" s="23"/>
      <c r="AE4889" s="23"/>
    </row>
    <row r="4890" spans="1:31" s="103" customFormat="1" x14ac:dyDescent="0.35">
      <c r="A4890" s="24"/>
      <c r="B4890" s="23"/>
      <c r="C4890" s="23"/>
      <c r="D4890" s="23"/>
      <c r="E4890" s="23"/>
      <c r="F4890" s="23"/>
      <c r="G4890" s="23"/>
      <c r="H4890" s="23"/>
      <c r="I4890" s="23"/>
      <c r="J4890" s="23"/>
      <c r="K4890" s="23"/>
      <c r="L4890" s="23"/>
      <c r="M4890" s="23"/>
      <c r="N4890" s="23"/>
      <c r="O4890" s="23"/>
      <c r="P4890" s="23"/>
      <c r="Q4890" s="23"/>
      <c r="R4890" s="23"/>
      <c r="S4890" s="23"/>
      <c r="T4890" s="23"/>
      <c r="U4890" s="23"/>
      <c r="V4890" s="23"/>
      <c r="W4890" s="23"/>
      <c r="X4890" s="23"/>
      <c r="Y4890" s="23"/>
      <c r="Z4890" s="23"/>
      <c r="AA4890" s="23"/>
      <c r="AB4890" s="23"/>
      <c r="AC4890" s="67"/>
      <c r="AD4890" s="23"/>
      <c r="AE4890" s="23"/>
    </row>
    <row r="4891" spans="1:31" s="103" customFormat="1" x14ac:dyDescent="0.35">
      <c r="A4891" s="24"/>
      <c r="B4891" s="23"/>
      <c r="C4891" s="23"/>
      <c r="D4891" s="23"/>
      <c r="E4891" s="23"/>
      <c r="F4891" s="23"/>
      <c r="G4891" s="23"/>
      <c r="H4891" s="23"/>
      <c r="I4891" s="23"/>
      <c r="J4891" s="23"/>
      <c r="K4891" s="23"/>
      <c r="L4891" s="23"/>
      <c r="M4891" s="23"/>
      <c r="N4891" s="23"/>
      <c r="O4891" s="23"/>
      <c r="P4891" s="23"/>
      <c r="Q4891" s="23"/>
      <c r="R4891" s="23"/>
      <c r="S4891" s="23"/>
      <c r="T4891" s="23"/>
      <c r="U4891" s="23"/>
      <c r="V4891" s="23"/>
      <c r="W4891" s="23"/>
      <c r="X4891" s="23"/>
      <c r="Y4891" s="23"/>
      <c r="Z4891" s="23"/>
      <c r="AA4891" s="23"/>
      <c r="AB4891" s="23"/>
      <c r="AC4891" s="67"/>
      <c r="AD4891" s="23"/>
      <c r="AE4891" s="23"/>
    </row>
    <row r="4892" spans="1:31" s="103" customFormat="1" x14ac:dyDescent="0.35">
      <c r="A4892" s="24"/>
      <c r="B4892" s="23"/>
      <c r="C4892" s="23"/>
      <c r="D4892" s="23"/>
      <c r="E4892" s="23"/>
      <c r="F4892" s="23"/>
      <c r="G4892" s="23"/>
      <c r="H4892" s="23"/>
      <c r="I4892" s="23"/>
      <c r="J4892" s="23"/>
      <c r="K4892" s="23"/>
      <c r="L4892" s="23"/>
      <c r="M4892" s="23"/>
      <c r="N4892" s="23"/>
      <c r="O4892" s="23"/>
      <c r="P4892" s="23"/>
      <c r="Q4892" s="23"/>
      <c r="R4892" s="23"/>
      <c r="S4892" s="23"/>
      <c r="T4892" s="23"/>
      <c r="U4892" s="23"/>
      <c r="V4892" s="23"/>
      <c r="W4892" s="23"/>
      <c r="X4892" s="23"/>
      <c r="Y4892" s="23"/>
      <c r="Z4892" s="23"/>
      <c r="AA4892" s="23"/>
      <c r="AB4892" s="23"/>
      <c r="AC4892" s="67"/>
      <c r="AD4892" s="23"/>
      <c r="AE4892" s="23"/>
    </row>
    <row r="4893" spans="1:31" s="103" customFormat="1" x14ac:dyDescent="0.35">
      <c r="A4893" s="24"/>
      <c r="B4893" s="23"/>
      <c r="C4893" s="23"/>
      <c r="D4893" s="23"/>
      <c r="E4893" s="23"/>
      <c r="F4893" s="23"/>
      <c r="G4893" s="23"/>
      <c r="H4893" s="23"/>
      <c r="I4893" s="23"/>
      <c r="J4893" s="23"/>
      <c r="K4893" s="23"/>
      <c r="L4893" s="23"/>
      <c r="M4893" s="23"/>
      <c r="N4893" s="23"/>
      <c r="O4893" s="23"/>
      <c r="P4893" s="23"/>
      <c r="Q4893" s="23"/>
      <c r="R4893" s="23"/>
      <c r="S4893" s="23"/>
      <c r="T4893" s="23"/>
      <c r="U4893" s="23"/>
      <c r="V4893" s="23"/>
      <c r="W4893" s="23"/>
      <c r="X4893" s="23"/>
      <c r="Y4893" s="23"/>
      <c r="Z4893" s="23"/>
      <c r="AA4893" s="23"/>
      <c r="AB4893" s="23"/>
      <c r="AC4893" s="67"/>
      <c r="AD4893" s="23"/>
      <c r="AE4893" s="23"/>
    </row>
    <row r="4894" spans="1:31" s="103" customFormat="1" x14ac:dyDescent="0.35">
      <c r="A4894" s="24"/>
      <c r="B4894" s="23"/>
      <c r="C4894" s="23"/>
      <c r="D4894" s="23"/>
      <c r="E4894" s="23"/>
      <c r="F4894" s="23"/>
      <c r="G4894" s="23"/>
      <c r="H4894" s="23"/>
      <c r="I4894" s="23"/>
      <c r="J4894" s="23"/>
      <c r="K4894" s="23"/>
      <c r="L4894" s="23"/>
      <c r="M4894" s="23"/>
      <c r="N4894" s="23"/>
      <c r="O4894" s="23"/>
      <c r="P4894" s="23"/>
      <c r="Q4894" s="23"/>
      <c r="R4894" s="23"/>
      <c r="S4894" s="23"/>
      <c r="T4894" s="23"/>
      <c r="U4894" s="23"/>
      <c r="V4894" s="23"/>
      <c r="W4894" s="23"/>
      <c r="X4894" s="23"/>
      <c r="Y4894" s="23"/>
      <c r="Z4894" s="23"/>
      <c r="AA4894" s="23"/>
      <c r="AB4894" s="23"/>
      <c r="AC4894" s="67"/>
      <c r="AD4894" s="23"/>
      <c r="AE4894" s="23"/>
    </row>
    <row r="4895" spans="1:31" s="103" customFormat="1" x14ac:dyDescent="0.35">
      <c r="A4895" s="24"/>
      <c r="B4895" s="23"/>
      <c r="C4895" s="23"/>
      <c r="D4895" s="23"/>
      <c r="E4895" s="23"/>
      <c r="F4895" s="23"/>
      <c r="G4895" s="23"/>
      <c r="H4895" s="23"/>
      <c r="I4895" s="23"/>
      <c r="J4895" s="23"/>
      <c r="K4895" s="23"/>
      <c r="L4895" s="23"/>
      <c r="M4895" s="23"/>
      <c r="N4895" s="23"/>
      <c r="O4895" s="23"/>
      <c r="P4895" s="23"/>
      <c r="Q4895" s="23"/>
      <c r="R4895" s="23"/>
      <c r="S4895" s="23"/>
      <c r="T4895" s="23"/>
      <c r="U4895" s="23"/>
      <c r="V4895" s="23"/>
      <c r="W4895" s="23"/>
      <c r="X4895" s="23"/>
      <c r="Y4895" s="23"/>
      <c r="Z4895" s="23"/>
      <c r="AA4895" s="23"/>
      <c r="AB4895" s="23"/>
      <c r="AC4895" s="67"/>
      <c r="AD4895" s="23"/>
      <c r="AE4895" s="23"/>
    </row>
    <row r="4896" spans="1:31" s="103" customFormat="1" x14ac:dyDescent="0.35">
      <c r="A4896" s="24"/>
      <c r="B4896" s="23"/>
      <c r="C4896" s="23"/>
      <c r="D4896" s="23"/>
      <c r="E4896" s="23"/>
      <c r="F4896" s="23"/>
      <c r="G4896" s="23"/>
      <c r="H4896" s="23"/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  <c r="T4896" s="23"/>
      <c r="U4896" s="23"/>
      <c r="V4896" s="23"/>
      <c r="W4896" s="23"/>
      <c r="X4896" s="23"/>
      <c r="Y4896" s="23"/>
      <c r="Z4896" s="23"/>
      <c r="AA4896" s="23"/>
      <c r="AB4896" s="23"/>
      <c r="AC4896" s="67"/>
      <c r="AD4896" s="23"/>
      <c r="AE4896" s="23"/>
    </row>
    <row r="4897" spans="1:31" s="103" customFormat="1" x14ac:dyDescent="0.35">
      <c r="A4897" s="24"/>
      <c r="B4897" s="23"/>
      <c r="C4897" s="23"/>
      <c r="D4897" s="23"/>
      <c r="E4897" s="23"/>
      <c r="F4897" s="23"/>
      <c r="G4897" s="23"/>
      <c r="H4897" s="23"/>
      <c r="I4897" s="23"/>
      <c r="J4897" s="23"/>
      <c r="K4897" s="23"/>
      <c r="L4897" s="23"/>
      <c r="M4897" s="23"/>
      <c r="N4897" s="23"/>
      <c r="O4897" s="23"/>
      <c r="P4897" s="23"/>
      <c r="Q4897" s="23"/>
      <c r="R4897" s="23"/>
      <c r="S4897" s="23"/>
      <c r="T4897" s="23"/>
      <c r="U4897" s="23"/>
      <c r="V4897" s="23"/>
      <c r="W4897" s="23"/>
      <c r="X4897" s="23"/>
      <c r="Y4897" s="23"/>
      <c r="Z4897" s="23"/>
      <c r="AA4897" s="23"/>
      <c r="AB4897" s="23"/>
      <c r="AC4897" s="67"/>
      <c r="AD4897" s="23"/>
      <c r="AE4897" s="23"/>
    </row>
    <row r="4898" spans="1:31" s="103" customFormat="1" x14ac:dyDescent="0.35">
      <c r="A4898" s="24"/>
      <c r="B4898" s="23"/>
      <c r="C4898" s="23"/>
      <c r="D4898" s="23"/>
      <c r="E4898" s="23"/>
      <c r="F4898" s="23"/>
      <c r="G4898" s="23"/>
      <c r="H4898" s="23"/>
      <c r="I4898" s="23"/>
      <c r="J4898" s="23"/>
      <c r="K4898" s="23"/>
      <c r="L4898" s="23"/>
      <c r="M4898" s="23"/>
      <c r="N4898" s="23"/>
      <c r="O4898" s="23"/>
      <c r="P4898" s="23"/>
      <c r="Q4898" s="23"/>
      <c r="R4898" s="23"/>
      <c r="S4898" s="23"/>
      <c r="T4898" s="23"/>
      <c r="U4898" s="23"/>
      <c r="V4898" s="23"/>
      <c r="W4898" s="23"/>
      <c r="X4898" s="23"/>
      <c r="Y4898" s="23"/>
      <c r="Z4898" s="23"/>
      <c r="AA4898" s="23"/>
      <c r="AB4898" s="23"/>
      <c r="AC4898" s="67"/>
      <c r="AD4898" s="23"/>
      <c r="AE4898" s="23"/>
    </row>
    <row r="4899" spans="1:31" s="103" customFormat="1" x14ac:dyDescent="0.35">
      <c r="A4899" s="24"/>
      <c r="B4899" s="23"/>
      <c r="C4899" s="23"/>
      <c r="D4899" s="23"/>
      <c r="E4899" s="23"/>
      <c r="F4899" s="23"/>
      <c r="G4899" s="23"/>
      <c r="H4899" s="23"/>
      <c r="I4899" s="23"/>
      <c r="J4899" s="23"/>
      <c r="K4899" s="23"/>
      <c r="L4899" s="23"/>
      <c r="M4899" s="23"/>
      <c r="N4899" s="23"/>
      <c r="O4899" s="23"/>
      <c r="P4899" s="23"/>
      <c r="Q4899" s="23"/>
      <c r="R4899" s="23"/>
      <c r="S4899" s="23"/>
      <c r="T4899" s="23"/>
      <c r="U4899" s="23"/>
      <c r="V4899" s="23"/>
      <c r="W4899" s="23"/>
      <c r="X4899" s="23"/>
      <c r="Y4899" s="23"/>
      <c r="Z4899" s="23"/>
      <c r="AA4899" s="23"/>
      <c r="AB4899" s="23"/>
      <c r="AC4899" s="67"/>
      <c r="AD4899" s="23"/>
      <c r="AE4899" s="23"/>
    </row>
    <row r="4900" spans="1:31" s="103" customFormat="1" x14ac:dyDescent="0.35">
      <c r="A4900" s="24"/>
      <c r="B4900" s="23"/>
      <c r="C4900" s="23"/>
      <c r="D4900" s="23"/>
      <c r="E4900" s="23"/>
      <c r="F4900" s="23"/>
      <c r="G4900" s="23"/>
      <c r="H4900" s="23"/>
      <c r="I4900" s="23"/>
      <c r="J4900" s="23"/>
      <c r="K4900" s="23"/>
      <c r="L4900" s="23"/>
      <c r="M4900" s="23"/>
      <c r="N4900" s="23"/>
      <c r="O4900" s="23"/>
      <c r="P4900" s="23"/>
      <c r="Q4900" s="23"/>
      <c r="R4900" s="23"/>
      <c r="S4900" s="23"/>
      <c r="T4900" s="23"/>
      <c r="U4900" s="23"/>
      <c r="V4900" s="23"/>
      <c r="W4900" s="23"/>
      <c r="X4900" s="23"/>
      <c r="Y4900" s="23"/>
      <c r="Z4900" s="23"/>
      <c r="AA4900" s="23"/>
      <c r="AB4900" s="23"/>
      <c r="AC4900" s="67"/>
      <c r="AD4900" s="23"/>
      <c r="AE4900" s="23"/>
    </row>
    <row r="4901" spans="1:31" s="103" customFormat="1" x14ac:dyDescent="0.35">
      <c r="A4901" s="24"/>
      <c r="B4901" s="23"/>
      <c r="C4901" s="23"/>
      <c r="D4901" s="23"/>
      <c r="E4901" s="23"/>
      <c r="F4901" s="23"/>
      <c r="G4901" s="23"/>
      <c r="H4901" s="23"/>
      <c r="I4901" s="23"/>
      <c r="J4901" s="23"/>
      <c r="K4901" s="23"/>
      <c r="L4901" s="23"/>
      <c r="M4901" s="23"/>
      <c r="N4901" s="23"/>
      <c r="O4901" s="23"/>
      <c r="P4901" s="23"/>
      <c r="Q4901" s="23"/>
      <c r="R4901" s="23"/>
      <c r="S4901" s="23"/>
      <c r="T4901" s="23"/>
      <c r="U4901" s="23"/>
      <c r="V4901" s="23"/>
      <c r="W4901" s="23"/>
      <c r="X4901" s="23"/>
      <c r="Y4901" s="23"/>
      <c r="Z4901" s="23"/>
      <c r="AA4901" s="23"/>
      <c r="AB4901" s="23"/>
      <c r="AC4901" s="67"/>
      <c r="AD4901" s="23"/>
      <c r="AE4901" s="23"/>
    </row>
    <row r="4902" spans="1:31" s="103" customFormat="1" x14ac:dyDescent="0.35">
      <c r="A4902" s="24"/>
      <c r="B4902" s="23"/>
      <c r="C4902" s="23"/>
      <c r="D4902" s="23"/>
      <c r="E4902" s="23"/>
      <c r="F4902" s="23"/>
      <c r="G4902" s="23"/>
      <c r="H4902" s="23"/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23"/>
      <c r="Y4902" s="23"/>
      <c r="Z4902" s="23"/>
      <c r="AA4902" s="23"/>
      <c r="AB4902" s="23"/>
      <c r="AC4902" s="67"/>
      <c r="AD4902" s="23"/>
      <c r="AE4902" s="23"/>
    </row>
    <row r="4903" spans="1:31" s="103" customFormat="1" x14ac:dyDescent="0.35">
      <c r="A4903" s="24"/>
      <c r="B4903" s="23"/>
      <c r="C4903" s="23"/>
      <c r="D4903" s="23"/>
      <c r="E4903" s="23"/>
      <c r="F4903" s="23"/>
      <c r="G4903" s="23"/>
      <c r="H4903" s="23"/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  <c r="T4903" s="23"/>
      <c r="U4903" s="23"/>
      <c r="V4903" s="23"/>
      <c r="W4903" s="23"/>
      <c r="X4903" s="23"/>
      <c r="Y4903" s="23"/>
      <c r="Z4903" s="23"/>
      <c r="AA4903" s="23"/>
      <c r="AB4903" s="23"/>
      <c r="AC4903" s="67"/>
      <c r="AD4903" s="23"/>
      <c r="AE4903" s="23"/>
    </row>
    <row r="4904" spans="1:31" s="103" customFormat="1" x14ac:dyDescent="0.35">
      <c r="A4904" s="24"/>
      <c r="B4904" s="23"/>
      <c r="C4904" s="23"/>
      <c r="D4904" s="23"/>
      <c r="E4904" s="23"/>
      <c r="F4904" s="23"/>
      <c r="G4904" s="23"/>
      <c r="H4904" s="23"/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23"/>
      <c r="Y4904" s="23"/>
      <c r="Z4904" s="23"/>
      <c r="AA4904" s="23"/>
      <c r="AB4904" s="23"/>
      <c r="AC4904" s="67"/>
      <c r="AD4904" s="23"/>
      <c r="AE4904" s="23"/>
    </row>
    <row r="4905" spans="1:31" s="103" customFormat="1" x14ac:dyDescent="0.35">
      <c r="A4905" s="24"/>
      <c r="B4905" s="23"/>
      <c r="C4905" s="23"/>
      <c r="D4905" s="23"/>
      <c r="E4905" s="23"/>
      <c r="F4905" s="23"/>
      <c r="G4905" s="23"/>
      <c r="H4905" s="23"/>
      <c r="I4905" s="23"/>
      <c r="J4905" s="23"/>
      <c r="K4905" s="23"/>
      <c r="L4905" s="23"/>
      <c r="M4905" s="23"/>
      <c r="N4905" s="23"/>
      <c r="O4905" s="23"/>
      <c r="P4905" s="23"/>
      <c r="Q4905" s="23"/>
      <c r="R4905" s="23"/>
      <c r="S4905" s="23"/>
      <c r="T4905" s="23"/>
      <c r="U4905" s="23"/>
      <c r="V4905" s="23"/>
      <c r="W4905" s="23"/>
      <c r="X4905" s="23"/>
      <c r="Y4905" s="23"/>
      <c r="Z4905" s="23"/>
      <c r="AA4905" s="23"/>
      <c r="AB4905" s="23"/>
      <c r="AC4905" s="67"/>
      <c r="AD4905" s="23"/>
      <c r="AE4905" s="23"/>
    </row>
    <row r="4906" spans="1:31" s="103" customFormat="1" x14ac:dyDescent="0.35">
      <c r="A4906" s="24"/>
      <c r="B4906" s="23"/>
      <c r="C4906" s="23"/>
      <c r="D4906" s="23"/>
      <c r="E4906" s="23"/>
      <c r="F4906" s="23"/>
      <c r="G4906" s="23"/>
      <c r="H4906" s="23"/>
      <c r="I4906" s="23"/>
      <c r="J4906" s="23"/>
      <c r="K4906" s="23"/>
      <c r="L4906" s="23"/>
      <c r="M4906" s="23"/>
      <c r="N4906" s="23"/>
      <c r="O4906" s="23"/>
      <c r="P4906" s="23"/>
      <c r="Q4906" s="23"/>
      <c r="R4906" s="23"/>
      <c r="S4906" s="23"/>
      <c r="T4906" s="23"/>
      <c r="U4906" s="23"/>
      <c r="V4906" s="23"/>
      <c r="W4906" s="23"/>
      <c r="X4906" s="23"/>
      <c r="Y4906" s="23"/>
      <c r="Z4906" s="23"/>
      <c r="AA4906" s="23"/>
      <c r="AB4906" s="23"/>
      <c r="AC4906" s="67"/>
      <c r="AD4906" s="23"/>
      <c r="AE4906" s="23"/>
    </row>
    <row r="4907" spans="1:31" s="103" customFormat="1" x14ac:dyDescent="0.35">
      <c r="A4907" s="24"/>
      <c r="B4907" s="23"/>
      <c r="C4907" s="23"/>
      <c r="D4907" s="23"/>
      <c r="E4907" s="23"/>
      <c r="F4907" s="23"/>
      <c r="G4907" s="23"/>
      <c r="H4907" s="23"/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  <c r="T4907" s="23"/>
      <c r="U4907" s="23"/>
      <c r="V4907" s="23"/>
      <c r="W4907" s="23"/>
      <c r="X4907" s="23"/>
      <c r="Y4907" s="23"/>
      <c r="Z4907" s="23"/>
      <c r="AA4907" s="23"/>
      <c r="AB4907" s="23"/>
      <c r="AC4907" s="67"/>
      <c r="AD4907" s="23"/>
      <c r="AE4907" s="23"/>
    </row>
    <row r="4908" spans="1:31" s="103" customFormat="1" x14ac:dyDescent="0.35">
      <c r="A4908" s="24"/>
      <c r="B4908" s="23"/>
      <c r="C4908" s="23"/>
      <c r="D4908" s="23"/>
      <c r="E4908" s="23"/>
      <c r="F4908" s="23"/>
      <c r="G4908" s="23"/>
      <c r="H4908" s="23"/>
      <c r="I4908" s="23"/>
      <c r="J4908" s="23"/>
      <c r="K4908" s="23"/>
      <c r="L4908" s="23"/>
      <c r="M4908" s="23"/>
      <c r="N4908" s="23"/>
      <c r="O4908" s="23"/>
      <c r="P4908" s="23"/>
      <c r="Q4908" s="23"/>
      <c r="R4908" s="23"/>
      <c r="S4908" s="23"/>
      <c r="T4908" s="23"/>
      <c r="U4908" s="23"/>
      <c r="V4908" s="23"/>
      <c r="W4908" s="23"/>
      <c r="X4908" s="23"/>
      <c r="Y4908" s="23"/>
      <c r="Z4908" s="23"/>
      <c r="AA4908" s="23"/>
      <c r="AB4908" s="23"/>
      <c r="AC4908" s="67"/>
      <c r="AD4908" s="23"/>
      <c r="AE4908" s="23"/>
    </row>
    <row r="4909" spans="1:31" s="103" customFormat="1" x14ac:dyDescent="0.35">
      <c r="A4909" s="24"/>
      <c r="B4909" s="23"/>
      <c r="C4909" s="23"/>
      <c r="D4909" s="23"/>
      <c r="E4909" s="23"/>
      <c r="F4909" s="23"/>
      <c r="G4909" s="23"/>
      <c r="H4909" s="23"/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  <c r="T4909" s="23"/>
      <c r="U4909" s="23"/>
      <c r="V4909" s="23"/>
      <c r="W4909" s="23"/>
      <c r="X4909" s="23"/>
      <c r="Y4909" s="23"/>
      <c r="Z4909" s="23"/>
      <c r="AA4909" s="23"/>
      <c r="AB4909" s="23"/>
      <c r="AC4909" s="67"/>
      <c r="AD4909" s="23"/>
      <c r="AE4909" s="23"/>
    </row>
    <row r="4910" spans="1:31" s="103" customFormat="1" x14ac:dyDescent="0.35">
      <c r="A4910" s="24"/>
      <c r="B4910" s="23"/>
      <c r="C4910" s="23"/>
      <c r="D4910" s="23"/>
      <c r="E4910" s="23"/>
      <c r="F4910" s="23"/>
      <c r="G4910" s="23"/>
      <c r="H4910" s="23"/>
      <c r="I4910" s="23"/>
      <c r="J4910" s="23"/>
      <c r="K4910" s="23"/>
      <c r="L4910" s="23"/>
      <c r="M4910" s="23"/>
      <c r="N4910" s="23"/>
      <c r="O4910" s="23"/>
      <c r="P4910" s="23"/>
      <c r="Q4910" s="23"/>
      <c r="R4910" s="23"/>
      <c r="S4910" s="23"/>
      <c r="T4910" s="23"/>
      <c r="U4910" s="23"/>
      <c r="V4910" s="23"/>
      <c r="W4910" s="23"/>
      <c r="X4910" s="23"/>
      <c r="Y4910" s="23"/>
      <c r="Z4910" s="23"/>
      <c r="AA4910" s="23"/>
      <c r="AB4910" s="23"/>
      <c r="AC4910" s="67"/>
      <c r="AD4910" s="23"/>
      <c r="AE4910" s="23"/>
    </row>
    <row r="4911" spans="1:31" s="103" customFormat="1" x14ac:dyDescent="0.35">
      <c r="A4911" s="24"/>
      <c r="B4911" s="23"/>
      <c r="C4911" s="23"/>
      <c r="D4911" s="23"/>
      <c r="E4911" s="23"/>
      <c r="F4911" s="23"/>
      <c r="G4911" s="23"/>
      <c r="H4911" s="23"/>
      <c r="I4911" s="23"/>
      <c r="J4911" s="23"/>
      <c r="K4911" s="23"/>
      <c r="L4911" s="23"/>
      <c r="M4911" s="23"/>
      <c r="N4911" s="23"/>
      <c r="O4911" s="23"/>
      <c r="P4911" s="23"/>
      <c r="Q4911" s="23"/>
      <c r="R4911" s="23"/>
      <c r="S4911" s="23"/>
      <c r="T4911" s="23"/>
      <c r="U4911" s="23"/>
      <c r="V4911" s="23"/>
      <c r="W4911" s="23"/>
      <c r="X4911" s="23"/>
      <c r="Y4911" s="23"/>
      <c r="Z4911" s="23"/>
      <c r="AA4911" s="23"/>
      <c r="AB4911" s="23"/>
      <c r="AC4911" s="67"/>
      <c r="AD4911" s="23"/>
      <c r="AE4911" s="23"/>
    </row>
    <row r="4912" spans="1:31" s="103" customFormat="1" x14ac:dyDescent="0.35">
      <c r="A4912" s="24"/>
      <c r="B4912" s="23"/>
      <c r="C4912" s="23"/>
      <c r="D4912" s="23"/>
      <c r="E4912" s="23"/>
      <c r="F4912" s="23"/>
      <c r="G4912" s="23"/>
      <c r="H4912" s="23"/>
      <c r="I4912" s="23"/>
      <c r="J4912" s="23"/>
      <c r="K4912" s="23"/>
      <c r="L4912" s="23"/>
      <c r="M4912" s="23"/>
      <c r="N4912" s="23"/>
      <c r="O4912" s="23"/>
      <c r="P4912" s="23"/>
      <c r="Q4912" s="23"/>
      <c r="R4912" s="23"/>
      <c r="S4912" s="23"/>
      <c r="T4912" s="23"/>
      <c r="U4912" s="23"/>
      <c r="V4912" s="23"/>
      <c r="W4912" s="23"/>
      <c r="X4912" s="23"/>
      <c r="Y4912" s="23"/>
      <c r="Z4912" s="23"/>
      <c r="AA4912" s="23"/>
      <c r="AB4912" s="23"/>
      <c r="AC4912" s="67"/>
      <c r="AD4912" s="23"/>
      <c r="AE4912" s="23"/>
    </row>
    <row r="4913" spans="1:31" s="103" customFormat="1" x14ac:dyDescent="0.35">
      <c r="A4913" s="24"/>
      <c r="B4913" s="23"/>
      <c r="C4913" s="23"/>
      <c r="D4913" s="23"/>
      <c r="E4913" s="23"/>
      <c r="F4913" s="23"/>
      <c r="G4913" s="23"/>
      <c r="H4913" s="23"/>
      <c r="I4913" s="23"/>
      <c r="J4913" s="23"/>
      <c r="K4913" s="23"/>
      <c r="L4913" s="23"/>
      <c r="M4913" s="23"/>
      <c r="N4913" s="23"/>
      <c r="O4913" s="23"/>
      <c r="P4913" s="23"/>
      <c r="Q4913" s="23"/>
      <c r="R4913" s="23"/>
      <c r="S4913" s="23"/>
      <c r="T4913" s="23"/>
      <c r="U4913" s="23"/>
      <c r="V4913" s="23"/>
      <c r="W4913" s="23"/>
      <c r="X4913" s="23"/>
      <c r="Y4913" s="23"/>
      <c r="Z4913" s="23"/>
      <c r="AA4913" s="23"/>
      <c r="AB4913" s="23"/>
      <c r="AC4913" s="67"/>
      <c r="AD4913" s="23"/>
      <c r="AE4913" s="23"/>
    </row>
    <row r="4914" spans="1:31" s="103" customFormat="1" x14ac:dyDescent="0.35">
      <c r="A4914" s="24"/>
      <c r="B4914" s="23"/>
      <c r="C4914" s="23"/>
      <c r="D4914" s="23"/>
      <c r="E4914" s="23"/>
      <c r="F4914" s="23"/>
      <c r="G4914" s="23"/>
      <c r="H4914" s="23"/>
      <c r="I4914" s="23"/>
      <c r="J4914" s="23"/>
      <c r="K4914" s="23"/>
      <c r="L4914" s="23"/>
      <c r="M4914" s="23"/>
      <c r="N4914" s="23"/>
      <c r="O4914" s="23"/>
      <c r="P4914" s="23"/>
      <c r="Q4914" s="23"/>
      <c r="R4914" s="23"/>
      <c r="S4914" s="23"/>
      <c r="T4914" s="23"/>
      <c r="U4914" s="23"/>
      <c r="V4914" s="23"/>
      <c r="W4914" s="23"/>
      <c r="X4914" s="23"/>
      <c r="Y4914" s="23"/>
      <c r="Z4914" s="23"/>
      <c r="AA4914" s="23"/>
      <c r="AB4914" s="23"/>
      <c r="AC4914" s="67"/>
      <c r="AD4914" s="23"/>
      <c r="AE4914" s="23"/>
    </row>
    <row r="4915" spans="1:31" s="103" customFormat="1" x14ac:dyDescent="0.35">
      <c r="A4915" s="24"/>
      <c r="B4915" s="23"/>
      <c r="C4915" s="23"/>
      <c r="D4915" s="23"/>
      <c r="E4915" s="23"/>
      <c r="F4915" s="23"/>
      <c r="G4915" s="23"/>
      <c r="H4915" s="23"/>
      <c r="I4915" s="23"/>
      <c r="J4915" s="23"/>
      <c r="K4915" s="23"/>
      <c r="L4915" s="23"/>
      <c r="M4915" s="23"/>
      <c r="N4915" s="23"/>
      <c r="O4915" s="23"/>
      <c r="P4915" s="23"/>
      <c r="Q4915" s="23"/>
      <c r="R4915" s="23"/>
      <c r="S4915" s="23"/>
      <c r="T4915" s="23"/>
      <c r="U4915" s="23"/>
      <c r="V4915" s="23"/>
      <c r="W4915" s="23"/>
      <c r="X4915" s="23"/>
      <c r="Y4915" s="23"/>
      <c r="Z4915" s="23"/>
      <c r="AA4915" s="23"/>
      <c r="AB4915" s="23"/>
      <c r="AC4915" s="67"/>
      <c r="AD4915" s="23"/>
      <c r="AE4915" s="23"/>
    </row>
    <row r="4916" spans="1:31" s="103" customFormat="1" x14ac:dyDescent="0.35">
      <c r="A4916" s="24"/>
      <c r="B4916" s="23"/>
      <c r="C4916" s="23"/>
      <c r="D4916" s="23"/>
      <c r="E4916" s="23"/>
      <c r="F4916" s="23"/>
      <c r="G4916" s="23"/>
      <c r="H4916" s="23"/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23"/>
      <c r="Y4916" s="23"/>
      <c r="Z4916" s="23"/>
      <c r="AA4916" s="23"/>
      <c r="AB4916" s="23"/>
      <c r="AC4916" s="67"/>
      <c r="AD4916" s="23"/>
      <c r="AE4916" s="23"/>
    </row>
    <row r="4917" spans="1:31" s="103" customFormat="1" x14ac:dyDescent="0.35">
      <c r="A4917" s="24"/>
      <c r="B4917" s="23"/>
      <c r="C4917" s="23"/>
      <c r="D4917" s="23"/>
      <c r="E4917" s="23"/>
      <c r="F4917" s="23"/>
      <c r="G4917" s="23"/>
      <c r="H4917" s="23"/>
      <c r="I4917" s="23"/>
      <c r="J4917" s="23"/>
      <c r="K4917" s="23"/>
      <c r="L4917" s="23"/>
      <c r="M4917" s="23"/>
      <c r="N4917" s="23"/>
      <c r="O4917" s="23"/>
      <c r="P4917" s="23"/>
      <c r="Q4917" s="23"/>
      <c r="R4917" s="23"/>
      <c r="S4917" s="23"/>
      <c r="T4917" s="23"/>
      <c r="U4917" s="23"/>
      <c r="V4917" s="23"/>
      <c r="W4917" s="23"/>
      <c r="X4917" s="23"/>
      <c r="Y4917" s="23"/>
      <c r="Z4917" s="23"/>
      <c r="AA4917" s="23"/>
      <c r="AB4917" s="23"/>
      <c r="AC4917" s="67"/>
      <c r="AD4917" s="23"/>
      <c r="AE4917" s="23"/>
    </row>
    <row r="4918" spans="1:31" s="103" customFormat="1" x14ac:dyDescent="0.35">
      <c r="A4918" s="24"/>
      <c r="B4918" s="23"/>
      <c r="C4918" s="23"/>
      <c r="D4918" s="23"/>
      <c r="E4918" s="23"/>
      <c r="F4918" s="23"/>
      <c r="G4918" s="23"/>
      <c r="H4918" s="23"/>
      <c r="I4918" s="23"/>
      <c r="J4918" s="23"/>
      <c r="K4918" s="23"/>
      <c r="L4918" s="23"/>
      <c r="M4918" s="23"/>
      <c r="N4918" s="23"/>
      <c r="O4918" s="23"/>
      <c r="P4918" s="23"/>
      <c r="Q4918" s="23"/>
      <c r="R4918" s="23"/>
      <c r="S4918" s="23"/>
      <c r="T4918" s="23"/>
      <c r="U4918" s="23"/>
      <c r="V4918" s="23"/>
      <c r="W4918" s="23"/>
      <c r="X4918" s="23"/>
      <c r="Y4918" s="23"/>
      <c r="Z4918" s="23"/>
      <c r="AA4918" s="23"/>
      <c r="AB4918" s="23"/>
      <c r="AC4918" s="67"/>
      <c r="AD4918" s="23"/>
      <c r="AE4918" s="23"/>
    </row>
    <row r="4919" spans="1:31" s="103" customFormat="1" x14ac:dyDescent="0.35">
      <c r="A4919" s="24"/>
      <c r="B4919" s="23"/>
      <c r="C4919" s="23"/>
      <c r="D4919" s="23"/>
      <c r="E4919" s="23"/>
      <c r="F4919" s="23"/>
      <c r="G4919" s="23"/>
      <c r="H4919" s="23"/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23"/>
      <c r="Y4919" s="23"/>
      <c r="Z4919" s="23"/>
      <c r="AA4919" s="23"/>
      <c r="AB4919" s="23"/>
      <c r="AC4919" s="67"/>
      <c r="AD4919" s="23"/>
      <c r="AE4919" s="23"/>
    </row>
    <row r="4920" spans="1:31" s="103" customFormat="1" x14ac:dyDescent="0.35">
      <c r="A4920" s="24"/>
      <c r="B4920" s="23"/>
      <c r="C4920" s="23"/>
      <c r="D4920" s="23"/>
      <c r="E4920" s="23"/>
      <c r="F4920" s="23"/>
      <c r="G4920" s="23"/>
      <c r="H4920" s="23"/>
      <c r="I4920" s="23"/>
      <c r="J4920" s="23"/>
      <c r="K4920" s="23"/>
      <c r="L4920" s="23"/>
      <c r="M4920" s="23"/>
      <c r="N4920" s="23"/>
      <c r="O4920" s="23"/>
      <c r="P4920" s="23"/>
      <c r="Q4920" s="23"/>
      <c r="R4920" s="23"/>
      <c r="S4920" s="23"/>
      <c r="T4920" s="23"/>
      <c r="U4920" s="23"/>
      <c r="V4920" s="23"/>
      <c r="W4920" s="23"/>
      <c r="X4920" s="23"/>
      <c r="Y4920" s="23"/>
      <c r="Z4920" s="23"/>
      <c r="AA4920" s="23"/>
      <c r="AB4920" s="23"/>
      <c r="AC4920" s="67"/>
      <c r="AD4920" s="23"/>
      <c r="AE4920" s="23"/>
    </row>
    <row r="4921" spans="1:31" s="103" customFormat="1" x14ac:dyDescent="0.35">
      <c r="A4921" s="24"/>
      <c r="B4921" s="23"/>
      <c r="C4921" s="23"/>
      <c r="D4921" s="23"/>
      <c r="E4921" s="23"/>
      <c r="F4921" s="23"/>
      <c r="G4921" s="23"/>
      <c r="H4921" s="23"/>
      <c r="I4921" s="23"/>
      <c r="J4921" s="23"/>
      <c r="K4921" s="23"/>
      <c r="L4921" s="23"/>
      <c r="M4921" s="23"/>
      <c r="N4921" s="23"/>
      <c r="O4921" s="23"/>
      <c r="P4921" s="23"/>
      <c r="Q4921" s="23"/>
      <c r="R4921" s="23"/>
      <c r="S4921" s="23"/>
      <c r="T4921" s="23"/>
      <c r="U4921" s="23"/>
      <c r="V4921" s="23"/>
      <c r="W4921" s="23"/>
      <c r="X4921" s="23"/>
      <c r="Y4921" s="23"/>
      <c r="Z4921" s="23"/>
      <c r="AA4921" s="23"/>
      <c r="AB4921" s="23"/>
      <c r="AC4921" s="67"/>
      <c r="AD4921" s="23"/>
      <c r="AE4921" s="23"/>
    </row>
    <row r="4922" spans="1:31" s="103" customFormat="1" x14ac:dyDescent="0.35">
      <c r="A4922" s="24"/>
      <c r="B4922" s="23"/>
      <c r="C4922" s="23"/>
      <c r="D4922" s="23"/>
      <c r="E4922" s="23"/>
      <c r="F4922" s="23"/>
      <c r="G4922" s="23"/>
      <c r="H4922" s="23"/>
      <c r="I4922" s="23"/>
      <c r="J4922" s="23"/>
      <c r="K4922" s="23"/>
      <c r="L4922" s="23"/>
      <c r="M4922" s="23"/>
      <c r="N4922" s="23"/>
      <c r="O4922" s="23"/>
      <c r="P4922" s="23"/>
      <c r="Q4922" s="23"/>
      <c r="R4922" s="23"/>
      <c r="S4922" s="23"/>
      <c r="T4922" s="23"/>
      <c r="U4922" s="23"/>
      <c r="V4922" s="23"/>
      <c r="W4922" s="23"/>
      <c r="X4922" s="23"/>
      <c r="Y4922" s="23"/>
      <c r="Z4922" s="23"/>
      <c r="AA4922" s="23"/>
      <c r="AB4922" s="23"/>
      <c r="AC4922" s="67"/>
      <c r="AD4922" s="23"/>
      <c r="AE4922" s="23"/>
    </row>
    <row r="4923" spans="1:31" s="103" customFormat="1" x14ac:dyDescent="0.35">
      <c r="A4923" s="24"/>
      <c r="B4923" s="23"/>
      <c r="C4923" s="23"/>
      <c r="D4923" s="23"/>
      <c r="E4923" s="23"/>
      <c r="F4923" s="23"/>
      <c r="G4923" s="23"/>
      <c r="H4923" s="23"/>
      <c r="I4923" s="23"/>
      <c r="J4923" s="23"/>
      <c r="K4923" s="23"/>
      <c r="L4923" s="23"/>
      <c r="M4923" s="23"/>
      <c r="N4923" s="23"/>
      <c r="O4923" s="23"/>
      <c r="P4923" s="23"/>
      <c r="Q4923" s="23"/>
      <c r="R4923" s="23"/>
      <c r="S4923" s="23"/>
      <c r="T4923" s="23"/>
      <c r="U4923" s="23"/>
      <c r="V4923" s="23"/>
      <c r="W4923" s="23"/>
      <c r="X4923" s="23"/>
      <c r="Y4923" s="23"/>
      <c r="Z4923" s="23"/>
      <c r="AA4923" s="23"/>
      <c r="AB4923" s="23"/>
      <c r="AC4923" s="67"/>
      <c r="AD4923" s="23"/>
      <c r="AE4923" s="23"/>
    </row>
    <row r="4924" spans="1:31" s="103" customFormat="1" x14ac:dyDescent="0.35">
      <c r="A4924" s="24"/>
      <c r="B4924" s="23"/>
      <c r="C4924" s="23"/>
      <c r="D4924" s="23"/>
      <c r="E4924" s="23"/>
      <c r="F4924" s="23"/>
      <c r="G4924" s="23"/>
      <c r="H4924" s="23"/>
      <c r="I4924" s="23"/>
      <c r="J4924" s="23"/>
      <c r="K4924" s="23"/>
      <c r="L4924" s="23"/>
      <c r="M4924" s="23"/>
      <c r="N4924" s="23"/>
      <c r="O4924" s="23"/>
      <c r="P4924" s="23"/>
      <c r="Q4924" s="23"/>
      <c r="R4924" s="23"/>
      <c r="S4924" s="23"/>
      <c r="T4924" s="23"/>
      <c r="U4924" s="23"/>
      <c r="V4924" s="23"/>
      <c r="W4924" s="23"/>
      <c r="X4924" s="23"/>
      <c r="Y4924" s="23"/>
      <c r="Z4924" s="23"/>
      <c r="AA4924" s="23"/>
      <c r="AB4924" s="23"/>
      <c r="AC4924" s="67"/>
      <c r="AD4924" s="23"/>
      <c r="AE4924" s="23"/>
    </row>
    <row r="4925" spans="1:31" s="103" customFormat="1" x14ac:dyDescent="0.35">
      <c r="A4925" s="24"/>
      <c r="B4925" s="23"/>
      <c r="C4925" s="23"/>
      <c r="D4925" s="23"/>
      <c r="E4925" s="23"/>
      <c r="F4925" s="23"/>
      <c r="G4925" s="23"/>
      <c r="H4925" s="23"/>
      <c r="I4925" s="23"/>
      <c r="J4925" s="23"/>
      <c r="K4925" s="23"/>
      <c r="L4925" s="23"/>
      <c r="M4925" s="23"/>
      <c r="N4925" s="23"/>
      <c r="O4925" s="23"/>
      <c r="P4925" s="23"/>
      <c r="Q4925" s="23"/>
      <c r="R4925" s="23"/>
      <c r="S4925" s="23"/>
      <c r="T4925" s="23"/>
      <c r="U4925" s="23"/>
      <c r="V4925" s="23"/>
      <c r="W4925" s="23"/>
      <c r="X4925" s="23"/>
      <c r="Y4925" s="23"/>
      <c r="Z4925" s="23"/>
      <c r="AA4925" s="23"/>
      <c r="AB4925" s="23"/>
      <c r="AC4925" s="67"/>
      <c r="AD4925" s="23"/>
      <c r="AE4925" s="23"/>
    </row>
    <row r="4926" spans="1:31" s="103" customFormat="1" x14ac:dyDescent="0.35">
      <c r="A4926" s="24"/>
      <c r="B4926" s="23"/>
      <c r="C4926" s="23"/>
      <c r="D4926" s="23"/>
      <c r="E4926" s="23"/>
      <c r="F4926" s="23"/>
      <c r="G4926" s="23"/>
      <c r="H4926" s="23"/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23"/>
      <c r="Y4926" s="23"/>
      <c r="Z4926" s="23"/>
      <c r="AA4926" s="23"/>
      <c r="AB4926" s="23"/>
      <c r="AC4926" s="67"/>
      <c r="AD4926" s="23"/>
      <c r="AE4926" s="23"/>
    </row>
    <row r="4927" spans="1:31" s="103" customFormat="1" x14ac:dyDescent="0.35">
      <c r="A4927" s="24"/>
      <c r="B4927" s="23"/>
      <c r="C4927" s="23"/>
      <c r="D4927" s="23"/>
      <c r="E4927" s="23"/>
      <c r="F4927" s="23"/>
      <c r="G4927" s="23"/>
      <c r="H4927" s="23"/>
      <c r="I4927" s="23"/>
      <c r="J4927" s="23"/>
      <c r="K4927" s="23"/>
      <c r="L4927" s="23"/>
      <c r="M4927" s="23"/>
      <c r="N4927" s="23"/>
      <c r="O4927" s="23"/>
      <c r="P4927" s="23"/>
      <c r="Q4927" s="23"/>
      <c r="R4927" s="23"/>
      <c r="S4927" s="23"/>
      <c r="T4927" s="23"/>
      <c r="U4927" s="23"/>
      <c r="V4927" s="23"/>
      <c r="W4927" s="23"/>
      <c r="X4927" s="23"/>
      <c r="Y4927" s="23"/>
      <c r="Z4927" s="23"/>
      <c r="AA4927" s="23"/>
      <c r="AB4927" s="23"/>
      <c r="AC4927" s="67"/>
      <c r="AD4927" s="23"/>
      <c r="AE4927" s="23"/>
    </row>
    <row r="4928" spans="1:31" s="103" customFormat="1" x14ac:dyDescent="0.35">
      <c r="A4928" s="24"/>
      <c r="B4928" s="23"/>
      <c r="C4928" s="23"/>
      <c r="D4928" s="23"/>
      <c r="E4928" s="23"/>
      <c r="F4928" s="23"/>
      <c r="G4928" s="23"/>
      <c r="H4928" s="23"/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23"/>
      <c r="Y4928" s="23"/>
      <c r="Z4928" s="23"/>
      <c r="AA4928" s="23"/>
      <c r="AB4928" s="23"/>
      <c r="AC4928" s="67"/>
      <c r="AD4928" s="23"/>
      <c r="AE4928" s="23"/>
    </row>
    <row r="4929" spans="1:31" s="103" customFormat="1" x14ac:dyDescent="0.35">
      <c r="A4929" s="24"/>
      <c r="B4929" s="23"/>
      <c r="C4929" s="23"/>
      <c r="D4929" s="23"/>
      <c r="E4929" s="23"/>
      <c r="F4929" s="23"/>
      <c r="G4929" s="23"/>
      <c r="H4929" s="23"/>
      <c r="I4929" s="23"/>
      <c r="J4929" s="23"/>
      <c r="K4929" s="23"/>
      <c r="L4929" s="23"/>
      <c r="M4929" s="23"/>
      <c r="N4929" s="23"/>
      <c r="O4929" s="23"/>
      <c r="P4929" s="23"/>
      <c r="Q4929" s="23"/>
      <c r="R4929" s="23"/>
      <c r="S4929" s="23"/>
      <c r="T4929" s="23"/>
      <c r="U4929" s="23"/>
      <c r="V4929" s="23"/>
      <c r="W4929" s="23"/>
      <c r="X4929" s="23"/>
      <c r="Y4929" s="23"/>
      <c r="Z4929" s="23"/>
      <c r="AA4929" s="23"/>
      <c r="AB4929" s="23"/>
      <c r="AC4929" s="67"/>
      <c r="AD4929" s="23"/>
      <c r="AE4929" s="23"/>
    </row>
    <row r="4930" spans="1:31" s="103" customFormat="1" x14ac:dyDescent="0.35">
      <c r="A4930" s="24"/>
      <c r="B4930" s="23"/>
      <c r="C4930" s="23"/>
      <c r="D4930" s="23"/>
      <c r="E4930" s="23"/>
      <c r="F4930" s="23"/>
      <c r="G4930" s="23"/>
      <c r="H4930" s="23"/>
      <c r="I4930" s="23"/>
      <c r="J4930" s="23"/>
      <c r="K4930" s="23"/>
      <c r="L4930" s="23"/>
      <c r="M4930" s="23"/>
      <c r="N4930" s="23"/>
      <c r="O4930" s="23"/>
      <c r="P4930" s="23"/>
      <c r="Q4930" s="23"/>
      <c r="R4930" s="23"/>
      <c r="S4930" s="23"/>
      <c r="T4930" s="23"/>
      <c r="U4930" s="23"/>
      <c r="V4930" s="23"/>
      <c r="W4930" s="23"/>
      <c r="X4930" s="23"/>
      <c r="Y4930" s="23"/>
      <c r="Z4930" s="23"/>
      <c r="AA4930" s="23"/>
      <c r="AB4930" s="23"/>
      <c r="AC4930" s="67"/>
      <c r="AD4930" s="23"/>
      <c r="AE4930" s="23"/>
    </row>
    <row r="4931" spans="1:31" s="103" customFormat="1" x14ac:dyDescent="0.35">
      <c r="A4931" s="24"/>
      <c r="B4931" s="23"/>
      <c r="C4931" s="23"/>
      <c r="D4931" s="23"/>
      <c r="E4931" s="23"/>
      <c r="F4931" s="23"/>
      <c r="G4931" s="23"/>
      <c r="H4931" s="23"/>
      <c r="I4931" s="23"/>
      <c r="J4931" s="23"/>
      <c r="K4931" s="23"/>
      <c r="L4931" s="23"/>
      <c r="M4931" s="23"/>
      <c r="N4931" s="23"/>
      <c r="O4931" s="23"/>
      <c r="P4931" s="23"/>
      <c r="Q4931" s="23"/>
      <c r="R4931" s="23"/>
      <c r="S4931" s="23"/>
      <c r="T4931" s="23"/>
      <c r="U4931" s="23"/>
      <c r="V4931" s="23"/>
      <c r="W4931" s="23"/>
      <c r="X4931" s="23"/>
      <c r="Y4931" s="23"/>
      <c r="Z4931" s="23"/>
      <c r="AA4931" s="23"/>
      <c r="AB4931" s="23"/>
      <c r="AC4931" s="67"/>
      <c r="AD4931" s="23"/>
      <c r="AE4931" s="23"/>
    </row>
    <row r="4932" spans="1:31" s="103" customFormat="1" x14ac:dyDescent="0.35">
      <c r="A4932" s="24"/>
      <c r="B4932" s="23"/>
      <c r="C4932" s="23"/>
      <c r="D4932" s="23"/>
      <c r="E4932" s="23"/>
      <c r="F4932" s="23"/>
      <c r="G4932" s="23"/>
      <c r="H4932" s="23"/>
      <c r="I4932" s="23"/>
      <c r="J4932" s="23"/>
      <c r="K4932" s="23"/>
      <c r="L4932" s="23"/>
      <c r="M4932" s="23"/>
      <c r="N4932" s="23"/>
      <c r="O4932" s="23"/>
      <c r="P4932" s="23"/>
      <c r="Q4932" s="23"/>
      <c r="R4932" s="23"/>
      <c r="S4932" s="23"/>
      <c r="T4932" s="23"/>
      <c r="U4932" s="23"/>
      <c r="V4932" s="23"/>
      <c r="W4932" s="23"/>
      <c r="X4932" s="23"/>
      <c r="Y4932" s="23"/>
      <c r="Z4932" s="23"/>
      <c r="AA4932" s="23"/>
      <c r="AB4932" s="23"/>
      <c r="AC4932" s="67"/>
      <c r="AD4932" s="23"/>
      <c r="AE4932" s="23"/>
    </row>
    <row r="4933" spans="1:31" s="103" customFormat="1" x14ac:dyDescent="0.35">
      <c r="A4933" s="24"/>
      <c r="B4933" s="23"/>
      <c r="C4933" s="23"/>
      <c r="D4933" s="23"/>
      <c r="E4933" s="23"/>
      <c r="F4933" s="23"/>
      <c r="G4933" s="23"/>
      <c r="H4933" s="23"/>
      <c r="I4933" s="23"/>
      <c r="J4933" s="23"/>
      <c r="K4933" s="23"/>
      <c r="L4933" s="23"/>
      <c r="M4933" s="23"/>
      <c r="N4933" s="23"/>
      <c r="O4933" s="23"/>
      <c r="P4933" s="23"/>
      <c r="Q4933" s="23"/>
      <c r="R4933" s="23"/>
      <c r="S4933" s="23"/>
      <c r="T4933" s="23"/>
      <c r="U4933" s="23"/>
      <c r="V4933" s="23"/>
      <c r="W4933" s="23"/>
      <c r="X4933" s="23"/>
      <c r="Y4933" s="23"/>
      <c r="Z4933" s="23"/>
      <c r="AA4933" s="23"/>
      <c r="AB4933" s="23"/>
      <c r="AC4933" s="67"/>
      <c r="AD4933" s="23"/>
      <c r="AE4933" s="23"/>
    </row>
    <row r="4934" spans="1:31" s="103" customFormat="1" x14ac:dyDescent="0.35">
      <c r="A4934" s="24"/>
      <c r="B4934" s="23"/>
      <c r="C4934" s="23"/>
      <c r="D4934" s="23"/>
      <c r="E4934" s="23"/>
      <c r="F4934" s="23"/>
      <c r="G4934" s="23"/>
      <c r="H4934" s="23"/>
      <c r="I4934" s="23"/>
      <c r="J4934" s="23"/>
      <c r="K4934" s="23"/>
      <c r="L4934" s="23"/>
      <c r="M4934" s="23"/>
      <c r="N4934" s="23"/>
      <c r="O4934" s="23"/>
      <c r="P4934" s="23"/>
      <c r="Q4934" s="23"/>
      <c r="R4934" s="23"/>
      <c r="S4934" s="23"/>
      <c r="T4934" s="23"/>
      <c r="U4934" s="23"/>
      <c r="V4934" s="23"/>
      <c r="W4934" s="23"/>
      <c r="X4934" s="23"/>
      <c r="Y4934" s="23"/>
      <c r="Z4934" s="23"/>
      <c r="AA4934" s="23"/>
      <c r="AB4934" s="23"/>
      <c r="AC4934" s="67"/>
      <c r="AD4934" s="23"/>
      <c r="AE4934" s="23"/>
    </row>
    <row r="4935" spans="1:31" s="103" customFormat="1" x14ac:dyDescent="0.35">
      <c r="A4935" s="24"/>
      <c r="B4935" s="23"/>
      <c r="C4935" s="23"/>
      <c r="D4935" s="23"/>
      <c r="E4935" s="23"/>
      <c r="F4935" s="23"/>
      <c r="G4935" s="23"/>
      <c r="H4935" s="23"/>
      <c r="I4935" s="23"/>
      <c r="J4935" s="23"/>
      <c r="K4935" s="23"/>
      <c r="L4935" s="23"/>
      <c r="M4935" s="23"/>
      <c r="N4935" s="23"/>
      <c r="O4935" s="23"/>
      <c r="P4935" s="23"/>
      <c r="Q4935" s="23"/>
      <c r="R4935" s="23"/>
      <c r="S4935" s="23"/>
      <c r="T4935" s="23"/>
      <c r="U4935" s="23"/>
      <c r="V4935" s="23"/>
      <c r="W4935" s="23"/>
      <c r="X4935" s="23"/>
      <c r="Y4935" s="23"/>
      <c r="Z4935" s="23"/>
      <c r="AA4935" s="23"/>
      <c r="AB4935" s="23"/>
      <c r="AC4935" s="67"/>
      <c r="AD4935" s="23"/>
      <c r="AE4935" s="23"/>
    </row>
    <row r="4936" spans="1:31" s="103" customFormat="1" x14ac:dyDescent="0.35">
      <c r="A4936" s="24"/>
      <c r="B4936" s="23"/>
      <c r="C4936" s="23"/>
      <c r="D4936" s="23"/>
      <c r="E4936" s="23"/>
      <c r="F4936" s="23"/>
      <c r="G4936" s="23"/>
      <c r="H4936" s="23"/>
      <c r="I4936" s="23"/>
      <c r="J4936" s="23"/>
      <c r="K4936" s="23"/>
      <c r="L4936" s="23"/>
      <c r="M4936" s="23"/>
      <c r="N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23"/>
      <c r="Y4936" s="23"/>
      <c r="Z4936" s="23"/>
      <c r="AA4936" s="23"/>
      <c r="AB4936" s="23"/>
      <c r="AC4936" s="67"/>
      <c r="AD4936" s="23"/>
      <c r="AE4936" s="23"/>
    </row>
    <row r="4937" spans="1:31" s="103" customFormat="1" x14ac:dyDescent="0.35">
      <c r="A4937" s="24"/>
      <c r="B4937" s="23"/>
      <c r="C4937" s="23"/>
      <c r="D4937" s="23"/>
      <c r="E4937" s="23"/>
      <c r="F4937" s="23"/>
      <c r="G4937" s="23"/>
      <c r="H4937" s="23"/>
      <c r="I4937" s="23"/>
      <c r="J4937" s="23"/>
      <c r="K4937" s="23"/>
      <c r="L4937" s="23"/>
      <c r="M4937" s="23"/>
      <c r="N4937" s="23"/>
      <c r="O4937" s="23"/>
      <c r="P4937" s="23"/>
      <c r="Q4937" s="23"/>
      <c r="R4937" s="23"/>
      <c r="S4937" s="23"/>
      <c r="T4937" s="23"/>
      <c r="U4937" s="23"/>
      <c r="V4937" s="23"/>
      <c r="W4937" s="23"/>
      <c r="X4937" s="23"/>
      <c r="Y4937" s="23"/>
      <c r="Z4937" s="23"/>
      <c r="AA4937" s="23"/>
      <c r="AB4937" s="23"/>
      <c r="AC4937" s="67"/>
      <c r="AD4937" s="23"/>
      <c r="AE4937" s="23"/>
    </row>
    <row r="4938" spans="1:31" s="103" customFormat="1" x14ac:dyDescent="0.35">
      <c r="A4938" s="24"/>
      <c r="B4938" s="23"/>
      <c r="C4938" s="23"/>
      <c r="D4938" s="23"/>
      <c r="E4938" s="23"/>
      <c r="F4938" s="23"/>
      <c r="G4938" s="23"/>
      <c r="H4938" s="23"/>
      <c r="I4938" s="23"/>
      <c r="J4938" s="23"/>
      <c r="K4938" s="23"/>
      <c r="L4938" s="23"/>
      <c r="M4938" s="23"/>
      <c r="N4938" s="23"/>
      <c r="O4938" s="23"/>
      <c r="P4938" s="23"/>
      <c r="Q4938" s="23"/>
      <c r="R4938" s="23"/>
      <c r="S4938" s="23"/>
      <c r="T4938" s="23"/>
      <c r="U4938" s="23"/>
      <c r="V4938" s="23"/>
      <c r="W4938" s="23"/>
      <c r="X4938" s="23"/>
      <c r="Y4938" s="23"/>
      <c r="Z4938" s="23"/>
      <c r="AA4938" s="23"/>
      <c r="AB4938" s="23"/>
      <c r="AC4938" s="67"/>
      <c r="AD4938" s="23"/>
      <c r="AE4938" s="23"/>
    </row>
    <row r="4939" spans="1:31" s="103" customFormat="1" x14ac:dyDescent="0.35">
      <c r="A4939" s="24"/>
      <c r="B4939" s="23"/>
      <c r="C4939" s="23"/>
      <c r="D4939" s="23"/>
      <c r="E4939" s="23"/>
      <c r="F4939" s="23"/>
      <c r="G4939" s="23"/>
      <c r="H4939" s="23"/>
      <c r="I4939" s="23"/>
      <c r="J4939" s="23"/>
      <c r="K4939" s="23"/>
      <c r="L4939" s="23"/>
      <c r="M4939" s="23"/>
      <c r="N4939" s="23"/>
      <c r="O4939" s="23"/>
      <c r="P4939" s="23"/>
      <c r="Q4939" s="23"/>
      <c r="R4939" s="23"/>
      <c r="S4939" s="23"/>
      <c r="T4939" s="23"/>
      <c r="U4939" s="23"/>
      <c r="V4939" s="23"/>
      <c r="W4939" s="23"/>
      <c r="X4939" s="23"/>
      <c r="Y4939" s="23"/>
      <c r="Z4939" s="23"/>
      <c r="AA4939" s="23"/>
      <c r="AB4939" s="23"/>
      <c r="AC4939" s="67"/>
      <c r="AD4939" s="23"/>
      <c r="AE4939" s="23"/>
    </row>
    <row r="4940" spans="1:31" s="103" customFormat="1" x14ac:dyDescent="0.35">
      <c r="A4940" s="24"/>
      <c r="B4940" s="23"/>
      <c r="C4940" s="23"/>
      <c r="D4940" s="23"/>
      <c r="E4940" s="23"/>
      <c r="F4940" s="23"/>
      <c r="G4940" s="23"/>
      <c r="H4940" s="23"/>
      <c r="I4940" s="23"/>
      <c r="J4940" s="23"/>
      <c r="K4940" s="23"/>
      <c r="L4940" s="23"/>
      <c r="M4940" s="23"/>
      <c r="N4940" s="23"/>
      <c r="O4940" s="23"/>
      <c r="P4940" s="23"/>
      <c r="Q4940" s="23"/>
      <c r="R4940" s="23"/>
      <c r="S4940" s="23"/>
      <c r="T4940" s="23"/>
      <c r="U4940" s="23"/>
      <c r="V4940" s="23"/>
      <c r="W4940" s="23"/>
      <c r="X4940" s="23"/>
      <c r="Y4940" s="23"/>
      <c r="Z4940" s="23"/>
      <c r="AA4940" s="23"/>
      <c r="AB4940" s="23"/>
      <c r="AC4940" s="67"/>
      <c r="AD4940" s="23"/>
      <c r="AE4940" s="23"/>
    </row>
    <row r="4941" spans="1:31" s="103" customFormat="1" x14ac:dyDescent="0.35">
      <c r="A4941" s="24"/>
      <c r="B4941" s="23"/>
      <c r="C4941" s="23"/>
      <c r="D4941" s="23"/>
      <c r="E4941" s="23"/>
      <c r="F4941" s="23"/>
      <c r="G4941" s="23"/>
      <c r="H4941" s="23"/>
      <c r="I4941" s="23"/>
      <c r="J4941" s="23"/>
      <c r="K4941" s="23"/>
      <c r="L4941" s="23"/>
      <c r="M4941" s="23"/>
      <c r="N4941" s="23"/>
      <c r="O4941" s="23"/>
      <c r="P4941" s="23"/>
      <c r="Q4941" s="23"/>
      <c r="R4941" s="23"/>
      <c r="S4941" s="23"/>
      <c r="T4941" s="23"/>
      <c r="U4941" s="23"/>
      <c r="V4941" s="23"/>
      <c r="W4941" s="23"/>
      <c r="X4941" s="23"/>
      <c r="Y4941" s="23"/>
      <c r="Z4941" s="23"/>
      <c r="AA4941" s="23"/>
      <c r="AB4941" s="23"/>
      <c r="AC4941" s="67"/>
      <c r="AD4941" s="23"/>
      <c r="AE4941" s="23"/>
    </row>
    <row r="4942" spans="1:31" s="103" customFormat="1" x14ac:dyDescent="0.35">
      <c r="A4942" s="24"/>
      <c r="B4942" s="23"/>
      <c r="C4942" s="23"/>
      <c r="D4942" s="23"/>
      <c r="E4942" s="23"/>
      <c r="F4942" s="23"/>
      <c r="G4942" s="23"/>
      <c r="H4942" s="23"/>
      <c r="I4942" s="23"/>
      <c r="J4942" s="23"/>
      <c r="K4942" s="23"/>
      <c r="L4942" s="23"/>
      <c r="M4942" s="23"/>
      <c r="N4942" s="23"/>
      <c r="O4942" s="23"/>
      <c r="P4942" s="23"/>
      <c r="Q4942" s="23"/>
      <c r="R4942" s="23"/>
      <c r="S4942" s="23"/>
      <c r="T4942" s="23"/>
      <c r="U4942" s="23"/>
      <c r="V4942" s="23"/>
      <c r="W4942" s="23"/>
      <c r="X4942" s="23"/>
      <c r="Y4942" s="23"/>
      <c r="Z4942" s="23"/>
      <c r="AA4942" s="23"/>
      <c r="AB4942" s="23"/>
      <c r="AC4942" s="67"/>
      <c r="AD4942" s="23"/>
      <c r="AE4942" s="23"/>
    </row>
    <row r="4943" spans="1:31" s="103" customFormat="1" x14ac:dyDescent="0.35">
      <c r="A4943" s="24"/>
      <c r="B4943" s="23"/>
      <c r="C4943" s="23"/>
      <c r="D4943" s="23"/>
      <c r="E4943" s="23"/>
      <c r="F4943" s="23"/>
      <c r="G4943" s="23"/>
      <c r="H4943" s="23"/>
      <c r="I4943" s="23"/>
      <c r="J4943" s="23"/>
      <c r="K4943" s="23"/>
      <c r="L4943" s="23"/>
      <c r="M4943" s="23"/>
      <c r="N4943" s="23"/>
      <c r="O4943" s="23"/>
      <c r="P4943" s="23"/>
      <c r="Q4943" s="23"/>
      <c r="R4943" s="23"/>
      <c r="S4943" s="23"/>
      <c r="T4943" s="23"/>
      <c r="U4943" s="23"/>
      <c r="V4943" s="23"/>
      <c r="W4943" s="23"/>
      <c r="X4943" s="23"/>
      <c r="Y4943" s="23"/>
      <c r="Z4943" s="23"/>
      <c r="AA4943" s="23"/>
      <c r="AB4943" s="23"/>
      <c r="AC4943" s="67"/>
      <c r="AD4943" s="23"/>
      <c r="AE4943" s="23"/>
    </row>
    <row r="4944" spans="1:31" s="103" customFormat="1" x14ac:dyDescent="0.35">
      <c r="A4944" s="24"/>
      <c r="B4944" s="23"/>
      <c r="C4944" s="23"/>
      <c r="D4944" s="23"/>
      <c r="E4944" s="23"/>
      <c r="F4944" s="23"/>
      <c r="G4944" s="23"/>
      <c r="H4944" s="23"/>
      <c r="I4944" s="23"/>
      <c r="J4944" s="23"/>
      <c r="K4944" s="23"/>
      <c r="L4944" s="23"/>
      <c r="M4944" s="23"/>
      <c r="N4944" s="23"/>
      <c r="O4944" s="23"/>
      <c r="P4944" s="23"/>
      <c r="Q4944" s="23"/>
      <c r="R4944" s="23"/>
      <c r="S4944" s="23"/>
      <c r="T4944" s="23"/>
      <c r="U4944" s="23"/>
      <c r="V4944" s="23"/>
      <c r="W4944" s="23"/>
      <c r="X4944" s="23"/>
      <c r="Y4944" s="23"/>
      <c r="Z4944" s="23"/>
      <c r="AA4944" s="23"/>
      <c r="AB4944" s="23"/>
      <c r="AC4944" s="67"/>
      <c r="AD4944" s="23"/>
      <c r="AE4944" s="23"/>
    </row>
    <row r="4945" spans="1:31" s="103" customFormat="1" x14ac:dyDescent="0.35">
      <c r="A4945" s="24"/>
      <c r="B4945" s="23"/>
      <c r="C4945" s="23"/>
      <c r="D4945" s="23"/>
      <c r="E4945" s="23"/>
      <c r="F4945" s="23"/>
      <c r="G4945" s="23"/>
      <c r="H4945" s="23"/>
      <c r="I4945" s="23"/>
      <c r="J4945" s="23"/>
      <c r="K4945" s="23"/>
      <c r="L4945" s="23"/>
      <c r="M4945" s="23"/>
      <c r="N4945" s="23"/>
      <c r="O4945" s="23"/>
      <c r="P4945" s="23"/>
      <c r="Q4945" s="23"/>
      <c r="R4945" s="23"/>
      <c r="S4945" s="23"/>
      <c r="T4945" s="23"/>
      <c r="U4945" s="23"/>
      <c r="V4945" s="23"/>
      <c r="W4945" s="23"/>
      <c r="X4945" s="23"/>
      <c r="Y4945" s="23"/>
      <c r="Z4945" s="23"/>
      <c r="AA4945" s="23"/>
      <c r="AB4945" s="23"/>
      <c r="AC4945" s="67"/>
      <c r="AD4945" s="23"/>
      <c r="AE4945" s="23"/>
    </row>
    <row r="4946" spans="1:31" s="103" customFormat="1" x14ac:dyDescent="0.35">
      <c r="A4946" s="24"/>
      <c r="B4946" s="23"/>
      <c r="C4946" s="23"/>
      <c r="D4946" s="23"/>
      <c r="E4946" s="23"/>
      <c r="F4946" s="23"/>
      <c r="G4946" s="23"/>
      <c r="H4946" s="23"/>
      <c r="I4946" s="23"/>
      <c r="J4946" s="23"/>
      <c r="K4946" s="23"/>
      <c r="L4946" s="23"/>
      <c r="M4946" s="23"/>
      <c r="N4946" s="23"/>
      <c r="O4946" s="23"/>
      <c r="P4946" s="23"/>
      <c r="Q4946" s="23"/>
      <c r="R4946" s="23"/>
      <c r="S4946" s="23"/>
      <c r="T4946" s="23"/>
      <c r="U4946" s="23"/>
      <c r="V4946" s="23"/>
      <c r="W4946" s="23"/>
      <c r="X4946" s="23"/>
      <c r="Y4946" s="23"/>
      <c r="Z4946" s="23"/>
      <c r="AA4946" s="23"/>
      <c r="AB4946" s="23"/>
      <c r="AC4946" s="67"/>
      <c r="AD4946" s="23"/>
      <c r="AE4946" s="23"/>
    </row>
    <row r="4947" spans="1:31" s="103" customFormat="1" x14ac:dyDescent="0.35">
      <c r="A4947" s="24"/>
      <c r="B4947" s="23"/>
      <c r="C4947" s="23"/>
      <c r="D4947" s="23"/>
      <c r="E4947" s="23"/>
      <c r="F4947" s="23"/>
      <c r="G4947" s="23"/>
      <c r="H4947" s="23"/>
      <c r="I4947" s="23"/>
      <c r="J4947" s="23"/>
      <c r="K4947" s="23"/>
      <c r="L4947" s="23"/>
      <c r="M4947" s="23"/>
      <c r="N4947" s="23"/>
      <c r="O4947" s="23"/>
      <c r="P4947" s="23"/>
      <c r="Q4947" s="23"/>
      <c r="R4947" s="23"/>
      <c r="S4947" s="23"/>
      <c r="T4947" s="23"/>
      <c r="U4947" s="23"/>
      <c r="V4947" s="23"/>
      <c r="W4947" s="23"/>
      <c r="X4947" s="23"/>
      <c r="Y4947" s="23"/>
      <c r="Z4947" s="23"/>
      <c r="AA4947" s="23"/>
      <c r="AB4947" s="23"/>
      <c r="AC4947" s="67"/>
      <c r="AD4947" s="23"/>
      <c r="AE4947" s="23"/>
    </row>
    <row r="4948" spans="1:31" s="103" customFormat="1" x14ac:dyDescent="0.35">
      <c r="A4948" s="24"/>
      <c r="B4948" s="23"/>
      <c r="C4948" s="23"/>
      <c r="D4948" s="23"/>
      <c r="E4948" s="23"/>
      <c r="F4948" s="23"/>
      <c r="G4948" s="23"/>
      <c r="H4948" s="23"/>
      <c r="I4948" s="23"/>
      <c r="J4948" s="23"/>
      <c r="K4948" s="23"/>
      <c r="L4948" s="23"/>
      <c r="M4948" s="23"/>
      <c r="N4948" s="23"/>
      <c r="O4948" s="23"/>
      <c r="P4948" s="23"/>
      <c r="Q4948" s="23"/>
      <c r="R4948" s="23"/>
      <c r="S4948" s="23"/>
      <c r="T4948" s="23"/>
      <c r="U4948" s="23"/>
      <c r="V4948" s="23"/>
      <c r="W4948" s="23"/>
      <c r="X4948" s="23"/>
      <c r="Y4948" s="23"/>
      <c r="Z4948" s="23"/>
      <c r="AA4948" s="23"/>
      <c r="AB4948" s="23"/>
      <c r="AC4948" s="67"/>
      <c r="AD4948" s="23"/>
      <c r="AE4948" s="23"/>
    </row>
    <row r="4949" spans="1:31" s="103" customFormat="1" x14ac:dyDescent="0.35">
      <c r="A4949" s="24"/>
      <c r="B4949" s="23"/>
      <c r="C4949" s="23"/>
      <c r="D4949" s="23"/>
      <c r="E4949" s="23"/>
      <c r="F4949" s="23"/>
      <c r="G4949" s="23"/>
      <c r="H4949" s="23"/>
      <c r="I4949" s="23"/>
      <c r="J4949" s="23"/>
      <c r="K4949" s="23"/>
      <c r="L4949" s="23"/>
      <c r="M4949" s="23"/>
      <c r="N4949" s="23"/>
      <c r="O4949" s="23"/>
      <c r="P4949" s="23"/>
      <c r="Q4949" s="23"/>
      <c r="R4949" s="23"/>
      <c r="S4949" s="23"/>
      <c r="T4949" s="23"/>
      <c r="U4949" s="23"/>
      <c r="V4949" s="23"/>
      <c r="W4949" s="23"/>
      <c r="X4949" s="23"/>
      <c r="Y4949" s="23"/>
      <c r="Z4949" s="23"/>
      <c r="AA4949" s="23"/>
      <c r="AB4949" s="23"/>
      <c r="AC4949" s="67"/>
      <c r="AD4949" s="23"/>
      <c r="AE4949" s="23"/>
    </row>
    <row r="4950" spans="1:31" s="103" customFormat="1" x14ac:dyDescent="0.35">
      <c r="A4950" s="24"/>
      <c r="B4950" s="23"/>
      <c r="C4950" s="23"/>
      <c r="D4950" s="23"/>
      <c r="E4950" s="23"/>
      <c r="F4950" s="23"/>
      <c r="G4950" s="23"/>
      <c r="H4950" s="23"/>
      <c r="I4950" s="23"/>
      <c r="J4950" s="23"/>
      <c r="K4950" s="23"/>
      <c r="L4950" s="23"/>
      <c r="M4950" s="23"/>
      <c r="N4950" s="23"/>
      <c r="O4950" s="23"/>
      <c r="P4950" s="23"/>
      <c r="Q4950" s="23"/>
      <c r="R4950" s="23"/>
      <c r="S4950" s="23"/>
      <c r="T4950" s="23"/>
      <c r="U4950" s="23"/>
      <c r="V4950" s="23"/>
      <c r="W4950" s="23"/>
      <c r="X4950" s="23"/>
      <c r="Y4950" s="23"/>
      <c r="Z4950" s="23"/>
      <c r="AA4950" s="23"/>
      <c r="AB4950" s="23"/>
      <c r="AC4950" s="67"/>
      <c r="AD4950" s="23"/>
      <c r="AE4950" s="23"/>
    </row>
    <row r="4951" spans="1:31" s="103" customFormat="1" x14ac:dyDescent="0.35">
      <c r="A4951" s="24"/>
      <c r="B4951" s="23"/>
      <c r="C4951" s="23"/>
      <c r="D4951" s="23"/>
      <c r="E4951" s="23"/>
      <c r="F4951" s="23"/>
      <c r="G4951" s="23"/>
      <c r="H4951" s="23"/>
      <c r="I4951" s="23"/>
      <c r="J4951" s="23"/>
      <c r="K4951" s="23"/>
      <c r="L4951" s="23"/>
      <c r="M4951" s="23"/>
      <c r="N4951" s="23"/>
      <c r="O4951" s="23"/>
      <c r="P4951" s="23"/>
      <c r="Q4951" s="23"/>
      <c r="R4951" s="23"/>
      <c r="S4951" s="23"/>
      <c r="T4951" s="23"/>
      <c r="U4951" s="23"/>
      <c r="V4951" s="23"/>
      <c r="W4951" s="23"/>
      <c r="X4951" s="23"/>
      <c r="Y4951" s="23"/>
      <c r="Z4951" s="23"/>
      <c r="AA4951" s="23"/>
      <c r="AB4951" s="23"/>
      <c r="AC4951" s="67"/>
      <c r="AD4951" s="23"/>
      <c r="AE4951" s="23"/>
    </row>
    <row r="4952" spans="1:31" s="103" customFormat="1" x14ac:dyDescent="0.35">
      <c r="A4952" s="24"/>
      <c r="B4952" s="23"/>
      <c r="C4952" s="23"/>
      <c r="D4952" s="23"/>
      <c r="E4952" s="23"/>
      <c r="F4952" s="23"/>
      <c r="G4952" s="23"/>
      <c r="H4952" s="23"/>
      <c r="I4952" s="23"/>
      <c r="J4952" s="23"/>
      <c r="K4952" s="23"/>
      <c r="L4952" s="23"/>
      <c r="M4952" s="23"/>
      <c r="N4952" s="23"/>
      <c r="O4952" s="23"/>
      <c r="P4952" s="23"/>
      <c r="Q4952" s="23"/>
      <c r="R4952" s="23"/>
      <c r="S4952" s="23"/>
      <c r="T4952" s="23"/>
      <c r="U4952" s="23"/>
      <c r="V4952" s="23"/>
      <c r="W4952" s="23"/>
      <c r="X4952" s="23"/>
      <c r="Y4952" s="23"/>
      <c r="Z4952" s="23"/>
      <c r="AA4952" s="23"/>
      <c r="AB4952" s="23"/>
      <c r="AC4952" s="67"/>
      <c r="AD4952" s="23"/>
      <c r="AE4952" s="23"/>
    </row>
    <row r="4953" spans="1:31" s="103" customFormat="1" x14ac:dyDescent="0.35">
      <c r="A4953" s="24"/>
      <c r="B4953" s="23"/>
      <c r="C4953" s="23"/>
      <c r="D4953" s="23"/>
      <c r="E4953" s="23"/>
      <c r="F4953" s="23"/>
      <c r="G4953" s="23"/>
      <c r="H4953" s="23"/>
      <c r="I4953" s="23"/>
      <c r="J4953" s="23"/>
      <c r="K4953" s="23"/>
      <c r="L4953" s="23"/>
      <c r="M4953" s="23"/>
      <c r="N4953" s="23"/>
      <c r="O4953" s="23"/>
      <c r="P4953" s="23"/>
      <c r="Q4953" s="23"/>
      <c r="R4953" s="23"/>
      <c r="S4953" s="23"/>
      <c r="T4953" s="23"/>
      <c r="U4953" s="23"/>
      <c r="V4953" s="23"/>
      <c r="W4953" s="23"/>
      <c r="X4953" s="23"/>
      <c r="Y4953" s="23"/>
      <c r="Z4953" s="23"/>
      <c r="AA4953" s="23"/>
      <c r="AB4953" s="23"/>
      <c r="AC4953" s="67"/>
      <c r="AD4953" s="23"/>
      <c r="AE4953" s="23"/>
    </row>
    <row r="4954" spans="1:31" s="103" customFormat="1" x14ac:dyDescent="0.35">
      <c r="A4954" s="24"/>
      <c r="B4954" s="23"/>
      <c r="C4954" s="23"/>
      <c r="D4954" s="23"/>
      <c r="E4954" s="23"/>
      <c r="F4954" s="23"/>
      <c r="G4954" s="23"/>
      <c r="H4954" s="23"/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23"/>
      <c r="Y4954" s="23"/>
      <c r="Z4954" s="23"/>
      <c r="AA4954" s="23"/>
      <c r="AB4954" s="23"/>
      <c r="AC4954" s="67"/>
      <c r="AD4954" s="23"/>
      <c r="AE4954" s="23"/>
    </row>
    <row r="4955" spans="1:31" s="103" customFormat="1" x14ac:dyDescent="0.35">
      <c r="A4955" s="24"/>
      <c r="B4955" s="23"/>
      <c r="C4955" s="23"/>
      <c r="D4955" s="23"/>
      <c r="E4955" s="23"/>
      <c r="F4955" s="23"/>
      <c r="G4955" s="23"/>
      <c r="H4955" s="23"/>
      <c r="I4955" s="23"/>
      <c r="J4955" s="23"/>
      <c r="K4955" s="23"/>
      <c r="L4955" s="23"/>
      <c r="M4955" s="23"/>
      <c r="N4955" s="23"/>
      <c r="O4955" s="23"/>
      <c r="P4955" s="23"/>
      <c r="Q4955" s="23"/>
      <c r="R4955" s="23"/>
      <c r="S4955" s="23"/>
      <c r="T4955" s="23"/>
      <c r="U4955" s="23"/>
      <c r="V4955" s="23"/>
      <c r="W4955" s="23"/>
      <c r="X4955" s="23"/>
      <c r="Y4955" s="23"/>
      <c r="Z4955" s="23"/>
      <c r="AA4955" s="23"/>
      <c r="AB4955" s="23"/>
      <c r="AC4955" s="67"/>
      <c r="AD4955" s="23"/>
      <c r="AE4955" s="23"/>
    </row>
    <row r="4956" spans="1:31" s="103" customFormat="1" x14ac:dyDescent="0.35">
      <c r="A4956" s="24"/>
      <c r="B4956" s="23"/>
      <c r="C4956" s="23"/>
      <c r="D4956" s="23"/>
      <c r="E4956" s="23"/>
      <c r="F4956" s="23"/>
      <c r="G4956" s="23"/>
      <c r="H4956" s="23"/>
      <c r="I4956" s="23"/>
      <c r="J4956" s="23"/>
      <c r="K4956" s="23"/>
      <c r="L4956" s="23"/>
      <c r="M4956" s="23"/>
      <c r="N4956" s="23"/>
      <c r="O4956" s="23"/>
      <c r="P4956" s="23"/>
      <c r="Q4956" s="23"/>
      <c r="R4956" s="23"/>
      <c r="S4956" s="23"/>
      <c r="T4956" s="23"/>
      <c r="U4956" s="23"/>
      <c r="V4956" s="23"/>
      <c r="W4956" s="23"/>
      <c r="X4956" s="23"/>
      <c r="Y4956" s="23"/>
      <c r="Z4956" s="23"/>
      <c r="AA4956" s="23"/>
      <c r="AB4956" s="23"/>
      <c r="AC4956" s="67"/>
      <c r="AD4956" s="23"/>
      <c r="AE4956" s="23"/>
    </row>
    <row r="4957" spans="1:31" s="103" customFormat="1" x14ac:dyDescent="0.35">
      <c r="A4957" s="24"/>
      <c r="B4957" s="23"/>
      <c r="C4957" s="23"/>
      <c r="D4957" s="23"/>
      <c r="E4957" s="23"/>
      <c r="F4957" s="23"/>
      <c r="G4957" s="23"/>
      <c r="H4957" s="23"/>
      <c r="I4957" s="23"/>
      <c r="J4957" s="23"/>
      <c r="K4957" s="23"/>
      <c r="L4957" s="23"/>
      <c r="M4957" s="23"/>
      <c r="N4957" s="23"/>
      <c r="O4957" s="23"/>
      <c r="P4957" s="23"/>
      <c r="Q4957" s="23"/>
      <c r="R4957" s="23"/>
      <c r="S4957" s="23"/>
      <c r="T4957" s="23"/>
      <c r="U4957" s="23"/>
      <c r="V4957" s="23"/>
      <c r="W4957" s="23"/>
      <c r="X4957" s="23"/>
      <c r="Y4957" s="23"/>
      <c r="Z4957" s="23"/>
      <c r="AA4957" s="23"/>
      <c r="AB4957" s="23"/>
      <c r="AC4957" s="67"/>
      <c r="AD4957" s="23"/>
      <c r="AE4957" s="23"/>
    </row>
    <row r="4958" spans="1:31" s="103" customFormat="1" x14ac:dyDescent="0.35">
      <c r="A4958" s="24"/>
      <c r="B4958" s="23"/>
      <c r="C4958" s="23"/>
      <c r="D4958" s="23"/>
      <c r="E4958" s="23"/>
      <c r="F4958" s="23"/>
      <c r="G4958" s="23"/>
      <c r="H4958" s="23"/>
      <c r="I4958" s="23"/>
      <c r="J4958" s="23"/>
      <c r="K4958" s="23"/>
      <c r="L4958" s="23"/>
      <c r="M4958" s="23"/>
      <c r="N4958" s="23"/>
      <c r="O4958" s="23"/>
      <c r="P4958" s="23"/>
      <c r="Q4958" s="23"/>
      <c r="R4958" s="23"/>
      <c r="S4958" s="23"/>
      <c r="T4958" s="23"/>
      <c r="U4958" s="23"/>
      <c r="V4958" s="23"/>
      <c r="W4958" s="23"/>
      <c r="X4958" s="23"/>
      <c r="Y4958" s="23"/>
      <c r="Z4958" s="23"/>
      <c r="AA4958" s="23"/>
      <c r="AB4958" s="23"/>
      <c r="AC4958" s="67"/>
      <c r="AD4958" s="23"/>
      <c r="AE4958" s="23"/>
    </row>
    <row r="4959" spans="1:31" s="103" customFormat="1" x14ac:dyDescent="0.35">
      <c r="A4959" s="24"/>
      <c r="B4959" s="23"/>
      <c r="C4959" s="23"/>
      <c r="D4959" s="23"/>
      <c r="E4959" s="23"/>
      <c r="F4959" s="23"/>
      <c r="G4959" s="23"/>
      <c r="H4959" s="23"/>
      <c r="I4959" s="23"/>
      <c r="J4959" s="23"/>
      <c r="K4959" s="23"/>
      <c r="L4959" s="23"/>
      <c r="M4959" s="23"/>
      <c r="N4959" s="23"/>
      <c r="O4959" s="23"/>
      <c r="P4959" s="23"/>
      <c r="Q4959" s="23"/>
      <c r="R4959" s="23"/>
      <c r="S4959" s="23"/>
      <c r="T4959" s="23"/>
      <c r="U4959" s="23"/>
      <c r="V4959" s="23"/>
      <c r="W4959" s="23"/>
      <c r="X4959" s="23"/>
      <c r="Y4959" s="23"/>
      <c r="Z4959" s="23"/>
      <c r="AA4959" s="23"/>
      <c r="AB4959" s="23"/>
      <c r="AC4959" s="67"/>
      <c r="AD4959" s="23"/>
      <c r="AE4959" s="23"/>
    </row>
    <row r="4960" spans="1:31" s="103" customFormat="1" x14ac:dyDescent="0.35">
      <c r="A4960" s="24"/>
      <c r="B4960" s="23"/>
      <c r="C4960" s="23"/>
      <c r="D4960" s="23"/>
      <c r="E4960" s="23"/>
      <c r="F4960" s="23"/>
      <c r="G4960" s="23"/>
      <c r="H4960" s="23"/>
      <c r="I4960" s="23"/>
      <c r="J4960" s="23"/>
      <c r="K4960" s="23"/>
      <c r="L4960" s="23"/>
      <c r="M4960" s="23"/>
      <c r="N4960" s="23"/>
      <c r="O4960" s="23"/>
      <c r="P4960" s="23"/>
      <c r="Q4960" s="23"/>
      <c r="R4960" s="23"/>
      <c r="S4960" s="23"/>
      <c r="T4960" s="23"/>
      <c r="U4960" s="23"/>
      <c r="V4960" s="23"/>
      <c r="W4960" s="23"/>
      <c r="X4960" s="23"/>
      <c r="Y4960" s="23"/>
      <c r="Z4960" s="23"/>
      <c r="AA4960" s="23"/>
      <c r="AB4960" s="23"/>
      <c r="AC4960" s="67"/>
      <c r="AD4960" s="23"/>
      <c r="AE4960" s="23"/>
    </row>
    <row r="4961" spans="1:31" s="103" customFormat="1" x14ac:dyDescent="0.35">
      <c r="A4961" s="24"/>
      <c r="B4961" s="23"/>
      <c r="C4961" s="23"/>
      <c r="D4961" s="23"/>
      <c r="E4961" s="23"/>
      <c r="F4961" s="23"/>
      <c r="G4961" s="23"/>
      <c r="H4961" s="23"/>
      <c r="I4961" s="23"/>
      <c r="J4961" s="23"/>
      <c r="K4961" s="23"/>
      <c r="L4961" s="23"/>
      <c r="M4961" s="23"/>
      <c r="N4961" s="23"/>
      <c r="O4961" s="23"/>
      <c r="P4961" s="23"/>
      <c r="Q4961" s="23"/>
      <c r="R4961" s="23"/>
      <c r="S4961" s="23"/>
      <c r="T4961" s="23"/>
      <c r="U4961" s="23"/>
      <c r="V4961" s="23"/>
      <c r="W4961" s="23"/>
      <c r="X4961" s="23"/>
      <c r="Y4961" s="23"/>
      <c r="Z4961" s="23"/>
      <c r="AA4961" s="23"/>
      <c r="AB4961" s="23"/>
      <c r="AC4961" s="67"/>
      <c r="AD4961" s="23"/>
      <c r="AE4961" s="23"/>
    </row>
    <row r="4962" spans="1:31" s="103" customFormat="1" x14ac:dyDescent="0.35">
      <c r="A4962" s="24"/>
      <c r="B4962" s="23"/>
      <c r="C4962" s="23"/>
      <c r="D4962" s="23"/>
      <c r="E4962" s="23"/>
      <c r="F4962" s="23"/>
      <c r="G4962" s="23"/>
      <c r="H4962" s="23"/>
      <c r="I4962" s="23"/>
      <c r="J4962" s="23"/>
      <c r="K4962" s="23"/>
      <c r="L4962" s="23"/>
      <c r="M4962" s="23"/>
      <c r="N4962" s="23"/>
      <c r="O4962" s="23"/>
      <c r="P4962" s="23"/>
      <c r="Q4962" s="23"/>
      <c r="R4962" s="23"/>
      <c r="S4962" s="23"/>
      <c r="T4962" s="23"/>
      <c r="U4962" s="23"/>
      <c r="V4962" s="23"/>
      <c r="W4962" s="23"/>
      <c r="X4962" s="23"/>
      <c r="Y4962" s="23"/>
      <c r="Z4962" s="23"/>
      <c r="AA4962" s="23"/>
      <c r="AB4962" s="23"/>
      <c r="AC4962" s="67"/>
      <c r="AD4962" s="23"/>
      <c r="AE4962" s="23"/>
    </row>
    <row r="4963" spans="1:31" s="103" customFormat="1" x14ac:dyDescent="0.35">
      <c r="A4963" s="24"/>
      <c r="B4963" s="23"/>
      <c r="C4963" s="23"/>
      <c r="D4963" s="23"/>
      <c r="E4963" s="23"/>
      <c r="F4963" s="23"/>
      <c r="G4963" s="23"/>
      <c r="H4963" s="23"/>
      <c r="I4963" s="23"/>
      <c r="J4963" s="23"/>
      <c r="K4963" s="23"/>
      <c r="L4963" s="23"/>
      <c r="M4963" s="23"/>
      <c r="N4963" s="23"/>
      <c r="O4963" s="23"/>
      <c r="P4963" s="23"/>
      <c r="Q4963" s="23"/>
      <c r="R4963" s="23"/>
      <c r="S4963" s="23"/>
      <c r="T4963" s="23"/>
      <c r="U4963" s="23"/>
      <c r="V4963" s="23"/>
      <c r="W4963" s="23"/>
      <c r="X4963" s="23"/>
      <c r="Y4963" s="23"/>
      <c r="Z4963" s="23"/>
      <c r="AA4963" s="23"/>
      <c r="AB4963" s="23"/>
      <c r="AC4963" s="67"/>
      <c r="AD4963" s="23"/>
      <c r="AE4963" s="23"/>
    </row>
    <row r="4964" spans="1:31" s="103" customFormat="1" x14ac:dyDescent="0.35">
      <c r="A4964" s="24"/>
      <c r="B4964" s="23"/>
      <c r="C4964" s="23"/>
      <c r="D4964" s="23"/>
      <c r="E4964" s="23"/>
      <c r="F4964" s="23"/>
      <c r="G4964" s="23"/>
      <c r="H4964" s="23"/>
      <c r="I4964" s="23"/>
      <c r="J4964" s="23"/>
      <c r="K4964" s="23"/>
      <c r="L4964" s="23"/>
      <c r="M4964" s="23"/>
      <c r="N4964" s="23"/>
      <c r="O4964" s="23"/>
      <c r="P4964" s="23"/>
      <c r="Q4964" s="23"/>
      <c r="R4964" s="23"/>
      <c r="S4964" s="23"/>
      <c r="T4964" s="23"/>
      <c r="U4964" s="23"/>
      <c r="V4964" s="23"/>
      <c r="W4964" s="23"/>
      <c r="X4964" s="23"/>
      <c r="Y4964" s="23"/>
      <c r="Z4964" s="23"/>
      <c r="AA4964" s="23"/>
      <c r="AB4964" s="23"/>
      <c r="AC4964" s="67"/>
      <c r="AD4964" s="23"/>
      <c r="AE4964" s="23"/>
    </row>
    <row r="4965" spans="1:31" s="103" customFormat="1" x14ac:dyDescent="0.35">
      <c r="A4965" s="24"/>
      <c r="B4965" s="23"/>
      <c r="C4965" s="23"/>
      <c r="D4965" s="23"/>
      <c r="E4965" s="23"/>
      <c r="F4965" s="23"/>
      <c r="G4965" s="23"/>
      <c r="H4965" s="23"/>
      <c r="I4965" s="23"/>
      <c r="J4965" s="23"/>
      <c r="K4965" s="23"/>
      <c r="L4965" s="23"/>
      <c r="M4965" s="23"/>
      <c r="N4965" s="23"/>
      <c r="O4965" s="23"/>
      <c r="P4965" s="23"/>
      <c r="Q4965" s="23"/>
      <c r="R4965" s="23"/>
      <c r="S4965" s="23"/>
      <c r="T4965" s="23"/>
      <c r="U4965" s="23"/>
      <c r="V4965" s="23"/>
      <c r="W4965" s="23"/>
      <c r="X4965" s="23"/>
      <c r="Y4965" s="23"/>
      <c r="Z4965" s="23"/>
      <c r="AA4965" s="23"/>
      <c r="AB4965" s="23"/>
      <c r="AC4965" s="67"/>
      <c r="AD4965" s="23"/>
      <c r="AE4965" s="23"/>
    </row>
    <row r="4966" spans="1:31" s="103" customFormat="1" x14ac:dyDescent="0.35">
      <c r="A4966" s="24"/>
      <c r="B4966" s="23"/>
      <c r="C4966" s="23"/>
      <c r="D4966" s="23"/>
      <c r="E4966" s="23"/>
      <c r="F4966" s="23"/>
      <c r="G4966" s="23"/>
      <c r="H4966" s="23"/>
      <c r="I4966" s="23"/>
      <c r="J4966" s="23"/>
      <c r="K4966" s="23"/>
      <c r="L4966" s="23"/>
      <c r="M4966" s="23"/>
      <c r="N4966" s="23"/>
      <c r="O4966" s="23"/>
      <c r="P4966" s="23"/>
      <c r="Q4966" s="23"/>
      <c r="R4966" s="23"/>
      <c r="S4966" s="23"/>
      <c r="T4966" s="23"/>
      <c r="U4966" s="23"/>
      <c r="V4966" s="23"/>
      <c r="W4966" s="23"/>
      <c r="X4966" s="23"/>
      <c r="Y4966" s="23"/>
      <c r="Z4966" s="23"/>
      <c r="AA4966" s="23"/>
      <c r="AB4966" s="23"/>
      <c r="AC4966" s="67"/>
      <c r="AD4966" s="23"/>
      <c r="AE4966" s="23"/>
    </row>
    <row r="4967" spans="1:31" s="103" customFormat="1" x14ac:dyDescent="0.35">
      <c r="A4967" s="24"/>
      <c r="B4967" s="23"/>
      <c r="C4967" s="23"/>
      <c r="D4967" s="23"/>
      <c r="E4967" s="23"/>
      <c r="F4967" s="23"/>
      <c r="G4967" s="23"/>
      <c r="H4967" s="23"/>
      <c r="I4967" s="23"/>
      <c r="J4967" s="23"/>
      <c r="K4967" s="23"/>
      <c r="L4967" s="23"/>
      <c r="M4967" s="23"/>
      <c r="N4967" s="23"/>
      <c r="O4967" s="23"/>
      <c r="P4967" s="23"/>
      <c r="Q4967" s="23"/>
      <c r="R4967" s="23"/>
      <c r="S4967" s="23"/>
      <c r="T4967" s="23"/>
      <c r="U4967" s="23"/>
      <c r="V4967" s="23"/>
      <c r="W4967" s="23"/>
      <c r="X4967" s="23"/>
      <c r="Y4967" s="23"/>
      <c r="Z4967" s="23"/>
      <c r="AA4967" s="23"/>
      <c r="AB4967" s="23"/>
      <c r="AC4967" s="67"/>
      <c r="AD4967" s="23"/>
      <c r="AE4967" s="23"/>
    </row>
    <row r="4968" spans="1:31" s="103" customFormat="1" x14ac:dyDescent="0.35">
      <c r="A4968" s="24"/>
      <c r="B4968" s="23"/>
      <c r="C4968" s="23"/>
      <c r="D4968" s="23"/>
      <c r="E4968" s="23"/>
      <c r="F4968" s="23"/>
      <c r="G4968" s="23"/>
      <c r="H4968" s="23"/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23"/>
      <c r="Y4968" s="23"/>
      <c r="Z4968" s="23"/>
      <c r="AA4968" s="23"/>
      <c r="AB4968" s="23"/>
      <c r="AC4968" s="67"/>
      <c r="AD4968" s="23"/>
      <c r="AE4968" s="23"/>
    </row>
    <row r="4969" spans="1:31" s="103" customFormat="1" x14ac:dyDescent="0.35">
      <c r="A4969" s="24"/>
      <c r="B4969" s="23"/>
      <c r="C4969" s="23"/>
      <c r="D4969" s="23"/>
      <c r="E4969" s="23"/>
      <c r="F4969" s="23"/>
      <c r="G4969" s="23"/>
      <c r="H4969" s="23"/>
      <c r="I4969" s="23"/>
      <c r="J4969" s="23"/>
      <c r="K4969" s="23"/>
      <c r="L4969" s="23"/>
      <c r="M4969" s="23"/>
      <c r="N4969" s="23"/>
      <c r="O4969" s="23"/>
      <c r="P4969" s="23"/>
      <c r="Q4969" s="23"/>
      <c r="R4969" s="23"/>
      <c r="S4969" s="23"/>
      <c r="T4969" s="23"/>
      <c r="U4969" s="23"/>
      <c r="V4969" s="23"/>
      <c r="W4969" s="23"/>
      <c r="X4969" s="23"/>
      <c r="Y4969" s="23"/>
      <c r="Z4969" s="23"/>
      <c r="AA4969" s="23"/>
      <c r="AB4969" s="23"/>
      <c r="AC4969" s="67"/>
      <c r="AD4969" s="23"/>
      <c r="AE4969" s="23"/>
    </row>
    <row r="4970" spans="1:31" s="103" customFormat="1" x14ac:dyDescent="0.35">
      <c r="A4970" s="24"/>
      <c r="B4970" s="23"/>
      <c r="C4970" s="23"/>
      <c r="D4970" s="23"/>
      <c r="E4970" s="23"/>
      <c r="F4970" s="23"/>
      <c r="G4970" s="23"/>
      <c r="H4970" s="23"/>
      <c r="I4970" s="23"/>
      <c r="J4970" s="23"/>
      <c r="K4970" s="23"/>
      <c r="L4970" s="23"/>
      <c r="M4970" s="23"/>
      <c r="N4970" s="23"/>
      <c r="O4970" s="23"/>
      <c r="P4970" s="23"/>
      <c r="Q4970" s="23"/>
      <c r="R4970" s="23"/>
      <c r="S4970" s="23"/>
      <c r="T4970" s="23"/>
      <c r="U4970" s="23"/>
      <c r="V4970" s="23"/>
      <c r="W4970" s="23"/>
      <c r="X4970" s="23"/>
      <c r="Y4970" s="23"/>
      <c r="Z4970" s="23"/>
      <c r="AA4970" s="23"/>
      <c r="AB4970" s="23"/>
      <c r="AC4970" s="67"/>
      <c r="AD4970" s="23"/>
      <c r="AE4970" s="23"/>
    </row>
    <row r="4971" spans="1:31" s="103" customFormat="1" x14ac:dyDescent="0.35">
      <c r="A4971" s="24"/>
      <c r="B4971" s="23"/>
      <c r="C4971" s="23"/>
      <c r="D4971" s="23"/>
      <c r="E4971" s="23"/>
      <c r="F4971" s="23"/>
      <c r="G4971" s="23"/>
      <c r="H4971" s="23"/>
      <c r="I4971" s="23"/>
      <c r="J4971" s="23"/>
      <c r="K4971" s="23"/>
      <c r="L4971" s="23"/>
      <c r="M4971" s="23"/>
      <c r="N4971" s="23"/>
      <c r="O4971" s="23"/>
      <c r="P4971" s="23"/>
      <c r="Q4971" s="23"/>
      <c r="R4971" s="23"/>
      <c r="S4971" s="23"/>
      <c r="T4971" s="23"/>
      <c r="U4971" s="23"/>
      <c r="V4971" s="23"/>
      <c r="W4971" s="23"/>
      <c r="X4971" s="23"/>
      <c r="Y4971" s="23"/>
      <c r="Z4971" s="23"/>
      <c r="AA4971" s="23"/>
      <c r="AB4971" s="23"/>
      <c r="AC4971" s="67"/>
      <c r="AD4971" s="23"/>
      <c r="AE4971" s="23"/>
    </row>
    <row r="4972" spans="1:31" s="103" customFormat="1" x14ac:dyDescent="0.35">
      <c r="A4972" s="24"/>
      <c r="B4972" s="23"/>
      <c r="C4972" s="23"/>
      <c r="D4972" s="23"/>
      <c r="E4972" s="23"/>
      <c r="F4972" s="23"/>
      <c r="G4972" s="23"/>
      <c r="H4972" s="23"/>
      <c r="I4972" s="23"/>
      <c r="J4972" s="23"/>
      <c r="K4972" s="23"/>
      <c r="L4972" s="23"/>
      <c r="M4972" s="23"/>
      <c r="N4972" s="23"/>
      <c r="O4972" s="23"/>
      <c r="P4972" s="23"/>
      <c r="Q4972" s="23"/>
      <c r="R4972" s="23"/>
      <c r="S4972" s="23"/>
      <c r="T4972" s="23"/>
      <c r="U4972" s="23"/>
      <c r="V4972" s="23"/>
      <c r="W4972" s="23"/>
      <c r="X4972" s="23"/>
      <c r="Y4972" s="23"/>
      <c r="Z4972" s="23"/>
      <c r="AA4972" s="23"/>
      <c r="AB4972" s="23"/>
      <c r="AC4972" s="67"/>
      <c r="AD4972" s="23"/>
      <c r="AE4972" s="23"/>
    </row>
    <row r="4973" spans="1:31" s="103" customFormat="1" x14ac:dyDescent="0.35">
      <c r="A4973" s="24"/>
      <c r="B4973" s="23"/>
      <c r="C4973" s="23"/>
      <c r="D4973" s="23"/>
      <c r="E4973" s="23"/>
      <c r="F4973" s="23"/>
      <c r="G4973" s="23"/>
      <c r="H4973" s="23"/>
      <c r="I4973" s="23"/>
      <c r="J4973" s="23"/>
      <c r="K4973" s="23"/>
      <c r="L4973" s="23"/>
      <c r="M4973" s="23"/>
      <c r="N4973" s="23"/>
      <c r="O4973" s="23"/>
      <c r="P4973" s="23"/>
      <c r="Q4973" s="23"/>
      <c r="R4973" s="23"/>
      <c r="S4973" s="23"/>
      <c r="T4973" s="23"/>
      <c r="U4973" s="23"/>
      <c r="V4973" s="23"/>
      <c r="W4973" s="23"/>
      <c r="X4973" s="23"/>
      <c r="Y4973" s="23"/>
      <c r="Z4973" s="23"/>
      <c r="AA4973" s="23"/>
      <c r="AB4973" s="23"/>
      <c r="AC4973" s="67"/>
      <c r="AD4973" s="23"/>
      <c r="AE4973" s="23"/>
    </row>
    <row r="4974" spans="1:31" s="103" customFormat="1" x14ac:dyDescent="0.35">
      <c r="A4974" s="24"/>
      <c r="B4974" s="23"/>
      <c r="C4974" s="23"/>
      <c r="D4974" s="23"/>
      <c r="E4974" s="23"/>
      <c r="F4974" s="23"/>
      <c r="G4974" s="23"/>
      <c r="H4974" s="23"/>
      <c r="I4974" s="23"/>
      <c r="J4974" s="23"/>
      <c r="K4974" s="23"/>
      <c r="L4974" s="23"/>
      <c r="M4974" s="23"/>
      <c r="N4974" s="23"/>
      <c r="O4974" s="23"/>
      <c r="P4974" s="23"/>
      <c r="Q4974" s="23"/>
      <c r="R4974" s="23"/>
      <c r="S4974" s="23"/>
      <c r="T4974" s="23"/>
      <c r="U4974" s="23"/>
      <c r="V4974" s="23"/>
      <c r="W4974" s="23"/>
      <c r="X4974" s="23"/>
      <c r="Y4974" s="23"/>
      <c r="Z4974" s="23"/>
      <c r="AA4974" s="23"/>
      <c r="AB4974" s="23"/>
      <c r="AC4974" s="67"/>
      <c r="AD4974" s="23"/>
      <c r="AE4974" s="23"/>
    </row>
    <row r="4975" spans="1:31" s="103" customFormat="1" x14ac:dyDescent="0.35">
      <c r="A4975" s="24"/>
      <c r="B4975" s="23"/>
      <c r="C4975" s="23"/>
      <c r="D4975" s="23"/>
      <c r="E4975" s="23"/>
      <c r="F4975" s="23"/>
      <c r="G4975" s="23"/>
      <c r="H4975" s="23"/>
      <c r="I4975" s="23"/>
      <c r="J4975" s="23"/>
      <c r="K4975" s="23"/>
      <c r="L4975" s="23"/>
      <c r="M4975" s="23"/>
      <c r="N4975" s="23"/>
      <c r="O4975" s="23"/>
      <c r="P4975" s="23"/>
      <c r="Q4975" s="23"/>
      <c r="R4975" s="23"/>
      <c r="S4975" s="23"/>
      <c r="T4975" s="23"/>
      <c r="U4975" s="23"/>
      <c r="V4975" s="23"/>
      <c r="W4975" s="23"/>
      <c r="X4975" s="23"/>
      <c r="Y4975" s="23"/>
      <c r="Z4975" s="23"/>
      <c r="AA4975" s="23"/>
      <c r="AB4975" s="23"/>
      <c r="AC4975" s="67"/>
      <c r="AD4975" s="23"/>
      <c r="AE4975" s="23"/>
    </row>
    <row r="4976" spans="1:31" s="103" customFormat="1" x14ac:dyDescent="0.35">
      <c r="A4976" s="24"/>
      <c r="B4976" s="23"/>
      <c r="C4976" s="23"/>
      <c r="D4976" s="23"/>
      <c r="E4976" s="23"/>
      <c r="F4976" s="23"/>
      <c r="G4976" s="23"/>
      <c r="H4976" s="23"/>
      <c r="I4976" s="23"/>
      <c r="J4976" s="23"/>
      <c r="K4976" s="23"/>
      <c r="L4976" s="23"/>
      <c r="M4976" s="23"/>
      <c r="N4976" s="23"/>
      <c r="O4976" s="23"/>
      <c r="P4976" s="23"/>
      <c r="Q4976" s="23"/>
      <c r="R4976" s="23"/>
      <c r="S4976" s="23"/>
      <c r="T4976" s="23"/>
      <c r="U4976" s="23"/>
      <c r="V4976" s="23"/>
      <c r="W4976" s="23"/>
      <c r="X4976" s="23"/>
      <c r="Y4976" s="23"/>
      <c r="Z4976" s="23"/>
      <c r="AA4976" s="23"/>
      <c r="AB4976" s="23"/>
      <c r="AC4976" s="67"/>
      <c r="AD4976" s="23"/>
      <c r="AE4976" s="23"/>
    </row>
    <row r="4977" spans="1:31" s="103" customFormat="1" x14ac:dyDescent="0.35">
      <c r="A4977" s="24"/>
      <c r="B4977" s="23"/>
      <c r="C4977" s="23"/>
      <c r="D4977" s="23"/>
      <c r="E4977" s="23"/>
      <c r="F4977" s="23"/>
      <c r="G4977" s="23"/>
      <c r="H4977" s="23"/>
      <c r="I4977" s="23"/>
      <c r="J4977" s="23"/>
      <c r="K4977" s="23"/>
      <c r="L4977" s="23"/>
      <c r="M4977" s="23"/>
      <c r="N4977" s="23"/>
      <c r="O4977" s="23"/>
      <c r="P4977" s="23"/>
      <c r="Q4977" s="23"/>
      <c r="R4977" s="23"/>
      <c r="S4977" s="23"/>
      <c r="T4977" s="23"/>
      <c r="U4977" s="23"/>
      <c r="V4977" s="23"/>
      <c r="W4977" s="23"/>
      <c r="X4977" s="23"/>
      <c r="Y4977" s="23"/>
      <c r="Z4977" s="23"/>
      <c r="AA4977" s="23"/>
      <c r="AB4977" s="23"/>
      <c r="AC4977" s="67"/>
      <c r="AD4977" s="23"/>
      <c r="AE4977" s="23"/>
    </row>
    <row r="4978" spans="1:31" s="103" customFormat="1" x14ac:dyDescent="0.35">
      <c r="A4978" s="24"/>
      <c r="B4978" s="23"/>
      <c r="C4978" s="23"/>
      <c r="D4978" s="23"/>
      <c r="E4978" s="23"/>
      <c r="F4978" s="23"/>
      <c r="G4978" s="23"/>
      <c r="H4978" s="23"/>
      <c r="I4978" s="23"/>
      <c r="J4978" s="23"/>
      <c r="K4978" s="23"/>
      <c r="L4978" s="23"/>
      <c r="M4978" s="23"/>
      <c r="N4978" s="23"/>
      <c r="O4978" s="23"/>
      <c r="P4978" s="23"/>
      <c r="Q4978" s="23"/>
      <c r="R4978" s="23"/>
      <c r="S4978" s="23"/>
      <c r="T4978" s="23"/>
      <c r="U4978" s="23"/>
      <c r="V4978" s="23"/>
      <c r="W4978" s="23"/>
      <c r="X4978" s="23"/>
      <c r="Y4978" s="23"/>
      <c r="Z4978" s="23"/>
      <c r="AA4978" s="23"/>
      <c r="AB4978" s="23"/>
      <c r="AC4978" s="67"/>
      <c r="AD4978" s="23"/>
      <c r="AE4978" s="23"/>
    </row>
    <row r="4979" spans="1:31" s="103" customFormat="1" x14ac:dyDescent="0.35">
      <c r="A4979" s="24"/>
      <c r="B4979" s="23"/>
      <c r="C4979" s="23"/>
      <c r="D4979" s="23"/>
      <c r="E4979" s="23"/>
      <c r="F4979" s="23"/>
      <c r="G4979" s="23"/>
      <c r="H4979" s="23"/>
      <c r="I4979" s="23"/>
      <c r="J4979" s="23"/>
      <c r="K4979" s="23"/>
      <c r="L4979" s="23"/>
      <c r="M4979" s="23"/>
      <c r="N4979" s="23"/>
      <c r="O4979" s="23"/>
      <c r="P4979" s="23"/>
      <c r="Q4979" s="23"/>
      <c r="R4979" s="23"/>
      <c r="S4979" s="23"/>
      <c r="T4979" s="23"/>
      <c r="U4979" s="23"/>
      <c r="V4979" s="23"/>
      <c r="W4979" s="23"/>
      <c r="X4979" s="23"/>
      <c r="Y4979" s="23"/>
      <c r="Z4979" s="23"/>
      <c r="AA4979" s="23"/>
      <c r="AB4979" s="23"/>
      <c r="AC4979" s="67"/>
      <c r="AD4979" s="23"/>
      <c r="AE4979" s="23"/>
    </row>
    <row r="4980" spans="1:31" s="103" customFormat="1" x14ac:dyDescent="0.35">
      <c r="A4980" s="24"/>
      <c r="B4980" s="23"/>
      <c r="C4980" s="23"/>
      <c r="D4980" s="23"/>
      <c r="E4980" s="23"/>
      <c r="F4980" s="23"/>
      <c r="G4980" s="23"/>
      <c r="H4980" s="23"/>
      <c r="I4980" s="23"/>
      <c r="J4980" s="23"/>
      <c r="K4980" s="23"/>
      <c r="L4980" s="23"/>
      <c r="M4980" s="23"/>
      <c r="N4980" s="23"/>
      <c r="O4980" s="23"/>
      <c r="P4980" s="23"/>
      <c r="Q4980" s="23"/>
      <c r="R4980" s="23"/>
      <c r="S4980" s="23"/>
      <c r="T4980" s="23"/>
      <c r="U4980" s="23"/>
      <c r="V4980" s="23"/>
      <c r="W4980" s="23"/>
      <c r="X4980" s="23"/>
      <c r="Y4980" s="23"/>
      <c r="Z4980" s="23"/>
      <c r="AA4980" s="23"/>
      <c r="AB4980" s="23"/>
      <c r="AC4980" s="67"/>
      <c r="AD4980" s="23"/>
      <c r="AE4980" s="23"/>
    </row>
    <row r="4981" spans="1:31" s="103" customFormat="1" x14ac:dyDescent="0.35">
      <c r="A4981" s="24"/>
      <c r="B4981" s="23"/>
      <c r="C4981" s="23"/>
      <c r="D4981" s="23"/>
      <c r="E4981" s="23"/>
      <c r="F4981" s="23"/>
      <c r="G4981" s="23"/>
      <c r="H4981" s="23"/>
      <c r="I4981" s="23"/>
      <c r="J4981" s="23"/>
      <c r="K4981" s="23"/>
      <c r="L4981" s="23"/>
      <c r="M4981" s="23"/>
      <c r="N4981" s="23"/>
      <c r="O4981" s="23"/>
      <c r="P4981" s="23"/>
      <c r="Q4981" s="23"/>
      <c r="R4981" s="23"/>
      <c r="S4981" s="23"/>
      <c r="T4981" s="23"/>
      <c r="U4981" s="23"/>
      <c r="V4981" s="23"/>
      <c r="W4981" s="23"/>
      <c r="X4981" s="23"/>
      <c r="Y4981" s="23"/>
      <c r="Z4981" s="23"/>
      <c r="AA4981" s="23"/>
      <c r="AB4981" s="23"/>
      <c r="AC4981" s="67"/>
      <c r="AD4981" s="23"/>
      <c r="AE4981" s="23"/>
    </row>
    <row r="4982" spans="1:31" s="103" customFormat="1" x14ac:dyDescent="0.35">
      <c r="A4982" s="24"/>
      <c r="B4982" s="23"/>
      <c r="C4982" s="23"/>
      <c r="D4982" s="23"/>
      <c r="E4982" s="23"/>
      <c r="F4982" s="23"/>
      <c r="G4982" s="23"/>
      <c r="H4982" s="23"/>
      <c r="I4982" s="23"/>
      <c r="J4982" s="23"/>
      <c r="K4982" s="23"/>
      <c r="L4982" s="23"/>
      <c r="M4982" s="23"/>
      <c r="N4982" s="23"/>
      <c r="O4982" s="23"/>
      <c r="P4982" s="23"/>
      <c r="Q4982" s="23"/>
      <c r="R4982" s="23"/>
      <c r="S4982" s="23"/>
      <c r="T4982" s="23"/>
      <c r="U4982" s="23"/>
      <c r="V4982" s="23"/>
      <c r="W4982" s="23"/>
      <c r="X4982" s="23"/>
      <c r="Y4982" s="23"/>
      <c r="Z4982" s="23"/>
      <c r="AA4982" s="23"/>
      <c r="AB4982" s="23"/>
      <c r="AC4982" s="67"/>
      <c r="AD4982" s="23"/>
      <c r="AE4982" s="23"/>
    </row>
    <row r="4983" spans="1:31" s="103" customFormat="1" x14ac:dyDescent="0.35">
      <c r="A4983" s="24"/>
      <c r="B4983" s="23"/>
      <c r="C4983" s="23"/>
      <c r="D4983" s="23"/>
      <c r="E4983" s="23"/>
      <c r="F4983" s="23"/>
      <c r="G4983" s="23"/>
      <c r="H4983" s="23"/>
      <c r="I4983" s="23"/>
      <c r="J4983" s="23"/>
      <c r="K4983" s="23"/>
      <c r="L4983" s="23"/>
      <c r="M4983" s="23"/>
      <c r="N4983" s="23"/>
      <c r="O4983" s="23"/>
      <c r="P4983" s="23"/>
      <c r="Q4983" s="23"/>
      <c r="R4983" s="23"/>
      <c r="S4983" s="23"/>
      <c r="T4983" s="23"/>
      <c r="U4983" s="23"/>
      <c r="V4983" s="23"/>
      <c r="W4983" s="23"/>
      <c r="X4983" s="23"/>
      <c r="Y4983" s="23"/>
      <c r="Z4983" s="23"/>
      <c r="AA4983" s="23"/>
      <c r="AB4983" s="23"/>
      <c r="AC4983" s="67"/>
      <c r="AD4983" s="23"/>
      <c r="AE4983" s="23"/>
    </row>
    <row r="4984" spans="1:31" s="103" customFormat="1" x14ac:dyDescent="0.35">
      <c r="A4984" s="24"/>
      <c r="B4984" s="23"/>
      <c r="C4984" s="23"/>
      <c r="D4984" s="23"/>
      <c r="E4984" s="23"/>
      <c r="F4984" s="23"/>
      <c r="G4984" s="23"/>
      <c r="H4984" s="23"/>
      <c r="I4984" s="23"/>
      <c r="J4984" s="23"/>
      <c r="K4984" s="23"/>
      <c r="L4984" s="23"/>
      <c r="M4984" s="23"/>
      <c r="N4984" s="23"/>
      <c r="O4984" s="23"/>
      <c r="P4984" s="23"/>
      <c r="Q4984" s="23"/>
      <c r="R4984" s="23"/>
      <c r="S4984" s="23"/>
      <c r="T4984" s="23"/>
      <c r="U4984" s="23"/>
      <c r="V4984" s="23"/>
      <c r="W4984" s="23"/>
      <c r="X4984" s="23"/>
      <c r="Y4984" s="23"/>
      <c r="Z4984" s="23"/>
      <c r="AA4984" s="23"/>
      <c r="AB4984" s="23"/>
      <c r="AC4984" s="67"/>
      <c r="AD4984" s="23"/>
      <c r="AE4984" s="23"/>
    </row>
    <row r="4985" spans="1:31" s="103" customFormat="1" x14ac:dyDescent="0.35">
      <c r="A4985" s="24"/>
      <c r="B4985" s="23"/>
      <c r="C4985" s="23"/>
      <c r="D4985" s="23"/>
      <c r="E4985" s="23"/>
      <c r="F4985" s="23"/>
      <c r="G4985" s="23"/>
      <c r="H4985" s="23"/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67"/>
      <c r="AD4985" s="23"/>
      <c r="AE4985" s="23"/>
    </row>
    <row r="4986" spans="1:31" s="103" customFormat="1" x14ac:dyDescent="0.35">
      <c r="A4986" s="24"/>
      <c r="B4986" s="23"/>
      <c r="C4986" s="23"/>
      <c r="D4986" s="23"/>
      <c r="E4986" s="23"/>
      <c r="F4986" s="23"/>
      <c r="G4986" s="23"/>
      <c r="H4986" s="23"/>
      <c r="I4986" s="23"/>
      <c r="J4986" s="23"/>
      <c r="K4986" s="23"/>
      <c r="L4986" s="23"/>
      <c r="M4986" s="23"/>
      <c r="N4986" s="23"/>
      <c r="O4986" s="23"/>
      <c r="P4986" s="23"/>
      <c r="Q4986" s="23"/>
      <c r="R4986" s="23"/>
      <c r="S4986" s="23"/>
      <c r="T4986" s="23"/>
      <c r="U4986" s="23"/>
      <c r="V4986" s="23"/>
      <c r="W4986" s="23"/>
      <c r="X4986" s="23"/>
      <c r="Y4986" s="23"/>
      <c r="Z4986" s="23"/>
      <c r="AA4986" s="23"/>
      <c r="AB4986" s="23"/>
      <c r="AC4986" s="67"/>
      <c r="AD4986" s="23"/>
      <c r="AE4986" s="23"/>
    </row>
    <row r="4987" spans="1:31" s="103" customFormat="1" x14ac:dyDescent="0.35">
      <c r="A4987" s="24"/>
      <c r="B4987" s="23"/>
      <c r="C4987" s="23"/>
      <c r="D4987" s="23"/>
      <c r="E4987" s="23"/>
      <c r="F4987" s="23"/>
      <c r="G4987" s="23"/>
      <c r="H4987" s="23"/>
      <c r="I4987" s="23"/>
      <c r="J4987" s="23"/>
      <c r="K4987" s="23"/>
      <c r="L4987" s="23"/>
      <c r="M4987" s="23"/>
      <c r="N4987" s="23"/>
      <c r="O4987" s="23"/>
      <c r="P4987" s="23"/>
      <c r="Q4987" s="23"/>
      <c r="R4987" s="23"/>
      <c r="S4987" s="23"/>
      <c r="T4987" s="23"/>
      <c r="U4987" s="23"/>
      <c r="V4987" s="23"/>
      <c r="W4987" s="23"/>
      <c r="X4987" s="23"/>
      <c r="Y4987" s="23"/>
      <c r="Z4987" s="23"/>
      <c r="AA4987" s="23"/>
      <c r="AB4987" s="23"/>
      <c r="AC4987" s="67"/>
      <c r="AD4987" s="23"/>
      <c r="AE4987" s="23"/>
    </row>
    <row r="4988" spans="1:31" s="103" customFormat="1" x14ac:dyDescent="0.35">
      <c r="A4988" s="24"/>
      <c r="B4988" s="23"/>
      <c r="C4988" s="23"/>
      <c r="D4988" s="23"/>
      <c r="E4988" s="23"/>
      <c r="F4988" s="23"/>
      <c r="G4988" s="23"/>
      <c r="H4988" s="23"/>
      <c r="I4988" s="23"/>
      <c r="J4988" s="23"/>
      <c r="K4988" s="23"/>
      <c r="L4988" s="23"/>
      <c r="M4988" s="23"/>
      <c r="N4988" s="23"/>
      <c r="O4988" s="23"/>
      <c r="P4988" s="23"/>
      <c r="Q4988" s="23"/>
      <c r="R4988" s="23"/>
      <c r="S4988" s="23"/>
      <c r="T4988" s="23"/>
      <c r="U4988" s="23"/>
      <c r="V4988" s="23"/>
      <c r="W4988" s="23"/>
      <c r="X4988" s="23"/>
      <c r="Y4988" s="23"/>
      <c r="Z4988" s="23"/>
      <c r="AA4988" s="23"/>
      <c r="AB4988" s="23"/>
      <c r="AC4988" s="67"/>
      <c r="AD4988" s="23"/>
      <c r="AE4988" s="23"/>
    </row>
    <row r="4989" spans="1:31" s="103" customFormat="1" x14ac:dyDescent="0.35">
      <c r="A4989" s="24"/>
      <c r="B4989" s="23"/>
      <c r="C4989" s="23"/>
      <c r="D4989" s="23"/>
      <c r="E4989" s="23"/>
      <c r="F4989" s="23"/>
      <c r="G4989" s="23"/>
      <c r="H4989" s="23"/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67"/>
      <c r="AD4989" s="23"/>
      <c r="AE4989" s="23"/>
    </row>
    <row r="4990" spans="1:31" s="103" customFormat="1" x14ac:dyDescent="0.35">
      <c r="A4990" s="24"/>
      <c r="B4990" s="23"/>
      <c r="C4990" s="23"/>
      <c r="D4990" s="23"/>
      <c r="E4990" s="23"/>
      <c r="F4990" s="23"/>
      <c r="G4990" s="23"/>
      <c r="H4990" s="23"/>
      <c r="I4990" s="23"/>
      <c r="J4990" s="23"/>
      <c r="K4990" s="23"/>
      <c r="L4990" s="23"/>
      <c r="M4990" s="23"/>
      <c r="N4990" s="23"/>
      <c r="O4990" s="23"/>
      <c r="P4990" s="23"/>
      <c r="Q4990" s="23"/>
      <c r="R4990" s="23"/>
      <c r="S4990" s="23"/>
      <c r="T4990" s="23"/>
      <c r="U4990" s="23"/>
      <c r="V4990" s="23"/>
      <c r="W4990" s="23"/>
      <c r="X4990" s="23"/>
      <c r="Y4990" s="23"/>
      <c r="Z4990" s="23"/>
      <c r="AA4990" s="23"/>
      <c r="AB4990" s="23"/>
      <c r="AC4990" s="67"/>
      <c r="AD4990" s="23"/>
      <c r="AE4990" s="23"/>
    </row>
    <row r="4991" spans="1:31" s="103" customFormat="1" x14ac:dyDescent="0.35">
      <c r="A4991" s="24"/>
      <c r="B4991" s="23"/>
      <c r="C4991" s="23"/>
      <c r="D4991" s="23"/>
      <c r="E4991" s="23"/>
      <c r="F4991" s="23"/>
      <c r="G4991" s="23"/>
      <c r="H4991" s="23"/>
      <c r="I4991" s="23"/>
      <c r="J4991" s="23"/>
      <c r="K4991" s="23"/>
      <c r="L4991" s="23"/>
      <c r="M4991" s="23"/>
      <c r="N4991" s="23"/>
      <c r="O4991" s="23"/>
      <c r="P4991" s="23"/>
      <c r="Q4991" s="23"/>
      <c r="R4991" s="23"/>
      <c r="S4991" s="23"/>
      <c r="T4991" s="23"/>
      <c r="U4991" s="23"/>
      <c r="V4991" s="23"/>
      <c r="W4991" s="23"/>
      <c r="X4991" s="23"/>
      <c r="Y4991" s="23"/>
      <c r="Z4991" s="23"/>
      <c r="AA4991" s="23"/>
      <c r="AB4991" s="23"/>
      <c r="AC4991" s="67"/>
      <c r="AD4991" s="23"/>
      <c r="AE4991" s="23"/>
    </row>
    <row r="4992" spans="1:31" s="103" customFormat="1" x14ac:dyDescent="0.35">
      <c r="A4992" s="24"/>
      <c r="B4992" s="23"/>
      <c r="C4992" s="23"/>
      <c r="D4992" s="23"/>
      <c r="E4992" s="23"/>
      <c r="F4992" s="23"/>
      <c r="G4992" s="23"/>
      <c r="H4992" s="23"/>
      <c r="I4992" s="23"/>
      <c r="J4992" s="23"/>
      <c r="K4992" s="23"/>
      <c r="L4992" s="23"/>
      <c r="M4992" s="23"/>
      <c r="N4992" s="23"/>
      <c r="O4992" s="23"/>
      <c r="P4992" s="23"/>
      <c r="Q4992" s="23"/>
      <c r="R4992" s="23"/>
      <c r="S4992" s="23"/>
      <c r="T4992" s="23"/>
      <c r="U4992" s="23"/>
      <c r="V4992" s="23"/>
      <c r="W4992" s="23"/>
      <c r="X4992" s="23"/>
      <c r="Y4992" s="23"/>
      <c r="Z4992" s="23"/>
      <c r="AA4992" s="23"/>
      <c r="AB4992" s="23"/>
      <c r="AC4992" s="67"/>
      <c r="AD4992" s="23"/>
      <c r="AE4992" s="23"/>
    </row>
    <row r="4993" spans="1:31" s="103" customFormat="1" x14ac:dyDescent="0.35">
      <c r="A4993" s="24"/>
      <c r="B4993" s="23"/>
      <c r="C4993" s="23"/>
      <c r="D4993" s="23"/>
      <c r="E4993" s="23"/>
      <c r="F4993" s="23"/>
      <c r="G4993" s="23"/>
      <c r="H4993" s="23"/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23"/>
      <c r="Y4993" s="23"/>
      <c r="Z4993" s="23"/>
      <c r="AA4993" s="23"/>
      <c r="AB4993" s="23"/>
      <c r="AC4993" s="67"/>
      <c r="AD4993" s="23"/>
      <c r="AE4993" s="23"/>
    </row>
    <row r="4994" spans="1:31" s="103" customFormat="1" x14ac:dyDescent="0.35">
      <c r="A4994" s="24"/>
      <c r="B4994" s="23"/>
      <c r="C4994" s="23"/>
      <c r="D4994" s="23"/>
      <c r="E4994" s="23"/>
      <c r="F4994" s="23"/>
      <c r="G4994" s="23"/>
      <c r="H4994" s="23"/>
      <c r="I4994" s="23"/>
      <c r="J4994" s="23"/>
      <c r="K4994" s="23"/>
      <c r="L4994" s="23"/>
      <c r="M4994" s="23"/>
      <c r="N4994" s="23"/>
      <c r="O4994" s="23"/>
      <c r="P4994" s="23"/>
      <c r="Q4994" s="23"/>
      <c r="R4994" s="23"/>
      <c r="S4994" s="23"/>
      <c r="T4994" s="23"/>
      <c r="U4994" s="23"/>
      <c r="V4994" s="23"/>
      <c r="W4994" s="23"/>
      <c r="X4994" s="23"/>
      <c r="Y4994" s="23"/>
      <c r="Z4994" s="23"/>
      <c r="AA4994" s="23"/>
      <c r="AB4994" s="23"/>
      <c r="AC4994" s="67"/>
      <c r="AD4994" s="23"/>
      <c r="AE4994" s="23"/>
    </row>
    <row r="4995" spans="1:31" s="103" customFormat="1" x14ac:dyDescent="0.35">
      <c r="A4995" s="24"/>
      <c r="B4995" s="23"/>
      <c r="C4995" s="23"/>
      <c r="D4995" s="23"/>
      <c r="E4995" s="23"/>
      <c r="F4995" s="23"/>
      <c r="G4995" s="23"/>
      <c r="H4995" s="23"/>
      <c r="I4995" s="23"/>
      <c r="J4995" s="23"/>
      <c r="K4995" s="23"/>
      <c r="L4995" s="23"/>
      <c r="M4995" s="23"/>
      <c r="N4995" s="23"/>
      <c r="O4995" s="23"/>
      <c r="P4995" s="23"/>
      <c r="Q4995" s="23"/>
      <c r="R4995" s="23"/>
      <c r="S4995" s="23"/>
      <c r="T4995" s="23"/>
      <c r="U4995" s="23"/>
      <c r="V4995" s="23"/>
      <c r="W4995" s="23"/>
      <c r="X4995" s="23"/>
      <c r="Y4995" s="23"/>
      <c r="Z4995" s="23"/>
      <c r="AA4995" s="23"/>
      <c r="AB4995" s="23"/>
      <c r="AC4995" s="67"/>
      <c r="AD4995" s="23"/>
      <c r="AE4995" s="23"/>
    </row>
    <row r="4996" spans="1:31" s="103" customFormat="1" x14ac:dyDescent="0.35">
      <c r="A4996" s="24"/>
      <c r="B4996" s="23"/>
      <c r="C4996" s="23"/>
      <c r="D4996" s="23"/>
      <c r="E4996" s="23"/>
      <c r="F4996" s="23"/>
      <c r="G4996" s="23"/>
      <c r="H4996" s="23"/>
      <c r="I4996" s="23"/>
      <c r="J4996" s="23"/>
      <c r="K4996" s="23"/>
      <c r="L4996" s="23"/>
      <c r="M4996" s="23"/>
      <c r="N4996" s="23"/>
      <c r="O4996" s="23"/>
      <c r="P4996" s="23"/>
      <c r="Q4996" s="23"/>
      <c r="R4996" s="23"/>
      <c r="S4996" s="23"/>
      <c r="T4996" s="23"/>
      <c r="U4996" s="23"/>
      <c r="V4996" s="23"/>
      <c r="W4996" s="23"/>
      <c r="X4996" s="23"/>
      <c r="Y4996" s="23"/>
      <c r="Z4996" s="23"/>
      <c r="AA4996" s="23"/>
      <c r="AB4996" s="23"/>
      <c r="AC4996" s="67"/>
      <c r="AD4996" s="23"/>
      <c r="AE4996" s="23"/>
    </row>
    <row r="4997" spans="1:31" s="103" customFormat="1" x14ac:dyDescent="0.35">
      <c r="A4997" s="24"/>
      <c r="B4997" s="23"/>
      <c r="C4997" s="23"/>
      <c r="D4997" s="23"/>
      <c r="E4997" s="23"/>
      <c r="F4997" s="23"/>
      <c r="G4997" s="23"/>
      <c r="H4997" s="23"/>
      <c r="I4997" s="23"/>
      <c r="J4997" s="23"/>
      <c r="K4997" s="23"/>
      <c r="L4997" s="23"/>
      <c r="M4997" s="23"/>
      <c r="N4997" s="23"/>
      <c r="O4997" s="23"/>
      <c r="P4997" s="23"/>
      <c r="Q4997" s="23"/>
      <c r="R4997" s="23"/>
      <c r="S4997" s="23"/>
      <c r="T4997" s="23"/>
      <c r="U4997" s="23"/>
      <c r="V4997" s="23"/>
      <c r="W4997" s="23"/>
      <c r="X4997" s="23"/>
      <c r="Y4997" s="23"/>
      <c r="Z4997" s="23"/>
      <c r="AA4997" s="23"/>
      <c r="AB4997" s="23"/>
      <c r="AC4997" s="67"/>
      <c r="AD4997" s="23"/>
      <c r="AE4997" s="23"/>
    </row>
    <row r="4998" spans="1:31" s="103" customFormat="1" x14ac:dyDescent="0.35">
      <c r="A4998" s="24"/>
      <c r="B4998" s="23"/>
      <c r="C4998" s="23"/>
      <c r="D4998" s="23"/>
      <c r="E4998" s="23"/>
      <c r="F4998" s="23"/>
      <c r="G4998" s="23"/>
      <c r="H4998" s="23"/>
      <c r="I4998" s="23"/>
      <c r="J4998" s="23"/>
      <c r="K4998" s="23"/>
      <c r="L4998" s="23"/>
      <c r="M4998" s="23"/>
      <c r="N4998" s="23"/>
      <c r="O4998" s="23"/>
      <c r="P4998" s="23"/>
      <c r="Q4998" s="23"/>
      <c r="R4998" s="23"/>
      <c r="S4998" s="23"/>
      <c r="T4998" s="23"/>
      <c r="U4998" s="23"/>
      <c r="V4998" s="23"/>
      <c r="W4998" s="23"/>
      <c r="X4998" s="23"/>
      <c r="Y4998" s="23"/>
      <c r="Z4998" s="23"/>
      <c r="AA4998" s="23"/>
      <c r="AB4998" s="23"/>
      <c r="AC4998" s="67"/>
      <c r="AD4998" s="23"/>
      <c r="AE4998" s="23"/>
    </row>
    <row r="4999" spans="1:31" s="103" customFormat="1" x14ac:dyDescent="0.35">
      <c r="A4999" s="24"/>
      <c r="B4999" s="23"/>
      <c r="C4999" s="23"/>
      <c r="D4999" s="23"/>
      <c r="E4999" s="23"/>
      <c r="F4999" s="23"/>
      <c r="G4999" s="23"/>
      <c r="H4999" s="23"/>
      <c r="I4999" s="23"/>
      <c r="J4999" s="23"/>
      <c r="K4999" s="23"/>
      <c r="L4999" s="23"/>
      <c r="M4999" s="23"/>
      <c r="N4999" s="23"/>
      <c r="O4999" s="23"/>
      <c r="P4999" s="23"/>
      <c r="Q4999" s="23"/>
      <c r="R4999" s="23"/>
      <c r="S4999" s="23"/>
      <c r="T4999" s="23"/>
      <c r="U4999" s="23"/>
      <c r="V4999" s="23"/>
      <c r="W4999" s="23"/>
      <c r="X4999" s="23"/>
      <c r="Y4999" s="23"/>
      <c r="Z4999" s="23"/>
      <c r="AA4999" s="23"/>
      <c r="AB4999" s="23"/>
      <c r="AC4999" s="67"/>
      <c r="AD4999" s="23"/>
      <c r="AE4999" s="23"/>
    </row>
    <row r="5000" spans="1:31" s="103" customFormat="1" x14ac:dyDescent="0.35">
      <c r="A5000" s="24"/>
      <c r="B5000" s="23"/>
      <c r="C5000" s="23"/>
      <c r="D5000" s="23"/>
      <c r="E5000" s="23"/>
      <c r="F5000" s="23"/>
      <c r="G5000" s="23"/>
      <c r="H5000" s="23"/>
      <c r="I5000" s="23"/>
      <c r="J5000" s="23"/>
      <c r="K5000" s="23"/>
      <c r="L5000" s="23"/>
      <c r="M5000" s="23"/>
      <c r="N5000" s="23"/>
      <c r="O5000" s="23"/>
      <c r="P5000" s="23"/>
      <c r="Q5000" s="23"/>
      <c r="R5000" s="23"/>
      <c r="S5000" s="23"/>
      <c r="T5000" s="23"/>
      <c r="U5000" s="23"/>
      <c r="V5000" s="23"/>
      <c r="W5000" s="23"/>
      <c r="X5000" s="23"/>
      <c r="Y5000" s="23"/>
      <c r="Z5000" s="23"/>
      <c r="AA5000" s="23"/>
      <c r="AB5000" s="23"/>
      <c r="AC5000" s="67"/>
      <c r="AD5000" s="23"/>
      <c r="AE5000" s="23"/>
    </row>
    <row r="5001" spans="1:31" s="103" customFormat="1" x14ac:dyDescent="0.35">
      <c r="A5001" s="24"/>
      <c r="B5001" s="23"/>
      <c r="C5001" s="23"/>
      <c r="D5001" s="23"/>
      <c r="E5001" s="23"/>
      <c r="F5001" s="23"/>
      <c r="G5001" s="23"/>
      <c r="H5001" s="23"/>
      <c r="I5001" s="23"/>
      <c r="J5001" s="23"/>
      <c r="K5001" s="23"/>
      <c r="L5001" s="23"/>
      <c r="M5001" s="23"/>
      <c r="N5001" s="23"/>
      <c r="O5001" s="23"/>
      <c r="P5001" s="23"/>
      <c r="Q5001" s="23"/>
      <c r="R5001" s="23"/>
      <c r="S5001" s="23"/>
      <c r="T5001" s="23"/>
      <c r="U5001" s="23"/>
      <c r="V5001" s="23"/>
      <c r="W5001" s="23"/>
      <c r="X5001" s="23"/>
      <c r="Y5001" s="23"/>
      <c r="Z5001" s="23"/>
      <c r="AA5001" s="23"/>
      <c r="AB5001" s="23"/>
      <c r="AC5001" s="67"/>
      <c r="AD5001" s="23"/>
      <c r="AE5001" s="23"/>
    </row>
  </sheetData>
  <mergeCells count="4">
    <mergeCell ref="S1:U1"/>
    <mergeCell ref="V1:X1"/>
    <mergeCell ref="L1:L2"/>
    <mergeCell ref="C1:C2"/>
  </mergeCells>
  <conditionalFormatting sqref="L1">
    <cfRule type="cellIs" dxfId="1" priority="1" stopIfTrue="1" operator="equal">
      <formula>"Invoerfout op D13!!!"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3"/>
  <sheetViews>
    <sheetView workbookViewId="0">
      <selection activeCell="O5" sqref="O5:O103"/>
    </sheetView>
  </sheetViews>
  <sheetFormatPr defaultColWidth="9.1796875" defaultRowHeight="13" x14ac:dyDescent="0.35"/>
  <cols>
    <col min="1" max="1" width="6.54296875" style="25" bestFit="1" customWidth="1"/>
    <col min="2" max="2" width="7.26953125" style="25" bestFit="1" customWidth="1"/>
    <col min="3" max="3" width="6.81640625" style="25" bestFit="1" customWidth="1"/>
    <col min="4" max="4" width="10.26953125" style="25" bestFit="1" customWidth="1"/>
    <col min="5" max="5" width="6.1796875" style="25" bestFit="1" customWidth="1"/>
    <col min="6" max="6" width="8" style="25" bestFit="1" customWidth="1"/>
    <col min="7" max="7" width="7.453125" style="25" bestFit="1" customWidth="1"/>
    <col min="8" max="8" width="8.453125" style="25" bestFit="1" customWidth="1"/>
    <col min="9" max="9" width="12.1796875" style="25" bestFit="1" customWidth="1"/>
    <col min="10" max="10" width="18" style="25" bestFit="1" customWidth="1"/>
    <col min="11" max="11" width="8.7265625" style="25" bestFit="1" customWidth="1"/>
    <col min="12" max="12" width="12.54296875" style="25" bestFit="1" customWidth="1"/>
    <col min="13" max="13" width="9.81640625" style="25" bestFit="1" customWidth="1"/>
    <col min="14" max="14" width="5.1796875" style="25" bestFit="1" customWidth="1"/>
    <col min="15" max="15" width="7.1796875" style="25" bestFit="1" customWidth="1"/>
    <col min="16" max="16" width="6.7265625" style="25" bestFit="1" customWidth="1"/>
    <col min="17" max="17" width="5.1796875" style="25" bestFit="1" customWidth="1"/>
    <col min="18" max="18" width="6.1796875" style="25" bestFit="1" customWidth="1"/>
    <col min="19" max="19" width="6.7265625" style="25" bestFit="1" customWidth="1"/>
    <col min="20" max="20" width="4.54296875" style="25" bestFit="1" customWidth="1"/>
    <col min="21" max="21" width="6.26953125" style="25" bestFit="1" customWidth="1"/>
    <col min="22" max="22" width="8.453125" style="25" bestFit="1" customWidth="1"/>
    <col min="23" max="23" width="6.54296875" style="25" bestFit="1" customWidth="1"/>
    <col min="24" max="24" width="5.1796875" style="25" bestFit="1" customWidth="1"/>
    <col min="25" max="25" width="4.54296875" style="25" bestFit="1" customWidth="1"/>
    <col min="26" max="26" width="10.453125" style="25" bestFit="1" customWidth="1"/>
    <col min="27" max="27" width="8.54296875" style="25" bestFit="1" customWidth="1"/>
    <col min="28" max="16384" width="9.1796875" style="25"/>
  </cols>
  <sheetData>
    <row r="1" spans="1:31" ht="48" customHeight="1" x14ac:dyDescent="0.35">
      <c r="A1" s="34"/>
      <c r="B1" s="34" t="s">
        <v>24</v>
      </c>
      <c r="C1" s="14" t="s">
        <v>40</v>
      </c>
      <c r="D1" s="14" t="s">
        <v>16</v>
      </c>
      <c r="E1" s="14" t="s">
        <v>25</v>
      </c>
      <c r="F1" s="35" t="s">
        <v>52</v>
      </c>
      <c r="G1" s="35" t="s">
        <v>59</v>
      </c>
      <c r="H1" s="14" t="s">
        <v>41</v>
      </c>
      <c r="I1" s="14" t="s">
        <v>42</v>
      </c>
      <c r="J1" s="34" t="s">
        <v>70</v>
      </c>
      <c r="K1" s="34" t="s">
        <v>22</v>
      </c>
      <c r="L1" s="34" t="s">
        <v>34</v>
      </c>
      <c r="M1" s="34" t="s">
        <v>21</v>
      </c>
      <c r="N1" s="34" t="s">
        <v>43</v>
      </c>
      <c r="O1" s="190" t="s">
        <v>44</v>
      </c>
      <c r="P1" s="190"/>
      <c r="Q1" s="190"/>
      <c r="R1" s="190" t="s">
        <v>45</v>
      </c>
      <c r="S1" s="190"/>
      <c r="T1" s="190"/>
      <c r="U1" s="14" t="s">
        <v>46</v>
      </c>
      <c r="V1" s="14"/>
      <c r="W1" s="14"/>
      <c r="X1" s="14"/>
      <c r="Y1" s="15"/>
      <c r="Z1" s="14" t="s">
        <v>48</v>
      </c>
      <c r="AA1" s="14" t="s">
        <v>47</v>
      </c>
      <c r="AB1" s="150" t="s">
        <v>71</v>
      </c>
      <c r="AC1" s="150" t="s">
        <v>72</v>
      </c>
      <c r="AD1" s="151" t="s">
        <v>73</v>
      </c>
      <c r="AE1" s="150" t="s">
        <v>74</v>
      </c>
    </row>
    <row r="2" spans="1:31" ht="15" x14ac:dyDescent="0.35">
      <c r="A2" s="36"/>
      <c r="B2" s="36"/>
      <c r="C2" s="36"/>
      <c r="D2" s="36"/>
      <c r="E2" s="36"/>
      <c r="F2" s="36"/>
      <c r="G2" s="36"/>
      <c r="H2" s="37"/>
      <c r="I2" s="36"/>
      <c r="J2" s="36"/>
      <c r="K2" s="36"/>
      <c r="L2" s="36"/>
      <c r="M2" s="36"/>
      <c r="N2" s="36"/>
      <c r="O2" s="34" t="s">
        <v>23</v>
      </c>
      <c r="P2" s="34" t="s">
        <v>38</v>
      </c>
      <c r="Q2" s="34" t="s">
        <v>37</v>
      </c>
      <c r="R2" s="34" t="s">
        <v>39</v>
      </c>
      <c r="S2" s="34" t="s">
        <v>38</v>
      </c>
      <c r="T2" s="34" t="s">
        <v>37</v>
      </c>
      <c r="U2" s="34" t="s">
        <v>36</v>
      </c>
      <c r="V2" s="16" t="s">
        <v>17</v>
      </c>
      <c r="W2" s="16" t="s">
        <v>18</v>
      </c>
      <c r="X2" s="16" t="s">
        <v>19</v>
      </c>
      <c r="Y2" s="17"/>
      <c r="Z2" s="16" t="s">
        <v>20</v>
      </c>
      <c r="AA2" s="16"/>
      <c r="AB2" s="151" t="s">
        <v>75</v>
      </c>
      <c r="AC2" s="151" t="s">
        <v>76</v>
      </c>
      <c r="AD2" s="151" t="s">
        <v>77</v>
      </c>
      <c r="AE2" s="151"/>
    </row>
    <row r="3" spans="1:31" s="22" customFormat="1" ht="15" thickBot="1" x14ac:dyDescent="0.4">
      <c r="A3" s="19"/>
      <c r="B3" s="19" t="s">
        <v>7</v>
      </c>
      <c r="C3" s="19"/>
      <c r="D3" s="19"/>
      <c r="E3" s="19"/>
      <c r="F3" s="19" t="s">
        <v>7</v>
      </c>
      <c r="G3" s="20" t="s">
        <v>5</v>
      </c>
      <c r="H3" s="20" t="s">
        <v>5</v>
      </c>
      <c r="I3" s="19" t="s">
        <v>7</v>
      </c>
      <c r="J3" s="19" t="s">
        <v>5</v>
      </c>
      <c r="K3" s="19"/>
      <c r="L3" s="19" t="s">
        <v>7</v>
      </c>
      <c r="M3" s="19" t="s">
        <v>35</v>
      </c>
      <c r="N3" s="19"/>
      <c r="O3" s="19" t="s">
        <v>35</v>
      </c>
      <c r="P3" s="19" t="s">
        <v>7</v>
      </c>
      <c r="Q3" s="19" t="s">
        <v>7</v>
      </c>
      <c r="R3" s="19" t="s">
        <v>35</v>
      </c>
      <c r="S3" s="19" t="s">
        <v>7</v>
      </c>
      <c r="T3" s="19" t="s">
        <v>7</v>
      </c>
      <c r="U3" s="19" t="s">
        <v>7</v>
      </c>
      <c r="V3" s="19"/>
      <c r="W3" s="19"/>
      <c r="X3" s="19"/>
      <c r="Y3" s="21"/>
      <c r="Z3" s="19"/>
      <c r="AA3" s="19"/>
    </row>
    <row r="4" spans="1:31" s="47" customFormat="1" x14ac:dyDescent="0.35">
      <c r="A4" s="24">
        <v>0</v>
      </c>
      <c r="B4" s="24">
        <f>'Invoerblad homogene watergang'!$G$9/100</f>
        <v>4</v>
      </c>
      <c r="C4" s="23">
        <f>ABS(+'Invoerblad homogene watergang'!$H$9)</f>
        <v>0.4</v>
      </c>
      <c r="D4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4" s="23">
        <f>'Invoerblad homogene watergang'!$F$9</f>
        <v>1.5</v>
      </c>
      <c r="F4" s="23">
        <f>'Invoerblad homogene watergang'!$E$9</f>
        <v>1.2</v>
      </c>
      <c r="G4" s="23">
        <f>'Invoerblad homogene watergang'!$C$9</f>
        <v>1</v>
      </c>
      <c r="H4" s="23">
        <f>IF('Invoerblad homogene watergang'!$H$9&lt;0,+'Invoerblad homogene watergang'!$D$9-K4*B4,+'Invoerblad homogene watergang'!$D$9+K4*B4)</f>
        <v>1.8277777777777777</v>
      </c>
      <c r="I4" s="23">
        <f>'Invoerblad homogene watergang'!$D$9-G4</f>
        <v>0.8</v>
      </c>
      <c r="J4" s="23">
        <f>IF('Invoerblad homogene watergang'!$K$9="Begroeiing volgt horizontaal peil",'Rekensheet homogene watergang'!$G$4+'Rekensheet homogene watergang'!$L$4,G4+L4)</f>
        <v>1.8</v>
      </c>
      <c r="K4" s="23">
        <f>((-V4+(V4^2-4*W4*X4)^0.5)/(2*W4))^2</f>
        <v>6.9444444444444441E-3</v>
      </c>
      <c r="L4" s="23">
        <f>'Invoerblad homogene watergang'!$J$9/100*$I$4</f>
        <v>0.8</v>
      </c>
      <c r="M4" s="23">
        <f>L4*'Invoerblad homogene watergang'!L9</f>
        <v>0</v>
      </c>
      <c r="N4" s="23">
        <f>('Invoerblad homogene watergang'!$D$9-'Rekensheet homogene watergang'!G4)-'Rekensheet homogene watergang'!L4</f>
        <v>0</v>
      </c>
      <c r="O4" s="23">
        <f>(+N4*(F4+(E4*N4))+M4)*(IF('Invoerblad homogene watergang'!$M$9="Ja",0.5,1))+R4*(IF('Invoerblad homogene watergang'!$M$9="Ja",0.5,0))</f>
        <v>0</v>
      </c>
      <c r="P4" s="23">
        <f>(+F4+(2*N4*(1+E4^2)^0.5)+2*(IF('Invoerblad homogene watergang'!$L$9&gt;0,1,0))*L4)*(IF('Invoerblad homogene watergang'!$M$9="Ja",0.5,1))+S4*(IF('Invoerblad homogene watergang'!$M$9="Ja",0.5,0))</f>
        <v>1.2</v>
      </c>
      <c r="Q4" s="23">
        <f>O4/P4</f>
        <v>0</v>
      </c>
      <c r="R4" s="23">
        <f>I4*($F4+($E4*I4))</f>
        <v>1.9200000000000004</v>
      </c>
      <c r="S4" s="23">
        <f>$F4+(2*I4*(1+$E4^2)^0.5)</f>
        <v>4.0844410203711918</v>
      </c>
      <c r="T4" s="23">
        <f t="shared" ref="T4:T67" si="0">R4/S4</f>
        <v>0.47007656382451857</v>
      </c>
      <c r="U4" s="23">
        <f t="shared" ref="U4:U67" si="1">R4-O4</f>
        <v>1.9200000000000004</v>
      </c>
      <c r="V4" s="23">
        <f>34*O4*Q4^(2/3)</f>
        <v>0</v>
      </c>
      <c r="W4" s="23">
        <f t="shared" ref="W4:W35" si="2">D4*U4</f>
        <v>57.600000000000009</v>
      </c>
      <c r="X4" s="23">
        <f t="shared" ref="X4:X35" si="3">-C4</f>
        <v>-0.4</v>
      </c>
      <c r="Y4" s="46">
        <f t="shared" ref="Y4:Y35" si="4">(+(K4^0.5))*O4*(Q4^0.666)*34</f>
        <v>0</v>
      </c>
      <c r="Z4" s="23">
        <f t="shared" ref="Z4:Z35" si="5">(+C4-Y4)/C4</f>
        <v>1</v>
      </c>
      <c r="AA4" s="23">
        <f>G4+Z4*I4</f>
        <v>1.8</v>
      </c>
      <c r="AB4" s="47">
        <f>34*O4*Q4^0.66*K4^0.5</f>
        <v>0</v>
      </c>
      <c r="AC4" s="47">
        <f>D4*U4*K4</f>
        <v>0.4</v>
      </c>
      <c r="AD4" s="47">
        <f>AC4+AB4</f>
        <v>0.4</v>
      </c>
      <c r="AE4" s="47">
        <f>AD4/(R4*T4^0.66*K4^0.5)</f>
        <v>4.1144210477505014</v>
      </c>
    </row>
    <row r="5" spans="1:31" s="48" customFormat="1" x14ac:dyDescent="0.35">
      <c r="A5" s="24">
        <f>A4+B5</f>
        <v>4</v>
      </c>
      <c r="B5" s="24">
        <f>'Invoerblad homogene watergang'!$G$9/100</f>
        <v>4</v>
      </c>
      <c r="C5" s="24">
        <f>ABS(+'Invoerblad homogene watergang'!$H$9)</f>
        <v>0.4</v>
      </c>
      <c r="D5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5" s="24">
        <f>'Invoerblad homogene watergang'!$F$9</f>
        <v>1.5</v>
      </c>
      <c r="F5" s="24">
        <f>'Invoerblad homogene watergang'!$E$9</f>
        <v>1.2</v>
      </c>
      <c r="G5" s="24">
        <f>G4+(+'Invoerblad homogene watergang'!$B$9-'Invoerblad homogene watergang'!$C$9)/'Invoerblad homogene watergang'!$G$9*B5</f>
        <v>1.002</v>
      </c>
      <c r="H5" s="24">
        <f>IF('Invoerblad homogene watergang'!$H$9&lt;0,+H4-K5*B5,+H4+K5*B5)</f>
        <v>1.8541851776034819</v>
      </c>
      <c r="I5" s="24">
        <f>H4-G5</f>
        <v>0.82577777777777772</v>
      </c>
      <c r="J5" s="23">
        <f>IF('Invoerblad homogene watergang'!$K$9="Begroeiing volgt horizontaal peil",'Rekensheet homogene watergang'!$G$4+'Rekensheet homogene watergang'!$L$4,G5+L5)</f>
        <v>1.802</v>
      </c>
      <c r="K5" s="24">
        <f t="shared" ref="K5:K67" si="6">((-V5+(V5^2-4*W5*X5)^0.5)/(2*W5))^2</f>
        <v>6.6018499564260563E-3</v>
      </c>
      <c r="L5" s="23">
        <f>'Invoerblad homogene watergang'!$J$9/100*$I$4</f>
        <v>0.8</v>
      </c>
      <c r="M5" s="24">
        <f>$M$4</f>
        <v>0</v>
      </c>
      <c r="N5" s="24">
        <f>(IF(((+H4-G5)-L5)&lt;0,0,(+H4-G5)-L5))</f>
        <v>2.5777777777777677E-2</v>
      </c>
      <c r="O5" s="23">
        <f>IF(((+N5*(F5+(E5*N5))+M5)*(IF('Invoerblad homogene watergang'!$M$9="Ja",0.5,1))+R5*(IF('Invoerblad homogene watergang'!$M$9="Ja",0.5,0)))&lt;0,0,(+N5*(F5+(E5*N5))+M5)*(IF('Invoerblad homogene watergang'!$M$9="Ja",0.5,1))+R5*(IF('Invoerblad homogene watergang'!$M$9="Ja",0.5,0)))</f>
        <v>3.1930074074073944E-2</v>
      </c>
      <c r="P5" s="23">
        <f>(+F5+(2*N5*(1+E5^2)^0.5)+2*(IF('Invoerblad homogene watergang'!$L$9&gt;0,1,0))*L5)*(IF('Invoerblad homogene watergang'!$M$9="Ja",0.5,1))+S5*(IF('Invoerblad homogene watergang'!$M$9="Ja",0.5,0))</f>
        <v>1.2929430995452935</v>
      </c>
      <c r="Q5" s="24">
        <f t="shared" ref="Q5:Q67" si="7">O5/P5</f>
        <v>2.4695652952789041E-2</v>
      </c>
      <c r="R5" s="24">
        <f t="shared" ref="R5:R68" si="8">I5*($F5+($E5*I5))</f>
        <v>2.0137967407407404</v>
      </c>
      <c r="S5" s="24">
        <f t="shared" ref="S5:S68" si="9">$F5+(2*I5*(1+$E5^2)^0.5)</f>
        <v>4.1773841199164847</v>
      </c>
      <c r="T5" s="24">
        <f t="shared" si="0"/>
        <v>0.48207123954428227</v>
      </c>
      <c r="U5" s="24">
        <f t="shared" si="1"/>
        <v>1.9818666666666664</v>
      </c>
      <c r="V5" s="24">
        <f t="shared" ref="V5:V35" si="10">34*O5*Q5^(2/3)</f>
        <v>9.2064567799704025E-2</v>
      </c>
      <c r="W5" s="24">
        <f t="shared" si="2"/>
        <v>59.455999999999996</v>
      </c>
      <c r="X5" s="24">
        <f t="shared" si="3"/>
        <v>-0.4</v>
      </c>
      <c r="Y5" s="63">
        <f t="shared" si="4"/>
        <v>7.4988890814178932E-3</v>
      </c>
      <c r="Z5" s="24">
        <f t="shared" si="5"/>
        <v>0.98125277729645533</v>
      </c>
      <c r="AA5" s="24">
        <f t="shared" ref="AA5:AA35" si="11">G5+Z5*I5</f>
        <v>1.8122967378741395</v>
      </c>
      <c r="AB5" s="47">
        <f t="shared" ref="AB5:AB68" si="12">34*O5*Q5^0.66*K5^0.5</f>
        <v>7.6672779398031313E-3</v>
      </c>
      <c r="AC5" s="47">
        <f t="shared" ref="AC5:AC68" si="13">D5*U5*K5</f>
        <v>0.39251959100926759</v>
      </c>
      <c r="AD5" s="47">
        <f t="shared" ref="AD5:AD68" si="14">AC5+AB5</f>
        <v>0.40018686894907074</v>
      </c>
      <c r="AE5" s="47">
        <f t="shared" ref="AE5:AE68" si="15">AD5/(R5*T5^0.66*K5^0.5)</f>
        <v>3.9587763694750295</v>
      </c>
    </row>
    <row r="6" spans="1:31" s="48" customFormat="1" x14ac:dyDescent="0.35">
      <c r="A6" s="24">
        <f t="shared" ref="A6:A69" si="16">A5+B6</f>
        <v>8</v>
      </c>
      <c r="B6" s="24">
        <f>'Invoerblad homogene watergang'!$G$9/100</f>
        <v>4</v>
      </c>
      <c r="C6" s="24">
        <f>ABS(+'Invoerblad homogene watergang'!$H$9)</f>
        <v>0.4</v>
      </c>
      <c r="D6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6" s="24">
        <f>'Invoerblad homogene watergang'!$F$9</f>
        <v>1.5</v>
      </c>
      <c r="F6" s="24">
        <f>'Invoerblad homogene watergang'!$E$9</f>
        <v>1.2</v>
      </c>
      <c r="G6" s="24">
        <f>G5+(+'Invoerblad homogene watergang'!$B$9-'Invoerblad homogene watergang'!$C$9)/'Invoerblad homogene watergang'!$G$9*B6</f>
        <v>1.004</v>
      </c>
      <c r="H6" s="24">
        <f>IF('Invoerblad homogene watergang'!$H$9&lt;0,+H5-K6*B6,+H5+K6*B6)</f>
        <v>1.8788817217150782</v>
      </c>
      <c r="I6" s="24">
        <f t="shared" ref="I6:I67" si="17">H5-G6</f>
        <v>0.85018517760348189</v>
      </c>
      <c r="J6" s="23">
        <f>IF('Invoerblad homogene watergang'!$K$9="Begroeiing volgt horizontaal peil",'Rekensheet homogene watergang'!$G$4+'Rekensheet homogene watergang'!$L$4,G6+L6)</f>
        <v>1.804</v>
      </c>
      <c r="K6" s="24">
        <f t="shared" si="6"/>
        <v>6.1741360278990748E-3</v>
      </c>
      <c r="L6" s="23">
        <f>'Invoerblad homogene watergang'!$J$9/100*$I$4</f>
        <v>0.8</v>
      </c>
      <c r="M6" s="24">
        <f t="shared" ref="M6:M69" si="18">$M$4</f>
        <v>0</v>
      </c>
      <c r="N6" s="24">
        <f t="shared" ref="N6:N69" si="19">(IF(((+H5-G6)-L6)&lt;0,0,(+H5-G6)-L6))</f>
        <v>5.0185177603481845E-2</v>
      </c>
      <c r="O6" s="23">
        <f>IF(((+N6*(F6+(E6*N6))+M6)*(IF('Invoerblad homogene watergang'!$M$9="Ja",0.5,1))+R6*(IF('Invoerblad homogene watergang'!$M$9="Ja",0.5,0)))&lt;0,0,(+N6*(F6+(E6*N6))+M6)*(IF('Invoerblad homogene watergang'!$M$9="Ja",0.5,1))+R6*(IF('Invoerblad homogene watergang'!$M$9="Ja",0.5,0)))</f>
        <v>6.4000041200817745E-2</v>
      </c>
      <c r="P6" s="23">
        <f>(+F6+(2*N6*(1+E6^2)^0.5)+2*(IF('Invoerblad homogene watergang'!$L$9&gt;0,1,0))*L6)*(IF('Invoerblad homogene watergang'!$M$9="Ja",0.5,1))+S6*(IF('Invoerblad homogene watergang'!$M$9="Ja",0.5,0))</f>
        <v>1.3809452311176207</v>
      </c>
      <c r="Q6" s="24">
        <f t="shared" si="7"/>
        <v>4.6345097371473236E-2</v>
      </c>
      <c r="R6" s="24">
        <f t="shared" si="8"/>
        <v>2.1044444674491745</v>
      </c>
      <c r="S6" s="24">
        <f t="shared" si="9"/>
        <v>4.2653862514888123</v>
      </c>
      <c r="T6" s="24">
        <f t="shared" si="0"/>
        <v>0.4933772332375827</v>
      </c>
      <c r="U6" s="24">
        <f t="shared" si="1"/>
        <v>2.0404444262483565</v>
      </c>
      <c r="V6" s="24">
        <f t="shared" si="10"/>
        <v>0.2807555627489105</v>
      </c>
      <c r="W6" s="24">
        <f t="shared" si="2"/>
        <v>61.213332787450696</v>
      </c>
      <c r="X6" s="24">
        <f t="shared" si="3"/>
        <v>-0.4</v>
      </c>
      <c r="Y6" s="63">
        <f t="shared" si="4"/>
        <v>2.2105777656356119E-2</v>
      </c>
      <c r="Z6" s="24">
        <f t="shared" si="5"/>
        <v>0.94473555585910973</v>
      </c>
      <c r="AA6" s="24">
        <f t="shared" si="11"/>
        <v>1.8072001663464015</v>
      </c>
      <c r="AB6" s="47">
        <f t="shared" si="12"/>
        <v>2.2516960953143098E-2</v>
      </c>
      <c r="AC6" s="47">
        <f t="shared" si="13"/>
        <v>0.37793944335077506</v>
      </c>
      <c r="AD6" s="47">
        <f t="shared" si="14"/>
        <v>0.40045640430391816</v>
      </c>
      <c r="AE6" s="47">
        <f t="shared" si="15"/>
        <v>3.8603925365259228</v>
      </c>
    </row>
    <row r="7" spans="1:31" s="48" customFormat="1" x14ac:dyDescent="0.35">
      <c r="A7" s="24">
        <f t="shared" si="16"/>
        <v>12</v>
      </c>
      <c r="B7" s="24">
        <f>'Invoerblad homogene watergang'!$G$9/100</f>
        <v>4</v>
      </c>
      <c r="C7" s="24">
        <f>ABS(+'Invoerblad homogene watergang'!$H$9)</f>
        <v>0.4</v>
      </c>
      <c r="D7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7" s="24">
        <f>'Invoerblad homogene watergang'!$F$9</f>
        <v>1.5</v>
      </c>
      <c r="F7" s="24">
        <f>'Invoerblad homogene watergang'!$E$9</f>
        <v>1.2</v>
      </c>
      <c r="G7" s="24">
        <f>G6+(+'Invoerblad homogene watergang'!$B$9-'Invoerblad homogene watergang'!$C$9)/'Invoerblad homogene watergang'!$G$9*B7</f>
        <v>1.006</v>
      </c>
      <c r="H7" s="24">
        <f>IF('Invoerblad homogene watergang'!$H$9&lt;0,+H6-K7*B7,+H6+K7*B7)</f>
        <v>1.9018068040861436</v>
      </c>
      <c r="I7" s="24">
        <f t="shared" si="17"/>
        <v>0.87288172171507816</v>
      </c>
      <c r="J7" s="23">
        <f>IF('Invoerblad homogene watergang'!$K$9="Begroeiing volgt horizontaal peil",'Rekensheet homogene watergang'!$G$4+'Rekensheet homogene watergang'!$L$4,G7+L7)</f>
        <v>1.806</v>
      </c>
      <c r="K7" s="24">
        <f t="shared" si="6"/>
        <v>5.7312705927663674E-3</v>
      </c>
      <c r="L7" s="23">
        <f>'Invoerblad homogene watergang'!$J$9/100*$I$4</f>
        <v>0.8</v>
      </c>
      <c r="M7" s="24">
        <f t="shared" si="18"/>
        <v>0</v>
      </c>
      <c r="N7" s="24">
        <f t="shared" si="19"/>
        <v>7.2881721715078118E-2</v>
      </c>
      <c r="O7" s="23">
        <f>IF(((+N7*(F7+(E7*N7))+M7)*(IF('Invoerblad homogene watergang'!$M$9="Ja",0.5,1))+R7*(IF('Invoerblad homogene watergang'!$M$9="Ja",0.5,0)))&lt;0,0,(+N7*(F7+(E7*N7))+M7)*(IF('Invoerblad homogene watergang'!$M$9="Ja",0.5,1))+R7*(IF('Invoerblad homogene watergang'!$M$9="Ja",0.5,0)))</f>
        <v>9.5425684098324873E-2</v>
      </c>
      <c r="P7" s="23">
        <f>(+F7+(2*N7*(1+E7^2)^0.5)+2*(IF('Invoerblad homogene watergang'!$L$9&gt;0,1,0))*L7)*(IF('Invoerblad homogene watergang'!$M$9="Ja",0.5,1))+S7*(IF('Invoerblad homogene watergang'!$M$9="Ja",0.5,0))</f>
        <v>1.4627787846878113</v>
      </c>
      <c r="Q7" s="24">
        <f t="shared" si="7"/>
        <v>6.5235895609937214E-2</v>
      </c>
      <c r="R7" s="24">
        <f t="shared" si="8"/>
        <v>2.1903418162145121</v>
      </c>
      <c r="S7" s="24">
        <f t="shared" si="9"/>
        <v>4.3472198050590025</v>
      </c>
      <c r="T7" s="24">
        <f t="shared" si="0"/>
        <v>0.50384887685355573</v>
      </c>
      <c r="U7" s="24">
        <f t="shared" si="1"/>
        <v>2.0949161321161873</v>
      </c>
      <c r="V7" s="24">
        <f t="shared" si="10"/>
        <v>0.52577744522510117</v>
      </c>
      <c r="W7" s="24">
        <f t="shared" si="2"/>
        <v>62.847483963485622</v>
      </c>
      <c r="X7" s="24">
        <f t="shared" si="3"/>
        <v>-0.4</v>
      </c>
      <c r="Y7" s="63">
        <f t="shared" si="4"/>
        <v>3.9876565921508275E-2</v>
      </c>
      <c r="Z7" s="24">
        <f t="shared" si="5"/>
        <v>0.90030858519622925</v>
      </c>
      <c r="AA7" s="24">
        <f t="shared" si="11"/>
        <v>1.7918629079209507</v>
      </c>
      <c r="AB7" s="47">
        <f t="shared" si="12"/>
        <v>4.0535061011113448E-2</v>
      </c>
      <c r="AC7" s="47">
        <f t="shared" si="13"/>
        <v>0.36019593666928101</v>
      </c>
      <c r="AD7" s="47">
        <f t="shared" si="14"/>
        <v>0.40073099768039444</v>
      </c>
      <c r="AE7" s="47">
        <f t="shared" si="15"/>
        <v>3.7992457989120885</v>
      </c>
    </row>
    <row r="8" spans="1:31" s="48" customFormat="1" x14ac:dyDescent="0.35">
      <c r="A8" s="24">
        <f t="shared" si="16"/>
        <v>16</v>
      </c>
      <c r="B8" s="24">
        <f>'Invoerblad homogene watergang'!$G$9/100</f>
        <v>4</v>
      </c>
      <c r="C8" s="24">
        <f>ABS(+'Invoerblad homogene watergang'!$H$9)</f>
        <v>0.4</v>
      </c>
      <c r="D8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8" s="24">
        <f>'Invoerblad homogene watergang'!$F$9</f>
        <v>1.5</v>
      </c>
      <c r="F8" s="24">
        <f>'Invoerblad homogene watergang'!$E$9</f>
        <v>1.2</v>
      </c>
      <c r="G8" s="24">
        <f>G7+(+'Invoerblad homogene watergang'!$B$9-'Invoerblad homogene watergang'!$C$9)/'Invoerblad homogene watergang'!$G$9*B8</f>
        <v>1.008</v>
      </c>
      <c r="H8" s="24">
        <f>IF('Invoerblad homogene watergang'!$H$9&lt;0,+H7-K8*B8,+H7+K8*B8)</f>
        <v>1.9230228271216225</v>
      </c>
      <c r="I8" s="24">
        <f t="shared" si="17"/>
        <v>0.89380680408614355</v>
      </c>
      <c r="J8" s="23">
        <f>IF('Invoerblad homogene watergang'!$K$9="Begroeiing volgt horizontaal peil",'Rekensheet homogene watergang'!$G$4+'Rekensheet homogene watergang'!$L$4,G8+L8)</f>
        <v>1.8080000000000001</v>
      </c>
      <c r="K8" s="24">
        <f t="shared" si="6"/>
        <v>5.3040057588697384E-3</v>
      </c>
      <c r="L8" s="23">
        <f>'Invoerblad homogene watergang'!$J$9/100*$I$4</f>
        <v>0.8</v>
      </c>
      <c r="M8" s="24">
        <f t="shared" si="18"/>
        <v>0</v>
      </c>
      <c r="N8" s="24">
        <f t="shared" si="19"/>
        <v>9.3806804086143503E-2</v>
      </c>
      <c r="O8" s="23">
        <f>IF(((+N8*(F8+(E8*N8))+M8)*(IF('Invoerblad homogene watergang'!$M$9="Ja",0.5,1))+R8*(IF('Invoerblad homogene watergang'!$M$9="Ja",0.5,0)))&lt;0,0,(+N8*(F8+(E8*N8))+M8)*(IF('Invoerblad homogene watergang'!$M$9="Ja",0.5,1))+R8*(IF('Invoerblad homogene watergang'!$M$9="Ja",0.5,0)))</f>
        <v>0.12576773964265636</v>
      </c>
      <c r="P8" s="23">
        <f>(+F8+(2*N8*(1+E8^2)^0.5)+2*(IF('Invoerblad homogene watergang'!$L$9&gt;0,1,0))*L8)*(IF('Invoerblad homogene watergang'!$M$9="Ja",0.5,1))+S8*(IF('Invoerblad homogene watergang'!$M$9="Ja",0.5,0))</f>
        <v>1.5382252421199953</v>
      </c>
      <c r="Q8" s="24">
        <f t="shared" si="7"/>
        <v>8.1761588744521038E-2</v>
      </c>
      <c r="R8" s="24">
        <f t="shared" si="8"/>
        <v>2.2709040694494007</v>
      </c>
      <c r="S8" s="24">
        <f t="shared" si="9"/>
        <v>4.4226662624911866</v>
      </c>
      <c r="T8" s="24">
        <f t="shared" si="0"/>
        <v>0.51346946268793348</v>
      </c>
      <c r="U8" s="24">
        <f t="shared" si="1"/>
        <v>2.1451363298067445</v>
      </c>
      <c r="V8" s="24">
        <f t="shared" si="10"/>
        <v>0.80552876583733479</v>
      </c>
      <c r="W8" s="24">
        <f t="shared" si="2"/>
        <v>64.354089894202332</v>
      </c>
      <c r="X8" s="24">
        <f t="shared" si="3"/>
        <v>-0.4</v>
      </c>
      <c r="Y8" s="63">
        <f t="shared" si="4"/>
        <v>5.8763548668374223E-2</v>
      </c>
      <c r="Z8" s="24">
        <f t="shared" si="5"/>
        <v>0.85309112832906442</v>
      </c>
      <c r="AA8" s="24">
        <f t="shared" si="11"/>
        <v>1.7704986550060431</v>
      </c>
      <c r="AB8" s="47">
        <f t="shared" si="12"/>
        <v>5.9653058921482358E-2</v>
      </c>
      <c r="AC8" s="47">
        <f t="shared" si="13"/>
        <v>0.34133446340567003</v>
      </c>
      <c r="AD8" s="47">
        <f t="shared" si="14"/>
        <v>0.4009875223271524</v>
      </c>
      <c r="AE8" s="47">
        <f t="shared" si="15"/>
        <v>3.7643537371561218</v>
      </c>
    </row>
    <row r="9" spans="1:31" s="48" customFormat="1" x14ac:dyDescent="0.35">
      <c r="A9" s="24">
        <f t="shared" si="16"/>
        <v>20</v>
      </c>
      <c r="B9" s="24">
        <f>'Invoerblad homogene watergang'!$G$9/100</f>
        <v>4</v>
      </c>
      <c r="C9" s="24">
        <f>ABS(+'Invoerblad homogene watergang'!$H$9)</f>
        <v>0.4</v>
      </c>
      <c r="D9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9" s="24">
        <f>'Invoerblad homogene watergang'!$F$9</f>
        <v>1.5</v>
      </c>
      <c r="F9" s="24">
        <f>'Invoerblad homogene watergang'!$E$9</f>
        <v>1.2</v>
      </c>
      <c r="G9" s="24">
        <f>G8+(+'Invoerblad homogene watergang'!$B$9-'Invoerblad homogene watergang'!$C$9)/'Invoerblad homogene watergang'!$G$9*B9</f>
        <v>1.01</v>
      </c>
      <c r="H9" s="24">
        <f>IF('Invoerblad homogene watergang'!$H$9&lt;0,+H8-K9*B9,+H8+K9*B9)</f>
        <v>1.9426495390992258</v>
      </c>
      <c r="I9" s="24">
        <f t="shared" si="17"/>
        <v>0.91302282712162253</v>
      </c>
      <c r="J9" s="23">
        <f>IF('Invoerblad homogene watergang'!$K$9="Begroeiing volgt horizontaal peil",'Rekensheet homogene watergang'!$G$4+'Rekensheet homogene watergang'!$L$4,G9+L9)</f>
        <v>1.81</v>
      </c>
      <c r="K9" s="24">
        <f t="shared" si="6"/>
        <v>4.9066779944007977E-3</v>
      </c>
      <c r="L9" s="23">
        <f>'Invoerblad homogene watergang'!$J$9/100*$I$4</f>
        <v>0.8</v>
      </c>
      <c r="M9" s="24">
        <f t="shared" si="18"/>
        <v>0</v>
      </c>
      <c r="N9" s="24">
        <f t="shared" si="19"/>
        <v>0.11302282712162248</v>
      </c>
      <c r="O9" s="23">
        <f>IF(((+N9*(F9+(E9*N9))+M9)*(IF('Invoerblad homogene watergang'!$M$9="Ja",0.5,1))+R9*(IF('Invoerblad homogene watergang'!$M$9="Ja",0.5,0)))&lt;0,0,(+N9*(F9+(E9*N9))+M9)*(IF('Invoerblad homogene watergang'!$M$9="Ja",0.5,1))+R9*(IF('Invoerblad homogene watergang'!$M$9="Ja",0.5,0)))</f>
        <v>0.15478863172179322</v>
      </c>
      <c r="P9" s="23">
        <f>(+F9+(2*N9*(1+E9^2)^0.5)+2*(IF('Invoerblad homogene watergang'!$L$9&gt;0,1,0))*L9)*(IF('Invoerblad homogene watergang'!$M$9="Ja",0.5,1))+S9*(IF('Invoerblad homogene watergang'!$M$9="Ja",0.5,0))</f>
        <v>1.6075095984849117</v>
      </c>
      <c r="Q9" s="24">
        <f t="shared" si="7"/>
        <v>9.6290953327857268E-2</v>
      </c>
      <c r="R9" s="24">
        <f t="shared" si="8"/>
        <v>2.3460434168136874</v>
      </c>
      <c r="S9" s="24">
        <f t="shared" si="9"/>
        <v>4.4919506188561034</v>
      </c>
      <c r="T9" s="24">
        <f t="shared" si="0"/>
        <v>0.52227720557870216</v>
      </c>
      <c r="U9" s="24">
        <f t="shared" si="1"/>
        <v>2.1912547850918944</v>
      </c>
      <c r="V9" s="24">
        <f t="shared" si="10"/>
        <v>1.1056261515595003</v>
      </c>
      <c r="W9" s="24">
        <f t="shared" si="2"/>
        <v>65.737643552756836</v>
      </c>
      <c r="X9" s="24">
        <f t="shared" si="3"/>
        <v>-0.4</v>
      </c>
      <c r="Y9" s="63">
        <f t="shared" si="4"/>
        <v>7.7567481578770942E-2</v>
      </c>
      <c r="Z9" s="24">
        <f t="shared" si="5"/>
        <v>0.80608129605307277</v>
      </c>
      <c r="AA9" s="24">
        <f t="shared" si="11"/>
        <v>1.7459706238122381</v>
      </c>
      <c r="AB9" s="47">
        <f t="shared" si="12"/>
        <v>7.8664389821026429E-2</v>
      </c>
      <c r="AC9" s="47">
        <f t="shared" si="13"/>
        <v>0.32255344902407546</v>
      </c>
      <c r="AD9" s="47">
        <f t="shared" si="14"/>
        <v>0.40121783884510187</v>
      </c>
      <c r="AE9" s="47">
        <f t="shared" si="15"/>
        <v>3.7483117373495989</v>
      </c>
    </row>
    <row r="10" spans="1:31" s="48" customFormat="1" x14ac:dyDescent="0.35">
      <c r="A10" s="24">
        <f t="shared" si="16"/>
        <v>24</v>
      </c>
      <c r="B10" s="24">
        <f>'Invoerblad homogene watergang'!$G$9/100</f>
        <v>4</v>
      </c>
      <c r="C10" s="24">
        <f>ABS(+'Invoerblad homogene watergang'!$H$9)</f>
        <v>0.4</v>
      </c>
      <c r="D10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0" s="24">
        <f>'Invoerblad homogene watergang'!$F$9</f>
        <v>1.5</v>
      </c>
      <c r="F10" s="24">
        <f>'Invoerblad homogene watergang'!$E$9</f>
        <v>1.2</v>
      </c>
      <c r="G10" s="24">
        <f>G9+(+'Invoerblad homogene watergang'!$B$9-'Invoerblad homogene watergang'!$C$9)/'Invoerblad homogene watergang'!$G$9*B10</f>
        <v>1.012</v>
      </c>
      <c r="H10" s="24">
        <f>IF('Invoerblad homogene watergang'!$H$9&lt;0,+H9-K10*B10,+H9+K10*B10)</f>
        <v>1.960828433387185</v>
      </c>
      <c r="I10" s="24">
        <f t="shared" si="17"/>
        <v>0.93064953909922576</v>
      </c>
      <c r="J10" s="23">
        <f>IF('Invoerblad homogene watergang'!$K$9="Begroeiing volgt horizontaal peil",'Rekensheet homogene watergang'!$G$4+'Rekensheet homogene watergang'!$L$4,G10+L10)</f>
        <v>1.8120000000000001</v>
      </c>
      <c r="K10" s="24">
        <f t="shared" si="6"/>
        <v>4.5447235719898406E-3</v>
      </c>
      <c r="L10" s="23">
        <f>'Invoerblad homogene watergang'!$J$9/100*$I$4</f>
        <v>0.8</v>
      </c>
      <c r="M10" s="24">
        <f t="shared" si="18"/>
        <v>0</v>
      </c>
      <c r="N10" s="24">
        <f t="shared" si="19"/>
        <v>0.13064953909922572</v>
      </c>
      <c r="O10" s="23">
        <f>IF(((+N10*(F10+(E10*N10))+M10)*(IF('Invoerblad homogene watergang'!$M$9="Ja",0.5,1))+R10*(IF('Invoerblad homogene watergang'!$M$9="Ja",0.5,0)))&lt;0,0,(+N10*(F10+(E10*N10))+M10)*(IF('Invoerblad homogene watergang'!$M$9="Ja",0.5,1))+R10*(IF('Invoerblad homogene watergang'!$M$9="Ja",0.5,0)))</f>
        <v>0.18238340001933101</v>
      </c>
      <c r="P10" s="23">
        <f>(+F10+(2*N10*(1+E10^2)^0.5)+2*(IF('Invoerblad homogene watergang'!$L$9&gt;0,1,0))*L10)*(IF('Invoerblad homogene watergang'!$M$9="Ja",0.5,1))+S10*(IF('Invoerblad homogene watergang'!$M$9="Ja",0.5,0))</f>
        <v>1.6710636123379956</v>
      </c>
      <c r="Q10" s="24">
        <f t="shared" si="7"/>
        <v>0.10914210486826247</v>
      </c>
      <c r="R10" s="24">
        <f t="shared" si="8"/>
        <v>2.4159422938574733</v>
      </c>
      <c r="S10" s="24">
        <f t="shared" si="9"/>
        <v>4.5555046327091873</v>
      </c>
      <c r="T10" s="24">
        <f t="shared" si="0"/>
        <v>0.53033472439269524</v>
      </c>
      <c r="U10" s="24">
        <f t="shared" si="1"/>
        <v>2.2335588938381421</v>
      </c>
      <c r="V10" s="24">
        <f t="shared" si="10"/>
        <v>1.4162038632892426</v>
      </c>
      <c r="W10" s="24">
        <f t="shared" si="2"/>
        <v>67.00676681514426</v>
      </c>
      <c r="X10" s="24">
        <f t="shared" si="3"/>
        <v>-0.4</v>
      </c>
      <c r="Y10" s="63">
        <f t="shared" si="4"/>
        <v>9.5613859631205902E-2</v>
      </c>
      <c r="Z10" s="24">
        <f t="shared" si="5"/>
        <v>0.76096535092198525</v>
      </c>
      <c r="AA10" s="24">
        <f t="shared" si="11"/>
        <v>1.7201920531060262</v>
      </c>
      <c r="AB10" s="47">
        <f t="shared" si="12"/>
        <v>9.6893109982804565E-2</v>
      </c>
      <c r="AC10" s="47">
        <f t="shared" si="13"/>
        <v>0.30452723262761272</v>
      </c>
      <c r="AD10" s="47">
        <f t="shared" si="14"/>
        <v>0.40142034261041726</v>
      </c>
      <c r="AE10" s="47">
        <f t="shared" si="15"/>
        <v>3.7458988141393035</v>
      </c>
    </row>
    <row r="11" spans="1:31" s="48" customFormat="1" x14ac:dyDescent="0.35">
      <c r="A11" s="24">
        <f t="shared" si="16"/>
        <v>28</v>
      </c>
      <c r="B11" s="24">
        <f>'Invoerblad homogene watergang'!$G$9/100</f>
        <v>4</v>
      </c>
      <c r="C11" s="24">
        <f>ABS(+'Invoerblad homogene watergang'!$H$9)</f>
        <v>0.4</v>
      </c>
      <c r="D11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1" s="24">
        <f>'Invoerblad homogene watergang'!$F$9</f>
        <v>1.5</v>
      </c>
      <c r="F11" s="24">
        <f>'Invoerblad homogene watergang'!$E$9</f>
        <v>1.2</v>
      </c>
      <c r="G11" s="24">
        <f>G10+(+'Invoerblad homogene watergang'!$B$9-'Invoerblad homogene watergang'!$C$9)/'Invoerblad homogene watergang'!$G$9*B11</f>
        <v>1.014</v>
      </c>
      <c r="H11" s="24">
        <f>IF('Invoerblad homogene watergang'!$H$9&lt;0,+H10-K11*B11,+H10+K11*B11)</f>
        <v>1.9777035288905593</v>
      </c>
      <c r="I11" s="24">
        <f t="shared" si="17"/>
        <v>0.94682843338718503</v>
      </c>
      <c r="J11" s="23">
        <f>IF('Invoerblad homogene watergang'!$K$9="Begroeiing volgt horizontaal peil",'Rekensheet homogene watergang'!$G$4+'Rekensheet homogene watergang'!$L$4,G11+L11)</f>
        <v>1.8140000000000001</v>
      </c>
      <c r="K11" s="24">
        <f t="shared" si="6"/>
        <v>4.2187738758435846E-3</v>
      </c>
      <c r="L11" s="23">
        <f>'Invoerblad homogene watergang'!$J$9/100*$I$4</f>
        <v>0.8</v>
      </c>
      <c r="M11" s="24">
        <f t="shared" si="18"/>
        <v>0</v>
      </c>
      <c r="N11" s="24">
        <f t="shared" si="19"/>
        <v>0.14682843338718499</v>
      </c>
      <c r="O11" s="23">
        <f>IF(((+N11*(F11+(E11*N11))+M11)*(IF('Invoerblad homogene watergang'!$M$9="Ja",0.5,1))+R11*(IF('Invoerblad homogene watergang'!$M$9="Ja",0.5,0)))&lt;0,0,(+N11*(F11+(E11*N11))+M11)*(IF('Invoerblad homogene watergang'!$M$9="Ja",0.5,1))+R11*(IF('Invoerblad homogene watergang'!$M$9="Ja",0.5,0)))</f>
        <v>0.20853200334102451</v>
      </c>
      <c r="P11" s="23">
        <f>(+F11+(2*N11*(1+E11^2)^0.5)+2*(IF('Invoerblad homogene watergang'!$L$9&gt;0,1,0))*L11)*(IF('Invoerblad homogene watergang'!$M$9="Ja",0.5,1))+S11*(IF('Invoerblad homogene watergang'!$M$9="Ja",0.5,0))</f>
        <v>1.7293974452735441</v>
      </c>
      <c r="Q11" s="24">
        <f t="shared" si="7"/>
        <v>0.12058072822470277</v>
      </c>
      <c r="R11" s="24">
        <f t="shared" si="8"/>
        <v>2.4809202434702691</v>
      </c>
      <c r="S11" s="24">
        <f t="shared" si="9"/>
        <v>4.6138384656447355</v>
      </c>
      <c r="T11" s="24">
        <f t="shared" si="0"/>
        <v>0.53771285274582892</v>
      </c>
      <c r="U11" s="24">
        <f t="shared" si="1"/>
        <v>2.2723882401292448</v>
      </c>
      <c r="V11" s="24">
        <f t="shared" si="10"/>
        <v>1.7304945429050946</v>
      </c>
      <c r="W11" s="24">
        <f t="shared" si="2"/>
        <v>68.171647203877342</v>
      </c>
      <c r="X11" s="24">
        <f t="shared" si="3"/>
        <v>-0.4</v>
      </c>
      <c r="Y11" s="63">
        <f t="shared" si="4"/>
        <v>0.1125578631106911</v>
      </c>
      <c r="Z11" s="24">
        <f t="shared" si="5"/>
        <v>0.71860534222327221</v>
      </c>
      <c r="AA11" s="24">
        <f t="shared" si="11"/>
        <v>1.6943959704009228</v>
      </c>
      <c r="AB11" s="47">
        <f t="shared" si="12"/>
        <v>0.11399562187125119</v>
      </c>
      <c r="AC11" s="47">
        <f t="shared" si="13"/>
        <v>0.28760076429694309</v>
      </c>
      <c r="AD11" s="47">
        <f t="shared" si="14"/>
        <v>0.40159638616819426</v>
      </c>
      <c r="AE11" s="47">
        <f t="shared" si="15"/>
        <v>3.7533632186346573</v>
      </c>
    </row>
    <row r="12" spans="1:31" s="48" customFormat="1" x14ac:dyDescent="0.35">
      <c r="A12" s="24">
        <f t="shared" si="16"/>
        <v>32</v>
      </c>
      <c r="B12" s="24">
        <f>'Invoerblad homogene watergang'!$G$9/100</f>
        <v>4</v>
      </c>
      <c r="C12" s="24">
        <f>ABS(+'Invoerblad homogene watergang'!$H$9)</f>
        <v>0.4</v>
      </c>
      <c r="D12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2" s="24">
        <f>'Invoerblad homogene watergang'!$F$9</f>
        <v>1.5</v>
      </c>
      <c r="F12" s="24">
        <f>'Invoerblad homogene watergang'!$E$9</f>
        <v>1.2</v>
      </c>
      <c r="G12" s="24">
        <f>G11+(+'Invoerblad homogene watergang'!$B$9-'Invoerblad homogene watergang'!$C$9)/'Invoerblad homogene watergang'!$G$9*B12</f>
        <v>1.016</v>
      </c>
      <c r="H12" s="24">
        <f>IF('Invoerblad homogene watergang'!$H$9&lt;0,+H11-K12*B12,+H11+K12*B12)</f>
        <v>1.9934115986655436</v>
      </c>
      <c r="I12" s="24">
        <f t="shared" si="17"/>
        <v>0.96170352889055932</v>
      </c>
      <c r="J12" s="23">
        <f>IF('Invoerblad homogene watergang'!$K$9="Begroeiing volgt horizontaal peil",'Rekensheet homogene watergang'!$G$4+'Rekensheet homogene watergang'!$L$4,G12+L12)</f>
        <v>1.8160000000000001</v>
      </c>
      <c r="K12" s="24">
        <f t="shared" si="6"/>
        <v>3.9270174437460812E-3</v>
      </c>
      <c r="L12" s="23">
        <f>'Invoerblad homogene watergang'!$J$9/100*$I$4</f>
        <v>0.8</v>
      </c>
      <c r="M12" s="24">
        <f t="shared" si="18"/>
        <v>0</v>
      </c>
      <c r="N12" s="24">
        <f t="shared" si="19"/>
        <v>0.16170352889055928</v>
      </c>
      <c r="O12" s="23">
        <f>IF(((+N12*(F12+(E12*N12))+M12)*(IF('Invoerblad homogene watergang'!$M$9="Ja",0.5,1))+R12*(IF('Invoerblad homogene watergang'!$M$9="Ja",0.5,0)))&lt;0,0,(+N12*(F12+(E12*N12))+M12)*(IF('Invoerblad homogene watergang'!$M$9="Ja",0.5,1))+R12*(IF('Invoerblad homogene watergang'!$M$9="Ja",0.5,0)))</f>
        <v>0.23326628155216103</v>
      </c>
      <c r="P12" s="23">
        <f>(+F12+(2*N12*(1+E12^2)^0.5)+2*(IF('Invoerblad homogene watergang'!$L$9&gt;0,1,0))*L12)*(IF('Invoerblad homogene watergang'!$M$9="Ja",0.5,1))+S12*(IF('Invoerblad homogene watergang'!$M$9="Ja",0.5,0))</f>
        <v>1.7830303648383841</v>
      </c>
      <c r="Q12" s="24">
        <f t="shared" si="7"/>
        <v>0.13082574820496934</v>
      </c>
      <c r="R12" s="24">
        <f t="shared" si="8"/>
        <v>2.5413547508895036</v>
      </c>
      <c r="S12" s="24">
        <f t="shared" si="9"/>
        <v>4.6674713852095753</v>
      </c>
      <c r="T12" s="24">
        <f t="shared" si="0"/>
        <v>0.54448212771965254</v>
      </c>
      <c r="U12" s="24">
        <f t="shared" si="1"/>
        <v>2.3080884693373425</v>
      </c>
      <c r="V12" s="24">
        <f t="shared" si="10"/>
        <v>2.043900272647158</v>
      </c>
      <c r="W12" s="24">
        <f t="shared" si="2"/>
        <v>69.242654080120275</v>
      </c>
      <c r="X12" s="24">
        <f t="shared" si="3"/>
        <v>-0.4</v>
      </c>
      <c r="Y12" s="63">
        <f t="shared" si="4"/>
        <v>0.1282566782925669</v>
      </c>
      <c r="Z12" s="24">
        <f t="shared" si="5"/>
        <v>0.67935830426858268</v>
      </c>
      <c r="AA12" s="24">
        <f t="shared" si="11"/>
        <v>1.6693412785962023</v>
      </c>
      <c r="AB12" s="47">
        <f t="shared" si="12"/>
        <v>0.12983142642736809</v>
      </c>
      <c r="AC12" s="47">
        <f t="shared" si="13"/>
        <v>0.27191711042390809</v>
      </c>
      <c r="AD12" s="47">
        <f t="shared" si="14"/>
        <v>0.40174853685127621</v>
      </c>
      <c r="AE12" s="47">
        <f t="shared" si="15"/>
        <v>3.7679783650636569</v>
      </c>
    </row>
    <row r="13" spans="1:31" s="48" customFormat="1" x14ac:dyDescent="0.35">
      <c r="A13" s="24">
        <f t="shared" si="16"/>
        <v>36</v>
      </c>
      <c r="B13" s="24">
        <f>'Invoerblad homogene watergang'!$G$9/100</f>
        <v>4</v>
      </c>
      <c r="C13" s="24">
        <f>ABS(+'Invoerblad homogene watergang'!$H$9)</f>
        <v>0.4</v>
      </c>
      <c r="D13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3" s="24">
        <f>'Invoerblad homogene watergang'!$F$9</f>
        <v>1.5</v>
      </c>
      <c r="F13" s="24">
        <f>'Invoerblad homogene watergang'!$E$9</f>
        <v>1.2</v>
      </c>
      <c r="G13" s="24">
        <f>G12+(+'Invoerblad homogene watergang'!$B$9-'Invoerblad homogene watergang'!$C$9)/'Invoerblad homogene watergang'!$G$9*B13</f>
        <v>1.018</v>
      </c>
      <c r="H13" s="24">
        <f>IF('Invoerblad homogene watergang'!$H$9&lt;0,+H12-K13*B13,+H12+K13*B13)</f>
        <v>2.0080777821439733</v>
      </c>
      <c r="I13" s="24">
        <f t="shared" si="17"/>
        <v>0.97541159866554361</v>
      </c>
      <c r="J13" s="23">
        <f>IF('Invoerblad homogene watergang'!$K$9="Begroeiing volgt horizontaal peil",'Rekensheet homogene watergang'!$G$4+'Rekensheet homogene watergang'!$L$4,G13+L13)</f>
        <v>1.8180000000000001</v>
      </c>
      <c r="K13" s="24">
        <f t="shared" si="6"/>
        <v>3.6665458696073694E-3</v>
      </c>
      <c r="L13" s="23">
        <f>'Invoerblad homogene watergang'!$J$9/100*$I$4</f>
        <v>0.8</v>
      </c>
      <c r="M13" s="24">
        <f t="shared" si="18"/>
        <v>0</v>
      </c>
      <c r="N13" s="24">
        <f t="shared" si="19"/>
        <v>0.17541159866554357</v>
      </c>
      <c r="O13" s="23">
        <f>IF(((+N13*(F13+(E13*N13))+M13)*(IF('Invoerblad homogene watergang'!$M$9="Ja",0.5,1))+R13*(IF('Invoerblad homogene watergang'!$M$9="Ja",0.5,0)))&lt;0,0,(+N13*(F13+(E13*N13))+M13)*(IF('Invoerblad homogene watergang'!$M$9="Ja",0.5,1))+R13*(IF('Invoerblad homogene watergang'!$M$9="Ja",0.5,0)))</f>
        <v>0.25664776181825483</v>
      </c>
      <c r="P13" s="23">
        <f>(+F13+(2*N13*(1+E13^2)^0.5)+2*(IF('Invoerblad homogene watergang'!$L$9&gt;0,1,0))*L13)*(IF('Invoerblad homogene watergang'!$M$9="Ja",0.5,1))+S13*(IF('Invoerblad homogene watergang'!$M$9="Ja",0.5,0))</f>
        <v>1.832455513299728</v>
      </c>
      <c r="Q13" s="24">
        <f t="shared" si="7"/>
        <v>0.1400567489663668</v>
      </c>
      <c r="R13" s="24">
        <f t="shared" si="8"/>
        <v>2.5976355986155597</v>
      </c>
      <c r="S13" s="24">
        <f t="shared" si="9"/>
        <v>4.7168965336709192</v>
      </c>
      <c r="T13" s="24">
        <f t="shared" si="0"/>
        <v>0.55070862378953922</v>
      </c>
      <c r="U13" s="24">
        <f t="shared" si="1"/>
        <v>2.3409878367973049</v>
      </c>
      <c r="V13" s="24">
        <f t="shared" si="10"/>
        <v>2.3533458652910291</v>
      </c>
      <c r="W13" s="24">
        <f t="shared" si="2"/>
        <v>70.229635103919151</v>
      </c>
      <c r="X13" s="24">
        <f t="shared" si="3"/>
        <v>-0.4</v>
      </c>
      <c r="Y13" s="63">
        <f t="shared" si="4"/>
        <v>0.14268668588619962</v>
      </c>
      <c r="Z13" s="24">
        <f t="shared" si="5"/>
        <v>0.64328328528450107</v>
      </c>
      <c r="AA13" s="24">
        <f t="shared" si="11"/>
        <v>1.6454659776941782</v>
      </c>
      <c r="AB13" s="47">
        <f t="shared" si="12"/>
        <v>0.14437953098568482</v>
      </c>
      <c r="AC13" s="47">
        <f t="shared" si="13"/>
        <v>0.25750017851430745</v>
      </c>
      <c r="AD13" s="47">
        <f t="shared" si="14"/>
        <v>0.4018797094999923</v>
      </c>
      <c r="AE13" s="47">
        <f t="shared" si="15"/>
        <v>3.787746032960646</v>
      </c>
    </row>
    <row r="14" spans="1:31" s="48" customFormat="1" x14ac:dyDescent="0.35">
      <c r="A14" s="24">
        <f t="shared" si="16"/>
        <v>40</v>
      </c>
      <c r="B14" s="24">
        <f>'Invoerblad homogene watergang'!$G$9/100</f>
        <v>4</v>
      </c>
      <c r="C14" s="24">
        <f>ABS(+'Invoerblad homogene watergang'!$H$9)</f>
        <v>0.4</v>
      </c>
      <c r="D14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4" s="24">
        <f>'Invoerblad homogene watergang'!$F$9</f>
        <v>1.5</v>
      </c>
      <c r="F14" s="24">
        <f>'Invoerblad homogene watergang'!$E$9</f>
        <v>1.2</v>
      </c>
      <c r="G14" s="24">
        <f>G13+(+'Invoerblad homogene watergang'!$B$9-'Invoerblad homogene watergang'!$C$9)/'Invoerblad homogene watergang'!$G$9*B14</f>
        <v>1.02</v>
      </c>
      <c r="H14" s="24">
        <f>IF('Invoerblad homogene watergang'!$H$9&lt;0,+H13-K14*B14,+H13+K14*B14)</f>
        <v>2.0218141675542669</v>
      </c>
      <c r="I14" s="24">
        <f t="shared" si="17"/>
        <v>0.98807778214397324</v>
      </c>
      <c r="J14" s="23">
        <f>IF('Invoerblad homogene watergang'!$K$9="Begroeiing volgt horizontaal peil",'Rekensheet homogene watergang'!$G$4+'Rekensheet homogene watergang'!$L$4,G14+L14)</f>
        <v>1.82</v>
      </c>
      <c r="K14" s="24">
        <f t="shared" si="6"/>
        <v>3.4340963525734225E-3</v>
      </c>
      <c r="L14" s="23">
        <f>'Invoerblad homogene watergang'!$J$9/100*$I$4</f>
        <v>0.8</v>
      </c>
      <c r="M14" s="24">
        <f t="shared" si="18"/>
        <v>0</v>
      </c>
      <c r="N14" s="24">
        <f t="shared" si="19"/>
        <v>0.18807778214397319</v>
      </c>
      <c r="O14" s="23">
        <f>IF(((+N14*(F14+(E14*N14))+M14)*(IF('Invoerblad homogene watergang'!$M$9="Ja",0.5,1))+R14*(IF('Invoerblad homogene watergang'!$M$9="Ja",0.5,0)))&lt;0,0,(+N14*(F14+(E14*N14))+M14)*(IF('Invoerblad homogene watergang'!$M$9="Ja",0.5,1))+R14*(IF('Invoerblad homogene watergang'!$M$9="Ja",0.5,0)))</f>
        <v>0.27875321677706161</v>
      </c>
      <c r="P14" s="23">
        <f>(+F14+(2*N14*(1+E14^2)^0.5)+2*(IF('Invoerblad homogene watergang'!$L$9&gt;0,1,0))*L14)*(IF('Invoerblad homogene watergang'!$M$9="Ja",0.5,1))+S14*(IF('Invoerblad homogene watergang'!$M$9="Ja",0.5,0))</f>
        <v>1.8781240872956406</v>
      </c>
      <c r="Q14" s="24">
        <f t="shared" si="7"/>
        <v>0.14842108605211787</v>
      </c>
      <c r="R14" s="24">
        <f t="shared" si="8"/>
        <v>2.6501398939225975</v>
      </c>
      <c r="S14" s="24">
        <f t="shared" si="9"/>
        <v>4.7625651076668323</v>
      </c>
      <c r="T14" s="24">
        <f t="shared" si="0"/>
        <v>0.55645221304300319</v>
      </c>
      <c r="U14" s="24">
        <f t="shared" si="1"/>
        <v>2.3713866771455359</v>
      </c>
      <c r="V14" s="24">
        <f t="shared" si="10"/>
        <v>2.6568225064867268</v>
      </c>
      <c r="W14" s="24">
        <f t="shared" si="2"/>
        <v>71.141600314366073</v>
      </c>
      <c r="X14" s="24">
        <f t="shared" si="3"/>
        <v>-0.4</v>
      </c>
      <c r="Y14" s="63">
        <f t="shared" si="4"/>
        <v>0.15589102622384143</v>
      </c>
      <c r="Z14" s="24">
        <f t="shared" si="5"/>
        <v>0.61027243444039647</v>
      </c>
      <c r="AA14" s="24">
        <f t="shared" si="11"/>
        <v>1.6229966335254704</v>
      </c>
      <c r="AB14" s="47">
        <f t="shared" si="12"/>
        <v>0.15768563900135388</v>
      </c>
      <c r="AC14" s="47">
        <f t="shared" si="13"/>
        <v>0.24430711015580078</v>
      </c>
      <c r="AD14" s="47">
        <f t="shared" si="14"/>
        <v>0.40199274915715466</v>
      </c>
      <c r="AE14" s="47">
        <f t="shared" si="15"/>
        <v>3.8111916203327945</v>
      </c>
    </row>
    <row r="15" spans="1:31" s="48" customFormat="1" x14ac:dyDescent="0.35">
      <c r="A15" s="24">
        <f t="shared" si="16"/>
        <v>44</v>
      </c>
      <c r="B15" s="24">
        <f>'Invoerblad homogene watergang'!$G$9/100</f>
        <v>4</v>
      </c>
      <c r="C15" s="24">
        <f>ABS(+'Invoerblad homogene watergang'!$H$9)</f>
        <v>0.4</v>
      </c>
      <c r="D15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5" s="24">
        <f>'Invoerblad homogene watergang'!$F$9</f>
        <v>1.5</v>
      </c>
      <c r="F15" s="24">
        <f>'Invoerblad homogene watergang'!$E$9</f>
        <v>1.2</v>
      </c>
      <c r="G15" s="24">
        <f>G14+(+'Invoerblad homogene watergang'!$B$9-'Invoerblad homogene watergang'!$C$9)/'Invoerblad homogene watergang'!$G$9*B15</f>
        <v>1.022</v>
      </c>
      <c r="H15" s="24">
        <f>IF('Invoerblad homogene watergang'!$H$9&lt;0,+H14-K15*B15,+H14+K15*B15)</f>
        <v>2.0347199342877582</v>
      </c>
      <c r="I15" s="24">
        <f t="shared" si="17"/>
        <v>0.99981416755426689</v>
      </c>
      <c r="J15" s="23">
        <f>IF('Invoerblad homogene watergang'!$K$9="Begroeiing volgt horizontaal peil",'Rekensheet homogene watergang'!$G$4+'Rekensheet homogene watergang'!$L$4,G15+L15)</f>
        <v>1.8220000000000001</v>
      </c>
      <c r="K15" s="24">
        <f t="shared" si="6"/>
        <v>3.2264416833728752E-3</v>
      </c>
      <c r="L15" s="23">
        <f>'Invoerblad homogene watergang'!$J$9/100*$I$4</f>
        <v>0.8</v>
      </c>
      <c r="M15" s="24">
        <f t="shared" si="18"/>
        <v>0</v>
      </c>
      <c r="N15" s="24">
        <f t="shared" si="19"/>
        <v>0.19981416755426684</v>
      </c>
      <c r="O15" s="23">
        <f>IF(((+N15*(F15+(E15*N15))+M15)*(IF('Invoerblad homogene watergang'!$M$9="Ja",0.5,1))+R15*(IF('Invoerblad homogene watergang'!$M$9="Ja",0.5,0)))&lt;0,0,(+N15*(F15+(E15*N15))+M15)*(IF('Invoerblad homogene watergang'!$M$9="Ja",0.5,1))+R15*(IF('Invoerblad homogene watergang'!$M$9="Ja",0.5,0)))</f>
        <v>0.29966555339822715</v>
      </c>
      <c r="P15" s="23">
        <f>(+F15+(2*N15*(1+E15^2)^0.5)+2*(IF('Invoerblad homogene watergang'!$L$9&gt;0,1,0))*L15)*(IF('Invoerblad homogene watergang'!$M$9="Ja",0.5,1))+S15*(IF('Invoerblad homogene watergang'!$M$9="Ja",0.5,0))</f>
        <v>1.9204402266810621</v>
      </c>
      <c r="Q15" s="24">
        <f t="shared" si="7"/>
        <v>0.15604003146513667</v>
      </c>
      <c r="R15" s="24">
        <f t="shared" si="8"/>
        <v>2.6992195555284679</v>
      </c>
      <c r="S15" s="24">
        <f t="shared" si="9"/>
        <v>4.8048812470522533</v>
      </c>
      <c r="T15" s="24">
        <f t="shared" si="0"/>
        <v>0.56176613255206098</v>
      </c>
      <c r="U15" s="24">
        <f t="shared" si="1"/>
        <v>2.3995540021302406</v>
      </c>
      <c r="V15" s="24">
        <f t="shared" si="10"/>
        <v>2.9530655923186737</v>
      </c>
      <c r="W15" s="24">
        <f t="shared" si="2"/>
        <v>71.986620063907225</v>
      </c>
      <c r="X15" s="24">
        <f t="shared" si="3"/>
        <v>-0.4</v>
      </c>
      <c r="Y15" s="63">
        <f t="shared" si="4"/>
        <v>0.16794723027312544</v>
      </c>
      <c r="Z15" s="24">
        <f t="shared" si="5"/>
        <v>0.58013192431718641</v>
      </c>
      <c r="AA15" s="24">
        <f t="shared" si="11"/>
        <v>1.6020241169828426</v>
      </c>
      <c r="AB15" s="47">
        <f t="shared" si="12"/>
        <v>0.16982961686126455</v>
      </c>
      <c r="AC15" s="47">
        <f t="shared" si="13"/>
        <v>0.23226063161931643</v>
      </c>
      <c r="AD15" s="47">
        <f t="shared" si="14"/>
        <v>0.40209024848058095</v>
      </c>
      <c r="AE15" s="47">
        <f t="shared" si="15"/>
        <v>3.8372204828087284</v>
      </c>
    </row>
    <row r="16" spans="1:31" s="48" customFormat="1" x14ac:dyDescent="0.35">
      <c r="A16" s="24">
        <f t="shared" si="16"/>
        <v>48</v>
      </c>
      <c r="B16" s="24">
        <f>'Invoerblad homogene watergang'!$G$9/100</f>
        <v>4</v>
      </c>
      <c r="C16" s="24">
        <f>ABS(+'Invoerblad homogene watergang'!$H$9)</f>
        <v>0.4</v>
      </c>
      <c r="D16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6" s="24">
        <f>'Invoerblad homogene watergang'!$F$9</f>
        <v>1.5</v>
      </c>
      <c r="F16" s="24">
        <f>'Invoerblad homogene watergang'!$E$9</f>
        <v>1.2</v>
      </c>
      <c r="G16" s="24">
        <f>G15+(+'Invoerblad homogene watergang'!$B$9-'Invoerblad homogene watergang'!$C$9)/'Invoerblad homogene watergang'!$G$9*B16</f>
        <v>1.024</v>
      </c>
      <c r="H16" s="24">
        <f>IF('Invoerblad homogene watergang'!$H$9&lt;0,+H15-K16*B16,+H15+K16*B16)</f>
        <v>2.0468822497603032</v>
      </c>
      <c r="I16" s="24">
        <f t="shared" si="17"/>
        <v>1.0107199342877582</v>
      </c>
      <c r="J16" s="23">
        <f>IF('Invoerblad homogene watergang'!$K$9="Begroeiing volgt horizontaal peil",'Rekensheet homogene watergang'!$G$4+'Rekensheet homogene watergang'!$L$4,G16+L16)</f>
        <v>1.8240000000000001</v>
      </c>
      <c r="K16" s="24">
        <f t="shared" si="6"/>
        <v>3.0405788681362855E-3</v>
      </c>
      <c r="L16" s="23">
        <f>'Invoerblad homogene watergang'!$J$9/100*$I$4</f>
        <v>0.8</v>
      </c>
      <c r="M16" s="24">
        <f t="shared" si="18"/>
        <v>0</v>
      </c>
      <c r="N16" s="24">
        <f t="shared" si="19"/>
        <v>0.21071993428775815</v>
      </c>
      <c r="O16" s="23">
        <f>IF(((+N16*(F16+(E16*N16))+M16)*(IF('Invoerblad homogene watergang'!$M$9="Ja",0.5,1))+R16*(IF('Invoerblad homogene watergang'!$M$9="Ja",0.5,0)))&lt;0,0,(+N16*(F16+(E16*N16))+M16)*(IF('Invoerblad homogene watergang'!$M$9="Ja",0.5,1))+R16*(IF('Invoerblad homogene watergang'!$M$9="Ja",0.5,0)))</f>
        <v>0.31946825720466548</v>
      </c>
      <c r="P16" s="23">
        <f>(+F16+(2*N16*(1+E16^2)^0.5)+2*(IF('Invoerblad homogene watergang'!$L$9&gt;0,1,0))*L16)*(IF('Invoerblad homogene watergang'!$M$9="Ja",0.5,1))+S16*(IF('Invoerblad homogene watergang'!$M$9="Ja",0.5,0))</f>
        <v>1.9597615278369145</v>
      </c>
      <c r="Q16" s="24">
        <f t="shared" si="7"/>
        <v>0.16301384258587745</v>
      </c>
      <c r="R16" s="24">
        <f t="shared" si="8"/>
        <v>2.7451960994952853</v>
      </c>
      <c r="S16" s="24">
        <f t="shared" si="9"/>
        <v>4.8442025482081057</v>
      </c>
      <c r="T16" s="24">
        <f t="shared" si="0"/>
        <v>0.56669721634797188</v>
      </c>
      <c r="U16" s="24">
        <f t="shared" si="1"/>
        <v>2.4257278422906197</v>
      </c>
      <c r="V16" s="24">
        <f t="shared" si="10"/>
        <v>3.2413277905406046</v>
      </c>
      <c r="W16" s="24">
        <f t="shared" si="2"/>
        <v>72.77183526871859</v>
      </c>
      <c r="X16" s="24">
        <f t="shared" si="3"/>
        <v>-0.4</v>
      </c>
      <c r="Y16" s="63">
        <f t="shared" si="4"/>
        <v>0.17894776266556417</v>
      </c>
      <c r="Z16" s="24">
        <f t="shared" si="5"/>
        <v>0.55263059333608955</v>
      </c>
      <c r="AA16" s="24">
        <f t="shared" si="11"/>
        <v>1.5825547569820573</v>
      </c>
      <c r="AB16" s="47">
        <f t="shared" si="12"/>
        <v>0.18090598121599796</v>
      </c>
      <c r="AC16" s="47">
        <f t="shared" si="13"/>
        <v>0.22126850451356059</v>
      </c>
      <c r="AD16" s="47">
        <f t="shared" si="14"/>
        <v>0.40217448572955855</v>
      </c>
      <c r="AE16" s="47">
        <f t="shared" si="15"/>
        <v>3.8650159740045171</v>
      </c>
    </row>
    <row r="17" spans="1:31" s="48" customFormat="1" x14ac:dyDescent="0.35">
      <c r="A17" s="24">
        <f t="shared" si="16"/>
        <v>52</v>
      </c>
      <c r="B17" s="24">
        <f>'Invoerblad homogene watergang'!$G$9/100</f>
        <v>4</v>
      </c>
      <c r="C17" s="24">
        <f>ABS(+'Invoerblad homogene watergang'!$H$9)</f>
        <v>0.4</v>
      </c>
      <c r="D17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7" s="24">
        <f>'Invoerblad homogene watergang'!$F$9</f>
        <v>1.5</v>
      </c>
      <c r="F17" s="24">
        <f>'Invoerblad homogene watergang'!$E$9</f>
        <v>1.2</v>
      </c>
      <c r="G17" s="24">
        <f>G16+(+'Invoerblad homogene watergang'!$B$9-'Invoerblad homogene watergang'!$C$9)/'Invoerblad homogene watergang'!$G$9*B17</f>
        <v>1.026</v>
      </c>
      <c r="H17" s="24">
        <f>IF('Invoerblad homogene watergang'!$H$9&lt;0,+H16-K17*B17,+H16+K17*B17)</f>
        <v>2.0583774732872584</v>
      </c>
      <c r="I17" s="24">
        <f t="shared" si="17"/>
        <v>1.0208822497603032</v>
      </c>
      <c r="J17" s="23">
        <f>IF('Invoerblad homogene watergang'!$K$9="Begroeiing volgt horizontaal peil",'Rekensheet homogene watergang'!$G$4+'Rekensheet homogene watergang'!$L$4,G17+L17)</f>
        <v>1.8260000000000001</v>
      </c>
      <c r="K17" s="24">
        <f t="shared" si="6"/>
        <v>2.8738058817387511E-3</v>
      </c>
      <c r="L17" s="23">
        <f>'Invoerblad homogene watergang'!$J$9/100*$I$4</f>
        <v>0.8</v>
      </c>
      <c r="M17" s="24">
        <f t="shared" si="18"/>
        <v>0</v>
      </c>
      <c r="N17" s="24">
        <f t="shared" si="19"/>
        <v>0.22088224976030313</v>
      </c>
      <c r="O17" s="23">
        <f>IF(((+N17*(F17+(E17*N17))+M17)*(IF('Invoerblad homogene watergang'!$M$9="Ja",0.5,1))+R17*(IF('Invoerblad homogene watergang'!$M$9="Ja",0.5,0)))&lt;0,0,(+N17*(F17+(E17*N17))+M17)*(IF('Invoerblad homogene watergang'!$M$9="Ja",0.5,1))+R17*(IF('Invoerblad homogene watergang'!$M$9="Ja",0.5,0)))</f>
        <v>0.33824215210112313</v>
      </c>
      <c r="P17" s="23">
        <f>(+F17+(2*N17*(1+E17^2)^0.5)+2*(IF('Invoerblad homogene watergang'!$L$9&gt;0,1,0))*L17)*(IF('Invoerblad homogene watergang'!$M$9="Ja",0.5,1))+S17*(IF('Invoerblad homogene watergang'!$M$9="Ja",0.5,0))</f>
        <v>1.9964022773506163</v>
      </c>
      <c r="Q17" s="24">
        <f t="shared" si="7"/>
        <v>0.16942584965891605</v>
      </c>
      <c r="R17" s="24">
        <f t="shared" si="8"/>
        <v>2.7883595515258506</v>
      </c>
      <c r="S17" s="24">
        <f t="shared" si="9"/>
        <v>4.8808432977218077</v>
      </c>
      <c r="T17" s="24">
        <f t="shared" si="0"/>
        <v>0.57128643175808391</v>
      </c>
      <c r="U17" s="24">
        <f t="shared" si="1"/>
        <v>2.4501173994247276</v>
      </c>
      <c r="V17" s="24">
        <f t="shared" si="10"/>
        <v>3.5212194663926191</v>
      </c>
      <c r="W17" s="24">
        <f t="shared" si="2"/>
        <v>73.50352198274183</v>
      </c>
      <c r="X17" s="24">
        <f t="shared" si="3"/>
        <v>-0.4</v>
      </c>
      <c r="Y17" s="63">
        <f t="shared" si="4"/>
        <v>0.18898869332758864</v>
      </c>
      <c r="Z17" s="24">
        <f t="shared" si="5"/>
        <v>0.52752826668102848</v>
      </c>
      <c r="AA17" s="24">
        <f t="shared" si="11"/>
        <v>1.5645442437014816</v>
      </c>
      <c r="AB17" s="47">
        <f t="shared" si="12"/>
        <v>0.19101256841177086</v>
      </c>
      <c r="AC17" s="47">
        <f t="shared" si="13"/>
        <v>0.21123485380251705</v>
      </c>
      <c r="AD17" s="47">
        <f t="shared" si="14"/>
        <v>0.40224742221428789</v>
      </c>
      <c r="AE17" s="47">
        <f t="shared" si="15"/>
        <v>3.8939664065436359</v>
      </c>
    </row>
    <row r="18" spans="1:31" s="48" customFormat="1" x14ac:dyDescent="0.35">
      <c r="A18" s="24">
        <f t="shared" si="16"/>
        <v>56</v>
      </c>
      <c r="B18" s="24">
        <f>'Invoerblad homogene watergang'!$G$9/100</f>
        <v>4</v>
      </c>
      <c r="C18" s="24">
        <f>ABS(+'Invoerblad homogene watergang'!$H$9)</f>
        <v>0.4</v>
      </c>
      <c r="D18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8" s="24">
        <f>'Invoerblad homogene watergang'!$F$9</f>
        <v>1.5</v>
      </c>
      <c r="F18" s="24">
        <f>'Invoerblad homogene watergang'!$E$9</f>
        <v>1.2</v>
      </c>
      <c r="G18" s="24">
        <f>G17+(+'Invoerblad homogene watergang'!$B$9-'Invoerblad homogene watergang'!$C$9)/'Invoerblad homogene watergang'!$G$9*B18</f>
        <v>1.028</v>
      </c>
      <c r="H18" s="24">
        <f>IF('Invoerblad homogene watergang'!$H$9&lt;0,+H17-K18*B18,+H17+K18*B18)</f>
        <v>2.0692724274395951</v>
      </c>
      <c r="I18" s="24">
        <f t="shared" si="17"/>
        <v>1.0303774732872584</v>
      </c>
      <c r="J18" s="23">
        <f>IF('Invoerblad homogene watergang'!$K$9="Begroeiing volgt horizontaal peil",'Rekensheet homogene watergang'!$G$4+'Rekensheet homogene watergang'!$L$4,G18+L18)</f>
        <v>1.8280000000000001</v>
      </c>
      <c r="K18" s="24">
        <f t="shared" si="6"/>
        <v>2.723738538084114E-3</v>
      </c>
      <c r="L18" s="23">
        <f>'Invoerblad homogene watergang'!$J$9/100*$I$4</f>
        <v>0.8</v>
      </c>
      <c r="M18" s="24">
        <f t="shared" si="18"/>
        <v>0</v>
      </c>
      <c r="N18" s="24">
        <f t="shared" si="19"/>
        <v>0.23037747328725833</v>
      </c>
      <c r="O18" s="23">
        <f>IF(((+N18*(F18+(E18*N18))+M18)*(IF('Invoerblad homogene watergang'!$M$9="Ja",0.5,1))+R18*(IF('Invoerblad homogene watergang'!$M$9="Ja",0.5,0)))&lt;0,0,(+N18*(F18+(E18*N18))+M18)*(IF('Invoerblad homogene watergang'!$M$9="Ja",0.5,1))+R18*(IF('Invoerblad homogene watergang'!$M$9="Ja",0.5,0)))</f>
        <v>0.35606363824204207</v>
      </c>
      <c r="P18" s="23">
        <f>(+F18+(2*N18*(1+E18^2)^0.5)+2*(IF('Invoerblad homogene watergang'!$L$9&gt;0,1,0))*L18)*(IF('Invoerblad homogene watergang'!$M$9="Ja",0.5,1))+S18*(IF('Invoerblad homogene watergang'!$M$9="Ja",0.5,0))</f>
        <v>2.0306377926490455</v>
      </c>
      <c r="Q18" s="24">
        <f t="shared" si="7"/>
        <v>0.17534571627249351</v>
      </c>
      <c r="R18" s="24">
        <f t="shared" si="8"/>
        <v>2.8289695741314622</v>
      </c>
      <c r="S18" s="24">
        <f t="shared" si="9"/>
        <v>4.9150788130202372</v>
      </c>
      <c r="T18" s="24">
        <f t="shared" si="0"/>
        <v>0.57556952426427233</v>
      </c>
      <c r="U18" s="24">
        <f t="shared" si="1"/>
        <v>2.4729059358894201</v>
      </c>
      <c r="V18" s="24">
        <f t="shared" si="10"/>
        <v>3.7925965804967303</v>
      </c>
      <c r="W18" s="24">
        <f t="shared" si="2"/>
        <v>74.187178076682599</v>
      </c>
      <c r="X18" s="24">
        <f t="shared" si="3"/>
        <v>-0.4</v>
      </c>
      <c r="Y18" s="63">
        <f t="shared" si="4"/>
        <v>0.19816339169498021</v>
      </c>
      <c r="Z18" s="24">
        <f t="shared" si="5"/>
        <v>0.50459152076254954</v>
      </c>
      <c r="AA18" s="24">
        <f t="shared" si="11"/>
        <v>1.5479197362054911</v>
      </c>
      <c r="AB18" s="47">
        <f t="shared" si="12"/>
        <v>0.20024425078916555</v>
      </c>
      <c r="AC18" s="47">
        <f t="shared" si="13"/>
        <v>0.20206647595916929</v>
      </c>
      <c r="AD18" s="47">
        <f t="shared" si="14"/>
        <v>0.40231072674833485</v>
      </c>
      <c r="AE18" s="47">
        <f t="shared" si="15"/>
        <v>3.9236122889153346</v>
      </c>
    </row>
    <row r="19" spans="1:31" s="48" customFormat="1" x14ac:dyDescent="0.35">
      <c r="A19" s="24">
        <f t="shared" si="16"/>
        <v>60</v>
      </c>
      <c r="B19" s="24">
        <f>'Invoerblad homogene watergang'!$G$9/100</f>
        <v>4</v>
      </c>
      <c r="C19" s="24">
        <f>ABS(+'Invoerblad homogene watergang'!$H$9)</f>
        <v>0.4</v>
      </c>
      <c r="D19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9" s="24">
        <f>'Invoerblad homogene watergang'!$F$9</f>
        <v>1.5</v>
      </c>
      <c r="F19" s="24">
        <f>'Invoerblad homogene watergang'!$E$9</f>
        <v>1.2</v>
      </c>
      <c r="G19" s="24">
        <f>G18+(+'Invoerblad homogene watergang'!$B$9-'Invoerblad homogene watergang'!$C$9)/'Invoerblad homogene watergang'!$G$9*B19</f>
        <v>1.03</v>
      </c>
      <c r="H19" s="24">
        <f>IF('Invoerblad homogene watergang'!$H$9&lt;0,+H18-K19*B19,+H18+K19*B19)</f>
        <v>2.0796256159264432</v>
      </c>
      <c r="I19" s="24">
        <f t="shared" si="17"/>
        <v>1.039272427439595</v>
      </c>
      <c r="J19" s="23">
        <f>IF('Invoerblad homogene watergang'!$K$9="Begroeiing volgt horizontaal peil",'Rekensheet homogene watergang'!$G$4+'Rekensheet homogene watergang'!$L$4,G19+L19)</f>
        <v>1.83</v>
      </c>
      <c r="K19" s="24">
        <f t="shared" si="6"/>
        <v>2.5882971217120036E-3</v>
      </c>
      <c r="L19" s="23">
        <f>'Invoerblad homogene watergang'!$J$9/100*$I$4</f>
        <v>0.8</v>
      </c>
      <c r="M19" s="24">
        <f t="shared" si="18"/>
        <v>0</v>
      </c>
      <c r="N19" s="24">
        <f t="shared" si="19"/>
        <v>0.23927242743959498</v>
      </c>
      <c r="O19" s="23">
        <f>IF(((+N19*(F19+(E19*N19))+M19)*(IF('Invoerblad homogene watergang'!$M$9="Ja",0.5,1))+R19*(IF('Invoerblad homogene watergang'!$M$9="Ja",0.5,0)))&lt;0,0,(+N19*(F19+(E19*N19))+M19)*(IF('Invoerblad homogene watergang'!$M$9="Ja",0.5,1))+R19*(IF('Invoerblad homogene watergang'!$M$9="Ja",0.5,0)))</f>
        <v>0.37300385472676834</v>
      </c>
      <c r="P19" s="23">
        <f>(+F19+(2*N19*(1+E19^2)^0.5)+2*(IF('Invoerblad homogene watergang'!$L$9&gt;0,1,0))*L19)*(IF('Invoerblad homogene watergang'!$M$9="Ja",0.5,1))+S19*(IF('Invoerblad homogene watergang'!$M$9="Ja",0.5,0))</f>
        <v>2.0627090059381965</v>
      </c>
      <c r="Q19" s="24">
        <f t="shared" si="7"/>
        <v>0.18083202897401049</v>
      </c>
      <c r="R19" s="24">
        <f t="shared" si="8"/>
        <v>2.8672576805817962</v>
      </c>
      <c r="S19" s="24">
        <f t="shared" si="9"/>
        <v>4.9471500263093882</v>
      </c>
      <c r="T19" s="24">
        <f t="shared" si="0"/>
        <v>0.57957766902832186</v>
      </c>
      <c r="U19" s="24">
        <f t="shared" si="1"/>
        <v>2.494253825855028</v>
      </c>
      <c r="V19" s="24">
        <f t="shared" si="10"/>
        <v>4.0554819593318276</v>
      </c>
      <c r="W19" s="24">
        <f t="shared" si="2"/>
        <v>74.827614775650844</v>
      </c>
      <c r="X19" s="24">
        <f t="shared" si="3"/>
        <v>-0.4</v>
      </c>
      <c r="Y19" s="63">
        <f t="shared" si="4"/>
        <v>0.20655926912699424</v>
      </c>
      <c r="Z19" s="24">
        <f t="shared" si="5"/>
        <v>0.48360182718251443</v>
      </c>
      <c r="AA19" s="24">
        <f t="shared" si="11"/>
        <v>1.5325940448501953</v>
      </c>
      <c r="AB19" s="47">
        <f t="shared" si="12"/>
        <v>0.20868971027351077</v>
      </c>
      <c r="AC19" s="47">
        <f t="shared" si="13"/>
        <v>0.19367609994839166</v>
      </c>
      <c r="AD19" s="47">
        <f t="shared" si="14"/>
        <v>0.40236581022190243</v>
      </c>
      <c r="AE19" s="47">
        <f t="shared" si="15"/>
        <v>3.9536079048330932</v>
      </c>
    </row>
    <row r="20" spans="1:31" s="48" customFormat="1" x14ac:dyDescent="0.35">
      <c r="A20" s="24">
        <f t="shared" si="16"/>
        <v>64</v>
      </c>
      <c r="B20" s="24">
        <f>'Invoerblad homogene watergang'!$G$9/100</f>
        <v>4</v>
      </c>
      <c r="C20" s="24">
        <f>ABS(+'Invoerblad homogene watergang'!$H$9)</f>
        <v>0.4</v>
      </c>
      <c r="D20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20" s="24">
        <f>'Invoerblad homogene watergang'!$F$9</f>
        <v>1.5</v>
      </c>
      <c r="F20" s="24">
        <f>'Invoerblad homogene watergang'!$E$9</f>
        <v>1.2</v>
      </c>
      <c r="G20" s="24">
        <f>G19+(+'Invoerblad homogene watergang'!$B$9-'Invoerblad homogene watergang'!$C$9)/'Invoerblad homogene watergang'!$G$9*B20</f>
        <v>1.032</v>
      </c>
      <c r="H20" s="24">
        <f>IF('Invoerblad homogene watergang'!$H$9&lt;0,+H19-K20*B20,+H19+K20*B20)</f>
        <v>2.0894883332559551</v>
      </c>
      <c r="I20" s="24">
        <f t="shared" si="17"/>
        <v>1.0476256159264432</v>
      </c>
      <c r="J20" s="23">
        <f>IF('Invoerblad homogene watergang'!$K$9="Begroeiing volgt horizontaal peil",'Rekensheet homogene watergang'!$G$4+'Rekensheet homogene watergang'!$L$4,G20+L20)</f>
        <v>1.8320000000000001</v>
      </c>
      <c r="K20" s="24">
        <f t="shared" si="6"/>
        <v>2.4656793323779491E-3</v>
      </c>
      <c r="L20" s="23">
        <f>'Invoerblad homogene watergang'!$J$9/100*$I$4</f>
        <v>0.8</v>
      </c>
      <c r="M20" s="24">
        <f t="shared" si="18"/>
        <v>0</v>
      </c>
      <c r="N20" s="24">
        <f t="shared" si="19"/>
        <v>0.24762561592644317</v>
      </c>
      <c r="O20" s="23">
        <f>IF(((+N20*(F20+(E20*N20))+M20)*(IF('Invoerblad homogene watergang'!$M$9="Ja",0.5,1))+R20*(IF('Invoerblad homogene watergang'!$M$9="Ja",0.5,0)))&lt;0,0,(+N20*(F20+(E20*N20))+M20)*(IF('Invoerblad homogene watergang'!$M$9="Ja",0.5,1))+R20*(IF('Invoerblad homogene watergang'!$M$9="Ja",0.5,0)))</f>
        <v>0.38912840760615736</v>
      </c>
      <c r="P20" s="23">
        <f>(+F20+(2*N20*(1+E20^2)^0.5)+2*(IF('Invoerblad homogene watergang'!$L$9&gt;0,1,0))*L20)*(IF('Invoerblad homogene watergang'!$M$9="Ja",0.5,1))+S20*(IF('Invoerblad homogene watergang'!$M$9="Ja",0.5,0))</f>
        <v>2.0928268553411429</v>
      </c>
      <c r="Q20" s="24">
        <f t="shared" si="7"/>
        <v>0.18593435315160231</v>
      </c>
      <c r="R20" s="24">
        <f t="shared" si="8"/>
        <v>2.9034298858296208</v>
      </c>
      <c r="S20" s="24">
        <f t="shared" si="9"/>
        <v>4.9772678757123341</v>
      </c>
      <c r="T20" s="24">
        <f t="shared" si="0"/>
        <v>0.5833380799127853</v>
      </c>
      <c r="U20" s="24">
        <f t="shared" si="1"/>
        <v>2.5143014782234636</v>
      </c>
      <c r="V20" s="24">
        <f t="shared" si="10"/>
        <v>4.3100100089785096</v>
      </c>
      <c r="W20" s="24">
        <f t="shared" si="2"/>
        <v>75.429044346703904</v>
      </c>
      <c r="X20" s="24">
        <f t="shared" si="3"/>
        <v>-0.4</v>
      </c>
      <c r="Y20" s="63">
        <f t="shared" si="4"/>
        <v>0.21425633400438021</v>
      </c>
      <c r="Z20" s="24">
        <f t="shared" si="5"/>
        <v>0.4643591649890495</v>
      </c>
      <c r="AA20" s="24">
        <f t="shared" si="11"/>
        <v>1.518474556232742</v>
      </c>
      <c r="AB20" s="47">
        <f t="shared" si="12"/>
        <v>0.21643002613922774</v>
      </c>
      <c r="AC20" s="47">
        <f t="shared" si="13"/>
        <v>0.18598383570668758</v>
      </c>
      <c r="AD20" s="47">
        <f t="shared" si="14"/>
        <v>0.40241386184591532</v>
      </c>
      <c r="AE20" s="47">
        <f t="shared" si="15"/>
        <v>3.9836931212554068</v>
      </c>
    </row>
    <row r="21" spans="1:31" s="48" customFormat="1" x14ac:dyDescent="0.35">
      <c r="A21" s="24">
        <f t="shared" si="16"/>
        <v>68</v>
      </c>
      <c r="B21" s="24">
        <f>'Invoerblad homogene watergang'!$G$9/100</f>
        <v>4</v>
      </c>
      <c r="C21" s="24">
        <f>ABS(+'Invoerblad homogene watergang'!$H$9)</f>
        <v>0.4</v>
      </c>
      <c r="D21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21" s="24">
        <f>'Invoerblad homogene watergang'!$F$9</f>
        <v>1.5</v>
      </c>
      <c r="F21" s="24">
        <f>'Invoerblad homogene watergang'!$E$9</f>
        <v>1.2</v>
      </c>
      <c r="G21" s="24">
        <f>G20+(+'Invoerblad homogene watergang'!$B$9-'Invoerblad homogene watergang'!$C$9)/'Invoerblad homogene watergang'!$G$9*B21</f>
        <v>1.034</v>
      </c>
      <c r="H21" s="24">
        <f>IF('Invoerblad homogene watergang'!$H$9&lt;0,+H20-K21*B21,+H20+K21*B21)</f>
        <v>2.0989056473696781</v>
      </c>
      <c r="I21" s="24">
        <f t="shared" si="17"/>
        <v>1.055488333255955</v>
      </c>
      <c r="J21" s="23">
        <f>IF('Invoerblad homogene watergang'!$K$9="Begroeiing volgt horizontaal peil",'Rekensheet homogene watergang'!$G$4+'Rekensheet homogene watergang'!$L$4,G21+L21)</f>
        <v>1.8340000000000001</v>
      </c>
      <c r="K21" s="24">
        <f t="shared" si="6"/>
        <v>2.3543285284307251E-3</v>
      </c>
      <c r="L21" s="23">
        <f>'Invoerblad homogene watergang'!$J$9/100*$I$4</f>
        <v>0.8</v>
      </c>
      <c r="M21" s="24">
        <f t="shared" si="18"/>
        <v>0</v>
      </c>
      <c r="N21" s="24">
        <f t="shared" si="19"/>
        <v>0.25548833325595499</v>
      </c>
      <c r="O21" s="23">
        <f>IF(((+N21*(F21+(E21*N21))+M21)*(IF('Invoerblad homogene watergang'!$M$9="Ja",0.5,1))+R21*(IF('Invoerblad homogene watergang'!$M$9="Ja",0.5,0)))&lt;0,0,(+N21*(F21+(E21*N21))+M21)*(IF('Invoerblad homogene watergang'!$M$9="Ja",0.5,1))+R21*(IF('Invoerblad homogene watergang'!$M$9="Ja",0.5,0)))</f>
        <v>0.40449743255200488</v>
      </c>
      <c r="P21" s="23">
        <f>(+F21+(2*N21*(1+E21^2)^0.5)+2*(IF('Invoerblad homogene watergang'!$L$9&gt;0,1,0))*L21)*(IF('Invoerblad homogene watergang'!$M$9="Ja",0.5,1))+S21*(IF('Invoerblad homogene watergang'!$M$9="Ja",0.5,0))</f>
        <v>2.1211762858371772</v>
      </c>
      <c r="Q21" s="24">
        <f t="shared" si="7"/>
        <v>0.19069486833922408</v>
      </c>
      <c r="R21" s="24">
        <f t="shared" si="8"/>
        <v>2.9376694323662971</v>
      </c>
      <c r="S21" s="24">
        <f t="shared" si="9"/>
        <v>5.0056173062083689</v>
      </c>
      <c r="T21" s="24">
        <f t="shared" si="0"/>
        <v>0.58687455565625513</v>
      </c>
      <c r="U21" s="24">
        <f t="shared" si="1"/>
        <v>2.5331719998142921</v>
      </c>
      <c r="V21" s="24">
        <f t="shared" si="10"/>
        <v>4.5563879071613611</v>
      </c>
      <c r="W21" s="24">
        <f t="shared" si="2"/>
        <v>75.995159994428761</v>
      </c>
      <c r="X21" s="24">
        <f t="shared" si="3"/>
        <v>-0.4</v>
      </c>
      <c r="Y21" s="63">
        <f t="shared" si="4"/>
        <v>0.22132679603567282</v>
      </c>
      <c r="Z21" s="24">
        <f t="shared" si="5"/>
        <v>0.446683009910818</v>
      </c>
      <c r="AA21" s="24">
        <f t="shared" si="11"/>
        <v>1.5054687056245226</v>
      </c>
      <c r="AB21" s="47">
        <f t="shared" si="12"/>
        <v>0.22353830992982382</v>
      </c>
      <c r="AC21" s="47">
        <f t="shared" si="13"/>
        <v>0.17891757319754098</v>
      </c>
      <c r="AD21" s="47">
        <f t="shared" si="14"/>
        <v>0.4024558831273648</v>
      </c>
      <c r="AE21" s="47">
        <f t="shared" si="15"/>
        <v>4.0136725486718294</v>
      </c>
    </row>
    <row r="22" spans="1:31" s="48" customFormat="1" x14ac:dyDescent="0.35">
      <c r="A22" s="24">
        <f t="shared" si="16"/>
        <v>72</v>
      </c>
      <c r="B22" s="24">
        <f>'Invoerblad homogene watergang'!$G$9/100</f>
        <v>4</v>
      </c>
      <c r="C22" s="24">
        <f>ABS(+'Invoerblad homogene watergang'!$H$9)</f>
        <v>0.4</v>
      </c>
      <c r="D22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22" s="24">
        <f>'Invoerblad homogene watergang'!$F$9</f>
        <v>1.5</v>
      </c>
      <c r="F22" s="24">
        <f>'Invoerblad homogene watergang'!$E$9</f>
        <v>1.2</v>
      </c>
      <c r="G22" s="24">
        <f>G21+(+'Invoerblad homogene watergang'!$B$9-'Invoerblad homogene watergang'!$C$9)/'Invoerblad homogene watergang'!$G$9*B22</f>
        <v>1.036</v>
      </c>
      <c r="H22" s="24">
        <f>IF('Invoerblad homogene watergang'!$H$9&lt;0,+H21-K22*B22,+H21+K22*B22)</f>
        <v>2.1079172551357108</v>
      </c>
      <c r="I22" s="24">
        <f t="shared" si="17"/>
        <v>1.0629056473696781</v>
      </c>
      <c r="J22" s="23">
        <f>IF('Invoerblad homogene watergang'!$K$9="Begroeiing volgt horizontaal peil",'Rekensheet homogene watergang'!$G$4+'Rekensheet homogene watergang'!$L$4,G22+L22)</f>
        <v>1.8360000000000001</v>
      </c>
      <c r="K22" s="24">
        <f t="shared" si="6"/>
        <v>2.2529019415081235E-3</v>
      </c>
      <c r="L22" s="23">
        <f>'Invoerblad homogene watergang'!$J$9/100*$I$4</f>
        <v>0.8</v>
      </c>
      <c r="M22" s="24">
        <f t="shared" si="18"/>
        <v>0</v>
      </c>
      <c r="N22" s="24">
        <f t="shared" si="19"/>
        <v>0.26290564736967803</v>
      </c>
      <c r="O22" s="23">
        <f>IF(((+N22*(F22+(E22*N22))+M22)*(IF('Invoerblad homogene watergang'!$M$9="Ja",0.5,1))+R22*(IF('Invoerblad homogene watergang'!$M$9="Ja",0.5,0)))&lt;0,0,(+N22*(F22+(E22*N22))+M22)*(IF('Invoerblad homogene watergang'!$M$9="Ja",0.5,1))+R22*(IF('Invoerblad homogene watergang'!$M$9="Ja",0.5,0)))</f>
        <v>0.41916584597191786</v>
      </c>
      <c r="P22" s="23">
        <f>(+F22+(2*N22*(1+E22^2)^0.5)+2*(IF('Invoerblad homogene watergang'!$L$9&gt;0,1,0))*L22)*(IF('Invoerblad homogene watergang'!$M$9="Ja",0.5,1))+S22*(IF('Invoerblad homogene watergang'!$M$9="Ja",0.5,0))</f>
        <v>2.1479197922004283</v>
      </c>
      <c r="Q22" s="24">
        <f t="shared" si="7"/>
        <v>0.19514967341611253</v>
      </c>
      <c r="R22" s="24">
        <f t="shared" si="8"/>
        <v>2.9701393996591454</v>
      </c>
      <c r="S22" s="24">
        <f t="shared" si="9"/>
        <v>5.0323608125716195</v>
      </c>
      <c r="T22" s="24">
        <f t="shared" si="0"/>
        <v>0.59020795810969584</v>
      </c>
      <c r="U22" s="24">
        <f t="shared" si="1"/>
        <v>2.5509735536872276</v>
      </c>
      <c r="V22" s="24">
        <f t="shared" si="10"/>
        <v>4.7948683955673106</v>
      </c>
      <c r="W22" s="24">
        <f t="shared" si="2"/>
        <v>76.529206610616825</v>
      </c>
      <c r="X22" s="24">
        <f t="shared" si="3"/>
        <v>-0.4</v>
      </c>
      <c r="Y22" s="63">
        <f t="shared" si="4"/>
        <v>0.22783525349898198</v>
      </c>
      <c r="Z22" s="24">
        <f t="shared" si="5"/>
        <v>0.43041186625254507</v>
      </c>
      <c r="AA22" s="24">
        <f t="shared" si="11"/>
        <v>1.4934872033347528</v>
      </c>
      <c r="AB22" s="47">
        <f t="shared" si="12"/>
        <v>0.23007991984492435</v>
      </c>
      <c r="AC22" s="47">
        <f t="shared" si="13"/>
        <v>0.17241279815513497</v>
      </c>
      <c r="AD22" s="47">
        <f t="shared" si="14"/>
        <v>0.40249271800005931</v>
      </c>
      <c r="AE22" s="47">
        <f t="shared" si="15"/>
        <v>4.0434000267707839</v>
      </c>
    </row>
    <row r="23" spans="1:31" s="48" customFormat="1" x14ac:dyDescent="0.35">
      <c r="A23" s="24">
        <f t="shared" si="16"/>
        <v>76</v>
      </c>
      <c r="B23" s="24">
        <f>'Invoerblad homogene watergang'!$G$9/100</f>
        <v>4</v>
      </c>
      <c r="C23" s="24">
        <f>ABS(+'Invoerblad homogene watergang'!$H$9)</f>
        <v>0.4</v>
      </c>
      <c r="D23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23" s="24">
        <f>'Invoerblad homogene watergang'!$F$9</f>
        <v>1.5</v>
      </c>
      <c r="F23" s="24">
        <f>'Invoerblad homogene watergang'!$E$9</f>
        <v>1.2</v>
      </c>
      <c r="G23" s="24">
        <f>G22+(+'Invoerblad homogene watergang'!$B$9-'Invoerblad homogene watergang'!$C$9)/'Invoerblad homogene watergang'!$G$9*B23</f>
        <v>1.038</v>
      </c>
      <c r="H23" s="24">
        <f>IF('Invoerblad homogene watergang'!$H$9&lt;0,+H22-K23*B23,+H22+K23*B23)</f>
        <v>2.1165582195932342</v>
      </c>
      <c r="I23" s="24">
        <f t="shared" si="17"/>
        <v>1.0699172551357108</v>
      </c>
      <c r="J23" s="23">
        <f>IF('Invoerblad homogene watergang'!$K$9="Begroeiing volgt horizontaal peil",'Rekensheet homogene watergang'!$G$4+'Rekensheet homogene watergang'!$L$4,G23+L23)</f>
        <v>1.8380000000000001</v>
      </c>
      <c r="K23" s="24">
        <f t="shared" si="6"/>
        <v>2.1602411143808245E-3</v>
      </c>
      <c r="L23" s="23">
        <f>'Invoerblad homogene watergang'!$J$9/100*$I$4</f>
        <v>0.8</v>
      </c>
      <c r="M23" s="24">
        <f t="shared" si="18"/>
        <v>0</v>
      </c>
      <c r="N23" s="24">
        <f t="shared" si="19"/>
        <v>0.26991725513571074</v>
      </c>
      <c r="O23" s="23">
        <f>IF(((+N23*(F23+(E23*N23))+M23)*(IF('Invoerblad homogene watergang'!$M$9="Ja",0.5,1))+R23*(IF('Invoerblad homogene watergang'!$M$9="Ja",0.5,0)))&lt;0,0,(+N23*(F23+(E23*N23))+M23)*(IF('Invoerblad homogene watergang'!$M$9="Ja",0.5,1))+R23*(IF('Invoerblad homogene watergang'!$M$9="Ja",0.5,0)))</f>
        <v>0.43318369309284743</v>
      </c>
      <c r="P23" s="23">
        <f>(+F23+(2*N23*(1+E23^2)^0.5)+2*(IF('Invoerblad homogene watergang'!$L$9&gt;0,1,0))*L23)*(IF('Invoerblad homogene watergang'!$M$9="Ja",0.5,1))+S23*(IF('Invoerblad homogene watergang'!$M$9="Ja",0.5,0))</f>
        <v>2.1732005035243009</v>
      </c>
      <c r="Q23" s="24">
        <f t="shared" si="7"/>
        <v>0.19932983283887018</v>
      </c>
      <c r="R23" s="24">
        <f t="shared" si="8"/>
        <v>3.0009851054185535</v>
      </c>
      <c r="S23" s="24">
        <f t="shared" si="9"/>
        <v>5.0576415238954926</v>
      </c>
      <c r="T23" s="24">
        <f t="shared" si="0"/>
        <v>0.5933566250672383</v>
      </c>
      <c r="U23" s="24">
        <f t="shared" si="1"/>
        <v>2.5678014123257062</v>
      </c>
      <c r="V23" s="24">
        <f t="shared" si="10"/>
        <v>5.0257307549218941</v>
      </c>
      <c r="W23" s="24">
        <f t="shared" si="2"/>
        <v>77.034042369771186</v>
      </c>
      <c r="X23" s="24">
        <f t="shared" si="3"/>
        <v>-0.4</v>
      </c>
      <c r="Y23" s="63">
        <f t="shared" si="4"/>
        <v>0.23383918236171278</v>
      </c>
      <c r="Z23" s="24">
        <f t="shared" si="5"/>
        <v>0.41540204409571807</v>
      </c>
      <c r="AA23" s="24">
        <f t="shared" si="11"/>
        <v>1.4824458147966542</v>
      </c>
      <c r="AB23" s="47">
        <f t="shared" si="12"/>
        <v>0.23611297319745103</v>
      </c>
      <c r="AC23" s="47">
        <f t="shared" si="13"/>
        <v>0.16641210553413416</v>
      </c>
      <c r="AD23" s="47">
        <f t="shared" si="14"/>
        <v>0.40252507873158516</v>
      </c>
      <c r="AE23" s="47">
        <f t="shared" si="15"/>
        <v>4.0727669963917501</v>
      </c>
    </row>
    <row r="24" spans="1:31" s="48" customFormat="1" x14ac:dyDescent="0.35">
      <c r="A24" s="24">
        <f t="shared" si="16"/>
        <v>80</v>
      </c>
      <c r="B24" s="24">
        <f>'Invoerblad homogene watergang'!$G$9/100</f>
        <v>4</v>
      </c>
      <c r="C24" s="24">
        <f>ABS(+'Invoerblad homogene watergang'!$H$9)</f>
        <v>0.4</v>
      </c>
      <c r="D24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24" s="24">
        <f>'Invoerblad homogene watergang'!$F$9</f>
        <v>1.5</v>
      </c>
      <c r="F24" s="24">
        <f>'Invoerblad homogene watergang'!$E$9</f>
        <v>1.2</v>
      </c>
      <c r="G24" s="24">
        <f>G23+(+'Invoerblad homogene watergang'!$B$9-'Invoerblad homogene watergang'!$C$9)/'Invoerblad homogene watergang'!$G$9*B24</f>
        <v>1.04</v>
      </c>
      <c r="H24" s="24">
        <f>IF('Invoerblad homogene watergang'!$H$9&lt;0,+H23-K24*B24,+H23+K24*B24)</f>
        <v>2.1248596015294297</v>
      </c>
      <c r="I24" s="24">
        <f t="shared" si="17"/>
        <v>1.0765582195932342</v>
      </c>
      <c r="J24" s="23">
        <f>IF('Invoerblad homogene watergang'!$K$9="Begroeiing volgt horizontaal peil",'Rekensheet homogene watergang'!$G$4+'Rekensheet homogene watergang'!$L$4,G24+L24)</f>
        <v>1.84</v>
      </c>
      <c r="K24" s="24">
        <f t="shared" si="6"/>
        <v>2.0753454840488879E-3</v>
      </c>
      <c r="L24" s="23">
        <f>'Invoerblad homogene watergang'!$J$9/100*$I$4</f>
        <v>0.8</v>
      </c>
      <c r="M24" s="24">
        <f t="shared" si="18"/>
        <v>0</v>
      </c>
      <c r="N24" s="24">
        <f t="shared" si="19"/>
        <v>0.27655821959323412</v>
      </c>
      <c r="O24" s="23">
        <f>IF(((+N24*(F24+(E24*N24))+M24)*(IF('Invoerblad homogene watergang'!$M$9="Ja",0.5,1))+R24*(IF('Invoerblad homogene watergang'!$M$9="Ja",0.5,0)))&lt;0,0,(+N24*(F24+(E24*N24))+M24)*(IF('Invoerblad homogene watergang'!$M$9="Ja",0.5,1))+R24*(IF('Invoerblad homogene watergang'!$M$9="Ja",0.5,0)))</f>
        <v>0.44659653674875016</v>
      </c>
      <c r="P24" s="23">
        <f>(+F24+(2*N24*(1+E24^2)^0.5)+2*(IF('Invoerblad homogene watergang'!$L$9&gt;0,1,0))*L24)*(IF('Invoerblad homogene watergang'!$M$9="Ja",0.5,1))+S24*(IF('Invoerblad homogene watergang'!$M$9="Ja",0.5,0))</f>
        <v>2.1971448413944352</v>
      </c>
      <c r="Q24" s="24">
        <f t="shared" si="7"/>
        <v>0.20326221937435593</v>
      </c>
      <c r="R24" s="24">
        <f t="shared" si="8"/>
        <v>3.0303362637725124</v>
      </c>
      <c r="S24" s="24">
        <f t="shared" si="9"/>
        <v>5.0815858617656264</v>
      </c>
      <c r="T24" s="24">
        <f t="shared" si="0"/>
        <v>0.59633672365413981</v>
      </c>
      <c r="U24" s="24">
        <f t="shared" si="1"/>
        <v>2.5837397270237621</v>
      </c>
      <c r="V24" s="24">
        <f t="shared" si="10"/>
        <v>5.2492675644950566</v>
      </c>
      <c r="W24" s="24">
        <f t="shared" si="2"/>
        <v>77.512191810712864</v>
      </c>
      <c r="X24" s="24">
        <f t="shared" si="3"/>
        <v>-0.4</v>
      </c>
      <c r="Y24" s="63">
        <f t="shared" si="4"/>
        <v>0.23938956072818418</v>
      </c>
      <c r="Z24" s="24">
        <f t="shared" si="5"/>
        <v>0.4015260981795396</v>
      </c>
      <c r="AA24" s="24">
        <f t="shared" si="11"/>
        <v>1.4722662213763833</v>
      </c>
      <c r="AB24" s="47">
        <f t="shared" si="12"/>
        <v>0.24168899056376214</v>
      </c>
      <c r="AC24" s="47">
        <f t="shared" si="13"/>
        <v>0.16086457723309414</v>
      </c>
      <c r="AD24" s="47">
        <f t="shared" si="14"/>
        <v>0.40255356779685625</v>
      </c>
      <c r="AE24" s="47">
        <f t="shared" si="15"/>
        <v>4.1016937283442223</v>
      </c>
    </row>
    <row r="25" spans="1:31" s="48" customFormat="1" x14ac:dyDescent="0.35">
      <c r="A25" s="24">
        <f t="shared" si="16"/>
        <v>84</v>
      </c>
      <c r="B25" s="24">
        <f>'Invoerblad homogene watergang'!$G$9/100</f>
        <v>4</v>
      </c>
      <c r="C25" s="24">
        <f>ABS(+'Invoerblad homogene watergang'!$H$9)</f>
        <v>0.4</v>
      </c>
      <c r="D25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25" s="24">
        <f>'Invoerblad homogene watergang'!$F$9</f>
        <v>1.5</v>
      </c>
      <c r="F25" s="24">
        <f>'Invoerblad homogene watergang'!$E$9</f>
        <v>1.2</v>
      </c>
      <c r="G25" s="24">
        <f>G24+(+'Invoerblad homogene watergang'!$B$9-'Invoerblad homogene watergang'!$C$9)/'Invoerblad homogene watergang'!$G$9*B25</f>
        <v>1.042</v>
      </c>
      <c r="H25" s="24">
        <f>IF('Invoerblad homogene watergang'!$H$9&lt;0,+H24-K25*B25,+H24+K25*B25)</f>
        <v>2.1328489988309394</v>
      </c>
      <c r="I25" s="24">
        <f t="shared" si="17"/>
        <v>1.0828596015294296</v>
      </c>
      <c r="J25" s="23">
        <f>IF('Invoerblad homogene watergang'!$K$9="Begroeiing volgt horizontaal peil",'Rekensheet homogene watergang'!$G$4+'Rekensheet homogene watergang'!$L$4,G25+L25)</f>
        <v>1.8420000000000001</v>
      </c>
      <c r="K25" s="24">
        <f t="shared" si="6"/>
        <v>1.9973493253774522E-3</v>
      </c>
      <c r="L25" s="23">
        <f>'Invoerblad homogene watergang'!$J$9/100*$I$4</f>
        <v>0.8</v>
      </c>
      <c r="M25" s="24">
        <f t="shared" si="18"/>
        <v>0</v>
      </c>
      <c r="N25" s="24">
        <f t="shared" si="19"/>
        <v>0.28285960152942957</v>
      </c>
      <c r="O25" s="23">
        <f>IF(((+N25*(F25+(E25*N25))+M25)*(IF('Invoerblad homogene watergang'!$M$9="Ja",0.5,1))+R25*(IF('Invoerblad homogene watergang'!$M$9="Ja",0.5,0)))&lt;0,0,(+N25*(F25+(E25*N25))+M25)*(IF('Invoerblad homogene watergang'!$M$9="Ja",0.5,1))+R25*(IF('Invoerblad homogene watergang'!$M$9="Ja",0.5,0)))</f>
        <v>0.45944585310139696</v>
      </c>
      <c r="P25" s="23">
        <f>(+F25+(2*N25*(1+E25^2)^0.5)+2*(IF('Invoerblad homogene watergang'!$L$9&gt;0,1,0))*L25)*(IF('Invoerblad homogene watergang'!$M$9="Ja",0.5,1))+S25*(IF('Invoerblad homogene watergang'!$M$9="Ja",0.5,0))</f>
        <v>2.2198647970716703</v>
      </c>
      <c r="Q25" s="24">
        <f t="shared" si="7"/>
        <v>0.20697019643154571</v>
      </c>
      <c r="R25" s="24">
        <f t="shared" si="8"/>
        <v>3.0583088967720276</v>
      </c>
      <c r="S25" s="24">
        <f t="shared" si="9"/>
        <v>5.1043058174428619</v>
      </c>
      <c r="T25" s="24">
        <f t="shared" si="0"/>
        <v>0.59916255141314567</v>
      </c>
      <c r="U25" s="24">
        <f t="shared" si="1"/>
        <v>2.5988630436706304</v>
      </c>
      <c r="V25" s="24">
        <f t="shared" si="10"/>
        <v>5.465775558601786</v>
      </c>
      <c r="W25" s="24">
        <f t="shared" si="2"/>
        <v>77.965891310118906</v>
      </c>
      <c r="X25" s="24">
        <f t="shared" si="3"/>
        <v>-0.4</v>
      </c>
      <c r="Y25" s="63">
        <f t="shared" si="4"/>
        <v>0.24453153233768452</v>
      </c>
      <c r="Z25" s="24">
        <f t="shared" si="5"/>
        <v>0.38867116915578875</v>
      </c>
      <c r="AA25" s="24">
        <f t="shared" si="11"/>
        <v>1.4628763073580151</v>
      </c>
      <c r="AB25" s="47">
        <f t="shared" si="12"/>
        <v>0.24685357573674679</v>
      </c>
      <c r="AC25" s="47">
        <f t="shared" si="13"/>
        <v>0.15572512041071776</v>
      </c>
      <c r="AD25" s="47">
        <f t="shared" si="14"/>
        <v>0.40257869614746455</v>
      </c>
      <c r="AE25" s="47">
        <f t="shared" si="15"/>
        <v>4.1301226672752893</v>
      </c>
    </row>
    <row r="26" spans="1:31" s="48" customFormat="1" x14ac:dyDescent="0.35">
      <c r="A26" s="24">
        <f t="shared" si="16"/>
        <v>88</v>
      </c>
      <c r="B26" s="24">
        <f>'Invoerblad homogene watergang'!$G$9/100</f>
        <v>4</v>
      </c>
      <c r="C26" s="24">
        <f>ABS(+'Invoerblad homogene watergang'!$H$9)</f>
        <v>0.4</v>
      </c>
      <c r="D26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26" s="24">
        <f>'Invoerblad homogene watergang'!$F$9</f>
        <v>1.5</v>
      </c>
      <c r="F26" s="24">
        <f>'Invoerblad homogene watergang'!$E$9</f>
        <v>1.2</v>
      </c>
      <c r="G26" s="24">
        <f>G25+(+'Invoerblad homogene watergang'!$B$9-'Invoerblad homogene watergang'!$C$9)/'Invoerblad homogene watergang'!$G$9*B26</f>
        <v>1.044</v>
      </c>
      <c r="H26" s="24">
        <f>IF('Invoerblad homogene watergang'!$H$9&lt;0,+H25-K26*B26,+H25+K26*B26)</f>
        <v>2.1405510064919535</v>
      </c>
      <c r="I26" s="24">
        <f t="shared" si="17"/>
        <v>1.0888489988309393</v>
      </c>
      <c r="J26" s="23">
        <f>IF('Invoerblad homogene watergang'!$K$9="Begroeiing volgt horizontaal peil",'Rekensheet homogene watergang'!$G$4+'Rekensheet homogene watergang'!$L$4,G26+L26)</f>
        <v>1.8440000000000001</v>
      </c>
      <c r="K26" s="24">
        <f t="shared" si="6"/>
        <v>1.9255019152534818E-3</v>
      </c>
      <c r="L26" s="23">
        <f>'Invoerblad homogene watergang'!$J$9/100*$I$4</f>
        <v>0.8</v>
      </c>
      <c r="M26" s="24">
        <f t="shared" si="18"/>
        <v>0</v>
      </c>
      <c r="N26" s="24">
        <f t="shared" si="19"/>
        <v>0.28884899883093929</v>
      </c>
      <c r="O26" s="23">
        <f>IF(((+N26*(F26+(E26*N26))+M26)*(IF('Invoerblad homogene watergang'!$M$9="Ja",0.5,1))+R26*(IF('Invoerblad homogene watergang'!$M$9="Ja",0.5,0)))&lt;0,0,(+N26*(F26+(E26*N26))+M26)*(IF('Invoerblad homogene watergang'!$M$9="Ja",0.5,1))+R26*(IF('Invoerblad homogene watergang'!$M$9="Ja",0.5,0)))</f>
        <v>0.4717694147855811</v>
      </c>
      <c r="P26" s="23">
        <f>(+F26+(2*N26*(1+E26^2)^0.5)+2*(IF('Invoerblad homogene watergang'!$L$9&gt;0,1,0))*L26)*(IF('Invoerblad homogene watergang'!$M$9="Ja",0.5,1))+S26*(IF('Invoerblad homogene watergang'!$M$9="Ja",0.5,0))</f>
        <v>2.2414598761513895</v>
      </c>
      <c r="Q26" s="24">
        <f t="shared" si="7"/>
        <v>0.21047417346395431</v>
      </c>
      <c r="R26" s="24">
        <f t="shared" si="8"/>
        <v>3.0850070119798354</v>
      </c>
      <c r="S26" s="24">
        <f t="shared" si="9"/>
        <v>5.1259008965225812</v>
      </c>
      <c r="T26" s="24">
        <f t="shared" si="0"/>
        <v>0.60184679225318394</v>
      </c>
      <c r="U26" s="24">
        <f t="shared" si="1"/>
        <v>2.6132375971942543</v>
      </c>
      <c r="V26" s="24">
        <f t="shared" si="10"/>
        <v>5.6755493891421498</v>
      </c>
      <c r="W26" s="24">
        <f t="shared" si="2"/>
        <v>78.397127915827625</v>
      </c>
      <c r="X26" s="24">
        <f t="shared" si="3"/>
        <v>-0.4</v>
      </c>
      <c r="Y26" s="63">
        <f t="shared" si="4"/>
        <v>0.24930505560464311</v>
      </c>
      <c r="Z26" s="24">
        <f t="shared" si="5"/>
        <v>0.37673736098839228</v>
      </c>
      <c r="AA26" s="24">
        <f t="shared" si="11"/>
        <v>1.4542100983344213</v>
      </c>
      <c r="AB26" s="47">
        <f t="shared" si="12"/>
        <v>0.25164707842349104</v>
      </c>
      <c r="AC26" s="47">
        <f t="shared" si="13"/>
        <v>0.15095381995229828</v>
      </c>
      <c r="AD26" s="47">
        <f t="shared" si="14"/>
        <v>0.40260089837578933</v>
      </c>
      <c r="AE26" s="47">
        <f t="shared" si="15"/>
        <v>4.1580133521169333</v>
      </c>
    </row>
    <row r="27" spans="1:31" s="48" customFormat="1" x14ac:dyDescent="0.35">
      <c r="A27" s="24">
        <f t="shared" si="16"/>
        <v>92</v>
      </c>
      <c r="B27" s="24">
        <f>'Invoerblad homogene watergang'!$G$9/100</f>
        <v>4</v>
      </c>
      <c r="C27" s="24">
        <f>ABS(+'Invoerblad homogene watergang'!$H$9)</f>
        <v>0.4</v>
      </c>
      <c r="D27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27" s="24">
        <f>'Invoerblad homogene watergang'!$F$9</f>
        <v>1.5</v>
      </c>
      <c r="F27" s="24">
        <f>'Invoerblad homogene watergang'!$E$9</f>
        <v>1.2</v>
      </c>
      <c r="G27" s="24">
        <f>G26+(+'Invoerblad homogene watergang'!$B$9-'Invoerblad homogene watergang'!$C$9)/'Invoerblad homogene watergang'!$G$9*B27</f>
        <v>1.046</v>
      </c>
      <c r="H27" s="24">
        <f>IF('Invoerblad homogene watergang'!$H$9&lt;0,+H26-K27*B27,+H26+K27*B27)</f>
        <v>2.1479876089600967</v>
      </c>
      <c r="I27" s="24">
        <f t="shared" si="17"/>
        <v>1.0945510064919535</v>
      </c>
      <c r="J27" s="23">
        <f>IF('Invoerblad homogene watergang'!$K$9="Begroeiing volgt horizontaal peil",'Rekensheet homogene watergang'!$G$4+'Rekensheet homogene watergang'!$L$4,G27+L27)</f>
        <v>1.8460000000000001</v>
      </c>
      <c r="K27" s="24">
        <f t="shared" si="6"/>
        <v>1.8591506170358215E-3</v>
      </c>
      <c r="L27" s="23">
        <f>'Invoerblad homogene watergang'!$J$9/100*$I$4</f>
        <v>0.8</v>
      </c>
      <c r="M27" s="24">
        <f t="shared" si="18"/>
        <v>0</v>
      </c>
      <c r="N27" s="24">
        <f t="shared" si="19"/>
        <v>0.29455100649195343</v>
      </c>
      <c r="O27" s="23">
        <f>IF(((+N27*(F27+(E27*N27))+M27)*(IF('Invoerblad homogene watergang'!$M$9="Ja",0.5,1))+R27*(IF('Invoerblad homogene watergang'!$M$9="Ja",0.5,0)))&lt;0,0,(+N27*(F27+(E27*N27))+M27)*(IF('Invoerblad homogene watergang'!$M$9="Ja",0.5,1))+R27*(IF('Invoerblad homogene watergang'!$M$9="Ja",0.5,0)))</f>
        <v>0.48360165092847829</v>
      </c>
      <c r="P27" s="23">
        <f>(+F27+(2*N27*(1+E27^2)^0.5)+2*(IF('Invoerblad homogene watergang'!$L$9&gt;0,1,0))*L27)*(IF('Invoerblad homogene watergang'!$M$9="Ja",0.5,1))+S27*(IF('Invoerblad homogene watergang'!$M$9="Ja",0.5,0))</f>
        <v>2.2620187571462642</v>
      </c>
      <c r="Q27" s="24">
        <f t="shared" si="7"/>
        <v>0.21379206047724569</v>
      </c>
      <c r="R27" s="24">
        <f t="shared" si="8"/>
        <v>3.1105240665091669</v>
      </c>
      <c r="S27" s="24">
        <f t="shared" si="9"/>
        <v>5.1464597775174559</v>
      </c>
      <c r="T27" s="24">
        <f t="shared" si="0"/>
        <v>0.60440073389820959</v>
      </c>
      <c r="U27" s="24">
        <f t="shared" si="1"/>
        <v>2.6269224155806885</v>
      </c>
      <c r="V27" s="24">
        <f t="shared" si="10"/>
        <v>5.8788774508131203</v>
      </c>
      <c r="W27" s="24">
        <f t="shared" si="2"/>
        <v>78.807672467420659</v>
      </c>
      <c r="X27" s="24">
        <f t="shared" si="3"/>
        <v>-0.4</v>
      </c>
      <c r="Y27" s="63">
        <f t="shared" si="4"/>
        <v>0.25374551044032068</v>
      </c>
      <c r="Z27" s="24">
        <f t="shared" si="5"/>
        <v>0.36563622389919836</v>
      </c>
      <c r="AA27" s="24">
        <f t="shared" si="11"/>
        <v>1.4462074968787848</v>
      </c>
      <c r="AB27" s="47">
        <f t="shared" si="12"/>
        <v>0.25610521236571682</v>
      </c>
      <c r="AC27" s="47">
        <f t="shared" si="13"/>
        <v>0.14651533289496205</v>
      </c>
      <c r="AD27" s="47">
        <f t="shared" si="14"/>
        <v>0.40262054526067886</v>
      </c>
      <c r="AE27" s="47">
        <f t="shared" si="15"/>
        <v>4.1853385194565442</v>
      </c>
    </row>
    <row r="28" spans="1:31" s="48" customFormat="1" x14ac:dyDescent="0.35">
      <c r="A28" s="24">
        <f t="shared" si="16"/>
        <v>96</v>
      </c>
      <c r="B28" s="24">
        <f>'Invoerblad homogene watergang'!$G$9/100</f>
        <v>4</v>
      </c>
      <c r="C28" s="24">
        <f>ABS(+'Invoerblad homogene watergang'!$H$9)</f>
        <v>0.4</v>
      </c>
      <c r="D28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28" s="24">
        <f>'Invoerblad homogene watergang'!$F$9</f>
        <v>1.5</v>
      </c>
      <c r="F28" s="24">
        <f>'Invoerblad homogene watergang'!$E$9</f>
        <v>1.2</v>
      </c>
      <c r="G28" s="24">
        <f>G27+(+'Invoerblad homogene watergang'!$B$9-'Invoerblad homogene watergang'!$C$9)/'Invoerblad homogene watergang'!$G$9*B28</f>
        <v>1.048</v>
      </c>
      <c r="H28" s="24">
        <f>IF('Invoerblad homogene watergang'!$H$9&lt;0,+H27-K28*B28,+H27+K28*B28)</f>
        <v>2.1551785150816913</v>
      </c>
      <c r="I28" s="24">
        <f t="shared" si="17"/>
        <v>1.0999876089600966</v>
      </c>
      <c r="J28" s="23">
        <f>IF('Invoerblad homogene watergang'!$K$9="Begroeiing volgt horizontaal peil",'Rekensheet homogene watergang'!$G$4+'Rekensheet homogene watergang'!$L$4,G28+L28)</f>
        <v>1.8480000000000001</v>
      </c>
      <c r="K28" s="24">
        <f t="shared" si="6"/>
        <v>1.7977265303987053E-3</v>
      </c>
      <c r="L28" s="23">
        <f>'Invoerblad homogene watergang'!$J$9/100*$I$4</f>
        <v>0.8</v>
      </c>
      <c r="M28" s="24">
        <f t="shared" si="18"/>
        <v>0</v>
      </c>
      <c r="N28" s="24">
        <f t="shared" si="19"/>
        <v>0.29998760896009657</v>
      </c>
      <c r="O28" s="23">
        <f>IF(((+N28*(F28+(E28*N28))+M28)*(IF('Invoerblad homogene watergang'!$M$9="Ja",0.5,1))+R28*(IF('Invoerblad homogene watergang'!$M$9="Ja",0.5,0)))&lt;0,0,(+N28*(F28+(E28*N28))+M28)*(IF('Invoerblad homogene watergang'!$M$9="Ja",0.5,1))+R28*(IF('Invoerblad homogene watergang'!$M$9="Ja",0.5,0)))</f>
        <v>0.49497397904650958</v>
      </c>
      <c r="P28" s="23">
        <f>(+F28+(2*N28*(1+E28^2)^0.5)+2*(IF('Invoerblad homogene watergang'!$L$9&gt;0,1,0))*L28)*(IF('Invoerblad homogene watergang'!$M$9="Ja",0.5,1))+S28*(IF('Invoerblad homogene watergang'!$M$9="Ja",0.5,0))</f>
        <v>2.2816207061094689</v>
      </c>
      <c r="Q28" s="24">
        <f t="shared" si="7"/>
        <v>0.21693964194886714</v>
      </c>
      <c r="R28" s="24">
        <f t="shared" si="8"/>
        <v>3.1349442405507415</v>
      </c>
      <c r="S28" s="24">
        <f t="shared" si="9"/>
        <v>5.1660617264806596</v>
      </c>
      <c r="T28" s="24">
        <f t="shared" si="0"/>
        <v>0.60683445272853886</v>
      </c>
      <c r="U28" s="24">
        <f t="shared" si="1"/>
        <v>2.639970261504232</v>
      </c>
      <c r="V28" s="24">
        <f t="shared" si="10"/>
        <v>6.0760391697650178</v>
      </c>
      <c r="W28" s="24">
        <f t="shared" si="2"/>
        <v>79.19910784512696</v>
      </c>
      <c r="X28" s="24">
        <f t="shared" si="3"/>
        <v>-0.4</v>
      </c>
      <c r="Y28" s="63">
        <f t="shared" si="4"/>
        <v>0.25788425035403412</v>
      </c>
      <c r="Z28" s="24">
        <f t="shared" si="5"/>
        <v>0.35528937411491474</v>
      </c>
      <c r="AA28" s="24">
        <f t="shared" si="11"/>
        <v>1.4388139091215943</v>
      </c>
      <c r="AB28" s="47">
        <f t="shared" si="12"/>
        <v>0.26025961677665221</v>
      </c>
      <c r="AC28" s="47">
        <f t="shared" si="13"/>
        <v>0.14237833735709299</v>
      </c>
      <c r="AD28" s="47">
        <f t="shared" si="14"/>
        <v>0.4026379541337452</v>
      </c>
      <c r="AE28" s="47">
        <f t="shared" si="15"/>
        <v>4.2120811000360741</v>
      </c>
    </row>
    <row r="29" spans="1:31" s="48" customFormat="1" x14ac:dyDescent="0.35">
      <c r="A29" s="24">
        <f t="shared" si="16"/>
        <v>100</v>
      </c>
      <c r="B29" s="24">
        <f>'Invoerblad homogene watergang'!$G$9/100</f>
        <v>4</v>
      </c>
      <c r="C29" s="24">
        <f>ABS(+'Invoerblad homogene watergang'!$H$9)</f>
        <v>0.4</v>
      </c>
      <c r="D29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29" s="24">
        <f>'Invoerblad homogene watergang'!$F$9</f>
        <v>1.5</v>
      </c>
      <c r="F29" s="24">
        <f>'Invoerblad homogene watergang'!$E$9</f>
        <v>1.2</v>
      </c>
      <c r="G29" s="24">
        <f>G28+(+'Invoerblad homogene watergang'!$B$9-'Invoerblad homogene watergang'!$C$9)/'Invoerblad homogene watergang'!$G$9*B29</f>
        <v>1.05</v>
      </c>
      <c r="H29" s="24">
        <f>IF('Invoerblad homogene watergang'!$H$9&lt;0,+H28-K29*B29,+H28+K29*B29)</f>
        <v>2.1621414444885181</v>
      </c>
      <c r="I29" s="24">
        <f t="shared" si="17"/>
        <v>1.1051785150816913</v>
      </c>
      <c r="J29" s="23">
        <f>IF('Invoerblad homogene watergang'!$K$9="Begroeiing volgt horizontaal peil",'Rekensheet homogene watergang'!$G$4+'Rekensheet homogene watergang'!$L$4,G29+L29)</f>
        <v>1.85</v>
      </c>
      <c r="K29" s="24">
        <f t="shared" si="6"/>
        <v>1.7407323517067302E-3</v>
      </c>
      <c r="L29" s="23">
        <f>'Invoerblad homogene watergang'!$J$9/100*$I$4</f>
        <v>0.8</v>
      </c>
      <c r="M29" s="24">
        <f t="shared" si="18"/>
        <v>0</v>
      </c>
      <c r="N29" s="24">
        <f t="shared" si="19"/>
        <v>0.30517851508169125</v>
      </c>
      <c r="O29" s="23">
        <f>IF(((+N29*(F29+(E29*N29))+M29)*(IF('Invoerblad homogene watergang'!$M$9="Ja",0.5,1))+R29*(IF('Invoerblad homogene watergang'!$M$9="Ja",0.5,0)))&lt;0,0,(+N29*(F29+(E29*N29))+M29)*(IF('Invoerblad homogene watergang'!$M$9="Ja",0.5,1))+R29*(IF('Invoerblad homogene watergang'!$M$9="Ja",0.5,0)))</f>
        <v>0.50591510719922861</v>
      </c>
      <c r="P29" s="23">
        <f>(+F29+(2*N29*(1+E29^2)^0.5)+2*(IF('Invoerblad homogene watergang'!$L$9&gt;0,1,0))*L29)*(IF('Invoerblad homogene watergang'!$M$9="Ja",0.5,1))+S29*(IF('Invoerblad homogene watergang'!$M$9="Ja",0.5,0))</f>
        <v>2.3003367842969982</v>
      </c>
      <c r="Q29" s="24">
        <f t="shared" si="7"/>
        <v>0.21993088605668687</v>
      </c>
      <c r="R29" s="24">
        <f t="shared" si="8"/>
        <v>3.1583435433952873</v>
      </c>
      <c r="S29" s="24">
        <f t="shared" si="9"/>
        <v>5.1847778046681894</v>
      </c>
      <c r="T29" s="24">
        <f t="shared" si="0"/>
        <v>0.60915697111487155</v>
      </c>
      <c r="U29" s="24">
        <f t="shared" si="1"/>
        <v>2.6524284361960588</v>
      </c>
      <c r="V29" s="24">
        <f t="shared" si="10"/>
        <v>6.2673033285976461</v>
      </c>
      <c r="W29" s="24">
        <f t="shared" si="2"/>
        <v>79.572853085881761</v>
      </c>
      <c r="X29" s="24">
        <f t="shared" si="3"/>
        <v>-0.4</v>
      </c>
      <c r="Y29" s="63">
        <f t="shared" si="4"/>
        <v>0.26174909615923259</v>
      </c>
      <c r="Z29" s="24">
        <f t="shared" si="5"/>
        <v>0.34562725960191859</v>
      </c>
      <c r="AA29" s="24">
        <f t="shared" si="11"/>
        <v>1.4319798215386026</v>
      </c>
      <c r="AB29" s="47">
        <f t="shared" si="12"/>
        <v>0.26413835776162919</v>
      </c>
      <c r="AC29" s="47">
        <f t="shared" si="13"/>
        <v>0.13851503968420109</v>
      </c>
      <c r="AD29" s="47">
        <f t="shared" si="14"/>
        <v>0.40265339744583029</v>
      </c>
      <c r="AE29" s="47">
        <f t="shared" si="15"/>
        <v>4.2382318936032428</v>
      </c>
    </row>
    <row r="30" spans="1:31" s="48" customFormat="1" x14ac:dyDescent="0.35">
      <c r="A30" s="24">
        <f t="shared" si="16"/>
        <v>104</v>
      </c>
      <c r="B30" s="24">
        <f>'Invoerblad homogene watergang'!$G$9/100</f>
        <v>4</v>
      </c>
      <c r="C30" s="24">
        <f>ABS(+'Invoerblad homogene watergang'!$H$9)</f>
        <v>0.4</v>
      </c>
      <c r="D30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30" s="24">
        <f>'Invoerblad homogene watergang'!$F$9</f>
        <v>1.5</v>
      </c>
      <c r="F30" s="24">
        <f>'Invoerblad homogene watergang'!$E$9</f>
        <v>1.2</v>
      </c>
      <c r="G30" s="24">
        <f>G29+(+'Invoerblad homogene watergang'!$B$9-'Invoerblad homogene watergang'!$C$9)/'Invoerblad homogene watergang'!$G$9*B30</f>
        <v>1.052</v>
      </c>
      <c r="H30" s="24">
        <f>IF('Invoerblad homogene watergang'!$H$9&lt;0,+H29-K30*B30,+H29+K30*B30)</f>
        <v>2.1688923729538545</v>
      </c>
      <c r="I30" s="24">
        <f t="shared" si="17"/>
        <v>1.110141444488518</v>
      </c>
      <c r="J30" s="23">
        <f>IF('Invoerblad homogene watergang'!$K$9="Begroeiing volgt horizontaal peil",'Rekensheet homogene watergang'!$G$4+'Rekensheet homogene watergang'!$L$4,G30+L30)</f>
        <v>1.8520000000000001</v>
      </c>
      <c r="K30" s="24">
        <f t="shared" si="6"/>
        <v>1.6877321163341443E-3</v>
      </c>
      <c r="L30" s="23">
        <f>'Invoerblad homogene watergang'!$J$9/100*$I$4</f>
        <v>0.8</v>
      </c>
      <c r="M30" s="24">
        <f t="shared" si="18"/>
        <v>0</v>
      </c>
      <c r="N30" s="24">
        <f t="shared" si="19"/>
        <v>0.31014144448851799</v>
      </c>
      <c r="O30" s="23">
        <f>IF(((+N30*(F30+(E30*N30))+M30)*(IF('Invoerblad homogene watergang'!$M$9="Ja",0.5,1))+R30*(IF('Invoerblad homogene watergang'!$M$9="Ja",0.5,0)))&lt;0,0,(+N30*(F30+(E30*N30))+M30)*(IF('Invoerblad homogene watergang'!$M$9="Ja",0.5,1))+R30*(IF('Invoerblad homogene watergang'!$M$9="Ja",0.5,0)))</f>
        <v>0.51645130677035822</v>
      </c>
      <c r="P30" s="23">
        <f>(+F30+(2*N30*(1+E30^2)^0.5)+2*(IF('Invoerblad homogene watergang'!$L$9&gt;0,1,0))*L30)*(IF('Invoerblad homogene watergang'!$M$9="Ja",0.5,1))+S30*(IF('Invoerblad homogene watergang'!$M$9="Ja",0.5,0))</f>
        <v>2.31823088074982</v>
      </c>
      <c r="Q30" s="24">
        <f t="shared" si="7"/>
        <v>0.22277820171359061</v>
      </c>
      <c r="R30" s="24">
        <f t="shared" si="8"/>
        <v>3.1807907735428018</v>
      </c>
      <c r="S30" s="24">
        <f t="shared" si="9"/>
        <v>5.2026719011210121</v>
      </c>
      <c r="T30" s="24">
        <f t="shared" si="0"/>
        <v>0.61137639159168222</v>
      </c>
      <c r="U30" s="24">
        <f t="shared" si="1"/>
        <v>2.6643394667724438</v>
      </c>
      <c r="V30" s="24">
        <f t="shared" si="10"/>
        <v>6.4529271224234801</v>
      </c>
      <c r="W30" s="24">
        <f t="shared" si="2"/>
        <v>79.930184003173309</v>
      </c>
      <c r="X30" s="24">
        <f t="shared" si="3"/>
        <v>-0.4</v>
      </c>
      <c r="Y30" s="63">
        <f t="shared" si="4"/>
        <v>0.26536477252071516</v>
      </c>
      <c r="Z30" s="24">
        <f t="shared" si="5"/>
        <v>0.33658806869821212</v>
      </c>
      <c r="AA30" s="24">
        <f t="shared" si="11"/>
        <v>1.4256603647822339</v>
      </c>
      <c r="AB30" s="47">
        <f t="shared" si="12"/>
        <v>0.26776637124702546</v>
      </c>
      <c r="AC30" s="47">
        <f t="shared" si="13"/>
        <v>0.13490073860665325</v>
      </c>
      <c r="AD30" s="47">
        <f t="shared" si="14"/>
        <v>0.40266710985367871</v>
      </c>
      <c r="AE30" s="47">
        <f t="shared" si="15"/>
        <v>4.2637877618976123</v>
      </c>
    </row>
    <row r="31" spans="1:31" s="48" customFormat="1" x14ac:dyDescent="0.35">
      <c r="A31" s="24">
        <f t="shared" si="16"/>
        <v>108</v>
      </c>
      <c r="B31" s="24">
        <f>'Invoerblad homogene watergang'!$G$9/100</f>
        <v>4</v>
      </c>
      <c r="C31" s="24">
        <f>ABS(+'Invoerblad homogene watergang'!$H$9)</f>
        <v>0.4</v>
      </c>
      <c r="D31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31" s="24">
        <f>'Invoerblad homogene watergang'!$F$9</f>
        <v>1.5</v>
      </c>
      <c r="F31" s="24">
        <f>'Invoerblad homogene watergang'!$E$9</f>
        <v>1.2</v>
      </c>
      <c r="G31" s="24">
        <f>G30+(+'Invoerblad homogene watergang'!$B$9-'Invoerblad homogene watergang'!$C$9)/'Invoerblad homogene watergang'!$G$9*B31</f>
        <v>1.054</v>
      </c>
      <c r="H31" s="24">
        <f>IF('Invoerblad homogene watergang'!$H$9&lt;0,+H30-K31*B31,+H30+K31*B31)</f>
        <v>2.1754457430787544</v>
      </c>
      <c r="I31" s="24">
        <f t="shared" si="17"/>
        <v>1.1148923729538545</v>
      </c>
      <c r="J31" s="23">
        <f>IF('Invoerblad homogene watergang'!$K$9="Begroeiing volgt horizontaal peil",'Rekensheet homogene watergang'!$G$4+'Rekensheet homogene watergang'!$L$4,G31+L31)</f>
        <v>1.8540000000000001</v>
      </c>
      <c r="K31" s="24">
        <f t="shared" si="6"/>
        <v>1.6383425312249285E-3</v>
      </c>
      <c r="L31" s="23">
        <f>'Invoerblad homogene watergang'!$J$9/100*$I$4</f>
        <v>0.8</v>
      </c>
      <c r="M31" s="24">
        <f t="shared" si="18"/>
        <v>0</v>
      </c>
      <c r="N31" s="24">
        <f t="shared" si="19"/>
        <v>0.31489237295385442</v>
      </c>
      <c r="O31" s="23">
        <f>IF(((+N31*(F31+(E31*N31))+M31)*(IF('Invoerblad homogene watergang'!$M$9="Ja",0.5,1))+R31*(IF('Invoerblad homogene watergang'!$M$9="Ja",0.5,0)))&lt;0,0,(+N31*(F31+(E31*N31))+M31)*(IF('Invoerblad homogene watergang'!$M$9="Ja",0.5,1))+R31*(IF('Invoerblad homogene watergang'!$M$9="Ja",0.5,0)))</f>
        <v>0.52660665736138934</v>
      </c>
      <c r="P31" s="23">
        <f>(+F31+(2*N31*(1+E31^2)^0.5)+2*(IF('Invoerblad homogene watergang'!$L$9&gt;0,1,0))*L31)*(IF('Invoerblad homogene watergang'!$M$9="Ja",0.5,1))+S31*(IF('Invoerblad homogene watergang'!$M$9="Ja",0.5,0))</f>
        <v>2.3353605969376519</v>
      </c>
      <c r="Q31" s="24">
        <f t="shared" si="7"/>
        <v>0.2254926532767258</v>
      </c>
      <c r="R31" s="24">
        <f t="shared" si="8"/>
        <v>3.20234835245064</v>
      </c>
      <c r="S31" s="24">
        <f t="shared" si="9"/>
        <v>5.2198016173088435</v>
      </c>
      <c r="T31" s="24">
        <f t="shared" si="0"/>
        <v>0.61350001153907163</v>
      </c>
      <c r="U31" s="24">
        <f t="shared" si="1"/>
        <v>2.6757416950892505</v>
      </c>
      <c r="V31" s="24">
        <f t="shared" si="10"/>
        <v>6.6331557273113786</v>
      </c>
      <c r="W31" s="24">
        <f t="shared" si="2"/>
        <v>80.272250852677516</v>
      </c>
      <c r="X31" s="24">
        <f t="shared" si="3"/>
        <v>-0.4</v>
      </c>
      <c r="Y31" s="63">
        <f t="shared" si="4"/>
        <v>0.2687532911295224</v>
      </c>
      <c r="Z31" s="24">
        <f t="shared" si="5"/>
        <v>0.32811677217619406</v>
      </c>
      <c r="AA31" s="24">
        <f t="shared" si="11"/>
        <v>1.4198148867374762</v>
      </c>
      <c r="AB31" s="47">
        <f t="shared" si="12"/>
        <v>0.27116585144351402</v>
      </c>
      <c r="AC31" s="47">
        <f t="shared" si="13"/>
        <v>0.13151344264909812</v>
      </c>
      <c r="AD31" s="47">
        <f t="shared" si="14"/>
        <v>0.40267929409261216</v>
      </c>
      <c r="AE31" s="47">
        <f t="shared" si="15"/>
        <v>4.2887502195040534</v>
      </c>
    </row>
    <row r="32" spans="1:31" s="48" customFormat="1" x14ac:dyDescent="0.35">
      <c r="A32" s="24">
        <f t="shared" si="16"/>
        <v>112</v>
      </c>
      <c r="B32" s="24">
        <f>'Invoerblad homogene watergang'!$G$9/100</f>
        <v>4</v>
      </c>
      <c r="C32" s="24">
        <f>ABS(+'Invoerblad homogene watergang'!$H$9)</f>
        <v>0.4</v>
      </c>
      <c r="D32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32" s="24">
        <f>'Invoerblad homogene watergang'!$F$9</f>
        <v>1.5</v>
      </c>
      <c r="F32" s="24">
        <f>'Invoerblad homogene watergang'!$E$9</f>
        <v>1.2</v>
      </c>
      <c r="G32" s="24">
        <f>G31+(+'Invoerblad homogene watergang'!$B$9-'Invoerblad homogene watergang'!$C$9)/'Invoerblad homogene watergang'!$G$9*B32</f>
        <v>1.056</v>
      </c>
      <c r="H32" s="24">
        <f>IF('Invoerblad homogene watergang'!$H$9&lt;0,+H31-K32*B32,+H31+K32*B32)</f>
        <v>2.1818146456595011</v>
      </c>
      <c r="I32" s="24">
        <f t="shared" si="17"/>
        <v>1.1194457430787543</v>
      </c>
      <c r="J32" s="23">
        <f>IF('Invoerblad homogene watergang'!$K$9="Begroeiing volgt horizontaal peil",'Rekensheet homogene watergang'!$G$4+'Rekensheet homogene watergang'!$L$4,G32+L32)</f>
        <v>1.8560000000000001</v>
      </c>
      <c r="K32" s="24">
        <f t="shared" si="6"/>
        <v>1.5922256451866897E-3</v>
      </c>
      <c r="L32" s="23">
        <f>'Invoerblad homogene watergang'!$J$9/100*$I$4</f>
        <v>0.8</v>
      </c>
      <c r="M32" s="24">
        <f t="shared" si="18"/>
        <v>0</v>
      </c>
      <c r="N32" s="24">
        <f t="shared" si="19"/>
        <v>0.31944574307875429</v>
      </c>
      <c r="O32" s="23">
        <f>IF(((+N32*(F32+(E32*N32))+M32)*(IF('Invoerblad homogene watergang'!$M$9="Ja",0.5,1))+R32*(IF('Invoerblad homogene watergang'!$M$9="Ja",0.5,0)))&lt;0,0,(+N32*(F32+(E32*N32))+M32)*(IF('Invoerblad homogene watergang'!$M$9="Ja",0.5,1))+R32*(IF('Invoerblad homogene watergang'!$M$9="Ja",0.5,0)))</f>
        <v>0.53640326585121134</v>
      </c>
      <c r="P32" s="23">
        <f>(+F32+(2*N32*(1+E32^2)^0.5)+2*(IF('Invoerblad homogene watergang'!$L$9&gt;0,1,0))*L32)*(IF('Invoerblad homogene watergang'!$M$9="Ja",0.5,1))+S32*(IF('Invoerblad homogene watergang'!$M$9="Ja",0.5,0))</f>
        <v>2.3517780063991442</v>
      </c>
      <c r="Q32" s="24">
        <f t="shared" si="7"/>
        <v>0.22808414076144434</v>
      </c>
      <c r="R32" s="24">
        <f t="shared" si="8"/>
        <v>3.223073049240222</v>
      </c>
      <c r="S32" s="24">
        <f t="shared" si="9"/>
        <v>5.2362190267703363</v>
      </c>
      <c r="T32" s="24">
        <f t="shared" si="0"/>
        <v>0.61553442145222692</v>
      </c>
      <c r="U32" s="24">
        <f t="shared" si="1"/>
        <v>2.6866697833890107</v>
      </c>
      <c r="V32" s="24">
        <f t="shared" si="10"/>
        <v>6.8082222242048003</v>
      </c>
      <c r="W32" s="24">
        <f t="shared" si="2"/>
        <v>80.600093501670329</v>
      </c>
      <c r="X32" s="24">
        <f t="shared" si="3"/>
        <v>-0.4</v>
      </c>
      <c r="Y32" s="63">
        <f t="shared" si="4"/>
        <v>0.27193428544097842</v>
      </c>
      <c r="Z32" s="24">
        <f t="shared" si="5"/>
        <v>0.32016428639755401</v>
      </c>
      <c r="AA32" s="24">
        <f t="shared" si="11"/>
        <v>1.414406547493589</v>
      </c>
      <c r="AB32" s="47">
        <f t="shared" si="12"/>
        <v>0.27435658997607915</v>
      </c>
      <c r="AC32" s="47">
        <f t="shared" si="13"/>
        <v>0.12833353587780455</v>
      </c>
      <c r="AD32" s="47">
        <f t="shared" si="14"/>
        <v>0.4026901258538837</v>
      </c>
      <c r="AE32" s="47">
        <f t="shared" si="15"/>
        <v>4.3131243317507701</v>
      </c>
    </row>
    <row r="33" spans="1:31" s="48" customFormat="1" x14ac:dyDescent="0.35">
      <c r="A33" s="24">
        <f t="shared" si="16"/>
        <v>116</v>
      </c>
      <c r="B33" s="24">
        <f>'Invoerblad homogene watergang'!$G$9/100</f>
        <v>4</v>
      </c>
      <c r="C33" s="24">
        <f>ABS(+'Invoerblad homogene watergang'!$H$9)</f>
        <v>0.4</v>
      </c>
      <c r="D33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33" s="24">
        <f>'Invoerblad homogene watergang'!$F$9</f>
        <v>1.5</v>
      </c>
      <c r="F33" s="24">
        <f>'Invoerblad homogene watergang'!$E$9</f>
        <v>1.2</v>
      </c>
      <c r="G33" s="24">
        <f>G32+(+'Invoerblad homogene watergang'!$B$9-'Invoerblad homogene watergang'!$C$9)/'Invoerblad homogene watergang'!$G$9*B33</f>
        <v>1.0580000000000001</v>
      </c>
      <c r="H33" s="24">
        <f>IF('Invoerblad homogene watergang'!$H$9&lt;0,+H32-K33*B33,+H32+K33*B33)</f>
        <v>2.1880109762265665</v>
      </c>
      <c r="I33" s="24">
        <f t="shared" si="17"/>
        <v>1.1238146456595011</v>
      </c>
      <c r="J33" s="23">
        <f>IF('Invoerblad homogene watergang'!$K$9="Begroeiing volgt horizontaal peil",'Rekensheet homogene watergang'!$G$4+'Rekensheet homogene watergang'!$L$4,G33+L33)</f>
        <v>1.8580000000000001</v>
      </c>
      <c r="K33" s="24">
        <f t="shared" si="6"/>
        <v>1.5490826417663345E-3</v>
      </c>
      <c r="L33" s="23">
        <f>'Invoerblad homogene watergang'!$J$9/100*$I$4</f>
        <v>0.8</v>
      </c>
      <c r="M33" s="24">
        <f t="shared" si="18"/>
        <v>0</v>
      </c>
      <c r="N33" s="24">
        <f t="shared" si="19"/>
        <v>0.32381464565950102</v>
      </c>
      <c r="O33" s="23">
        <f>IF(((+N33*(F33+(E33*N33))+M33)*(IF('Invoerblad homogene watergang'!$M$9="Ja",0.5,1))+R33*(IF('Invoerblad homogene watergang'!$M$9="Ja",0.5,0)))&lt;0,0,(+N33*(F33+(E33*N33))+M33)*(IF('Invoerblad homogene watergang'!$M$9="Ja",0.5,1))+R33*(IF('Invoerblad homogene watergang'!$M$9="Ja",0.5,0)))</f>
        <v>0.54586146190678353</v>
      </c>
      <c r="P33" s="23">
        <f>(+F33+(2*N33*(1+E33^2)^0.5)+2*(IF('Invoerblad homogene watergang'!$L$9&gt;0,1,0))*L33)*(IF('Invoerblad homogene watergang'!$M$9="Ja",0.5,1))+S33*(IF('Invoerblad homogene watergang'!$M$9="Ja",0.5,0))</f>
        <v>2.3675303086715336</v>
      </c>
      <c r="Q33" s="24">
        <f t="shared" si="7"/>
        <v>0.23056155180250967</v>
      </c>
      <c r="R33" s="24">
        <f t="shared" si="8"/>
        <v>3.2430166114895864</v>
      </c>
      <c r="S33" s="24">
        <f t="shared" si="9"/>
        <v>5.2519713290427257</v>
      </c>
      <c r="T33" s="24">
        <f t="shared" si="0"/>
        <v>0.61748558937405496</v>
      </c>
      <c r="U33" s="24">
        <f t="shared" si="1"/>
        <v>2.697155149582803</v>
      </c>
      <c r="V33" s="24">
        <f t="shared" si="10"/>
        <v>6.9783477656565465</v>
      </c>
      <c r="W33" s="24">
        <f t="shared" si="2"/>
        <v>80.914654487484086</v>
      </c>
      <c r="X33" s="24">
        <f t="shared" si="3"/>
        <v>-0.4</v>
      </c>
      <c r="Y33" s="63">
        <f t="shared" si="4"/>
        <v>0.27492530224847855</v>
      </c>
      <c r="Z33" s="24">
        <f t="shared" si="5"/>
        <v>0.31268674437880367</v>
      </c>
      <c r="AA33" s="24">
        <f t="shared" si="11"/>
        <v>1.4094019428364883</v>
      </c>
      <c r="AB33" s="47">
        <f t="shared" si="12"/>
        <v>0.27735627111453864</v>
      </c>
      <c r="AC33" s="47">
        <f t="shared" si="13"/>
        <v>0.12534348673108203</v>
      </c>
      <c r="AD33" s="47">
        <f t="shared" si="14"/>
        <v>0.40269975784562068</v>
      </c>
      <c r="AE33" s="47">
        <f t="shared" si="15"/>
        <v>4.3369178506700994</v>
      </c>
    </row>
    <row r="34" spans="1:31" s="48" customFormat="1" x14ac:dyDescent="0.35">
      <c r="A34" s="24">
        <f t="shared" si="16"/>
        <v>120</v>
      </c>
      <c r="B34" s="24">
        <f>'Invoerblad homogene watergang'!$G$9/100</f>
        <v>4</v>
      </c>
      <c r="C34" s="24">
        <f>ABS(+'Invoerblad homogene watergang'!$H$9)</f>
        <v>0.4</v>
      </c>
      <c r="D34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34" s="24">
        <f>'Invoerblad homogene watergang'!$F$9</f>
        <v>1.5</v>
      </c>
      <c r="F34" s="24">
        <f>'Invoerblad homogene watergang'!$E$9</f>
        <v>1.2</v>
      </c>
      <c r="G34" s="24">
        <f>G33+(+'Invoerblad homogene watergang'!$B$9-'Invoerblad homogene watergang'!$C$9)/'Invoerblad homogene watergang'!$G$9*B34</f>
        <v>1.06</v>
      </c>
      <c r="H34" s="24">
        <f>IF('Invoerblad homogene watergang'!$H$9&lt;0,+H33-K34*B34,+H33+K34*B34)</f>
        <v>2.1940455705194326</v>
      </c>
      <c r="I34" s="24">
        <f t="shared" si="17"/>
        <v>1.1280109762265664</v>
      </c>
      <c r="J34" s="23">
        <f>IF('Invoerblad homogene watergang'!$K$9="Begroeiing volgt horizontaal peil",'Rekensheet homogene watergang'!$G$4+'Rekensheet homogene watergang'!$L$4,G34+L34)</f>
        <v>1.86</v>
      </c>
      <c r="K34" s="24">
        <f t="shared" si="6"/>
        <v>1.5086485732165639E-3</v>
      </c>
      <c r="L34" s="23">
        <f>'Invoerblad homogene watergang'!$J$9/100*$I$4</f>
        <v>0.8</v>
      </c>
      <c r="M34" s="24">
        <f t="shared" si="18"/>
        <v>0</v>
      </c>
      <c r="N34" s="24">
        <f t="shared" si="19"/>
        <v>0.32801097622656639</v>
      </c>
      <c r="O34" s="23">
        <f>IF(((+N34*(F34+(E34*N34))+M34)*(IF('Invoerblad homogene watergang'!$M$9="Ja",0.5,1))+R34*(IF('Invoerblad homogene watergang'!$M$9="Ja",0.5,0)))&lt;0,0,(+N34*(F34+(E34*N34))+M34)*(IF('Invoerblad homogene watergang'!$M$9="Ja",0.5,1))+R34*(IF('Invoerblad homogene watergang'!$M$9="Ja",0.5,0)))</f>
        <v>0.55499997225953723</v>
      </c>
      <c r="P34" s="23">
        <f>(+F34+(2*N34*(1+E34^2)^0.5)+2*(IF('Invoerblad homogene watergang'!$L$9&gt;0,1,0))*L34)*(IF('Invoerblad homogene watergang'!$M$9="Ja",0.5,1))+S34*(IF('Invoerblad homogene watergang'!$M$9="Ja",0.5,0))</f>
        <v>2.3826603936998847</v>
      </c>
      <c r="Q34" s="24">
        <f t="shared" si="7"/>
        <v>0.23293289036366294</v>
      </c>
      <c r="R34" s="24">
        <f t="shared" si="8"/>
        <v>3.2622263152032969</v>
      </c>
      <c r="S34" s="24">
        <f t="shared" si="9"/>
        <v>5.2671014140710763</v>
      </c>
      <c r="T34" s="24">
        <f t="shared" si="0"/>
        <v>0.61935893364199335</v>
      </c>
      <c r="U34" s="24">
        <f t="shared" si="1"/>
        <v>2.7072263429437595</v>
      </c>
      <c r="V34" s="24">
        <f t="shared" si="10"/>
        <v>7.1437419045229191</v>
      </c>
      <c r="W34" s="24">
        <f t="shared" si="2"/>
        <v>81.216790288312779</v>
      </c>
      <c r="X34" s="24">
        <f t="shared" si="3"/>
        <v>-0.4</v>
      </c>
      <c r="Y34" s="63">
        <f t="shared" si="4"/>
        <v>0.27774205525060619</v>
      </c>
      <c r="Z34" s="24">
        <f t="shared" si="5"/>
        <v>0.30564486187348455</v>
      </c>
      <c r="AA34" s="24">
        <f t="shared" si="11"/>
        <v>1.4047707590205434</v>
      </c>
      <c r="AB34" s="47">
        <f t="shared" si="12"/>
        <v>0.28018072839358366</v>
      </c>
      <c r="AC34" s="47">
        <f t="shared" si="13"/>
        <v>0.12252759478969195</v>
      </c>
      <c r="AD34" s="47">
        <f t="shared" si="14"/>
        <v>0.4027083231832756</v>
      </c>
      <c r="AE34" s="47">
        <f t="shared" si="15"/>
        <v>4.3601405363411017</v>
      </c>
    </row>
    <row r="35" spans="1:31" s="48" customFormat="1" x14ac:dyDescent="0.35">
      <c r="A35" s="24">
        <f t="shared" si="16"/>
        <v>124</v>
      </c>
      <c r="B35" s="24">
        <f>'Invoerblad homogene watergang'!$G$9/100</f>
        <v>4</v>
      </c>
      <c r="C35" s="24">
        <f>ABS(+'Invoerblad homogene watergang'!$H$9)</f>
        <v>0.4</v>
      </c>
      <c r="D35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35" s="24">
        <f>'Invoerblad homogene watergang'!$F$9</f>
        <v>1.5</v>
      </c>
      <c r="F35" s="24">
        <f>'Invoerblad homogene watergang'!$E$9</f>
        <v>1.2</v>
      </c>
      <c r="G35" s="24">
        <f>G34+(+'Invoerblad homogene watergang'!$B$9-'Invoerblad homogene watergang'!$C$9)/'Invoerblad homogene watergang'!$G$9*B35</f>
        <v>1.0620000000000001</v>
      </c>
      <c r="H35" s="24">
        <f>IF('Invoerblad homogene watergang'!$H$9&lt;0,+H34-K35*B35,+H34+K35*B35)</f>
        <v>2.1999283220531223</v>
      </c>
      <c r="I35" s="24">
        <f t="shared" si="17"/>
        <v>1.1320455705194326</v>
      </c>
      <c r="J35" s="23">
        <f>IF('Invoerblad homogene watergang'!$K$9="Begroeiing volgt horizontaal peil",'Rekensheet homogene watergang'!$G$4+'Rekensheet homogene watergang'!$L$4,G35+L35)</f>
        <v>1.8620000000000001</v>
      </c>
      <c r="K35" s="24">
        <f t="shared" si="6"/>
        <v>1.4706878834223761E-3</v>
      </c>
      <c r="L35" s="23">
        <f>'Invoerblad homogene watergang'!$J$9/100*$I$4</f>
        <v>0.8</v>
      </c>
      <c r="M35" s="24">
        <f t="shared" si="18"/>
        <v>0</v>
      </c>
      <c r="N35" s="24">
        <f t="shared" si="19"/>
        <v>0.33204557051943251</v>
      </c>
      <c r="O35" s="23">
        <f>IF(((+N35*(F35+(E35*N35))+M35)*(IF('Invoerblad homogene watergang'!$M$9="Ja",0.5,1))+R35*(IF('Invoerblad homogene watergang'!$M$9="Ja",0.5,0)))&lt;0,0,(+N35*(F35+(E35*N35))+M35)*(IF('Invoerblad homogene watergang'!$M$9="Ja",0.5,1))+R35*(IF('Invoerblad homogene watergang'!$M$9="Ja",0.5,0)))</f>
        <v>0.56383607597568208</v>
      </c>
      <c r="P35" s="23">
        <f>(+F35+(2*N35*(1+E35^2)^0.5)+2*(IF('Invoerblad homogene watergang'!$L$9&gt;0,1,0))*L35)*(IF('Invoerblad homogene watergang'!$M$9="Ja",0.5,1))+S35*(IF('Invoerblad homogene watergang'!$M$9="Ja",0.5,0))</f>
        <v>2.3972073302985075</v>
      </c>
      <c r="Q35" s="24">
        <f t="shared" si="7"/>
        <v>0.23520538622142104</v>
      </c>
      <c r="R35" s="24">
        <f t="shared" si="8"/>
        <v>3.2807454452223204</v>
      </c>
      <c r="S35" s="24">
        <f t="shared" si="9"/>
        <v>5.2816483506696992</v>
      </c>
      <c r="T35" s="24">
        <f t="shared" si="0"/>
        <v>0.62115938574485563</v>
      </c>
      <c r="U35" s="24">
        <f t="shared" si="1"/>
        <v>2.7169093692466384</v>
      </c>
      <c r="V35" s="24">
        <f t="shared" si="10"/>
        <v>7.3046030266851991</v>
      </c>
      <c r="W35" s="24">
        <f t="shared" si="2"/>
        <v>81.507281077399156</v>
      </c>
      <c r="X35" s="24">
        <f t="shared" si="3"/>
        <v>-0.4</v>
      </c>
      <c r="Y35" s="63">
        <f t="shared" si="4"/>
        <v>0.28039864541940113</v>
      </c>
      <c r="Z35" s="24">
        <f t="shared" si="5"/>
        <v>0.29900338645149721</v>
      </c>
      <c r="AA35" s="24">
        <f t="shared" si="11"/>
        <v>1.4004854592027276</v>
      </c>
      <c r="AB35" s="47">
        <f t="shared" si="12"/>
        <v>0.28284416753720676</v>
      </c>
      <c r="AC35" s="47">
        <f t="shared" si="13"/>
        <v>0.11987177069123285</v>
      </c>
      <c r="AD35" s="47">
        <f t="shared" si="14"/>
        <v>0.4027159382284396</v>
      </c>
      <c r="AE35" s="47">
        <f t="shared" si="15"/>
        <v>4.3828036231715579</v>
      </c>
    </row>
    <row r="36" spans="1:31" s="48" customFormat="1" x14ac:dyDescent="0.35">
      <c r="A36" s="24">
        <f t="shared" si="16"/>
        <v>128</v>
      </c>
      <c r="B36" s="24">
        <f>'Invoerblad homogene watergang'!$G$9/100</f>
        <v>4</v>
      </c>
      <c r="C36" s="24">
        <f>ABS(+'Invoerblad homogene watergang'!$H$9)</f>
        <v>0.4</v>
      </c>
      <c r="D36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36" s="24">
        <f>'Invoerblad homogene watergang'!$F$9</f>
        <v>1.5</v>
      </c>
      <c r="F36" s="24">
        <f>'Invoerblad homogene watergang'!$E$9</f>
        <v>1.2</v>
      </c>
      <c r="G36" s="24">
        <f>G35+(+'Invoerblad homogene watergang'!$B$9-'Invoerblad homogene watergang'!$C$9)/'Invoerblad homogene watergang'!$G$9*B36</f>
        <v>1.0640000000000001</v>
      </c>
      <c r="H36" s="24">
        <f>IF('Invoerblad homogene watergang'!$H$9&lt;0,+H35-K36*B36,+H35+K36*B36)</f>
        <v>2.2056682844241333</v>
      </c>
      <c r="I36" s="24">
        <f t="shared" si="17"/>
        <v>1.1359283220531222</v>
      </c>
      <c r="J36" s="23">
        <f>IF('Invoerblad homogene watergang'!$K$9="Begroeiing volgt horizontaal peil",'Rekensheet homogene watergang'!$G$4+'Rekensheet homogene watergang'!$L$4,G36+L36)</f>
        <v>1.8640000000000001</v>
      </c>
      <c r="K36" s="24">
        <f t="shared" si="6"/>
        <v>1.4349905927527719E-3</v>
      </c>
      <c r="L36" s="23">
        <f>'Invoerblad homogene watergang'!$J$9/100*$I$4</f>
        <v>0.8</v>
      </c>
      <c r="M36" s="24">
        <f t="shared" si="18"/>
        <v>0</v>
      </c>
      <c r="N36" s="24">
        <f t="shared" si="19"/>
        <v>0.33592832205312217</v>
      </c>
      <c r="O36" s="23">
        <f>IF(((+N36*(F36+(E36*N36))+M36)*(IF('Invoerblad homogene watergang'!$M$9="Ja",0.5,1))+R36*(IF('Invoerblad homogene watergang'!$M$9="Ja",0.5,0)))&lt;0,0,(+N36*(F36+(E36*N36))+M36)*(IF('Invoerblad homogene watergang'!$M$9="Ja",0.5,1))+R36*(IF('Invoerblad homogene watergang'!$M$9="Ja",0.5,0)))</f>
        <v>0.57238574279988585</v>
      </c>
      <c r="P36" s="23">
        <f>(+F36+(2*N36*(1+E36^2)^0.5)+2*(IF('Invoerblad homogene watergang'!$L$9&gt;0,1,0))*L36)*(IF('Invoerblad homogene watergang'!$M$9="Ja",0.5,1))+S36*(IF('Invoerblad homogene watergang'!$M$9="Ja",0.5,0))</f>
        <v>2.4112067900431122</v>
      </c>
      <c r="Q36" s="24">
        <f t="shared" si="7"/>
        <v>0.23738558847939029</v>
      </c>
      <c r="R36" s="24">
        <f t="shared" si="8"/>
        <v>3.2986137157273792</v>
      </c>
      <c r="S36" s="24">
        <f t="shared" si="9"/>
        <v>5.2956478104143043</v>
      </c>
      <c r="T36" s="24">
        <f t="shared" si="0"/>
        <v>0.62289144478988923</v>
      </c>
      <c r="U36" s="24">
        <f t="shared" si="1"/>
        <v>2.7262279729274934</v>
      </c>
      <c r="V36" s="24">
        <f t="shared" ref="V36:V67" si="20">34*O36*Q36^(2/3)</f>
        <v>7.4611188464361584</v>
      </c>
      <c r="W36" s="24">
        <f t="shared" ref="W36:W67" si="21">D36*U36</f>
        <v>81.786839187824796</v>
      </c>
      <c r="X36" s="24">
        <f t="shared" ref="X36:X67" si="22">-C36</f>
        <v>-0.4</v>
      </c>
      <c r="Y36" s="63">
        <f t="shared" ref="Y36:Y67" si="23">(+(K36^0.5))*O36*(Q36^0.666)*34</f>
        <v>0.28290775252239159</v>
      </c>
      <c r="Z36" s="24">
        <f t="shared" ref="Z36:Z67" si="24">(+C36-Y36)/C36</f>
        <v>0.29273061869402106</v>
      </c>
      <c r="AA36" s="24">
        <f t="shared" ref="AA36:AA67" si="25">G36+Z36*I36</f>
        <v>1.3965210005066717</v>
      </c>
      <c r="AB36" s="47">
        <f t="shared" si="12"/>
        <v>0.28535936012730212</v>
      </c>
      <c r="AC36" s="47">
        <f t="shared" si="13"/>
        <v>0.11736334484551234</v>
      </c>
      <c r="AD36" s="47">
        <f t="shared" si="14"/>
        <v>0.40272270497281448</v>
      </c>
      <c r="AE36" s="47">
        <f t="shared" si="15"/>
        <v>4.4049193999182483</v>
      </c>
    </row>
    <row r="37" spans="1:31" s="48" customFormat="1" x14ac:dyDescent="0.35">
      <c r="A37" s="24">
        <f t="shared" si="16"/>
        <v>132</v>
      </c>
      <c r="B37" s="24">
        <f>'Invoerblad homogene watergang'!$G$9/100</f>
        <v>4</v>
      </c>
      <c r="C37" s="24">
        <f>ABS(+'Invoerblad homogene watergang'!$H$9)</f>
        <v>0.4</v>
      </c>
      <c r="D37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37" s="24">
        <f>'Invoerblad homogene watergang'!$F$9</f>
        <v>1.5</v>
      </c>
      <c r="F37" s="24">
        <f>'Invoerblad homogene watergang'!$E$9</f>
        <v>1.2</v>
      </c>
      <c r="G37" s="24">
        <f>G36+(+'Invoerblad homogene watergang'!$B$9-'Invoerblad homogene watergang'!$C$9)/'Invoerblad homogene watergang'!$G$9*B37</f>
        <v>1.0660000000000001</v>
      </c>
      <c r="H37" s="24">
        <f>IF('Invoerblad homogene watergang'!$H$9&lt;0,+H36-K37*B37,+H36+K37*B37)</f>
        <v>2.2112737605800454</v>
      </c>
      <c r="I37" s="24">
        <f t="shared" si="17"/>
        <v>1.1396682844241333</v>
      </c>
      <c r="J37" s="23">
        <f>IF('Invoerblad homogene watergang'!$K$9="Begroeiing volgt horizontaal peil",'Rekensheet homogene watergang'!$G$4+'Rekensheet homogene watergang'!$L$4,G37+L37)</f>
        <v>1.8660000000000001</v>
      </c>
      <c r="K37" s="24">
        <f t="shared" si="6"/>
        <v>1.4013690389780263E-3</v>
      </c>
      <c r="L37" s="23">
        <f>'Invoerblad homogene watergang'!$J$9/100*$I$4</f>
        <v>0.8</v>
      </c>
      <c r="M37" s="24">
        <f t="shared" si="18"/>
        <v>0</v>
      </c>
      <c r="N37" s="24">
        <f t="shared" si="19"/>
        <v>0.33966828442413322</v>
      </c>
      <c r="O37" s="23">
        <f>IF(((+N37*(F37+(E37*N37))+M37)*(IF('Invoerblad homogene watergang'!$M$9="Ja",0.5,1))+R37*(IF('Invoerblad homogene watergang'!$M$9="Ja",0.5,0)))&lt;0,0,(+N37*(F37+(E37*N37))+M37)*(IF('Invoerblad homogene watergang'!$M$9="Ja",0.5,1))+R37*(IF('Invoerblad homogene watergang'!$M$9="Ja",0.5,0)))</f>
        <v>0.5806637564744106</v>
      </c>
      <c r="P37" s="23">
        <f>(+F37+(2*N37*(1+E37^2)^0.5)+2*(IF('Invoerblad homogene watergang'!$L$9&gt;0,1,0))*L37)*(IF('Invoerblad homogene watergang'!$M$9="Ja",0.5,1))+S37*(IF('Invoerblad homogene watergang'!$M$9="Ja",0.5,0))</f>
        <v>2.4246914161400985</v>
      </c>
      <c r="Q37" s="24">
        <f t="shared" si="7"/>
        <v>0.23947944575923713</v>
      </c>
      <c r="R37" s="24">
        <f t="shared" si="8"/>
        <v>3.3158676390923305</v>
      </c>
      <c r="S37" s="24">
        <f t="shared" si="9"/>
        <v>5.3091324365112902</v>
      </c>
      <c r="T37" s="24">
        <f t="shared" si="0"/>
        <v>0.62455922483471449</v>
      </c>
      <c r="U37" s="24">
        <f t="shared" si="1"/>
        <v>2.7352038826179199</v>
      </c>
      <c r="V37" s="24">
        <f t="shared" si="20"/>
        <v>7.6134669351686606</v>
      </c>
      <c r="W37" s="24">
        <f t="shared" si="21"/>
        <v>82.056116478537604</v>
      </c>
      <c r="X37" s="24">
        <f t="shared" si="22"/>
        <v>-0.4</v>
      </c>
      <c r="Y37" s="63">
        <f t="shared" si="23"/>
        <v>0.28528080166533504</v>
      </c>
      <c r="Z37" s="24">
        <f t="shared" si="24"/>
        <v>0.28679799583666243</v>
      </c>
      <c r="AA37" s="24">
        <f t="shared" si="25"/>
        <v>1.3928545798914489</v>
      </c>
      <c r="AB37" s="47">
        <f t="shared" si="12"/>
        <v>0.28773781195442966</v>
      </c>
      <c r="AC37" s="47">
        <f t="shared" si="13"/>
        <v>0.11499090109179723</v>
      </c>
      <c r="AD37" s="47">
        <f t="shared" si="14"/>
        <v>0.40272871304622687</v>
      </c>
      <c r="AE37" s="47">
        <f t="shared" si="15"/>
        <v>4.4265008792607805</v>
      </c>
    </row>
    <row r="38" spans="1:31" s="48" customFormat="1" x14ac:dyDescent="0.35">
      <c r="A38" s="24">
        <f t="shared" si="16"/>
        <v>136</v>
      </c>
      <c r="B38" s="24">
        <f>'Invoerblad homogene watergang'!$G$9/100</f>
        <v>4</v>
      </c>
      <c r="C38" s="24">
        <f>ABS(+'Invoerblad homogene watergang'!$H$9)</f>
        <v>0.4</v>
      </c>
      <c r="D38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38" s="24">
        <f>'Invoerblad homogene watergang'!$F$9</f>
        <v>1.5</v>
      </c>
      <c r="F38" s="24">
        <f>'Invoerblad homogene watergang'!$E$9</f>
        <v>1.2</v>
      </c>
      <c r="G38" s="24">
        <f>G37+(+'Invoerblad homogene watergang'!$B$9-'Invoerblad homogene watergang'!$C$9)/'Invoerblad homogene watergang'!$G$9*B38</f>
        <v>1.0680000000000001</v>
      </c>
      <c r="H38" s="24">
        <f>IF('Invoerblad homogene watergang'!$H$9&lt;0,+H37-K38*B38,+H37+K38*B38)</f>
        <v>2.2167523809244889</v>
      </c>
      <c r="I38" s="24">
        <f t="shared" si="17"/>
        <v>1.1432737605800454</v>
      </c>
      <c r="J38" s="23">
        <f>IF('Invoerblad homogene watergang'!$K$9="Begroeiing volgt horizontaal peil",'Rekensheet homogene watergang'!$G$4+'Rekensheet homogene watergang'!$L$4,G38+L38)</f>
        <v>1.8680000000000001</v>
      </c>
      <c r="K38" s="24">
        <f t="shared" si="6"/>
        <v>1.3696550861108433E-3</v>
      </c>
      <c r="L38" s="23">
        <f>'Invoerblad homogene watergang'!$J$9/100*$I$4</f>
        <v>0.8</v>
      </c>
      <c r="M38" s="24">
        <f t="shared" si="18"/>
        <v>0</v>
      </c>
      <c r="N38" s="24">
        <f t="shared" si="19"/>
        <v>0.34327376058004533</v>
      </c>
      <c r="O38" s="23">
        <f>IF(((+N38*(F38+(E38*N38))+M38)*(IF('Invoerblad homogene watergang'!$M$9="Ja",0.5,1))+R38*(IF('Invoerblad homogene watergang'!$M$9="Ja",0.5,0)))&lt;0,0,(+N38*(F38+(E38*N38))+M38)*(IF('Invoerblad homogene watergang'!$M$9="Ja",0.5,1))+R38*(IF('Invoerblad homogene watergang'!$M$9="Ja",0.5,0)))</f>
        <v>0.58868382475020375</v>
      </c>
      <c r="P38" s="23">
        <f>(+F38+(2*N38*(1+E38^2)^0.5)+2*(IF('Invoerblad homogene watergang'!$L$9&gt;0,1,0))*L38)*(IF('Invoerblad homogene watergang'!$M$9="Ja",0.5,1))+S38*(IF('Invoerblad homogene watergang'!$M$9="Ja",0.5,0))</f>
        <v>2.4376911452927024</v>
      </c>
      <c r="Q38" s="24">
        <f t="shared" si="7"/>
        <v>0.24149237522849448</v>
      </c>
      <c r="R38" s="24">
        <f t="shared" si="8"/>
        <v>3.3325408501423128</v>
      </c>
      <c r="S38" s="24">
        <f t="shared" si="9"/>
        <v>5.322132165663894</v>
      </c>
      <c r="T38" s="24">
        <f t="shared" si="0"/>
        <v>0.62616649613522035</v>
      </c>
      <c r="U38" s="24">
        <f t="shared" si="1"/>
        <v>2.7438570253921091</v>
      </c>
      <c r="V38" s="24">
        <f t="shared" si="20"/>
        <v>7.7618152627053121</v>
      </c>
      <c r="W38" s="24">
        <f t="shared" si="21"/>
        <v>82.31571076176327</v>
      </c>
      <c r="X38" s="24">
        <f t="shared" si="22"/>
        <v>-0.4</v>
      </c>
      <c r="Y38" s="63">
        <f t="shared" si="23"/>
        <v>0.28752810824833536</v>
      </c>
      <c r="Z38" s="24">
        <f t="shared" si="24"/>
        <v>0.28117972937916164</v>
      </c>
      <c r="AA38" s="24">
        <f t="shared" si="25"/>
        <v>1.3894654066061936</v>
      </c>
      <c r="AB38" s="47">
        <f t="shared" si="12"/>
        <v>0.28998990950139347</v>
      </c>
      <c r="AC38" s="47">
        <f t="shared" si="13"/>
        <v>0.11274413191167815</v>
      </c>
      <c r="AD38" s="47">
        <f t="shared" si="14"/>
        <v>0.40273404141307162</v>
      </c>
      <c r="AE38" s="47">
        <f t="shared" si="15"/>
        <v>4.4475615380995963</v>
      </c>
    </row>
    <row r="39" spans="1:31" s="48" customFormat="1" x14ac:dyDescent="0.35">
      <c r="A39" s="24">
        <f t="shared" si="16"/>
        <v>140</v>
      </c>
      <c r="B39" s="24">
        <f>'Invoerblad homogene watergang'!$G$9/100</f>
        <v>4</v>
      </c>
      <c r="C39" s="24">
        <f>ABS(+'Invoerblad homogene watergang'!$H$9)</f>
        <v>0.4</v>
      </c>
      <c r="D39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39" s="24">
        <f>'Invoerblad homogene watergang'!$F$9</f>
        <v>1.5</v>
      </c>
      <c r="F39" s="24">
        <f>'Invoerblad homogene watergang'!$E$9</f>
        <v>1.2</v>
      </c>
      <c r="G39" s="24">
        <f>G38+(+'Invoerblad homogene watergang'!$B$9-'Invoerblad homogene watergang'!$C$9)/'Invoerblad homogene watergang'!$G$9*B39</f>
        <v>1.07</v>
      </c>
      <c r="H39" s="24">
        <f>IF('Invoerblad homogene watergang'!$H$9&lt;0,+H38-K39*B39,+H38+K39*B39)</f>
        <v>2.2221111718355946</v>
      </c>
      <c r="I39" s="24">
        <f t="shared" si="17"/>
        <v>1.1467523809244888</v>
      </c>
      <c r="J39" s="23">
        <f>IF('Invoerblad homogene watergang'!$K$9="Begroeiing volgt horizontaal peil",'Rekensheet homogene watergang'!$G$4+'Rekensheet homogene watergang'!$L$4,G39+L39)</f>
        <v>1.87</v>
      </c>
      <c r="K39" s="24">
        <f t="shared" si="6"/>
        <v>1.3396977277764042E-3</v>
      </c>
      <c r="L39" s="23">
        <f>'Invoerblad homogene watergang'!$J$9/100*$I$4</f>
        <v>0.8</v>
      </c>
      <c r="M39" s="24">
        <f t="shared" si="18"/>
        <v>0</v>
      </c>
      <c r="N39" s="24">
        <f t="shared" si="19"/>
        <v>0.34675238092448879</v>
      </c>
      <c r="O39" s="23">
        <f>IF(((+N39*(F39+(E39*N39))+M39)*(IF('Invoerblad homogene watergang'!$M$9="Ja",0.5,1))+R39*(IF('Invoerblad homogene watergang'!$M$9="Ja",0.5,0)))&lt;0,0,(+N39*(F39+(E39*N39))+M39)*(IF('Invoerblad homogene watergang'!$M$9="Ja",0.5,1))+R39*(IF('Invoerblad homogene watergang'!$M$9="Ja",0.5,0)))</f>
        <v>0.59645867762458915</v>
      </c>
      <c r="P39" s="23">
        <f>(+F39+(2*N39*(1+E39^2)^0.5)+2*(IF('Invoerblad homogene watergang'!$L$9&gt;0,1,0))*L39)*(IF('Invoerblad homogene watergang'!$M$9="Ja",0.5,1))+S39*(IF('Invoerblad homogene watergang'!$M$9="Ja",0.5,0))</f>
        <v>2.4502334893124655</v>
      </c>
      <c r="Q39" s="24">
        <f t="shared" si="7"/>
        <v>0.24342932223653313</v>
      </c>
      <c r="R39" s="24">
        <f t="shared" si="8"/>
        <v>3.348664391843363</v>
      </c>
      <c r="S39" s="24">
        <f t="shared" si="9"/>
        <v>5.3346745096836576</v>
      </c>
      <c r="T39" s="24">
        <f t="shared" si="0"/>
        <v>0.627716721191662</v>
      </c>
      <c r="U39" s="24">
        <f t="shared" si="1"/>
        <v>2.7522057142187739</v>
      </c>
      <c r="V39" s="24">
        <f t="shared" si="20"/>
        <v>7.9063227369203952</v>
      </c>
      <c r="W39" s="24">
        <f t="shared" si="21"/>
        <v>82.566171426563216</v>
      </c>
      <c r="X39" s="24">
        <f t="shared" si="22"/>
        <v>-0.4</v>
      </c>
      <c r="Y39" s="63">
        <f t="shared" si="23"/>
        <v>0.28965900428675817</v>
      </c>
      <c r="Z39" s="24">
        <f t="shared" si="24"/>
        <v>0.27585248928310463</v>
      </c>
      <c r="AA39" s="24">
        <f t="shared" si="25"/>
        <v>1.3863344988693473</v>
      </c>
      <c r="AB39" s="47">
        <f t="shared" si="12"/>
        <v>0.29212504755845914</v>
      </c>
      <c r="AC39" s="47">
        <f t="shared" si="13"/>
        <v>0.11061371225136381</v>
      </c>
      <c r="AD39" s="47">
        <f t="shared" si="14"/>
        <v>0.40273875980982293</v>
      </c>
      <c r="AE39" s="47">
        <f t="shared" si="15"/>
        <v>4.4681151138567801</v>
      </c>
    </row>
    <row r="40" spans="1:31" s="48" customFormat="1" x14ac:dyDescent="0.35">
      <c r="A40" s="24">
        <f t="shared" si="16"/>
        <v>144</v>
      </c>
      <c r="B40" s="24">
        <f>'Invoerblad homogene watergang'!$G$9/100</f>
        <v>4</v>
      </c>
      <c r="C40" s="24">
        <f>ABS(+'Invoerblad homogene watergang'!$H$9)</f>
        <v>0.4</v>
      </c>
      <c r="D40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40" s="24">
        <f>'Invoerblad homogene watergang'!$F$9</f>
        <v>1.5</v>
      </c>
      <c r="F40" s="24">
        <f>'Invoerblad homogene watergang'!$E$9</f>
        <v>1.2</v>
      </c>
      <c r="G40" s="24">
        <f>G39+(+'Invoerblad homogene watergang'!$B$9-'Invoerblad homogene watergang'!$C$9)/'Invoerblad homogene watergang'!$G$9*B40</f>
        <v>1.0720000000000001</v>
      </c>
      <c r="H40" s="24">
        <f>IF('Invoerblad homogene watergang'!$H$9&lt;0,+H39-K40*B40,+H39+K40*B40)</f>
        <v>2.227356615931396</v>
      </c>
      <c r="I40" s="24">
        <f t="shared" si="17"/>
        <v>1.1501111718355945</v>
      </c>
      <c r="J40" s="23">
        <f>IF('Invoerblad homogene watergang'!$K$9="Begroeiing volgt horizontaal peil",'Rekensheet homogene watergang'!$G$4+'Rekensheet homogene watergang'!$L$4,G40+L40)</f>
        <v>1.8720000000000001</v>
      </c>
      <c r="K40" s="24">
        <f t="shared" si="6"/>
        <v>1.311361023950381E-3</v>
      </c>
      <c r="L40" s="23">
        <f>'Invoerblad homogene watergang'!$J$9/100*$I$4</f>
        <v>0.8</v>
      </c>
      <c r="M40" s="24">
        <f t="shared" si="18"/>
        <v>0</v>
      </c>
      <c r="N40" s="24">
        <f t="shared" si="19"/>
        <v>0.35011117183559448</v>
      </c>
      <c r="O40" s="23">
        <f>IF(((+N40*(F40+(E40*N40))+M40)*(IF('Invoerblad homogene watergang'!$M$9="Ja",0.5,1))+R40*(IF('Invoerblad homogene watergang'!$M$9="Ja",0.5,0)))&lt;0,0,(+N40*(F40+(E40*N40))+M40)*(IF('Invoerblad homogene watergang'!$M$9="Ja",0.5,1))+R40*(IF('Invoerblad homogene watergang'!$M$9="Ja",0.5,0)))</f>
        <v>0.60400015516885319</v>
      </c>
      <c r="P40" s="23">
        <f>(+F40+(2*N40*(1+E40^2)^0.5)+2*(IF('Invoerblad homogene watergang'!$L$9&gt;0,1,0))*L40)*(IF('Invoerblad homogene watergang'!$M$9="Ja",0.5,1))+S40*(IF('Invoerblad homogene watergang'!$M$9="Ja",0.5,0))</f>
        <v>2.4623437821660197</v>
      </c>
      <c r="Q40" s="24">
        <f t="shared" si="7"/>
        <v>0.24529481201749165</v>
      </c>
      <c r="R40" s="24">
        <f t="shared" si="8"/>
        <v>3.3642669675742796</v>
      </c>
      <c r="S40" s="24">
        <f t="shared" si="9"/>
        <v>5.3467848025372113</v>
      </c>
      <c r="T40" s="24">
        <f t="shared" si="0"/>
        <v>0.6292130863351435</v>
      </c>
      <c r="U40" s="24">
        <f t="shared" si="1"/>
        <v>2.7602668124054262</v>
      </c>
      <c r="V40" s="24">
        <f t="shared" si="20"/>
        <v>8.0471397318831634</v>
      </c>
      <c r="W40" s="24">
        <f t="shared" si="21"/>
        <v>82.808004372162785</v>
      </c>
      <c r="X40" s="24">
        <f t="shared" si="22"/>
        <v>-0.4</v>
      </c>
      <c r="Y40" s="63">
        <f t="shared" si="23"/>
        <v>0.29168194864986763</v>
      </c>
      <c r="Z40" s="24">
        <f t="shared" si="24"/>
        <v>0.27079512837533098</v>
      </c>
      <c r="AA40" s="24">
        <f t="shared" si="25"/>
        <v>1.3834445024231221</v>
      </c>
      <c r="AB40" s="47">
        <f t="shared" si="12"/>
        <v>0.29415174056197851</v>
      </c>
      <c r="AC40" s="47">
        <f t="shared" si="13"/>
        <v>0.10859118940476702</v>
      </c>
      <c r="AD40" s="47">
        <f t="shared" si="14"/>
        <v>0.40274292996674554</v>
      </c>
      <c r="AE40" s="47">
        <f t="shared" si="15"/>
        <v>4.4881754452249005</v>
      </c>
    </row>
    <row r="41" spans="1:31" s="48" customFormat="1" x14ac:dyDescent="0.35">
      <c r="A41" s="24">
        <f t="shared" si="16"/>
        <v>148</v>
      </c>
      <c r="B41" s="24">
        <f>'Invoerblad homogene watergang'!$G$9/100</f>
        <v>4</v>
      </c>
      <c r="C41" s="24">
        <f>ABS(+'Invoerblad homogene watergang'!$H$9)</f>
        <v>0.4</v>
      </c>
      <c r="D41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41" s="24">
        <f>'Invoerblad homogene watergang'!$F$9</f>
        <v>1.5</v>
      </c>
      <c r="F41" s="24">
        <f>'Invoerblad homogene watergang'!$E$9</f>
        <v>1.2</v>
      </c>
      <c r="G41" s="24">
        <f>G40+(+'Invoerblad homogene watergang'!$B$9-'Invoerblad homogene watergang'!$C$9)/'Invoerblad homogene watergang'!$G$9*B41</f>
        <v>1.0740000000000001</v>
      </c>
      <c r="H41" s="24">
        <f>IF('Invoerblad homogene watergang'!$H$9&lt;0,+H40-K41*B41,+H40+K41*B41)</f>
        <v>2.2324947052115416</v>
      </c>
      <c r="I41" s="24">
        <f t="shared" si="17"/>
        <v>1.1533566159313959</v>
      </c>
      <c r="J41" s="23">
        <f>IF('Invoerblad homogene watergang'!$K$9="Begroeiing volgt horizontaal peil",'Rekensheet homogene watergang'!$G$4+'Rekensheet homogene watergang'!$L$4,G41+L41)</f>
        <v>1.8740000000000001</v>
      </c>
      <c r="K41" s="24">
        <f t="shared" si="6"/>
        <v>1.2845223200364259E-3</v>
      </c>
      <c r="L41" s="23">
        <f>'Invoerblad homogene watergang'!$J$9/100*$I$4</f>
        <v>0.8</v>
      </c>
      <c r="M41" s="24">
        <f t="shared" si="18"/>
        <v>0</v>
      </c>
      <c r="N41" s="24">
        <f t="shared" si="19"/>
        <v>0.35335661593139589</v>
      </c>
      <c r="O41" s="23">
        <f>IF(((+N41*(F41+(E41*N41))+M41)*(IF('Invoerblad homogene watergang'!$M$9="Ja",0.5,1))+R41*(IF('Invoerblad homogene watergang'!$M$9="Ja",0.5,0)))&lt;0,0,(+N41*(F41+(E41*N41))+M41)*(IF('Invoerblad homogene watergang'!$M$9="Ja",0.5,1))+R41*(IF('Invoerblad homogene watergang'!$M$9="Ja",0.5,0)))</f>
        <v>0.61131928615140707</v>
      </c>
      <c r="P41" s="23">
        <f>(+F41+(2*N41*(1+E41^2)^0.5)+2*(IF('Invoerblad homogene watergang'!$L$9&gt;0,1,0))*L41)*(IF('Invoerblad homogene watergang'!$M$9="Ja",0.5,1))+S41*(IF('Invoerblad homogene watergang'!$M$9="Ja",0.5,0))</f>
        <v>2.4740453972650833</v>
      </c>
      <c r="Q41" s="24">
        <f t="shared" si="7"/>
        <v>0.24709299466662407</v>
      </c>
      <c r="R41" s="24">
        <f t="shared" si="8"/>
        <v>3.3793751643867576</v>
      </c>
      <c r="S41" s="24">
        <f t="shared" si="9"/>
        <v>5.358486417636275</v>
      </c>
      <c r="T41" s="24">
        <f t="shared" si="0"/>
        <v>0.63065852948031931</v>
      </c>
      <c r="U41" s="24">
        <f t="shared" si="1"/>
        <v>2.7680558782353506</v>
      </c>
      <c r="V41" s="24">
        <f t="shared" si="20"/>
        <v>8.1844085980645307</v>
      </c>
      <c r="W41" s="24">
        <f t="shared" si="21"/>
        <v>83.041676347060516</v>
      </c>
      <c r="X41" s="24">
        <f t="shared" si="22"/>
        <v>-0.4</v>
      </c>
      <c r="Y41" s="63">
        <f t="shared" si="23"/>
        <v>0.29360462341705879</v>
      </c>
      <c r="Z41" s="24">
        <f t="shared" si="24"/>
        <v>0.26598844145735306</v>
      </c>
      <c r="AA41" s="24">
        <f t="shared" si="25"/>
        <v>1.3807795287161191</v>
      </c>
      <c r="AB41" s="47">
        <f t="shared" si="12"/>
        <v>0.2960777198881992</v>
      </c>
      <c r="AC41" s="47">
        <f t="shared" si="13"/>
        <v>0.10666888676104017</v>
      </c>
      <c r="AD41" s="47">
        <f t="shared" si="14"/>
        <v>0.40274660664923934</v>
      </c>
      <c r="AE41" s="47">
        <f t="shared" si="15"/>
        <v>4.5077563482611493</v>
      </c>
    </row>
    <row r="42" spans="1:31" s="48" customFormat="1" x14ac:dyDescent="0.35">
      <c r="A42" s="24">
        <f t="shared" si="16"/>
        <v>152</v>
      </c>
      <c r="B42" s="24">
        <f>'Invoerblad homogene watergang'!$G$9/100</f>
        <v>4</v>
      </c>
      <c r="C42" s="24">
        <f>ABS(+'Invoerblad homogene watergang'!$H$9)</f>
        <v>0.4</v>
      </c>
      <c r="D42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42" s="24">
        <f>'Invoerblad homogene watergang'!$F$9</f>
        <v>1.5</v>
      </c>
      <c r="F42" s="24">
        <f>'Invoerblad homogene watergang'!$E$9</f>
        <v>1.2</v>
      </c>
      <c r="G42" s="24">
        <f>G41+(+'Invoerblad homogene watergang'!$B$9-'Invoerblad homogene watergang'!$C$9)/'Invoerblad homogene watergang'!$G$9*B42</f>
        <v>1.0760000000000001</v>
      </c>
      <c r="H42" s="24">
        <f>IF('Invoerblad homogene watergang'!$H$9&lt;0,+H41-K42*B42,+H41+K42*B42)</f>
        <v>2.2375309880341043</v>
      </c>
      <c r="I42" s="24">
        <f t="shared" si="17"/>
        <v>1.1564947052115415</v>
      </c>
      <c r="J42" s="23">
        <f>IF('Invoerblad homogene watergang'!$K$9="Begroeiing volgt horizontaal peil",'Rekensheet homogene watergang'!$G$4+'Rekensheet homogene watergang'!$L$4,G42+L42)</f>
        <v>1.8760000000000001</v>
      </c>
      <c r="K42" s="24">
        <f t="shared" si="6"/>
        <v>1.2590707056407155E-3</v>
      </c>
      <c r="L42" s="23">
        <f>'Invoerblad homogene watergang'!$J$9/100*$I$4</f>
        <v>0.8</v>
      </c>
      <c r="M42" s="24">
        <f t="shared" si="18"/>
        <v>0</v>
      </c>
      <c r="N42" s="24">
        <f t="shared" si="19"/>
        <v>0.35649470521154147</v>
      </c>
      <c r="O42" s="23">
        <f>IF(((+N42*(F42+(E42*N42))+M42)*(IF('Invoerblad homogene watergang'!$M$9="Ja",0.5,1))+R42*(IF('Invoerblad homogene watergang'!$M$9="Ja",0.5,0)))&lt;0,0,(+N42*(F42+(E42*N42))+M42)*(IF('Invoerblad homogene watergang'!$M$9="Ja",0.5,1))+R42*(IF('Invoerblad homogene watergang'!$M$9="Ja",0.5,0)))</f>
        <v>0.61842635851964545</v>
      </c>
      <c r="P42" s="23">
        <f>(+F42+(2*N42*(1+E42^2)^0.5)+2*(IF('Invoerblad homogene watergang'!$L$9&gt;0,1,0))*L42)*(IF('Invoerblad homogene watergang'!$M$9="Ja",0.5,1))+S42*(IF('Invoerblad homogene watergang'!$M$9="Ja",0.5,0))</f>
        <v>2.4853599390716319</v>
      </c>
      <c r="Q42" s="24">
        <f t="shared" si="7"/>
        <v>0.24882768439192318</v>
      </c>
      <c r="R42" s="24">
        <f t="shared" si="8"/>
        <v>3.3940136510273451</v>
      </c>
      <c r="S42" s="24">
        <f t="shared" si="9"/>
        <v>5.3698009594428235</v>
      </c>
      <c r="T42" s="24">
        <f t="shared" si="0"/>
        <v>0.63205576457335055</v>
      </c>
      <c r="U42" s="24">
        <f t="shared" si="1"/>
        <v>2.7755872925076996</v>
      </c>
      <c r="V42" s="24">
        <f t="shared" si="20"/>
        <v>8.3182641505398198</v>
      </c>
      <c r="W42" s="24">
        <f t="shared" si="21"/>
        <v>83.267618775230986</v>
      </c>
      <c r="X42" s="24">
        <f t="shared" si="22"/>
        <v>-0.4</v>
      </c>
      <c r="Y42" s="63">
        <f t="shared" si="23"/>
        <v>0.2954340182427872</v>
      </c>
      <c r="Z42" s="24">
        <f t="shared" si="24"/>
        <v>0.26141495439303203</v>
      </c>
      <c r="AA42" s="24">
        <f t="shared" si="25"/>
        <v>1.3783250106186582</v>
      </c>
      <c r="AB42" s="47">
        <f t="shared" si="12"/>
        <v>0.2979100190196296</v>
      </c>
      <c r="AC42" s="47">
        <f t="shared" si="13"/>
        <v>0.10483981952835217</v>
      </c>
      <c r="AD42" s="47">
        <f t="shared" si="14"/>
        <v>0.40274983854798174</v>
      </c>
      <c r="AE42" s="47">
        <f t="shared" si="15"/>
        <v>4.5268715206310768</v>
      </c>
    </row>
    <row r="43" spans="1:31" s="48" customFormat="1" x14ac:dyDescent="0.35">
      <c r="A43" s="24">
        <f t="shared" si="16"/>
        <v>156</v>
      </c>
      <c r="B43" s="24">
        <f>'Invoerblad homogene watergang'!$G$9/100</f>
        <v>4</v>
      </c>
      <c r="C43" s="24">
        <f>ABS(+'Invoerblad homogene watergang'!$H$9)</f>
        <v>0.4</v>
      </c>
      <c r="D43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43" s="24">
        <f>'Invoerblad homogene watergang'!$F$9</f>
        <v>1.5</v>
      </c>
      <c r="F43" s="24">
        <f>'Invoerblad homogene watergang'!$E$9</f>
        <v>1.2</v>
      </c>
      <c r="G43" s="24">
        <f>G42+(+'Invoerblad homogene watergang'!$B$9-'Invoerblad homogene watergang'!$C$9)/'Invoerblad homogene watergang'!$G$9*B43</f>
        <v>1.0780000000000001</v>
      </c>
      <c r="H43" s="24">
        <f>IF('Invoerblad homogene watergang'!$H$9&lt;0,+H42-K43*B43,+H42+K43*B43)</f>
        <v>2.2424706107434775</v>
      </c>
      <c r="I43" s="24">
        <f t="shared" si="17"/>
        <v>1.1595309880341043</v>
      </c>
      <c r="J43" s="23">
        <f>IF('Invoerblad homogene watergang'!$K$9="Begroeiing volgt horizontaal peil",'Rekensheet homogene watergang'!$G$4+'Rekensheet homogene watergang'!$L$4,G43+L43)</f>
        <v>1.8780000000000001</v>
      </c>
      <c r="K43" s="24">
        <f t="shared" si="6"/>
        <v>1.2349056773432842E-3</v>
      </c>
      <c r="L43" s="23">
        <f>'Invoerblad homogene watergang'!$J$9/100*$I$4</f>
        <v>0.8</v>
      </c>
      <c r="M43" s="24">
        <f t="shared" si="18"/>
        <v>0</v>
      </c>
      <c r="N43" s="24">
        <f t="shared" si="19"/>
        <v>0.35953098803410422</v>
      </c>
      <c r="O43" s="23">
        <f>IF(((+N43*(F43+(E43*N43))+M43)*(IF('Invoerblad homogene watergang'!$M$9="Ja",0.5,1))+R43*(IF('Invoerblad homogene watergang'!$M$9="Ja",0.5,0)))&lt;0,0,(+N43*(F43+(E43*N43))+M43)*(IF('Invoerblad homogene watergang'!$M$9="Ja",0.5,1))+R43*(IF('Invoerblad homogene watergang'!$M$9="Ja",0.5,0)))</f>
        <v>0.62533098267609377</v>
      </c>
      <c r="P43" s="23">
        <f>(+F43+(2*N43*(1+E43^2)^0.5)+2*(IF('Invoerblad homogene watergang'!$L$9&gt;0,1,0))*L43)*(IF('Invoerblad homogene watergang'!$M$9="Ja",0.5,1))+S43*(IF('Invoerblad homogene watergang'!$M$9="Ja",0.5,0))</f>
        <v>2.4963074124751925</v>
      </c>
      <c r="Q43" s="24">
        <f t="shared" si="7"/>
        <v>0.25050239387626227</v>
      </c>
      <c r="R43" s="24">
        <f t="shared" si="8"/>
        <v>3.4082053539579436</v>
      </c>
      <c r="S43" s="24">
        <f t="shared" si="9"/>
        <v>5.3807484328463842</v>
      </c>
      <c r="T43" s="24">
        <f t="shared" si="0"/>
        <v>0.63340730318347616</v>
      </c>
      <c r="U43" s="24">
        <f t="shared" si="1"/>
        <v>2.7828743712818498</v>
      </c>
      <c r="V43" s="24">
        <f t="shared" si="20"/>
        <v>8.4488341328355983</v>
      </c>
      <c r="W43" s="24">
        <f t="shared" si="21"/>
        <v>83.486231138455494</v>
      </c>
      <c r="X43" s="24">
        <f t="shared" si="22"/>
        <v>-0.4</v>
      </c>
      <c r="Y43" s="63">
        <f t="shared" si="23"/>
        <v>0.29717650435363829</v>
      </c>
      <c r="Z43" s="24">
        <f t="shared" si="24"/>
        <v>0.25705873911590432</v>
      </c>
      <c r="AA43" s="24">
        <f t="shared" si="25"/>
        <v>1.3760675737498658</v>
      </c>
      <c r="AB43" s="47">
        <f t="shared" si="12"/>
        <v>0.29965504822909633</v>
      </c>
      <c r="AC43" s="47">
        <f t="shared" si="13"/>
        <v>0.10309762081287237</v>
      </c>
      <c r="AD43" s="47">
        <f t="shared" si="14"/>
        <v>0.40275266904196871</v>
      </c>
      <c r="AE43" s="47">
        <f t="shared" si="15"/>
        <v>4.5455344682956698</v>
      </c>
    </row>
    <row r="44" spans="1:31" s="48" customFormat="1" x14ac:dyDescent="0.35">
      <c r="A44" s="24">
        <f t="shared" si="16"/>
        <v>160</v>
      </c>
      <c r="B44" s="24">
        <f>'Invoerblad homogene watergang'!$G$9/100</f>
        <v>4</v>
      </c>
      <c r="C44" s="24">
        <f>ABS(+'Invoerblad homogene watergang'!$H$9)</f>
        <v>0.4</v>
      </c>
      <c r="D44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44" s="24">
        <f>'Invoerblad homogene watergang'!$F$9</f>
        <v>1.5</v>
      </c>
      <c r="F44" s="24">
        <f>'Invoerblad homogene watergang'!$E$9</f>
        <v>1.2</v>
      </c>
      <c r="G44" s="24">
        <f>G43+(+'Invoerblad homogene watergang'!$B$9-'Invoerblad homogene watergang'!$C$9)/'Invoerblad homogene watergang'!$G$9*B44</f>
        <v>1.08</v>
      </c>
      <c r="H44" s="24">
        <f>IF('Invoerblad homogene watergang'!$H$9&lt;0,+H43-K44*B44,+H43+K44*B44)</f>
        <v>2.2473183546455435</v>
      </c>
      <c r="I44" s="24">
        <f t="shared" si="17"/>
        <v>1.1624706107434775</v>
      </c>
      <c r="J44" s="23">
        <f>IF('Invoerblad homogene watergang'!$K$9="Begroeiing volgt horizontaal peil",'Rekensheet homogene watergang'!$G$4+'Rekensheet homogene watergang'!$L$4,G44+L44)</f>
        <v>1.8800000000000001</v>
      </c>
      <c r="K44" s="24">
        <f t="shared" si="6"/>
        <v>1.2119359755164891E-3</v>
      </c>
      <c r="L44" s="23">
        <f>'Invoerblad homogene watergang'!$J$9/100*$I$4</f>
        <v>0.8</v>
      </c>
      <c r="M44" s="24">
        <f t="shared" si="18"/>
        <v>0</v>
      </c>
      <c r="N44" s="24">
        <f t="shared" si="19"/>
        <v>0.36247061074347742</v>
      </c>
      <c r="O44" s="23">
        <f>IF(((+N44*(F44+(E44*N44))+M44)*(IF('Invoerblad homogene watergang'!$M$9="Ja",0.5,1))+R44*(IF('Invoerblad homogene watergang'!$M$9="Ja",0.5,0)))&lt;0,0,(+N44*(F44+(E44*N44))+M44)*(IF('Invoerblad homogene watergang'!$M$9="Ja",0.5,1))+R44*(IF('Invoerblad homogene watergang'!$M$9="Ja",0.5,0)))</f>
        <v>0.63204214837129713</v>
      </c>
      <c r="P44" s="23">
        <f>(+F44+(2*N44*(1+E44^2)^0.5)+2*(IF('Invoerblad homogene watergang'!$L$9&gt;0,1,0))*L44)*(IF('Invoerblad homogene watergang'!$M$9="Ja",0.5,1))+S44*(IF('Invoerblad homogene watergang'!$M$9="Ja",0.5,0))</f>
        <v>2.5069063728843561</v>
      </c>
      <c r="Q44" s="24">
        <f t="shared" si="7"/>
        <v>0.25212036444906882</v>
      </c>
      <c r="R44" s="24">
        <f t="shared" si="8"/>
        <v>3.4219716141556433</v>
      </c>
      <c r="S44" s="24">
        <f t="shared" si="9"/>
        <v>5.3913473932555478</v>
      </c>
      <c r="T44" s="24">
        <f t="shared" si="0"/>
        <v>0.63471547361916458</v>
      </c>
      <c r="U44" s="24">
        <f t="shared" si="1"/>
        <v>2.7899294657843461</v>
      </c>
      <c r="V44" s="24">
        <f t="shared" si="20"/>
        <v>8.5762396552907347</v>
      </c>
      <c r="W44" s="24">
        <f t="shared" si="21"/>
        <v>83.697883973530381</v>
      </c>
      <c r="X44" s="24">
        <f t="shared" si="22"/>
        <v>-0.4</v>
      </c>
      <c r="Y44" s="63">
        <f t="shared" si="23"/>
        <v>0.29883789957034557</v>
      </c>
      <c r="Z44" s="24">
        <f t="shared" si="24"/>
        <v>0.25290525107413614</v>
      </c>
      <c r="AA44" s="24">
        <f t="shared" si="25"/>
        <v>1.3739949216763836</v>
      </c>
      <c r="AB44" s="47">
        <f t="shared" si="12"/>
        <v>0.30131866019225723</v>
      </c>
      <c r="AC44" s="47">
        <f t="shared" si="13"/>
        <v>0.10143647666212646</v>
      </c>
      <c r="AD44" s="47">
        <f t="shared" si="14"/>
        <v>0.40275513685438369</v>
      </c>
      <c r="AE44" s="47">
        <f t="shared" si="15"/>
        <v>4.5637584501034114</v>
      </c>
    </row>
    <row r="45" spans="1:31" s="48" customFormat="1" x14ac:dyDescent="0.35">
      <c r="A45" s="24">
        <f t="shared" si="16"/>
        <v>164</v>
      </c>
      <c r="B45" s="24">
        <f>'Invoerblad homogene watergang'!$G$9/100</f>
        <v>4</v>
      </c>
      <c r="C45" s="24">
        <f>ABS(+'Invoerblad homogene watergang'!$H$9)</f>
        <v>0.4</v>
      </c>
      <c r="D45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45" s="24">
        <f>'Invoerblad homogene watergang'!$F$9</f>
        <v>1.5</v>
      </c>
      <c r="F45" s="24">
        <f>'Invoerblad homogene watergang'!$E$9</f>
        <v>1.2</v>
      </c>
      <c r="G45" s="24">
        <f>G44+(+'Invoerblad homogene watergang'!$B$9-'Invoerblad homogene watergang'!$C$9)/'Invoerblad homogene watergang'!$G$9*B45</f>
        <v>1.0820000000000001</v>
      </c>
      <c r="H45" s="24">
        <f>IF('Invoerblad homogene watergang'!$H$9&lt;0,+H44-K45*B45,+H44+K45*B45)</f>
        <v>2.2520786689255861</v>
      </c>
      <c r="I45" s="24">
        <f t="shared" si="17"/>
        <v>1.1653183546455435</v>
      </c>
      <c r="J45" s="23">
        <f>IF('Invoerblad homogene watergang'!$K$9="Begroeiing volgt horizontaal peil",'Rekensheet homogene watergang'!$G$4+'Rekensheet homogene watergang'!$L$4,G45+L45)</f>
        <v>1.8820000000000001</v>
      </c>
      <c r="K45" s="24">
        <f t="shared" si="6"/>
        <v>1.1900785700106854E-3</v>
      </c>
      <c r="L45" s="23">
        <f>'Invoerblad homogene watergang'!$J$9/100*$I$4</f>
        <v>0.8</v>
      </c>
      <c r="M45" s="24">
        <f t="shared" si="18"/>
        <v>0</v>
      </c>
      <c r="N45" s="24">
        <f t="shared" si="19"/>
        <v>0.36531835464554341</v>
      </c>
      <c r="O45" s="23">
        <f>IF(((+N45*(F45+(E45*N45))+M45)*(IF('Invoerblad homogene watergang'!$M$9="Ja",0.5,1))+R45*(IF('Invoerblad homogene watergang'!$M$9="Ja",0.5,0)))&lt;0,0,(+N45*(F45+(E45*N45))+M45)*(IF('Invoerblad homogene watergang'!$M$9="Ja",0.5,1))+R45*(IF('Invoerblad homogene watergang'!$M$9="Ja",0.5,0)))</f>
        <v>0.6385682759360426</v>
      </c>
      <c r="P45" s="23">
        <f>(+F45+(2*N45*(1+E45^2)^0.5)+2*(IF('Invoerblad homogene watergang'!$L$9&gt;0,1,0))*L45)*(IF('Invoerblad homogene watergang'!$M$9="Ja",0.5,1))+S45*(IF('Invoerblad homogene watergang'!$M$9="Ja",0.5,0))</f>
        <v>2.5171740595426448</v>
      </c>
      <c r="Q45" s="24">
        <f t="shared" si="7"/>
        <v>0.25368459265469567</v>
      </c>
      <c r="R45" s="24">
        <f t="shared" si="8"/>
        <v>3.4353323270853475</v>
      </c>
      <c r="S45" s="24">
        <f t="shared" si="9"/>
        <v>5.4016150799138369</v>
      </c>
      <c r="T45" s="24">
        <f t="shared" si="0"/>
        <v>0.6359824378933987</v>
      </c>
      <c r="U45" s="24">
        <f t="shared" si="1"/>
        <v>2.7967640511493048</v>
      </c>
      <c r="V45" s="24">
        <f t="shared" si="20"/>
        <v>8.7005956076616542</v>
      </c>
      <c r="W45" s="24">
        <f t="shared" si="21"/>
        <v>83.902921534479148</v>
      </c>
      <c r="X45" s="24">
        <f t="shared" si="22"/>
        <v>-0.4</v>
      </c>
      <c r="Y45" s="63">
        <f t="shared" si="23"/>
        <v>0.30042352554966656</v>
      </c>
      <c r="Z45" s="24">
        <f t="shared" si="24"/>
        <v>0.24894118612583366</v>
      </c>
      <c r="AA45" s="24">
        <f t="shared" si="25"/>
        <v>1.3720957334196666</v>
      </c>
      <c r="AB45" s="47">
        <f t="shared" si="12"/>
        <v>0.30290620773839128</v>
      </c>
      <c r="AC45" s="47">
        <f t="shared" si="13"/>
        <v>9.9851068879471677E-2</v>
      </c>
      <c r="AD45" s="47">
        <f t="shared" si="14"/>
        <v>0.40275727661786298</v>
      </c>
      <c r="AE45" s="47">
        <f t="shared" si="15"/>
        <v>4.5815564366681496</v>
      </c>
    </row>
    <row r="46" spans="1:31" s="48" customFormat="1" x14ac:dyDescent="0.35">
      <c r="A46" s="24">
        <f t="shared" si="16"/>
        <v>168</v>
      </c>
      <c r="B46" s="24">
        <f>'Invoerblad homogene watergang'!$G$9/100</f>
        <v>4</v>
      </c>
      <c r="C46" s="24">
        <f>ABS(+'Invoerblad homogene watergang'!$H$9)</f>
        <v>0.4</v>
      </c>
      <c r="D46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46" s="24">
        <f>'Invoerblad homogene watergang'!$F$9</f>
        <v>1.5</v>
      </c>
      <c r="F46" s="24">
        <f>'Invoerblad homogene watergang'!$E$9</f>
        <v>1.2</v>
      </c>
      <c r="G46" s="24">
        <f>G45+(+'Invoerblad homogene watergang'!$B$9-'Invoerblad homogene watergang'!$C$9)/'Invoerblad homogene watergang'!$G$9*B46</f>
        <v>1.0840000000000001</v>
      </c>
      <c r="H46" s="24">
        <f>IF('Invoerblad homogene watergang'!$H$9&lt;0,+H45-K46*B46,+H45+K46*B46)</f>
        <v>2.2567557000195415</v>
      </c>
      <c r="I46" s="24">
        <f t="shared" si="17"/>
        <v>1.168078668925586</v>
      </c>
      <c r="J46" s="23">
        <f>IF('Invoerblad homogene watergang'!$K$9="Begroeiing volgt horizontaal peil",'Rekensheet homogene watergang'!$G$4+'Rekensheet homogene watergang'!$L$4,G46+L46)</f>
        <v>1.8840000000000001</v>
      </c>
      <c r="K46" s="24">
        <f t="shared" si="6"/>
        <v>1.1692577734888554E-3</v>
      </c>
      <c r="L46" s="23">
        <f>'Invoerblad homogene watergang'!$J$9/100*$I$4</f>
        <v>0.8</v>
      </c>
      <c r="M46" s="24">
        <f t="shared" si="18"/>
        <v>0</v>
      </c>
      <c r="N46" s="24">
        <f t="shared" si="19"/>
        <v>0.36807866892558594</v>
      </c>
      <c r="O46" s="23">
        <f>IF(((+N46*(F46+(E46*N46))+M46)*(IF('Invoerblad homogene watergang'!$M$9="Ja",0.5,1))+R46*(IF('Invoerblad homogene watergang'!$M$9="Ja",0.5,0)))&lt;0,0,(+N46*(F46+(E46*N46))+M46)*(IF('Invoerblad homogene watergang'!$M$9="Ja",0.5,1))+R46*(IF('Invoerblad homogene watergang'!$M$9="Ja",0.5,0)))</f>
        <v>0.64491726248774972</v>
      </c>
      <c r="P46" s="23">
        <f>(+F46+(2*N46*(1+E46^2)^0.5)+2*(IF('Invoerblad homogene watergang'!$L$9&gt;0,1,0))*L46)*(IF('Invoerblad homogene watergang'!$M$9="Ja",0.5,1))+S46*(IF('Invoerblad homogene watergang'!$M$9="Ja",0.5,0))</f>
        <v>2.527126514215734</v>
      </c>
      <c r="Q46" s="24">
        <f t="shared" si="7"/>
        <v>0.25519785371247738</v>
      </c>
      <c r="R46" s="24">
        <f t="shared" si="8"/>
        <v>3.4483060679091562</v>
      </c>
      <c r="S46" s="24">
        <f t="shared" si="9"/>
        <v>5.4115675345869256</v>
      </c>
      <c r="T46" s="24">
        <f t="shared" si="0"/>
        <v>0.63721020681531071</v>
      </c>
      <c r="U46" s="24">
        <f t="shared" si="1"/>
        <v>2.8033888054214064</v>
      </c>
      <c r="V46" s="24">
        <f t="shared" si="20"/>
        <v>8.8220110462977779</v>
      </c>
      <c r="W46" s="24">
        <f t="shared" si="21"/>
        <v>84.101664162642194</v>
      </c>
      <c r="X46" s="24">
        <f t="shared" si="22"/>
        <v>-0.4</v>
      </c>
      <c r="Y46" s="63">
        <f t="shared" si="23"/>
        <v>0.3019382582716586</v>
      </c>
      <c r="Z46" s="24">
        <f t="shared" si="24"/>
        <v>0.24515435432085356</v>
      </c>
      <c r="AA46" s="24">
        <f t="shared" si="25"/>
        <v>1.3703595718764141</v>
      </c>
      <c r="AB46" s="47">
        <f t="shared" si="12"/>
        <v>0.30442259477741884</v>
      </c>
      <c r="AC46" s="47">
        <f t="shared" si="13"/>
        <v>9.8336524585518476E-2</v>
      </c>
      <c r="AD46" s="47">
        <f t="shared" si="14"/>
        <v>0.40275911936293729</v>
      </c>
      <c r="AE46" s="47">
        <f t="shared" si="15"/>
        <v>4.5989410806395652</v>
      </c>
    </row>
    <row r="47" spans="1:31" s="48" customFormat="1" x14ac:dyDescent="0.35">
      <c r="A47" s="24">
        <f t="shared" si="16"/>
        <v>172</v>
      </c>
      <c r="B47" s="24">
        <f>'Invoerblad homogene watergang'!$G$9/100</f>
        <v>4</v>
      </c>
      <c r="C47" s="24">
        <f>ABS(+'Invoerblad homogene watergang'!$H$9)</f>
        <v>0.4</v>
      </c>
      <c r="D47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47" s="24">
        <f>'Invoerblad homogene watergang'!$F$9</f>
        <v>1.5</v>
      </c>
      <c r="F47" s="24">
        <f>'Invoerblad homogene watergang'!$E$9</f>
        <v>1.2</v>
      </c>
      <c r="G47" s="24">
        <f>G46+(+'Invoerblad homogene watergang'!$B$9-'Invoerblad homogene watergang'!$C$9)/'Invoerblad homogene watergang'!$G$9*B47</f>
        <v>1.0860000000000001</v>
      </c>
      <c r="H47" s="24">
        <f>IF('Invoerblad homogene watergang'!$H$9&lt;0,+H46-K47*B47,+H46+K47*B47)</f>
        <v>2.2613533178774956</v>
      </c>
      <c r="I47" s="24">
        <f t="shared" si="17"/>
        <v>1.1707557000195414</v>
      </c>
      <c r="J47" s="23">
        <f>IF('Invoerblad homogene watergang'!$K$9="Begroeiing volgt horizontaal peil",'Rekensheet homogene watergang'!$G$4+'Rekensheet homogene watergang'!$L$4,G47+L47)</f>
        <v>1.8860000000000001</v>
      </c>
      <c r="K47" s="24">
        <f t="shared" si="6"/>
        <v>1.1494044644885159E-3</v>
      </c>
      <c r="L47" s="23">
        <f>'Invoerblad homogene watergang'!$J$9/100*$I$4</f>
        <v>0.8</v>
      </c>
      <c r="M47" s="24">
        <f t="shared" si="18"/>
        <v>0</v>
      </c>
      <c r="N47" s="24">
        <f t="shared" si="19"/>
        <v>0.37075570001954139</v>
      </c>
      <c r="O47" s="23">
        <f>IF(((+N47*(F47+(E47*N47))+M47)*(IF('Invoerblad homogene watergang'!$M$9="Ja",0.5,1))+R47*(IF('Invoerblad homogene watergang'!$M$9="Ja",0.5,0)))&lt;0,0,(+N47*(F47+(E47*N47))+M47)*(IF('Invoerblad homogene watergang'!$M$9="Ja",0.5,1))+R47*(IF('Invoerblad homogene watergang'!$M$9="Ja",0.5,0)))</f>
        <v>0.6510965236689199</v>
      </c>
      <c r="P47" s="23">
        <f>(+F47+(2*N47*(1+E47^2)^0.5)+2*(IF('Invoerblad homogene watergang'!$L$9&gt;0,1,0))*L47)*(IF('Invoerblad homogene watergang'!$M$9="Ja",0.5,1))+S47*(IF('Invoerblad homogene watergang'!$M$9="Ja",0.5,0))</f>
        <v>2.5367786870910018</v>
      </c>
      <c r="Q47" s="24">
        <f t="shared" si="7"/>
        <v>0.25666272228719772</v>
      </c>
      <c r="R47" s="24">
        <f t="shared" si="8"/>
        <v>3.4609102037158195</v>
      </c>
      <c r="S47" s="24">
        <f t="shared" si="9"/>
        <v>5.4212197074621935</v>
      </c>
      <c r="T47" s="24">
        <f t="shared" si="0"/>
        <v>0.63840065344556141</v>
      </c>
      <c r="U47" s="24">
        <f t="shared" si="1"/>
        <v>2.8098136800468998</v>
      </c>
      <c r="V47" s="24">
        <f t="shared" si="20"/>
        <v>8.9405895566154499</v>
      </c>
      <c r="W47" s="24">
        <f t="shared" si="21"/>
        <v>84.294410401406992</v>
      </c>
      <c r="X47" s="24">
        <f t="shared" si="22"/>
        <v>-0.4</v>
      </c>
      <c r="Y47" s="63">
        <f t="shared" si="23"/>
        <v>0.30338657265319319</v>
      </c>
      <c r="Z47" s="24">
        <f t="shared" si="24"/>
        <v>0.24153356836701709</v>
      </c>
      <c r="AA47" s="24">
        <f t="shared" si="25"/>
        <v>1.368776801911745</v>
      </c>
      <c r="AB47" s="47">
        <f t="shared" si="12"/>
        <v>0.30587232129435554</v>
      </c>
      <c r="AC47" s="47">
        <f t="shared" si="13"/>
        <v>9.6888371646804389E-2</v>
      </c>
      <c r="AD47" s="47">
        <f t="shared" si="14"/>
        <v>0.4027606929411599</v>
      </c>
      <c r="AE47" s="47">
        <f t="shared" si="15"/>
        <v>4.6159246960484932</v>
      </c>
    </row>
    <row r="48" spans="1:31" s="48" customFormat="1" x14ac:dyDescent="0.35">
      <c r="A48" s="24">
        <f t="shared" si="16"/>
        <v>176</v>
      </c>
      <c r="B48" s="24">
        <f>'Invoerblad homogene watergang'!$G$9/100</f>
        <v>4</v>
      </c>
      <c r="C48" s="24">
        <f>ABS(+'Invoerblad homogene watergang'!$H$9)</f>
        <v>0.4</v>
      </c>
      <c r="D48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48" s="24">
        <f>'Invoerblad homogene watergang'!$F$9</f>
        <v>1.5</v>
      </c>
      <c r="F48" s="24">
        <f>'Invoerblad homogene watergang'!$E$9</f>
        <v>1.2</v>
      </c>
      <c r="G48" s="24">
        <f>G47+(+'Invoerblad homogene watergang'!$B$9-'Invoerblad homogene watergang'!$C$9)/'Invoerblad homogene watergang'!$G$9*B48</f>
        <v>1.0880000000000001</v>
      </c>
      <c r="H48" s="24">
        <f>IF('Invoerblad homogene watergang'!$H$9&lt;0,+H47-K48*B48,+H47+K48*B48)</f>
        <v>2.2658751394976457</v>
      </c>
      <c r="I48" s="24">
        <f t="shared" si="17"/>
        <v>1.1733533178774955</v>
      </c>
      <c r="J48" s="23">
        <f>IF('Invoerblad homogene watergang'!$K$9="Begroeiing volgt horizontaal peil",'Rekensheet homogene watergang'!$G$4+'Rekensheet homogene watergang'!$L$4,G48+L48)</f>
        <v>1.8880000000000001</v>
      </c>
      <c r="K48" s="24">
        <f t="shared" si="6"/>
        <v>1.1304554050375864E-3</v>
      </c>
      <c r="L48" s="23">
        <f>'Invoerblad homogene watergang'!$J$9/100*$I$4</f>
        <v>0.8</v>
      </c>
      <c r="M48" s="24">
        <f t="shared" si="18"/>
        <v>0</v>
      </c>
      <c r="N48" s="24">
        <f t="shared" si="19"/>
        <v>0.37335331787749548</v>
      </c>
      <c r="O48" s="23">
        <f>IF(((+N48*(F48+(E48*N48))+M48)*(IF('Invoerblad homogene watergang'!$M$9="Ja",0.5,1))+R48*(IF('Invoerblad homogene watergang'!$M$9="Ja",0.5,0)))&lt;0,0,(+N48*(F48+(E48*N48))+M48)*(IF('Invoerblad homogene watergang'!$M$9="Ja",0.5,1))+R48*(IF('Invoerblad homogene watergang'!$M$9="Ja",0.5,0)))</f>
        <v>0.65711303140819588</v>
      </c>
      <c r="P48" s="23">
        <f>(+F48+(2*N48*(1+E48^2)^0.5)+2*(IF('Invoerblad homogene watergang'!$L$9&gt;0,1,0))*L48)*(IF('Invoerblad homogene watergang'!$M$9="Ja",0.5,1))+S48*(IF('Invoerblad homogene watergang'!$M$9="Ja",0.5,0))</f>
        <v>2.5461445314719162</v>
      </c>
      <c r="Q48" s="24">
        <f t="shared" si="7"/>
        <v>0.2580815909253672</v>
      </c>
      <c r="R48" s="24">
        <f t="shared" si="8"/>
        <v>3.4731609943141852</v>
      </c>
      <c r="S48" s="24">
        <f t="shared" si="9"/>
        <v>5.4305855518431079</v>
      </c>
      <c r="T48" s="24">
        <f t="shared" si="0"/>
        <v>0.63955552511927838</v>
      </c>
      <c r="U48" s="24">
        <f t="shared" si="1"/>
        <v>2.8160479629059894</v>
      </c>
      <c r="V48" s="24">
        <f t="shared" si="20"/>
        <v>9.0564295918606188</v>
      </c>
      <c r="W48" s="24">
        <f t="shared" si="21"/>
        <v>84.481438887179678</v>
      </c>
      <c r="X48" s="24">
        <f t="shared" si="22"/>
        <v>-0.4</v>
      </c>
      <c r="Y48" s="63">
        <f t="shared" si="23"/>
        <v>0.30477258204502788</v>
      </c>
      <c r="Z48" s="24">
        <f t="shared" si="24"/>
        <v>0.23806854488743034</v>
      </c>
      <c r="AA48" s="24">
        <f t="shared" si="25"/>
        <v>1.367338517025934</v>
      </c>
      <c r="AB48" s="47">
        <f t="shared" si="12"/>
        <v>0.30725952317719329</v>
      </c>
      <c r="AC48" s="47">
        <f t="shared" si="13"/>
        <v>9.55024992153648E-2</v>
      </c>
      <c r="AD48" s="47">
        <f t="shared" si="14"/>
        <v>0.40276202239255809</v>
      </c>
      <c r="AE48" s="47">
        <f t="shared" si="15"/>
        <v>4.6325192448667902</v>
      </c>
    </row>
    <row r="49" spans="1:31" s="48" customFormat="1" x14ac:dyDescent="0.35">
      <c r="A49" s="24">
        <f t="shared" si="16"/>
        <v>180</v>
      </c>
      <c r="B49" s="24">
        <f>'Invoerblad homogene watergang'!$G$9/100</f>
        <v>4</v>
      </c>
      <c r="C49" s="24">
        <f>ABS(+'Invoerblad homogene watergang'!$H$9)</f>
        <v>0.4</v>
      </c>
      <c r="D49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49" s="24">
        <f>'Invoerblad homogene watergang'!$F$9</f>
        <v>1.5</v>
      </c>
      <c r="F49" s="24">
        <f>'Invoerblad homogene watergang'!$E$9</f>
        <v>1.2</v>
      </c>
      <c r="G49" s="24">
        <f>G48+(+'Invoerblad homogene watergang'!$B$9-'Invoerblad homogene watergang'!$C$9)/'Invoerblad homogene watergang'!$G$9*B49</f>
        <v>1.0900000000000001</v>
      </c>
      <c r="H49" s="24">
        <f>IF('Invoerblad homogene watergang'!$H$9&lt;0,+H48-K49*B49,+H48+K49*B49)</f>
        <v>2.2703245500574334</v>
      </c>
      <c r="I49" s="24">
        <f t="shared" si="17"/>
        <v>1.1758751394976457</v>
      </c>
      <c r="J49" s="23">
        <f>IF('Invoerblad homogene watergang'!$K$9="Begroeiing volgt horizontaal peil",'Rekensheet homogene watergang'!$G$4+'Rekensheet homogene watergang'!$L$4,G49+L49)</f>
        <v>1.8900000000000001</v>
      </c>
      <c r="K49" s="24">
        <f t="shared" si="6"/>
        <v>1.1123526399468629E-3</v>
      </c>
      <c r="L49" s="23">
        <f>'Invoerblad homogene watergang'!$J$9/100*$I$4</f>
        <v>0.8</v>
      </c>
      <c r="M49" s="24">
        <f t="shared" si="18"/>
        <v>0</v>
      </c>
      <c r="N49" s="24">
        <f t="shared" si="19"/>
        <v>0.37587513949764562</v>
      </c>
      <c r="O49" s="23">
        <f>IF(((+N49*(F49+(E49*N49))+M49)*(IF('Invoerblad homogene watergang'!$M$9="Ja",0.5,1))+R49*(IF('Invoerblad homogene watergang'!$M$9="Ja",0.5,0)))&lt;0,0,(+N49*(F49+(E49*N49))+M49)*(IF('Invoerblad homogene watergang'!$M$9="Ja",0.5,1))+R49*(IF('Invoerblad homogene watergang'!$M$9="Ja",0.5,0)))</f>
        <v>0.6629733481357365</v>
      </c>
      <c r="P49" s="23">
        <f>(+F49+(2*N49*(1+E49^2)^0.5)+2*(IF('Invoerblad homogene watergang'!$L$9&gt;0,1,0))*L49)*(IF('Invoerblad homogene watergang'!$M$9="Ja",0.5,1))+S49*(IF('Invoerblad homogene watergang'!$M$9="Ja",0.5,0))</f>
        <v>2.5552370886309408</v>
      </c>
      <c r="Q49" s="24">
        <f t="shared" si="7"/>
        <v>0.25945668645994335</v>
      </c>
      <c r="R49" s="24">
        <f t="shared" si="8"/>
        <v>3.4850736829300861</v>
      </c>
      <c r="S49" s="24">
        <f t="shared" si="9"/>
        <v>5.4396781090021324</v>
      </c>
      <c r="T49" s="24">
        <f t="shared" si="0"/>
        <v>0.64067645421199315</v>
      </c>
      <c r="U49" s="24">
        <f t="shared" si="1"/>
        <v>2.8221003347943494</v>
      </c>
      <c r="V49" s="24">
        <f t="shared" si="20"/>
        <v>9.1696247893107579</v>
      </c>
      <c r="W49" s="24">
        <f t="shared" si="21"/>
        <v>84.663010043830482</v>
      </c>
      <c r="X49" s="24">
        <f t="shared" si="22"/>
        <v>-0.4</v>
      </c>
      <c r="Y49" s="63">
        <f t="shared" si="23"/>
        <v>0.3061000732643353</v>
      </c>
      <c r="Z49" s="24">
        <f t="shared" si="24"/>
        <v>0.2347498168391618</v>
      </c>
      <c r="AA49" s="24">
        <f t="shared" si="25"/>
        <v>1.3660364736227963</v>
      </c>
      <c r="AB49" s="47">
        <f t="shared" si="12"/>
        <v>0.30858800753739241</v>
      </c>
      <c r="AC49" s="47">
        <f t="shared" si="13"/>
        <v>9.4175122728102606E-2</v>
      </c>
      <c r="AD49" s="47">
        <f t="shared" si="14"/>
        <v>0.40276313026549504</v>
      </c>
      <c r="AE49" s="47">
        <f t="shared" si="15"/>
        <v>4.6487363292861605</v>
      </c>
    </row>
    <row r="50" spans="1:31" s="48" customFormat="1" x14ac:dyDescent="0.35">
      <c r="A50" s="24">
        <f t="shared" si="16"/>
        <v>184</v>
      </c>
      <c r="B50" s="24">
        <f>'Invoerblad homogene watergang'!$G$9/100</f>
        <v>4</v>
      </c>
      <c r="C50" s="24">
        <f>ABS(+'Invoerblad homogene watergang'!$H$9)</f>
        <v>0.4</v>
      </c>
      <c r="D50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50" s="24">
        <f>'Invoerblad homogene watergang'!$F$9</f>
        <v>1.5</v>
      </c>
      <c r="F50" s="24">
        <f>'Invoerblad homogene watergang'!$E$9</f>
        <v>1.2</v>
      </c>
      <c r="G50" s="24">
        <f>G49+(+'Invoerblad homogene watergang'!$B$9-'Invoerblad homogene watergang'!$C$9)/'Invoerblad homogene watergang'!$G$9*B50</f>
        <v>1.0920000000000001</v>
      </c>
      <c r="H50" s="24">
        <f>IF('Invoerblad homogene watergang'!$H$9&lt;0,+H49-K50*B50,+H49+K50*B50)</f>
        <v>2.2747047219247301</v>
      </c>
      <c r="I50" s="24">
        <f t="shared" si="17"/>
        <v>1.1783245500574333</v>
      </c>
      <c r="J50" s="23">
        <f>IF('Invoerblad homogene watergang'!$K$9="Begroeiing volgt horizontaal peil",'Rekensheet homogene watergang'!$G$4+'Rekensheet homogene watergang'!$L$4,G50+L50)</f>
        <v>1.8920000000000001</v>
      </c>
      <c r="K50" s="24">
        <f t="shared" si="6"/>
        <v>1.0950429668241226E-3</v>
      </c>
      <c r="L50" s="23">
        <f>'Invoerblad homogene watergang'!$J$9/100*$I$4</f>
        <v>0.8</v>
      </c>
      <c r="M50" s="24">
        <f t="shared" si="18"/>
        <v>0</v>
      </c>
      <c r="N50" s="24">
        <f t="shared" si="19"/>
        <v>0.37832455005743326</v>
      </c>
      <c r="O50" s="23">
        <f>IF(((+N50*(F50+(E50*N50))+M50)*(IF('Invoerblad homogene watergang'!$M$9="Ja",0.5,1))+R50*(IF('Invoerblad homogene watergang'!$M$9="Ja",0.5,0)))&lt;0,0,(+N50*(F50+(E50*N50))+M50)*(IF('Invoerblad homogene watergang'!$M$9="Ja",0.5,1))+R50*(IF('Invoerblad homogene watergang'!$M$9="Ja",0.5,0)))</f>
        <v>0.66868365783315897</v>
      </c>
      <c r="P50" s="23">
        <f>(+F50+(2*N50*(1+E50^2)^0.5)+2*(IF('Invoerblad homogene watergang'!$L$9&gt;0,1,0))*L50)*(IF('Invoerblad homogene watergang'!$M$9="Ja",0.5,1))+S50*(IF('Invoerblad homogene watergang'!$M$9="Ja",0.5,0))</f>
        <v>2.5640685639989185</v>
      </c>
      <c r="Q50" s="24">
        <f t="shared" si="7"/>
        <v>0.26079008464199593</v>
      </c>
      <c r="R50" s="24">
        <f t="shared" si="8"/>
        <v>3.4966625779709988</v>
      </c>
      <c r="S50" s="24">
        <f t="shared" si="9"/>
        <v>5.4485095843701101</v>
      </c>
      <c r="T50" s="24">
        <f t="shared" si="0"/>
        <v>0.64176496779994929</v>
      </c>
      <c r="U50" s="24">
        <f t="shared" si="1"/>
        <v>2.8279789201378396</v>
      </c>
      <c r="V50" s="24">
        <f t="shared" si="20"/>
        <v>9.2802642651531357</v>
      </c>
      <c r="W50" s="24">
        <f t="shared" si="21"/>
        <v>84.839367604135191</v>
      </c>
      <c r="X50" s="24">
        <f t="shared" si="22"/>
        <v>-0.4</v>
      </c>
      <c r="Y50" s="63">
        <f t="shared" si="23"/>
        <v>0.30737253772461148</v>
      </c>
      <c r="Z50" s="24">
        <f t="shared" si="24"/>
        <v>0.23156865568847135</v>
      </c>
      <c r="AA50" s="24">
        <f t="shared" si="25"/>
        <v>1.3648630320215227</v>
      </c>
      <c r="AB50" s="47">
        <f t="shared" si="12"/>
        <v>0.30986128409103952</v>
      </c>
      <c r="AC50" s="47">
        <f t="shared" si="13"/>
        <v>9.290275280471455E-2</v>
      </c>
      <c r="AD50" s="47">
        <f t="shared" si="14"/>
        <v>0.40276403689575407</v>
      </c>
      <c r="AE50" s="47">
        <f t="shared" si="15"/>
        <v>4.6645871885121588</v>
      </c>
    </row>
    <row r="51" spans="1:31" s="48" customFormat="1" x14ac:dyDescent="0.35">
      <c r="A51" s="24">
        <f t="shared" si="16"/>
        <v>188</v>
      </c>
      <c r="B51" s="24">
        <f>'Invoerblad homogene watergang'!$G$9/100</f>
        <v>4</v>
      </c>
      <c r="C51" s="24">
        <f>ABS(+'Invoerblad homogene watergang'!$H$9)</f>
        <v>0.4</v>
      </c>
      <c r="D51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51" s="24">
        <f>'Invoerblad homogene watergang'!$F$9</f>
        <v>1.5</v>
      </c>
      <c r="F51" s="24">
        <f>'Invoerblad homogene watergang'!$E$9</f>
        <v>1.2</v>
      </c>
      <c r="G51" s="24">
        <f>G50+(+'Invoerblad homogene watergang'!$B$9-'Invoerblad homogene watergang'!$C$9)/'Invoerblad homogene watergang'!$G$9*B51</f>
        <v>1.0940000000000001</v>
      </c>
      <c r="H51" s="24">
        <f>IF('Invoerblad homogene watergang'!$H$9&lt;0,+H50-K51*B51,+H50+K51*B51)</f>
        <v>2.2790186317946017</v>
      </c>
      <c r="I51" s="24">
        <f t="shared" si="17"/>
        <v>1.18070472192473</v>
      </c>
      <c r="J51" s="23">
        <f>IF('Invoerblad homogene watergang'!$K$9="Begroeiing volgt horizontaal peil",'Rekensheet homogene watergang'!$G$4+'Rekensheet homogene watergang'!$L$4,G51+L51)</f>
        <v>1.8940000000000001</v>
      </c>
      <c r="K51" s="24">
        <f t="shared" si="6"/>
        <v>1.0784774674679335E-3</v>
      </c>
      <c r="L51" s="23">
        <f>'Invoerblad homogene watergang'!$J$9/100*$I$4</f>
        <v>0.8</v>
      </c>
      <c r="M51" s="24">
        <f t="shared" si="18"/>
        <v>0</v>
      </c>
      <c r="N51" s="24">
        <f t="shared" si="19"/>
        <v>0.38070472192472993</v>
      </c>
      <c r="O51" s="23">
        <f>IF(((+N51*(F51+(E51*N51))+M51)*(IF('Invoerblad homogene watergang'!$M$9="Ja",0.5,1))+R51*(IF('Invoerblad homogene watergang'!$M$9="Ja",0.5,0)))&lt;0,0,(+N51*(F51+(E51*N51))+M51)*(IF('Invoerblad homogene watergang'!$M$9="Ja",0.5,1))+R51*(IF('Invoerblad homogene watergang'!$M$9="Ja",0.5,0)))</f>
        <v>0.67424979425335485</v>
      </c>
      <c r="P51" s="23">
        <f>(+F51+(2*N51*(1+E51^2)^0.5)+2*(IF('Invoerblad homogene watergang'!$L$9&gt;0,1,0))*L51)*(IF('Invoerblad homogene watergang'!$M$9="Ja",0.5,1))+S51*(IF('Invoerblad homogene watergang'!$M$9="Ja",0.5,0))</f>
        <v>2.5726503957108733</v>
      </c>
      <c r="Q51" s="24">
        <f t="shared" si="7"/>
        <v>0.2620837232207941</v>
      </c>
      <c r="R51" s="24">
        <f t="shared" si="8"/>
        <v>3.5079411268727063</v>
      </c>
      <c r="S51" s="24">
        <f t="shared" si="9"/>
        <v>5.4570914160820649</v>
      </c>
      <c r="T51" s="24">
        <f t="shared" si="0"/>
        <v>0.64282249634572608</v>
      </c>
      <c r="U51" s="24">
        <f t="shared" si="1"/>
        <v>2.8336913326193516</v>
      </c>
      <c r="V51" s="24">
        <f t="shared" si="20"/>
        <v>9.3884328893108968</v>
      </c>
      <c r="W51" s="24">
        <f t="shared" si="21"/>
        <v>85.010739978580546</v>
      </c>
      <c r="X51" s="24">
        <f t="shared" si="22"/>
        <v>-0.4</v>
      </c>
      <c r="Y51" s="63">
        <f t="shared" si="23"/>
        <v>0.3085931991480354</v>
      </c>
      <c r="Z51" s="24">
        <f t="shared" si="24"/>
        <v>0.22851700212991155</v>
      </c>
      <c r="AA51" s="24">
        <f t="shared" si="25"/>
        <v>1.3638111034548701</v>
      </c>
      <c r="AB51" s="47">
        <f t="shared" si="12"/>
        <v>0.3110825930909159</v>
      </c>
      <c r="AC51" s="47">
        <f t="shared" si="13"/>
        <v>9.1682167559674552E-2</v>
      </c>
      <c r="AD51" s="47">
        <f t="shared" si="14"/>
        <v>0.40276476065059047</v>
      </c>
      <c r="AE51" s="47">
        <f t="shared" si="15"/>
        <v>4.6800826991032967</v>
      </c>
    </row>
    <row r="52" spans="1:31" s="48" customFormat="1" x14ac:dyDescent="0.35">
      <c r="A52" s="24">
        <f t="shared" si="16"/>
        <v>192</v>
      </c>
      <c r="B52" s="24">
        <f>'Invoerblad homogene watergang'!$G$9/100</f>
        <v>4</v>
      </c>
      <c r="C52" s="24">
        <f>ABS(+'Invoerblad homogene watergang'!$H$9)</f>
        <v>0.4</v>
      </c>
      <c r="D52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52" s="24">
        <f>'Invoerblad homogene watergang'!$F$9</f>
        <v>1.5</v>
      </c>
      <c r="F52" s="24">
        <f>'Invoerblad homogene watergang'!$E$9</f>
        <v>1.2</v>
      </c>
      <c r="G52" s="24">
        <f>G51+(+'Invoerblad homogene watergang'!$B$9-'Invoerblad homogene watergang'!$C$9)/'Invoerblad homogene watergang'!$G$9*B52</f>
        <v>1.0960000000000001</v>
      </c>
      <c r="H52" s="24">
        <f>IF('Invoerblad homogene watergang'!$H$9&lt;0,+H51-K52*B52,+H51+K52*B52)</f>
        <v>2.2832690761652246</v>
      </c>
      <c r="I52" s="24">
        <f t="shared" si="17"/>
        <v>1.1830186317946016</v>
      </c>
      <c r="J52" s="23">
        <f>IF('Invoerblad homogene watergang'!$K$9="Begroeiing volgt horizontaal peil",'Rekensheet homogene watergang'!$G$4+'Rekensheet homogene watergang'!$L$4,G52+L52)</f>
        <v>1.8960000000000001</v>
      </c>
      <c r="K52" s="24">
        <f t="shared" si="6"/>
        <v>1.06261109265576E-3</v>
      </c>
      <c r="L52" s="23">
        <f>'Invoerblad homogene watergang'!$J$9/100*$I$4</f>
        <v>0.8</v>
      </c>
      <c r="M52" s="24">
        <f t="shared" si="18"/>
        <v>0</v>
      </c>
      <c r="N52" s="24">
        <f t="shared" si="19"/>
        <v>0.38301863179460161</v>
      </c>
      <c r="O52" s="23">
        <f>IF(((+N52*(F52+(E52*N52))+M52)*(IF('Invoerblad homogene watergang'!$M$9="Ja",0.5,1))+R52*(IF('Invoerblad homogene watergang'!$M$9="Ja",0.5,0)))&lt;0,0,(+N52*(F52+(E52*N52))+M52)*(IF('Invoerblad homogene watergang'!$M$9="Ja",0.5,1))+R52*(IF('Invoerblad homogene watergang'!$M$9="Ja",0.5,0)))</f>
        <v>0.67967726660623473</v>
      </c>
      <c r="P52" s="23">
        <f>(+F52+(2*N52*(1+E52^2)^0.5)+2*(IF('Invoerblad homogene watergang'!$L$9&gt;0,1,0))*L52)*(IF('Invoerblad homogene watergang'!$M$9="Ja",0.5,1))+S52*(IF('Invoerblad homogene watergang'!$M$9="Ja",0.5,0))</f>
        <v>2.5809933163934975</v>
      </c>
      <c r="Q52" s="24">
        <f t="shared" si="7"/>
        <v>0.26333941366263164</v>
      </c>
      <c r="R52" s="24">
        <f t="shared" si="8"/>
        <v>3.518921982913279</v>
      </c>
      <c r="S52" s="24">
        <f t="shared" si="9"/>
        <v>5.4654343367646891</v>
      </c>
      <c r="T52" s="24">
        <f t="shared" si="0"/>
        <v>0.64385038152271268</v>
      </c>
      <c r="U52" s="24">
        <f t="shared" si="1"/>
        <v>2.8392447163070442</v>
      </c>
      <c r="V52" s="24">
        <f t="shared" si="20"/>
        <v>9.4942115414867914</v>
      </c>
      <c r="W52" s="24">
        <f t="shared" si="21"/>
        <v>85.177341489211329</v>
      </c>
      <c r="X52" s="24">
        <f t="shared" si="22"/>
        <v>-0.4</v>
      </c>
      <c r="Y52" s="63">
        <f t="shared" si="23"/>
        <v>0.309765038279676</v>
      </c>
      <c r="Z52" s="24">
        <f t="shared" si="24"/>
        <v>0.22558740430081006</v>
      </c>
      <c r="AA52" s="24">
        <f t="shared" si="25"/>
        <v>1.36287410238604</v>
      </c>
      <c r="AB52" s="47">
        <f t="shared" si="12"/>
        <v>0.3122549302332529</v>
      </c>
      <c r="AC52" s="47">
        <f t="shared" si="13"/>
        <v>9.0510387909363652E-2</v>
      </c>
      <c r="AD52" s="47">
        <f t="shared" si="14"/>
        <v>0.40276531814261657</v>
      </c>
      <c r="AE52" s="47">
        <f t="shared" si="15"/>
        <v>4.695233378073211</v>
      </c>
    </row>
    <row r="53" spans="1:31" s="48" customFormat="1" x14ac:dyDescent="0.35">
      <c r="A53" s="24">
        <f t="shared" si="16"/>
        <v>196</v>
      </c>
      <c r="B53" s="24">
        <f>'Invoerblad homogene watergang'!$G$9/100</f>
        <v>4</v>
      </c>
      <c r="C53" s="24">
        <f>ABS(+'Invoerblad homogene watergang'!$H$9)</f>
        <v>0.4</v>
      </c>
      <c r="D53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53" s="24">
        <f>'Invoerblad homogene watergang'!$F$9</f>
        <v>1.5</v>
      </c>
      <c r="F53" s="24">
        <f>'Invoerblad homogene watergang'!$E$9</f>
        <v>1.2</v>
      </c>
      <c r="G53" s="24">
        <f>G52+(+'Invoerblad homogene watergang'!$B$9-'Invoerblad homogene watergang'!$C$9)/'Invoerblad homogene watergang'!$G$9*B53</f>
        <v>1.0980000000000001</v>
      </c>
      <c r="H53" s="24">
        <f>IF('Invoerblad homogene watergang'!$H$9&lt;0,+H52-K53*B53,+H52+K53*B53)</f>
        <v>2.2874586853391627</v>
      </c>
      <c r="I53" s="24">
        <f t="shared" si="17"/>
        <v>1.1852690761652245</v>
      </c>
      <c r="J53" s="23">
        <f>IF('Invoerblad homogene watergang'!$K$9="Begroeiing volgt horizontaal peil",'Rekensheet homogene watergang'!$G$4+'Rekensheet homogene watergang'!$L$4,G53+L53)</f>
        <v>1.8980000000000001</v>
      </c>
      <c r="K53" s="24">
        <f t="shared" si="6"/>
        <v>1.0474022934845544E-3</v>
      </c>
      <c r="L53" s="23">
        <f>'Invoerblad homogene watergang'!$J$9/100*$I$4</f>
        <v>0.8</v>
      </c>
      <c r="M53" s="24">
        <f t="shared" si="18"/>
        <v>0</v>
      </c>
      <c r="N53" s="24">
        <f t="shared" si="19"/>
        <v>0.38526907616522443</v>
      </c>
      <c r="O53" s="23">
        <f>IF(((+N53*(F53+(E53*N53))+M53)*(IF('Invoerblad homogene watergang'!$M$9="Ja",0.5,1))+R53*(IF('Invoerblad homogene watergang'!$M$9="Ja",0.5,0)))&lt;0,0,(+N53*(F53+(E53*N53))+M53)*(IF('Invoerblad homogene watergang'!$M$9="Ja",0.5,1))+R53*(IF('Invoerblad homogene watergang'!$M$9="Ja",0.5,0)))</f>
        <v>0.68497128297207754</v>
      </c>
      <c r="P53" s="23">
        <f>(+F53+(2*N53*(1+E53^2)^0.5)+2*(IF('Invoerblad homogene watergang'!$L$9&gt;0,1,0))*L53)*(IF('Invoerblad homogene watergang'!$M$9="Ja",0.5,1))+S53*(IF('Invoerblad homogene watergang'!$M$9="Ja",0.5,0))</f>
        <v>2.5891074089643578</v>
      </c>
      <c r="Q53" s="24">
        <f t="shared" si="7"/>
        <v>0.26455885167238613</v>
      </c>
      <c r="R53" s="24">
        <f t="shared" si="8"/>
        <v>3.5296170657686168</v>
      </c>
      <c r="S53" s="24">
        <f t="shared" si="9"/>
        <v>5.4735484293355494</v>
      </c>
      <c r="T53" s="24">
        <f t="shared" si="0"/>
        <v>0.64484988327710613</v>
      </c>
      <c r="U53" s="24">
        <f t="shared" si="1"/>
        <v>2.8446457827965395</v>
      </c>
      <c r="V53" s="24">
        <f t="shared" si="20"/>
        <v>9.597677349666565</v>
      </c>
      <c r="W53" s="24">
        <f t="shared" si="21"/>
        <v>85.339373483896182</v>
      </c>
      <c r="X53" s="24">
        <f t="shared" si="22"/>
        <v>-0.4</v>
      </c>
      <c r="Y53" s="63">
        <f t="shared" si="23"/>
        <v>0.31089081496673332</v>
      </c>
      <c r="Z53" s="24">
        <f t="shared" si="24"/>
        <v>0.22277296258316676</v>
      </c>
      <c r="AA53" s="24">
        <f t="shared" si="25"/>
        <v>1.3620459035555403</v>
      </c>
      <c r="AB53" s="47">
        <f t="shared" si="12"/>
        <v>0.31338106890607725</v>
      </c>
      <c r="AC53" s="47">
        <f t="shared" si="13"/>
        <v>8.9384655511567823E-2</v>
      </c>
      <c r="AD53" s="47">
        <f t="shared" si="14"/>
        <v>0.40276572441764508</v>
      </c>
      <c r="AE53" s="47">
        <f t="shared" si="15"/>
        <v>4.7100493881251841</v>
      </c>
    </row>
    <row r="54" spans="1:31" s="48" customFormat="1" x14ac:dyDescent="0.35">
      <c r="A54" s="24">
        <f t="shared" si="16"/>
        <v>200</v>
      </c>
      <c r="B54" s="24">
        <f>'Invoerblad homogene watergang'!$G$9/100</f>
        <v>4</v>
      </c>
      <c r="C54" s="24">
        <f>ABS(+'Invoerblad homogene watergang'!$H$9)</f>
        <v>0.4</v>
      </c>
      <c r="D54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54" s="24">
        <f>'Invoerblad homogene watergang'!$F$9</f>
        <v>1.5</v>
      </c>
      <c r="F54" s="24">
        <f>'Invoerblad homogene watergang'!$E$9</f>
        <v>1.2</v>
      </c>
      <c r="G54" s="24">
        <f>G53+(+'Invoerblad homogene watergang'!$B$9-'Invoerblad homogene watergang'!$C$9)/'Invoerblad homogene watergang'!$G$9*B54</f>
        <v>1.1000000000000001</v>
      </c>
      <c r="H54" s="24">
        <f>IF('Invoerblad homogene watergang'!$H$9&lt;0,+H53-K54*B54,+H53+K54*B54)</f>
        <v>2.2915899361127154</v>
      </c>
      <c r="I54" s="24">
        <f t="shared" si="17"/>
        <v>1.1874586853391627</v>
      </c>
      <c r="J54" s="23">
        <f>IF('Invoerblad homogene watergang'!$K$9="Begroeiing volgt horizontaal peil",'Rekensheet homogene watergang'!$G$4+'Rekensheet homogene watergang'!$L$4,G54+L54)</f>
        <v>1.9000000000000001</v>
      </c>
      <c r="K54" s="24">
        <f t="shared" si="6"/>
        <v>1.0328126933881786E-3</v>
      </c>
      <c r="L54" s="23">
        <f>'Invoerblad homogene watergang'!$J$9/100*$I$4</f>
        <v>0.8</v>
      </c>
      <c r="M54" s="24">
        <f t="shared" si="18"/>
        <v>0</v>
      </c>
      <c r="N54" s="24">
        <f t="shared" si="19"/>
        <v>0.38745868533916261</v>
      </c>
      <c r="O54" s="23">
        <f>IF(((+N54*(F54+(E54*N54))+M54)*(IF('Invoerblad homogene watergang'!$M$9="Ja",0.5,1))+R54*(IF('Invoerblad homogene watergang'!$M$9="Ja",0.5,0)))&lt;0,0,(+N54*(F54+(E54*N54))+M54)*(IF('Invoerblad homogene watergang'!$M$9="Ja",0.5,1))+R54*(IF('Invoerblad homogene watergang'!$M$9="Ja",0.5,0)))</f>
        <v>0.69013677167412346</v>
      </c>
      <c r="P54" s="23">
        <f>(+F54+(2*N54*(1+E54^2)^0.5)+2*(IF('Invoerblad homogene watergang'!$L$9&gt;0,1,0))*L54)*(IF('Invoerblad homogene watergang'!$M$9="Ja",0.5,1))+S54*(IF('Invoerblad homogene watergang'!$M$9="Ja",0.5,0))</f>
        <v>2.5970021571142183</v>
      </c>
      <c r="Q54" s="24">
        <f t="shared" si="7"/>
        <v>0.2657436266595179</v>
      </c>
      <c r="R54" s="24">
        <f t="shared" si="8"/>
        <v>3.5400376164881142</v>
      </c>
      <c r="S54" s="24">
        <f t="shared" si="9"/>
        <v>5.48144317748541</v>
      </c>
      <c r="T54" s="24">
        <f t="shared" si="0"/>
        <v>0.64582218621339282</v>
      </c>
      <c r="U54" s="24">
        <f t="shared" si="1"/>
        <v>2.8499008448139906</v>
      </c>
      <c r="V54" s="24">
        <f t="shared" si="20"/>
        <v>9.6989039122800182</v>
      </c>
      <c r="W54" s="24">
        <f t="shared" si="21"/>
        <v>85.497025344419725</v>
      </c>
      <c r="X54" s="24">
        <f t="shared" si="22"/>
        <v>-0.4</v>
      </c>
      <c r="Y54" s="63">
        <f t="shared" si="23"/>
        <v>0.31197308791786366</v>
      </c>
      <c r="Z54" s="24">
        <f t="shared" si="24"/>
        <v>0.22006728020534091</v>
      </c>
      <c r="AA54" s="24">
        <f t="shared" si="25"/>
        <v>1.3613208032387993</v>
      </c>
      <c r="AB54" s="47">
        <f t="shared" si="12"/>
        <v>0.31446358009735537</v>
      </c>
      <c r="AC54" s="47">
        <f t="shared" si="13"/>
        <v>8.8302413022647505E-2</v>
      </c>
      <c r="AD54" s="47">
        <f t="shared" si="14"/>
        <v>0.40276599312000289</v>
      </c>
      <c r="AE54" s="47">
        <f t="shared" si="15"/>
        <v>4.724540544510373</v>
      </c>
    </row>
    <row r="55" spans="1:31" s="48" customFormat="1" x14ac:dyDescent="0.35">
      <c r="A55" s="24">
        <f t="shared" si="16"/>
        <v>204</v>
      </c>
      <c r="B55" s="24">
        <f>'Invoerblad homogene watergang'!$G$9/100</f>
        <v>4</v>
      </c>
      <c r="C55" s="24">
        <f>ABS(+'Invoerblad homogene watergang'!$H$9)</f>
        <v>0.4</v>
      </c>
      <c r="D55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55" s="24">
        <f>'Invoerblad homogene watergang'!$F$9</f>
        <v>1.5</v>
      </c>
      <c r="F55" s="24">
        <f>'Invoerblad homogene watergang'!$E$9</f>
        <v>1.2</v>
      </c>
      <c r="G55" s="24">
        <f>G54+(+'Invoerblad homogene watergang'!$B$9-'Invoerblad homogene watergang'!$C$9)/'Invoerblad homogene watergang'!$G$9*B55</f>
        <v>1.1020000000000001</v>
      </c>
      <c r="H55" s="24">
        <f>IF('Invoerblad homogene watergang'!$H$9&lt;0,+H54-K55*B55,+H54+K55*B55)</f>
        <v>2.2956651632958121</v>
      </c>
      <c r="I55" s="24">
        <f t="shared" si="17"/>
        <v>1.1895899361127154</v>
      </c>
      <c r="J55" s="23">
        <f>IF('Invoerblad homogene watergang'!$K$9="Begroeiing volgt horizontaal peil",'Rekensheet homogene watergang'!$G$4+'Rekensheet homogene watergang'!$L$4,G55+L55)</f>
        <v>1.9020000000000001</v>
      </c>
      <c r="K55" s="24">
        <f t="shared" si="6"/>
        <v>1.0188067957741535E-3</v>
      </c>
      <c r="L55" s="23">
        <f>'Invoerblad homogene watergang'!$J$9/100*$I$4</f>
        <v>0.8</v>
      </c>
      <c r="M55" s="24">
        <f t="shared" si="18"/>
        <v>0</v>
      </c>
      <c r="N55" s="24">
        <f t="shared" si="19"/>
        <v>0.38958993611271531</v>
      </c>
      <c r="O55" s="23">
        <f>IF(((+N55*(F55+(E55*N55))+M55)*(IF('Invoerblad homogene watergang'!$M$9="Ja",0.5,1))+R55*(IF('Invoerblad homogene watergang'!$M$9="Ja",0.5,0)))&lt;0,0,(+N55*(F55+(E55*N55))+M55)*(IF('Invoerblad homogene watergang'!$M$9="Ja",0.5,1))+R55*(IF('Invoerblad homogene watergang'!$M$9="Ja",0.5,0)))</f>
        <v>0.6951784008157228</v>
      </c>
      <c r="P55" s="23">
        <f>(+F55+(2*N55*(1+E55^2)^0.5)+2*(IF('Invoerblad homogene watergang'!$L$9&gt;0,1,0))*L55)*(IF('Invoerblad homogene watergang'!$M$9="Ja",0.5,1))+S55*(IF('Invoerblad homogene watergang'!$M$9="Ja",0.5,0))</f>
        <v>2.6046864910591347</v>
      </c>
      <c r="Q55" s="24">
        <f t="shared" si="7"/>
        <v>0.26689523027128104</v>
      </c>
      <c r="R55" s="24">
        <f t="shared" si="8"/>
        <v>3.5501942474862402</v>
      </c>
      <c r="S55" s="24">
        <f t="shared" si="9"/>
        <v>5.4891275114303264</v>
      </c>
      <c r="T55" s="24">
        <f t="shared" si="0"/>
        <v>0.64676840537835312</v>
      </c>
      <c r="U55" s="24">
        <f t="shared" si="1"/>
        <v>2.8550158466705176</v>
      </c>
      <c r="V55" s="24">
        <f t="shared" si="20"/>
        <v>9.7979615051629043</v>
      </c>
      <c r="W55" s="24">
        <f t="shared" si="21"/>
        <v>85.650475400115525</v>
      </c>
      <c r="X55" s="24">
        <f t="shared" si="22"/>
        <v>-0.4</v>
      </c>
      <c r="Y55" s="63">
        <f t="shared" si="23"/>
        <v>0.3130142324163368</v>
      </c>
      <c r="Z55" s="24">
        <f t="shared" si="24"/>
        <v>0.21746441895915805</v>
      </c>
      <c r="AA55" s="24">
        <f t="shared" si="25"/>
        <v>1.3606934842564136</v>
      </c>
      <c r="AB55" s="47">
        <f t="shared" si="12"/>
        <v>0.31550485023937908</v>
      </c>
      <c r="AC55" s="47">
        <f t="shared" si="13"/>
        <v>8.7261286398924665E-2</v>
      </c>
      <c r="AD55" s="47">
        <f t="shared" si="14"/>
        <v>0.40276613663830374</v>
      </c>
      <c r="AE55" s="47">
        <f t="shared" si="15"/>
        <v>4.7387163230999683</v>
      </c>
    </row>
    <row r="56" spans="1:31" s="48" customFormat="1" x14ac:dyDescent="0.35">
      <c r="A56" s="24">
        <f t="shared" si="16"/>
        <v>208</v>
      </c>
      <c r="B56" s="24">
        <f>'Invoerblad homogene watergang'!$G$9/100</f>
        <v>4</v>
      </c>
      <c r="C56" s="24">
        <f>ABS(+'Invoerblad homogene watergang'!$H$9)</f>
        <v>0.4</v>
      </c>
      <c r="D56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56" s="24">
        <f>'Invoerblad homogene watergang'!$F$9</f>
        <v>1.5</v>
      </c>
      <c r="F56" s="24">
        <f>'Invoerblad homogene watergang'!$E$9</f>
        <v>1.2</v>
      </c>
      <c r="G56" s="24">
        <f>G55+(+'Invoerblad homogene watergang'!$B$9-'Invoerblad homogene watergang'!$C$9)/'Invoerblad homogene watergang'!$G$9*B56</f>
        <v>1.1040000000000001</v>
      </c>
      <c r="H56" s="24">
        <f>IF('Invoerblad homogene watergang'!$H$9&lt;0,+H55-K56*B56,+H55+K56*B56)</f>
        <v>2.2996865701874789</v>
      </c>
      <c r="I56" s="24">
        <f t="shared" si="17"/>
        <v>1.191665163295812</v>
      </c>
      <c r="J56" s="23">
        <f>IF('Invoerblad homogene watergang'!$K$9="Begroeiing volgt horizontaal peil",'Rekensheet homogene watergang'!$G$4+'Rekensheet homogene watergang'!$L$4,G56+L56)</f>
        <v>1.9040000000000001</v>
      </c>
      <c r="K56" s="24">
        <f t="shared" si="6"/>
        <v>1.0053517229167417E-3</v>
      </c>
      <c r="L56" s="23">
        <f>'Invoerblad homogene watergang'!$J$9/100*$I$4</f>
        <v>0.8</v>
      </c>
      <c r="M56" s="24">
        <f t="shared" si="18"/>
        <v>0</v>
      </c>
      <c r="N56" s="24">
        <f t="shared" si="19"/>
        <v>0.39166516329581191</v>
      </c>
      <c r="O56" s="23">
        <f>IF(((+N56*(F56+(E56*N56))+M56)*(IF('Invoerblad homogene watergang'!$M$9="Ja",0.5,1))+R56*(IF('Invoerblad homogene watergang'!$M$9="Ja",0.5,0)))&lt;0,0,(+N56*(F56+(E56*N56))+M56)*(IF('Invoerblad homogene watergang'!$M$9="Ja",0.5,1))+R56*(IF('Invoerblad homogene watergang'!$M$9="Ja",0.5,0)))</f>
        <v>0.70010059616427689</v>
      </c>
      <c r="P56" s="23">
        <f>(+F56+(2*N56*(1+E56^2)^0.5)+2*(IF('Invoerblad homogene watergang'!$L$9&gt;0,1,0))*L56)*(IF('Invoerblad homogene watergang'!$M$9="Ja",0.5,1))+S56*(IF('Invoerblad homogene watergang'!$M$9="Ja",0.5,0))</f>
        <v>2.6121688290760261</v>
      </c>
      <c r="Q56" s="24">
        <f t="shared" si="7"/>
        <v>0.26801506409978709</v>
      </c>
      <c r="R56" s="24">
        <f t="shared" si="8"/>
        <v>3.5600969880742253</v>
      </c>
      <c r="S56" s="24">
        <f t="shared" si="9"/>
        <v>5.4966098494472178</v>
      </c>
      <c r="T56" s="24">
        <f t="shared" si="0"/>
        <v>0.64768959150925665</v>
      </c>
      <c r="U56" s="24">
        <f t="shared" si="1"/>
        <v>2.8599963919099483</v>
      </c>
      <c r="V56" s="24">
        <f t="shared" si="20"/>
        <v>9.8949172744017471</v>
      </c>
      <c r="W56" s="24">
        <f t="shared" si="21"/>
        <v>85.799891757298454</v>
      </c>
      <c r="X56" s="24">
        <f t="shared" si="22"/>
        <v>-0.4</v>
      </c>
      <c r="Y56" s="63">
        <f t="shared" si="23"/>
        <v>0.31401645622530289</v>
      </c>
      <c r="Z56" s="24">
        <f t="shared" si="24"/>
        <v>0.21495885943674284</v>
      </c>
      <c r="AA56" s="24">
        <f t="shared" si="25"/>
        <v>1.3601589843325677</v>
      </c>
      <c r="AB56" s="47">
        <f t="shared" si="12"/>
        <v>0.31650709722997511</v>
      </c>
      <c r="AC56" s="47">
        <f t="shared" si="13"/>
        <v>8.6259069004269939E-2</v>
      </c>
      <c r="AD56" s="47">
        <f t="shared" si="14"/>
        <v>0.40276616623424505</v>
      </c>
      <c r="AE56" s="47">
        <f t="shared" si="15"/>
        <v>4.7525858693414262</v>
      </c>
    </row>
    <row r="57" spans="1:31" s="48" customFormat="1" x14ac:dyDescent="0.35">
      <c r="A57" s="24">
        <f t="shared" si="16"/>
        <v>212</v>
      </c>
      <c r="B57" s="24">
        <f>'Invoerblad homogene watergang'!$G$9/100</f>
        <v>4</v>
      </c>
      <c r="C57" s="24">
        <f>ABS(+'Invoerblad homogene watergang'!$H$9)</f>
        <v>0.4</v>
      </c>
      <c r="D57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57" s="24">
        <f>'Invoerblad homogene watergang'!$F$9</f>
        <v>1.5</v>
      </c>
      <c r="F57" s="24">
        <f>'Invoerblad homogene watergang'!$E$9</f>
        <v>1.2</v>
      </c>
      <c r="G57" s="24">
        <f>G56+(+'Invoerblad homogene watergang'!$B$9-'Invoerblad homogene watergang'!$C$9)/'Invoerblad homogene watergang'!$G$9*B57</f>
        <v>1.1060000000000001</v>
      </c>
      <c r="H57" s="24">
        <f>IF('Invoerblad homogene watergang'!$H$9&lt;0,+H56-K57*B57,+H56+K57*B57)</f>
        <v>2.3036562381168153</v>
      </c>
      <c r="I57" s="24">
        <f t="shared" si="17"/>
        <v>1.1936865701874788</v>
      </c>
      <c r="J57" s="23">
        <f>IF('Invoerblad homogene watergang'!$K$9="Begroeiing volgt horizontaal peil",'Rekensheet homogene watergang'!$G$4+'Rekensheet homogene watergang'!$L$4,G57+L57)</f>
        <v>1.9060000000000001</v>
      </c>
      <c r="K57" s="24">
        <f t="shared" si="6"/>
        <v>9.9241698233412581E-4</v>
      </c>
      <c r="L57" s="23">
        <f>'Invoerblad homogene watergang'!$J$9/100*$I$4</f>
        <v>0.8</v>
      </c>
      <c r="M57" s="24">
        <f t="shared" si="18"/>
        <v>0</v>
      </c>
      <c r="N57" s="24">
        <f t="shared" si="19"/>
        <v>0.39368657018747877</v>
      </c>
      <c r="O57" s="23">
        <f>IF(((+N57*(F57+(E57*N57))+M57)*(IF('Invoerblad homogene watergang'!$M$9="Ja",0.5,1))+R57*(IF('Invoerblad homogene watergang'!$M$9="Ja",0.5,0)))&lt;0,0,(+N57*(F57+(E57*N57))+M57)*(IF('Invoerblad homogene watergang'!$M$9="Ja",0.5,1))+R57*(IF('Invoerblad homogene watergang'!$M$9="Ja",0.5,0)))</f>
        <v>0.70490755754394552</v>
      </c>
      <c r="P57" s="23">
        <f>(+F57+(2*N57*(1+E57^2)^0.5)+2*(IF('Invoerblad homogene watergang'!$L$9&gt;0,1,0))*L57)*(IF('Invoerblad homogene watergang'!$M$9="Ja",0.5,1))+S57*(IF('Invoerblad homogene watergang'!$M$9="Ja",0.5,0))</f>
        <v>2.6194571152725072</v>
      </c>
      <c r="Q57" s="24">
        <f t="shared" si="7"/>
        <v>0.26910444665577682</v>
      </c>
      <c r="R57" s="24">
        <f t="shared" si="8"/>
        <v>3.5697553259938943</v>
      </c>
      <c r="S57" s="24">
        <f t="shared" si="9"/>
        <v>5.5038981356436993</v>
      </c>
      <c r="T57" s="24">
        <f t="shared" si="0"/>
        <v>0.64858673580382309</v>
      </c>
      <c r="U57" s="24">
        <f t="shared" si="1"/>
        <v>2.8648477684499487</v>
      </c>
      <c r="V57" s="24">
        <f t="shared" si="20"/>
        <v>9.9898354160793019</v>
      </c>
      <c r="W57" s="24">
        <f t="shared" si="21"/>
        <v>85.945433053498462</v>
      </c>
      <c r="X57" s="24">
        <f t="shared" si="22"/>
        <v>-0.4</v>
      </c>
      <c r="Y57" s="63">
        <f t="shared" si="23"/>
        <v>0.31498181389291885</v>
      </c>
      <c r="Z57" s="24">
        <f t="shared" si="24"/>
        <v>0.21254546526770293</v>
      </c>
      <c r="AA57" s="24">
        <f t="shared" si="25"/>
        <v>1.3597126674443063</v>
      </c>
      <c r="AB57" s="47">
        <f t="shared" si="12"/>
        <v>0.31747238484025936</v>
      </c>
      <c r="AC57" s="47">
        <f t="shared" si="13"/>
        <v>8.5293707316352579E-2</v>
      </c>
      <c r="AD57" s="47">
        <f t="shared" si="14"/>
        <v>0.40276609215661197</v>
      </c>
      <c r="AE57" s="47">
        <f t="shared" si="15"/>
        <v>4.7661580078336945</v>
      </c>
    </row>
    <row r="58" spans="1:31" s="48" customFormat="1" x14ac:dyDescent="0.35">
      <c r="A58" s="24">
        <f t="shared" si="16"/>
        <v>216</v>
      </c>
      <c r="B58" s="24">
        <f>'Invoerblad homogene watergang'!$G$9/100</f>
        <v>4</v>
      </c>
      <c r="C58" s="24">
        <f>ABS(+'Invoerblad homogene watergang'!$H$9)</f>
        <v>0.4</v>
      </c>
      <c r="D58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58" s="24">
        <f>'Invoerblad homogene watergang'!$F$9</f>
        <v>1.5</v>
      </c>
      <c r="F58" s="24">
        <f>'Invoerblad homogene watergang'!$E$9</f>
        <v>1.2</v>
      </c>
      <c r="G58" s="24">
        <f>G57+(+'Invoerblad homogene watergang'!$B$9-'Invoerblad homogene watergang'!$C$9)/'Invoerblad homogene watergang'!$G$9*B58</f>
        <v>1.1080000000000001</v>
      </c>
      <c r="H58" s="24">
        <f>IF('Invoerblad homogene watergang'!$H$9&lt;0,+H57-K58*B58,+H57+K58*B58)</f>
        <v>2.30757613514634</v>
      </c>
      <c r="I58" s="24">
        <f t="shared" si="17"/>
        <v>1.1956562381168152</v>
      </c>
      <c r="J58" s="23">
        <f>IF('Invoerblad homogene watergang'!$K$9="Begroeiing volgt horizontaal peil",'Rekensheet homogene watergang'!$G$4+'Rekensheet homogene watergang'!$L$4,G58+L58)</f>
        <v>1.9080000000000001</v>
      </c>
      <c r="K58" s="24">
        <f t="shared" si="6"/>
        <v>9.7997425738120597E-4</v>
      </c>
      <c r="L58" s="23">
        <f>'Invoerblad homogene watergang'!$J$9/100*$I$4</f>
        <v>0.8</v>
      </c>
      <c r="M58" s="24">
        <f t="shared" si="18"/>
        <v>0</v>
      </c>
      <c r="N58" s="24">
        <f t="shared" si="19"/>
        <v>0.39565623811681516</v>
      </c>
      <c r="O58" s="23">
        <f>IF(((+N58*(F58+(E58*N58))+M58)*(IF('Invoerblad homogene watergang'!$M$9="Ja",0.5,1))+R58*(IF('Invoerblad homogene watergang'!$M$9="Ja",0.5,0)))&lt;0,0,(+N58*(F58+(E58*N58))+M58)*(IF('Invoerblad homogene watergang'!$M$9="Ja",0.5,1))+R58*(IF('Invoerblad homogene watergang'!$M$9="Ja",0.5,0)))</f>
        <v>0.70960327388130306</v>
      </c>
      <c r="P58" s="23">
        <f>(+F58+(2*N58*(1+E58^2)^0.5)+2*(IF('Invoerblad homogene watergang'!$L$9&gt;0,1,0))*L58)*(IF('Invoerblad homogene watergang'!$M$9="Ja",0.5,1))+S58*(IF('Invoerblad homogene watergang'!$M$9="Ja",0.5,0))</f>
        <v>2.6265588539873663</v>
      </c>
      <c r="Q58" s="24">
        <f t="shared" si="7"/>
        <v>0.27016461969015382</v>
      </c>
      <c r="R58" s="24">
        <f t="shared" si="8"/>
        <v>3.5791782453616596</v>
      </c>
      <c r="S58" s="24">
        <f t="shared" si="9"/>
        <v>5.510999874358558</v>
      </c>
      <c r="T58" s="24">
        <f t="shared" si="0"/>
        <v>0.64946077426253812</v>
      </c>
      <c r="U58" s="24">
        <f t="shared" si="1"/>
        <v>2.8695749714803567</v>
      </c>
      <c r="V58" s="24">
        <f t="shared" si="20"/>
        <v>10.082777343873685</v>
      </c>
      <c r="W58" s="24">
        <f t="shared" si="21"/>
        <v>86.087249144410706</v>
      </c>
      <c r="X58" s="24">
        <f t="shared" si="22"/>
        <v>-0.4</v>
      </c>
      <c r="Y58" s="63">
        <f t="shared" si="23"/>
        <v>0.31591221963879457</v>
      </c>
      <c r="Z58" s="24">
        <f t="shared" si="24"/>
        <v>0.21021945090301364</v>
      </c>
      <c r="AA58" s="24">
        <f t="shared" si="25"/>
        <v>1.3593501978456799</v>
      </c>
      <c r="AB58" s="47">
        <f t="shared" si="12"/>
        <v>0.31840263569209176</v>
      </c>
      <c r="AC58" s="47">
        <f t="shared" si="13"/>
        <v>8.4363288050284743E-2</v>
      </c>
      <c r="AD58" s="47">
        <f t="shared" si="14"/>
        <v>0.40276592374237652</v>
      </c>
      <c r="AE58" s="47">
        <f t="shared" si="15"/>
        <v>4.7794412523091214</v>
      </c>
    </row>
    <row r="59" spans="1:31" s="48" customFormat="1" x14ac:dyDescent="0.35">
      <c r="A59" s="24">
        <f t="shared" si="16"/>
        <v>220</v>
      </c>
      <c r="B59" s="24">
        <f>'Invoerblad homogene watergang'!$G$9/100</f>
        <v>4</v>
      </c>
      <c r="C59" s="24">
        <f>ABS(+'Invoerblad homogene watergang'!$H$9)</f>
        <v>0.4</v>
      </c>
      <c r="D59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59" s="24">
        <f>'Invoerblad homogene watergang'!$F$9</f>
        <v>1.5</v>
      </c>
      <c r="F59" s="24">
        <f>'Invoerblad homogene watergang'!$E$9</f>
        <v>1.2</v>
      </c>
      <c r="G59" s="24">
        <f>G58+(+'Invoerblad homogene watergang'!$B$9-'Invoerblad homogene watergang'!$C$9)/'Invoerblad homogene watergang'!$G$9*B59</f>
        <v>1.1100000000000001</v>
      </c>
      <c r="H59" s="24">
        <f>IF('Invoerblad homogene watergang'!$H$9&lt;0,+H58-K59*B59,+H58+K59*B59)</f>
        <v>2.3114481240232201</v>
      </c>
      <c r="I59" s="24">
        <f t="shared" si="17"/>
        <v>1.1975761351463399</v>
      </c>
      <c r="J59" s="23">
        <f>IF('Invoerblad homogene watergang'!$K$9="Begroeiing volgt horizontaal peil",'Rekensheet homogene watergang'!$G$4+'Rekensheet homogene watergang'!$L$4,G59+L59)</f>
        <v>1.9100000000000001</v>
      </c>
      <c r="K59" s="24">
        <f t="shared" si="6"/>
        <v>9.6799721921998413E-4</v>
      </c>
      <c r="L59" s="23">
        <f>'Invoerblad homogene watergang'!$J$9/100*$I$4</f>
        <v>0.8</v>
      </c>
      <c r="M59" s="24">
        <f t="shared" si="18"/>
        <v>0</v>
      </c>
      <c r="N59" s="24">
        <f t="shared" si="19"/>
        <v>0.39757613514633983</v>
      </c>
      <c r="O59" s="23">
        <f>IF(((+N59*(F59+(E59*N59))+M59)*(IF('Invoerblad homogene watergang'!$M$9="Ja",0.5,1))+R59*(IF('Invoerblad homogene watergang'!$M$9="Ja",0.5,0)))&lt;0,0,(+N59*(F59+(E59*N59))+M59)*(IF('Invoerblad homogene watergang'!$M$9="Ja",0.5,1))+R59*(IF('Invoerblad homogene watergang'!$M$9="Ja",0.5,0)))</f>
        <v>0.71419153703245875</v>
      </c>
      <c r="P59" s="23">
        <f>(+F59+(2*N59*(1+E59^2)^0.5)+2*(IF('Invoerblad homogene watergang'!$L$9&gt;0,1,0))*L59)*(IF('Invoerblad homogene watergang'!$M$9="Ja",0.5,1))+S59*(IF('Invoerblad homogene watergang'!$M$9="Ja",0.5,0))</f>
        <v>2.6334811411709289</v>
      </c>
      <c r="Q59" s="24">
        <f t="shared" si="7"/>
        <v>0.27119675393418868</v>
      </c>
      <c r="R59" s="24">
        <f t="shared" si="8"/>
        <v>3.5883742613836742</v>
      </c>
      <c r="S59" s="24">
        <f t="shared" si="9"/>
        <v>5.5179221615421206</v>
      </c>
      <c r="T59" s="24">
        <f t="shared" si="0"/>
        <v>0.65031259164787014</v>
      </c>
      <c r="U59" s="24">
        <f t="shared" si="1"/>
        <v>2.8741827243512157</v>
      </c>
      <c r="V59" s="24">
        <f t="shared" si="20"/>
        <v>10.173801845399813</v>
      </c>
      <c r="W59" s="24">
        <f t="shared" si="21"/>
        <v>86.225481730536472</v>
      </c>
      <c r="X59" s="24">
        <f t="shared" si="22"/>
        <v>-0.4</v>
      </c>
      <c r="Y59" s="63">
        <f t="shared" si="23"/>
        <v>0.31680945898051682</v>
      </c>
      <c r="Z59" s="24">
        <f t="shared" si="24"/>
        <v>0.207976352548708</v>
      </c>
      <c r="AA59" s="24">
        <f t="shared" si="25"/>
        <v>1.3590675164871144</v>
      </c>
      <c r="AB59" s="47">
        <f t="shared" si="12"/>
        <v>0.31929964296544772</v>
      </c>
      <c r="AC59" s="47">
        <f t="shared" si="13"/>
        <v>8.3466026541062846E-2</v>
      </c>
      <c r="AD59" s="47">
        <f t="shared" si="14"/>
        <v>0.40276566950651055</v>
      </c>
      <c r="AE59" s="47">
        <f t="shared" si="15"/>
        <v>4.792443815852371</v>
      </c>
    </row>
    <row r="60" spans="1:31" s="48" customFormat="1" x14ac:dyDescent="0.35">
      <c r="A60" s="24">
        <f t="shared" si="16"/>
        <v>224</v>
      </c>
      <c r="B60" s="24">
        <f>'Invoerblad homogene watergang'!$G$9/100</f>
        <v>4</v>
      </c>
      <c r="C60" s="24">
        <f>ABS(+'Invoerblad homogene watergang'!$H$9)</f>
        <v>0.4</v>
      </c>
      <c r="D60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60" s="24">
        <f>'Invoerblad homogene watergang'!$F$9</f>
        <v>1.5</v>
      </c>
      <c r="F60" s="24">
        <f>'Invoerblad homogene watergang'!$E$9</f>
        <v>1.2</v>
      </c>
      <c r="G60" s="24">
        <f>G59+(+'Invoerblad homogene watergang'!$B$9-'Invoerblad homogene watergang'!$C$9)/'Invoerblad homogene watergang'!$G$9*B60</f>
        <v>1.1120000000000001</v>
      </c>
      <c r="H60" s="24">
        <f>IF('Invoerblad homogene watergang'!$H$9&lt;0,+H59-K60*B60,+H59+K60*B60)</f>
        <v>2.3152739694540125</v>
      </c>
      <c r="I60" s="24">
        <f t="shared" si="17"/>
        <v>1.19944812402322</v>
      </c>
      <c r="J60" s="23">
        <f>IF('Invoerblad homogene watergang'!$K$9="Begroeiing volgt horizontaal peil",'Rekensheet homogene watergang'!$G$4+'Rekensheet homogene watergang'!$L$4,G60+L60)</f>
        <v>1.9120000000000001</v>
      </c>
      <c r="K60" s="24">
        <f t="shared" si="6"/>
        <v>9.5646135769811541E-4</v>
      </c>
      <c r="L60" s="23">
        <f>'Invoerblad homogene watergang'!$J$9/100*$I$4</f>
        <v>0.8</v>
      </c>
      <c r="M60" s="24">
        <f t="shared" si="18"/>
        <v>0</v>
      </c>
      <c r="N60" s="24">
        <f t="shared" si="19"/>
        <v>0.39944812402321994</v>
      </c>
      <c r="O60" s="23">
        <f>IF(((+N60*(F60+(E60*N60))+M60)*(IF('Invoerblad homogene watergang'!$M$9="Ja",0.5,1))+R60*(IF('Invoerblad homogene watergang'!$M$9="Ja",0.5,0)))&lt;0,0,(+N60*(F60+(E60*N60))+M60)*(IF('Invoerblad homogene watergang'!$M$9="Ja",0.5,1))+R60*(IF('Invoerblad homogene watergang'!$M$9="Ja",0.5,0)))</f>
        <v>0.71867595450636845</v>
      </c>
      <c r="P60" s="23">
        <f>(+F60+(2*N60*(1+E60^2)^0.5)+2*(IF('Invoerblad homogene watergang'!$L$9&gt;0,1,0))*L60)*(IF('Invoerblad homogene watergang'!$M$9="Ja",0.5,1))+S60*(IF('Invoerblad homogene watergang'!$M$9="Ja",0.5,0))</f>
        <v>2.6402306930536183</v>
      </c>
      <c r="Q60" s="24">
        <f t="shared" si="7"/>
        <v>0.27220195432057781</v>
      </c>
      <c r="R60" s="24">
        <f t="shared" si="8"/>
        <v>3.5973514521620964</v>
      </c>
      <c r="S60" s="24">
        <f t="shared" si="9"/>
        <v>5.5246717134248104</v>
      </c>
      <c r="T60" s="24">
        <f t="shared" si="0"/>
        <v>0.65114302509968591</v>
      </c>
      <c r="U60" s="24">
        <f t="shared" si="1"/>
        <v>2.8786754976557281</v>
      </c>
      <c r="V60" s="24">
        <f t="shared" si="20"/>
        <v>10.262965228119857</v>
      </c>
      <c r="W60" s="24">
        <f t="shared" si="21"/>
        <v>86.360264929671843</v>
      </c>
      <c r="X60" s="24">
        <f t="shared" si="22"/>
        <v>-0.4</v>
      </c>
      <c r="Y60" s="63">
        <f t="shared" si="23"/>
        <v>0.3176751992393923</v>
      </c>
      <c r="Z60" s="24">
        <f t="shared" si="24"/>
        <v>0.2058120019015193</v>
      </c>
      <c r="AA60" s="24">
        <f t="shared" si="25"/>
        <v>1.3588608195822407</v>
      </c>
      <c r="AB60" s="47">
        <f t="shared" si="12"/>
        <v>0.3201650809761043</v>
      </c>
      <c r="AC60" s="47">
        <f t="shared" si="13"/>
        <v>8.2600256245802875E-2</v>
      </c>
      <c r="AD60" s="47">
        <f t="shared" si="14"/>
        <v>0.40276533722190716</v>
      </c>
      <c r="AE60" s="47">
        <f t="shared" si="15"/>
        <v>4.8051736212215257</v>
      </c>
    </row>
    <row r="61" spans="1:31" s="48" customFormat="1" x14ac:dyDescent="0.35">
      <c r="A61" s="24">
        <f t="shared" si="16"/>
        <v>228</v>
      </c>
      <c r="B61" s="24">
        <f>'Invoerblad homogene watergang'!$G$9/100</f>
        <v>4</v>
      </c>
      <c r="C61" s="24">
        <f>ABS(+'Invoerblad homogene watergang'!$H$9)</f>
        <v>0.4</v>
      </c>
      <c r="D61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61" s="24">
        <f>'Invoerblad homogene watergang'!$F$9</f>
        <v>1.5</v>
      </c>
      <c r="F61" s="24">
        <f>'Invoerblad homogene watergang'!$E$9</f>
        <v>1.2</v>
      </c>
      <c r="G61" s="24">
        <f>G60+(+'Invoerblad homogene watergang'!$B$9-'Invoerblad homogene watergang'!$C$9)/'Invoerblad homogene watergang'!$G$9*B61</f>
        <v>1.1140000000000001</v>
      </c>
      <c r="H61" s="24">
        <f>IF('Invoerblad homogene watergang'!$H$9&lt;0,+H60-K61*B61,+H60+K61*B61)</f>
        <v>2.3190553447699429</v>
      </c>
      <c r="I61" s="24">
        <f t="shared" si="17"/>
        <v>1.2012739694540124</v>
      </c>
      <c r="J61" s="23">
        <f>IF('Invoerblad homogene watergang'!$K$9="Begroeiing volgt horizontaal peil",'Rekensheet homogene watergang'!$G$4+'Rekensheet homogene watergang'!$L$4,G61+L61)</f>
        <v>1.9140000000000001</v>
      </c>
      <c r="K61" s="24">
        <f t="shared" si="6"/>
        <v>9.4534382898263174E-4</v>
      </c>
      <c r="L61" s="23">
        <f>'Invoerblad homogene watergang'!$J$9/100*$I$4</f>
        <v>0.8</v>
      </c>
      <c r="M61" s="24">
        <f t="shared" si="18"/>
        <v>0</v>
      </c>
      <c r="N61" s="24">
        <f t="shared" si="19"/>
        <v>0.40127396945401239</v>
      </c>
      <c r="O61" s="23">
        <f>IF(((+N61*(F61+(E61*N61))+M61)*(IF('Invoerblad homogene watergang'!$M$9="Ja",0.5,1))+R61*(IF('Invoerblad homogene watergang'!$M$9="Ja",0.5,0)))&lt;0,0,(+N61*(F61+(E61*N61))+M61)*(IF('Invoerblad homogene watergang'!$M$9="Ja",0.5,1))+R61*(IF('Invoerblad homogene watergang'!$M$9="Ja",0.5,0)))</f>
        <v>0.72305996118688431</v>
      </c>
      <c r="P61" s="23">
        <f>(+F61+(2*N61*(1+E61^2)^0.5)+2*(IF('Invoerblad homogene watergang'!$L$9&gt;0,1,0))*L61)*(IF('Invoerblad homogene watergang'!$M$9="Ja",0.5,1))+S61*(IF('Invoerblad homogene watergang'!$M$9="Ja",0.5,0))</f>
        <v>2.6468138723754122</v>
      </c>
      <c r="Q61" s="24">
        <f t="shared" si="7"/>
        <v>0.2731812647399971</v>
      </c>
      <c r="R61" s="24">
        <f t="shared" si="8"/>
        <v>3.6061174878765141</v>
      </c>
      <c r="S61" s="24">
        <f t="shared" si="9"/>
        <v>5.5312548927466034</v>
      </c>
      <c r="T61" s="24">
        <f t="shared" si="0"/>
        <v>0.65195286744159753</v>
      </c>
      <c r="U61" s="24">
        <f t="shared" si="1"/>
        <v>2.8830575266896297</v>
      </c>
      <c r="V61" s="24">
        <f t="shared" si="20"/>
        <v>10.350321455589489</v>
      </c>
      <c r="W61" s="24">
        <f t="shared" si="21"/>
        <v>86.491725800688897</v>
      </c>
      <c r="X61" s="24">
        <f t="shared" si="22"/>
        <v>-0.4</v>
      </c>
      <c r="Y61" s="63">
        <f t="shared" si="23"/>
        <v>0.31851099904755947</v>
      </c>
      <c r="Z61" s="24">
        <f t="shared" si="24"/>
        <v>0.20372250238110137</v>
      </c>
      <c r="AA61" s="24">
        <f t="shared" si="25"/>
        <v>1.3587265391024503</v>
      </c>
      <c r="AB61" s="47">
        <f t="shared" si="12"/>
        <v>0.32100051474687924</v>
      </c>
      <c r="AC61" s="47">
        <f t="shared" si="13"/>
        <v>8.1764419243739117E-2</v>
      </c>
      <c r="AD61" s="47">
        <f t="shared" si="14"/>
        <v>0.40276493399061836</v>
      </c>
      <c r="AE61" s="47">
        <f t="shared" si="15"/>
        <v>4.8176383111648358</v>
      </c>
    </row>
    <row r="62" spans="1:31" s="48" customFormat="1" x14ac:dyDescent="0.35">
      <c r="A62" s="24">
        <f t="shared" si="16"/>
        <v>232</v>
      </c>
      <c r="B62" s="24">
        <f>'Invoerblad homogene watergang'!$G$9/100</f>
        <v>4</v>
      </c>
      <c r="C62" s="24">
        <f>ABS(+'Invoerblad homogene watergang'!$H$9)</f>
        <v>0.4</v>
      </c>
      <c r="D62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62" s="24">
        <f>'Invoerblad homogene watergang'!$F$9</f>
        <v>1.5</v>
      </c>
      <c r="F62" s="24">
        <f>'Invoerblad homogene watergang'!$E$9</f>
        <v>1.2</v>
      </c>
      <c r="G62" s="24">
        <f>G61+(+'Invoerblad homogene watergang'!$B$9-'Invoerblad homogene watergang'!$C$9)/'Invoerblad homogene watergang'!$G$9*B62</f>
        <v>1.1160000000000001</v>
      </c>
      <c r="H62" s="24">
        <f>IF('Invoerblad homogene watergang'!$H$9&lt;0,+H61-K62*B62,+H61+K62*B62)</f>
        <v>2.3227938380422146</v>
      </c>
      <c r="I62" s="24">
        <f t="shared" si="17"/>
        <v>1.2030553447699428</v>
      </c>
      <c r="J62" s="23">
        <f>IF('Invoerblad homogene watergang'!$K$9="Begroeiing volgt horizontaal peil",'Rekensheet homogene watergang'!$G$4+'Rekensheet homogene watergang'!$L$4,G62+L62)</f>
        <v>1.9160000000000001</v>
      </c>
      <c r="K62" s="24">
        <f t="shared" si="6"/>
        <v>9.3462331806791932E-4</v>
      </c>
      <c r="L62" s="23">
        <f>'Invoerblad homogene watergang'!$J$9/100*$I$4</f>
        <v>0.8</v>
      </c>
      <c r="M62" s="24">
        <f t="shared" si="18"/>
        <v>0</v>
      </c>
      <c r="N62" s="24">
        <f t="shared" si="19"/>
        <v>0.40305534476994276</v>
      </c>
      <c r="O62" s="23">
        <f>IF(((+N62*(F62+(E62*N62))+M62)*(IF('Invoerblad homogene watergang'!$M$9="Ja",0.5,1))+R62*(IF('Invoerblad homogene watergang'!$M$9="Ja",0.5,0)))&lt;0,0,(+N62*(F62+(E62*N62))+M62)*(IF('Invoerblad homogene watergang'!$M$9="Ja",0.5,1))+R62*(IF('Invoerblad homogene watergang'!$M$9="Ja",0.5,0)))</f>
        <v>0.72734683014535739</v>
      </c>
      <c r="P62" s="23">
        <f>(+F62+(2*N62*(1+E62^2)^0.5)+2*(IF('Invoerblad homogene watergang'!$L$9&gt;0,1,0))*L62)*(IF('Invoerblad homogene watergang'!$M$9="Ja",0.5,1))+S62*(IF('Invoerblad homogene watergang'!$M$9="Ja",0.5,0))</f>
        <v>2.6532367124178449</v>
      </c>
      <c r="Q62" s="24">
        <f t="shared" si="7"/>
        <v>0.27413567238127801</v>
      </c>
      <c r="R62" s="24">
        <f t="shared" si="8"/>
        <v>3.6146796575932201</v>
      </c>
      <c r="S62" s="24">
        <f t="shared" si="9"/>
        <v>5.537677732789037</v>
      </c>
      <c r="T62" s="24">
        <f t="shared" si="0"/>
        <v>0.65274287020900656</v>
      </c>
      <c r="U62" s="24">
        <f t="shared" si="1"/>
        <v>2.8873328274478629</v>
      </c>
      <c r="V62" s="24">
        <f t="shared" si="20"/>
        <v>10.435922274750526</v>
      </c>
      <c r="W62" s="24">
        <f t="shared" si="21"/>
        <v>86.619984823435885</v>
      </c>
      <c r="X62" s="24">
        <f t="shared" si="22"/>
        <v>-0.4</v>
      </c>
      <c r="Y62" s="63">
        <f t="shared" si="23"/>
        <v>0.31931831696389196</v>
      </c>
      <c r="Z62" s="24">
        <f t="shared" si="24"/>
        <v>0.20170420759027016</v>
      </c>
      <c r="AA62" s="24">
        <f t="shared" si="25"/>
        <v>1.3586613250040607</v>
      </c>
      <c r="AB62" s="47">
        <f t="shared" si="12"/>
        <v>0.32180740868078656</v>
      </c>
      <c r="AC62" s="47">
        <f t="shared" si="13"/>
        <v>8.0957057626672463E-2</v>
      </c>
      <c r="AD62" s="47">
        <f t="shared" si="14"/>
        <v>0.40276446630745899</v>
      </c>
      <c r="AE62" s="47">
        <f t="shared" si="15"/>
        <v>4.8298452586495433</v>
      </c>
    </row>
    <row r="63" spans="1:31" s="48" customFormat="1" x14ac:dyDescent="0.35">
      <c r="A63" s="24">
        <f t="shared" si="16"/>
        <v>236</v>
      </c>
      <c r="B63" s="24">
        <f>'Invoerblad homogene watergang'!$G$9/100</f>
        <v>4</v>
      </c>
      <c r="C63" s="24">
        <f>ABS(+'Invoerblad homogene watergang'!$H$9)</f>
        <v>0.4</v>
      </c>
      <c r="D63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63" s="24">
        <f>'Invoerblad homogene watergang'!$F$9</f>
        <v>1.5</v>
      </c>
      <c r="F63" s="24">
        <f>'Invoerblad homogene watergang'!$E$9</f>
        <v>1.2</v>
      </c>
      <c r="G63" s="24">
        <f>G62+(+'Invoerblad homogene watergang'!$B$9-'Invoerblad homogene watergang'!$C$9)/'Invoerblad homogene watergang'!$G$9*B63</f>
        <v>1.1180000000000001</v>
      </c>
      <c r="H63" s="24">
        <f>IF('Invoerblad homogene watergang'!$H$9&lt;0,+H62-K63*B63,+H62+K63*B63)</f>
        <v>2.326490957700261</v>
      </c>
      <c r="I63" s="24">
        <f t="shared" si="17"/>
        <v>1.2047938380422145</v>
      </c>
      <c r="J63" s="23">
        <f>IF('Invoerblad homogene watergang'!$K$9="Begroeiing volgt horizontaal peil",'Rekensheet homogene watergang'!$G$4+'Rekensheet homogene watergang'!$L$4,G63+L63)</f>
        <v>1.9180000000000001</v>
      </c>
      <c r="K63" s="24">
        <f t="shared" si="6"/>
        <v>9.2427991451157017E-4</v>
      </c>
      <c r="L63" s="23">
        <f>'Invoerblad homogene watergang'!$J$9/100*$I$4</f>
        <v>0.8</v>
      </c>
      <c r="M63" s="24">
        <f t="shared" si="18"/>
        <v>0</v>
      </c>
      <c r="N63" s="24">
        <f t="shared" si="19"/>
        <v>0.40479383804221447</v>
      </c>
      <c r="O63" s="23">
        <f>IF(((+N63*(F63+(E63*N63))+M63)*(IF('Invoerblad homogene watergang'!$M$9="Ja",0.5,1))+R63*(IF('Invoerblad homogene watergang'!$M$9="Ja",0.5,0)))&lt;0,0,(+N63*(F63+(E63*N63))+M63)*(IF('Invoerblad homogene watergang'!$M$9="Ja",0.5,1))+R63*(IF('Invoerblad homogene watergang'!$M$9="Ja",0.5,0)))</f>
        <v>0.73153968262607716</v>
      </c>
      <c r="P63" s="23">
        <f>(+F63+(2*N63*(1+E63^2)^0.5)+2*(IF('Invoerblad homogene watergang'!$L$9&gt;0,1,0))*L63)*(IF('Invoerblad homogene watergang'!$M$9="Ja",0.5,1))+S63*(IF('Invoerblad homogene watergang'!$M$9="Ja",0.5,0))</f>
        <v>2.6595049390530701</v>
      </c>
      <c r="Q63" s="24">
        <f t="shared" si="7"/>
        <v>0.27506611169767015</v>
      </c>
      <c r="R63" s="24">
        <f t="shared" si="8"/>
        <v>3.6230448939273923</v>
      </c>
      <c r="S63" s="24">
        <f t="shared" si="9"/>
        <v>5.5439459594242617</v>
      </c>
      <c r="T63" s="24">
        <f t="shared" si="0"/>
        <v>0.65351374642613669</v>
      </c>
      <c r="U63" s="24">
        <f t="shared" si="1"/>
        <v>2.8915052113013151</v>
      </c>
      <c r="V63" s="24">
        <f t="shared" si="20"/>
        <v>10.519817334926838</v>
      </c>
      <c r="W63" s="24">
        <f t="shared" si="21"/>
        <v>86.745156339039454</v>
      </c>
      <c r="X63" s="24">
        <f t="shared" si="22"/>
        <v>-0.4</v>
      </c>
      <c r="Y63" s="63">
        <f t="shared" si="23"/>
        <v>0.32009851929330657</v>
      </c>
      <c r="Z63" s="24">
        <f t="shared" si="24"/>
        <v>0.19975370176673363</v>
      </c>
      <c r="AA63" s="24">
        <f t="shared" si="25"/>
        <v>1.3586620290146829</v>
      </c>
      <c r="AB63" s="47">
        <f t="shared" si="12"/>
        <v>0.32258713443153741</v>
      </c>
      <c r="AC63" s="47">
        <f t="shared" si="13"/>
        <v>8.0176805685340177E-2</v>
      </c>
      <c r="AD63" s="47">
        <f t="shared" si="14"/>
        <v>0.40276394011687761</v>
      </c>
      <c r="AE63" s="47">
        <f t="shared" si="15"/>
        <v>4.8418015769379394</v>
      </c>
    </row>
    <row r="64" spans="1:31" s="48" customFormat="1" x14ac:dyDescent="0.35">
      <c r="A64" s="24">
        <f t="shared" si="16"/>
        <v>240</v>
      </c>
      <c r="B64" s="24">
        <f>'Invoerblad homogene watergang'!$G$9/100</f>
        <v>4</v>
      </c>
      <c r="C64" s="24">
        <f>ABS(+'Invoerblad homogene watergang'!$H$9)</f>
        <v>0.4</v>
      </c>
      <c r="D64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64" s="24">
        <f>'Invoerblad homogene watergang'!$F$9</f>
        <v>1.5</v>
      </c>
      <c r="F64" s="24">
        <f>'Invoerblad homogene watergang'!$E$9</f>
        <v>1.2</v>
      </c>
      <c r="G64" s="24">
        <f>G63+(+'Invoerblad homogene watergang'!$B$9-'Invoerblad homogene watergang'!$C$9)/'Invoerblad homogene watergang'!$G$9*B64</f>
        <v>1.1200000000000001</v>
      </c>
      <c r="H64" s="24">
        <f>IF('Invoerblad homogene watergang'!$H$9&lt;0,+H63-K64*B64,+H63+K64*B64)</f>
        <v>2.3301481377000783</v>
      </c>
      <c r="I64" s="24">
        <f t="shared" si="17"/>
        <v>1.2064909577002609</v>
      </c>
      <c r="J64" s="23">
        <f>IF('Invoerblad homogene watergang'!$K$9="Begroeiing volgt horizontaal peil",'Rekensheet homogene watergang'!$G$4+'Rekensheet homogene watergang'!$L$4,G64+L64)</f>
        <v>1.9200000000000002</v>
      </c>
      <c r="K64" s="24">
        <f t="shared" si="6"/>
        <v>9.1429499995428188E-4</v>
      </c>
      <c r="L64" s="23">
        <f>'Invoerblad homogene watergang'!$J$9/100*$I$4</f>
        <v>0.8</v>
      </c>
      <c r="M64" s="24">
        <f t="shared" si="18"/>
        <v>0</v>
      </c>
      <c r="N64" s="24">
        <f t="shared" si="19"/>
        <v>0.40649095770026089</v>
      </c>
      <c r="O64" s="23">
        <f>IF(((+N64*(F64+(E64*N64))+M64)*(IF('Invoerblad homogene watergang'!$M$9="Ja",0.5,1))+R64*(IF('Invoerblad homogene watergang'!$M$9="Ja",0.5,0)))&lt;0,0,(+N64*(F64+(E64*N64))+M64)*(IF('Invoerblad homogene watergang'!$M$9="Ja",0.5,1))+R64*(IF('Invoerblad homogene watergang'!$M$9="Ja",0.5,0)))</f>
        <v>0.73564149727842598</v>
      </c>
      <c r="P64" s="23">
        <f>(+F64+(2*N64*(1+E64^2)^0.5)+2*(IF('Invoerblad homogene watergang'!$L$9&gt;0,1,0))*L64)*(IF('Invoerblad homogene watergang'!$M$9="Ja",0.5,1))+S64*(IF('Invoerblad homogene watergang'!$M$9="Ja",0.5,0))</f>
        <v>2.665623991000754</v>
      </c>
      <c r="Q64" s="24">
        <f t="shared" si="7"/>
        <v>0.27597346803674455</v>
      </c>
      <c r="R64" s="24">
        <f t="shared" si="8"/>
        <v>3.6312197957590526</v>
      </c>
      <c r="S64" s="24">
        <f t="shared" si="9"/>
        <v>5.5500650113719461</v>
      </c>
      <c r="T64" s="24">
        <f t="shared" si="0"/>
        <v>0.65426617315630953</v>
      </c>
      <c r="U64" s="24">
        <f t="shared" si="1"/>
        <v>2.8955782984806264</v>
      </c>
      <c r="V64" s="24">
        <f t="shared" si="20"/>
        <v>10.602054299130774</v>
      </c>
      <c r="W64" s="24">
        <f t="shared" si="21"/>
        <v>86.867348954418787</v>
      </c>
      <c r="X64" s="24">
        <f t="shared" si="22"/>
        <v>-0.4</v>
      </c>
      <c r="Y64" s="63">
        <f t="shared" si="23"/>
        <v>0.32085288719295701</v>
      </c>
      <c r="Z64" s="24">
        <f t="shared" si="24"/>
        <v>0.19786778201760752</v>
      </c>
      <c r="AA64" s="24">
        <f t="shared" si="25"/>
        <v>1.35872568982445</v>
      </c>
      <c r="AB64" s="47">
        <f t="shared" si="12"/>
        <v>0.32334097805558137</v>
      </c>
      <c r="AC64" s="47">
        <f t="shared" si="13"/>
        <v>7.9422382808308919E-2</v>
      </c>
      <c r="AD64" s="47">
        <f t="shared" si="14"/>
        <v>0.40276336086389031</v>
      </c>
      <c r="AE64" s="47">
        <f t="shared" si="15"/>
        <v>4.8535141294610114</v>
      </c>
    </row>
    <row r="65" spans="1:31" s="48" customFormat="1" x14ac:dyDescent="0.35">
      <c r="A65" s="24">
        <f t="shared" si="16"/>
        <v>244</v>
      </c>
      <c r="B65" s="24">
        <f>'Invoerblad homogene watergang'!$G$9/100</f>
        <v>4</v>
      </c>
      <c r="C65" s="24">
        <f>ABS(+'Invoerblad homogene watergang'!$H$9)</f>
        <v>0.4</v>
      </c>
      <c r="D65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65" s="24">
        <f>'Invoerblad homogene watergang'!$F$9</f>
        <v>1.5</v>
      </c>
      <c r="F65" s="24">
        <f>'Invoerblad homogene watergang'!$E$9</f>
        <v>1.2</v>
      </c>
      <c r="G65" s="24">
        <f>G64+(+'Invoerblad homogene watergang'!$B$9-'Invoerblad homogene watergang'!$C$9)/'Invoerblad homogene watergang'!$G$9*B65</f>
        <v>1.1220000000000001</v>
      </c>
      <c r="H65" s="24">
        <f>IF('Invoerblad homogene watergang'!$H$9&lt;0,+H64-K65*B65,+H64+K65*B65)</f>
        <v>2.3337667422846993</v>
      </c>
      <c r="I65" s="24">
        <f t="shared" si="17"/>
        <v>1.2081481377000782</v>
      </c>
      <c r="J65" s="23">
        <f>IF('Invoerblad homogene watergang'!$K$9="Begroeiing volgt horizontaal peil",'Rekensheet homogene watergang'!$G$4+'Rekensheet homogene watergang'!$L$4,G65+L65)</f>
        <v>1.9220000000000002</v>
      </c>
      <c r="K65" s="24">
        <f t="shared" si="6"/>
        <v>9.0465114615519626E-4</v>
      </c>
      <c r="L65" s="23">
        <f>'Invoerblad homogene watergang'!$J$9/100*$I$4</f>
        <v>0.8</v>
      </c>
      <c r="M65" s="24">
        <f t="shared" si="18"/>
        <v>0</v>
      </c>
      <c r="N65" s="24">
        <f t="shared" si="19"/>
        <v>0.40814813770007818</v>
      </c>
      <c r="O65" s="23">
        <f>IF(((+N65*(F65+(E65*N65))+M65)*(IF('Invoerblad homogene watergang'!$M$9="Ja",0.5,1))+R65*(IF('Invoerblad homogene watergang'!$M$9="Ja",0.5,0)))&lt;0,0,(+N65*(F65+(E65*N65))+M65)*(IF('Invoerblad homogene watergang'!$M$9="Ja",0.5,1))+R65*(IF('Invoerblad homogene watergang'!$M$9="Ja",0.5,0)))</f>
        <v>0.73965511870215672</v>
      </c>
      <c r="P65" s="23">
        <f>(+F65+(2*N65*(1+E65^2)^0.5)+2*(IF('Invoerblad homogene watergang'!$L$9&gt;0,1,0))*L65)*(IF('Invoerblad homogene watergang'!$M$9="Ja",0.5,1))+S65*(IF('Invoerblad homogene watergang'!$M$9="Ja",0.5,0))</f>
        <v>2.6715990384627686</v>
      </c>
      <c r="Q65" s="24">
        <f t="shared" si="7"/>
        <v>0.276858580967207</v>
      </c>
      <c r="R65" s="24">
        <f t="shared" si="8"/>
        <v>3.6392106491823442</v>
      </c>
      <c r="S65" s="24">
        <f t="shared" si="9"/>
        <v>5.5560400588339602</v>
      </c>
      <c r="T65" s="24">
        <f t="shared" si="0"/>
        <v>0.65500079384706622</v>
      </c>
      <c r="U65" s="24">
        <f t="shared" si="1"/>
        <v>2.8995555304801872</v>
      </c>
      <c r="V65" s="24">
        <f t="shared" si="20"/>
        <v>10.682678948240806</v>
      </c>
      <c r="W65" s="24">
        <f t="shared" si="21"/>
        <v>86.98666591440562</v>
      </c>
      <c r="X65" s="24">
        <f t="shared" si="22"/>
        <v>-0.4</v>
      </c>
      <c r="Y65" s="63">
        <f t="shared" si="23"/>
        <v>0.3215826231390832</v>
      </c>
      <c r="Z65" s="24">
        <f t="shared" si="24"/>
        <v>0.19604344215229205</v>
      </c>
      <c r="AA65" s="24">
        <f t="shared" si="25"/>
        <v>1.3588495195446049</v>
      </c>
      <c r="AB65" s="47">
        <f t="shared" si="12"/>
        <v>0.32407014652007365</v>
      </c>
      <c r="AC65" s="47">
        <f t="shared" si="13"/>
        <v>7.8692587019686192E-2</v>
      </c>
      <c r="AD65" s="47">
        <f t="shared" si="14"/>
        <v>0.40276273353975983</v>
      </c>
      <c r="AE65" s="47">
        <f t="shared" si="15"/>
        <v>4.8649895394523641</v>
      </c>
    </row>
    <row r="66" spans="1:31" s="48" customFormat="1" x14ac:dyDescent="0.35">
      <c r="A66" s="24">
        <f t="shared" si="16"/>
        <v>248</v>
      </c>
      <c r="B66" s="24">
        <f>'Invoerblad homogene watergang'!$G$9/100</f>
        <v>4</v>
      </c>
      <c r="C66" s="24">
        <f>ABS(+'Invoerblad homogene watergang'!$H$9)</f>
        <v>0.4</v>
      </c>
      <c r="D66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66" s="24">
        <f>'Invoerblad homogene watergang'!$F$9</f>
        <v>1.5</v>
      </c>
      <c r="F66" s="24">
        <f>'Invoerblad homogene watergang'!$E$9</f>
        <v>1.2</v>
      </c>
      <c r="G66" s="24">
        <f>G65+(+'Invoerblad homogene watergang'!$B$9-'Invoerblad homogene watergang'!$C$9)/'Invoerblad homogene watergang'!$G$9*B66</f>
        <v>1.1240000000000001</v>
      </c>
      <c r="H66" s="24">
        <f>IF('Invoerblad homogene watergang'!$H$9&lt;0,+H65-K66*B66,+H65+K66*B66)</f>
        <v>2.3373480703744036</v>
      </c>
      <c r="I66" s="24">
        <f t="shared" si="17"/>
        <v>1.2097667422846992</v>
      </c>
      <c r="J66" s="23">
        <f>IF('Invoerblad homogene watergang'!$K$9="Begroeiing volgt horizontaal peil",'Rekensheet homogene watergang'!$G$4+'Rekensheet homogene watergang'!$L$4,G66+L66)</f>
        <v>1.9240000000000002</v>
      </c>
      <c r="K66" s="24">
        <f t="shared" si="6"/>
        <v>8.9533202242609352E-4</v>
      </c>
      <c r="L66" s="23">
        <f>'Invoerblad homogene watergang'!$J$9/100*$I$4</f>
        <v>0.8</v>
      </c>
      <c r="M66" s="24">
        <f t="shared" si="18"/>
        <v>0</v>
      </c>
      <c r="N66" s="24">
        <f t="shared" si="19"/>
        <v>0.40976674228469911</v>
      </c>
      <c r="O66" s="23">
        <f>IF(((+N66*(F66+(E66*N66))+M66)*(IF('Invoerblad homogene watergang'!$M$9="Ja",0.5,1))+R66*(IF('Invoerblad homogene watergang'!$M$9="Ja",0.5,0)))&lt;0,0,(+N66*(F66+(E66*N66))+M66)*(IF('Invoerblad homogene watergang'!$M$9="Ja",0.5,1))+R66*(IF('Invoerblad homogene watergang'!$M$9="Ja",0.5,0)))</f>
        <v>0.74358326536556141</v>
      </c>
      <c r="P66" s="23">
        <f>(+F66+(2*N66*(1+E66^2)^0.5)+2*(IF('Invoerblad homogene watergang'!$L$9&gt;0,1,0))*L66)*(IF('Invoerblad homogene watergang'!$M$9="Ja",0.5,1))+S66*(IF('Invoerblad homogene watergang'!$M$9="Ja",0.5,0))</f>
        <v>2.6774350002873204</v>
      </c>
      <c r="Q66" s="24">
        <f t="shared" si="7"/>
        <v>0.27772224733215417</v>
      </c>
      <c r="R66" s="24">
        <f t="shared" si="8"/>
        <v>3.6470234468488396</v>
      </c>
      <c r="S66" s="24">
        <f t="shared" si="9"/>
        <v>5.5618760206585121</v>
      </c>
      <c r="T66" s="24">
        <f t="shared" si="0"/>
        <v>0.65571822048939543</v>
      </c>
      <c r="U66" s="24">
        <f t="shared" si="1"/>
        <v>2.903440181483278</v>
      </c>
      <c r="V66" s="24">
        <f t="shared" si="20"/>
        <v>10.76173527856773</v>
      </c>
      <c r="W66" s="24">
        <f t="shared" si="21"/>
        <v>87.103205444498343</v>
      </c>
      <c r="X66" s="24">
        <f t="shared" si="22"/>
        <v>-0.4</v>
      </c>
      <c r="Y66" s="63">
        <f t="shared" si="23"/>
        <v>0.32228885681981251</v>
      </c>
      <c r="Z66" s="24">
        <f t="shared" si="24"/>
        <v>0.19427785795046879</v>
      </c>
      <c r="AA66" s="24">
        <f t="shared" si="25"/>
        <v>1.3590308913107882</v>
      </c>
      <c r="AB66" s="47">
        <f t="shared" si="12"/>
        <v>0.32477577363260723</v>
      </c>
      <c r="AC66" s="47">
        <f t="shared" si="13"/>
        <v>7.7986289090418215E-2</v>
      </c>
      <c r="AD66" s="47">
        <f t="shared" si="14"/>
        <v>0.40276206272302545</v>
      </c>
      <c r="AE66" s="47">
        <f t="shared" si="15"/>
        <v>4.8762341993151175</v>
      </c>
    </row>
    <row r="67" spans="1:31" s="48" customFormat="1" x14ac:dyDescent="0.35">
      <c r="A67" s="24">
        <f t="shared" si="16"/>
        <v>252</v>
      </c>
      <c r="B67" s="24">
        <f>'Invoerblad homogene watergang'!$G$9/100</f>
        <v>4</v>
      </c>
      <c r="C67" s="24">
        <f>ABS(+'Invoerblad homogene watergang'!$H$9)</f>
        <v>0.4</v>
      </c>
      <c r="D67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67" s="24">
        <f>'Invoerblad homogene watergang'!$F$9</f>
        <v>1.5</v>
      </c>
      <c r="F67" s="24">
        <f>'Invoerblad homogene watergang'!$E$9</f>
        <v>1.2</v>
      </c>
      <c r="G67" s="24">
        <f>G66+(+'Invoerblad homogene watergang'!$B$9-'Invoerblad homogene watergang'!$C$9)/'Invoerblad homogene watergang'!$G$9*B67</f>
        <v>1.1260000000000001</v>
      </c>
      <c r="H67" s="24">
        <f>IF('Invoerblad homogene watergang'!$H$9&lt;0,+H66-K67*B67,+H66+K67*B67)</f>
        <v>2.3408933596203227</v>
      </c>
      <c r="I67" s="24">
        <f t="shared" si="17"/>
        <v>1.2113480703744035</v>
      </c>
      <c r="J67" s="23">
        <f>IF('Invoerblad homogene watergang'!$K$9="Begroeiing volgt horizontaal peil",'Rekensheet homogene watergang'!$G$4+'Rekensheet homogene watergang'!$L$4,G67+L67)</f>
        <v>1.9260000000000002</v>
      </c>
      <c r="K67" s="24">
        <f t="shared" si="6"/>
        <v>8.8632231147983155E-4</v>
      </c>
      <c r="L67" s="23">
        <f>'Invoerblad homogene watergang'!$J$9/100*$I$4</f>
        <v>0.8</v>
      </c>
      <c r="M67" s="24">
        <f t="shared" si="18"/>
        <v>0</v>
      </c>
      <c r="N67" s="24">
        <f t="shared" si="19"/>
        <v>0.41134807037440346</v>
      </c>
      <c r="O67" s="23">
        <f>IF(((+N67*(F67+(E67*N67))+M67)*(IF('Invoerblad homogene watergang'!$M$9="Ja",0.5,1))+R67*(IF('Invoerblad homogene watergang'!$M$9="Ja",0.5,0)))&lt;0,0,(+N67*(F67+(E67*N67))+M67)*(IF('Invoerblad homogene watergang'!$M$9="Ja",0.5,1))+R67*(IF('Invoerblad homogene watergang'!$M$9="Ja",0.5,0)))</f>
        <v>0.7474285369504019</v>
      </c>
      <c r="P67" s="23">
        <f>(+F67+(2*N67*(1+E67^2)^0.5)+2*(IF('Invoerblad homogene watergang'!$L$9&gt;0,1,0))*L67)*(IF('Invoerblad homogene watergang'!$M$9="Ja",0.5,1))+S67*(IF('Invoerblad homogene watergang'!$M$9="Ja",0.5,0))</f>
        <v>2.683136559798081</v>
      </c>
      <c r="Q67" s="24">
        <f t="shared" si="7"/>
        <v>0.27856522405503265</v>
      </c>
      <c r="R67" s="24">
        <f t="shared" si="8"/>
        <v>3.6546639058489707</v>
      </c>
      <c r="S67" s="24">
        <f t="shared" si="9"/>
        <v>5.5675775801692726</v>
      </c>
      <c r="T67" s="24">
        <f t="shared" si="0"/>
        <v>0.65641903560827564</v>
      </c>
      <c r="U67" s="24">
        <f t="shared" si="1"/>
        <v>2.9072353688985686</v>
      </c>
      <c r="V67" s="24">
        <f t="shared" si="20"/>
        <v>10.839265593286745</v>
      </c>
      <c r="W67" s="24">
        <f t="shared" si="21"/>
        <v>87.217061066957058</v>
      </c>
      <c r="X67" s="24">
        <f t="shared" si="22"/>
        <v>-0.4</v>
      </c>
      <c r="Y67" s="63">
        <f t="shared" si="23"/>
        <v>0.32297265051179208</v>
      </c>
      <c r="Z67" s="24">
        <f t="shared" si="24"/>
        <v>0.19256837372051985</v>
      </c>
      <c r="AA67" s="24">
        <f t="shared" si="25"/>
        <v>1.3592673279214889</v>
      </c>
      <c r="AB67" s="47">
        <f t="shared" si="12"/>
        <v>0.3254589254510602</v>
      </c>
      <c r="AC67" s="47">
        <f t="shared" si="13"/>
        <v>7.730242716534301E-2</v>
      </c>
      <c r="AD67" s="47">
        <f t="shared" si="14"/>
        <v>0.40276135261640322</v>
      </c>
      <c r="AE67" s="47">
        <f t="shared" si="15"/>
        <v>4.8872542797025353</v>
      </c>
    </row>
    <row r="68" spans="1:31" s="48" customFormat="1" x14ac:dyDescent="0.35">
      <c r="A68" s="24">
        <f t="shared" si="16"/>
        <v>256</v>
      </c>
      <c r="B68" s="24">
        <f>'Invoerblad homogene watergang'!$G$9/100</f>
        <v>4</v>
      </c>
      <c r="C68" s="24">
        <f>ABS(+'Invoerblad homogene watergang'!$H$9)</f>
        <v>0.4</v>
      </c>
      <c r="D68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68" s="24">
        <f>'Invoerblad homogene watergang'!$F$9</f>
        <v>1.5</v>
      </c>
      <c r="F68" s="24">
        <f>'Invoerblad homogene watergang'!$E$9</f>
        <v>1.2</v>
      </c>
      <c r="G68" s="24">
        <f>G67+(+'Invoerblad homogene watergang'!$B$9-'Invoerblad homogene watergang'!$C$9)/'Invoerblad homogene watergang'!$G$9*B68</f>
        <v>1.1280000000000001</v>
      </c>
      <c r="H68" s="24">
        <f>IF('Invoerblad homogene watergang'!$H$9&lt;0,+H67-K68*B68,+H67+K68*B68)</f>
        <v>2.3444037901516159</v>
      </c>
      <c r="I68" s="24">
        <f t="shared" ref="I68:I103" si="26">H67-G68</f>
        <v>1.2128933596203226</v>
      </c>
      <c r="J68" s="23">
        <f>IF('Invoerblad homogene watergang'!$K$9="Begroeiing volgt horizontaal peil",'Rekensheet homogene watergang'!$G$4+'Rekensheet homogene watergang'!$L$4,G68+L68)</f>
        <v>1.9280000000000002</v>
      </c>
      <c r="K68" s="24">
        <f t="shared" ref="K68:K103" si="27">((-V68+(V68^2-4*W68*X68)^0.5)/(2*W68))^2</f>
        <v>8.7760763282334231E-4</v>
      </c>
      <c r="L68" s="23">
        <f>'Invoerblad homogene watergang'!$J$9/100*$I$4</f>
        <v>0.8</v>
      </c>
      <c r="M68" s="24">
        <f t="shared" si="18"/>
        <v>0</v>
      </c>
      <c r="N68" s="24">
        <f t="shared" si="19"/>
        <v>0.41289335962032259</v>
      </c>
      <c r="O68" s="23">
        <f>IF(((+N68*(F68+(E68*N68))+M68)*(IF('Invoerblad homogene watergang'!$M$9="Ja",0.5,1))+R68*(IF('Invoerblad homogene watergang'!$M$9="Ja",0.5,0)))&lt;0,0,(+N68*(F68+(E68*N68))+M68)*(IF('Invoerblad homogene watergang'!$M$9="Ja",0.5,1))+R68*(IF('Invoerblad homogene watergang'!$M$9="Ja",0.5,0)))</f>
        <v>0.75119342117222254</v>
      </c>
      <c r="P68" s="23">
        <f>(+F68+(2*N68*(1+E68^2)^0.5)+2*(IF('Invoerblad homogene watergang'!$L$9&gt;0,1,0))*L68)*(IF('Invoerblad homogene watergang'!$M$9="Ja",0.5,1))+S68*(IF('Invoerblad homogene watergang'!$M$9="Ja",0.5,0))</f>
        <v>2.6887081794096659</v>
      </c>
      <c r="Q68" s="24">
        <f t="shared" ref="Q68:Q99" si="28">O68/P68</f>
        <v>0.27938823072169733</v>
      </c>
      <c r="R68" s="24">
        <f t="shared" si="8"/>
        <v>3.6621374842609971</v>
      </c>
      <c r="S68" s="24">
        <f t="shared" si="9"/>
        <v>5.5731491997808575</v>
      </c>
      <c r="T68" s="24">
        <f t="shared" ref="T68:T99" si="29">R68/S68</f>
        <v>0.65710379409993125</v>
      </c>
      <c r="U68" s="24">
        <f t="shared" ref="U68:U103" si="30">R68-O68</f>
        <v>2.9109440630887744</v>
      </c>
      <c r="V68" s="24">
        <f t="shared" ref="V68:V103" si="31">34*O68*Q68^(2/3)</f>
        <v>10.915310588175741</v>
      </c>
      <c r="W68" s="24">
        <f t="shared" ref="W68:W103" si="32">D68*U68</f>
        <v>87.328321892663226</v>
      </c>
      <c r="X68" s="24">
        <f t="shared" ref="X68:X103" si="33">-C68</f>
        <v>-0.4</v>
      </c>
      <c r="Y68" s="63">
        <f t="shared" ref="Y68:Y103" si="34">(+(K68^0.5))*O68*(Q68^0.666)*34</f>
        <v>0.32363500399204409</v>
      </c>
      <c r="Z68" s="24">
        <f t="shared" ref="Z68:Z99" si="35">(+C68-Y68)/C68</f>
        <v>0.19091249001988983</v>
      </c>
      <c r="AA68" s="24">
        <f t="shared" ref="AA68:AA99" si="36">G68+Z68*I68</f>
        <v>1.3595564914137057</v>
      </c>
      <c r="AB68" s="47">
        <f t="shared" si="12"/>
        <v>0.32612060522536701</v>
      </c>
      <c r="AC68" s="47">
        <f t="shared" si="13"/>
        <v>7.664000185465504E-2</v>
      </c>
      <c r="AD68" s="47">
        <f t="shared" si="14"/>
        <v>0.40276060708002204</v>
      </c>
      <c r="AE68" s="47">
        <f t="shared" si="15"/>
        <v>4.8980557382996714</v>
      </c>
    </row>
    <row r="69" spans="1:31" s="48" customFormat="1" x14ac:dyDescent="0.35">
      <c r="A69" s="24">
        <f t="shared" si="16"/>
        <v>260</v>
      </c>
      <c r="B69" s="24">
        <f>'Invoerblad homogene watergang'!$G$9/100</f>
        <v>4</v>
      </c>
      <c r="C69" s="24">
        <f>ABS(+'Invoerblad homogene watergang'!$H$9)</f>
        <v>0.4</v>
      </c>
      <c r="D69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69" s="24">
        <f>'Invoerblad homogene watergang'!$F$9</f>
        <v>1.5</v>
      </c>
      <c r="F69" s="24">
        <f>'Invoerblad homogene watergang'!$E$9</f>
        <v>1.2</v>
      </c>
      <c r="G69" s="24">
        <f>G68+(+'Invoerblad homogene watergang'!$B$9-'Invoerblad homogene watergang'!$C$9)/'Invoerblad homogene watergang'!$G$9*B69</f>
        <v>1.1300000000000001</v>
      </c>
      <c r="H69" s="24">
        <f>IF('Invoerblad homogene watergang'!$H$9&lt;0,+H68-K69*B69,+H68+K69*B69)</f>
        <v>2.3478804880433186</v>
      </c>
      <c r="I69" s="24">
        <f t="shared" si="26"/>
        <v>1.2144037901516158</v>
      </c>
      <c r="J69" s="23">
        <f>IF('Invoerblad homogene watergang'!$K$9="Begroeiing volgt horizontaal peil",'Rekensheet homogene watergang'!$G$4+'Rekensheet homogene watergang'!$L$4,G69+L69)</f>
        <v>1.9300000000000002</v>
      </c>
      <c r="K69" s="24">
        <f t="shared" si="27"/>
        <v>8.6917447292567075E-4</v>
      </c>
      <c r="L69" s="23">
        <f>'Invoerblad homogene watergang'!$J$9/100*$I$4</f>
        <v>0.8</v>
      </c>
      <c r="M69" s="24">
        <f t="shared" si="18"/>
        <v>0</v>
      </c>
      <c r="N69" s="24">
        <f t="shared" si="19"/>
        <v>0.41440379015161577</v>
      </c>
      <c r="O69" s="23">
        <f>IF(((+N69*(F69+(E69*N69))+M69)*(IF('Invoerblad homogene watergang'!$M$9="Ja",0.5,1))+R69*(IF('Invoerblad homogene watergang'!$M$9="Ja",0.5,0)))&lt;0,0,(+N69*(F69+(E69*N69))+M69)*(IF('Invoerblad homogene watergang'!$M$9="Ja",0.5,1))+R69*(IF('Invoerblad homogene watergang'!$M$9="Ja",0.5,0)))</f>
        <v>0.75488030011997553</v>
      </c>
      <c r="P69" s="23">
        <f>(+F69+(2*N69*(1+E69^2)^0.5)+2*(IF('Invoerblad homogene watergang'!$L$9&gt;0,1,0))*L69)*(IF('Invoerblad homogene watergang'!$M$9="Ja",0.5,1))+S69*(IF('Invoerblad homogene watergang'!$M$9="Ja",0.5,0))</f>
        <v>2.6941541141382697</v>
      </c>
      <c r="Q69" s="24">
        <f t="shared" si="28"/>
        <v>0.28019195195944663</v>
      </c>
      <c r="R69" s="24">
        <f t="shared" ref="R69:R103" si="37">I69*($F69+($E69*I69))</f>
        <v>3.669449396483853</v>
      </c>
      <c r="S69" s="24">
        <f t="shared" ref="S69:S103" si="38">$F69+(2*I69*(1+$E69^2)^0.5)</f>
        <v>5.5785951345094613</v>
      </c>
      <c r="T69" s="24">
        <f t="shared" si="29"/>
        <v>0.65777302492960288</v>
      </c>
      <c r="U69" s="24">
        <f t="shared" si="30"/>
        <v>2.9145690963638775</v>
      </c>
      <c r="V69" s="24">
        <f t="shared" si="31"/>
        <v>10.989909432065861</v>
      </c>
      <c r="W69" s="24">
        <f t="shared" si="32"/>
        <v>87.437072890916326</v>
      </c>
      <c r="X69" s="24">
        <f t="shared" si="33"/>
        <v>-0.4</v>
      </c>
      <c r="Y69" s="63">
        <f t="shared" si="34"/>
        <v>0.32427685903073883</v>
      </c>
      <c r="Z69" s="24">
        <f t="shared" si="35"/>
        <v>0.18930785242315298</v>
      </c>
      <c r="AA69" s="24">
        <f t="shared" si="36"/>
        <v>1.3598961734881398</v>
      </c>
      <c r="AB69" s="47">
        <f t="shared" ref="AB69:AB103" si="39">34*O69*Q69^0.66*K69^0.5</f>
        <v>0.32676175791726775</v>
      </c>
      <c r="AC69" s="47">
        <f t="shared" ref="AC69:AC103" si="40">D69*U69*K69</f>
        <v>7.599807174412565E-2</v>
      </c>
      <c r="AD69" s="47">
        <f t="shared" ref="AD69:AD103" si="41">AC69+AB69</f>
        <v>0.4027598296613934</v>
      </c>
      <c r="AE69" s="47">
        <f t="shared" ref="AE69:AE103" si="42">AD69/(R69*T69^0.66*K69^0.5)</f>
        <v>4.9086443282985588</v>
      </c>
    </row>
    <row r="70" spans="1:31" s="48" customFormat="1" x14ac:dyDescent="0.35">
      <c r="A70" s="24">
        <f t="shared" ref="A70:A99" si="43">A69+B70</f>
        <v>264</v>
      </c>
      <c r="B70" s="24">
        <f>'Invoerblad homogene watergang'!$G$9/100</f>
        <v>4</v>
      </c>
      <c r="C70" s="24">
        <f>ABS(+'Invoerblad homogene watergang'!$H$9)</f>
        <v>0.4</v>
      </c>
      <c r="D70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70" s="24">
        <f>'Invoerblad homogene watergang'!$F$9</f>
        <v>1.5</v>
      </c>
      <c r="F70" s="24">
        <f>'Invoerblad homogene watergang'!$E$9</f>
        <v>1.2</v>
      </c>
      <c r="G70" s="24">
        <f>G69+(+'Invoerblad homogene watergang'!$B$9-'Invoerblad homogene watergang'!$C$9)/'Invoerblad homogene watergang'!$G$9*B70</f>
        <v>1.1320000000000001</v>
      </c>
      <c r="H70" s="24">
        <f>IF('Invoerblad homogene watergang'!$H$9&lt;0,+H69-K70*B70,+H69+K70*B70)</f>
        <v>2.351324528529235</v>
      </c>
      <c r="I70" s="24">
        <f t="shared" si="26"/>
        <v>1.2158804880433185</v>
      </c>
      <c r="J70" s="23">
        <f>IF('Invoerblad homogene watergang'!$K$9="Begroeiing volgt horizontaal peil",'Rekensheet homogene watergang'!$G$4+'Rekensheet homogene watergang'!$L$4,G70+L70)</f>
        <v>1.9320000000000002</v>
      </c>
      <c r="K70" s="24">
        <f t="shared" si="27"/>
        <v>8.6101012147910309E-4</v>
      </c>
      <c r="L70" s="23">
        <f>'Invoerblad homogene watergang'!$J$9/100*$I$4</f>
        <v>0.8</v>
      </c>
      <c r="M70" s="24">
        <f t="shared" ref="M70:M103" si="44">$M$4</f>
        <v>0</v>
      </c>
      <c r="N70" s="24">
        <f t="shared" ref="N70:N103" si="45">(IF(((+H69-G70)-L70)&lt;0,0,(+H69-G70)-L70))</f>
        <v>0.41588048804331845</v>
      </c>
      <c r="O70" s="23">
        <f>IF(((+N70*(F70+(E70*N70))+M70)*(IF('Invoerblad homogene watergang'!$M$9="Ja",0.5,1))+R70*(IF('Invoerblad homogene watergang'!$M$9="Ja",0.5,0)))&lt;0,0,(+N70*(F70+(E70*N70))+M70)*(IF('Invoerblad homogene watergang'!$M$9="Ja",0.5,1))+R70*(IF('Invoerblad homogene watergang'!$M$9="Ja",0.5,0)))</f>
        <v>0.75849145615470515</v>
      </c>
      <c r="P70" s="23">
        <f>(+F70+(2*N70*(1+E70^2)^0.5)+2*(IF('Invoerblad homogene watergang'!$L$9&gt;0,1,0))*L70)*(IF('Invoerblad homogene watergang'!$M$9="Ja",0.5,1))+S70*(IF('Invoerblad homogene watergang'!$M$9="Ja",0.5,0))</f>
        <v>2.6994784241051732</v>
      </c>
      <c r="Q70" s="24">
        <f t="shared" si="28"/>
        <v>0.28097703963169512</v>
      </c>
      <c r="R70" s="24">
        <f t="shared" si="37"/>
        <v>3.6766046274586697</v>
      </c>
      <c r="S70" s="24">
        <f t="shared" si="38"/>
        <v>5.5839194444763649</v>
      </c>
      <c r="T70" s="24">
        <f t="shared" si="29"/>
        <v>0.65842723270221626</v>
      </c>
      <c r="U70" s="24">
        <f t="shared" si="30"/>
        <v>2.9181131713039647</v>
      </c>
      <c r="V70" s="24">
        <f t="shared" si="31"/>
        <v>11.063099842378874</v>
      </c>
      <c r="W70" s="24">
        <f t="shared" si="32"/>
        <v>87.543395139118942</v>
      </c>
      <c r="X70" s="24">
        <f t="shared" si="33"/>
        <v>-0.4</v>
      </c>
      <c r="Y70" s="63">
        <f t="shared" si="34"/>
        <v>0.3248991035055766</v>
      </c>
      <c r="Z70" s="24">
        <f t="shared" si="35"/>
        <v>0.18775224123605855</v>
      </c>
      <c r="AA70" s="24">
        <f t="shared" si="36"/>
        <v>1.3602842867053258</v>
      </c>
      <c r="AB70" s="47">
        <f t="shared" si="39"/>
        <v>0.32738327433905007</v>
      </c>
      <c r="AC70" s="47">
        <f t="shared" si="40"/>
        <v>7.5375749283425927E-2</v>
      </c>
      <c r="AD70" s="47">
        <f t="shared" si="41"/>
        <v>0.40275902362247601</v>
      </c>
      <c r="AE70" s="47">
        <f t="shared" si="42"/>
        <v>4.9190256065636238</v>
      </c>
    </row>
    <row r="71" spans="1:31" s="48" customFormat="1" x14ac:dyDescent="0.35">
      <c r="A71" s="24">
        <f t="shared" si="43"/>
        <v>268</v>
      </c>
      <c r="B71" s="24">
        <f>'Invoerblad homogene watergang'!$G$9/100</f>
        <v>4</v>
      </c>
      <c r="C71" s="24">
        <f>ABS(+'Invoerblad homogene watergang'!$H$9)</f>
        <v>0.4</v>
      </c>
      <c r="D71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71" s="24">
        <f>'Invoerblad homogene watergang'!$F$9</f>
        <v>1.5</v>
      </c>
      <c r="F71" s="24">
        <f>'Invoerblad homogene watergang'!$E$9</f>
        <v>1.2</v>
      </c>
      <c r="G71" s="24">
        <f>G70+(+'Invoerblad homogene watergang'!$B$9-'Invoerblad homogene watergang'!$C$9)/'Invoerblad homogene watergang'!$G$9*B71</f>
        <v>1.1340000000000001</v>
      </c>
      <c r="H71" s="24">
        <f>IF('Invoerblad homogene watergang'!$H$9&lt;0,+H70-K71*B71,+H70+K71*B71)</f>
        <v>2.3547369389818269</v>
      </c>
      <c r="I71" s="24">
        <f t="shared" si="26"/>
        <v>1.2173245285292349</v>
      </c>
      <c r="J71" s="23">
        <f>IF('Invoerblad homogene watergang'!$K$9="Begroeiing volgt horizontaal peil",'Rekensheet homogene watergang'!$G$4+'Rekensheet homogene watergang'!$L$4,G71+L71)</f>
        <v>1.9340000000000002</v>
      </c>
      <c r="K71" s="24">
        <f t="shared" si="27"/>
        <v>8.5310261314795646E-4</v>
      </c>
      <c r="L71" s="23">
        <f>'Invoerblad homogene watergang'!$J$9/100*$I$4</f>
        <v>0.8</v>
      </c>
      <c r="M71" s="24">
        <f t="shared" si="44"/>
        <v>0</v>
      </c>
      <c r="N71" s="24">
        <f t="shared" si="45"/>
        <v>0.41732452852923485</v>
      </c>
      <c r="O71" s="23">
        <f>IF(((+N71*(F71+(E71*N71))+M71)*(IF('Invoerblad homogene watergang'!$M$9="Ja",0.5,1))+R71*(IF('Invoerblad homogene watergang'!$M$9="Ja",0.5,0)))&lt;0,0,(+N71*(F71+(E71*N71))+M71)*(IF('Invoerblad homogene watergang'!$M$9="Ja",0.5,1))+R71*(IF('Invoerblad homogene watergang'!$M$9="Ja",0.5,0)))</f>
        <v>0.76202907740330406</v>
      </c>
      <c r="P71" s="23">
        <f>(+F71+(2*N71*(1+E71^2)^0.5)+2*(IF('Invoerblad homogene watergang'!$L$9&gt;0,1,0))*L71)*(IF('Invoerblad homogene watergang'!$M$9="Ja",0.5,1))+S71*(IF('Invoerblad homogene watergang'!$M$9="Ja",0.5,0))</f>
        <v>2.7046849861209905</v>
      </c>
      <c r="Q71" s="24">
        <f t="shared" si="28"/>
        <v>0.28174411486499656</v>
      </c>
      <c r="R71" s="24">
        <f t="shared" si="37"/>
        <v>3.6836079458734678</v>
      </c>
      <c r="S71" s="24">
        <f t="shared" si="38"/>
        <v>5.5891260064921822</v>
      </c>
      <c r="T71" s="24">
        <f t="shared" si="29"/>
        <v>0.6590668991170866</v>
      </c>
      <c r="U71" s="24">
        <f t="shared" si="30"/>
        <v>2.9215788684701636</v>
      </c>
      <c r="V71" s="24">
        <f t="shared" si="31"/>
        <v>11.134918156097022</v>
      </c>
      <c r="W71" s="24">
        <f t="shared" si="32"/>
        <v>87.647366054104907</v>
      </c>
      <c r="X71" s="24">
        <f t="shared" si="33"/>
        <v>-0.4</v>
      </c>
      <c r="Y71" s="63">
        <f t="shared" si="34"/>
        <v>0.32550257517406733</v>
      </c>
      <c r="Z71" s="24">
        <f t="shared" si="35"/>
        <v>0.18624356206483172</v>
      </c>
      <c r="AA71" s="24">
        <f t="shared" si="36"/>
        <v>1.3607188563821766</v>
      </c>
      <c r="AB71" s="47">
        <f t="shared" si="39"/>
        <v>0.32798599494785108</v>
      </c>
      <c r="AC71" s="47">
        <f t="shared" si="40"/>
        <v>7.4772197016292383E-2</v>
      </c>
      <c r="AD71" s="47">
        <f t="shared" si="41"/>
        <v>0.40275819196414347</v>
      </c>
      <c r="AE71" s="47">
        <f t="shared" si="42"/>
        <v>4.929204941487364</v>
      </c>
    </row>
    <row r="72" spans="1:31" s="48" customFormat="1" x14ac:dyDescent="0.35">
      <c r="A72" s="24">
        <f t="shared" si="43"/>
        <v>272</v>
      </c>
      <c r="B72" s="24">
        <f>'Invoerblad homogene watergang'!$G$9/100</f>
        <v>4</v>
      </c>
      <c r="C72" s="24">
        <f>ABS(+'Invoerblad homogene watergang'!$H$9)</f>
        <v>0.4</v>
      </c>
      <c r="D72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72" s="24">
        <f>'Invoerblad homogene watergang'!$F$9</f>
        <v>1.5</v>
      </c>
      <c r="F72" s="24">
        <f>'Invoerblad homogene watergang'!$E$9</f>
        <v>1.2</v>
      </c>
      <c r="G72" s="24">
        <f>G71+(+'Invoerblad homogene watergang'!$B$9-'Invoerblad homogene watergang'!$C$9)/'Invoerblad homogene watergang'!$G$9*B72</f>
        <v>1.1360000000000001</v>
      </c>
      <c r="H72" s="24">
        <f>IF('Invoerblad homogene watergang'!$H$9&lt;0,+H71-K72*B72,+H71+K72*B72)</f>
        <v>2.3581187016788943</v>
      </c>
      <c r="I72" s="24">
        <f t="shared" si="26"/>
        <v>1.2187369389818268</v>
      </c>
      <c r="J72" s="23">
        <f>IF('Invoerblad homogene watergang'!$K$9="Begroeiing volgt horizontaal peil",'Rekensheet homogene watergang'!$G$4+'Rekensheet homogene watergang'!$L$4,G72+L72)</f>
        <v>1.9360000000000002</v>
      </c>
      <c r="K72" s="24">
        <f t="shared" si="27"/>
        <v>8.454406742667873E-4</v>
      </c>
      <c r="L72" s="23">
        <f>'Invoerblad homogene watergang'!$J$9/100*$I$4</f>
        <v>0.8</v>
      </c>
      <c r="M72" s="24">
        <f t="shared" si="44"/>
        <v>0</v>
      </c>
      <c r="N72" s="24">
        <f t="shared" si="45"/>
        <v>0.41873693898182673</v>
      </c>
      <c r="O72" s="23">
        <f>IF(((+N72*(F72+(E72*N72))+M72)*(IF('Invoerblad homogene watergang'!$M$9="Ja",0.5,1))+R72*(IF('Invoerblad homogene watergang'!$M$9="Ja",0.5,0)))&lt;0,0,(+N72*(F72+(E72*N72))+M72)*(IF('Invoerblad homogene watergang'!$M$9="Ja",0.5,1))+R72*(IF('Invoerblad homogene watergang'!$M$9="Ja",0.5,0)))</f>
        <v>0.76549526287999714</v>
      </c>
      <c r="P72" s="23">
        <f>(+F72+(2*N72*(1+E72^2)^0.5)+2*(IF('Invoerblad homogene watergang'!$L$9&gt;0,1,0))*L72)*(IF('Invoerblad homogene watergang'!$M$9="Ja",0.5,1))+S72*(IF('Invoerblad homogene watergang'!$M$9="Ja",0.5,0))</f>
        <v>2.709777504429812</v>
      </c>
      <c r="Q72" s="24">
        <f t="shared" si="28"/>
        <v>0.28249376992339881</v>
      </c>
      <c r="R72" s="24">
        <f t="shared" si="37"/>
        <v>3.6904639164363817</v>
      </c>
      <c r="S72" s="24">
        <f t="shared" si="38"/>
        <v>5.5942185248010032</v>
      </c>
      <c r="T72" s="24">
        <f t="shared" si="29"/>
        <v>0.6596924843166827</v>
      </c>
      <c r="U72" s="24">
        <f t="shared" si="30"/>
        <v>2.9249686535563848</v>
      </c>
      <c r="V72" s="24">
        <f t="shared" si="31"/>
        <v>11.205399396484143</v>
      </c>
      <c r="W72" s="24">
        <f t="shared" si="32"/>
        <v>87.749059606691546</v>
      </c>
      <c r="X72" s="24">
        <f t="shared" si="33"/>
        <v>-0.4</v>
      </c>
      <c r="Y72" s="63">
        <f t="shared" si="34"/>
        <v>0.32608806513611094</v>
      </c>
      <c r="Z72" s="24">
        <f t="shared" si="35"/>
        <v>0.18477983715972271</v>
      </c>
      <c r="AA72" s="24">
        <f t="shared" si="36"/>
        <v>1.361198013125601</v>
      </c>
      <c r="AB72" s="47">
        <f t="shared" si="39"/>
        <v>0.3285707133281725</v>
      </c>
      <c r="AC72" s="47">
        <f t="shared" si="40"/>
        <v>7.4186624120157807E-2</v>
      </c>
      <c r="AD72" s="47">
        <f t="shared" si="41"/>
        <v>0.40275733744833031</v>
      </c>
      <c r="AE72" s="47">
        <f t="shared" si="42"/>
        <v>4.9391875205388933</v>
      </c>
    </row>
    <row r="73" spans="1:31" s="48" customFormat="1" x14ac:dyDescent="0.35">
      <c r="A73" s="24">
        <f t="shared" si="43"/>
        <v>276</v>
      </c>
      <c r="B73" s="24">
        <f>'Invoerblad homogene watergang'!$G$9/100</f>
        <v>4</v>
      </c>
      <c r="C73" s="24">
        <f>ABS(+'Invoerblad homogene watergang'!$H$9)</f>
        <v>0.4</v>
      </c>
      <c r="D73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73" s="24">
        <f>'Invoerblad homogene watergang'!$F$9</f>
        <v>1.5</v>
      </c>
      <c r="F73" s="24">
        <f>'Invoerblad homogene watergang'!$E$9</f>
        <v>1.2</v>
      </c>
      <c r="G73" s="24">
        <f>G72+(+'Invoerblad homogene watergang'!$B$9-'Invoerblad homogene watergang'!$C$9)/'Invoerblad homogene watergang'!$G$9*B73</f>
        <v>1.1380000000000001</v>
      </c>
      <c r="H73" s="24">
        <f>IF('Invoerblad homogene watergang'!$H$9&lt;0,+H72-K73*B73,+H72+K73*B73)</f>
        <v>2.3614707563749291</v>
      </c>
      <c r="I73" s="24">
        <f t="shared" si="26"/>
        <v>1.2201187016788941</v>
      </c>
      <c r="J73" s="23">
        <f>IF('Invoerblad homogene watergang'!$K$9="Begroeiing volgt horizontaal peil",'Rekensheet homogene watergang'!$G$4+'Rekensheet homogene watergang'!$L$4,G73+L73)</f>
        <v>1.9380000000000002</v>
      </c>
      <c r="K73" s="24">
        <f t="shared" si="27"/>
        <v>8.3801367400872652E-4</v>
      </c>
      <c r="L73" s="23">
        <f>'Invoerblad homogene watergang'!$J$9/100*$I$4</f>
        <v>0.8</v>
      </c>
      <c r="M73" s="24">
        <f t="shared" si="44"/>
        <v>0</v>
      </c>
      <c r="N73" s="24">
        <f t="shared" si="45"/>
        <v>0.42011870167889409</v>
      </c>
      <c r="O73" s="23">
        <f>IF(((+N73*(F73+(E73*N73))+M73)*(IF('Invoerblad homogene watergang'!$M$9="Ja",0.5,1))+R73*(IF('Invoerblad homogene watergang'!$M$9="Ja",0.5,0)))&lt;0,0,(+N73*(F73+(E73*N73))+M73)*(IF('Invoerblad homogene watergang'!$M$9="Ja",0.5,1))+R73*(IF('Invoerblad homogene watergang'!$M$9="Ja",0.5,0)))</f>
        <v>0.76889202726521233</v>
      </c>
      <c r="P73" s="23">
        <f>(+F73+(2*N73*(1+E73^2)^0.5)+2*(IF('Invoerblad homogene watergang'!$L$9&gt;0,1,0))*L73)*(IF('Invoerblad homogene watergang'!$M$9="Ja",0.5,1))+S73*(IF('Invoerblad homogene watergang'!$M$9="Ja",0.5,0))</f>
        <v>2.7147595206846118</v>
      </c>
      <c r="Q73" s="24">
        <f t="shared" si="28"/>
        <v>0.28322656994359197</v>
      </c>
      <c r="R73" s="24">
        <f t="shared" si="37"/>
        <v>3.6971769112945583</v>
      </c>
      <c r="S73" s="24">
        <f t="shared" si="38"/>
        <v>5.5992005410558034</v>
      </c>
      <c r="T73" s="24">
        <f t="shared" si="29"/>
        <v>0.66030442813848678</v>
      </c>
      <c r="U73" s="24">
        <f t="shared" si="30"/>
        <v>2.9282848840293458</v>
      </c>
      <c r="V73" s="24">
        <f t="shared" si="31"/>
        <v>11.274577335852445</v>
      </c>
      <c r="W73" s="24">
        <f t="shared" si="32"/>
        <v>87.848546520880376</v>
      </c>
      <c r="X73" s="24">
        <f t="shared" si="33"/>
        <v>-0.4</v>
      </c>
      <c r="Y73" s="63">
        <f t="shared" si="34"/>
        <v>0.32665632101586672</v>
      </c>
      <c r="Z73" s="24">
        <f t="shared" si="35"/>
        <v>0.18335919746033325</v>
      </c>
      <c r="AA73" s="24">
        <f t="shared" si="36"/>
        <v>1.3617199859461859</v>
      </c>
      <c r="AB73" s="47">
        <f t="shared" si="39"/>
        <v>0.32913817939181411</v>
      </c>
      <c r="AC73" s="47">
        <f t="shared" si="40"/>
        <v>7.3618283226289494E-2</v>
      </c>
      <c r="AD73" s="47">
        <f t="shared" si="41"/>
        <v>0.40275646261810361</v>
      </c>
      <c r="AE73" s="47">
        <f t="shared" si="42"/>
        <v>4.948978357510045</v>
      </c>
    </row>
    <row r="74" spans="1:31" s="48" customFormat="1" x14ac:dyDescent="0.35">
      <c r="A74" s="24">
        <f t="shared" si="43"/>
        <v>280</v>
      </c>
      <c r="B74" s="24">
        <f>'Invoerblad homogene watergang'!$G$9/100</f>
        <v>4</v>
      </c>
      <c r="C74" s="24">
        <f>ABS(+'Invoerblad homogene watergang'!$H$9)</f>
        <v>0.4</v>
      </c>
      <c r="D74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74" s="24">
        <f>'Invoerblad homogene watergang'!$F$9</f>
        <v>1.5</v>
      </c>
      <c r="F74" s="24">
        <f>'Invoerblad homogene watergang'!$E$9</f>
        <v>1.2</v>
      </c>
      <c r="G74" s="24">
        <f>G73+(+'Invoerblad homogene watergang'!$B$9-'Invoerblad homogene watergang'!$C$9)/'Invoerblad homogene watergang'!$G$9*B74</f>
        <v>1.1400000000000001</v>
      </c>
      <c r="H74" s="24">
        <f>IF('Invoerblad homogene watergang'!$H$9&lt;0,+H73-K74*B74,+H73+K74*B74)</f>
        <v>2.3647940026933152</v>
      </c>
      <c r="I74" s="24">
        <f t="shared" si="26"/>
        <v>1.221470756374929</v>
      </c>
      <c r="J74" s="23">
        <f>IF('Invoerblad homogene watergang'!$K$9="Begroeiing volgt horizontaal peil",'Rekensheet homogene watergang'!$G$4+'Rekensheet homogene watergang'!$L$4,G74+L74)</f>
        <v>1.9400000000000002</v>
      </c>
      <c r="K74" s="24">
        <f t="shared" si="27"/>
        <v>8.3081157959648667E-4</v>
      </c>
      <c r="L74" s="23">
        <f>'Invoerblad homogene watergang'!$J$9/100*$I$4</f>
        <v>0.8</v>
      </c>
      <c r="M74" s="24">
        <f t="shared" si="44"/>
        <v>0</v>
      </c>
      <c r="N74" s="24">
        <f t="shared" si="45"/>
        <v>0.42147075637492892</v>
      </c>
      <c r="O74" s="23">
        <f>IF(((+N74*(F74+(E74*N74))+M74)*(IF('Invoerblad homogene watergang'!$M$9="Ja",0.5,1))+R74*(IF('Invoerblad homogene watergang'!$M$9="Ja",0.5,0)))&lt;0,0,(+N74*(F74+(E74*N74))+M74)*(IF('Invoerblad homogene watergang'!$M$9="Ja",0.5,1))+R74*(IF('Invoerblad homogene watergang'!$M$9="Ja",0.5,0)))</f>
        <v>0.77222130536879674</v>
      </c>
      <c r="P74" s="23">
        <f>(+F74+(2*N74*(1+E74^2)^0.5)+2*(IF('Invoerblad homogene watergang'!$L$9&gt;0,1,0))*L74)*(IF('Invoerblad homogene watergang'!$M$9="Ja",0.5,1))+S74*(IF('Invoerblad homogene watergang'!$M$9="Ja",0.5,0))</f>
        <v>2.7196344232183973</v>
      </c>
      <c r="Q74" s="24">
        <f t="shared" si="28"/>
        <v>0.28394305454295404</v>
      </c>
      <c r="R74" s="24">
        <f t="shared" si="37"/>
        <v>3.7037511206686267</v>
      </c>
      <c r="S74" s="24">
        <f t="shared" si="38"/>
        <v>5.604075443589589</v>
      </c>
      <c r="T74" s="24">
        <f t="shared" si="29"/>
        <v>0.66090315127810917</v>
      </c>
      <c r="U74" s="24">
        <f t="shared" si="30"/>
        <v>2.9315298152998297</v>
      </c>
      <c r="V74" s="24">
        <f t="shared" si="31"/>
        <v>11.342484554646552</v>
      </c>
      <c r="W74" s="24">
        <f t="shared" si="32"/>
        <v>87.945894458994886</v>
      </c>
      <c r="X74" s="24">
        <f t="shared" si="33"/>
        <v>-0.4</v>
      </c>
      <c r="Y74" s="63">
        <f t="shared" si="34"/>
        <v>0.32720804988885821</v>
      </c>
      <c r="Z74" s="24">
        <f t="shared" si="35"/>
        <v>0.18197987527785453</v>
      </c>
      <c r="AA74" s="24">
        <f t="shared" si="36"/>
        <v>1.3622830959006564</v>
      </c>
      <c r="AB74" s="47">
        <f t="shared" si="39"/>
        <v>0.32968910232136905</v>
      </c>
      <c r="AC74" s="47">
        <f t="shared" si="40"/>
        <v>7.3066467494503448E-2</v>
      </c>
      <c r="AD74" s="47">
        <f t="shared" si="41"/>
        <v>0.40275556981587252</v>
      </c>
      <c r="AE74" s="47">
        <f t="shared" si="42"/>
        <v>4.9585822994652382</v>
      </c>
    </row>
    <row r="75" spans="1:31" s="48" customFormat="1" x14ac:dyDescent="0.35">
      <c r="A75" s="24">
        <f t="shared" si="43"/>
        <v>284</v>
      </c>
      <c r="B75" s="24">
        <f>'Invoerblad homogene watergang'!$G$9/100</f>
        <v>4</v>
      </c>
      <c r="C75" s="24">
        <f>ABS(+'Invoerblad homogene watergang'!$H$9)</f>
        <v>0.4</v>
      </c>
      <c r="D75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75" s="24">
        <f>'Invoerblad homogene watergang'!$F$9</f>
        <v>1.5</v>
      </c>
      <c r="F75" s="24">
        <f>'Invoerblad homogene watergang'!$E$9</f>
        <v>1.2</v>
      </c>
      <c r="G75" s="24">
        <f>G74+(+'Invoerblad homogene watergang'!$B$9-'Invoerblad homogene watergang'!$C$9)/'Invoerblad homogene watergang'!$G$9*B75</f>
        <v>1.1420000000000001</v>
      </c>
      <c r="H75" s="24">
        <f>IF('Invoerblad homogene watergang'!$H$9&lt;0,+H74-K75*B75,+H74+K75*B75)</f>
        <v>2.3680893023540124</v>
      </c>
      <c r="I75" s="24">
        <f t="shared" si="26"/>
        <v>1.2227940026933151</v>
      </c>
      <c r="J75" s="23">
        <f>IF('Invoerblad homogene watergang'!$K$9="Begroeiing volgt horizontaal peil",'Rekensheet homogene watergang'!$G$4+'Rekensheet homogene watergang'!$L$4,G75+L75)</f>
        <v>1.9420000000000002</v>
      </c>
      <c r="K75" s="24">
        <f t="shared" si="27"/>
        <v>8.2382491517425595E-4</v>
      </c>
      <c r="L75" s="23">
        <f>'Invoerblad homogene watergang'!$J$9/100*$I$4</f>
        <v>0.8</v>
      </c>
      <c r="M75" s="24">
        <f t="shared" si="44"/>
        <v>0</v>
      </c>
      <c r="N75" s="24">
        <f t="shared" si="45"/>
        <v>0.42279400269331502</v>
      </c>
      <c r="O75" s="23">
        <f>IF(((+N75*(F75+(E75*N75))+M75)*(IF('Invoerblad homogene watergang'!$M$9="Ja",0.5,1))+R75*(IF('Invoerblad homogene watergang'!$M$9="Ja",0.5,0)))&lt;0,0,(+N75*(F75+(E75*N75))+M75)*(IF('Invoerblad homogene watergang'!$M$9="Ja",0.5,1))+R75*(IF('Invoerblad homogene watergang'!$M$9="Ja",0.5,0)))</f>
        <v>0.77548495630213032</v>
      </c>
      <c r="P75" s="23">
        <f>(+F75+(2*N75*(1+E75^2)^0.5)+2*(IF('Invoerblad homogene watergang'!$L$9&gt;0,1,0))*L75)*(IF('Invoerblad homogene watergang'!$M$9="Ja",0.5,1))+S75*(IF('Invoerblad homogene watergang'!$M$9="Ja",0.5,0))</f>
        <v>2.7244054556694071</v>
      </c>
      <c r="Q75" s="24">
        <f t="shared" si="28"/>
        <v>0.2846437393114043</v>
      </c>
      <c r="R75" s="24">
        <f t="shared" si="37"/>
        <v>3.7101905627660865</v>
      </c>
      <c r="S75" s="24">
        <f t="shared" si="38"/>
        <v>5.6088464760405987</v>
      </c>
      <c r="T75" s="24">
        <f t="shared" si="29"/>
        <v>0.6614890563710325</v>
      </c>
      <c r="U75" s="24">
        <f t="shared" si="30"/>
        <v>2.9347056064639561</v>
      </c>
      <c r="V75" s="24">
        <f t="shared" si="31"/>
        <v>11.409152497096125</v>
      </c>
      <c r="W75" s="24">
        <f t="shared" si="32"/>
        <v>88.041168193918679</v>
      </c>
      <c r="X75" s="24">
        <f t="shared" si="33"/>
        <v>-0.4</v>
      </c>
      <c r="Y75" s="63">
        <f t="shared" si="34"/>
        <v>0.32774392097759431</v>
      </c>
      <c r="Z75" s="24">
        <f t="shared" si="35"/>
        <v>0.18064019755601429</v>
      </c>
      <c r="AA75" s="24">
        <f t="shared" si="36"/>
        <v>1.3628857502168301</v>
      </c>
      <c r="AB75" s="47">
        <f t="shared" si="39"/>
        <v>0.33022415328073035</v>
      </c>
      <c r="AC75" s="47">
        <f t="shared" si="40"/>
        <v>7.2530507919197462E-2</v>
      </c>
      <c r="AD75" s="47">
        <f t="shared" si="41"/>
        <v>0.40275466119992781</v>
      </c>
      <c r="AE75" s="47">
        <f t="shared" si="42"/>
        <v>4.9680040334025843</v>
      </c>
    </row>
    <row r="76" spans="1:31" s="48" customFormat="1" x14ac:dyDescent="0.35">
      <c r="A76" s="24">
        <f t="shared" si="43"/>
        <v>288</v>
      </c>
      <c r="B76" s="24">
        <f>'Invoerblad homogene watergang'!$G$9/100</f>
        <v>4</v>
      </c>
      <c r="C76" s="24">
        <f>ABS(+'Invoerblad homogene watergang'!$H$9)</f>
        <v>0.4</v>
      </c>
      <c r="D76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76" s="24">
        <f>'Invoerblad homogene watergang'!$F$9</f>
        <v>1.5</v>
      </c>
      <c r="F76" s="24">
        <f>'Invoerblad homogene watergang'!$E$9</f>
        <v>1.2</v>
      </c>
      <c r="G76" s="24">
        <f>G75+(+'Invoerblad homogene watergang'!$B$9-'Invoerblad homogene watergang'!$C$9)/'Invoerblad homogene watergang'!$G$9*B76</f>
        <v>1.1440000000000001</v>
      </c>
      <c r="H76" s="24">
        <f>IF('Invoerblad homogene watergang'!$H$9&lt;0,+H75-K76*B76,+H75+K76*B76)</f>
        <v>2.3713574812500084</v>
      </c>
      <c r="I76" s="24">
        <f t="shared" si="26"/>
        <v>1.2240893023540123</v>
      </c>
      <c r="J76" s="23">
        <f>IF('Invoerblad homogene watergang'!$K$9="Begroeiing volgt horizontaal peil",'Rekensheet homogene watergang'!$G$4+'Rekensheet homogene watergang'!$L$4,G76+L76)</f>
        <v>1.9440000000000002</v>
      </c>
      <c r="K76" s="24">
        <f t="shared" si="27"/>
        <v>8.1704472399904632E-4</v>
      </c>
      <c r="L76" s="23">
        <f>'Invoerblad homogene watergang'!$J$9/100*$I$4</f>
        <v>0.8</v>
      </c>
      <c r="M76" s="24">
        <f t="shared" si="44"/>
        <v>0</v>
      </c>
      <c r="N76" s="24">
        <f t="shared" si="45"/>
        <v>0.42408930235401221</v>
      </c>
      <c r="O76" s="23">
        <f>IF(((+N76*(F76+(E76*N76))+M76)*(IF('Invoerblad homogene watergang'!$M$9="Ja",0.5,1))+R76*(IF('Invoerblad homogene watergang'!$M$9="Ja",0.5,0)))&lt;0,0,(+N76*(F76+(E76*N76))+M76)*(IF('Invoerblad homogene watergang'!$M$9="Ja",0.5,1))+R76*(IF('Invoerblad homogene watergang'!$M$9="Ja",0.5,0)))</f>
        <v>0.77868476738148384</v>
      </c>
      <c r="P76" s="23">
        <f>(+F76+(2*N76*(1+E76^2)^0.5)+2*(IF('Invoerblad homogene watergang'!$L$9&gt;0,1,0))*L76)*(IF('Invoerblad homogene watergang'!$M$9="Ja",0.5,1))+S76*(IF('Invoerblad homogene watergang'!$M$9="Ja",0.5,0))</f>
        <v>2.7290757250131419</v>
      </c>
      <c r="Q76" s="24">
        <f t="shared" si="28"/>
        <v>0.28532911719689791</v>
      </c>
      <c r="R76" s="24">
        <f t="shared" si="37"/>
        <v>3.7164990930311128</v>
      </c>
      <c r="S76" s="24">
        <f t="shared" si="38"/>
        <v>5.6135167453843335</v>
      </c>
      <c r="T76" s="24">
        <f t="shared" si="29"/>
        <v>0.66206252899966367</v>
      </c>
      <c r="U76" s="24">
        <f t="shared" si="30"/>
        <v>2.937814325649629</v>
      </c>
      <c r="V76" s="24">
        <f t="shared" si="31"/>
        <v>11.47461152366866</v>
      </c>
      <c r="W76" s="24">
        <f t="shared" si="32"/>
        <v>88.134429769488875</v>
      </c>
      <c r="X76" s="24">
        <f t="shared" si="33"/>
        <v>-0.4</v>
      </c>
      <c r="Y76" s="63">
        <f t="shared" si="34"/>
        <v>0.32826456813659599</v>
      </c>
      <c r="Z76" s="24">
        <f t="shared" si="35"/>
        <v>0.17933857965851008</v>
      </c>
      <c r="AA76" s="24">
        <f t="shared" si="36"/>
        <v>1.3635264368593452</v>
      </c>
      <c r="AB76" s="47">
        <f t="shared" si="39"/>
        <v>0.33074396791365329</v>
      </c>
      <c r="AC76" s="47">
        <f t="shared" si="40"/>
        <v>7.2009770845825369E-2</v>
      </c>
      <c r="AD76" s="47">
        <f t="shared" si="41"/>
        <v>0.40275373875947867</v>
      </c>
      <c r="AE76" s="47">
        <f t="shared" si="42"/>
        <v>4.9772480926344222</v>
      </c>
    </row>
    <row r="77" spans="1:31" s="48" customFormat="1" x14ac:dyDescent="0.35">
      <c r="A77" s="24">
        <f t="shared" si="43"/>
        <v>292</v>
      </c>
      <c r="B77" s="24">
        <f>'Invoerblad homogene watergang'!$G$9/100</f>
        <v>4</v>
      </c>
      <c r="C77" s="24">
        <f>ABS(+'Invoerblad homogene watergang'!$H$9)</f>
        <v>0.4</v>
      </c>
      <c r="D77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77" s="24">
        <f>'Invoerblad homogene watergang'!$F$9</f>
        <v>1.5</v>
      </c>
      <c r="F77" s="24">
        <f>'Invoerblad homogene watergang'!$E$9</f>
        <v>1.2</v>
      </c>
      <c r="G77" s="24">
        <f>G76+(+'Invoerblad homogene watergang'!$B$9-'Invoerblad homogene watergang'!$C$9)/'Invoerblad homogene watergang'!$G$9*B77</f>
        <v>1.1460000000000001</v>
      </c>
      <c r="H77" s="24">
        <f>IF('Invoerblad homogene watergang'!$H$9&lt;0,+H76-K77*B77,+H76+K77*B77)</f>
        <v>2.3745993313845912</v>
      </c>
      <c r="I77" s="24">
        <f t="shared" si="26"/>
        <v>1.2253574812500083</v>
      </c>
      <c r="J77" s="23">
        <f>IF('Invoerblad homogene watergang'!$K$9="Begroeiing volgt horizontaal peil",'Rekensheet homogene watergang'!$G$4+'Rekensheet homogene watergang'!$L$4,G77+L77)</f>
        <v>1.9460000000000002</v>
      </c>
      <c r="K77" s="24">
        <f t="shared" si="27"/>
        <v>8.1046253364564262E-4</v>
      </c>
      <c r="L77" s="23">
        <f>'Invoerblad homogene watergang'!$J$9/100*$I$4</f>
        <v>0.8</v>
      </c>
      <c r="M77" s="24">
        <f t="shared" si="44"/>
        <v>0</v>
      </c>
      <c r="N77" s="24">
        <f t="shared" si="45"/>
        <v>0.42535748125000827</v>
      </c>
      <c r="O77" s="23">
        <f>IF(((+N77*(F77+(E77*N77))+M77)*(IF('Invoerblad homogene watergang'!$M$9="Ja",0.5,1))+R77*(IF('Invoerblad homogene watergang'!$M$9="Ja",0.5,0)))&lt;0,0,(+N77*(F77+(E77*N77))+M77)*(IF('Invoerblad homogene watergang'!$M$9="Ja",0.5,1))+R77*(IF('Invoerblad homogene watergang'!$M$9="Ja",0.5,0)))</f>
        <v>0.78182245778303661</v>
      </c>
      <c r="P77" s="23">
        <f>(+F77+(2*N77*(1+E77^2)^0.5)+2*(IF('Invoerblad homogene watergang'!$L$9&gt;0,1,0))*L77)*(IF('Invoerblad homogene watergang'!$M$9="Ja",0.5,1))+S77*(IF('Invoerblad homogene watergang'!$M$9="Ja",0.5,0))</f>
        <v>2.7336482090491172</v>
      </c>
      <c r="Q77" s="24">
        <f t="shared" si="28"/>
        <v>0.28599965979345554</v>
      </c>
      <c r="R77" s="24">
        <f t="shared" si="37"/>
        <v>3.7226804127830566</v>
      </c>
      <c r="S77" s="24">
        <f t="shared" si="38"/>
        <v>5.6180892294203089</v>
      </c>
      <c r="T77" s="24">
        <f t="shared" si="29"/>
        <v>0.66262393863174252</v>
      </c>
      <c r="U77" s="24">
        <f t="shared" si="30"/>
        <v>2.9408579550000198</v>
      </c>
      <c r="V77" s="24">
        <f t="shared" si="31"/>
        <v>11.538890960537236</v>
      </c>
      <c r="W77" s="24">
        <f t="shared" si="32"/>
        <v>88.225738650000594</v>
      </c>
      <c r="X77" s="24">
        <f t="shared" si="33"/>
        <v>-0.4</v>
      </c>
      <c r="Y77" s="63">
        <f t="shared" si="34"/>
        <v>0.32877059214562665</v>
      </c>
      <c r="Z77" s="24">
        <f t="shared" si="35"/>
        <v>0.17807351963593343</v>
      </c>
      <c r="AA77" s="24">
        <f t="shared" si="36"/>
        <v>1.3642037194984113</v>
      </c>
      <c r="AB77" s="47">
        <f t="shared" si="39"/>
        <v>0.33124914864930433</v>
      </c>
      <c r="AC77" s="47">
        <f t="shared" si="40"/>
        <v>7.1503655679037784E-2</v>
      </c>
      <c r="AD77" s="47">
        <f t="shared" si="41"/>
        <v>0.4027528043283421</v>
      </c>
      <c r="AE77" s="47">
        <f t="shared" si="42"/>
        <v>4.9863188628962734</v>
      </c>
    </row>
    <row r="78" spans="1:31" s="48" customFormat="1" x14ac:dyDescent="0.35">
      <c r="A78" s="24">
        <f t="shared" si="43"/>
        <v>296</v>
      </c>
      <c r="B78" s="24">
        <f>'Invoerblad homogene watergang'!$G$9/100</f>
        <v>4</v>
      </c>
      <c r="C78" s="24">
        <f>ABS(+'Invoerblad homogene watergang'!$H$9)</f>
        <v>0.4</v>
      </c>
      <c r="D78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78" s="24">
        <f>'Invoerblad homogene watergang'!$F$9</f>
        <v>1.5</v>
      </c>
      <c r="F78" s="24">
        <f>'Invoerblad homogene watergang'!$E$9</f>
        <v>1.2</v>
      </c>
      <c r="G78" s="24">
        <f>G77+(+'Invoerblad homogene watergang'!$B$9-'Invoerblad homogene watergang'!$C$9)/'Invoerblad homogene watergang'!$G$9*B78</f>
        <v>1.1480000000000001</v>
      </c>
      <c r="H78" s="24">
        <f>IF('Invoerblad homogene watergang'!$H$9&lt;0,+H77-K78*B78,+H77+K78*B78)</f>
        <v>2.3778156126803944</v>
      </c>
      <c r="I78" s="24">
        <f t="shared" si="26"/>
        <v>1.2265993313845911</v>
      </c>
      <c r="J78" s="23">
        <f>IF('Invoerblad homogene watergang'!$K$9="Begroeiing volgt horizontaal peil",'Rekensheet homogene watergang'!$G$4+'Rekensheet homogene watergang'!$L$4,G78+L78)</f>
        <v>1.9480000000000002</v>
      </c>
      <c r="K78" s="24">
        <f t="shared" si="27"/>
        <v>8.0407032395083051E-4</v>
      </c>
      <c r="L78" s="23">
        <f>'Invoerblad homogene watergang'!$J$9/100*$I$4</f>
        <v>0.8</v>
      </c>
      <c r="M78" s="24">
        <f t="shared" si="44"/>
        <v>0</v>
      </c>
      <c r="N78" s="24">
        <f t="shared" si="45"/>
        <v>0.42659933138459105</v>
      </c>
      <c r="O78" s="23">
        <f>IF(((+N78*(F78+(E78*N78))+M78)*(IF('Invoerblad homogene watergang'!$M$9="Ja",0.5,1))+R78*(IF('Invoerblad homogene watergang'!$M$9="Ja",0.5,0)))&lt;0,0,(+N78*(F78+(E78*N78))+M78)*(IF('Invoerblad homogene watergang'!$M$9="Ja",0.5,1))+R78*(IF('Invoerblad homogene watergang'!$M$9="Ja",0.5,0)))</f>
        <v>0.7848996819681795</v>
      </c>
      <c r="P78" s="23">
        <f>(+F78+(2*N78*(1+E78^2)^0.5)+2*(IF('Invoerblad homogene watergang'!$L$9&gt;0,1,0))*L78)*(IF('Invoerblad homogene watergang'!$M$9="Ja",0.5,1))+S78*(IF('Invoerblad homogene watergang'!$M$9="Ja",0.5,0))</f>
        <v>2.7381257633857974</v>
      </c>
      <c r="Q78" s="24">
        <f t="shared" si="28"/>
        <v>0.28665581853976679</v>
      </c>
      <c r="R78" s="24">
        <f t="shared" si="37"/>
        <v>3.7287380772911982</v>
      </c>
      <c r="S78" s="24">
        <f t="shared" si="38"/>
        <v>5.622566783756989</v>
      </c>
      <c r="T78" s="24">
        <f t="shared" si="29"/>
        <v>0.66317363949560104</v>
      </c>
      <c r="U78" s="24">
        <f t="shared" si="30"/>
        <v>2.9438383953230187</v>
      </c>
      <c r="V78" s="24">
        <f t="shared" si="31"/>
        <v>11.602019146261517</v>
      </c>
      <c r="W78" s="24">
        <f t="shared" si="32"/>
        <v>88.315151859690559</v>
      </c>
      <c r="X78" s="24">
        <f t="shared" si="33"/>
        <v>-0.4</v>
      </c>
      <c r="Y78" s="63">
        <f t="shared" si="34"/>
        <v>0.32926256282803218</v>
      </c>
      <c r="Z78" s="24">
        <f t="shared" si="35"/>
        <v>0.17684359292991961</v>
      </c>
      <c r="AA78" s="24">
        <f t="shared" si="36"/>
        <v>1.3649162328474884</v>
      </c>
      <c r="AB78" s="47">
        <f t="shared" si="39"/>
        <v>0.33174026683182672</v>
      </c>
      <c r="AC78" s="47">
        <f t="shared" si="40"/>
        <v>7.1011592765588175E-2</v>
      </c>
      <c r="AD78" s="47">
        <f t="shared" si="41"/>
        <v>0.40275185959741489</v>
      </c>
      <c r="AE78" s="47">
        <f t="shared" si="42"/>
        <v>4.9952205881934857</v>
      </c>
    </row>
    <row r="79" spans="1:31" s="48" customFormat="1" x14ac:dyDescent="0.35">
      <c r="A79" s="24">
        <f t="shared" si="43"/>
        <v>300</v>
      </c>
      <c r="B79" s="24">
        <f>'Invoerblad homogene watergang'!$G$9/100</f>
        <v>4</v>
      </c>
      <c r="C79" s="24">
        <f>ABS(+'Invoerblad homogene watergang'!$H$9)</f>
        <v>0.4</v>
      </c>
      <c r="D79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79" s="24">
        <f>'Invoerblad homogene watergang'!$F$9</f>
        <v>1.5</v>
      </c>
      <c r="F79" s="24">
        <f>'Invoerblad homogene watergang'!$E$9</f>
        <v>1.2</v>
      </c>
      <c r="G79" s="24">
        <f>G78+(+'Invoerblad homogene watergang'!$B$9-'Invoerblad homogene watergang'!$C$9)/'Invoerblad homogene watergang'!$G$9*B79</f>
        <v>1.1500000000000001</v>
      </c>
      <c r="H79" s="24">
        <f>IF('Invoerblad homogene watergang'!$H$9&lt;0,+H78-K79*B79,+H78+K79*B79)</f>
        <v>2.3810070546701967</v>
      </c>
      <c r="I79" s="24">
        <f t="shared" si="26"/>
        <v>1.2278156126803943</v>
      </c>
      <c r="J79" s="23">
        <f>IF('Invoerblad homogene watergang'!$K$9="Begroeiing volgt horizontaal peil",'Rekensheet homogene watergang'!$G$4+'Rekensheet homogene watergang'!$L$4,G79+L79)</f>
        <v>1.9500000000000002</v>
      </c>
      <c r="K79" s="24">
        <f t="shared" si="27"/>
        <v>7.9786049745056919E-4</v>
      </c>
      <c r="L79" s="23">
        <f>'Invoerblad homogene watergang'!$J$9/100*$I$4</f>
        <v>0.8</v>
      </c>
      <c r="M79" s="24">
        <f t="shared" si="44"/>
        <v>0</v>
      </c>
      <c r="N79" s="24">
        <f t="shared" si="45"/>
        <v>0.42781561268039425</v>
      </c>
      <c r="O79" s="23">
        <f>IF(((+N79*(F79+(E79*N79))+M79)*(IF('Invoerblad homogene watergang'!$M$9="Ja",0.5,1))+R79*(IF('Invoerblad homogene watergang'!$M$9="Ja",0.5,0)))&lt;0,0,(+N79*(F79+(E79*N79))+M79)*(IF('Invoerblad homogene watergang'!$M$9="Ja",0.5,1))+R79*(IF('Invoerblad homogene watergang'!$M$9="Ja",0.5,0)))</f>
        <v>0.78791803289612472</v>
      </c>
      <c r="P79" s="23">
        <f>(+F79+(2*N79*(1+E79^2)^0.5)+2*(IF('Invoerblad homogene watergang'!$L$9&gt;0,1,0))*L79)*(IF('Invoerblad homogene watergang'!$M$9="Ja",0.5,1))+S79*(IF('Invoerblad homogene watergang'!$M$9="Ja",0.5,0))</f>
        <v>2.7425111279632035</v>
      </c>
      <c r="Q79" s="24">
        <f t="shared" si="28"/>
        <v>0.28729802583564806</v>
      </c>
      <c r="R79" s="24">
        <f t="shared" si="37"/>
        <v>3.7346755033290715</v>
      </c>
      <c r="S79" s="24">
        <f t="shared" si="38"/>
        <v>5.6269521483343947</v>
      </c>
      <c r="T79" s="24">
        <f t="shared" si="29"/>
        <v>0.66371197139726057</v>
      </c>
      <c r="U79" s="24">
        <f t="shared" si="30"/>
        <v>2.9467574704329467</v>
      </c>
      <c r="V79" s="24">
        <f t="shared" si="31"/>
        <v>11.664023475865358</v>
      </c>
      <c r="W79" s="24">
        <f t="shared" si="32"/>
        <v>88.402724112988395</v>
      </c>
      <c r="X79" s="24">
        <f t="shared" si="33"/>
        <v>-0.4</v>
      </c>
      <c r="Y79" s="63">
        <f t="shared" si="34"/>
        <v>0.32974102100943536</v>
      </c>
      <c r="Z79" s="24">
        <f t="shared" si="35"/>
        <v>0.17564744747641164</v>
      </c>
      <c r="AA79" s="24">
        <f t="shared" si="36"/>
        <v>1.3656626783389978</v>
      </c>
      <c r="AB79" s="47">
        <f t="shared" si="39"/>
        <v>0.33221786468927139</v>
      </c>
      <c r="AC79" s="47">
        <f t="shared" si="40"/>
        <v>7.0533041436774344E-2</v>
      </c>
      <c r="AD79" s="47">
        <f t="shared" si="41"/>
        <v>0.40275090612604575</v>
      </c>
      <c r="AE79" s="47">
        <f t="shared" si="42"/>
        <v>5.0039573763950669</v>
      </c>
    </row>
    <row r="80" spans="1:31" s="48" customFormat="1" x14ac:dyDescent="0.35">
      <c r="A80" s="24">
        <f t="shared" si="43"/>
        <v>304</v>
      </c>
      <c r="B80" s="24">
        <f>'Invoerblad homogene watergang'!$G$9/100</f>
        <v>4</v>
      </c>
      <c r="C80" s="24">
        <f>ABS(+'Invoerblad homogene watergang'!$H$9)</f>
        <v>0.4</v>
      </c>
      <c r="D80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80" s="24">
        <f>'Invoerblad homogene watergang'!$F$9</f>
        <v>1.5</v>
      </c>
      <c r="F80" s="24">
        <f>'Invoerblad homogene watergang'!$E$9</f>
        <v>1.2</v>
      </c>
      <c r="G80" s="24">
        <f>G79+(+'Invoerblad homogene watergang'!$B$9-'Invoerblad homogene watergang'!$C$9)/'Invoerblad homogene watergang'!$G$9*B80</f>
        <v>1.1520000000000001</v>
      </c>
      <c r="H80" s="24">
        <f>IF('Invoerblad homogene watergang'!$H$9&lt;0,+H79-K80*B80,+H79+K80*B80)</f>
        <v>2.3841743580785506</v>
      </c>
      <c r="I80" s="24">
        <f t="shared" si="26"/>
        <v>1.2290070546701966</v>
      </c>
      <c r="J80" s="23">
        <f>IF('Invoerblad homogene watergang'!$K$9="Begroeiing volgt horizontaal peil",'Rekensheet homogene watergang'!$G$4+'Rekensheet homogene watergang'!$L$4,G80+L80)</f>
        <v>1.9520000000000002</v>
      </c>
      <c r="K80" s="24">
        <f t="shared" si="27"/>
        <v>7.91825852088515E-4</v>
      </c>
      <c r="L80" s="23">
        <f>'Invoerblad homogene watergang'!$J$9/100*$I$4</f>
        <v>0.8</v>
      </c>
      <c r="M80" s="24">
        <f t="shared" si="44"/>
        <v>0</v>
      </c>
      <c r="N80" s="24">
        <f t="shared" si="45"/>
        <v>0.42900705467019651</v>
      </c>
      <c r="O80" s="23">
        <f>IF(((+N80*(F80+(E80*N80))+M80)*(IF('Invoerblad homogene watergang'!$M$9="Ja",0.5,1))+R80*(IF('Invoerblad homogene watergang'!$M$9="Ja",0.5,0)))&lt;0,0,(+N80*(F80+(E80*N80))+M80)*(IF('Invoerblad homogene watergang'!$M$9="Ja",0.5,1))+R80*(IF('Invoerblad homogene watergang'!$M$9="Ja",0.5,0)))</f>
        <v>0.79087904503943129</v>
      </c>
      <c r="P80" s="23">
        <f>(+F80+(2*N80*(1+E80^2)^0.5)+2*(IF('Invoerblad homogene watergang'!$L$9&gt;0,1,0))*L80)*(IF('Invoerblad homogene watergang'!$M$9="Ja",0.5,1))+S80*(IF('Invoerblad homogene watergang'!$M$9="Ja",0.5,0))</f>
        <v>2.746806933149176</v>
      </c>
      <c r="Q80" s="24">
        <f t="shared" si="28"/>
        <v>0.28792669608296767</v>
      </c>
      <c r="R80" s="24">
        <f t="shared" si="37"/>
        <v>3.7404959762479035</v>
      </c>
      <c r="S80" s="24">
        <f t="shared" si="38"/>
        <v>5.6312479535203677</v>
      </c>
      <c r="T80" s="24">
        <f t="shared" si="29"/>
        <v>0.66423926048391047</v>
      </c>
      <c r="U80" s="24">
        <f t="shared" si="30"/>
        <v>2.9496169312084723</v>
      </c>
      <c r="V80" s="24">
        <f t="shared" si="31"/>
        <v>11.724930442481496</v>
      </c>
      <c r="W80" s="24">
        <f t="shared" si="32"/>
        <v>88.488507936254166</v>
      </c>
      <c r="X80" s="24">
        <f t="shared" si="33"/>
        <v>-0.4</v>
      </c>
      <c r="Y80" s="63">
        <f t="shared" si="34"/>
        <v>0.33020648033054867</v>
      </c>
      <c r="Z80" s="24">
        <f t="shared" si="35"/>
        <v>0.17448379917362838</v>
      </c>
      <c r="AA80" s="24">
        <f t="shared" si="36"/>
        <v>1.3664418201100472</v>
      </c>
      <c r="AB80" s="47">
        <f t="shared" si="39"/>
        <v>0.33268245715575512</v>
      </c>
      <c r="AC80" s="47">
        <f t="shared" si="40"/>
        <v>7.0067488196665778E-2</v>
      </c>
      <c r="AD80" s="47">
        <f t="shared" si="41"/>
        <v>0.40274994535242092</v>
      </c>
      <c r="AE80" s="47">
        <f t="shared" si="42"/>
        <v>5.0125332045844777</v>
      </c>
    </row>
    <row r="81" spans="1:31" s="48" customFormat="1" x14ac:dyDescent="0.35">
      <c r="A81" s="24">
        <f t="shared" si="43"/>
        <v>308</v>
      </c>
      <c r="B81" s="24">
        <f>'Invoerblad homogene watergang'!$G$9/100</f>
        <v>4</v>
      </c>
      <c r="C81" s="24">
        <f>ABS(+'Invoerblad homogene watergang'!$H$9)</f>
        <v>0.4</v>
      </c>
      <c r="D81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81" s="24">
        <f>'Invoerblad homogene watergang'!$F$9</f>
        <v>1.5</v>
      </c>
      <c r="F81" s="24">
        <f>'Invoerblad homogene watergang'!$E$9</f>
        <v>1.2</v>
      </c>
      <c r="G81" s="24">
        <f>G80+(+'Invoerblad homogene watergang'!$B$9-'Invoerblad homogene watergang'!$C$9)/'Invoerblad homogene watergang'!$G$9*B81</f>
        <v>1.1540000000000001</v>
      </c>
      <c r="H81" s="24">
        <f>IF('Invoerblad homogene watergang'!$H$9&lt;0,+H80-K81*B81,+H80+K81*B81)</f>
        <v>2.3873181963025365</v>
      </c>
      <c r="I81" s="24">
        <f t="shared" si="26"/>
        <v>1.2301743580785505</v>
      </c>
      <c r="J81" s="23">
        <f>IF('Invoerblad homogene watergang'!$K$9="Begroeiing volgt horizontaal peil",'Rekensheet homogene watergang'!$G$4+'Rekensheet homogene watergang'!$L$4,G81+L81)</f>
        <v>1.9540000000000002</v>
      </c>
      <c r="K81" s="24">
        <f t="shared" si="27"/>
        <v>7.8595955599644097E-4</v>
      </c>
      <c r="L81" s="23">
        <f>'Invoerblad homogene watergang'!$J$9/100*$I$4</f>
        <v>0.8</v>
      </c>
      <c r="M81" s="24">
        <f t="shared" si="44"/>
        <v>0</v>
      </c>
      <c r="N81" s="24">
        <f t="shared" si="45"/>
        <v>0.43017435807855042</v>
      </c>
      <c r="O81" s="23">
        <f>IF(((+N81*(F81+(E81*N81))+M81)*(IF('Invoerblad homogene watergang'!$M$9="Ja",0.5,1))+R81*(IF('Invoerblad homogene watergang'!$M$9="Ja",0.5,0)))&lt;0,0,(+N81*(F81+(E81*N81))+M81)*(IF('Invoerblad homogene watergang'!$M$9="Ja",0.5,1))+R81*(IF('Invoerblad homogene watergang'!$M$9="Ja",0.5,0)))</f>
        <v>0.7937841972166999</v>
      </c>
      <c r="P81" s="23">
        <f>(+F81+(2*N81*(1+E81^2)^0.5)+2*(IF('Invoerblad homogene watergang'!$L$9&gt;0,1,0))*L81)*(IF('Invoerblad homogene watergang'!$M$9="Ja",0.5,1))+S81*(IF('Invoerblad homogene watergang'!$M$9="Ja",0.5,0))</f>
        <v>2.7510157054420201</v>
      </c>
      <c r="Q81" s="24">
        <f t="shared" si="28"/>
        <v>0.28854222665702972</v>
      </c>
      <c r="R81" s="24">
        <f t="shared" si="37"/>
        <v>3.7462026566052211</v>
      </c>
      <c r="S81" s="24">
        <f t="shared" si="38"/>
        <v>5.6354567258132118</v>
      </c>
      <c r="T81" s="24">
        <f t="shared" si="29"/>
        <v>0.66475581995789945</v>
      </c>
      <c r="U81" s="24">
        <f t="shared" si="30"/>
        <v>2.9524184593885212</v>
      </c>
      <c r="V81" s="24">
        <f t="shared" si="31"/>
        <v>11.784765676720237</v>
      </c>
      <c r="W81" s="24">
        <f t="shared" si="32"/>
        <v>88.572553781655643</v>
      </c>
      <c r="X81" s="24">
        <f t="shared" si="33"/>
        <v>-0.4</v>
      </c>
      <c r="Y81" s="63">
        <f t="shared" si="34"/>
        <v>0.33065942892652511</v>
      </c>
      <c r="Z81" s="24">
        <f t="shared" si="35"/>
        <v>0.17335142768368728</v>
      </c>
      <c r="AA81" s="24">
        <f t="shared" si="36"/>
        <v>1.3672524812727804</v>
      </c>
      <c r="AB81" s="47">
        <f t="shared" si="39"/>
        <v>0.33313453355935141</v>
      </c>
      <c r="AC81" s="47">
        <f t="shared" si="40"/>
        <v>6.9614445043700957E-2</v>
      </c>
      <c r="AD81" s="47">
        <f t="shared" si="41"/>
        <v>0.40274897860305237</v>
      </c>
      <c r="AE81" s="47">
        <f t="shared" si="42"/>
        <v>5.0209519241769005</v>
      </c>
    </row>
    <row r="82" spans="1:31" s="48" customFormat="1" x14ac:dyDescent="0.35">
      <c r="A82" s="24">
        <f t="shared" si="43"/>
        <v>312</v>
      </c>
      <c r="B82" s="24">
        <f>'Invoerblad homogene watergang'!$G$9/100</f>
        <v>4</v>
      </c>
      <c r="C82" s="24">
        <f>ABS(+'Invoerblad homogene watergang'!$H$9)</f>
        <v>0.4</v>
      </c>
      <c r="D82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82" s="24">
        <f>'Invoerblad homogene watergang'!$F$9</f>
        <v>1.5</v>
      </c>
      <c r="F82" s="24">
        <f>'Invoerblad homogene watergang'!$E$9</f>
        <v>1.2</v>
      </c>
      <c r="G82" s="24">
        <f>G81+(+'Invoerblad homogene watergang'!$B$9-'Invoerblad homogene watergang'!$C$9)/'Invoerblad homogene watergang'!$G$9*B82</f>
        <v>1.1560000000000001</v>
      </c>
      <c r="H82" s="24">
        <f>IF('Invoerblad homogene watergang'!$H$9&lt;0,+H81-K82*B82,+H81+K82*B82)</f>
        <v>2.3904392167992032</v>
      </c>
      <c r="I82" s="24">
        <f t="shared" si="26"/>
        <v>1.2313181963025364</v>
      </c>
      <c r="J82" s="23">
        <f>IF('Invoerblad homogene watergang'!$K$9="Begroeiing volgt horizontaal peil",'Rekensheet homogene watergang'!$G$4+'Rekensheet homogene watergang'!$L$4,G82+L82)</f>
        <v>1.9560000000000002</v>
      </c>
      <c r="K82" s="24">
        <f t="shared" si="27"/>
        <v>7.8025512416663465E-4</v>
      </c>
      <c r="L82" s="23">
        <f>'Invoerblad homogene watergang'!$J$9/100*$I$4</f>
        <v>0.8</v>
      </c>
      <c r="M82" s="24">
        <f t="shared" si="44"/>
        <v>0</v>
      </c>
      <c r="N82" s="24">
        <f t="shared" si="45"/>
        <v>0.43131819630253632</v>
      </c>
      <c r="O82" s="23">
        <f>IF(((+N82*(F82+(E82*N82))+M82)*(IF('Invoerblad homogene watergang'!$M$9="Ja",0.5,1))+R82*(IF('Invoerblad homogene watergang'!$M$9="Ja",0.5,0)))&lt;0,0,(+N82*(F82+(E82*N82))+M82)*(IF('Invoerblad homogene watergang'!$M$9="Ja",0.5,1))+R82*(IF('Invoerblad homogene watergang'!$M$9="Ja",0.5,0)))</f>
        <v>0.79663491525555341</v>
      </c>
      <c r="P82" s="23">
        <f>(+F82+(2*N82*(1+E82^2)^0.5)+2*(IF('Invoerblad homogene watergang'!$L$9&gt;0,1,0))*L82)*(IF('Invoerblad homogene watergang'!$M$9="Ja",0.5,1))+S82*(IF('Invoerblad homogene watergang'!$M$9="Ja",0.5,0))</f>
        <v>2.755139872809437</v>
      </c>
      <c r="Q82" s="24">
        <f t="shared" si="28"/>
        <v>0.28914499881387828</v>
      </c>
      <c r="R82" s="24">
        <f t="shared" si="37"/>
        <v>3.751798586381641</v>
      </c>
      <c r="S82" s="24">
        <f t="shared" si="38"/>
        <v>5.6395808931806286</v>
      </c>
      <c r="T82" s="24">
        <f t="shared" si="29"/>
        <v>0.66526195074501182</v>
      </c>
      <c r="U82" s="24">
        <f t="shared" si="30"/>
        <v>2.9551636711260878</v>
      </c>
      <c r="V82" s="24">
        <f t="shared" si="31"/>
        <v>11.843553983908711</v>
      </c>
      <c r="W82" s="24">
        <f t="shared" si="32"/>
        <v>88.654910133782636</v>
      </c>
      <c r="X82" s="24">
        <f t="shared" si="33"/>
        <v>-0.4</v>
      </c>
      <c r="Y82" s="63">
        <f t="shared" si="34"/>
        <v>0.33110033098409763</v>
      </c>
      <c r="Z82" s="24">
        <f t="shared" si="35"/>
        <v>0.17224917253975597</v>
      </c>
      <c r="AA82" s="24">
        <f t="shared" si="36"/>
        <v>1.3680935404462569</v>
      </c>
      <c r="AB82" s="47">
        <f t="shared" si="39"/>
        <v>0.3335745591870396</v>
      </c>
      <c r="AC82" s="47">
        <f t="shared" si="40"/>
        <v>6.9173447914416403E-2</v>
      </c>
      <c r="AD82" s="47">
        <f t="shared" si="41"/>
        <v>0.40274800710145597</v>
      </c>
      <c r="AE82" s="47">
        <f t="shared" si="42"/>
        <v>5.0292172658127052</v>
      </c>
    </row>
    <row r="83" spans="1:31" s="48" customFormat="1" x14ac:dyDescent="0.35">
      <c r="A83" s="24">
        <f t="shared" si="43"/>
        <v>316</v>
      </c>
      <c r="B83" s="24">
        <f>'Invoerblad homogene watergang'!$G$9/100</f>
        <v>4</v>
      </c>
      <c r="C83" s="24">
        <f>ABS(+'Invoerblad homogene watergang'!$H$9)</f>
        <v>0.4</v>
      </c>
      <c r="D83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83" s="24">
        <f>'Invoerblad homogene watergang'!$F$9</f>
        <v>1.5</v>
      </c>
      <c r="F83" s="24">
        <f>'Invoerblad homogene watergang'!$E$9</f>
        <v>1.2</v>
      </c>
      <c r="G83" s="24">
        <f>G82+(+'Invoerblad homogene watergang'!$B$9-'Invoerblad homogene watergang'!$C$9)/'Invoerblad homogene watergang'!$G$9*B83</f>
        <v>1.1580000000000001</v>
      </c>
      <c r="H83" s="24">
        <f>IF('Invoerblad homogene watergang'!$H$9&lt;0,+H82-K83*B83,+H82+K83*B83)</f>
        <v>2.393538042386619</v>
      </c>
      <c r="I83" s="24">
        <f t="shared" si="26"/>
        <v>1.2324392167992031</v>
      </c>
      <c r="J83" s="23">
        <f>IF('Invoerblad homogene watergang'!$K$9="Begroeiing volgt horizontaal peil",'Rekensheet homogene watergang'!$G$4+'Rekensheet homogene watergang'!$L$4,G83+L83)</f>
        <v>1.9580000000000002</v>
      </c>
      <c r="K83" s="24">
        <f t="shared" si="27"/>
        <v>7.7470639685394674E-4</v>
      </c>
      <c r="L83" s="23">
        <f>'Invoerblad homogene watergang'!$J$9/100*$I$4</f>
        <v>0.8</v>
      </c>
      <c r="M83" s="24">
        <f t="shared" si="44"/>
        <v>0</v>
      </c>
      <c r="N83" s="24">
        <f t="shared" si="45"/>
        <v>0.43243921679920305</v>
      </c>
      <c r="O83" s="23">
        <f>IF(((+N83*(F83+(E83*N83))+M83)*(IF('Invoerblad homogene watergang'!$M$9="Ja",0.5,1))+R83*(IF('Invoerblad homogene watergang'!$M$9="Ja",0.5,0)))&lt;0,0,(+N83*(F83+(E83*N83))+M83)*(IF('Invoerblad homogene watergang'!$M$9="Ja",0.5,1))+R83*(IF('Invoerblad homogene watergang'!$M$9="Ja",0.5,0)))</f>
        <v>0.79943257449790583</v>
      </c>
      <c r="P83" s="23">
        <f>(+F83+(2*N83*(1+E83^2)^0.5)+2*(IF('Invoerblad homogene watergang'!$L$9&gt;0,1,0))*L83)*(IF('Invoerblad homogene watergang'!$M$9="Ja",0.5,1))+S83*(IF('Invoerblad homogene watergang'!$M$9="Ja",0.5,0))</f>
        <v>2.7591817696910148</v>
      </c>
      <c r="Q83" s="24">
        <f t="shared" si="28"/>
        <v>0.28973537853848236</v>
      </c>
      <c r="R83" s="24">
        <f t="shared" si="37"/>
        <v>3.7572866948159938</v>
      </c>
      <c r="S83" s="24">
        <f t="shared" si="38"/>
        <v>5.6436227900622065</v>
      </c>
      <c r="T83" s="24">
        <f t="shared" si="29"/>
        <v>0.6657579421204689</v>
      </c>
      <c r="U83" s="24">
        <f t="shared" si="30"/>
        <v>2.9578541203180881</v>
      </c>
      <c r="V83" s="24">
        <f t="shared" si="31"/>
        <v>11.901319379335579</v>
      </c>
      <c r="W83" s="24">
        <f t="shared" si="32"/>
        <v>88.735623609542642</v>
      </c>
      <c r="X83" s="24">
        <f t="shared" si="33"/>
        <v>-0.4</v>
      </c>
      <c r="Y83" s="63">
        <f t="shared" si="34"/>
        <v>0.33152962818668275</v>
      </c>
      <c r="Z83" s="24">
        <f t="shared" si="35"/>
        <v>0.17117592953329319</v>
      </c>
      <c r="AA83" s="24">
        <f t="shared" si="36"/>
        <v>1.3689639285288875</v>
      </c>
      <c r="AB83" s="47">
        <f t="shared" si="39"/>
        <v>0.33400297673695822</v>
      </c>
      <c r="AC83" s="47">
        <f t="shared" si="40"/>
        <v>6.8744055239136792E-2</v>
      </c>
      <c r="AD83" s="47">
        <f t="shared" si="41"/>
        <v>0.40274703197609502</v>
      </c>
      <c r="AE83" s="47">
        <f t="shared" si="42"/>
        <v>5.0373328440364089</v>
      </c>
    </row>
    <row r="84" spans="1:31" s="48" customFormat="1" x14ac:dyDescent="0.35">
      <c r="A84" s="24">
        <f t="shared" si="43"/>
        <v>320</v>
      </c>
      <c r="B84" s="24">
        <f>'Invoerblad homogene watergang'!$G$9/100</f>
        <v>4</v>
      </c>
      <c r="C84" s="24">
        <f>ABS(+'Invoerblad homogene watergang'!$H$9)</f>
        <v>0.4</v>
      </c>
      <c r="D84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84" s="24">
        <f>'Invoerblad homogene watergang'!$F$9</f>
        <v>1.5</v>
      </c>
      <c r="F84" s="24">
        <f>'Invoerblad homogene watergang'!$E$9</f>
        <v>1.2</v>
      </c>
      <c r="G84" s="24">
        <f>G83+(+'Invoerblad homogene watergang'!$B$9-'Invoerblad homogene watergang'!$C$9)/'Invoerblad homogene watergang'!$G$9*B84</f>
        <v>1.1600000000000001</v>
      </c>
      <c r="H84" s="24">
        <f>IF('Invoerblad homogene watergang'!$H$9&lt;0,+H83-K84*B84,+H83+K84*B84)</f>
        <v>2.3966152724648619</v>
      </c>
      <c r="I84" s="24">
        <f t="shared" si="26"/>
        <v>1.2335380423866189</v>
      </c>
      <c r="J84" s="23">
        <f>IF('Invoerblad homogene watergang'!$K$9="Begroeiing volgt horizontaal peil",'Rekensheet homogene watergang'!$G$4+'Rekensheet homogene watergang'!$L$4,G84+L84)</f>
        <v>1.9600000000000002</v>
      </c>
      <c r="K84" s="24">
        <f t="shared" si="27"/>
        <v>7.6930751956072246E-4</v>
      </c>
      <c r="L84" s="23">
        <f>'Invoerblad homogene watergang'!$J$9/100*$I$4</f>
        <v>0.8</v>
      </c>
      <c r="M84" s="24">
        <f t="shared" si="44"/>
        <v>0</v>
      </c>
      <c r="N84" s="24">
        <f t="shared" si="45"/>
        <v>0.43353804238661886</v>
      </c>
      <c r="O84" s="23">
        <f>IF(((+N84*(F84+(E84*N84))+M84)*(IF('Invoerblad homogene watergang'!$M$9="Ja",0.5,1))+R84*(IF('Invoerblad homogene watergang'!$M$9="Ja",0.5,0)))&lt;0,0,(+N84*(F84+(E84*N84))+M84)*(IF('Invoerblad homogene watergang'!$M$9="Ja",0.5,1))+R84*(IF('Invoerblad homogene watergang'!$M$9="Ja",0.5,0)))</f>
        <v>0.80217850215857522</v>
      </c>
      <c r="P84" s="23">
        <f>(+F84+(2*N84*(1+E84^2)^0.5)+2*(IF('Invoerblad homogene watergang'!$L$9&gt;0,1,0))*L84)*(IF('Invoerblad homogene watergang'!$M$9="Ja",0.5,1))+S84*(IF('Invoerblad homogene watergang'!$M$9="Ja",0.5,0))</f>
        <v>2.7631436416892345</v>
      </c>
      <c r="Q84" s="24">
        <f t="shared" si="28"/>
        <v>0.29031371733833111</v>
      </c>
      <c r="R84" s="24">
        <f t="shared" si="37"/>
        <v>3.7626698038864603</v>
      </c>
      <c r="S84" s="24">
        <f t="shared" si="38"/>
        <v>5.6475846620604262</v>
      </c>
      <c r="T84" s="24">
        <f t="shared" si="29"/>
        <v>0.66624407229580396</v>
      </c>
      <c r="U84" s="24">
        <f t="shared" si="30"/>
        <v>2.9604913017278851</v>
      </c>
      <c r="V84" s="24">
        <f t="shared" si="31"/>
        <v>11.958085121627269</v>
      </c>
      <c r="W84" s="24">
        <f t="shared" si="32"/>
        <v>88.814739051836554</v>
      </c>
      <c r="X84" s="24">
        <f t="shared" si="33"/>
        <v>-0.4</v>
      </c>
      <c r="Y84" s="63">
        <f t="shared" si="34"/>
        <v>0.33194774105668373</v>
      </c>
      <c r="Z84" s="24">
        <f t="shared" si="35"/>
        <v>0.17013064735829073</v>
      </c>
      <c r="AA84" s="24">
        <f t="shared" si="36"/>
        <v>1.3698626256923143</v>
      </c>
      <c r="AB84" s="47">
        <f t="shared" si="39"/>
        <v>0.334420207667258</v>
      </c>
      <c r="AC84" s="47">
        <f t="shared" si="40"/>
        <v>6.832584660040121E-2</v>
      </c>
      <c r="AD84" s="47">
        <f t="shared" si="41"/>
        <v>0.40274605426765919</v>
      </c>
      <c r="AE84" s="47">
        <f t="shared" si="42"/>
        <v>5.0453021617704534</v>
      </c>
    </row>
    <row r="85" spans="1:31" s="48" customFormat="1" x14ac:dyDescent="0.35">
      <c r="A85" s="24">
        <f t="shared" si="43"/>
        <v>324</v>
      </c>
      <c r="B85" s="24">
        <f>'Invoerblad homogene watergang'!$G$9/100</f>
        <v>4</v>
      </c>
      <c r="C85" s="24">
        <f>ABS(+'Invoerblad homogene watergang'!$H$9)</f>
        <v>0.4</v>
      </c>
      <c r="D85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85" s="24">
        <f>'Invoerblad homogene watergang'!$F$9</f>
        <v>1.5</v>
      </c>
      <c r="F85" s="24">
        <f>'Invoerblad homogene watergang'!$E$9</f>
        <v>1.2</v>
      </c>
      <c r="G85" s="24">
        <f>G84+(+'Invoerblad homogene watergang'!$B$9-'Invoerblad homogene watergang'!$C$9)/'Invoerblad homogene watergang'!$G$9*B85</f>
        <v>1.1620000000000001</v>
      </c>
      <c r="H85" s="24">
        <f>IF('Invoerblad homogene watergang'!$H$9&lt;0,+H84-K85*B85,+H84+K85*B85)</f>
        <v>2.3996714841627491</v>
      </c>
      <c r="I85" s="24">
        <f t="shared" si="26"/>
        <v>1.2346152724648618</v>
      </c>
      <c r="J85" s="23">
        <f>IF('Invoerblad homogene watergang'!$K$9="Begroeiing volgt horizontaal peil",'Rekensheet homogene watergang'!$G$4+'Rekensheet homogene watergang'!$L$4,G85+L85)</f>
        <v>1.9620000000000002</v>
      </c>
      <c r="K85" s="24">
        <f t="shared" si="27"/>
        <v>7.6405292447183208E-4</v>
      </c>
      <c r="L85" s="23">
        <f>'Invoerblad homogene watergang'!$J$9/100*$I$4</f>
        <v>0.8</v>
      </c>
      <c r="M85" s="24">
        <f t="shared" si="44"/>
        <v>0</v>
      </c>
      <c r="N85" s="24">
        <f t="shared" si="45"/>
        <v>0.43461527246486176</v>
      </c>
      <c r="O85" s="23">
        <f>IF(((+N85*(F85+(E85*N85))+M85)*(IF('Invoerblad homogene watergang'!$M$9="Ja",0.5,1))+R85*(IF('Invoerblad homogene watergang'!$M$9="Ja",0.5,0)))&lt;0,0,(+N85*(F85+(E85*N85))+M85)*(IF('Invoerblad homogene watergang'!$M$9="Ja",0.5,1))+R85*(IF('Invoerblad homogene watergang'!$M$9="Ja",0.5,0)))</f>
        <v>0.80487397954739315</v>
      </c>
      <c r="P85" s="23">
        <f>(+F85+(2*N85*(1+E85^2)^0.5)+2*(IF('Invoerblad homogene watergang'!$L$9&gt;0,1,0))*L85)*(IF('Invoerblad homogene watergang'!$M$9="Ja",0.5,1))+S85*(IF('Invoerblad homogene watergang'!$M$9="Ja",0.5,0))</f>
        <v>2.7670276499718112</v>
      </c>
      <c r="Q85" s="24">
        <f t="shared" si="28"/>
        <v>0.29088035298656761</v>
      </c>
      <c r="R85" s="24">
        <f t="shared" si="37"/>
        <v>3.7679506334630615</v>
      </c>
      <c r="S85" s="24">
        <f t="shared" si="38"/>
        <v>5.6514686703430028</v>
      </c>
      <c r="T85" s="24">
        <f t="shared" si="29"/>
        <v>0.66672060896948659</v>
      </c>
      <c r="U85" s="24">
        <f t="shared" si="30"/>
        <v>2.9630766539156683</v>
      </c>
      <c r="V85" s="24">
        <f t="shared" si="31"/>
        <v>12.013873744372274</v>
      </c>
      <c r="W85" s="24">
        <f t="shared" si="32"/>
        <v>88.892299617470044</v>
      </c>
      <c r="X85" s="24">
        <f t="shared" si="33"/>
        <v>-0.4</v>
      </c>
      <c r="Y85" s="63">
        <f t="shared" si="34"/>
        <v>0.33235507020336646</v>
      </c>
      <c r="Z85" s="24">
        <f t="shared" si="35"/>
        <v>0.16911232449158389</v>
      </c>
      <c r="AA85" s="24">
        <f t="shared" si="36"/>
        <v>1.3707886585793432</v>
      </c>
      <c r="AB85" s="47">
        <f t="shared" si="39"/>
        <v>0.33482665344998486</v>
      </c>
      <c r="AC85" s="47">
        <f t="shared" si="40"/>
        <v>6.7918421485754304E-2</v>
      </c>
      <c r="AD85" s="47">
        <f t="shared" si="41"/>
        <v>0.40274507493573919</v>
      </c>
      <c r="AE85" s="47">
        <f t="shared" si="42"/>
        <v>5.0531286145927456</v>
      </c>
    </row>
    <row r="86" spans="1:31" s="48" customFormat="1" x14ac:dyDescent="0.35">
      <c r="A86" s="24">
        <f t="shared" si="43"/>
        <v>328</v>
      </c>
      <c r="B86" s="24">
        <f>'Invoerblad homogene watergang'!$G$9/100</f>
        <v>4</v>
      </c>
      <c r="C86" s="24">
        <f>ABS(+'Invoerblad homogene watergang'!$H$9)</f>
        <v>0.4</v>
      </c>
      <c r="D86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86" s="24">
        <f>'Invoerblad homogene watergang'!$F$9</f>
        <v>1.5</v>
      </c>
      <c r="F86" s="24">
        <f>'Invoerblad homogene watergang'!$E$9</f>
        <v>1.2</v>
      </c>
      <c r="G86" s="24">
        <f>G85+(+'Invoerblad homogene watergang'!$B$9-'Invoerblad homogene watergang'!$C$9)/'Invoerblad homogene watergang'!$G$9*B86</f>
        <v>1.1640000000000001</v>
      </c>
      <c r="H86" s="24">
        <f>IF('Invoerblad homogene watergang'!$H$9&lt;0,+H85-K86*B86,+H85+K86*B86)</f>
        <v>2.4027072334156272</v>
      </c>
      <c r="I86" s="24">
        <f t="shared" si="26"/>
        <v>1.235671484162749</v>
      </c>
      <c r="J86" s="23">
        <f>IF('Invoerblad homogene watergang'!$K$9="Begroeiing volgt horizontaal peil",'Rekensheet homogene watergang'!$G$4+'Rekensheet homogene watergang'!$L$4,G86+L86)</f>
        <v>1.9640000000000002</v>
      </c>
      <c r="K86" s="24">
        <f t="shared" si="27"/>
        <v>7.5893731321951727E-4</v>
      </c>
      <c r="L86" s="23">
        <f>'Invoerblad homogene watergang'!$J$9/100*$I$4</f>
        <v>0.8</v>
      </c>
      <c r="M86" s="24">
        <f t="shared" si="44"/>
        <v>0</v>
      </c>
      <c r="N86" s="24">
        <f t="shared" si="45"/>
        <v>0.43567148416274892</v>
      </c>
      <c r="O86" s="23">
        <f>IF(((+N86*(F86+(E86*N86))+M86)*(IF('Invoerblad homogene watergang'!$M$9="Ja",0.5,1))+R86*(IF('Invoerblad homogene watergang'!$M$9="Ja",0.5,0)))&lt;0,0,(+N86*(F86+(E86*N86))+M86)*(IF('Invoerblad homogene watergang'!$M$9="Ja",0.5,1))+R86*(IF('Invoerblad homogene watergang'!$M$9="Ja",0.5,0)))</f>
        <v>0.80752024416415735</v>
      </c>
      <c r="P86" s="23">
        <f>(+F86+(2*N86*(1+E86^2)^0.5)+2*(IF('Invoerblad homogene watergang'!$L$9&gt;0,1,0))*L86)*(IF('Invoerblad homogene watergang'!$M$9="Ja",0.5,1))+S86*(IF('Invoerblad homogene watergang'!$M$9="Ja",0.5,0))</f>
        <v>2.7708358754062887</v>
      </c>
      <c r="Q86" s="24">
        <f t="shared" si="28"/>
        <v>0.29143561021843284</v>
      </c>
      <c r="R86" s="24">
        <f t="shared" si="37"/>
        <v>3.7731318061547552</v>
      </c>
      <c r="S86" s="24">
        <f t="shared" si="38"/>
        <v>5.6552768957774804</v>
      </c>
      <c r="T86" s="24">
        <f t="shared" si="29"/>
        <v>0.66718780984392978</v>
      </c>
      <c r="U86" s="24">
        <f t="shared" si="30"/>
        <v>2.9656115619905981</v>
      </c>
      <c r="V86" s="24">
        <f t="shared" si="31"/>
        <v>12.068707086101867</v>
      </c>
      <c r="W86" s="24">
        <f t="shared" si="32"/>
        <v>88.96834685971794</v>
      </c>
      <c r="X86" s="24">
        <f t="shared" si="33"/>
        <v>-0.4</v>
      </c>
      <c r="Y86" s="63">
        <f t="shared" si="34"/>
        <v>0.33275199748392159</v>
      </c>
      <c r="Z86" s="24">
        <f t="shared" si="35"/>
        <v>0.16812000629019608</v>
      </c>
      <c r="AA86" s="24">
        <f t="shared" si="36"/>
        <v>1.3717410976900575</v>
      </c>
      <c r="AB86" s="47">
        <f t="shared" si="39"/>
        <v>0.33522269673765376</v>
      </c>
      <c r="AC86" s="47">
        <f t="shared" si="40"/>
        <v>6.7521398127296406E-2</v>
      </c>
      <c r="AD86" s="47">
        <f t="shared" si="41"/>
        <v>0.40274409486495016</v>
      </c>
      <c r="AE86" s="47">
        <f t="shared" si="42"/>
        <v>5.0608154948267314</v>
      </c>
    </row>
    <row r="87" spans="1:31" s="48" customFormat="1" x14ac:dyDescent="0.35">
      <c r="A87" s="24">
        <f t="shared" si="43"/>
        <v>332</v>
      </c>
      <c r="B87" s="24">
        <f>'Invoerblad homogene watergang'!$G$9/100</f>
        <v>4</v>
      </c>
      <c r="C87" s="24">
        <f>ABS(+'Invoerblad homogene watergang'!$H$9)</f>
        <v>0.4</v>
      </c>
      <c r="D87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87" s="24">
        <f>'Invoerblad homogene watergang'!$F$9</f>
        <v>1.5</v>
      </c>
      <c r="F87" s="24">
        <f>'Invoerblad homogene watergang'!$E$9</f>
        <v>1.2</v>
      </c>
      <c r="G87" s="24">
        <f>G86+(+'Invoerblad homogene watergang'!$B$9-'Invoerblad homogene watergang'!$C$9)/'Invoerblad homogene watergang'!$G$9*B87</f>
        <v>1.1660000000000001</v>
      </c>
      <c r="H87" s="24">
        <f>IF('Invoerblad homogene watergang'!$H$9&lt;0,+H86-K87*B87,+H86+K87*B87)</f>
        <v>2.4057230559791032</v>
      </c>
      <c r="I87" s="24">
        <f t="shared" si="26"/>
        <v>1.236707233415627</v>
      </c>
      <c r="J87" s="23">
        <f>IF('Invoerblad homogene watergang'!$K$9="Begroeiing volgt horizontaal peil",'Rekensheet homogene watergang'!$G$4+'Rekensheet homogene watergang'!$L$4,G87+L87)</f>
        <v>1.9660000000000002</v>
      </c>
      <c r="K87" s="24">
        <f t="shared" si="27"/>
        <v>7.539556408689606E-4</v>
      </c>
      <c r="L87" s="23">
        <f>'Invoerblad homogene watergang'!$J$9/100*$I$4</f>
        <v>0.8</v>
      </c>
      <c r="M87" s="24">
        <f t="shared" si="44"/>
        <v>0</v>
      </c>
      <c r="N87" s="24">
        <f t="shared" si="45"/>
        <v>0.43670723341562701</v>
      </c>
      <c r="O87" s="23">
        <f>IF(((+N87*(F87+(E87*N87))+M87)*(IF('Invoerblad homogene watergang'!$M$9="Ja",0.5,1))+R87*(IF('Invoerblad homogene watergang'!$M$9="Ja",0.5,0)))&lt;0,0,(+N87*(F87+(E87*N87))+M87)*(IF('Invoerblad homogene watergang'!$M$9="Ja",0.5,1))+R87*(IF('Invoerblad homogene watergang'!$M$9="Ja",0.5,0)))</f>
        <v>0.81011849167504879</v>
      </c>
      <c r="P87" s="23">
        <f>(+F87+(2*N87*(1+E87^2)^0.5)+2*(IF('Invoerblad homogene watergang'!$L$9&gt;0,1,0))*L87)*(IF('Invoerblad homogene watergang'!$M$9="Ja",0.5,1))+S87*(IF('Invoerblad homogene watergang'!$M$9="Ja",0.5,0))</f>
        <v>2.7745703224460638</v>
      </c>
      <c r="Q87" s="24">
        <f t="shared" si="28"/>
        <v>0.29197980138447077</v>
      </c>
      <c r="R87" s="24">
        <f t="shared" si="37"/>
        <v>3.7782158518725533</v>
      </c>
      <c r="S87" s="24">
        <f t="shared" si="38"/>
        <v>5.6590113428172559</v>
      </c>
      <c r="T87" s="24">
        <f t="shared" si="29"/>
        <v>0.66764592311130155</v>
      </c>
      <c r="U87" s="24">
        <f t="shared" si="30"/>
        <v>2.9680973601975045</v>
      </c>
      <c r="V87" s="24">
        <f t="shared" si="31"/>
        <v>12.122606318728183</v>
      </c>
      <c r="W87" s="24">
        <f t="shared" si="32"/>
        <v>89.042920805925135</v>
      </c>
      <c r="X87" s="24">
        <f t="shared" si="33"/>
        <v>-0.4</v>
      </c>
      <c r="Y87" s="63">
        <f t="shared" si="34"/>
        <v>0.3331388870846364</v>
      </c>
      <c r="Z87" s="24">
        <f t="shared" si="35"/>
        <v>0.16715278228840905</v>
      </c>
      <c r="AA87" s="24">
        <f t="shared" si="36"/>
        <v>1.3727190549416231</v>
      </c>
      <c r="AB87" s="47">
        <f t="shared" si="39"/>
        <v>0.33560870244948299</v>
      </c>
      <c r="AC87" s="47">
        <f t="shared" si="40"/>
        <v>6.7134412421075387E-2</v>
      </c>
      <c r="AD87" s="47">
        <f t="shared" si="41"/>
        <v>0.40274311487055836</v>
      </c>
      <c r="AE87" s="47">
        <f t="shared" si="42"/>
        <v>5.0683659954523916</v>
      </c>
    </row>
    <row r="88" spans="1:31" s="48" customFormat="1" x14ac:dyDescent="0.35">
      <c r="A88" s="24">
        <f t="shared" si="43"/>
        <v>336</v>
      </c>
      <c r="B88" s="24">
        <f>'Invoerblad homogene watergang'!$G$9/100</f>
        <v>4</v>
      </c>
      <c r="C88" s="24">
        <f>ABS(+'Invoerblad homogene watergang'!$H$9)</f>
        <v>0.4</v>
      </c>
      <c r="D88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88" s="24">
        <f>'Invoerblad homogene watergang'!$F$9</f>
        <v>1.5</v>
      </c>
      <c r="F88" s="24">
        <f>'Invoerblad homogene watergang'!$E$9</f>
        <v>1.2</v>
      </c>
      <c r="G88" s="24">
        <f>G87+(+'Invoerblad homogene watergang'!$B$9-'Invoerblad homogene watergang'!$C$9)/'Invoerblad homogene watergang'!$G$9*B88</f>
        <v>1.1680000000000001</v>
      </c>
      <c r="H88" s="24">
        <f>IF('Invoerblad homogene watergang'!$H$9&lt;0,+H87-K88*B88,+H87+K88*B88)</f>
        <v>2.4087194683832052</v>
      </c>
      <c r="I88" s="24">
        <f t="shared" si="26"/>
        <v>1.237723055979103</v>
      </c>
      <c r="J88" s="23">
        <f>IF('Invoerblad homogene watergang'!$K$9="Begroeiing volgt horizontaal peil",'Rekensheet homogene watergang'!$G$4+'Rekensheet homogene watergang'!$L$4,G88+L88)</f>
        <v>1.9680000000000002</v>
      </c>
      <c r="K88" s="24">
        <f t="shared" si="27"/>
        <v>7.4910310102552983E-4</v>
      </c>
      <c r="L88" s="23">
        <f>'Invoerblad homogene watergang'!$J$9/100*$I$4</f>
        <v>0.8</v>
      </c>
      <c r="M88" s="24">
        <f t="shared" si="44"/>
        <v>0</v>
      </c>
      <c r="N88" s="24">
        <f t="shared" si="45"/>
        <v>0.43772305597910299</v>
      </c>
      <c r="O88" s="23">
        <f>IF(((+N88*(F88+(E88*N88))+M88)*(IF('Invoerblad homogene watergang'!$M$9="Ja",0.5,1))+R88*(IF('Invoerblad homogene watergang'!$M$9="Ja",0.5,0)))&lt;0,0,(+N88*(F88+(E88*N88))+M88)*(IF('Invoerblad homogene watergang'!$M$9="Ja",0.5,1))+R88*(IF('Invoerblad homogene watergang'!$M$9="Ja",0.5,0)))</f>
        <v>0.81266987777845101</v>
      </c>
      <c r="P88" s="23">
        <f>(+F88+(2*N88*(1+E88^2)^0.5)+2*(IF('Invoerblad homogene watergang'!$L$9&gt;0,1,0))*L88)*(IF('Invoerblad homogene watergang'!$M$9="Ja",0.5,1))+S88*(IF('Invoerblad homogene watergang'!$M$9="Ja",0.5,0))</f>
        <v>2.7782329227854499</v>
      </c>
      <c r="Q88" s="24">
        <f t="shared" si="28"/>
        <v>0.29251322706365096</v>
      </c>
      <c r="R88" s="24">
        <f t="shared" si="37"/>
        <v>3.7832052121282986</v>
      </c>
      <c r="S88" s="24">
        <f t="shared" si="38"/>
        <v>5.6626739431566415</v>
      </c>
      <c r="T88" s="24">
        <f t="shared" si="29"/>
        <v>0.66809518791035349</v>
      </c>
      <c r="U88" s="24">
        <f t="shared" si="30"/>
        <v>2.9705353343498477</v>
      </c>
      <c r="V88" s="24">
        <f t="shared" si="31"/>
        <v>12.175591974533321</v>
      </c>
      <c r="W88" s="24">
        <f t="shared" si="32"/>
        <v>89.116060030495433</v>
      </c>
      <c r="X88" s="24">
        <f t="shared" si="33"/>
        <v>-0.4</v>
      </c>
      <c r="Y88" s="63">
        <f t="shared" si="34"/>
        <v>0.33351608652847814</v>
      </c>
      <c r="Z88" s="24">
        <f t="shared" si="35"/>
        <v>0.16620978367880471</v>
      </c>
      <c r="AA88" s="24">
        <f t="shared" si="36"/>
        <v>1.373721681388556</v>
      </c>
      <c r="AB88" s="47">
        <f t="shared" si="39"/>
        <v>0.33598501878363168</v>
      </c>
      <c r="AC88" s="47">
        <f t="shared" si="40"/>
        <v>6.6757116920021398E-2</v>
      </c>
      <c r="AD88" s="47">
        <f t="shared" si="41"/>
        <v>0.40274213570365308</v>
      </c>
      <c r="AE88" s="47">
        <f t="shared" si="42"/>
        <v>5.0757832138463534</v>
      </c>
    </row>
    <row r="89" spans="1:31" s="48" customFormat="1" x14ac:dyDescent="0.35">
      <c r="A89" s="24">
        <f t="shared" si="43"/>
        <v>340</v>
      </c>
      <c r="B89" s="24">
        <f>'Invoerblad homogene watergang'!$G$9/100</f>
        <v>4</v>
      </c>
      <c r="C89" s="24">
        <f>ABS(+'Invoerblad homogene watergang'!$H$9)</f>
        <v>0.4</v>
      </c>
      <c r="D89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89" s="24">
        <f>'Invoerblad homogene watergang'!$F$9</f>
        <v>1.5</v>
      </c>
      <c r="F89" s="24">
        <f>'Invoerblad homogene watergang'!$E$9</f>
        <v>1.2</v>
      </c>
      <c r="G89" s="24">
        <f>G88+(+'Invoerblad homogene watergang'!$B$9-'Invoerblad homogene watergang'!$C$9)/'Invoerblad homogene watergang'!$G$9*B89</f>
        <v>1.1700000000000002</v>
      </c>
      <c r="H89" s="24">
        <f>IF('Invoerblad homogene watergang'!$H$9&lt;0,+H88-K89*B89,+H88+K89*B89)</f>
        <v>2.4116969688310999</v>
      </c>
      <c r="I89" s="24">
        <f t="shared" si="26"/>
        <v>1.238719468383205</v>
      </c>
      <c r="J89" s="23">
        <f>IF('Invoerblad homogene watergang'!$K$9="Begroeiing volgt horizontaal peil",'Rekensheet homogene watergang'!$G$4+'Rekensheet homogene watergang'!$L$4,G89+L89)</f>
        <v>1.9700000000000002</v>
      </c>
      <c r="K89" s="24">
        <f t="shared" si="27"/>
        <v>7.4437511197366149E-4</v>
      </c>
      <c r="L89" s="23">
        <f>'Invoerblad homogene watergang'!$J$9/100*$I$4</f>
        <v>0.8</v>
      </c>
      <c r="M89" s="24">
        <f t="shared" si="44"/>
        <v>0</v>
      </c>
      <c r="N89" s="24">
        <f t="shared" si="45"/>
        <v>0.43871946838320497</v>
      </c>
      <c r="O89" s="23">
        <f>IF(((+N89*(F89+(E89*N89))+M89)*(IF('Invoerblad homogene watergang'!$M$9="Ja",0.5,1))+R89*(IF('Invoerblad homogene watergang'!$M$9="Ja",0.5,0)))&lt;0,0,(+N89*(F89+(E89*N89))+M89)*(IF('Invoerblad homogene watergang'!$M$9="Ja",0.5,1))+R89*(IF('Invoerblad homogene watergang'!$M$9="Ja",0.5,0)))</f>
        <v>0.81517551996750892</v>
      </c>
      <c r="P89" s="23">
        <f>(+F89+(2*N89*(1+E89^2)^0.5)+2*(IF('Invoerblad homogene watergang'!$L$9&gt;0,1,0))*L89)*(IF('Invoerblad homogene watergang'!$M$9="Ja",0.5,1))+S89*(IF('Invoerblad homogene watergang'!$M$9="Ja",0.5,0))</f>
        <v>2.7818255387999482</v>
      </c>
      <c r="Q89" s="24">
        <f t="shared" si="28"/>
        <v>0.29303617663930409</v>
      </c>
      <c r="R89" s="24">
        <f t="shared" si="37"/>
        <v>3.7881022440872014</v>
      </c>
      <c r="S89" s="24">
        <f t="shared" si="38"/>
        <v>5.6662665591711399</v>
      </c>
      <c r="T89" s="24">
        <f t="shared" si="29"/>
        <v>0.66853583475630274</v>
      </c>
      <c r="U89" s="24">
        <f t="shared" si="30"/>
        <v>2.9729267241196924</v>
      </c>
      <c r="V89" s="24">
        <f t="shared" si="31"/>
        <v>12.227683971796788</v>
      </c>
      <c r="W89" s="24">
        <f t="shared" si="32"/>
        <v>89.187801723590766</v>
      </c>
      <c r="X89" s="24">
        <f t="shared" si="33"/>
        <v>-0.4</v>
      </c>
      <c r="Y89" s="63">
        <f t="shared" si="34"/>
        <v>0.33388392761483293</v>
      </c>
      <c r="Z89" s="24">
        <f t="shared" si="35"/>
        <v>0.16529018096291773</v>
      </c>
      <c r="AA89" s="24">
        <f t="shared" si="36"/>
        <v>1.3747481650913493</v>
      </c>
      <c r="AB89" s="47">
        <f t="shared" si="39"/>
        <v>0.33635197816121826</v>
      </c>
      <c r="AC89" s="47">
        <f t="shared" si="40"/>
        <v>6.6389179894682598E-2</v>
      </c>
      <c r="AD89" s="47">
        <f t="shared" si="41"/>
        <v>0.40274115805590083</v>
      </c>
      <c r="AE89" s="47">
        <f t="shared" si="42"/>
        <v>5.0830701553589464</v>
      </c>
    </row>
    <row r="90" spans="1:31" s="48" customFormat="1" x14ac:dyDescent="0.35">
      <c r="A90" s="24">
        <f t="shared" si="43"/>
        <v>344</v>
      </c>
      <c r="B90" s="24">
        <f>'Invoerblad homogene watergang'!$G$9/100</f>
        <v>4</v>
      </c>
      <c r="C90" s="24">
        <f>ABS(+'Invoerblad homogene watergang'!$H$9)</f>
        <v>0.4</v>
      </c>
      <c r="D90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90" s="24">
        <f>'Invoerblad homogene watergang'!$F$9</f>
        <v>1.5</v>
      </c>
      <c r="F90" s="24">
        <f>'Invoerblad homogene watergang'!$E$9</f>
        <v>1.2</v>
      </c>
      <c r="G90" s="24">
        <f>G89+(+'Invoerblad homogene watergang'!$B$9-'Invoerblad homogene watergang'!$C$9)/'Invoerblad homogene watergang'!$G$9*B90</f>
        <v>1.1720000000000002</v>
      </c>
      <c r="H90" s="24">
        <f>IF('Invoerblad homogene watergang'!$H$9&lt;0,+H89-K90*B90,+H89+K90*B90)</f>
        <v>2.4146560380461617</v>
      </c>
      <c r="I90" s="24">
        <f t="shared" si="26"/>
        <v>1.2396969688310997</v>
      </c>
      <c r="J90" s="23">
        <f>IF('Invoerblad homogene watergang'!$K$9="Begroeiing volgt horizontaal peil",'Rekensheet homogene watergang'!$G$4+'Rekensheet homogene watergang'!$L$4,G90+L90)</f>
        <v>1.9720000000000002</v>
      </c>
      <c r="K90" s="24">
        <f t="shared" si="27"/>
        <v>7.3976730376547643E-4</v>
      </c>
      <c r="L90" s="23">
        <f>'Invoerblad homogene watergang'!$J$9/100*$I$4</f>
        <v>0.8</v>
      </c>
      <c r="M90" s="24">
        <f t="shared" si="44"/>
        <v>0</v>
      </c>
      <c r="N90" s="24">
        <f t="shared" si="45"/>
        <v>0.43969696883109965</v>
      </c>
      <c r="O90" s="23">
        <f>IF(((+N90*(F90+(E90*N90))+M90)*(IF('Invoerblad homogene watergang'!$M$9="Ja",0.5,1))+R90*(IF('Invoerblad homogene watergang'!$M$9="Ja",0.5,0)))&lt;0,0,(+N90*(F90+(E90*N90))+M90)*(IF('Invoerblad homogene watergang'!$M$9="Ja",0.5,1))+R90*(IF('Invoerblad homogene watergang'!$M$9="Ja",0.5,0)))</f>
        <v>0.81763649919620507</v>
      </c>
      <c r="P90" s="23">
        <f>(+F90+(2*N90*(1+E90^2)^0.5)+2*(IF('Invoerblad homogene watergang'!$L$9&gt;0,1,0))*L90)*(IF('Invoerblad homogene watergang'!$M$9="Ja",0.5,1))+S90*(IF('Invoerblad homogene watergang'!$M$9="Ja",0.5,0))</f>
        <v>2.7853499667866215</v>
      </c>
      <c r="Q90" s="24">
        <f t="shared" si="28"/>
        <v>0.29354892884052514</v>
      </c>
      <c r="R90" s="24">
        <f t="shared" si="37"/>
        <v>3.7929092243908444</v>
      </c>
      <c r="S90" s="24">
        <f t="shared" si="38"/>
        <v>5.6697909871578132</v>
      </c>
      <c r="T90" s="24">
        <f t="shared" si="29"/>
        <v>0.66896808594564727</v>
      </c>
      <c r="U90" s="24">
        <f t="shared" si="30"/>
        <v>2.9752727251946394</v>
      </c>
      <c r="V90" s="24">
        <f t="shared" si="31"/>
        <v>12.278901639142683</v>
      </c>
      <c r="W90" s="24">
        <f t="shared" si="32"/>
        <v>89.258181755839175</v>
      </c>
      <c r="X90" s="24">
        <f t="shared" si="33"/>
        <v>-0.4</v>
      </c>
      <c r="Y90" s="63">
        <f t="shared" si="34"/>
        <v>0.33424272729664428</v>
      </c>
      <c r="Z90" s="24">
        <f t="shared" si="35"/>
        <v>0.16439318175838935</v>
      </c>
      <c r="AA90" s="24">
        <f t="shared" si="36"/>
        <v>1.3757977291223755</v>
      </c>
      <c r="AB90" s="47">
        <f t="shared" si="39"/>
        <v>0.33670989810739921</v>
      </c>
      <c r="AC90" s="47">
        <f t="shared" si="40"/>
        <v>6.6030284456525978E-2</v>
      </c>
      <c r="AD90" s="47">
        <f t="shared" si="41"/>
        <v>0.40274018256392519</v>
      </c>
      <c r="AE90" s="47">
        <f t="shared" si="42"/>
        <v>5.0902297367357265</v>
      </c>
    </row>
    <row r="91" spans="1:31" s="48" customFormat="1" x14ac:dyDescent="0.35">
      <c r="A91" s="24">
        <f t="shared" si="43"/>
        <v>348</v>
      </c>
      <c r="B91" s="24">
        <f>'Invoerblad homogene watergang'!$G$9/100</f>
        <v>4</v>
      </c>
      <c r="C91" s="24">
        <f>ABS(+'Invoerblad homogene watergang'!$H$9)</f>
        <v>0.4</v>
      </c>
      <c r="D91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91" s="24">
        <f>'Invoerblad homogene watergang'!$F$9</f>
        <v>1.5</v>
      </c>
      <c r="F91" s="24">
        <f>'Invoerblad homogene watergang'!$E$9</f>
        <v>1.2</v>
      </c>
      <c r="G91" s="24">
        <f>G90+(+'Invoerblad homogene watergang'!$B$9-'Invoerblad homogene watergang'!$C$9)/'Invoerblad homogene watergang'!$G$9*B91</f>
        <v>1.1740000000000002</v>
      </c>
      <c r="H91" s="24">
        <f>IF('Invoerblad homogene watergang'!$H$9&lt;0,+H90-K91*B91,+H90+K91*B91)</f>
        <v>2.4175971400709</v>
      </c>
      <c r="I91" s="24">
        <f t="shared" si="26"/>
        <v>1.2406560380461615</v>
      </c>
      <c r="J91" s="23">
        <f>IF('Invoerblad homogene watergang'!$K$9="Begroeiing volgt horizontaal peil",'Rekensheet homogene watergang'!$G$4+'Rekensheet homogene watergang'!$L$4,G91+L91)</f>
        <v>1.9740000000000002</v>
      </c>
      <c r="K91" s="24">
        <f t="shared" si="27"/>
        <v>7.3527550618453458E-4</v>
      </c>
      <c r="L91" s="23">
        <f>'Invoerblad homogene watergang'!$J$9/100*$I$4</f>
        <v>0.8</v>
      </c>
      <c r="M91" s="24">
        <f t="shared" si="44"/>
        <v>0</v>
      </c>
      <c r="N91" s="24">
        <f t="shared" si="45"/>
        <v>0.44065603804616149</v>
      </c>
      <c r="O91" s="23">
        <f>IF(((+N91*(F91+(E91*N91))+M91)*(IF('Invoerblad homogene watergang'!$M$9="Ja",0.5,1))+R91*(IF('Invoerblad homogene watergang'!$M$9="Ja",0.5,0)))&lt;0,0,(+N91*(F91+(E91*N91))+M91)*(IF('Invoerblad homogene watergang'!$M$9="Ja",0.5,1))+R91*(IF('Invoerblad homogene watergang'!$M$9="Ja",0.5,0)))</f>
        <v>0.82005386145520398</v>
      </c>
      <c r="P91" s="23">
        <f>(+F91+(2*N91*(1+E91^2)^0.5)+2*(IF('Invoerblad homogene watergang'!$L$9&gt;0,1,0))*L91)*(IF('Invoerblad homogene watergang'!$M$9="Ja",0.5,1))+S91*(IF('Invoerblad homogene watergang'!$M$9="Ja",0.5,0))</f>
        <v>2.7888079400182457</v>
      </c>
      <c r="Q91" s="24">
        <f t="shared" si="28"/>
        <v>0.29405175225147945</v>
      </c>
      <c r="R91" s="24">
        <f t="shared" si="37"/>
        <v>3.7976283527659915</v>
      </c>
      <c r="S91" s="24">
        <f t="shared" si="38"/>
        <v>5.6732489603894374</v>
      </c>
      <c r="T91" s="24">
        <f t="shared" si="29"/>
        <v>0.66939215593762791</v>
      </c>
      <c r="U91" s="24">
        <f t="shared" si="30"/>
        <v>2.9775744913107873</v>
      </c>
      <c r="V91" s="24">
        <f t="shared" si="31"/>
        <v>12.329263738682108</v>
      </c>
      <c r="W91" s="24">
        <f t="shared" si="32"/>
        <v>89.327234739323615</v>
      </c>
      <c r="X91" s="24">
        <f t="shared" si="33"/>
        <v>-0.4</v>
      </c>
      <c r="Y91" s="63">
        <f t="shared" si="34"/>
        <v>0.33459278849973251</v>
      </c>
      <c r="Z91" s="24">
        <f t="shared" si="35"/>
        <v>0.16351802875066879</v>
      </c>
      <c r="AA91" s="24">
        <f t="shared" si="36"/>
        <v>1.3768696296989233</v>
      </c>
      <c r="AB91" s="47">
        <f t="shared" si="39"/>
        <v>0.33705908207431884</v>
      </c>
      <c r="AC91" s="47">
        <f t="shared" si="40"/>
        <v>6.5680127739020919E-2</v>
      </c>
      <c r="AD91" s="47">
        <f t="shared" si="41"/>
        <v>0.40273920981333977</v>
      </c>
      <c r="AE91" s="47">
        <f t="shared" si="42"/>
        <v>5.0972647893906915</v>
      </c>
    </row>
    <row r="92" spans="1:31" s="48" customFormat="1" x14ac:dyDescent="0.35">
      <c r="A92" s="24">
        <f t="shared" si="43"/>
        <v>352</v>
      </c>
      <c r="B92" s="24">
        <f>'Invoerblad homogene watergang'!$G$9/100</f>
        <v>4</v>
      </c>
      <c r="C92" s="24">
        <f>ABS(+'Invoerblad homogene watergang'!$H$9)</f>
        <v>0.4</v>
      </c>
      <c r="D92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92" s="24">
        <f>'Invoerblad homogene watergang'!$F$9</f>
        <v>1.5</v>
      </c>
      <c r="F92" s="24">
        <f>'Invoerblad homogene watergang'!$E$9</f>
        <v>1.2</v>
      </c>
      <c r="G92" s="24">
        <f>G91+(+'Invoerblad homogene watergang'!$B$9-'Invoerblad homogene watergang'!$C$9)/'Invoerblad homogene watergang'!$G$9*B92</f>
        <v>1.1760000000000002</v>
      </c>
      <c r="H92" s="24">
        <f>IF('Invoerblad homogene watergang'!$H$9&lt;0,+H91-K92*B92,+H91+K92*B92)</f>
        <v>2.4205207230209669</v>
      </c>
      <c r="I92" s="24">
        <f t="shared" si="26"/>
        <v>1.2415971400708998</v>
      </c>
      <c r="J92" s="23">
        <f>IF('Invoerblad homogene watergang'!$K$9="Begroeiing volgt horizontaal peil",'Rekensheet homogene watergang'!$G$4+'Rekensheet homogene watergang'!$L$4,G92+L92)</f>
        <v>1.9760000000000002</v>
      </c>
      <c r="K92" s="24">
        <f t="shared" si="27"/>
        <v>7.3089573751668776E-4</v>
      </c>
      <c r="L92" s="23">
        <f>'Invoerblad homogene watergang'!$J$9/100*$I$4</f>
        <v>0.8</v>
      </c>
      <c r="M92" s="24">
        <f t="shared" si="44"/>
        <v>0</v>
      </c>
      <c r="N92" s="24">
        <f t="shared" si="45"/>
        <v>0.44159714007089979</v>
      </c>
      <c r="O92" s="23">
        <f>IF(((+N92*(F92+(E92*N92))+M92)*(IF('Invoerblad homogene watergang'!$M$9="Ja",0.5,1))+R92*(IF('Invoerblad homogene watergang'!$M$9="Ja",0.5,0)))&lt;0,0,(+N92*(F92+(E92*N92))+M92)*(IF('Invoerblad homogene watergang'!$M$9="Ja",0.5,1))+R92*(IF('Invoerblad homogene watergang'!$M$9="Ja",0.5,0)))</f>
        <v>0.82242861926327648</v>
      </c>
      <c r="P92" s="23">
        <f>(+F92+(2*N92*(1+E92^2)^0.5)+2*(IF('Invoerblad homogene watergang'!$L$9&gt;0,1,0))*L92)*(IF('Invoerblad homogene watergang'!$M$9="Ja",0.5,1))+S92*(IF('Invoerblad homogene watergang'!$M$9="Ja",0.5,0))</f>
        <v>2.7922011316238828</v>
      </c>
      <c r="Q92" s="24">
        <f t="shared" si="28"/>
        <v>0.2945449057908554</v>
      </c>
      <c r="R92" s="24">
        <f t="shared" si="37"/>
        <v>3.8022617554334364</v>
      </c>
      <c r="S92" s="24">
        <f t="shared" si="38"/>
        <v>5.6766421519950745</v>
      </c>
      <c r="T92" s="24">
        <f t="shared" si="29"/>
        <v>0.66980825171393255</v>
      </c>
      <c r="U92" s="24">
        <f t="shared" si="30"/>
        <v>2.9798331361701598</v>
      </c>
      <c r="V92" s="24">
        <f t="shared" si="31"/>
        <v>12.378788488021719</v>
      </c>
      <c r="W92" s="24">
        <f t="shared" si="32"/>
        <v>89.394994085104798</v>
      </c>
      <c r="X92" s="24">
        <f t="shared" si="33"/>
        <v>-0.4</v>
      </c>
      <c r="Y92" s="63">
        <f t="shared" si="34"/>
        <v>0.33493440088867565</v>
      </c>
      <c r="Z92" s="24">
        <f t="shared" si="35"/>
        <v>0.16266399777831092</v>
      </c>
      <c r="AA92" s="24">
        <f t="shared" si="36"/>
        <v>1.3779631544340503</v>
      </c>
      <c r="AB92" s="47">
        <f t="shared" si="39"/>
        <v>0.33739982021033521</v>
      </c>
      <c r="AC92" s="47">
        <f t="shared" si="40"/>
        <v>6.5338420132132619E-2</v>
      </c>
      <c r="AD92" s="47">
        <f t="shared" si="41"/>
        <v>0.40273824034246786</v>
      </c>
      <c r="AE92" s="47">
        <f t="shared" si="42"/>
        <v>5.1041780625381152</v>
      </c>
    </row>
    <row r="93" spans="1:31" s="48" customFormat="1" x14ac:dyDescent="0.35">
      <c r="A93" s="24">
        <f t="shared" si="43"/>
        <v>356</v>
      </c>
      <c r="B93" s="24">
        <f>'Invoerblad homogene watergang'!$G$9/100</f>
        <v>4</v>
      </c>
      <c r="C93" s="24">
        <f>ABS(+'Invoerblad homogene watergang'!$H$9)</f>
        <v>0.4</v>
      </c>
      <c r="D93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93" s="24">
        <f>'Invoerblad homogene watergang'!$F$9</f>
        <v>1.5</v>
      </c>
      <c r="F93" s="24">
        <f>'Invoerblad homogene watergang'!$E$9</f>
        <v>1.2</v>
      </c>
      <c r="G93" s="24">
        <f>G92+(+'Invoerblad homogene watergang'!$B$9-'Invoerblad homogene watergang'!$C$9)/'Invoerblad homogene watergang'!$G$9*B93</f>
        <v>1.1780000000000002</v>
      </c>
      <c r="H93" s="24">
        <f>IF('Invoerblad homogene watergang'!$H$9&lt;0,+H92-K93*B93,+H92+K93*B93)</f>
        <v>2.4234272197972309</v>
      </c>
      <c r="I93" s="24">
        <f t="shared" si="26"/>
        <v>1.2425207230209667</v>
      </c>
      <c r="J93" s="23">
        <f>IF('Invoerblad homogene watergang'!$K$9="Begroeiing volgt horizontaal peil",'Rekensheet homogene watergang'!$G$4+'Rekensheet homogene watergang'!$L$4,G93+L93)</f>
        <v>1.9780000000000002</v>
      </c>
      <c r="K93" s="24">
        <f t="shared" si="27"/>
        <v>7.2662419406594901E-4</v>
      </c>
      <c r="L93" s="23">
        <f>'Invoerblad homogene watergang'!$J$9/100*$I$4</f>
        <v>0.8</v>
      </c>
      <c r="M93" s="24">
        <f t="shared" si="44"/>
        <v>0</v>
      </c>
      <c r="N93" s="24">
        <f t="shared" si="45"/>
        <v>0.44252072302096668</v>
      </c>
      <c r="O93" s="23">
        <f>IF(((+N93*(F93+(E93*N93))+M93)*(IF('Invoerblad homogene watergang'!$M$9="Ja",0.5,1))+R93*(IF('Invoerblad homogene watergang'!$M$9="Ja",0.5,0)))&lt;0,0,(+N93*(F93+(E93*N93))+M93)*(IF('Invoerblad homogene watergang'!$M$9="Ja",0.5,1))+R93*(IF('Invoerblad homogene watergang'!$M$9="Ja",0.5,0)))</f>
        <v>0.8247617530796586</v>
      </c>
      <c r="P93" s="23">
        <f>(+F93+(2*N93*(1+E93^2)^0.5)+2*(IF('Invoerblad homogene watergang'!$L$9&gt;0,1,0))*L93)*(IF('Invoerblad homogene watergang'!$M$9="Ja",0.5,1))+S93*(IF('Invoerblad homogene watergang'!$M$9="Ja",0.5,0))</f>
        <v>2.7955311573074928</v>
      </c>
      <c r="Q93" s="24">
        <f t="shared" si="28"/>
        <v>0.29502863916352318</v>
      </c>
      <c r="R93" s="24">
        <f t="shared" si="37"/>
        <v>3.8068114883299788</v>
      </c>
      <c r="S93" s="24">
        <f t="shared" si="38"/>
        <v>5.6799721776786845</v>
      </c>
      <c r="T93" s="24">
        <f t="shared" si="29"/>
        <v>0.67021657311810334</v>
      </c>
      <c r="U93" s="24">
        <f t="shared" si="30"/>
        <v>2.9820497352503201</v>
      </c>
      <c r="V93" s="24">
        <f t="shared" si="31"/>
        <v>12.427493581204121</v>
      </c>
      <c r="W93" s="24">
        <f t="shared" si="32"/>
        <v>89.461492057509602</v>
      </c>
      <c r="X93" s="24">
        <f t="shared" si="33"/>
        <v>-0.4</v>
      </c>
      <c r="Y93" s="63">
        <f t="shared" si="34"/>
        <v>0.33526784158324607</v>
      </c>
      <c r="Z93" s="24">
        <f t="shared" si="35"/>
        <v>0.16183039604188487</v>
      </c>
      <c r="AA93" s="24">
        <f t="shared" si="36"/>
        <v>1.3790776206967323</v>
      </c>
      <c r="AB93" s="47">
        <f t="shared" si="39"/>
        <v>0.33773239007954386</v>
      </c>
      <c r="AC93" s="47">
        <f t="shared" si="40"/>
        <v>6.5004884566225218E-2</v>
      </c>
      <c r="AD93" s="47">
        <f t="shared" si="41"/>
        <v>0.40273727464576908</v>
      </c>
      <c r="AE93" s="47">
        <f t="shared" si="42"/>
        <v>5.1109722261896016</v>
      </c>
    </row>
    <row r="94" spans="1:31" s="48" customFormat="1" x14ac:dyDescent="0.35">
      <c r="A94" s="24">
        <f t="shared" si="43"/>
        <v>360</v>
      </c>
      <c r="B94" s="24">
        <f>'Invoerblad homogene watergang'!$G$9/100</f>
        <v>4</v>
      </c>
      <c r="C94" s="24">
        <f>ABS(+'Invoerblad homogene watergang'!$H$9)</f>
        <v>0.4</v>
      </c>
      <c r="D94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94" s="24">
        <f>'Invoerblad homogene watergang'!$F$9</f>
        <v>1.5</v>
      </c>
      <c r="F94" s="24">
        <f>'Invoerblad homogene watergang'!$E$9</f>
        <v>1.2</v>
      </c>
      <c r="G94" s="24">
        <f>G93+(+'Invoerblad homogene watergang'!$B$9-'Invoerblad homogene watergang'!$C$9)/'Invoerblad homogene watergang'!$G$9*B94</f>
        <v>1.1800000000000002</v>
      </c>
      <c r="H94" s="24">
        <f>IF('Invoerblad homogene watergang'!$H$9&lt;0,+H93-K94*B94,+H93+K94*B94)</f>
        <v>2.4263170487586656</v>
      </c>
      <c r="I94" s="24">
        <f t="shared" si="26"/>
        <v>1.2434272197972307</v>
      </c>
      <c r="J94" s="23">
        <f>IF('Invoerblad homogene watergang'!$K$9="Begroeiing volgt horizontaal peil",'Rekensheet homogene watergang'!$G$4+'Rekensheet homogene watergang'!$L$4,G94+L94)</f>
        <v>1.9800000000000002</v>
      </c>
      <c r="K94" s="24">
        <f t="shared" si="27"/>
        <v>7.2245724035869022E-4</v>
      </c>
      <c r="L94" s="23">
        <f>'Invoerblad homogene watergang'!$J$9/100*$I$4</f>
        <v>0.8</v>
      </c>
      <c r="M94" s="24">
        <f t="shared" si="44"/>
        <v>0</v>
      </c>
      <c r="N94" s="24">
        <f t="shared" si="45"/>
        <v>0.44342721979723065</v>
      </c>
      <c r="O94" s="23">
        <f>IF(((+N94*(F94+(E94*N94))+M94)*(IF('Invoerblad homogene watergang'!$M$9="Ja",0.5,1))+R94*(IF('Invoerblad homogene watergang'!$M$9="Ja",0.5,0)))&lt;0,0,(+N94*(F94+(E94*N94))+M94)*(IF('Invoerblad homogene watergang'!$M$9="Ja",0.5,1))+R94*(IF('Invoerblad homogene watergang'!$M$9="Ja",0.5,0)))</f>
        <v>0.82705421264232903</v>
      </c>
      <c r="P94" s="23">
        <f>(+F94+(2*N94*(1+E94^2)^0.5)+2*(IF('Invoerblad homogene watergang'!$L$9&gt;0,1,0))*L94)*(IF('Invoerblad homogene watergang'!$M$9="Ja",0.5,1))+S94*(IF('Invoerblad homogene watergang'!$M$9="Ja",0.5,0))</f>
        <v>2.7987995779153554</v>
      </c>
      <c r="Q94" s="24">
        <f t="shared" si="28"/>
        <v>0.29550319328629748</v>
      </c>
      <c r="R94" s="24">
        <f t="shared" si="37"/>
        <v>3.8112795401556827</v>
      </c>
      <c r="S94" s="24">
        <f t="shared" si="38"/>
        <v>5.683240598286547</v>
      </c>
      <c r="T94" s="24">
        <f t="shared" si="29"/>
        <v>0.67061731317599926</v>
      </c>
      <c r="U94" s="24">
        <f t="shared" si="30"/>
        <v>2.9842253275133537</v>
      </c>
      <c r="V94" s="24">
        <f t="shared" si="31"/>
        <v>12.475396208641746</v>
      </c>
      <c r="W94" s="24">
        <f t="shared" si="32"/>
        <v>89.526759825400603</v>
      </c>
      <c r="X94" s="24">
        <f t="shared" si="33"/>
        <v>-0.4</v>
      </c>
      <c r="Y94" s="63">
        <f t="shared" si="34"/>
        <v>0.33559337582907894</v>
      </c>
      <c r="Z94" s="24">
        <f t="shared" si="35"/>
        <v>0.1610165604273027</v>
      </c>
      <c r="AA94" s="24">
        <f t="shared" si="36"/>
        <v>1.380212374073434</v>
      </c>
      <c r="AB94" s="47">
        <f t="shared" si="39"/>
        <v>0.3380570573352944</v>
      </c>
      <c r="AC94" s="47">
        <f t="shared" si="40"/>
        <v>6.4679255841714176E-2</v>
      </c>
      <c r="AD94" s="47">
        <f t="shared" si="41"/>
        <v>0.40273631317700859</v>
      </c>
      <c r="AE94" s="47">
        <f t="shared" si="42"/>
        <v>5.1176498740226561</v>
      </c>
    </row>
    <row r="95" spans="1:31" s="48" customFormat="1" x14ac:dyDescent="0.35">
      <c r="A95" s="24">
        <f t="shared" si="43"/>
        <v>364</v>
      </c>
      <c r="B95" s="24">
        <f>'Invoerblad homogene watergang'!$G$9/100</f>
        <v>4</v>
      </c>
      <c r="C95" s="24">
        <f>ABS(+'Invoerblad homogene watergang'!$H$9)</f>
        <v>0.4</v>
      </c>
      <c r="D95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95" s="24">
        <f>'Invoerblad homogene watergang'!$F$9</f>
        <v>1.5</v>
      </c>
      <c r="F95" s="24">
        <f>'Invoerblad homogene watergang'!$E$9</f>
        <v>1.2</v>
      </c>
      <c r="G95" s="24">
        <f>G94+(+'Invoerblad homogene watergang'!$B$9-'Invoerblad homogene watergang'!$C$9)/'Invoerblad homogene watergang'!$G$9*B95</f>
        <v>1.1820000000000002</v>
      </c>
      <c r="H95" s="24">
        <f>IF('Invoerblad homogene watergang'!$H$9&lt;0,+H94-K95*B95,+H94+K95*B95)</f>
        <v>2.4291906143586028</v>
      </c>
      <c r="I95" s="24">
        <f t="shared" si="26"/>
        <v>1.2443170487586654</v>
      </c>
      <c r="J95" s="23">
        <f>IF('Invoerblad homogene watergang'!$K$9="Begroeiing volgt horizontaal peil",'Rekensheet homogene watergang'!$G$4+'Rekensheet homogene watergang'!$L$4,G95+L95)</f>
        <v>1.9820000000000002</v>
      </c>
      <c r="K95" s="24">
        <f t="shared" si="27"/>
        <v>7.1839139998427625E-4</v>
      </c>
      <c r="L95" s="23">
        <f>'Invoerblad homogene watergang'!$J$9/100*$I$4</f>
        <v>0.8</v>
      </c>
      <c r="M95" s="24">
        <f t="shared" si="44"/>
        <v>0</v>
      </c>
      <c r="N95" s="24">
        <f t="shared" si="45"/>
        <v>0.4443170487586654</v>
      </c>
      <c r="O95" s="23">
        <f>IF(((+N95*(F95+(E95*N95))+M95)*(IF('Invoerblad homogene watergang'!$M$9="Ja",0.5,1))+R95*(IF('Invoerblad homogene watergang'!$M$9="Ja",0.5,0)))&lt;0,0,(+N95*(F95+(E95*N95))+M95)*(IF('Invoerblad homogene watergang'!$M$9="Ja",0.5,1))+R95*(IF('Invoerblad homogene watergang'!$M$9="Ja",0.5,0)))</f>
        <v>0.82930691823681379</v>
      </c>
      <c r="P95" s="23">
        <f>(+F95+(2*N95*(1+E95^2)^0.5)+2*(IF('Invoerblad homogene watergang'!$L$9&gt;0,1,0))*L95)*(IF('Invoerblad homogene watergang'!$M$9="Ja",0.5,1))+S95*(IF('Invoerblad homogene watergang'!$M$9="Ja",0.5,0))</f>
        <v>2.8020079018622015</v>
      </c>
      <c r="Q95" s="24">
        <f t="shared" si="28"/>
        <v>0.29596880068955561</v>
      </c>
      <c r="R95" s="24">
        <f t="shared" si="37"/>
        <v>3.815667835257611</v>
      </c>
      <c r="S95" s="24">
        <f t="shared" si="38"/>
        <v>5.6864489222333932</v>
      </c>
      <c r="T95" s="24">
        <f t="shared" si="29"/>
        <v>0.67101065839856</v>
      </c>
      <c r="U95" s="24">
        <f t="shared" si="30"/>
        <v>2.9863609170207974</v>
      </c>
      <c r="V95" s="24">
        <f t="shared" si="31"/>
        <v>12.522513076101569</v>
      </c>
      <c r="W95" s="24">
        <f t="shared" si="32"/>
        <v>89.590827510623924</v>
      </c>
      <c r="X95" s="24">
        <f t="shared" si="33"/>
        <v>-0.4</v>
      </c>
      <c r="Y95" s="63">
        <f t="shared" si="34"/>
        <v>0.33591125762592189</v>
      </c>
      <c r="Z95" s="24">
        <f t="shared" si="35"/>
        <v>0.16022185593519533</v>
      </c>
      <c r="AA95" s="24">
        <f t="shared" si="36"/>
        <v>1.3813667869239186</v>
      </c>
      <c r="AB95" s="47">
        <f t="shared" si="39"/>
        <v>0.33837407635107208</v>
      </c>
      <c r="AC95" s="47">
        <f t="shared" si="40"/>
        <v>6.4361280001106927E-2</v>
      </c>
      <c r="AD95" s="47">
        <f t="shared" si="41"/>
        <v>0.402735356352179</v>
      </c>
      <c r="AE95" s="47">
        <f t="shared" si="42"/>
        <v>5.1242135261268631</v>
      </c>
    </row>
    <row r="96" spans="1:31" s="48" customFormat="1" x14ac:dyDescent="0.35">
      <c r="A96" s="24">
        <f t="shared" si="43"/>
        <v>368</v>
      </c>
      <c r="B96" s="24">
        <f>'Invoerblad homogene watergang'!$G$9/100</f>
        <v>4</v>
      </c>
      <c r="C96" s="24">
        <f>ABS(+'Invoerblad homogene watergang'!$H$9)</f>
        <v>0.4</v>
      </c>
      <c r="D96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96" s="24">
        <f>'Invoerblad homogene watergang'!$F$9</f>
        <v>1.5</v>
      </c>
      <c r="F96" s="24">
        <f>'Invoerblad homogene watergang'!$E$9</f>
        <v>1.2</v>
      </c>
      <c r="G96" s="24">
        <f>G95+(+'Invoerblad homogene watergang'!$B$9-'Invoerblad homogene watergang'!$C$9)/'Invoerblad homogene watergang'!$G$9*B96</f>
        <v>1.1840000000000002</v>
      </c>
      <c r="H96" s="24">
        <f>IF('Invoerblad homogene watergang'!$H$9&lt;0,+H95-K96*B96,+H95+K96*B96)</f>
        <v>2.4320483077467014</v>
      </c>
      <c r="I96" s="24">
        <f t="shared" si="26"/>
        <v>1.2451906143586027</v>
      </c>
      <c r="J96" s="23">
        <f>IF('Invoerblad homogene watergang'!$K$9="Begroeiing volgt horizontaal peil",'Rekensheet homogene watergang'!$G$4+'Rekensheet homogene watergang'!$L$4,G96+L96)</f>
        <v>1.9840000000000002</v>
      </c>
      <c r="K96" s="24">
        <f t="shared" si="27"/>
        <v>7.1442334702468942E-4</v>
      </c>
      <c r="L96" s="23">
        <f>'Invoerblad homogene watergang'!$J$9/100*$I$4</f>
        <v>0.8</v>
      </c>
      <c r="M96" s="24">
        <f t="shared" si="44"/>
        <v>0</v>
      </c>
      <c r="N96" s="24">
        <f t="shared" si="45"/>
        <v>0.44519061435860263</v>
      </c>
      <c r="O96" s="23">
        <f>IF(((+N96*(F96+(E96*N96))+M96)*(IF('Invoerblad homogene watergang'!$M$9="Ja",0.5,1))+R96*(IF('Invoerblad homogene watergang'!$M$9="Ja",0.5,0)))&lt;0,0,(+N96*(F96+(E96*N96))+M96)*(IF('Invoerblad homogene watergang'!$M$9="Ja",0.5,1))+R96*(IF('Invoerblad homogene watergang'!$M$9="Ja",0.5,0)))</f>
        <v>0.83152076189980817</v>
      </c>
      <c r="P96" s="23">
        <f>(+F96+(2*N96*(1+E96^2)^0.5)+2*(IF('Invoerblad homogene watergang'!$L$9&gt;0,1,0))*L96)*(IF('Invoerblad homogene watergang'!$M$9="Ja",0.5,1))+S96*(IF('Invoerblad homogene watergang'!$M$9="Ja",0.5,0))</f>
        <v>2.8051575874252563</v>
      </c>
      <c r="Q96" s="24">
        <f t="shared" si="28"/>
        <v>0.29642568589632368</v>
      </c>
      <c r="R96" s="24">
        <f t="shared" si="37"/>
        <v>3.8199782363604546</v>
      </c>
      <c r="S96" s="24">
        <f t="shared" si="38"/>
        <v>5.689598607796448</v>
      </c>
      <c r="T96" s="24">
        <f t="shared" si="29"/>
        <v>0.67139678906802747</v>
      </c>
      <c r="U96" s="24">
        <f t="shared" si="30"/>
        <v>2.9884574744606462</v>
      </c>
      <c r="V96" s="24">
        <f t="shared" si="31"/>
        <v>12.568860422794531</v>
      </c>
      <c r="W96" s="24">
        <f t="shared" si="32"/>
        <v>89.653724233819389</v>
      </c>
      <c r="X96" s="24">
        <f t="shared" si="33"/>
        <v>-0.4</v>
      </c>
      <c r="Y96" s="63">
        <f t="shared" si="34"/>
        <v>0.336221730316556</v>
      </c>
      <c r="Z96" s="24">
        <f t="shared" si="35"/>
        <v>0.15944567420861006</v>
      </c>
      <c r="AA96" s="24">
        <f t="shared" si="36"/>
        <v>1.382540257024641</v>
      </c>
      <c r="AB96" s="47">
        <f t="shared" si="39"/>
        <v>0.33868369081185035</v>
      </c>
      <c r="AC96" s="47">
        <f t="shared" si="40"/>
        <v>6.405071374035376E-2</v>
      </c>
      <c r="AD96" s="47">
        <f t="shared" si="41"/>
        <v>0.40273440455220411</v>
      </c>
      <c r="AE96" s="47">
        <f t="shared" si="42"/>
        <v>5.1306656316333505</v>
      </c>
    </row>
    <row r="97" spans="1:31" s="48" customFormat="1" x14ac:dyDescent="0.35">
      <c r="A97" s="24">
        <f t="shared" si="43"/>
        <v>372</v>
      </c>
      <c r="B97" s="24">
        <f>'Invoerblad homogene watergang'!$G$9/100</f>
        <v>4</v>
      </c>
      <c r="C97" s="24">
        <f>ABS(+'Invoerblad homogene watergang'!$H$9)</f>
        <v>0.4</v>
      </c>
      <c r="D97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97" s="24">
        <f>'Invoerblad homogene watergang'!$F$9</f>
        <v>1.5</v>
      </c>
      <c r="F97" s="24">
        <f>'Invoerblad homogene watergang'!$E$9</f>
        <v>1.2</v>
      </c>
      <c r="G97" s="24">
        <f>G96+(+'Invoerblad homogene watergang'!$B$9-'Invoerblad homogene watergang'!$C$9)/'Invoerblad homogene watergang'!$G$9*B97</f>
        <v>1.1860000000000002</v>
      </c>
      <c r="H97" s="24">
        <f>IF('Invoerblad homogene watergang'!$H$9&lt;0,+H96-K97*B97,+H96+K97*B97)</f>
        <v>2.4348905073388201</v>
      </c>
      <c r="I97" s="24">
        <f t="shared" si="26"/>
        <v>1.2460483077467013</v>
      </c>
      <c r="J97" s="23">
        <f>IF('Invoerblad homogene watergang'!$K$9="Begroeiing volgt horizontaal peil",'Rekensheet homogene watergang'!$G$4+'Rekensheet homogene watergang'!$L$4,G97+L97)</f>
        <v>1.9860000000000002</v>
      </c>
      <c r="K97" s="24">
        <f t="shared" si="27"/>
        <v>7.1054989802966462E-4</v>
      </c>
      <c r="L97" s="23">
        <f>'Invoerblad homogene watergang'!$J$9/100*$I$4</f>
        <v>0.8</v>
      </c>
      <c r="M97" s="24">
        <f t="shared" si="44"/>
        <v>0</v>
      </c>
      <c r="N97" s="24">
        <f t="shared" si="45"/>
        <v>0.44604830774670123</v>
      </c>
      <c r="O97" s="23">
        <f>IF(((+N97*(F97+(E97*N97))+M97)*(IF('Invoerblad homogene watergang'!$M$9="Ja",0.5,1))+R97*(IF('Invoerblad homogene watergang'!$M$9="Ja",0.5,0)))&lt;0,0,(+N97*(F97+(E97*N97))+M97)*(IF('Invoerblad homogene watergang'!$M$9="Ja",0.5,1))+R97*(IF('Invoerblad homogene watergang'!$M$9="Ja",0.5,0)))</f>
        <v>0.83369660856158534</v>
      </c>
      <c r="P97" s="23">
        <f>(+F97+(2*N97*(1+E97^2)^0.5)+2*(IF('Invoerblad homogene watergang'!$L$9&gt;0,1,0))*L97)*(IF('Invoerblad homogene watergang'!$M$9="Ja",0.5,1))+S97*(IF('Invoerblad homogene watergang'!$M$9="Ja",0.5,0))</f>
        <v>2.8082500449146726</v>
      </c>
      <c r="Q97" s="24">
        <f t="shared" si="28"/>
        <v>0.29687406578032011</v>
      </c>
      <c r="R97" s="24">
        <f t="shared" si="37"/>
        <v>3.8242125471536683</v>
      </c>
      <c r="S97" s="24">
        <f t="shared" si="38"/>
        <v>5.6926910652858638</v>
      </c>
      <c r="T97" s="24">
        <f t="shared" si="29"/>
        <v>0.67177587950868922</v>
      </c>
      <c r="U97" s="24">
        <f t="shared" si="30"/>
        <v>2.990515938592083</v>
      </c>
      <c r="V97" s="24">
        <f t="shared" si="31"/>
        <v>12.614454038619584</v>
      </c>
      <c r="W97" s="24">
        <f t="shared" si="32"/>
        <v>89.71547815776249</v>
      </c>
      <c r="X97" s="24">
        <f t="shared" si="33"/>
        <v>-0.4</v>
      </c>
      <c r="Y97" s="63">
        <f t="shared" si="34"/>
        <v>0.33652502713921345</v>
      </c>
      <c r="Z97" s="24">
        <f t="shared" si="35"/>
        <v>0.15868743215196643</v>
      </c>
      <c r="AA97" s="24">
        <f t="shared" si="36"/>
        <v>1.3837322062936275</v>
      </c>
      <c r="AB97" s="47">
        <f t="shared" si="39"/>
        <v>0.33898613426875757</v>
      </c>
      <c r="AC97" s="47">
        <f t="shared" si="40"/>
        <v>6.3747323856680735E-2</v>
      </c>
      <c r="AD97" s="47">
        <f t="shared" si="41"/>
        <v>0.40273345812543832</v>
      </c>
      <c r="AE97" s="47">
        <f t="shared" si="42"/>
        <v>5.1370085712330544</v>
      </c>
    </row>
    <row r="98" spans="1:31" s="48" customFormat="1" x14ac:dyDescent="0.35">
      <c r="A98" s="24">
        <f t="shared" si="43"/>
        <v>376</v>
      </c>
      <c r="B98" s="24">
        <f>'Invoerblad homogene watergang'!$G$9/100</f>
        <v>4</v>
      </c>
      <c r="C98" s="24">
        <f>ABS(+'Invoerblad homogene watergang'!$H$9)</f>
        <v>0.4</v>
      </c>
      <c r="D98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98" s="24">
        <f>'Invoerblad homogene watergang'!$F$9</f>
        <v>1.5</v>
      </c>
      <c r="F98" s="24">
        <f>'Invoerblad homogene watergang'!$E$9</f>
        <v>1.2</v>
      </c>
      <c r="G98" s="24">
        <f>G97+(+'Invoerblad homogene watergang'!$B$9-'Invoerblad homogene watergang'!$C$9)/'Invoerblad homogene watergang'!$G$9*B98</f>
        <v>1.1880000000000002</v>
      </c>
      <c r="H98" s="24">
        <f>IF('Invoerblad homogene watergang'!$H$9&lt;0,+H97-K98*B98,+H97+K98*B98)</f>
        <v>2.4377175793568098</v>
      </c>
      <c r="I98" s="24">
        <f t="shared" si="26"/>
        <v>1.2468905073388199</v>
      </c>
      <c r="J98" s="23">
        <f>IF('Invoerblad homogene watergang'!$K$9="Begroeiing volgt horizontaal peil",'Rekensheet homogene watergang'!$G$4+'Rekensheet homogene watergang'!$L$4,G98+L98)</f>
        <v>1.9880000000000002</v>
      </c>
      <c r="K98" s="24">
        <f t="shared" si="27"/>
        <v>7.0676800449743626E-4</v>
      </c>
      <c r="L98" s="23">
        <f>'Invoerblad homogene watergang'!$J$9/100*$I$4</f>
        <v>0.8</v>
      </c>
      <c r="M98" s="24">
        <f t="shared" si="44"/>
        <v>0</v>
      </c>
      <c r="N98" s="24">
        <f t="shared" si="45"/>
        <v>0.44689050733881985</v>
      </c>
      <c r="O98" s="23">
        <f>IF(((+N98*(F98+(E98*N98))+M98)*(IF('Invoerblad homogene watergang'!$M$9="Ja",0.5,1))+R98*(IF('Invoerblad homogene watergang'!$M$9="Ja",0.5,0)))&lt;0,0,(+N98*(F98+(E98*N98))+M98)*(IF('Invoerblad homogene watergang'!$M$9="Ja",0.5,1))+R98*(IF('Invoerblad homogene watergang'!$M$9="Ja",0.5,0)))</f>
        <v>0.83583529713090543</v>
      </c>
      <c r="P98" s="23">
        <f>(+F98+(2*N98*(1+E98^2)^0.5)+2*(IF('Invoerblad homogene watergang'!$L$9&gt;0,1,0))*L98)*(IF('Invoerblad homogene watergang'!$M$9="Ja",0.5,1))+S98*(IF('Invoerblad homogene watergang'!$M$9="Ja",0.5,0))</f>
        <v>2.8112866387282311</v>
      </c>
      <c r="Q98" s="24">
        <f t="shared" si="28"/>
        <v>0.29731414990433713</v>
      </c>
      <c r="R98" s="24">
        <f t="shared" si="37"/>
        <v>3.8283725147440735</v>
      </c>
      <c r="S98" s="24">
        <f t="shared" si="38"/>
        <v>5.6957276590994228</v>
      </c>
      <c r="T98" s="24">
        <f t="shared" si="29"/>
        <v>0.67214809834313505</v>
      </c>
      <c r="U98" s="24">
        <f t="shared" si="30"/>
        <v>2.9925372176131679</v>
      </c>
      <c r="V98" s="24">
        <f t="shared" si="31"/>
        <v>12.659309280609774</v>
      </c>
      <c r="W98" s="24">
        <f t="shared" si="32"/>
        <v>89.776116528395036</v>
      </c>
      <c r="X98" s="24">
        <f t="shared" si="33"/>
        <v>-0.4</v>
      </c>
      <c r="Y98" s="63">
        <f t="shared" si="34"/>
        <v>0.33682137174609506</v>
      </c>
      <c r="Z98" s="24">
        <f t="shared" si="35"/>
        <v>0.15794657063476242</v>
      </c>
      <c r="AA98" s="24">
        <f t="shared" si="36"/>
        <v>1.3849420795912057</v>
      </c>
      <c r="AB98" s="47">
        <f t="shared" si="39"/>
        <v>0.33928163065967543</v>
      </c>
      <c r="AC98" s="47">
        <f t="shared" si="40"/>
        <v>6.3450886730303066E-2</v>
      </c>
      <c r="AD98" s="47">
        <f t="shared" si="41"/>
        <v>0.40273251738997851</v>
      </c>
      <c r="AE98" s="47">
        <f t="shared" si="42"/>
        <v>5.143244659589004</v>
      </c>
    </row>
    <row r="99" spans="1:31" s="48" customFormat="1" x14ac:dyDescent="0.35">
      <c r="A99" s="24">
        <f t="shared" si="43"/>
        <v>380</v>
      </c>
      <c r="B99" s="24">
        <f>'Invoerblad homogene watergang'!$G$9/100</f>
        <v>4</v>
      </c>
      <c r="C99" s="24">
        <f>ABS(+'Invoerblad homogene watergang'!$H$9)</f>
        <v>0.4</v>
      </c>
      <c r="D99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99" s="24">
        <f>'Invoerblad homogene watergang'!$F$9</f>
        <v>1.5</v>
      </c>
      <c r="F99" s="24">
        <f>'Invoerblad homogene watergang'!$E$9</f>
        <v>1.2</v>
      </c>
      <c r="G99" s="24">
        <f>G98+(+'Invoerblad homogene watergang'!$B$9-'Invoerblad homogene watergang'!$C$9)/'Invoerblad homogene watergang'!$G$9*B99</f>
        <v>1.1900000000000002</v>
      </c>
      <c r="H99" s="24">
        <f>IF('Invoerblad homogene watergang'!$H$9&lt;0,+H98-K99*B99,+H98+K99*B99)</f>
        <v>2.4405298783401079</v>
      </c>
      <c r="I99" s="24">
        <f t="shared" si="26"/>
        <v>1.2477175793568096</v>
      </c>
      <c r="J99" s="23">
        <f>IF('Invoerblad homogene watergang'!$K$9="Begroeiing volgt horizontaal peil",'Rekensheet homogene watergang'!$G$4+'Rekensheet homogene watergang'!$L$4,G99+L99)</f>
        <v>1.9900000000000002</v>
      </c>
      <c r="K99" s="24">
        <f t="shared" si="27"/>
        <v>7.0307474582453802E-4</v>
      </c>
      <c r="L99" s="23">
        <f>'Invoerblad homogene watergang'!$J$9/100*$I$4</f>
        <v>0.8</v>
      </c>
      <c r="M99" s="24">
        <f t="shared" si="44"/>
        <v>0</v>
      </c>
      <c r="N99" s="24">
        <f t="shared" si="45"/>
        <v>0.44771757935680956</v>
      </c>
      <c r="O99" s="23">
        <f>IF(((+N99*(F99+(E99*N99))+M99)*(IF('Invoerblad homogene watergang'!$M$9="Ja",0.5,1))+R99*(IF('Invoerblad homogene watergang'!$M$9="Ja",0.5,0)))&lt;0,0,(+N99*(F99+(E99*N99))+M99)*(IF('Invoerblad homogene watergang'!$M$9="Ja",0.5,1))+R99*(IF('Invoerblad homogene watergang'!$M$9="Ja",0.5,0)))</f>
        <v>0.83793764152585304</v>
      </c>
      <c r="P99" s="23">
        <f>(+F99+(2*N99*(1+E99^2)^0.5)+2*(IF('Invoerblad homogene watergang'!$L$9&gt;0,1,0))*L99)*(IF('Invoerblad homogene watergang'!$M$9="Ja",0.5,1))+S99*(IF('Invoerblad homogene watergang'!$M$9="Ja",0.5,0))</f>
        <v>2.8142686892975943</v>
      </c>
      <c r="Q99" s="24">
        <f t="shared" si="28"/>
        <v>0.29774614084023071</v>
      </c>
      <c r="R99" s="24">
        <f t="shared" si="37"/>
        <v>3.8324598319821961</v>
      </c>
      <c r="S99" s="24">
        <f t="shared" si="38"/>
        <v>5.698709709668786</v>
      </c>
      <c r="T99" s="24">
        <f t="shared" si="29"/>
        <v>0.67251360873493971</v>
      </c>
      <c r="U99" s="24">
        <f t="shared" si="30"/>
        <v>2.994522190456343</v>
      </c>
      <c r="V99" s="24">
        <f t="shared" si="31"/>
        <v>12.703441088623903</v>
      </c>
      <c r="W99" s="24">
        <f t="shared" si="32"/>
        <v>89.83566571369029</v>
      </c>
      <c r="X99" s="24">
        <f t="shared" si="33"/>
        <v>-0.4</v>
      </c>
      <c r="Y99" s="63">
        <f t="shared" si="34"/>
        <v>0.33711097869037954</v>
      </c>
      <c r="Z99" s="24">
        <f t="shared" si="35"/>
        <v>0.15722255327405121</v>
      </c>
      <c r="AA99" s="24">
        <f t="shared" si="36"/>
        <v>1.3861693435913964</v>
      </c>
      <c r="AB99" s="47">
        <f t="shared" si="39"/>
        <v>0.33957039479817491</v>
      </c>
      <c r="AC99" s="47">
        <f t="shared" si="40"/>
        <v>6.3161187837630958E-2</v>
      </c>
      <c r="AD99" s="47">
        <f t="shared" si="41"/>
        <v>0.40273158263580588</v>
      </c>
      <c r="AE99" s="47">
        <f t="shared" si="42"/>
        <v>5.1493761476475859</v>
      </c>
    </row>
    <row r="100" spans="1:31" s="48" customFormat="1" x14ac:dyDescent="0.35">
      <c r="A100" s="24">
        <f>A99+B100</f>
        <v>384</v>
      </c>
      <c r="B100" s="24">
        <f>'Invoerblad homogene watergang'!$G$9/100</f>
        <v>4</v>
      </c>
      <c r="C100" s="24">
        <f>ABS(+'Invoerblad homogene watergang'!$H$9)</f>
        <v>0.4</v>
      </c>
      <c r="D100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00" s="24">
        <f>'Invoerblad homogene watergang'!$F$9</f>
        <v>1.5</v>
      </c>
      <c r="F100" s="24">
        <f>'Invoerblad homogene watergang'!$E$9</f>
        <v>1.2</v>
      </c>
      <c r="G100" s="24">
        <f>G99+(+'Invoerblad homogene watergang'!$B$9-'Invoerblad homogene watergang'!$C$9)/'Invoerblad homogene watergang'!$G$9*B100</f>
        <v>1.1920000000000002</v>
      </c>
      <c r="H100" s="24">
        <f>IF('Invoerblad homogene watergang'!$H$9&lt;0,+H99-K100*B100,+H99+K100*B100)</f>
        <v>2.4433277476308719</v>
      </c>
      <c r="I100" s="24">
        <f t="shared" si="26"/>
        <v>1.2485298783401078</v>
      </c>
      <c r="J100" s="23">
        <f>IF('Invoerblad homogene watergang'!$K$9="Begroeiing volgt horizontaal peil",'Rekensheet homogene watergang'!$G$4+'Rekensheet homogene watergang'!$L$4,G100+L100)</f>
        <v>1.9920000000000002</v>
      </c>
      <c r="K100" s="24">
        <f t="shared" si="27"/>
        <v>6.9946732269101698E-4</v>
      </c>
      <c r="L100" s="23">
        <f>'Invoerblad homogene watergang'!$J$9/100*$I$4</f>
        <v>0.8</v>
      </c>
      <c r="M100" s="24">
        <f t="shared" si="44"/>
        <v>0</v>
      </c>
      <c r="N100" s="24">
        <f t="shared" si="45"/>
        <v>0.44852987834010771</v>
      </c>
      <c r="O100" s="23">
        <f>IF(((+N100*(F100+(E100*N100))+M100)*(IF('Invoerblad homogene watergang'!$M$9="Ja",0.5,1))+R100*(IF('Invoerblad homogene watergang'!$M$9="Ja",0.5,0)))&lt;0,0,(+N100*(F100+(E100*N100))+M100)*(IF('Invoerblad homogene watergang'!$M$9="Ja",0.5,1))+R100*(IF('Invoerblad homogene watergang'!$M$9="Ja",0.5,0)))</f>
        <v>0.840004431653817</v>
      </c>
      <c r="P100" s="23">
        <f>(+F100+(2*N100*(1+E100^2)^0.5)+2*(IF('Invoerblad homogene watergang'!$L$9&gt;0,1,0))*L100)*(IF('Invoerblad homogene watergang'!$M$9="Ja",0.5,1))+S100*(IF('Invoerblad homogene watergang'!$M$9="Ja",0.5,0))</f>
        <v>2.8171974749328834</v>
      </c>
      <c r="Q100" s="24">
        <f>O100/P100</f>
        <v>0.29817023447169927</v>
      </c>
      <c r="R100" s="24">
        <f t="shared" si="37"/>
        <v>3.8364761396700757</v>
      </c>
      <c r="S100" s="24">
        <f t="shared" si="38"/>
        <v>5.7016384953040751</v>
      </c>
      <c r="T100" s="24">
        <f>R100/S100</f>
        <v>0.67287256861862332</v>
      </c>
      <c r="U100" s="24">
        <f t="shared" si="30"/>
        <v>2.9964717080162586</v>
      </c>
      <c r="V100" s="24">
        <f t="shared" si="31"/>
        <v>12.746864000325308</v>
      </c>
      <c r="W100" s="24">
        <f t="shared" si="32"/>
        <v>89.894151240487759</v>
      </c>
      <c r="X100" s="24">
        <f t="shared" si="33"/>
        <v>-0.4</v>
      </c>
      <c r="Y100" s="63">
        <f t="shared" si="34"/>
        <v>0.33739405388392574</v>
      </c>
      <c r="Z100" s="24">
        <f t="shared" ref="Z100:Z103" si="46">(+C100-Y100)/C100</f>
        <v>0.15651486529018571</v>
      </c>
      <c r="AA100" s="24">
        <f t="shared" ref="AA100:AA103" si="47">G100+Z100*I100</f>
        <v>1.387413485719174</v>
      </c>
      <c r="AB100" s="47">
        <f t="shared" si="39"/>
        <v>0.33985263283300343</v>
      </c>
      <c r="AC100" s="47">
        <f t="shared" si="40"/>
        <v>6.2878021293765338E-2</v>
      </c>
      <c r="AD100" s="47">
        <f t="shared" si="41"/>
        <v>0.40273065412676878</v>
      </c>
      <c r="AE100" s="47">
        <f t="shared" si="42"/>
        <v>5.1554052248535083</v>
      </c>
    </row>
    <row r="101" spans="1:31" s="48" customFormat="1" x14ac:dyDescent="0.35">
      <c r="A101" s="24">
        <f>A100+B101</f>
        <v>388</v>
      </c>
      <c r="B101" s="24">
        <f>'Invoerblad homogene watergang'!$G$9/100</f>
        <v>4</v>
      </c>
      <c r="C101" s="24">
        <f>ABS(+'Invoerblad homogene watergang'!$H$9)</f>
        <v>0.4</v>
      </c>
      <c r="D101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01" s="24">
        <f>'Invoerblad homogene watergang'!$F$9</f>
        <v>1.5</v>
      </c>
      <c r="F101" s="24">
        <f>'Invoerblad homogene watergang'!$E$9</f>
        <v>1.2</v>
      </c>
      <c r="G101" s="24">
        <f>G100+(+'Invoerblad homogene watergang'!$B$9-'Invoerblad homogene watergang'!$C$9)/'Invoerblad homogene watergang'!$G$9*B101</f>
        <v>1.1940000000000002</v>
      </c>
      <c r="H101" s="24">
        <f>IF('Invoerblad homogene watergang'!$H$9&lt;0,+H100-K101*B101,+H100+K101*B101)</f>
        <v>2.4461115198342727</v>
      </c>
      <c r="I101" s="24">
        <f t="shared" si="26"/>
        <v>1.2493277476308717</v>
      </c>
      <c r="J101" s="23">
        <f>IF('Invoerblad homogene watergang'!$K$9="Begroeiing volgt horizontaal peil",'Rekensheet homogene watergang'!$G$4+'Rekensheet homogene watergang'!$L$4,G101+L101)</f>
        <v>1.9940000000000002</v>
      </c>
      <c r="K101" s="24">
        <f t="shared" si="27"/>
        <v>6.9594305085017734E-4</v>
      </c>
      <c r="L101" s="23">
        <f>'Invoerblad homogene watergang'!$J$9/100*$I$4</f>
        <v>0.8</v>
      </c>
      <c r="M101" s="24">
        <f t="shared" si="44"/>
        <v>0</v>
      </c>
      <c r="N101" s="24">
        <f t="shared" si="45"/>
        <v>0.44932774763087169</v>
      </c>
      <c r="O101" s="23">
        <f>IF(((+N101*(F101+(E101*N101))+M101)*(IF('Invoerblad homogene watergang'!$M$9="Ja",0.5,1))+R101*(IF('Invoerblad homogene watergang'!$M$9="Ja",0.5,0)))&lt;0,0,(+N101*(F101+(E101*N101))+M101)*(IF('Invoerblad homogene watergang'!$M$9="Ja",0.5,1))+R101*(IF('Invoerblad homogene watergang'!$M$9="Ja",0.5,0)))</f>
        <v>0.84203643434359443</v>
      </c>
      <c r="P101" s="23">
        <f>(+F101+(2*N101*(1+E101^2)^0.5)+2*(IF('Invoerblad homogene watergang'!$L$9&gt;0,1,0))*L101)*(IF('Invoerblad homogene watergang'!$M$9="Ja",0.5,1))+S101*(IF('Invoerblad homogene watergang'!$M$9="Ja",0.5,0))</f>
        <v>2.8200742335718507</v>
      </c>
      <c r="Q101" s="24">
        <f>O101/P101</f>
        <v>0.29858662028094474</v>
      </c>
      <c r="R101" s="24">
        <f t="shared" si="37"/>
        <v>3.8404230286576864</v>
      </c>
      <c r="S101" s="24">
        <f t="shared" si="38"/>
        <v>5.7045152539430424</v>
      </c>
      <c r="T101" s="24">
        <f>R101/S101</f>
        <v>0.67322513091767633</v>
      </c>
      <c r="U101" s="24">
        <f t="shared" si="30"/>
        <v>2.9983865943140922</v>
      </c>
      <c r="V101" s="24">
        <f t="shared" si="31"/>
        <v>12.789592165486187</v>
      </c>
      <c r="W101" s="24">
        <f t="shared" si="32"/>
        <v>89.951597829422766</v>
      </c>
      <c r="X101" s="24">
        <f t="shared" si="33"/>
        <v>-0.4</v>
      </c>
      <c r="Y101" s="63">
        <f t="shared" si="34"/>
        <v>0.33767079502769953</v>
      </c>
      <c r="Z101" s="24">
        <f t="shared" si="46"/>
        <v>0.15582301243075122</v>
      </c>
      <c r="AA101" s="24">
        <f t="shared" si="47"/>
        <v>1.3886740131491679</v>
      </c>
      <c r="AB101" s="47">
        <f t="shared" si="39"/>
        <v>0.34012854268016568</v>
      </c>
      <c r="AC101" s="47">
        <f t="shared" si="40"/>
        <v>6.2601189422256676E-2</v>
      </c>
      <c r="AD101" s="47">
        <f t="shared" si="41"/>
        <v>0.40272973210242236</v>
      </c>
      <c r="AE101" s="47">
        <f t="shared" si="42"/>
        <v>5.161334021272987</v>
      </c>
    </row>
    <row r="102" spans="1:31" s="48" customFormat="1" x14ac:dyDescent="0.35">
      <c r="A102" s="24">
        <f>A101+B102</f>
        <v>392</v>
      </c>
      <c r="B102" s="24">
        <f>'Invoerblad homogene watergang'!$G$9/100</f>
        <v>4</v>
      </c>
      <c r="C102" s="24">
        <f>ABS(+'Invoerblad homogene watergang'!$H$9)</f>
        <v>0.4</v>
      </c>
      <c r="D102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02" s="24">
        <f>'Invoerblad homogene watergang'!$F$9</f>
        <v>1.5</v>
      </c>
      <c r="F102" s="24">
        <f>'Invoerblad homogene watergang'!$E$9</f>
        <v>1.2</v>
      </c>
      <c r="G102" s="24">
        <f>G101+(+'Invoerblad homogene watergang'!$B$9-'Invoerblad homogene watergang'!$C$9)/'Invoerblad homogene watergang'!$G$9*B102</f>
        <v>1.1960000000000002</v>
      </c>
      <c r="H102" s="24">
        <f>IF('Invoerblad homogene watergang'!$H$9&lt;0,+H101-K102*B102,+H101+K102*B102)</f>
        <v>2.4488815172554501</v>
      </c>
      <c r="I102" s="24">
        <f t="shared" si="26"/>
        <v>1.2501115198342725</v>
      </c>
      <c r="J102" s="23">
        <f>IF('Invoerblad homogene watergang'!$K$9="Begroeiing volgt horizontaal peil",'Rekensheet homogene watergang'!$G$4+'Rekensheet homogene watergang'!$L$4,G102+L102)</f>
        <v>1.9960000000000002</v>
      </c>
      <c r="K102" s="24">
        <f t="shared" si="27"/>
        <v>6.9249935529440789E-4</v>
      </c>
      <c r="L102" s="23">
        <f>'Invoerblad homogene watergang'!$J$9/100*$I$4</f>
        <v>0.8</v>
      </c>
      <c r="M102" s="24">
        <f t="shared" si="44"/>
        <v>0</v>
      </c>
      <c r="N102" s="24">
        <f t="shared" si="45"/>
        <v>0.45011151983427244</v>
      </c>
      <c r="O102" s="23">
        <f>IF(((+N102*(F102+(E102*N102))+M102)*(IF('Invoerblad homogene watergang'!$M$9="Ja",0.5,1))+R102*(IF('Invoerblad homogene watergang'!$M$9="Ja",0.5,0)))&lt;0,0,(+N102*(F102+(E102*N102))+M102)*(IF('Invoerblad homogene watergang'!$M$9="Ja",0.5,1))+R102*(IF('Invoerblad homogene watergang'!$M$9="Ja",0.5,0)))</f>
        <v>0.84403439423240478</v>
      </c>
      <c r="P102" s="23">
        <f>(+F102+(2*N102*(1+E102^2)^0.5)+2*(IF('Invoerblad homogene watergang'!$L$9&gt;0,1,0))*L102)*(IF('Invoerblad homogene watergang'!$M$9="Ja",0.5,1))+S102*(IF('Invoerblad homogene watergang'!$M$9="Ja",0.5,0))</f>
        <v>2.8229001644394955</v>
      </c>
      <c r="Q102" s="24">
        <f>O102/P102</f>
        <v>0.29899548162022693</v>
      </c>
      <c r="R102" s="24">
        <f t="shared" si="37"/>
        <v>3.8443020418346587</v>
      </c>
      <c r="S102" s="24">
        <f t="shared" si="38"/>
        <v>5.7073411848106872</v>
      </c>
      <c r="T102" s="24">
        <f>R102/S102</f>
        <v>0.67357144375138223</v>
      </c>
      <c r="U102" s="24">
        <f t="shared" si="30"/>
        <v>3.0002676476022541</v>
      </c>
      <c r="V102" s="24">
        <f t="shared" si="31"/>
        <v>12.831639359653808</v>
      </c>
      <c r="W102" s="24">
        <f t="shared" si="32"/>
        <v>90.008029428067616</v>
      </c>
      <c r="X102" s="24">
        <f t="shared" si="33"/>
        <v>-0.4</v>
      </c>
      <c r="Y102" s="63">
        <f t="shared" si="34"/>
        <v>0.33794139201679235</v>
      </c>
      <c r="Z102" s="24">
        <f t="shared" si="46"/>
        <v>0.15514651995801917</v>
      </c>
      <c r="AA102" s="24">
        <f t="shared" si="47"/>
        <v>1.3899504518617178</v>
      </c>
      <c r="AB102" s="47">
        <f t="shared" si="39"/>
        <v>0.34039831442947582</v>
      </c>
      <c r="AC102" s="47">
        <f t="shared" si="40"/>
        <v>6.2330502350256917E-2</v>
      </c>
      <c r="AD102" s="47">
        <f t="shared" si="41"/>
        <v>0.40272881677973271</v>
      </c>
      <c r="AE102" s="47">
        <f t="shared" si="42"/>
        <v>5.1671646096294124</v>
      </c>
    </row>
    <row r="103" spans="1:31" s="48" customFormat="1" x14ac:dyDescent="0.35">
      <c r="A103" s="24">
        <f>A102+B103</f>
        <v>396</v>
      </c>
      <c r="B103" s="24">
        <f>'Invoerblad homogene watergang'!$G$9/100</f>
        <v>4</v>
      </c>
      <c r="C103" s="24">
        <f>ABS(+'Invoerblad homogene watergang'!$H$9)</f>
        <v>0.4</v>
      </c>
      <c r="D103" s="23">
        <f>IF('Invoerblad homogene watergang'!$I$9="100 - Riet",100,IF('Invoerblad homogene watergang'!$I$9="200 - Drijvend fonteinkruid",200,IF('Invoerblad homogene watergang'!$I$9="250 - Gele plomp",250,IF('Invoerblad homogene watergang'!$I$9="500 - Waterlelie",500,IF('Invoerblad homogene watergang'!$I$9="700 - Watergentiaan",700,30)))))</f>
        <v>30</v>
      </c>
      <c r="E103" s="24">
        <f>'Invoerblad homogene watergang'!$F$9</f>
        <v>1.5</v>
      </c>
      <c r="F103" s="24">
        <f>'Invoerblad homogene watergang'!$E$9</f>
        <v>1.2</v>
      </c>
      <c r="G103" s="24">
        <f>G102+(+'Invoerblad homogene watergang'!$B$9-'Invoerblad homogene watergang'!$C$9)/'Invoerblad homogene watergang'!$G$9*B103</f>
        <v>1.1980000000000002</v>
      </c>
      <c r="H103" s="24">
        <f>IF('Invoerblad homogene watergang'!$H$9&lt;0,+H102-K103*B103,+H102+K103*B103)</f>
        <v>2.451638052314534</v>
      </c>
      <c r="I103" s="24">
        <f t="shared" si="26"/>
        <v>1.2508815172554499</v>
      </c>
      <c r="J103" s="23">
        <f>IF('Invoerblad homogene watergang'!$K$9="Begroeiing volgt horizontaal peil",'Rekensheet homogene watergang'!$G$4+'Rekensheet homogene watergang'!$L$4,G103+L103)</f>
        <v>1.9980000000000002</v>
      </c>
      <c r="K103" s="24">
        <f t="shared" si="27"/>
        <v>6.8913376477092354E-4</v>
      </c>
      <c r="L103" s="23">
        <f>'Invoerblad homogene watergang'!$J$9/100*$I$4</f>
        <v>0.8</v>
      </c>
      <c r="M103" s="24">
        <f t="shared" si="44"/>
        <v>0</v>
      </c>
      <c r="N103" s="24">
        <f t="shared" si="45"/>
        <v>0.45088151725544989</v>
      </c>
      <c r="O103" s="23">
        <f>IF(((+N103*(F103+(E103*N103))+M103)*(IF('Invoerblad homogene watergang'!$M$9="Ja",0.5,1))+R103*(IF('Invoerblad homogene watergang'!$M$9="Ja",0.5,0)))&lt;0,0,(+N103*(F103+(E103*N103))+M103)*(IF('Invoerblad homogene watergang'!$M$9="Ja",0.5,1))+R103*(IF('Invoerblad homogene watergang'!$M$9="Ja",0.5,0)))</f>
        <v>0.84599903461040471</v>
      </c>
      <c r="P103" s="23">
        <f>(+F103+(2*N103*(1+E103^2)^0.5)+2*(IF('Invoerblad homogene watergang'!$L$9&gt;0,1,0))*L103)*(IF('Invoerblad homogene watergang'!$M$9="Ja",0.5,1))+S103*(IF('Invoerblad homogene watergang'!$M$9="Ja",0.5,0))</f>
        <v>2.8256764296235257</v>
      </c>
      <c r="Q103" s="24">
        <f>O103/P103</f>
        <v>0.29939699596925184</v>
      </c>
      <c r="R103" s="24">
        <f t="shared" si="37"/>
        <v>3.848114676023485</v>
      </c>
      <c r="S103" s="24">
        <f t="shared" si="38"/>
        <v>5.7101174499947174</v>
      </c>
      <c r="T103" s="24">
        <f>R103/S103</f>
        <v>0.67391165063111702</v>
      </c>
      <c r="U103" s="24">
        <f t="shared" si="30"/>
        <v>3.0021156414130803</v>
      </c>
      <c r="V103" s="24">
        <f t="shared" si="31"/>
        <v>12.873018997212387</v>
      </c>
      <c r="W103" s="24">
        <f t="shared" si="32"/>
        <v>90.063469242392415</v>
      </c>
      <c r="X103" s="24">
        <f t="shared" si="33"/>
        <v>-0.4</v>
      </c>
      <c r="Y103" s="63">
        <f t="shared" si="34"/>
        <v>0.33820602732175775</v>
      </c>
      <c r="Z103" s="24">
        <f t="shared" si="46"/>
        <v>0.15448493169560568</v>
      </c>
      <c r="AA103" s="24">
        <f t="shared" si="47"/>
        <v>1.3912423457525041</v>
      </c>
      <c r="AB103" s="47">
        <f t="shared" si="39"/>
        <v>0.34066213072731827</v>
      </c>
      <c r="AC103" s="47">
        <f t="shared" si="40"/>
        <v>6.2065777627340162E-2</v>
      </c>
      <c r="AD103" s="47">
        <f t="shared" si="41"/>
        <v>0.40272790835465844</v>
      </c>
      <c r="AE103" s="47">
        <f t="shared" si="42"/>
        <v>5.1728990072555616</v>
      </c>
    </row>
  </sheetData>
  <sheetProtection algorithmName="SHA-512" hashValue="Fs4WYSLcSIXWozpo1Syt5XlikJEe0vDLvftGpU04MYOI1+WM3wpgyrHxxrKNAz80VezV2scsVknb57ZDZ93Peg==" saltValue="5VmU/Xj/5Ms7tpiS8RvHZQ==" spinCount="100000" sheet="1" objects="1" scenarios="1" selectLockedCells="1" selectUnlockedCells="1"/>
  <mergeCells count="2">
    <mergeCell ref="O1:Q1"/>
    <mergeCell ref="R1:T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001"/>
  <sheetViews>
    <sheetView topLeftCell="N1" workbookViewId="0">
      <selection activeCell="V4" sqref="V4:V1002"/>
    </sheetView>
  </sheetViews>
  <sheetFormatPr defaultColWidth="9.1796875" defaultRowHeight="12.5" x14ac:dyDescent="0.35"/>
  <cols>
    <col min="1" max="1" width="7.453125" style="152" bestFit="1" customWidth="1"/>
    <col min="2" max="2" width="10.7265625" style="152" bestFit="1" customWidth="1"/>
    <col min="3" max="3" width="6.26953125" style="152" bestFit="1" customWidth="1"/>
    <col min="4" max="4" width="36.54296875" style="152" bestFit="1" customWidth="1"/>
    <col min="5" max="5" width="10.26953125" style="152" bestFit="1" customWidth="1"/>
    <col min="6" max="6" width="5.54296875" style="152" bestFit="1" customWidth="1"/>
    <col min="7" max="7" width="7.453125" style="152" bestFit="1" customWidth="1"/>
    <col min="8" max="8" width="13.26953125" style="152" bestFit="1" customWidth="1"/>
    <col min="9" max="9" width="12.81640625" style="152" bestFit="1" customWidth="1"/>
    <col min="10" max="10" width="10.1796875" style="152" bestFit="1" customWidth="1"/>
    <col min="11" max="11" width="10.7265625" style="152" bestFit="1" customWidth="1"/>
    <col min="12" max="12" width="11.1796875" style="157" bestFit="1" customWidth="1"/>
    <col min="13" max="13" width="9.81640625" style="158" bestFit="1" customWidth="1"/>
    <col min="14" max="14" width="10.1796875" style="159" bestFit="1" customWidth="1"/>
    <col min="15" max="15" width="27.54296875" style="159" bestFit="1" customWidth="1"/>
    <col min="16" max="16" width="11.7265625" style="152" bestFit="1" customWidth="1"/>
    <col min="17" max="17" width="10.1796875" style="152" bestFit="1" customWidth="1"/>
    <col min="18" max="18" width="7.54296875" style="152" bestFit="1" customWidth="1"/>
    <col min="19" max="19" width="9.1796875" style="152" bestFit="1" customWidth="1"/>
    <col min="20" max="21" width="10.1796875" style="152" bestFit="1" customWidth="1"/>
    <col min="22" max="22" width="6.7265625" style="152" bestFit="1" customWidth="1"/>
    <col min="23" max="23" width="6.1796875" style="152" bestFit="1" customWidth="1"/>
    <col min="24" max="24" width="4.453125" style="152" bestFit="1" customWidth="1"/>
    <col min="25" max="25" width="5.7265625" style="152" bestFit="1" customWidth="1"/>
    <col min="26" max="26" width="6.1796875" style="152" bestFit="1" customWidth="1"/>
    <col min="27" max="27" width="4.453125" style="152" bestFit="1" customWidth="1"/>
    <col min="28" max="28" width="5.81640625" style="152" bestFit="1" customWidth="1"/>
    <col min="29" max="29" width="5.54296875" style="152" bestFit="1" customWidth="1"/>
    <col min="30" max="30" width="6.453125" style="152" bestFit="1" customWidth="1"/>
    <col min="31" max="31" width="5" style="152" bestFit="1" customWidth="1"/>
    <col min="32" max="32" width="4.453125" style="152" bestFit="1" customWidth="1"/>
    <col min="33" max="33" width="9.81640625" style="152" bestFit="1" customWidth="1"/>
    <col min="34" max="34" width="8.81640625" style="152" bestFit="1" customWidth="1"/>
    <col min="35" max="16384" width="9.1796875" style="152"/>
  </cols>
  <sheetData>
    <row r="1" spans="1:38" ht="48" customHeight="1" x14ac:dyDescent="0.35">
      <c r="A1" s="68" t="s">
        <v>24</v>
      </c>
      <c r="B1" s="69" t="s">
        <v>60</v>
      </c>
      <c r="C1" s="149" t="s">
        <v>40</v>
      </c>
      <c r="D1" s="149"/>
      <c r="E1" s="149" t="s">
        <v>16</v>
      </c>
      <c r="F1" s="149" t="s">
        <v>25</v>
      </c>
      <c r="G1" s="35" t="s">
        <v>52</v>
      </c>
      <c r="H1" s="35" t="s">
        <v>26</v>
      </c>
      <c r="I1" s="35" t="s">
        <v>27</v>
      </c>
      <c r="J1" s="35" t="s">
        <v>59</v>
      </c>
      <c r="K1" s="149" t="s">
        <v>41</v>
      </c>
      <c r="L1" s="73" t="s">
        <v>42</v>
      </c>
      <c r="M1" s="90" t="s">
        <v>67</v>
      </c>
      <c r="N1" s="86" t="s">
        <v>49</v>
      </c>
      <c r="O1" s="191" t="s">
        <v>64</v>
      </c>
      <c r="P1" s="68" t="s">
        <v>34</v>
      </c>
      <c r="Q1" s="68" t="s">
        <v>22</v>
      </c>
      <c r="R1" s="69" t="s">
        <v>61</v>
      </c>
      <c r="S1" s="68" t="s">
        <v>21</v>
      </c>
      <c r="T1" s="68" t="s">
        <v>43</v>
      </c>
      <c r="U1" s="70" t="s">
        <v>62</v>
      </c>
      <c r="V1" s="190" t="s">
        <v>44</v>
      </c>
      <c r="W1" s="190"/>
      <c r="X1" s="190"/>
      <c r="Y1" s="190" t="s">
        <v>45</v>
      </c>
      <c r="Z1" s="190"/>
      <c r="AA1" s="190"/>
      <c r="AB1" s="149" t="s">
        <v>46</v>
      </c>
      <c r="AC1" s="149"/>
      <c r="AD1" s="149"/>
      <c r="AE1" s="149"/>
      <c r="AF1" s="15"/>
      <c r="AG1" s="149" t="s">
        <v>48</v>
      </c>
      <c r="AH1" s="149" t="s">
        <v>47</v>
      </c>
      <c r="AI1" s="150" t="s">
        <v>71</v>
      </c>
      <c r="AJ1" s="150" t="s">
        <v>72</v>
      </c>
      <c r="AK1" s="151" t="s">
        <v>73</v>
      </c>
      <c r="AL1" s="150" t="s">
        <v>74</v>
      </c>
    </row>
    <row r="2" spans="1:38" ht="15" x14ac:dyDescent="0.35">
      <c r="A2" s="71"/>
      <c r="B2" s="71"/>
      <c r="C2" s="71"/>
      <c r="D2" s="71"/>
      <c r="E2" s="71"/>
      <c r="F2" s="71"/>
      <c r="G2" s="71"/>
      <c r="H2" s="153"/>
      <c r="I2" s="153"/>
      <c r="J2" s="71"/>
      <c r="K2" s="72"/>
      <c r="L2" s="74"/>
      <c r="M2" s="76"/>
      <c r="N2" s="87"/>
      <c r="O2" s="192"/>
      <c r="P2" s="71"/>
      <c r="Q2" s="71"/>
      <c r="R2" s="71"/>
      <c r="S2" s="71"/>
      <c r="T2" s="71"/>
      <c r="U2" s="71"/>
      <c r="V2" s="34" t="s">
        <v>23</v>
      </c>
      <c r="W2" s="34" t="s">
        <v>38</v>
      </c>
      <c r="X2" s="34" t="s">
        <v>37</v>
      </c>
      <c r="Y2" s="34" t="s">
        <v>39</v>
      </c>
      <c r="Z2" s="34" t="s">
        <v>38</v>
      </c>
      <c r="AA2" s="34" t="s">
        <v>37</v>
      </c>
      <c r="AB2" s="34" t="s">
        <v>36</v>
      </c>
      <c r="AC2" s="16" t="s">
        <v>17</v>
      </c>
      <c r="AD2" s="16" t="s">
        <v>18</v>
      </c>
      <c r="AE2" s="16" t="s">
        <v>19</v>
      </c>
      <c r="AF2" s="17"/>
      <c r="AG2" s="16" t="s">
        <v>20</v>
      </c>
      <c r="AH2" s="16"/>
      <c r="AI2" s="151" t="s">
        <v>75</v>
      </c>
      <c r="AJ2" s="151" t="s">
        <v>76</v>
      </c>
      <c r="AK2" s="151" t="s">
        <v>77</v>
      </c>
      <c r="AL2" s="151"/>
    </row>
    <row r="3" spans="1:38" s="154" customFormat="1" ht="15" thickBot="1" x14ac:dyDescent="0.4">
      <c r="A3" s="18" t="s">
        <v>7</v>
      </c>
      <c r="B3" s="19" t="s">
        <v>7</v>
      </c>
      <c r="C3" s="19" t="s">
        <v>4</v>
      </c>
      <c r="D3" s="19"/>
      <c r="E3" s="19"/>
      <c r="F3" s="19" t="s">
        <v>6</v>
      </c>
      <c r="G3" s="19" t="s">
        <v>7</v>
      </c>
      <c r="H3" s="19" t="s">
        <v>5</v>
      </c>
      <c r="I3" s="19" t="s">
        <v>5</v>
      </c>
      <c r="J3" s="20" t="s">
        <v>5</v>
      </c>
      <c r="K3" s="20" t="s">
        <v>5</v>
      </c>
      <c r="L3" s="75" t="s">
        <v>7</v>
      </c>
      <c r="M3" s="77" t="s">
        <v>63</v>
      </c>
      <c r="N3" s="88" t="s">
        <v>5</v>
      </c>
      <c r="O3" s="88"/>
      <c r="P3" s="19" t="s">
        <v>7</v>
      </c>
      <c r="Q3" s="19"/>
      <c r="R3" s="19" t="s">
        <v>7</v>
      </c>
      <c r="S3" s="19" t="s">
        <v>35</v>
      </c>
      <c r="T3" s="19" t="s">
        <v>7</v>
      </c>
      <c r="U3" s="19"/>
      <c r="V3" s="19" t="s">
        <v>35</v>
      </c>
      <c r="W3" s="19" t="s">
        <v>7</v>
      </c>
      <c r="X3" s="19" t="s">
        <v>7</v>
      </c>
      <c r="Y3" s="19" t="s">
        <v>35</v>
      </c>
      <c r="Z3" s="19" t="s">
        <v>7</v>
      </c>
      <c r="AA3" s="19" t="s">
        <v>7</v>
      </c>
      <c r="AB3" s="19" t="s">
        <v>7</v>
      </c>
      <c r="AC3" s="19"/>
      <c r="AD3" s="19"/>
      <c r="AE3" s="19"/>
      <c r="AF3" s="21"/>
      <c r="AG3" s="19"/>
      <c r="AH3" s="19"/>
    </row>
    <row r="4" spans="1:38" s="155" customFormat="1" x14ac:dyDescent="0.35">
      <c r="A4" s="23">
        <f>'Uitgebreide invoer'!A4</f>
        <v>0</v>
      </c>
      <c r="B4" s="23">
        <f>A5-A4</f>
        <v>0.7</v>
      </c>
      <c r="C4" s="23">
        <f>'Uitgebreide invoer'!B4</f>
        <v>0.3</v>
      </c>
      <c r="D4" s="23" t="str">
        <f>'Uitgebreide invoer'!C4</f>
        <v>30 - Grasachtigen en ondergedoken soorten</v>
      </c>
      <c r="E4" s="23">
        <f>'Uitgebreide invoer'!D4</f>
        <v>30</v>
      </c>
      <c r="F4" s="23">
        <f>'Uitgebreide invoer'!E4</f>
        <v>1.5</v>
      </c>
      <c r="G4" s="23">
        <f>'Uitgebreide invoer'!F4</f>
        <v>1.2</v>
      </c>
      <c r="H4" s="23">
        <f>'Uitgebreide invoer'!G4</f>
        <v>1.2</v>
      </c>
      <c r="I4" s="23">
        <f>'Uitgebreide invoer'!H4</f>
        <v>1</v>
      </c>
      <c r="J4" s="23">
        <f>I4</f>
        <v>1</v>
      </c>
      <c r="K4" s="23">
        <f>IF(C4&lt;0,+'Invoerblad heterogene watergang'!$D$9-Q4*B4,+'Invoerblad heterogene watergang'!$D$9+Q4*B4)</f>
        <v>1.7005541962423101</v>
      </c>
      <c r="L4" s="78">
        <f>'Invoerblad heterogene watergang'!$D$9-J4</f>
        <v>0.7</v>
      </c>
      <c r="M4" s="91">
        <f>'Uitgebreide invoer'!K4</f>
        <v>100</v>
      </c>
      <c r="N4" s="89">
        <f>IF(O4="Begroeiing volgt horizontaal peil",$J$4+$P$4,J4+P4)</f>
        <v>1.7</v>
      </c>
      <c r="O4" s="93" t="str">
        <f>'Uitgebreide invoer'!L4</f>
        <v>Begroeiing volgt bodemverloop</v>
      </c>
      <c r="P4" s="23">
        <f>M4/100*$L$4</f>
        <v>0.7</v>
      </c>
      <c r="Q4" s="24">
        <f>((-AC4+(AC4^2-4*AD4*AE4)^0.5)/(2*AD4))^2</f>
        <v>7.9170891758591005E-4</v>
      </c>
      <c r="R4" s="23">
        <f>'Uitgebreide invoer'!I4</f>
        <v>1</v>
      </c>
      <c r="S4" s="23">
        <f>P4*R4</f>
        <v>0.7</v>
      </c>
      <c r="T4" s="23">
        <f>('Invoerblad heterogene watergang'!$D$9-J4)-P4</f>
        <v>0</v>
      </c>
      <c r="U4" s="23" t="str">
        <f>'Uitgebreide invoer'!J4</f>
        <v>Nee</v>
      </c>
      <c r="V4" s="23">
        <f>IF(((+T4*(G4+(F4*T4))+S4)*(IF(U4="Ja",0.5,1))+Y4*(IF(U4="Ja",0.5,0)))&lt;0,0,((+T4*(G4+(F4*T4))+S4)*(IF(U4="Ja",0.5,1))+Y4*(IF(U4="Ja",0.5,0))))</f>
        <v>0.7</v>
      </c>
      <c r="W4" s="23">
        <f>(+G4+(2*T4*(1+F4^2)^0.5)+2*(IF(R4&gt;0,1,0))*P4)*(IF(U4="Ja",0.5,1))+Z4*(IF(U4="Ja",0.5,0))</f>
        <v>2.5999999999999996</v>
      </c>
      <c r="X4" s="23">
        <f>V4/W4</f>
        <v>0.26923076923076927</v>
      </c>
      <c r="Y4" s="23">
        <f>L4*($G4+($F4*L4))</f>
        <v>1.575</v>
      </c>
      <c r="Z4" s="23">
        <f>$G4+(2*L4*(1+$F4^2)^0.5)</f>
        <v>3.723885892824792</v>
      </c>
      <c r="AA4" s="23">
        <f>Y4/Z4</f>
        <v>0.42294529030406663</v>
      </c>
      <c r="AB4" s="23">
        <f>Y4-V4</f>
        <v>0.875</v>
      </c>
      <c r="AC4" s="23">
        <f>34*V4*X4^(2/3)</f>
        <v>9.9233905746630739</v>
      </c>
      <c r="AD4" s="23">
        <f>E4*AB4</f>
        <v>26.25</v>
      </c>
      <c r="AE4" s="23">
        <f>-C4</f>
        <v>-0.3</v>
      </c>
      <c r="AF4" s="46">
        <f>(+(Q4^0.5))*V4*(X4^0.666)*34</f>
        <v>0.27946200484010308</v>
      </c>
      <c r="AG4" s="23">
        <f>(+C4-AF4)/C4</f>
        <v>6.8459983866323015E-2</v>
      </c>
      <c r="AH4" s="23">
        <f>J4+AG4*L4</f>
        <v>1.0479219887064262</v>
      </c>
      <c r="AI4" s="155">
        <f>34*V4*X4^0.66*Q4^0.5</f>
        <v>0.28167092641431013</v>
      </c>
      <c r="AJ4" s="155">
        <f>E4*AB4*Q4</f>
        <v>2.0782359086630137E-2</v>
      </c>
      <c r="AK4" s="155">
        <f>AJ4+AI4</f>
        <v>0.30245328550094025</v>
      </c>
      <c r="AL4" s="155">
        <f>AK4/(Y4*AA4^0.66*Q4^0.5)</f>
        <v>12.043352901667395</v>
      </c>
    </row>
    <row r="5" spans="1:38" s="156" customFormat="1" x14ac:dyDescent="0.35">
      <c r="A5" s="23">
        <f>'Uitgebreide invoer'!A5</f>
        <v>0.7</v>
      </c>
      <c r="B5" s="23">
        <f t="shared" ref="B5:B68" si="0">A6-A5</f>
        <v>0.7</v>
      </c>
      <c r="C5" s="23">
        <f>'Uitgebreide invoer'!B5</f>
        <v>0.3</v>
      </c>
      <c r="D5" s="23" t="str">
        <f>'Uitgebreide invoer'!C5</f>
        <v>30 - Grasachtigen en ondergedoken soorten</v>
      </c>
      <c r="E5" s="23">
        <f>'Uitgebreide invoer'!D5</f>
        <v>30</v>
      </c>
      <c r="F5" s="23">
        <f>'Uitgebreide invoer'!E5</f>
        <v>1.5</v>
      </c>
      <c r="G5" s="23">
        <f>'Uitgebreide invoer'!F5</f>
        <v>1.2</v>
      </c>
      <c r="H5" s="23">
        <f>'Uitgebreide invoer'!G5</f>
        <v>1.2</v>
      </c>
      <c r="I5" s="23">
        <f>'Uitgebreide invoer'!H5</f>
        <v>1</v>
      </c>
      <c r="J5" s="24">
        <f>J4+(+H5-I5)/(MAX('Invoerblad heterogene watergang'!$H$9:$H$17))*B5</f>
        <v>1.0002</v>
      </c>
      <c r="K5" s="24">
        <f>IF(C5&lt;0,+K4-Q5*B5,+K4+Q5*B5)</f>
        <v>1.701107671294577</v>
      </c>
      <c r="L5" s="79">
        <f>K4-J5</f>
        <v>0.7003541962423101</v>
      </c>
      <c r="M5" s="91">
        <f>'Uitgebreide invoer'!K5</f>
        <v>100</v>
      </c>
      <c r="N5" s="89">
        <f t="shared" ref="N5:N68" si="1">IF(O5="Begroeiing volgt horizontaal peil",$J$4+$P$4,J5+P5)</f>
        <v>1.7001999999999999</v>
      </c>
      <c r="O5" s="93" t="str">
        <f>'Uitgebreide invoer'!L5</f>
        <v>Begroeiing volgt bodemverloop</v>
      </c>
      <c r="P5" s="23">
        <f t="shared" ref="P5:P68" si="2">M5/100*$L$4</f>
        <v>0.7</v>
      </c>
      <c r="Q5" s="24">
        <f t="shared" ref="Q5:Q68" si="3">((-AC5+(AC5^2-4*AD5*AE5)^0.5)/(2*AD5))^2</f>
        <v>7.9067864609542906E-4</v>
      </c>
      <c r="R5" s="23">
        <f>'Uitgebreide invoer'!I5</f>
        <v>1</v>
      </c>
      <c r="S5" s="23">
        <f t="shared" ref="S5:S68" si="4">P5*R5</f>
        <v>0.7</v>
      </c>
      <c r="T5" s="24">
        <f>IF((IF(B5="","",(+K4-J5)-P5))&lt;0,0,(IF(B5="","",(+K4-J5)-P5)))</f>
        <v>3.5419624231014524E-4</v>
      </c>
      <c r="U5" s="23" t="str">
        <f>'Uitgebreide invoer'!J5</f>
        <v>Nee</v>
      </c>
      <c r="V5" s="23">
        <f t="shared" ref="V5:V68" si="5">IF(((+T5*(G5+(F5*T5))+S5)*(IF(U5="Ja",0.5,1))+Y5*(IF(U5="Ja",0.5,0)))&lt;0,0,((+T5*(G5+(F5*T5))+S5)*(IF(U5="Ja",0.5,1))+Y5*(IF(U5="Ja",0.5,0))))</f>
        <v>0.70042522367323923</v>
      </c>
      <c r="W5" s="23">
        <f t="shared" ref="W5:W68" si="6">(+G5+(2*T5*(1+F5^2)^0.5)+2*(IF(R5&gt;0,1,0))*P5)*(IF(U5="Ja",0.5,1))+Z5*(IF(U5="Ja",0.5,0))</f>
        <v>2.6012770727132257</v>
      </c>
      <c r="X5" s="23">
        <f t="shared" ref="X5:X68" si="7">V5/W5</f>
        <v>0.26926206017057247</v>
      </c>
      <c r="Y5" s="23">
        <f t="shared" ref="Y5:Y68" si="8">L5*($G5+($F5*L5))</f>
        <v>1.5761690357820901</v>
      </c>
      <c r="Z5" s="23">
        <f t="shared" ref="Z5:Z68" si="9">$G5+(2*L5*(1+$F5^2)^0.5)</f>
        <v>3.7251629655380185</v>
      </c>
      <c r="AA5" s="23">
        <f t="shared" ref="AA5:AA68" si="10">Y5/Z5</f>
        <v>0.42311411617785344</v>
      </c>
      <c r="AB5" s="23">
        <f t="shared" ref="AB5:AB68" si="11">Y5-V5</f>
        <v>0.87574381210885088</v>
      </c>
      <c r="AC5" s="23">
        <f t="shared" ref="AC5:AC68" si="12">34*V5*X5^(2/3)</f>
        <v>9.9301880007847174</v>
      </c>
      <c r="AD5" s="23">
        <f t="shared" ref="AD5:AD68" si="13">E5*AB5</f>
        <v>26.272314363265526</v>
      </c>
      <c r="AE5" s="23">
        <f t="shared" ref="AE5:AE68" si="14">-C5</f>
        <v>-0.3</v>
      </c>
      <c r="AF5" s="46">
        <f t="shared" ref="AF5:AF68" si="15">(+(Q5^0.5))*V5*(X5^0.666)*34</f>
        <v>0.27947139255098341</v>
      </c>
      <c r="AG5" s="23">
        <f t="shared" ref="AG5:AG68" si="16">(+C5-AF5)/C5</f>
        <v>6.8428691496721927E-2</v>
      </c>
      <c r="AH5" s="23">
        <f t="shared" ref="AH5:AH68" si="17">J5+AG5*L5</f>
        <v>1.0481243212330997</v>
      </c>
      <c r="AI5" s="155">
        <f t="shared" ref="AI5:AI68" si="18">34*V5*X5^0.66*Q5^0.5</f>
        <v>0.28168019191168181</v>
      </c>
      <c r="AJ5" s="155">
        <f t="shared" ref="AJ5:AJ68" si="19">E5*AB5*Q5</f>
        <v>2.077295795054028E-2</v>
      </c>
      <c r="AK5" s="155">
        <f t="shared" ref="AK5:AK68" si="20">AJ5+AI5</f>
        <v>0.3024531498622221</v>
      </c>
      <c r="AL5" s="155">
        <f t="shared" ref="AL5:AL68" si="21">AK5/(Y5*AA5^0.66*Q5^0.5)</f>
        <v>12.039081532144698</v>
      </c>
    </row>
    <row r="6" spans="1:38" s="156" customFormat="1" x14ac:dyDescent="0.35">
      <c r="A6" s="23">
        <f>'Uitgebreide invoer'!A6</f>
        <v>1.4</v>
      </c>
      <c r="B6" s="23">
        <f t="shared" si="0"/>
        <v>0.69999999999999973</v>
      </c>
      <c r="C6" s="23">
        <f>'Uitgebreide invoer'!B6</f>
        <v>0.3</v>
      </c>
      <c r="D6" s="23" t="str">
        <f>'Uitgebreide invoer'!C6</f>
        <v>30 - Grasachtigen en ondergedoken soorten</v>
      </c>
      <c r="E6" s="23">
        <f>'Uitgebreide invoer'!D6</f>
        <v>30</v>
      </c>
      <c r="F6" s="23">
        <f>'Uitgebreide invoer'!E6</f>
        <v>1.5</v>
      </c>
      <c r="G6" s="23">
        <f>'Uitgebreide invoer'!F6</f>
        <v>1.2</v>
      </c>
      <c r="H6" s="23">
        <f>'Uitgebreide invoer'!G6</f>
        <v>1.2</v>
      </c>
      <c r="I6" s="23">
        <f>'Uitgebreide invoer'!H6</f>
        <v>1</v>
      </c>
      <c r="J6" s="24">
        <f>J5+(+H6-I6)/(MAX('Invoerblad heterogene watergang'!$H$9:$H$17))*B6</f>
        <v>1.0004</v>
      </c>
      <c r="K6" s="24">
        <f t="shared" ref="K6:K69" si="22">IF(C6&lt;0,+K5-Q6*B6,+K5+Q6*B6)</f>
        <v>1.7016604271731133</v>
      </c>
      <c r="L6" s="79">
        <f t="shared" ref="L6:L69" si="23">K5-J6</f>
        <v>0.70070767129457701</v>
      </c>
      <c r="M6" s="91">
        <f>'Uitgebreide invoer'!K6</f>
        <v>100</v>
      </c>
      <c r="N6" s="89">
        <f t="shared" si="1"/>
        <v>1.7003999999999999</v>
      </c>
      <c r="O6" s="93" t="str">
        <f>'Uitgebreide invoer'!L6</f>
        <v>Begroeiing volgt bodemverloop</v>
      </c>
      <c r="P6" s="23">
        <f t="shared" si="2"/>
        <v>0.7</v>
      </c>
      <c r="Q6" s="24">
        <f t="shared" si="3"/>
        <v>7.8965125505188591E-4</v>
      </c>
      <c r="R6" s="23">
        <f>'Uitgebreide invoer'!I6</f>
        <v>1</v>
      </c>
      <c r="S6" s="23">
        <f t="shared" si="4"/>
        <v>0.7</v>
      </c>
      <c r="T6" s="24">
        <f t="shared" ref="T6:T69" si="24">IF((IF(B6="","",(+K5-J6)-P6))&lt;0,0,(IF(B6="","",(+K5-J6)-P6)))</f>
        <v>7.0767129457705025E-4</v>
      </c>
      <c r="U6" s="23" t="str">
        <f>'Uitgebreide invoer'!J6</f>
        <v>Nee</v>
      </c>
      <c r="V6" s="23">
        <f t="shared" si="5"/>
        <v>0.7008499567514842</v>
      </c>
      <c r="W6" s="23">
        <f t="shared" si="6"/>
        <v>2.6025515451387715</v>
      </c>
      <c r="X6" s="23">
        <f t="shared" si="7"/>
        <v>0.26929340095514381</v>
      </c>
      <c r="Y6" s="23">
        <f t="shared" si="8"/>
        <v>1.5773360664700957</v>
      </c>
      <c r="Z6" s="23">
        <f t="shared" si="9"/>
        <v>3.7264374379635639</v>
      </c>
      <c r="AA6" s="23">
        <f t="shared" si="10"/>
        <v>0.42328258362820753</v>
      </c>
      <c r="AB6" s="23">
        <f t="shared" si="11"/>
        <v>0.87648610971861152</v>
      </c>
      <c r="AC6" s="23">
        <f t="shared" si="12"/>
        <v>9.9369806015115554</v>
      </c>
      <c r="AD6" s="23">
        <f t="shared" si="13"/>
        <v>26.294583291558347</v>
      </c>
      <c r="AE6" s="23">
        <f t="shared" si="14"/>
        <v>-0.3</v>
      </c>
      <c r="AF6" s="46">
        <f t="shared" si="15"/>
        <v>0.27948078635099405</v>
      </c>
      <c r="AG6" s="23">
        <f t="shared" si="16"/>
        <v>6.8397378830019812E-2</v>
      </c>
      <c r="AH6" s="23">
        <f t="shared" si="17"/>
        <v>1.0483265680426361</v>
      </c>
      <c r="AI6" s="155">
        <f t="shared" si="18"/>
        <v>0.2816894632432359</v>
      </c>
      <c r="AJ6" s="155">
        <f t="shared" si="19"/>
        <v>2.0763550697245399E-2</v>
      </c>
      <c r="AK6" s="155">
        <f t="shared" si="20"/>
        <v>0.3024530139404813</v>
      </c>
      <c r="AL6" s="155">
        <f t="shared" si="21"/>
        <v>12.034829842494291</v>
      </c>
    </row>
    <row r="7" spans="1:38" s="156" customFormat="1" x14ac:dyDescent="0.35">
      <c r="A7" s="23">
        <f>'Uitgebreide invoer'!A7</f>
        <v>2.0999999999999996</v>
      </c>
      <c r="B7" s="23">
        <f t="shared" si="0"/>
        <v>0.70000000000000018</v>
      </c>
      <c r="C7" s="23">
        <f>'Uitgebreide invoer'!B7</f>
        <v>0.3</v>
      </c>
      <c r="D7" s="23" t="str">
        <f>'Uitgebreide invoer'!C7</f>
        <v>30 - Grasachtigen en ondergedoken soorten</v>
      </c>
      <c r="E7" s="23">
        <f>'Uitgebreide invoer'!D7</f>
        <v>30</v>
      </c>
      <c r="F7" s="23">
        <f>'Uitgebreide invoer'!E7</f>
        <v>1.5</v>
      </c>
      <c r="G7" s="23">
        <f>'Uitgebreide invoer'!F7</f>
        <v>1.2</v>
      </c>
      <c r="H7" s="23">
        <f>'Uitgebreide invoer'!G7</f>
        <v>1.2</v>
      </c>
      <c r="I7" s="23">
        <f>'Uitgebreide invoer'!H7</f>
        <v>1</v>
      </c>
      <c r="J7" s="24">
        <f>J6+(+H7-I7)/(MAX('Invoerblad heterogene watergang'!$H$9:$H$17))*B7</f>
        <v>1.0005999999999999</v>
      </c>
      <c r="K7" s="24">
        <f t="shared" si="22"/>
        <v>1.7022124658878459</v>
      </c>
      <c r="L7" s="79">
        <f t="shared" si="23"/>
        <v>0.70106042717311334</v>
      </c>
      <c r="M7" s="91">
        <f>'Uitgebreide invoer'!K7</f>
        <v>100</v>
      </c>
      <c r="N7" s="89">
        <f t="shared" si="1"/>
        <v>1.7005999999999999</v>
      </c>
      <c r="O7" s="93" t="str">
        <f>'Uitgebreide invoer'!L7</f>
        <v>Begroeiing volgt bodemverloop</v>
      </c>
      <c r="P7" s="23">
        <f t="shared" si="2"/>
        <v>0.7</v>
      </c>
      <c r="Q7" s="24">
        <f t="shared" si="3"/>
        <v>7.8862673533223343E-4</v>
      </c>
      <c r="R7" s="23">
        <f>'Uitgebreide invoer'!I7</f>
        <v>1</v>
      </c>
      <c r="S7" s="23">
        <f t="shared" si="4"/>
        <v>0.7</v>
      </c>
      <c r="T7" s="24">
        <f t="shared" si="24"/>
        <v>1.0604271731133874E-3</v>
      </c>
      <c r="U7" s="23" t="str">
        <f>'Uitgebreide invoer'!J7</f>
        <v>Nee</v>
      </c>
      <c r="V7" s="23">
        <f t="shared" si="5"/>
        <v>0.70127419936642021</v>
      </c>
      <c r="W7" s="23">
        <f t="shared" si="6"/>
        <v>2.6038234245465555</v>
      </c>
      <c r="X7" s="23">
        <f t="shared" si="7"/>
        <v>0.26932479090380101</v>
      </c>
      <c r="Y7" s="23">
        <f t="shared" si="8"/>
        <v>1.5785010964299582</v>
      </c>
      <c r="Z7" s="23">
        <f t="shared" si="9"/>
        <v>3.7277093173713478</v>
      </c>
      <c r="AA7" s="23">
        <f t="shared" si="10"/>
        <v>0.42345069372068495</v>
      </c>
      <c r="AB7" s="23">
        <f t="shared" si="11"/>
        <v>0.87722689706353796</v>
      </c>
      <c r="AC7" s="23">
        <f t="shared" si="12"/>
        <v>9.9437683623742963</v>
      </c>
      <c r="AD7" s="23">
        <f t="shared" si="13"/>
        <v>26.316806911906138</v>
      </c>
      <c r="AE7" s="23">
        <f t="shared" si="14"/>
        <v>-0.3</v>
      </c>
      <c r="AF7" s="46">
        <f t="shared" si="15"/>
        <v>0.27949018604788461</v>
      </c>
      <c r="AG7" s="23">
        <f t="shared" si="16"/>
        <v>6.8366046507051248E-2</v>
      </c>
      <c r="AH7" s="23">
        <f t="shared" si="17"/>
        <v>1.0485287297683703</v>
      </c>
      <c r="AI7" s="155">
        <f t="shared" si="18"/>
        <v>0.281698740219537</v>
      </c>
      <c r="AJ7" s="155">
        <f t="shared" si="19"/>
        <v>2.0754137519305292E-2</v>
      </c>
      <c r="AK7" s="155">
        <f t="shared" si="20"/>
        <v>0.30245287773884227</v>
      </c>
      <c r="AL7" s="155">
        <f t="shared" si="21"/>
        <v>12.030597717540566</v>
      </c>
    </row>
    <row r="8" spans="1:38" s="156" customFormat="1" x14ac:dyDescent="0.35">
      <c r="A8" s="23">
        <f>'Uitgebreide invoer'!A8</f>
        <v>2.8</v>
      </c>
      <c r="B8" s="23">
        <f t="shared" si="0"/>
        <v>0.70000000000000018</v>
      </c>
      <c r="C8" s="23">
        <f>'Uitgebreide invoer'!B8</f>
        <v>0.3</v>
      </c>
      <c r="D8" s="23" t="str">
        <f>'Uitgebreide invoer'!C8</f>
        <v>30 - Grasachtigen en ondergedoken soorten</v>
      </c>
      <c r="E8" s="23">
        <f>'Uitgebreide invoer'!D8</f>
        <v>30</v>
      </c>
      <c r="F8" s="23">
        <f>'Uitgebreide invoer'!E8</f>
        <v>1.5</v>
      </c>
      <c r="G8" s="23">
        <f>'Uitgebreide invoer'!F8</f>
        <v>1.2</v>
      </c>
      <c r="H8" s="23">
        <f>'Uitgebreide invoer'!G8</f>
        <v>1.2</v>
      </c>
      <c r="I8" s="23">
        <f>'Uitgebreide invoer'!H8</f>
        <v>1</v>
      </c>
      <c r="J8" s="24">
        <f>J7+(+H8-I8)/(MAX('Invoerblad heterogene watergang'!$H$9:$H$17))*B8</f>
        <v>1.0007999999999999</v>
      </c>
      <c r="K8" s="24">
        <f t="shared" si="22"/>
        <v>1.7027637894423282</v>
      </c>
      <c r="L8" s="79">
        <f t="shared" si="23"/>
        <v>0.701412465887846</v>
      </c>
      <c r="M8" s="91">
        <f>'Uitgebreide invoer'!K8</f>
        <v>100</v>
      </c>
      <c r="N8" s="89">
        <f t="shared" si="1"/>
        <v>1.7007999999999999</v>
      </c>
      <c r="O8" s="93" t="str">
        <f>'Uitgebreide invoer'!L8</f>
        <v>Begroeiing volgt bodemverloop</v>
      </c>
      <c r="P8" s="23">
        <f t="shared" si="2"/>
        <v>0.7</v>
      </c>
      <c r="Q8" s="24">
        <f t="shared" si="3"/>
        <v>7.8760507783168525E-4</v>
      </c>
      <c r="R8" s="23">
        <f>'Uitgebreide invoer'!I8</f>
        <v>1</v>
      </c>
      <c r="S8" s="23">
        <f t="shared" si="4"/>
        <v>0.7</v>
      </c>
      <c r="T8" s="24">
        <f t="shared" si="24"/>
        <v>1.4124658878460483E-3</v>
      </c>
      <c r="U8" s="23" t="str">
        <f>'Uitgebreide invoer'!J8</f>
        <v>Nee</v>
      </c>
      <c r="V8" s="23">
        <f t="shared" si="5"/>
        <v>0.70169795165524174</v>
      </c>
      <c r="W8" s="23">
        <f t="shared" si="6"/>
        <v>2.6050927181834727</v>
      </c>
      <c r="X8" s="23">
        <f t="shared" si="7"/>
        <v>0.2693562293416315</v>
      </c>
      <c r="Y8" s="23">
        <f t="shared" si="8"/>
        <v>1.5796641300197181</v>
      </c>
      <c r="Z8" s="23">
        <f t="shared" si="9"/>
        <v>3.728978611008265</v>
      </c>
      <c r="AA8" s="23">
        <f t="shared" si="10"/>
        <v>0.42361844751707983</v>
      </c>
      <c r="AB8" s="23">
        <f t="shared" si="11"/>
        <v>0.87796617836447632</v>
      </c>
      <c r="AC8" s="23">
        <f t="shared" si="12"/>
        <v>9.9505512690810143</v>
      </c>
      <c r="AD8" s="23">
        <f t="shared" si="13"/>
        <v>26.338985350934291</v>
      </c>
      <c r="AE8" s="23">
        <f t="shared" si="14"/>
        <v>-0.3</v>
      </c>
      <c r="AF8" s="46">
        <f t="shared" si="15"/>
        <v>0.27949959145135234</v>
      </c>
      <c r="AG8" s="23">
        <f t="shared" si="16"/>
        <v>6.8334695162158843E-2</v>
      </c>
      <c r="AH8" s="23">
        <f t="shared" si="17"/>
        <v>1.0487308070393839</v>
      </c>
      <c r="AI8" s="155">
        <f t="shared" si="18"/>
        <v>0.2817080226530756</v>
      </c>
      <c r="AJ8" s="155">
        <f t="shared" si="19"/>
        <v>2.074471860733022E-2</v>
      </c>
      <c r="AK8" s="155">
        <f t="shared" si="20"/>
        <v>0.30245274126040583</v>
      </c>
      <c r="AL8" s="155">
        <f t="shared" si="21"/>
        <v>12.026385042927945</v>
      </c>
    </row>
    <row r="9" spans="1:38" s="156" customFormat="1" x14ac:dyDescent="0.35">
      <c r="A9" s="23">
        <f>'Uitgebreide invoer'!A9</f>
        <v>3.5</v>
      </c>
      <c r="B9" s="23">
        <f t="shared" si="0"/>
        <v>0.70000000000000018</v>
      </c>
      <c r="C9" s="23">
        <f>'Uitgebreide invoer'!B9</f>
        <v>0.3</v>
      </c>
      <c r="D9" s="23" t="str">
        <f>'Uitgebreide invoer'!C9</f>
        <v>30 - Grasachtigen en ondergedoken soorten</v>
      </c>
      <c r="E9" s="23">
        <f>'Uitgebreide invoer'!D9</f>
        <v>30</v>
      </c>
      <c r="F9" s="23">
        <f>'Uitgebreide invoer'!E9</f>
        <v>1.5</v>
      </c>
      <c r="G9" s="23">
        <f>'Uitgebreide invoer'!F9</f>
        <v>1.2</v>
      </c>
      <c r="H9" s="23">
        <f>'Uitgebreide invoer'!G9</f>
        <v>1.2</v>
      </c>
      <c r="I9" s="23">
        <f>'Uitgebreide invoer'!H9</f>
        <v>1</v>
      </c>
      <c r="J9" s="24">
        <f>J8+(+H9-I9)/(MAX('Invoerblad heterogene watergang'!$H$9:$H$17))*B9</f>
        <v>1.0009999999999999</v>
      </c>
      <c r="K9" s="24">
        <f t="shared" si="22"/>
        <v>1.703314399833753</v>
      </c>
      <c r="L9" s="79">
        <f t="shared" si="23"/>
        <v>0.70176378944232831</v>
      </c>
      <c r="M9" s="91">
        <f>'Uitgebreide invoer'!K9</f>
        <v>100</v>
      </c>
      <c r="N9" s="89">
        <f t="shared" si="1"/>
        <v>1.7009999999999998</v>
      </c>
      <c r="O9" s="93" t="str">
        <f>'Uitgebreide invoer'!L9</f>
        <v>Begroeiing volgt bodemverloop</v>
      </c>
      <c r="P9" s="23">
        <f t="shared" si="2"/>
        <v>0.7</v>
      </c>
      <c r="Q9" s="24">
        <f t="shared" si="3"/>
        <v>7.865862734639078E-4</v>
      </c>
      <c r="R9" s="23">
        <f>'Uitgebreide invoer'!I9</f>
        <v>1</v>
      </c>
      <c r="S9" s="23">
        <f t="shared" si="4"/>
        <v>0.7</v>
      </c>
      <c r="T9" s="24">
        <f t="shared" si="24"/>
        <v>1.7637894423283562E-3</v>
      </c>
      <c r="U9" s="23" t="str">
        <f>'Uitgebreide invoer'!J9</f>
        <v>Nee</v>
      </c>
      <c r="V9" s="23">
        <f t="shared" si="5"/>
        <v>0.70212121376058934</v>
      </c>
      <c r="W9" s="23">
        <f t="shared" si="6"/>
        <v>2.606359433273437</v>
      </c>
      <c r="X9" s="23">
        <f t="shared" si="7"/>
        <v>0.26938771559944269</v>
      </c>
      <c r="Y9" s="23">
        <f t="shared" si="8"/>
        <v>1.5808251715894786</v>
      </c>
      <c r="Z9" s="23">
        <f t="shared" si="9"/>
        <v>3.7302453260982293</v>
      </c>
      <c r="AA9" s="23">
        <f t="shared" si="10"/>
        <v>0.42378584607543596</v>
      </c>
      <c r="AB9" s="23">
        <f t="shared" si="11"/>
        <v>0.87870395782888921</v>
      </c>
      <c r="AC9" s="23">
        <f t="shared" si="12"/>
        <v>9.957329307515618</v>
      </c>
      <c r="AD9" s="23">
        <f t="shared" si="13"/>
        <v>26.361118734866675</v>
      </c>
      <c r="AE9" s="23">
        <f t="shared" si="14"/>
        <v>-0.3</v>
      </c>
      <c r="AF9" s="46">
        <f t="shared" si="15"/>
        <v>0.2795090023730229</v>
      </c>
      <c r="AG9" s="23">
        <f t="shared" si="16"/>
        <v>6.8303325423256983E-2</v>
      </c>
      <c r="AH9" s="23">
        <f t="shared" si="17"/>
        <v>1.0489328004805372</v>
      </c>
      <c r="AI9" s="155">
        <f t="shared" si="18"/>
        <v>0.28171731035824943</v>
      </c>
      <c r="AJ9" s="155">
        <f t="shared" si="19"/>
        <v>2.0735294149998383E-2</v>
      </c>
      <c r="AK9" s="155">
        <f t="shared" si="20"/>
        <v>0.30245260450824779</v>
      </c>
      <c r="AL9" s="155">
        <f t="shared" si="21"/>
        <v>12.02219170511407</v>
      </c>
    </row>
    <row r="10" spans="1:38" s="156" customFormat="1" x14ac:dyDescent="0.35">
      <c r="A10" s="23">
        <f>'Uitgebreide invoer'!A10</f>
        <v>4.2</v>
      </c>
      <c r="B10" s="23">
        <f t="shared" si="0"/>
        <v>0.70000000000000018</v>
      </c>
      <c r="C10" s="23">
        <f>'Uitgebreide invoer'!B10</f>
        <v>0.3</v>
      </c>
      <c r="D10" s="23" t="str">
        <f>'Uitgebreide invoer'!C10</f>
        <v>30 - Grasachtigen en ondergedoken soorten</v>
      </c>
      <c r="E10" s="23">
        <f>'Uitgebreide invoer'!D10</f>
        <v>30</v>
      </c>
      <c r="F10" s="23">
        <f>'Uitgebreide invoer'!E10</f>
        <v>1.5</v>
      </c>
      <c r="G10" s="23">
        <f>'Uitgebreide invoer'!F10</f>
        <v>1.2</v>
      </c>
      <c r="H10" s="23">
        <f>'Uitgebreide invoer'!G10</f>
        <v>1.2</v>
      </c>
      <c r="I10" s="23">
        <f>'Uitgebreide invoer'!H10</f>
        <v>1</v>
      </c>
      <c r="J10" s="24">
        <f>J9+(+H10-I10)/(MAX('Invoerblad heterogene watergang'!$H$9:$H$17))*B10</f>
        <v>1.0011999999999999</v>
      </c>
      <c r="K10" s="24">
        <f t="shared" si="22"/>
        <v>1.7038642990529658</v>
      </c>
      <c r="L10" s="79">
        <f t="shared" si="23"/>
        <v>0.70211439983375312</v>
      </c>
      <c r="M10" s="91">
        <f>'Uitgebreide invoer'!K10</f>
        <v>100</v>
      </c>
      <c r="N10" s="89">
        <f t="shared" si="1"/>
        <v>1.7011999999999998</v>
      </c>
      <c r="O10" s="93" t="str">
        <f>'Uitgebreide invoer'!L10</f>
        <v>Begroeiing volgt bodemverloop</v>
      </c>
      <c r="P10" s="23">
        <f t="shared" si="2"/>
        <v>0.7</v>
      </c>
      <c r="Q10" s="24">
        <f t="shared" si="3"/>
        <v>7.8557031316121937E-4</v>
      </c>
      <c r="R10" s="23">
        <f>'Uitgebreide invoer'!I10</f>
        <v>1</v>
      </c>
      <c r="S10" s="23">
        <f t="shared" si="4"/>
        <v>0.7</v>
      </c>
      <c r="T10" s="24">
        <f t="shared" si="24"/>
        <v>2.1143998337531666E-3</v>
      </c>
      <c r="U10" s="23" t="str">
        <f>'Uitgebreide invoer'!J10</f>
        <v>Nee</v>
      </c>
      <c r="V10" s="23">
        <f t="shared" si="5"/>
        <v>0.70254398583048927</v>
      </c>
      <c r="W10" s="23">
        <f t="shared" si="6"/>
        <v>2.6076235770174296</v>
      </c>
      <c r="X10" s="23">
        <f t="shared" si="7"/>
        <v>0.2694192490137135</v>
      </c>
      <c r="Y10" s="23">
        <f t="shared" si="8"/>
        <v>1.5819842254813707</v>
      </c>
      <c r="Z10" s="23">
        <f t="shared" si="9"/>
        <v>3.731509469842222</v>
      </c>
      <c r="AA10" s="23">
        <f t="shared" si="10"/>
        <v>0.42395289045005724</v>
      </c>
      <c r="AB10" s="23">
        <f t="shared" si="11"/>
        <v>0.87944023965088147</v>
      </c>
      <c r="AC10" s="23">
        <f t="shared" si="12"/>
        <v>9.9641024637363369</v>
      </c>
      <c r="AD10" s="23">
        <f t="shared" si="13"/>
        <v>26.383207189526445</v>
      </c>
      <c r="AE10" s="23">
        <f t="shared" si="14"/>
        <v>-0.3</v>
      </c>
      <c r="AF10" s="46">
        <f t="shared" si="15"/>
        <v>0.27951841862643478</v>
      </c>
      <c r="AG10" s="23">
        <f t="shared" si="16"/>
        <v>6.8271937911884018E-2</v>
      </c>
      <c r="AH10" s="23">
        <f t="shared" si="17"/>
        <v>1.0491347107124895</v>
      </c>
      <c r="AI10" s="155">
        <f t="shared" si="18"/>
        <v>0.28172660315134773</v>
      </c>
      <c r="AJ10" s="155">
        <f t="shared" si="19"/>
        <v>2.0725864334073623E-2</v>
      </c>
      <c r="AK10" s="155">
        <f t="shared" si="20"/>
        <v>0.30245246748542137</v>
      </c>
      <c r="AL10" s="155">
        <f t="shared" si="21"/>
        <v>12.018017591363046</v>
      </c>
    </row>
    <row r="11" spans="1:38" s="156" customFormat="1" x14ac:dyDescent="0.35">
      <c r="A11" s="23">
        <f>'Uitgebreide invoer'!A11</f>
        <v>4.9000000000000004</v>
      </c>
      <c r="B11" s="23">
        <f t="shared" si="0"/>
        <v>0.70000000000000018</v>
      </c>
      <c r="C11" s="23">
        <f>'Uitgebreide invoer'!B11</f>
        <v>0.3</v>
      </c>
      <c r="D11" s="23" t="str">
        <f>'Uitgebreide invoer'!C11</f>
        <v>30 - Grasachtigen en ondergedoken soorten</v>
      </c>
      <c r="E11" s="23">
        <f>'Uitgebreide invoer'!D11</f>
        <v>30</v>
      </c>
      <c r="F11" s="23">
        <f>'Uitgebreide invoer'!E11</f>
        <v>1.5</v>
      </c>
      <c r="G11" s="23">
        <f>'Uitgebreide invoer'!F11</f>
        <v>1.2</v>
      </c>
      <c r="H11" s="23">
        <f>'Uitgebreide invoer'!G11</f>
        <v>1.2</v>
      </c>
      <c r="I11" s="23">
        <f>'Uitgebreide invoer'!H11</f>
        <v>1</v>
      </c>
      <c r="J11" s="24">
        <f>J10+(+H11-I11)/(MAX('Invoerblad heterogene watergang'!$H$9:$H$17))*B11</f>
        <v>1.0013999999999998</v>
      </c>
      <c r="K11" s="24">
        <f t="shared" si="22"/>
        <v>1.7044134890844782</v>
      </c>
      <c r="L11" s="79">
        <f t="shared" si="23"/>
        <v>0.70246429905296592</v>
      </c>
      <c r="M11" s="91">
        <f>'Uitgebreide invoer'!K11</f>
        <v>100</v>
      </c>
      <c r="N11" s="89">
        <f t="shared" si="1"/>
        <v>1.7013999999999998</v>
      </c>
      <c r="O11" s="93" t="str">
        <f>'Uitgebreide invoer'!L11</f>
        <v>Begroeiing volgt bodemverloop</v>
      </c>
      <c r="P11" s="23">
        <f t="shared" si="2"/>
        <v>0.7</v>
      </c>
      <c r="Q11" s="24">
        <f t="shared" si="3"/>
        <v>7.8455718787477061E-4</v>
      </c>
      <c r="R11" s="23">
        <f>'Uitgebreide invoer'!I11</f>
        <v>1</v>
      </c>
      <c r="S11" s="23">
        <f t="shared" si="4"/>
        <v>0.7</v>
      </c>
      <c r="T11" s="24">
        <f t="shared" si="24"/>
        <v>2.4642990529659681E-3</v>
      </c>
      <c r="U11" s="23" t="str">
        <f>'Uitgebreide invoer'!J11</f>
        <v>Nee</v>
      </c>
      <c r="V11" s="23">
        <f t="shared" si="5"/>
        <v>0.70296626801829276</v>
      </c>
      <c r="W11" s="23">
        <f t="shared" si="6"/>
        <v>2.608885156593546</v>
      </c>
      <c r="X11" s="23">
        <f t="shared" si="7"/>
        <v>0.26945082892654598</v>
      </c>
      <c r="Y11" s="23">
        <f t="shared" si="8"/>
        <v>1.5831412960295212</v>
      </c>
      <c r="Z11" s="23">
        <f t="shared" si="9"/>
        <v>3.7327710494183384</v>
      </c>
      <c r="AA11" s="23">
        <f t="shared" si="10"/>
        <v>0.42411958169151986</v>
      </c>
      <c r="AB11" s="23">
        <f t="shared" si="11"/>
        <v>0.88017502801122849</v>
      </c>
      <c r="AC11" s="23">
        <f t="shared" si="12"/>
        <v>9.970870723974226</v>
      </c>
      <c r="AD11" s="23">
        <f t="shared" si="13"/>
        <v>26.405250840336855</v>
      </c>
      <c r="AE11" s="23">
        <f t="shared" si="14"/>
        <v>-0.3</v>
      </c>
      <c r="AF11" s="46">
        <f t="shared" si="15"/>
        <v>0.27952784002702108</v>
      </c>
      <c r="AG11" s="23">
        <f t="shared" si="16"/>
        <v>6.8240533243263041E-2</v>
      </c>
      <c r="AH11" s="23">
        <f t="shared" si="17"/>
        <v>1.0493365383517292</v>
      </c>
      <c r="AI11" s="155">
        <f t="shared" si="18"/>
        <v>0.28173590085053313</v>
      </c>
      <c r="AJ11" s="155">
        <f t="shared" si="19"/>
        <v>2.0716429344422607E-2</v>
      </c>
      <c r="AK11" s="155">
        <f t="shared" si="20"/>
        <v>0.30245233019495571</v>
      </c>
      <c r="AL11" s="155">
        <f t="shared" si="21"/>
        <v>12.013862589738759</v>
      </c>
    </row>
    <row r="12" spans="1:38" s="156" customFormat="1" x14ac:dyDescent="0.35">
      <c r="A12" s="23">
        <f>'Uitgebreide invoer'!A12</f>
        <v>5.6000000000000005</v>
      </c>
      <c r="B12" s="23">
        <f t="shared" si="0"/>
        <v>0.70000000000000018</v>
      </c>
      <c r="C12" s="23">
        <f>'Uitgebreide invoer'!B12</f>
        <v>0.3</v>
      </c>
      <c r="D12" s="23" t="str">
        <f>'Uitgebreide invoer'!C12</f>
        <v>30 - Grasachtigen en ondergedoken soorten</v>
      </c>
      <c r="E12" s="23">
        <f>'Uitgebreide invoer'!D12</f>
        <v>30</v>
      </c>
      <c r="F12" s="23">
        <f>'Uitgebreide invoer'!E12</f>
        <v>1.5</v>
      </c>
      <c r="G12" s="23">
        <f>'Uitgebreide invoer'!F12</f>
        <v>1.2</v>
      </c>
      <c r="H12" s="23">
        <f>'Uitgebreide invoer'!G12</f>
        <v>1.2</v>
      </c>
      <c r="I12" s="23">
        <f>'Uitgebreide invoer'!H12</f>
        <v>1</v>
      </c>
      <c r="J12" s="24">
        <f>J11+(+H12-I12)/(MAX('Invoerblad heterogene watergang'!$H$9:$H$17))*B12</f>
        <v>1.0015999999999998</v>
      </c>
      <c r="K12" s="24">
        <f t="shared" si="22"/>
        <v>1.7049619719064806</v>
      </c>
      <c r="L12" s="79">
        <f t="shared" si="23"/>
        <v>0.70281348908447838</v>
      </c>
      <c r="M12" s="91">
        <f>'Uitgebreide invoer'!K12</f>
        <v>100</v>
      </c>
      <c r="N12" s="89">
        <f t="shared" si="1"/>
        <v>1.7015999999999998</v>
      </c>
      <c r="O12" s="93" t="str">
        <f>'Uitgebreide invoer'!L12</f>
        <v>Begroeiing volgt bodemverloop</v>
      </c>
      <c r="P12" s="23">
        <f t="shared" si="2"/>
        <v>0.7</v>
      </c>
      <c r="Q12" s="24">
        <f t="shared" si="3"/>
        <v>7.8354688857472767E-4</v>
      </c>
      <c r="R12" s="23">
        <f>'Uitgebreide invoer'!I12</f>
        <v>1</v>
      </c>
      <c r="S12" s="23">
        <f t="shared" si="4"/>
        <v>0.7</v>
      </c>
      <c r="T12" s="24">
        <f t="shared" si="24"/>
        <v>2.8134890844784266E-3</v>
      </c>
      <c r="U12" s="23" t="str">
        <f>'Uitgebreide invoer'!J12</f>
        <v>Nee</v>
      </c>
      <c r="V12" s="23">
        <f t="shared" si="5"/>
        <v>0.70338806048261682</v>
      </c>
      <c r="W12" s="23">
        <f t="shared" si="6"/>
        <v>2.6101441791570448</v>
      </c>
      <c r="X12" s="23">
        <f t="shared" si="7"/>
        <v>0.2694824546856176</v>
      </c>
      <c r="Y12" s="23">
        <f t="shared" si="8"/>
        <v>1.5842963875600211</v>
      </c>
      <c r="Z12" s="23">
        <f t="shared" si="9"/>
        <v>3.7340300719818371</v>
      </c>
      <c r="AA12" s="23">
        <f t="shared" si="10"/>
        <v>0.42428592084668337</v>
      </c>
      <c r="AB12" s="23">
        <f t="shared" si="11"/>
        <v>0.8809083270774043</v>
      </c>
      <c r="AC12" s="23">
        <f t="shared" si="12"/>
        <v>9.9776340746317267</v>
      </c>
      <c r="AD12" s="23">
        <f t="shared" si="13"/>
        <v>26.427249812322128</v>
      </c>
      <c r="AE12" s="23">
        <f t="shared" si="14"/>
        <v>-0.3</v>
      </c>
      <c r="AF12" s="46">
        <f t="shared" si="15"/>
        <v>0.27953726639209275</v>
      </c>
      <c r="AG12" s="23">
        <f t="shared" si="16"/>
        <v>6.820911202635746E-2</v>
      </c>
      <c r="AH12" s="23">
        <f t="shared" si="17"/>
        <v>1.0495382840105982</v>
      </c>
      <c r="AI12" s="155">
        <f t="shared" si="18"/>
        <v>0.2817452032758252</v>
      </c>
      <c r="AJ12" s="155">
        <f t="shared" si="19"/>
        <v>2.070698936403206E-2</v>
      </c>
      <c r="AK12" s="155">
        <f t="shared" si="20"/>
        <v>0.30245219263985723</v>
      </c>
      <c r="AL12" s="155">
        <f t="shared" si="21"/>
        <v>12.009726589098239</v>
      </c>
    </row>
    <row r="13" spans="1:38" s="156" customFormat="1" x14ac:dyDescent="0.35">
      <c r="A13" s="23">
        <f>'Uitgebreide invoer'!A13</f>
        <v>6.3000000000000007</v>
      </c>
      <c r="B13" s="23">
        <f t="shared" si="0"/>
        <v>0.70000000000000018</v>
      </c>
      <c r="C13" s="23">
        <f>'Uitgebreide invoer'!B13</f>
        <v>0.3</v>
      </c>
      <c r="D13" s="23" t="str">
        <f>'Uitgebreide invoer'!C13</f>
        <v>30 - Grasachtigen en ondergedoken soorten</v>
      </c>
      <c r="E13" s="23">
        <f>'Uitgebreide invoer'!D13</f>
        <v>30</v>
      </c>
      <c r="F13" s="23">
        <f>'Uitgebreide invoer'!E13</f>
        <v>1.5</v>
      </c>
      <c r="G13" s="23">
        <f>'Uitgebreide invoer'!F13</f>
        <v>1.2</v>
      </c>
      <c r="H13" s="23">
        <f>'Uitgebreide invoer'!G13</f>
        <v>1.2</v>
      </c>
      <c r="I13" s="23">
        <f>'Uitgebreide invoer'!H13</f>
        <v>1</v>
      </c>
      <c r="J13" s="24">
        <f>J12+(+H13-I13)/(MAX('Invoerblad heterogene watergang'!$H$9:$H$17))*B13</f>
        <v>1.0017999999999998</v>
      </c>
      <c r="K13" s="24">
        <f t="shared" si="22"/>
        <v>1.705509749490856</v>
      </c>
      <c r="L13" s="79">
        <f t="shared" si="23"/>
        <v>0.70316197190648078</v>
      </c>
      <c r="M13" s="91">
        <f>'Uitgebreide invoer'!K13</f>
        <v>100</v>
      </c>
      <c r="N13" s="89">
        <f t="shared" si="1"/>
        <v>1.7017999999999998</v>
      </c>
      <c r="O13" s="93" t="str">
        <f>'Uitgebreide invoer'!L13</f>
        <v>Begroeiing volgt bodemverloop</v>
      </c>
      <c r="P13" s="23">
        <f t="shared" si="2"/>
        <v>0.7</v>
      </c>
      <c r="Q13" s="24">
        <f t="shared" si="3"/>
        <v>7.8253940625045467E-4</v>
      </c>
      <c r="R13" s="23">
        <f>'Uitgebreide invoer'!I13</f>
        <v>1</v>
      </c>
      <c r="S13" s="23">
        <f t="shared" si="4"/>
        <v>0.7</v>
      </c>
      <c r="T13" s="24">
        <f t="shared" si="24"/>
        <v>3.1619719064808205E-3</v>
      </c>
      <c r="U13" s="23" t="str">
        <f>'Uitgebreide invoer'!J13</f>
        <v>Nee</v>
      </c>
      <c r="V13" s="23">
        <f t="shared" si="5"/>
        <v>0.70380936338728295</v>
      </c>
      <c r="W13" s="23">
        <f t="shared" si="6"/>
        <v>2.6114006518403929</v>
      </c>
      <c r="X13" s="23">
        <f t="shared" si="7"/>
        <v>0.26951412564413318</v>
      </c>
      <c r="Y13" s="23">
        <f t="shared" si="8"/>
        <v>1.5854495043908925</v>
      </c>
      <c r="Z13" s="23">
        <f t="shared" si="9"/>
        <v>3.7352865446651853</v>
      </c>
      <c r="AA13" s="23">
        <f t="shared" si="10"/>
        <v>0.42445190895870216</v>
      </c>
      <c r="AB13" s="23">
        <f t="shared" si="11"/>
        <v>0.88164014100360955</v>
      </c>
      <c r="AC13" s="23">
        <f t="shared" si="12"/>
        <v>9.9843925022811231</v>
      </c>
      <c r="AD13" s="23">
        <f t="shared" si="13"/>
        <v>26.449204230108286</v>
      </c>
      <c r="AE13" s="23">
        <f t="shared" si="14"/>
        <v>-0.3</v>
      </c>
      <c r="AF13" s="46">
        <f t="shared" si="15"/>
        <v>0.2795466975408214</v>
      </c>
      <c r="AG13" s="23">
        <f t="shared" si="16"/>
        <v>6.8177674863928645E-2</v>
      </c>
      <c r="AH13" s="23">
        <f t="shared" si="17"/>
        <v>1.0497399482973189</v>
      </c>
      <c r="AI13" s="155">
        <f t="shared" si="18"/>
        <v>0.28175451024908349</v>
      </c>
      <c r="AJ13" s="155">
        <f t="shared" si="19"/>
        <v>2.0697544574025954E-2</v>
      </c>
      <c r="AK13" s="155">
        <f t="shared" si="20"/>
        <v>0.30245205482310944</v>
      </c>
      <c r="AL13" s="155">
        <f t="shared" si="21"/>
        <v>12.005609479085072</v>
      </c>
    </row>
    <row r="14" spans="1:38" s="156" customFormat="1" x14ac:dyDescent="0.35">
      <c r="A14" s="23">
        <f>'Uitgebreide invoer'!A14</f>
        <v>7.0000000000000009</v>
      </c>
      <c r="B14" s="23">
        <f t="shared" si="0"/>
        <v>0.70000000000000018</v>
      </c>
      <c r="C14" s="23">
        <f>'Uitgebreide invoer'!B14</f>
        <v>0.3</v>
      </c>
      <c r="D14" s="23" t="str">
        <f>'Uitgebreide invoer'!C14</f>
        <v>30 - Grasachtigen en ondergedoken soorten</v>
      </c>
      <c r="E14" s="23">
        <f>'Uitgebreide invoer'!D14</f>
        <v>30</v>
      </c>
      <c r="F14" s="23">
        <f>'Uitgebreide invoer'!E14</f>
        <v>1.5</v>
      </c>
      <c r="G14" s="23">
        <f>'Uitgebreide invoer'!F14</f>
        <v>1.2</v>
      </c>
      <c r="H14" s="23">
        <f>'Uitgebreide invoer'!G14</f>
        <v>1.2</v>
      </c>
      <c r="I14" s="23">
        <f>'Uitgebreide invoer'!H14</f>
        <v>1</v>
      </c>
      <c r="J14" s="24">
        <f>J13+(+H14-I14)/(MAX('Invoerblad heterogene watergang'!$H$9:$H$17))*B14</f>
        <v>1.0019999999999998</v>
      </c>
      <c r="K14" s="24">
        <f t="shared" si="22"/>
        <v>1.7060568238031935</v>
      </c>
      <c r="L14" s="79">
        <f t="shared" si="23"/>
        <v>0.70350974949085621</v>
      </c>
      <c r="M14" s="91">
        <f>'Uitgebreide invoer'!K14</f>
        <v>100</v>
      </c>
      <c r="N14" s="89">
        <f t="shared" si="1"/>
        <v>1.7019999999999997</v>
      </c>
      <c r="O14" s="93" t="str">
        <f>'Uitgebreide invoer'!L14</f>
        <v>Begroeiing volgt bodemverloop</v>
      </c>
      <c r="P14" s="23">
        <f t="shared" si="2"/>
        <v>0.7</v>
      </c>
      <c r="Q14" s="24">
        <f t="shared" si="3"/>
        <v>7.8153473191067667E-4</v>
      </c>
      <c r="R14" s="23">
        <f>'Uitgebreide invoer'!I14</f>
        <v>1</v>
      </c>
      <c r="S14" s="23">
        <f t="shared" si="4"/>
        <v>0.7</v>
      </c>
      <c r="T14" s="24">
        <f t="shared" si="24"/>
        <v>3.509749490856251E-3</v>
      </c>
      <c r="U14" s="23" t="str">
        <f>'Uitgebreide invoer'!J14</f>
        <v>Nee</v>
      </c>
      <c r="V14" s="23">
        <f t="shared" si="5"/>
        <v>0.70423017690126033</v>
      </c>
      <c r="W14" s="23">
        <f t="shared" si="6"/>
        <v>2.6126545817533158</v>
      </c>
      <c r="X14" s="23">
        <f t="shared" si="7"/>
        <v>0.26954584116077884</v>
      </c>
      <c r="Y14" s="23">
        <f t="shared" si="8"/>
        <v>1.5866006508320585</v>
      </c>
      <c r="Z14" s="23">
        <f t="shared" si="9"/>
        <v>3.7365404745781081</v>
      </c>
      <c r="AA14" s="23">
        <f t="shared" si="10"/>
        <v>0.42461754706703697</v>
      </c>
      <c r="AB14" s="23">
        <f t="shared" si="11"/>
        <v>0.88237047393079815</v>
      </c>
      <c r="AC14" s="23">
        <f t="shared" si="12"/>
        <v>9.9911459936631601</v>
      </c>
      <c r="AD14" s="23">
        <f t="shared" si="13"/>
        <v>26.471114217923944</v>
      </c>
      <c r="AE14" s="23">
        <f t="shared" si="14"/>
        <v>-0.3</v>
      </c>
      <c r="AF14" s="46">
        <f t="shared" si="15"/>
        <v>0.27955613329422202</v>
      </c>
      <c r="AG14" s="23">
        <f t="shared" si="16"/>
        <v>6.8146222352593239E-2</v>
      </c>
      <c r="AH14" s="23">
        <f t="shared" si="17"/>
        <v>1.0499415318160208</v>
      </c>
      <c r="AI14" s="155">
        <f t="shared" si="18"/>
        <v>0.28176382159399044</v>
      </c>
      <c r="AJ14" s="155">
        <f t="shared" si="19"/>
        <v>2.0688095153682091E-2</v>
      </c>
      <c r="AK14" s="155">
        <f t="shared" si="20"/>
        <v>0.30245191674767252</v>
      </c>
      <c r="AL14" s="155">
        <f t="shared" si="21"/>
        <v>12.001511150122937</v>
      </c>
    </row>
    <row r="15" spans="1:38" s="156" customFormat="1" x14ac:dyDescent="0.35">
      <c r="A15" s="23">
        <f>'Uitgebreide invoer'!A15</f>
        <v>7.7000000000000011</v>
      </c>
      <c r="B15" s="23">
        <f t="shared" si="0"/>
        <v>0.69999999999999929</v>
      </c>
      <c r="C15" s="23">
        <f>'Uitgebreide invoer'!B15</f>
        <v>0.3</v>
      </c>
      <c r="D15" s="23" t="str">
        <f>'Uitgebreide invoer'!C15</f>
        <v>30 - Grasachtigen en ondergedoken soorten</v>
      </c>
      <c r="E15" s="23">
        <f>'Uitgebreide invoer'!D15</f>
        <v>30</v>
      </c>
      <c r="F15" s="23">
        <f>'Uitgebreide invoer'!E15</f>
        <v>1.5</v>
      </c>
      <c r="G15" s="23">
        <f>'Uitgebreide invoer'!F15</f>
        <v>1.2</v>
      </c>
      <c r="H15" s="23">
        <f>'Uitgebreide invoer'!G15</f>
        <v>1.2</v>
      </c>
      <c r="I15" s="23">
        <f>'Uitgebreide invoer'!H15</f>
        <v>1</v>
      </c>
      <c r="J15" s="24">
        <f>J14+(+H15-I15)/(MAX('Invoerblad heterogene watergang'!$H$9:$H$17))*B15</f>
        <v>1.0021999999999998</v>
      </c>
      <c r="K15" s="24">
        <f t="shared" si="22"/>
        <v>1.7066031968028019</v>
      </c>
      <c r="L15" s="79">
        <f t="shared" si="23"/>
        <v>0.7038568238031937</v>
      </c>
      <c r="M15" s="91">
        <f>'Uitgebreide invoer'!K15</f>
        <v>100</v>
      </c>
      <c r="N15" s="89">
        <f t="shared" si="1"/>
        <v>1.7021999999999997</v>
      </c>
      <c r="O15" s="93" t="str">
        <f>'Uitgebreide invoer'!L15</f>
        <v>Begroeiing volgt bodemverloop</v>
      </c>
      <c r="P15" s="23">
        <f t="shared" si="2"/>
        <v>0.7</v>
      </c>
      <c r="Q15" s="24">
        <f t="shared" si="3"/>
        <v>7.8053285658365417E-4</v>
      </c>
      <c r="R15" s="23">
        <f>'Uitgebreide invoer'!I15</f>
        <v>1</v>
      </c>
      <c r="S15" s="23">
        <f t="shared" si="4"/>
        <v>0.7</v>
      </c>
      <c r="T15" s="24">
        <f t="shared" si="24"/>
        <v>3.856823803193743E-3</v>
      </c>
      <c r="U15" s="23" t="str">
        <f>'Uitgebreide invoer'!J15</f>
        <v>Nee</v>
      </c>
      <c r="V15" s="23">
        <f t="shared" si="5"/>
        <v>0.70465050119860573</v>
      </c>
      <c r="W15" s="23">
        <f t="shared" si="6"/>
        <v>2.6139059759828447</v>
      </c>
      <c r="X15" s="23">
        <f t="shared" si="7"/>
        <v>0.26957760059967451</v>
      </c>
      <c r="Y15" s="23">
        <f t="shared" si="8"/>
        <v>1.5877498311853124</v>
      </c>
      <c r="Z15" s="23">
        <f t="shared" si="9"/>
        <v>3.737791868807637</v>
      </c>
      <c r="AA15" s="23">
        <f t="shared" si="10"/>
        <v>0.42478283620746593</v>
      </c>
      <c r="AB15" s="23">
        <f t="shared" si="11"/>
        <v>0.8830993299867067</v>
      </c>
      <c r="AC15" s="23">
        <f t="shared" si="12"/>
        <v>9.9978945356855426</v>
      </c>
      <c r="AD15" s="23">
        <f t="shared" si="13"/>
        <v>26.492979899601202</v>
      </c>
      <c r="AE15" s="23">
        <f t="shared" si="14"/>
        <v>-0.3</v>
      </c>
      <c r="AF15" s="46">
        <f t="shared" si="15"/>
        <v>0.27956557347513644</v>
      </c>
      <c r="AG15" s="23">
        <f t="shared" si="16"/>
        <v>6.8114755082878495E-2</v>
      </c>
      <c r="AH15" s="23">
        <f t="shared" si="17"/>
        <v>1.0501430351667671</v>
      </c>
      <c r="AI15" s="155">
        <f t="shared" si="18"/>
        <v>0.28177313713603475</v>
      </c>
      <c r="AJ15" s="155">
        <f t="shared" si="19"/>
        <v>2.0678641280449057E-2</v>
      </c>
      <c r="AK15" s="155">
        <f t="shared" si="20"/>
        <v>0.3024517784164838</v>
      </c>
      <c r="AL15" s="155">
        <f t="shared" si="21"/>
        <v>11.99743149340914</v>
      </c>
    </row>
    <row r="16" spans="1:38" s="156" customFormat="1" x14ac:dyDescent="0.35">
      <c r="A16" s="23">
        <f>'Uitgebreide invoer'!A16</f>
        <v>8.4</v>
      </c>
      <c r="B16" s="23">
        <f t="shared" si="0"/>
        <v>0.69999999999999929</v>
      </c>
      <c r="C16" s="23">
        <f>'Uitgebreide invoer'!B16</f>
        <v>0.3</v>
      </c>
      <c r="D16" s="23" t="str">
        <f>'Uitgebreide invoer'!C16</f>
        <v>30 - Grasachtigen en ondergedoken soorten</v>
      </c>
      <c r="E16" s="23">
        <f>'Uitgebreide invoer'!D16</f>
        <v>30</v>
      </c>
      <c r="F16" s="23">
        <f>'Uitgebreide invoer'!E16</f>
        <v>1.5</v>
      </c>
      <c r="G16" s="23">
        <f>'Uitgebreide invoer'!F16</f>
        <v>1.2</v>
      </c>
      <c r="H16" s="23">
        <f>'Uitgebreide invoer'!G16</f>
        <v>1.2</v>
      </c>
      <c r="I16" s="23">
        <f>'Uitgebreide invoer'!H16</f>
        <v>1</v>
      </c>
      <c r="J16" s="24">
        <f>J15+(+H16-I16)/(MAX('Invoerblad heterogene watergang'!$H$9:$H$17))*B16</f>
        <v>1.0023999999999997</v>
      </c>
      <c r="K16" s="24">
        <f t="shared" si="22"/>
        <v>1.707148870442724</v>
      </c>
      <c r="L16" s="79">
        <f t="shared" si="23"/>
        <v>0.70420319680280219</v>
      </c>
      <c r="M16" s="91">
        <f>'Uitgebreide invoer'!K16</f>
        <v>100</v>
      </c>
      <c r="N16" s="89">
        <f t="shared" si="1"/>
        <v>1.7023999999999997</v>
      </c>
      <c r="O16" s="93" t="str">
        <f>'Uitgebreide invoer'!L16</f>
        <v>Begroeiing volgt bodemverloop</v>
      </c>
      <c r="P16" s="23">
        <f t="shared" si="2"/>
        <v>0.7</v>
      </c>
      <c r="Q16" s="24">
        <f t="shared" si="3"/>
        <v>7.7953377131735071E-4</v>
      </c>
      <c r="R16" s="23">
        <f>'Uitgebreide invoer'!I16</f>
        <v>1</v>
      </c>
      <c r="S16" s="23">
        <f t="shared" si="4"/>
        <v>0.7</v>
      </c>
      <c r="T16" s="24">
        <f t="shared" si="24"/>
        <v>4.2031968028022337E-3</v>
      </c>
      <c r="U16" s="23" t="str">
        <f>'Uitgebreide invoer'!J16</f>
        <v>Nee</v>
      </c>
      <c r="V16" s="23">
        <f t="shared" si="5"/>
        <v>0.70507033645840722</v>
      </c>
      <c r="W16" s="23">
        <f t="shared" si="6"/>
        <v>2.6151548415933696</v>
      </c>
      <c r="X16" s="23">
        <f t="shared" si="7"/>
        <v>0.26960940333032812</v>
      </c>
      <c r="Y16" s="23">
        <f t="shared" si="8"/>
        <v>1.5888970497442916</v>
      </c>
      <c r="Z16" s="23">
        <f t="shared" si="9"/>
        <v>3.739040734418162</v>
      </c>
      <c r="AA16" s="23">
        <f t="shared" si="10"/>
        <v>0.42494777741209666</v>
      </c>
      <c r="AB16" s="23">
        <f t="shared" si="11"/>
        <v>0.88382671328588436</v>
      </c>
      <c r="AC16" s="23">
        <f t="shared" si="12"/>
        <v>10.004638115421546</v>
      </c>
      <c r="AD16" s="23">
        <f t="shared" si="13"/>
        <v>26.51480139857653</v>
      </c>
      <c r="AE16" s="23">
        <f t="shared" si="14"/>
        <v>-0.3</v>
      </c>
      <c r="AF16" s="46">
        <f t="shared" si="15"/>
        <v>0.27957501790821793</v>
      </c>
      <c r="AG16" s="23">
        <f t="shared" si="16"/>
        <v>6.808327363927355E-2</v>
      </c>
      <c r="AH16" s="23">
        <f t="shared" si="17"/>
        <v>1.0503444589455762</v>
      </c>
      <c r="AI16" s="155">
        <f t="shared" si="18"/>
        <v>0.28178245670249624</v>
      </c>
      <c r="AJ16" s="155">
        <f t="shared" si="19"/>
        <v>2.0669183129962927E-2</v>
      </c>
      <c r="AK16" s="155">
        <f t="shared" si="20"/>
        <v>0.30245163983245915</v>
      </c>
      <c r="AL16" s="155">
        <f t="shared" si="21"/>
        <v>11.993370400908203</v>
      </c>
    </row>
    <row r="17" spans="1:38" s="156" customFormat="1" x14ac:dyDescent="0.35">
      <c r="A17" s="23">
        <f>'Uitgebreide invoer'!A17</f>
        <v>9.1</v>
      </c>
      <c r="B17" s="23">
        <f t="shared" si="0"/>
        <v>0.69999999999999929</v>
      </c>
      <c r="C17" s="23">
        <f>'Uitgebreide invoer'!B17</f>
        <v>0.3</v>
      </c>
      <c r="D17" s="23" t="str">
        <f>'Uitgebreide invoer'!C17</f>
        <v>30 - Grasachtigen en ondergedoken soorten</v>
      </c>
      <c r="E17" s="23">
        <f>'Uitgebreide invoer'!D17</f>
        <v>30</v>
      </c>
      <c r="F17" s="23">
        <f>'Uitgebreide invoer'!E17</f>
        <v>1.5</v>
      </c>
      <c r="G17" s="23">
        <f>'Uitgebreide invoer'!F17</f>
        <v>1.2</v>
      </c>
      <c r="H17" s="23">
        <f>'Uitgebreide invoer'!G17</f>
        <v>1.2</v>
      </c>
      <c r="I17" s="23">
        <f>'Uitgebreide invoer'!H17</f>
        <v>1</v>
      </c>
      <c r="J17" s="24">
        <f>J16+(+H17-I17)/(MAX('Invoerblad heterogene watergang'!$H$9:$H$17))*B17</f>
        <v>1.0025999999999997</v>
      </c>
      <c r="K17" s="24">
        <f t="shared" si="22"/>
        <v>1.7076938466697498</v>
      </c>
      <c r="L17" s="79">
        <f t="shared" si="23"/>
        <v>0.7045488704427243</v>
      </c>
      <c r="M17" s="91">
        <f>'Uitgebreide invoer'!K17</f>
        <v>100</v>
      </c>
      <c r="N17" s="89">
        <f t="shared" si="1"/>
        <v>1.7025999999999997</v>
      </c>
      <c r="O17" s="93" t="str">
        <f>'Uitgebreide invoer'!L17</f>
        <v>Begroeiing volgt bodemverloop</v>
      </c>
      <c r="P17" s="23">
        <f t="shared" si="2"/>
        <v>0.7</v>
      </c>
      <c r="Q17" s="24">
        <f t="shared" si="3"/>
        <v>7.7853746717958141E-4</v>
      </c>
      <c r="R17" s="23">
        <f>'Uitgebreide invoer'!I17</f>
        <v>1</v>
      </c>
      <c r="S17" s="23">
        <f t="shared" si="4"/>
        <v>0.7</v>
      </c>
      <c r="T17" s="24">
        <f t="shared" si="24"/>
        <v>4.5488704427243398E-3</v>
      </c>
      <c r="U17" s="23" t="str">
        <f>'Uitgebreide invoer'!J17</f>
        <v>Nee</v>
      </c>
      <c r="V17" s="23">
        <f t="shared" si="5"/>
        <v>0.70548968286472624</v>
      </c>
      <c r="W17" s="23">
        <f t="shared" si="6"/>
        <v>2.6164011856266853</v>
      </c>
      <c r="X17" s="23">
        <f t="shared" si="7"/>
        <v>0.26964124872758993</v>
      </c>
      <c r="Y17" s="23">
        <f t="shared" si="8"/>
        <v>1.5900423107944475</v>
      </c>
      <c r="Z17" s="23">
        <f t="shared" si="9"/>
        <v>3.7402870784514777</v>
      </c>
      <c r="AA17" s="23">
        <f t="shared" si="10"/>
        <v>0.42511237170937782</v>
      </c>
      <c r="AB17" s="23">
        <f t="shared" si="11"/>
        <v>0.88455262792972122</v>
      </c>
      <c r="AC17" s="23">
        <f t="shared" si="12"/>
        <v>10.01137672010857</v>
      </c>
      <c r="AD17" s="23">
        <f t="shared" si="13"/>
        <v>26.536578837891636</v>
      </c>
      <c r="AE17" s="23">
        <f t="shared" si="14"/>
        <v>-0.3</v>
      </c>
      <c r="AF17" s="46">
        <f t="shared" si="15"/>
        <v>0.27958446641991247</v>
      </c>
      <c r="AG17" s="23">
        <f t="shared" si="16"/>
        <v>6.805177860029174E-2</v>
      </c>
      <c r="AH17" s="23">
        <f t="shared" si="17"/>
        <v>1.0505458037444537</v>
      </c>
      <c r="AI17" s="155">
        <f t="shared" si="18"/>
        <v>0.28179178012242767</v>
      </c>
      <c r="AJ17" s="155">
        <f t="shared" si="19"/>
        <v>2.0659720876063433E-2</v>
      </c>
      <c r="AK17" s="155">
        <f t="shared" si="20"/>
        <v>0.30245150099849111</v>
      </c>
      <c r="AL17" s="155">
        <f t="shared" si="21"/>
        <v>11.989327765345582</v>
      </c>
    </row>
    <row r="18" spans="1:38" s="156" customFormat="1" x14ac:dyDescent="0.35">
      <c r="A18" s="23">
        <f>'Uitgebreide invoer'!A18</f>
        <v>9.7999999999999989</v>
      </c>
      <c r="B18" s="23">
        <f t="shared" si="0"/>
        <v>0.69999999999999929</v>
      </c>
      <c r="C18" s="23">
        <f>'Uitgebreide invoer'!B18</f>
        <v>0.3</v>
      </c>
      <c r="D18" s="23" t="str">
        <f>'Uitgebreide invoer'!C18</f>
        <v>30 - Grasachtigen en ondergedoken soorten</v>
      </c>
      <c r="E18" s="23">
        <f>'Uitgebreide invoer'!D18</f>
        <v>30</v>
      </c>
      <c r="F18" s="23">
        <f>'Uitgebreide invoer'!E18</f>
        <v>1.5</v>
      </c>
      <c r="G18" s="23">
        <f>'Uitgebreide invoer'!F18</f>
        <v>1.2</v>
      </c>
      <c r="H18" s="23">
        <f>'Uitgebreide invoer'!G18</f>
        <v>1.2</v>
      </c>
      <c r="I18" s="23">
        <f>'Uitgebreide invoer'!H18</f>
        <v>1</v>
      </c>
      <c r="J18" s="24">
        <f>J17+(+H18-I18)/(MAX('Invoerblad heterogene watergang'!$H$9:$H$17))*B18</f>
        <v>1.0027999999999997</v>
      </c>
      <c r="K18" s="24">
        <f t="shared" si="22"/>
        <v>1.7082381274244305</v>
      </c>
      <c r="L18" s="79">
        <f t="shared" si="23"/>
        <v>0.70489384666975008</v>
      </c>
      <c r="M18" s="91">
        <f>'Uitgebreide invoer'!K18</f>
        <v>100</v>
      </c>
      <c r="N18" s="89">
        <f t="shared" si="1"/>
        <v>1.7027999999999996</v>
      </c>
      <c r="O18" s="93" t="str">
        <f>'Uitgebreide invoer'!L18</f>
        <v>Begroeiing volgt bodemverloop</v>
      </c>
      <c r="P18" s="23">
        <f t="shared" si="2"/>
        <v>0.7</v>
      </c>
      <c r="Q18" s="24">
        <f t="shared" si="3"/>
        <v>7.7754393525818221E-4</v>
      </c>
      <c r="R18" s="23">
        <f>'Uitgebreide invoer'!I18</f>
        <v>1</v>
      </c>
      <c r="S18" s="23">
        <f t="shared" si="4"/>
        <v>0.7</v>
      </c>
      <c r="T18" s="24">
        <f t="shared" si="24"/>
        <v>4.8938466697501237E-3</v>
      </c>
      <c r="U18" s="23" t="str">
        <f>'Uitgebreide invoer'!J18</f>
        <v>Nee</v>
      </c>
      <c r="V18" s="23">
        <f t="shared" si="5"/>
        <v>0.70590854060654062</v>
      </c>
      <c r="W18" s="23">
        <f t="shared" si="6"/>
        <v>2.6176450151020427</v>
      </c>
      <c r="X18" s="23">
        <f t="shared" si="7"/>
        <v>0.26967313617160671</v>
      </c>
      <c r="Y18" s="23">
        <f t="shared" si="8"/>
        <v>1.5911856186130158</v>
      </c>
      <c r="Z18" s="23">
        <f t="shared" si="9"/>
        <v>3.7415309079268351</v>
      </c>
      <c r="AA18" s="23">
        <f t="shared" si="10"/>
        <v>0.42527662012410966</v>
      </c>
      <c r="AB18" s="23">
        <f t="shared" si="11"/>
        <v>0.88527707800647515</v>
      </c>
      <c r="AC18" s="23">
        <f t="shared" si="12"/>
        <v>10.01811033714673</v>
      </c>
      <c r="AD18" s="23">
        <f t="shared" si="13"/>
        <v>26.558312340194256</v>
      </c>
      <c r="AE18" s="23">
        <f t="shared" si="14"/>
        <v>-0.3</v>
      </c>
      <c r="AF18" s="46">
        <f t="shared" si="15"/>
        <v>0.27959391883844464</v>
      </c>
      <c r="AG18" s="23">
        <f t="shared" si="16"/>
        <v>6.8020270538517821E-2</v>
      </c>
      <c r="AH18" s="23">
        <f t="shared" si="17"/>
        <v>1.0507470701514126</v>
      </c>
      <c r="AI18" s="155">
        <f t="shared" si="18"/>
        <v>0.28180110722664004</v>
      </c>
      <c r="AJ18" s="155">
        <f t="shared" si="19"/>
        <v>2.0650254690810586E-2</v>
      </c>
      <c r="AK18" s="155">
        <f t="shared" si="20"/>
        <v>0.30245136191745065</v>
      </c>
      <c r="AL18" s="155">
        <f t="shared" si="21"/>
        <v>11.985303480201361</v>
      </c>
    </row>
    <row r="19" spans="1:38" s="156" customFormat="1" x14ac:dyDescent="0.35">
      <c r="A19" s="23">
        <f>'Uitgebreide invoer'!A19</f>
        <v>10.499999999999998</v>
      </c>
      <c r="B19" s="23">
        <f t="shared" si="0"/>
        <v>0.69999999999999929</v>
      </c>
      <c r="C19" s="23">
        <f>'Uitgebreide invoer'!B19</f>
        <v>0.3</v>
      </c>
      <c r="D19" s="23" t="str">
        <f>'Uitgebreide invoer'!C19</f>
        <v>30 - Grasachtigen en ondergedoken soorten</v>
      </c>
      <c r="E19" s="23">
        <f>'Uitgebreide invoer'!D19</f>
        <v>30</v>
      </c>
      <c r="F19" s="23">
        <f>'Uitgebreide invoer'!E19</f>
        <v>1.5</v>
      </c>
      <c r="G19" s="23">
        <f>'Uitgebreide invoer'!F19</f>
        <v>1.2</v>
      </c>
      <c r="H19" s="23">
        <f>'Uitgebreide invoer'!G19</f>
        <v>1.2</v>
      </c>
      <c r="I19" s="23">
        <f>'Uitgebreide invoer'!H19</f>
        <v>1</v>
      </c>
      <c r="J19" s="24">
        <f>J18+(+H19-I19)/(MAX('Invoerblad heterogene watergang'!$H$9:$H$17))*B19</f>
        <v>1.0029999999999997</v>
      </c>
      <c r="K19" s="24">
        <f t="shared" si="22"/>
        <v>1.7087817146410933</v>
      </c>
      <c r="L19" s="79">
        <f t="shared" si="23"/>
        <v>0.70523812742443082</v>
      </c>
      <c r="M19" s="91">
        <f>'Uitgebreide invoer'!K19</f>
        <v>100</v>
      </c>
      <c r="N19" s="89">
        <f t="shared" si="1"/>
        <v>1.7029999999999996</v>
      </c>
      <c r="O19" s="93" t="str">
        <f>'Uitgebreide invoer'!L19</f>
        <v>Begroeiing volgt bodemverloop</v>
      </c>
      <c r="P19" s="23">
        <f t="shared" si="2"/>
        <v>0.7</v>
      </c>
      <c r="Q19" s="24">
        <f t="shared" si="3"/>
        <v>7.7655316666115171E-4</v>
      </c>
      <c r="R19" s="23">
        <f>'Uitgebreide invoer'!I19</f>
        <v>1</v>
      </c>
      <c r="S19" s="23">
        <f t="shared" si="4"/>
        <v>0.7</v>
      </c>
      <c r="T19" s="24">
        <f t="shared" si="24"/>
        <v>5.2381274244308607E-3</v>
      </c>
      <c r="U19" s="23" t="str">
        <f>'Uitgebreide invoer'!J19</f>
        <v>Nee</v>
      </c>
      <c r="V19" s="23">
        <f t="shared" si="5"/>
        <v>0.70632690987768887</v>
      </c>
      <c r="W19" s="23">
        <f t="shared" si="6"/>
        <v>2.6188863370161997</v>
      </c>
      <c r="X19" s="23">
        <f t="shared" si="7"/>
        <v>0.26970506504777714</v>
      </c>
      <c r="Y19" s="23">
        <f t="shared" si="8"/>
        <v>1.5923269774689937</v>
      </c>
      <c r="Z19" s="23">
        <f t="shared" si="9"/>
        <v>3.742772229840992</v>
      </c>
      <c r="AA19" s="23">
        <f t="shared" si="10"/>
        <v>0.42544052367745661</v>
      </c>
      <c r="AB19" s="23">
        <f t="shared" si="11"/>
        <v>0.88600006759130479</v>
      </c>
      <c r="AC19" s="23">
        <f t="shared" si="12"/>
        <v>10.024838954097477</v>
      </c>
      <c r="AD19" s="23">
        <f t="shared" si="13"/>
        <v>26.580002027739145</v>
      </c>
      <c r="AE19" s="23">
        <f t="shared" si="14"/>
        <v>-0.3</v>
      </c>
      <c r="AF19" s="46">
        <f t="shared" si="15"/>
        <v>0.27960337499380028</v>
      </c>
      <c r="AG19" s="23">
        <f t="shared" si="16"/>
        <v>6.7988750020665706E-2</v>
      </c>
      <c r="AH19" s="23">
        <f t="shared" si="17"/>
        <v>1.0509482587505017</v>
      </c>
      <c r="AI19" s="155">
        <f t="shared" si="18"/>
        <v>0.28181043784768606</v>
      </c>
      <c r="AJ19" s="155">
        <f t="shared" si="19"/>
        <v>2.0640784744500665E-2</v>
      </c>
      <c r="AK19" s="155">
        <f t="shared" si="20"/>
        <v>0.30245122259218671</v>
      </c>
      <c r="AL19" s="155">
        <f t="shared" si="21"/>
        <v>11.981297439704077</v>
      </c>
    </row>
    <row r="20" spans="1:38" s="156" customFormat="1" x14ac:dyDescent="0.35">
      <c r="A20" s="23">
        <f>'Uitgebreide invoer'!A20</f>
        <v>11.199999999999998</v>
      </c>
      <c r="B20" s="23">
        <f t="shared" si="0"/>
        <v>0.69999999999999929</v>
      </c>
      <c r="C20" s="23">
        <f>'Uitgebreide invoer'!B20</f>
        <v>0.3</v>
      </c>
      <c r="D20" s="23" t="str">
        <f>'Uitgebreide invoer'!C20</f>
        <v>30 - Grasachtigen en ondergedoken soorten</v>
      </c>
      <c r="E20" s="23">
        <f>'Uitgebreide invoer'!D20</f>
        <v>30</v>
      </c>
      <c r="F20" s="23">
        <f>'Uitgebreide invoer'!E20</f>
        <v>1.5</v>
      </c>
      <c r="G20" s="23">
        <f>'Uitgebreide invoer'!F20</f>
        <v>1.2</v>
      </c>
      <c r="H20" s="23">
        <f>'Uitgebreide invoer'!G20</f>
        <v>1.2</v>
      </c>
      <c r="I20" s="23">
        <f>'Uitgebreide invoer'!H20</f>
        <v>1</v>
      </c>
      <c r="J20" s="24">
        <f>J19+(+H20-I20)/(MAX('Invoerblad heterogene watergang'!$H$9:$H$17))*B20</f>
        <v>1.0031999999999996</v>
      </c>
      <c r="K20" s="24">
        <f t="shared" si="22"/>
        <v>1.709324610247855</v>
      </c>
      <c r="L20" s="79">
        <f t="shared" si="23"/>
        <v>0.70558171464109365</v>
      </c>
      <c r="M20" s="91">
        <f>'Uitgebreide invoer'!K20</f>
        <v>100</v>
      </c>
      <c r="N20" s="89">
        <f t="shared" si="1"/>
        <v>1.7031999999999996</v>
      </c>
      <c r="O20" s="93" t="str">
        <f>'Uitgebreide invoer'!L20</f>
        <v>Begroeiing volgt bodemverloop</v>
      </c>
      <c r="P20" s="23">
        <f t="shared" si="2"/>
        <v>0.7</v>
      </c>
      <c r="Q20" s="24">
        <f t="shared" si="3"/>
        <v>7.7556515251679876E-4</v>
      </c>
      <c r="R20" s="23">
        <f>'Uitgebreide invoer'!I20</f>
        <v>1</v>
      </c>
      <c r="S20" s="23">
        <f t="shared" si="4"/>
        <v>0.7</v>
      </c>
      <c r="T20" s="24">
        <f t="shared" si="24"/>
        <v>5.5817146410936935E-3</v>
      </c>
      <c r="U20" s="23" t="str">
        <f>'Uitgebreide invoer'!J20</f>
        <v>Nee</v>
      </c>
      <c r="V20" s="23">
        <f t="shared" si="5"/>
        <v>0.7067447908768143</v>
      </c>
      <c r="W20" s="23">
        <f t="shared" si="6"/>
        <v>2.6201251583434715</v>
      </c>
      <c r="X20" s="23">
        <f t="shared" si="7"/>
        <v>0.26973703474670707</v>
      </c>
      <c r="Y20" s="23">
        <f t="shared" si="8"/>
        <v>1.5934663916231109</v>
      </c>
      <c r="Z20" s="23">
        <f t="shared" si="9"/>
        <v>3.7440110511682638</v>
      </c>
      <c r="AA20" s="23">
        <f t="shared" si="10"/>
        <v>0.42560408338695821</v>
      </c>
      <c r="AB20" s="23">
        <f t="shared" si="11"/>
        <v>0.88672160074629658</v>
      </c>
      <c r="AC20" s="23">
        <f t="shared" si="12"/>
        <v>10.0315625586822</v>
      </c>
      <c r="AD20" s="23">
        <f t="shared" si="13"/>
        <v>26.601648022388897</v>
      </c>
      <c r="AE20" s="23">
        <f t="shared" si="14"/>
        <v>-0.3</v>
      </c>
      <c r="AF20" s="46">
        <f t="shared" si="15"/>
        <v>0.27961283471770998</v>
      </c>
      <c r="AG20" s="23">
        <f t="shared" si="16"/>
        <v>6.7957217607633374E-2</v>
      </c>
      <c r="AH20" s="23">
        <f t="shared" si="17"/>
        <v>1.0511493701218315</v>
      </c>
      <c r="AI20" s="155">
        <f t="shared" si="18"/>
        <v>0.28181977181984369</v>
      </c>
      <c r="AJ20" s="155">
        <f t="shared" si="19"/>
        <v>2.0631311205682241E-2</v>
      </c>
      <c r="AK20" s="155">
        <f t="shared" si="20"/>
        <v>0.30245108302552592</v>
      </c>
      <c r="AL20" s="155">
        <f t="shared" si="21"/>
        <v>11.977309538824565</v>
      </c>
    </row>
    <row r="21" spans="1:38" s="156" customFormat="1" x14ac:dyDescent="0.35">
      <c r="A21" s="23">
        <f>'Uitgebreide invoer'!A21</f>
        <v>11.899999999999997</v>
      </c>
      <c r="B21" s="23">
        <f t="shared" si="0"/>
        <v>0.69999999999999929</v>
      </c>
      <c r="C21" s="23">
        <f>'Uitgebreide invoer'!B21</f>
        <v>0.3</v>
      </c>
      <c r="D21" s="23" t="str">
        <f>'Uitgebreide invoer'!C21</f>
        <v>30 - Grasachtigen en ondergedoken soorten</v>
      </c>
      <c r="E21" s="23">
        <f>'Uitgebreide invoer'!D21</f>
        <v>30</v>
      </c>
      <c r="F21" s="23">
        <f>'Uitgebreide invoer'!E21</f>
        <v>1.5</v>
      </c>
      <c r="G21" s="23">
        <f>'Uitgebreide invoer'!F21</f>
        <v>1.2</v>
      </c>
      <c r="H21" s="23">
        <f>'Uitgebreide invoer'!G21</f>
        <v>1.2</v>
      </c>
      <c r="I21" s="23">
        <f>'Uitgebreide invoer'!H21</f>
        <v>1</v>
      </c>
      <c r="J21" s="24">
        <f>J20+(+H21-I21)/(MAX('Invoerblad heterogene watergang'!$H$9:$H$17))*B21</f>
        <v>1.0033999999999996</v>
      </c>
      <c r="K21" s="24">
        <f t="shared" si="22"/>
        <v>1.7098668161666366</v>
      </c>
      <c r="L21" s="79">
        <f t="shared" si="23"/>
        <v>0.70592461024785536</v>
      </c>
      <c r="M21" s="91">
        <f>'Uitgebreide invoer'!K21</f>
        <v>100</v>
      </c>
      <c r="N21" s="89">
        <f t="shared" si="1"/>
        <v>1.7033999999999996</v>
      </c>
      <c r="O21" s="93" t="str">
        <f>'Uitgebreide invoer'!L21</f>
        <v>Begroeiing volgt bodemverloop</v>
      </c>
      <c r="P21" s="23">
        <f t="shared" si="2"/>
        <v>0.7</v>
      </c>
      <c r="Q21" s="24">
        <f t="shared" si="3"/>
        <v>7.7457988397389491E-4</v>
      </c>
      <c r="R21" s="23">
        <f>'Uitgebreide invoer'!I21</f>
        <v>1</v>
      </c>
      <c r="S21" s="23">
        <f t="shared" si="4"/>
        <v>0.7</v>
      </c>
      <c r="T21" s="24">
        <f t="shared" si="24"/>
        <v>5.9246102478553997E-3</v>
      </c>
      <c r="U21" s="23" t="str">
        <f>'Uitgebreide invoer'!J21</f>
        <v>Nee</v>
      </c>
      <c r="V21" s="23">
        <f t="shared" si="5"/>
        <v>0.70716218380730989</v>
      </c>
      <c r="W21" s="23">
        <f t="shared" si="6"/>
        <v>2.6213614860357817</v>
      </c>
      <c r="X21" s="23">
        <f t="shared" si="7"/>
        <v>0.26976904466416546</v>
      </c>
      <c r="Y21" s="23">
        <f t="shared" si="8"/>
        <v>1.5946038653278063</v>
      </c>
      <c r="Z21" s="23">
        <f t="shared" si="9"/>
        <v>3.745247378860574</v>
      </c>
      <c r="AA21" s="23">
        <f t="shared" si="10"/>
        <v>0.42576730026654119</v>
      </c>
      <c r="AB21" s="23">
        <f t="shared" si="11"/>
        <v>0.88744168152049641</v>
      </c>
      <c r="AC21" s="23">
        <f t="shared" si="12"/>
        <v>10.038281138780846</v>
      </c>
      <c r="AD21" s="23">
        <f t="shared" si="13"/>
        <v>26.623250445614893</v>
      </c>
      <c r="AE21" s="23">
        <f t="shared" si="14"/>
        <v>-0.3</v>
      </c>
      <c r="AF21" s="46">
        <f t="shared" si="15"/>
        <v>0.27962229784363496</v>
      </c>
      <c r="AG21" s="23">
        <f t="shared" si="16"/>
        <v>6.7925673854550103E-2</v>
      </c>
      <c r="AH21" s="23">
        <f t="shared" si="17"/>
        <v>1.0513504048415958</v>
      </c>
      <c r="AI21" s="155">
        <f t="shared" si="18"/>
        <v>0.28182910897910168</v>
      </c>
      <c r="AJ21" s="155">
        <f t="shared" si="19"/>
        <v>2.0621834241172331E-2</v>
      </c>
      <c r="AK21" s="155">
        <f t="shared" si="20"/>
        <v>0.30245094322027399</v>
      </c>
      <c r="AL21" s="155">
        <f t="shared" si="21"/>
        <v>11.973339673269814</v>
      </c>
    </row>
    <row r="22" spans="1:38" s="156" customFormat="1" x14ac:dyDescent="0.35">
      <c r="A22" s="23">
        <f>'Uitgebreide invoer'!A22</f>
        <v>12.599999999999996</v>
      </c>
      <c r="B22" s="23">
        <f t="shared" si="0"/>
        <v>0.69999999999999929</v>
      </c>
      <c r="C22" s="23">
        <f>'Uitgebreide invoer'!B22</f>
        <v>0.3</v>
      </c>
      <c r="D22" s="23" t="str">
        <f>'Uitgebreide invoer'!C22</f>
        <v>30 - Grasachtigen en ondergedoken soorten</v>
      </c>
      <c r="E22" s="23">
        <f>'Uitgebreide invoer'!D22</f>
        <v>30</v>
      </c>
      <c r="F22" s="23">
        <f>'Uitgebreide invoer'!E22</f>
        <v>1.5</v>
      </c>
      <c r="G22" s="23">
        <f>'Uitgebreide invoer'!F22</f>
        <v>1.2</v>
      </c>
      <c r="H22" s="23">
        <f>'Uitgebreide invoer'!G22</f>
        <v>1.2</v>
      </c>
      <c r="I22" s="23">
        <f>'Uitgebreide invoer'!H22</f>
        <v>1</v>
      </c>
      <c r="J22" s="24">
        <f>J21+(+H22-I22)/(MAX('Invoerblad heterogene watergang'!$H$9:$H$17))*B22</f>
        <v>1.0035999999999996</v>
      </c>
      <c r="K22" s="24">
        <f t="shared" si="22"/>
        <v>1.710408334313178</v>
      </c>
      <c r="L22" s="79">
        <f t="shared" si="23"/>
        <v>0.706266816166637</v>
      </c>
      <c r="M22" s="91">
        <f>'Uitgebreide invoer'!K22</f>
        <v>100</v>
      </c>
      <c r="N22" s="89">
        <f t="shared" si="1"/>
        <v>1.7035999999999996</v>
      </c>
      <c r="O22" s="93" t="str">
        <f>'Uitgebreide invoer'!L22</f>
        <v>Begroeiing volgt bodemverloop</v>
      </c>
      <c r="P22" s="23">
        <f t="shared" si="2"/>
        <v>0.7</v>
      </c>
      <c r="Q22" s="24">
        <f t="shared" si="3"/>
        <v>7.7359735220180711E-4</v>
      </c>
      <c r="R22" s="23">
        <f>'Uitgebreide invoer'!I22</f>
        <v>1</v>
      </c>
      <c r="S22" s="23">
        <f t="shared" si="4"/>
        <v>0.7</v>
      </c>
      <c r="T22" s="24">
        <f t="shared" si="24"/>
        <v>6.2668161666370459E-3</v>
      </c>
      <c r="U22" s="23" t="str">
        <f>'Uitgebreide invoer'!J22</f>
        <v>Nee</v>
      </c>
      <c r="V22" s="23">
        <f t="shared" si="5"/>
        <v>0.70757908887726406</v>
      </c>
      <c r="W22" s="23">
        <f t="shared" si="6"/>
        <v>2.6225953270227165</v>
      </c>
      <c r="X22" s="23">
        <f t="shared" si="7"/>
        <v>0.26980109420104031</v>
      </c>
      <c r="Y22" s="23">
        <f t="shared" si="8"/>
        <v>1.5957394028272018</v>
      </c>
      <c r="Z22" s="23">
        <f t="shared" si="9"/>
        <v>3.7464812198475084</v>
      </c>
      <c r="AA22" s="23">
        <f t="shared" si="10"/>
        <v>0.42593017532653016</v>
      </c>
      <c r="AB22" s="23">
        <f t="shared" si="11"/>
        <v>0.88816031394993777</v>
      </c>
      <c r="AC22" s="23">
        <f t="shared" si="12"/>
        <v>10.044994682430582</v>
      </c>
      <c r="AD22" s="23">
        <f t="shared" si="13"/>
        <v>26.644809418498134</v>
      </c>
      <c r="AE22" s="23">
        <f t="shared" si="14"/>
        <v>-0.3</v>
      </c>
      <c r="AF22" s="46">
        <f t="shared" si="15"/>
        <v>0.27963176420675034</v>
      </c>
      <c r="AG22" s="23">
        <f t="shared" si="16"/>
        <v>6.7894119310832154E-2</v>
      </c>
      <c r="AH22" s="23">
        <f t="shared" si="17"/>
        <v>1.0515513634820988</v>
      </c>
      <c r="AI22" s="155">
        <f t="shared" si="18"/>
        <v>0.28183844916314366</v>
      </c>
      <c r="AJ22" s="155">
        <f t="shared" si="19"/>
        <v>2.0612354016071928E-2</v>
      </c>
      <c r="AK22" s="155">
        <f t="shared" si="20"/>
        <v>0.30245080317921558</v>
      </c>
      <c r="AL22" s="155">
        <f t="shared" si="21"/>
        <v>11.969387739477018</v>
      </c>
    </row>
    <row r="23" spans="1:38" s="156" customFormat="1" x14ac:dyDescent="0.35">
      <c r="A23" s="23">
        <f>'Uitgebreide invoer'!A23</f>
        <v>13.299999999999995</v>
      </c>
      <c r="B23" s="23">
        <f t="shared" si="0"/>
        <v>0.69999999999999929</v>
      </c>
      <c r="C23" s="23">
        <f>'Uitgebreide invoer'!B23</f>
        <v>0.3</v>
      </c>
      <c r="D23" s="23" t="str">
        <f>'Uitgebreide invoer'!C23</f>
        <v>30 - Grasachtigen en ondergedoken soorten</v>
      </c>
      <c r="E23" s="23">
        <f>'Uitgebreide invoer'!D23</f>
        <v>30</v>
      </c>
      <c r="F23" s="23">
        <f>'Uitgebreide invoer'!E23</f>
        <v>1.5</v>
      </c>
      <c r="G23" s="23">
        <f>'Uitgebreide invoer'!F23</f>
        <v>1.2</v>
      </c>
      <c r="H23" s="23">
        <f>'Uitgebreide invoer'!G23</f>
        <v>1.2</v>
      </c>
      <c r="I23" s="23">
        <f>'Uitgebreide invoer'!H23</f>
        <v>1</v>
      </c>
      <c r="J23" s="24">
        <f>J22+(+H23-I23)/(MAX('Invoerblad heterogene watergang'!$H$9:$H$17))*B23</f>
        <v>1.0037999999999996</v>
      </c>
      <c r="K23" s="24">
        <f t="shared" si="22"/>
        <v>1.7109491665970513</v>
      </c>
      <c r="L23" s="79">
        <f t="shared" si="23"/>
        <v>0.70660833431317838</v>
      </c>
      <c r="M23" s="91">
        <f>'Uitgebreide invoer'!K23</f>
        <v>100</v>
      </c>
      <c r="N23" s="89">
        <f t="shared" si="1"/>
        <v>1.7037999999999995</v>
      </c>
      <c r="O23" s="93" t="str">
        <f>'Uitgebreide invoer'!L23</f>
        <v>Begroeiing volgt bodemverloop</v>
      </c>
      <c r="P23" s="23">
        <f t="shared" si="2"/>
        <v>0.7</v>
      </c>
      <c r="Q23" s="24">
        <f t="shared" si="3"/>
        <v>7.7261754839062714E-4</v>
      </c>
      <c r="R23" s="23">
        <f>'Uitgebreide invoer'!I23</f>
        <v>1</v>
      </c>
      <c r="S23" s="23">
        <f t="shared" si="4"/>
        <v>0.7</v>
      </c>
      <c r="T23" s="24">
        <f t="shared" si="24"/>
        <v>6.6083343131784211E-3</v>
      </c>
      <c r="U23" s="23" t="str">
        <f>'Uitgebreide invoer'!J23</f>
        <v>Nee</v>
      </c>
      <c r="V23" s="23">
        <f t="shared" si="5"/>
        <v>0.70799550629940611</v>
      </c>
      <c r="W23" s="23">
        <f t="shared" si="6"/>
        <v>2.6238266882115728</v>
      </c>
      <c r="X23" s="23">
        <f t="shared" si="7"/>
        <v>0.26983318276329565</v>
      </c>
      <c r="Y23" s="23">
        <f t="shared" si="8"/>
        <v>1.596873008357081</v>
      </c>
      <c r="Z23" s="23">
        <f t="shared" si="9"/>
        <v>3.7477125810363647</v>
      </c>
      <c r="AA23" s="23">
        <f t="shared" si="10"/>
        <v>0.42609270957366041</v>
      </c>
      <c r="AB23" s="23">
        <f t="shared" si="11"/>
        <v>0.88887750205767491</v>
      </c>
      <c r="AC23" s="23">
        <f t="shared" si="12"/>
        <v>10.051703177824422</v>
      </c>
      <c r="AD23" s="23">
        <f t="shared" si="13"/>
        <v>26.666325061730248</v>
      </c>
      <c r="AE23" s="23">
        <f t="shared" si="14"/>
        <v>-0.3</v>
      </c>
      <c r="AF23" s="46">
        <f t="shared" si="15"/>
        <v>0.27964123364392796</v>
      </c>
      <c r="AG23" s="23">
        <f t="shared" si="16"/>
        <v>6.786255452024012E-2</v>
      </c>
      <c r="AH23" s="23">
        <f t="shared" si="17"/>
        <v>1.0517522466117837</v>
      </c>
      <c r="AI23" s="155">
        <f t="shared" si="18"/>
        <v>0.28184779221133094</v>
      </c>
      <c r="AJ23" s="155">
        <f t="shared" si="19"/>
        <v>2.0602870693781562E-2</v>
      </c>
      <c r="AK23" s="155">
        <f t="shared" si="20"/>
        <v>0.30245066290511252</v>
      </c>
      <c r="AL23" s="155">
        <f t="shared" si="21"/>
        <v>11.965453634607512</v>
      </c>
    </row>
    <row r="24" spans="1:38" s="156" customFormat="1" x14ac:dyDescent="0.35">
      <c r="A24" s="23">
        <f>'Uitgebreide invoer'!A24</f>
        <v>13.999999999999995</v>
      </c>
      <c r="B24" s="23">
        <f t="shared" si="0"/>
        <v>0.69999999999999929</v>
      </c>
      <c r="C24" s="23">
        <f>'Uitgebreide invoer'!B24</f>
        <v>0.3</v>
      </c>
      <c r="D24" s="23" t="str">
        <f>'Uitgebreide invoer'!C24</f>
        <v>30 - Grasachtigen en ondergedoken soorten</v>
      </c>
      <c r="E24" s="23">
        <f>'Uitgebreide invoer'!D24</f>
        <v>30</v>
      </c>
      <c r="F24" s="23">
        <f>'Uitgebreide invoer'!E24</f>
        <v>1.5</v>
      </c>
      <c r="G24" s="23">
        <f>'Uitgebreide invoer'!F24</f>
        <v>1.2</v>
      </c>
      <c r="H24" s="23">
        <f>'Uitgebreide invoer'!G24</f>
        <v>1.2</v>
      </c>
      <c r="I24" s="23">
        <f>'Uitgebreide invoer'!H24</f>
        <v>1</v>
      </c>
      <c r="J24" s="24">
        <f>J23+(+H24-I24)/(MAX('Invoerblad heterogene watergang'!$H$9:$H$17))*B24</f>
        <v>1.0039999999999996</v>
      </c>
      <c r="K24" s="24">
        <f t="shared" si="22"/>
        <v>1.7114893149216772</v>
      </c>
      <c r="L24" s="79">
        <f t="shared" si="23"/>
        <v>0.70694916659705176</v>
      </c>
      <c r="M24" s="91">
        <f>'Uitgebreide invoer'!K24</f>
        <v>100</v>
      </c>
      <c r="N24" s="89">
        <f t="shared" si="1"/>
        <v>1.7039999999999995</v>
      </c>
      <c r="O24" s="93" t="str">
        <f>'Uitgebreide invoer'!L24</f>
        <v>Begroeiing volgt bodemverloop</v>
      </c>
      <c r="P24" s="23">
        <f t="shared" si="2"/>
        <v>0.7</v>
      </c>
      <c r="Q24" s="24">
        <f t="shared" si="3"/>
        <v>7.7164046375131901E-4</v>
      </c>
      <c r="R24" s="23">
        <f>'Uitgebreide invoer'!I24</f>
        <v>1</v>
      </c>
      <c r="S24" s="23">
        <f t="shared" si="4"/>
        <v>0.7</v>
      </c>
      <c r="T24" s="24">
        <f t="shared" si="24"/>
        <v>6.9491665970518035E-3</v>
      </c>
      <c r="U24" s="23" t="str">
        <f>'Uitgebreide invoer'!J24</f>
        <v>Nee</v>
      </c>
      <c r="V24" s="23">
        <f t="shared" si="5"/>
        <v>0.70841143629105252</v>
      </c>
      <c r="W24" s="23">
        <f t="shared" si="6"/>
        <v>2.6250555764874117</v>
      </c>
      <c r="X24" s="23">
        <f t="shared" si="7"/>
        <v>0.26986530976192824</v>
      </c>
      <c r="Y24" s="23">
        <f t="shared" si="8"/>
        <v>1.5980046861448614</v>
      </c>
      <c r="Z24" s="23">
        <f t="shared" si="9"/>
        <v>3.7489414693122036</v>
      </c>
      <c r="AA24" s="23">
        <f t="shared" si="10"/>
        <v>0.42625490401108823</v>
      </c>
      <c r="AB24" s="23">
        <f t="shared" si="11"/>
        <v>0.88959324985380883</v>
      </c>
      <c r="AC24" s="23">
        <f t="shared" si="12"/>
        <v>10.058406613309897</v>
      </c>
      <c r="AD24" s="23">
        <f t="shared" si="13"/>
        <v>26.687797495614266</v>
      </c>
      <c r="AE24" s="23">
        <f t="shared" si="14"/>
        <v>-0.3</v>
      </c>
      <c r="AF24" s="46">
        <f t="shared" si="15"/>
        <v>0.27965070599372416</v>
      </c>
      <c r="AG24" s="23">
        <f t="shared" si="16"/>
        <v>6.7830980020919446E-2</v>
      </c>
      <c r="AH24" s="23">
        <f t="shared" si="17"/>
        <v>1.0519530547952498</v>
      </c>
      <c r="AI24" s="155">
        <f t="shared" si="18"/>
        <v>0.28185713796468997</v>
      </c>
      <c r="AJ24" s="155">
        <f t="shared" si="19"/>
        <v>2.0593384436017083E-2</v>
      </c>
      <c r="AK24" s="155">
        <f t="shared" si="20"/>
        <v>0.30245052240070708</v>
      </c>
      <c r="AL24" s="155">
        <f t="shared" si="21"/>
        <v>11.961537256540907</v>
      </c>
    </row>
    <row r="25" spans="1:38" s="156" customFormat="1" x14ac:dyDescent="0.35">
      <c r="A25" s="23">
        <f>'Uitgebreide invoer'!A25</f>
        <v>14.699999999999994</v>
      </c>
      <c r="B25" s="23">
        <f t="shared" si="0"/>
        <v>0.69999999999999929</v>
      </c>
      <c r="C25" s="23">
        <f>'Uitgebreide invoer'!B25</f>
        <v>0.3</v>
      </c>
      <c r="D25" s="23" t="str">
        <f>'Uitgebreide invoer'!C25</f>
        <v>30 - Grasachtigen en ondergedoken soorten</v>
      </c>
      <c r="E25" s="23">
        <f>'Uitgebreide invoer'!D25</f>
        <v>30</v>
      </c>
      <c r="F25" s="23">
        <f>'Uitgebreide invoer'!E25</f>
        <v>1.5</v>
      </c>
      <c r="G25" s="23">
        <f>'Uitgebreide invoer'!F25</f>
        <v>1.2</v>
      </c>
      <c r="H25" s="23">
        <f>'Uitgebreide invoer'!G25</f>
        <v>1.2</v>
      </c>
      <c r="I25" s="23">
        <f>'Uitgebreide invoer'!H25</f>
        <v>1</v>
      </c>
      <c r="J25" s="24">
        <f>J24+(+H25-I25)/(MAX('Invoerblad heterogene watergang'!$H$9:$H$17))*B25</f>
        <v>1.0041999999999995</v>
      </c>
      <c r="K25" s="24">
        <f t="shared" si="22"/>
        <v>1.7120287811843382</v>
      </c>
      <c r="L25" s="79">
        <f t="shared" si="23"/>
        <v>0.70728931492167768</v>
      </c>
      <c r="M25" s="91">
        <f>'Uitgebreide invoer'!K25</f>
        <v>100</v>
      </c>
      <c r="N25" s="89">
        <f t="shared" si="1"/>
        <v>1.7041999999999995</v>
      </c>
      <c r="O25" s="93" t="str">
        <f>'Uitgebreide invoer'!L25</f>
        <v>Begroeiing volgt bodemverloop</v>
      </c>
      <c r="P25" s="23">
        <f t="shared" si="2"/>
        <v>0.7</v>
      </c>
      <c r="Q25" s="24">
        <f t="shared" si="3"/>
        <v>7.7066608951583565E-4</v>
      </c>
      <c r="R25" s="23">
        <f>'Uitgebreide invoer'!I25</f>
        <v>1</v>
      </c>
      <c r="S25" s="23">
        <f t="shared" si="4"/>
        <v>0.7</v>
      </c>
      <c r="T25" s="24">
        <f t="shared" si="24"/>
        <v>7.2893149216777253E-3</v>
      </c>
      <c r="U25" s="23" t="str">
        <f>'Uitgebreide invoer'!J25</f>
        <v>Nee</v>
      </c>
      <c r="V25" s="23">
        <f t="shared" si="5"/>
        <v>0.70882687907405428</v>
      </c>
      <c r="W25" s="23">
        <f t="shared" si="6"/>
        <v>2.6262819987131136</v>
      </c>
      <c r="X25" s="23">
        <f t="shared" si="7"/>
        <v>0.2698974746129249</v>
      </c>
      <c r="Y25" s="23">
        <f t="shared" si="8"/>
        <v>1.5991344404095773</v>
      </c>
      <c r="Z25" s="23">
        <f t="shared" si="9"/>
        <v>3.750167891537906</v>
      </c>
      <c r="AA25" s="23">
        <f t="shared" si="10"/>
        <v>0.42641675963840342</v>
      </c>
      <c r="AB25" s="23">
        <f t="shared" si="11"/>
        <v>0.89030756133552302</v>
      </c>
      <c r="AC25" s="23">
        <f t="shared" si="12"/>
        <v>10.065104977387715</v>
      </c>
      <c r="AD25" s="23">
        <f t="shared" si="13"/>
        <v>26.709226840065689</v>
      </c>
      <c r="AE25" s="23">
        <f t="shared" si="14"/>
        <v>-0.3</v>
      </c>
      <c r="AF25" s="46">
        <f t="shared" si="15"/>
        <v>0.27966018109636165</v>
      </c>
      <c r="AG25" s="23">
        <f t="shared" si="16"/>
        <v>6.7799396345461144E-2</v>
      </c>
      <c r="AH25" s="23">
        <f t="shared" si="17"/>
        <v>1.0521537885932841</v>
      </c>
      <c r="AI25" s="155">
        <f t="shared" si="18"/>
        <v>0.28186648626589506</v>
      </c>
      <c r="AJ25" s="155">
        <f t="shared" si="19"/>
        <v>2.0583895402824823E-2</v>
      </c>
      <c r="AK25" s="155">
        <f t="shared" si="20"/>
        <v>0.3024503816687199</v>
      </c>
      <c r="AL25" s="155">
        <f t="shared" si="21"/>
        <v>11.95763850386918</v>
      </c>
    </row>
    <row r="26" spans="1:38" s="156" customFormat="1" x14ac:dyDescent="0.35">
      <c r="A26" s="23">
        <f>'Uitgebreide invoer'!A26</f>
        <v>15.399999999999993</v>
      </c>
      <c r="B26" s="23">
        <f t="shared" si="0"/>
        <v>0.70000000000000107</v>
      </c>
      <c r="C26" s="23">
        <f>'Uitgebreide invoer'!B26</f>
        <v>0.3</v>
      </c>
      <c r="D26" s="23" t="str">
        <f>'Uitgebreide invoer'!C26</f>
        <v>30 - Grasachtigen en ondergedoken soorten</v>
      </c>
      <c r="E26" s="23">
        <f>'Uitgebreide invoer'!D26</f>
        <v>30</v>
      </c>
      <c r="F26" s="23">
        <f>'Uitgebreide invoer'!E26</f>
        <v>1.5</v>
      </c>
      <c r="G26" s="23">
        <f>'Uitgebreide invoer'!F26</f>
        <v>1.2</v>
      </c>
      <c r="H26" s="23">
        <f>'Uitgebreide invoer'!G26</f>
        <v>1.2</v>
      </c>
      <c r="I26" s="23">
        <f>'Uitgebreide invoer'!H26</f>
        <v>1</v>
      </c>
      <c r="J26" s="24">
        <f>J25+(+H26-I26)/(MAX('Invoerblad heterogene watergang'!$H$9:$H$17))*B26</f>
        <v>1.0043999999999995</v>
      </c>
      <c r="K26" s="24">
        <f t="shared" si="22"/>
        <v>1.7125675672761942</v>
      </c>
      <c r="L26" s="79">
        <f t="shared" si="23"/>
        <v>0.7076287811843387</v>
      </c>
      <c r="M26" s="91">
        <f>'Uitgebreide invoer'!K26</f>
        <v>100</v>
      </c>
      <c r="N26" s="89">
        <f t="shared" si="1"/>
        <v>1.7043999999999995</v>
      </c>
      <c r="O26" s="93" t="str">
        <f>'Uitgebreide invoer'!L26</f>
        <v>Begroeiing volgt bodemverloop</v>
      </c>
      <c r="P26" s="23">
        <f t="shared" si="2"/>
        <v>0.7</v>
      </c>
      <c r="Q26" s="24">
        <f t="shared" si="3"/>
        <v>7.696944169372456E-4</v>
      </c>
      <c r="R26" s="23">
        <f>'Uitgebreide invoer'!I26</f>
        <v>1</v>
      </c>
      <c r="S26" s="23">
        <f t="shared" si="4"/>
        <v>0.7</v>
      </c>
      <c r="T26" s="24">
        <f t="shared" si="24"/>
        <v>7.6287811843387399E-3</v>
      </c>
      <c r="U26" s="23" t="str">
        <f>'Uitgebreide invoer'!J26</f>
        <v>Nee</v>
      </c>
      <c r="V26" s="23">
        <f t="shared" si="5"/>
        <v>0.70924183487474424</v>
      </c>
      <c r="W26" s="23">
        <f t="shared" si="6"/>
        <v>2.6275059617294279</v>
      </c>
      <c r="X26" s="23">
        <f t="shared" si="7"/>
        <v>0.26992967673722057</v>
      </c>
      <c r="Y26" s="23">
        <f t="shared" si="8"/>
        <v>1.6002622753618554</v>
      </c>
      <c r="Z26" s="23">
        <f t="shared" si="9"/>
        <v>3.7513918545542202</v>
      </c>
      <c r="AA26" s="23">
        <f t="shared" si="10"/>
        <v>0.42657827745164079</v>
      </c>
      <c r="AB26" s="23">
        <f t="shared" si="11"/>
        <v>0.89102044048711115</v>
      </c>
      <c r="AC26" s="23">
        <f t="shared" si="12"/>
        <v>10.071798258710473</v>
      </c>
      <c r="AD26" s="23">
        <f t="shared" si="13"/>
        <v>26.730613214613335</v>
      </c>
      <c r="AE26" s="23">
        <f t="shared" si="14"/>
        <v>-0.3</v>
      </c>
      <c r="AF26" s="46">
        <f t="shared" si="15"/>
        <v>0.27966965879371586</v>
      </c>
      <c r="AG26" s="23">
        <f t="shared" si="16"/>
        <v>6.7767804020947106E-2</v>
      </c>
      <c r="AH26" s="23">
        <f t="shared" si="17"/>
        <v>1.0523544485628815</v>
      </c>
      <c r="AI26" s="155">
        <f t="shared" si="18"/>
        <v>0.281875836959254</v>
      </c>
      <c r="AJ26" s="155">
        <f t="shared" si="19"/>
        <v>2.0574403752596844E-2</v>
      </c>
      <c r="AK26" s="155">
        <f t="shared" si="20"/>
        <v>0.30245024071185084</v>
      </c>
      <c r="AL26" s="155">
        <f t="shared" si="21"/>
        <v>11.953757275890869</v>
      </c>
    </row>
    <row r="27" spans="1:38" s="156" customFormat="1" x14ac:dyDescent="0.35">
      <c r="A27" s="23">
        <f>'Uitgebreide invoer'!A27</f>
        <v>16.099999999999994</v>
      </c>
      <c r="B27" s="23">
        <f t="shared" si="0"/>
        <v>0.69999999999999929</v>
      </c>
      <c r="C27" s="23">
        <f>'Uitgebreide invoer'!B27</f>
        <v>0.3</v>
      </c>
      <c r="D27" s="23" t="str">
        <f>'Uitgebreide invoer'!C27</f>
        <v>30 - Grasachtigen en ondergedoken soorten</v>
      </c>
      <c r="E27" s="23">
        <f>'Uitgebreide invoer'!D27</f>
        <v>30</v>
      </c>
      <c r="F27" s="23">
        <f>'Uitgebreide invoer'!E27</f>
        <v>1.5</v>
      </c>
      <c r="G27" s="23">
        <f>'Uitgebreide invoer'!F27</f>
        <v>1.2</v>
      </c>
      <c r="H27" s="23">
        <f>'Uitgebreide invoer'!G27</f>
        <v>1.2</v>
      </c>
      <c r="I27" s="23">
        <f>'Uitgebreide invoer'!H27</f>
        <v>1</v>
      </c>
      <c r="J27" s="24">
        <f>J26+(+H27-I27)/(MAX('Invoerblad heterogene watergang'!$H$9:$H$17))*B27</f>
        <v>1.0045999999999995</v>
      </c>
      <c r="K27" s="24">
        <f t="shared" si="22"/>
        <v>1.7131056750822971</v>
      </c>
      <c r="L27" s="79">
        <f t="shared" si="23"/>
        <v>0.7079675672761947</v>
      </c>
      <c r="M27" s="91">
        <f>'Uitgebreide invoer'!K27</f>
        <v>100</v>
      </c>
      <c r="N27" s="89">
        <f t="shared" si="1"/>
        <v>1.7045999999999994</v>
      </c>
      <c r="O27" s="93" t="str">
        <f>'Uitgebreide invoer'!L27</f>
        <v>Begroeiing volgt bodemverloop</v>
      </c>
      <c r="P27" s="23">
        <f t="shared" si="2"/>
        <v>0.7</v>
      </c>
      <c r="Q27" s="24">
        <f t="shared" si="3"/>
        <v>7.687254372898578E-4</v>
      </c>
      <c r="R27" s="23">
        <f>'Uitgebreide invoer'!I27</f>
        <v>1</v>
      </c>
      <c r="S27" s="23">
        <f t="shared" si="4"/>
        <v>0.7</v>
      </c>
      <c r="T27" s="24">
        <f t="shared" si="24"/>
        <v>7.9675672761947425E-3</v>
      </c>
      <c r="U27" s="23" t="str">
        <f>'Uitgebreide invoer'!J27</f>
        <v>Nee</v>
      </c>
      <c r="V27" s="23">
        <f t="shared" si="5"/>
        <v>0.70965630392388468</v>
      </c>
      <c r="W27" s="23">
        <f t="shared" si="6"/>
        <v>2.6287274723550289</v>
      </c>
      <c r="X27" s="23">
        <f t="shared" si="7"/>
        <v>0.26996191556065591</v>
      </c>
      <c r="Y27" s="23">
        <f t="shared" si="8"/>
        <v>1.6013881952038935</v>
      </c>
      <c r="Z27" s="23">
        <f t="shared" si="9"/>
        <v>3.7526133651798217</v>
      </c>
      <c r="AA27" s="23">
        <f t="shared" si="10"/>
        <v>0.42673945844329114</v>
      </c>
      <c r="AB27" s="23">
        <f t="shared" si="11"/>
        <v>0.89173189128000885</v>
      </c>
      <c r="AC27" s="23">
        <f t="shared" si="12"/>
        <v>10.07848644608131</v>
      </c>
      <c r="AD27" s="23">
        <f t="shared" si="13"/>
        <v>26.751956738400267</v>
      </c>
      <c r="AE27" s="23">
        <f t="shared" si="14"/>
        <v>-0.3</v>
      </c>
      <c r="AF27" s="46">
        <f t="shared" si="15"/>
        <v>0.27967913892929913</v>
      </c>
      <c r="AG27" s="23">
        <f t="shared" si="16"/>
        <v>6.7736203569002867E-2</v>
      </c>
      <c r="AH27" s="23">
        <f t="shared" si="17"/>
        <v>1.0525550352572715</v>
      </c>
      <c r="AI27" s="155">
        <f t="shared" si="18"/>
        <v>0.28188518989069355</v>
      </c>
      <c r="AJ27" s="155">
        <f t="shared" si="19"/>
        <v>2.0564909642086102E-2</v>
      </c>
      <c r="AK27" s="155">
        <f t="shared" si="20"/>
        <v>0.30245009953277968</v>
      </c>
      <c r="AL27" s="155">
        <f t="shared" si="21"/>
        <v>11.949893472605321</v>
      </c>
    </row>
    <row r="28" spans="1:38" s="156" customFormat="1" x14ac:dyDescent="0.35">
      <c r="A28" s="23">
        <f>'Uitgebreide invoer'!A28</f>
        <v>16.799999999999994</v>
      </c>
      <c r="B28" s="23">
        <f t="shared" si="0"/>
        <v>0.69999999999999929</v>
      </c>
      <c r="C28" s="23">
        <f>'Uitgebreide invoer'!B28</f>
        <v>0.3</v>
      </c>
      <c r="D28" s="23" t="str">
        <f>'Uitgebreide invoer'!C28</f>
        <v>30 - Grasachtigen en ondergedoken soorten</v>
      </c>
      <c r="E28" s="23">
        <f>'Uitgebreide invoer'!D28</f>
        <v>30</v>
      </c>
      <c r="F28" s="23">
        <f>'Uitgebreide invoer'!E28</f>
        <v>1.5</v>
      </c>
      <c r="G28" s="23">
        <f>'Uitgebreide invoer'!F28</f>
        <v>1.2</v>
      </c>
      <c r="H28" s="23">
        <f>'Uitgebreide invoer'!G28</f>
        <v>1.2</v>
      </c>
      <c r="I28" s="23">
        <f>'Uitgebreide invoer'!H28</f>
        <v>1</v>
      </c>
      <c r="J28" s="24">
        <f>J27+(+H28-I28)/(MAX('Invoerblad heterogene watergang'!$H$9:$H$17))*B28</f>
        <v>1.0047999999999995</v>
      </c>
      <c r="K28" s="24">
        <f t="shared" si="22"/>
        <v>1.7136431064816056</v>
      </c>
      <c r="L28" s="79">
        <f t="shared" si="23"/>
        <v>0.70830567508229758</v>
      </c>
      <c r="M28" s="91">
        <f>'Uitgebreide invoer'!K28</f>
        <v>100</v>
      </c>
      <c r="N28" s="89">
        <f t="shared" si="1"/>
        <v>1.7047999999999994</v>
      </c>
      <c r="O28" s="93" t="str">
        <f>'Uitgebreide invoer'!L28</f>
        <v>Begroeiing volgt bodemverloop</v>
      </c>
      <c r="P28" s="23">
        <f t="shared" si="2"/>
        <v>0.7</v>
      </c>
      <c r="Q28" s="24">
        <f t="shared" si="3"/>
        <v>7.6775914186933141E-4</v>
      </c>
      <c r="R28" s="23">
        <f>'Uitgebreide invoer'!I28</f>
        <v>1</v>
      </c>
      <c r="S28" s="23">
        <f t="shared" si="4"/>
        <v>0.7</v>
      </c>
      <c r="T28" s="24">
        <f t="shared" si="24"/>
        <v>8.3056750822976255E-3</v>
      </c>
      <c r="U28" s="23" t="str">
        <f>'Uitgebreide invoer'!J28</f>
        <v>Nee</v>
      </c>
      <c r="V28" s="23">
        <f t="shared" si="5"/>
        <v>0.71007028645661618</v>
      </c>
      <c r="W28" s="23">
        <f t="shared" si="6"/>
        <v>2.6299465373865676</v>
      </c>
      <c r="X28" s="23">
        <f t="shared" si="7"/>
        <v>0.26999419051393636</v>
      </c>
      <c r="Y28" s="23">
        <f t="shared" si="8"/>
        <v>1.6025122041294411</v>
      </c>
      <c r="Z28" s="23">
        <f t="shared" si="9"/>
        <v>3.7538324302113599</v>
      </c>
      <c r="AA28" s="23">
        <f t="shared" si="10"/>
        <v>0.42690030360231385</v>
      </c>
      <c r="AB28" s="23">
        <f t="shared" si="11"/>
        <v>0.89244191767282488</v>
      </c>
      <c r="AC28" s="23">
        <f t="shared" si="12"/>
        <v>10.085169528452649</v>
      </c>
      <c r="AD28" s="23">
        <f t="shared" si="13"/>
        <v>26.773257530184747</v>
      </c>
      <c r="AE28" s="23">
        <f t="shared" si="14"/>
        <v>-0.3</v>
      </c>
      <c r="AF28" s="46">
        <f t="shared" si="15"/>
        <v>0.27968862134824563</v>
      </c>
      <c r="AG28" s="23">
        <f t="shared" si="16"/>
        <v>6.7704595505847884E-2</v>
      </c>
      <c r="AH28" s="23">
        <f t="shared" si="17"/>
        <v>1.0527555492259431</v>
      </c>
      <c r="AI28" s="155">
        <f t="shared" si="18"/>
        <v>0.28189454490774374</v>
      </c>
      <c r="AJ28" s="155">
        <f t="shared" si="19"/>
        <v>2.0555413226421255E-2</v>
      </c>
      <c r="AK28" s="155">
        <f t="shared" si="20"/>
        <v>0.30244995813416498</v>
      </c>
      <c r="AL28" s="155">
        <f t="shared" si="21"/>
        <v>11.946046994706977</v>
      </c>
    </row>
    <row r="29" spans="1:38" s="156" customFormat="1" x14ac:dyDescent="0.35">
      <c r="A29" s="23">
        <f>'Uitgebreide invoer'!A29</f>
        <v>17.499999999999993</v>
      </c>
      <c r="B29" s="23">
        <f t="shared" si="0"/>
        <v>0.69999999999999929</v>
      </c>
      <c r="C29" s="23">
        <f>'Uitgebreide invoer'!B29</f>
        <v>0.3</v>
      </c>
      <c r="D29" s="23" t="str">
        <f>'Uitgebreide invoer'!C29</f>
        <v>30 - Grasachtigen en ondergedoken soorten</v>
      </c>
      <c r="E29" s="23">
        <f>'Uitgebreide invoer'!D29</f>
        <v>30</v>
      </c>
      <c r="F29" s="23">
        <f>'Uitgebreide invoer'!E29</f>
        <v>1.5</v>
      </c>
      <c r="G29" s="23">
        <f>'Uitgebreide invoer'!F29</f>
        <v>1.2</v>
      </c>
      <c r="H29" s="23">
        <f>'Uitgebreide invoer'!G29</f>
        <v>1.2</v>
      </c>
      <c r="I29" s="23">
        <f>'Uitgebreide invoer'!H29</f>
        <v>1</v>
      </c>
      <c r="J29" s="24">
        <f>J28+(+H29-I29)/(MAX('Invoerblad heterogene watergang'!$H$9:$H$17))*B29</f>
        <v>1.0049999999999994</v>
      </c>
      <c r="K29" s="24">
        <f t="shared" si="22"/>
        <v>1.7141798633470005</v>
      </c>
      <c r="L29" s="79">
        <f t="shared" si="23"/>
        <v>0.70864310648160611</v>
      </c>
      <c r="M29" s="91">
        <f>'Uitgebreide invoer'!K29</f>
        <v>100</v>
      </c>
      <c r="N29" s="89">
        <f t="shared" si="1"/>
        <v>1.7049999999999994</v>
      </c>
      <c r="O29" s="93" t="str">
        <f>'Uitgebreide invoer'!L29</f>
        <v>Begroeiing volgt bodemverloop</v>
      </c>
      <c r="P29" s="23">
        <f t="shared" si="2"/>
        <v>0.7</v>
      </c>
      <c r="Q29" s="24">
        <f t="shared" si="3"/>
        <v>7.6679552199279927E-4</v>
      </c>
      <c r="R29" s="23">
        <f>'Uitgebreide invoer'!I29</f>
        <v>1</v>
      </c>
      <c r="S29" s="23">
        <f t="shared" si="4"/>
        <v>0.7</v>
      </c>
      <c r="T29" s="24">
        <f t="shared" si="24"/>
        <v>8.6431064816061554E-3</v>
      </c>
      <c r="U29" s="23" t="str">
        <f>'Uitgebreide invoer'!J29</f>
        <v>Nee</v>
      </c>
      <c r="V29" s="23">
        <f t="shared" si="5"/>
        <v>0.71048378271240586</v>
      </c>
      <c r="W29" s="23">
        <f t="shared" si="6"/>
        <v>2.631163163598726</v>
      </c>
      <c r="X29" s="23">
        <f t="shared" si="7"/>
        <v>0.27002650103259063</v>
      </c>
      <c r="Y29" s="23">
        <f t="shared" si="8"/>
        <v>1.6036343063237788</v>
      </c>
      <c r="Z29" s="23">
        <f t="shared" si="9"/>
        <v>3.7550490564235179</v>
      </c>
      <c r="AA29" s="23">
        <f t="shared" si="10"/>
        <v>0.42706081391414741</v>
      </c>
      <c r="AB29" s="23">
        <f t="shared" si="11"/>
        <v>0.89315052361137293</v>
      </c>
      <c r="AC29" s="23">
        <f t="shared" si="12"/>
        <v>10.091847494924888</v>
      </c>
      <c r="AD29" s="23">
        <f t="shared" si="13"/>
        <v>26.794515708341187</v>
      </c>
      <c r="AE29" s="23">
        <f t="shared" si="14"/>
        <v>-0.3</v>
      </c>
      <c r="AF29" s="46">
        <f t="shared" si="15"/>
        <v>0.27969810589729749</v>
      </c>
      <c r="AG29" s="23">
        <f t="shared" si="16"/>
        <v>6.7672980342341676E-2</v>
      </c>
      <c r="AH29" s="23">
        <f t="shared" si="17"/>
        <v>1.0529559910146651</v>
      </c>
      <c r="AI29" s="155">
        <f t="shared" si="18"/>
        <v>0.28190390185952396</v>
      </c>
      <c r="AJ29" s="155">
        <f t="shared" si="19"/>
        <v>2.0545914659121742E-2</v>
      </c>
      <c r="AK29" s="155">
        <f t="shared" si="20"/>
        <v>0.30244981651864572</v>
      </c>
      <c r="AL29" s="155">
        <f t="shared" si="21"/>
        <v>11.942217743579707</v>
      </c>
    </row>
    <row r="30" spans="1:38" s="156" customFormat="1" x14ac:dyDescent="0.35">
      <c r="A30" s="23">
        <f>'Uitgebreide invoer'!A30</f>
        <v>18.199999999999992</v>
      </c>
      <c r="B30" s="23">
        <f t="shared" si="0"/>
        <v>0.69999999999999929</v>
      </c>
      <c r="C30" s="23">
        <f>'Uitgebreide invoer'!B30</f>
        <v>0.3</v>
      </c>
      <c r="D30" s="23" t="str">
        <f>'Uitgebreide invoer'!C30</f>
        <v>30 - Grasachtigen en ondergedoken soorten</v>
      </c>
      <c r="E30" s="23">
        <f>'Uitgebreide invoer'!D30</f>
        <v>30</v>
      </c>
      <c r="F30" s="23">
        <f>'Uitgebreide invoer'!E30</f>
        <v>1.5</v>
      </c>
      <c r="G30" s="23">
        <f>'Uitgebreide invoer'!F30</f>
        <v>1.2</v>
      </c>
      <c r="H30" s="23">
        <f>'Uitgebreide invoer'!G30</f>
        <v>1.2</v>
      </c>
      <c r="I30" s="23">
        <f>'Uitgebreide invoer'!H30</f>
        <v>1</v>
      </c>
      <c r="J30" s="24">
        <f>J29+(+H30-I30)/(MAX('Invoerblad heterogene watergang'!$H$9:$H$17))*B30</f>
        <v>1.0051999999999994</v>
      </c>
      <c r="K30" s="24">
        <f t="shared" si="22"/>
        <v>1.7147159475452998</v>
      </c>
      <c r="L30" s="79">
        <f t="shared" si="23"/>
        <v>0.70897986334700103</v>
      </c>
      <c r="M30" s="91">
        <f>'Uitgebreide invoer'!K30</f>
        <v>100</v>
      </c>
      <c r="N30" s="89">
        <f t="shared" si="1"/>
        <v>1.7051999999999994</v>
      </c>
      <c r="O30" s="93" t="str">
        <f>'Uitgebreide invoer'!L30</f>
        <v>Begroeiing volgt bodemverloop</v>
      </c>
      <c r="P30" s="23">
        <f t="shared" si="2"/>
        <v>0.7</v>
      </c>
      <c r="Q30" s="24">
        <f t="shared" si="3"/>
        <v>7.6583456899897127E-4</v>
      </c>
      <c r="R30" s="23">
        <f>'Uitgebreide invoer'!I30</f>
        <v>1</v>
      </c>
      <c r="S30" s="23">
        <f t="shared" si="4"/>
        <v>0.7</v>
      </c>
      <c r="T30" s="24">
        <f t="shared" si="24"/>
        <v>8.9798633470010714E-3</v>
      </c>
      <c r="U30" s="23" t="str">
        <f>'Uitgebreide invoer'!J30</f>
        <v>Nee</v>
      </c>
      <c r="V30" s="23">
        <f t="shared" si="5"/>
        <v>0.71089679293499741</v>
      </c>
      <c r="W30" s="23">
        <f t="shared" si="6"/>
        <v>2.632377357744272</v>
      </c>
      <c r="X30" s="23">
        <f t="shared" si="7"/>
        <v>0.27005884655693008</v>
      </c>
      <c r="Y30" s="23">
        <f t="shared" si="8"/>
        <v>1.6047545059636996</v>
      </c>
      <c r="Z30" s="23">
        <f t="shared" si="9"/>
        <v>3.7562632505690638</v>
      </c>
      <c r="AA30" s="23">
        <f t="shared" si="10"/>
        <v>0.42722099036072181</v>
      </c>
      <c r="AB30" s="23">
        <f t="shared" si="11"/>
        <v>0.89385771302870221</v>
      </c>
      <c r="AC30" s="23">
        <f t="shared" si="12"/>
        <v>10.098520334745139</v>
      </c>
      <c r="AD30" s="23">
        <f t="shared" si="13"/>
        <v>26.815731390861067</v>
      </c>
      <c r="AE30" s="23">
        <f t="shared" si="14"/>
        <v>-0.3</v>
      </c>
      <c r="AF30" s="46">
        <f t="shared" si="15"/>
        <v>0.27970759242478938</v>
      </c>
      <c r="AG30" s="23">
        <f t="shared" si="16"/>
        <v>6.7641358584035388E-2</v>
      </c>
      <c r="AH30" s="23">
        <f t="shared" si="17"/>
        <v>1.0531563611655144</v>
      </c>
      <c r="AI30" s="155">
        <f t="shared" si="18"/>
        <v>0.28191326059672833</v>
      </c>
      <c r="AJ30" s="155">
        <f t="shared" si="19"/>
        <v>2.0536414092112269E-2</v>
      </c>
      <c r="AK30" s="155">
        <f t="shared" si="20"/>
        <v>0.3024496746888406</v>
      </c>
      <c r="AL30" s="155">
        <f t="shared" si="21"/>
        <v>11.938405621291221</v>
      </c>
    </row>
    <row r="31" spans="1:38" s="156" customFormat="1" x14ac:dyDescent="0.35">
      <c r="A31" s="23">
        <f>'Uitgebreide invoer'!A31</f>
        <v>18.899999999999991</v>
      </c>
      <c r="B31" s="23">
        <f t="shared" si="0"/>
        <v>0.69999999999999929</v>
      </c>
      <c r="C31" s="23">
        <f>'Uitgebreide invoer'!B31</f>
        <v>0.3</v>
      </c>
      <c r="D31" s="23" t="str">
        <f>'Uitgebreide invoer'!C31</f>
        <v>30 - Grasachtigen en ondergedoken soorten</v>
      </c>
      <c r="E31" s="23">
        <f>'Uitgebreide invoer'!D31</f>
        <v>30</v>
      </c>
      <c r="F31" s="23">
        <f>'Uitgebreide invoer'!E31</f>
        <v>1.5</v>
      </c>
      <c r="G31" s="23">
        <f>'Uitgebreide invoer'!F31</f>
        <v>1.2</v>
      </c>
      <c r="H31" s="23">
        <f>'Uitgebreide invoer'!G31</f>
        <v>1.2</v>
      </c>
      <c r="I31" s="23">
        <f>'Uitgebreide invoer'!H31</f>
        <v>1</v>
      </c>
      <c r="J31" s="24">
        <f>J30+(+H31-I31)/(MAX('Invoerblad heterogene watergang'!$H$9:$H$17))*B31</f>
        <v>1.0053999999999994</v>
      </c>
      <c r="K31" s="24">
        <f t="shared" si="22"/>
        <v>1.7152513609372735</v>
      </c>
      <c r="L31" s="79">
        <f t="shared" si="23"/>
        <v>0.70931594754530036</v>
      </c>
      <c r="M31" s="91">
        <f>'Uitgebreide invoer'!K31</f>
        <v>100</v>
      </c>
      <c r="N31" s="89">
        <f t="shared" si="1"/>
        <v>1.7053999999999994</v>
      </c>
      <c r="O31" s="93" t="str">
        <f>'Uitgebreide invoer'!L31</f>
        <v>Begroeiing volgt bodemverloop</v>
      </c>
      <c r="P31" s="23">
        <f t="shared" si="2"/>
        <v>0.7</v>
      </c>
      <c r="Q31" s="24">
        <f t="shared" si="3"/>
        <v>7.6487627424824038E-4</v>
      </c>
      <c r="R31" s="23">
        <f>'Uitgebreide invoer'!I31</f>
        <v>1</v>
      </c>
      <c r="S31" s="23">
        <f t="shared" si="4"/>
        <v>0.7</v>
      </c>
      <c r="T31" s="24">
        <f t="shared" si="24"/>
        <v>9.315947545300407E-3</v>
      </c>
      <c r="U31" s="23" t="str">
        <f>'Uitgebreide invoer'!J31</f>
        <v>Nee</v>
      </c>
      <c r="V31" s="23">
        <f t="shared" si="5"/>
        <v>0.71130931737236058</v>
      </c>
      <c r="W31" s="23">
        <f t="shared" si="6"/>
        <v>2.6335891265541136</v>
      </c>
      <c r="X31" s="23">
        <f t="shared" si="7"/>
        <v>0.27009122653200818</v>
      </c>
      <c r="Y31" s="23">
        <f t="shared" si="8"/>
        <v>1.6058728072174915</v>
      </c>
      <c r="Z31" s="23">
        <f t="shared" si="9"/>
        <v>3.7574750193789059</v>
      </c>
      <c r="AA31" s="23">
        <f t="shared" si="10"/>
        <v>0.4273808339204701</v>
      </c>
      <c r="AB31" s="23">
        <f t="shared" si="11"/>
        <v>0.8945634898451309</v>
      </c>
      <c r="AC31" s="23">
        <f t="shared" si="12"/>
        <v>10.105188037305959</v>
      </c>
      <c r="AD31" s="23">
        <f t="shared" si="13"/>
        <v>26.836904695353926</v>
      </c>
      <c r="AE31" s="23">
        <f t="shared" si="14"/>
        <v>-0.3</v>
      </c>
      <c r="AF31" s="46">
        <f t="shared" si="15"/>
        <v>0.2797170807806334</v>
      </c>
      <c r="AG31" s="23">
        <f t="shared" si="16"/>
        <v>6.7609730731221979E-2</v>
      </c>
      <c r="AH31" s="23">
        <f t="shared" si="17"/>
        <v>1.0533566602168987</v>
      </c>
      <c r="AI31" s="155">
        <f t="shared" si="18"/>
        <v>0.28192262097161042</v>
      </c>
      <c r="AJ31" s="155">
        <f t="shared" si="19"/>
        <v>2.0526911675737419E-2</v>
      </c>
      <c r="AK31" s="155">
        <f t="shared" si="20"/>
        <v>0.30244953264734786</v>
      </c>
      <c r="AL31" s="155">
        <f t="shared" si="21"/>
        <v>11.934610530587495</v>
      </c>
    </row>
    <row r="32" spans="1:38" s="156" customFormat="1" x14ac:dyDescent="0.35">
      <c r="A32" s="23">
        <f>'Uitgebreide invoer'!A32</f>
        <v>19.599999999999991</v>
      </c>
      <c r="B32" s="23">
        <f t="shared" si="0"/>
        <v>0.69999999999999929</v>
      </c>
      <c r="C32" s="23">
        <f>'Uitgebreide invoer'!B32</f>
        <v>0.3</v>
      </c>
      <c r="D32" s="23" t="str">
        <f>'Uitgebreide invoer'!C32</f>
        <v>30 - Grasachtigen en ondergedoken soorten</v>
      </c>
      <c r="E32" s="23">
        <f>'Uitgebreide invoer'!D32</f>
        <v>30</v>
      </c>
      <c r="F32" s="23">
        <f>'Uitgebreide invoer'!E32</f>
        <v>1.5</v>
      </c>
      <c r="G32" s="23">
        <f>'Uitgebreide invoer'!F32</f>
        <v>1.2</v>
      </c>
      <c r="H32" s="23">
        <f>'Uitgebreide invoer'!G32</f>
        <v>1.2</v>
      </c>
      <c r="I32" s="23">
        <f>'Uitgebreide invoer'!H32</f>
        <v>1</v>
      </c>
      <c r="J32" s="24">
        <f>J31+(+H32-I32)/(MAX('Invoerblad heterogene watergang'!$H$9:$H$17))*B32</f>
        <v>1.0055999999999994</v>
      </c>
      <c r="K32" s="24">
        <f t="shared" si="22"/>
        <v>1.7157861053776595</v>
      </c>
      <c r="L32" s="79">
        <f t="shared" si="23"/>
        <v>0.7096513609372741</v>
      </c>
      <c r="M32" s="91">
        <f>'Uitgebreide invoer'!K32</f>
        <v>100</v>
      </c>
      <c r="N32" s="89">
        <f t="shared" si="1"/>
        <v>1.7055999999999993</v>
      </c>
      <c r="O32" s="93" t="str">
        <f>'Uitgebreide invoer'!L32</f>
        <v>Begroeiing volgt bodemverloop</v>
      </c>
      <c r="P32" s="23">
        <f t="shared" si="2"/>
        <v>0.7</v>
      </c>
      <c r="Q32" s="24">
        <f t="shared" si="3"/>
        <v>7.6392062912279506E-4</v>
      </c>
      <c r="R32" s="23">
        <f>'Uitgebreide invoer'!I32</f>
        <v>1</v>
      </c>
      <c r="S32" s="23">
        <f t="shared" si="4"/>
        <v>0.7</v>
      </c>
      <c r="T32" s="24">
        <f t="shared" si="24"/>
        <v>9.6513609372741449E-3</v>
      </c>
      <c r="U32" s="23" t="str">
        <f>'Uitgebreide invoer'!J32</f>
        <v>Nee</v>
      </c>
      <c r="V32" s="23">
        <f t="shared" si="5"/>
        <v>0.71172135627664124</v>
      </c>
      <c r="W32" s="23">
        <f t="shared" si="6"/>
        <v>2.6347984767373518</v>
      </c>
      <c r="X32" s="23">
        <f t="shared" si="7"/>
        <v>0.27012364040758047</v>
      </c>
      <c r="Y32" s="23">
        <f t="shared" si="8"/>
        <v>1.6069892142449167</v>
      </c>
      <c r="Z32" s="23">
        <f t="shared" si="9"/>
        <v>3.7586843695621441</v>
      </c>
      <c r="AA32" s="23">
        <f t="shared" si="10"/>
        <v>0.42754034556833986</v>
      </c>
      <c r="AB32" s="23">
        <f t="shared" si="11"/>
        <v>0.89526785796827546</v>
      </c>
      <c r="AC32" s="23">
        <f t="shared" si="12"/>
        <v>10.111850592144098</v>
      </c>
      <c r="AD32" s="23">
        <f t="shared" si="13"/>
        <v>26.858035739048265</v>
      </c>
      <c r="AE32" s="23">
        <f t="shared" si="14"/>
        <v>-0.3</v>
      </c>
      <c r="AF32" s="46">
        <f t="shared" si="15"/>
        <v>0.27972657081630631</v>
      </c>
      <c r="AG32" s="23">
        <f t="shared" si="16"/>
        <v>6.7578097278978941E-2</v>
      </c>
      <c r="AH32" s="23">
        <f t="shared" si="17"/>
        <v>1.0535568887035782</v>
      </c>
      <c r="AI32" s="155">
        <f t="shared" si="18"/>
        <v>0.28193198283797027</v>
      </c>
      <c r="AJ32" s="155">
        <f t="shared" si="19"/>
        <v>2.0517407558776266E-2</v>
      </c>
      <c r="AK32" s="155">
        <f t="shared" si="20"/>
        <v>0.30244939039674656</v>
      </c>
      <c r="AL32" s="155">
        <f t="shared" si="21"/>
        <v>11.930832374887292</v>
      </c>
    </row>
    <row r="33" spans="1:38" s="156" customFormat="1" x14ac:dyDescent="0.35">
      <c r="A33" s="23">
        <f>'Uitgebreide invoer'!A33</f>
        <v>20.29999999999999</v>
      </c>
      <c r="B33" s="23">
        <f t="shared" si="0"/>
        <v>0.69999999999999929</v>
      </c>
      <c r="C33" s="23">
        <f>'Uitgebreide invoer'!B33</f>
        <v>0.3</v>
      </c>
      <c r="D33" s="23" t="str">
        <f>'Uitgebreide invoer'!C33</f>
        <v>30 - Grasachtigen en ondergedoken soorten</v>
      </c>
      <c r="E33" s="23">
        <f>'Uitgebreide invoer'!D33</f>
        <v>30</v>
      </c>
      <c r="F33" s="23">
        <f>'Uitgebreide invoer'!E33</f>
        <v>1.5</v>
      </c>
      <c r="G33" s="23">
        <f>'Uitgebreide invoer'!F33</f>
        <v>1.2</v>
      </c>
      <c r="H33" s="23">
        <f>'Uitgebreide invoer'!G33</f>
        <v>1.2</v>
      </c>
      <c r="I33" s="23">
        <f>'Uitgebreide invoer'!H33</f>
        <v>1</v>
      </c>
      <c r="J33" s="24">
        <f>J32+(+H33-I33)/(MAX('Invoerblad heterogene watergang'!$H$9:$H$17))*B33</f>
        <v>1.0057999999999994</v>
      </c>
      <c r="K33" s="24">
        <f t="shared" si="22"/>
        <v>1.7163201827151782</v>
      </c>
      <c r="L33" s="79">
        <f t="shared" si="23"/>
        <v>0.70998610537766016</v>
      </c>
      <c r="M33" s="91">
        <f>'Uitgebreide invoer'!K33</f>
        <v>100</v>
      </c>
      <c r="N33" s="89">
        <f t="shared" si="1"/>
        <v>1.7057999999999993</v>
      </c>
      <c r="O33" s="93" t="str">
        <f>'Uitgebreide invoer'!L33</f>
        <v>Begroeiing volgt bodemverloop</v>
      </c>
      <c r="P33" s="23">
        <f t="shared" si="2"/>
        <v>0.7</v>
      </c>
      <c r="Q33" s="24">
        <f t="shared" si="3"/>
        <v>7.6296762502671249E-4</v>
      </c>
      <c r="R33" s="23">
        <f>'Uitgebreide invoer'!I33</f>
        <v>1</v>
      </c>
      <c r="S33" s="23">
        <f t="shared" si="4"/>
        <v>0.7</v>
      </c>
      <c r="T33" s="24">
        <f t="shared" si="24"/>
        <v>9.9861053776602038E-3</v>
      </c>
      <c r="U33" s="23" t="str">
        <f>'Uitgebreide invoer'!J33</f>
        <v>Nee</v>
      </c>
      <c r="V33" s="23">
        <f t="shared" si="5"/>
        <v>0.71213290990411282</v>
      </c>
      <c r="W33" s="23">
        <f t="shared" si="6"/>
        <v>2.6360054149813403</v>
      </c>
      <c r="X33" s="23">
        <f t="shared" si="7"/>
        <v>0.27015608763806498</v>
      </c>
      <c r="Y33" s="23">
        <f t="shared" si="8"/>
        <v>1.6081037311971988</v>
      </c>
      <c r="Z33" s="23">
        <f t="shared" si="9"/>
        <v>3.7598913078061331</v>
      </c>
      <c r="AA33" s="23">
        <f t="shared" si="10"/>
        <v>0.42769952627580465</v>
      </c>
      <c r="AB33" s="23">
        <f t="shared" si="11"/>
        <v>0.89597082129308603</v>
      </c>
      <c r="AC33" s="23">
        <f t="shared" si="12"/>
        <v>10.118507988939264</v>
      </c>
      <c r="AD33" s="23">
        <f t="shared" si="13"/>
        <v>26.879124638792582</v>
      </c>
      <c r="AE33" s="23">
        <f t="shared" si="14"/>
        <v>-0.3</v>
      </c>
      <c r="AF33" s="46">
        <f t="shared" si="15"/>
        <v>0.27973606238483401</v>
      </c>
      <c r="AG33" s="23">
        <f t="shared" si="16"/>
        <v>6.7546458717219954E-2</v>
      </c>
      <c r="AH33" s="23">
        <f t="shared" si="17"/>
        <v>1.0537570471566913</v>
      </c>
      <c r="AI33" s="155">
        <f t="shared" si="18"/>
        <v>0.28194134605114002</v>
      </c>
      <c r="AJ33" s="155">
        <f t="shared" si="19"/>
        <v>2.0507901888456567E-2</v>
      </c>
      <c r="AK33" s="155">
        <f t="shared" si="20"/>
        <v>0.3024492479395966</v>
      </c>
      <c r="AL33" s="155">
        <f t="shared" si="21"/>
        <v>11.927071058276697</v>
      </c>
    </row>
    <row r="34" spans="1:38" s="156" customFormat="1" x14ac:dyDescent="0.35">
      <c r="A34" s="23">
        <f>'Uitgebreide invoer'!A34</f>
        <v>20.999999999999989</v>
      </c>
      <c r="B34" s="23">
        <f t="shared" si="0"/>
        <v>0.69999999999999929</v>
      </c>
      <c r="C34" s="23">
        <f>'Uitgebreide invoer'!B34</f>
        <v>0.3</v>
      </c>
      <c r="D34" s="23" t="str">
        <f>'Uitgebreide invoer'!C34</f>
        <v>30 - Grasachtigen en ondergedoken soorten</v>
      </c>
      <c r="E34" s="23">
        <f>'Uitgebreide invoer'!D34</f>
        <v>30</v>
      </c>
      <c r="F34" s="23">
        <f>'Uitgebreide invoer'!E34</f>
        <v>1.5</v>
      </c>
      <c r="G34" s="23">
        <f>'Uitgebreide invoer'!F34</f>
        <v>1.2</v>
      </c>
      <c r="H34" s="23">
        <f>'Uitgebreide invoer'!G34</f>
        <v>1.2</v>
      </c>
      <c r="I34" s="23">
        <f>'Uitgebreide invoer'!H34</f>
        <v>1</v>
      </c>
      <c r="J34" s="24">
        <f>J33+(+H34-I34)/(MAX('Invoerblad heterogene watergang'!$H$9:$H$17))*B34</f>
        <v>1.0059999999999993</v>
      </c>
      <c r="K34" s="24">
        <f t="shared" si="22"/>
        <v>1.7168535947925485</v>
      </c>
      <c r="L34" s="79">
        <f t="shared" si="23"/>
        <v>0.71032018271517883</v>
      </c>
      <c r="M34" s="91">
        <f>'Uitgebreide invoer'!K34</f>
        <v>100</v>
      </c>
      <c r="N34" s="89">
        <f t="shared" si="1"/>
        <v>1.7059999999999993</v>
      </c>
      <c r="O34" s="93" t="str">
        <f>'Uitgebreide invoer'!L34</f>
        <v>Begroeiing volgt bodemverloop</v>
      </c>
      <c r="P34" s="23">
        <f t="shared" si="2"/>
        <v>0.7</v>
      </c>
      <c r="Q34" s="24">
        <f t="shared" si="3"/>
        <v>7.6201725338605154E-4</v>
      </c>
      <c r="R34" s="23">
        <f>'Uitgebreide invoer'!I34</f>
        <v>1</v>
      </c>
      <c r="S34" s="23">
        <f t="shared" si="4"/>
        <v>0.7</v>
      </c>
      <c r="T34" s="24">
        <f t="shared" si="24"/>
        <v>1.0320182715178872E-2</v>
      </c>
      <c r="U34" s="23" t="str">
        <f>'Uitgebreide invoer'!J34</f>
        <v>Nee</v>
      </c>
      <c r="V34" s="23">
        <f t="shared" si="5"/>
        <v>0.71254397851512663</v>
      </c>
      <c r="W34" s="23">
        <f t="shared" si="6"/>
        <v>2.6372099479517344</v>
      </c>
      <c r="X34" s="23">
        <f t="shared" si="7"/>
        <v>0.27018856768250271</v>
      </c>
      <c r="Y34" s="23">
        <f t="shared" si="8"/>
        <v>1.6092163622170021</v>
      </c>
      <c r="Z34" s="23">
        <f t="shared" si="9"/>
        <v>3.7610958407765267</v>
      </c>
      <c r="AA34" s="23">
        <f t="shared" si="10"/>
        <v>0.42785837701087637</v>
      </c>
      <c r="AB34" s="23">
        <f t="shared" si="11"/>
        <v>0.89667238370187552</v>
      </c>
      <c r="AC34" s="23">
        <f t="shared" si="12"/>
        <v>10.125160217512873</v>
      </c>
      <c r="AD34" s="23">
        <f t="shared" si="13"/>
        <v>26.900171511056264</v>
      </c>
      <c r="AE34" s="23">
        <f t="shared" si="14"/>
        <v>-0.3</v>
      </c>
      <c r="AF34" s="46">
        <f t="shared" si="15"/>
        <v>0.27974555534077644</v>
      </c>
      <c r="AG34" s="23">
        <f t="shared" si="16"/>
        <v>6.7514815530745162E-2</v>
      </c>
      <c r="AH34" s="23">
        <f t="shared" si="17"/>
        <v>1.0539571361037798</v>
      </c>
      <c r="AI34" s="155">
        <f t="shared" si="18"/>
        <v>0.2819507104679676</v>
      </c>
      <c r="AJ34" s="155">
        <f t="shared" si="19"/>
        <v>2.0498394810468806E-2</v>
      </c>
      <c r="AK34" s="155">
        <f t="shared" si="20"/>
        <v>0.30244910527843638</v>
      </c>
      <c r="AL34" s="155">
        <f t="shared" si="21"/>
        <v>11.923326485503701</v>
      </c>
    </row>
    <row r="35" spans="1:38" s="156" customFormat="1" x14ac:dyDescent="0.35">
      <c r="A35" s="23">
        <f>'Uitgebreide invoer'!A35</f>
        <v>21.699999999999989</v>
      </c>
      <c r="B35" s="23">
        <f t="shared" si="0"/>
        <v>0.69999999999999929</v>
      </c>
      <c r="C35" s="23">
        <f>'Uitgebreide invoer'!B35</f>
        <v>0.3</v>
      </c>
      <c r="D35" s="23" t="str">
        <f>'Uitgebreide invoer'!C35</f>
        <v>30 - Grasachtigen en ondergedoken soorten</v>
      </c>
      <c r="E35" s="23">
        <f>'Uitgebreide invoer'!D35</f>
        <v>30</v>
      </c>
      <c r="F35" s="23">
        <f>'Uitgebreide invoer'!E35</f>
        <v>1.5</v>
      </c>
      <c r="G35" s="23">
        <f>'Uitgebreide invoer'!F35</f>
        <v>1.2</v>
      </c>
      <c r="H35" s="23">
        <f>'Uitgebreide invoer'!G35</f>
        <v>1.2</v>
      </c>
      <c r="I35" s="23">
        <f>'Uitgebreide invoer'!H35</f>
        <v>1</v>
      </c>
      <c r="J35" s="24">
        <f>J34+(+H35-I35)/(MAX('Invoerblad heterogene watergang'!$H$9:$H$17))*B35</f>
        <v>1.0061999999999993</v>
      </c>
      <c r="K35" s="24">
        <f t="shared" si="22"/>
        <v>1.7173863434465029</v>
      </c>
      <c r="L35" s="79">
        <f t="shared" si="23"/>
        <v>0.71065359479254919</v>
      </c>
      <c r="M35" s="91">
        <f>'Uitgebreide invoer'!K35</f>
        <v>100</v>
      </c>
      <c r="N35" s="89">
        <f t="shared" si="1"/>
        <v>1.7061999999999993</v>
      </c>
      <c r="O35" s="93" t="str">
        <f>'Uitgebreide invoer'!L35</f>
        <v>Begroeiing volgt bodemverloop</v>
      </c>
      <c r="P35" s="23">
        <f t="shared" si="2"/>
        <v>0.7</v>
      </c>
      <c r="Q35" s="24">
        <f t="shared" si="3"/>
        <v>7.6106950564896157E-4</v>
      </c>
      <c r="R35" s="23">
        <f>'Uitgebreide invoer'!I35</f>
        <v>1</v>
      </c>
      <c r="S35" s="23">
        <f t="shared" si="4"/>
        <v>0.7</v>
      </c>
      <c r="T35" s="24">
        <f t="shared" si="24"/>
        <v>1.0653594792549237E-2</v>
      </c>
      <c r="U35" s="23" t="str">
        <f>'Uitgebreide invoer'!J35</f>
        <v>Nee</v>
      </c>
      <c r="V35" s="23">
        <f t="shared" si="5"/>
        <v>0.71295456237406474</v>
      </c>
      <c r="W35" s="23">
        <f t="shared" si="6"/>
        <v>2.6384120822925521</v>
      </c>
      <c r="X35" s="23">
        <f t="shared" si="7"/>
        <v>0.27022108000451878</v>
      </c>
      <c r="Y35" s="23">
        <f t="shared" si="8"/>
        <v>1.6103271114384179</v>
      </c>
      <c r="Z35" s="23">
        <f t="shared" si="9"/>
        <v>3.7622979751173444</v>
      </c>
      <c r="AA35" s="23">
        <f t="shared" si="10"/>
        <v>0.4280168987381156</v>
      </c>
      <c r="AB35" s="23">
        <f t="shared" si="11"/>
        <v>0.89737254906435315</v>
      </c>
      <c r="AC35" s="23">
        <f t="shared" si="12"/>
        <v>10.131807267826854</v>
      </c>
      <c r="AD35" s="23">
        <f t="shared" si="13"/>
        <v>26.921176471930593</v>
      </c>
      <c r="AE35" s="23">
        <f t="shared" si="14"/>
        <v>-0.3</v>
      </c>
      <c r="AF35" s="46">
        <f t="shared" si="15"/>
        <v>0.27975504954021668</v>
      </c>
      <c r="AG35" s="23">
        <f t="shared" si="16"/>
        <v>6.7483168199277688E-2</v>
      </c>
      <c r="AH35" s="23">
        <f t="shared" si="17"/>
        <v>1.0541571560688063</v>
      </c>
      <c r="AI35" s="155">
        <f t="shared" si="18"/>
        <v>0.281960075946807</v>
      </c>
      <c r="AJ35" s="155">
        <f t="shared" si="19"/>
        <v>2.0488886468980672E-2</v>
      </c>
      <c r="AK35" s="155">
        <f t="shared" si="20"/>
        <v>0.30244896241578767</v>
      </c>
      <c r="AL35" s="155">
        <f t="shared" si="21"/>
        <v>11.919598561972906</v>
      </c>
    </row>
    <row r="36" spans="1:38" s="156" customFormat="1" x14ac:dyDescent="0.35">
      <c r="A36" s="23">
        <f>'Uitgebreide invoer'!A36</f>
        <v>22.399999999999988</v>
      </c>
      <c r="B36" s="23">
        <f t="shared" si="0"/>
        <v>0.69999999999999929</v>
      </c>
      <c r="C36" s="23">
        <f>'Uitgebreide invoer'!B36</f>
        <v>0.3</v>
      </c>
      <c r="D36" s="23" t="str">
        <f>'Uitgebreide invoer'!C36</f>
        <v>30 - Grasachtigen en ondergedoken soorten</v>
      </c>
      <c r="E36" s="23">
        <f>'Uitgebreide invoer'!D36</f>
        <v>30</v>
      </c>
      <c r="F36" s="23">
        <f>'Uitgebreide invoer'!E36</f>
        <v>1.5</v>
      </c>
      <c r="G36" s="23">
        <f>'Uitgebreide invoer'!F36</f>
        <v>1.2</v>
      </c>
      <c r="H36" s="23">
        <f>'Uitgebreide invoer'!G36</f>
        <v>1.2</v>
      </c>
      <c r="I36" s="23">
        <f>'Uitgebreide invoer'!H36</f>
        <v>1</v>
      </c>
      <c r="J36" s="24">
        <f>J35+(+H36-I36)/(MAX('Invoerblad heterogene watergang'!$H$9:$H$17))*B36</f>
        <v>1.0063999999999993</v>
      </c>
      <c r="K36" s="24">
        <f t="shared" si="22"/>
        <v>1.7179184305078028</v>
      </c>
      <c r="L36" s="79">
        <f t="shared" si="23"/>
        <v>0.71098634344650358</v>
      </c>
      <c r="M36" s="91">
        <f>'Uitgebreide invoer'!K36</f>
        <v>100</v>
      </c>
      <c r="N36" s="89">
        <f t="shared" si="1"/>
        <v>1.7063999999999993</v>
      </c>
      <c r="O36" s="93" t="str">
        <f>'Uitgebreide invoer'!L36</f>
        <v>Begroeiing volgt bodemverloop</v>
      </c>
      <c r="P36" s="23">
        <f t="shared" si="2"/>
        <v>0.7</v>
      </c>
      <c r="Q36" s="24">
        <f t="shared" si="3"/>
        <v>7.6012437328575673E-4</v>
      </c>
      <c r="R36" s="23">
        <f>'Uitgebreide invoer'!I36</f>
        <v>1</v>
      </c>
      <c r="S36" s="23">
        <f t="shared" si="4"/>
        <v>0.7</v>
      </c>
      <c r="T36" s="24">
        <f t="shared" si="24"/>
        <v>1.0986343446503621E-2</v>
      </c>
      <c r="U36" s="23" t="str">
        <f>'Uitgebreide invoer'!J36</f>
        <v>Nee</v>
      </c>
      <c r="V36" s="23">
        <f t="shared" si="5"/>
        <v>0.71336466174929114</v>
      </c>
      <c r="W36" s="23">
        <f t="shared" si="6"/>
        <v>2.6396118246262263</v>
      </c>
      <c r="X36" s="23">
        <f t="shared" si="7"/>
        <v>0.27025362407228376</v>
      </c>
      <c r="Y36" s="23">
        <f t="shared" si="8"/>
        <v>1.6114359829869485</v>
      </c>
      <c r="Z36" s="23">
        <f t="shared" si="9"/>
        <v>3.7634977174510187</v>
      </c>
      <c r="AA36" s="23">
        <f t="shared" si="10"/>
        <v>0.42817509241864476</v>
      </c>
      <c r="AB36" s="23">
        <f t="shared" si="11"/>
        <v>0.89807132123765732</v>
      </c>
      <c r="AC36" s="23">
        <f t="shared" si="12"/>
        <v>10.138449129982417</v>
      </c>
      <c r="AD36" s="23">
        <f t="shared" si="13"/>
        <v>26.942139637129721</v>
      </c>
      <c r="AE36" s="23">
        <f t="shared" si="14"/>
        <v>-0.3</v>
      </c>
      <c r="AF36" s="46">
        <f t="shared" si="15"/>
        <v>0.2797645448407432</v>
      </c>
      <c r="AG36" s="23">
        <f t="shared" si="16"/>
        <v>6.7451517197522626E-2</v>
      </c>
      <c r="AH36" s="23">
        <f t="shared" si="17"/>
        <v>1.0543571075721849</v>
      </c>
      <c r="AI36" s="155">
        <f t="shared" si="18"/>
        <v>0.28196944234750038</v>
      </c>
      <c r="AJ36" s="155">
        <f t="shared" si="19"/>
        <v>2.0479377006650572E-2</v>
      </c>
      <c r="AK36" s="155">
        <f t="shared" si="20"/>
        <v>0.30244881935415097</v>
      </c>
      <c r="AL36" s="155">
        <f t="shared" si="21"/>
        <v>11.915887193740145</v>
      </c>
    </row>
    <row r="37" spans="1:38" s="156" customFormat="1" x14ac:dyDescent="0.35">
      <c r="A37" s="23">
        <f>'Uitgebreide invoer'!A37</f>
        <v>23.099999999999987</v>
      </c>
      <c r="B37" s="23">
        <f t="shared" si="0"/>
        <v>0.69999999999999929</v>
      </c>
      <c r="C37" s="23">
        <f>'Uitgebreide invoer'!B37</f>
        <v>0.3</v>
      </c>
      <c r="D37" s="23" t="str">
        <f>'Uitgebreide invoer'!C37</f>
        <v>30 - Grasachtigen en ondergedoken soorten</v>
      </c>
      <c r="E37" s="23">
        <f>'Uitgebreide invoer'!D37</f>
        <v>30</v>
      </c>
      <c r="F37" s="23">
        <f>'Uitgebreide invoer'!E37</f>
        <v>1.5</v>
      </c>
      <c r="G37" s="23">
        <f>'Uitgebreide invoer'!F37</f>
        <v>1.2</v>
      </c>
      <c r="H37" s="23">
        <f>'Uitgebreide invoer'!G37</f>
        <v>1.2</v>
      </c>
      <c r="I37" s="23">
        <f>'Uitgebreide invoer'!H37</f>
        <v>1</v>
      </c>
      <c r="J37" s="24">
        <f>J36+(+H37-I37)/(MAX('Invoerblad heterogene watergang'!$H$9:$H$17))*B37</f>
        <v>1.0065999999999993</v>
      </c>
      <c r="K37" s="24">
        <f t="shared" si="22"/>
        <v>1.718449857801255</v>
      </c>
      <c r="L37" s="79">
        <f t="shared" si="23"/>
        <v>0.71131843050780352</v>
      </c>
      <c r="M37" s="91">
        <f>'Uitgebreide invoer'!K37</f>
        <v>100</v>
      </c>
      <c r="N37" s="89">
        <f t="shared" si="1"/>
        <v>1.7065999999999992</v>
      </c>
      <c r="O37" s="93" t="str">
        <f>'Uitgebreide invoer'!L37</f>
        <v>Begroeiing volgt bodemverloop</v>
      </c>
      <c r="P37" s="23">
        <f t="shared" si="2"/>
        <v>0.7</v>
      </c>
      <c r="Q37" s="24">
        <f t="shared" si="3"/>
        <v>7.5918184778901254E-4</v>
      </c>
      <c r="R37" s="23">
        <f>'Uitgebreide invoer'!I37</f>
        <v>1</v>
      </c>
      <c r="S37" s="23">
        <f t="shared" si="4"/>
        <v>0.7</v>
      </c>
      <c r="T37" s="24">
        <f t="shared" si="24"/>
        <v>1.1318430507803567E-2</v>
      </c>
      <c r="U37" s="23" t="str">
        <f>'Uitgebreide invoer'!J37</f>
        <v>Nee</v>
      </c>
      <c r="V37" s="23">
        <f t="shared" si="5"/>
        <v>0.71377427691310424</v>
      </c>
      <c r="W37" s="23">
        <f t="shared" si="6"/>
        <v>2.6408091815536618</v>
      </c>
      <c r="X37" s="23">
        <f t="shared" si="7"/>
        <v>0.27028619935847498</v>
      </c>
      <c r="Y37" s="23">
        <f t="shared" si="8"/>
        <v>1.6125429809794916</v>
      </c>
      <c r="Z37" s="23">
        <f t="shared" si="9"/>
        <v>3.7646950743784542</v>
      </c>
      <c r="AA37" s="23">
        <f t="shared" si="10"/>
        <v>0.42833295901015839</v>
      </c>
      <c r="AB37" s="23">
        <f t="shared" si="11"/>
        <v>0.89876870406638731</v>
      </c>
      <c r="AC37" s="23">
        <f t="shared" si="12"/>
        <v>10.145085794218854</v>
      </c>
      <c r="AD37" s="23">
        <f t="shared" si="13"/>
        <v>26.963061121991618</v>
      </c>
      <c r="AE37" s="23">
        <f t="shared" si="14"/>
        <v>-0.3</v>
      </c>
      <c r="AF37" s="46">
        <f t="shared" si="15"/>
        <v>0.279774041101438</v>
      </c>
      <c r="AG37" s="23">
        <f t="shared" si="16"/>
        <v>6.7419862995206636E-2</v>
      </c>
      <c r="AH37" s="23">
        <f t="shared" si="17"/>
        <v>1.0545569911308008</v>
      </c>
      <c r="AI37" s="155">
        <f t="shared" si="18"/>
        <v>0.28197880953136617</v>
      </c>
      <c r="AJ37" s="155">
        <f t="shared" si="19"/>
        <v>2.0469866564641684E-2</v>
      </c>
      <c r="AK37" s="155">
        <f t="shared" si="20"/>
        <v>0.30244867609600784</v>
      </c>
      <c r="AL37" s="155">
        <f t="shared" si="21"/>
        <v>11.912192287507288</v>
      </c>
    </row>
    <row r="38" spans="1:38" s="156" customFormat="1" x14ac:dyDescent="0.35">
      <c r="A38" s="23">
        <f>'Uitgebreide invoer'!A38</f>
        <v>23.799999999999986</v>
      </c>
      <c r="B38" s="23">
        <f t="shared" si="0"/>
        <v>0.69999999999999929</v>
      </c>
      <c r="C38" s="23">
        <f>'Uitgebreide invoer'!B38</f>
        <v>0.3</v>
      </c>
      <c r="D38" s="23" t="str">
        <f>'Uitgebreide invoer'!C38</f>
        <v>30 - Grasachtigen en ondergedoken soorten</v>
      </c>
      <c r="E38" s="23">
        <f>'Uitgebreide invoer'!D38</f>
        <v>30</v>
      </c>
      <c r="F38" s="23">
        <f>'Uitgebreide invoer'!E38</f>
        <v>1.5</v>
      </c>
      <c r="G38" s="23">
        <f>'Uitgebreide invoer'!F38</f>
        <v>1.2</v>
      </c>
      <c r="H38" s="23">
        <f>'Uitgebreide invoer'!G38</f>
        <v>1.2</v>
      </c>
      <c r="I38" s="23">
        <f>'Uitgebreide invoer'!H38</f>
        <v>1</v>
      </c>
      <c r="J38" s="24">
        <f>J37+(+H38-I38)/(MAX('Invoerblad heterogene watergang'!$H$9:$H$17))*B38</f>
        <v>1.0067999999999993</v>
      </c>
      <c r="K38" s="24">
        <f t="shared" si="22"/>
        <v>1.7189806271457266</v>
      </c>
      <c r="L38" s="79">
        <f t="shared" si="23"/>
        <v>0.71164985780125578</v>
      </c>
      <c r="M38" s="91">
        <f>'Uitgebreide invoer'!K38</f>
        <v>100</v>
      </c>
      <c r="N38" s="89">
        <f t="shared" si="1"/>
        <v>1.7067999999999992</v>
      </c>
      <c r="O38" s="93" t="str">
        <f>'Uitgebreide invoer'!L38</f>
        <v>Begroeiing volgt bodemverloop</v>
      </c>
      <c r="P38" s="23">
        <f t="shared" si="2"/>
        <v>0.7</v>
      </c>
      <c r="Q38" s="24">
        <f t="shared" si="3"/>
        <v>7.582419206736559E-4</v>
      </c>
      <c r="R38" s="23">
        <f>'Uitgebreide invoer'!I38</f>
        <v>1</v>
      </c>
      <c r="S38" s="23">
        <f t="shared" si="4"/>
        <v>0.7</v>
      </c>
      <c r="T38" s="24">
        <f t="shared" si="24"/>
        <v>1.1649857801255825E-2</v>
      </c>
      <c r="U38" s="23" t="str">
        <f>'Uitgebreide invoer'!J38</f>
        <v>Nee</v>
      </c>
      <c r="V38" s="23">
        <f t="shared" si="5"/>
        <v>0.71418340814169112</v>
      </c>
      <c r="W38" s="23">
        <f t="shared" si="6"/>
        <v>2.6420041596542916</v>
      </c>
      <c r="X38" s="23">
        <f t="shared" si="7"/>
        <v>0.27031880534023939</v>
      </c>
      <c r="Y38" s="23">
        <f t="shared" si="8"/>
        <v>1.6136481095243282</v>
      </c>
      <c r="Z38" s="23">
        <f t="shared" si="9"/>
        <v>3.7658900524790839</v>
      </c>
      <c r="AA38" s="23">
        <f t="shared" si="10"/>
        <v>0.42849049946693596</v>
      </c>
      <c r="AB38" s="23">
        <f t="shared" si="11"/>
        <v>0.89946470138263712</v>
      </c>
      <c r="AC38" s="23">
        <f t="shared" si="12"/>
        <v>10.151717250912364</v>
      </c>
      <c r="AD38" s="23">
        <f t="shared" si="13"/>
        <v>26.983941041479113</v>
      </c>
      <c r="AE38" s="23">
        <f t="shared" si="14"/>
        <v>-0.3</v>
      </c>
      <c r="AF38" s="46">
        <f t="shared" si="15"/>
        <v>0.27978353818286439</v>
      </c>
      <c r="AG38" s="23">
        <f t="shared" si="16"/>
        <v>6.7388206057118677E-2</v>
      </c>
      <c r="AH38" s="23">
        <f t="shared" si="17"/>
        <v>1.0547568072580296</v>
      </c>
      <c r="AI38" s="155">
        <f t="shared" si="18"/>
        <v>0.28198817736118709</v>
      </c>
      <c r="AJ38" s="155">
        <f t="shared" si="19"/>
        <v>2.0460355282635814E-2</v>
      </c>
      <c r="AK38" s="155">
        <f t="shared" si="20"/>
        <v>0.30244853264382288</v>
      </c>
      <c r="AL38" s="155">
        <f t="shared" si="21"/>
        <v>11.908513750617004</v>
      </c>
    </row>
    <row r="39" spans="1:38" s="156" customFormat="1" x14ac:dyDescent="0.35">
      <c r="A39" s="23">
        <f>'Uitgebreide invoer'!A39</f>
        <v>24.499999999999986</v>
      </c>
      <c r="B39" s="23">
        <f t="shared" si="0"/>
        <v>0.69999999999999929</v>
      </c>
      <c r="C39" s="23">
        <f>'Uitgebreide invoer'!B39</f>
        <v>0.3</v>
      </c>
      <c r="D39" s="23" t="str">
        <f>'Uitgebreide invoer'!C39</f>
        <v>30 - Grasachtigen en ondergedoken soorten</v>
      </c>
      <c r="E39" s="23">
        <f>'Uitgebreide invoer'!D39</f>
        <v>30</v>
      </c>
      <c r="F39" s="23">
        <f>'Uitgebreide invoer'!E39</f>
        <v>1.5</v>
      </c>
      <c r="G39" s="23">
        <f>'Uitgebreide invoer'!F39</f>
        <v>1.2</v>
      </c>
      <c r="H39" s="23">
        <f>'Uitgebreide invoer'!G39</f>
        <v>1.2</v>
      </c>
      <c r="I39" s="23">
        <f>'Uitgebreide invoer'!H39</f>
        <v>1</v>
      </c>
      <c r="J39" s="24">
        <f>J38+(+H39-I39)/(MAX('Invoerblad heterogene watergang'!$H$9:$H$17))*B39</f>
        <v>1.0069999999999992</v>
      </c>
      <c r="K39" s="24">
        <f t="shared" si="22"/>
        <v>1.7195107403541605</v>
      </c>
      <c r="L39" s="79">
        <f t="shared" si="23"/>
        <v>0.71198062714572741</v>
      </c>
      <c r="M39" s="91">
        <f>'Uitgebreide invoer'!K39</f>
        <v>100</v>
      </c>
      <c r="N39" s="89">
        <f t="shared" si="1"/>
        <v>1.7069999999999992</v>
      </c>
      <c r="O39" s="93" t="str">
        <f>'Uitgebreide invoer'!L39</f>
        <v>Begroeiing volgt bodemverloop</v>
      </c>
      <c r="P39" s="23">
        <f t="shared" si="2"/>
        <v>0.7</v>
      </c>
      <c r="Q39" s="24">
        <f t="shared" si="3"/>
        <v>7.5730458347703382E-4</v>
      </c>
      <c r="R39" s="23">
        <f>'Uitgebreide invoer'!I39</f>
        <v>1</v>
      </c>
      <c r="S39" s="23">
        <f t="shared" si="4"/>
        <v>0.7</v>
      </c>
      <c r="T39" s="24">
        <f t="shared" si="24"/>
        <v>1.1980627145727452E-2</v>
      </c>
      <c r="U39" s="23" t="str">
        <f>'Uitgebreide invoer'!J39</f>
        <v>Nee</v>
      </c>
      <c r="V39" s="23">
        <f t="shared" si="5"/>
        <v>0.71459205571508033</v>
      </c>
      <c r="W39" s="23">
        <f t="shared" si="6"/>
        <v>2.6431967654861359</v>
      </c>
      <c r="X39" s="23">
        <f t="shared" si="7"/>
        <v>0.2703514414991548</v>
      </c>
      <c r="Y39" s="23">
        <f t="shared" si="8"/>
        <v>1.6147513727211078</v>
      </c>
      <c r="Z39" s="23">
        <f t="shared" si="9"/>
        <v>3.7670826583109287</v>
      </c>
      <c r="AA39" s="23">
        <f t="shared" si="10"/>
        <v>0.42864771473985241</v>
      </c>
      <c r="AB39" s="23">
        <f t="shared" si="11"/>
        <v>0.90015931700602747</v>
      </c>
      <c r="AC39" s="23">
        <f t="shared" si="12"/>
        <v>10.158343490574854</v>
      </c>
      <c r="AD39" s="23">
        <f t="shared" si="13"/>
        <v>27.004779510180825</v>
      </c>
      <c r="AE39" s="23">
        <f t="shared" si="14"/>
        <v>-0.3</v>
      </c>
      <c r="AF39" s="46">
        <f t="shared" si="15"/>
        <v>0.27979303594705035</v>
      </c>
      <c r="AG39" s="23">
        <f t="shared" si="16"/>
        <v>6.7356546843165471E-2</v>
      </c>
      <c r="AH39" s="23">
        <f t="shared" si="17"/>
        <v>1.0549565564637668</v>
      </c>
      <c r="AI39" s="155">
        <f t="shared" si="18"/>
        <v>0.28199754570119362</v>
      </c>
      <c r="AJ39" s="155">
        <f t="shared" si="19"/>
        <v>2.0450843298846628E-2</v>
      </c>
      <c r="AK39" s="155">
        <f t="shared" si="20"/>
        <v>0.30244838900004023</v>
      </c>
      <c r="AL39" s="155">
        <f t="shared" si="21"/>
        <v>11.904851491047625</v>
      </c>
    </row>
    <row r="40" spans="1:38" s="156" customFormat="1" x14ac:dyDescent="0.35">
      <c r="A40" s="23">
        <f>'Uitgebreide invoer'!A40</f>
        <v>25.199999999999985</v>
      </c>
      <c r="B40" s="23">
        <f t="shared" si="0"/>
        <v>0.69999999999999929</v>
      </c>
      <c r="C40" s="23">
        <f>'Uitgebreide invoer'!B40</f>
        <v>0.3</v>
      </c>
      <c r="D40" s="23" t="str">
        <f>'Uitgebreide invoer'!C40</f>
        <v>30 - Grasachtigen en ondergedoken soorten</v>
      </c>
      <c r="E40" s="23">
        <f>'Uitgebreide invoer'!D40</f>
        <v>30</v>
      </c>
      <c r="F40" s="23">
        <f>'Uitgebreide invoer'!E40</f>
        <v>1.5</v>
      </c>
      <c r="G40" s="23">
        <f>'Uitgebreide invoer'!F40</f>
        <v>1.2</v>
      </c>
      <c r="H40" s="23">
        <f>'Uitgebreide invoer'!G40</f>
        <v>1.2</v>
      </c>
      <c r="I40" s="23">
        <f>'Uitgebreide invoer'!H40</f>
        <v>1</v>
      </c>
      <c r="J40" s="24">
        <f>J39+(+H40-I40)/(MAX('Invoerblad heterogene watergang'!$H$9:$H$17))*B40</f>
        <v>1.0071999999999992</v>
      </c>
      <c r="K40" s="24">
        <f t="shared" si="22"/>
        <v>1.7200401992335919</v>
      </c>
      <c r="L40" s="79">
        <f t="shared" si="23"/>
        <v>0.71231074035416131</v>
      </c>
      <c r="M40" s="91">
        <f>'Uitgebreide invoer'!K40</f>
        <v>100</v>
      </c>
      <c r="N40" s="89">
        <f t="shared" si="1"/>
        <v>1.7071999999999992</v>
      </c>
      <c r="O40" s="93" t="str">
        <f>'Uitgebreide invoer'!L40</f>
        <v>Begroeiing volgt bodemverloop</v>
      </c>
      <c r="P40" s="23">
        <f t="shared" si="2"/>
        <v>0.7</v>
      </c>
      <c r="Q40" s="24">
        <f t="shared" si="3"/>
        <v>7.563698277589997E-4</v>
      </c>
      <c r="R40" s="23">
        <f>'Uitgebreide invoer'!I40</f>
        <v>1</v>
      </c>
      <c r="S40" s="23">
        <f t="shared" si="4"/>
        <v>0.7</v>
      </c>
      <c r="T40" s="24">
        <f t="shared" si="24"/>
        <v>1.2310740354161354E-2</v>
      </c>
      <c r="U40" s="23" t="str">
        <f>'Uitgebreide invoer'!J40</f>
        <v>Nee</v>
      </c>
      <c r="V40" s="23">
        <f t="shared" si="5"/>
        <v>0.71500021991709495</v>
      </c>
      <c r="W40" s="23">
        <f t="shared" si="6"/>
        <v>2.6443870055858523</v>
      </c>
      <c r="X40" s="23">
        <f t="shared" si="7"/>
        <v>0.27038410732119361</v>
      </c>
      <c r="Y40" s="23">
        <f t="shared" si="8"/>
        <v>1.6158527746608338</v>
      </c>
      <c r="Z40" s="23">
        <f t="shared" si="9"/>
        <v>3.7682728984106451</v>
      </c>
      <c r="AA40" s="23">
        <f t="shared" si="10"/>
        <v>0.42880460577639068</v>
      </c>
      <c r="AB40" s="23">
        <f t="shared" si="11"/>
        <v>0.90085255474373882</v>
      </c>
      <c r="AC40" s="23">
        <f t="shared" si="12"/>
        <v>10.164964503852774</v>
      </c>
      <c r="AD40" s="23">
        <f t="shared" si="13"/>
        <v>27.025576642312164</v>
      </c>
      <c r="AE40" s="23">
        <f t="shared" si="14"/>
        <v>-0.3</v>
      </c>
      <c r="AF40" s="46">
        <f t="shared" si="15"/>
        <v>0.27980253425747648</v>
      </c>
      <c r="AG40" s="23">
        <f t="shared" si="16"/>
        <v>6.7324885808411714E-2</v>
      </c>
      <c r="AH40" s="23">
        <f t="shared" si="17"/>
        <v>1.0551562392544482</v>
      </c>
      <c r="AI40" s="155">
        <f t="shared" si="18"/>
        <v>0.28200691441705217</v>
      </c>
      <c r="AJ40" s="155">
        <f t="shared" si="19"/>
        <v>2.0441330750033296E-2</v>
      </c>
      <c r="AK40" s="155">
        <f t="shared" si="20"/>
        <v>0.30244824516708546</v>
      </c>
      <c r="AL40" s="155">
        <f t="shared" si="21"/>
        <v>11.901205417407999</v>
      </c>
    </row>
    <row r="41" spans="1:38" s="156" customFormat="1" x14ac:dyDescent="0.35">
      <c r="A41" s="23">
        <f>'Uitgebreide invoer'!A41</f>
        <v>25.899999999999984</v>
      </c>
      <c r="B41" s="23">
        <f t="shared" si="0"/>
        <v>0.69999999999999929</v>
      </c>
      <c r="C41" s="23">
        <f>'Uitgebreide invoer'!B41</f>
        <v>0.3</v>
      </c>
      <c r="D41" s="23" t="str">
        <f>'Uitgebreide invoer'!C41</f>
        <v>30 - Grasachtigen en ondergedoken soorten</v>
      </c>
      <c r="E41" s="23">
        <f>'Uitgebreide invoer'!D41</f>
        <v>30</v>
      </c>
      <c r="F41" s="23">
        <f>'Uitgebreide invoer'!E41</f>
        <v>1.5</v>
      </c>
      <c r="G41" s="23">
        <f>'Uitgebreide invoer'!F41</f>
        <v>1.2</v>
      </c>
      <c r="H41" s="23">
        <f>'Uitgebreide invoer'!G41</f>
        <v>1.2</v>
      </c>
      <c r="I41" s="23">
        <f>'Uitgebreide invoer'!H41</f>
        <v>1</v>
      </c>
      <c r="J41" s="24">
        <f>J40+(+H41-I41)/(MAX('Invoerblad heterogene watergang'!$H$9:$H$17))*B41</f>
        <v>1.0073999999999992</v>
      </c>
      <c r="K41" s="24">
        <f t="shared" si="22"/>
        <v>1.7205690055851632</v>
      </c>
      <c r="L41" s="79">
        <f t="shared" si="23"/>
        <v>0.71264019923359267</v>
      </c>
      <c r="M41" s="91">
        <f>'Uitgebreide invoer'!K41</f>
        <v>100</v>
      </c>
      <c r="N41" s="89">
        <f t="shared" si="1"/>
        <v>1.7073999999999991</v>
      </c>
      <c r="O41" s="93" t="str">
        <f>'Uitgebreide invoer'!L41</f>
        <v>Begroeiing volgt bodemverloop</v>
      </c>
      <c r="P41" s="23">
        <f t="shared" si="2"/>
        <v>0.7</v>
      </c>
      <c r="Q41" s="24">
        <f t="shared" si="3"/>
        <v>7.5543764510199122E-4</v>
      </c>
      <c r="R41" s="23">
        <f>'Uitgebreide invoer'!I41</f>
        <v>1</v>
      </c>
      <c r="S41" s="23">
        <f t="shared" si="4"/>
        <v>0.7</v>
      </c>
      <c r="T41" s="24">
        <f t="shared" si="24"/>
        <v>1.2640199233592719E-2</v>
      </c>
      <c r="U41" s="23" t="str">
        <f>'Uitgebreide invoer'!J41</f>
        <v>Nee</v>
      </c>
      <c r="V41" s="23">
        <f t="shared" si="5"/>
        <v>0.7154079010353086</v>
      </c>
      <c r="W41" s="23">
        <f t="shared" si="6"/>
        <v>2.6455748864687991</v>
      </c>
      <c r="X41" s="23">
        <f t="shared" si="7"/>
        <v>0.27041680229668519</v>
      </c>
      <c r="Y41" s="23">
        <f t="shared" si="8"/>
        <v>1.616952319425853</v>
      </c>
      <c r="Z41" s="23">
        <f t="shared" si="9"/>
        <v>3.769460779293591</v>
      </c>
      <c r="AA41" s="23">
        <f t="shared" si="10"/>
        <v>0.42896117352065277</v>
      </c>
      <c r="AB41" s="23">
        <f t="shared" si="11"/>
        <v>0.90154441839054444</v>
      </c>
      <c r="AC41" s="23">
        <f t="shared" si="12"/>
        <v>10.171580281525962</v>
      </c>
      <c r="AD41" s="23">
        <f t="shared" si="13"/>
        <v>27.046332551716333</v>
      </c>
      <c r="AE41" s="23">
        <f t="shared" si="14"/>
        <v>-0.3</v>
      </c>
      <c r="AF41" s="46">
        <f t="shared" si="15"/>
        <v>0.27981203297906332</v>
      </c>
      <c r="AG41" s="23">
        <f t="shared" si="16"/>
        <v>6.7293223403122243E-2</v>
      </c>
      <c r="AH41" s="23">
        <f t="shared" si="17"/>
        <v>1.0553558561330709</v>
      </c>
      <c r="AI41" s="155">
        <f t="shared" si="18"/>
        <v>0.28201628337585261</v>
      </c>
      <c r="AJ41" s="155">
        <f t="shared" si="19"/>
        <v>2.0431817771513917E-2</v>
      </c>
      <c r="AK41" s="155">
        <f t="shared" si="20"/>
        <v>0.30244810114736653</v>
      </c>
      <c r="AL41" s="155">
        <f t="shared" si="21"/>
        <v>11.897575438932476</v>
      </c>
    </row>
    <row r="42" spans="1:38" s="156" customFormat="1" x14ac:dyDescent="0.35">
      <c r="A42" s="23">
        <f>'Uitgebreide invoer'!A42</f>
        <v>26.599999999999984</v>
      </c>
      <c r="B42" s="23">
        <f t="shared" si="0"/>
        <v>0.69999999999999929</v>
      </c>
      <c r="C42" s="23">
        <f>'Uitgebreide invoer'!B42</f>
        <v>0.3</v>
      </c>
      <c r="D42" s="23" t="str">
        <f>'Uitgebreide invoer'!C42</f>
        <v>30 - Grasachtigen en ondergedoken soorten</v>
      </c>
      <c r="E42" s="23">
        <f>'Uitgebreide invoer'!D42</f>
        <v>30</v>
      </c>
      <c r="F42" s="23">
        <f>'Uitgebreide invoer'!E42</f>
        <v>1.5</v>
      </c>
      <c r="G42" s="23">
        <f>'Uitgebreide invoer'!F42</f>
        <v>1.2</v>
      </c>
      <c r="H42" s="23">
        <f>'Uitgebreide invoer'!G42</f>
        <v>1.2</v>
      </c>
      <c r="I42" s="23">
        <f>'Uitgebreide invoer'!H42</f>
        <v>1</v>
      </c>
      <c r="J42" s="24">
        <f>J41+(+H42-I42)/(MAX('Invoerblad heterogene watergang'!$H$9:$H$17))*B42</f>
        <v>1.0075999999999992</v>
      </c>
      <c r="K42" s="24">
        <f t="shared" si="22"/>
        <v>1.721097161204141</v>
      </c>
      <c r="L42" s="79">
        <f t="shared" si="23"/>
        <v>0.71296900558516407</v>
      </c>
      <c r="M42" s="91">
        <f>'Uitgebreide invoer'!K42</f>
        <v>100</v>
      </c>
      <c r="N42" s="89">
        <f t="shared" si="1"/>
        <v>1.7075999999999991</v>
      </c>
      <c r="O42" s="93" t="str">
        <f>'Uitgebreide invoer'!L42</f>
        <v>Begroeiing volgt bodemverloop</v>
      </c>
      <c r="P42" s="23">
        <f t="shared" si="2"/>
        <v>0.7</v>
      </c>
      <c r="Q42" s="24">
        <f t="shared" si="3"/>
        <v>7.5450802711110219E-4</v>
      </c>
      <c r="R42" s="23">
        <f>'Uitgebreide invoer'!I42</f>
        <v>1</v>
      </c>
      <c r="S42" s="23">
        <f t="shared" si="4"/>
        <v>0.7</v>
      </c>
      <c r="T42" s="24">
        <f t="shared" si="24"/>
        <v>1.2969005585164117E-2</v>
      </c>
      <c r="U42" s="23" t="str">
        <f>'Uitgebreide invoer'!J42</f>
        <v>Nee</v>
      </c>
      <c r="V42" s="23">
        <f t="shared" si="5"/>
        <v>0.71581509936099896</v>
      </c>
      <c r="W42" s="23">
        <f t="shared" si="6"/>
        <v>2.646760414629088</v>
      </c>
      <c r="X42" s="23">
        <f t="shared" si="7"/>
        <v>0.27044952592027938</v>
      </c>
      <c r="Y42" s="23">
        <f t="shared" si="8"/>
        <v>1.6180500110898435</v>
      </c>
      <c r="Z42" s="23">
        <f t="shared" si="9"/>
        <v>3.7706463074538803</v>
      </c>
      <c r="AA42" s="23">
        <f t="shared" si="10"/>
        <v>0.42911741891337135</v>
      </c>
      <c r="AB42" s="23">
        <f t="shared" si="11"/>
        <v>0.90223491172884451</v>
      </c>
      <c r="AC42" s="23">
        <f t="shared" si="12"/>
        <v>10.178190814506474</v>
      </c>
      <c r="AD42" s="23">
        <f t="shared" si="13"/>
        <v>27.067047351865334</v>
      </c>
      <c r="AE42" s="23">
        <f t="shared" si="14"/>
        <v>-0.3</v>
      </c>
      <c r="AF42" s="46">
        <f t="shared" si="15"/>
        <v>0.27982153197815751</v>
      </c>
      <c r="AG42" s="23">
        <f t="shared" si="16"/>
        <v>6.7261560072808257E-2</v>
      </c>
      <c r="AH42" s="23">
        <f t="shared" si="17"/>
        <v>1.055555407599216</v>
      </c>
      <c r="AI42" s="155">
        <f t="shared" si="18"/>
        <v>0.28202565244609407</v>
      </c>
      <c r="AJ42" s="155">
        <f t="shared" si="19"/>
        <v>2.0422304497178696E-2</v>
      </c>
      <c r="AK42" s="155">
        <f t="shared" si="20"/>
        <v>0.30244795694327276</v>
      </c>
      <c r="AL42" s="155">
        <f t="shared" si="21"/>
        <v>11.893961465475838</v>
      </c>
    </row>
    <row r="43" spans="1:38" s="156" customFormat="1" x14ac:dyDescent="0.35">
      <c r="A43" s="23">
        <f>'Uitgebreide invoer'!A43</f>
        <v>27.299999999999983</v>
      </c>
      <c r="B43" s="23">
        <f t="shared" si="0"/>
        <v>0.69999999999999929</v>
      </c>
      <c r="C43" s="23">
        <f>'Uitgebreide invoer'!B43</f>
        <v>0.3</v>
      </c>
      <c r="D43" s="23" t="str">
        <f>'Uitgebreide invoer'!C43</f>
        <v>30 - Grasachtigen en ondergedoken soorten</v>
      </c>
      <c r="E43" s="23">
        <f>'Uitgebreide invoer'!D43</f>
        <v>30</v>
      </c>
      <c r="F43" s="23">
        <f>'Uitgebreide invoer'!E43</f>
        <v>1.5</v>
      </c>
      <c r="G43" s="23">
        <f>'Uitgebreide invoer'!F43</f>
        <v>1.2</v>
      </c>
      <c r="H43" s="23">
        <f>'Uitgebreide invoer'!G43</f>
        <v>1.2</v>
      </c>
      <c r="I43" s="23">
        <f>'Uitgebreide invoer'!H43</f>
        <v>1</v>
      </c>
      <c r="J43" s="24">
        <f>J42+(+H43-I43)/(MAX('Invoerblad heterogene watergang'!$H$9:$H$17))*B43</f>
        <v>1.0077999999999991</v>
      </c>
      <c r="K43" s="24">
        <f t="shared" si="22"/>
        <v>1.721624667879931</v>
      </c>
      <c r="L43" s="79">
        <f t="shared" si="23"/>
        <v>0.71329716120414188</v>
      </c>
      <c r="M43" s="91">
        <f>'Uitgebreide invoer'!K43</f>
        <v>100</v>
      </c>
      <c r="N43" s="89">
        <f t="shared" si="1"/>
        <v>1.7077999999999991</v>
      </c>
      <c r="O43" s="93" t="str">
        <f>'Uitgebreide invoer'!L43</f>
        <v>Begroeiing volgt bodemverloop</v>
      </c>
      <c r="P43" s="23">
        <f t="shared" si="2"/>
        <v>0.7</v>
      </c>
      <c r="Q43" s="24">
        <f t="shared" si="3"/>
        <v>7.5358096541414728E-4</v>
      </c>
      <c r="R43" s="23">
        <f>'Uitgebreide invoer'!I43</f>
        <v>1</v>
      </c>
      <c r="S43" s="23">
        <f t="shared" si="4"/>
        <v>0.7</v>
      </c>
      <c r="T43" s="24">
        <f t="shared" si="24"/>
        <v>1.3297161204141927E-2</v>
      </c>
      <c r="U43" s="23" t="str">
        <f>'Uitgebreide invoer'!J43</f>
        <v>Nee</v>
      </c>
      <c r="V43" s="23">
        <f t="shared" si="5"/>
        <v>0.71622181518910366</v>
      </c>
      <c r="W43" s="23">
        <f t="shared" si="6"/>
        <v>2.6479435965396441</v>
      </c>
      <c r="X43" s="23">
        <f t="shared" si="7"/>
        <v>0.27048227769091027</v>
      </c>
      <c r="Y43" s="23">
        <f t="shared" si="8"/>
        <v>1.6191458537178016</v>
      </c>
      <c r="Z43" s="23">
        <f t="shared" si="9"/>
        <v>3.7718294893644364</v>
      </c>
      <c r="AA43" s="23">
        <f t="shared" si="10"/>
        <v>0.42927334289192171</v>
      </c>
      <c r="AB43" s="23">
        <f t="shared" si="11"/>
        <v>0.90292403852869796</v>
      </c>
      <c r="AC43" s="23">
        <f t="shared" si="12"/>
        <v>10.184796093837463</v>
      </c>
      <c r="AD43" s="23">
        <f t="shared" si="13"/>
        <v>27.08772115586094</v>
      </c>
      <c r="AE43" s="23">
        <f t="shared" si="14"/>
        <v>-0.3</v>
      </c>
      <c r="AF43" s="46">
        <f t="shared" si="15"/>
        <v>0.27983103112251806</v>
      </c>
      <c r="AG43" s="23">
        <f t="shared" si="16"/>
        <v>6.7229896258273109E-2</v>
      </c>
      <c r="AH43" s="23">
        <f t="shared" si="17"/>
        <v>1.0557548941490742</v>
      </c>
      <c r="AI43" s="155">
        <f t="shared" si="18"/>
        <v>0.28203502149767201</v>
      </c>
      <c r="AJ43" s="155">
        <f t="shared" si="19"/>
        <v>2.0412791059502909E-2</v>
      </c>
      <c r="AK43" s="155">
        <f t="shared" si="20"/>
        <v>0.3024478125571749</v>
      </c>
      <c r="AL43" s="155">
        <f t="shared" si="21"/>
        <v>11.890363407508369</v>
      </c>
    </row>
    <row r="44" spans="1:38" s="156" customFormat="1" x14ac:dyDescent="0.35">
      <c r="A44" s="23">
        <f>'Uitgebreide invoer'!A44</f>
        <v>27.999999999999982</v>
      </c>
      <c r="B44" s="23">
        <f t="shared" si="0"/>
        <v>0.69999999999999929</v>
      </c>
      <c r="C44" s="23">
        <f>'Uitgebreide invoer'!B44</f>
        <v>0.3</v>
      </c>
      <c r="D44" s="23" t="str">
        <f>'Uitgebreide invoer'!C44</f>
        <v>30 - Grasachtigen en ondergedoken soorten</v>
      </c>
      <c r="E44" s="23">
        <f>'Uitgebreide invoer'!D44</f>
        <v>30</v>
      </c>
      <c r="F44" s="23">
        <f>'Uitgebreide invoer'!E44</f>
        <v>1.5</v>
      </c>
      <c r="G44" s="23">
        <f>'Uitgebreide invoer'!F44</f>
        <v>1.2</v>
      </c>
      <c r="H44" s="23">
        <f>'Uitgebreide invoer'!G44</f>
        <v>1.2</v>
      </c>
      <c r="I44" s="23">
        <f>'Uitgebreide invoer'!H44</f>
        <v>1</v>
      </c>
      <c r="J44" s="24">
        <f>J43+(+H44-I44)/(MAX('Invoerblad heterogene watergang'!$H$9:$H$17))*B44</f>
        <v>1.0079999999999991</v>
      </c>
      <c r="K44" s="24">
        <f t="shared" si="22"/>
        <v>1.7221515273960941</v>
      </c>
      <c r="L44" s="79">
        <f t="shared" si="23"/>
        <v>0.71362466787993184</v>
      </c>
      <c r="M44" s="91">
        <f>'Uitgebreide invoer'!K44</f>
        <v>100</v>
      </c>
      <c r="N44" s="89">
        <f t="shared" si="1"/>
        <v>1.7079999999999991</v>
      </c>
      <c r="O44" s="93" t="str">
        <f>'Uitgebreide invoer'!L44</f>
        <v>Begroeiing volgt bodemverloop</v>
      </c>
      <c r="P44" s="23">
        <f t="shared" si="2"/>
        <v>0.7</v>
      </c>
      <c r="Q44" s="24">
        <f t="shared" si="3"/>
        <v>7.5265645166174033E-4</v>
      </c>
      <c r="R44" s="23">
        <f>'Uitgebreide invoer'!I44</f>
        <v>1</v>
      </c>
      <c r="S44" s="23">
        <f t="shared" si="4"/>
        <v>0.7</v>
      </c>
      <c r="T44" s="24">
        <f t="shared" si="24"/>
        <v>1.3624667879931884E-2</v>
      </c>
      <c r="U44" s="23" t="str">
        <f>'Uitgebreide invoer'!J44</f>
        <v>Nee</v>
      </c>
      <c r="V44" s="23">
        <f t="shared" si="5"/>
        <v>0.71662804881817588</v>
      </c>
      <c r="W44" s="23">
        <f t="shared" si="6"/>
        <v>2.6491244386522617</v>
      </c>
      <c r="X44" s="23">
        <f t="shared" si="7"/>
        <v>0.27051505711176005</v>
      </c>
      <c r="Y44" s="23">
        <f t="shared" si="8"/>
        <v>1.6202398513660325</v>
      </c>
      <c r="Z44" s="23">
        <f t="shared" si="9"/>
        <v>3.773010331477054</v>
      </c>
      <c r="AA44" s="23">
        <f t="shared" si="10"/>
        <v>0.42942894639033302</v>
      </c>
      <c r="AB44" s="23">
        <f t="shared" si="11"/>
        <v>0.90361180254785667</v>
      </c>
      <c r="AC44" s="23">
        <f t="shared" si="12"/>
        <v>10.19139611069204</v>
      </c>
      <c r="AD44" s="23">
        <f t="shared" si="13"/>
        <v>27.108354076435699</v>
      </c>
      <c r="AE44" s="23">
        <f t="shared" si="14"/>
        <v>-0.3</v>
      </c>
      <c r="AF44" s="46">
        <f t="shared" si="15"/>
        <v>0.27984053028130473</v>
      </c>
      <c r="AG44" s="23">
        <f t="shared" si="16"/>
        <v>6.7198232395650856E-2</v>
      </c>
      <c r="AH44" s="23">
        <f t="shared" si="17"/>
        <v>1.0559543162754639</v>
      </c>
      <c r="AI44" s="155">
        <f t="shared" si="18"/>
        <v>0.2820443904018663</v>
      </c>
      <c r="AJ44" s="155">
        <f t="shared" si="19"/>
        <v>2.0403277589560165E-2</v>
      </c>
      <c r="AK44" s="155">
        <f t="shared" si="20"/>
        <v>0.30244766799142647</v>
      </c>
      <c r="AL44" s="155">
        <f t="shared" si="21"/>
        <v>11.886781176110899</v>
      </c>
    </row>
    <row r="45" spans="1:38" s="156" customFormat="1" x14ac:dyDescent="0.35">
      <c r="A45" s="23">
        <f>'Uitgebreide invoer'!A45</f>
        <v>28.699999999999982</v>
      </c>
      <c r="B45" s="23">
        <f t="shared" si="0"/>
        <v>0.69999999999999929</v>
      </c>
      <c r="C45" s="23">
        <f>'Uitgebreide invoer'!B45</f>
        <v>0.3</v>
      </c>
      <c r="D45" s="23" t="str">
        <f>'Uitgebreide invoer'!C45</f>
        <v>30 - Grasachtigen en ondergedoken soorten</v>
      </c>
      <c r="E45" s="23">
        <f>'Uitgebreide invoer'!D45</f>
        <v>30</v>
      </c>
      <c r="F45" s="23">
        <f>'Uitgebreide invoer'!E45</f>
        <v>1.5</v>
      </c>
      <c r="G45" s="23">
        <f>'Uitgebreide invoer'!F45</f>
        <v>1.2</v>
      </c>
      <c r="H45" s="23">
        <f>'Uitgebreide invoer'!G45</f>
        <v>1.2</v>
      </c>
      <c r="I45" s="23">
        <f>'Uitgebreide invoer'!H45</f>
        <v>1</v>
      </c>
      <c r="J45" s="24">
        <f>J44+(+H45-I45)/(MAX('Invoerblad heterogene watergang'!$H$9:$H$17))*B45</f>
        <v>1.0081999999999991</v>
      </c>
      <c r="K45" s="24">
        <f t="shared" si="22"/>
        <v>1.7226777415303633</v>
      </c>
      <c r="L45" s="79">
        <f t="shared" si="23"/>
        <v>0.71395152739609502</v>
      </c>
      <c r="M45" s="91">
        <f>'Uitgebreide invoer'!K45</f>
        <v>100</v>
      </c>
      <c r="N45" s="89">
        <f t="shared" si="1"/>
        <v>1.7081999999999991</v>
      </c>
      <c r="O45" s="93" t="str">
        <f>'Uitgebreide invoer'!L45</f>
        <v>Begroeiing volgt bodemverloop</v>
      </c>
      <c r="P45" s="23">
        <f t="shared" si="2"/>
        <v>0.7</v>
      </c>
      <c r="Q45" s="24">
        <f t="shared" si="3"/>
        <v>7.517344775273485E-4</v>
      </c>
      <c r="R45" s="23">
        <f>'Uitgebreide invoer'!I45</f>
        <v>1</v>
      </c>
      <c r="S45" s="23">
        <f t="shared" si="4"/>
        <v>0.7</v>
      </c>
      <c r="T45" s="24">
        <f t="shared" si="24"/>
        <v>1.3951527396095065E-2</v>
      </c>
      <c r="U45" s="23" t="str">
        <f>'Uitgebreide invoer'!J45</f>
        <v>Nee</v>
      </c>
      <c r="V45" s="23">
        <f t="shared" si="5"/>
        <v>0.71703380055034005</v>
      </c>
      <c r="W45" s="23">
        <f t="shared" si="6"/>
        <v>2.6503029473976611</v>
      </c>
      <c r="X45" s="23">
        <f t="shared" si="7"/>
        <v>0.27054786369022349</v>
      </c>
      <c r="Y45" s="23">
        <f t="shared" si="8"/>
        <v>1.6213320080821396</v>
      </c>
      <c r="Z45" s="23">
        <f t="shared" si="9"/>
        <v>3.7741888402224539</v>
      </c>
      <c r="AA45" s="23">
        <f t="shared" si="10"/>
        <v>0.42958423033930038</v>
      </c>
      <c r="AB45" s="23">
        <f t="shared" si="11"/>
        <v>0.90429820753179957</v>
      </c>
      <c r="AC45" s="23">
        <f t="shared" si="12"/>
        <v>10.197990856372138</v>
      </c>
      <c r="AD45" s="23">
        <f t="shared" si="13"/>
        <v>27.128946225953989</v>
      </c>
      <c r="AE45" s="23">
        <f t="shared" si="14"/>
        <v>-0.3</v>
      </c>
      <c r="AF45" s="46">
        <f t="shared" si="15"/>
        <v>0.2798500293250637</v>
      </c>
      <c r="AG45" s="23">
        <f t="shared" si="16"/>
        <v>6.7166568916454311E-2</v>
      </c>
      <c r="AH45" s="23">
        <f t="shared" si="17"/>
        <v>1.0561536744678568</v>
      </c>
      <c r="AI45" s="155">
        <f t="shared" si="18"/>
        <v>0.28205375903132712</v>
      </c>
      <c r="AJ45" s="155">
        <f t="shared" si="19"/>
        <v>2.0393764217035055E-2</v>
      </c>
      <c r="AK45" s="155">
        <f t="shared" si="20"/>
        <v>0.30244752324836216</v>
      </c>
      <c r="AL45" s="155">
        <f t="shared" si="21"/>
        <v>11.883214682969925</v>
      </c>
    </row>
    <row r="46" spans="1:38" s="156" customFormat="1" x14ac:dyDescent="0.35">
      <c r="A46" s="23">
        <f>'Uitgebreide invoer'!A46</f>
        <v>29.399999999999981</v>
      </c>
      <c r="B46" s="23">
        <f t="shared" si="0"/>
        <v>0.69999999999999929</v>
      </c>
      <c r="C46" s="23">
        <f>'Uitgebreide invoer'!B46</f>
        <v>0.3</v>
      </c>
      <c r="D46" s="23" t="str">
        <f>'Uitgebreide invoer'!C46</f>
        <v>30 - Grasachtigen en ondergedoken soorten</v>
      </c>
      <c r="E46" s="23">
        <f>'Uitgebreide invoer'!D46</f>
        <v>30</v>
      </c>
      <c r="F46" s="23">
        <f>'Uitgebreide invoer'!E46</f>
        <v>1.5</v>
      </c>
      <c r="G46" s="23">
        <f>'Uitgebreide invoer'!F46</f>
        <v>1.2</v>
      </c>
      <c r="H46" s="23">
        <f>'Uitgebreide invoer'!G46</f>
        <v>1.2</v>
      </c>
      <c r="I46" s="23">
        <f>'Uitgebreide invoer'!H46</f>
        <v>1</v>
      </c>
      <c r="J46" s="24">
        <f>J45+(+H46-I46)/(MAX('Invoerblad heterogene watergang'!$H$9:$H$17))*B46</f>
        <v>1.0083999999999991</v>
      </c>
      <c r="K46" s="24">
        <f t="shared" si="22"/>
        <v>1.7232033120546586</v>
      </c>
      <c r="L46" s="79">
        <f t="shared" si="23"/>
        <v>0.71427774153036427</v>
      </c>
      <c r="M46" s="91">
        <f>'Uitgebreide invoer'!K46</f>
        <v>100</v>
      </c>
      <c r="N46" s="89">
        <f t="shared" si="1"/>
        <v>1.708399999999999</v>
      </c>
      <c r="O46" s="93" t="str">
        <f>'Uitgebreide invoer'!L46</f>
        <v>Begroeiing volgt bodemverloop</v>
      </c>
      <c r="P46" s="23">
        <f t="shared" si="2"/>
        <v>0.7</v>
      </c>
      <c r="Q46" s="24">
        <f t="shared" si="3"/>
        <v>7.5081503470736475E-4</v>
      </c>
      <c r="R46" s="23">
        <f>'Uitgebreide invoer'!I46</f>
        <v>1</v>
      </c>
      <c r="S46" s="23">
        <f t="shared" si="4"/>
        <v>0.7</v>
      </c>
      <c r="T46" s="24">
        <f t="shared" si="24"/>
        <v>1.4277741530364318E-2</v>
      </c>
      <c r="U46" s="23" t="str">
        <f>'Uitgebreide invoer'!J46</f>
        <v>Nee</v>
      </c>
      <c r="V46" s="23">
        <f t="shared" si="5"/>
        <v>0.71743907069124901</v>
      </c>
      <c r="W46" s="23">
        <f t="shared" si="6"/>
        <v>2.6514791291855504</v>
      </c>
      <c r="X46" s="23">
        <f t="shared" si="7"/>
        <v>0.27058069693787234</v>
      </c>
      <c r="Y46" s="23">
        <f t="shared" si="8"/>
        <v>1.6224223279050138</v>
      </c>
      <c r="Z46" s="23">
        <f t="shared" si="9"/>
        <v>3.7753650220103427</v>
      </c>
      <c r="AA46" s="23">
        <f t="shared" si="10"/>
        <v>0.42973919566619567</v>
      </c>
      <c r="AB46" s="23">
        <f t="shared" si="11"/>
        <v>0.90498325721376482</v>
      </c>
      <c r="AC46" s="23">
        <f t="shared" si="12"/>
        <v>10.204580322307427</v>
      </c>
      <c r="AD46" s="23">
        <f t="shared" si="13"/>
        <v>27.149497716412945</v>
      </c>
      <c r="AE46" s="23">
        <f t="shared" si="14"/>
        <v>-0.3</v>
      </c>
      <c r="AF46" s="46">
        <f t="shared" si="15"/>
        <v>0.27985952812571657</v>
      </c>
      <c r="AG46" s="23">
        <f t="shared" si="16"/>
        <v>6.7134906247611398E-2</v>
      </c>
      <c r="AH46" s="23">
        <f t="shared" si="17"/>
        <v>1.0563529692123956</v>
      </c>
      <c r="AI46" s="155">
        <f t="shared" si="18"/>
        <v>0.28206312726006416</v>
      </c>
      <c r="AJ46" s="155">
        <f t="shared" si="19"/>
        <v>2.0384251070236104E-2</v>
      </c>
      <c r="AK46" s="155">
        <f t="shared" si="20"/>
        <v>0.30244737833030028</v>
      </c>
      <c r="AL46" s="155">
        <f t="shared" si="21"/>
        <v>11.8796638403728</v>
      </c>
    </row>
    <row r="47" spans="1:38" s="156" customFormat="1" x14ac:dyDescent="0.35">
      <c r="A47" s="23">
        <f>'Uitgebreide invoer'!A47</f>
        <v>30.09999999999998</v>
      </c>
      <c r="B47" s="23">
        <f t="shared" si="0"/>
        <v>0.69999999999999929</v>
      </c>
      <c r="C47" s="23">
        <f>'Uitgebreide invoer'!B47</f>
        <v>0.3</v>
      </c>
      <c r="D47" s="23" t="str">
        <f>'Uitgebreide invoer'!C47</f>
        <v>30 - Grasachtigen en ondergedoken soorten</v>
      </c>
      <c r="E47" s="23">
        <f>'Uitgebreide invoer'!D47</f>
        <v>30</v>
      </c>
      <c r="F47" s="23">
        <f>'Uitgebreide invoer'!E47</f>
        <v>1.5</v>
      </c>
      <c r="G47" s="23">
        <f>'Uitgebreide invoer'!F47</f>
        <v>1.2</v>
      </c>
      <c r="H47" s="23">
        <f>'Uitgebreide invoer'!G47</f>
        <v>1.2</v>
      </c>
      <c r="I47" s="23">
        <f>'Uitgebreide invoer'!H47</f>
        <v>1</v>
      </c>
      <c r="J47" s="24">
        <f>J46+(+H47-I47)/(MAX('Invoerblad heterogene watergang'!$H$9:$H$17))*B47</f>
        <v>1.0085999999999991</v>
      </c>
      <c r="K47" s="24">
        <f t="shared" si="22"/>
        <v>1.7237282407351033</v>
      </c>
      <c r="L47" s="79">
        <f t="shared" si="23"/>
        <v>0.71460331205465955</v>
      </c>
      <c r="M47" s="91">
        <f>'Uitgebreide invoer'!K47</f>
        <v>100</v>
      </c>
      <c r="N47" s="89">
        <f t="shared" si="1"/>
        <v>1.708599999999999</v>
      </c>
      <c r="O47" s="93" t="str">
        <f>'Uitgebreide invoer'!L47</f>
        <v>Begroeiing volgt bodemverloop</v>
      </c>
      <c r="P47" s="23">
        <f t="shared" si="2"/>
        <v>0.7</v>
      </c>
      <c r="Q47" s="24">
        <f t="shared" si="3"/>
        <v>7.4989811492115932E-4</v>
      </c>
      <c r="R47" s="23">
        <f>'Uitgebreide invoer'!I47</f>
        <v>1</v>
      </c>
      <c r="S47" s="23">
        <f t="shared" si="4"/>
        <v>0.7</v>
      </c>
      <c r="T47" s="24">
        <f t="shared" si="24"/>
        <v>1.460331205465959E-2</v>
      </c>
      <c r="U47" s="23" t="str">
        <f>'Uitgebreide invoer'!J47</f>
        <v>Nee</v>
      </c>
      <c r="V47" s="23">
        <f t="shared" si="5"/>
        <v>0.71784385955004015</v>
      </c>
      <c r="W47" s="23">
        <f t="shared" si="6"/>
        <v>2.6526529904046763</v>
      </c>
      <c r="X47" s="23">
        <f t="shared" si="7"/>
        <v>0.27061355637042039</v>
      </c>
      <c r="Y47" s="23">
        <f t="shared" si="8"/>
        <v>1.623510814864825</v>
      </c>
      <c r="Z47" s="23">
        <f t="shared" si="9"/>
        <v>3.7765388832294686</v>
      </c>
      <c r="AA47" s="23">
        <f t="shared" si="10"/>
        <v>0.42989384329507985</v>
      </c>
      <c r="AB47" s="23">
        <f t="shared" si="11"/>
        <v>0.90566695531478481</v>
      </c>
      <c r="AC47" s="23">
        <f t="shared" si="12"/>
        <v>10.211164500054169</v>
      </c>
      <c r="AD47" s="23">
        <f t="shared" si="13"/>
        <v>27.170008659443543</v>
      </c>
      <c r="AE47" s="23">
        <f t="shared" si="14"/>
        <v>-0.3</v>
      </c>
      <c r="AF47" s="46">
        <f t="shared" si="15"/>
        <v>0.27986902655654555</v>
      </c>
      <c r="AG47" s="23">
        <f t="shared" si="16"/>
        <v>6.7103244811514792E-2</v>
      </c>
      <c r="AH47" s="23">
        <f t="shared" si="17"/>
        <v>1.0565522009919222</v>
      </c>
      <c r="AI47" s="155">
        <f t="shared" si="18"/>
        <v>0.28207249496343173</v>
      </c>
      <c r="AJ47" s="155">
        <f t="shared" si="19"/>
        <v>2.0374738276108289E-2</v>
      </c>
      <c r="AK47" s="155">
        <f t="shared" si="20"/>
        <v>0.30244723323954004</v>
      </c>
      <c r="AL47" s="155">
        <f t="shared" si="21"/>
        <v>11.876128561202886</v>
      </c>
    </row>
    <row r="48" spans="1:38" s="156" customFormat="1" x14ac:dyDescent="0.35">
      <c r="A48" s="23">
        <f>'Uitgebreide invoer'!A48</f>
        <v>30.799999999999979</v>
      </c>
      <c r="B48" s="23">
        <f t="shared" si="0"/>
        <v>0.69999999999999929</v>
      </c>
      <c r="C48" s="23">
        <f>'Uitgebreide invoer'!B48</f>
        <v>0.3</v>
      </c>
      <c r="D48" s="23" t="str">
        <f>'Uitgebreide invoer'!C48</f>
        <v>30 - Grasachtigen en ondergedoken soorten</v>
      </c>
      <c r="E48" s="23">
        <f>'Uitgebreide invoer'!D48</f>
        <v>30</v>
      </c>
      <c r="F48" s="23">
        <f>'Uitgebreide invoer'!E48</f>
        <v>1.5</v>
      </c>
      <c r="G48" s="23">
        <f>'Uitgebreide invoer'!F48</f>
        <v>1.2</v>
      </c>
      <c r="H48" s="23">
        <f>'Uitgebreide invoer'!G48</f>
        <v>1.2</v>
      </c>
      <c r="I48" s="23">
        <f>'Uitgebreide invoer'!H48</f>
        <v>1</v>
      </c>
      <c r="J48" s="24">
        <f>J47+(+H48-I48)/(MAX('Invoerblad heterogene watergang'!$H$9:$H$17))*B48</f>
        <v>1.008799999999999</v>
      </c>
      <c r="K48" s="24">
        <f t="shared" si="22"/>
        <v>1.7242525293320412</v>
      </c>
      <c r="L48" s="79">
        <f t="shared" si="23"/>
        <v>0.7149282407351043</v>
      </c>
      <c r="M48" s="91">
        <f>'Uitgebreide invoer'!K48</f>
        <v>100</v>
      </c>
      <c r="N48" s="89">
        <f t="shared" si="1"/>
        <v>1.708799999999999</v>
      </c>
      <c r="O48" s="93" t="str">
        <f>'Uitgebreide invoer'!L48</f>
        <v>Begroeiing volgt bodemverloop</v>
      </c>
      <c r="P48" s="23">
        <f t="shared" si="2"/>
        <v>0.7</v>
      </c>
      <c r="Q48" s="24">
        <f t="shared" si="3"/>
        <v>7.489837099111424E-4</v>
      </c>
      <c r="R48" s="23">
        <f>'Uitgebreide invoer'!I48</f>
        <v>1</v>
      </c>
      <c r="S48" s="23">
        <f t="shared" si="4"/>
        <v>0.7</v>
      </c>
      <c r="T48" s="24">
        <f t="shared" si="24"/>
        <v>1.4928240735104348E-2</v>
      </c>
      <c r="U48" s="23" t="str">
        <f>'Uitgebreide invoer'!J48</f>
        <v>Nee</v>
      </c>
      <c r="V48" s="23">
        <f t="shared" si="5"/>
        <v>0.71824816743929298</v>
      </c>
      <c r="W48" s="23">
        <f t="shared" si="6"/>
        <v>2.6538245374228886</v>
      </c>
      <c r="X48" s="23">
        <f t="shared" si="7"/>
        <v>0.27064644150768874</v>
      </c>
      <c r="Y48" s="23">
        <f t="shared" si="8"/>
        <v>1.6245974729830119</v>
      </c>
      <c r="Z48" s="23">
        <f t="shared" si="9"/>
        <v>3.7777104302476809</v>
      </c>
      <c r="AA48" s="23">
        <f t="shared" si="10"/>
        <v>0.43004817414671381</v>
      </c>
      <c r="AB48" s="23">
        <f t="shared" si="11"/>
        <v>0.90634930554371895</v>
      </c>
      <c r="AC48" s="23">
        <f t="shared" si="12"/>
        <v>10.217743381294152</v>
      </c>
      <c r="AD48" s="23">
        <f t="shared" si="13"/>
        <v>27.190479166311569</v>
      </c>
      <c r="AE48" s="23">
        <f t="shared" si="14"/>
        <v>-0.3</v>
      </c>
      <c r="AF48" s="46">
        <f t="shared" si="15"/>
        <v>0.27987852449218248</v>
      </c>
      <c r="AG48" s="23">
        <f t="shared" si="16"/>
        <v>6.7071585026058367E-2</v>
      </c>
      <c r="AH48" s="23">
        <f t="shared" si="17"/>
        <v>1.0567513702859939</v>
      </c>
      <c r="AI48" s="155">
        <f t="shared" si="18"/>
        <v>0.28208186201811819</v>
      </c>
      <c r="AJ48" s="155">
        <f t="shared" si="19"/>
        <v>2.0365225960245665E-2</v>
      </c>
      <c r="AK48" s="155">
        <f t="shared" si="20"/>
        <v>0.30244708797836384</v>
      </c>
      <c r="AL48" s="155">
        <f t="shared" si="21"/>
        <v>11.872608758934845</v>
      </c>
    </row>
    <row r="49" spans="1:38" s="156" customFormat="1" x14ac:dyDescent="0.35">
      <c r="A49" s="23">
        <f>'Uitgebreide invoer'!A49</f>
        <v>31.499999999999979</v>
      </c>
      <c r="B49" s="23">
        <f t="shared" si="0"/>
        <v>0.70000000000000284</v>
      </c>
      <c r="C49" s="23">
        <f>'Uitgebreide invoer'!B49</f>
        <v>0.3</v>
      </c>
      <c r="D49" s="23" t="str">
        <f>'Uitgebreide invoer'!C49</f>
        <v>30 - Grasachtigen en ondergedoken soorten</v>
      </c>
      <c r="E49" s="23">
        <f>'Uitgebreide invoer'!D49</f>
        <v>30</v>
      </c>
      <c r="F49" s="23">
        <f>'Uitgebreide invoer'!E49</f>
        <v>1.5</v>
      </c>
      <c r="G49" s="23">
        <f>'Uitgebreide invoer'!F49</f>
        <v>1.2</v>
      </c>
      <c r="H49" s="23">
        <f>'Uitgebreide invoer'!G49</f>
        <v>1.2</v>
      </c>
      <c r="I49" s="23">
        <f>'Uitgebreide invoer'!H49</f>
        <v>1</v>
      </c>
      <c r="J49" s="24">
        <f>J48+(+H49-I49)/(MAX('Invoerblad heterogene watergang'!$H$9:$H$17))*B49</f>
        <v>1.008999999999999</v>
      </c>
      <c r="K49" s="24">
        <f t="shared" si="22"/>
        <v>1.7247761796000511</v>
      </c>
      <c r="L49" s="79">
        <f t="shared" si="23"/>
        <v>0.7152525293320422</v>
      </c>
      <c r="M49" s="91">
        <f>'Uitgebreide invoer'!K49</f>
        <v>100</v>
      </c>
      <c r="N49" s="89">
        <f t="shared" si="1"/>
        <v>1.708999999999999</v>
      </c>
      <c r="O49" s="93" t="str">
        <f>'Uitgebreide invoer'!L49</f>
        <v>Begroeiing volgt bodemverloop</v>
      </c>
      <c r="P49" s="23">
        <f t="shared" si="2"/>
        <v>0.7</v>
      </c>
      <c r="Q49" s="24">
        <f t="shared" si="3"/>
        <v>7.4807181144281897E-4</v>
      </c>
      <c r="R49" s="23">
        <f>'Uitgebreide invoer'!I49</f>
        <v>1</v>
      </c>
      <c r="S49" s="23">
        <f t="shared" si="4"/>
        <v>0.7</v>
      </c>
      <c r="T49" s="24">
        <f t="shared" si="24"/>
        <v>1.5252529332042242E-2</v>
      </c>
      <c r="U49" s="23" t="str">
        <f>'Uitgebreide invoer'!J49</f>
        <v>Nee</v>
      </c>
      <c r="V49" s="23">
        <f t="shared" si="5"/>
        <v>0.71865199467498786</v>
      </c>
      <c r="W49" s="23">
        <f t="shared" si="6"/>
        <v>2.6549937765871965</v>
      </c>
      <c r="X49" s="23">
        <f t="shared" si="7"/>
        <v>0.27067935187357134</v>
      </c>
      <c r="Y49" s="23">
        <f t="shared" si="8"/>
        <v>1.6256823062722765</v>
      </c>
      <c r="Z49" s="23">
        <f t="shared" si="9"/>
        <v>3.7788796694119888</v>
      </c>
      <c r="AA49" s="23">
        <f t="shared" si="10"/>
        <v>0.43020218913857083</v>
      </c>
      <c r="AB49" s="23">
        <f t="shared" si="11"/>
        <v>0.90703031159728864</v>
      </c>
      <c r="AC49" s="23">
        <f t="shared" si="12"/>
        <v>10.224316957833613</v>
      </c>
      <c r="AD49" s="23">
        <f t="shared" si="13"/>
        <v>27.210909347918658</v>
      </c>
      <c r="AE49" s="23">
        <f t="shared" si="14"/>
        <v>-0.3</v>
      </c>
      <c r="AF49" s="46">
        <f t="shared" si="15"/>
        <v>0.2798880218085969</v>
      </c>
      <c r="AG49" s="23">
        <f t="shared" si="16"/>
        <v>6.7039927304676977E-2</v>
      </c>
      <c r="AH49" s="23">
        <f t="shared" si="17"/>
        <v>1.0569504775709055</v>
      </c>
      <c r="AI49" s="155">
        <f t="shared" si="18"/>
        <v>0.28209122830213373</v>
      </c>
      <c r="AJ49" s="155">
        <f t="shared" si="19"/>
        <v>2.0355714246903845E-2</v>
      </c>
      <c r="AK49" s="155">
        <f t="shared" si="20"/>
        <v>0.30244694254903759</v>
      </c>
      <c r="AL49" s="155">
        <f t="shared" si="21"/>
        <v>11.869104347629928</v>
      </c>
    </row>
    <row r="50" spans="1:38" s="156" customFormat="1" x14ac:dyDescent="0.35">
      <c r="A50" s="23">
        <f>'Uitgebreide invoer'!A50</f>
        <v>32.199999999999982</v>
      </c>
      <c r="B50" s="23">
        <f t="shared" si="0"/>
        <v>0.70000000000000284</v>
      </c>
      <c r="C50" s="23">
        <f>'Uitgebreide invoer'!B50</f>
        <v>0.3</v>
      </c>
      <c r="D50" s="23" t="str">
        <f>'Uitgebreide invoer'!C50</f>
        <v>30 - Grasachtigen en ondergedoken soorten</v>
      </c>
      <c r="E50" s="23">
        <f>'Uitgebreide invoer'!D50</f>
        <v>30</v>
      </c>
      <c r="F50" s="23">
        <f>'Uitgebreide invoer'!E50</f>
        <v>1.5</v>
      </c>
      <c r="G50" s="23">
        <f>'Uitgebreide invoer'!F50</f>
        <v>1.2</v>
      </c>
      <c r="H50" s="23">
        <f>'Uitgebreide invoer'!G50</f>
        <v>1.2</v>
      </c>
      <c r="I50" s="23">
        <f>'Uitgebreide invoer'!H50</f>
        <v>1</v>
      </c>
      <c r="J50" s="24">
        <f>J49+(+H50-I50)/(MAX('Invoerblad heterogene watergang'!$H$9:$H$17))*B50</f>
        <v>1.009199999999999</v>
      </c>
      <c r="K50" s="24">
        <f t="shared" si="22"/>
        <v>1.7252991932879644</v>
      </c>
      <c r="L50" s="79">
        <f t="shared" si="23"/>
        <v>0.71557617960005215</v>
      </c>
      <c r="M50" s="91">
        <f>'Uitgebreide invoer'!K50</f>
        <v>100</v>
      </c>
      <c r="N50" s="89">
        <f t="shared" si="1"/>
        <v>1.7091999999999989</v>
      </c>
      <c r="O50" s="93" t="str">
        <f>'Uitgebreide invoer'!L50</f>
        <v>Begroeiing volgt bodemverloop</v>
      </c>
      <c r="P50" s="23">
        <f t="shared" si="2"/>
        <v>0.7</v>
      </c>
      <c r="Q50" s="24">
        <f t="shared" si="3"/>
        <v>7.4716241130483286E-4</v>
      </c>
      <c r="R50" s="23">
        <f>'Uitgebreide invoer'!I50</f>
        <v>1</v>
      </c>
      <c r="S50" s="23">
        <f t="shared" si="4"/>
        <v>0.7</v>
      </c>
      <c r="T50" s="24">
        <f t="shared" si="24"/>
        <v>1.5576179600052198E-2</v>
      </c>
      <c r="U50" s="23" t="str">
        <f>'Uitgebreide invoer'!J50</f>
        <v>Nee</v>
      </c>
      <c r="V50" s="23">
        <f t="shared" si="5"/>
        <v>0.71905534157646223</v>
      </c>
      <c r="W50" s="23">
        <f t="shared" si="6"/>
        <v>2.6561607142238239</v>
      </c>
      <c r="X50" s="23">
        <f t="shared" si="7"/>
        <v>0.27071228699600075</v>
      </c>
      <c r="Y50" s="23">
        <f t="shared" si="8"/>
        <v>1.6267653187365716</v>
      </c>
      <c r="Z50" s="23">
        <f t="shared" si="9"/>
        <v>3.7800466070486163</v>
      </c>
      <c r="AA50" s="23">
        <f t="shared" si="10"/>
        <v>0.43035588918484713</v>
      </c>
      <c r="AB50" s="23">
        <f t="shared" si="11"/>
        <v>0.90770997716010937</v>
      </c>
      <c r="AC50" s="23">
        <f t="shared" si="12"/>
        <v>10.230885221602128</v>
      </c>
      <c r="AD50" s="23">
        <f t="shared" si="13"/>
        <v>27.23129931480328</v>
      </c>
      <c r="AE50" s="23">
        <f t="shared" si="14"/>
        <v>-0.3</v>
      </c>
      <c r="AF50" s="46">
        <f t="shared" si="15"/>
        <v>0.27989751838308091</v>
      </c>
      <c r="AG50" s="23">
        <f t="shared" si="16"/>
        <v>6.7008272056396923E-2</v>
      </c>
      <c r="AH50" s="23">
        <f t="shared" si="17"/>
        <v>1.0571495233197163</v>
      </c>
      <c r="AI50" s="155">
        <f t="shared" si="18"/>
        <v>0.28210059369479606</v>
      </c>
      <c r="AJ50" s="155">
        <f t="shared" si="19"/>
        <v>2.0346203259012062E-2</v>
      </c>
      <c r="AK50" s="155">
        <f t="shared" si="20"/>
        <v>0.30244679695380811</v>
      </c>
      <c r="AL50" s="155">
        <f t="shared" si="21"/>
        <v>11.865615241931295</v>
      </c>
    </row>
    <row r="51" spans="1:38" s="156" customFormat="1" x14ac:dyDescent="0.35">
      <c r="A51" s="23">
        <f>'Uitgebreide invoer'!A51</f>
        <v>32.899999999999984</v>
      </c>
      <c r="B51" s="23">
        <f t="shared" si="0"/>
        <v>0.70000000000000284</v>
      </c>
      <c r="C51" s="23">
        <f>'Uitgebreide invoer'!B51</f>
        <v>0.3</v>
      </c>
      <c r="D51" s="23" t="str">
        <f>'Uitgebreide invoer'!C51</f>
        <v>30 - Grasachtigen en ondergedoken soorten</v>
      </c>
      <c r="E51" s="23">
        <f>'Uitgebreide invoer'!D51</f>
        <v>30</v>
      </c>
      <c r="F51" s="23">
        <f>'Uitgebreide invoer'!E51</f>
        <v>1.5</v>
      </c>
      <c r="G51" s="23">
        <f>'Uitgebreide invoer'!F51</f>
        <v>1.2</v>
      </c>
      <c r="H51" s="23">
        <f>'Uitgebreide invoer'!G51</f>
        <v>1.2</v>
      </c>
      <c r="I51" s="23">
        <f>'Uitgebreide invoer'!H51</f>
        <v>1</v>
      </c>
      <c r="J51" s="24">
        <f>J50+(+H51-I51)/(MAX('Invoerblad heterogene watergang'!$H$9:$H$17))*B51</f>
        <v>1.009399999999999</v>
      </c>
      <c r="K51" s="24">
        <f t="shared" si="22"/>
        <v>1.7258215721388808</v>
      </c>
      <c r="L51" s="79">
        <f t="shared" si="23"/>
        <v>0.71589919328796547</v>
      </c>
      <c r="M51" s="91">
        <f>'Uitgebreide invoer'!K51</f>
        <v>100</v>
      </c>
      <c r="N51" s="89">
        <f t="shared" si="1"/>
        <v>1.7093999999999989</v>
      </c>
      <c r="O51" s="93" t="str">
        <f>'Uitgebreide invoer'!L51</f>
        <v>Begroeiing volgt bodemverloop</v>
      </c>
      <c r="P51" s="23">
        <f t="shared" si="2"/>
        <v>0.7</v>
      </c>
      <c r="Q51" s="24">
        <f t="shared" si="3"/>
        <v>7.4625550130903273E-4</v>
      </c>
      <c r="R51" s="23">
        <f>'Uitgebreide invoer'!I51</f>
        <v>1</v>
      </c>
      <c r="S51" s="23">
        <f t="shared" si="4"/>
        <v>0.7</v>
      </c>
      <c r="T51" s="24">
        <f t="shared" si="24"/>
        <v>1.5899193287965518E-2</v>
      </c>
      <c r="U51" s="23" t="str">
        <f>'Uitgebreide invoer'!J51</f>
        <v>Nee</v>
      </c>
      <c r="V51" s="23">
        <f t="shared" si="5"/>
        <v>0.71945820846637076</v>
      </c>
      <c r="W51" s="23">
        <f t="shared" si="6"/>
        <v>2.6573253566382724</v>
      </c>
      <c r="X51" s="23">
        <f t="shared" si="7"/>
        <v>0.27074524640691439</v>
      </c>
      <c r="Y51" s="23">
        <f t="shared" si="8"/>
        <v>1.6278465143710983</v>
      </c>
      <c r="Z51" s="23">
        <f t="shared" si="9"/>
        <v>3.7812112494630652</v>
      </c>
      <c r="AA51" s="23">
        <f t="shared" si="10"/>
        <v>0.43050927519647408</v>
      </c>
      <c r="AB51" s="23">
        <f t="shared" si="11"/>
        <v>0.90838830590472752</v>
      </c>
      <c r="AC51" s="23">
        <f t="shared" si="12"/>
        <v>10.237448164651562</v>
      </c>
      <c r="AD51" s="23">
        <f t="shared" si="13"/>
        <v>27.251649177141825</v>
      </c>
      <c r="AE51" s="23">
        <f t="shared" si="14"/>
        <v>-0.3</v>
      </c>
      <c r="AF51" s="46">
        <f t="shared" si="15"/>
        <v>0.27990701409424079</v>
      </c>
      <c r="AG51" s="23">
        <f t="shared" si="16"/>
        <v>6.6976619685863992E-2</v>
      </c>
      <c r="AH51" s="23">
        <f t="shared" si="17"/>
        <v>1.0573485080022638</v>
      </c>
      <c r="AI51" s="155">
        <f t="shared" si="18"/>
        <v>0.28210995807672135</v>
      </c>
      <c r="AJ51" s="155">
        <f t="shared" si="19"/>
        <v>2.0336693118185863E-2</v>
      </c>
      <c r="AK51" s="155">
        <f t="shared" si="20"/>
        <v>0.30244665119490721</v>
      </c>
      <c r="AL51" s="155">
        <f t="shared" si="21"/>
        <v>11.862141357059388</v>
      </c>
    </row>
    <row r="52" spans="1:38" s="156" customFormat="1" x14ac:dyDescent="0.35">
      <c r="A52" s="23">
        <f>'Uitgebreide invoer'!A52</f>
        <v>33.599999999999987</v>
      </c>
      <c r="B52" s="23">
        <f t="shared" si="0"/>
        <v>0.70000000000000284</v>
      </c>
      <c r="C52" s="23">
        <f>'Uitgebreide invoer'!B52</f>
        <v>0.3</v>
      </c>
      <c r="D52" s="23" t="str">
        <f>'Uitgebreide invoer'!C52</f>
        <v>30 - Grasachtigen en ondergedoken soorten</v>
      </c>
      <c r="E52" s="23">
        <f>'Uitgebreide invoer'!D52</f>
        <v>30</v>
      </c>
      <c r="F52" s="23">
        <f>'Uitgebreide invoer'!E52</f>
        <v>1.5</v>
      </c>
      <c r="G52" s="23">
        <f>'Uitgebreide invoer'!F52</f>
        <v>1.2</v>
      </c>
      <c r="H52" s="23">
        <f>'Uitgebreide invoer'!G52</f>
        <v>1.2</v>
      </c>
      <c r="I52" s="23">
        <f>'Uitgebreide invoer'!H52</f>
        <v>1</v>
      </c>
      <c r="J52" s="24">
        <f>J51+(+H52-I52)/(MAX('Invoerblad heterogene watergang'!$H$9:$H$17))*B52</f>
        <v>1.0095999999999989</v>
      </c>
      <c r="K52" s="24">
        <f t="shared" si="22"/>
        <v>1.7263433178901841</v>
      </c>
      <c r="L52" s="79">
        <f t="shared" si="23"/>
        <v>0.71622157213888182</v>
      </c>
      <c r="M52" s="91">
        <f>'Uitgebreide invoer'!K52</f>
        <v>100</v>
      </c>
      <c r="N52" s="89">
        <f t="shared" si="1"/>
        <v>1.7095999999999989</v>
      </c>
      <c r="O52" s="93" t="str">
        <f>'Uitgebreide invoer'!L52</f>
        <v>Begroeiing volgt bodemverloop</v>
      </c>
      <c r="P52" s="23">
        <f t="shared" si="2"/>
        <v>0.7</v>
      </c>
      <c r="Q52" s="24">
        <f t="shared" si="3"/>
        <v>7.4535107329050344E-4</v>
      </c>
      <c r="R52" s="23">
        <f>'Uitgebreide invoer'!I52</f>
        <v>1</v>
      </c>
      <c r="S52" s="23">
        <f t="shared" si="4"/>
        <v>0.7</v>
      </c>
      <c r="T52" s="24">
        <f t="shared" si="24"/>
        <v>1.6221572138881868E-2</v>
      </c>
      <c r="U52" s="23" t="str">
        <f>'Uitgebreide invoer'!J52</f>
        <v>Nee</v>
      </c>
      <c r="V52" s="23">
        <f t="shared" si="5"/>
        <v>0.71986059567064364</v>
      </c>
      <c r="W52" s="23">
        <f t="shared" si="6"/>
        <v>2.6584877101153763</v>
      </c>
      <c r="X52" s="23">
        <f t="shared" si="7"/>
        <v>0.27077822964222104</v>
      </c>
      <c r="Y52" s="23">
        <f t="shared" si="8"/>
        <v>1.6289258971622955</v>
      </c>
      <c r="Z52" s="23">
        <f t="shared" si="9"/>
        <v>3.7823736029401687</v>
      </c>
      <c r="AA52" s="23">
        <f t="shared" si="10"/>
        <v>0.43066234808112969</v>
      </c>
      <c r="AB52" s="23">
        <f t="shared" si="11"/>
        <v>0.90906530149165188</v>
      </c>
      <c r="AC52" s="23">
        <f t="shared" si="12"/>
        <v>10.244005779155023</v>
      </c>
      <c r="AD52" s="23">
        <f t="shared" si="13"/>
        <v>27.271959044749558</v>
      </c>
      <c r="AE52" s="23">
        <f t="shared" si="14"/>
        <v>-0.3</v>
      </c>
      <c r="AF52" s="46">
        <f t="shared" si="15"/>
        <v>0.27991650882198199</v>
      </c>
      <c r="AG52" s="23">
        <f t="shared" si="16"/>
        <v>6.6944970593393327E-2</v>
      </c>
      <c r="AH52" s="23">
        <f t="shared" si="17"/>
        <v>1.0575474320851903</v>
      </c>
      <c r="AI52" s="155">
        <f t="shared" si="18"/>
        <v>0.28211932132980982</v>
      </c>
      <c r="AJ52" s="155">
        <f t="shared" si="19"/>
        <v>2.0327183944738737E-2</v>
      </c>
      <c r="AK52" s="155">
        <f t="shared" si="20"/>
        <v>0.30244650527454858</v>
      </c>
      <c r="AL52" s="155">
        <f t="shared" si="21"/>
        <v>11.858682608807365</v>
      </c>
    </row>
    <row r="53" spans="1:38" s="156" customFormat="1" x14ac:dyDescent="0.35">
      <c r="A53" s="23">
        <f>'Uitgebreide invoer'!A53</f>
        <v>34.29999999999999</v>
      </c>
      <c r="B53" s="23">
        <f t="shared" si="0"/>
        <v>0.70000000000000284</v>
      </c>
      <c r="C53" s="23">
        <f>'Uitgebreide invoer'!B53</f>
        <v>0.3</v>
      </c>
      <c r="D53" s="23" t="str">
        <f>'Uitgebreide invoer'!C53</f>
        <v>30 - Grasachtigen en ondergedoken soorten</v>
      </c>
      <c r="E53" s="23">
        <f>'Uitgebreide invoer'!D53</f>
        <v>30</v>
      </c>
      <c r="F53" s="23">
        <f>'Uitgebreide invoer'!E53</f>
        <v>1.5</v>
      </c>
      <c r="G53" s="23">
        <f>'Uitgebreide invoer'!F53</f>
        <v>1.2</v>
      </c>
      <c r="H53" s="23">
        <f>'Uitgebreide invoer'!G53</f>
        <v>1.2</v>
      </c>
      <c r="I53" s="23">
        <f>'Uitgebreide invoer'!H53</f>
        <v>1</v>
      </c>
      <c r="J53" s="24">
        <f>J52+(+H53-I53)/(MAX('Invoerblad heterogene watergang'!$H$9:$H$17))*B53</f>
        <v>1.0097999999999989</v>
      </c>
      <c r="K53" s="24">
        <f t="shared" si="22"/>
        <v>1.7268644322735596</v>
      </c>
      <c r="L53" s="79">
        <f t="shared" si="23"/>
        <v>0.71654331789018522</v>
      </c>
      <c r="M53" s="91">
        <f>'Uitgebreide invoer'!K53</f>
        <v>100</v>
      </c>
      <c r="N53" s="89">
        <f t="shared" si="1"/>
        <v>1.7097999999999989</v>
      </c>
      <c r="O53" s="93" t="str">
        <f>'Uitgebreide invoer'!L53</f>
        <v>Begroeiing volgt bodemverloop</v>
      </c>
      <c r="P53" s="23">
        <f t="shared" si="2"/>
        <v>0.7</v>
      </c>
      <c r="Q53" s="24">
        <f t="shared" si="3"/>
        <v>7.4444911910761863E-4</v>
      </c>
      <c r="R53" s="23">
        <f>'Uitgebreide invoer'!I53</f>
        <v>1</v>
      </c>
      <c r="S53" s="23">
        <f t="shared" si="4"/>
        <v>0.7</v>
      </c>
      <c r="T53" s="24">
        <f t="shared" si="24"/>
        <v>1.6543317890185261E-2</v>
      </c>
      <c r="U53" s="23" t="str">
        <f>'Uitgebreide invoer'!J53</f>
        <v>Nee</v>
      </c>
      <c r="V53" s="23">
        <f t="shared" si="5"/>
        <v>0.7202625035184459</v>
      </c>
      <c r="W53" s="23">
        <f t="shared" si="6"/>
        <v>2.6596477809193635</v>
      </c>
      <c r="X53" s="23">
        <f t="shared" si="7"/>
        <v>0.27081123624176728</v>
      </c>
      <c r="Y53" s="23">
        <f t="shared" si="8"/>
        <v>1.6300034710878346</v>
      </c>
      <c r="Z53" s="23">
        <f t="shared" si="9"/>
        <v>3.7835336737441558</v>
      </c>
      <c r="AA53" s="23">
        <f t="shared" si="10"/>
        <v>0.43081510874324946</v>
      </c>
      <c r="AB53" s="23">
        <f t="shared" si="11"/>
        <v>0.90974096756938871</v>
      </c>
      <c r="AC53" s="23">
        <f t="shared" si="12"/>
        <v>10.250558057405781</v>
      </c>
      <c r="AD53" s="23">
        <f t="shared" si="13"/>
        <v>27.29222902708166</v>
      </c>
      <c r="AE53" s="23">
        <f t="shared" si="14"/>
        <v>-0.3</v>
      </c>
      <c r="AF53" s="46">
        <f t="shared" si="15"/>
        <v>0.2799260024474981</v>
      </c>
      <c r="AG53" s="23">
        <f t="shared" si="16"/>
        <v>6.6913325175006297E-2</v>
      </c>
      <c r="AH53" s="23">
        <f t="shared" si="17"/>
        <v>1.0577462960319628</v>
      </c>
      <c r="AI53" s="155">
        <f t="shared" si="18"/>
        <v>0.28212868333723451</v>
      </c>
      <c r="AJ53" s="155">
        <f t="shared" si="19"/>
        <v>2.0317675857694322E-2</v>
      </c>
      <c r="AK53" s="155">
        <f t="shared" si="20"/>
        <v>0.30244635919492885</v>
      </c>
      <c r="AL53" s="155">
        <f t="shared" si="21"/>
        <v>11.855238913536549</v>
      </c>
    </row>
    <row r="54" spans="1:38" s="156" customFormat="1" x14ac:dyDescent="0.35">
      <c r="A54" s="23">
        <f>'Uitgebreide invoer'!A54</f>
        <v>34.999999999999993</v>
      </c>
      <c r="B54" s="23">
        <f t="shared" si="0"/>
        <v>0.70000000000000284</v>
      </c>
      <c r="C54" s="23">
        <f>'Uitgebreide invoer'!B54</f>
        <v>0.3</v>
      </c>
      <c r="D54" s="23" t="str">
        <f>'Uitgebreide invoer'!C54</f>
        <v>30 - Grasachtigen en ondergedoken soorten</v>
      </c>
      <c r="E54" s="23">
        <f>'Uitgebreide invoer'!D54</f>
        <v>30</v>
      </c>
      <c r="F54" s="23">
        <f>'Uitgebreide invoer'!E54</f>
        <v>1.5</v>
      </c>
      <c r="G54" s="23">
        <f>'Uitgebreide invoer'!F54</f>
        <v>1.2</v>
      </c>
      <c r="H54" s="23">
        <f>'Uitgebreide invoer'!G54</f>
        <v>1.2</v>
      </c>
      <c r="I54" s="23">
        <f>'Uitgebreide invoer'!H54</f>
        <v>1</v>
      </c>
      <c r="J54" s="24">
        <f>J53+(+H54-I54)/(MAX('Invoerblad heterogene watergang'!$H$9:$H$17))*B54</f>
        <v>1.0099999999999989</v>
      </c>
      <c r="K54" s="24">
        <f t="shared" si="22"/>
        <v>1.7273849170150091</v>
      </c>
      <c r="L54" s="79">
        <f t="shared" si="23"/>
        <v>0.71686443227356067</v>
      </c>
      <c r="M54" s="91">
        <f>'Uitgebreide invoer'!K54</f>
        <v>100</v>
      </c>
      <c r="N54" s="89">
        <f t="shared" si="1"/>
        <v>1.7099999999999989</v>
      </c>
      <c r="O54" s="93" t="str">
        <f>'Uitgebreide invoer'!L54</f>
        <v>Begroeiing volgt bodemverloop</v>
      </c>
      <c r="P54" s="23">
        <f t="shared" si="2"/>
        <v>0.7</v>
      </c>
      <c r="Q54" s="24">
        <f t="shared" si="3"/>
        <v>7.4354963064209023E-4</v>
      </c>
      <c r="R54" s="23">
        <f>'Uitgebreide invoer'!I54</f>
        <v>1</v>
      </c>
      <c r="S54" s="23">
        <f t="shared" si="4"/>
        <v>0.7</v>
      </c>
      <c r="T54" s="24">
        <f t="shared" si="24"/>
        <v>1.6864432273560714E-2</v>
      </c>
      <c r="U54" s="23" t="str">
        <f>'Uitgebreide invoer'!J54</f>
        <v>Nee</v>
      </c>
      <c r="V54" s="23">
        <f t="shared" si="5"/>
        <v>0.7206639323421371</v>
      </c>
      <c r="W54" s="23">
        <f t="shared" si="6"/>
        <v>2.6608055752939128</v>
      </c>
      <c r="X54" s="23">
        <f t="shared" si="7"/>
        <v>0.27084426574930509</v>
      </c>
      <c r="Y54" s="23">
        <f t="shared" si="8"/>
        <v>1.6310792401166145</v>
      </c>
      <c r="Z54" s="23">
        <f t="shared" si="9"/>
        <v>3.7846914681187052</v>
      </c>
      <c r="AA54" s="23">
        <f t="shared" si="10"/>
        <v>0.43096755808403892</v>
      </c>
      <c r="AB54" s="23">
        <f t="shared" si="11"/>
        <v>0.91041530777447743</v>
      </c>
      <c r="AC54" s="23">
        <f t="shared" si="12"/>
        <v>10.257104991816258</v>
      </c>
      <c r="AD54" s="23">
        <f t="shared" si="13"/>
        <v>27.312459233234321</v>
      </c>
      <c r="AE54" s="23">
        <f t="shared" si="14"/>
        <v>-0.3</v>
      </c>
      <c r="AF54" s="46">
        <f t="shared" si="15"/>
        <v>0.27993549485326019</v>
      </c>
      <c r="AG54" s="23">
        <f t="shared" si="16"/>
        <v>6.6881683822465995E-2</v>
      </c>
      <c r="AH54" s="23">
        <f t="shared" si="17"/>
        <v>1.0579451003028908</v>
      </c>
      <c r="AI54" s="155">
        <f t="shared" si="18"/>
        <v>0.28213804398343129</v>
      </c>
      <c r="AJ54" s="155">
        <f t="shared" si="19"/>
        <v>2.0308168974798528E-2</v>
      </c>
      <c r="AK54" s="155">
        <f t="shared" si="20"/>
        <v>0.30244621295822982</v>
      </c>
      <c r="AL54" s="155">
        <f t="shared" si="21"/>
        <v>11.851810188171934</v>
      </c>
    </row>
    <row r="55" spans="1:38" s="156" customFormat="1" x14ac:dyDescent="0.35">
      <c r="A55" s="23">
        <f>'Uitgebreide invoer'!A55</f>
        <v>35.699999999999996</v>
      </c>
      <c r="B55" s="23">
        <f t="shared" si="0"/>
        <v>0.70000000000000284</v>
      </c>
      <c r="C55" s="23">
        <f>'Uitgebreide invoer'!B55</f>
        <v>0.3</v>
      </c>
      <c r="D55" s="23" t="str">
        <f>'Uitgebreide invoer'!C55</f>
        <v>30 - Grasachtigen en ondergedoken soorten</v>
      </c>
      <c r="E55" s="23">
        <f>'Uitgebreide invoer'!D55</f>
        <v>30</v>
      </c>
      <c r="F55" s="23">
        <f>'Uitgebreide invoer'!E55</f>
        <v>1.5</v>
      </c>
      <c r="G55" s="23">
        <f>'Uitgebreide invoer'!F55</f>
        <v>1.2</v>
      </c>
      <c r="H55" s="23">
        <f>'Uitgebreide invoer'!G55</f>
        <v>1.2</v>
      </c>
      <c r="I55" s="23">
        <f>'Uitgebreide invoer'!H55</f>
        <v>1</v>
      </c>
      <c r="J55" s="24">
        <f>J54+(+H55-I55)/(MAX('Invoerblad heterogene watergang'!$H$9:$H$17))*B55</f>
        <v>1.0101999999999989</v>
      </c>
      <c r="K55" s="24">
        <f t="shared" si="22"/>
        <v>1.7279047738348683</v>
      </c>
      <c r="L55" s="79">
        <f t="shared" si="23"/>
        <v>0.71718491701501019</v>
      </c>
      <c r="M55" s="91">
        <f>'Uitgebreide invoer'!K55</f>
        <v>100</v>
      </c>
      <c r="N55" s="89">
        <f t="shared" si="1"/>
        <v>1.7101999999999988</v>
      </c>
      <c r="O55" s="93" t="str">
        <f>'Uitgebreide invoer'!L55</f>
        <v>Begroeiing volgt bodemverloop</v>
      </c>
      <c r="P55" s="23">
        <f t="shared" si="2"/>
        <v>0.7</v>
      </c>
      <c r="Q55" s="24">
        <f t="shared" si="3"/>
        <v>7.4265259979899205E-4</v>
      </c>
      <c r="R55" s="23">
        <f>'Uitgebreide invoer'!I55</f>
        <v>1</v>
      </c>
      <c r="S55" s="23">
        <f t="shared" si="4"/>
        <v>0.7</v>
      </c>
      <c r="T55" s="24">
        <f t="shared" si="24"/>
        <v>1.7184917015010237E-2</v>
      </c>
      <c r="U55" s="23" t="str">
        <f>'Uitgebreide invoer'!J55</f>
        <v>Nee</v>
      </c>
      <c r="V55" s="23">
        <f t="shared" si="5"/>
        <v>0.72106488247723144</v>
      </c>
      <c r="W55" s="23">
        <f t="shared" si="6"/>
        <v>2.6619610994622129</v>
      </c>
      <c r="X55" s="23">
        <f t="shared" si="7"/>
        <v>0.2708773177124586</v>
      </c>
      <c r="Y55" s="23">
        <f t="shared" si="8"/>
        <v>1.6321532082087526</v>
      </c>
      <c r="Z55" s="23">
        <f t="shared" si="9"/>
        <v>3.7858469922870048</v>
      </c>
      <c r="AA55" s="23">
        <f t="shared" si="10"/>
        <v>0.43111969700148389</v>
      </c>
      <c r="AB55" s="23">
        <f t="shared" si="11"/>
        <v>0.91108832573152121</v>
      </c>
      <c r="AC55" s="23">
        <f t="shared" si="12"/>
        <v>10.263646574916967</v>
      </c>
      <c r="AD55" s="23">
        <f t="shared" si="13"/>
        <v>27.332649771945636</v>
      </c>
      <c r="AE55" s="23">
        <f t="shared" si="14"/>
        <v>-0.3</v>
      </c>
      <c r="AF55" s="46">
        <f t="shared" si="15"/>
        <v>0.27994498592300215</v>
      </c>
      <c r="AG55" s="23">
        <f t="shared" si="16"/>
        <v>6.685004692332612E-2</v>
      </c>
      <c r="AH55" s="23">
        <f t="shared" si="17"/>
        <v>1.0581438453551542</v>
      </c>
      <c r="AI55" s="155">
        <f t="shared" si="18"/>
        <v>0.28214740315408343</v>
      </c>
      <c r="AJ55" s="155">
        <f t="shared" si="19"/>
        <v>2.0298663412530754E-2</v>
      </c>
      <c r="AK55" s="155">
        <f t="shared" si="20"/>
        <v>0.30244606656661421</v>
      </c>
      <c r="AL55" s="155">
        <f t="shared" si="21"/>
        <v>11.848396350197712</v>
      </c>
    </row>
    <row r="56" spans="1:38" s="156" customFormat="1" x14ac:dyDescent="0.35">
      <c r="A56" s="23">
        <f>'Uitgebreide invoer'!A56</f>
        <v>36.4</v>
      </c>
      <c r="B56" s="23">
        <f t="shared" si="0"/>
        <v>0.70000000000000284</v>
      </c>
      <c r="C56" s="23">
        <f>'Uitgebreide invoer'!B56</f>
        <v>0.3</v>
      </c>
      <c r="D56" s="23" t="str">
        <f>'Uitgebreide invoer'!C56</f>
        <v>30 - Grasachtigen en ondergedoken soorten</v>
      </c>
      <c r="E56" s="23">
        <f>'Uitgebreide invoer'!D56</f>
        <v>30</v>
      </c>
      <c r="F56" s="23">
        <f>'Uitgebreide invoer'!E56</f>
        <v>1.5</v>
      </c>
      <c r="G56" s="23">
        <f>'Uitgebreide invoer'!F56</f>
        <v>1.2</v>
      </c>
      <c r="H56" s="23">
        <f>'Uitgebreide invoer'!G56</f>
        <v>1.2</v>
      </c>
      <c r="I56" s="23">
        <f>'Uitgebreide invoer'!H56</f>
        <v>1</v>
      </c>
      <c r="J56" s="24">
        <f>J55+(+H56-I56)/(MAX('Invoerblad heterogene watergang'!$H$9:$H$17))*B56</f>
        <v>1.0103999999999989</v>
      </c>
      <c r="K56" s="24">
        <f t="shared" si="22"/>
        <v>1.728424004447823</v>
      </c>
      <c r="L56" s="79">
        <f t="shared" si="23"/>
        <v>0.71750477383486944</v>
      </c>
      <c r="M56" s="91">
        <f>'Uitgebreide invoer'!K56</f>
        <v>100</v>
      </c>
      <c r="N56" s="89">
        <f t="shared" si="1"/>
        <v>1.7103999999999988</v>
      </c>
      <c r="O56" s="93" t="str">
        <f>'Uitgebreide invoer'!L56</f>
        <v>Begroeiing volgt bodemverloop</v>
      </c>
      <c r="P56" s="23">
        <f t="shared" si="2"/>
        <v>0.7</v>
      </c>
      <c r="Q56" s="24">
        <f t="shared" si="3"/>
        <v>7.4175801850681481E-4</v>
      </c>
      <c r="R56" s="23">
        <f>'Uitgebreide invoer'!I56</f>
        <v>1</v>
      </c>
      <c r="S56" s="23">
        <f t="shared" si="4"/>
        <v>0.7</v>
      </c>
      <c r="T56" s="24">
        <f t="shared" si="24"/>
        <v>1.750477383486948E-2</v>
      </c>
      <c r="U56" s="23" t="str">
        <f>'Uitgebreide invoer'!J56</f>
        <v>Nee</v>
      </c>
      <c r="V56" s="23">
        <f t="shared" si="5"/>
        <v>0.72146535426235825</v>
      </c>
      <c r="W56" s="23">
        <f t="shared" si="6"/>
        <v>2.6631143596270221</v>
      </c>
      <c r="X56" s="23">
        <f t="shared" si="7"/>
        <v>0.2709103916826921</v>
      </c>
      <c r="Y56" s="23">
        <f t="shared" si="8"/>
        <v>1.633225379315584</v>
      </c>
      <c r="Z56" s="23">
        <f t="shared" si="9"/>
        <v>3.7870002524518149</v>
      </c>
      <c r="AA56" s="23">
        <f t="shared" si="10"/>
        <v>0.43127152639036292</v>
      </c>
      <c r="AB56" s="23">
        <f t="shared" si="11"/>
        <v>0.91176002505322573</v>
      </c>
      <c r="AC56" s="23">
        <f t="shared" si="12"/>
        <v>10.270182799355519</v>
      </c>
      <c r="AD56" s="23">
        <f t="shared" si="13"/>
        <v>27.352800751596771</v>
      </c>
      <c r="AE56" s="23">
        <f t="shared" si="14"/>
        <v>-0.3</v>
      </c>
      <c r="AF56" s="46">
        <f t="shared" si="15"/>
        <v>0.27995447554171182</v>
      </c>
      <c r="AG56" s="23">
        <f t="shared" si="16"/>
        <v>6.6818414860960559E-2</v>
      </c>
      <c r="AH56" s="23">
        <f t="shared" si="17"/>
        <v>1.0583425316428168</v>
      </c>
      <c r="AI56" s="155">
        <f t="shared" si="18"/>
        <v>0.28215676073611412</v>
      </c>
      <c r="AJ56" s="155">
        <f t="shared" si="19"/>
        <v>2.0289159286116135E-2</v>
      </c>
      <c r="AK56" s="155">
        <f t="shared" si="20"/>
        <v>0.30244592002223025</v>
      </c>
      <c r="AL56" s="155">
        <f t="shared" si="21"/>
        <v>11.844997317652892</v>
      </c>
    </row>
    <row r="57" spans="1:38" s="156" customFormat="1" x14ac:dyDescent="0.35">
      <c r="A57" s="23">
        <f>'Uitgebreide invoer'!A57</f>
        <v>37.1</v>
      </c>
      <c r="B57" s="23">
        <f t="shared" si="0"/>
        <v>0.70000000000000284</v>
      </c>
      <c r="C57" s="23">
        <f>'Uitgebreide invoer'!B57</f>
        <v>0.3</v>
      </c>
      <c r="D57" s="23" t="str">
        <f>'Uitgebreide invoer'!C57</f>
        <v>30 - Grasachtigen en ondergedoken soorten</v>
      </c>
      <c r="E57" s="23">
        <f>'Uitgebreide invoer'!D57</f>
        <v>30</v>
      </c>
      <c r="F57" s="23">
        <f>'Uitgebreide invoer'!E57</f>
        <v>1.5</v>
      </c>
      <c r="G57" s="23">
        <f>'Uitgebreide invoer'!F57</f>
        <v>1.2</v>
      </c>
      <c r="H57" s="23">
        <f>'Uitgebreide invoer'!G57</f>
        <v>1.2</v>
      </c>
      <c r="I57" s="23">
        <f>'Uitgebreide invoer'!H57</f>
        <v>1</v>
      </c>
      <c r="J57" s="24">
        <f>J56+(+H57-I57)/(MAX('Invoerblad heterogene watergang'!$H$9:$H$17))*B57</f>
        <v>1.0105999999999988</v>
      </c>
      <c r="K57" s="24">
        <f t="shared" si="22"/>
        <v>1.7289426105629253</v>
      </c>
      <c r="L57" s="79">
        <f t="shared" si="23"/>
        <v>0.71782400444782413</v>
      </c>
      <c r="M57" s="91">
        <f>'Uitgebreide invoer'!K57</f>
        <v>100</v>
      </c>
      <c r="N57" s="89">
        <f t="shared" si="1"/>
        <v>1.7105999999999988</v>
      </c>
      <c r="O57" s="93" t="str">
        <f>'Uitgebreide invoer'!L57</f>
        <v>Begroeiing volgt bodemverloop</v>
      </c>
      <c r="P57" s="23">
        <f t="shared" si="2"/>
        <v>0.7</v>
      </c>
      <c r="Q57" s="24">
        <f t="shared" si="3"/>
        <v>7.4086587871749281E-4</v>
      </c>
      <c r="R57" s="23">
        <f>'Uitgebreide invoer'!I57</f>
        <v>1</v>
      </c>
      <c r="S57" s="23">
        <f t="shared" si="4"/>
        <v>0.7</v>
      </c>
      <c r="T57" s="24">
        <f t="shared" si="24"/>
        <v>1.7824004447824171E-2</v>
      </c>
      <c r="U57" s="23" t="str">
        <f>'Uitgebreide invoer'!J57</f>
        <v>Nee</v>
      </c>
      <c r="V57" s="23">
        <f t="shared" si="5"/>
        <v>0.72186534803922309</v>
      </c>
      <c r="W57" s="23">
        <f t="shared" si="6"/>
        <v>2.6642653619707284</v>
      </c>
      <c r="X57" s="23">
        <f t="shared" si="7"/>
        <v>0.27094348721527761</v>
      </c>
      <c r="Y57" s="23">
        <f t="shared" si="8"/>
        <v>1.6342957573796537</v>
      </c>
      <c r="Z57" s="23">
        <f t="shared" si="9"/>
        <v>3.7881512547955207</v>
      </c>
      <c r="AA57" s="23">
        <f t="shared" si="10"/>
        <v>0.43142304714225854</v>
      </c>
      <c r="AB57" s="23">
        <f t="shared" si="11"/>
        <v>0.91243040934043063</v>
      </c>
      <c r="AC57" s="23">
        <f t="shared" si="12"/>
        <v>10.276713657895574</v>
      </c>
      <c r="AD57" s="23">
        <f t="shared" si="13"/>
        <v>27.372912280212919</v>
      </c>
      <c r="AE57" s="23">
        <f t="shared" si="14"/>
        <v>-0.3</v>
      </c>
      <c r="AF57" s="46">
        <f t="shared" si="15"/>
        <v>0.2799639635956177</v>
      </c>
      <c r="AG57" s="23">
        <f t="shared" si="16"/>
        <v>6.678678801460762E-2</v>
      </c>
      <c r="AH57" s="23">
        <f t="shared" si="17"/>
        <v>1.0585411596168524</v>
      </c>
      <c r="AI57" s="155">
        <f t="shared" si="18"/>
        <v>0.28216611661767188</v>
      </c>
      <c r="AJ57" s="155">
        <f t="shared" si="19"/>
        <v>2.0279656709536794E-2</v>
      </c>
      <c r="AK57" s="155">
        <f t="shared" si="20"/>
        <v>0.30244577332720868</v>
      </c>
      <c r="AL57" s="155">
        <f t="shared" si="21"/>
        <v>11.841613009126858</v>
      </c>
    </row>
    <row r="58" spans="1:38" s="156" customFormat="1" x14ac:dyDescent="0.35">
      <c r="A58" s="23">
        <f>'Uitgebreide invoer'!A58</f>
        <v>37.800000000000004</v>
      </c>
      <c r="B58" s="23">
        <f t="shared" si="0"/>
        <v>0.70000000000000284</v>
      </c>
      <c r="C58" s="23">
        <f>'Uitgebreide invoer'!B58</f>
        <v>0.3</v>
      </c>
      <c r="D58" s="23" t="str">
        <f>'Uitgebreide invoer'!C58</f>
        <v>30 - Grasachtigen en ondergedoken soorten</v>
      </c>
      <c r="E58" s="23">
        <f>'Uitgebreide invoer'!D58</f>
        <v>30</v>
      </c>
      <c r="F58" s="23">
        <f>'Uitgebreide invoer'!E58</f>
        <v>1.5</v>
      </c>
      <c r="G58" s="23">
        <f>'Uitgebreide invoer'!F58</f>
        <v>1.2</v>
      </c>
      <c r="H58" s="23">
        <f>'Uitgebreide invoer'!G58</f>
        <v>1.2</v>
      </c>
      <c r="I58" s="23">
        <f>'Uitgebreide invoer'!H58</f>
        <v>1</v>
      </c>
      <c r="J58" s="24">
        <f>J57+(+H58-I58)/(MAX('Invoerblad heterogene watergang'!$H$9:$H$17))*B58</f>
        <v>1.0107999999999988</v>
      </c>
      <c r="K58" s="24">
        <f t="shared" si="22"/>
        <v>1.7294605938836098</v>
      </c>
      <c r="L58" s="79">
        <f t="shared" si="23"/>
        <v>0.7181426105629265</v>
      </c>
      <c r="M58" s="91">
        <f>'Uitgebreide invoer'!K58</f>
        <v>100</v>
      </c>
      <c r="N58" s="89">
        <f t="shared" si="1"/>
        <v>1.7107999999999988</v>
      </c>
      <c r="O58" s="93" t="str">
        <f>'Uitgebreide invoer'!L58</f>
        <v>Begroeiing volgt bodemverloop</v>
      </c>
      <c r="P58" s="23">
        <f t="shared" si="2"/>
        <v>0.7</v>
      </c>
      <c r="Q58" s="24">
        <f t="shared" si="3"/>
        <v>7.3997617240644463E-4</v>
      </c>
      <c r="R58" s="23">
        <f>'Uitgebreide invoer'!I58</f>
        <v>1</v>
      </c>
      <c r="S58" s="23">
        <f t="shared" si="4"/>
        <v>0.7</v>
      </c>
      <c r="T58" s="24">
        <f t="shared" si="24"/>
        <v>1.8142610562926542E-2</v>
      </c>
      <c r="U58" s="23" t="str">
        <f>'Uitgebreide invoer'!J58</f>
        <v>Nee</v>
      </c>
      <c r="V58" s="23">
        <f t="shared" si="5"/>
        <v>0.72226486415256885</v>
      </c>
      <c r="W58" s="23">
        <f t="shared" si="6"/>
        <v>2.6654141126554061</v>
      </c>
      <c r="X58" s="23">
        <f t="shared" si="7"/>
        <v>0.27097660386926364</v>
      </c>
      <c r="Y58" s="23">
        <f t="shared" si="8"/>
        <v>1.6353643463347143</v>
      </c>
      <c r="Z58" s="23">
        <f t="shared" si="9"/>
        <v>3.7893000054801984</v>
      </c>
      <c r="AA58" s="23">
        <f t="shared" si="10"/>
        <v>0.43157426014556821</v>
      </c>
      <c r="AB58" s="23">
        <f t="shared" si="11"/>
        <v>0.91309948218214543</v>
      </c>
      <c r="AC58" s="23">
        <f t="shared" si="12"/>
        <v>10.283239143415869</v>
      </c>
      <c r="AD58" s="23">
        <f t="shared" si="13"/>
        <v>27.392984465464362</v>
      </c>
      <c r="AE58" s="23">
        <f t="shared" si="14"/>
        <v>-0.3</v>
      </c>
      <c r="AF58" s="46">
        <f t="shared" si="15"/>
        <v>0.2799734499721791</v>
      </c>
      <c r="AG58" s="23">
        <f t="shared" si="16"/>
        <v>6.6755166759402962E-2</v>
      </c>
      <c r="AH58" s="23">
        <f t="shared" si="17"/>
        <v>1.05873972972516</v>
      </c>
      <c r="AI58" s="155">
        <f t="shared" si="18"/>
        <v>0.28217547068812182</v>
      </c>
      <c r="AJ58" s="155">
        <f t="shared" si="19"/>
        <v>2.0270155795543518E-2</v>
      </c>
      <c r="AK58" s="155">
        <f t="shared" si="20"/>
        <v>0.30244562648366535</v>
      </c>
      <c r="AL58" s="155">
        <f t="shared" si="21"/>
        <v>11.838243343755101</v>
      </c>
    </row>
    <row r="59" spans="1:38" s="156" customFormat="1" x14ac:dyDescent="0.35">
      <c r="A59" s="23">
        <f>'Uitgebreide invoer'!A59</f>
        <v>38.500000000000007</v>
      </c>
      <c r="B59" s="23">
        <f t="shared" si="0"/>
        <v>0.70000000000000284</v>
      </c>
      <c r="C59" s="23">
        <f>'Uitgebreide invoer'!B59</f>
        <v>0.3</v>
      </c>
      <c r="D59" s="23" t="str">
        <f>'Uitgebreide invoer'!C59</f>
        <v>30 - Grasachtigen en ondergedoken soorten</v>
      </c>
      <c r="E59" s="23">
        <f>'Uitgebreide invoer'!D59</f>
        <v>30</v>
      </c>
      <c r="F59" s="23">
        <f>'Uitgebreide invoer'!E59</f>
        <v>1.5</v>
      </c>
      <c r="G59" s="23">
        <f>'Uitgebreide invoer'!F59</f>
        <v>1.2</v>
      </c>
      <c r="H59" s="23">
        <f>'Uitgebreide invoer'!G59</f>
        <v>1.2</v>
      </c>
      <c r="I59" s="23">
        <f>'Uitgebreide invoer'!H59</f>
        <v>1</v>
      </c>
      <c r="J59" s="24">
        <f>J58+(+H59-I59)/(MAX('Invoerblad heterogene watergang'!$H$9:$H$17))*B59</f>
        <v>1.0109999999999988</v>
      </c>
      <c r="K59" s="24">
        <f t="shared" si="22"/>
        <v>1.7299779561077107</v>
      </c>
      <c r="L59" s="79">
        <f t="shared" si="23"/>
        <v>0.71846059388361105</v>
      </c>
      <c r="M59" s="91">
        <f>'Uitgebreide invoer'!K59</f>
        <v>100</v>
      </c>
      <c r="N59" s="89">
        <f t="shared" si="1"/>
        <v>1.7109999999999987</v>
      </c>
      <c r="O59" s="93" t="str">
        <f>'Uitgebreide invoer'!L59</f>
        <v>Begroeiing volgt bodemverloop</v>
      </c>
      <c r="P59" s="23">
        <f t="shared" si="2"/>
        <v>0.7</v>
      </c>
      <c r="Q59" s="24">
        <f t="shared" si="3"/>
        <v>7.3908889157259987E-4</v>
      </c>
      <c r="R59" s="23">
        <f>'Uitgebreide invoer'!I59</f>
        <v>1</v>
      </c>
      <c r="S59" s="23">
        <f t="shared" si="4"/>
        <v>0.7</v>
      </c>
      <c r="T59" s="24">
        <f t="shared" si="24"/>
        <v>1.8460593883611098E-2</v>
      </c>
      <c r="U59" s="23" t="str">
        <f>'Uitgebreide invoer'!J59</f>
        <v>Nee</v>
      </c>
      <c r="V59" s="23">
        <f t="shared" si="5"/>
        <v>0.72266390295013672</v>
      </c>
      <c r="W59" s="23">
        <f t="shared" si="6"/>
        <v>2.6665606178228769</v>
      </c>
      <c r="X59" s="23">
        <f t="shared" si="7"/>
        <v>0.27100974120744281</v>
      </c>
      <c r="Y59" s="23">
        <f t="shared" si="8"/>
        <v>1.63643115010572</v>
      </c>
      <c r="Z59" s="23">
        <f t="shared" si="9"/>
        <v>3.7904465106476692</v>
      </c>
      <c r="AA59" s="23">
        <f t="shared" si="10"/>
        <v>0.43172516628551633</v>
      </c>
      <c r="AB59" s="23">
        <f t="shared" si="11"/>
        <v>0.91376724715558333</v>
      </c>
      <c r="AC59" s="23">
        <f t="shared" si="12"/>
        <v>10.289759248909181</v>
      </c>
      <c r="AD59" s="23">
        <f t="shared" si="13"/>
        <v>27.4130174146675</v>
      </c>
      <c r="AE59" s="23">
        <f t="shared" si="14"/>
        <v>-0.3</v>
      </c>
      <c r="AF59" s="46">
        <f t="shared" si="15"/>
        <v>0.27998293456007289</v>
      </c>
      <c r="AG59" s="23">
        <f t="shared" si="16"/>
        <v>6.6723551466423656E-2</v>
      </c>
      <c r="AH59" s="23">
        <f t="shared" si="17"/>
        <v>1.0589382424125893</v>
      </c>
      <c r="AI59" s="155">
        <f t="shared" si="18"/>
        <v>0.28218482283803192</v>
      </c>
      <c r="AJ59" s="155">
        <f t="shared" si="19"/>
        <v>2.0260656655666981E-2</v>
      </c>
      <c r="AK59" s="155">
        <f t="shared" si="20"/>
        <v>0.30244547949369893</v>
      </c>
      <c r="AL59" s="155">
        <f t="shared" si="21"/>
        <v>11.834888241214847</v>
      </c>
    </row>
    <row r="60" spans="1:38" s="156" customFormat="1" x14ac:dyDescent="0.35">
      <c r="A60" s="23">
        <f>'Uitgebreide invoer'!A60</f>
        <v>39.20000000000001</v>
      </c>
      <c r="B60" s="23">
        <f t="shared" si="0"/>
        <v>0.70000000000000284</v>
      </c>
      <c r="C60" s="23">
        <f>'Uitgebreide invoer'!B60</f>
        <v>0.3</v>
      </c>
      <c r="D60" s="23" t="str">
        <f>'Uitgebreide invoer'!C60</f>
        <v>30 - Grasachtigen en ondergedoken soorten</v>
      </c>
      <c r="E60" s="23">
        <f>'Uitgebreide invoer'!D60</f>
        <v>30</v>
      </c>
      <c r="F60" s="23">
        <f>'Uitgebreide invoer'!E60</f>
        <v>1.5</v>
      </c>
      <c r="G60" s="23">
        <f>'Uitgebreide invoer'!F60</f>
        <v>1.2</v>
      </c>
      <c r="H60" s="23">
        <f>'Uitgebreide invoer'!G60</f>
        <v>1.2</v>
      </c>
      <c r="I60" s="23">
        <f>'Uitgebreide invoer'!H60</f>
        <v>1</v>
      </c>
      <c r="J60" s="24">
        <f>J59+(+H60-I60)/(MAX('Invoerblad heterogene watergang'!$H$9:$H$17))*B60</f>
        <v>1.0111999999999988</v>
      </c>
      <c r="K60" s="24">
        <f t="shared" si="22"/>
        <v>1.7304946989274776</v>
      </c>
      <c r="L60" s="79">
        <f t="shared" si="23"/>
        <v>0.71877795610771189</v>
      </c>
      <c r="M60" s="91">
        <f>'Uitgebreide invoer'!K60</f>
        <v>100</v>
      </c>
      <c r="N60" s="89">
        <f t="shared" si="1"/>
        <v>1.7111999999999987</v>
      </c>
      <c r="O60" s="93" t="str">
        <f>'Uitgebreide invoer'!L60</f>
        <v>Begroeiing volgt bodemverloop</v>
      </c>
      <c r="P60" s="23">
        <f t="shared" si="2"/>
        <v>0.7</v>
      </c>
      <c r="Q60" s="24">
        <f t="shared" si="3"/>
        <v>7.3820402823843222E-4</v>
      </c>
      <c r="R60" s="23">
        <f>'Uitgebreide invoer'!I60</f>
        <v>1</v>
      </c>
      <c r="S60" s="23">
        <f t="shared" si="4"/>
        <v>0.7</v>
      </c>
      <c r="T60" s="24">
        <f t="shared" si="24"/>
        <v>1.8777956107711935E-2</v>
      </c>
      <c r="U60" s="23" t="str">
        <f>'Uitgebreide invoer'!J60</f>
        <v>Nee</v>
      </c>
      <c r="V60" s="23">
        <f t="shared" si="5"/>
        <v>0.72306246478262903</v>
      </c>
      <c r="W60" s="23">
        <f t="shared" si="6"/>
        <v>2.6677048835947677</v>
      </c>
      <c r="X60" s="23">
        <f t="shared" si="7"/>
        <v>0.27104289879632143</v>
      </c>
      <c r="Y60" s="23">
        <f t="shared" si="8"/>
        <v>1.637496172608824</v>
      </c>
      <c r="Z60" s="23">
        <f t="shared" si="9"/>
        <v>3.79159077641956</v>
      </c>
      <c r="AA60" s="23">
        <f t="shared" si="10"/>
        <v>0.43187576644416498</v>
      </c>
      <c r="AB60" s="23">
        <f t="shared" si="11"/>
        <v>0.91443370782619493</v>
      </c>
      <c r="AC60" s="23">
        <f t="shared" si="12"/>
        <v>10.296273967481371</v>
      </c>
      <c r="AD60" s="23">
        <f t="shared" si="13"/>
        <v>27.433011234785848</v>
      </c>
      <c r="AE60" s="23">
        <f t="shared" si="14"/>
        <v>-0.3</v>
      </c>
      <c r="AF60" s="46">
        <f t="shared" si="15"/>
        <v>0.27999241724918378</v>
      </c>
      <c r="AG60" s="23">
        <f t="shared" si="16"/>
        <v>6.6691942502720702E-2</v>
      </c>
      <c r="AH60" s="23">
        <f t="shared" si="17"/>
        <v>1.0591366981209573</v>
      </c>
      <c r="AI60" s="155">
        <f t="shared" si="18"/>
        <v>0.28219417295916394</v>
      </c>
      <c r="AJ60" s="155">
        <f t="shared" si="19"/>
        <v>2.025115940022908E-2</v>
      </c>
      <c r="AK60" s="155">
        <f t="shared" si="20"/>
        <v>0.30244533235939303</v>
      </c>
      <c r="AL60" s="155">
        <f t="shared" si="21"/>
        <v>11.831547621720862</v>
      </c>
    </row>
    <row r="61" spans="1:38" s="156" customFormat="1" x14ac:dyDescent="0.35">
      <c r="A61" s="23">
        <f>'Uitgebreide invoer'!A61</f>
        <v>39.900000000000013</v>
      </c>
      <c r="B61" s="23">
        <f t="shared" si="0"/>
        <v>0.70000000000000284</v>
      </c>
      <c r="C61" s="23">
        <f>'Uitgebreide invoer'!B61</f>
        <v>0.3</v>
      </c>
      <c r="D61" s="23" t="str">
        <f>'Uitgebreide invoer'!C61</f>
        <v>30 - Grasachtigen en ondergedoken soorten</v>
      </c>
      <c r="E61" s="23">
        <f>'Uitgebreide invoer'!D61</f>
        <v>30</v>
      </c>
      <c r="F61" s="23">
        <f>'Uitgebreide invoer'!E61</f>
        <v>1.5</v>
      </c>
      <c r="G61" s="23">
        <f>'Uitgebreide invoer'!F61</f>
        <v>1.2</v>
      </c>
      <c r="H61" s="23">
        <f>'Uitgebreide invoer'!G61</f>
        <v>1.2</v>
      </c>
      <c r="I61" s="23">
        <f>'Uitgebreide invoer'!H61</f>
        <v>1</v>
      </c>
      <c r="J61" s="24">
        <f>J60+(+H61-I61)/(MAX('Invoerblad heterogene watergang'!$H$9:$H$17))*B61</f>
        <v>1.0113999999999987</v>
      </c>
      <c r="K61" s="24">
        <f t="shared" si="22"/>
        <v>1.7310108240295927</v>
      </c>
      <c r="L61" s="79">
        <f t="shared" si="23"/>
        <v>0.7190946989274789</v>
      </c>
      <c r="M61" s="91">
        <f>'Uitgebreide invoer'!K61</f>
        <v>100</v>
      </c>
      <c r="N61" s="89">
        <f t="shared" si="1"/>
        <v>1.7113999999999987</v>
      </c>
      <c r="O61" s="93" t="str">
        <f>'Uitgebreide invoer'!L61</f>
        <v>Begroeiing volgt bodemverloop</v>
      </c>
      <c r="P61" s="23">
        <f t="shared" si="2"/>
        <v>0.7</v>
      </c>
      <c r="Q61" s="24">
        <f t="shared" si="3"/>
        <v>7.3732157444998474E-4</v>
      </c>
      <c r="R61" s="23">
        <f>'Uitgebreide invoer'!I61</f>
        <v>1</v>
      </c>
      <c r="S61" s="23">
        <f t="shared" si="4"/>
        <v>0.7</v>
      </c>
      <c r="T61" s="24">
        <f t="shared" si="24"/>
        <v>1.9094698927478948E-2</v>
      </c>
      <c r="U61" s="23" t="str">
        <f>'Uitgebreide invoer'!J61</f>
        <v>Nee</v>
      </c>
      <c r="V61" s="23">
        <f t="shared" si="5"/>
        <v>0.72346055000367127</v>
      </c>
      <c r="W61" s="23">
        <f t="shared" si="6"/>
        <v>2.6688469160725727</v>
      </c>
      <c r="X61" s="23">
        <f t="shared" si="7"/>
        <v>0.27107607620608787</v>
      </c>
      <c r="Y61" s="23">
        <f t="shared" si="8"/>
        <v>1.6385594177513771</v>
      </c>
      <c r="Z61" s="23">
        <f t="shared" si="9"/>
        <v>3.7927328088973651</v>
      </c>
      <c r="AA61" s="23">
        <f t="shared" si="10"/>
        <v>0.43202606150042616</v>
      </c>
      <c r="AB61" s="23">
        <f t="shared" si="11"/>
        <v>0.91509886774770588</v>
      </c>
      <c r="AC61" s="23">
        <f t="shared" si="12"/>
        <v>10.302783292350382</v>
      </c>
      <c r="AD61" s="23">
        <f t="shared" si="13"/>
        <v>27.452966032431178</v>
      </c>
      <c r="AE61" s="23">
        <f t="shared" si="14"/>
        <v>-0.3</v>
      </c>
      <c r="AF61" s="46">
        <f t="shared" si="15"/>
        <v>0.28000189793059183</v>
      </c>
      <c r="AG61" s="23">
        <f t="shared" si="16"/>
        <v>6.6660340231360554E-2</v>
      </c>
      <c r="AH61" s="23">
        <f t="shared" si="17"/>
        <v>1.0593350972890723</v>
      </c>
      <c r="AI61" s="155">
        <f t="shared" si="18"/>
        <v>0.28220352094446061</v>
      </c>
      <c r="AJ61" s="155">
        <f t="shared" si="19"/>
        <v>2.0241664138354105E-2</v>
      </c>
      <c r="AK61" s="155">
        <f t="shared" si="20"/>
        <v>0.3024451850828147</v>
      </c>
      <c r="AL61" s="155">
        <f t="shared" si="21"/>
        <v>11.828221406021166</v>
      </c>
    </row>
    <row r="62" spans="1:38" s="156" customFormat="1" x14ac:dyDescent="0.35">
      <c r="A62" s="23">
        <f>'Uitgebreide invoer'!A62</f>
        <v>40.600000000000016</v>
      </c>
      <c r="B62" s="23">
        <f t="shared" si="0"/>
        <v>0.70000000000000284</v>
      </c>
      <c r="C62" s="23">
        <f>'Uitgebreide invoer'!B62</f>
        <v>0.3</v>
      </c>
      <c r="D62" s="23" t="str">
        <f>'Uitgebreide invoer'!C62</f>
        <v>30 - Grasachtigen en ondergedoken soorten</v>
      </c>
      <c r="E62" s="23">
        <f>'Uitgebreide invoer'!D62</f>
        <v>30</v>
      </c>
      <c r="F62" s="23">
        <f>'Uitgebreide invoer'!E62</f>
        <v>1.5</v>
      </c>
      <c r="G62" s="23">
        <f>'Uitgebreide invoer'!F62</f>
        <v>1.2</v>
      </c>
      <c r="H62" s="23">
        <f>'Uitgebreide invoer'!G62</f>
        <v>1.2</v>
      </c>
      <c r="I62" s="23">
        <f>'Uitgebreide invoer'!H62</f>
        <v>1</v>
      </c>
      <c r="J62" s="24">
        <f>J61+(+H62-I62)/(MAX('Invoerblad heterogene watergang'!$H$9:$H$17))*B62</f>
        <v>1.0115999999999987</v>
      </c>
      <c r="K62" s="24">
        <f t="shared" si="22"/>
        <v>1.7315263330951864</v>
      </c>
      <c r="L62" s="79">
        <f t="shared" si="23"/>
        <v>0.719410824029594</v>
      </c>
      <c r="M62" s="91">
        <f>'Uitgebreide invoer'!K62</f>
        <v>100</v>
      </c>
      <c r="N62" s="89">
        <f t="shared" si="1"/>
        <v>1.7115999999999987</v>
      </c>
      <c r="O62" s="93" t="str">
        <f>'Uitgebreide invoer'!L62</f>
        <v>Begroeiing volgt bodemverloop</v>
      </c>
      <c r="P62" s="23">
        <f t="shared" si="2"/>
        <v>0.7</v>
      </c>
      <c r="Q62" s="24">
        <f t="shared" si="3"/>
        <v>7.364415222768999E-4</v>
      </c>
      <c r="R62" s="23">
        <f>'Uitgebreide invoer'!I62</f>
        <v>1</v>
      </c>
      <c r="S62" s="23">
        <f t="shared" si="4"/>
        <v>0.7</v>
      </c>
      <c r="T62" s="24">
        <f t="shared" si="24"/>
        <v>1.9410824029594043E-2</v>
      </c>
      <c r="U62" s="23" t="str">
        <f>'Uitgebreide invoer'!J62</f>
        <v>Nee</v>
      </c>
      <c r="V62" s="23">
        <f t="shared" si="5"/>
        <v>0.72385815896977457</v>
      </c>
      <c r="W62" s="23">
        <f t="shared" si="6"/>
        <v>2.6699867213377098</v>
      </c>
      <c r="X62" s="23">
        <f t="shared" si="7"/>
        <v>0.27110927301058224</v>
      </c>
      <c r="Y62" s="23">
        <f t="shared" si="8"/>
        <v>1.6396208894319222</v>
      </c>
      <c r="Z62" s="23">
        <f t="shared" si="9"/>
        <v>3.7938726141625017</v>
      </c>
      <c r="AA62" s="23">
        <f t="shared" si="10"/>
        <v>0.4321760523300725</v>
      </c>
      <c r="AB62" s="23">
        <f t="shared" si="11"/>
        <v>0.91576273046214762</v>
      </c>
      <c r="AC62" s="23">
        <f t="shared" si="12"/>
        <v>10.30928721684527</v>
      </c>
      <c r="AD62" s="23">
        <f t="shared" si="13"/>
        <v>27.472881913864427</v>
      </c>
      <c r="AE62" s="23">
        <f t="shared" si="14"/>
        <v>-0.3</v>
      </c>
      <c r="AF62" s="46">
        <f t="shared" si="15"/>
        <v>0.2800113764965626</v>
      </c>
      <c r="AG62" s="23">
        <f t="shared" si="16"/>
        <v>6.6628745011457963E-2</v>
      </c>
      <c r="AH62" s="23">
        <f t="shared" si="17"/>
        <v>1.0595334403527494</v>
      </c>
      <c r="AI62" s="155">
        <f t="shared" si="18"/>
        <v>0.28221286668803619</v>
      </c>
      <c r="AJ62" s="155">
        <f t="shared" si="19"/>
        <v>2.023217097797983E-2</v>
      </c>
      <c r="AK62" s="155">
        <f t="shared" si="20"/>
        <v>0.30244503766601605</v>
      </c>
      <c r="AL62" s="155">
        <f t="shared" si="21"/>
        <v>11.824909515392894</v>
      </c>
    </row>
    <row r="63" spans="1:38" s="156" customFormat="1" x14ac:dyDescent="0.35">
      <c r="A63" s="23">
        <f>'Uitgebreide invoer'!A63</f>
        <v>41.300000000000018</v>
      </c>
      <c r="B63" s="23">
        <f t="shared" si="0"/>
        <v>0.70000000000000284</v>
      </c>
      <c r="C63" s="23">
        <f>'Uitgebreide invoer'!B63</f>
        <v>0.3</v>
      </c>
      <c r="D63" s="23" t="str">
        <f>'Uitgebreide invoer'!C63</f>
        <v>30 - Grasachtigen en ondergedoken soorten</v>
      </c>
      <c r="E63" s="23">
        <f>'Uitgebreide invoer'!D63</f>
        <v>30</v>
      </c>
      <c r="F63" s="23">
        <f>'Uitgebreide invoer'!E63</f>
        <v>1.5</v>
      </c>
      <c r="G63" s="23">
        <f>'Uitgebreide invoer'!F63</f>
        <v>1.2</v>
      </c>
      <c r="H63" s="23">
        <f>'Uitgebreide invoer'!G63</f>
        <v>1.2</v>
      </c>
      <c r="I63" s="23">
        <f>'Uitgebreide invoer'!H63</f>
        <v>1</v>
      </c>
      <c r="J63" s="24">
        <f>J62+(+H63-I63)/(MAX('Invoerblad heterogene watergang'!$H$9:$H$17))*B63</f>
        <v>1.0117999999999987</v>
      </c>
      <c r="K63" s="24">
        <f t="shared" si="22"/>
        <v>1.7320412277998551</v>
      </c>
      <c r="L63" s="79">
        <f t="shared" si="23"/>
        <v>0.71972633309518774</v>
      </c>
      <c r="M63" s="91">
        <f>'Uitgebreide invoer'!K63</f>
        <v>100</v>
      </c>
      <c r="N63" s="89">
        <f t="shared" si="1"/>
        <v>1.7117999999999987</v>
      </c>
      <c r="O63" s="93" t="str">
        <f>'Uitgebreide invoer'!L63</f>
        <v>Begroeiing volgt bodemverloop</v>
      </c>
      <c r="P63" s="23">
        <f t="shared" si="2"/>
        <v>0.7</v>
      </c>
      <c r="Q63" s="24">
        <f t="shared" si="3"/>
        <v>7.3556386381243863E-4</v>
      </c>
      <c r="R63" s="23">
        <f>'Uitgebreide invoer'!I63</f>
        <v>1</v>
      </c>
      <c r="S63" s="23">
        <f t="shared" si="4"/>
        <v>0.7</v>
      </c>
      <c r="T63" s="24">
        <f t="shared" si="24"/>
        <v>1.9726333095187787E-2</v>
      </c>
      <c r="U63" s="23" t="str">
        <f>'Uitgebreide invoer'!J63</f>
        <v>Nee</v>
      </c>
      <c r="V63" s="23">
        <f t="shared" si="5"/>
        <v>0.7242552920402987</v>
      </c>
      <c r="W63" s="23">
        <f t="shared" si="6"/>
        <v>2.6711243054515816</v>
      </c>
      <c r="X63" s="23">
        <f t="shared" si="7"/>
        <v>0.27114248878726582</v>
      </c>
      <c r="Y63" s="23">
        <f t="shared" si="8"/>
        <v>1.6406805915401932</v>
      </c>
      <c r="Z63" s="23">
        <f t="shared" si="9"/>
        <v>3.7950101982763744</v>
      </c>
      <c r="AA63" s="23">
        <f t="shared" si="10"/>
        <v>0.43232573980574834</v>
      </c>
      <c r="AB63" s="23">
        <f t="shared" si="11"/>
        <v>0.91642529949989449</v>
      </c>
      <c r="AC63" s="23">
        <f t="shared" si="12"/>
        <v>10.315785734405246</v>
      </c>
      <c r="AD63" s="23">
        <f t="shared" si="13"/>
        <v>27.492758984996833</v>
      </c>
      <c r="AE63" s="23">
        <f t="shared" si="14"/>
        <v>-0.3</v>
      </c>
      <c r="AF63" s="46">
        <f t="shared" si="15"/>
        <v>0.28002085284053529</v>
      </c>
      <c r="AG63" s="23">
        <f t="shared" si="16"/>
        <v>6.6597157198215656E-2</v>
      </c>
      <c r="AH63" s="23">
        <f t="shared" si="17"/>
        <v>1.0597317277448342</v>
      </c>
      <c r="AI63" s="155">
        <f t="shared" si="18"/>
        <v>0.28222221008516429</v>
      </c>
      <c r="AJ63" s="155">
        <f t="shared" si="19"/>
        <v>2.0222680025868408E-2</v>
      </c>
      <c r="AK63" s="155">
        <f t="shared" si="20"/>
        <v>0.3024448901110327</v>
      </c>
      <c r="AL63" s="155">
        <f t="shared" si="21"/>
        <v>11.821611871638122</v>
      </c>
    </row>
    <row r="64" spans="1:38" s="156" customFormat="1" x14ac:dyDescent="0.35">
      <c r="A64" s="23">
        <f>'Uitgebreide invoer'!A64</f>
        <v>42.000000000000021</v>
      </c>
      <c r="B64" s="23">
        <f t="shared" si="0"/>
        <v>0.70000000000000284</v>
      </c>
      <c r="C64" s="23">
        <f>'Uitgebreide invoer'!B64</f>
        <v>0.3</v>
      </c>
      <c r="D64" s="23" t="str">
        <f>'Uitgebreide invoer'!C64</f>
        <v>30 - Grasachtigen en ondergedoken soorten</v>
      </c>
      <c r="E64" s="23">
        <f>'Uitgebreide invoer'!D64</f>
        <v>30</v>
      </c>
      <c r="F64" s="23">
        <f>'Uitgebreide invoer'!E64</f>
        <v>1.5</v>
      </c>
      <c r="G64" s="23">
        <f>'Uitgebreide invoer'!F64</f>
        <v>1.2</v>
      </c>
      <c r="H64" s="23">
        <f>'Uitgebreide invoer'!G64</f>
        <v>1.2</v>
      </c>
      <c r="I64" s="23">
        <f>'Uitgebreide invoer'!H64</f>
        <v>1</v>
      </c>
      <c r="J64" s="24">
        <f>J63+(+H64-I64)/(MAX('Invoerblad heterogene watergang'!$H$9:$H$17))*B64</f>
        <v>1.0119999999999987</v>
      </c>
      <c r="K64" s="24">
        <f t="shared" si="22"/>
        <v>1.7325555098136767</v>
      </c>
      <c r="L64" s="79">
        <f t="shared" si="23"/>
        <v>0.72004122779985646</v>
      </c>
      <c r="M64" s="91">
        <f>'Uitgebreide invoer'!K64</f>
        <v>100</v>
      </c>
      <c r="N64" s="89">
        <f t="shared" si="1"/>
        <v>1.7119999999999986</v>
      </c>
      <c r="O64" s="93" t="str">
        <f>'Uitgebreide invoer'!L64</f>
        <v>Begroeiing volgt bodemverloop</v>
      </c>
      <c r="P64" s="23">
        <f t="shared" si="2"/>
        <v>0.7</v>
      </c>
      <c r="Q64" s="24">
        <f t="shared" si="3"/>
        <v>7.3468859117350896E-4</v>
      </c>
      <c r="R64" s="23">
        <f>'Uitgebreide invoer'!I64</f>
        <v>1</v>
      </c>
      <c r="S64" s="23">
        <f t="shared" si="4"/>
        <v>0.7</v>
      </c>
      <c r="T64" s="24">
        <f t="shared" si="24"/>
        <v>2.0041227799856509E-2</v>
      </c>
      <c r="U64" s="23" t="str">
        <f>'Uitgebreide invoer'!J64</f>
        <v>Nee</v>
      </c>
      <c r="V64" s="23">
        <f t="shared" si="5"/>
        <v>0.72465194957741641</v>
      </c>
      <c r="W64" s="23">
        <f t="shared" si="6"/>
        <v>2.6722596744556366</v>
      </c>
      <c r="X64" s="23">
        <f t="shared" si="7"/>
        <v>0.2711757231171909</v>
      </c>
      <c r="Y64" s="23">
        <f t="shared" si="8"/>
        <v>1.6417385279571148</v>
      </c>
      <c r="Z64" s="23">
        <f t="shared" si="9"/>
        <v>3.796145567280429</v>
      </c>
      <c r="AA64" s="23">
        <f t="shared" si="10"/>
        <v>0.43247512479698236</v>
      </c>
      <c r="AB64" s="23">
        <f t="shared" si="11"/>
        <v>0.91708657837969842</v>
      </c>
      <c r="AC64" s="23">
        <f t="shared" si="12"/>
        <v>10.322278838578711</v>
      </c>
      <c r="AD64" s="23">
        <f t="shared" si="13"/>
        <v>27.512597351390951</v>
      </c>
      <c r="AE64" s="23">
        <f t="shared" si="14"/>
        <v>-0.3</v>
      </c>
      <c r="AF64" s="46">
        <f t="shared" si="15"/>
        <v>0.2800303268571131</v>
      </c>
      <c r="AG64" s="23">
        <f t="shared" si="16"/>
        <v>6.65655771429563E-2</v>
      </c>
      <c r="AH64" s="23">
        <f t="shared" si="17"/>
        <v>1.059929959895219</v>
      </c>
      <c r="AI64" s="155">
        <f t="shared" si="18"/>
        <v>0.28223155103226899</v>
      </c>
      <c r="AJ64" s="155">
        <f t="shared" si="19"/>
        <v>2.0213191387617433E-2</v>
      </c>
      <c r="AK64" s="155">
        <f t="shared" si="20"/>
        <v>0.30244474241988645</v>
      </c>
      <c r="AL64" s="155">
        <f t="shared" si="21"/>
        <v>11.818328397079769</v>
      </c>
    </row>
    <row r="65" spans="1:38" s="156" customFormat="1" x14ac:dyDescent="0.35">
      <c r="A65" s="23">
        <f>'Uitgebreide invoer'!A65</f>
        <v>42.700000000000024</v>
      </c>
      <c r="B65" s="23">
        <f t="shared" si="0"/>
        <v>0.70000000000000284</v>
      </c>
      <c r="C65" s="23">
        <f>'Uitgebreide invoer'!B65</f>
        <v>0.3</v>
      </c>
      <c r="D65" s="23" t="str">
        <f>'Uitgebreide invoer'!C65</f>
        <v>30 - Grasachtigen en ondergedoken soorten</v>
      </c>
      <c r="E65" s="23">
        <f>'Uitgebreide invoer'!D65</f>
        <v>30</v>
      </c>
      <c r="F65" s="23">
        <f>'Uitgebreide invoer'!E65</f>
        <v>1.5</v>
      </c>
      <c r="G65" s="23">
        <f>'Uitgebreide invoer'!F65</f>
        <v>1.2</v>
      </c>
      <c r="H65" s="23">
        <f>'Uitgebreide invoer'!G65</f>
        <v>1.2</v>
      </c>
      <c r="I65" s="23">
        <f>'Uitgebreide invoer'!H65</f>
        <v>1</v>
      </c>
      <c r="J65" s="24">
        <f>J64+(+H65-I65)/(MAX('Invoerblad heterogene watergang'!$H$9:$H$17))*B65</f>
        <v>1.0121999999999987</v>
      </c>
      <c r="K65" s="24">
        <f t="shared" si="22"/>
        <v>1.7330691808012271</v>
      </c>
      <c r="L65" s="79">
        <f t="shared" si="23"/>
        <v>0.72035550981367802</v>
      </c>
      <c r="M65" s="91">
        <f>'Uitgebreide invoer'!K65</f>
        <v>100</v>
      </c>
      <c r="N65" s="89">
        <f t="shared" si="1"/>
        <v>1.7121999999999986</v>
      </c>
      <c r="O65" s="93" t="str">
        <f>'Uitgebreide invoer'!L65</f>
        <v>Begroeiing volgt bodemverloop</v>
      </c>
      <c r="P65" s="23">
        <f t="shared" si="2"/>
        <v>0.7</v>
      </c>
      <c r="Q65" s="24">
        <f t="shared" si="3"/>
        <v>7.338156965006798E-4</v>
      </c>
      <c r="R65" s="23">
        <f>'Uitgebreide invoer'!I65</f>
        <v>1</v>
      </c>
      <c r="S65" s="23">
        <f t="shared" si="4"/>
        <v>0.7</v>
      </c>
      <c r="T65" s="24">
        <f t="shared" si="24"/>
        <v>2.0355509813678063E-2</v>
      </c>
      <c r="U65" s="23" t="str">
        <f>'Uitgebreide invoer'!J65</f>
        <v>Nee</v>
      </c>
      <c r="V65" s="23">
        <f t="shared" si="5"/>
        <v>0.72504813194607576</v>
      </c>
      <c r="W65" s="23">
        <f t="shared" si="6"/>
        <v>2.6733928343714268</v>
      </c>
      <c r="X65" s="23">
        <f t="shared" si="7"/>
        <v>0.27120897558497065</v>
      </c>
      <c r="Y65" s="23">
        <f t="shared" si="8"/>
        <v>1.6427947025547993</v>
      </c>
      <c r="Z65" s="23">
        <f t="shared" si="9"/>
        <v>3.7972787271962192</v>
      </c>
      <c r="AA65" s="23">
        <f t="shared" si="10"/>
        <v>0.43262420817019737</v>
      </c>
      <c r="AB65" s="23">
        <f t="shared" si="11"/>
        <v>0.91774657060872356</v>
      </c>
      <c r="AC65" s="23">
        <f t="shared" si="12"/>
        <v>10.328766523022299</v>
      </c>
      <c r="AD65" s="23">
        <f t="shared" si="13"/>
        <v>27.532397118261706</v>
      </c>
      <c r="AE65" s="23">
        <f t="shared" si="14"/>
        <v>-0.3</v>
      </c>
      <c r="AF65" s="46">
        <f t="shared" si="15"/>
        <v>0.28003979844205062</v>
      </c>
      <c r="AG65" s="23">
        <f t="shared" si="16"/>
        <v>6.6534005193164547E-2</v>
      </c>
      <c r="AH65" s="23">
        <f t="shared" si="17"/>
        <v>1.0601281372308666</v>
      </c>
      <c r="AI65" s="155">
        <f t="shared" si="18"/>
        <v>0.28224088942691167</v>
      </c>
      <c r="AJ65" s="155">
        <f t="shared" si="19"/>
        <v>2.0203705167670522E-2</v>
      </c>
      <c r="AK65" s="155">
        <f t="shared" si="20"/>
        <v>0.30244459459458217</v>
      </c>
      <c r="AL65" s="155">
        <f t="shared" si="21"/>
        <v>11.815059014557482</v>
      </c>
    </row>
    <row r="66" spans="1:38" s="156" customFormat="1" x14ac:dyDescent="0.35">
      <c r="A66" s="23">
        <f>'Uitgebreide invoer'!A66</f>
        <v>43.400000000000027</v>
      </c>
      <c r="B66" s="23">
        <f t="shared" si="0"/>
        <v>0.70000000000000284</v>
      </c>
      <c r="C66" s="23">
        <f>'Uitgebreide invoer'!B66</f>
        <v>0.3</v>
      </c>
      <c r="D66" s="23" t="str">
        <f>'Uitgebreide invoer'!C66</f>
        <v>30 - Grasachtigen en ondergedoken soorten</v>
      </c>
      <c r="E66" s="23">
        <f>'Uitgebreide invoer'!D66</f>
        <v>30</v>
      </c>
      <c r="F66" s="23">
        <f>'Uitgebreide invoer'!E66</f>
        <v>1.5</v>
      </c>
      <c r="G66" s="23">
        <f>'Uitgebreide invoer'!F66</f>
        <v>1.2</v>
      </c>
      <c r="H66" s="23">
        <f>'Uitgebreide invoer'!G66</f>
        <v>1.2</v>
      </c>
      <c r="I66" s="23">
        <f>'Uitgebreide invoer'!H66</f>
        <v>1</v>
      </c>
      <c r="J66" s="24">
        <f>J65+(+H66-I66)/(MAX('Invoerblad heterogene watergang'!$H$9:$H$17))*B66</f>
        <v>1.0123999999999986</v>
      </c>
      <c r="K66" s="24">
        <f t="shared" si="22"/>
        <v>1.7335822424215979</v>
      </c>
      <c r="L66" s="79">
        <f t="shared" si="23"/>
        <v>0.72066918080122844</v>
      </c>
      <c r="M66" s="91">
        <f>'Uitgebreide invoer'!K66</f>
        <v>100</v>
      </c>
      <c r="N66" s="89">
        <f t="shared" si="1"/>
        <v>1.7123999999999986</v>
      </c>
      <c r="O66" s="93" t="str">
        <f>'Uitgebreide invoer'!L66</f>
        <v>Begroeiing volgt bodemverloop</v>
      </c>
      <c r="P66" s="23">
        <f t="shared" si="2"/>
        <v>0.7</v>
      </c>
      <c r="Q66" s="24">
        <f t="shared" si="3"/>
        <v>7.329451719582001E-4</v>
      </c>
      <c r="R66" s="23">
        <f>'Uitgebreide invoer'!I66</f>
        <v>1</v>
      </c>
      <c r="S66" s="23">
        <f t="shared" si="4"/>
        <v>0.7</v>
      </c>
      <c r="T66" s="24">
        <f t="shared" si="24"/>
        <v>2.0669180801228482E-2</v>
      </c>
      <c r="U66" s="23" t="str">
        <f>'Uitgebreide invoer'!J66</f>
        <v>Nee</v>
      </c>
      <c r="V66" s="23">
        <f t="shared" si="5"/>
        <v>0.72544383951396496</v>
      </c>
      <c r="W66" s="23">
        <f t="shared" si="6"/>
        <v>2.6745237912006647</v>
      </c>
      <c r="X66" s="23">
        <f t="shared" si="7"/>
        <v>0.27124224577875</v>
      </c>
      <c r="Y66" s="23">
        <f t="shared" si="8"/>
        <v>1.6438491191965448</v>
      </c>
      <c r="Z66" s="23">
        <f t="shared" si="9"/>
        <v>3.7984096840254571</v>
      </c>
      <c r="AA66" s="23">
        <f t="shared" si="10"/>
        <v>0.43277299078872283</v>
      </c>
      <c r="AB66" s="23">
        <f t="shared" si="11"/>
        <v>0.91840527968257979</v>
      </c>
      <c r="AC66" s="23">
        <f t="shared" si="12"/>
        <v>10.335248781499951</v>
      </c>
      <c r="AD66" s="23">
        <f t="shared" si="13"/>
        <v>27.552158390477395</v>
      </c>
      <c r="AE66" s="23">
        <f t="shared" si="14"/>
        <v>-0.3</v>
      </c>
      <c r="AF66" s="46">
        <f t="shared" si="15"/>
        <v>0.28004926749224424</v>
      </c>
      <c r="AG66" s="23">
        <f t="shared" si="16"/>
        <v>6.6502441692519176E-2</v>
      </c>
      <c r="AH66" s="23">
        <f t="shared" si="17"/>
        <v>1.0603262601758279</v>
      </c>
      <c r="AI66" s="155">
        <f t="shared" si="18"/>
        <v>0.28225022516778203</v>
      </c>
      <c r="AJ66" s="155">
        <f t="shared" si="19"/>
        <v>2.0194221469328019E-2</v>
      </c>
      <c r="AK66" s="155">
        <f t="shared" si="20"/>
        <v>0.30244444663711006</v>
      </c>
      <c r="AL66" s="155">
        <f t="shared" si="21"/>
        <v>11.811803647423666</v>
      </c>
    </row>
    <row r="67" spans="1:38" s="156" customFormat="1" x14ac:dyDescent="0.35">
      <c r="A67" s="23">
        <f>'Uitgebreide invoer'!A67</f>
        <v>44.10000000000003</v>
      </c>
      <c r="B67" s="23">
        <f t="shared" si="0"/>
        <v>0.70000000000000284</v>
      </c>
      <c r="C67" s="23">
        <f>'Uitgebreide invoer'!B67</f>
        <v>0.3</v>
      </c>
      <c r="D67" s="23" t="str">
        <f>'Uitgebreide invoer'!C67</f>
        <v>30 - Grasachtigen en ondergedoken soorten</v>
      </c>
      <c r="E67" s="23">
        <f>'Uitgebreide invoer'!D67</f>
        <v>30</v>
      </c>
      <c r="F67" s="23">
        <f>'Uitgebreide invoer'!E67</f>
        <v>1.5</v>
      </c>
      <c r="G67" s="23">
        <f>'Uitgebreide invoer'!F67</f>
        <v>1.2</v>
      </c>
      <c r="H67" s="23">
        <f>'Uitgebreide invoer'!G67</f>
        <v>1.2</v>
      </c>
      <c r="I67" s="23">
        <f>'Uitgebreide invoer'!H67</f>
        <v>1</v>
      </c>
      <c r="J67" s="24">
        <f>J66+(+H67-I67)/(MAX('Invoerblad heterogene watergang'!$H$9:$H$17))*B67</f>
        <v>1.0125999999999986</v>
      </c>
      <c r="K67" s="24">
        <f t="shared" si="22"/>
        <v>1.7340946963284116</v>
      </c>
      <c r="L67" s="79">
        <f t="shared" si="23"/>
        <v>0.72098224242159925</v>
      </c>
      <c r="M67" s="91">
        <f>'Uitgebreide invoer'!K67</f>
        <v>100</v>
      </c>
      <c r="N67" s="89">
        <f t="shared" si="1"/>
        <v>1.7125999999999986</v>
      </c>
      <c r="O67" s="93" t="str">
        <f>'Uitgebreide invoer'!L67</f>
        <v>Begroeiing volgt bodemverloop</v>
      </c>
      <c r="P67" s="23">
        <f t="shared" si="2"/>
        <v>0.7</v>
      </c>
      <c r="Q67" s="24">
        <f t="shared" si="3"/>
        <v>7.320770097340233E-4</v>
      </c>
      <c r="R67" s="23">
        <f>'Uitgebreide invoer'!I67</f>
        <v>1</v>
      </c>
      <c r="S67" s="23">
        <f t="shared" si="4"/>
        <v>0.7</v>
      </c>
      <c r="T67" s="24">
        <f t="shared" si="24"/>
        <v>2.0982242421599295E-2</v>
      </c>
      <c r="U67" s="23" t="str">
        <f>'Uitgebreide invoer'!J67</f>
        <v>Nee</v>
      </c>
      <c r="V67" s="23">
        <f t="shared" si="5"/>
        <v>0.72583907265147729</v>
      </c>
      <c r="W67" s="23">
        <f t="shared" si="6"/>
        <v>2.6756525509252915</v>
      </c>
      <c r="X67" s="23">
        <f t="shared" si="7"/>
        <v>0.27127553329017562</v>
      </c>
      <c r="Y67" s="23">
        <f t="shared" si="8"/>
        <v>1.6449017817368357</v>
      </c>
      <c r="Z67" s="23">
        <f t="shared" si="9"/>
        <v>3.7995384437500839</v>
      </c>
      <c r="AA67" s="23">
        <f t="shared" si="10"/>
        <v>0.43292147351280486</v>
      </c>
      <c r="AB67" s="23">
        <f t="shared" si="11"/>
        <v>0.91906270908535836</v>
      </c>
      <c r="AC67" s="23">
        <f t="shared" si="12"/>
        <v>10.341725607881973</v>
      </c>
      <c r="AD67" s="23">
        <f t="shared" si="13"/>
        <v>27.571881272560752</v>
      </c>
      <c r="AE67" s="23">
        <f t="shared" si="14"/>
        <v>-0.3</v>
      </c>
      <c r="AF67" s="46">
        <f t="shared" si="15"/>
        <v>0.28005873390572239</v>
      </c>
      <c r="AG67" s="23">
        <f t="shared" si="16"/>
        <v>6.6470886980925334E-2</v>
      </c>
      <c r="AH67" s="23">
        <f t="shared" si="17"/>
        <v>1.0605243291512589</v>
      </c>
      <c r="AI67" s="155">
        <f t="shared" si="18"/>
        <v>0.28225955815468812</v>
      </c>
      <c r="AJ67" s="155">
        <f t="shared" si="19"/>
        <v>2.0184740394757792E-2</v>
      </c>
      <c r="AK67" s="155">
        <f t="shared" si="20"/>
        <v>0.30244429854944593</v>
      </c>
      <c r="AL67" s="155">
        <f t="shared" si="21"/>
        <v>11.808562219539416</v>
      </c>
    </row>
    <row r="68" spans="1:38" s="156" customFormat="1" x14ac:dyDescent="0.35">
      <c r="A68" s="23">
        <f>'Uitgebreide invoer'!A68</f>
        <v>44.800000000000033</v>
      </c>
      <c r="B68" s="23">
        <f t="shared" si="0"/>
        <v>0.70000000000000284</v>
      </c>
      <c r="C68" s="23">
        <f>'Uitgebreide invoer'!B68</f>
        <v>0.3</v>
      </c>
      <c r="D68" s="23" t="str">
        <f>'Uitgebreide invoer'!C68</f>
        <v>30 - Grasachtigen en ondergedoken soorten</v>
      </c>
      <c r="E68" s="23">
        <f>'Uitgebreide invoer'!D68</f>
        <v>30</v>
      </c>
      <c r="F68" s="23">
        <f>'Uitgebreide invoer'!E68</f>
        <v>1.5</v>
      </c>
      <c r="G68" s="23">
        <f>'Uitgebreide invoer'!F68</f>
        <v>1.2</v>
      </c>
      <c r="H68" s="23">
        <f>'Uitgebreide invoer'!G68</f>
        <v>1.2</v>
      </c>
      <c r="I68" s="23">
        <f>'Uitgebreide invoer'!H68</f>
        <v>1</v>
      </c>
      <c r="J68" s="24">
        <f>J67+(+H68-I68)/(MAX('Invoerblad heterogene watergang'!$H$9:$H$17))*B68</f>
        <v>1.0127999999999986</v>
      </c>
      <c r="K68" s="24">
        <f t="shared" si="22"/>
        <v>1.7346065441698395</v>
      </c>
      <c r="L68" s="79">
        <f t="shared" si="23"/>
        <v>0.72129469632841303</v>
      </c>
      <c r="M68" s="91">
        <f>'Uitgebreide invoer'!K68</f>
        <v>100</v>
      </c>
      <c r="N68" s="89">
        <f t="shared" si="1"/>
        <v>1.7127999999999985</v>
      </c>
      <c r="O68" s="93" t="str">
        <f>'Uitgebreide invoer'!L68</f>
        <v>Begroeiing volgt bodemverloop</v>
      </c>
      <c r="P68" s="23">
        <f t="shared" si="2"/>
        <v>0.7</v>
      </c>
      <c r="Q68" s="24">
        <f t="shared" si="3"/>
        <v>7.3121120203981278E-4</v>
      </c>
      <c r="R68" s="23">
        <f>'Uitgebreide invoer'!I68</f>
        <v>1</v>
      </c>
      <c r="S68" s="23">
        <f t="shared" si="4"/>
        <v>0.7</v>
      </c>
      <c r="T68" s="24">
        <f t="shared" si="24"/>
        <v>2.1294696328413076E-2</v>
      </c>
      <c r="U68" s="23" t="str">
        <f>'Uitgebreide invoer'!J68</f>
        <v>Nee</v>
      </c>
      <c r="V68" s="23">
        <f t="shared" si="5"/>
        <v>0.72623383173167466</v>
      </c>
      <c r="W68" s="23">
        <f t="shared" si="6"/>
        <v>2.6767791195075281</v>
      </c>
      <c r="X68" s="23">
        <f t="shared" si="7"/>
        <v>0.2713088377143672</v>
      </c>
      <c r="Y68" s="23">
        <f t="shared" si="8"/>
        <v>1.6459526940213418</v>
      </c>
      <c r="Z68" s="23">
        <f t="shared" si="9"/>
        <v>3.8006650123323205</v>
      </c>
      <c r="AA68" s="23">
        <f t="shared" si="10"/>
        <v>0.43306965719961849</v>
      </c>
      <c r="AB68" s="23">
        <f t="shared" si="11"/>
        <v>0.91971886228966715</v>
      </c>
      <c r="AC68" s="23">
        <f t="shared" si="12"/>
        <v>10.348196996144111</v>
      </c>
      <c r="AD68" s="23">
        <f t="shared" si="13"/>
        <v>27.591565868690015</v>
      </c>
      <c r="AE68" s="23">
        <f t="shared" si="14"/>
        <v>-0.3</v>
      </c>
      <c r="AF68" s="46">
        <f t="shared" si="15"/>
        <v>0.28006819758163354</v>
      </c>
      <c r="AG68" s="23">
        <f t="shared" si="16"/>
        <v>6.6439341394554846E-2</v>
      </c>
      <c r="AH68" s="23">
        <f t="shared" si="17"/>
        <v>1.0607223445754439</v>
      </c>
      <c r="AI68" s="155">
        <f t="shared" si="18"/>
        <v>0.28226888828854468</v>
      </c>
      <c r="AJ68" s="155">
        <f t="shared" si="19"/>
        <v>2.0175262045005499E-2</v>
      </c>
      <c r="AK68" s="155">
        <f t="shared" si="20"/>
        <v>0.30244415033355021</v>
      </c>
      <c r="AL68" s="155">
        <f t="shared" si="21"/>
        <v>11.805334655270597</v>
      </c>
    </row>
    <row r="69" spans="1:38" s="156" customFormat="1" x14ac:dyDescent="0.35">
      <c r="A69" s="23">
        <f>'Uitgebreide invoer'!A69</f>
        <v>45.500000000000036</v>
      </c>
      <c r="B69" s="23">
        <f t="shared" ref="B69:B132" si="25">A70-A69</f>
        <v>0.70000000000000284</v>
      </c>
      <c r="C69" s="23">
        <f>'Uitgebreide invoer'!B69</f>
        <v>0.3</v>
      </c>
      <c r="D69" s="23" t="str">
        <f>'Uitgebreide invoer'!C69</f>
        <v>30 - Grasachtigen en ondergedoken soorten</v>
      </c>
      <c r="E69" s="23">
        <f>'Uitgebreide invoer'!D69</f>
        <v>30</v>
      </c>
      <c r="F69" s="23">
        <f>'Uitgebreide invoer'!E69</f>
        <v>1.5</v>
      </c>
      <c r="G69" s="23">
        <f>'Uitgebreide invoer'!F69</f>
        <v>1.2</v>
      </c>
      <c r="H69" s="23">
        <f>'Uitgebreide invoer'!G69</f>
        <v>1.2</v>
      </c>
      <c r="I69" s="23">
        <f>'Uitgebreide invoer'!H69</f>
        <v>1</v>
      </c>
      <c r="J69" s="24">
        <f>J68+(+H69-I69)/(MAX('Invoerblad heterogene watergang'!$H$9:$H$17))*B69</f>
        <v>1.0129999999999986</v>
      </c>
      <c r="K69" s="24">
        <f t="shared" si="22"/>
        <v>1.7351177875886172</v>
      </c>
      <c r="L69" s="79">
        <f t="shared" si="23"/>
        <v>0.72160654416984094</v>
      </c>
      <c r="M69" s="91">
        <f>'Uitgebreide invoer'!K69</f>
        <v>100</v>
      </c>
      <c r="N69" s="89">
        <f t="shared" ref="N69:N132" si="26">IF(O69="Begroeiing volgt horizontaal peil",$J$4+$P$4,J69+P69)</f>
        <v>1.7129999999999985</v>
      </c>
      <c r="O69" s="93" t="str">
        <f>'Uitgebreide invoer'!L69</f>
        <v>Begroeiing volgt bodemverloop</v>
      </c>
      <c r="P69" s="23">
        <f t="shared" ref="P69:P132" si="27">M69/100*$L$4</f>
        <v>0.7</v>
      </c>
      <c r="Q69" s="24">
        <f t="shared" ref="Q69:Q132" si="28">((-AC69+(AC69^2-4*AD69*AE69)^0.5)/(2*AD69))^2</f>
        <v>7.303477411109557E-4</v>
      </c>
      <c r="R69" s="23">
        <f>'Uitgebreide invoer'!I69</f>
        <v>1</v>
      </c>
      <c r="S69" s="23">
        <f t="shared" ref="S69:S132" si="29">P69*R69</f>
        <v>0.7</v>
      </c>
      <c r="T69" s="24">
        <f t="shared" si="24"/>
        <v>2.160654416984098E-2</v>
      </c>
      <c r="U69" s="23" t="str">
        <f>'Uitgebreide invoer'!J69</f>
        <v>Nee</v>
      </c>
      <c r="V69" s="23">
        <f t="shared" ref="V69:V132" si="30">IF(((+T69*(G69+(F69*T69))+S69)*(IF(U69="Ja",0.5,1))+Y69*(IF(U69="Ja",0.5,0)))&lt;0,0,((+T69*(G69+(F69*T69))+S69)*(IF(U69="Ja",0.5,1))+Y69*(IF(U69="Ja",0.5,0))))</f>
        <v>0.7266281171302541</v>
      </c>
      <c r="W69" s="23">
        <f t="shared" ref="W69:W132" si="31">(+G69+(2*T69*(1+F69^2)^0.5)+2*(IF(R69&gt;0,1,0))*P69)*(IF(U69="Ja",0.5,1))+Z69*(IF(U69="Ja",0.5,0))</f>
        <v>2.6779035028899392</v>
      </c>
      <c r="X69" s="23">
        <f t="shared" ref="X69:X132" si="32">V69/W69</f>
        <v>0.27134215864988853</v>
      </c>
      <c r="Y69" s="23">
        <f t="shared" ref="Y69:Y132" si="33">L69*($G69+($F69*L69))</f>
        <v>1.6470018598869198</v>
      </c>
      <c r="Z69" s="23">
        <f t="shared" ref="Z69:Z132" si="34">$G69+(2*L69*(1+$F69^2)^0.5)</f>
        <v>3.8017893957147315</v>
      </c>
      <c r="AA69" s="23">
        <f t="shared" ref="AA69:AA132" si="35">Y69/Z69</f>
        <v>0.43321754270327895</v>
      </c>
      <c r="AB69" s="23">
        <f t="shared" ref="AB69:AB132" si="36">Y69-V69</f>
        <v>0.92037374275666572</v>
      </c>
      <c r="AC69" s="23">
        <f t="shared" ref="AC69:AC132" si="37">34*V69*X69^(2/3)</f>
        <v>10.354662940366635</v>
      </c>
      <c r="AD69" s="23">
        <f t="shared" ref="AD69:AD132" si="38">E69*AB69</f>
        <v>27.61121228269997</v>
      </c>
      <c r="AE69" s="23">
        <f t="shared" ref="AE69:AE132" si="39">-C69</f>
        <v>-0.3</v>
      </c>
      <c r="AF69" s="46">
        <f t="shared" ref="AF69:AF132" si="40">(+(Q69^0.5))*V69*(X69^0.666)*34</f>
        <v>0.28007765842023602</v>
      </c>
      <c r="AG69" s="23">
        <f t="shared" ref="AG69:AG132" si="41">(+C69-AF69)/C69</f>
        <v>6.6407805265879902E-2</v>
      </c>
      <c r="AH69" s="23">
        <f t="shared" ref="AH69:AH132" si="42">J69+AG69*L69</f>
        <v>1.060920306863814</v>
      </c>
      <c r="AI69" s="155">
        <f t="shared" ref="AI69:AI132" si="43">34*V69*X69^0.66*Q69^0.5</f>
        <v>0.28227821547136284</v>
      </c>
      <c r="AJ69" s="155">
        <f t="shared" ref="AJ69:AJ132" si="44">E69*AB69*Q69</f>
        <v>2.0165786520004999E-2</v>
      </c>
      <c r="AK69" s="155">
        <f t="shared" ref="AK69:AK132" si="45">AJ69+AI69</f>
        <v>0.30244400199136784</v>
      </c>
      <c r="AL69" s="155">
        <f t="shared" ref="AL69:AL132" si="46">AK69/(Y69*AA69^0.66*Q69^0.5)</f>
        <v>11.802120879483862</v>
      </c>
    </row>
    <row r="70" spans="1:38" s="156" customFormat="1" x14ac:dyDescent="0.35">
      <c r="A70" s="23">
        <f>'Uitgebreide invoer'!A70</f>
        <v>46.200000000000038</v>
      </c>
      <c r="B70" s="23">
        <f t="shared" si="25"/>
        <v>0.70000000000000284</v>
      </c>
      <c r="C70" s="23">
        <f>'Uitgebreide invoer'!B70</f>
        <v>0.3</v>
      </c>
      <c r="D70" s="23" t="str">
        <f>'Uitgebreide invoer'!C70</f>
        <v>30 - Grasachtigen en ondergedoken soorten</v>
      </c>
      <c r="E70" s="23">
        <f>'Uitgebreide invoer'!D70</f>
        <v>30</v>
      </c>
      <c r="F70" s="23">
        <f>'Uitgebreide invoer'!E70</f>
        <v>1.5</v>
      </c>
      <c r="G70" s="23">
        <f>'Uitgebreide invoer'!F70</f>
        <v>1.2</v>
      </c>
      <c r="H70" s="23">
        <f>'Uitgebreide invoer'!G70</f>
        <v>1.2</v>
      </c>
      <c r="I70" s="23">
        <f>'Uitgebreide invoer'!H70</f>
        <v>1</v>
      </c>
      <c r="J70" s="24">
        <f>J69+(+H70-I70)/(MAX('Invoerblad heterogene watergang'!$H$9:$H$17))*B70</f>
        <v>1.0131999999999985</v>
      </c>
      <c r="K70" s="24">
        <f t="shared" ref="K70:K133" si="47">IF(C70&lt;0,+K69-Q70*B70,+K69+Q70*B70)</f>
        <v>1.7356284282220618</v>
      </c>
      <c r="L70" s="79">
        <f t="shared" ref="L70:L133" si="48">K69-J70</f>
        <v>0.72191778758861869</v>
      </c>
      <c r="M70" s="91">
        <f>'Uitgebreide invoer'!K70</f>
        <v>100</v>
      </c>
      <c r="N70" s="89">
        <f t="shared" si="26"/>
        <v>1.7131999999999985</v>
      </c>
      <c r="O70" s="93" t="str">
        <f>'Uitgebreide invoer'!L70</f>
        <v>Begroeiing volgt bodemverloop</v>
      </c>
      <c r="P70" s="23">
        <f t="shared" si="27"/>
        <v>0.7</v>
      </c>
      <c r="Q70" s="24">
        <f t="shared" si="28"/>
        <v>7.2948661920657913E-4</v>
      </c>
      <c r="R70" s="23">
        <f>'Uitgebreide invoer'!I70</f>
        <v>1</v>
      </c>
      <c r="S70" s="23">
        <f t="shared" si="29"/>
        <v>0.7</v>
      </c>
      <c r="T70" s="24">
        <f t="shared" ref="T70:T133" si="49">IF((IF(B70="","",(+K69-J70)-P70))&lt;0,0,(IF(B70="","",(+K69-J70)-P70)))</f>
        <v>2.1917787588618731E-2</v>
      </c>
      <c r="U70" s="23" t="str">
        <f>'Uitgebreide invoer'!J70</f>
        <v>Nee</v>
      </c>
      <c r="V70" s="23">
        <f t="shared" si="30"/>
        <v>0.72702192922551212</v>
      </c>
      <c r="W70" s="23">
        <f t="shared" si="31"/>
        <v>2.679025706995493</v>
      </c>
      <c r="X70" s="23">
        <f t="shared" si="32"/>
        <v>0.27137549569871866</v>
      </c>
      <c r="Y70" s="23">
        <f t="shared" si="33"/>
        <v>1.6480492831616111</v>
      </c>
      <c r="Z70" s="23">
        <f t="shared" si="34"/>
        <v>3.8029115998202849</v>
      </c>
      <c r="AA70" s="23">
        <f t="shared" si="35"/>
        <v>0.43336513087485218</v>
      </c>
      <c r="AB70" s="23">
        <f t="shared" si="36"/>
        <v>0.92102735393609902</v>
      </c>
      <c r="AC70" s="23">
        <f t="shared" si="37"/>
        <v>10.361123434733424</v>
      </c>
      <c r="AD70" s="23">
        <f t="shared" si="38"/>
        <v>27.630820618082971</v>
      </c>
      <c r="AE70" s="23">
        <f t="shared" si="39"/>
        <v>-0.3</v>
      </c>
      <c r="AF70" s="46">
        <f t="shared" si="40"/>
        <v>0.28008711632288857</v>
      </c>
      <c r="AG70" s="23">
        <f t="shared" si="41"/>
        <v>6.6376278923704721E-2</v>
      </c>
      <c r="AH70" s="23">
        <f t="shared" si="42"/>
        <v>1.0611182164289645</v>
      </c>
      <c r="AI70" s="155">
        <f t="shared" si="43"/>
        <v>0.28228753960624087</v>
      </c>
      <c r="AJ70" s="155">
        <f t="shared" si="44"/>
        <v>2.0156313918588787E-2</v>
      </c>
      <c r="AK70" s="155">
        <f t="shared" si="45"/>
        <v>0.30244385352482966</v>
      </c>
      <c r="AL70" s="155">
        <f t="shared" si="46"/>
        <v>11.798920817542802</v>
      </c>
    </row>
    <row r="71" spans="1:38" s="156" customFormat="1" x14ac:dyDescent="0.35">
      <c r="A71" s="23">
        <f>'Uitgebreide invoer'!A71</f>
        <v>46.900000000000041</v>
      </c>
      <c r="B71" s="23">
        <f t="shared" si="25"/>
        <v>0.70000000000000284</v>
      </c>
      <c r="C71" s="23">
        <f>'Uitgebreide invoer'!B71</f>
        <v>0.3</v>
      </c>
      <c r="D71" s="23" t="str">
        <f>'Uitgebreide invoer'!C71</f>
        <v>30 - Grasachtigen en ondergedoken soorten</v>
      </c>
      <c r="E71" s="23">
        <f>'Uitgebreide invoer'!D71</f>
        <v>30</v>
      </c>
      <c r="F71" s="23">
        <f>'Uitgebreide invoer'!E71</f>
        <v>1.5</v>
      </c>
      <c r="G71" s="23">
        <f>'Uitgebreide invoer'!F71</f>
        <v>1.2</v>
      </c>
      <c r="H71" s="23">
        <f>'Uitgebreide invoer'!G71</f>
        <v>1.2</v>
      </c>
      <c r="I71" s="23">
        <f>'Uitgebreide invoer'!H71</f>
        <v>1</v>
      </c>
      <c r="J71" s="24">
        <f>J70+(+H71-I71)/(MAX('Invoerblad heterogene watergang'!$H$9:$H$17))*B71</f>
        <v>1.0133999999999985</v>
      </c>
      <c r="K71" s="24">
        <f t="shared" si="47"/>
        <v>1.7361384677020884</v>
      </c>
      <c r="L71" s="79">
        <f t="shared" si="48"/>
        <v>0.72222842822206323</v>
      </c>
      <c r="M71" s="91">
        <f>'Uitgebreide invoer'!K71</f>
        <v>100</v>
      </c>
      <c r="N71" s="89">
        <f t="shared" si="26"/>
        <v>1.7133999999999985</v>
      </c>
      <c r="O71" s="93" t="str">
        <f>'Uitgebreide invoer'!L71</f>
        <v>Begroeiing volgt bodemverloop</v>
      </c>
      <c r="P71" s="23">
        <f t="shared" si="27"/>
        <v>0.7</v>
      </c>
      <c r="Q71" s="24">
        <f t="shared" si="28"/>
        <v>7.2862782860956012E-4</v>
      </c>
      <c r="R71" s="23">
        <f>'Uitgebreide invoer'!I71</f>
        <v>1</v>
      </c>
      <c r="S71" s="23">
        <f t="shared" si="29"/>
        <v>0.7</v>
      </c>
      <c r="T71" s="24">
        <f t="shared" si="49"/>
        <v>2.2228428222063279E-2</v>
      </c>
      <c r="U71" s="23" t="str">
        <f>'Uitgebreide invoer'!J71</f>
        <v>Nee</v>
      </c>
      <c r="V71" s="23">
        <f t="shared" si="30"/>
        <v>0.72741526839831105</v>
      </c>
      <c r="W71" s="23">
        <f t="shared" si="31"/>
        <v>2.6801457377276199</v>
      </c>
      <c r="X71" s="23">
        <f t="shared" si="32"/>
        <v>0.27140884846622376</v>
      </c>
      <c r="Y71" s="23">
        <f t="shared" si="33"/>
        <v>1.6490949676646436</v>
      </c>
      <c r="Z71" s="23">
        <f t="shared" si="34"/>
        <v>3.8040316305524122</v>
      </c>
      <c r="AA71" s="23">
        <f t="shared" si="35"/>
        <v>0.43351242256236605</v>
      </c>
      <c r="AB71" s="23">
        <f t="shared" si="36"/>
        <v>0.92167969926633253</v>
      </c>
      <c r="AC71" s="23">
        <f t="shared" si="37"/>
        <v>10.36757847353107</v>
      </c>
      <c r="AD71" s="23">
        <f t="shared" si="38"/>
        <v>27.650390977989975</v>
      </c>
      <c r="AE71" s="23">
        <f t="shared" si="39"/>
        <v>-0.3</v>
      </c>
      <c r="AF71" s="46">
        <f t="shared" si="40"/>
        <v>0.28009657119204001</v>
      </c>
      <c r="AG71" s="23">
        <f t="shared" si="41"/>
        <v>6.634476269319993E-2</v>
      </c>
      <c r="AH71" s="23">
        <f t="shared" si="42"/>
        <v>1.0613160736806742</v>
      </c>
      <c r="AI71" s="155">
        <f t="shared" si="43"/>
        <v>0.28229686059735404</v>
      </c>
      <c r="AJ71" s="155">
        <f t="shared" si="44"/>
        <v>2.0146844338498206E-2</v>
      </c>
      <c r="AK71" s="155">
        <f t="shared" si="45"/>
        <v>0.30244370493585226</v>
      </c>
      <c r="AL71" s="155">
        <f t="shared" si="46"/>
        <v>11.79573439530407</v>
      </c>
    </row>
    <row r="72" spans="1:38" s="156" customFormat="1" x14ac:dyDescent="0.35">
      <c r="A72" s="23">
        <f>'Uitgebreide invoer'!A72</f>
        <v>47.600000000000044</v>
      </c>
      <c r="B72" s="23">
        <f t="shared" si="25"/>
        <v>0.70000000000000284</v>
      </c>
      <c r="C72" s="23">
        <f>'Uitgebreide invoer'!B72</f>
        <v>0.3</v>
      </c>
      <c r="D72" s="23" t="str">
        <f>'Uitgebreide invoer'!C72</f>
        <v>30 - Grasachtigen en ondergedoken soorten</v>
      </c>
      <c r="E72" s="23">
        <f>'Uitgebreide invoer'!D72</f>
        <v>30</v>
      </c>
      <c r="F72" s="23">
        <f>'Uitgebreide invoer'!E72</f>
        <v>1.5</v>
      </c>
      <c r="G72" s="23">
        <f>'Uitgebreide invoer'!F72</f>
        <v>1.2</v>
      </c>
      <c r="H72" s="23">
        <f>'Uitgebreide invoer'!G72</f>
        <v>1.2</v>
      </c>
      <c r="I72" s="23">
        <f>'Uitgebreide invoer'!H72</f>
        <v>1</v>
      </c>
      <c r="J72" s="24">
        <f>J71+(+H72-I72)/(MAX('Invoerblad heterogene watergang'!$H$9:$H$17))*B72</f>
        <v>1.0135999999999985</v>
      </c>
      <c r="K72" s="24">
        <f t="shared" si="47"/>
        <v>1.736647907655227</v>
      </c>
      <c r="L72" s="79">
        <f t="shared" si="48"/>
        <v>0.72253846770208985</v>
      </c>
      <c r="M72" s="91">
        <f>'Uitgebreide invoer'!K72</f>
        <v>100</v>
      </c>
      <c r="N72" s="89">
        <f t="shared" si="26"/>
        <v>1.7135999999999985</v>
      </c>
      <c r="O72" s="93" t="str">
        <f>'Uitgebreide invoer'!L72</f>
        <v>Begroeiing volgt bodemverloop</v>
      </c>
      <c r="P72" s="23">
        <f t="shared" si="27"/>
        <v>0.7</v>
      </c>
      <c r="Q72" s="24">
        <f t="shared" si="28"/>
        <v>7.277713616265282E-4</v>
      </c>
      <c r="R72" s="23">
        <f>'Uitgebreide invoer'!I72</f>
        <v>1</v>
      </c>
      <c r="S72" s="23">
        <f t="shared" si="29"/>
        <v>0.7</v>
      </c>
      <c r="T72" s="24">
        <f t="shared" si="49"/>
        <v>2.2538467702089893E-2</v>
      </c>
      <c r="U72" s="23" t="str">
        <f>'Uitgebreide invoer'!J72</f>
        <v>Nee</v>
      </c>
      <c r="V72" s="23">
        <f t="shared" si="30"/>
        <v>0.727808135032045</v>
      </c>
      <c r="W72" s="23">
        <f t="shared" si="31"/>
        <v>2.6812636009702739</v>
      </c>
      <c r="X72" s="23">
        <f t="shared" si="32"/>
        <v>0.27144221656112877</v>
      </c>
      <c r="Y72" s="23">
        <f t="shared" si="33"/>
        <v>1.650138917206434</v>
      </c>
      <c r="Z72" s="23">
        <f t="shared" si="34"/>
        <v>3.8051494937950663</v>
      </c>
      <c r="AA72" s="23">
        <f t="shared" si="35"/>
        <v>0.43365941861082252</v>
      </c>
      <c r="AB72" s="23">
        <f t="shared" si="36"/>
        <v>0.92233078217438902</v>
      </c>
      <c r="AC72" s="23">
        <f t="shared" si="37"/>
        <v>10.374028051147963</v>
      </c>
      <c r="AD72" s="23">
        <f t="shared" si="38"/>
        <v>27.669923465231669</v>
      </c>
      <c r="AE72" s="23">
        <f t="shared" si="39"/>
        <v>-0.3</v>
      </c>
      <c r="AF72" s="46">
        <f t="shared" si="40"/>
        <v>0.2801060229312185</v>
      </c>
      <c r="AG72" s="23">
        <f t="shared" si="41"/>
        <v>6.6313256895938297E-2</v>
      </c>
      <c r="AH72" s="23">
        <f t="shared" si="42"/>
        <v>1.0615138790259249</v>
      </c>
      <c r="AI72" s="155">
        <f t="shared" si="43"/>
        <v>0.28230617834994365</v>
      </c>
      <c r="AJ72" s="155">
        <f t="shared" si="44"/>
        <v>2.0137377876393477E-2</v>
      </c>
      <c r="AK72" s="155">
        <f t="shared" si="45"/>
        <v>0.30244355622633712</v>
      </c>
      <c r="AL72" s="155">
        <f t="shared" si="46"/>
        <v>11.792561539113509</v>
      </c>
    </row>
    <row r="73" spans="1:38" s="156" customFormat="1" x14ac:dyDescent="0.35">
      <c r="A73" s="23">
        <f>'Uitgebreide invoer'!A73</f>
        <v>48.300000000000047</v>
      </c>
      <c r="B73" s="23">
        <f t="shared" si="25"/>
        <v>0.70000000000000284</v>
      </c>
      <c r="C73" s="23">
        <f>'Uitgebreide invoer'!B73</f>
        <v>0.3</v>
      </c>
      <c r="D73" s="23" t="str">
        <f>'Uitgebreide invoer'!C73</f>
        <v>30 - Grasachtigen en ondergedoken soorten</v>
      </c>
      <c r="E73" s="23">
        <f>'Uitgebreide invoer'!D73</f>
        <v>30</v>
      </c>
      <c r="F73" s="23">
        <f>'Uitgebreide invoer'!E73</f>
        <v>1.5</v>
      </c>
      <c r="G73" s="23">
        <f>'Uitgebreide invoer'!F73</f>
        <v>1.2</v>
      </c>
      <c r="H73" s="23">
        <f>'Uitgebreide invoer'!G73</f>
        <v>1.2</v>
      </c>
      <c r="I73" s="23">
        <f>'Uitgebreide invoer'!H73</f>
        <v>1</v>
      </c>
      <c r="J73" s="24">
        <f>J72+(+H73-I73)/(MAX('Invoerblad heterogene watergang'!$H$9:$H$17))*B73</f>
        <v>1.0137999999999985</v>
      </c>
      <c r="K73" s="24">
        <f t="shared" si="47"/>
        <v>1.7371567497026386</v>
      </c>
      <c r="L73" s="79">
        <f t="shared" si="48"/>
        <v>0.72284790765522855</v>
      </c>
      <c r="M73" s="91">
        <f>'Uitgebreide invoer'!K73</f>
        <v>100</v>
      </c>
      <c r="N73" s="89">
        <f t="shared" si="26"/>
        <v>1.7137999999999984</v>
      </c>
      <c r="O73" s="93" t="str">
        <f>'Uitgebreide invoer'!L73</f>
        <v>Begroeiing volgt bodemverloop</v>
      </c>
      <c r="P73" s="23">
        <f t="shared" si="27"/>
        <v>0.7</v>
      </c>
      <c r="Q73" s="24">
        <f t="shared" si="28"/>
        <v>7.2691721058786929E-4</v>
      </c>
      <c r="R73" s="23">
        <f>'Uitgebreide invoer'!I73</f>
        <v>1</v>
      </c>
      <c r="S73" s="23">
        <f t="shared" si="29"/>
        <v>0.7</v>
      </c>
      <c r="T73" s="24">
        <f t="shared" si="49"/>
        <v>2.2847907655228594E-2</v>
      </c>
      <c r="U73" s="23" t="str">
        <f>'Uitgebreide invoer'!J73</f>
        <v>Nee</v>
      </c>
      <c r="V73" s="23">
        <f t="shared" si="30"/>
        <v>0.72820052951260705</v>
      </c>
      <c r="W73" s="23">
        <f t="shared" si="31"/>
        <v>2.682379302587993</v>
      </c>
      <c r="X73" s="23">
        <f t="shared" si="32"/>
        <v>0.27147559959548978</v>
      </c>
      <c r="Y73" s="23">
        <f t="shared" si="33"/>
        <v>1.651181135588587</v>
      </c>
      <c r="Z73" s="23">
        <f t="shared" si="34"/>
        <v>3.8062651954127853</v>
      </c>
      <c r="AA73" s="23">
        <f t="shared" si="35"/>
        <v>0.43380611986220741</v>
      </c>
      <c r="AB73" s="23">
        <f t="shared" si="36"/>
        <v>0.92298060607597998</v>
      </c>
      <c r="AC73" s="23">
        <f t="shared" si="37"/>
        <v>10.380472162073445</v>
      </c>
      <c r="AD73" s="23">
        <f t="shared" si="38"/>
        <v>27.6894181822794</v>
      </c>
      <c r="AE73" s="23">
        <f t="shared" si="39"/>
        <v>-0.3</v>
      </c>
      <c r="AF73" s="46">
        <f t="shared" si="40"/>
        <v>0.28011547144502091</v>
      </c>
      <c r="AG73" s="23">
        <f t="shared" si="41"/>
        <v>6.628176184993026E-2</v>
      </c>
      <c r="AH73" s="23">
        <f t="shared" si="42"/>
        <v>1.0617116328689227</v>
      </c>
      <c r="AI73" s="155">
        <f t="shared" si="43"/>
        <v>0.28231549277030715</v>
      </c>
      <c r="AJ73" s="155">
        <f t="shared" si="44"/>
        <v>2.012791462786357E-2</v>
      </c>
      <c r="AK73" s="155">
        <f t="shared" si="45"/>
        <v>0.30244340739817072</v>
      </c>
      <c r="AL73" s="155">
        <f t="shared" si="46"/>
        <v>11.789402175802437</v>
      </c>
    </row>
    <row r="74" spans="1:38" s="156" customFormat="1" x14ac:dyDescent="0.35">
      <c r="A74" s="23">
        <f>'Uitgebreide invoer'!A74</f>
        <v>49.00000000000005</v>
      </c>
      <c r="B74" s="23">
        <f t="shared" si="25"/>
        <v>0.70000000000000284</v>
      </c>
      <c r="C74" s="23">
        <f>'Uitgebreide invoer'!B74</f>
        <v>0.3</v>
      </c>
      <c r="D74" s="23" t="str">
        <f>'Uitgebreide invoer'!C74</f>
        <v>30 - Grasachtigen en ondergedoken soorten</v>
      </c>
      <c r="E74" s="23">
        <f>'Uitgebreide invoer'!D74</f>
        <v>30</v>
      </c>
      <c r="F74" s="23">
        <f>'Uitgebreide invoer'!E74</f>
        <v>1.5</v>
      </c>
      <c r="G74" s="23">
        <f>'Uitgebreide invoer'!F74</f>
        <v>1.2</v>
      </c>
      <c r="H74" s="23">
        <f>'Uitgebreide invoer'!G74</f>
        <v>1.2</v>
      </c>
      <c r="I74" s="23">
        <f>'Uitgebreide invoer'!H74</f>
        <v>1</v>
      </c>
      <c r="J74" s="24">
        <f>J73+(+H74-I74)/(MAX('Invoerblad heterogene watergang'!$H$9:$H$17))*B74</f>
        <v>1.0139999999999985</v>
      </c>
      <c r="K74" s="24">
        <f t="shared" si="47"/>
        <v>1.737664995460132</v>
      </c>
      <c r="L74" s="79">
        <f t="shared" si="48"/>
        <v>0.7231567497026401</v>
      </c>
      <c r="M74" s="91">
        <f>'Uitgebreide invoer'!K74</f>
        <v>100</v>
      </c>
      <c r="N74" s="89">
        <f t="shared" si="26"/>
        <v>1.7139999999999984</v>
      </c>
      <c r="O74" s="93" t="str">
        <f>'Uitgebreide invoer'!L74</f>
        <v>Begroeiing volgt bodemverloop</v>
      </c>
      <c r="P74" s="23">
        <f t="shared" si="27"/>
        <v>0.7</v>
      </c>
      <c r="Q74" s="24">
        <f t="shared" si="28"/>
        <v>7.2606536784774914E-4</v>
      </c>
      <c r="R74" s="23">
        <f>'Uitgebreide invoer'!I74</f>
        <v>1</v>
      </c>
      <c r="S74" s="23">
        <f t="shared" si="29"/>
        <v>0.7</v>
      </c>
      <c r="T74" s="24">
        <f t="shared" si="49"/>
        <v>2.3156749702640145E-2</v>
      </c>
      <c r="U74" s="23" t="str">
        <f>'Uitgebreide invoer'!J74</f>
        <v>Nee</v>
      </c>
      <c r="V74" s="23">
        <f t="shared" si="30"/>
        <v>0.72859245222835423</v>
      </c>
      <c r="W74" s="23">
        <f t="shared" si="31"/>
        <v>2.6834928484259546</v>
      </c>
      <c r="X74" s="23">
        <f t="shared" si="32"/>
        <v>0.27150899718466615</v>
      </c>
      <c r="Y74" s="23">
        <f t="shared" si="33"/>
        <v>1.6522216266038987</v>
      </c>
      <c r="Z74" s="23">
        <f t="shared" si="34"/>
        <v>3.8073787412507469</v>
      </c>
      <c r="AA74" s="23">
        <f t="shared" si="35"/>
        <v>0.43395252715550275</v>
      </c>
      <c r="AB74" s="23">
        <f t="shared" si="36"/>
        <v>0.92362917437554448</v>
      </c>
      <c r="AC74" s="23">
        <f t="shared" si="37"/>
        <v>10.386910800896882</v>
      </c>
      <c r="AD74" s="23">
        <f t="shared" si="38"/>
        <v>27.708875231266333</v>
      </c>
      <c r="AE74" s="23">
        <f t="shared" si="39"/>
        <v>-0.3</v>
      </c>
      <c r="AF74" s="46">
        <f t="shared" si="40"/>
        <v>0.28012491663910627</v>
      </c>
      <c r="AG74" s="23">
        <f t="shared" si="41"/>
        <v>6.6250277869645741E-2</v>
      </c>
      <c r="AH74" s="23">
        <f t="shared" si="42"/>
        <v>1.0619093356111082</v>
      </c>
      <c r="AI74" s="155">
        <f t="shared" si="43"/>
        <v>0.28232480376579078</v>
      </c>
      <c r="AJ74" s="155">
        <f t="shared" si="44"/>
        <v>2.0118454687436775E-2</v>
      </c>
      <c r="AK74" s="155">
        <f t="shared" si="45"/>
        <v>0.30244325845322756</v>
      </c>
      <c r="AL74" s="155">
        <f t="shared" si="46"/>
        <v>11.786256232683808</v>
      </c>
    </row>
    <row r="75" spans="1:38" s="156" customFormat="1" x14ac:dyDescent="0.35">
      <c r="A75" s="23">
        <f>'Uitgebreide invoer'!A75</f>
        <v>49.700000000000053</v>
      </c>
      <c r="B75" s="23">
        <f t="shared" si="25"/>
        <v>0.70000000000000284</v>
      </c>
      <c r="C75" s="23">
        <f>'Uitgebreide invoer'!B75</f>
        <v>0.3</v>
      </c>
      <c r="D75" s="23" t="str">
        <f>'Uitgebreide invoer'!C75</f>
        <v>30 - Grasachtigen en ondergedoken soorten</v>
      </c>
      <c r="E75" s="23">
        <f>'Uitgebreide invoer'!D75</f>
        <v>30</v>
      </c>
      <c r="F75" s="23">
        <f>'Uitgebreide invoer'!E75</f>
        <v>1.5</v>
      </c>
      <c r="G75" s="23">
        <f>'Uitgebreide invoer'!F75</f>
        <v>1.2</v>
      </c>
      <c r="H75" s="23">
        <f>'Uitgebreide invoer'!G75</f>
        <v>1.2</v>
      </c>
      <c r="I75" s="23">
        <f>'Uitgebreide invoer'!H75</f>
        <v>1</v>
      </c>
      <c r="J75" s="24">
        <f>J74+(+H75-I75)/(MAX('Invoerblad heterogene watergang'!$H$9:$H$17))*B75</f>
        <v>1.0141999999999984</v>
      </c>
      <c r="K75" s="24">
        <f t="shared" si="47"/>
        <v>1.7381726465381808</v>
      </c>
      <c r="L75" s="79">
        <f t="shared" si="48"/>
        <v>0.72346499546013354</v>
      </c>
      <c r="M75" s="91">
        <f>'Uitgebreide invoer'!K75</f>
        <v>100</v>
      </c>
      <c r="N75" s="89">
        <f t="shared" si="26"/>
        <v>1.7141999999999984</v>
      </c>
      <c r="O75" s="93" t="str">
        <f>'Uitgebreide invoer'!L75</f>
        <v>Begroeiing volgt bodemverloop</v>
      </c>
      <c r="P75" s="23">
        <f t="shared" si="27"/>
        <v>0.7</v>
      </c>
      <c r="Q75" s="24">
        <f t="shared" si="28"/>
        <v>7.2521582578408952E-4</v>
      </c>
      <c r="R75" s="23">
        <f>'Uitgebreide invoer'!I75</f>
        <v>1</v>
      </c>
      <c r="S75" s="23">
        <f t="shared" si="29"/>
        <v>0.7</v>
      </c>
      <c r="T75" s="24">
        <f t="shared" si="49"/>
        <v>2.3464995460133586E-2</v>
      </c>
      <c r="U75" s="23" t="str">
        <f>'Uitgebreide invoer'!J75</f>
        <v>Nee</v>
      </c>
      <c r="V75" s="23">
        <f t="shared" si="30"/>
        <v>0.72898390357007636</v>
      </c>
      <c r="W75" s="23">
        <f t="shared" si="31"/>
        <v>2.6846042443100413</v>
      </c>
      <c r="X75" s="23">
        <f t="shared" si="32"/>
        <v>0.27154240894729326</v>
      </c>
      <c r="Y75" s="23">
        <f t="shared" si="33"/>
        <v>1.6532603940363566</v>
      </c>
      <c r="Z75" s="23">
        <f t="shared" si="34"/>
        <v>3.8084901371348332</v>
      </c>
      <c r="AA75" s="23">
        <f t="shared" si="35"/>
        <v>0.4340986413266969</v>
      </c>
      <c r="AB75" s="23">
        <f t="shared" si="36"/>
        <v>0.92427649046628024</v>
      </c>
      <c r="AC75" s="23">
        <f t="shared" si="37"/>
        <v>10.393343962306814</v>
      </c>
      <c r="AD75" s="23">
        <f t="shared" si="38"/>
        <v>27.728294713988408</v>
      </c>
      <c r="AE75" s="23">
        <f t="shared" si="39"/>
        <v>-0.3</v>
      </c>
      <c r="AF75" s="46">
        <f t="shared" si="40"/>
        <v>0.28013435842018058</v>
      </c>
      <c r="AG75" s="23">
        <f t="shared" si="41"/>
        <v>6.621880526606469E-2</v>
      </c>
      <c r="AH75" s="23">
        <f t="shared" si="42"/>
        <v>1.0621069876511875</v>
      </c>
      <c r="AI75" s="155">
        <f t="shared" si="43"/>
        <v>0.28233411124477564</v>
      </c>
      <c r="AJ75" s="155">
        <f t="shared" si="44"/>
        <v>2.0108998148589706E-2</v>
      </c>
      <c r="AK75" s="155">
        <f t="shared" si="45"/>
        <v>0.30244310939336533</v>
      </c>
      <c r="AL75" s="155">
        <f t="shared" si="46"/>
        <v>11.783123637548538</v>
      </c>
    </row>
    <row r="76" spans="1:38" s="156" customFormat="1" x14ac:dyDescent="0.35">
      <c r="A76" s="23">
        <f>'Uitgebreide invoer'!A76</f>
        <v>50.400000000000055</v>
      </c>
      <c r="B76" s="23">
        <f t="shared" si="25"/>
        <v>0.70000000000000284</v>
      </c>
      <c r="C76" s="23">
        <f>'Uitgebreide invoer'!B76</f>
        <v>0.3</v>
      </c>
      <c r="D76" s="23" t="str">
        <f>'Uitgebreide invoer'!C76</f>
        <v>30 - Grasachtigen en ondergedoken soorten</v>
      </c>
      <c r="E76" s="23">
        <f>'Uitgebreide invoer'!D76</f>
        <v>30</v>
      </c>
      <c r="F76" s="23">
        <f>'Uitgebreide invoer'!E76</f>
        <v>1.5</v>
      </c>
      <c r="G76" s="23">
        <f>'Uitgebreide invoer'!F76</f>
        <v>1.2</v>
      </c>
      <c r="H76" s="23">
        <f>'Uitgebreide invoer'!G76</f>
        <v>1.2</v>
      </c>
      <c r="I76" s="23">
        <f>'Uitgebreide invoer'!H76</f>
        <v>1</v>
      </c>
      <c r="J76" s="24">
        <f>J75+(+H76-I76)/(MAX('Invoerblad heterogene watergang'!$H$9:$H$17))*B76</f>
        <v>1.0143999999999984</v>
      </c>
      <c r="K76" s="24">
        <f t="shared" si="47"/>
        <v>1.7386797045419398</v>
      </c>
      <c r="L76" s="79">
        <f t="shared" si="48"/>
        <v>0.72377264653818241</v>
      </c>
      <c r="M76" s="91">
        <f>'Uitgebreide invoer'!K76</f>
        <v>100</v>
      </c>
      <c r="N76" s="89">
        <f t="shared" si="26"/>
        <v>1.7143999999999984</v>
      </c>
      <c r="O76" s="93" t="str">
        <f>'Uitgebreide invoer'!L76</f>
        <v>Begroeiing volgt bodemverloop</v>
      </c>
      <c r="P76" s="23">
        <f t="shared" si="27"/>
        <v>0.7</v>
      </c>
      <c r="Q76" s="24">
        <f t="shared" si="28"/>
        <v>7.2436857679858912E-4</v>
      </c>
      <c r="R76" s="23">
        <f>'Uitgebreide invoer'!I76</f>
        <v>1</v>
      </c>
      <c r="S76" s="23">
        <f t="shared" si="29"/>
        <v>0.7</v>
      </c>
      <c r="T76" s="24">
        <f t="shared" si="49"/>
        <v>2.3772646538182451E-2</v>
      </c>
      <c r="U76" s="23" t="str">
        <f>'Uitgebreide invoer'!J76</f>
        <v>Nee</v>
      </c>
      <c r="V76" s="23">
        <f t="shared" si="30"/>
        <v>0.72937488393096295</v>
      </c>
      <c r="W76" s="23">
        <f t="shared" si="31"/>
        <v>2.6857134960468985</v>
      </c>
      <c r="X76" s="23">
        <f t="shared" si="32"/>
        <v>0.27157583450525524</v>
      </c>
      <c r="Y76" s="23">
        <f t="shared" si="33"/>
        <v>1.6542974416611458</v>
      </c>
      <c r="Z76" s="23">
        <f t="shared" si="34"/>
        <v>3.8095993888716908</v>
      </c>
      <c r="AA76" s="23">
        <f t="shared" si="35"/>
        <v>0.43424446320879628</v>
      </c>
      <c r="AB76" s="23">
        <f t="shared" si="36"/>
        <v>0.92492255773018284</v>
      </c>
      <c r="AC76" s="23">
        <f t="shared" si="37"/>
        <v>10.399771641090091</v>
      </c>
      <c r="AD76" s="23">
        <f t="shared" si="38"/>
        <v>27.747676731905486</v>
      </c>
      <c r="AE76" s="23">
        <f t="shared" si="39"/>
        <v>-0.3</v>
      </c>
      <c r="AF76" s="46">
        <f t="shared" si="40"/>
        <v>0.28014379669599171</v>
      </c>
      <c r="AG76" s="23">
        <f t="shared" si="41"/>
        <v>6.6187344346694266E-2</v>
      </c>
      <c r="AH76" s="23">
        <f t="shared" si="42"/>
        <v>1.0623045893851393</v>
      </c>
      <c r="AI76" s="155">
        <f t="shared" si="43"/>
        <v>0.28234341511667144</v>
      </c>
      <c r="AJ76" s="155">
        <f t="shared" si="44"/>
        <v>2.0099545103757704E-2</v>
      </c>
      <c r="AK76" s="155">
        <f t="shared" si="45"/>
        <v>0.30244296022042916</v>
      </c>
      <c r="AL76" s="155">
        <f t="shared" si="46"/>
        <v>11.78000431866178</v>
      </c>
    </row>
    <row r="77" spans="1:38" s="156" customFormat="1" x14ac:dyDescent="0.35">
      <c r="A77" s="23">
        <f>'Uitgebreide invoer'!A77</f>
        <v>51.100000000000058</v>
      </c>
      <c r="B77" s="23">
        <f t="shared" si="25"/>
        <v>0.70000000000000284</v>
      </c>
      <c r="C77" s="23">
        <f>'Uitgebreide invoer'!B77</f>
        <v>0.3</v>
      </c>
      <c r="D77" s="23" t="str">
        <f>'Uitgebreide invoer'!C77</f>
        <v>30 - Grasachtigen en ondergedoken soorten</v>
      </c>
      <c r="E77" s="23">
        <f>'Uitgebreide invoer'!D77</f>
        <v>30</v>
      </c>
      <c r="F77" s="23">
        <f>'Uitgebreide invoer'!E77</f>
        <v>1.5</v>
      </c>
      <c r="G77" s="23">
        <f>'Uitgebreide invoer'!F77</f>
        <v>1.2</v>
      </c>
      <c r="H77" s="23">
        <f>'Uitgebreide invoer'!G77</f>
        <v>1.2</v>
      </c>
      <c r="I77" s="23">
        <f>'Uitgebreide invoer'!H77</f>
        <v>1</v>
      </c>
      <c r="J77" s="24">
        <f>J76+(+H77-I77)/(MAX('Invoerblad heterogene watergang'!$H$9:$H$17))*B77</f>
        <v>1.0145999999999984</v>
      </c>
      <c r="K77" s="24">
        <f t="shared" si="47"/>
        <v>1.7391861710712615</v>
      </c>
      <c r="L77" s="79">
        <f t="shared" si="48"/>
        <v>0.72407970454194137</v>
      </c>
      <c r="M77" s="91">
        <f>'Uitgebreide invoer'!K77</f>
        <v>100</v>
      </c>
      <c r="N77" s="89">
        <f t="shared" si="26"/>
        <v>1.7145999999999983</v>
      </c>
      <c r="O77" s="93" t="str">
        <f>'Uitgebreide invoer'!L77</f>
        <v>Begroeiing volgt bodemverloop</v>
      </c>
      <c r="P77" s="23">
        <f t="shared" si="27"/>
        <v>0.7</v>
      </c>
      <c r="Q77" s="24">
        <f t="shared" si="28"/>
        <v>7.2352361331671805E-4</v>
      </c>
      <c r="R77" s="23">
        <f>'Uitgebreide invoer'!I77</f>
        <v>1</v>
      </c>
      <c r="S77" s="23">
        <f t="shared" si="29"/>
        <v>0.7</v>
      </c>
      <c r="T77" s="24">
        <f t="shared" si="49"/>
        <v>2.4079704541941416E-2</v>
      </c>
      <c r="U77" s="23" t="str">
        <f>'Uitgebreide invoer'!J77</f>
        <v>Nee</v>
      </c>
      <c r="V77" s="23">
        <f t="shared" si="30"/>
        <v>0.72976539370657045</v>
      </c>
      <c r="W77" s="23">
        <f t="shared" si="31"/>
        <v>2.686820609423993</v>
      </c>
      <c r="X77" s="23">
        <f t="shared" si="32"/>
        <v>0.27160927348365815</v>
      </c>
      <c r="Y77" s="23">
        <f t="shared" si="33"/>
        <v>1.6553327732446472</v>
      </c>
      <c r="Z77" s="23">
        <f t="shared" si="34"/>
        <v>3.8107065022487854</v>
      </c>
      <c r="AA77" s="23">
        <f t="shared" si="35"/>
        <v>0.43438999363183634</v>
      </c>
      <c r="AB77" s="23">
        <f t="shared" si="36"/>
        <v>0.92556737953807677</v>
      </c>
      <c r="AC77" s="23">
        <f t="shared" si="37"/>
        <v>10.406193832131013</v>
      </c>
      <c r="AD77" s="23">
        <f t="shared" si="38"/>
        <v>27.767021386142304</v>
      </c>
      <c r="AE77" s="23">
        <f t="shared" si="39"/>
        <v>-0.3</v>
      </c>
      <c r="AF77" s="46">
        <f t="shared" si="40"/>
        <v>0.28015323137531745</v>
      </c>
      <c r="AG77" s="23">
        <f t="shared" si="41"/>
        <v>6.6155895415608484E-2</v>
      </c>
      <c r="AH77" s="23">
        <f t="shared" si="42"/>
        <v>1.0625021412062399</v>
      </c>
      <c r="AI77" s="155">
        <f t="shared" si="43"/>
        <v>0.28235271529190553</v>
      </c>
      <c r="AJ77" s="155">
        <f t="shared" si="44"/>
        <v>2.0090095644344264E-2</v>
      </c>
      <c r="AK77" s="155">
        <f t="shared" si="45"/>
        <v>0.30244281093624981</v>
      </c>
      <c r="AL77" s="155">
        <f t="shared" si="46"/>
        <v>11.776898204759251</v>
      </c>
    </row>
    <row r="78" spans="1:38" s="156" customFormat="1" x14ac:dyDescent="0.35">
      <c r="A78" s="23">
        <f>'Uitgebreide invoer'!A78</f>
        <v>51.800000000000061</v>
      </c>
      <c r="B78" s="23">
        <f t="shared" si="25"/>
        <v>0.70000000000000284</v>
      </c>
      <c r="C78" s="23">
        <f>'Uitgebreide invoer'!B78</f>
        <v>0.3</v>
      </c>
      <c r="D78" s="23" t="str">
        <f>'Uitgebreide invoer'!C78</f>
        <v>30 - Grasachtigen en ondergedoken soorten</v>
      </c>
      <c r="E78" s="23">
        <f>'Uitgebreide invoer'!D78</f>
        <v>30</v>
      </c>
      <c r="F78" s="23">
        <f>'Uitgebreide invoer'!E78</f>
        <v>1.5</v>
      </c>
      <c r="G78" s="23">
        <f>'Uitgebreide invoer'!F78</f>
        <v>1.2</v>
      </c>
      <c r="H78" s="23">
        <f>'Uitgebreide invoer'!G78</f>
        <v>1.2</v>
      </c>
      <c r="I78" s="23">
        <f>'Uitgebreide invoer'!H78</f>
        <v>1</v>
      </c>
      <c r="J78" s="24">
        <f>J77+(+H78-I78)/(MAX('Invoerblad heterogene watergang'!$H$9:$H$17))*B78</f>
        <v>1.0147999999999984</v>
      </c>
      <c r="K78" s="24">
        <f t="shared" si="47"/>
        <v>1.739692047720713</v>
      </c>
      <c r="L78" s="79">
        <f t="shared" si="48"/>
        <v>0.72438617107126313</v>
      </c>
      <c r="M78" s="91">
        <f>'Uitgebreide invoer'!K78</f>
        <v>100</v>
      </c>
      <c r="N78" s="89">
        <f t="shared" si="26"/>
        <v>1.7147999999999983</v>
      </c>
      <c r="O78" s="93" t="str">
        <f>'Uitgebreide invoer'!L78</f>
        <v>Begroeiing volgt bodemverloop</v>
      </c>
      <c r="P78" s="23">
        <f t="shared" si="27"/>
        <v>0.7</v>
      </c>
      <c r="Q78" s="24">
        <f t="shared" si="28"/>
        <v>7.2268092778771532E-4</v>
      </c>
      <c r="R78" s="23">
        <f>'Uitgebreide invoer'!I78</f>
        <v>1</v>
      </c>
      <c r="S78" s="23">
        <f t="shared" si="29"/>
        <v>0.7</v>
      </c>
      <c r="T78" s="24">
        <f t="shared" si="49"/>
        <v>2.4386171071263174E-2</v>
      </c>
      <c r="U78" s="23" t="str">
        <f>'Uitgebreide invoer'!J78</f>
        <v>Nee</v>
      </c>
      <c r="V78" s="23">
        <f t="shared" si="30"/>
        <v>0.73015543329479116</v>
      </c>
      <c r="W78" s="23">
        <f t="shared" si="31"/>
        <v>2.6879255902096757</v>
      </c>
      <c r="X78" s="23">
        <f t="shared" si="32"/>
        <v>0.27164272551080337</v>
      </c>
      <c r="Y78" s="23">
        <f t="shared" si="33"/>
        <v>1.6563663925444436</v>
      </c>
      <c r="Z78" s="23">
        <f t="shared" si="34"/>
        <v>3.811811483034468</v>
      </c>
      <c r="AA78" s="23">
        <f t="shared" si="35"/>
        <v>0.43453523342289224</v>
      </c>
      <c r="AB78" s="23">
        <f t="shared" si="36"/>
        <v>0.92621095924965247</v>
      </c>
      <c r="AC78" s="23">
        <f t="shared" si="37"/>
        <v>10.412610530410475</v>
      </c>
      <c r="AD78" s="23">
        <f t="shared" si="38"/>
        <v>27.786328777489572</v>
      </c>
      <c r="AE78" s="23">
        <f t="shared" si="39"/>
        <v>-0.3</v>
      </c>
      <c r="AF78" s="46">
        <f t="shared" si="40"/>
        <v>0.28016266236795689</v>
      </c>
      <c r="AG78" s="23">
        <f t="shared" si="41"/>
        <v>6.6124458773476988E-2</v>
      </c>
      <c r="AH78" s="23">
        <f t="shared" si="42"/>
        <v>1.0626996435050771</v>
      </c>
      <c r="AI78" s="155">
        <f t="shared" si="43"/>
        <v>0.28236201168191399</v>
      </c>
      <c r="AJ78" s="155">
        <f t="shared" si="44"/>
        <v>2.0080649860730659E-2</v>
      </c>
      <c r="AK78" s="155">
        <f t="shared" si="45"/>
        <v>0.30244266154264465</v>
      </c>
      <c r="AL78" s="155">
        <f t="shared" si="46"/>
        <v>11.773805225043652</v>
      </c>
    </row>
    <row r="79" spans="1:38" s="156" customFormat="1" x14ac:dyDescent="0.35">
      <c r="A79" s="23">
        <f>'Uitgebreide invoer'!A79</f>
        <v>52.500000000000064</v>
      </c>
      <c r="B79" s="23">
        <f t="shared" si="25"/>
        <v>0.70000000000000284</v>
      </c>
      <c r="C79" s="23">
        <f>'Uitgebreide invoer'!B79</f>
        <v>0.3</v>
      </c>
      <c r="D79" s="23" t="str">
        <f>'Uitgebreide invoer'!C79</f>
        <v>30 - Grasachtigen en ondergedoken soorten</v>
      </c>
      <c r="E79" s="23">
        <f>'Uitgebreide invoer'!D79</f>
        <v>30</v>
      </c>
      <c r="F79" s="23">
        <f>'Uitgebreide invoer'!E79</f>
        <v>1.5</v>
      </c>
      <c r="G79" s="23">
        <f>'Uitgebreide invoer'!F79</f>
        <v>1.2</v>
      </c>
      <c r="H79" s="23">
        <f>'Uitgebreide invoer'!G79</f>
        <v>1.2</v>
      </c>
      <c r="I79" s="23">
        <f>'Uitgebreide invoer'!H79</f>
        <v>1</v>
      </c>
      <c r="J79" s="24">
        <f>J78+(+H79-I79)/(MAX('Invoerblad heterogene watergang'!$H$9:$H$17))*B79</f>
        <v>1.0149999999999983</v>
      </c>
      <c r="K79" s="24">
        <f t="shared" si="47"/>
        <v>1.7401973360795921</v>
      </c>
      <c r="L79" s="79">
        <f t="shared" si="48"/>
        <v>0.7246920477207146</v>
      </c>
      <c r="M79" s="91">
        <f>'Uitgebreide invoer'!K79</f>
        <v>100</v>
      </c>
      <c r="N79" s="89">
        <f t="shared" si="26"/>
        <v>1.7149999999999983</v>
      </c>
      <c r="O79" s="93" t="str">
        <f>'Uitgebreide invoer'!L79</f>
        <v>Begroeiing volgt bodemverloop</v>
      </c>
      <c r="P79" s="23">
        <f t="shared" si="27"/>
        <v>0.7</v>
      </c>
      <c r="Q79" s="24">
        <f t="shared" si="28"/>
        <v>7.2184051268458312E-4</v>
      </c>
      <c r="R79" s="23">
        <f>'Uitgebreide invoer'!I79</f>
        <v>1</v>
      </c>
      <c r="S79" s="23">
        <f t="shared" si="29"/>
        <v>0.7</v>
      </c>
      <c r="T79" s="24">
        <f t="shared" si="49"/>
        <v>2.4692047720714649E-2</v>
      </c>
      <c r="U79" s="23" t="str">
        <f>'Uitgebreide invoer'!J79</f>
        <v>Nee</v>
      </c>
      <c r="V79" s="23">
        <f t="shared" si="30"/>
        <v>0.7305450030958206</v>
      </c>
      <c r="W79" s="23">
        <f t="shared" si="31"/>
        <v>2.6890284441532399</v>
      </c>
      <c r="X79" s="23">
        <f t="shared" si="32"/>
        <v>0.27167619021816081</v>
      </c>
      <c r="Y79" s="23">
        <f t="shared" si="33"/>
        <v>1.6573983033093211</v>
      </c>
      <c r="Z79" s="23">
        <f t="shared" si="34"/>
        <v>3.8129143369780323</v>
      </c>
      <c r="AA79" s="23">
        <f t="shared" si="35"/>
        <v>0.43468018340608999</v>
      </c>
      <c r="AB79" s="23">
        <f t="shared" si="36"/>
        <v>0.92685330021350054</v>
      </c>
      <c r="AC79" s="23">
        <f t="shared" si="37"/>
        <v>10.419021731005119</v>
      </c>
      <c r="AD79" s="23">
        <f t="shared" si="38"/>
        <v>27.805599006405018</v>
      </c>
      <c r="AE79" s="23">
        <f t="shared" si="39"/>
        <v>-0.3</v>
      </c>
      <c r="AF79" s="46">
        <f t="shared" si="40"/>
        <v>0.28017208958471923</v>
      </c>
      <c r="AG79" s="23">
        <f t="shared" si="41"/>
        <v>6.6093034717602528E-2</v>
      </c>
      <c r="AH79" s="23">
        <f t="shared" si="42"/>
        <v>1.0628970966695741</v>
      </c>
      <c r="AI79" s="155">
        <f t="shared" si="43"/>
        <v>0.28237130419913059</v>
      </c>
      <c r="AJ79" s="155">
        <f t="shared" si="44"/>
        <v>2.0071207842285332E-2</v>
      </c>
      <c r="AK79" s="155">
        <f t="shared" si="45"/>
        <v>0.30244251204141592</v>
      </c>
      <c r="AL79" s="155">
        <f t="shared" si="46"/>
        <v>11.770725309181017</v>
      </c>
    </row>
    <row r="80" spans="1:38" s="156" customFormat="1" x14ac:dyDescent="0.35">
      <c r="A80" s="23">
        <f>'Uitgebreide invoer'!A80</f>
        <v>53.200000000000067</v>
      </c>
      <c r="B80" s="23">
        <f t="shared" si="25"/>
        <v>0.70000000000000284</v>
      </c>
      <c r="C80" s="23">
        <f>'Uitgebreide invoer'!B80</f>
        <v>0.3</v>
      </c>
      <c r="D80" s="23" t="str">
        <f>'Uitgebreide invoer'!C80</f>
        <v>30 - Grasachtigen en ondergedoken soorten</v>
      </c>
      <c r="E80" s="23">
        <f>'Uitgebreide invoer'!D80</f>
        <v>30</v>
      </c>
      <c r="F80" s="23">
        <f>'Uitgebreide invoer'!E80</f>
        <v>1.5</v>
      </c>
      <c r="G80" s="23">
        <f>'Uitgebreide invoer'!F80</f>
        <v>1.2</v>
      </c>
      <c r="H80" s="23">
        <f>'Uitgebreide invoer'!G80</f>
        <v>1.2</v>
      </c>
      <c r="I80" s="23">
        <f>'Uitgebreide invoer'!H80</f>
        <v>1</v>
      </c>
      <c r="J80" s="24">
        <f>J79+(+H80-I80)/(MAX('Invoerblad heterogene watergang'!$H$9:$H$17))*B80</f>
        <v>1.0151999999999983</v>
      </c>
      <c r="K80" s="24">
        <f t="shared" si="47"/>
        <v>1.7407020377319451</v>
      </c>
      <c r="L80" s="79">
        <f t="shared" si="48"/>
        <v>0.72499733607959382</v>
      </c>
      <c r="M80" s="91">
        <f>'Uitgebreide invoer'!K80</f>
        <v>100</v>
      </c>
      <c r="N80" s="89">
        <f t="shared" si="26"/>
        <v>1.7151999999999983</v>
      </c>
      <c r="O80" s="93" t="str">
        <f>'Uitgebreide invoer'!L80</f>
        <v>Begroeiing volgt bodemverloop</v>
      </c>
      <c r="P80" s="23">
        <f t="shared" si="27"/>
        <v>0.7</v>
      </c>
      <c r="Q80" s="24">
        <f t="shared" si="28"/>
        <v>7.2100236050409369E-4</v>
      </c>
      <c r="R80" s="23">
        <f>'Uitgebreide invoer'!I80</f>
        <v>1</v>
      </c>
      <c r="S80" s="23">
        <f t="shared" si="29"/>
        <v>0.7</v>
      </c>
      <c r="T80" s="24">
        <f t="shared" si="49"/>
        <v>2.4997336079593868E-2</v>
      </c>
      <c r="U80" s="23" t="str">
        <f>'Uitgebreide invoer'!J80</f>
        <v>Nee</v>
      </c>
      <c r="V80" s="23">
        <f t="shared" si="30"/>
        <v>0.73093410351212684</v>
      </c>
      <c r="W80" s="23">
        <f t="shared" si="31"/>
        <v>2.6901291769849816</v>
      </c>
      <c r="X80" s="23">
        <f t="shared" si="32"/>
        <v>0.2717096672403429</v>
      </c>
      <c r="Y80" s="23">
        <f t="shared" si="33"/>
        <v>1.6584285092792741</v>
      </c>
      <c r="Z80" s="23">
        <f t="shared" si="34"/>
        <v>3.8140150698097735</v>
      </c>
      <c r="AA80" s="23">
        <f t="shared" si="35"/>
        <v>0.43482484440261776</v>
      </c>
      <c r="AB80" s="23">
        <f t="shared" si="36"/>
        <v>0.92749440576714726</v>
      </c>
      <c r="AC80" s="23">
        <f t="shared" si="37"/>
        <v>10.425427429086501</v>
      </c>
      <c r="AD80" s="23">
        <f t="shared" si="38"/>
        <v>27.824832173014418</v>
      </c>
      <c r="AE80" s="23">
        <f t="shared" si="39"/>
        <v>-0.3</v>
      </c>
      <c r="AF80" s="46">
        <f t="shared" si="40"/>
        <v>0.28018151293741722</v>
      </c>
      <c r="AG80" s="23">
        <f t="shared" si="41"/>
        <v>6.606162354194256E-2</v>
      </c>
      <c r="AH80" s="23">
        <f t="shared" si="42"/>
        <v>1.0630945010849997</v>
      </c>
      <c r="AI80" s="155">
        <f t="shared" si="43"/>
        <v>0.28238059275698041</v>
      </c>
      <c r="AJ80" s="155">
        <f t="shared" si="44"/>
        <v>2.0061769677373647E-2</v>
      </c>
      <c r="AK80" s="155">
        <f t="shared" si="45"/>
        <v>0.30244236243435407</v>
      </c>
      <c r="AL80" s="155">
        <f t="shared" si="46"/>
        <v>11.767658387297162</v>
      </c>
    </row>
    <row r="81" spans="1:38" s="156" customFormat="1" x14ac:dyDescent="0.35">
      <c r="A81" s="23">
        <f>'Uitgebreide invoer'!A81</f>
        <v>53.90000000000007</v>
      </c>
      <c r="B81" s="23">
        <f t="shared" si="25"/>
        <v>0.70000000000000284</v>
      </c>
      <c r="C81" s="23">
        <f>'Uitgebreide invoer'!B81</f>
        <v>0.3</v>
      </c>
      <c r="D81" s="23" t="str">
        <f>'Uitgebreide invoer'!C81</f>
        <v>30 - Grasachtigen en ondergedoken soorten</v>
      </c>
      <c r="E81" s="23">
        <f>'Uitgebreide invoer'!D81</f>
        <v>30</v>
      </c>
      <c r="F81" s="23">
        <f>'Uitgebreide invoer'!E81</f>
        <v>1.5</v>
      </c>
      <c r="G81" s="23">
        <f>'Uitgebreide invoer'!F81</f>
        <v>1.2</v>
      </c>
      <c r="H81" s="23">
        <f>'Uitgebreide invoer'!G81</f>
        <v>1.2</v>
      </c>
      <c r="I81" s="23">
        <f>'Uitgebreide invoer'!H81</f>
        <v>1</v>
      </c>
      <c r="J81" s="24">
        <f>J80+(+H81-I81)/(MAX('Invoerblad heterogene watergang'!$H$9:$H$17))*B81</f>
        <v>1.0153999999999983</v>
      </c>
      <c r="K81" s="24">
        <f t="shared" si="47"/>
        <v>1.7412061542565818</v>
      </c>
      <c r="L81" s="79">
        <f t="shared" si="48"/>
        <v>0.72530203773194679</v>
      </c>
      <c r="M81" s="91">
        <f>'Uitgebreide invoer'!K81</f>
        <v>100</v>
      </c>
      <c r="N81" s="89">
        <f t="shared" si="26"/>
        <v>1.7153999999999983</v>
      </c>
      <c r="O81" s="93" t="str">
        <f>'Uitgebreide invoer'!L81</f>
        <v>Begroeiing volgt bodemverloop</v>
      </c>
      <c r="P81" s="23">
        <f t="shared" si="27"/>
        <v>0.7</v>
      </c>
      <c r="Q81" s="24">
        <f t="shared" si="28"/>
        <v>7.2016646376677005E-4</v>
      </c>
      <c r="R81" s="23">
        <f>'Uitgebreide invoer'!I81</f>
        <v>1</v>
      </c>
      <c r="S81" s="23">
        <f t="shared" si="29"/>
        <v>0.7</v>
      </c>
      <c r="T81" s="24">
        <f t="shared" si="49"/>
        <v>2.5302037731946836E-2</v>
      </c>
      <c r="U81" s="23" t="str">
        <f>'Uitgebreide invoer'!J81</f>
        <v>Nee</v>
      </c>
      <c r="V81" s="23">
        <f t="shared" si="30"/>
        <v>0.73132273494841948</v>
      </c>
      <c r="W81" s="23">
        <f t="shared" si="31"/>
        <v>2.6912277944162586</v>
      </c>
      <c r="X81" s="23">
        <f t="shared" si="32"/>
        <v>0.27174315621507883</v>
      </c>
      <c r="Y81" s="23">
        <f t="shared" si="33"/>
        <v>1.6594570141855076</v>
      </c>
      <c r="Z81" s="23">
        <f t="shared" si="34"/>
        <v>3.8151136872410509</v>
      </c>
      <c r="AA81" s="23">
        <f t="shared" si="35"/>
        <v>0.43496921723073617</v>
      </c>
      <c r="AB81" s="23">
        <f t="shared" si="36"/>
        <v>0.92813427923708813</v>
      </c>
      <c r="AC81" s="23">
        <f t="shared" si="37"/>
        <v>10.431827619920268</v>
      </c>
      <c r="AD81" s="23">
        <f t="shared" si="38"/>
        <v>27.844028377112643</v>
      </c>
      <c r="AE81" s="23">
        <f t="shared" si="39"/>
        <v>-0.3</v>
      </c>
      <c r="AF81" s="46">
        <f t="shared" si="40"/>
        <v>0.28019093233885523</v>
      </c>
      <c r="AG81" s="23">
        <f t="shared" si="41"/>
        <v>6.6030225537149212E-2</v>
      </c>
      <c r="AH81" s="23">
        <f t="shared" si="42"/>
        <v>1.0632918571339927</v>
      </c>
      <c r="AI81" s="155">
        <f t="shared" si="43"/>
        <v>0.28238987726986803</v>
      </c>
      <c r="AJ81" s="155">
        <f t="shared" si="44"/>
        <v>2.005233545336681E-2</v>
      </c>
      <c r="AK81" s="155">
        <f t="shared" si="45"/>
        <v>0.30244221272323485</v>
      </c>
      <c r="AL81" s="155">
        <f t="shared" si="46"/>
        <v>11.764604389974183</v>
      </c>
    </row>
    <row r="82" spans="1:38" s="156" customFormat="1" x14ac:dyDescent="0.35">
      <c r="A82" s="23">
        <f>'Uitgebreide invoer'!A82</f>
        <v>54.600000000000072</v>
      </c>
      <c r="B82" s="23">
        <f t="shared" si="25"/>
        <v>0.70000000000000284</v>
      </c>
      <c r="C82" s="23">
        <f>'Uitgebreide invoer'!B82</f>
        <v>0.3</v>
      </c>
      <c r="D82" s="23" t="str">
        <f>'Uitgebreide invoer'!C82</f>
        <v>30 - Grasachtigen en ondergedoken soorten</v>
      </c>
      <c r="E82" s="23">
        <f>'Uitgebreide invoer'!D82</f>
        <v>30</v>
      </c>
      <c r="F82" s="23">
        <f>'Uitgebreide invoer'!E82</f>
        <v>1.5</v>
      </c>
      <c r="G82" s="23">
        <f>'Uitgebreide invoer'!F82</f>
        <v>1.2</v>
      </c>
      <c r="H82" s="23">
        <f>'Uitgebreide invoer'!G82</f>
        <v>1.2</v>
      </c>
      <c r="I82" s="23">
        <f>'Uitgebreide invoer'!H82</f>
        <v>1</v>
      </c>
      <c r="J82" s="24">
        <f>J81+(+H82-I82)/(MAX('Invoerblad heterogene watergang'!$H$9:$H$17))*B82</f>
        <v>1.0155999999999983</v>
      </c>
      <c r="K82" s="24">
        <f t="shared" si="47"/>
        <v>1.7417096872270936</v>
      </c>
      <c r="L82" s="79">
        <f t="shared" si="48"/>
        <v>0.72560615425658348</v>
      </c>
      <c r="M82" s="91">
        <f>'Uitgebreide invoer'!K82</f>
        <v>100</v>
      </c>
      <c r="N82" s="89">
        <f t="shared" si="26"/>
        <v>1.7155999999999982</v>
      </c>
      <c r="O82" s="93" t="str">
        <f>'Uitgebreide invoer'!L82</f>
        <v>Begroeiing volgt bodemverloop</v>
      </c>
      <c r="P82" s="23">
        <f t="shared" si="27"/>
        <v>0.7</v>
      </c>
      <c r="Q82" s="24">
        <f t="shared" si="28"/>
        <v>7.1933281501688931E-4</v>
      </c>
      <c r="R82" s="23">
        <f>'Uitgebreide invoer'!I82</f>
        <v>1</v>
      </c>
      <c r="S82" s="23">
        <f t="shared" si="29"/>
        <v>0.7</v>
      </c>
      <c r="T82" s="24">
        <f t="shared" si="49"/>
        <v>2.5606154256583524E-2</v>
      </c>
      <c r="U82" s="23" t="str">
        <f>'Uitgebreide invoer'!J82</f>
        <v>Nee</v>
      </c>
      <c r="V82" s="23">
        <f t="shared" si="30"/>
        <v>0.73171089781161813</v>
      </c>
      <c r="W82" s="23">
        <f t="shared" si="31"/>
        <v>2.6923243021395522</v>
      </c>
      <c r="X82" s="23">
        <f t="shared" si="32"/>
        <v>0.27177665678318835</v>
      </c>
      <c r="Y82" s="23">
        <f t="shared" si="33"/>
        <v>1.6604838217504436</v>
      </c>
      <c r="Z82" s="23">
        <f t="shared" si="34"/>
        <v>3.816210194964345</v>
      </c>
      <c r="AA82" s="23">
        <f t="shared" si="35"/>
        <v>0.43511330270579018</v>
      </c>
      <c r="AB82" s="23">
        <f t="shared" si="36"/>
        <v>0.92877292393882549</v>
      </c>
      <c r="AC82" s="23">
        <f t="shared" si="37"/>
        <v>10.43822229886532</v>
      </c>
      <c r="AD82" s="23">
        <f t="shared" si="38"/>
        <v>27.863187718164763</v>
      </c>
      <c r="AE82" s="23">
        <f t="shared" si="39"/>
        <v>-0.3</v>
      </c>
      <c r="AF82" s="46">
        <f t="shared" si="40"/>
        <v>0.28020034770282159</v>
      </c>
      <c r="AG82" s="23">
        <f t="shared" si="41"/>
        <v>6.5998840990594651E-2</v>
      </c>
      <c r="AH82" s="23">
        <f t="shared" si="42"/>
        <v>1.0634891651965754</v>
      </c>
      <c r="AI82" s="155">
        <f t="shared" si="43"/>
        <v>0.2823991576531697</v>
      </c>
      <c r="AJ82" s="155">
        <f t="shared" si="44"/>
        <v>2.0042905256651474E-2</v>
      </c>
      <c r="AK82" s="155">
        <f t="shared" si="45"/>
        <v>0.30244206290982117</v>
      </c>
      <c r="AL82" s="155">
        <f t="shared" si="46"/>
        <v>11.761563248246874</v>
      </c>
    </row>
    <row r="83" spans="1:38" s="156" customFormat="1" x14ac:dyDescent="0.35">
      <c r="A83" s="23">
        <f>'Uitgebreide invoer'!A83</f>
        <v>55.300000000000075</v>
      </c>
      <c r="B83" s="23">
        <f t="shared" si="25"/>
        <v>0.70000000000000284</v>
      </c>
      <c r="C83" s="23">
        <f>'Uitgebreide invoer'!B83</f>
        <v>0.3</v>
      </c>
      <c r="D83" s="23" t="str">
        <f>'Uitgebreide invoer'!C83</f>
        <v>30 - Grasachtigen en ondergedoken soorten</v>
      </c>
      <c r="E83" s="23">
        <f>'Uitgebreide invoer'!D83</f>
        <v>30</v>
      </c>
      <c r="F83" s="23">
        <f>'Uitgebreide invoer'!E83</f>
        <v>1.5</v>
      </c>
      <c r="G83" s="23">
        <f>'Uitgebreide invoer'!F83</f>
        <v>1.2</v>
      </c>
      <c r="H83" s="23">
        <f>'Uitgebreide invoer'!G83</f>
        <v>1.2</v>
      </c>
      <c r="I83" s="23">
        <f>'Uitgebreide invoer'!H83</f>
        <v>1</v>
      </c>
      <c r="J83" s="24">
        <f>J82+(+H83-I83)/(MAX('Invoerblad heterogene watergang'!$H$9:$H$17))*B83</f>
        <v>1.0157999999999983</v>
      </c>
      <c r="K83" s="24">
        <f t="shared" si="47"/>
        <v>1.7422126382118694</v>
      </c>
      <c r="L83" s="79">
        <f t="shared" si="48"/>
        <v>0.72590968722709537</v>
      </c>
      <c r="M83" s="91">
        <f>'Uitgebreide invoer'!K83</f>
        <v>100</v>
      </c>
      <c r="N83" s="89">
        <f t="shared" si="26"/>
        <v>1.7157999999999982</v>
      </c>
      <c r="O83" s="93" t="str">
        <f>'Uitgebreide invoer'!L83</f>
        <v>Begroeiing volgt bodemverloop</v>
      </c>
      <c r="P83" s="23">
        <f t="shared" si="27"/>
        <v>0.7</v>
      </c>
      <c r="Q83" s="24">
        <f t="shared" si="28"/>
        <v>7.1850140682246458E-4</v>
      </c>
      <c r="R83" s="23">
        <f>'Uitgebreide invoer'!I83</f>
        <v>1</v>
      </c>
      <c r="S83" s="23">
        <f t="shared" si="29"/>
        <v>0.7</v>
      </c>
      <c r="T83" s="24">
        <f t="shared" si="49"/>
        <v>2.5909687227095413E-2</v>
      </c>
      <c r="U83" s="23" t="str">
        <f>'Uitgebreide invoer'!J83</f>
        <v>Nee</v>
      </c>
      <c r="V83" s="23">
        <f t="shared" si="30"/>
        <v>0.73209859251082332</v>
      </c>
      <c r="W83" s="23">
        <f t="shared" si="31"/>
        <v>2.6934187058285266</v>
      </c>
      <c r="X83" s="23">
        <f t="shared" si="32"/>
        <v>0.27181016858855644</v>
      </c>
      <c r="Y83" s="23">
        <f t="shared" si="33"/>
        <v>1.6615089356877233</v>
      </c>
      <c r="Z83" s="23">
        <f t="shared" si="34"/>
        <v>3.8173045986533189</v>
      </c>
      <c r="AA83" s="23">
        <f t="shared" si="35"/>
        <v>0.43525710164021908</v>
      </c>
      <c r="AB83" s="23">
        <f t="shared" si="36"/>
        <v>0.92941034317689997</v>
      </c>
      <c r="AC83" s="23">
        <f t="shared" si="37"/>
        <v>10.444611461373004</v>
      </c>
      <c r="AD83" s="23">
        <f t="shared" si="38"/>
        <v>27.882310295307001</v>
      </c>
      <c r="AE83" s="23">
        <f t="shared" si="39"/>
        <v>-0.3</v>
      </c>
      <c r="AF83" s="46">
        <f t="shared" si="40"/>
        <v>0.28020975894407796</v>
      </c>
      <c r="AG83" s="23">
        <f t="shared" si="41"/>
        <v>6.5967470186406779E-2</v>
      </c>
      <c r="AH83" s="23">
        <f t="shared" si="42"/>
        <v>1.0636864256501755</v>
      </c>
      <c r="AI83" s="155">
        <f t="shared" si="43"/>
        <v>0.28240843382322323</v>
      </c>
      <c r="AJ83" s="155">
        <f t="shared" si="44"/>
        <v>2.0033479172638567E-2</v>
      </c>
      <c r="AK83" s="155">
        <f t="shared" si="45"/>
        <v>0.30244191299586182</v>
      </c>
      <c r="AL83" s="155">
        <f t="shared" si="46"/>
        <v>11.758534893599341</v>
      </c>
    </row>
    <row r="84" spans="1:38" s="156" customFormat="1" x14ac:dyDescent="0.35">
      <c r="A84" s="23">
        <f>'Uitgebreide invoer'!A84</f>
        <v>56.000000000000078</v>
      </c>
      <c r="B84" s="23">
        <f t="shared" si="25"/>
        <v>0.70000000000000284</v>
      </c>
      <c r="C84" s="23">
        <f>'Uitgebreide invoer'!B84</f>
        <v>0.3</v>
      </c>
      <c r="D84" s="23" t="str">
        <f>'Uitgebreide invoer'!C84</f>
        <v>30 - Grasachtigen en ondergedoken soorten</v>
      </c>
      <c r="E84" s="23">
        <f>'Uitgebreide invoer'!D84</f>
        <v>30</v>
      </c>
      <c r="F84" s="23">
        <f>'Uitgebreide invoer'!E84</f>
        <v>1.5</v>
      </c>
      <c r="G84" s="23">
        <f>'Uitgebreide invoer'!F84</f>
        <v>1.2</v>
      </c>
      <c r="H84" s="23">
        <f>'Uitgebreide invoer'!G84</f>
        <v>1.2</v>
      </c>
      <c r="I84" s="23">
        <f>'Uitgebreide invoer'!H84</f>
        <v>1</v>
      </c>
      <c r="J84" s="24">
        <f>J83+(+H84-I84)/(MAX('Invoerblad heterogene watergang'!$H$9:$H$17))*B84</f>
        <v>1.0159999999999982</v>
      </c>
      <c r="K84" s="24">
        <f t="shared" si="47"/>
        <v>1.7427150087741121</v>
      </c>
      <c r="L84" s="79">
        <f t="shared" si="48"/>
        <v>0.72621263821187121</v>
      </c>
      <c r="M84" s="91">
        <f>'Uitgebreide invoer'!K84</f>
        <v>100</v>
      </c>
      <c r="N84" s="89">
        <f t="shared" si="26"/>
        <v>1.7159999999999982</v>
      </c>
      <c r="O84" s="93" t="str">
        <f>'Uitgebreide invoer'!L84</f>
        <v>Begroeiing volgt bodemverloop</v>
      </c>
      <c r="P84" s="23">
        <f t="shared" si="27"/>
        <v>0.7</v>
      </c>
      <c r="Q84" s="24">
        <f t="shared" si="28"/>
        <v>7.1767223177524497E-4</v>
      </c>
      <c r="R84" s="23">
        <f>'Uitgebreide invoer'!I84</f>
        <v>1</v>
      </c>
      <c r="S84" s="23">
        <f t="shared" si="29"/>
        <v>0.7</v>
      </c>
      <c r="T84" s="24">
        <f t="shared" si="49"/>
        <v>2.6212638211871253E-2</v>
      </c>
      <c r="U84" s="23" t="str">
        <f>'Uitgebreide invoer'!J84</f>
        <v>Nee</v>
      </c>
      <c r="V84" s="23">
        <f t="shared" si="30"/>
        <v>0.73248581945728519</v>
      </c>
      <c r="W84" s="23">
        <f t="shared" si="31"/>
        <v>2.6945110111380881</v>
      </c>
      <c r="X84" s="23">
        <f t="shared" si="32"/>
        <v>0.27184369127810804</v>
      </c>
      <c r="Y84" s="23">
        <f t="shared" si="33"/>
        <v>1.6625323597022148</v>
      </c>
      <c r="Z84" s="23">
        <f t="shared" si="34"/>
        <v>3.8183969039628805</v>
      </c>
      <c r="AA84" s="23">
        <f t="shared" si="35"/>
        <v>0.43540061484356807</v>
      </c>
      <c r="AB84" s="23">
        <f t="shared" si="36"/>
        <v>0.93004654024492961</v>
      </c>
      <c r="AC84" s="23">
        <f t="shared" si="37"/>
        <v>10.45099510298631</v>
      </c>
      <c r="AD84" s="23">
        <f t="shared" si="38"/>
        <v>27.901396207347887</v>
      </c>
      <c r="AE84" s="23">
        <f t="shared" si="39"/>
        <v>-0.3</v>
      </c>
      <c r="AF84" s="46">
        <f t="shared" si="40"/>
        <v>0.28021916597835222</v>
      </c>
      <c r="AG84" s="23">
        <f t="shared" si="41"/>
        <v>6.5936113405492547E-2</v>
      </c>
      <c r="AH84" s="23">
        <f t="shared" si="42"/>
        <v>1.0638836388696382</v>
      </c>
      <c r="AI84" s="155">
        <f t="shared" si="43"/>
        <v>0.2824177056973205</v>
      </c>
      <c r="AJ84" s="155">
        <f t="shared" si="44"/>
        <v>2.0024057285772712E-2</v>
      </c>
      <c r="AK84" s="155">
        <f t="shared" si="45"/>
        <v>0.30244176298309322</v>
      </c>
      <c r="AL84" s="155">
        <f t="shared" si="46"/>
        <v>11.755519257961492</v>
      </c>
    </row>
    <row r="85" spans="1:38" s="156" customFormat="1" x14ac:dyDescent="0.35">
      <c r="A85" s="23">
        <f>'Uitgebreide invoer'!A85</f>
        <v>56.700000000000081</v>
      </c>
      <c r="B85" s="23">
        <f t="shared" si="25"/>
        <v>0.70000000000000284</v>
      </c>
      <c r="C85" s="23">
        <f>'Uitgebreide invoer'!B85</f>
        <v>0.3</v>
      </c>
      <c r="D85" s="23" t="str">
        <f>'Uitgebreide invoer'!C85</f>
        <v>30 - Grasachtigen en ondergedoken soorten</v>
      </c>
      <c r="E85" s="23">
        <f>'Uitgebreide invoer'!D85</f>
        <v>30</v>
      </c>
      <c r="F85" s="23">
        <f>'Uitgebreide invoer'!E85</f>
        <v>1.5</v>
      </c>
      <c r="G85" s="23">
        <f>'Uitgebreide invoer'!F85</f>
        <v>1.2</v>
      </c>
      <c r="H85" s="23">
        <f>'Uitgebreide invoer'!G85</f>
        <v>1.2</v>
      </c>
      <c r="I85" s="23">
        <f>'Uitgebreide invoer'!H85</f>
        <v>1</v>
      </c>
      <c r="J85" s="24">
        <f>J84+(+H85-I85)/(MAX('Invoerblad heterogene watergang'!$H$9:$H$17))*B85</f>
        <v>1.0161999999999982</v>
      </c>
      <c r="K85" s="24">
        <f t="shared" si="47"/>
        <v>1.7432168004718556</v>
      </c>
      <c r="L85" s="79">
        <f t="shared" si="48"/>
        <v>0.7265150087741139</v>
      </c>
      <c r="M85" s="91">
        <f>'Uitgebreide invoer'!K85</f>
        <v>100</v>
      </c>
      <c r="N85" s="89">
        <f t="shared" si="26"/>
        <v>1.7161999999999982</v>
      </c>
      <c r="O85" s="93" t="str">
        <f>'Uitgebreide invoer'!L85</f>
        <v>Begroeiing volgt bodemverloop</v>
      </c>
      <c r="P85" s="23">
        <f t="shared" si="27"/>
        <v>0.7</v>
      </c>
      <c r="Q85" s="24">
        <f t="shared" si="28"/>
        <v>7.1684528249069959E-4</v>
      </c>
      <c r="R85" s="23">
        <f>'Uitgebreide invoer'!I85</f>
        <v>1</v>
      </c>
      <c r="S85" s="23">
        <f t="shared" si="29"/>
        <v>0.7</v>
      </c>
      <c r="T85" s="24">
        <f t="shared" si="49"/>
        <v>2.6515008774113946E-2</v>
      </c>
      <c r="U85" s="23" t="str">
        <f>'Uitgebreide invoer'!J85</f>
        <v>Nee</v>
      </c>
      <c r="V85" s="23">
        <f t="shared" si="30"/>
        <v>0.73287257906437375</v>
      </c>
      <c r="W85" s="23">
        <f t="shared" si="31"/>
        <v>2.6956012237044451</v>
      </c>
      <c r="X85" s="23">
        <f t="shared" si="32"/>
        <v>0.27187722450178275</v>
      </c>
      <c r="Y85" s="23">
        <f t="shared" si="33"/>
        <v>1.6635540974900127</v>
      </c>
      <c r="Z85" s="23">
        <f t="shared" si="34"/>
        <v>3.8194871165292374</v>
      </c>
      <c r="AA85" s="23">
        <f t="shared" si="35"/>
        <v>0.43554384312249805</v>
      </c>
      <c r="AB85" s="23">
        <f t="shared" si="36"/>
        <v>0.93068151842563895</v>
      </c>
      <c r="AC85" s="23">
        <f t="shared" si="37"/>
        <v>10.45737321933904</v>
      </c>
      <c r="AD85" s="23">
        <f t="shared" si="38"/>
        <v>27.92044555276917</v>
      </c>
      <c r="AE85" s="23">
        <f t="shared" si="39"/>
        <v>-0.3</v>
      </c>
      <c r="AF85" s="46">
        <f t="shared" si="40"/>
        <v>0.2802285687223276</v>
      </c>
      <c r="AG85" s="23">
        <f t="shared" si="41"/>
        <v>6.5904770925574646E-2</v>
      </c>
      <c r="AH85" s="23">
        <f t="shared" si="42"/>
        <v>1.0640808052272481</v>
      </c>
      <c r="AI85" s="155">
        <f t="shared" si="43"/>
        <v>0.28242697319369708</v>
      </c>
      <c r="AJ85" s="155">
        <f t="shared" si="44"/>
        <v>2.0014639679541011E-2</v>
      </c>
      <c r="AK85" s="155">
        <f t="shared" si="45"/>
        <v>0.30244161287323812</v>
      </c>
      <c r="AL85" s="155">
        <f t="shared" si="46"/>
        <v>11.752516273705659</v>
      </c>
    </row>
    <row r="86" spans="1:38" s="156" customFormat="1" x14ac:dyDescent="0.35">
      <c r="A86" s="23">
        <f>'Uitgebreide invoer'!A86</f>
        <v>57.400000000000084</v>
      </c>
      <c r="B86" s="23">
        <f t="shared" si="25"/>
        <v>0.70000000000000284</v>
      </c>
      <c r="C86" s="23">
        <f>'Uitgebreide invoer'!B86</f>
        <v>0.3</v>
      </c>
      <c r="D86" s="23" t="str">
        <f>'Uitgebreide invoer'!C86</f>
        <v>30 - Grasachtigen en ondergedoken soorten</v>
      </c>
      <c r="E86" s="23">
        <f>'Uitgebreide invoer'!D86</f>
        <v>30</v>
      </c>
      <c r="F86" s="23">
        <f>'Uitgebreide invoer'!E86</f>
        <v>1.5</v>
      </c>
      <c r="G86" s="23">
        <f>'Uitgebreide invoer'!F86</f>
        <v>1.2</v>
      </c>
      <c r="H86" s="23">
        <f>'Uitgebreide invoer'!G86</f>
        <v>1.2</v>
      </c>
      <c r="I86" s="23">
        <f>'Uitgebreide invoer'!H86</f>
        <v>1</v>
      </c>
      <c r="J86" s="24">
        <f>J85+(+H86-I86)/(MAX('Invoerblad heterogene watergang'!$H$9:$H$17))*B86</f>
        <v>1.0163999999999982</v>
      </c>
      <c r="K86" s="24">
        <f t="shared" si="47"/>
        <v>1.7437180148579812</v>
      </c>
      <c r="L86" s="79">
        <f t="shared" si="48"/>
        <v>0.72681680047185737</v>
      </c>
      <c r="M86" s="91">
        <f>'Uitgebreide invoer'!K86</f>
        <v>100</v>
      </c>
      <c r="N86" s="89">
        <f t="shared" si="26"/>
        <v>1.7163999999999981</v>
      </c>
      <c r="O86" s="93" t="str">
        <f>'Uitgebreide invoer'!L86</f>
        <v>Begroeiing volgt bodemverloop</v>
      </c>
      <c r="P86" s="23">
        <f t="shared" si="27"/>
        <v>0.7</v>
      </c>
      <c r="Q86" s="24">
        <f t="shared" si="28"/>
        <v>7.1602055160800476E-4</v>
      </c>
      <c r="R86" s="23">
        <f>'Uitgebreide invoer'!I86</f>
        <v>1</v>
      </c>
      <c r="S86" s="23">
        <f t="shared" si="29"/>
        <v>0.7</v>
      </c>
      <c r="T86" s="24">
        <f t="shared" si="49"/>
        <v>2.6816800471857416E-2</v>
      </c>
      <c r="U86" s="23" t="str">
        <f>'Uitgebreide invoer'!J86</f>
        <v>Nee</v>
      </c>
      <c r="V86" s="23">
        <f t="shared" si="30"/>
        <v>0.73325887174755</v>
      </c>
      <c r="W86" s="23">
        <f t="shared" si="31"/>
        <v>2.6966893491451689</v>
      </c>
      <c r="X86" s="23">
        <f t="shared" si="32"/>
        <v>0.27191076791251012</v>
      </c>
      <c r="Y86" s="23">
        <f t="shared" si="33"/>
        <v>1.6645741527384503</v>
      </c>
      <c r="Z86" s="23">
        <f t="shared" si="34"/>
        <v>3.8205752419699612</v>
      </c>
      <c r="AA86" s="23">
        <f t="shared" si="35"/>
        <v>0.43568678728079813</v>
      </c>
      <c r="AB86" s="23">
        <f t="shared" si="36"/>
        <v>0.93131528099090033</v>
      </c>
      <c r="AC86" s="23">
        <f t="shared" si="37"/>
        <v>10.463745806155044</v>
      </c>
      <c r="AD86" s="23">
        <f t="shared" si="38"/>
        <v>27.939458429727011</v>
      </c>
      <c r="AE86" s="23">
        <f t="shared" si="39"/>
        <v>-0.3</v>
      </c>
      <c r="AF86" s="46">
        <f t="shared" si="40"/>
        <v>0.28023796709363485</v>
      </c>
      <c r="AG86" s="23">
        <f t="shared" si="41"/>
        <v>6.5873443021217115E-2</v>
      </c>
      <c r="AH86" s="23">
        <f t="shared" si="42"/>
        <v>1.0642779250927443</v>
      </c>
      <c r="AI86" s="155">
        <f t="shared" si="43"/>
        <v>0.28243623623152425</v>
      </c>
      <c r="AJ86" s="155">
        <f t="shared" si="44"/>
        <v>2.0005226436482053E-2</v>
      </c>
      <c r="AK86" s="155">
        <f t="shared" si="45"/>
        <v>0.30244146266800631</v>
      </c>
      <c r="AL86" s="155">
        <f t="shared" si="46"/>
        <v>11.749525873643188</v>
      </c>
    </row>
    <row r="87" spans="1:38" s="156" customFormat="1" x14ac:dyDescent="0.35">
      <c r="A87" s="23">
        <f>'Uitgebreide invoer'!A87</f>
        <v>58.100000000000087</v>
      </c>
      <c r="B87" s="23">
        <f t="shared" si="25"/>
        <v>0.70000000000000284</v>
      </c>
      <c r="C87" s="23">
        <f>'Uitgebreide invoer'!B87</f>
        <v>0.3</v>
      </c>
      <c r="D87" s="23" t="str">
        <f>'Uitgebreide invoer'!C87</f>
        <v>30 - Grasachtigen en ondergedoken soorten</v>
      </c>
      <c r="E87" s="23">
        <f>'Uitgebreide invoer'!D87</f>
        <v>30</v>
      </c>
      <c r="F87" s="23">
        <f>'Uitgebreide invoer'!E87</f>
        <v>1.5</v>
      </c>
      <c r="G87" s="23">
        <f>'Uitgebreide invoer'!F87</f>
        <v>1.2</v>
      </c>
      <c r="H87" s="23">
        <f>'Uitgebreide invoer'!G87</f>
        <v>1.2</v>
      </c>
      <c r="I87" s="23">
        <f>'Uitgebreide invoer'!H87</f>
        <v>1</v>
      </c>
      <c r="J87" s="24">
        <f>J86+(+H87-I87)/(MAX('Invoerblad heterogene watergang'!$H$9:$H$17))*B87</f>
        <v>1.0165999999999982</v>
      </c>
      <c r="K87" s="24">
        <f t="shared" si="47"/>
        <v>1.7442186534802342</v>
      </c>
      <c r="L87" s="79">
        <f t="shared" si="48"/>
        <v>0.727118014857983</v>
      </c>
      <c r="M87" s="91">
        <f>'Uitgebreide invoer'!K87</f>
        <v>100</v>
      </c>
      <c r="N87" s="89">
        <f t="shared" si="26"/>
        <v>1.7165999999999981</v>
      </c>
      <c r="O87" s="93" t="str">
        <f>'Uitgebreide invoer'!L87</f>
        <v>Begroeiing volgt bodemverloop</v>
      </c>
      <c r="P87" s="23">
        <f t="shared" si="27"/>
        <v>0.7</v>
      </c>
      <c r="Q87" s="24">
        <f t="shared" si="28"/>
        <v>7.1519803179003263E-4</v>
      </c>
      <c r="R87" s="23">
        <f>'Uitgebreide invoer'!I87</f>
        <v>1</v>
      </c>
      <c r="S87" s="23">
        <f t="shared" si="29"/>
        <v>0.7</v>
      </c>
      <c r="T87" s="24">
        <f t="shared" si="49"/>
        <v>2.7118014857983042E-2</v>
      </c>
      <c r="U87" s="23" t="str">
        <f>'Uitgebreide invoer'!J87</f>
        <v>Nee</v>
      </c>
      <c r="V87" s="23">
        <f t="shared" si="30"/>
        <v>0.73364469792433629</v>
      </c>
      <c r="W87" s="23">
        <f t="shared" si="31"/>
        <v>2.6977753930592518</v>
      </c>
      <c r="X87" s="23">
        <f t="shared" si="32"/>
        <v>0.27194432116618505</v>
      </c>
      <c r="Y87" s="23">
        <f t="shared" si="33"/>
        <v>1.6655925291261007</v>
      </c>
      <c r="Z87" s="23">
        <f t="shared" si="34"/>
        <v>3.8216612858840442</v>
      </c>
      <c r="AA87" s="23">
        <f t="shared" si="35"/>
        <v>0.43582944811939506</v>
      </c>
      <c r="AB87" s="23">
        <f t="shared" si="36"/>
        <v>0.93194783120176439</v>
      </c>
      <c r="AC87" s="23">
        <f t="shared" si="37"/>
        <v>10.470112859247426</v>
      </c>
      <c r="AD87" s="23">
        <f t="shared" si="38"/>
        <v>27.958434936052932</v>
      </c>
      <c r="AE87" s="23">
        <f t="shared" si="39"/>
        <v>-0.3</v>
      </c>
      <c r="AF87" s="46">
        <f t="shared" si="40"/>
        <v>0.28024736101084369</v>
      </c>
      <c r="AG87" s="23">
        <f t="shared" si="41"/>
        <v>6.5842129963854343E-2</v>
      </c>
      <c r="AH87" s="23">
        <f t="shared" si="42"/>
        <v>1.0644749988333373</v>
      </c>
      <c r="AI87" s="155">
        <f t="shared" si="43"/>
        <v>0.28244549473090053</v>
      </c>
      <c r="AJ87" s="155">
        <f t="shared" si="44"/>
        <v>1.9995817638194743E-2</v>
      </c>
      <c r="AK87" s="155">
        <f t="shared" si="45"/>
        <v>0.30244131236909527</v>
      </c>
      <c r="AL87" s="155">
        <f t="shared" si="46"/>
        <v>11.746547991021128</v>
      </c>
    </row>
    <row r="88" spans="1:38" s="156" customFormat="1" x14ac:dyDescent="0.35">
      <c r="A88" s="23">
        <f>'Uitgebreide invoer'!A88</f>
        <v>58.80000000000009</v>
      </c>
      <c r="B88" s="23">
        <f t="shared" si="25"/>
        <v>0.70000000000000284</v>
      </c>
      <c r="C88" s="23">
        <f>'Uitgebreide invoer'!B88</f>
        <v>0.3</v>
      </c>
      <c r="D88" s="23" t="str">
        <f>'Uitgebreide invoer'!C88</f>
        <v>30 - Grasachtigen en ondergedoken soorten</v>
      </c>
      <c r="E88" s="23">
        <f>'Uitgebreide invoer'!D88</f>
        <v>30</v>
      </c>
      <c r="F88" s="23">
        <f>'Uitgebreide invoer'!E88</f>
        <v>1.5</v>
      </c>
      <c r="G88" s="23">
        <f>'Uitgebreide invoer'!F88</f>
        <v>1.2</v>
      </c>
      <c r="H88" s="23">
        <f>'Uitgebreide invoer'!G88</f>
        <v>1.2</v>
      </c>
      <c r="I88" s="23">
        <f>'Uitgebreide invoer'!H88</f>
        <v>1</v>
      </c>
      <c r="J88" s="24">
        <f>J87+(+H88-I88)/(MAX('Invoerblad heterogene watergang'!$H$9:$H$17))*B88</f>
        <v>1.0167999999999981</v>
      </c>
      <c r="K88" s="24">
        <f t="shared" si="47"/>
        <v>1.7447187178812404</v>
      </c>
      <c r="L88" s="79">
        <f t="shared" si="48"/>
        <v>0.72741865348023604</v>
      </c>
      <c r="M88" s="91">
        <f>'Uitgebreide invoer'!K88</f>
        <v>100</v>
      </c>
      <c r="N88" s="89">
        <f t="shared" si="26"/>
        <v>1.7167999999999981</v>
      </c>
      <c r="O88" s="93" t="str">
        <f>'Uitgebreide invoer'!L88</f>
        <v>Begroeiing volgt bodemverloop</v>
      </c>
      <c r="P88" s="23">
        <f t="shared" si="27"/>
        <v>0.7</v>
      </c>
      <c r="Q88" s="24">
        <f t="shared" si="28"/>
        <v>7.1437771572333269E-4</v>
      </c>
      <c r="R88" s="23">
        <f>'Uitgebreide invoer'!I88</f>
        <v>1</v>
      </c>
      <c r="S88" s="23">
        <f t="shared" si="29"/>
        <v>0.7</v>
      </c>
      <c r="T88" s="24">
        <f t="shared" si="49"/>
        <v>2.7418653480236088E-2</v>
      </c>
      <c r="U88" s="23" t="str">
        <f>'Uitgebreide invoer'!J88</f>
        <v>Nee</v>
      </c>
      <c r="V88" s="23">
        <f t="shared" si="30"/>
        <v>0.73403005801428711</v>
      </c>
      <c r="W88" s="23">
        <f t="shared" si="31"/>
        <v>2.6988593610271705</v>
      </c>
      <c r="X88" s="23">
        <f t="shared" si="32"/>
        <v>0.2719778839216429</v>
      </c>
      <c r="Y88" s="23">
        <f t="shared" si="33"/>
        <v>1.6666092303227829</v>
      </c>
      <c r="Z88" s="23">
        <f t="shared" si="34"/>
        <v>3.8227452538519628</v>
      </c>
      <c r="AA88" s="23">
        <f t="shared" si="35"/>
        <v>0.43597182643636417</v>
      </c>
      <c r="AB88" s="23">
        <f t="shared" si="36"/>
        <v>0.93257917230849574</v>
      </c>
      <c r="AC88" s="23">
        <f t="shared" si="37"/>
        <v>10.476474374517734</v>
      </c>
      <c r="AD88" s="23">
        <f t="shared" si="38"/>
        <v>27.977375169254874</v>
      </c>
      <c r="AE88" s="23">
        <f t="shared" si="39"/>
        <v>-0.3</v>
      </c>
      <c r="AF88" s="46">
        <f t="shared" si="40"/>
        <v>0.28025675039345221</v>
      </c>
      <c r="AG88" s="23">
        <f t="shared" si="41"/>
        <v>6.5810832021825916E-2</v>
      </c>
      <c r="AH88" s="23">
        <f t="shared" si="42"/>
        <v>1.0646720268137289</v>
      </c>
      <c r="AI88" s="155">
        <f t="shared" si="43"/>
        <v>0.28245474861284148</v>
      </c>
      <c r="AJ88" s="155">
        <f t="shared" si="44"/>
        <v>1.9986413365346983E-2</v>
      </c>
      <c r="AK88" s="155">
        <f t="shared" si="45"/>
        <v>0.30244116197818849</v>
      </c>
      <c r="AL88" s="155">
        <f t="shared" si="46"/>
        <v>11.743582559518861</v>
      </c>
    </row>
    <row r="89" spans="1:38" s="156" customFormat="1" x14ac:dyDescent="0.35">
      <c r="A89" s="23">
        <f>'Uitgebreide invoer'!A89</f>
        <v>59.500000000000092</v>
      </c>
      <c r="B89" s="23">
        <f t="shared" si="25"/>
        <v>0.70000000000000284</v>
      </c>
      <c r="C89" s="23">
        <f>'Uitgebreide invoer'!B89</f>
        <v>0.3</v>
      </c>
      <c r="D89" s="23" t="str">
        <f>'Uitgebreide invoer'!C89</f>
        <v>30 - Grasachtigen en ondergedoken soorten</v>
      </c>
      <c r="E89" s="23">
        <f>'Uitgebreide invoer'!D89</f>
        <v>30</v>
      </c>
      <c r="F89" s="23">
        <f>'Uitgebreide invoer'!E89</f>
        <v>1.5</v>
      </c>
      <c r="G89" s="23">
        <f>'Uitgebreide invoer'!F89</f>
        <v>1.2</v>
      </c>
      <c r="H89" s="23">
        <f>'Uitgebreide invoer'!G89</f>
        <v>1.2</v>
      </c>
      <c r="I89" s="23">
        <f>'Uitgebreide invoer'!H89</f>
        <v>1</v>
      </c>
      <c r="J89" s="24">
        <f>J88+(+H89-I89)/(MAX('Invoerblad heterogene watergang'!$H$9:$H$17))*B89</f>
        <v>1.0169999999999981</v>
      </c>
      <c r="K89" s="24">
        <f t="shared" si="47"/>
        <v>1.7452182095985231</v>
      </c>
      <c r="L89" s="79">
        <f t="shared" si="48"/>
        <v>0.72771871788124232</v>
      </c>
      <c r="M89" s="91">
        <f>'Uitgebreide invoer'!K89</f>
        <v>100</v>
      </c>
      <c r="N89" s="89">
        <f t="shared" si="26"/>
        <v>1.7169999999999981</v>
      </c>
      <c r="O89" s="93" t="str">
        <f>'Uitgebreide invoer'!L89</f>
        <v>Begroeiing volgt bodemverloop</v>
      </c>
      <c r="P89" s="23">
        <f t="shared" si="27"/>
        <v>0.7</v>
      </c>
      <c r="Q89" s="24">
        <f t="shared" si="28"/>
        <v>7.1355959611812232E-4</v>
      </c>
      <c r="R89" s="23">
        <f>'Uitgebreide invoer'!I89</f>
        <v>1</v>
      </c>
      <c r="S89" s="23">
        <f t="shared" si="29"/>
        <v>0.7</v>
      </c>
      <c r="T89" s="24">
        <f t="shared" si="49"/>
        <v>2.7718717881242361E-2</v>
      </c>
      <c r="U89" s="23" t="str">
        <f>'Uitgebreide invoer'!J89</f>
        <v>Nee</v>
      </c>
      <c r="V89" s="23">
        <f t="shared" si="30"/>
        <v>0.7344149524389606</v>
      </c>
      <c r="W89" s="23">
        <f t="shared" si="31"/>
        <v>2.6999412586109397</v>
      </c>
      <c r="X89" s="23">
        <f t="shared" si="32"/>
        <v>0.27201145584063591</v>
      </c>
      <c r="Y89" s="23">
        <f t="shared" si="33"/>
        <v>1.6676242599895694</v>
      </c>
      <c r="Z89" s="23">
        <f t="shared" si="34"/>
        <v>3.823827151435732</v>
      </c>
      <c r="AA89" s="23">
        <f t="shared" si="35"/>
        <v>0.43611392302694085</v>
      </c>
      <c r="AB89" s="23">
        <f t="shared" si="36"/>
        <v>0.93320930755060882</v>
      </c>
      <c r="AC89" s="23">
        <f t="shared" si="37"/>
        <v>10.482830347955217</v>
      </c>
      <c r="AD89" s="23">
        <f t="shared" si="38"/>
        <v>27.996279226518265</v>
      </c>
      <c r="AE89" s="23">
        <f t="shared" si="39"/>
        <v>-0.3</v>
      </c>
      <c r="AF89" s="46">
        <f t="shared" si="40"/>
        <v>0.28026613516188087</v>
      </c>
      <c r="AG89" s="23">
        <f t="shared" si="41"/>
        <v>6.5779549460397074E-2</v>
      </c>
      <c r="AH89" s="23">
        <f t="shared" si="42"/>
        <v>1.0648690093961239</v>
      </c>
      <c r="AI89" s="155">
        <f t="shared" si="43"/>
        <v>0.28246399779927328</v>
      </c>
      <c r="AJ89" s="155">
        <f t="shared" si="44"/>
        <v>1.9977013697684551E-2</v>
      </c>
      <c r="AK89" s="155">
        <f t="shared" si="45"/>
        <v>0.30244101149695785</v>
      </c>
      <c r="AL89" s="155">
        <f t="shared" si="46"/>
        <v>11.740629513244821</v>
      </c>
    </row>
    <row r="90" spans="1:38" s="156" customFormat="1" x14ac:dyDescent="0.35">
      <c r="A90" s="23">
        <f>'Uitgebreide invoer'!A90</f>
        <v>60.200000000000095</v>
      </c>
      <c r="B90" s="23">
        <f t="shared" si="25"/>
        <v>0.70000000000000284</v>
      </c>
      <c r="C90" s="23">
        <f>'Uitgebreide invoer'!B90</f>
        <v>0.3</v>
      </c>
      <c r="D90" s="23" t="str">
        <f>'Uitgebreide invoer'!C90</f>
        <v>30 - Grasachtigen en ondergedoken soorten</v>
      </c>
      <c r="E90" s="23">
        <f>'Uitgebreide invoer'!D90</f>
        <v>30</v>
      </c>
      <c r="F90" s="23">
        <f>'Uitgebreide invoer'!E90</f>
        <v>1.5</v>
      </c>
      <c r="G90" s="23">
        <f>'Uitgebreide invoer'!F90</f>
        <v>1.2</v>
      </c>
      <c r="H90" s="23">
        <f>'Uitgebreide invoer'!G90</f>
        <v>1.2</v>
      </c>
      <c r="I90" s="23">
        <f>'Uitgebreide invoer'!H90</f>
        <v>1</v>
      </c>
      <c r="J90" s="24">
        <f>J89+(+H90-I90)/(MAX('Invoerblad heterogene watergang'!$H$9:$H$17))*B90</f>
        <v>1.0171999999999981</v>
      </c>
      <c r="K90" s="24">
        <f t="shared" si="47"/>
        <v>1.7457171301645189</v>
      </c>
      <c r="L90" s="79">
        <f t="shared" si="48"/>
        <v>0.72801820959852503</v>
      </c>
      <c r="M90" s="91">
        <f>'Uitgebreide invoer'!K90</f>
        <v>100</v>
      </c>
      <c r="N90" s="89">
        <f t="shared" si="26"/>
        <v>1.7171999999999981</v>
      </c>
      <c r="O90" s="93" t="str">
        <f>'Uitgebreide invoer'!L90</f>
        <v>Begroeiing volgt bodemverloop</v>
      </c>
      <c r="P90" s="23">
        <f t="shared" si="27"/>
        <v>0.7</v>
      </c>
      <c r="Q90" s="24">
        <f t="shared" si="28"/>
        <v>7.1274366570826288E-4</v>
      </c>
      <c r="R90" s="23">
        <f>'Uitgebreide invoer'!I90</f>
        <v>1</v>
      </c>
      <c r="S90" s="23">
        <f t="shared" si="29"/>
        <v>0.7</v>
      </c>
      <c r="T90" s="24">
        <f t="shared" si="49"/>
        <v>2.8018209598525079E-2</v>
      </c>
      <c r="U90" s="23" t="str">
        <f>'Uitgebreide invoer'!J90</f>
        <v>Nee</v>
      </c>
      <c r="V90" s="23">
        <f t="shared" si="30"/>
        <v>0.7347993816218904</v>
      </c>
      <c r="W90" s="23">
        <f t="shared" si="31"/>
        <v>2.7010210913541792</v>
      </c>
      <c r="X90" s="23">
        <f t="shared" si="32"/>
        <v>0.2720450365878086</v>
      </c>
      <c r="Y90" s="23">
        <f t="shared" si="33"/>
        <v>1.668637621778793</v>
      </c>
      <c r="Z90" s="23">
        <f t="shared" si="34"/>
        <v>3.8249069841789716</v>
      </c>
      <c r="AA90" s="23">
        <f t="shared" si="35"/>
        <v>0.43625573868353074</v>
      </c>
      <c r="AB90" s="23">
        <f t="shared" si="36"/>
        <v>0.93383824015690264</v>
      </c>
      <c r="AC90" s="23">
        <f t="shared" si="37"/>
        <v>10.489180775636035</v>
      </c>
      <c r="AD90" s="23">
        <f t="shared" si="38"/>
        <v>28.01514720470708</v>
      </c>
      <c r="AE90" s="23">
        <f t="shared" si="39"/>
        <v>-0.3</v>
      </c>
      <c r="AF90" s="46">
        <f t="shared" si="40"/>
        <v>0.28027551523746186</v>
      </c>
      <c r="AG90" s="23">
        <f t="shared" si="41"/>
        <v>6.5748282541793768E-2</v>
      </c>
      <c r="AH90" s="23">
        <f t="shared" si="42"/>
        <v>1.0650659469402528</v>
      </c>
      <c r="AI90" s="155">
        <f t="shared" si="43"/>
        <v>0.2824732422130225</v>
      </c>
      <c r="AJ90" s="155">
        <f t="shared" si="44"/>
        <v>1.9967618714039518E-2</v>
      </c>
      <c r="AK90" s="155">
        <f t="shared" si="45"/>
        <v>0.30244086092706202</v>
      </c>
      <c r="AL90" s="155">
        <f t="shared" si="46"/>
        <v>11.737688786733225</v>
      </c>
    </row>
    <row r="91" spans="1:38" s="156" customFormat="1" x14ac:dyDescent="0.35">
      <c r="A91" s="23">
        <f>'Uitgebreide invoer'!A91</f>
        <v>60.900000000000098</v>
      </c>
      <c r="B91" s="23">
        <f t="shared" si="25"/>
        <v>0.70000000000000284</v>
      </c>
      <c r="C91" s="23">
        <f>'Uitgebreide invoer'!B91</f>
        <v>0.3</v>
      </c>
      <c r="D91" s="23" t="str">
        <f>'Uitgebreide invoer'!C91</f>
        <v>30 - Grasachtigen en ondergedoken soorten</v>
      </c>
      <c r="E91" s="23">
        <f>'Uitgebreide invoer'!D91</f>
        <v>30</v>
      </c>
      <c r="F91" s="23">
        <f>'Uitgebreide invoer'!E91</f>
        <v>1.5</v>
      </c>
      <c r="G91" s="23">
        <f>'Uitgebreide invoer'!F91</f>
        <v>1.2</v>
      </c>
      <c r="H91" s="23">
        <f>'Uitgebreide invoer'!G91</f>
        <v>1.2</v>
      </c>
      <c r="I91" s="23">
        <f>'Uitgebreide invoer'!H91</f>
        <v>1</v>
      </c>
      <c r="J91" s="24">
        <f>J90+(+H91-I91)/(MAX('Invoerblad heterogene watergang'!$H$9:$H$17))*B91</f>
        <v>1.0173999999999981</v>
      </c>
      <c r="K91" s="24">
        <f t="shared" si="47"/>
        <v>1.7462154811065949</v>
      </c>
      <c r="L91" s="79">
        <f t="shared" si="48"/>
        <v>0.72831713016452082</v>
      </c>
      <c r="M91" s="91">
        <f>'Uitgebreide invoer'!K91</f>
        <v>100</v>
      </c>
      <c r="N91" s="89">
        <f t="shared" si="26"/>
        <v>1.717399999999998</v>
      </c>
      <c r="O91" s="93" t="str">
        <f>'Uitgebreide invoer'!L91</f>
        <v>Begroeiing volgt bodemverloop</v>
      </c>
      <c r="P91" s="23">
        <f t="shared" si="27"/>
        <v>0.7</v>
      </c>
      <c r="Q91" s="24">
        <f t="shared" si="28"/>
        <v>7.1192991725124364E-4</v>
      </c>
      <c r="R91" s="23">
        <f>'Uitgebreide invoer'!I91</f>
        <v>1</v>
      </c>
      <c r="S91" s="23">
        <f t="shared" si="29"/>
        <v>0.7</v>
      </c>
      <c r="T91" s="24">
        <f t="shared" si="49"/>
        <v>2.8317130164520865E-2</v>
      </c>
      <c r="U91" s="23" t="str">
        <f>'Uitgebreide invoer'!J91</f>
        <v>Nee</v>
      </c>
      <c r="V91" s="23">
        <f t="shared" si="30"/>
        <v>0.73518334598855661</v>
      </c>
      <c r="W91" s="23">
        <f t="shared" si="31"/>
        <v>2.702098864782168</v>
      </c>
      <c r="X91" s="23">
        <f t="shared" si="32"/>
        <v>0.27207862583067405</v>
      </c>
      <c r="Y91" s="23">
        <f t="shared" si="33"/>
        <v>1.6696493193340505</v>
      </c>
      <c r="Z91" s="23">
        <f t="shared" si="34"/>
        <v>3.8259847576069603</v>
      </c>
      <c r="AA91" s="23">
        <f t="shared" si="35"/>
        <v>0.43639727419572011</v>
      </c>
      <c r="AB91" s="23">
        <f t="shared" si="36"/>
        <v>0.93446597334549386</v>
      </c>
      <c r="AC91" s="23">
        <f t="shared" si="37"/>
        <v>10.495525653722497</v>
      </c>
      <c r="AD91" s="23">
        <f t="shared" si="38"/>
        <v>28.033979200364815</v>
      </c>
      <c r="AE91" s="23">
        <f t="shared" si="39"/>
        <v>-0.3</v>
      </c>
      <c r="AF91" s="46">
        <f t="shared" si="40"/>
        <v>0.28028489054243083</v>
      </c>
      <c r="AG91" s="23">
        <f t="shared" si="41"/>
        <v>6.5717031525230535E-2</v>
      </c>
      <c r="AH91" s="23">
        <f t="shared" si="42"/>
        <v>1.0652628398033854</v>
      </c>
      <c r="AI91" s="155">
        <f t="shared" si="43"/>
        <v>0.28248248177780805</v>
      </c>
      <c r="AJ91" s="155">
        <f t="shared" si="44"/>
        <v>1.9958228492338807E-2</v>
      </c>
      <c r="AK91" s="155">
        <f t="shared" si="45"/>
        <v>0.30244071027014685</v>
      </c>
      <c r="AL91" s="155">
        <f t="shared" si="46"/>
        <v>11.734760314940848</v>
      </c>
    </row>
    <row r="92" spans="1:38" s="156" customFormat="1" x14ac:dyDescent="0.35">
      <c r="A92" s="23">
        <f>'Uitgebreide invoer'!A92</f>
        <v>61.600000000000101</v>
      </c>
      <c r="B92" s="23">
        <f t="shared" si="25"/>
        <v>0.70000000000000284</v>
      </c>
      <c r="C92" s="23">
        <f>'Uitgebreide invoer'!B92</f>
        <v>0.3</v>
      </c>
      <c r="D92" s="23" t="str">
        <f>'Uitgebreide invoer'!C92</f>
        <v>30 - Grasachtigen en ondergedoken soorten</v>
      </c>
      <c r="E92" s="23">
        <f>'Uitgebreide invoer'!D92</f>
        <v>30</v>
      </c>
      <c r="F92" s="23">
        <f>'Uitgebreide invoer'!E92</f>
        <v>1.5</v>
      </c>
      <c r="G92" s="23">
        <f>'Uitgebreide invoer'!F92</f>
        <v>1.2</v>
      </c>
      <c r="H92" s="23">
        <f>'Uitgebreide invoer'!G92</f>
        <v>1.2</v>
      </c>
      <c r="I92" s="23">
        <f>'Uitgebreide invoer'!H92</f>
        <v>1</v>
      </c>
      <c r="J92" s="24">
        <f>J91+(+H92-I92)/(MAX('Invoerblad heterogene watergang'!$H$9:$H$17))*B92</f>
        <v>1.0175999999999981</v>
      </c>
      <c r="K92" s="24">
        <f t="shared" si="47"/>
        <v>1.7467132639470646</v>
      </c>
      <c r="L92" s="79">
        <f t="shared" si="48"/>
        <v>0.7286154811065968</v>
      </c>
      <c r="M92" s="91">
        <f>'Uitgebreide invoer'!K92</f>
        <v>100</v>
      </c>
      <c r="N92" s="89">
        <f t="shared" si="26"/>
        <v>1.717599999999998</v>
      </c>
      <c r="O92" s="93" t="str">
        <f>'Uitgebreide invoer'!L92</f>
        <v>Begroeiing volgt bodemverloop</v>
      </c>
      <c r="P92" s="23">
        <f t="shared" si="27"/>
        <v>0.7</v>
      </c>
      <c r="Q92" s="24">
        <f t="shared" si="28"/>
        <v>7.1111834352816517E-4</v>
      </c>
      <c r="R92" s="23">
        <f>'Uitgebreide invoer'!I92</f>
        <v>1</v>
      </c>
      <c r="S92" s="23">
        <f t="shared" si="29"/>
        <v>0.7</v>
      </c>
      <c r="T92" s="24">
        <f t="shared" si="49"/>
        <v>2.8615481106596841E-2</v>
      </c>
      <c r="U92" s="23" t="str">
        <f>'Uitgebreide invoer'!J92</f>
        <v>Nee</v>
      </c>
      <c r="V92" s="23">
        <f t="shared" si="30"/>
        <v>0.73556684596635913</v>
      </c>
      <c r="W92" s="23">
        <f t="shared" si="31"/>
        <v>2.7031745844019057</v>
      </c>
      <c r="X92" s="23">
        <f t="shared" si="32"/>
        <v>0.27211222323959067</v>
      </c>
      <c r="Y92" s="23">
        <f t="shared" si="33"/>
        <v>1.6706593562902123</v>
      </c>
      <c r="Z92" s="23">
        <f t="shared" si="34"/>
        <v>3.8270604772266985</v>
      </c>
      <c r="AA92" s="23">
        <f t="shared" si="35"/>
        <v>0.43653853035028733</v>
      </c>
      <c r="AB92" s="23">
        <f t="shared" si="36"/>
        <v>0.93509251032385321</v>
      </c>
      <c r="AC92" s="23">
        <f t="shared" si="37"/>
        <v>10.501864978462317</v>
      </c>
      <c r="AD92" s="23">
        <f t="shared" si="38"/>
        <v>28.052775309715596</v>
      </c>
      <c r="AE92" s="23">
        <f t="shared" si="39"/>
        <v>-0.3</v>
      </c>
      <c r="AF92" s="46">
        <f t="shared" si="40"/>
        <v>0.28029426099991972</v>
      </c>
      <c r="AG92" s="23">
        <f t="shared" si="41"/>
        <v>6.5685796666934235E-2</v>
      </c>
      <c r="AH92" s="23">
        <f t="shared" si="42"/>
        <v>1.0654596883403464</v>
      </c>
      <c r="AI92" s="155">
        <f t="shared" si="43"/>
        <v>0.28249171641823378</v>
      </c>
      <c r="AJ92" s="155">
        <f t="shared" si="44"/>
        <v>1.9948843109612764E-2</v>
      </c>
      <c r="AK92" s="155">
        <f t="shared" si="45"/>
        <v>0.30244055952784654</v>
      </c>
      <c r="AL92" s="155">
        <f t="shared" si="46"/>
        <v>11.731844033243801</v>
      </c>
    </row>
    <row r="93" spans="1:38" s="156" customFormat="1" x14ac:dyDescent="0.35">
      <c r="A93" s="23">
        <f>'Uitgebreide invoer'!A93</f>
        <v>62.300000000000104</v>
      </c>
      <c r="B93" s="23">
        <f t="shared" si="25"/>
        <v>0.70000000000000284</v>
      </c>
      <c r="C93" s="23">
        <f>'Uitgebreide invoer'!B93</f>
        <v>0.3</v>
      </c>
      <c r="D93" s="23" t="str">
        <f>'Uitgebreide invoer'!C93</f>
        <v>30 - Grasachtigen en ondergedoken soorten</v>
      </c>
      <c r="E93" s="23">
        <f>'Uitgebreide invoer'!D93</f>
        <v>30</v>
      </c>
      <c r="F93" s="23">
        <f>'Uitgebreide invoer'!E93</f>
        <v>1.5</v>
      </c>
      <c r="G93" s="23">
        <f>'Uitgebreide invoer'!F93</f>
        <v>1.2</v>
      </c>
      <c r="H93" s="23">
        <f>'Uitgebreide invoer'!G93</f>
        <v>1.2</v>
      </c>
      <c r="I93" s="23">
        <f>'Uitgebreide invoer'!H93</f>
        <v>1</v>
      </c>
      <c r="J93" s="24">
        <f>J92+(+H93-I93)/(MAX('Invoerblad heterogene watergang'!$H$9:$H$17))*B93</f>
        <v>1.017799999999998</v>
      </c>
      <c r="K93" s="24">
        <f t="shared" si="47"/>
        <v>1.7472104802032051</v>
      </c>
      <c r="L93" s="79">
        <f t="shared" si="48"/>
        <v>0.72891326394706657</v>
      </c>
      <c r="M93" s="91">
        <f>'Uitgebreide invoer'!K93</f>
        <v>100</v>
      </c>
      <c r="N93" s="89">
        <f t="shared" si="26"/>
        <v>1.717799999999998</v>
      </c>
      <c r="O93" s="93" t="str">
        <f>'Uitgebreide invoer'!L93</f>
        <v>Begroeiing volgt bodemverloop</v>
      </c>
      <c r="P93" s="23">
        <f t="shared" si="27"/>
        <v>0.7</v>
      </c>
      <c r="Q93" s="24">
        <f t="shared" si="28"/>
        <v>7.103089373437137E-4</v>
      </c>
      <c r="R93" s="23">
        <f>'Uitgebreide invoer'!I93</f>
        <v>1</v>
      </c>
      <c r="S93" s="23">
        <f t="shared" si="29"/>
        <v>0.7</v>
      </c>
      <c r="T93" s="24">
        <f t="shared" si="49"/>
        <v>2.8913263947066614E-2</v>
      </c>
      <c r="U93" s="23" t="str">
        <f>'Uitgebreide invoer'!J93</f>
        <v>Nee</v>
      </c>
      <c r="V93" s="23">
        <f t="shared" si="30"/>
        <v>0.73594988198458899</v>
      </c>
      <c r="W93" s="23">
        <f t="shared" si="31"/>
        <v>2.704248255702173</v>
      </c>
      <c r="X93" s="23">
        <f t="shared" si="32"/>
        <v>0.27214582848773827</v>
      </c>
      <c r="Y93" s="23">
        <f t="shared" si="33"/>
        <v>1.6716677362734289</v>
      </c>
      <c r="Z93" s="23">
        <f t="shared" si="34"/>
        <v>3.8281341485269653</v>
      </c>
      <c r="AA93" s="23">
        <f t="shared" si="35"/>
        <v>0.43667950793121318</v>
      </c>
      <c r="AB93" s="23">
        <f t="shared" si="36"/>
        <v>0.93571785428883991</v>
      </c>
      <c r="AC93" s="23">
        <f t="shared" si="37"/>
        <v>10.508198746187846</v>
      </c>
      <c r="AD93" s="23">
        <f t="shared" si="38"/>
        <v>28.071535628665199</v>
      </c>
      <c r="AE93" s="23">
        <f t="shared" si="39"/>
        <v>-0.3</v>
      </c>
      <c r="AF93" s="46">
        <f t="shared" si="40"/>
        <v>0.28030362653394691</v>
      </c>
      <c r="AG93" s="23">
        <f t="shared" si="41"/>
        <v>6.5654578220176923E-2</v>
      </c>
      <c r="AH93" s="23">
        <f t="shared" si="42"/>
        <v>1.0656564929035353</v>
      </c>
      <c r="AI93" s="155">
        <f t="shared" si="43"/>
        <v>0.28250094605977882</v>
      </c>
      <c r="AJ93" s="155">
        <f t="shared" si="44"/>
        <v>1.9939462642003376E-2</v>
      </c>
      <c r="AK93" s="155">
        <f t="shared" si="45"/>
        <v>0.30244040870178218</v>
      </c>
      <c r="AL93" s="155">
        <f t="shared" si="46"/>
        <v>11.72893987743433</v>
      </c>
    </row>
    <row r="94" spans="1:38" s="156" customFormat="1" x14ac:dyDescent="0.35">
      <c r="A94" s="23">
        <f>'Uitgebreide invoer'!A94</f>
        <v>63.000000000000107</v>
      </c>
      <c r="B94" s="23">
        <f t="shared" si="25"/>
        <v>0.70000000000000284</v>
      </c>
      <c r="C94" s="23">
        <f>'Uitgebreide invoer'!B94</f>
        <v>0.3</v>
      </c>
      <c r="D94" s="23" t="str">
        <f>'Uitgebreide invoer'!C94</f>
        <v>30 - Grasachtigen en ondergedoken soorten</v>
      </c>
      <c r="E94" s="23">
        <f>'Uitgebreide invoer'!D94</f>
        <v>30</v>
      </c>
      <c r="F94" s="23">
        <f>'Uitgebreide invoer'!E94</f>
        <v>1.5</v>
      </c>
      <c r="G94" s="23">
        <f>'Uitgebreide invoer'!F94</f>
        <v>1.2</v>
      </c>
      <c r="H94" s="23">
        <f>'Uitgebreide invoer'!G94</f>
        <v>1.2</v>
      </c>
      <c r="I94" s="23">
        <f>'Uitgebreide invoer'!H94</f>
        <v>1</v>
      </c>
      <c r="J94" s="24">
        <f>J93+(+H94-I94)/(MAX('Invoerblad heterogene watergang'!$H$9:$H$17))*B94</f>
        <v>1.017999999999998</v>
      </c>
      <c r="K94" s="24">
        <f t="shared" si="47"/>
        <v>1.7477071313872734</v>
      </c>
      <c r="L94" s="79">
        <f t="shared" si="48"/>
        <v>0.72921048020320711</v>
      </c>
      <c r="M94" s="91">
        <f>'Uitgebreide invoer'!K94</f>
        <v>100</v>
      </c>
      <c r="N94" s="89">
        <f t="shared" si="26"/>
        <v>1.717999999999998</v>
      </c>
      <c r="O94" s="93" t="str">
        <f>'Uitgebreide invoer'!L94</f>
        <v>Begroeiing volgt bodemverloop</v>
      </c>
      <c r="P94" s="23">
        <f t="shared" si="27"/>
        <v>0.7</v>
      </c>
      <c r="Q94" s="24">
        <f t="shared" si="28"/>
        <v>7.0950169152614599E-4</v>
      </c>
      <c r="R94" s="23">
        <f>'Uitgebreide invoer'!I94</f>
        <v>1</v>
      </c>
      <c r="S94" s="23">
        <f t="shared" si="29"/>
        <v>0.7</v>
      </c>
      <c r="T94" s="24">
        <f t="shared" si="49"/>
        <v>2.9210480203207156E-2</v>
      </c>
      <c r="U94" s="23" t="str">
        <f>'Uitgebreide invoer'!J94</f>
        <v>Nee</v>
      </c>
      <c r="V94" s="23">
        <f t="shared" si="30"/>
        <v>0.73633245447440143</v>
      </c>
      <c r="W94" s="23">
        <f t="shared" si="31"/>
        <v>2.7053198841535888</v>
      </c>
      <c r="X94" s="23">
        <f t="shared" si="32"/>
        <v>0.27217944125109522</v>
      </c>
      <c r="Y94" s="23">
        <f t="shared" si="33"/>
        <v>1.6726744629011365</v>
      </c>
      <c r="Z94" s="23">
        <f t="shared" si="34"/>
        <v>3.8292057769783812</v>
      </c>
      <c r="AA94" s="23">
        <f t="shared" si="35"/>
        <v>0.43682020771969082</v>
      </c>
      <c r="AB94" s="23">
        <f t="shared" si="36"/>
        <v>0.9363420084267351</v>
      </c>
      <c r="AC94" s="23">
        <f t="shared" si="37"/>
        <v>10.514526953315331</v>
      </c>
      <c r="AD94" s="23">
        <f t="shared" si="38"/>
        <v>28.090260252802054</v>
      </c>
      <c r="AE94" s="23">
        <f t="shared" si="39"/>
        <v>-0.3</v>
      </c>
      <c r="AF94" s="46">
        <f t="shared" si="40"/>
        <v>0.28031298706941005</v>
      </c>
      <c r="AG94" s="23">
        <f t="shared" si="41"/>
        <v>6.5623376435299807E-2</v>
      </c>
      <c r="AH94" s="23">
        <f t="shared" si="42"/>
        <v>1.0658532538429388</v>
      </c>
      <c r="AI94" s="155">
        <f t="shared" si="43"/>
        <v>0.28251017062879058</v>
      </c>
      <c r="AJ94" s="155">
        <f t="shared" si="44"/>
        <v>1.9930087164772722E-2</v>
      </c>
      <c r="AK94" s="155">
        <f t="shared" si="45"/>
        <v>0.30244025779356332</v>
      </c>
      <c r="AL94" s="155">
        <f t="shared" si="46"/>
        <v>11.726047783717707</v>
      </c>
    </row>
    <row r="95" spans="1:38" s="156" customFormat="1" x14ac:dyDescent="0.35">
      <c r="A95" s="23">
        <f>'Uitgebreide invoer'!A95</f>
        <v>63.700000000000109</v>
      </c>
      <c r="B95" s="23">
        <f t="shared" si="25"/>
        <v>0.69999999999999574</v>
      </c>
      <c r="C95" s="23">
        <f>'Uitgebreide invoer'!B95</f>
        <v>0.3</v>
      </c>
      <c r="D95" s="23" t="str">
        <f>'Uitgebreide invoer'!C95</f>
        <v>30 - Grasachtigen en ondergedoken soorten</v>
      </c>
      <c r="E95" s="23">
        <f>'Uitgebreide invoer'!D95</f>
        <v>30</v>
      </c>
      <c r="F95" s="23">
        <f>'Uitgebreide invoer'!E95</f>
        <v>1.5</v>
      </c>
      <c r="G95" s="23">
        <f>'Uitgebreide invoer'!F95</f>
        <v>1.2</v>
      </c>
      <c r="H95" s="23">
        <f>'Uitgebreide invoer'!G95</f>
        <v>1.2</v>
      </c>
      <c r="I95" s="23">
        <f>'Uitgebreide invoer'!H95</f>
        <v>1</v>
      </c>
      <c r="J95" s="24">
        <f>J94+(+H95-I95)/(MAX('Invoerblad heterogene watergang'!$H$9:$H$17))*B95</f>
        <v>1.018199999999998</v>
      </c>
      <c r="K95" s="24">
        <f t="shared" si="47"/>
        <v>1.7482032190065224</v>
      </c>
      <c r="L95" s="79">
        <f t="shared" si="48"/>
        <v>0.72950713138727541</v>
      </c>
      <c r="M95" s="91">
        <f>'Uitgebreide invoer'!K95</f>
        <v>100</v>
      </c>
      <c r="N95" s="89">
        <f t="shared" si="26"/>
        <v>1.718199999999998</v>
      </c>
      <c r="O95" s="93" t="str">
        <f>'Uitgebreide invoer'!L95</f>
        <v>Begroeiing volgt bodemverloop</v>
      </c>
      <c r="P95" s="23">
        <f t="shared" si="27"/>
        <v>0.7</v>
      </c>
      <c r="Q95" s="24">
        <f t="shared" si="28"/>
        <v>7.0869659892725662E-4</v>
      </c>
      <c r="R95" s="23">
        <f>'Uitgebreide invoer'!I95</f>
        <v>1</v>
      </c>
      <c r="S95" s="23">
        <f t="shared" si="29"/>
        <v>0.7</v>
      </c>
      <c r="T95" s="24">
        <f t="shared" si="49"/>
        <v>2.9507131387275454E-2</v>
      </c>
      <c r="U95" s="23" t="str">
        <f>'Uitgebreide invoer'!J95</f>
        <v>Nee</v>
      </c>
      <c r="V95" s="23">
        <f t="shared" si="30"/>
        <v>0.73671456386878942</v>
      </c>
      <c r="W95" s="23">
        <f t="shared" si="31"/>
        <v>2.7063894752086743</v>
      </c>
      <c r="X95" s="23">
        <f t="shared" si="32"/>
        <v>0.27221306120841515</v>
      </c>
      <c r="Y95" s="23">
        <f t="shared" si="33"/>
        <v>1.6736795397820681</v>
      </c>
      <c r="Z95" s="23">
        <f t="shared" si="34"/>
        <v>3.8302753680334671</v>
      </c>
      <c r="AA95" s="23">
        <f t="shared" si="35"/>
        <v>0.43696063049413741</v>
      </c>
      <c r="AB95" s="23">
        <f t="shared" si="36"/>
        <v>0.93696497591327865</v>
      </c>
      <c r="AC95" s="23">
        <f t="shared" si="37"/>
        <v>10.520849596344192</v>
      </c>
      <c r="AD95" s="23">
        <f t="shared" si="38"/>
        <v>28.108949277398359</v>
      </c>
      <c r="AE95" s="23">
        <f t="shared" si="39"/>
        <v>-0.3</v>
      </c>
      <c r="AF95" s="46">
        <f t="shared" si="40"/>
        <v>0.28032234253207655</v>
      </c>
      <c r="AG95" s="23">
        <f t="shared" si="41"/>
        <v>6.55921915597448E-2</v>
      </c>
      <c r="AH95" s="23">
        <f t="shared" si="42"/>
        <v>1.066049971506152</v>
      </c>
      <c r="AI95" s="155">
        <f t="shared" si="43"/>
        <v>0.28251939005247523</v>
      </c>
      <c r="AJ95" s="155">
        <f t="shared" si="44"/>
        <v>1.9920716752310986E-2</v>
      </c>
      <c r="AK95" s="155">
        <f t="shared" si="45"/>
        <v>0.30244010680478622</v>
      </c>
      <c r="AL95" s="155">
        <f t="shared" si="46"/>
        <v>11.723167688709049</v>
      </c>
    </row>
    <row r="96" spans="1:38" s="156" customFormat="1" x14ac:dyDescent="0.35">
      <c r="A96" s="23">
        <f>'Uitgebreide invoer'!A96</f>
        <v>64.400000000000105</v>
      </c>
      <c r="B96" s="23">
        <f t="shared" si="25"/>
        <v>0.70000000000000284</v>
      </c>
      <c r="C96" s="23">
        <f>'Uitgebreide invoer'!B96</f>
        <v>0.3</v>
      </c>
      <c r="D96" s="23" t="str">
        <f>'Uitgebreide invoer'!C96</f>
        <v>30 - Grasachtigen en ondergedoken soorten</v>
      </c>
      <c r="E96" s="23">
        <f>'Uitgebreide invoer'!D96</f>
        <v>30</v>
      </c>
      <c r="F96" s="23">
        <f>'Uitgebreide invoer'!E96</f>
        <v>1.5</v>
      </c>
      <c r="G96" s="23">
        <f>'Uitgebreide invoer'!F96</f>
        <v>1.2</v>
      </c>
      <c r="H96" s="23">
        <f>'Uitgebreide invoer'!G96</f>
        <v>1.2</v>
      </c>
      <c r="I96" s="23">
        <f>'Uitgebreide invoer'!H96</f>
        <v>1</v>
      </c>
      <c r="J96" s="24">
        <f>J95+(+H96-I96)/(MAX('Invoerblad heterogene watergang'!$H$9:$H$17))*B96</f>
        <v>1.018399999999998</v>
      </c>
      <c r="K96" s="24">
        <f t="shared" si="47"/>
        <v>1.7486987445632181</v>
      </c>
      <c r="L96" s="79">
        <f t="shared" si="48"/>
        <v>0.72980321900652445</v>
      </c>
      <c r="M96" s="91">
        <f>'Uitgebreide invoer'!K96</f>
        <v>100</v>
      </c>
      <c r="N96" s="89">
        <f t="shared" si="26"/>
        <v>1.7183999999999979</v>
      </c>
      <c r="O96" s="93" t="str">
        <f>'Uitgebreide invoer'!L96</f>
        <v>Begroeiing volgt bodemverloop</v>
      </c>
      <c r="P96" s="23">
        <f t="shared" si="27"/>
        <v>0.7</v>
      </c>
      <c r="Q96" s="24">
        <f t="shared" si="28"/>
        <v>7.0789365242236767E-4</v>
      </c>
      <c r="R96" s="23">
        <f>'Uitgebreide invoer'!I96</f>
        <v>1</v>
      </c>
      <c r="S96" s="23">
        <f t="shared" si="29"/>
        <v>0.7</v>
      </c>
      <c r="T96" s="24">
        <f t="shared" si="49"/>
        <v>2.9803219006524495E-2</v>
      </c>
      <c r="U96" s="23" t="str">
        <f>'Uitgebreide invoer'!J96</f>
        <v>Nee</v>
      </c>
      <c r="V96" s="23">
        <f t="shared" si="30"/>
        <v>0.73709621060255559</v>
      </c>
      <c r="W96" s="23">
        <f t="shared" si="31"/>
        <v>2.7074570343019069</v>
      </c>
      <c r="X96" s="23">
        <f t="shared" si="32"/>
        <v>0.27224668804120439</v>
      </c>
      <c r="Y96" s="23">
        <f t="shared" si="33"/>
        <v>1.6746829705162567</v>
      </c>
      <c r="Z96" s="23">
        <f t="shared" si="34"/>
        <v>3.8313429271266992</v>
      </c>
      <c r="AA96" s="23">
        <f t="shared" si="35"/>
        <v>0.43710077703020406</v>
      </c>
      <c r="AB96" s="23">
        <f t="shared" si="36"/>
        <v>0.93758675991370111</v>
      </c>
      <c r="AC96" s="23">
        <f t="shared" si="37"/>
        <v>10.527166671856273</v>
      </c>
      <c r="AD96" s="23">
        <f t="shared" si="38"/>
        <v>28.127602797411033</v>
      </c>
      <c r="AE96" s="23">
        <f t="shared" si="39"/>
        <v>-0.3</v>
      </c>
      <c r="AF96" s="46">
        <f t="shared" si="40"/>
        <v>0.28033169284857734</v>
      </c>
      <c r="AG96" s="23">
        <f t="shared" si="41"/>
        <v>6.5561023838075494E-2</v>
      </c>
      <c r="AH96" s="23">
        <f t="shared" si="42"/>
        <v>1.0662466462383891</v>
      </c>
      <c r="AI96" s="155">
        <f t="shared" si="43"/>
        <v>0.2825286042588917</v>
      </c>
      <c r="AJ96" s="155">
        <f t="shared" si="44"/>
        <v>1.9911351478144903E-2</v>
      </c>
      <c r="AK96" s="155">
        <f t="shared" si="45"/>
        <v>0.30243995573703658</v>
      </c>
      <c r="AL96" s="155">
        <f t="shared" si="46"/>
        <v>11.720299529430259</v>
      </c>
    </row>
    <row r="97" spans="1:38" s="156" customFormat="1" x14ac:dyDescent="0.35">
      <c r="A97" s="23">
        <f>'Uitgebreide invoer'!A97</f>
        <v>65.100000000000108</v>
      </c>
      <c r="B97" s="23">
        <f t="shared" si="25"/>
        <v>0.70000000000000284</v>
      </c>
      <c r="C97" s="23">
        <f>'Uitgebreide invoer'!B97</f>
        <v>0.3</v>
      </c>
      <c r="D97" s="23" t="str">
        <f>'Uitgebreide invoer'!C97</f>
        <v>30 - Grasachtigen en ondergedoken soorten</v>
      </c>
      <c r="E97" s="23">
        <f>'Uitgebreide invoer'!D97</f>
        <v>30</v>
      </c>
      <c r="F97" s="23">
        <f>'Uitgebreide invoer'!E97</f>
        <v>1.5</v>
      </c>
      <c r="G97" s="23">
        <f>'Uitgebreide invoer'!F97</f>
        <v>1.2</v>
      </c>
      <c r="H97" s="23">
        <f>'Uitgebreide invoer'!G97</f>
        <v>1.2</v>
      </c>
      <c r="I97" s="23">
        <f>'Uitgebreide invoer'!H97</f>
        <v>1</v>
      </c>
      <c r="J97" s="24">
        <f>J96+(+H97-I97)/(MAX('Invoerblad heterogene watergang'!$H$9:$H$17))*B97</f>
        <v>1.018599999999998</v>
      </c>
      <c r="K97" s="24">
        <f t="shared" si="47"/>
        <v>1.7491937095546553</v>
      </c>
      <c r="L97" s="79">
        <f t="shared" si="48"/>
        <v>0.7300987445632201</v>
      </c>
      <c r="M97" s="91">
        <f>'Uitgebreide invoer'!K97</f>
        <v>100</v>
      </c>
      <c r="N97" s="89">
        <f t="shared" si="26"/>
        <v>1.7185999999999979</v>
      </c>
      <c r="O97" s="93" t="str">
        <f>'Uitgebreide invoer'!L97</f>
        <v>Begroeiing volgt bodemverloop</v>
      </c>
      <c r="P97" s="23">
        <f t="shared" si="27"/>
        <v>0.7</v>
      </c>
      <c r="Q97" s="24">
        <f t="shared" si="28"/>
        <v>7.0709284491029037E-4</v>
      </c>
      <c r="R97" s="23">
        <f>'Uitgebreide invoer'!I97</f>
        <v>1</v>
      </c>
      <c r="S97" s="23">
        <f t="shared" si="29"/>
        <v>0.7</v>
      </c>
      <c r="T97" s="24">
        <f t="shared" si="49"/>
        <v>3.0098744563220148E-2</v>
      </c>
      <c r="U97" s="23" t="str">
        <f>'Uitgebreide invoer'!J97</f>
        <v>Nee</v>
      </c>
      <c r="V97" s="23">
        <f t="shared" si="30"/>
        <v>0.73747739511228705</v>
      </c>
      <c r="W97" s="23">
        <f t="shared" si="31"/>
        <v>2.708522566849783</v>
      </c>
      <c r="X97" s="23">
        <f t="shared" si="32"/>
        <v>0.27228032143369924</v>
      </c>
      <c r="Y97" s="23">
        <f t="shared" si="33"/>
        <v>1.6756847586950492</v>
      </c>
      <c r="Z97" s="23">
        <f t="shared" si="34"/>
        <v>3.8324084596745758</v>
      </c>
      <c r="AA97" s="23">
        <f t="shared" si="35"/>
        <v>0.43724064810078672</v>
      </c>
      <c r="AB97" s="23">
        <f t="shared" si="36"/>
        <v>0.93820736358276213</v>
      </c>
      <c r="AC97" s="23">
        <f t="shared" si="37"/>
        <v>10.533478176515121</v>
      </c>
      <c r="AD97" s="23">
        <f t="shared" si="38"/>
        <v>28.146220907482864</v>
      </c>
      <c r="AE97" s="23">
        <f t="shared" si="39"/>
        <v>-0.3</v>
      </c>
      <c r="AF97" s="46">
        <f t="shared" si="40"/>
        <v>0.28034103794639698</v>
      </c>
      <c r="AG97" s="23">
        <f t="shared" si="41"/>
        <v>6.5529873512010048E-2</v>
      </c>
      <c r="AH97" s="23">
        <f t="shared" si="42"/>
        <v>1.0664432783825031</v>
      </c>
      <c r="AI97" s="155">
        <f t="shared" si="43"/>
        <v>0.28253781317694138</v>
      </c>
      <c r="AJ97" s="155">
        <f t="shared" si="44"/>
        <v>1.9901991414945554E-2</v>
      </c>
      <c r="AK97" s="155">
        <f t="shared" si="45"/>
        <v>0.30243980459188691</v>
      </c>
      <c r="AL97" s="155">
        <f t="shared" si="46"/>
        <v>11.717443243306908</v>
      </c>
    </row>
    <row r="98" spans="1:38" s="156" customFormat="1" x14ac:dyDescent="0.35">
      <c r="A98" s="23">
        <f>'Uitgebreide invoer'!A98</f>
        <v>65.800000000000111</v>
      </c>
      <c r="B98" s="23">
        <f t="shared" si="25"/>
        <v>0.70000000000000284</v>
      </c>
      <c r="C98" s="23">
        <f>'Uitgebreide invoer'!B98</f>
        <v>0.3</v>
      </c>
      <c r="D98" s="23" t="str">
        <f>'Uitgebreide invoer'!C98</f>
        <v>30 - Grasachtigen en ondergedoken soorten</v>
      </c>
      <c r="E98" s="23">
        <f>'Uitgebreide invoer'!D98</f>
        <v>30</v>
      </c>
      <c r="F98" s="23">
        <f>'Uitgebreide invoer'!E98</f>
        <v>1.5</v>
      </c>
      <c r="G98" s="23">
        <f>'Uitgebreide invoer'!F98</f>
        <v>1.2</v>
      </c>
      <c r="H98" s="23">
        <f>'Uitgebreide invoer'!G98</f>
        <v>1.2</v>
      </c>
      <c r="I98" s="23">
        <f>'Uitgebreide invoer'!H98</f>
        <v>1</v>
      </c>
      <c r="J98" s="24">
        <f>J97+(+H98-I98)/(MAX('Invoerblad heterogene watergang'!$H$9:$H$17))*B98</f>
        <v>1.0187999999999979</v>
      </c>
      <c r="K98" s="24">
        <f t="shared" si="47"/>
        <v>1.7496881154731745</v>
      </c>
      <c r="L98" s="79">
        <f t="shared" si="48"/>
        <v>0.73039370955465732</v>
      </c>
      <c r="M98" s="91">
        <f>'Uitgebreide invoer'!K98</f>
        <v>100</v>
      </c>
      <c r="N98" s="89">
        <f t="shared" si="26"/>
        <v>1.7187999999999979</v>
      </c>
      <c r="O98" s="93" t="str">
        <f>'Uitgebreide invoer'!L98</f>
        <v>Begroeiing volgt bodemverloop</v>
      </c>
      <c r="P98" s="23">
        <f t="shared" si="27"/>
        <v>0.7</v>
      </c>
      <c r="Q98" s="24">
        <f t="shared" si="28"/>
        <v>7.0629416931330556E-4</v>
      </c>
      <c r="R98" s="23">
        <f>'Uitgebreide invoer'!I98</f>
        <v>1</v>
      </c>
      <c r="S98" s="23">
        <f t="shared" si="29"/>
        <v>0.7</v>
      </c>
      <c r="T98" s="24">
        <f t="shared" si="49"/>
        <v>3.0393709554657367E-2</v>
      </c>
      <c r="U98" s="23" t="str">
        <f>'Uitgebreide invoer'!J98</f>
        <v>Nee</v>
      </c>
      <c r="V98" s="23">
        <f t="shared" si="30"/>
        <v>0.73785811783632815</v>
      </c>
      <c r="W98" s="23">
        <f t="shared" si="31"/>
        <v>2.7095860782508767</v>
      </c>
      <c r="X98" s="23">
        <f t="shared" si="32"/>
        <v>0.27231396107284356</v>
      </c>
      <c r="Y98" s="23">
        <f t="shared" si="33"/>
        <v>1.6766849079011086</v>
      </c>
      <c r="Z98" s="23">
        <f t="shared" si="34"/>
        <v>3.8334719710756691</v>
      </c>
      <c r="AA98" s="23">
        <f t="shared" si="35"/>
        <v>0.43738024447603624</v>
      </c>
      <c r="AB98" s="23">
        <f t="shared" si="36"/>
        <v>0.93882679006478043</v>
      </c>
      <c r="AC98" s="23">
        <f t="shared" si="37"/>
        <v>10.539784107065271</v>
      </c>
      <c r="AD98" s="23">
        <f t="shared" si="38"/>
        <v>28.164803701943413</v>
      </c>
      <c r="AE98" s="23">
        <f t="shared" si="39"/>
        <v>-0.3</v>
      </c>
      <c r="AF98" s="46">
        <f t="shared" si="40"/>
        <v>0.28035037775386579</v>
      </c>
      <c r="AG98" s="23">
        <f t="shared" si="41"/>
        <v>6.5498740820447349E-2</v>
      </c>
      <c r="AH98" s="23">
        <f t="shared" si="42"/>
        <v>1.0666398682790035</v>
      </c>
      <c r="AI98" s="155">
        <f t="shared" si="43"/>
        <v>0.28254701673636134</v>
      </c>
      <c r="AJ98" s="155">
        <f t="shared" si="44"/>
        <v>1.9892636634536436E-2</v>
      </c>
      <c r="AK98" s="155">
        <f t="shared" si="45"/>
        <v>0.30243965337089779</v>
      </c>
      <c r="AL98" s="155">
        <f t="shared" si="46"/>
        <v>11.714598768165242</v>
      </c>
    </row>
    <row r="99" spans="1:38" s="156" customFormat="1" x14ac:dyDescent="0.35">
      <c r="A99" s="23">
        <f>'Uitgebreide invoer'!A99</f>
        <v>66.500000000000114</v>
      </c>
      <c r="B99" s="23">
        <f t="shared" si="25"/>
        <v>0.70000000000000284</v>
      </c>
      <c r="C99" s="23">
        <f>'Uitgebreide invoer'!B99</f>
        <v>0.3</v>
      </c>
      <c r="D99" s="23" t="str">
        <f>'Uitgebreide invoer'!C99</f>
        <v>30 - Grasachtigen en ondergedoken soorten</v>
      </c>
      <c r="E99" s="23">
        <f>'Uitgebreide invoer'!D99</f>
        <v>30</v>
      </c>
      <c r="F99" s="23">
        <f>'Uitgebreide invoer'!E99</f>
        <v>1.5</v>
      </c>
      <c r="G99" s="23">
        <f>'Uitgebreide invoer'!F99</f>
        <v>1.2</v>
      </c>
      <c r="H99" s="23">
        <f>'Uitgebreide invoer'!G99</f>
        <v>1.2</v>
      </c>
      <c r="I99" s="23">
        <f>'Uitgebreide invoer'!H99</f>
        <v>1</v>
      </c>
      <c r="J99" s="24">
        <f>J98+(+H99-I99)/(MAX('Invoerblad heterogene watergang'!$H$9:$H$17))*B99</f>
        <v>1.0189999999999979</v>
      </c>
      <c r="K99" s="24">
        <f t="shared" si="47"/>
        <v>1.7501819638061784</v>
      </c>
      <c r="L99" s="79">
        <f t="shared" si="48"/>
        <v>0.73068811547317658</v>
      </c>
      <c r="M99" s="91">
        <f>'Uitgebreide invoer'!K99</f>
        <v>100</v>
      </c>
      <c r="N99" s="89">
        <f t="shared" si="26"/>
        <v>1.7189999999999979</v>
      </c>
      <c r="O99" s="93" t="str">
        <f>'Uitgebreide invoer'!L99</f>
        <v>Begroeiing volgt bodemverloop</v>
      </c>
      <c r="P99" s="23">
        <f t="shared" si="27"/>
        <v>0.7</v>
      </c>
      <c r="Q99" s="24">
        <f t="shared" si="28"/>
        <v>7.0549761857714591E-4</v>
      </c>
      <c r="R99" s="23">
        <f>'Uitgebreide invoer'!I99</f>
        <v>1</v>
      </c>
      <c r="S99" s="23">
        <f t="shared" si="29"/>
        <v>0.7</v>
      </c>
      <c r="T99" s="24">
        <f t="shared" si="49"/>
        <v>3.0688115473176625E-2</v>
      </c>
      <c r="U99" s="23" t="str">
        <f>'Uitgebreide invoer'!J99</f>
        <v>Nee</v>
      </c>
      <c r="V99" s="23">
        <f t="shared" si="30"/>
        <v>0.73823837921475444</v>
      </c>
      <c r="W99" s="23">
        <f t="shared" si="31"/>
        <v>2.7106475738858977</v>
      </c>
      <c r="X99" s="23">
        <f t="shared" si="32"/>
        <v>0.27234760664826652</v>
      </c>
      <c r="Y99" s="23">
        <f t="shared" si="33"/>
        <v>1.6776834217084253</v>
      </c>
      <c r="Z99" s="23">
        <f t="shared" si="34"/>
        <v>3.8345334667106901</v>
      </c>
      <c r="AA99" s="23">
        <f t="shared" si="35"/>
        <v>0.43751956692336885</v>
      </c>
      <c r="AB99" s="23">
        <f t="shared" si="36"/>
        <v>0.93944504249367089</v>
      </c>
      <c r="AC99" s="23">
        <f t="shared" si="37"/>
        <v>10.546084460331514</v>
      </c>
      <c r="AD99" s="23">
        <f t="shared" si="38"/>
        <v>28.183351274810128</v>
      </c>
      <c r="AE99" s="23">
        <f t="shared" si="39"/>
        <v>-0.3</v>
      </c>
      <c r="AF99" s="46">
        <f t="shared" si="40"/>
        <v>0.28035971220015482</v>
      </c>
      <c r="AG99" s="23">
        <f t="shared" si="41"/>
        <v>6.54676259994839E-2</v>
      </c>
      <c r="AH99" s="23">
        <f t="shared" si="42"/>
        <v>1.0668364162660635</v>
      </c>
      <c r="AI99" s="155">
        <f t="shared" si="43"/>
        <v>0.28255621486771793</v>
      </c>
      <c r="AJ99" s="155">
        <f t="shared" si="44"/>
        <v>1.9883287207901716E-2</v>
      </c>
      <c r="AK99" s="155">
        <f t="shared" si="45"/>
        <v>0.30243950207561965</v>
      </c>
      <c r="AL99" s="155">
        <f t="shared" si="46"/>
        <v>11.711766042229119</v>
      </c>
    </row>
    <row r="100" spans="1:38" s="156" customFormat="1" x14ac:dyDescent="0.35">
      <c r="A100" s="23">
        <f>'Uitgebreide invoer'!A100</f>
        <v>67.200000000000117</v>
      </c>
      <c r="B100" s="23">
        <f t="shared" si="25"/>
        <v>0.70000000000000284</v>
      </c>
      <c r="C100" s="23">
        <f>'Uitgebreide invoer'!B100</f>
        <v>0.3</v>
      </c>
      <c r="D100" s="23" t="str">
        <f>'Uitgebreide invoer'!C100</f>
        <v>30 - Grasachtigen en ondergedoken soorten</v>
      </c>
      <c r="E100" s="23">
        <f>'Uitgebreide invoer'!D100</f>
        <v>30</v>
      </c>
      <c r="F100" s="23">
        <f>'Uitgebreide invoer'!E100</f>
        <v>1.5</v>
      </c>
      <c r="G100" s="23">
        <f>'Uitgebreide invoer'!F100</f>
        <v>1.2</v>
      </c>
      <c r="H100" s="23">
        <f>'Uitgebreide invoer'!G100</f>
        <v>1.2</v>
      </c>
      <c r="I100" s="23">
        <f>'Uitgebreide invoer'!H100</f>
        <v>1</v>
      </c>
      <c r="J100" s="24">
        <f>J99+(+H100-I100)/(MAX('Invoerblad heterogene watergang'!$H$9:$H$17))*B100</f>
        <v>1.0191999999999979</v>
      </c>
      <c r="K100" s="24">
        <f t="shared" si="47"/>
        <v>1.750675256036148</v>
      </c>
      <c r="L100" s="79">
        <f t="shared" si="48"/>
        <v>0.73098196380618052</v>
      </c>
      <c r="M100" s="91">
        <f>'Uitgebreide invoer'!K100</f>
        <v>100</v>
      </c>
      <c r="N100" s="89">
        <f t="shared" si="26"/>
        <v>1.7191999999999978</v>
      </c>
      <c r="O100" s="93" t="str">
        <f>'Uitgebreide invoer'!L100</f>
        <v>Begroeiing volgt bodemverloop</v>
      </c>
      <c r="P100" s="23">
        <f t="shared" si="27"/>
        <v>0.7</v>
      </c>
      <c r="Q100" s="24">
        <f t="shared" si="28"/>
        <v>7.0470318567094573E-4</v>
      </c>
      <c r="R100" s="23">
        <f>'Uitgebreide invoer'!I100</f>
        <v>1</v>
      </c>
      <c r="S100" s="23">
        <f t="shared" si="29"/>
        <v>0.7</v>
      </c>
      <c r="T100" s="24">
        <f t="shared" si="49"/>
        <v>3.0981963806180568E-2</v>
      </c>
      <c r="U100" s="23" t="str">
        <f>'Uitgebreide invoer'!J100</f>
        <v>Nee</v>
      </c>
      <c r="V100" s="23">
        <f t="shared" si="30"/>
        <v>0.73861817968934784</v>
      </c>
      <c r="W100" s="23">
        <f t="shared" si="31"/>
        <v>2.7117070591177534</v>
      </c>
      <c r="X100" s="23">
        <f t="shared" si="32"/>
        <v>0.27238125785226053</v>
      </c>
      <c r="Y100" s="23">
        <f t="shared" si="33"/>
        <v>1.6786803036823268</v>
      </c>
      <c r="Z100" s="23">
        <f t="shared" si="34"/>
        <v>3.8355929519425453</v>
      </c>
      <c r="AA100" s="23">
        <f t="shared" si="35"/>
        <v>0.43765861620747715</v>
      </c>
      <c r="AB100" s="23">
        <f t="shared" si="36"/>
        <v>0.94006212399297895</v>
      </c>
      <c r="AC100" s="23">
        <f t="shared" si="37"/>
        <v>10.552379233218216</v>
      </c>
      <c r="AD100" s="23">
        <f t="shared" si="38"/>
        <v>28.201863719789369</v>
      </c>
      <c r="AE100" s="23">
        <f t="shared" si="39"/>
        <v>-0.3</v>
      </c>
      <c r="AF100" s="46">
        <f t="shared" si="40"/>
        <v>0.28036904121526285</v>
      </c>
      <c r="AG100" s="23">
        <f t="shared" si="41"/>
        <v>6.5436529282457134E-2</v>
      </c>
      <c r="AH100" s="23">
        <f t="shared" si="42"/>
        <v>1.067032922679549</v>
      </c>
      <c r="AI100" s="155">
        <f t="shared" si="43"/>
        <v>0.28256540750239534</v>
      </c>
      <c r="AJ100" s="155">
        <f t="shared" si="44"/>
        <v>1.9873943205193437E-2</v>
      </c>
      <c r="AK100" s="155">
        <f t="shared" si="45"/>
        <v>0.30243935070758876</v>
      </c>
      <c r="AL100" s="155">
        <f t="shared" si="46"/>
        <v>11.708945004117021</v>
      </c>
    </row>
    <row r="101" spans="1:38" s="156" customFormat="1" x14ac:dyDescent="0.35">
      <c r="A101" s="23">
        <f>'Uitgebreide invoer'!A101</f>
        <v>67.900000000000119</v>
      </c>
      <c r="B101" s="23">
        <f t="shared" si="25"/>
        <v>0.70000000000000284</v>
      </c>
      <c r="C101" s="23">
        <f>'Uitgebreide invoer'!B101</f>
        <v>0.3</v>
      </c>
      <c r="D101" s="23" t="str">
        <f>'Uitgebreide invoer'!C101</f>
        <v>30 - Grasachtigen en ondergedoken soorten</v>
      </c>
      <c r="E101" s="23">
        <f>'Uitgebreide invoer'!D101</f>
        <v>30</v>
      </c>
      <c r="F101" s="23">
        <f>'Uitgebreide invoer'!E101</f>
        <v>1.5</v>
      </c>
      <c r="G101" s="23">
        <f>'Uitgebreide invoer'!F101</f>
        <v>1.2</v>
      </c>
      <c r="H101" s="23">
        <f>'Uitgebreide invoer'!G101</f>
        <v>1.2</v>
      </c>
      <c r="I101" s="23">
        <f>'Uitgebreide invoer'!H101</f>
        <v>1</v>
      </c>
      <c r="J101" s="24">
        <f>J100+(+H101-I101)/(MAX('Invoerblad heterogene watergang'!$H$9:$H$17))*B101</f>
        <v>1.0193999999999979</v>
      </c>
      <c r="K101" s="24">
        <f t="shared" si="47"/>
        <v>1.751167993640659</v>
      </c>
      <c r="L101" s="79">
        <f t="shared" si="48"/>
        <v>0.73127525603615018</v>
      </c>
      <c r="M101" s="91">
        <f>'Uitgebreide invoer'!K101</f>
        <v>100</v>
      </c>
      <c r="N101" s="89">
        <f t="shared" si="26"/>
        <v>1.7193999999999978</v>
      </c>
      <c r="O101" s="93" t="str">
        <f>'Uitgebreide invoer'!L101</f>
        <v>Begroeiing volgt bodemverloop</v>
      </c>
      <c r="P101" s="23">
        <f t="shared" si="27"/>
        <v>0.7</v>
      </c>
      <c r="Q101" s="24">
        <f t="shared" si="28"/>
        <v>7.0391086358723219E-4</v>
      </c>
      <c r="R101" s="23">
        <f>'Uitgebreide invoer'!I101</f>
        <v>1</v>
      </c>
      <c r="S101" s="23">
        <f t="shared" si="29"/>
        <v>0.7</v>
      </c>
      <c r="T101" s="24">
        <f t="shared" si="49"/>
        <v>3.1275256036150223E-2</v>
      </c>
      <c r="U101" s="23" t="str">
        <f>'Uitgebreide invoer'!J101</f>
        <v>Nee</v>
      </c>
      <c r="V101" s="23">
        <f t="shared" si="30"/>
        <v>0.7389975197035703</v>
      </c>
      <c r="W101" s="23">
        <f t="shared" si="31"/>
        <v>2.7127645392916042</v>
      </c>
      <c r="X101" s="23">
        <f t="shared" si="32"/>
        <v>0.27241491437975957</v>
      </c>
      <c r="Y101" s="23">
        <f t="shared" si="33"/>
        <v>1.6796755573794857</v>
      </c>
      <c r="Z101" s="23">
        <f t="shared" si="34"/>
        <v>3.8366504321163966</v>
      </c>
      <c r="AA101" s="23">
        <f t="shared" si="35"/>
        <v>0.43779739309034021</v>
      </c>
      <c r="AB101" s="23">
        <f t="shared" si="36"/>
        <v>0.9406780376759154</v>
      </c>
      <c r="AC101" s="23">
        <f t="shared" si="37"/>
        <v>10.558668422708596</v>
      </c>
      <c r="AD101" s="23">
        <f t="shared" si="38"/>
        <v>28.220341130277461</v>
      </c>
      <c r="AE101" s="23">
        <f t="shared" si="39"/>
        <v>-0.3</v>
      </c>
      <c r="AF101" s="46">
        <f t="shared" si="40"/>
        <v>0.28037836473001287</v>
      </c>
      <c r="AG101" s="23">
        <f t="shared" si="41"/>
        <v>6.5405450899957057E-2</v>
      </c>
      <c r="AH101" s="23">
        <f t="shared" si="42"/>
        <v>1.0672293878530239</v>
      </c>
      <c r="AI101" s="155">
        <f t="shared" si="43"/>
        <v>0.28257459457259121</v>
      </c>
      <c r="AJ101" s="155">
        <f t="shared" si="44"/>
        <v>1.9864604695739897E-2</v>
      </c>
      <c r="AK101" s="155">
        <f t="shared" si="45"/>
        <v>0.30243919926833113</v>
      </c>
      <c r="AL101" s="155">
        <f t="shared" si="46"/>
        <v>11.706135592839091</v>
      </c>
    </row>
    <row r="102" spans="1:38" s="156" customFormat="1" x14ac:dyDescent="0.35">
      <c r="A102" s="23">
        <f>'Uitgebreide invoer'!A102</f>
        <v>68.600000000000122</v>
      </c>
      <c r="B102" s="23">
        <f t="shared" si="25"/>
        <v>0.70000000000000284</v>
      </c>
      <c r="C102" s="23">
        <f>'Uitgebreide invoer'!B102</f>
        <v>0.3</v>
      </c>
      <c r="D102" s="23" t="str">
        <f>'Uitgebreide invoer'!C102</f>
        <v>30 - Grasachtigen en ondergedoken soorten</v>
      </c>
      <c r="E102" s="23">
        <f>'Uitgebreide invoer'!D102</f>
        <v>30</v>
      </c>
      <c r="F102" s="23">
        <f>'Uitgebreide invoer'!E102</f>
        <v>1.5</v>
      </c>
      <c r="G102" s="23">
        <f>'Uitgebreide invoer'!F102</f>
        <v>1.2</v>
      </c>
      <c r="H102" s="23">
        <f>'Uitgebreide invoer'!G102</f>
        <v>1.2</v>
      </c>
      <c r="I102" s="23">
        <f>'Uitgebreide invoer'!H102</f>
        <v>1</v>
      </c>
      <c r="J102" s="24">
        <f>J101+(+H102-I102)/(MAX('Invoerblad heterogene watergang'!$H$9:$H$17))*B102</f>
        <v>1.0195999999999978</v>
      </c>
      <c r="K102" s="24">
        <f t="shared" si="47"/>
        <v>1.7516601780923984</v>
      </c>
      <c r="L102" s="79">
        <f t="shared" si="48"/>
        <v>0.73156799364066116</v>
      </c>
      <c r="M102" s="91">
        <f>'Uitgebreide invoer'!K102</f>
        <v>100</v>
      </c>
      <c r="N102" s="89">
        <f t="shared" si="26"/>
        <v>1.7195999999999978</v>
      </c>
      <c r="O102" s="93" t="str">
        <f>'Uitgebreide invoer'!L102</f>
        <v>Begroeiing volgt bodemverloop</v>
      </c>
      <c r="P102" s="23">
        <f t="shared" si="27"/>
        <v>0.7</v>
      </c>
      <c r="Q102" s="24">
        <f t="shared" si="28"/>
        <v>7.0312064534189061E-4</v>
      </c>
      <c r="R102" s="23">
        <f>'Uitgebreide invoer'!I102</f>
        <v>1</v>
      </c>
      <c r="S102" s="23">
        <f t="shared" si="29"/>
        <v>0.7</v>
      </c>
      <c r="T102" s="24">
        <f t="shared" si="49"/>
        <v>3.1567993640661207E-2</v>
      </c>
      <c r="U102" s="23" t="str">
        <f>'Uitgebreide invoer'!J102</f>
        <v>Nee</v>
      </c>
      <c r="V102" s="23">
        <f t="shared" si="30"/>
        <v>0.73937639970253866</v>
      </c>
      <c r="W102" s="23">
        <f t="shared" si="31"/>
        <v>2.7138200197349249</v>
      </c>
      <c r="X102" s="23">
        <f t="shared" si="32"/>
        <v>0.27244857592831745</v>
      </c>
      <c r="Y102" s="23">
        <f t="shared" si="33"/>
        <v>1.6806691863479268</v>
      </c>
      <c r="Z102" s="23">
        <f t="shared" si="34"/>
        <v>3.8377059125597173</v>
      </c>
      <c r="AA102" s="23">
        <f t="shared" si="35"/>
        <v>0.4379358983312337</v>
      </c>
      <c r="AB102" s="23">
        <f t="shared" si="36"/>
        <v>0.94129278664538818</v>
      </c>
      <c r="AC102" s="23">
        <f t="shared" si="37"/>
        <v>10.564952025864038</v>
      </c>
      <c r="AD102" s="23">
        <f t="shared" si="38"/>
        <v>28.238783599361646</v>
      </c>
      <c r="AE102" s="23">
        <f t="shared" si="39"/>
        <v>-0.3</v>
      </c>
      <c r="AF102" s="46">
        <f t="shared" si="40"/>
        <v>0.28038768267604325</v>
      </c>
      <c r="AG102" s="23">
        <f t="shared" si="41"/>
        <v>6.5374391079855806E-2</v>
      </c>
      <c r="AH102" s="23">
        <f t="shared" si="42"/>
        <v>1.067425812117768</v>
      </c>
      <c r="AI102" s="155">
        <f t="shared" si="43"/>
        <v>0.28258377601130819</v>
      </c>
      <c r="AJ102" s="155">
        <f t="shared" si="44"/>
        <v>1.9855271748053158E-2</v>
      </c>
      <c r="AK102" s="155">
        <f t="shared" si="45"/>
        <v>0.30243904775936137</v>
      </c>
      <c r="AL102" s="155">
        <f t="shared" si="46"/>
        <v>11.703337747794198</v>
      </c>
    </row>
    <row r="103" spans="1:38" s="156" customFormat="1" x14ac:dyDescent="0.35">
      <c r="A103" s="23">
        <f>'Uitgebreide invoer'!A103</f>
        <v>69.300000000000125</v>
      </c>
      <c r="B103" s="23">
        <f t="shared" si="25"/>
        <v>0.70000000000000284</v>
      </c>
      <c r="C103" s="23">
        <f>'Uitgebreide invoer'!B103</f>
        <v>0.3</v>
      </c>
      <c r="D103" s="23" t="str">
        <f>'Uitgebreide invoer'!C103</f>
        <v>30 - Grasachtigen en ondergedoken soorten</v>
      </c>
      <c r="E103" s="23">
        <f>'Uitgebreide invoer'!D103</f>
        <v>30</v>
      </c>
      <c r="F103" s="23">
        <f>'Uitgebreide invoer'!E103</f>
        <v>1.5</v>
      </c>
      <c r="G103" s="23">
        <f>'Uitgebreide invoer'!F103</f>
        <v>1.2</v>
      </c>
      <c r="H103" s="23">
        <f>'Uitgebreide invoer'!G103</f>
        <v>1.2</v>
      </c>
      <c r="I103" s="23">
        <f>'Uitgebreide invoer'!H103</f>
        <v>1</v>
      </c>
      <c r="J103" s="24">
        <f>J102+(+H103-I103)/(MAX('Invoerblad heterogene watergang'!$H$9:$H$17))*B103</f>
        <v>1.0197999999999978</v>
      </c>
      <c r="K103" s="24">
        <f t="shared" si="47"/>
        <v>1.7521518108591803</v>
      </c>
      <c r="L103" s="79">
        <f t="shared" si="48"/>
        <v>0.73186017809240056</v>
      </c>
      <c r="M103" s="91">
        <f>'Uitgebreide invoer'!K103</f>
        <v>100</v>
      </c>
      <c r="N103" s="89">
        <f t="shared" si="26"/>
        <v>1.7197999999999978</v>
      </c>
      <c r="O103" s="93" t="str">
        <f>'Uitgebreide invoer'!L103</f>
        <v>Begroeiing volgt bodemverloop</v>
      </c>
      <c r="P103" s="23">
        <f t="shared" si="27"/>
        <v>0.7</v>
      </c>
      <c r="Q103" s="24">
        <f t="shared" si="28"/>
        <v>7.0233252397413097E-4</v>
      </c>
      <c r="R103" s="23">
        <f>'Uitgebreide invoer'!I103</f>
        <v>1</v>
      </c>
      <c r="S103" s="23">
        <f t="shared" si="29"/>
        <v>0.7</v>
      </c>
      <c r="T103" s="24">
        <f t="shared" si="49"/>
        <v>3.1860178092400604E-2</v>
      </c>
      <c r="U103" s="23" t="str">
        <f>'Uitgebreide invoer'!J103</f>
        <v>Nee</v>
      </c>
      <c r="V103" s="23">
        <f t="shared" si="30"/>
        <v>0.73975482013299987</v>
      </c>
      <c r="W103" s="23">
        <f t="shared" si="31"/>
        <v>2.7148735057575646</v>
      </c>
      <c r="X103" s="23">
        <f t="shared" si="32"/>
        <v>0.27248224219808614</v>
      </c>
      <c r="Y103" s="23">
        <f t="shared" si="33"/>
        <v>1.6816611941270412</v>
      </c>
      <c r="Z103" s="23">
        <f t="shared" si="34"/>
        <v>3.8387593985823569</v>
      </c>
      <c r="AA103" s="23">
        <f t="shared" si="35"/>
        <v>0.43807413268674089</v>
      </c>
      <c r="AB103" s="23">
        <f t="shared" si="36"/>
        <v>0.94190637399404131</v>
      </c>
      <c r="AC103" s="23">
        <f t="shared" si="37"/>
        <v>10.571230039823391</v>
      </c>
      <c r="AD103" s="23">
        <f t="shared" si="38"/>
        <v>28.257191219821241</v>
      </c>
      <c r="AE103" s="23">
        <f t="shared" si="39"/>
        <v>-0.3</v>
      </c>
      <c r="AF103" s="46">
        <f t="shared" si="40"/>
        <v>0.28039699498579973</v>
      </c>
      <c r="AG103" s="23">
        <f t="shared" si="41"/>
        <v>6.53433500473342E-2</v>
      </c>
      <c r="AH103" s="23">
        <f t="shared" si="42"/>
        <v>1.0676221958027938</v>
      </c>
      <c r="AI103" s="155">
        <f t="shared" si="43"/>
        <v>0.28259295175234578</v>
      </c>
      <c r="AJ103" s="155">
        <f t="shared" si="44"/>
        <v>1.9845944429836705E-2</v>
      </c>
      <c r="AK103" s="155">
        <f t="shared" si="45"/>
        <v>0.3024388961821825</v>
      </c>
      <c r="AL103" s="155">
        <f t="shared" si="46"/>
        <v>11.700551408766978</v>
      </c>
    </row>
    <row r="104" spans="1:38" s="156" customFormat="1" x14ac:dyDescent="0.35">
      <c r="A104" s="23">
        <f>'Uitgebreide invoer'!A104</f>
        <v>70.000000000000128</v>
      </c>
      <c r="B104" s="23">
        <f t="shared" si="25"/>
        <v>0.70000000000000284</v>
      </c>
      <c r="C104" s="23">
        <f>'Uitgebreide invoer'!B104</f>
        <v>0.3</v>
      </c>
      <c r="D104" s="23" t="str">
        <f>'Uitgebreide invoer'!C104</f>
        <v>30 - Grasachtigen en ondergedoken soorten</v>
      </c>
      <c r="E104" s="23">
        <f>'Uitgebreide invoer'!D104</f>
        <v>30</v>
      </c>
      <c r="F104" s="23">
        <f>'Uitgebreide invoer'!E104</f>
        <v>1.5</v>
      </c>
      <c r="G104" s="23">
        <f>'Uitgebreide invoer'!F104</f>
        <v>1.2</v>
      </c>
      <c r="H104" s="23">
        <f>'Uitgebreide invoer'!G104</f>
        <v>1.2</v>
      </c>
      <c r="I104" s="23">
        <f>'Uitgebreide invoer'!H104</f>
        <v>1</v>
      </c>
      <c r="J104" s="24">
        <f>J103+(+H104-I104)/(MAX('Invoerblad heterogene watergang'!$H$9:$H$17))*B104</f>
        <v>1.0199999999999978</v>
      </c>
      <c r="K104" s="24">
        <f t="shared" si="47"/>
        <v>1.7526428934039628</v>
      </c>
      <c r="L104" s="79">
        <f t="shared" si="48"/>
        <v>0.73215181085918246</v>
      </c>
      <c r="M104" s="91">
        <f>'Uitgebreide invoer'!K104</f>
        <v>100</v>
      </c>
      <c r="N104" s="89">
        <f t="shared" si="26"/>
        <v>1.7199999999999978</v>
      </c>
      <c r="O104" s="93" t="str">
        <f>'Uitgebreide invoer'!L104</f>
        <v>Begroeiing volgt bodemverloop</v>
      </c>
      <c r="P104" s="23">
        <f t="shared" si="27"/>
        <v>0.7</v>
      </c>
      <c r="Q104" s="24">
        <f t="shared" si="28"/>
        <v>7.0154649254645452E-4</v>
      </c>
      <c r="R104" s="23">
        <f>'Uitgebreide invoer'!I104</f>
        <v>1</v>
      </c>
      <c r="S104" s="23">
        <f t="shared" si="29"/>
        <v>0.7</v>
      </c>
      <c r="T104" s="24">
        <f t="shared" si="49"/>
        <v>3.2151810859182506E-2</v>
      </c>
      <c r="U104" s="23" t="str">
        <f>'Uitgebreide invoer'!J104</f>
        <v>Nee</v>
      </c>
      <c r="V104" s="23">
        <f t="shared" si="30"/>
        <v>0.74013278144330596</v>
      </c>
      <c r="W104" s="23">
        <f t="shared" si="31"/>
        <v>2.7159250026518023</v>
      </c>
      <c r="X104" s="23">
        <f t="shared" si="32"/>
        <v>0.27251591289179478</v>
      </c>
      <c r="Y104" s="23">
        <f t="shared" si="33"/>
        <v>1.6826515842475893</v>
      </c>
      <c r="Z104" s="23">
        <f t="shared" si="34"/>
        <v>3.839810895476595</v>
      </c>
      <c r="AA104" s="23">
        <f t="shared" si="35"/>
        <v>0.43821209691076196</v>
      </c>
      <c r="AB104" s="23">
        <f t="shared" si="36"/>
        <v>0.94251880280428335</v>
      </c>
      <c r="AC104" s="23">
        <f t="shared" si="37"/>
        <v>10.577502461802297</v>
      </c>
      <c r="AD104" s="23">
        <f t="shared" si="38"/>
        <v>28.275564084128501</v>
      </c>
      <c r="AE104" s="23">
        <f t="shared" si="39"/>
        <v>-0.3</v>
      </c>
      <c r="AF104" s="46">
        <f t="shared" si="40"/>
        <v>0.280406301592527</v>
      </c>
      <c r="AG104" s="23">
        <f t="shared" si="41"/>
        <v>6.531232802490998E-2</v>
      </c>
      <c r="AH104" s="23">
        <f t="shared" si="42"/>
        <v>1.0678185392348645</v>
      </c>
      <c r="AI104" s="155">
        <f t="shared" si="43"/>
        <v>0.28260212173029259</v>
      </c>
      <c r="AJ104" s="155">
        <f t="shared" si="44"/>
        <v>1.9836622807992851E-2</v>
      </c>
      <c r="AK104" s="155">
        <f t="shared" si="45"/>
        <v>0.30243874453828545</v>
      </c>
      <c r="AL104" s="155">
        <f t="shared" si="46"/>
        <v>11.697776515925009</v>
      </c>
    </row>
    <row r="105" spans="1:38" s="156" customFormat="1" x14ac:dyDescent="0.35">
      <c r="A105" s="23">
        <f>'Uitgebreide invoer'!A105</f>
        <v>70.700000000000131</v>
      </c>
      <c r="B105" s="23">
        <f t="shared" si="25"/>
        <v>0.70000000000000284</v>
      </c>
      <c r="C105" s="23">
        <f>'Uitgebreide invoer'!B105</f>
        <v>0.3</v>
      </c>
      <c r="D105" s="23" t="str">
        <f>'Uitgebreide invoer'!C105</f>
        <v>30 - Grasachtigen en ondergedoken soorten</v>
      </c>
      <c r="E105" s="23">
        <f>'Uitgebreide invoer'!D105</f>
        <v>30</v>
      </c>
      <c r="F105" s="23">
        <f>'Uitgebreide invoer'!E105</f>
        <v>1.5</v>
      </c>
      <c r="G105" s="23">
        <f>'Uitgebreide invoer'!F105</f>
        <v>1.2</v>
      </c>
      <c r="H105" s="23">
        <f>'Uitgebreide invoer'!G105</f>
        <v>1.2</v>
      </c>
      <c r="I105" s="23">
        <f>'Uitgebreide invoer'!H105</f>
        <v>1</v>
      </c>
      <c r="J105" s="24">
        <f>J104+(+H105-I105)/(MAX('Invoerblad heterogene watergang'!$H$9:$H$17))*B105</f>
        <v>1.0201999999999978</v>
      </c>
      <c r="K105" s="24">
        <f t="shared" si="47"/>
        <v>1.753133427184864</v>
      </c>
      <c r="L105" s="79">
        <f t="shared" si="48"/>
        <v>0.73244289340396507</v>
      </c>
      <c r="M105" s="91">
        <f>'Uitgebreide invoer'!K105</f>
        <v>100</v>
      </c>
      <c r="N105" s="89">
        <f t="shared" si="26"/>
        <v>1.7201999999999977</v>
      </c>
      <c r="O105" s="93" t="str">
        <f>'Uitgebreide invoer'!L105</f>
        <v>Begroeiing volgt bodemverloop</v>
      </c>
      <c r="P105" s="23">
        <f t="shared" si="27"/>
        <v>0.7</v>
      </c>
      <c r="Q105" s="24">
        <f t="shared" si="28"/>
        <v>7.0076254414462948E-4</v>
      </c>
      <c r="R105" s="23">
        <f>'Uitgebreide invoer'!I105</f>
        <v>1</v>
      </c>
      <c r="S105" s="23">
        <f t="shared" si="29"/>
        <v>0.7</v>
      </c>
      <c r="T105" s="24">
        <f t="shared" si="49"/>
        <v>3.2442893403965112E-2</v>
      </c>
      <c r="U105" s="23" t="str">
        <f>'Uitgebreide invoer'!J105</f>
        <v>Nee</v>
      </c>
      <c r="V105" s="23">
        <f t="shared" si="30"/>
        <v>0.7405102840833897</v>
      </c>
      <c r="W105" s="23">
        <f t="shared" si="31"/>
        <v>2.7169745156924083</v>
      </c>
      <c r="X105" s="23">
        <f t="shared" si="32"/>
        <v>0.27254958771472837</v>
      </c>
      <c r="Y105" s="23">
        <f t="shared" si="33"/>
        <v>1.6836403602317163</v>
      </c>
      <c r="Z105" s="23">
        <f t="shared" si="34"/>
        <v>3.8408604085172007</v>
      </c>
      <c r="AA105" s="23">
        <f t="shared" si="35"/>
        <v>0.43834979175452538</v>
      </c>
      <c r="AB105" s="23">
        <f t="shared" si="36"/>
        <v>0.94313007614832656</v>
      </c>
      <c r="AC105" s="23">
        <f t="shared" si="37"/>
        <v>10.583769289092501</v>
      </c>
      <c r="AD105" s="23">
        <f t="shared" si="38"/>
        <v>28.293902284449796</v>
      </c>
      <c r="AE105" s="23">
        <f t="shared" si="39"/>
        <v>-0.3</v>
      </c>
      <c r="AF105" s="46">
        <f t="shared" si="40"/>
        <v>0.2804156024302632</v>
      </c>
      <c r="AG105" s="23">
        <f t="shared" si="41"/>
        <v>6.5281325232455972E-2</v>
      </c>
      <c r="AH105" s="23">
        <f t="shared" si="42"/>
        <v>1.068014842738503</v>
      </c>
      <c r="AI105" s="155">
        <f t="shared" si="43"/>
        <v>0.28261128588052009</v>
      </c>
      <c r="AJ105" s="155">
        <f t="shared" si="44"/>
        <v>1.9827306948630583E-2</v>
      </c>
      <c r="AK105" s="155">
        <f t="shared" si="45"/>
        <v>0.3024385928291507</v>
      </c>
      <c r="AL105" s="155">
        <f t="shared" si="46"/>
        <v>11.695013009815868</v>
      </c>
    </row>
    <row r="106" spans="1:38" s="156" customFormat="1" x14ac:dyDescent="0.35">
      <c r="A106" s="23">
        <f>'Uitgebreide invoer'!A106</f>
        <v>71.400000000000134</v>
      </c>
      <c r="B106" s="23">
        <f t="shared" si="25"/>
        <v>0.70000000000000284</v>
      </c>
      <c r="C106" s="23">
        <f>'Uitgebreide invoer'!B106</f>
        <v>0.3</v>
      </c>
      <c r="D106" s="23" t="str">
        <f>'Uitgebreide invoer'!C106</f>
        <v>30 - Grasachtigen en ondergedoken soorten</v>
      </c>
      <c r="E106" s="23">
        <f>'Uitgebreide invoer'!D106</f>
        <v>30</v>
      </c>
      <c r="F106" s="23">
        <f>'Uitgebreide invoer'!E106</f>
        <v>1.5</v>
      </c>
      <c r="G106" s="23">
        <f>'Uitgebreide invoer'!F106</f>
        <v>1.2</v>
      </c>
      <c r="H106" s="23">
        <f>'Uitgebreide invoer'!G106</f>
        <v>1.2</v>
      </c>
      <c r="I106" s="23">
        <f>'Uitgebreide invoer'!H106</f>
        <v>1</v>
      </c>
      <c r="J106" s="24">
        <f>J105+(+H106-I106)/(MAX('Invoerblad heterogene watergang'!$H$9:$H$17))*B106</f>
        <v>1.0203999999999978</v>
      </c>
      <c r="K106" s="24">
        <f t="shared" si="47"/>
        <v>1.7536234136551783</v>
      </c>
      <c r="L106" s="79">
        <f t="shared" si="48"/>
        <v>0.73273342718486623</v>
      </c>
      <c r="M106" s="91">
        <f>'Uitgebreide invoer'!K106</f>
        <v>100</v>
      </c>
      <c r="N106" s="89">
        <f t="shared" si="26"/>
        <v>1.7203999999999977</v>
      </c>
      <c r="O106" s="93" t="str">
        <f>'Uitgebreide invoer'!L106</f>
        <v>Begroeiing volgt bodemverloop</v>
      </c>
      <c r="P106" s="23">
        <f t="shared" si="27"/>
        <v>0.7</v>
      </c>
      <c r="Q106" s="24">
        <f t="shared" si="28"/>
        <v>6.9998067187765063E-4</v>
      </c>
      <c r="R106" s="23">
        <f>'Uitgebreide invoer'!I106</f>
        <v>1</v>
      </c>
      <c r="S106" s="23">
        <f t="shared" si="29"/>
        <v>0.7</v>
      </c>
      <c r="T106" s="24">
        <f t="shared" si="49"/>
        <v>3.2733427184866271E-2</v>
      </c>
      <c r="U106" s="23" t="str">
        <f>'Uitgebreide invoer'!J106</f>
        <v>Nee</v>
      </c>
      <c r="V106" s="23">
        <f t="shared" si="30"/>
        <v>0.74088732850473993</v>
      </c>
      <c r="W106" s="23">
        <f t="shared" si="31"/>
        <v>2.7180220501367023</v>
      </c>
      <c r="X106" s="23">
        <f t="shared" si="32"/>
        <v>0.27258326637470698</v>
      </c>
      <c r="Y106" s="23">
        <f t="shared" si="33"/>
        <v>1.684627525592959</v>
      </c>
      <c r="Z106" s="23">
        <f t="shared" si="34"/>
        <v>3.8419079429614946</v>
      </c>
      <c r="AA106" s="23">
        <f t="shared" si="35"/>
        <v>0.43848721796659745</v>
      </c>
      <c r="AB106" s="23">
        <f t="shared" si="36"/>
        <v>0.9437401970882191</v>
      </c>
      <c r="AC106" s="23">
        <f t="shared" si="37"/>
        <v>10.590030519061184</v>
      </c>
      <c r="AD106" s="23">
        <f t="shared" si="38"/>
        <v>28.312205912646572</v>
      </c>
      <c r="AE106" s="23">
        <f t="shared" si="39"/>
        <v>-0.3</v>
      </c>
      <c r="AF106" s="46">
        <f t="shared" si="40"/>
        <v>0.28042489743383081</v>
      </c>
      <c r="AG106" s="23">
        <f t="shared" si="41"/>
        <v>6.5250341887230598E-2</v>
      </c>
      <c r="AH106" s="23">
        <f t="shared" si="42"/>
        <v>1.0682111066360125</v>
      </c>
      <c r="AI106" s="155">
        <f t="shared" si="43"/>
        <v>0.28262044413917442</v>
      </c>
      <c r="AJ106" s="155">
        <f t="shared" si="44"/>
        <v>1.9817996917072742E-2</v>
      </c>
      <c r="AK106" s="155">
        <f t="shared" si="45"/>
        <v>0.30243844105624718</v>
      </c>
      <c r="AL106" s="155">
        <f t="shared" si="46"/>
        <v>11.692260831364338</v>
      </c>
    </row>
    <row r="107" spans="1:38" s="156" customFormat="1" x14ac:dyDescent="0.35">
      <c r="A107" s="23">
        <f>'Uitgebreide invoer'!A107</f>
        <v>72.100000000000136</v>
      </c>
      <c r="B107" s="23">
        <f t="shared" si="25"/>
        <v>0.70000000000000284</v>
      </c>
      <c r="C107" s="23">
        <f>'Uitgebreide invoer'!B107</f>
        <v>0.3</v>
      </c>
      <c r="D107" s="23" t="str">
        <f>'Uitgebreide invoer'!C107</f>
        <v>30 - Grasachtigen en ondergedoken soorten</v>
      </c>
      <c r="E107" s="23">
        <f>'Uitgebreide invoer'!D107</f>
        <v>30</v>
      </c>
      <c r="F107" s="23">
        <f>'Uitgebreide invoer'!E107</f>
        <v>1.5</v>
      </c>
      <c r="G107" s="23">
        <f>'Uitgebreide invoer'!F107</f>
        <v>1.2</v>
      </c>
      <c r="H107" s="23">
        <f>'Uitgebreide invoer'!G107</f>
        <v>1.2</v>
      </c>
      <c r="I107" s="23">
        <f>'Uitgebreide invoer'!H107</f>
        <v>1</v>
      </c>
      <c r="J107" s="24">
        <f>J106+(+H107-I107)/(MAX('Invoerblad heterogene watergang'!$H$9:$H$17))*B107</f>
        <v>1.0205999999999977</v>
      </c>
      <c r="K107" s="24">
        <f t="shared" si="47"/>
        <v>1.7541128542633926</v>
      </c>
      <c r="L107" s="79">
        <f t="shared" si="48"/>
        <v>0.73302341365518053</v>
      </c>
      <c r="M107" s="91">
        <f>'Uitgebreide invoer'!K107</f>
        <v>100</v>
      </c>
      <c r="N107" s="89">
        <f t="shared" si="26"/>
        <v>1.7205999999999977</v>
      </c>
      <c r="O107" s="93" t="str">
        <f>'Uitgebreide invoer'!L107</f>
        <v>Begroeiing volgt bodemverloop</v>
      </c>
      <c r="P107" s="23">
        <f t="shared" si="27"/>
        <v>0.7</v>
      </c>
      <c r="Q107" s="24">
        <f t="shared" si="28"/>
        <v>6.9920086887770771E-4</v>
      </c>
      <c r="R107" s="23">
        <f>'Uitgebreide invoer'!I107</f>
        <v>1</v>
      </c>
      <c r="S107" s="23">
        <f t="shared" si="29"/>
        <v>0.7</v>
      </c>
      <c r="T107" s="24">
        <f t="shared" si="49"/>
        <v>3.3023413655180578E-2</v>
      </c>
      <c r="U107" s="23" t="str">
        <f>'Uitgebreide invoer'!J107</f>
        <v>Nee</v>
      </c>
      <c r="V107" s="23">
        <f t="shared" si="30"/>
        <v>0.74126391516037837</v>
      </c>
      <c r="W107" s="23">
        <f t="shared" si="31"/>
        <v>2.7190676112246113</v>
      </c>
      <c r="X107" s="23">
        <f t="shared" si="32"/>
        <v>0.27261694858206509</v>
      </c>
      <c r="Y107" s="23">
        <f t="shared" si="33"/>
        <v>1.6856130838362577</v>
      </c>
      <c r="Z107" s="23">
        <f t="shared" si="34"/>
        <v>3.8429535040494036</v>
      </c>
      <c r="AA107" s="23">
        <f t="shared" si="35"/>
        <v>0.43862437629289314</v>
      </c>
      <c r="AB107" s="23">
        <f t="shared" si="36"/>
        <v>0.94434916867587937</v>
      </c>
      <c r="AC107" s="23">
        <f t="shared" si="37"/>
        <v>10.596286149150295</v>
      </c>
      <c r="AD107" s="23">
        <f t="shared" si="38"/>
        <v>28.330475060276381</v>
      </c>
      <c r="AE107" s="23">
        <f t="shared" si="39"/>
        <v>-0.3</v>
      </c>
      <c r="AF107" s="46">
        <f t="shared" si="40"/>
        <v>0.28043418653883001</v>
      </c>
      <c r="AG107" s="23">
        <f t="shared" si="41"/>
        <v>6.5219378203899933E-2</v>
      </c>
      <c r="AH107" s="23">
        <f t="shared" si="42"/>
        <v>1.0684073312474887</v>
      </c>
      <c r="AI107" s="155">
        <f t="shared" si="43"/>
        <v>0.2826295964431691</v>
      </c>
      <c r="AJ107" s="155">
        <f t="shared" si="44"/>
        <v>1.9808692777863474E-2</v>
      </c>
      <c r="AK107" s="155">
        <f t="shared" si="45"/>
        <v>0.30243828922103255</v>
      </c>
      <c r="AL107" s="155">
        <f t="shared" si="46"/>
        <v>11.689519921869559</v>
      </c>
    </row>
    <row r="108" spans="1:38" s="156" customFormat="1" x14ac:dyDescent="0.35">
      <c r="A108" s="23">
        <f>'Uitgebreide invoer'!A108</f>
        <v>72.800000000000139</v>
      </c>
      <c r="B108" s="23">
        <f t="shared" si="25"/>
        <v>0.70000000000000284</v>
      </c>
      <c r="C108" s="23">
        <f>'Uitgebreide invoer'!B108</f>
        <v>0.3</v>
      </c>
      <c r="D108" s="23" t="str">
        <f>'Uitgebreide invoer'!C108</f>
        <v>30 - Grasachtigen en ondergedoken soorten</v>
      </c>
      <c r="E108" s="23">
        <f>'Uitgebreide invoer'!D108</f>
        <v>30</v>
      </c>
      <c r="F108" s="23">
        <f>'Uitgebreide invoer'!E108</f>
        <v>1.5</v>
      </c>
      <c r="G108" s="23">
        <f>'Uitgebreide invoer'!F108</f>
        <v>1.2</v>
      </c>
      <c r="H108" s="23">
        <f>'Uitgebreide invoer'!G108</f>
        <v>1.2</v>
      </c>
      <c r="I108" s="23">
        <f>'Uitgebreide invoer'!H108</f>
        <v>1</v>
      </c>
      <c r="J108" s="24">
        <f>J107+(+H108-I108)/(MAX('Invoerblad heterogene watergang'!$H$9:$H$17))*B108</f>
        <v>1.0207999999999977</v>
      </c>
      <c r="K108" s="24">
        <f t="shared" si="47"/>
        <v>1.7546017504532028</v>
      </c>
      <c r="L108" s="79">
        <f t="shared" si="48"/>
        <v>0.73331285426339488</v>
      </c>
      <c r="M108" s="91">
        <f>'Uitgebreide invoer'!K108</f>
        <v>100</v>
      </c>
      <c r="N108" s="89">
        <f t="shared" si="26"/>
        <v>1.7207999999999977</v>
      </c>
      <c r="O108" s="93" t="str">
        <f>'Uitgebreide invoer'!L108</f>
        <v>Begroeiing volgt bodemverloop</v>
      </c>
      <c r="P108" s="23">
        <f t="shared" si="27"/>
        <v>0.7</v>
      </c>
      <c r="Q108" s="24">
        <f t="shared" si="28"/>
        <v>6.9842312830015109E-4</v>
      </c>
      <c r="R108" s="23">
        <f>'Uitgebreide invoer'!I108</f>
        <v>1</v>
      </c>
      <c r="S108" s="23">
        <f t="shared" si="29"/>
        <v>0.7</v>
      </c>
      <c r="T108" s="24">
        <f t="shared" si="49"/>
        <v>3.331285426339492E-2</v>
      </c>
      <c r="U108" s="23" t="str">
        <f>'Uitgebreide invoer'!J108</f>
        <v>Nee</v>
      </c>
      <c r="V108" s="23">
        <f t="shared" si="30"/>
        <v>0.74164004450483512</v>
      </c>
      <c r="W108" s="23">
        <f t="shared" si="31"/>
        <v>2.7201112041787292</v>
      </c>
      <c r="X108" s="23">
        <f t="shared" si="32"/>
        <v>0.27265063404963075</v>
      </c>
      <c r="Y108" s="23">
        <f t="shared" si="33"/>
        <v>1.6865970384579643</v>
      </c>
      <c r="Z108" s="23">
        <f t="shared" si="34"/>
        <v>3.8439970970035215</v>
      </c>
      <c r="AA108" s="23">
        <f t="shared" si="35"/>
        <v>0.43876126747668537</v>
      </c>
      <c r="AB108" s="23">
        <f t="shared" si="36"/>
        <v>0.94495699395312915</v>
      </c>
      <c r="AC108" s="23">
        <f t="shared" si="37"/>
        <v>10.602536176875892</v>
      </c>
      <c r="AD108" s="23">
        <f t="shared" si="38"/>
        <v>28.348709818593875</v>
      </c>
      <c r="AE108" s="23">
        <f t="shared" si="39"/>
        <v>-0.3</v>
      </c>
      <c r="AF108" s="46">
        <f t="shared" si="40"/>
        <v>0.28044346968163147</v>
      </c>
      <c r="AG108" s="23">
        <f t="shared" si="41"/>
        <v>6.518843439456172E-2</v>
      </c>
      <c r="AH108" s="23">
        <f t="shared" si="42"/>
        <v>1.0686035168908359</v>
      </c>
      <c r="AI108" s="155">
        <f t="shared" si="43"/>
        <v>0.28263874273017819</v>
      </c>
      <c r="AJ108" s="155">
        <f t="shared" si="44"/>
        <v>1.9799394594775543E-2</v>
      </c>
      <c r="AK108" s="155">
        <f t="shared" si="45"/>
        <v>0.30243813732495373</v>
      </c>
      <c r="AL108" s="155">
        <f t="shared" si="46"/>
        <v>11.68679022300226</v>
      </c>
    </row>
    <row r="109" spans="1:38" s="156" customFormat="1" x14ac:dyDescent="0.35">
      <c r="A109" s="23">
        <f>'Uitgebreide invoer'!A109</f>
        <v>73.500000000000142</v>
      </c>
      <c r="B109" s="23">
        <f t="shared" si="25"/>
        <v>0.70000000000000284</v>
      </c>
      <c r="C109" s="23">
        <f>'Uitgebreide invoer'!B109</f>
        <v>0.3</v>
      </c>
      <c r="D109" s="23" t="str">
        <f>'Uitgebreide invoer'!C109</f>
        <v>30 - Grasachtigen en ondergedoken soorten</v>
      </c>
      <c r="E109" s="23">
        <f>'Uitgebreide invoer'!D109</f>
        <v>30</v>
      </c>
      <c r="F109" s="23">
        <f>'Uitgebreide invoer'!E109</f>
        <v>1.5</v>
      </c>
      <c r="G109" s="23">
        <f>'Uitgebreide invoer'!F109</f>
        <v>1.2</v>
      </c>
      <c r="H109" s="23">
        <f>'Uitgebreide invoer'!G109</f>
        <v>1.2</v>
      </c>
      <c r="I109" s="23">
        <f>'Uitgebreide invoer'!H109</f>
        <v>1</v>
      </c>
      <c r="J109" s="24">
        <f>J108+(+H109-I109)/(MAX('Invoerblad heterogene watergang'!$H$9:$H$17))*B109</f>
        <v>1.0209999999999977</v>
      </c>
      <c r="K109" s="24">
        <f t="shared" si="47"/>
        <v>1.7550901036635291</v>
      </c>
      <c r="L109" s="79">
        <f t="shared" si="48"/>
        <v>0.73360175045320508</v>
      </c>
      <c r="M109" s="91">
        <f>'Uitgebreide invoer'!K109</f>
        <v>100</v>
      </c>
      <c r="N109" s="89">
        <f t="shared" si="26"/>
        <v>1.7209999999999976</v>
      </c>
      <c r="O109" s="93" t="str">
        <f>'Uitgebreide invoer'!L109</f>
        <v>Begroeiing volgt bodemverloop</v>
      </c>
      <c r="P109" s="23">
        <f t="shared" si="27"/>
        <v>0.7</v>
      </c>
      <c r="Q109" s="24">
        <f t="shared" si="28"/>
        <v>6.9764744332345696E-4</v>
      </c>
      <c r="R109" s="23">
        <f>'Uitgebreide invoer'!I109</f>
        <v>1</v>
      </c>
      <c r="S109" s="23">
        <f t="shared" si="29"/>
        <v>0.7</v>
      </c>
      <c r="T109" s="24">
        <f t="shared" si="49"/>
        <v>3.3601750453205126E-2</v>
      </c>
      <c r="U109" s="23" t="str">
        <f>'Uitgebreide invoer'!J109</f>
        <v>Nee</v>
      </c>
      <c r="V109" s="23">
        <f t="shared" si="30"/>
        <v>0.74201571699412527</v>
      </c>
      <c r="W109" s="23">
        <f t="shared" si="31"/>
        <v>2.7211528342043763</v>
      </c>
      <c r="X109" s="23">
        <f t="shared" si="32"/>
        <v>0.27268432249270536</v>
      </c>
      <c r="Y109" s="23">
        <f t="shared" si="33"/>
        <v>1.687579392945856</v>
      </c>
      <c r="Z109" s="23">
        <f t="shared" si="34"/>
        <v>3.8450387270291682</v>
      </c>
      <c r="AA109" s="23">
        <f t="shared" si="35"/>
        <v>0.43889789225861658</v>
      </c>
      <c r="AB109" s="23">
        <f t="shared" si="36"/>
        <v>0.94556367595173074</v>
      </c>
      <c r="AC109" s="23">
        <f t="shared" si="37"/>
        <v>10.608780599827471</v>
      </c>
      <c r="AD109" s="23">
        <f t="shared" si="38"/>
        <v>28.366910278551924</v>
      </c>
      <c r="AE109" s="23">
        <f t="shared" si="39"/>
        <v>-0.3</v>
      </c>
      <c r="AF109" s="46">
        <f t="shared" si="40"/>
        <v>0.28045274679936899</v>
      </c>
      <c r="AG109" s="23">
        <f t="shared" si="41"/>
        <v>6.515751066877E-2</v>
      </c>
      <c r="AH109" s="23">
        <f t="shared" si="42"/>
        <v>1.0687996638817807</v>
      </c>
      <c r="AI109" s="155">
        <f t="shared" si="43"/>
        <v>0.28264788293862897</v>
      </c>
      <c r="AJ109" s="155">
        <f t="shared" si="44"/>
        <v>1.9790102430817642E-2</v>
      </c>
      <c r="AK109" s="155">
        <f t="shared" si="45"/>
        <v>0.3024379853694466</v>
      </c>
      <c r="AL109" s="155">
        <f t="shared" si="46"/>
        <v>11.684071676801938</v>
      </c>
    </row>
    <row r="110" spans="1:38" s="156" customFormat="1" x14ac:dyDescent="0.35">
      <c r="A110" s="23">
        <f>'Uitgebreide invoer'!A110</f>
        <v>74.200000000000145</v>
      </c>
      <c r="B110" s="23">
        <f t="shared" si="25"/>
        <v>0.70000000000000284</v>
      </c>
      <c r="C110" s="23">
        <f>'Uitgebreide invoer'!B110</f>
        <v>0.3</v>
      </c>
      <c r="D110" s="23" t="str">
        <f>'Uitgebreide invoer'!C110</f>
        <v>30 - Grasachtigen en ondergedoken soorten</v>
      </c>
      <c r="E110" s="23">
        <f>'Uitgebreide invoer'!D110</f>
        <v>30</v>
      </c>
      <c r="F110" s="23">
        <f>'Uitgebreide invoer'!E110</f>
        <v>1.5</v>
      </c>
      <c r="G110" s="23">
        <f>'Uitgebreide invoer'!F110</f>
        <v>1.2</v>
      </c>
      <c r="H110" s="23">
        <f>'Uitgebreide invoer'!G110</f>
        <v>1.2</v>
      </c>
      <c r="I110" s="23">
        <f>'Uitgebreide invoer'!H110</f>
        <v>1</v>
      </c>
      <c r="J110" s="24">
        <f>J109+(+H110-I110)/(MAX('Invoerblad heterogene watergang'!$H$9:$H$17))*B110</f>
        <v>1.0211999999999977</v>
      </c>
      <c r="K110" s="24">
        <f t="shared" si="47"/>
        <v>1.7555779153285336</v>
      </c>
      <c r="L110" s="79">
        <f t="shared" si="48"/>
        <v>0.73389010366353147</v>
      </c>
      <c r="M110" s="91">
        <f>'Uitgebreide invoer'!K110</f>
        <v>100</v>
      </c>
      <c r="N110" s="89">
        <f t="shared" si="26"/>
        <v>1.7211999999999976</v>
      </c>
      <c r="O110" s="93" t="str">
        <f>'Uitgebreide invoer'!L110</f>
        <v>Begroeiing volgt bodemverloop</v>
      </c>
      <c r="P110" s="23">
        <f t="shared" si="27"/>
        <v>0.7</v>
      </c>
      <c r="Q110" s="24">
        <f t="shared" si="28"/>
        <v>6.9687380714919056E-4</v>
      </c>
      <c r="R110" s="23">
        <f>'Uitgebreide invoer'!I110</f>
        <v>1</v>
      </c>
      <c r="S110" s="23">
        <f t="shared" si="29"/>
        <v>0.7</v>
      </c>
      <c r="T110" s="24">
        <f t="shared" si="49"/>
        <v>3.3890103663531512E-2</v>
      </c>
      <c r="U110" s="23" t="str">
        <f>'Uitgebreide invoer'!J110</f>
        <v>Nee</v>
      </c>
      <c r="V110" s="23">
        <f t="shared" si="30"/>
        <v>0.74239093308572512</v>
      </c>
      <c r="W110" s="23">
        <f t="shared" si="31"/>
        <v>2.7221925064896526</v>
      </c>
      <c r="X110" s="23">
        <f t="shared" si="32"/>
        <v>0.27271801362904347</v>
      </c>
      <c r="Y110" s="23">
        <f t="shared" si="33"/>
        <v>1.688560150779141</v>
      </c>
      <c r="Z110" s="23">
        <f t="shared" si="34"/>
        <v>3.846078399314445</v>
      </c>
      <c r="AA110" s="23">
        <f t="shared" si="35"/>
        <v>0.43903425137670704</v>
      </c>
      <c r="AB110" s="23">
        <f t="shared" si="36"/>
        <v>0.94616921769341589</v>
      </c>
      <c r="AC110" s="23">
        <f t="shared" si="37"/>
        <v>10.615019415667318</v>
      </c>
      <c r="AD110" s="23">
        <f t="shared" si="38"/>
        <v>28.385076530802476</v>
      </c>
      <c r="AE110" s="23">
        <f t="shared" si="39"/>
        <v>-0.3</v>
      </c>
      <c r="AF110" s="46">
        <f t="shared" si="40"/>
        <v>0.28046201782993213</v>
      </c>
      <c r="AG110" s="23">
        <f t="shared" si="41"/>
        <v>6.5126607233559536E-2</v>
      </c>
      <c r="AH110" s="23">
        <f t="shared" si="42"/>
        <v>1.0689957725338888</v>
      </c>
      <c r="AI110" s="155">
        <f t="shared" si="43"/>
        <v>0.28265701700769502</v>
      </c>
      <c r="AJ110" s="155">
        <f t="shared" si="44"/>
        <v>1.978081634824146E-2</v>
      </c>
      <c r="AK110" s="155">
        <f t="shared" si="45"/>
        <v>0.30243783335593649</v>
      </c>
      <c r="AL110" s="155">
        <f t="shared" si="46"/>
        <v>11.681364225674185</v>
      </c>
    </row>
    <row r="111" spans="1:38" s="156" customFormat="1" x14ac:dyDescent="0.35">
      <c r="A111" s="23">
        <f>'Uitgebreide invoer'!A111</f>
        <v>74.900000000000148</v>
      </c>
      <c r="B111" s="23">
        <f t="shared" si="25"/>
        <v>0.70000000000000284</v>
      </c>
      <c r="C111" s="23">
        <f>'Uitgebreide invoer'!B111</f>
        <v>0.3</v>
      </c>
      <c r="D111" s="23" t="str">
        <f>'Uitgebreide invoer'!C111</f>
        <v>30 - Grasachtigen en ondergedoken soorten</v>
      </c>
      <c r="E111" s="23">
        <f>'Uitgebreide invoer'!D111</f>
        <v>30</v>
      </c>
      <c r="F111" s="23">
        <f>'Uitgebreide invoer'!E111</f>
        <v>1.5</v>
      </c>
      <c r="G111" s="23">
        <f>'Uitgebreide invoer'!F111</f>
        <v>1.2</v>
      </c>
      <c r="H111" s="23">
        <f>'Uitgebreide invoer'!G111</f>
        <v>1.2</v>
      </c>
      <c r="I111" s="23">
        <f>'Uitgebreide invoer'!H111</f>
        <v>1</v>
      </c>
      <c r="J111" s="24">
        <f>J110+(+H111-I111)/(MAX('Invoerblad heterogene watergang'!$H$9:$H$17))*B111</f>
        <v>1.0213999999999976</v>
      </c>
      <c r="K111" s="24">
        <f t="shared" si="47"/>
        <v>1.7560651868776349</v>
      </c>
      <c r="L111" s="79">
        <f t="shared" si="48"/>
        <v>0.73417791532853593</v>
      </c>
      <c r="M111" s="91">
        <f>'Uitgebreide invoer'!K111</f>
        <v>100</v>
      </c>
      <c r="N111" s="89">
        <f t="shared" si="26"/>
        <v>1.7213999999999976</v>
      </c>
      <c r="O111" s="93" t="str">
        <f>'Uitgebreide invoer'!L111</f>
        <v>Begroeiing volgt bodemverloop</v>
      </c>
      <c r="P111" s="23">
        <f t="shared" si="27"/>
        <v>0.7</v>
      </c>
      <c r="Q111" s="24">
        <f t="shared" si="28"/>
        <v>6.9610221300196392E-4</v>
      </c>
      <c r="R111" s="23">
        <f>'Uitgebreide invoer'!I111</f>
        <v>1</v>
      </c>
      <c r="S111" s="23">
        <f t="shared" si="29"/>
        <v>0.7</v>
      </c>
      <c r="T111" s="24">
        <f t="shared" si="49"/>
        <v>3.4177915328535979E-2</v>
      </c>
      <c r="U111" s="23" t="str">
        <f>'Uitgebreide invoer'!J111</f>
        <v>Nee</v>
      </c>
      <c r="V111" s="23">
        <f t="shared" si="30"/>
        <v>0.74276569323855002</v>
      </c>
      <c r="W111" s="23">
        <f t="shared" si="31"/>
        <v>2.7232302262055033</v>
      </c>
      <c r="X111" s="23">
        <f t="shared" si="32"/>
        <v>0.27275170717883279</v>
      </c>
      <c r="Y111" s="23">
        <f t="shared" si="33"/>
        <v>1.6895393154284755</v>
      </c>
      <c r="Z111" s="23">
        <f t="shared" si="34"/>
        <v>3.8471161190302956</v>
      </c>
      <c r="AA111" s="23">
        <f t="shared" si="35"/>
        <v>0.43917034556636697</v>
      </c>
      <c r="AB111" s="23">
        <f t="shared" si="36"/>
        <v>0.94677362218992545</v>
      </c>
      <c r="AC111" s="23">
        <f t="shared" si="37"/>
        <v>10.621252622129887</v>
      </c>
      <c r="AD111" s="23">
        <f t="shared" si="38"/>
        <v>28.403208665697765</v>
      </c>
      <c r="AE111" s="23">
        <f t="shared" si="39"/>
        <v>-0.3</v>
      </c>
      <c r="AF111" s="46">
        <f t="shared" si="40"/>
        <v>0.28047128271195859</v>
      </c>
      <c r="AG111" s="23">
        <f t="shared" si="41"/>
        <v>6.5095724293471324E-2</v>
      </c>
      <c r="AH111" s="23">
        <f t="shared" si="42"/>
        <v>1.0691918431585796</v>
      </c>
      <c r="AI111" s="155">
        <f t="shared" si="43"/>
        <v>0.28266614487728808</v>
      </c>
      <c r="AJ111" s="155">
        <f t="shared" si="44"/>
        <v>1.9771536408548774E-2</v>
      </c>
      <c r="AK111" s="155">
        <f t="shared" si="45"/>
        <v>0.30243768128583687</v>
      </c>
      <c r="AL111" s="155">
        <f t="shared" si="46"/>
        <v>11.67866781238787</v>
      </c>
    </row>
    <row r="112" spans="1:38" s="156" customFormat="1" x14ac:dyDescent="0.35">
      <c r="A112" s="23">
        <f>'Uitgebreide invoer'!A112</f>
        <v>75.600000000000151</v>
      </c>
      <c r="B112" s="23">
        <f t="shared" si="25"/>
        <v>0.70000000000000284</v>
      </c>
      <c r="C112" s="23">
        <f>'Uitgebreide invoer'!B112</f>
        <v>0.3</v>
      </c>
      <c r="D112" s="23" t="str">
        <f>'Uitgebreide invoer'!C112</f>
        <v>30 - Grasachtigen en ondergedoken soorten</v>
      </c>
      <c r="E112" s="23">
        <f>'Uitgebreide invoer'!D112</f>
        <v>30</v>
      </c>
      <c r="F112" s="23">
        <f>'Uitgebreide invoer'!E112</f>
        <v>1.5</v>
      </c>
      <c r="G112" s="23">
        <f>'Uitgebreide invoer'!F112</f>
        <v>1.2</v>
      </c>
      <c r="H112" s="23">
        <f>'Uitgebreide invoer'!G112</f>
        <v>1.2</v>
      </c>
      <c r="I112" s="23">
        <f>'Uitgebreide invoer'!H112</f>
        <v>1</v>
      </c>
      <c r="J112" s="24">
        <f>J111+(+H112-I112)/(MAX('Invoerblad heterogene watergang'!$H$9:$H$17))*B112</f>
        <v>1.0215999999999976</v>
      </c>
      <c r="K112" s="24">
        <f t="shared" si="47"/>
        <v>1.7565519197355255</v>
      </c>
      <c r="L112" s="79">
        <f t="shared" si="48"/>
        <v>0.73446518687763729</v>
      </c>
      <c r="M112" s="91">
        <f>'Uitgebreide invoer'!K112</f>
        <v>100</v>
      </c>
      <c r="N112" s="89">
        <f t="shared" si="26"/>
        <v>1.7215999999999976</v>
      </c>
      <c r="O112" s="93" t="str">
        <f>'Uitgebreide invoer'!L112</f>
        <v>Begroeiing volgt bodemverloop</v>
      </c>
      <c r="P112" s="23">
        <f t="shared" si="27"/>
        <v>0.7</v>
      </c>
      <c r="Q112" s="24">
        <f t="shared" si="28"/>
        <v>6.9533265412940592E-4</v>
      </c>
      <c r="R112" s="23">
        <f>'Uitgebreide invoer'!I112</f>
        <v>1</v>
      </c>
      <c r="S112" s="23">
        <f t="shared" si="29"/>
        <v>0.7</v>
      </c>
      <c r="T112" s="24">
        <f t="shared" si="49"/>
        <v>3.4465186877637333E-2</v>
      </c>
      <c r="U112" s="23" t="str">
        <f>'Uitgebreide invoer'!J112</f>
        <v>Nee</v>
      </c>
      <c r="V112" s="23">
        <f t="shared" si="30"/>
        <v>0.74313999791293051</v>
      </c>
      <c r="W112" s="23">
        <f t="shared" si="31"/>
        <v>2.72426599850577</v>
      </c>
      <c r="X112" s="23">
        <f t="shared" si="32"/>
        <v>0.27278540286467423</v>
      </c>
      <c r="Y112" s="23">
        <f t="shared" si="33"/>
        <v>1.6905168903559686</v>
      </c>
      <c r="Z112" s="23">
        <f t="shared" si="34"/>
        <v>3.8481518913305619</v>
      </c>
      <c r="AA112" s="23">
        <f t="shared" si="35"/>
        <v>0.43930617556040508</v>
      </c>
      <c r="AB112" s="23">
        <f t="shared" si="36"/>
        <v>0.94737689244303813</v>
      </c>
      <c r="AC112" s="23">
        <f t="shared" si="37"/>
        <v>10.62748021702113</v>
      </c>
      <c r="AD112" s="23">
        <f t="shared" si="38"/>
        <v>28.421306773291143</v>
      </c>
      <c r="AE112" s="23">
        <f t="shared" si="39"/>
        <v>-0.3</v>
      </c>
      <c r="AF112" s="46">
        <f t="shared" si="40"/>
        <v>0.28048054138482881</v>
      </c>
      <c r="AG112" s="23">
        <f t="shared" si="41"/>
        <v>6.5064862050570604E-2</v>
      </c>
      <c r="AH112" s="23">
        <f t="shared" si="42"/>
        <v>1.0693878760651376</v>
      </c>
      <c r="AI112" s="155">
        <f t="shared" si="43"/>
        <v>0.28267526648805269</v>
      </c>
      <c r="AJ112" s="155">
        <f t="shared" si="44"/>
        <v>1.9762262672498591E-2</v>
      </c>
      <c r="AK112" s="155">
        <f t="shared" si="45"/>
        <v>0.30243752916055128</v>
      </c>
      <c r="AL112" s="155">
        <f t="shared" si="46"/>
        <v>11.675982380072519</v>
      </c>
    </row>
    <row r="113" spans="1:38" s="156" customFormat="1" x14ac:dyDescent="0.35">
      <c r="A113" s="23">
        <f>'Uitgebreide invoer'!A113</f>
        <v>76.300000000000153</v>
      </c>
      <c r="B113" s="23">
        <f t="shared" si="25"/>
        <v>0.70000000000000284</v>
      </c>
      <c r="C113" s="23">
        <f>'Uitgebreide invoer'!B113</f>
        <v>0.3</v>
      </c>
      <c r="D113" s="23" t="str">
        <f>'Uitgebreide invoer'!C113</f>
        <v>30 - Grasachtigen en ondergedoken soorten</v>
      </c>
      <c r="E113" s="23">
        <f>'Uitgebreide invoer'!D113</f>
        <v>30</v>
      </c>
      <c r="F113" s="23">
        <f>'Uitgebreide invoer'!E113</f>
        <v>1.5</v>
      </c>
      <c r="G113" s="23">
        <f>'Uitgebreide invoer'!F113</f>
        <v>1.2</v>
      </c>
      <c r="H113" s="23">
        <f>'Uitgebreide invoer'!G113</f>
        <v>1.2</v>
      </c>
      <c r="I113" s="23">
        <f>'Uitgebreide invoer'!H113</f>
        <v>1</v>
      </c>
      <c r="J113" s="24">
        <f>J112+(+H113-I113)/(MAX('Invoerblad heterogene watergang'!$H$9:$H$17))*B113</f>
        <v>1.0217999999999976</v>
      </c>
      <c r="K113" s="24">
        <f t="shared" si="47"/>
        <v>1.757038115322187</v>
      </c>
      <c r="L113" s="79">
        <f t="shared" si="48"/>
        <v>0.73475191973552789</v>
      </c>
      <c r="M113" s="91">
        <f>'Uitgebreide invoer'!K113</f>
        <v>100</v>
      </c>
      <c r="N113" s="89">
        <f t="shared" si="26"/>
        <v>1.7217999999999976</v>
      </c>
      <c r="O113" s="93" t="str">
        <f>'Uitgebreide invoer'!L113</f>
        <v>Begroeiing volgt bodemverloop</v>
      </c>
      <c r="P113" s="23">
        <f t="shared" si="27"/>
        <v>0.7</v>
      </c>
      <c r="Q113" s="24">
        <f t="shared" si="28"/>
        <v>6.9456512380212476E-4</v>
      </c>
      <c r="R113" s="23">
        <f>'Uitgebreide invoer'!I113</f>
        <v>1</v>
      </c>
      <c r="S113" s="23">
        <f t="shared" si="29"/>
        <v>0.7</v>
      </c>
      <c r="T113" s="24">
        <f t="shared" si="49"/>
        <v>3.4751919735527936E-2</v>
      </c>
      <c r="U113" s="23" t="str">
        <f>'Uitgebreide invoer'!J113</f>
        <v>Nee</v>
      </c>
      <c r="V113" s="23">
        <f t="shared" si="30"/>
        <v>0.74351384757059036</v>
      </c>
      <c r="W113" s="23">
        <f t="shared" si="31"/>
        <v>2.7252998285272545</v>
      </c>
      <c r="X113" s="23">
        <f t="shared" si="32"/>
        <v>0.27281910041156221</v>
      </c>
      <c r="Y113" s="23">
        <f t="shared" si="33"/>
        <v>1.6914928790151991</v>
      </c>
      <c r="Z113" s="23">
        <f t="shared" si="34"/>
        <v>3.8491857213520468</v>
      </c>
      <c r="AA113" s="23">
        <f t="shared" si="35"/>
        <v>0.43944174208903936</v>
      </c>
      <c r="AB113" s="23">
        <f t="shared" si="36"/>
        <v>0.94797903144460871</v>
      </c>
      <c r="AC113" s="23">
        <f t="shared" si="37"/>
        <v>10.63370219821787</v>
      </c>
      <c r="AD113" s="23">
        <f t="shared" si="38"/>
        <v>28.439370943338261</v>
      </c>
      <c r="AE113" s="23">
        <f t="shared" si="39"/>
        <v>-0.3</v>
      </c>
      <c r="AF113" s="46">
        <f t="shared" si="40"/>
        <v>0.28048979378865824</v>
      </c>
      <c r="AG113" s="23">
        <f t="shared" si="41"/>
        <v>6.5034020704472506E-2</v>
      </c>
      <c r="AH113" s="23">
        <f t="shared" si="42"/>
        <v>1.0695838715607289</v>
      </c>
      <c r="AI113" s="155">
        <f t="shared" si="43"/>
        <v>0.28268438178135946</v>
      </c>
      <c r="AJ113" s="155">
        <f t="shared" si="44"/>
        <v>1.9752995200114289E-2</v>
      </c>
      <c r="AK113" s="155">
        <f t="shared" si="45"/>
        <v>0.30243737698147377</v>
      </c>
      <c r="AL113" s="155">
        <f t="shared" si="46"/>
        <v>11.673307872215593</v>
      </c>
    </row>
    <row r="114" spans="1:38" s="156" customFormat="1" x14ac:dyDescent="0.35">
      <c r="A114" s="23">
        <f>'Uitgebreide invoer'!A114</f>
        <v>77.000000000000156</v>
      </c>
      <c r="B114" s="23">
        <f t="shared" si="25"/>
        <v>0.70000000000000284</v>
      </c>
      <c r="C114" s="23">
        <f>'Uitgebreide invoer'!B114</f>
        <v>0.3</v>
      </c>
      <c r="D114" s="23" t="str">
        <f>'Uitgebreide invoer'!C114</f>
        <v>30 - Grasachtigen en ondergedoken soorten</v>
      </c>
      <c r="E114" s="23">
        <f>'Uitgebreide invoer'!D114</f>
        <v>30</v>
      </c>
      <c r="F114" s="23">
        <f>'Uitgebreide invoer'!E114</f>
        <v>1.5</v>
      </c>
      <c r="G114" s="23">
        <f>'Uitgebreide invoer'!F114</f>
        <v>1.2</v>
      </c>
      <c r="H114" s="23">
        <f>'Uitgebreide invoer'!G114</f>
        <v>1.2</v>
      </c>
      <c r="I114" s="23">
        <f>'Uitgebreide invoer'!H114</f>
        <v>1</v>
      </c>
      <c r="J114" s="24">
        <f>J113+(+H114-I114)/(MAX('Invoerblad heterogene watergang'!$H$9:$H$17))*B114</f>
        <v>1.0219999999999976</v>
      </c>
      <c r="K114" s="24">
        <f t="shared" si="47"/>
        <v>1.7575237750529065</v>
      </c>
      <c r="L114" s="79">
        <f t="shared" si="48"/>
        <v>0.73503811532218943</v>
      </c>
      <c r="M114" s="91">
        <f>'Uitgebreide invoer'!K114</f>
        <v>100</v>
      </c>
      <c r="N114" s="89">
        <f t="shared" si="26"/>
        <v>1.7219999999999975</v>
      </c>
      <c r="O114" s="93" t="str">
        <f>'Uitgebreide invoer'!L114</f>
        <v>Begroeiing volgt bodemverloop</v>
      </c>
      <c r="P114" s="23">
        <f t="shared" si="27"/>
        <v>0.7</v>
      </c>
      <c r="Q114" s="24">
        <f t="shared" si="28"/>
        <v>6.9379961531364947E-4</v>
      </c>
      <c r="R114" s="23">
        <f>'Uitgebreide invoer'!I114</f>
        <v>1</v>
      </c>
      <c r="S114" s="23">
        <f t="shared" si="29"/>
        <v>0.7</v>
      </c>
      <c r="T114" s="24">
        <f t="shared" si="49"/>
        <v>3.5038115322189478E-2</v>
      </c>
      <c r="U114" s="23" t="str">
        <f>'Uitgebreide invoer'!J114</f>
        <v>Nee</v>
      </c>
      <c r="V114" s="23">
        <f t="shared" si="30"/>
        <v>0.74388724267462392</v>
      </c>
      <c r="W114" s="23">
        <f t="shared" si="31"/>
        <v>2.7263317213897746</v>
      </c>
      <c r="X114" s="23">
        <f t="shared" si="32"/>
        <v>0.27285279954686514</v>
      </c>
      <c r="Y114" s="23">
        <f t="shared" si="33"/>
        <v>1.6924672848512214</v>
      </c>
      <c r="Z114" s="23">
        <f t="shared" si="34"/>
        <v>3.850217614214567</v>
      </c>
      <c r="AA114" s="23">
        <f t="shared" si="35"/>
        <v>0.43957704587990665</v>
      </c>
      <c r="AB114" s="23">
        <f t="shared" si="36"/>
        <v>0.94858004217659753</v>
      </c>
      <c r="AC114" s="23">
        <f t="shared" si="37"/>
        <v>10.639918563667186</v>
      </c>
      <c r="AD114" s="23">
        <f t="shared" si="38"/>
        <v>28.457401265297925</v>
      </c>
      <c r="AE114" s="23">
        <f t="shared" si="39"/>
        <v>-0.3</v>
      </c>
      <c r="AF114" s="46">
        <f t="shared" si="40"/>
        <v>0.28049903986428787</v>
      </c>
      <c r="AG114" s="23">
        <f t="shared" si="41"/>
        <v>6.5003200452373733E-2</v>
      </c>
      <c r="AH114" s="23">
        <f t="shared" si="42"/>
        <v>1.0697798299504209</v>
      </c>
      <c r="AI114" s="155">
        <f t="shared" si="43"/>
        <v>0.28269349069929467</v>
      </c>
      <c r="AJ114" s="155">
        <f t="shared" si="44"/>
        <v>1.9743734050689861E-2</v>
      </c>
      <c r="AK114" s="155">
        <f t="shared" si="45"/>
        <v>0.30243722474998452</v>
      </c>
      <c r="AL114" s="155">
        <f t="shared" si="46"/>
        <v>11.670644232659848</v>
      </c>
    </row>
    <row r="115" spans="1:38" s="156" customFormat="1" x14ac:dyDescent="0.35">
      <c r="A115" s="23">
        <f>'Uitgebreide invoer'!A115</f>
        <v>77.700000000000159</v>
      </c>
      <c r="B115" s="23">
        <f t="shared" si="25"/>
        <v>0.70000000000000284</v>
      </c>
      <c r="C115" s="23">
        <f>'Uitgebreide invoer'!B115</f>
        <v>0.3</v>
      </c>
      <c r="D115" s="23" t="str">
        <f>'Uitgebreide invoer'!C115</f>
        <v>30 - Grasachtigen en ondergedoken soorten</v>
      </c>
      <c r="E115" s="23">
        <f>'Uitgebreide invoer'!D115</f>
        <v>30</v>
      </c>
      <c r="F115" s="23">
        <f>'Uitgebreide invoer'!E115</f>
        <v>1.5</v>
      </c>
      <c r="G115" s="23">
        <f>'Uitgebreide invoer'!F115</f>
        <v>1.2</v>
      </c>
      <c r="H115" s="23">
        <f>'Uitgebreide invoer'!G115</f>
        <v>1.2</v>
      </c>
      <c r="I115" s="23">
        <f>'Uitgebreide invoer'!H115</f>
        <v>1</v>
      </c>
      <c r="J115" s="24">
        <f>J114+(+H115-I115)/(MAX('Invoerblad heterogene watergang'!$H$9:$H$17))*B115</f>
        <v>1.0221999999999976</v>
      </c>
      <c r="K115" s="24">
        <f t="shared" si="47"/>
        <v>1.7580089003382928</v>
      </c>
      <c r="L115" s="79">
        <f t="shared" si="48"/>
        <v>0.73532377505290891</v>
      </c>
      <c r="M115" s="91">
        <f>'Uitgebreide invoer'!K115</f>
        <v>100</v>
      </c>
      <c r="N115" s="89">
        <f t="shared" si="26"/>
        <v>1.7221999999999975</v>
      </c>
      <c r="O115" s="93" t="str">
        <f>'Uitgebreide invoer'!L115</f>
        <v>Begroeiing volgt bodemverloop</v>
      </c>
      <c r="P115" s="23">
        <f t="shared" si="27"/>
        <v>0.7</v>
      </c>
      <c r="Q115" s="24">
        <f t="shared" si="28"/>
        <v>6.9303612198042181E-4</v>
      </c>
      <c r="R115" s="23">
        <f>'Uitgebreide invoer'!I115</f>
        <v>1</v>
      </c>
      <c r="S115" s="23">
        <f t="shared" si="29"/>
        <v>0.7</v>
      </c>
      <c r="T115" s="24">
        <f t="shared" si="49"/>
        <v>3.5323775052908957E-2</v>
      </c>
      <c r="U115" s="23" t="str">
        <f>'Uitgebreide invoer'!J115</f>
        <v>Nee</v>
      </c>
      <c r="V115" s="23">
        <f t="shared" si="30"/>
        <v>0.74426018368947344</v>
      </c>
      <c r="W115" s="23">
        <f t="shared" si="31"/>
        <v>2.7273616821962188</v>
      </c>
      <c r="X115" s="23">
        <f t="shared" si="32"/>
        <v>0.27288650000030618</v>
      </c>
      <c r="Y115" s="23">
        <f t="shared" si="33"/>
        <v>1.6934401113005821</v>
      </c>
      <c r="Z115" s="23">
        <f t="shared" si="34"/>
        <v>3.8512475750210111</v>
      </c>
      <c r="AA115" s="23">
        <f t="shared" si="35"/>
        <v>0.43971208765807357</v>
      </c>
      <c r="AB115" s="23">
        <f t="shared" si="36"/>
        <v>0.9491799276111087</v>
      </c>
      <c r="AC115" s="23">
        <f t="shared" si="37"/>
        <v>10.646129311385762</v>
      </c>
      <c r="AD115" s="23">
        <f t="shared" si="38"/>
        <v>28.475397828333261</v>
      </c>
      <c r="AE115" s="23">
        <f t="shared" si="39"/>
        <v>-0.3</v>
      </c>
      <c r="AF115" s="46">
        <f t="shared" si="40"/>
        <v>0.28050827955328289</v>
      </c>
      <c r="AG115" s="23">
        <f t="shared" si="41"/>
        <v>6.4972401489057002E-2</v>
      </c>
      <c r="AH115" s="23">
        <f t="shared" si="42"/>
        <v>1.0699757515371842</v>
      </c>
      <c r="AI115" s="155">
        <f t="shared" si="43"/>
        <v>0.28270259318465923</v>
      </c>
      <c r="AJ115" s="155">
        <f t="shared" si="44"/>
        <v>1.9734479282797809E-2</v>
      </c>
      <c r="AK115" s="155">
        <f t="shared" si="45"/>
        <v>0.30243707246745705</v>
      </c>
      <c r="AL115" s="155">
        <f t="shared" si="46"/>
        <v>11.667991405600677</v>
      </c>
    </row>
    <row r="116" spans="1:38" s="156" customFormat="1" x14ac:dyDescent="0.35">
      <c r="A116" s="23">
        <f>'Uitgebreide invoer'!A116</f>
        <v>78.400000000000162</v>
      </c>
      <c r="B116" s="23">
        <f t="shared" si="25"/>
        <v>0.70000000000000284</v>
      </c>
      <c r="C116" s="23">
        <f>'Uitgebreide invoer'!B116</f>
        <v>0.3</v>
      </c>
      <c r="D116" s="23" t="str">
        <f>'Uitgebreide invoer'!C116</f>
        <v>30 - Grasachtigen en ondergedoken soorten</v>
      </c>
      <c r="E116" s="23">
        <f>'Uitgebreide invoer'!D116</f>
        <v>30</v>
      </c>
      <c r="F116" s="23">
        <f>'Uitgebreide invoer'!E116</f>
        <v>1.5</v>
      </c>
      <c r="G116" s="23">
        <f>'Uitgebreide invoer'!F116</f>
        <v>1.2</v>
      </c>
      <c r="H116" s="23">
        <f>'Uitgebreide invoer'!G116</f>
        <v>1.2</v>
      </c>
      <c r="I116" s="23">
        <f>'Uitgebreide invoer'!H116</f>
        <v>1</v>
      </c>
      <c r="J116" s="24">
        <f>J115+(+H116-I116)/(MAX('Invoerblad heterogene watergang'!$H$9:$H$17))*B116</f>
        <v>1.0223999999999975</v>
      </c>
      <c r="K116" s="24">
        <f t="shared" si="47"/>
        <v>1.7584934925842921</v>
      </c>
      <c r="L116" s="79">
        <f t="shared" si="48"/>
        <v>0.73560890033829529</v>
      </c>
      <c r="M116" s="91">
        <f>'Uitgebreide invoer'!K116</f>
        <v>100</v>
      </c>
      <c r="N116" s="89">
        <f t="shared" si="26"/>
        <v>1.7223999999999975</v>
      </c>
      <c r="O116" s="93" t="str">
        <f>'Uitgebreide invoer'!L116</f>
        <v>Begroeiing volgt bodemverloop</v>
      </c>
      <c r="P116" s="23">
        <f t="shared" si="27"/>
        <v>0.7</v>
      </c>
      <c r="Q116" s="24">
        <f t="shared" si="28"/>
        <v>6.9227463714172663E-4</v>
      </c>
      <c r="R116" s="23">
        <f>'Uitgebreide invoer'!I116</f>
        <v>1</v>
      </c>
      <c r="S116" s="23">
        <f t="shared" si="29"/>
        <v>0.7</v>
      </c>
      <c r="T116" s="24">
        <f t="shared" si="49"/>
        <v>3.5608900338295335E-2</v>
      </c>
      <c r="U116" s="23" t="str">
        <f>'Uitgebreide invoer'!J116</f>
        <v>Nee</v>
      </c>
      <c r="V116" s="23">
        <f t="shared" si="30"/>
        <v>0.74463267108090836</v>
      </c>
      <c r="W116" s="23">
        <f t="shared" si="31"/>
        <v>2.7283897160326109</v>
      </c>
      <c r="X116" s="23">
        <f t="shared" si="32"/>
        <v>0.27292020150394386</v>
      </c>
      <c r="Y116" s="23">
        <f t="shared" si="33"/>
        <v>1.6944113617913281</v>
      </c>
      <c r="Z116" s="23">
        <f t="shared" si="34"/>
        <v>3.8522756088574033</v>
      </c>
      <c r="AA116" s="23">
        <f t="shared" si="35"/>
        <v>0.43984686814604518</v>
      </c>
      <c r="AB116" s="23">
        <f t="shared" si="36"/>
        <v>0.94977869071041976</v>
      </c>
      <c r="AC116" s="23">
        <f t="shared" si="37"/>
        <v>10.652334439459292</v>
      </c>
      <c r="AD116" s="23">
        <f t="shared" si="38"/>
        <v>28.493360721312591</v>
      </c>
      <c r="AE116" s="23">
        <f t="shared" si="39"/>
        <v>-0.3</v>
      </c>
      <c r="AF116" s="46">
        <f t="shared" si="40"/>
        <v>0.28051751279792053</v>
      </c>
      <c r="AG116" s="23">
        <f t="shared" si="41"/>
        <v>6.4941624006931528E-2</v>
      </c>
      <c r="AH116" s="23">
        <f t="shared" si="42"/>
        <v>1.0701716366219194</v>
      </c>
      <c r="AI116" s="155">
        <f t="shared" si="43"/>
        <v>0.28271168918095702</v>
      </c>
      <c r="AJ116" s="155">
        <f t="shared" si="44"/>
        <v>1.9725230954295001E-2</v>
      </c>
      <c r="AK116" s="155">
        <f t="shared" si="45"/>
        <v>0.30243692013525203</v>
      </c>
      <c r="AL116" s="155">
        <f t="shared" si="46"/>
        <v>11.665349335583533</v>
      </c>
    </row>
    <row r="117" spans="1:38" s="156" customFormat="1" x14ac:dyDescent="0.35">
      <c r="A117" s="23">
        <f>'Uitgebreide invoer'!A117</f>
        <v>79.100000000000165</v>
      </c>
      <c r="B117" s="23">
        <f t="shared" si="25"/>
        <v>0.70000000000000284</v>
      </c>
      <c r="C117" s="23">
        <f>'Uitgebreide invoer'!B117</f>
        <v>0.3</v>
      </c>
      <c r="D117" s="23" t="str">
        <f>'Uitgebreide invoer'!C117</f>
        <v>30 - Grasachtigen en ondergedoken soorten</v>
      </c>
      <c r="E117" s="23">
        <f>'Uitgebreide invoer'!D117</f>
        <v>30</v>
      </c>
      <c r="F117" s="23">
        <f>'Uitgebreide invoer'!E117</f>
        <v>1.5</v>
      </c>
      <c r="G117" s="23">
        <f>'Uitgebreide invoer'!F117</f>
        <v>1.2</v>
      </c>
      <c r="H117" s="23">
        <f>'Uitgebreide invoer'!G117</f>
        <v>1.2</v>
      </c>
      <c r="I117" s="23">
        <f>'Uitgebreide invoer'!H117</f>
        <v>1</v>
      </c>
      <c r="J117" s="24">
        <f>J116+(+H117-I117)/(MAX('Invoerblad heterogene watergang'!$H$9:$H$17))*B117</f>
        <v>1.0225999999999975</v>
      </c>
      <c r="K117" s="24">
        <f t="shared" si="47"/>
        <v>1.7589775531922038</v>
      </c>
      <c r="L117" s="79">
        <f t="shared" si="48"/>
        <v>0.7358934925842946</v>
      </c>
      <c r="M117" s="91">
        <f>'Uitgebreide invoer'!K117</f>
        <v>100</v>
      </c>
      <c r="N117" s="89">
        <f t="shared" si="26"/>
        <v>1.7225999999999975</v>
      </c>
      <c r="O117" s="93" t="str">
        <f>'Uitgebreide invoer'!L117</f>
        <v>Begroeiing volgt bodemverloop</v>
      </c>
      <c r="P117" s="23">
        <f t="shared" si="27"/>
        <v>0.7</v>
      </c>
      <c r="Q117" s="24">
        <f t="shared" si="28"/>
        <v>6.9151515415966634E-4</v>
      </c>
      <c r="R117" s="23">
        <f>'Uitgebreide invoer'!I117</f>
        <v>1</v>
      </c>
      <c r="S117" s="23">
        <f t="shared" si="29"/>
        <v>0.7</v>
      </c>
      <c r="T117" s="24">
        <f t="shared" si="49"/>
        <v>3.589349258429464E-2</v>
      </c>
      <c r="U117" s="23" t="str">
        <f>'Uitgebreide invoer'!J117</f>
        <v>Nee</v>
      </c>
      <c r="V117" s="23">
        <f t="shared" si="30"/>
        <v>0.74500470531600171</v>
      </c>
      <c r="W117" s="23">
        <f t="shared" si="31"/>
        <v>2.7294158279681606</v>
      </c>
      <c r="X117" s="23">
        <f t="shared" si="32"/>
        <v>0.27295390379215329</v>
      </c>
      <c r="Y117" s="23">
        <f t="shared" si="33"/>
        <v>1.6953810397430205</v>
      </c>
      <c r="Z117" s="23">
        <f t="shared" si="34"/>
        <v>3.8533017207929525</v>
      </c>
      <c r="AA117" s="23">
        <f t="shared" si="35"/>
        <v>0.43998138806377612</v>
      </c>
      <c r="AB117" s="23">
        <f t="shared" si="36"/>
        <v>0.95037633442701874</v>
      </c>
      <c r="AC117" s="23">
        <f t="shared" si="37"/>
        <v>10.658533946041853</v>
      </c>
      <c r="AD117" s="23">
        <f t="shared" si="38"/>
        <v>28.511290032810564</v>
      </c>
      <c r="AE117" s="23">
        <f t="shared" si="39"/>
        <v>-0.3</v>
      </c>
      <c r="AF117" s="46">
        <f t="shared" si="40"/>
        <v>0.28052673954118645</v>
      </c>
      <c r="AG117" s="23">
        <f t="shared" si="41"/>
        <v>6.4910868196045121E-2</v>
      </c>
      <c r="AH117" s="23">
        <f t="shared" si="42"/>
        <v>1.0703674855034639</v>
      </c>
      <c r="AI117" s="155">
        <f t="shared" si="43"/>
        <v>0.28272077863239076</v>
      </c>
      <c r="AJ117" s="155">
        <f t="shared" si="44"/>
        <v>1.9715989122329955E-2</v>
      </c>
      <c r="AK117" s="155">
        <f t="shared" si="45"/>
        <v>0.30243676775472073</v>
      </c>
      <c r="AL117" s="155">
        <f t="shared" si="46"/>
        <v>11.66271796750131</v>
      </c>
    </row>
    <row r="118" spans="1:38" s="156" customFormat="1" x14ac:dyDescent="0.35">
      <c r="A118" s="23">
        <f>'Uitgebreide invoer'!A118</f>
        <v>79.800000000000168</v>
      </c>
      <c r="B118" s="23">
        <f t="shared" si="25"/>
        <v>0.70000000000000284</v>
      </c>
      <c r="C118" s="23">
        <f>'Uitgebreide invoer'!B118</f>
        <v>0.3</v>
      </c>
      <c r="D118" s="23" t="str">
        <f>'Uitgebreide invoer'!C118</f>
        <v>30 - Grasachtigen en ondergedoken soorten</v>
      </c>
      <c r="E118" s="23">
        <f>'Uitgebreide invoer'!D118</f>
        <v>30</v>
      </c>
      <c r="F118" s="23">
        <f>'Uitgebreide invoer'!E118</f>
        <v>1.5</v>
      </c>
      <c r="G118" s="23">
        <f>'Uitgebreide invoer'!F118</f>
        <v>1.2</v>
      </c>
      <c r="H118" s="23">
        <f>'Uitgebreide invoer'!G118</f>
        <v>1.2</v>
      </c>
      <c r="I118" s="23">
        <f>'Uitgebreide invoer'!H118</f>
        <v>1</v>
      </c>
      <c r="J118" s="24">
        <f>J117+(+H118-I118)/(MAX('Invoerblad heterogene watergang'!$H$9:$H$17))*B118</f>
        <v>1.0227999999999975</v>
      </c>
      <c r="K118" s="24">
        <f t="shared" si="47"/>
        <v>1.7594610835586972</v>
      </c>
      <c r="L118" s="79">
        <f t="shared" si="48"/>
        <v>0.73617755319220635</v>
      </c>
      <c r="M118" s="91">
        <f>'Uitgebreide invoer'!K118</f>
        <v>100</v>
      </c>
      <c r="N118" s="89">
        <f t="shared" si="26"/>
        <v>1.7227999999999974</v>
      </c>
      <c r="O118" s="93" t="str">
        <f>'Uitgebreide invoer'!L118</f>
        <v>Begroeiing volgt bodemverloop</v>
      </c>
      <c r="P118" s="23">
        <f t="shared" si="27"/>
        <v>0.7</v>
      </c>
      <c r="Q118" s="24">
        <f t="shared" si="28"/>
        <v>6.9075766641911256E-4</v>
      </c>
      <c r="R118" s="23">
        <f>'Uitgebreide invoer'!I118</f>
        <v>1</v>
      </c>
      <c r="S118" s="23">
        <f t="shared" si="29"/>
        <v>0.7</v>
      </c>
      <c r="T118" s="24">
        <f t="shared" si="49"/>
        <v>3.6177553192206391E-2</v>
      </c>
      <c r="U118" s="23" t="str">
        <f>'Uitgebreide invoer'!J118</f>
        <v>Nee</v>
      </c>
      <c r="V118" s="23">
        <f t="shared" si="30"/>
        <v>0.74537628686310997</v>
      </c>
      <c r="W118" s="23">
        <f t="shared" si="31"/>
        <v>2.7304400230553258</v>
      </c>
      <c r="X118" s="23">
        <f t="shared" si="32"/>
        <v>0.27298760660160698</v>
      </c>
      <c r="Y118" s="23">
        <f t="shared" si="33"/>
        <v>1.6963491485667435</v>
      </c>
      <c r="Z118" s="23">
        <f t="shared" si="34"/>
        <v>3.8543259158801186</v>
      </c>
      <c r="AA118" s="23">
        <f t="shared" si="35"/>
        <v>0.4401156481286792</v>
      </c>
      <c r="AB118" s="23">
        <f t="shared" si="36"/>
        <v>0.95097286170363349</v>
      </c>
      <c r="AC118" s="23">
        <f t="shared" si="37"/>
        <v>10.664727829355297</v>
      </c>
      <c r="AD118" s="23">
        <f t="shared" si="38"/>
        <v>28.529185851109006</v>
      </c>
      <c r="AE118" s="23">
        <f t="shared" si="39"/>
        <v>-0.3</v>
      </c>
      <c r="AF118" s="46">
        <f t="shared" si="40"/>
        <v>0.28053595972676637</v>
      </c>
      <c r="AG118" s="23">
        <f t="shared" si="41"/>
        <v>6.488013424411207E-2</v>
      </c>
      <c r="AH118" s="23">
        <f t="shared" si="42"/>
        <v>1.0705632984786098</v>
      </c>
      <c r="AI118" s="155">
        <f t="shared" si="43"/>
        <v>0.28272986148385426</v>
      </c>
      <c r="AJ118" s="155">
        <f t="shared" si="44"/>
        <v>1.9706753843349221E-2</v>
      </c>
      <c r="AK118" s="155">
        <f t="shared" si="45"/>
        <v>0.30243661532720351</v>
      </c>
      <c r="AL118" s="155">
        <f t="shared" si="46"/>
        <v>11.660097246591805</v>
      </c>
    </row>
    <row r="119" spans="1:38" s="156" customFormat="1" x14ac:dyDescent="0.35">
      <c r="A119" s="23">
        <f>'Uitgebreide invoer'!A119</f>
        <v>80.500000000000171</v>
      </c>
      <c r="B119" s="23">
        <f t="shared" si="25"/>
        <v>0.70000000000000284</v>
      </c>
      <c r="C119" s="23">
        <f>'Uitgebreide invoer'!B119</f>
        <v>0.3</v>
      </c>
      <c r="D119" s="23" t="str">
        <f>'Uitgebreide invoer'!C119</f>
        <v>30 - Grasachtigen en ondergedoken soorten</v>
      </c>
      <c r="E119" s="23">
        <f>'Uitgebreide invoer'!D119</f>
        <v>30</v>
      </c>
      <c r="F119" s="23">
        <f>'Uitgebreide invoer'!E119</f>
        <v>1.5</v>
      </c>
      <c r="G119" s="23">
        <f>'Uitgebreide invoer'!F119</f>
        <v>1.2</v>
      </c>
      <c r="H119" s="23">
        <f>'Uitgebreide invoer'!G119</f>
        <v>1.2</v>
      </c>
      <c r="I119" s="23">
        <f>'Uitgebreide invoer'!H119</f>
        <v>1</v>
      </c>
      <c r="J119" s="24">
        <f>J118+(+H119-I119)/(MAX('Invoerblad heterogene watergang'!$H$9:$H$17))*B119</f>
        <v>1.0229999999999975</v>
      </c>
      <c r="K119" s="24">
        <f t="shared" si="47"/>
        <v>1.7599440850758266</v>
      </c>
      <c r="L119" s="79">
        <f t="shared" si="48"/>
        <v>0.73646108355869977</v>
      </c>
      <c r="M119" s="91">
        <f>'Uitgebreide invoer'!K119</f>
        <v>100</v>
      </c>
      <c r="N119" s="89">
        <f t="shared" si="26"/>
        <v>1.7229999999999974</v>
      </c>
      <c r="O119" s="93" t="str">
        <f>'Uitgebreide invoer'!L119</f>
        <v>Begroeiing volgt bodemverloop</v>
      </c>
      <c r="P119" s="23">
        <f t="shared" si="27"/>
        <v>0.7</v>
      </c>
      <c r="Q119" s="24">
        <f t="shared" si="28"/>
        <v>6.9000216732766973E-4</v>
      </c>
      <c r="R119" s="23">
        <f>'Uitgebreide invoer'!I119</f>
        <v>1</v>
      </c>
      <c r="S119" s="23">
        <f t="shared" si="29"/>
        <v>0.7</v>
      </c>
      <c r="T119" s="24">
        <f t="shared" si="49"/>
        <v>3.6461083558699814E-2</v>
      </c>
      <c r="U119" s="23" t="str">
        <f>'Uitgebreide invoer'!J119</f>
        <v>Nee</v>
      </c>
      <c r="V119" s="23">
        <f t="shared" si="30"/>
        <v>0.74574741619185148</v>
      </c>
      <c r="W119" s="23">
        <f t="shared" si="31"/>
        <v>2.7314623063298691</v>
      </c>
      <c r="X119" s="23">
        <f t="shared" si="32"/>
        <v>0.27302130967125643</v>
      </c>
      <c r="Y119" s="23">
        <f t="shared" si="33"/>
        <v>1.6973156916651211</v>
      </c>
      <c r="Z119" s="23">
        <f t="shared" si="34"/>
        <v>3.855348199154661</v>
      </c>
      <c r="AA119" s="23">
        <f t="shared" si="35"/>
        <v>0.44024964905563685</v>
      </c>
      <c r="AB119" s="23">
        <f t="shared" si="36"/>
        <v>0.95156827547326961</v>
      </c>
      <c r="AC119" s="23">
        <f t="shared" si="37"/>
        <v>10.670916087688648</v>
      </c>
      <c r="AD119" s="23">
        <f t="shared" si="38"/>
        <v>28.547048264198089</v>
      </c>
      <c r="AE119" s="23">
        <f t="shared" si="39"/>
        <v>-0.3</v>
      </c>
      <c r="AF119" s="46">
        <f t="shared" si="40"/>
        <v>0.28054517329904161</v>
      </c>
      <c r="AG119" s="23">
        <f t="shared" si="41"/>
        <v>6.4849422336527948E-2</v>
      </c>
      <c r="AH119" s="23">
        <f t="shared" si="42"/>
        <v>1.0707590758421126</v>
      </c>
      <c r="AI119" s="155">
        <f t="shared" si="43"/>
        <v>0.28273893768092756</v>
      </c>
      <c r="AJ119" s="155">
        <f t="shared" si="44"/>
        <v>1.9697525173104274E-2</v>
      </c>
      <c r="AK119" s="155">
        <f t="shared" si="45"/>
        <v>0.30243646285403181</v>
      </c>
      <c r="AL119" s="155">
        <f t="shared" si="46"/>
        <v>11.657487118435144</v>
      </c>
    </row>
    <row r="120" spans="1:38" s="156" customFormat="1" x14ac:dyDescent="0.35">
      <c r="A120" s="23">
        <f>'Uitgebreide invoer'!A120</f>
        <v>81.200000000000173</v>
      </c>
      <c r="B120" s="23">
        <f t="shared" si="25"/>
        <v>0.70000000000000284</v>
      </c>
      <c r="C120" s="23">
        <f>'Uitgebreide invoer'!B120</f>
        <v>0.3</v>
      </c>
      <c r="D120" s="23" t="str">
        <f>'Uitgebreide invoer'!C120</f>
        <v>30 - Grasachtigen en ondergedoken soorten</v>
      </c>
      <c r="E120" s="23">
        <f>'Uitgebreide invoer'!D120</f>
        <v>30</v>
      </c>
      <c r="F120" s="23">
        <f>'Uitgebreide invoer'!E120</f>
        <v>1.5</v>
      </c>
      <c r="G120" s="23">
        <f>'Uitgebreide invoer'!F120</f>
        <v>1.2</v>
      </c>
      <c r="H120" s="23">
        <f>'Uitgebreide invoer'!G120</f>
        <v>1.2</v>
      </c>
      <c r="I120" s="23">
        <f>'Uitgebreide invoer'!H120</f>
        <v>1</v>
      </c>
      <c r="J120" s="24">
        <f>J119+(+H120-I120)/(MAX('Invoerblad heterogene watergang'!$H$9:$H$17))*B120</f>
        <v>1.0231999999999974</v>
      </c>
      <c r="K120" s="24">
        <f t="shared" si="47"/>
        <v>1.7604265591310475</v>
      </c>
      <c r="L120" s="79">
        <f t="shared" si="48"/>
        <v>0.73674408507582911</v>
      </c>
      <c r="M120" s="91">
        <f>'Uitgebreide invoer'!K120</f>
        <v>100</v>
      </c>
      <c r="N120" s="89">
        <f t="shared" si="26"/>
        <v>1.7231999999999974</v>
      </c>
      <c r="O120" s="93" t="str">
        <f>'Uitgebreide invoer'!L120</f>
        <v>Begroeiing volgt bodemverloop</v>
      </c>
      <c r="P120" s="23">
        <f t="shared" si="27"/>
        <v>0.7</v>
      </c>
      <c r="Q120" s="24">
        <f t="shared" si="28"/>
        <v>6.8924865031562248E-4</v>
      </c>
      <c r="R120" s="23">
        <f>'Uitgebreide invoer'!I120</f>
        <v>1</v>
      </c>
      <c r="S120" s="23">
        <f t="shared" si="29"/>
        <v>0.7</v>
      </c>
      <c r="T120" s="24">
        <f t="shared" si="49"/>
        <v>3.6744085075829158E-2</v>
      </c>
      <c r="U120" s="23" t="str">
        <f>'Uitgebreide invoer'!J120</f>
        <v>Nee</v>
      </c>
      <c r="V120" s="23">
        <f t="shared" si="30"/>
        <v>0.74611809377308458</v>
      </c>
      <c r="W120" s="23">
        <f t="shared" si="31"/>
        <v>2.7324826828109128</v>
      </c>
      <c r="X120" s="23">
        <f t="shared" si="32"/>
        <v>0.27305501274231342</v>
      </c>
      <c r="Y120" s="23">
        <f t="shared" si="33"/>
        <v>1.6982806724323256</v>
      </c>
      <c r="Z120" s="23">
        <f t="shared" si="34"/>
        <v>3.8563685756357051</v>
      </c>
      <c r="AA120" s="23">
        <f t="shared" si="35"/>
        <v>0.44038339155700945</v>
      </c>
      <c r="AB120" s="23">
        <f t="shared" si="36"/>
        <v>0.95216257865924103</v>
      </c>
      <c r="AC120" s="23">
        <f t="shared" si="37"/>
        <v>10.677098719397499</v>
      </c>
      <c r="AD120" s="23">
        <f t="shared" si="38"/>
        <v>28.564877359777231</v>
      </c>
      <c r="AE120" s="23">
        <f t="shared" si="39"/>
        <v>-0.3</v>
      </c>
      <c r="AF120" s="46">
        <f t="shared" si="40"/>
        <v>0.28055438020307955</v>
      </c>
      <c r="AG120" s="23">
        <f t="shared" si="41"/>
        <v>6.4818732656401479E-2</v>
      </c>
      <c r="AH120" s="23">
        <f t="shared" si="42"/>
        <v>1.0709548178867128</v>
      </c>
      <c r="AI120" s="155">
        <f t="shared" si="43"/>
        <v>0.28274800716986781</v>
      </c>
      <c r="AJ120" s="155">
        <f t="shared" si="44"/>
        <v>1.9688303166657737E-2</v>
      </c>
      <c r="AK120" s="155">
        <f t="shared" si="45"/>
        <v>0.30243631033652557</v>
      </c>
      <c r="AL120" s="155">
        <f t="shared" si="46"/>
        <v>11.654887528951276</v>
      </c>
    </row>
    <row r="121" spans="1:38" s="156" customFormat="1" x14ac:dyDescent="0.35">
      <c r="A121" s="23">
        <f>'Uitgebreide invoer'!A121</f>
        <v>81.900000000000176</v>
      </c>
      <c r="B121" s="23">
        <f t="shared" si="25"/>
        <v>0.70000000000000284</v>
      </c>
      <c r="C121" s="23">
        <f>'Uitgebreide invoer'!B121</f>
        <v>0.3</v>
      </c>
      <c r="D121" s="23" t="str">
        <f>'Uitgebreide invoer'!C121</f>
        <v>30 - Grasachtigen en ondergedoken soorten</v>
      </c>
      <c r="E121" s="23">
        <f>'Uitgebreide invoer'!D121</f>
        <v>30</v>
      </c>
      <c r="F121" s="23">
        <f>'Uitgebreide invoer'!E121</f>
        <v>1.5</v>
      </c>
      <c r="G121" s="23">
        <f>'Uitgebreide invoer'!F121</f>
        <v>1.2</v>
      </c>
      <c r="H121" s="23">
        <f>'Uitgebreide invoer'!G121</f>
        <v>1.2</v>
      </c>
      <c r="I121" s="23">
        <f>'Uitgebreide invoer'!H121</f>
        <v>1</v>
      </c>
      <c r="J121" s="24">
        <f>J120+(+H121-I121)/(MAX('Invoerblad heterogene watergang'!$H$9:$H$17))*B121</f>
        <v>1.0233999999999974</v>
      </c>
      <c r="K121" s="24">
        <f t="shared" si="47"/>
        <v>1.7609085071072326</v>
      </c>
      <c r="L121" s="79">
        <f t="shared" si="48"/>
        <v>0.73702655913105009</v>
      </c>
      <c r="M121" s="91">
        <f>'Uitgebreide invoer'!K121</f>
        <v>100</v>
      </c>
      <c r="N121" s="89">
        <f t="shared" si="26"/>
        <v>1.7233999999999974</v>
      </c>
      <c r="O121" s="93" t="str">
        <f>'Uitgebreide invoer'!L121</f>
        <v>Begroeiing volgt bodemverloop</v>
      </c>
      <c r="P121" s="23">
        <f t="shared" si="27"/>
        <v>0.7</v>
      </c>
      <c r="Q121" s="24">
        <f t="shared" si="28"/>
        <v>6.8849710883590084E-4</v>
      </c>
      <c r="R121" s="23">
        <f>'Uitgebreide invoer'!I121</f>
        <v>1</v>
      </c>
      <c r="S121" s="23">
        <f t="shared" si="29"/>
        <v>0.7</v>
      </c>
      <c r="T121" s="24">
        <f t="shared" si="49"/>
        <v>3.702655913105013E-2</v>
      </c>
      <c r="U121" s="23" t="str">
        <f>'Uitgebreide invoer'!J121</f>
        <v>Nee</v>
      </c>
      <c r="V121" s="23">
        <f t="shared" si="30"/>
        <v>0.74648832007888788</v>
      </c>
      <c r="W121" s="23">
        <f t="shared" si="31"/>
        <v>2.7335011575010002</v>
      </c>
      <c r="X121" s="23">
        <f t="shared" si="32"/>
        <v>0.27308871555823172</v>
      </c>
      <c r="Y121" s="23">
        <f t="shared" si="33"/>
        <v>1.6992440942540927</v>
      </c>
      <c r="Z121" s="23">
        <f t="shared" si="34"/>
        <v>3.8573870503257925</v>
      </c>
      <c r="AA121" s="23">
        <f t="shared" si="35"/>
        <v>0.44051687634264641</v>
      </c>
      <c r="AB121" s="23">
        <f t="shared" si="36"/>
        <v>0.95275577417520485</v>
      </c>
      <c r="AC121" s="23">
        <f t="shared" si="37"/>
        <v>10.683275722903433</v>
      </c>
      <c r="AD121" s="23">
        <f t="shared" si="38"/>
        <v>28.582673225256144</v>
      </c>
      <c r="AE121" s="23">
        <f t="shared" si="39"/>
        <v>-0.3</v>
      </c>
      <c r="AF121" s="46">
        <f t="shared" si="40"/>
        <v>0.28056358038463025</v>
      </c>
      <c r="AG121" s="23">
        <f t="shared" si="41"/>
        <v>6.4788065384565802E-2</v>
      </c>
      <c r="AH121" s="23">
        <f t="shared" si="42"/>
        <v>1.0711505249031414</v>
      </c>
      <c r="AI121" s="155">
        <f t="shared" si="43"/>
        <v>0.28275706989760585</v>
      </c>
      <c r="AJ121" s="155">
        <f t="shared" si="44"/>
        <v>1.9679087878390168E-2</v>
      </c>
      <c r="AK121" s="155">
        <f t="shared" si="45"/>
        <v>0.30243615777599603</v>
      </c>
      <c r="AL121" s="155">
        <f t="shared" si="46"/>
        <v>11.652298424397461</v>
      </c>
    </row>
    <row r="122" spans="1:38" s="156" customFormat="1" x14ac:dyDescent="0.35">
      <c r="A122" s="23">
        <f>'Uitgebreide invoer'!A122</f>
        <v>82.600000000000179</v>
      </c>
      <c r="B122" s="23">
        <f t="shared" si="25"/>
        <v>0.70000000000000284</v>
      </c>
      <c r="C122" s="23">
        <f>'Uitgebreide invoer'!B122</f>
        <v>0.3</v>
      </c>
      <c r="D122" s="23" t="str">
        <f>'Uitgebreide invoer'!C122</f>
        <v>30 - Grasachtigen en ondergedoken soorten</v>
      </c>
      <c r="E122" s="23">
        <f>'Uitgebreide invoer'!D122</f>
        <v>30</v>
      </c>
      <c r="F122" s="23">
        <f>'Uitgebreide invoer'!E122</f>
        <v>1.5</v>
      </c>
      <c r="G122" s="23">
        <f>'Uitgebreide invoer'!F122</f>
        <v>1.2</v>
      </c>
      <c r="H122" s="23">
        <f>'Uitgebreide invoer'!G122</f>
        <v>1.2</v>
      </c>
      <c r="I122" s="23">
        <f>'Uitgebreide invoer'!H122</f>
        <v>1</v>
      </c>
      <c r="J122" s="24">
        <f>J121+(+H122-I122)/(MAX('Invoerblad heterogene watergang'!$H$9:$H$17))*B122</f>
        <v>1.0235999999999974</v>
      </c>
      <c r="K122" s="24">
        <f t="shared" si="47"/>
        <v>1.7613899303826874</v>
      </c>
      <c r="L122" s="79">
        <f t="shared" si="48"/>
        <v>0.73730850710723517</v>
      </c>
      <c r="M122" s="91">
        <f>'Uitgebreide invoer'!K122</f>
        <v>100</v>
      </c>
      <c r="N122" s="89">
        <f t="shared" si="26"/>
        <v>1.7235999999999974</v>
      </c>
      <c r="O122" s="93" t="str">
        <f>'Uitgebreide invoer'!L122</f>
        <v>Begroeiing volgt bodemverloop</v>
      </c>
      <c r="P122" s="23">
        <f t="shared" si="27"/>
        <v>0.7</v>
      </c>
      <c r="Q122" s="24">
        <f t="shared" si="28"/>
        <v>6.877475363640292E-4</v>
      </c>
      <c r="R122" s="23">
        <f>'Uitgebreide invoer'!I122</f>
        <v>1</v>
      </c>
      <c r="S122" s="23">
        <f t="shared" si="29"/>
        <v>0.7</v>
      </c>
      <c r="T122" s="24">
        <f t="shared" si="49"/>
        <v>3.7308507107235211E-2</v>
      </c>
      <c r="U122" s="23" t="str">
        <f>'Uitgebreide invoer'!J122</f>
        <v>Nee</v>
      </c>
      <c r="V122" s="23">
        <f t="shared" si="30"/>
        <v>0.74685809558253813</v>
      </c>
      <c r="W122" s="23">
        <f t="shared" si="31"/>
        <v>2.7345177353861492</v>
      </c>
      <c r="X122" s="23">
        <f t="shared" si="32"/>
        <v>0.27312241786468872</v>
      </c>
      <c r="Y122" s="23">
        <f t="shared" si="33"/>
        <v>1.7002059605077318</v>
      </c>
      <c r="Z122" s="23">
        <f t="shared" si="34"/>
        <v>3.8584036282109411</v>
      </c>
      <c r="AA122" s="23">
        <f t="shared" si="35"/>
        <v>0.44065010411989497</v>
      </c>
      <c r="AB122" s="23">
        <f t="shared" si="36"/>
        <v>0.95334786492519363</v>
      </c>
      <c r="AC122" s="23">
        <f t="shared" si="37"/>
        <v>10.689447096693412</v>
      </c>
      <c r="AD122" s="23">
        <f t="shared" si="38"/>
        <v>28.600435947755809</v>
      </c>
      <c r="AE122" s="23">
        <f t="shared" si="39"/>
        <v>-0.3</v>
      </c>
      <c r="AF122" s="46">
        <f t="shared" si="40"/>
        <v>0.28057277379011741</v>
      </c>
      <c r="AG122" s="23">
        <f t="shared" si="41"/>
        <v>6.4757420699608589E-2</v>
      </c>
      <c r="AH122" s="23">
        <f t="shared" si="42"/>
        <v>1.071346197180141</v>
      </c>
      <c r="AI122" s="155">
        <f t="shared" si="43"/>
        <v>0.28276612581173705</v>
      </c>
      <c r="AJ122" s="155">
        <f t="shared" si="44"/>
        <v>1.9669879362006277E-2</v>
      </c>
      <c r="AK122" s="155">
        <f t="shared" si="45"/>
        <v>0.30243600517374331</v>
      </c>
      <c r="AL122" s="155">
        <f t="shared" si="46"/>
        <v>11.649719751365781</v>
      </c>
    </row>
    <row r="123" spans="1:38" s="156" customFormat="1" x14ac:dyDescent="0.35">
      <c r="A123" s="23">
        <f>'Uitgebreide invoer'!A123</f>
        <v>83.300000000000182</v>
      </c>
      <c r="B123" s="23">
        <f t="shared" si="25"/>
        <v>0.70000000000000284</v>
      </c>
      <c r="C123" s="23">
        <f>'Uitgebreide invoer'!B123</f>
        <v>0.3</v>
      </c>
      <c r="D123" s="23" t="str">
        <f>'Uitgebreide invoer'!C123</f>
        <v>30 - Grasachtigen en ondergedoken soorten</v>
      </c>
      <c r="E123" s="23">
        <f>'Uitgebreide invoer'!D123</f>
        <v>30</v>
      </c>
      <c r="F123" s="23">
        <f>'Uitgebreide invoer'!E123</f>
        <v>1.5</v>
      </c>
      <c r="G123" s="23">
        <f>'Uitgebreide invoer'!F123</f>
        <v>1.2</v>
      </c>
      <c r="H123" s="23">
        <f>'Uitgebreide invoer'!G123</f>
        <v>1.2</v>
      </c>
      <c r="I123" s="23">
        <f>'Uitgebreide invoer'!H123</f>
        <v>1</v>
      </c>
      <c r="J123" s="24">
        <f>J122+(+H123-I123)/(MAX('Invoerblad heterogene watergang'!$H$9:$H$17))*B123</f>
        <v>1.0237999999999974</v>
      </c>
      <c r="K123" s="24">
        <f t="shared" si="47"/>
        <v>1.7618708303311661</v>
      </c>
      <c r="L123" s="79">
        <f t="shared" si="48"/>
        <v>0.73758993038269005</v>
      </c>
      <c r="M123" s="91">
        <f>'Uitgebreide invoer'!K123</f>
        <v>100</v>
      </c>
      <c r="N123" s="89">
        <f t="shared" si="26"/>
        <v>1.7237999999999973</v>
      </c>
      <c r="O123" s="93" t="str">
        <f>'Uitgebreide invoer'!L123</f>
        <v>Begroeiing volgt bodemverloop</v>
      </c>
      <c r="P123" s="23">
        <f t="shared" si="27"/>
        <v>0.7</v>
      </c>
      <c r="Q123" s="24">
        <f t="shared" si="28"/>
        <v>6.8699992639808171E-4</v>
      </c>
      <c r="R123" s="23">
        <f>'Uitgebreide invoer'!I123</f>
        <v>1</v>
      </c>
      <c r="S123" s="23">
        <f t="shared" si="29"/>
        <v>0.7</v>
      </c>
      <c r="T123" s="24">
        <f t="shared" si="49"/>
        <v>3.7589930382690095E-2</v>
      </c>
      <c r="U123" s="23" t="str">
        <f>'Uitgebreide invoer'!J123</f>
        <v>Nee</v>
      </c>
      <c r="V123" s="23">
        <f t="shared" si="30"/>
        <v>0.74722742075849125</v>
      </c>
      <c r="W123" s="23">
        <f t="shared" si="31"/>
        <v>2.7355324214359107</v>
      </c>
      <c r="X123" s="23">
        <f t="shared" si="32"/>
        <v>0.27315611940956763</v>
      </c>
      <c r="Y123" s="23">
        <f t="shared" si="33"/>
        <v>1.7011662745621403</v>
      </c>
      <c r="Z123" s="23">
        <f t="shared" si="34"/>
        <v>3.8594183142607026</v>
      </c>
      <c r="AA123" s="23">
        <f t="shared" si="35"/>
        <v>0.44078307559361057</v>
      </c>
      <c r="AB123" s="23">
        <f t="shared" si="36"/>
        <v>0.95393885380364907</v>
      </c>
      <c r="AC123" s="23">
        <f t="shared" si="37"/>
        <v>10.695612839319207</v>
      </c>
      <c r="AD123" s="23">
        <f t="shared" si="38"/>
        <v>28.618165614109472</v>
      </c>
      <c r="AE123" s="23">
        <f t="shared" si="39"/>
        <v>-0.3</v>
      </c>
      <c r="AF123" s="46">
        <f t="shared" si="40"/>
        <v>0.2805819603666333</v>
      </c>
      <c r="AG123" s="23">
        <f t="shared" si="41"/>
        <v>6.4726798777888978E-2</v>
      </c>
      <c r="AH123" s="23">
        <f t="shared" si="42"/>
        <v>1.071541835004475</v>
      </c>
      <c r="AI123" s="155">
        <f t="shared" si="43"/>
        <v>0.2827751748605164</v>
      </c>
      <c r="AJ123" s="155">
        <f t="shared" si="44"/>
        <v>1.9660677670541322E-2</v>
      </c>
      <c r="AK123" s="155">
        <f t="shared" si="45"/>
        <v>0.3024358525310577</v>
      </c>
      <c r="AL123" s="155">
        <f t="shared" si="46"/>
        <v>11.647151456780703</v>
      </c>
    </row>
    <row r="124" spans="1:38" s="156" customFormat="1" x14ac:dyDescent="0.35">
      <c r="A124" s="23">
        <f>'Uitgebreide invoer'!A124</f>
        <v>84.000000000000185</v>
      </c>
      <c r="B124" s="23">
        <f t="shared" si="25"/>
        <v>0.70000000000000284</v>
      </c>
      <c r="C124" s="23">
        <f>'Uitgebreide invoer'!B124</f>
        <v>0.3</v>
      </c>
      <c r="D124" s="23" t="str">
        <f>'Uitgebreide invoer'!C124</f>
        <v>30 - Grasachtigen en ondergedoken soorten</v>
      </c>
      <c r="E124" s="23">
        <f>'Uitgebreide invoer'!D124</f>
        <v>30</v>
      </c>
      <c r="F124" s="23">
        <f>'Uitgebreide invoer'!E124</f>
        <v>1.5</v>
      </c>
      <c r="G124" s="23">
        <f>'Uitgebreide invoer'!F124</f>
        <v>1.2</v>
      </c>
      <c r="H124" s="23">
        <f>'Uitgebreide invoer'!G124</f>
        <v>1.2</v>
      </c>
      <c r="I124" s="23">
        <f>'Uitgebreide invoer'!H124</f>
        <v>1</v>
      </c>
      <c r="J124" s="24">
        <f>J123+(+H124-I124)/(MAX('Invoerblad heterogene watergang'!$H$9:$H$17))*B124</f>
        <v>1.0239999999999974</v>
      </c>
      <c r="K124" s="24">
        <f t="shared" si="47"/>
        <v>1.7623512083218871</v>
      </c>
      <c r="L124" s="79">
        <f t="shared" si="48"/>
        <v>0.73787083033116874</v>
      </c>
      <c r="M124" s="91">
        <f>'Uitgebreide invoer'!K124</f>
        <v>100</v>
      </c>
      <c r="N124" s="89">
        <f t="shared" si="26"/>
        <v>1.7239999999999973</v>
      </c>
      <c r="O124" s="93" t="str">
        <f>'Uitgebreide invoer'!L124</f>
        <v>Begroeiing volgt bodemverloop</v>
      </c>
      <c r="P124" s="23">
        <f t="shared" si="27"/>
        <v>0.7</v>
      </c>
      <c r="Q124" s="24">
        <f t="shared" si="28"/>
        <v>6.8625427245864502E-4</v>
      </c>
      <c r="R124" s="23">
        <f>'Uitgebreide invoer'!I124</f>
        <v>1</v>
      </c>
      <c r="S124" s="23">
        <f t="shared" si="29"/>
        <v>0.7</v>
      </c>
      <c r="T124" s="24">
        <f t="shared" si="49"/>
        <v>3.7870830331168781E-2</v>
      </c>
      <c r="U124" s="23" t="str">
        <f>'Uitgebreide invoer'!J124</f>
        <v>Nee</v>
      </c>
      <c r="V124" s="23">
        <f t="shared" si="30"/>
        <v>0.74759629608236078</v>
      </c>
      <c r="W124" s="23">
        <f t="shared" si="31"/>
        <v>2.7365452206034258</v>
      </c>
      <c r="X124" s="23">
        <f t="shared" si="32"/>
        <v>0.27318981994293923</v>
      </c>
      <c r="Y124" s="23">
        <f t="shared" si="33"/>
        <v>1.7021250397778152</v>
      </c>
      <c r="Z124" s="23">
        <f t="shared" si="34"/>
        <v>3.8604311134282181</v>
      </c>
      <c r="AA124" s="23">
        <f t="shared" si="35"/>
        <v>0.440915791466166</v>
      </c>
      <c r="AB124" s="23">
        <f t="shared" si="36"/>
        <v>0.95452874369545437</v>
      </c>
      <c r="AC124" s="23">
        <f t="shared" si="37"/>
        <v>10.701772949396812</v>
      </c>
      <c r="AD124" s="23">
        <f t="shared" si="38"/>
        <v>28.635862310863629</v>
      </c>
      <c r="AE124" s="23">
        <f t="shared" si="39"/>
        <v>-0.3</v>
      </c>
      <c r="AF124" s="46">
        <f t="shared" si="40"/>
        <v>0.28059114006193314</v>
      </c>
      <c r="AG124" s="23">
        <f t="shared" si="41"/>
        <v>6.4696199793556161E-2</v>
      </c>
      <c r="AH124" s="23">
        <f t="shared" si="42"/>
        <v>1.0717374386609397</v>
      </c>
      <c r="AI124" s="155">
        <f t="shared" si="43"/>
        <v>0.28278421699285328</v>
      </c>
      <c r="AJ124" s="155">
        <f t="shared" si="44"/>
        <v>1.9651482856367652E-2</v>
      </c>
      <c r="AK124" s="155">
        <f t="shared" si="45"/>
        <v>0.30243569984922092</v>
      </c>
      <c r="AL124" s="155">
        <f t="shared" si="46"/>
        <v>11.644593487896628</v>
      </c>
    </row>
    <row r="125" spans="1:38" s="156" customFormat="1" x14ac:dyDescent="0.35">
      <c r="A125" s="23">
        <f>'Uitgebreide invoer'!A125</f>
        <v>84.700000000000188</v>
      </c>
      <c r="B125" s="23">
        <f t="shared" si="25"/>
        <v>0.70000000000000284</v>
      </c>
      <c r="C125" s="23">
        <f>'Uitgebreide invoer'!B125</f>
        <v>0.3</v>
      </c>
      <c r="D125" s="23" t="str">
        <f>'Uitgebreide invoer'!C125</f>
        <v>30 - Grasachtigen en ondergedoken soorten</v>
      </c>
      <c r="E125" s="23">
        <f>'Uitgebreide invoer'!D125</f>
        <v>30</v>
      </c>
      <c r="F125" s="23">
        <f>'Uitgebreide invoer'!E125</f>
        <v>1.5</v>
      </c>
      <c r="G125" s="23">
        <f>'Uitgebreide invoer'!F125</f>
        <v>1.2</v>
      </c>
      <c r="H125" s="23">
        <f>'Uitgebreide invoer'!G125</f>
        <v>1.2</v>
      </c>
      <c r="I125" s="23">
        <f>'Uitgebreide invoer'!H125</f>
        <v>1</v>
      </c>
      <c r="J125" s="24">
        <f>J124+(+H125-I125)/(MAX('Invoerblad heterogene watergang'!$H$9:$H$17))*B125</f>
        <v>1.0241999999999973</v>
      </c>
      <c r="K125" s="24">
        <f t="shared" si="47"/>
        <v>1.7628310657195492</v>
      </c>
      <c r="L125" s="79">
        <f t="shared" si="48"/>
        <v>0.73815120832188974</v>
      </c>
      <c r="M125" s="91">
        <f>'Uitgebreide invoer'!K125</f>
        <v>100</v>
      </c>
      <c r="N125" s="89">
        <f t="shared" si="26"/>
        <v>1.7241999999999973</v>
      </c>
      <c r="O125" s="93" t="str">
        <f>'Uitgebreide invoer'!L125</f>
        <v>Begroeiing volgt bodemverloop</v>
      </c>
      <c r="P125" s="23">
        <f t="shared" si="27"/>
        <v>0.7</v>
      </c>
      <c r="Q125" s="24">
        <f t="shared" si="28"/>
        <v>6.85510568088761E-4</v>
      </c>
      <c r="R125" s="23">
        <f>'Uitgebreide invoer'!I125</f>
        <v>1</v>
      </c>
      <c r="S125" s="23">
        <f t="shared" si="29"/>
        <v>0.7</v>
      </c>
      <c r="T125" s="24">
        <f t="shared" si="49"/>
        <v>3.8151208321889785E-2</v>
      </c>
      <c r="U125" s="23" t="str">
        <f>'Uitgebreide invoer'!J125</f>
        <v>Nee</v>
      </c>
      <c r="V125" s="23">
        <f t="shared" si="30"/>
        <v>0.74796472203089803</v>
      </c>
      <c r="W125" s="23">
        <f t="shared" si="31"/>
        <v>2.7375561378254822</v>
      </c>
      <c r="X125" s="23">
        <f t="shared" si="32"/>
        <v>0.27322351921704424</v>
      </c>
      <c r="Y125" s="23">
        <f t="shared" si="33"/>
        <v>1.7030822595068666</v>
      </c>
      <c r="Z125" s="23">
        <f t="shared" si="34"/>
        <v>3.8614420306502746</v>
      </c>
      <c r="AA125" s="23">
        <f t="shared" si="35"/>
        <v>0.4410482524374616</v>
      </c>
      <c r="AB125" s="23">
        <f t="shared" si="36"/>
        <v>0.95511753747596861</v>
      </c>
      <c r="AC125" s="23">
        <f t="shared" si="37"/>
        <v>10.707927425605876</v>
      </c>
      <c r="AD125" s="23">
        <f t="shared" si="38"/>
        <v>28.653526124279058</v>
      </c>
      <c r="AE125" s="23">
        <f t="shared" si="39"/>
        <v>-0.3</v>
      </c>
      <c r="AF125" s="46">
        <f t="shared" si="40"/>
        <v>0.28060031282442716</v>
      </c>
      <c r="AG125" s="23">
        <f t="shared" si="41"/>
        <v>6.4665623918576109E-2</v>
      </c>
      <c r="AH125" s="23">
        <f t="shared" si="42"/>
        <v>1.0719330084323833</v>
      </c>
      <c r="AI125" s="155">
        <f t="shared" si="43"/>
        <v>0.28279325215830298</v>
      </c>
      <c r="AJ125" s="155">
        <f t="shared" si="44"/>
        <v>1.964229497120069E-2</v>
      </c>
      <c r="AK125" s="155">
        <f t="shared" si="45"/>
        <v>0.30243554712950366</v>
      </c>
      <c r="AL125" s="155">
        <f t="shared" si="46"/>
        <v>11.642045792295455</v>
      </c>
    </row>
    <row r="126" spans="1:38" s="156" customFormat="1" x14ac:dyDescent="0.35">
      <c r="A126" s="23">
        <f>'Uitgebreide invoer'!A126</f>
        <v>85.40000000000019</v>
      </c>
      <c r="B126" s="23">
        <f t="shared" si="25"/>
        <v>0.70000000000000284</v>
      </c>
      <c r="C126" s="23">
        <f>'Uitgebreide invoer'!B126</f>
        <v>0.3</v>
      </c>
      <c r="D126" s="23" t="str">
        <f>'Uitgebreide invoer'!C126</f>
        <v>30 - Grasachtigen en ondergedoken soorten</v>
      </c>
      <c r="E126" s="23">
        <f>'Uitgebreide invoer'!D126</f>
        <v>30</v>
      </c>
      <c r="F126" s="23">
        <f>'Uitgebreide invoer'!E126</f>
        <v>1.5</v>
      </c>
      <c r="G126" s="23">
        <f>'Uitgebreide invoer'!F126</f>
        <v>1.2</v>
      </c>
      <c r="H126" s="23">
        <f>'Uitgebreide invoer'!G126</f>
        <v>1.2</v>
      </c>
      <c r="I126" s="23">
        <f>'Uitgebreide invoer'!H126</f>
        <v>1</v>
      </c>
      <c r="J126" s="24">
        <f>J125+(+H126-I126)/(MAX('Invoerblad heterogene watergang'!$H$9:$H$17))*B126</f>
        <v>1.0243999999999973</v>
      </c>
      <c r="K126" s="24">
        <f t="shared" si="47"/>
        <v>1.7633104038843468</v>
      </c>
      <c r="L126" s="79">
        <f t="shared" si="48"/>
        <v>0.73843106571955186</v>
      </c>
      <c r="M126" s="91">
        <f>'Uitgebreide invoer'!K126</f>
        <v>100</v>
      </c>
      <c r="N126" s="89">
        <f t="shared" si="26"/>
        <v>1.7243999999999973</v>
      </c>
      <c r="O126" s="93" t="str">
        <f>'Uitgebreide invoer'!L126</f>
        <v>Begroeiing volgt bodemverloop</v>
      </c>
      <c r="P126" s="23">
        <f t="shared" si="27"/>
        <v>0.7</v>
      </c>
      <c r="Q126" s="24">
        <f t="shared" si="28"/>
        <v>6.8476880685388783E-4</v>
      </c>
      <c r="R126" s="23">
        <f>'Uitgebreide invoer'!I126</f>
        <v>1</v>
      </c>
      <c r="S126" s="23">
        <f t="shared" si="29"/>
        <v>0.7</v>
      </c>
      <c r="T126" s="24">
        <f t="shared" si="49"/>
        <v>3.8431065719551905E-2</v>
      </c>
      <c r="U126" s="23" t="str">
        <f>'Uitgebreide invoer'!J126</f>
        <v>Nee</v>
      </c>
      <c r="V126" s="23">
        <f t="shared" si="30"/>
        <v>0.74833269908197297</v>
      </c>
      <c r="W126" s="23">
        <f t="shared" si="31"/>
        <v>2.7385651780225704</v>
      </c>
      <c r="X126" s="23">
        <f t="shared" si="32"/>
        <v>0.27325721698627597</v>
      </c>
      <c r="Y126" s="23">
        <f t="shared" si="33"/>
        <v>1.7040379370930316</v>
      </c>
      <c r="Z126" s="23">
        <f t="shared" si="34"/>
        <v>3.8624510708473627</v>
      </c>
      <c r="AA126" s="23">
        <f t="shared" si="35"/>
        <v>0.44118045920493482</v>
      </c>
      <c r="AB126" s="23">
        <f t="shared" si="36"/>
        <v>0.95570523801105867</v>
      </c>
      <c r="AC126" s="23">
        <f t="shared" si="37"/>
        <v>10.714076266689121</v>
      </c>
      <c r="AD126" s="23">
        <f t="shared" si="38"/>
        <v>28.671157140331761</v>
      </c>
      <c r="AE126" s="23">
        <f t="shared" si="39"/>
        <v>-0.3</v>
      </c>
      <c r="AF126" s="46">
        <f t="shared" si="40"/>
        <v>0.28060947860317598</v>
      </c>
      <c r="AG126" s="23">
        <f t="shared" si="41"/>
        <v>6.4635071322746707E-2</v>
      </c>
      <c r="AH126" s="23">
        <f t="shared" si="42"/>
        <v>1.0721285445997124</v>
      </c>
      <c r="AI126" s="155">
        <f t="shared" si="43"/>
        <v>0.28280228030706289</v>
      </c>
      <c r="AJ126" s="155">
        <f t="shared" si="44"/>
        <v>1.9633114066105305E-2</v>
      </c>
      <c r="AK126" s="155">
        <f t="shared" si="45"/>
        <v>0.30243539437316819</v>
      </c>
      <c r="AL126" s="155">
        <f t="shared" si="46"/>
        <v>11.639508317884214</v>
      </c>
    </row>
    <row r="127" spans="1:38" s="156" customFormat="1" x14ac:dyDescent="0.35">
      <c r="A127" s="23">
        <f>'Uitgebreide invoer'!A127</f>
        <v>86.100000000000193</v>
      </c>
      <c r="B127" s="23">
        <f t="shared" si="25"/>
        <v>0.70000000000000284</v>
      </c>
      <c r="C127" s="23">
        <f>'Uitgebreide invoer'!B127</f>
        <v>0.3</v>
      </c>
      <c r="D127" s="23" t="str">
        <f>'Uitgebreide invoer'!C127</f>
        <v>30 - Grasachtigen en ondergedoken soorten</v>
      </c>
      <c r="E127" s="23">
        <f>'Uitgebreide invoer'!D127</f>
        <v>30</v>
      </c>
      <c r="F127" s="23">
        <f>'Uitgebreide invoer'!E127</f>
        <v>1.5</v>
      </c>
      <c r="G127" s="23">
        <f>'Uitgebreide invoer'!F127</f>
        <v>1.2</v>
      </c>
      <c r="H127" s="23">
        <f>'Uitgebreide invoer'!G127</f>
        <v>1.2</v>
      </c>
      <c r="I127" s="23">
        <f>'Uitgebreide invoer'!H127</f>
        <v>1</v>
      </c>
      <c r="J127" s="24">
        <f>J126+(+H127-I127)/(MAX('Invoerblad heterogene watergang'!$H$9:$H$17))*B127</f>
        <v>1.0245999999999973</v>
      </c>
      <c r="K127" s="24">
        <f t="shared" si="47"/>
        <v>1.7637892241719861</v>
      </c>
      <c r="L127" s="79">
        <f t="shared" si="48"/>
        <v>0.7387104038843495</v>
      </c>
      <c r="M127" s="91">
        <f>'Uitgebreide invoer'!K127</f>
        <v>100</v>
      </c>
      <c r="N127" s="89">
        <f t="shared" si="26"/>
        <v>1.7245999999999972</v>
      </c>
      <c r="O127" s="93" t="str">
        <f>'Uitgebreide invoer'!L127</f>
        <v>Begroeiing volgt bodemverloop</v>
      </c>
      <c r="P127" s="23">
        <f t="shared" si="27"/>
        <v>0.7</v>
      </c>
      <c r="Q127" s="24">
        <f t="shared" si="28"/>
        <v>6.8402898234184615E-4</v>
      </c>
      <c r="R127" s="23">
        <f>'Uitgebreide invoer'!I127</f>
        <v>1</v>
      </c>
      <c r="S127" s="23">
        <f t="shared" si="29"/>
        <v>0.7</v>
      </c>
      <c r="T127" s="24">
        <f t="shared" si="49"/>
        <v>3.8710403884349542E-2</v>
      </c>
      <c r="U127" s="23" t="str">
        <f>'Uitgebreide invoer'!J127</f>
        <v>Nee</v>
      </c>
      <c r="V127" s="23">
        <f t="shared" si="30"/>
        <v>0.74870022771455358</v>
      </c>
      <c r="W127" s="23">
        <f t="shared" si="31"/>
        <v>2.7395723460989423</v>
      </c>
      <c r="X127" s="23">
        <f t="shared" si="32"/>
        <v>0.27329091300716229</v>
      </c>
      <c r="Y127" s="23">
        <f t="shared" si="33"/>
        <v>1.7049920758716874</v>
      </c>
      <c r="Z127" s="23">
        <f t="shared" si="34"/>
        <v>3.8634582389237346</v>
      </c>
      <c r="AA127" s="23">
        <f t="shared" si="35"/>
        <v>0.44131241246356961</v>
      </c>
      <c r="AB127" s="23">
        <f t="shared" si="36"/>
        <v>0.95629184815713386</v>
      </c>
      <c r="AC127" s="23">
        <f t="shared" si="37"/>
        <v>10.720219471451797</v>
      </c>
      <c r="AD127" s="23">
        <f t="shared" si="38"/>
        <v>28.688755444714015</v>
      </c>
      <c r="AE127" s="23">
        <f t="shared" si="39"/>
        <v>-0.3</v>
      </c>
      <c r="AF127" s="46">
        <f t="shared" si="40"/>
        <v>0.28061863734788284</v>
      </c>
      <c r="AG127" s="23">
        <f t="shared" si="41"/>
        <v>6.4604542173723842E-2</v>
      </c>
      <c r="AH127" s="23">
        <f t="shared" si="42"/>
        <v>1.0723240474419122</v>
      </c>
      <c r="AI127" s="155">
        <f t="shared" si="43"/>
        <v>0.28281130138996396</v>
      </c>
      <c r="AJ127" s="155">
        <f t="shared" si="44"/>
        <v>1.9623940191501824E-2</v>
      </c>
      <c r="AK127" s="155">
        <f t="shared" si="45"/>
        <v>0.30243524158146579</v>
      </c>
      <c r="AL127" s="155">
        <f t="shared" si="46"/>
        <v>11.63698101289264</v>
      </c>
    </row>
    <row r="128" spans="1:38" s="156" customFormat="1" x14ac:dyDescent="0.35">
      <c r="A128" s="23">
        <f>'Uitgebreide invoer'!A128</f>
        <v>86.800000000000196</v>
      </c>
      <c r="B128" s="23">
        <f t="shared" si="25"/>
        <v>0.70000000000000284</v>
      </c>
      <c r="C128" s="23">
        <f>'Uitgebreide invoer'!B128</f>
        <v>0.3</v>
      </c>
      <c r="D128" s="23" t="str">
        <f>'Uitgebreide invoer'!C128</f>
        <v>30 - Grasachtigen en ondergedoken soorten</v>
      </c>
      <c r="E128" s="23">
        <f>'Uitgebreide invoer'!D128</f>
        <v>30</v>
      </c>
      <c r="F128" s="23">
        <f>'Uitgebreide invoer'!E128</f>
        <v>1.5</v>
      </c>
      <c r="G128" s="23">
        <f>'Uitgebreide invoer'!F128</f>
        <v>1.2</v>
      </c>
      <c r="H128" s="23">
        <f>'Uitgebreide invoer'!G128</f>
        <v>1.2</v>
      </c>
      <c r="I128" s="23">
        <f>'Uitgebreide invoer'!H128</f>
        <v>1</v>
      </c>
      <c r="J128" s="24">
        <f>J127+(+H128-I128)/(MAX('Invoerblad heterogene watergang'!$H$9:$H$17))*B128</f>
        <v>1.0247999999999973</v>
      </c>
      <c r="K128" s="24">
        <f t="shared" si="47"/>
        <v>1.7642675279337001</v>
      </c>
      <c r="L128" s="79">
        <f t="shared" si="48"/>
        <v>0.73898922417198887</v>
      </c>
      <c r="M128" s="91">
        <f>'Uitgebreide invoer'!K128</f>
        <v>100</v>
      </c>
      <c r="N128" s="89">
        <f t="shared" si="26"/>
        <v>1.7247999999999972</v>
      </c>
      <c r="O128" s="93" t="str">
        <f>'Uitgebreide invoer'!L128</f>
        <v>Begroeiing volgt bodemverloop</v>
      </c>
      <c r="P128" s="23">
        <f t="shared" si="27"/>
        <v>0.7</v>
      </c>
      <c r="Q128" s="24">
        <f t="shared" si="28"/>
        <v>6.8329108816277638E-4</v>
      </c>
      <c r="R128" s="23">
        <f>'Uitgebreide invoer'!I128</f>
        <v>1</v>
      </c>
      <c r="S128" s="23">
        <f t="shared" si="29"/>
        <v>0.7</v>
      </c>
      <c r="T128" s="24">
        <f t="shared" si="49"/>
        <v>3.8989224171988912E-2</v>
      </c>
      <c r="U128" s="23" t="str">
        <f>'Uitgebreide invoer'!J128</f>
        <v>Nee</v>
      </c>
      <c r="V128" s="23">
        <f t="shared" si="30"/>
        <v>0.74906730840868707</v>
      </c>
      <c r="W128" s="23">
        <f t="shared" si="31"/>
        <v>2.7405776469426657</v>
      </c>
      <c r="X128" s="23">
        <f t="shared" si="32"/>
        <v>0.27332460703834893</v>
      </c>
      <c r="Y128" s="23">
        <f t="shared" si="33"/>
        <v>1.7059446791698638</v>
      </c>
      <c r="Z128" s="23">
        <f t="shared" si="34"/>
        <v>3.864463539767458</v>
      </c>
      <c r="AA128" s="23">
        <f t="shared" si="35"/>
        <v>0.44144411290590624</v>
      </c>
      <c r="AB128" s="23">
        <f t="shared" si="36"/>
        <v>0.95687737076117674</v>
      </c>
      <c r="AC128" s="23">
        <f t="shared" si="37"/>
        <v>10.726357038761098</v>
      </c>
      <c r="AD128" s="23">
        <f t="shared" si="38"/>
        <v>28.706321122835302</v>
      </c>
      <c r="AE128" s="23">
        <f t="shared" si="39"/>
        <v>-0.3</v>
      </c>
      <c r="AF128" s="46">
        <f t="shared" si="40"/>
        <v>0.28062778900888891</v>
      </c>
      <c r="AG128" s="23">
        <f t="shared" si="41"/>
        <v>6.4574036637036952E-2</v>
      </c>
      <c r="AH128" s="23">
        <f t="shared" si="42"/>
        <v>1.0725195172360549</v>
      </c>
      <c r="AI128" s="155">
        <f t="shared" si="43"/>
        <v>0.2828203153584668</v>
      </c>
      <c r="AJ128" s="155">
        <f t="shared" si="44"/>
        <v>1.9614773397172228E-2</v>
      </c>
      <c r="AK128" s="155">
        <f t="shared" si="45"/>
        <v>0.30243508875563901</v>
      </c>
      <c r="AL128" s="155">
        <f t="shared" si="46"/>
        <v>11.634463825870865</v>
      </c>
    </row>
    <row r="129" spans="1:38" s="156" customFormat="1" x14ac:dyDescent="0.35">
      <c r="A129" s="23">
        <f>'Uitgebreide invoer'!A129</f>
        <v>87.500000000000199</v>
      </c>
      <c r="B129" s="23">
        <f t="shared" si="25"/>
        <v>0.70000000000000284</v>
      </c>
      <c r="C129" s="23">
        <f>'Uitgebreide invoer'!B129</f>
        <v>0.3</v>
      </c>
      <c r="D129" s="23" t="str">
        <f>'Uitgebreide invoer'!C129</f>
        <v>30 - Grasachtigen en ondergedoken soorten</v>
      </c>
      <c r="E129" s="23">
        <f>'Uitgebreide invoer'!D129</f>
        <v>30</v>
      </c>
      <c r="F129" s="23">
        <f>'Uitgebreide invoer'!E129</f>
        <v>1.5</v>
      </c>
      <c r="G129" s="23">
        <f>'Uitgebreide invoer'!F129</f>
        <v>1.2</v>
      </c>
      <c r="H129" s="23">
        <f>'Uitgebreide invoer'!G129</f>
        <v>1.2</v>
      </c>
      <c r="I129" s="23">
        <f>'Uitgebreide invoer'!H129</f>
        <v>1</v>
      </c>
      <c r="J129" s="24">
        <f>J128+(+H129-I129)/(MAX('Invoerblad heterogene watergang'!$H$9:$H$17))*B129</f>
        <v>1.0249999999999972</v>
      </c>
      <c r="K129" s="24">
        <f t="shared" si="47"/>
        <v>1.7647453165162645</v>
      </c>
      <c r="L129" s="79">
        <f t="shared" si="48"/>
        <v>0.73926752793370287</v>
      </c>
      <c r="M129" s="91">
        <f>'Uitgebreide invoer'!K129</f>
        <v>100</v>
      </c>
      <c r="N129" s="89">
        <f t="shared" si="26"/>
        <v>1.7249999999999972</v>
      </c>
      <c r="O129" s="93" t="str">
        <f>'Uitgebreide invoer'!L129</f>
        <v>Begroeiing volgt bodemverloop</v>
      </c>
      <c r="P129" s="23">
        <f t="shared" si="27"/>
        <v>0.7</v>
      </c>
      <c r="Q129" s="24">
        <f t="shared" si="28"/>
        <v>6.8255511794909065E-4</v>
      </c>
      <c r="R129" s="23">
        <f>'Uitgebreide invoer'!I129</f>
        <v>1</v>
      </c>
      <c r="S129" s="23">
        <f t="shared" si="29"/>
        <v>0.7</v>
      </c>
      <c r="T129" s="24">
        <f t="shared" si="49"/>
        <v>3.9267527933702917E-2</v>
      </c>
      <c r="U129" s="23" t="str">
        <f>'Uitgebreide invoer'!J129</f>
        <v>Nee</v>
      </c>
      <c r="V129" s="23">
        <f t="shared" si="30"/>
        <v>0.74943394164547961</v>
      </c>
      <c r="W129" s="23">
        <f t="shared" si="31"/>
        <v>2.7415810854256804</v>
      </c>
      <c r="X129" s="23">
        <f t="shared" si="32"/>
        <v>0.27335829884058177</v>
      </c>
      <c r="Y129" s="23">
        <f t="shared" si="33"/>
        <v>1.7068957503062554</v>
      </c>
      <c r="Z129" s="23">
        <f t="shared" si="34"/>
        <v>3.8654669782504723</v>
      </c>
      <c r="AA129" s="23">
        <f t="shared" si="35"/>
        <v>0.44157556122205033</v>
      </c>
      <c r="AB129" s="23">
        <f t="shared" si="36"/>
        <v>0.95746180866077579</v>
      </c>
      <c r="AC129" s="23">
        <f t="shared" si="37"/>
        <v>10.732488967545622</v>
      </c>
      <c r="AD129" s="23">
        <f t="shared" si="38"/>
        <v>28.723854259823273</v>
      </c>
      <c r="AE129" s="23">
        <f t="shared" si="39"/>
        <v>-0.3</v>
      </c>
      <c r="AF129" s="46">
        <f t="shared" si="40"/>
        <v>0.28063693353716695</v>
      </c>
      <c r="AG129" s="23">
        <f t="shared" si="41"/>
        <v>6.4543554876110118E-2</v>
      </c>
      <c r="AH129" s="23">
        <f t="shared" si="42"/>
        <v>1.0727149542573124</v>
      </c>
      <c r="AI129" s="155">
        <f t="shared" si="43"/>
        <v>0.28282932216465489</v>
      </c>
      <c r="AJ129" s="155">
        <f t="shared" si="44"/>
        <v>1.9605613732266165E-2</v>
      </c>
      <c r="AK129" s="155">
        <f t="shared" si="45"/>
        <v>0.30243493589692105</v>
      </c>
      <c r="AL129" s="155">
        <f t="shared" si="46"/>
        <v>11.631956705687056</v>
      </c>
    </row>
    <row r="130" spans="1:38" s="156" customFormat="1" x14ac:dyDescent="0.35">
      <c r="A130" s="23">
        <f>'Uitgebreide invoer'!A130</f>
        <v>88.200000000000202</v>
      </c>
      <c r="B130" s="23">
        <f t="shared" si="25"/>
        <v>0.70000000000000284</v>
      </c>
      <c r="C130" s="23">
        <f>'Uitgebreide invoer'!B130</f>
        <v>0.3</v>
      </c>
      <c r="D130" s="23" t="str">
        <f>'Uitgebreide invoer'!C130</f>
        <v>30 - Grasachtigen en ondergedoken soorten</v>
      </c>
      <c r="E130" s="23">
        <f>'Uitgebreide invoer'!D130</f>
        <v>30</v>
      </c>
      <c r="F130" s="23">
        <f>'Uitgebreide invoer'!E130</f>
        <v>1.5</v>
      </c>
      <c r="G130" s="23">
        <f>'Uitgebreide invoer'!F130</f>
        <v>1.2</v>
      </c>
      <c r="H130" s="23">
        <f>'Uitgebreide invoer'!G130</f>
        <v>1.2</v>
      </c>
      <c r="I130" s="23">
        <f>'Uitgebreide invoer'!H130</f>
        <v>1</v>
      </c>
      <c r="J130" s="24">
        <f>J129+(+H130-I130)/(MAX('Invoerblad heterogene watergang'!$H$9:$H$17))*B130</f>
        <v>1.0251999999999972</v>
      </c>
      <c r="K130" s="24">
        <f t="shared" si="47"/>
        <v>1.7652225912620134</v>
      </c>
      <c r="L130" s="79">
        <f t="shared" si="48"/>
        <v>0.73954531651626731</v>
      </c>
      <c r="M130" s="91">
        <f>'Uitgebreide invoer'!K130</f>
        <v>100</v>
      </c>
      <c r="N130" s="89">
        <f t="shared" si="26"/>
        <v>1.7251999999999972</v>
      </c>
      <c r="O130" s="93" t="str">
        <f>'Uitgebreide invoer'!L130</f>
        <v>Begroeiing volgt bodemverloop</v>
      </c>
      <c r="P130" s="23">
        <f t="shared" si="27"/>
        <v>0.7</v>
      </c>
      <c r="Q130" s="24">
        <f t="shared" si="28"/>
        <v>6.8182106535542007E-4</v>
      </c>
      <c r="R130" s="23">
        <f>'Uitgebreide invoer'!I130</f>
        <v>1</v>
      </c>
      <c r="S130" s="23">
        <f t="shared" si="29"/>
        <v>0.7</v>
      </c>
      <c r="T130" s="24">
        <f t="shared" si="49"/>
        <v>3.9545316516267359E-2</v>
      </c>
      <c r="U130" s="23" t="str">
        <f>'Uitgebreide invoer'!J130</f>
        <v>Nee</v>
      </c>
      <c r="V130" s="23">
        <f t="shared" si="30"/>
        <v>0.7498001279070784</v>
      </c>
      <c r="W130" s="23">
        <f t="shared" si="31"/>
        <v>2.7425826664038548</v>
      </c>
      <c r="X130" s="23">
        <f t="shared" si="32"/>
        <v>0.2733919881766903</v>
      </c>
      <c r="Y130" s="23">
        <f t="shared" si="33"/>
        <v>1.7078452925912397</v>
      </c>
      <c r="Z130" s="23">
        <f t="shared" si="34"/>
        <v>3.8664685592286467</v>
      </c>
      <c r="AA130" s="23">
        <f t="shared" si="35"/>
        <v>0.44170675809968352</v>
      </c>
      <c r="AB130" s="23">
        <f t="shared" si="36"/>
        <v>0.95804516468416134</v>
      </c>
      <c r="AC130" s="23">
        <f t="shared" si="37"/>
        <v>10.738615256794816</v>
      </c>
      <c r="AD130" s="23">
        <f t="shared" si="38"/>
        <v>28.74135494052484</v>
      </c>
      <c r="AE130" s="23">
        <f t="shared" si="39"/>
        <v>-0.3</v>
      </c>
      <c r="AF130" s="46">
        <f t="shared" si="40"/>
        <v>0.2806460708843147</v>
      </c>
      <c r="AG130" s="23">
        <f t="shared" si="41"/>
        <v>6.4513097052284293E-2</v>
      </c>
      <c r="AH130" s="23">
        <f t="shared" si="42"/>
        <v>1.0729103587789734</v>
      </c>
      <c r="AI130" s="155">
        <f t="shared" si="43"/>
        <v>0.28283832176122853</v>
      </c>
      <c r="AJ130" s="155">
        <f t="shared" si="44"/>
        <v>1.9596461245306913E-2</v>
      </c>
      <c r="AK130" s="155">
        <f t="shared" si="45"/>
        <v>0.30243478300653542</v>
      </c>
      <c r="AL130" s="155">
        <f t="shared" si="46"/>
        <v>11.629459601525065</v>
      </c>
    </row>
    <row r="131" spans="1:38" s="156" customFormat="1" x14ac:dyDescent="0.35">
      <c r="A131" s="23">
        <f>'Uitgebreide invoer'!A131</f>
        <v>88.900000000000205</v>
      </c>
      <c r="B131" s="23">
        <f t="shared" si="25"/>
        <v>0.70000000000000284</v>
      </c>
      <c r="C131" s="23">
        <f>'Uitgebreide invoer'!B131</f>
        <v>0.3</v>
      </c>
      <c r="D131" s="23" t="str">
        <f>'Uitgebreide invoer'!C131</f>
        <v>30 - Grasachtigen en ondergedoken soorten</v>
      </c>
      <c r="E131" s="23">
        <f>'Uitgebreide invoer'!D131</f>
        <v>30</v>
      </c>
      <c r="F131" s="23">
        <f>'Uitgebreide invoer'!E131</f>
        <v>1.5</v>
      </c>
      <c r="G131" s="23">
        <f>'Uitgebreide invoer'!F131</f>
        <v>1.2</v>
      </c>
      <c r="H131" s="23">
        <f>'Uitgebreide invoer'!G131</f>
        <v>1.2</v>
      </c>
      <c r="I131" s="23">
        <f>'Uitgebreide invoer'!H131</f>
        <v>1</v>
      </c>
      <c r="J131" s="24">
        <f>J130+(+H131-I131)/(MAX('Invoerblad heterogene watergang'!$H$9:$H$17))*B131</f>
        <v>1.0253999999999972</v>
      </c>
      <c r="K131" s="24">
        <f t="shared" si="47"/>
        <v>1.7656993535088543</v>
      </c>
      <c r="L131" s="79">
        <f t="shared" si="48"/>
        <v>0.73982259126201622</v>
      </c>
      <c r="M131" s="91">
        <f>'Uitgebreide invoer'!K131</f>
        <v>100</v>
      </c>
      <c r="N131" s="89">
        <f t="shared" si="26"/>
        <v>1.7253999999999972</v>
      </c>
      <c r="O131" s="93" t="str">
        <f>'Uitgebreide invoer'!L131</f>
        <v>Begroeiing volgt bodemverloop</v>
      </c>
      <c r="P131" s="23">
        <f t="shared" si="27"/>
        <v>0.7</v>
      </c>
      <c r="Q131" s="24">
        <f t="shared" si="28"/>
        <v>6.8108892405856864E-4</v>
      </c>
      <c r="R131" s="23">
        <f>'Uitgebreide invoer'!I131</f>
        <v>1</v>
      </c>
      <c r="S131" s="23">
        <f t="shared" si="29"/>
        <v>0.7</v>
      </c>
      <c r="T131" s="24">
        <f t="shared" si="49"/>
        <v>3.982259126201626E-2</v>
      </c>
      <c r="U131" s="23" t="str">
        <f>'Uitgebreide invoer'!J131</f>
        <v>Nee</v>
      </c>
      <c r="V131" s="23">
        <f t="shared" si="30"/>
        <v>0.75016586767665183</v>
      </c>
      <c r="W131" s="23">
        <f t="shared" si="31"/>
        <v>2.7435823947170439</v>
      </c>
      <c r="X131" s="23">
        <f t="shared" si="32"/>
        <v>0.27342567481157032</v>
      </c>
      <c r="Y131" s="23">
        <f t="shared" si="33"/>
        <v>1.7087933093268859</v>
      </c>
      <c r="Z131" s="23">
        <f t="shared" si="34"/>
        <v>3.8674682875418362</v>
      </c>
      <c r="AA131" s="23">
        <f t="shared" si="35"/>
        <v>0.44183770422407143</v>
      </c>
      <c r="AB131" s="23">
        <f t="shared" si="36"/>
        <v>0.95862744165023406</v>
      </c>
      <c r="AC131" s="23">
        <f t="shared" si="37"/>
        <v>10.744735905558423</v>
      </c>
      <c r="AD131" s="23">
        <f t="shared" si="38"/>
        <v>28.758823249507021</v>
      </c>
      <c r="AE131" s="23">
        <f t="shared" si="39"/>
        <v>-0.3</v>
      </c>
      <c r="AF131" s="46">
        <f t="shared" si="40"/>
        <v>0.28065520100254976</v>
      </c>
      <c r="AG131" s="23">
        <f t="shared" si="41"/>
        <v>6.44826633248341E-2</v>
      </c>
      <c r="AH131" s="23">
        <f t="shared" si="42"/>
        <v>1.0731057310724521</v>
      </c>
      <c r="AI131" s="155">
        <f t="shared" si="43"/>
        <v>0.28284731410149916</v>
      </c>
      <c r="AJ131" s="155">
        <f t="shared" si="44"/>
        <v>1.9587315984197287E-2</v>
      </c>
      <c r="AK131" s="155">
        <f t="shared" si="45"/>
        <v>0.30243463008569643</v>
      </c>
      <c r="AL131" s="155">
        <f t="shared" si="46"/>
        <v>11.6269724628822</v>
      </c>
    </row>
    <row r="132" spans="1:38" s="156" customFormat="1" x14ac:dyDescent="0.35">
      <c r="A132" s="23">
        <f>'Uitgebreide invoer'!A132</f>
        <v>89.600000000000207</v>
      </c>
      <c r="B132" s="23">
        <f t="shared" si="25"/>
        <v>0.70000000000000284</v>
      </c>
      <c r="C132" s="23">
        <f>'Uitgebreide invoer'!B132</f>
        <v>0.3</v>
      </c>
      <c r="D132" s="23" t="str">
        <f>'Uitgebreide invoer'!C132</f>
        <v>30 - Grasachtigen en ondergedoken soorten</v>
      </c>
      <c r="E132" s="23">
        <f>'Uitgebreide invoer'!D132</f>
        <v>30</v>
      </c>
      <c r="F132" s="23">
        <f>'Uitgebreide invoer'!E132</f>
        <v>1.5</v>
      </c>
      <c r="G132" s="23">
        <f>'Uitgebreide invoer'!F132</f>
        <v>1.2</v>
      </c>
      <c r="H132" s="23">
        <f>'Uitgebreide invoer'!G132</f>
        <v>1.2</v>
      </c>
      <c r="I132" s="23">
        <f>'Uitgebreide invoer'!H132</f>
        <v>1</v>
      </c>
      <c r="J132" s="24">
        <f>J131+(+H132-I132)/(MAX('Invoerblad heterogene watergang'!$H$9:$H$17))*B132</f>
        <v>1.0255999999999972</v>
      </c>
      <c r="K132" s="24">
        <f t="shared" si="47"/>
        <v>1.7661756045902846</v>
      </c>
      <c r="L132" s="79">
        <f t="shared" si="48"/>
        <v>0.74009935350885714</v>
      </c>
      <c r="M132" s="91">
        <f>'Uitgebreide invoer'!K132</f>
        <v>100</v>
      </c>
      <c r="N132" s="89">
        <f t="shared" si="26"/>
        <v>1.7255999999999971</v>
      </c>
      <c r="O132" s="93" t="str">
        <f>'Uitgebreide invoer'!L132</f>
        <v>Begroeiing volgt bodemverloop</v>
      </c>
      <c r="P132" s="23">
        <f t="shared" si="27"/>
        <v>0.7</v>
      </c>
      <c r="Q132" s="24">
        <f t="shared" si="28"/>
        <v>6.8035868775746398E-4</v>
      </c>
      <c r="R132" s="23">
        <f>'Uitgebreide invoer'!I132</f>
        <v>1</v>
      </c>
      <c r="S132" s="23">
        <f t="shared" si="29"/>
        <v>0.7</v>
      </c>
      <c r="T132" s="24">
        <f t="shared" si="49"/>
        <v>4.0099353508857183E-2</v>
      </c>
      <c r="U132" s="23" t="str">
        <f>'Uitgebreide invoer'!J132</f>
        <v>Nee</v>
      </c>
      <c r="V132" s="23">
        <f t="shared" si="30"/>
        <v>0.75053116143837106</v>
      </c>
      <c r="W132" s="23">
        <f t="shared" si="31"/>
        <v>2.7445802751891413</v>
      </c>
      <c r="X132" s="23">
        <f t="shared" si="32"/>
        <v>0.27345935851216763</v>
      </c>
      <c r="Y132" s="23">
        <f t="shared" si="33"/>
        <v>1.7097398038069709</v>
      </c>
      <c r="Z132" s="23">
        <f t="shared" si="34"/>
        <v>3.8684661680139332</v>
      </c>
      <c r="AA132" s="23">
        <f t="shared" si="35"/>
        <v>0.44196840027807449</v>
      </c>
      <c r="AB132" s="23">
        <f t="shared" si="36"/>
        <v>0.95920864236859982</v>
      </c>
      <c r="AC132" s="23">
        <f t="shared" si="37"/>
        <v>10.750850912945953</v>
      </c>
      <c r="AD132" s="23">
        <f t="shared" si="38"/>
        <v>28.776259271057995</v>
      </c>
      <c r="AE132" s="23">
        <f t="shared" si="39"/>
        <v>-0.3</v>
      </c>
      <c r="AF132" s="46">
        <f t="shared" si="40"/>
        <v>0.28066432384470341</v>
      </c>
      <c r="AG132" s="23">
        <f t="shared" si="41"/>
        <v>6.44522538509886E-2</v>
      </c>
      <c r="AH132" s="23">
        <f t="shared" si="42"/>
        <v>1.0733010714073026</v>
      </c>
      <c r="AI132" s="155">
        <f t="shared" si="43"/>
        <v>0.28285629913938382</v>
      </c>
      <c r="AJ132" s="155">
        <f t="shared" si="44"/>
        <v>1.9578177996225573E-2</v>
      </c>
      <c r="AK132" s="155">
        <f t="shared" si="45"/>
        <v>0.30243447713560939</v>
      </c>
      <c r="AL132" s="155">
        <f t="shared" si="46"/>
        <v>11.624495239566873</v>
      </c>
    </row>
    <row r="133" spans="1:38" s="156" customFormat="1" x14ac:dyDescent="0.35">
      <c r="A133" s="23">
        <f>'Uitgebreide invoer'!A133</f>
        <v>90.30000000000021</v>
      </c>
      <c r="B133" s="23">
        <f t="shared" ref="B133:B196" si="50">A134-A133</f>
        <v>0.70000000000000284</v>
      </c>
      <c r="C133" s="23">
        <f>'Uitgebreide invoer'!B133</f>
        <v>0.3</v>
      </c>
      <c r="D133" s="23" t="str">
        <f>'Uitgebreide invoer'!C133</f>
        <v>30 - Grasachtigen en ondergedoken soorten</v>
      </c>
      <c r="E133" s="23">
        <f>'Uitgebreide invoer'!D133</f>
        <v>30</v>
      </c>
      <c r="F133" s="23">
        <f>'Uitgebreide invoer'!E133</f>
        <v>1.5</v>
      </c>
      <c r="G133" s="23">
        <f>'Uitgebreide invoer'!F133</f>
        <v>1.2</v>
      </c>
      <c r="H133" s="23">
        <f>'Uitgebreide invoer'!G133</f>
        <v>1.2</v>
      </c>
      <c r="I133" s="23">
        <f>'Uitgebreide invoer'!H133</f>
        <v>1</v>
      </c>
      <c r="J133" s="24">
        <f>J132+(+H133-I133)/(MAX('Invoerblad heterogene watergang'!$H$9:$H$17))*B133</f>
        <v>1.0257999999999972</v>
      </c>
      <c r="K133" s="24">
        <f t="shared" si="47"/>
        <v>1.7666513458354056</v>
      </c>
      <c r="L133" s="79">
        <f t="shared" si="48"/>
        <v>0.7403756045902874</v>
      </c>
      <c r="M133" s="91">
        <f>'Uitgebreide invoer'!K133</f>
        <v>100</v>
      </c>
      <c r="N133" s="89">
        <f t="shared" ref="N133:N196" si="51">IF(O133="Begroeiing volgt horizontaal peil",$J$4+$P$4,J133+P133)</f>
        <v>1.7257999999999971</v>
      </c>
      <c r="O133" s="93" t="str">
        <f>'Uitgebreide invoer'!L133</f>
        <v>Begroeiing volgt bodemverloop</v>
      </c>
      <c r="P133" s="23">
        <f t="shared" ref="P133:P196" si="52">M133/100*$L$4</f>
        <v>0.7</v>
      </c>
      <c r="Q133" s="24">
        <f t="shared" ref="Q133:Q196" si="53">((-AC133+(AC133^2-4*AD133*AE133)^0.5)/(2*AD133))^2</f>
        <v>6.7963035017310251E-4</v>
      </c>
      <c r="R133" s="23">
        <f>'Uitgebreide invoer'!I133</f>
        <v>1</v>
      </c>
      <c r="S133" s="23">
        <f t="shared" ref="S133:S196" si="54">P133*R133</f>
        <v>0.7</v>
      </c>
      <c r="T133" s="24">
        <f t="shared" si="49"/>
        <v>4.0375604590287439E-2</v>
      </c>
      <c r="U133" s="23" t="str">
        <f>'Uitgebreide invoer'!J133</f>
        <v>Nee</v>
      </c>
      <c r="V133" s="23">
        <f t="shared" ref="V133:V196" si="55">IF(((+T133*(G133+(F133*T133))+S133)*(IF(U133="Ja",0.5,1))+Y133*(IF(U133="Ja",0.5,0)))&lt;0,0,((+T133*(G133+(F133*T133))+S133)*(IF(U133="Ja",0.5,1))+Y133*(IF(U133="Ja",0.5,0))))</f>
        <v>0.75089600967739178</v>
      </c>
      <c r="W133" s="23">
        <f t="shared" ref="W133:W196" si="56">(+G133+(2*T133*(1+F133^2)^0.5)+2*(IF(R133&gt;0,1,0))*P133)*(IF(U133="Ja",0.5,1))+Z133*(IF(U133="Ja",0.5,0))</f>
        <v>2.7455763126281405</v>
      </c>
      <c r="X133" s="23">
        <f t="shared" ref="X133:X196" si="57">V133/W133</f>
        <v>0.27349303904746092</v>
      </c>
      <c r="Y133" s="23">
        <f t="shared" ref="Y133:Y196" si="58">L133*($G133+($F133*L133))</f>
        <v>1.7106847793169955</v>
      </c>
      <c r="Z133" s="23">
        <f t="shared" ref="Z133:Z196" si="59">$G133+(2*L133*(1+$F133^2)^0.5)</f>
        <v>3.8694622054529324</v>
      </c>
      <c r="AA133" s="23">
        <f t="shared" ref="AA133:AA196" si="60">Y133/Z133</f>
        <v>0.44209884694215656</v>
      </c>
      <c r="AB133" s="23">
        <f t="shared" ref="AB133:AB196" si="61">Y133-V133</f>
        <v>0.95978876963960369</v>
      </c>
      <c r="AC133" s="23">
        <f t="shared" ref="AC133:AC196" si="62">34*V133*X133^(2/3)</f>
        <v>10.756960278126131</v>
      </c>
      <c r="AD133" s="23">
        <f t="shared" ref="AD133:AD196" si="63">E133*AB133</f>
        <v>28.793663089188112</v>
      </c>
      <c r="AE133" s="23">
        <f t="shared" ref="AE133:AE196" si="64">-C133</f>
        <v>-0.3</v>
      </c>
      <c r="AF133" s="46">
        <f t="shared" ref="AF133:AF196" si="65">(+(Q133^0.5))*V133*(X133^0.666)*34</f>
        <v>0.28067343936421435</v>
      </c>
      <c r="AG133" s="23">
        <f t="shared" ref="AG133:AG196" si="66">(+C133-AF133)/C133</f>
        <v>6.442186878595213E-2</v>
      </c>
      <c r="AH133" s="23">
        <f t="shared" ref="AH133:AH196" si="67">J133+AG133*L133</f>
        <v>1.0734963800512327</v>
      </c>
      <c r="AI133" s="155">
        <f t="shared" ref="AI133:AI196" si="68">34*V133*X133^0.66*Q133^0.5</f>
        <v>0.2828652768293986</v>
      </c>
      <c r="AJ133" s="155">
        <f t="shared" ref="AJ133:AJ196" si="69">E133*AB133*Q133</f>
        <v>1.9569047328071253E-2</v>
      </c>
      <c r="AK133" s="155">
        <f t="shared" ref="AK133:AK196" si="70">AJ133+AI133</f>
        <v>0.30243432415746985</v>
      </c>
      <c r="AL133" s="155">
        <f t="shared" ref="AL133:AL196" si="71">AK133/(Y133*AA133^0.66*Q133^0.5)</f>
        <v>11.622027881696367</v>
      </c>
    </row>
    <row r="134" spans="1:38" s="156" customFormat="1" x14ac:dyDescent="0.35">
      <c r="A134" s="23">
        <f>'Uitgebreide invoer'!A134</f>
        <v>91.000000000000213</v>
      </c>
      <c r="B134" s="23">
        <f t="shared" si="50"/>
        <v>0.70000000000000284</v>
      </c>
      <c r="C134" s="23">
        <f>'Uitgebreide invoer'!B134</f>
        <v>0.3</v>
      </c>
      <c r="D134" s="23" t="str">
        <f>'Uitgebreide invoer'!C134</f>
        <v>30 - Grasachtigen en ondergedoken soorten</v>
      </c>
      <c r="E134" s="23">
        <f>'Uitgebreide invoer'!D134</f>
        <v>30</v>
      </c>
      <c r="F134" s="23">
        <f>'Uitgebreide invoer'!E134</f>
        <v>1.5</v>
      </c>
      <c r="G134" s="23">
        <f>'Uitgebreide invoer'!F134</f>
        <v>1.2</v>
      </c>
      <c r="H134" s="23">
        <f>'Uitgebreide invoer'!G134</f>
        <v>1.2</v>
      </c>
      <c r="I134" s="23">
        <f>'Uitgebreide invoer'!H134</f>
        <v>1</v>
      </c>
      <c r="J134" s="24">
        <f>J133+(+H134-I134)/(MAX('Invoerblad heterogene watergang'!$H$9:$H$17))*B134</f>
        <v>1.0259999999999971</v>
      </c>
      <c r="K134" s="24">
        <f t="shared" ref="K134:K197" si="72">IF(C134&lt;0,+K133-Q134*B134,+K133+Q134*B134)</f>
        <v>1.7671265785689396</v>
      </c>
      <c r="L134" s="79">
        <f t="shared" ref="L134:L197" si="73">K133-J134</f>
        <v>0.74065134583540848</v>
      </c>
      <c r="M134" s="91">
        <f>'Uitgebreide invoer'!K134</f>
        <v>100</v>
      </c>
      <c r="N134" s="89">
        <f t="shared" si="51"/>
        <v>1.7259999999999971</v>
      </c>
      <c r="O134" s="93" t="str">
        <f>'Uitgebreide invoer'!L134</f>
        <v>Begroeiing volgt bodemverloop</v>
      </c>
      <c r="P134" s="23">
        <f t="shared" si="52"/>
        <v>0.7</v>
      </c>
      <c r="Q134" s="24">
        <f t="shared" si="53"/>
        <v>6.7890390504850697E-4</v>
      </c>
      <c r="R134" s="23">
        <f>'Uitgebreide invoer'!I134</f>
        <v>1</v>
      </c>
      <c r="S134" s="23">
        <f t="shared" si="54"/>
        <v>0.7</v>
      </c>
      <c r="T134" s="24">
        <f t="shared" ref="T134:T197" si="74">IF((IF(B134="","",(+K133-J134)-P134))&lt;0,0,(IF(B134="","",(+K133-J134)-P134)))</f>
        <v>4.0651345835408526E-2</v>
      </c>
      <c r="U134" s="23" t="str">
        <f>'Uitgebreide invoer'!J134</f>
        <v>Nee</v>
      </c>
      <c r="V134" s="23">
        <f t="shared" si="55"/>
        <v>0.75126041287983514</v>
      </c>
      <c r="W134" s="23">
        <f t="shared" si="56"/>
        <v>2.7465705118261847</v>
      </c>
      <c r="X134" s="23">
        <f t="shared" si="57"/>
        <v>0.27352671618844582</v>
      </c>
      <c r="Y134" s="23">
        <f t="shared" si="58"/>
        <v>1.7116282391341928</v>
      </c>
      <c r="Z134" s="23">
        <f t="shared" si="59"/>
        <v>3.8704564046509775</v>
      </c>
      <c r="AA134" s="23">
        <f t="shared" si="60"/>
        <v>0.44222904489439424</v>
      </c>
      <c r="AB134" s="23">
        <f t="shared" si="61"/>
        <v>0.96036782625435768</v>
      </c>
      <c r="AC134" s="23">
        <f t="shared" si="62"/>
        <v>10.76306400032637</v>
      </c>
      <c r="AD134" s="23">
        <f t="shared" si="63"/>
        <v>28.811034787630732</v>
      </c>
      <c r="AE134" s="23">
        <f t="shared" si="64"/>
        <v>-0.3</v>
      </c>
      <c r="AF134" s="46">
        <f t="shared" si="65"/>
        <v>0.28068254751512417</v>
      </c>
      <c r="AG134" s="23">
        <f t="shared" si="66"/>
        <v>6.4391508282919396E-2</v>
      </c>
      <c r="AH134" s="23">
        <f t="shared" si="67"/>
        <v>1.0736916572701132</v>
      </c>
      <c r="AI134" s="155">
        <f t="shared" si="68"/>
        <v>0.28287424712665421</v>
      </c>
      <c r="AJ134" s="155">
        <f t="shared" si="69"/>
        <v>1.9559924025810884E-2</v>
      </c>
      <c r="AK134" s="155">
        <f t="shared" si="70"/>
        <v>0.30243417115246507</v>
      </c>
      <c r="AL134" s="155">
        <f t="shared" si="71"/>
        <v>11.61957033969461</v>
      </c>
    </row>
    <row r="135" spans="1:38" s="156" customFormat="1" x14ac:dyDescent="0.35">
      <c r="A135" s="23">
        <f>'Uitgebreide invoer'!A135</f>
        <v>91.700000000000216</v>
      </c>
      <c r="B135" s="23">
        <f t="shared" si="50"/>
        <v>0.70000000000000284</v>
      </c>
      <c r="C135" s="23">
        <f>'Uitgebreide invoer'!B135</f>
        <v>0.3</v>
      </c>
      <c r="D135" s="23" t="str">
        <f>'Uitgebreide invoer'!C135</f>
        <v>30 - Grasachtigen en ondergedoken soorten</v>
      </c>
      <c r="E135" s="23">
        <f>'Uitgebreide invoer'!D135</f>
        <v>30</v>
      </c>
      <c r="F135" s="23">
        <f>'Uitgebreide invoer'!E135</f>
        <v>1.5</v>
      </c>
      <c r="G135" s="23">
        <f>'Uitgebreide invoer'!F135</f>
        <v>1.2</v>
      </c>
      <c r="H135" s="23">
        <f>'Uitgebreide invoer'!G135</f>
        <v>1.2</v>
      </c>
      <c r="I135" s="23">
        <f>'Uitgebreide invoer'!H135</f>
        <v>1</v>
      </c>
      <c r="J135" s="24">
        <f>J134+(+H135-I135)/(MAX('Invoerblad heterogene watergang'!$H$9:$H$17))*B135</f>
        <v>1.0261999999999971</v>
      </c>
      <c r="K135" s="24">
        <f t="shared" si="72"/>
        <v>1.7676013041112437</v>
      </c>
      <c r="L135" s="79">
        <f t="shared" si="73"/>
        <v>0.74092657856894251</v>
      </c>
      <c r="M135" s="91">
        <f>'Uitgebreide invoer'!K135</f>
        <v>100</v>
      </c>
      <c r="N135" s="89">
        <f t="shared" si="51"/>
        <v>1.7261999999999971</v>
      </c>
      <c r="O135" s="93" t="str">
        <f>'Uitgebreide invoer'!L135</f>
        <v>Begroeiing volgt bodemverloop</v>
      </c>
      <c r="P135" s="23">
        <f t="shared" si="52"/>
        <v>0.7</v>
      </c>
      <c r="Q135" s="24">
        <f t="shared" si="53"/>
        <v>6.7817934614866605E-4</v>
      </c>
      <c r="R135" s="23">
        <f>'Uitgebreide invoer'!I135</f>
        <v>1</v>
      </c>
      <c r="S135" s="23">
        <f t="shared" si="54"/>
        <v>0.7</v>
      </c>
      <c r="T135" s="24">
        <f t="shared" si="74"/>
        <v>4.0926578568942551E-2</v>
      </c>
      <c r="U135" s="23" t="str">
        <f>'Uitgebreide invoer'!J135</f>
        <v>Nee</v>
      </c>
      <c r="V135" s="23">
        <f t="shared" si="55"/>
        <v>0.75162437153277073</v>
      </c>
      <c r="W135" s="23">
        <f t="shared" si="56"/>
        <v>2.7475628775596279</v>
      </c>
      <c r="X135" s="23">
        <f t="shared" si="57"/>
        <v>0.2735603897081183</v>
      </c>
      <c r="Y135" s="23">
        <f t="shared" si="58"/>
        <v>1.71257018652755</v>
      </c>
      <c r="Z135" s="23">
        <f t="shared" si="59"/>
        <v>3.8714487703844203</v>
      </c>
      <c r="AA135" s="23">
        <f t="shared" si="60"/>
        <v>0.44235899481048752</v>
      </c>
      <c r="AB135" s="23">
        <f t="shared" si="61"/>
        <v>0.96094581499477927</v>
      </c>
      <c r="AC135" s="23">
        <f t="shared" si="62"/>
        <v>10.769162078832249</v>
      </c>
      <c r="AD135" s="23">
        <f t="shared" si="63"/>
        <v>28.828374449843377</v>
      </c>
      <c r="AE135" s="23">
        <f t="shared" si="64"/>
        <v>-0.3</v>
      </c>
      <c r="AF135" s="46">
        <f t="shared" si="65"/>
        <v>0.28069164825206994</v>
      </c>
      <c r="AG135" s="23">
        <f t="shared" si="66"/>
        <v>6.436117249310018E-2</v>
      </c>
      <c r="AH135" s="23">
        <f t="shared" si="67"/>
        <v>1.0738869033279954</v>
      </c>
      <c r="AI135" s="155">
        <f t="shared" si="68"/>
        <v>0.28288320998684879</v>
      </c>
      <c r="AJ135" s="155">
        <f t="shared" si="69"/>
        <v>1.9550808134923693E-2</v>
      </c>
      <c r="AK135" s="155">
        <f t="shared" si="70"/>
        <v>0.30243401812177251</v>
      </c>
      <c r="AL135" s="155">
        <f t="shared" si="71"/>
        <v>11.617122564289899</v>
      </c>
    </row>
    <row r="136" spans="1:38" s="156" customFormat="1" x14ac:dyDescent="0.35">
      <c r="A136" s="23">
        <f>'Uitgebreide invoer'!A136</f>
        <v>92.400000000000219</v>
      </c>
      <c r="B136" s="23">
        <f t="shared" si="50"/>
        <v>0.70000000000000284</v>
      </c>
      <c r="C136" s="23">
        <f>'Uitgebreide invoer'!B136</f>
        <v>0.3</v>
      </c>
      <c r="D136" s="23" t="str">
        <f>'Uitgebreide invoer'!C136</f>
        <v>30 - Grasachtigen en ondergedoken soorten</v>
      </c>
      <c r="E136" s="23">
        <f>'Uitgebreide invoer'!D136</f>
        <v>30</v>
      </c>
      <c r="F136" s="23">
        <f>'Uitgebreide invoer'!E136</f>
        <v>1.5</v>
      </c>
      <c r="G136" s="23">
        <f>'Uitgebreide invoer'!F136</f>
        <v>1.2</v>
      </c>
      <c r="H136" s="23">
        <f>'Uitgebreide invoer'!G136</f>
        <v>1.2</v>
      </c>
      <c r="I136" s="23">
        <f>'Uitgebreide invoer'!H136</f>
        <v>1</v>
      </c>
      <c r="J136" s="24">
        <f>J135+(+H136-I136)/(MAX('Invoerblad heterogene watergang'!$H$9:$H$17))*B136</f>
        <v>1.0263999999999971</v>
      </c>
      <c r="K136" s="24">
        <f t="shared" si="72"/>
        <v>1.7680755237783261</v>
      </c>
      <c r="L136" s="79">
        <f t="shared" si="73"/>
        <v>0.74120130411124663</v>
      </c>
      <c r="M136" s="91">
        <f>'Uitgebreide invoer'!K136</f>
        <v>100</v>
      </c>
      <c r="N136" s="89">
        <f t="shared" si="51"/>
        <v>1.726399999999997</v>
      </c>
      <c r="O136" s="93" t="str">
        <f>'Uitgebreide invoer'!L136</f>
        <v>Begroeiing volgt bodemverloop</v>
      </c>
      <c r="P136" s="23">
        <f t="shared" si="52"/>
        <v>0.7</v>
      </c>
      <c r="Q136" s="24">
        <f t="shared" si="53"/>
        <v>6.7745666726049219E-4</v>
      </c>
      <c r="R136" s="23">
        <f>'Uitgebreide invoer'!I136</f>
        <v>1</v>
      </c>
      <c r="S136" s="23">
        <f t="shared" si="54"/>
        <v>0.7</v>
      </c>
      <c r="T136" s="24">
        <f t="shared" si="74"/>
        <v>4.1201304111246673E-2</v>
      </c>
      <c r="U136" s="23" t="str">
        <f>'Uitgebreide invoer'!J136</f>
        <v>Nee</v>
      </c>
      <c r="V136" s="23">
        <f t="shared" si="55"/>
        <v>0.75198788612419709</v>
      </c>
      <c r="W136" s="23">
        <f t="shared" si="56"/>
        <v>2.7485534145890851</v>
      </c>
      <c r="X136" s="23">
        <f t="shared" si="57"/>
        <v>0.27359405938145864</v>
      </c>
      <c r="Y136" s="23">
        <f t="shared" si="58"/>
        <v>1.7135106247578151</v>
      </c>
      <c r="Z136" s="23">
        <f t="shared" si="59"/>
        <v>3.8724393074138774</v>
      </c>
      <c r="AA136" s="23">
        <f t="shared" si="60"/>
        <v>0.44248869736376711</v>
      </c>
      <c r="AB136" s="23">
        <f t="shared" si="61"/>
        <v>0.96152273863361803</v>
      </c>
      <c r="AC136" s="23">
        <f t="shared" si="62"/>
        <v>10.775254512986981</v>
      </c>
      <c r="AD136" s="23">
        <f t="shared" si="63"/>
        <v>28.84568215900854</v>
      </c>
      <c r="AE136" s="23">
        <f t="shared" si="64"/>
        <v>-0.3</v>
      </c>
      <c r="AF136" s="46">
        <f t="shared" si="65"/>
        <v>0.28070074153028024</v>
      </c>
      <c r="AG136" s="23">
        <f t="shared" si="66"/>
        <v>6.4330861565732506E-2</v>
      </c>
      <c r="AH136" s="23">
        <f t="shared" si="67"/>
        <v>1.0740821184871181</v>
      </c>
      <c r="AI136" s="155">
        <f t="shared" si="68"/>
        <v>0.28289216536626427</v>
      </c>
      <c r="AJ136" s="155">
        <f t="shared" si="69"/>
        <v>1.9541699700297364E-2</v>
      </c>
      <c r="AK136" s="155">
        <f t="shared" si="70"/>
        <v>0.30243386506656161</v>
      </c>
      <c r="AL136" s="155">
        <f t="shared" si="71"/>
        <v>11.614684506512758</v>
      </c>
    </row>
    <row r="137" spans="1:38" s="156" customFormat="1" x14ac:dyDescent="0.35">
      <c r="A137" s="23">
        <f>'Uitgebreide invoer'!A137</f>
        <v>93.100000000000222</v>
      </c>
      <c r="B137" s="23">
        <f t="shared" si="50"/>
        <v>0.70000000000000284</v>
      </c>
      <c r="C137" s="23">
        <f>'Uitgebreide invoer'!B137</f>
        <v>0.3</v>
      </c>
      <c r="D137" s="23" t="str">
        <f>'Uitgebreide invoer'!C137</f>
        <v>30 - Grasachtigen en ondergedoken soorten</v>
      </c>
      <c r="E137" s="23">
        <f>'Uitgebreide invoer'!D137</f>
        <v>30</v>
      </c>
      <c r="F137" s="23">
        <f>'Uitgebreide invoer'!E137</f>
        <v>1.5</v>
      </c>
      <c r="G137" s="23">
        <f>'Uitgebreide invoer'!F137</f>
        <v>1.2</v>
      </c>
      <c r="H137" s="23">
        <f>'Uitgebreide invoer'!G137</f>
        <v>1.2</v>
      </c>
      <c r="I137" s="23">
        <f>'Uitgebreide invoer'!H137</f>
        <v>1</v>
      </c>
      <c r="J137" s="24">
        <f>J136+(+H137-I137)/(MAX('Invoerblad heterogene watergang'!$H$9:$H$17))*B137</f>
        <v>1.0265999999999971</v>
      </c>
      <c r="K137" s="24">
        <f t="shared" si="72"/>
        <v>1.7685492388818611</v>
      </c>
      <c r="L137" s="79">
        <f t="shared" si="73"/>
        <v>0.74147552377832904</v>
      </c>
      <c r="M137" s="91">
        <f>'Uitgebreide invoer'!K137</f>
        <v>100</v>
      </c>
      <c r="N137" s="89">
        <f t="shared" si="51"/>
        <v>1.726599999999997</v>
      </c>
      <c r="O137" s="93" t="str">
        <f>'Uitgebreide invoer'!L137</f>
        <v>Begroeiing volgt bodemverloop</v>
      </c>
      <c r="P137" s="23">
        <f t="shared" si="52"/>
        <v>0.7</v>
      </c>
      <c r="Q137" s="24">
        <f t="shared" si="53"/>
        <v>6.7673586219275819E-4</v>
      </c>
      <c r="R137" s="23">
        <f>'Uitgebreide invoer'!I137</f>
        <v>1</v>
      </c>
      <c r="S137" s="23">
        <f t="shared" si="54"/>
        <v>0.7</v>
      </c>
      <c r="T137" s="24">
        <f t="shared" si="74"/>
        <v>4.1475523778329082E-2</v>
      </c>
      <c r="U137" s="23" t="str">
        <f>'Uitgebreide invoer'!J137</f>
        <v>Nee</v>
      </c>
      <c r="V137" s="23">
        <f t="shared" si="55"/>
        <v>0.75235095714302491</v>
      </c>
      <c r="W137" s="23">
        <f t="shared" si="56"/>
        <v>2.7495421276594914</v>
      </c>
      <c r="X137" s="23">
        <f t="shared" si="57"/>
        <v>0.27362772498541527</v>
      </c>
      <c r="Y137" s="23">
        <f t="shared" si="58"/>
        <v>1.714449557077516</v>
      </c>
      <c r="Z137" s="23">
        <f t="shared" si="59"/>
        <v>3.8734280204842833</v>
      </c>
      <c r="AA137" s="23">
        <f t="shared" si="60"/>
        <v>0.44261815322520526</v>
      </c>
      <c r="AB137" s="23">
        <f t="shared" si="61"/>
        <v>0.96209859993449109</v>
      </c>
      <c r="AC137" s="23">
        <f t="shared" si="62"/>
        <v>10.78134130219089</v>
      </c>
      <c r="AD137" s="23">
        <f t="shared" si="63"/>
        <v>28.862957998034734</v>
      </c>
      <c r="AE137" s="23">
        <f t="shared" si="64"/>
        <v>-0.3</v>
      </c>
      <c r="AF137" s="46">
        <f t="shared" si="65"/>
        <v>0.28070982730556771</v>
      </c>
      <c r="AG137" s="23">
        <f t="shared" si="66"/>
        <v>6.4300575648107622E-2</v>
      </c>
      <c r="AH137" s="23">
        <f t="shared" si="67"/>
        <v>1.0742773030079258</v>
      </c>
      <c r="AI137" s="155">
        <f t="shared" si="68"/>
        <v>0.28290111322175776</v>
      </c>
      <c r="AJ137" s="155">
        <f t="shared" si="69"/>
        <v>1.9532598766233401E-2</v>
      </c>
      <c r="AK137" s="155">
        <f t="shared" si="70"/>
        <v>0.30243371198799118</v>
      </c>
      <c r="AL137" s="155">
        <f t="shared" si="71"/>
        <v>11.612256117693699</v>
      </c>
    </row>
    <row r="138" spans="1:38" s="156" customFormat="1" x14ac:dyDescent="0.35">
      <c r="A138" s="23">
        <f>'Uitgebreide invoer'!A138</f>
        <v>93.800000000000225</v>
      </c>
      <c r="B138" s="23">
        <f t="shared" si="50"/>
        <v>0.70000000000000284</v>
      </c>
      <c r="C138" s="23">
        <f>'Uitgebreide invoer'!B138</f>
        <v>0.3</v>
      </c>
      <c r="D138" s="23" t="str">
        <f>'Uitgebreide invoer'!C138</f>
        <v>30 - Grasachtigen en ondergedoken soorten</v>
      </c>
      <c r="E138" s="23">
        <f>'Uitgebreide invoer'!D138</f>
        <v>30</v>
      </c>
      <c r="F138" s="23">
        <f>'Uitgebreide invoer'!E138</f>
        <v>1.5</v>
      </c>
      <c r="G138" s="23">
        <f>'Uitgebreide invoer'!F138</f>
        <v>1.2</v>
      </c>
      <c r="H138" s="23">
        <f>'Uitgebreide invoer'!G138</f>
        <v>1.2</v>
      </c>
      <c r="I138" s="23">
        <f>'Uitgebreide invoer'!H138</f>
        <v>1</v>
      </c>
      <c r="J138" s="24">
        <f>J137+(+H138-I138)/(MAX('Invoerblad heterogene watergang'!$H$9:$H$17))*B138</f>
        <v>1.026799999999997</v>
      </c>
      <c r="K138" s="24">
        <f t="shared" si="72"/>
        <v>1.7690224507292043</v>
      </c>
      <c r="L138" s="79">
        <f t="shared" si="73"/>
        <v>0.74174923888186406</v>
      </c>
      <c r="M138" s="91">
        <f>'Uitgebreide invoer'!K138</f>
        <v>100</v>
      </c>
      <c r="N138" s="89">
        <f t="shared" si="51"/>
        <v>1.726799999999997</v>
      </c>
      <c r="O138" s="93" t="str">
        <f>'Uitgebreide invoer'!L138</f>
        <v>Begroeiing volgt bodemverloop</v>
      </c>
      <c r="P138" s="23">
        <f t="shared" si="52"/>
        <v>0.7</v>
      </c>
      <c r="Q138" s="24">
        <f t="shared" si="53"/>
        <v>6.7601692477606051E-4</v>
      </c>
      <c r="R138" s="23">
        <f>'Uitgebreide invoer'!I138</f>
        <v>1</v>
      </c>
      <c r="S138" s="23">
        <f t="shared" si="54"/>
        <v>0.7</v>
      </c>
      <c r="T138" s="24">
        <f t="shared" si="74"/>
        <v>4.1749238881864104E-2</v>
      </c>
      <c r="U138" s="23" t="str">
        <f>'Uitgebreide invoer'!J138</f>
        <v>Nee</v>
      </c>
      <c r="V138" s="23">
        <f t="shared" si="55"/>
        <v>0.75271358507905928</v>
      </c>
      <c r="W138" s="23">
        <f t="shared" si="56"/>
        <v>2.7505290215001557</v>
      </c>
      <c r="X138" s="23">
        <f t="shared" si="57"/>
        <v>0.27366138629888903</v>
      </c>
      <c r="Y138" s="23">
        <f t="shared" si="58"/>
        <v>1.7153869867309739</v>
      </c>
      <c r="Z138" s="23">
        <f t="shared" si="59"/>
        <v>3.874414914324948</v>
      </c>
      <c r="AA138" s="23">
        <f t="shared" si="60"/>
        <v>0.44274736306342433</v>
      </c>
      <c r="AB138" s="23">
        <f t="shared" si="61"/>
        <v>0.96267340165191462</v>
      </c>
      <c r="AC138" s="23">
        <f t="shared" si="62"/>
        <v>10.787422445900903</v>
      </c>
      <c r="AD138" s="23">
        <f t="shared" si="63"/>
        <v>28.88020204955744</v>
      </c>
      <c r="AE138" s="23">
        <f t="shared" si="64"/>
        <v>-0.3</v>
      </c>
      <c r="AF138" s="46">
        <f t="shared" si="65"/>
        <v>0.28071890553432605</v>
      </c>
      <c r="AG138" s="23">
        <f t="shared" si="66"/>
        <v>6.4270314885579813E-2</v>
      </c>
      <c r="AH138" s="23">
        <f t="shared" si="67"/>
        <v>1.0744724571490736</v>
      </c>
      <c r="AI138" s="155">
        <f t="shared" si="68"/>
        <v>0.28291005351076026</v>
      </c>
      <c r="AJ138" s="155">
        <f t="shared" si="69"/>
        <v>1.9523505376453101E-2</v>
      </c>
      <c r="AK138" s="155">
        <f t="shared" si="70"/>
        <v>0.30243355888721335</v>
      </c>
      <c r="AL138" s="155">
        <f t="shared" si="71"/>
        <v>11.609837349461088</v>
      </c>
    </row>
    <row r="139" spans="1:38" s="156" customFormat="1" x14ac:dyDescent="0.35">
      <c r="A139" s="23">
        <f>'Uitgebreide invoer'!A139</f>
        <v>94.500000000000227</v>
      </c>
      <c r="B139" s="23">
        <f t="shared" si="50"/>
        <v>0.70000000000000284</v>
      </c>
      <c r="C139" s="23">
        <f>'Uitgebreide invoer'!B139</f>
        <v>0.3</v>
      </c>
      <c r="D139" s="23" t="str">
        <f>'Uitgebreide invoer'!C139</f>
        <v>30 - Grasachtigen en ondergedoken soorten</v>
      </c>
      <c r="E139" s="23">
        <f>'Uitgebreide invoer'!D139</f>
        <v>30</v>
      </c>
      <c r="F139" s="23">
        <f>'Uitgebreide invoer'!E139</f>
        <v>1.5</v>
      </c>
      <c r="G139" s="23">
        <f>'Uitgebreide invoer'!F139</f>
        <v>1.2</v>
      </c>
      <c r="H139" s="23">
        <f>'Uitgebreide invoer'!G139</f>
        <v>1.2</v>
      </c>
      <c r="I139" s="23">
        <f>'Uitgebreide invoer'!H139</f>
        <v>1</v>
      </c>
      <c r="J139" s="24">
        <f>J138+(+H139-I139)/(MAX('Invoerblad heterogene watergang'!$H$9:$H$17))*B139</f>
        <v>1.026999999999997</v>
      </c>
      <c r="K139" s="24">
        <f t="shared" si="72"/>
        <v>1.7694951606234082</v>
      </c>
      <c r="L139" s="79">
        <f t="shared" si="73"/>
        <v>0.74202245072920725</v>
      </c>
      <c r="M139" s="91">
        <f>'Uitgebreide invoer'!K139</f>
        <v>100</v>
      </c>
      <c r="N139" s="89">
        <f t="shared" si="51"/>
        <v>1.726999999999997</v>
      </c>
      <c r="O139" s="93" t="str">
        <f>'Uitgebreide invoer'!L139</f>
        <v>Begroeiing volgt bodemverloop</v>
      </c>
      <c r="P139" s="23">
        <f t="shared" si="52"/>
        <v>0.7</v>
      </c>
      <c r="Q139" s="24">
        <f t="shared" si="53"/>
        <v>6.7529984886275209E-4</v>
      </c>
      <c r="R139" s="23">
        <f>'Uitgebreide invoer'!I139</f>
        <v>1</v>
      </c>
      <c r="S139" s="23">
        <f t="shared" si="54"/>
        <v>0.7</v>
      </c>
      <c r="T139" s="24">
        <f t="shared" si="74"/>
        <v>4.2022450729207295E-2</v>
      </c>
      <c r="U139" s="23" t="str">
        <f>'Uitgebreide invoer'!J139</f>
        <v>Nee</v>
      </c>
      <c r="V139" s="23">
        <f t="shared" si="55"/>
        <v>0.75307577042298168</v>
      </c>
      <c r="W139" s="23">
        <f t="shared" si="56"/>
        <v>2.7515141008248158</v>
      </c>
      <c r="X139" s="23">
        <f t="shared" si="57"/>
        <v>0.27369504310271703</v>
      </c>
      <c r="Y139" s="23">
        <f t="shared" si="58"/>
        <v>1.716322916954317</v>
      </c>
      <c r="Z139" s="23">
        <f t="shared" si="59"/>
        <v>3.8753999936496077</v>
      </c>
      <c r="AA139" s="23">
        <f t="shared" si="60"/>
        <v>0.44287632754470646</v>
      </c>
      <c r="AB139" s="23">
        <f t="shared" si="61"/>
        <v>0.96324714653133536</v>
      </c>
      <c r="AC139" s="23">
        <f t="shared" si="62"/>
        <v>10.79349794363003</v>
      </c>
      <c r="AD139" s="23">
        <f t="shared" si="63"/>
        <v>28.897414395940061</v>
      </c>
      <c r="AE139" s="23">
        <f t="shared" si="64"/>
        <v>-0.3</v>
      </c>
      <c r="AF139" s="46">
        <f t="shared" si="65"/>
        <v>0.28072797617352174</v>
      </c>
      <c r="AG139" s="23">
        <f t="shared" si="66"/>
        <v>6.4240079421594154E-2</v>
      </c>
      <c r="AH139" s="23">
        <f t="shared" si="67"/>
        <v>1.0746675811674473</v>
      </c>
      <c r="AI139" s="155">
        <f t="shared" si="68"/>
        <v>0.28291898619126726</v>
      </c>
      <c r="AJ139" s="155">
        <f t="shared" si="69"/>
        <v>1.9514419574102639E-2</v>
      </c>
      <c r="AK139" s="155">
        <f t="shared" si="70"/>
        <v>0.30243340576536992</v>
      </c>
      <c r="AL139" s="155">
        <f t="shared" si="71"/>
        <v>11.607428153738953</v>
      </c>
    </row>
    <row r="140" spans="1:38" s="156" customFormat="1" x14ac:dyDescent="0.35">
      <c r="A140" s="23">
        <f>'Uitgebreide invoer'!A140</f>
        <v>95.20000000000023</v>
      </c>
      <c r="B140" s="23">
        <f t="shared" si="50"/>
        <v>0.70000000000000284</v>
      </c>
      <c r="C140" s="23">
        <f>'Uitgebreide invoer'!B140</f>
        <v>0.3</v>
      </c>
      <c r="D140" s="23" t="str">
        <f>'Uitgebreide invoer'!C140</f>
        <v>30 - Grasachtigen en ondergedoken soorten</v>
      </c>
      <c r="E140" s="23">
        <f>'Uitgebreide invoer'!D140</f>
        <v>30</v>
      </c>
      <c r="F140" s="23">
        <f>'Uitgebreide invoer'!E140</f>
        <v>1.5</v>
      </c>
      <c r="G140" s="23">
        <f>'Uitgebreide invoer'!F140</f>
        <v>1.2</v>
      </c>
      <c r="H140" s="23">
        <f>'Uitgebreide invoer'!G140</f>
        <v>1.2</v>
      </c>
      <c r="I140" s="23">
        <f>'Uitgebreide invoer'!H140</f>
        <v>1</v>
      </c>
      <c r="J140" s="24">
        <f>J139+(+H140-I140)/(MAX('Invoerblad heterogene watergang'!$H$9:$H$17))*B140</f>
        <v>1.027199999999997</v>
      </c>
      <c r="K140" s="24">
        <f t="shared" si="72"/>
        <v>1.769967369863237</v>
      </c>
      <c r="L140" s="79">
        <f t="shared" si="73"/>
        <v>0.74229516062341117</v>
      </c>
      <c r="M140" s="91">
        <f>'Uitgebreide invoer'!K140</f>
        <v>100</v>
      </c>
      <c r="N140" s="89">
        <f t="shared" si="51"/>
        <v>1.727199999999997</v>
      </c>
      <c r="O140" s="93" t="str">
        <f>'Uitgebreide invoer'!L140</f>
        <v>Begroeiing volgt bodemverloop</v>
      </c>
      <c r="P140" s="23">
        <f t="shared" si="52"/>
        <v>0.7</v>
      </c>
      <c r="Q140" s="24">
        <f t="shared" si="53"/>
        <v>6.7458462832689929E-4</v>
      </c>
      <c r="R140" s="23">
        <f>'Uitgebreide invoer'!I140</f>
        <v>1</v>
      </c>
      <c r="S140" s="23">
        <f t="shared" si="54"/>
        <v>0.7</v>
      </c>
      <c r="T140" s="24">
        <f t="shared" si="74"/>
        <v>4.229516062341121E-2</v>
      </c>
      <c r="U140" s="23" t="str">
        <f>'Uitgebreide invoer'!J140</f>
        <v>Nee</v>
      </c>
      <c r="V140" s="23">
        <f t="shared" si="55"/>
        <v>0.7534375136663336</v>
      </c>
      <c r="W140" s="23">
        <f t="shared" si="56"/>
        <v>2.7524973703316942</v>
      </c>
      <c r="X140" s="23">
        <f t="shared" si="57"/>
        <v>0.27372869517965764</v>
      </c>
      <c r="Y140" s="23">
        <f t="shared" si="58"/>
        <v>1.7172573509754974</v>
      </c>
      <c r="Z140" s="23">
        <f t="shared" si="59"/>
        <v>3.8763832631564865</v>
      </c>
      <c r="AA140" s="23">
        <f t="shared" si="60"/>
        <v>0.44300504733300233</v>
      </c>
      <c r="AB140" s="23">
        <f t="shared" si="61"/>
        <v>0.96381983730916376</v>
      </c>
      <c r="AC140" s="23">
        <f t="shared" si="62"/>
        <v>10.799567794946867</v>
      </c>
      <c r="AD140" s="23">
        <f t="shared" si="63"/>
        <v>28.914595119274914</v>
      </c>
      <c r="AE140" s="23">
        <f t="shared" si="64"/>
        <v>-0.3</v>
      </c>
      <c r="AF140" s="46">
        <f t="shared" si="65"/>
        <v>0.28073703918069082</v>
      </c>
      <c r="AG140" s="23">
        <f t="shared" si="66"/>
        <v>6.4209869397697239E-2</v>
      </c>
      <c r="AH140" s="23">
        <f t="shared" si="67"/>
        <v>1.0748626753181689</v>
      </c>
      <c r="AI140" s="155">
        <f t="shared" si="68"/>
        <v>0.28292791122183614</v>
      </c>
      <c r="AJ140" s="155">
        <f t="shared" si="69"/>
        <v>1.9505341401758844E-2</v>
      </c>
      <c r="AK140" s="155">
        <f t="shared" si="70"/>
        <v>0.30243325262359499</v>
      </c>
      <c r="AL140" s="155">
        <f t="shared" si="71"/>
        <v>11.605028482744894</v>
      </c>
    </row>
    <row r="141" spans="1:38" s="156" customFormat="1" x14ac:dyDescent="0.35">
      <c r="A141" s="23">
        <f>'Uitgebreide invoer'!A141</f>
        <v>95.900000000000233</v>
      </c>
      <c r="B141" s="23">
        <f t="shared" si="50"/>
        <v>0.70000000000000284</v>
      </c>
      <c r="C141" s="23">
        <f>'Uitgebreide invoer'!B141</f>
        <v>0.3</v>
      </c>
      <c r="D141" s="23" t="str">
        <f>'Uitgebreide invoer'!C141</f>
        <v>30 - Grasachtigen en ondergedoken soorten</v>
      </c>
      <c r="E141" s="23">
        <f>'Uitgebreide invoer'!D141</f>
        <v>30</v>
      </c>
      <c r="F141" s="23">
        <f>'Uitgebreide invoer'!E141</f>
        <v>1.5</v>
      </c>
      <c r="G141" s="23">
        <f>'Uitgebreide invoer'!F141</f>
        <v>1.2</v>
      </c>
      <c r="H141" s="23">
        <f>'Uitgebreide invoer'!G141</f>
        <v>1.2</v>
      </c>
      <c r="I141" s="23">
        <f>'Uitgebreide invoer'!H141</f>
        <v>1</v>
      </c>
      <c r="J141" s="24">
        <f>J140+(+H141-I141)/(MAX('Invoerblad heterogene watergang'!$H$9:$H$17))*B141</f>
        <v>1.027399999999997</v>
      </c>
      <c r="K141" s="24">
        <f t="shared" si="72"/>
        <v>1.7704390797431819</v>
      </c>
      <c r="L141" s="79">
        <f t="shared" si="73"/>
        <v>0.74256736986324001</v>
      </c>
      <c r="M141" s="91">
        <f>'Uitgebreide invoer'!K141</f>
        <v>100</v>
      </c>
      <c r="N141" s="89">
        <f t="shared" si="51"/>
        <v>1.7273999999999969</v>
      </c>
      <c r="O141" s="93" t="str">
        <f>'Uitgebreide invoer'!L141</f>
        <v>Begroeiing volgt bodemverloop</v>
      </c>
      <c r="P141" s="23">
        <f t="shared" si="52"/>
        <v>0.7</v>
      </c>
      <c r="Q141" s="24">
        <f t="shared" si="53"/>
        <v>6.7387125706421924E-4</v>
      </c>
      <c r="R141" s="23">
        <f>'Uitgebreide invoer'!I141</f>
        <v>1</v>
      </c>
      <c r="S141" s="23">
        <f t="shared" si="54"/>
        <v>0.7</v>
      </c>
      <c r="T141" s="24">
        <f t="shared" si="74"/>
        <v>4.2567369863240057E-2</v>
      </c>
      <c r="U141" s="23" t="str">
        <f>'Uitgebreide invoer'!J141</f>
        <v>Nee</v>
      </c>
      <c r="V141" s="23">
        <f t="shared" si="55"/>
        <v>0.75379881530149884</v>
      </c>
      <c r="W141" s="23">
        <f t="shared" si="56"/>
        <v>2.7534788347035524</v>
      </c>
      <c r="X141" s="23">
        <f t="shared" si="57"/>
        <v>0.27376234231437446</v>
      </c>
      <c r="Y141" s="23">
        <f t="shared" si="58"/>
        <v>1.7181902920143028</v>
      </c>
      <c r="Z141" s="23">
        <f t="shared" si="59"/>
        <v>3.8773647275283452</v>
      </c>
      <c r="AA141" s="23">
        <f t="shared" si="60"/>
        <v>0.44313352308994053</v>
      </c>
      <c r="AB141" s="23">
        <f t="shared" si="61"/>
        <v>0.96439147671280401</v>
      </c>
      <c r="AC141" s="23">
        <f t="shared" si="62"/>
        <v>10.805631999475089</v>
      </c>
      <c r="AD141" s="23">
        <f t="shared" si="63"/>
        <v>28.931744301384121</v>
      </c>
      <c r="AE141" s="23">
        <f t="shared" si="64"/>
        <v>-0.3</v>
      </c>
      <c r="AF141" s="46">
        <f t="shared" si="65"/>
        <v>0.28074609451393157</v>
      </c>
      <c r="AG141" s="23">
        <f t="shared" si="66"/>
        <v>6.4179684953561411E-2</v>
      </c>
      <c r="AH141" s="23">
        <f t="shared" si="67"/>
        <v>1.0750577398546144</v>
      </c>
      <c r="AI141" s="155">
        <f t="shared" si="68"/>
        <v>0.28293682856157854</v>
      </c>
      <c r="AJ141" s="155">
        <f t="shared" si="69"/>
        <v>1.9496270901434277E-2</v>
      </c>
      <c r="AK141" s="155">
        <f t="shared" si="70"/>
        <v>0.30243309946301283</v>
      </c>
      <c r="AL141" s="155">
        <f t="shared" si="71"/>
        <v>11.602638288987935</v>
      </c>
    </row>
    <row r="142" spans="1:38" s="156" customFormat="1" x14ac:dyDescent="0.35">
      <c r="A142" s="23">
        <f>'Uitgebreide invoer'!A142</f>
        <v>96.600000000000236</v>
      </c>
      <c r="B142" s="23">
        <f t="shared" si="50"/>
        <v>0.70000000000000284</v>
      </c>
      <c r="C142" s="23">
        <f>'Uitgebreide invoer'!B142</f>
        <v>0.3</v>
      </c>
      <c r="D142" s="23" t="str">
        <f>'Uitgebreide invoer'!C142</f>
        <v>30 - Grasachtigen en ondergedoken soorten</v>
      </c>
      <c r="E142" s="23">
        <f>'Uitgebreide invoer'!D142</f>
        <v>30</v>
      </c>
      <c r="F142" s="23">
        <f>'Uitgebreide invoer'!E142</f>
        <v>1.5</v>
      </c>
      <c r="G142" s="23">
        <f>'Uitgebreide invoer'!F142</f>
        <v>1.2</v>
      </c>
      <c r="H142" s="23">
        <f>'Uitgebreide invoer'!G142</f>
        <v>1.2</v>
      </c>
      <c r="I142" s="23">
        <f>'Uitgebreide invoer'!H142</f>
        <v>1</v>
      </c>
      <c r="J142" s="24">
        <f>J141+(+H142-I142)/(MAX('Invoerblad heterogene watergang'!$H$9:$H$17))*B142</f>
        <v>1.027599999999997</v>
      </c>
      <c r="K142" s="24">
        <f t="shared" si="72"/>
        <v>1.7709102915534765</v>
      </c>
      <c r="L142" s="79">
        <f t="shared" si="73"/>
        <v>0.74283907974318497</v>
      </c>
      <c r="M142" s="91">
        <f>'Uitgebreide invoer'!K142</f>
        <v>100</v>
      </c>
      <c r="N142" s="89">
        <f t="shared" si="51"/>
        <v>1.7275999999999969</v>
      </c>
      <c r="O142" s="93" t="str">
        <f>'Uitgebreide invoer'!L142</f>
        <v>Begroeiing volgt bodemverloop</v>
      </c>
      <c r="P142" s="23">
        <f t="shared" si="52"/>
        <v>0.7</v>
      </c>
      <c r="Q142" s="24">
        <f t="shared" si="53"/>
        <v>6.7315972899203503E-4</v>
      </c>
      <c r="R142" s="23">
        <f>'Uitgebreide invoer'!I142</f>
        <v>1</v>
      </c>
      <c r="S142" s="23">
        <f t="shared" si="54"/>
        <v>0.7</v>
      </c>
      <c r="T142" s="24">
        <f t="shared" si="74"/>
        <v>4.2839079743185016E-2</v>
      </c>
      <c r="U142" s="23" t="str">
        <f>'Uitgebreide invoer'!J142</f>
        <v>Nee</v>
      </c>
      <c r="V142" s="23">
        <f t="shared" si="55"/>
        <v>0.75415967582168641</v>
      </c>
      <c r="W142" s="23">
        <f t="shared" si="56"/>
        <v>2.7544584986077441</v>
      </c>
      <c r="X142" s="23">
        <f t="shared" si="57"/>
        <v>0.27379598429342117</v>
      </c>
      <c r="Y142" s="23">
        <f t="shared" si="58"/>
        <v>1.7191217432823749</v>
      </c>
      <c r="Z142" s="23">
        <f t="shared" si="59"/>
        <v>3.8783443914325364</v>
      </c>
      <c r="AA142" s="23">
        <f t="shared" si="60"/>
        <v>0.44326175547483709</v>
      </c>
      <c r="AB142" s="23">
        <f t="shared" si="61"/>
        <v>0.96496206746068847</v>
      </c>
      <c r="AC142" s="23">
        <f t="shared" si="62"/>
        <v>10.811690556892946</v>
      </c>
      <c r="AD142" s="23">
        <f t="shared" si="63"/>
        <v>28.948862023820652</v>
      </c>
      <c r="AE142" s="23">
        <f t="shared" si="64"/>
        <v>-0.3</v>
      </c>
      <c r="AF142" s="46">
        <f t="shared" si="65"/>
        <v>0.28075514213190067</v>
      </c>
      <c r="AG142" s="23">
        <f t="shared" si="66"/>
        <v>6.4149526226997738E-2</v>
      </c>
      <c r="AH142" s="23">
        <f t="shared" si="67"/>
        <v>1.0752527750284213</v>
      </c>
      <c r="AI142" s="155">
        <f t="shared" si="68"/>
        <v>0.28294573817015689</v>
      </c>
      <c r="AJ142" s="155">
        <f t="shared" si="69"/>
        <v>1.9487208114582925E-2</v>
      </c>
      <c r="AK142" s="155">
        <f t="shared" si="70"/>
        <v>0.30243294628473982</v>
      </c>
      <c r="AL142" s="155">
        <f t="shared" si="71"/>
        <v>11.600257525266432</v>
      </c>
    </row>
    <row r="143" spans="1:38" s="156" customFormat="1" x14ac:dyDescent="0.35">
      <c r="A143" s="23">
        <f>'Uitgebreide invoer'!A143</f>
        <v>97.300000000000239</v>
      </c>
      <c r="B143" s="23">
        <f t="shared" si="50"/>
        <v>0.70000000000000284</v>
      </c>
      <c r="C143" s="23">
        <f>'Uitgebreide invoer'!B143</f>
        <v>0.3</v>
      </c>
      <c r="D143" s="23" t="str">
        <f>'Uitgebreide invoer'!C143</f>
        <v>30 - Grasachtigen en ondergedoken soorten</v>
      </c>
      <c r="E143" s="23">
        <f>'Uitgebreide invoer'!D143</f>
        <v>30</v>
      </c>
      <c r="F143" s="23">
        <f>'Uitgebreide invoer'!E143</f>
        <v>1.5</v>
      </c>
      <c r="G143" s="23">
        <f>'Uitgebreide invoer'!F143</f>
        <v>1.2</v>
      </c>
      <c r="H143" s="23">
        <f>'Uitgebreide invoer'!G143</f>
        <v>1.2</v>
      </c>
      <c r="I143" s="23">
        <f>'Uitgebreide invoer'!H143</f>
        <v>1</v>
      </c>
      <c r="J143" s="24">
        <f>J142+(+H143-I143)/(MAX('Invoerblad heterogene watergang'!$H$9:$H$17))*B143</f>
        <v>1.0277999999999969</v>
      </c>
      <c r="K143" s="24">
        <f t="shared" si="72"/>
        <v>1.771381006580111</v>
      </c>
      <c r="L143" s="79">
        <f t="shared" si="73"/>
        <v>0.74311029155347952</v>
      </c>
      <c r="M143" s="91">
        <f>'Uitgebreide invoer'!K143</f>
        <v>100</v>
      </c>
      <c r="N143" s="89">
        <f t="shared" si="51"/>
        <v>1.7277999999999969</v>
      </c>
      <c r="O143" s="93" t="str">
        <f>'Uitgebreide invoer'!L143</f>
        <v>Begroeiing volgt bodemverloop</v>
      </c>
      <c r="P143" s="23">
        <f t="shared" si="52"/>
        <v>0.7</v>
      </c>
      <c r="Q143" s="24">
        <f t="shared" si="53"/>
        <v>6.7245003804922154E-4</v>
      </c>
      <c r="R143" s="23">
        <f>'Uitgebreide invoer'!I143</f>
        <v>1</v>
      </c>
      <c r="S143" s="23">
        <f t="shared" si="54"/>
        <v>0.7</v>
      </c>
      <c r="T143" s="24">
        <f t="shared" si="74"/>
        <v>4.3110291553479563E-2</v>
      </c>
      <c r="U143" s="23" t="str">
        <f>'Uitgebreide invoer'!J143</f>
        <v>Nee</v>
      </c>
      <c r="V143" s="23">
        <f t="shared" si="55"/>
        <v>0.7545200957209145</v>
      </c>
      <c r="W143" s="23">
        <f t="shared" si="56"/>
        <v>2.7554363666962725</v>
      </c>
      <c r="X143" s="23">
        <f t="shared" si="57"/>
        <v>0.27382962090522633</v>
      </c>
      <c r="Y143" s="23">
        <f t="shared" si="58"/>
        <v>1.7200517079832212</v>
      </c>
      <c r="Z143" s="23">
        <f t="shared" si="59"/>
        <v>3.8793222595210652</v>
      </c>
      <c r="AA143" s="23">
        <f t="shared" si="60"/>
        <v>0.4433897451447037</v>
      </c>
      <c r="AB143" s="23">
        <f t="shared" si="61"/>
        <v>0.96553161226230666</v>
      </c>
      <c r="AC143" s="23">
        <f t="shared" si="62"/>
        <v>10.817743466932779</v>
      </c>
      <c r="AD143" s="23">
        <f t="shared" si="63"/>
        <v>28.965948367869199</v>
      </c>
      <c r="AE143" s="23">
        <f t="shared" si="64"/>
        <v>-0.3</v>
      </c>
      <c r="AF143" s="46">
        <f t="shared" si="65"/>
        <v>0.2807641819938082</v>
      </c>
      <c r="AG143" s="23">
        <f t="shared" si="66"/>
        <v>6.4119393353972626E-2</v>
      </c>
      <c r="AH143" s="23">
        <f t="shared" si="67"/>
        <v>1.0754477810894998</v>
      </c>
      <c r="AI143" s="155">
        <f t="shared" si="68"/>
        <v>0.28295464000777942</v>
      </c>
      <c r="AJ143" s="155">
        <f t="shared" si="69"/>
        <v>1.9478153082105428E-2</v>
      </c>
      <c r="AK143" s="155">
        <f t="shared" si="70"/>
        <v>0.30243279308988485</v>
      </c>
      <c r="AL143" s="155">
        <f t="shared" si="71"/>
        <v>11.597886144666013</v>
      </c>
    </row>
    <row r="144" spans="1:38" s="156" customFormat="1" x14ac:dyDescent="0.35">
      <c r="A144" s="23">
        <f>'Uitgebreide invoer'!A144</f>
        <v>98.000000000000242</v>
      </c>
      <c r="B144" s="23">
        <f t="shared" si="50"/>
        <v>0.70000000000000284</v>
      </c>
      <c r="C144" s="23">
        <f>'Uitgebreide invoer'!B144</f>
        <v>0.3</v>
      </c>
      <c r="D144" s="23" t="str">
        <f>'Uitgebreide invoer'!C144</f>
        <v>30 - Grasachtigen en ondergedoken soorten</v>
      </c>
      <c r="E144" s="23">
        <f>'Uitgebreide invoer'!D144</f>
        <v>30</v>
      </c>
      <c r="F144" s="23">
        <f>'Uitgebreide invoer'!E144</f>
        <v>1.5</v>
      </c>
      <c r="G144" s="23">
        <f>'Uitgebreide invoer'!F144</f>
        <v>1.2</v>
      </c>
      <c r="H144" s="23">
        <f>'Uitgebreide invoer'!G144</f>
        <v>1.2</v>
      </c>
      <c r="I144" s="23">
        <f>'Uitgebreide invoer'!H144</f>
        <v>1</v>
      </c>
      <c r="J144" s="24">
        <f>J143+(+H144-I144)/(MAX('Invoerblad heterogene watergang'!$H$9:$H$17))*B144</f>
        <v>1.0279999999999969</v>
      </c>
      <c r="K144" s="24">
        <f t="shared" si="72"/>
        <v>1.7718512261048482</v>
      </c>
      <c r="L144" s="79">
        <f t="shared" si="73"/>
        <v>0.74338100658011408</v>
      </c>
      <c r="M144" s="91">
        <f>'Uitgebreide invoer'!K144</f>
        <v>100</v>
      </c>
      <c r="N144" s="89">
        <f t="shared" si="51"/>
        <v>1.7279999999999969</v>
      </c>
      <c r="O144" s="93" t="str">
        <f>'Uitgebreide invoer'!L144</f>
        <v>Begroeiing volgt bodemverloop</v>
      </c>
      <c r="P144" s="23">
        <f t="shared" si="52"/>
        <v>0.7</v>
      </c>
      <c r="Q144" s="24">
        <f t="shared" si="53"/>
        <v>6.7174217819613994E-4</v>
      </c>
      <c r="R144" s="23">
        <f>'Uitgebreide invoer'!I144</f>
        <v>1</v>
      </c>
      <c r="S144" s="23">
        <f t="shared" si="54"/>
        <v>0.7</v>
      </c>
      <c r="T144" s="24">
        <f t="shared" si="74"/>
        <v>4.3381006580114123E-2</v>
      </c>
      <c r="U144" s="23" t="str">
        <f>'Uitgebreide invoer'!J144</f>
        <v>Nee</v>
      </c>
      <c r="V144" s="23">
        <f t="shared" si="55"/>
        <v>0.75488007549399272</v>
      </c>
      <c r="W144" s="23">
        <f t="shared" si="56"/>
        <v>2.7564124436058419</v>
      </c>
      <c r="X144" s="23">
        <f t="shared" si="57"/>
        <v>0.27386325194007799</v>
      </c>
      <c r="Y144" s="23">
        <f t="shared" si="58"/>
        <v>1.7209801893122323</v>
      </c>
      <c r="Z144" s="23">
        <f t="shared" si="59"/>
        <v>3.8802983364306343</v>
      </c>
      <c r="AA144" s="23">
        <f t="shared" si="60"/>
        <v>0.44351749275425778</v>
      </c>
      <c r="AB144" s="23">
        <f t="shared" si="61"/>
        <v>0.96610011381823957</v>
      </c>
      <c r="AC144" s="23">
        <f t="shared" si="62"/>
        <v>10.82379072938051</v>
      </c>
      <c r="AD144" s="23">
        <f t="shared" si="63"/>
        <v>28.983003414547188</v>
      </c>
      <c r="AE144" s="23">
        <f t="shared" si="64"/>
        <v>-0.3</v>
      </c>
      <c r="AF144" s="46">
        <f t="shared" si="65"/>
        <v>0.28077321405940975</v>
      </c>
      <c r="AG144" s="23">
        <f t="shared" si="66"/>
        <v>6.4089286468634141E-2</v>
      </c>
      <c r="AH144" s="23">
        <f t="shared" si="67"/>
        <v>1.0756427582860515</v>
      </c>
      <c r="AI144" s="155">
        <f t="shared" si="68"/>
        <v>0.28296353403519203</v>
      </c>
      <c r="AJ144" s="155">
        <f t="shared" si="69"/>
        <v>1.9469105844354091E-2</v>
      </c>
      <c r="AK144" s="155">
        <f t="shared" si="70"/>
        <v>0.30243263987954611</v>
      </c>
      <c r="AL144" s="155">
        <f t="shared" si="71"/>
        <v>11.59552410055746</v>
      </c>
    </row>
    <row r="145" spans="1:38" s="156" customFormat="1" x14ac:dyDescent="0.35">
      <c r="A145" s="23">
        <f>'Uitgebreide invoer'!A145</f>
        <v>98.700000000000244</v>
      </c>
      <c r="B145" s="23">
        <f t="shared" si="50"/>
        <v>0.70000000000000284</v>
      </c>
      <c r="C145" s="23">
        <f>'Uitgebreide invoer'!B145</f>
        <v>0.3</v>
      </c>
      <c r="D145" s="23" t="str">
        <f>'Uitgebreide invoer'!C145</f>
        <v>30 - Grasachtigen en ondergedoken soorten</v>
      </c>
      <c r="E145" s="23">
        <f>'Uitgebreide invoer'!D145</f>
        <v>30</v>
      </c>
      <c r="F145" s="23">
        <f>'Uitgebreide invoer'!E145</f>
        <v>1.5</v>
      </c>
      <c r="G145" s="23">
        <f>'Uitgebreide invoer'!F145</f>
        <v>1.2</v>
      </c>
      <c r="H145" s="23">
        <f>'Uitgebreide invoer'!G145</f>
        <v>1.2</v>
      </c>
      <c r="I145" s="23">
        <f>'Uitgebreide invoer'!H145</f>
        <v>1</v>
      </c>
      <c r="J145" s="24">
        <f>J144+(+H145-I145)/(MAX('Invoerblad heterogene watergang'!$H$9:$H$17))*B145</f>
        <v>1.0281999999999969</v>
      </c>
      <c r="K145" s="24">
        <f t="shared" si="72"/>
        <v>1.7723209514052385</v>
      </c>
      <c r="L145" s="79">
        <f t="shared" si="73"/>
        <v>0.74365122610485135</v>
      </c>
      <c r="M145" s="91">
        <f>'Uitgebreide invoer'!K145</f>
        <v>100</v>
      </c>
      <c r="N145" s="89">
        <f t="shared" si="51"/>
        <v>1.7281999999999968</v>
      </c>
      <c r="O145" s="93" t="str">
        <f>'Uitgebreide invoer'!L145</f>
        <v>Begroeiing volgt bodemverloop</v>
      </c>
      <c r="P145" s="23">
        <f t="shared" si="52"/>
        <v>0.7</v>
      </c>
      <c r="Q145" s="24">
        <f t="shared" si="53"/>
        <v>6.7103614341459787E-4</v>
      </c>
      <c r="R145" s="23">
        <f>'Uitgebreide invoer'!I145</f>
        <v>1</v>
      </c>
      <c r="S145" s="23">
        <f t="shared" si="54"/>
        <v>0.7</v>
      </c>
      <c r="T145" s="24">
        <f t="shared" si="74"/>
        <v>4.3651226104851393E-2</v>
      </c>
      <c r="U145" s="23" t="str">
        <f>'Uitgebreide invoer'!J145</f>
        <v>Nee</v>
      </c>
      <c r="V145" s="23">
        <f t="shared" si="55"/>
        <v>0.75523961563650688</v>
      </c>
      <c r="W145" s="23">
        <f t="shared" si="56"/>
        <v>2.7573867339579139</v>
      </c>
      <c r="X145" s="23">
        <f t="shared" si="57"/>
        <v>0.27389687719010913</v>
      </c>
      <c r="Y145" s="23">
        <f t="shared" si="58"/>
        <v>1.7219071904566949</v>
      </c>
      <c r="Z145" s="23">
        <f t="shared" si="59"/>
        <v>3.8812726267827058</v>
      </c>
      <c r="AA145" s="23">
        <f t="shared" si="60"/>
        <v>0.44364499895593046</v>
      </c>
      <c r="AB145" s="23">
        <f t="shared" si="61"/>
        <v>0.96666757482018806</v>
      </c>
      <c r="AC145" s="23">
        <f t="shared" si="62"/>
        <v>10.829832344075177</v>
      </c>
      <c r="AD145" s="23">
        <f t="shared" si="63"/>
        <v>29.00002724460564</v>
      </c>
      <c r="AE145" s="23">
        <f t="shared" si="64"/>
        <v>-0.3</v>
      </c>
      <c r="AF145" s="46">
        <f t="shared" si="65"/>
        <v>0.28078223828900462</v>
      </c>
      <c r="AG145" s="23">
        <f t="shared" si="66"/>
        <v>6.4059205703317912E-2</v>
      </c>
      <c r="AH145" s="23">
        <f t="shared" si="67"/>
        <v>1.0758377068645721</v>
      </c>
      <c r="AI145" s="155">
        <f t="shared" si="68"/>
        <v>0.28297242021367708</v>
      </c>
      <c r="AJ145" s="155">
        <f t="shared" si="69"/>
        <v>1.9460066441138436E-2</v>
      </c>
      <c r="AK145" s="155">
        <f t="shared" si="70"/>
        <v>0.30243248665481554</v>
      </c>
      <c r="AL145" s="155">
        <f t="shared" si="71"/>
        <v>11.593171346594744</v>
      </c>
    </row>
    <row r="146" spans="1:38" s="156" customFormat="1" x14ac:dyDescent="0.35">
      <c r="A146" s="23">
        <f>'Uitgebreide invoer'!A146</f>
        <v>99.400000000000247</v>
      </c>
      <c r="B146" s="23">
        <f t="shared" si="50"/>
        <v>0.70000000000000284</v>
      </c>
      <c r="C146" s="23">
        <f>'Uitgebreide invoer'!B146</f>
        <v>0.3</v>
      </c>
      <c r="D146" s="23" t="str">
        <f>'Uitgebreide invoer'!C146</f>
        <v>30 - Grasachtigen en ondergedoken soorten</v>
      </c>
      <c r="E146" s="23">
        <f>'Uitgebreide invoer'!D146</f>
        <v>30</v>
      </c>
      <c r="F146" s="23">
        <f>'Uitgebreide invoer'!E146</f>
        <v>1.5</v>
      </c>
      <c r="G146" s="23">
        <f>'Uitgebreide invoer'!F146</f>
        <v>1.2</v>
      </c>
      <c r="H146" s="23">
        <f>'Uitgebreide invoer'!G146</f>
        <v>1.2</v>
      </c>
      <c r="I146" s="23">
        <f>'Uitgebreide invoer'!H146</f>
        <v>1</v>
      </c>
      <c r="J146" s="24">
        <f>J145+(+H146-I146)/(MAX('Invoerblad heterogene watergang'!$H$9:$H$17))*B146</f>
        <v>1.0283999999999969</v>
      </c>
      <c r="K146" s="24">
        <f t="shared" si="72"/>
        <v>1.772790183754634</v>
      </c>
      <c r="L146" s="79">
        <f t="shared" si="73"/>
        <v>0.74392095140524162</v>
      </c>
      <c r="M146" s="91">
        <f>'Uitgebreide invoer'!K146</f>
        <v>100</v>
      </c>
      <c r="N146" s="89">
        <f t="shared" si="51"/>
        <v>1.7283999999999968</v>
      </c>
      <c r="O146" s="93" t="str">
        <f>'Uitgebreide invoer'!L146</f>
        <v>Begroeiing volgt bodemverloop</v>
      </c>
      <c r="P146" s="23">
        <f t="shared" si="52"/>
        <v>0.7</v>
      </c>
      <c r="Q146" s="24">
        <f t="shared" si="53"/>
        <v>6.7033192770778096E-4</v>
      </c>
      <c r="R146" s="23">
        <f>'Uitgebreide invoer'!I146</f>
        <v>1</v>
      </c>
      <c r="S146" s="23">
        <f t="shared" si="54"/>
        <v>0.7</v>
      </c>
      <c r="T146" s="24">
        <f t="shared" si="74"/>
        <v>4.3920951405241659E-2</v>
      </c>
      <c r="U146" s="23" t="str">
        <f>'Uitgebreide invoer'!J146</f>
        <v>Nee</v>
      </c>
      <c r="V146" s="23">
        <f t="shared" si="55"/>
        <v>0.75559871664480238</v>
      </c>
      <c r="W146" s="23">
        <f t="shared" si="56"/>
        <v>2.7583592423587611</v>
      </c>
      <c r="X146" s="23">
        <f t="shared" si="57"/>
        <v>0.27393049644928258</v>
      </c>
      <c r="Y146" s="23">
        <f t="shared" si="58"/>
        <v>1.7228327145958093</v>
      </c>
      <c r="Z146" s="23">
        <f t="shared" si="59"/>
        <v>3.8822451351835534</v>
      </c>
      <c r="AA146" s="23">
        <f t="shared" si="60"/>
        <v>0.44377226439987627</v>
      </c>
      <c r="AB146" s="23">
        <f t="shared" si="61"/>
        <v>0.96723399795100695</v>
      </c>
      <c r="AC146" s="23">
        <f t="shared" si="62"/>
        <v>10.835868310908447</v>
      </c>
      <c r="AD146" s="23">
        <f t="shared" si="63"/>
        <v>29.017019938530208</v>
      </c>
      <c r="AE146" s="23">
        <f t="shared" si="64"/>
        <v>-0.3</v>
      </c>
      <c r="AF146" s="46">
        <f t="shared" si="65"/>
        <v>0.28079125464342791</v>
      </c>
      <c r="AG146" s="23">
        <f t="shared" si="66"/>
        <v>6.4029151188573594E-2</v>
      </c>
      <c r="AH146" s="23">
        <f t="shared" si="67"/>
        <v>1.0760326270698706</v>
      </c>
      <c r="AI146" s="155">
        <f t="shared" si="68"/>
        <v>0.28298129850504489</v>
      </c>
      <c r="AJ146" s="155">
        <f t="shared" si="69"/>
        <v>1.9451034911730069E-2</v>
      </c>
      <c r="AK146" s="155">
        <f t="shared" si="70"/>
        <v>0.30243233341677495</v>
      </c>
      <c r="AL146" s="155">
        <f t="shared" si="71"/>
        <v>11.590827836712924</v>
      </c>
    </row>
    <row r="147" spans="1:38" s="156" customFormat="1" x14ac:dyDescent="0.35">
      <c r="A147" s="23">
        <f>'Uitgebreide invoer'!A147</f>
        <v>100.10000000000025</v>
      </c>
      <c r="B147" s="23">
        <f t="shared" si="50"/>
        <v>0.70000000000000284</v>
      </c>
      <c r="C147" s="23">
        <f>'Uitgebreide invoer'!B147</f>
        <v>0.3</v>
      </c>
      <c r="D147" s="23" t="str">
        <f>'Uitgebreide invoer'!C147</f>
        <v>30 - Grasachtigen en ondergedoken soorten</v>
      </c>
      <c r="E147" s="23">
        <f>'Uitgebreide invoer'!D147</f>
        <v>30</v>
      </c>
      <c r="F147" s="23">
        <f>'Uitgebreide invoer'!E147</f>
        <v>1.5</v>
      </c>
      <c r="G147" s="23">
        <f>'Uitgebreide invoer'!F147</f>
        <v>1.2</v>
      </c>
      <c r="H147" s="23">
        <f>'Uitgebreide invoer'!G147</f>
        <v>1.2</v>
      </c>
      <c r="I147" s="23">
        <f>'Uitgebreide invoer'!H147</f>
        <v>1</v>
      </c>
      <c r="J147" s="24">
        <f>J146+(+H147-I147)/(MAX('Invoerblad heterogene watergang'!$H$9:$H$17))*B147</f>
        <v>1.0285999999999969</v>
      </c>
      <c r="K147" s="24">
        <f t="shared" si="72"/>
        <v>1.7732589244222041</v>
      </c>
      <c r="L147" s="79">
        <f t="shared" si="73"/>
        <v>0.74419018375463719</v>
      </c>
      <c r="M147" s="91">
        <f>'Uitgebreide invoer'!K147</f>
        <v>100</v>
      </c>
      <c r="N147" s="89">
        <f t="shared" si="51"/>
        <v>1.7285999999999968</v>
      </c>
      <c r="O147" s="93" t="str">
        <f>'Uitgebreide invoer'!L147</f>
        <v>Begroeiing volgt bodemverloop</v>
      </c>
      <c r="P147" s="23">
        <f t="shared" si="52"/>
        <v>0.7</v>
      </c>
      <c r="Q147" s="24">
        <f t="shared" si="53"/>
        <v>6.6962952510021064E-4</v>
      </c>
      <c r="R147" s="23">
        <f>'Uitgebreide invoer'!I147</f>
        <v>1</v>
      </c>
      <c r="S147" s="23">
        <f t="shared" si="54"/>
        <v>0.7</v>
      </c>
      <c r="T147" s="24">
        <f t="shared" si="74"/>
        <v>4.4190183754637236E-2</v>
      </c>
      <c r="U147" s="23" t="str">
        <f>'Uitgebreide invoer'!J147</f>
        <v>Nee</v>
      </c>
      <c r="V147" s="23">
        <f t="shared" si="55"/>
        <v>0.75595737901596749</v>
      </c>
      <c r="W147" s="23">
        <f t="shared" si="56"/>
        <v>2.7593299733995202</v>
      </c>
      <c r="X147" s="23">
        <f t="shared" si="57"/>
        <v>0.27396410951337619</v>
      </c>
      <c r="Y147" s="23">
        <f t="shared" si="58"/>
        <v>1.723756764900706</v>
      </c>
      <c r="Z147" s="23">
        <f t="shared" si="59"/>
        <v>3.8832158662243126</v>
      </c>
      <c r="AA147" s="23">
        <f t="shared" si="60"/>
        <v>0.44389928973398302</v>
      </c>
      <c r="AB147" s="23">
        <f t="shared" si="61"/>
        <v>0.96779938588473846</v>
      </c>
      <c r="AC147" s="23">
        <f t="shared" si="62"/>
        <v>10.841898629824126</v>
      </c>
      <c r="AD147" s="23">
        <f t="shared" si="63"/>
        <v>29.033981576542153</v>
      </c>
      <c r="AE147" s="23">
        <f t="shared" si="64"/>
        <v>-0.3</v>
      </c>
      <c r="AF147" s="46">
        <f t="shared" si="65"/>
        <v>0.28080026308404787</v>
      </c>
      <c r="AG147" s="23">
        <f t="shared" si="66"/>
        <v>6.399912305317372E-2</v>
      </c>
      <c r="AH147" s="23">
        <f t="shared" si="67"/>
        <v>1.0762275191450739</v>
      </c>
      <c r="AI147" s="155">
        <f t="shared" si="68"/>
        <v>0.28299016887163159</v>
      </c>
      <c r="AJ147" s="155">
        <f t="shared" si="69"/>
        <v>1.9442011294868188E-2</v>
      </c>
      <c r="AK147" s="155">
        <f t="shared" si="70"/>
        <v>0.30243218016649975</v>
      </c>
      <c r="AL147" s="155">
        <f t="shared" si="71"/>
        <v>11.588493525126127</v>
      </c>
    </row>
    <row r="148" spans="1:38" s="156" customFormat="1" x14ac:dyDescent="0.35">
      <c r="A148" s="23">
        <f>'Uitgebreide invoer'!A148</f>
        <v>100.80000000000025</v>
      </c>
      <c r="B148" s="23">
        <f t="shared" si="50"/>
        <v>0.70000000000000284</v>
      </c>
      <c r="C148" s="23">
        <f>'Uitgebreide invoer'!B148</f>
        <v>0.3</v>
      </c>
      <c r="D148" s="23" t="str">
        <f>'Uitgebreide invoer'!C148</f>
        <v>30 - Grasachtigen en ondergedoken soorten</v>
      </c>
      <c r="E148" s="23">
        <f>'Uitgebreide invoer'!D148</f>
        <v>30</v>
      </c>
      <c r="F148" s="23">
        <f>'Uitgebreide invoer'!E148</f>
        <v>1.5</v>
      </c>
      <c r="G148" s="23">
        <f>'Uitgebreide invoer'!F148</f>
        <v>1.2</v>
      </c>
      <c r="H148" s="23">
        <f>'Uitgebreide invoer'!G148</f>
        <v>1.2</v>
      </c>
      <c r="I148" s="23">
        <f>'Uitgebreide invoer'!H148</f>
        <v>1</v>
      </c>
      <c r="J148" s="24">
        <f>J147+(+H148-I148)/(MAX('Invoerblad heterogene watergang'!$H$9:$H$17))*B148</f>
        <v>1.0287999999999968</v>
      </c>
      <c r="K148" s="24">
        <f t="shared" si="72"/>
        <v>1.7737271746729506</v>
      </c>
      <c r="L148" s="79">
        <f t="shared" si="73"/>
        <v>0.74445892442220729</v>
      </c>
      <c r="M148" s="91">
        <f>'Uitgebreide invoer'!K148</f>
        <v>100</v>
      </c>
      <c r="N148" s="89">
        <f t="shared" si="51"/>
        <v>1.7287999999999968</v>
      </c>
      <c r="O148" s="93" t="str">
        <f>'Uitgebreide invoer'!L148</f>
        <v>Begroeiing volgt bodemverloop</v>
      </c>
      <c r="P148" s="23">
        <f t="shared" si="52"/>
        <v>0.7</v>
      </c>
      <c r="Q148" s="24">
        <f t="shared" si="53"/>
        <v>6.6892892963767473E-4</v>
      </c>
      <c r="R148" s="23">
        <f>'Uitgebreide invoer'!I148</f>
        <v>1</v>
      </c>
      <c r="S148" s="23">
        <f t="shared" si="54"/>
        <v>0.7</v>
      </c>
      <c r="T148" s="24">
        <f t="shared" si="74"/>
        <v>4.4458924422207335E-2</v>
      </c>
      <c r="U148" s="23" t="str">
        <f>'Uitgebreide invoer'!J148</f>
        <v>Nee</v>
      </c>
      <c r="V148" s="23">
        <f t="shared" si="55"/>
        <v>0.7563156032478181</v>
      </c>
      <c r="W148" s="23">
        <f t="shared" si="56"/>
        <v>2.7602989316562465</v>
      </c>
      <c r="X148" s="23">
        <f t="shared" si="57"/>
        <v>0.27399771617996838</v>
      </c>
      <c r="Y148" s="23">
        <f t="shared" si="58"/>
        <v>1.7246793445344535</v>
      </c>
      <c r="Z148" s="23">
        <f t="shared" si="59"/>
        <v>3.8841848244810393</v>
      </c>
      <c r="AA148" s="23">
        <f t="shared" si="60"/>
        <v>0.44402607560387797</v>
      </c>
      <c r="AB148" s="23">
        <f t="shared" si="61"/>
        <v>0.96836374128663538</v>
      </c>
      <c r="AC148" s="23">
        <f t="shared" si="62"/>
        <v>10.847923300817691</v>
      </c>
      <c r="AD148" s="23">
        <f t="shared" si="63"/>
        <v>29.050912238599061</v>
      </c>
      <c r="AE148" s="23">
        <f t="shared" si="64"/>
        <v>-0.3</v>
      </c>
      <c r="AF148" s="46">
        <f t="shared" si="65"/>
        <v>0.28080926357275787</v>
      </c>
      <c r="AG148" s="23">
        <f t="shared" si="66"/>
        <v>6.3969121424140393E-2</v>
      </c>
      <c r="AH148" s="23">
        <f t="shared" si="67"/>
        <v>1.076422383331646</v>
      </c>
      <c r="AI148" s="155">
        <f t="shared" si="68"/>
        <v>0.28299903127629134</v>
      </c>
      <c r="AJ148" s="155">
        <f t="shared" si="69"/>
        <v>1.9432995628764094E-2</v>
      </c>
      <c r="AK148" s="155">
        <f t="shared" si="70"/>
        <v>0.30243202690505544</v>
      </c>
      <c r="AL148" s="155">
        <f t="shared" si="71"/>
        <v>11.586168366325657</v>
      </c>
    </row>
    <row r="149" spans="1:38" s="156" customFormat="1" x14ac:dyDescent="0.35">
      <c r="A149" s="23">
        <f>'Uitgebreide invoer'!A149</f>
        <v>101.50000000000026</v>
      </c>
      <c r="B149" s="23">
        <f t="shared" si="50"/>
        <v>0.70000000000000284</v>
      </c>
      <c r="C149" s="23">
        <f>'Uitgebreide invoer'!B149</f>
        <v>0.3</v>
      </c>
      <c r="D149" s="23" t="str">
        <f>'Uitgebreide invoer'!C149</f>
        <v>30 - Grasachtigen en ondergedoken soorten</v>
      </c>
      <c r="E149" s="23">
        <f>'Uitgebreide invoer'!D149</f>
        <v>30</v>
      </c>
      <c r="F149" s="23">
        <f>'Uitgebreide invoer'!E149</f>
        <v>1.5</v>
      </c>
      <c r="G149" s="23">
        <f>'Uitgebreide invoer'!F149</f>
        <v>1.2</v>
      </c>
      <c r="H149" s="23">
        <f>'Uitgebreide invoer'!G149</f>
        <v>1.2</v>
      </c>
      <c r="I149" s="23">
        <f>'Uitgebreide invoer'!H149</f>
        <v>1</v>
      </c>
      <c r="J149" s="24">
        <f>J148+(+H149-I149)/(MAX('Invoerblad heterogene watergang'!$H$9:$H$17))*B149</f>
        <v>1.0289999999999968</v>
      </c>
      <c r="K149" s="24">
        <f t="shared" si="72"/>
        <v>1.7741949357677216</v>
      </c>
      <c r="L149" s="79">
        <f t="shared" si="73"/>
        <v>0.7447271746729538</v>
      </c>
      <c r="M149" s="91">
        <f>'Uitgebreide invoer'!K149</f>
        <v>100</v>
      </c>
      <c r="N149" s="89">
        <f t="shared" si="51"/>
        <v>1.7289999999999968</v>
      </c>
      <c r="O149" s="93" t="str">
        <f>'Uitgebreide invoer'!L149</f>
        <v>Begroeiing volgt bodemverloop</v>
      </c>
      <c r="P149" s="23">
        <f t="shared" si="52"/>
        <v>0.7</v>
      </c>
      <c r="Q149" s="24">
        <f t="shared" si="53"/>
        <v>6.6823013538718314E-4</v>
      </c>
      <c r="R149" s="23">
        <f>'Uitgebreide invoer'!I149</f>
        <v>1</v>
      </c>
      <c r="S149" s="23">
        <f t="shared" si="54"/>
        <v>0.7</v>
      </c>
      <c r="T149" s="24">
        <f t="shared" si="74"/>
        <v>4.472717467295384E-2</v>
      </c>
      <c r="U149" s="23" t="str">
        <f>'Uitgebreide invoer'!J149</f>
        <v>Nee</v>
      </c>
      <c r="V149" s="23">
        <f t="shared" si="55"/>
        <v>0.75667338983888199</v>
      </c>
      <c r="W149" s="23">
        <f t="shared" si="56"/>
        <v>2.7612661216899692</v>
      </c>
      <c r="X149" s="23">
        <f t="shared" si="57"/>
        <v>0.27403131624842358</v>
      </c>
      <c r="Y149" s="23">
        <f t="shared" si="58"/>
        <v>1.7256004566520851</v>
      </c>
      <c r="Z149" s="23">
        <f t="shared" si="59"/>
        <v>3.8851520145147616</v>
      </c>
      <c r="AA149" s="23">
        <f t="shared" si="60"/>
        <v>0.44415262265294014</v>
      </c>
      <c r="AB149" s="23">
        <f t="shared" si="61"/>
        <v>0.96892706681320306</v>
      </c>
      <c r="AC149" s="23">
        <f t="shared" si="62"/>
        <v>10.853942323935826</v>
      </c>
      <c r="AD149" s="23">
        <f t="shared" si="63"/>
        <v>29.067812004396092</v>
      </c>
      <c r="AE149" s="23">
        <f t="shared" si="64"/>
        <v>-0.3</v>
      </c>
      <c r="AF149" s="46">
        <f t="shared" si="65"/>
        <v>0.2808182560719743</v>
      </c>
      <c r="AG149" s="23">
        <f t="shared" si="66"/>
        <v>6.3939146426752289E-2</v>
      </c>
      <c r="AH149" s="23">
        <f t="shared" si="67"/>
        <v>1.0766172198693924</v>
      </c>
      <c r="AI149" s="155">
        <f t="shared" si="68"/>
        <v>0.28300788568239338</v>
      </c>
      <c r="AJ149" s="155">
        <f t="shared" si="69"/>
        <v>1.9423987951106787E-2</v>
      </c>
      <c r="AK149" s="155">
        <f t="shared" si="70"/>
        <v>0.30243187363350016</v>
      </c>
      <c r="AL149" s="155">
        <f t="shared" si="71"/>
        <v>11.583852315077854</v>
      </c>
    </row>
    <row r="150" spans="1:38" s="156" customFormat="1" x14ac:dyDescent="0.35">
      <c r="A150" s="23">
        <f>'Uitgebreide invoer'!A150</f>
        <v>102.20000000000026</v>
      </c>
      <c r="B150" s="23">
        <f t="shared" si="50"/>
        <v>0.70000000000000284</v>
      </c>
      <c r="C150" s="23">
        <f>'Uitgebreide invoer'!B150</f>
        <v>0.3</v>
      </c>
      <c r="D150" s="23" t="str">
        <f>'Uitgebreide invoer'!C150</f>
        <v>30 - Grasachtigen en ondergedoken soorten</v>
      </c>
      <c r="E150" s="23">
        <f>'Uitgebreide invoer'!D150</f>
        <v>30</v>
      </c>
      <c r="F150" s="23">
        <f>'Uitgebreide invoer'!E150</f>
        <v>1.5</v>
      </c>
      <c r="G150" s="23">
        <f>'Uitgebreide invoer'!F150</f>
        <v>1.2</v>
      </c>
      <c r="H150" s="23">
        <f>'Uitgebreide invoer'!G150</f>
        <v>1.2</v>
      </c>
      <c r="I150" s="23">
        <f>'Uitgebreide invoer'!H150</f>
        <v>1</v>
      </c>
      <c r="J150" s="24">
        <f>J149+(+H150-I150)/(MAX('Invoerblad heterogene watergang'!$H$9:$H$17))*B150</f>
        <v>1.0291999999999968</v>
      </c>
      <c r="K150" s="24">
        <f t="shared" si="72"/>
        <v>1.7746622089632274</v>
      </c>
      <c r="L150" s="79">
        <f t="shared" si="73"/>
        <v>0.7449949357677248</v>
      </c>
      <c r="M150" s="91">
        <f>'Uitgebreide invoer'!K150</f>
        <v>100</v>
      </c>
      <c r="N150" s="89">
        <f t="shared" si="51"/>
        <v>1.7291999999999967</v>
      </c>
      <c r="O150" s="93" t="str">
        <f>'Uitgebreide invoer'!L150</f>
        <v>Begroeiing volgt bodemverloop</v>
      </c>
      <c r="P150" s="23">
        <f t="shared" si="52"/>
        <v>0.7</v>
      </c>
      <c r="Q150" s="24">
        <f t="shared" si="53"/>
        <v>6.6753313643690636E-4</v>
      </c>
      <c r="R150" s="23">
        <f>'Uitgebreide invoer'!I150</f>
        <v>1</v>
      </c>
      <c r="S150" s="23">
        <f t="shared" si="54"/>
        <v>0.7</v>
      </c>
      <c r="T150" s="24">
        <f t="shared" si="74"/>
        <v>4.4994935767724842E-2</v>
      </c>
      <c r="U150" s="23" t="str">
        <f>'Uitgebreide invoer'!J150</f>
        <v>Nee</v>
      </c>
      <c r="V150" s="23">
        <f t="shared" si="55"/>
        <v>0.75703073928838227</v>
      </c>
      <c r="W150" s="23">
        <f t="shared" si="56"/>
        <v>2.7622315480467403</v>
      </c>
      <c r="X150" s="23">
        <f t="shared" si="57"/>
        <v>0.27406490951987794</v>
      </c>
      <c r="Y150" s="23">
        <f t="shared" si="58"/>
        <v>1.7265201044006044</v>
      </c>
      <c r="Z150" s="23">
        <f t="shared" si="59"/>
        <v>3.8861174408715327</v>
      </c>
      <c r="AA150" s="23">
        <f t="shared" si="60"/>
        <v>0.44427893152230646</v>
      </c>
      <c r="AB150" s="23">
        <f t="shared" si="61"/>
        <v>0.96948936511222217</v>
      </c>
      <c r="AC150" s="23">
        <f t="shared" si="62"/>
        <v>10.859955699275938</v>
      </c>
      <c r="AD150" s="23">
        <f t="shared" si="63"/>
        <v>29.084680953366664</v>
      </c>
      <c r="AE150" s="23">
        <f t="shared" si="64"/>
        <v>-0.3</v>
      </c>
      <c r="AF150" s="46">
        <f t="shared" si="65"/>
        <v>0.28082724054462993</v>
      </c>
      <c r="AG150" s="23">
        <f t="shared" si="66"/>
        <v>6.3909198184566862E-2</v>
      </c>
      <c r="AH150" s="23">
        <f t="shared" si="67"/>
        <v>1.0768120289964749</v>
      </c>
      <c r="AI150" s="155">
        <f t="shared" si="68"/>
        <v>0.28301673205381633</v>
      </c>
      <c r="AJ150" s="155">
        <f t="shared" si="69"/>
        <v>1.9414988299067602E-2</v>
      </c>
      <c r="AK150" s="155">
        <f t="shared" si="70"/>
        <v>0.30243172035288396</v>
      </c>
      <c r="AL150" s="155">
        <f t="shared" si="71"/>
        <v>11.581545326422258</v>
      </c>
    </row>
    <row r="151" spans="1:38" s="156" customFormat="1" x14ac:dyDescent="0.35">
      <c r="A151" s="23">
        <f>'Uitgebreide invoer'!A151</f>
        <v>102.90000000000026</v>
      </c>
      <c r="B151" s="23">
        <f t="shared" si="50"/>
        <v>0.70000000000000284</v>
      </c>
      <c r="C151" s="23">
        <f>'Uitgebreide invoer'!B151</f>
        <v>0.3</v>
      </c>
      <c r="D151" s="23" t="str">
        <f>'Uitgebreide invoer'!C151</f>
        <v>30 - Grasachtigen en ondergedoken soorten</v>
      </c>
      <c r="E151" s="23">
        <f>'Uitgebreide invoer'!D151</f>
        <v>30</v>
      </c>
      <c r="F151" s="23">
        <f>'Uitgebreide invoer'!E151</f>
        <v>1.5</v>
      </c>
      <c r="G151" s="23">
        <f>'Uitgebreide invoer'!F151</f>
        <v>1.2</v>
      </c>
      <c r="H151" s="23">
        <f>'Uitgebreide invoer'!G151</f>
        <v>1.2</v>
      </c>
      <c r="I151" s="23">
        <f>'Uitgebreide invoer'!H151</f>
        <v>1</v>
      </c>
      <c r="J151" s="24">
        <f>J150+(+H151-I151)/(MAX('Invoerblad heterogene watergang'!$H$9:$H$17))*B151</f>
        <v>1.0293999999999968</v>
      </c>
      <c r="K151" s="24">
        <f t="shared" si="72"/>
        <v>1.7751289955120546</v>
      </c>
      <c r="L151" s="79">
        <f t="shared" si="73"/>
        <v>0.74526220896323059</v>
      </c>
      <c r="M151" s="91">
        <f>'Uitgebreide invoer'!K151</f>
        <v>100</v>
      </c>
      <c r="N151" s="89">
        <f t="shared" si="51"/>
        <v>1.7293999999999967</v>
      </c>
      <c r="O151" s="93" t="str">
        <f>'Uitgebreide invoer'!L151</f>
        <v>Begroeiing volgt bodemverloop</v>
      </c>
      <c r="P151" s="23">
        <f t="shared" si="52"/>
        <v>0.7</v>
      </c>
      <c r="Q151" s="24">
        <f t="shared" si="53"/>
        <v>6.6683792689611681E-4</v>
      </c>
      <c r="R151" s="23">
        <f>'Uitgebreide invoer'!I151</f>
        <v>1</v>
      </c>
      <c r="S151" s="23">
        <f t="shared" si="54"/>
        <v>0.7</v>
      </c>
      <c r="T151" s="24">
        <f t="shared" si="74"/>
        <v>4.5262208963230632E-2</v>
      </c>
      <c r="U151" s="23" t="str">
        <f>'Uitgebreide invoer'!J151</f>
        <v>Nee</v>
      </c>
      <c r="V151" s="23">
        <f t="shared" si="55"/>
        <v>0.7573876520962235</v>
      </c>
      <c r="W151" s="23">
        <f t="shared" si="56"/>
        <v>2.763195215257694</v>
      </c>
      <c r="X151" s="23">
        <f t="shared" si="57"/>
        <v>0.27409849579722506</v>
      </c>
      <c r="Y151" s="23">
        <f t="shared" si="58"/>
        <v>1.7274382909190076</v>
      </c>
      <c r="Z151" s="23">
        <f t="shared" si="59"/>
        <v>3.8870811080824863</v>
      </c>
      <c r="AA151" s="23">
        <f t="shared" si="60"/>
        <v>0.44440500285088219</v>
      </c>
      <c r="AB151" s="23">
        <f t="shared" si="61"/>
        <v>0.97005063882278408</v>
      </c>
      <c r="AC151" s="23">
        <f t="shared" si="62"/>
        <v>10.865963426985724</v>
      </c>
      <c r="AD151" s="23">
        <f t="shared" si="63"/>
        <v>29.101519164683523</v>
      </c>
      <c r="AE151" s="23">
        <f t="shared" si="64"/>
        <v>-0.3</v>
      </c>
      <c r="AF151" s="46">
        <f t="shared" si="65"/>
        <v>0.28083621695416888</v>
      </c>
      <c r="AG151" s="23">
        <f t="shared" si="66"/>
        <v>6.3879276819437031E-2</v>
      </c>
      <c r="AH151" s="23">
        <f t="shared" si="67"/>
        <v>1.0770068109494242</v>
      </c>
      <c r="AI151" s="155">
        <f t="shared" si="68"/>
        <v>0.28302557035494325</v>
      </c>
      <c r="AJ151" s="155">
        <f t="shared" si="69"/>
        <v>1.9405996709305175E-2</v>
      </c>
      <c r="AK151" s="155">
        <f t="shared" si="70"/>
        <v>0.3024315670642484</v>
      </c>
      <c r="AL151" s="155">
        <f t="shared" si="71"/>
        <v>11.57924735566961</v>
      </c>
    </row>
    <row r="152" spans="1:38" s="156" customFormat="1" x14ac:dyDescent="0.35">
      <c r="A152" s="23">
        <f>'Uitgebreide invoer'!A152</f>
        <v>103.60000000000026</v>
      </c>
      <c r="B152" s="23">
        <f t="shared" si="50"/>
        <v>0.70000000000000284</v>
      </c>
      <c r="C152" s="23">
        <f>'Uitgebreide invoer'!B152</f>
        <v>0.3</v>
      </c>
      <c r="D152" s="23" t="str">
        <f>'Uitgebreide invoer'!C152</f>
        <v>30 - Grasachtigen en ondergedoken soorten</v>
      </c>
      <c r="E152" s="23">
        <f>'Uitgebreide invoer'!D152</f>
        <v>30</v>
      </c>
      <c r="F152" s="23">
        <f>'Uitgebreide invoer'!E152</f>
        <v>1.5</v>
      </c>
      <c r="G152" s="23">
        <f>'Uitgebreide invoer'!F152</f>
        <v>1.2</v>
      </c>
      <c r="H152" s="23">
        <f>'Uitgebreide invoer'!G152</f>
        <v>1.2</v>
      </c>
      <c r="I152" s="23">
        <f>'Uitgebreide invoer'!H152</f>
        <v>1</v>
      </c>
      <c r="J152" s="24">
        <f>J151+(+H152-I152)/(MAX('Invoerblad heterogene watergang'!$H$9:$H$17))*B152</f>
        <v>1.0295999999999967</v>
      </c>
      <c r="K152" s="24">
        <f t="shared" si="72"/>
        <v>1.7755952966626811</v>
      </c>
      <c r="L152" s="79">
        <f t="shared" si="73"/>
        <v>0.74552899551205787</v>
      </c>
      <c r="M152" s="91">
        <f>'Uitgebreide invoer'!K152</f>
        <v>100</v>
      </c>
      <c r="N152" s="89">
        <f t="shared" si="51"/>
        <v>1.7295999999999967</v>
      </c>
      <c r="O152" s="93" t="str">
        <f>'Uitgebreide invoer'!L152</f>
        <v>Begroeiing volgt bodemverloop</v>
      </c>
      <c r="P152" s="23">
        <f t="shared" si="52"/>
        <v>0.7</v>
      </c>
      <c r="Q152" s="24">
        <f t="shared" si="53"/>
        <v>6.6614450089513995E-4</v>
      </c>
      <c r="R152" s="23">
        <f>'Uitgebreide invoer'!I152</f>
        <v>1</v>
      </c>
      <c r="S152" s="23">
        <f t="shared" si="54"/>
        <v>0.7</v>
      </c>
      <c r="T152" s="24">
        <f t="shared" si="74"/>
        <v>4.5528995512057913E-2</v>
      </c>
      <c r="U152" s="23" t="str">
        <f>'Uitgebreide invoer'!J152</f>
        <v>Nee</v>
      </c>
      <c r="V152" s="23">
        <f t="shared" si="55"/>
        <v>0.75774412876297492</v>
      </c>
      <c r="W152" s="23">
        <f t="shared" si="56"/>
        <v>2.7641571278390944</v>
      </c>
      <c r="X152" s="23">
        <f t="shared" si="57"/>
        <v>0.27413207488510194</v>
      </c>
      <c r="Y152" s="23">
        <f t="shared" si="58"/>
        <v>1.7283550193382962</v>
      </c>
      <c r="Z152" s="23">
        <f t="shared" si="59"/>
        <v>3.8880430206638872</v>
      </c>
      <c r="AA152" s="23">
        <f t="shared" si="60"/>
        <v>0.44453083727534937</v>
      </c>
      <c r="AB152" s="23">
        <f t="shared" si="61"/>
        <v>0.97061089057532124</v>
      </c>
      <c r="AC152" s="23">
        <f t="shared" si="62"/>
        <v>10.871965507262676</v>
      </c>
      <c r="AD152" s="23">
        <f t="shared" si="63"/>
        <v>29.118326717259638</v>
      </c>
      <c r="AE152" s="23">
        <f t="shared" si="64"/>
        <v>-0.3</v>
      </c>
      <c r="AF152" s="46">
        <f t="shared" si="65"/>
        <v>0.28084518526454338</v>
      </c>
      <c r="AG152" s="23">
        <f t="shared" si="66"/>
        <v>6.3849382451522024E-2</v>
      </c>
      <c r="AH152" s="23">
        <f t="shared" si="67"/>
        <v>1.0772015659631451</v>
      </c>
      <c r="AI152" s="155">
        <f t="shared" si="68"/>
        <v>0.28303440055065759</v>
      </c>
      <c r="AJ152" s="155">
        <f t="shared" si="69"/>
        <v>1.9397013217970542E-2</v>
      </c>
      <c r="AK152" s="155">
        <f t="shared" si="70"/>
        <v>0.30243141376862814</v>
      </c>
      <c r="AL152" s="155">
        <f t="shared" si="71"/>
        <v>11.576958358399922</v>
      </c>
    </row>
    <row r="153" spans="1:38" s="156" customFormat="1" x14ac:dyDescent="0.35">
      <c r="A153" s="23">
        <f>'Uitgebreide invoer'!A153</f>
        <v>104.30000000000027</v>
      </c>
      <c r="B153" s="23">
        <f t="shared" si="50"/>
        <v>0.70000000000000284</v>
      </c>
      <c r="C153" s="23">
        <f>'Uitgebreide invoer'!B153</f>
        <v>0.3</v>
      </c>
      <c r="D153" s="23" t="str">
        <f>'Uitgebreide invoer'!C153</f>
        <v>30 - Grasachtigen en ondergedoken soorten</v>
      </c>
      <c r="E153" s="23">
        <f>'Uitgebreide invoer'!D153</f>
        <v>30</v>
      </c>
      <c r="F153" s="23">
        <f>'Uitgebreide invoer'!E153</f>
        <v>1.5</v>
      </c>
      <c r="G153" s="23">
        <f>'Uitgebreide invoer'!F153</f>
        <v>1.2</v>
      </c>
      <c r="H153" s="23">
        <f>'Uitgebreide invoer'!G153</f>
        <v>1.2</v>
      </c>
      <c r="I153" s="23">
        <f>'Uitgebreide invoer'!H153</f>
        <v>1</v>
      </c>
      <c r="J153" s="24">
        <f>J152+(+H153-I153)/(MAX('Invoerblad heterogene watergang'!$H$9:$H$17))*B153</f>
        <v>1.0297999999999967</v>
      </c>
      <c r="K153" s="24">
        <f t="shared" si="72"/>
        <v>1.7760611136594908</v>
      </c>
      <c r="L153" s="79">
        <f t="shared" si="73"/>
        <v>0.7457952966626844</v>
      </c>
      <c r="M153" s="91">
        <f>'Uitgebreide invoer'!K153</f>
        <v>100</v>
      </c>
      <c r="N153" s="89">
        <f t="shared" si="51"/>
        <v>1.7297999999999967</v>
      </c>
      <c r="O153" s="93" t="str">
        <f>'Uitgebreide invoer'!L153</f>
        <v>Begroeiing volgt bodemverloop</v>
      </c>
      <c r="P153" s="23">
        <f t="shared" si="52"/>
        <v>0.7</v>
      </c>
      <c r="Q153" s="24">
        <f t="shared" si="53"/>
        <v>6.6545285258528847E-4</v>
      </c>
      <c r="R153" s="23">
        <f>'Uitgebreide invoer'!I153</f>
        <v>1</v>
      </c>
      <c r="S153" s="23">
        <f t="shared" si="54"/>
        <v>0.7</v>
      </c>
      <c r="T153" s="24">
        <f t="shared" si="74"/>
        <v>4.5795296662684448E-2</v>
      </c>
      <c r="U153" s="23" t="str">
        <f>'Uitgebreide invoer'!J153</f>
        <v>Nee</v>
      </c>
      <c r="V153" s="23">
        <f t="shared" si="55"/>
        <v>0.75810016978985617</v>
      </c>
      <c r="W153" s="23">
        <f t="shared" si="56"/>
        <v>2.7651172902923937</v>
      </c>
      <c r="X153" s="23">
        <f t="shared" si="57"/>
        <v>0.27416564658987463</v>
      </c>
      <c r="Y153" s="23">
        <f t="shared" si="58"/>
        <v>1.7292702927814934</v>
      </c>
      <c r="Z153" s="23">
        <f t="shared" si="59"/>
        <v>3.8890031831171861</v>
      </c>
      <c r="AA153" s="23">
        <f t="shared" si="60"/>
        <v>0.4446564354301753</v>
      </c>
      <c r="AB153" s="23">
        <f t="shared" si="61"/>
        <v>0.97117012299163719</v>
      </c>
      <c r="AC153" s="23">
        <f t="shared" si="62"/>
        <v>10.877961940353652</v>
      </c>
      <c r="AD153" s="23">
        <f t="shared" si="63"/>
        <v>29.135103689749116</v>
      </c>
      <c r="AE153" s="23">
        <f t="shared" si="64"/>
        <v>-0.3</v>
      </c>
      <c r="AF153" s="46">
        <f t="shared" si="65"/>
        <v>0.28085414544020665</v>
      </c>
      <c r="AG153" s="23">
        <f t="shared" si="66"/>
        <v>6.3819515199311144E-2</v>
      </c>
      <c r="AH153" s="23">
        <f t="shared" si="67"/>
        <v>1.0773962942709356</v>
      </c>
      <c r="AI153" s="155">
        <f t="shared" si="68"/>
        <v>0.28304322260633702</v>
      </c>
      <c r="AJ153" s="155">
        <f t="shared" si="69"/>
        <v>1.9388037860711714E-2</v>
      </c>
      <c r="AK153" s="155">
        <f t="shared" si="70"/>
        <v>0.30243126046704871</v>
      </c>
      <c r="AL153" s="155">
        <f t="shared" si="71"/>
        <v>11.57467829046055</v>
      </c>
    </row>
    <row r="154" spans="1:38" s="156" customFormat="1" x14ac:dyDescent="0.35">
      <c r="A154" s="23">
        <f>'Uitgebreide invoer'!A154</f>
        <v>105.00000000000027</v>
      </c>
      <c r="B154" s="23">
        <f t="shared" si="50"/>
        <v>0.70000000000000284</v>
      </c>
      <c r="C154" s="23">
        <f>'Uitgebreide invoer'!B154</f>
        <v>0.3</v>
      </c>
      <c r="D154" s="23" t="str">
        <f>'Uitgebreide invoer'!C154</f>
        <v>30 - Grasachtigen en ondergedoken soorten</v>
      </c>
      <c r="E154" s="23">
        <f>'Uitgebreide invoer'!D154</f>
        <v>30</v>
      </c>
      <c r="F154" s="23">
        <f>'Uitgebreide invoer'!E154</f>
        <v>1.5</v>
      </c>
      <c r="G154" s="23">
        <f>'Uitgebreide invoer'!F154</f>
        <v>1.2</v>
      </c>
      <c r="H154" s="23">
        <f>'Uitgebreide invoer'!G154</f>
        <v>1.2</v>
      </c>
      <c r="I154" s="23">
        <f>'Uitgebreide invoer'!H154</f>
        <v>1</v>
      </c>
      <c r="J154" s="24">
        <f>J153+(+H154-I154)/(MAX('Invoerblad heterogene watergang'!$H$9:$H$17))*B154</f>
        <v>1.0299999999999967</v>
      </c>
      <c r="K154" s="24">
        <f t="shared" si="72"/>
        <v>1.776526447742788</v>
      </c>
      <c r="L154" s="79">
        <f t="shared" si="73"/>
        <v>0.74606111365949412</v>
      </c>
      <c r="M154" s="91">
        <f>'Uitgebreide invoer'!K154</f>
        <v>100</v>
      </c>
      <c r="N154" s="89">
        <f t="shared" si="51"/>
        <v>1.7299999999999967</v>
      </c>
      <c r="O154" s="93" t="str">
        <f>'Uitgebreide invoer'!L154</f>
        <v>Begroeiing volgt bodemverloop</v>
      </c>
      <c r="P154" s="23">
        <f t="shared" si="52"/>
        <v>0.7</v>
      </c>
      <c r="Q154" s="24">
        <f t="shared" si="53"/>
        <v>6.6476297613880862E-4</v>
      </c>
      <c r="R154" s="23">
        <f>'Uitgebreide invoer'!I154</f>
        <v>1</v>
      </c>
      <c r="S154" s="23">
        <f t="shared" si="54"/>
        <v>0.7</v>
      </c>
      <c r="T154" s="24">
        <f t="shared" si="74"/>
        <v>4.6061113659494168E-2</v>
      </c>
      <c r="U154" s="23" t="str">
        <f>'Uitgebreide invoer'!J154</f>
        <v>Nee</v>
      </c>
      <c r="V154" s="23">
        <f t="shared" si="55"/>
        <v>0.75845577567872224</v>
      </c>
      <c r="W154" s="23">
        <f t="shared" si="56"/>
        <v>2.7660757071042807</v>
      </c>
      <c r="X154" s="23">
        <f t="shared" si="57"/>
        <v>0.27419921071962494</v>
      </c>
      <c r="Y154" s="23">
        <f t="shared" si="58"/>
        <v>1.7301841143636598</v>
      </c>
      <c r="Z154" s="23">
        <f t="shared" si="59"/>
        <v>3.8899615999290731</v>
      </c>
      <c r="AA154" s="23">
        <f t="shared" si="60"/>
        <v>0.44478179794762157</v>
      </c>
      <c r="AB154" s="23">
        <f t="shared" si="61"/>
        <v>0.97172833868493758</v>
      </c>
      <c r="AC154" s="23">
        <f t="shared" si="62"/>
        <v>10.883952726554417</v>
      </c>
      <c r="AD154" s="23">
        <f t="shared" si="63"/>
        <v>29.151850160548129</v>
      </c>
      <c r="AE154" s="23">
        <f t="shared" si="64"/>
        <v>-0.3</v>
      </c>
      <c r="AF154" s="46">
        <f t="shared" si="65"/>
        <v>0.28086309744610966</v>
      </c>
      <c r="AG154" s="23">
        <f t="shared" si="66"/>
        <v>6.378967517963445E-2</v>
      </c>
      <c r="AH154" s="23">
        <f t="shared" si="67"/>
        <v>1.0775909961044923</v>
      </c>
      <c r="AI154" s="155">
        <f t="shared" si="68"/>
        <v>0.28305203648784971</v>
      </c>
      <c r="AJ154" s="155">
        <f t="shared" si="69"/>
        <v>1.9379070672678581E-2</v>
      </c>
      <c r="AK154" s="155">
        <f t="shared" si="70"/>
        <v>0.30243110716052829</v>
      </c>
      <c r="AL154" s="155">
        <f t="shared" si="71"/>
        <v>11.572407107964331</v>
      </c>
    </row>
    <row r="155" spans="1:38" s="156" customFormat="1" x14ac:dyDescent="0.35">
      <c r="A155" s="23">
        <f>'Uitgebreide invoer'!A155</f>
        <v>105.70000000000027</v>
      </c>
      <c r="B155" s="23">
        <f t="shared" si="50"/>
        <v>0.70000000000000284</v>
      </c>
      <c r="C155" s="23">
        <f>'Uitgebreide invoer'!B155</f>
        <v>0.3</v>
      </c>
      <c r="D155" s="23" t="str">
        <f>'Uitgebreide invoer'!C155</f>
        <v>30 - Grasachtigen en ondergedoken soorten</v>
      </c>
      <c r="E155" s="23">
        <f>'Uitgebreide invoer'!D155</f>
        <v>30</v>
      </c>
      <c r="F155" s="23">
        <f>'Uitgebreide invoer'!E155</f>
        <v>1.5</v>
      </c>
      <c r="G155" s="23">
        <f>'Uitgebreide invoer'!F155</f>
        <v>1.2</v>
      </c>
      <c r="H155" s="23">
        <f>'Uitgebreide invoer'!G155</f>
        <v>1.2</v>
      </c>
      <c r="I155" s="23">
        <f>'Uitgebreide invoer'!H155</f>
        <v>1</v>
      </c>
      <c r="J155" s="24">
        <f>J154+(+H155-I155)/(MAX('Invoerblad heterogene watergang'!$H$9:$H$17))*B155</f>
        <v>1.0301999999999967</v>
      </c>
      <c r="K155" s="24">
        <f t="shared" si="72"/>
        <v>1.7769913001488122</v>
      </c>
      <c r="L155" s="79">
        <f t="shared" si="73"/>
        <v>0.74632644774279133</v>
      </c>
      <c r="M155" s="91">
        <f>'Uitgebreide invoer'!K155</f>
        <v>100</v>
      </c>
      <c r="N155" s="89">
        <f t="shared" si="51"/>
        <v>1.7301999999999966</v>
      </c>
      <c r="O155" s="93" t="str">
        <f>'Uitgebreide invoer'!L155</f>
        <v>Begroeiing volgt bodemverloop</v>
      </c>
      <c r="P155" s="23">
        <f t="shared" si="52"/>
        <v>0.7</v>
      </c>
      <c r="Q155" s="24">
        <f t="shared" si="53"/>
        <v>6.6407486574882686E-4</v>
      </c>
      <c r="R155" s="23">
        <f>'Uitgebreide invoer'!I155</f>
        <v>1</v>
      </c>
      <c r="S155" s="23">
        <f t="shared" si="54"/>
        <v>0.7</v>
      </c>
      <c r="T155" s="24">
        <f t="shared" si="74"/>
        <v>4.6326447742791377E-2</v>
      </c>
      <c r="U155" s="23" t="str">
        <f>'Uitgebreide invoer'!J155</f>
        <v>Nee</v>
      </c>
      <c r="V155" s="23">
        <f t="shared" si="55"/>
        <v>0.75881094693204798</v>
      </c>
      <c r="W155" s="23">
        <f t="shared" si="56"/>
        <v>2.7670323827467369</v>
      </c>
      <c r="X155" s="23">
        <f t="shared" si="57"/>
        <v>0.27423276708413608</v>
      </c>
      <c r="Y155" s="23">
        <f t="shared" si="58"/>
        <v>1.7310964871919099</v>
      </c>
      <c r="Z155" s="23">
        <f t="shared" si="59"/>
        <v>3.8909182755715293</v>
      </c>
      <c r="AA155" s="23">
        <f t="shared" si="60"/>
        <v>0.44490692545775268</v>
      </c>
      <c r="AB155" s="23">
        <f t="shared" si="61"/>
        <v>0.97228554025986191</v>
      </c>
      <c r="AC155" s="23">
        <f t="shared" si="62"/>
        <v>10.889937866209186</v>
      </c>
      <c r="AD155" s="23">
        <f t="shared" si="63"/>
        <v>29.168566207795859</v>
      </c>
      <c r="AE155" s="23">
        <f t="shared" si="64"/>
        <v>-0.3</v>
      </c>
      <c r="AF155" s="46">
        <f t="shared" si="65"/>
        <v>0.2808720412476961</v>
      </c>
      <c r="AG155" s="23">
        <f t="shared" si="66"/>
        <v>6.3759862507679621E-2</v>
      </c>
      <c r="AH155" s="23">
        <f t="shared" si="67"/>
        <v>1.077785671693922</v>
      </c>
      <c r="AI155" s="155">
        <f t="shared" si="68"/>
        <v>0.28306084216154953</v>
      </c>
      <c r="AJ155" s="155">
        <f t="shared" si="69"/>
        <v>1.9370111688527803E-2</v>
      </c>
      <c r="AK155" s="155">
        <f t="shared" si="70"/>
        <v>0.30243095385007734</v>
      </c>
      <c r="AL155" s="155">
        <f t="shared" si="71"/>
        <v>11.570144767287642</v>
      </c>
    </row>
    <row r="156" spans="1:38" s="156" customFormat="1" x14ac:dyDescent="0.35">
      <c r="A156" s="23">
        <f>'Uitgebreide invoer'!A156</f>
        <v>106.40000000000028</v>
      </c>
      <c r="B156" s="23">
        <f t="shared" si="50"/>
        <v>0.70000000000000284</v>
      </c>
      <c r="C156" s="23">
        <f>'Uitgebreide invoer'!B156</f>
        <v>0.3</v>
      </c>
      <c r="D156" s="23" t="str">
        <f>'Uitgebreide invoer'!C156</f>
        <v>30 - Grasachtigen en ondergedoken soorten</v>
      </c>
      <c r="E156" s="23">
        <f>'Uitgebreide invoer'!D156</f>
        <v>30</v>
      </c>
      <c r="F156" s="23">
        <f>'Uitgebreide invoer'!E156</f>
        <v>1.5</v>
      </c>
      <c r="G156" s="23">
        <f>'Uitgebreide invoer'!F156</f>
        <v>1.2</v>
      </c>
      <c r="H156" s="23">
        <f>'Uitgebreide invoer'!G156</f>
        <v>1.2</v>
      </c>
      <c r="I156" s="23">
        <f>'Uitgebreide invoer'!H156</f>
        <v>1</v>
      </c>
      <c r="J156" s="24">
        <f>J155+(+H156-I156)/(MAX('Invoerblad heterogene watergang'!$H$9:$H$17))*B156</f>
        <v>1.0303999999999967</v>
      </c>
      <c r="K156" s="24">
        <f t="shared" si="72"/>
        <v>1.7774556721097527</v>
      </c>
      <c r="L156" s="79">
        <f t="shared" si="73"/>
        <v>0.74659130014881558</v>
      </c>
      <c r="M156" s="91">
        <f>'Uitgebreide invoer'!K156</f>
        <v>100</v>
      </c>
      <c r="N156" s="89">
        <f t="shared" si="51"/>
        <v>1.7303999999999966</v>
      </c>
      <c r="O156" s="93" t="str">
        <f>'Uitgebreide invoer'!L156</f>
        <v>Begroeiing volgt bodemverloop</v>
      </c>
      <c r="P156" s="23">
        <f t="shared" si="52"/>
        <v>0.7</v>
      </c>
      <c r="Q156" s="24">
        <f t="shared" si="53"/>
        <v>6.6338851562928634E-4</v>
      </c>
      <c r="R156" s="23">
        <f>'Uitgebreide invoer'!I156</f>
        <v>1</v>
      </c>
      <c r="S156" s="23">
        <f t="shared" si="54"/>
        <v>0.7</v>
      </c>
      <c r="T156" s="24">
        <f t="shared" si="74"/>
        <v>4.6591300148815629E-2</v>
      </c>
      <c r="U156" s="23" t="str">
        <f>'Uitgebreide invoer'!J156</f>
        <v>Nee</v>
      </c>
      <c r="V156" s="23">
        <f t="shared" si="55"/>
        <v>0.75916568405291429</v>
      </c>
      <c r="W156" s="23">
        <f t="shared" si="56"/>
        <v>2.7679873216770874</v>
      </c>
      <c r="X156" s="23">
        <f t="shared" si="57"/>
        <v>0.2742663154948794</v>
      </c>
      <c r="Y156" s="23">
        <f t="shared" si="58"/>
        <v>1.7320074143654267</v>
      </c>
      <c r="Z156" s="23">
        <f t="shared" si="59"/>
        <v>3.8918732145018797</v>
      </c>
      <c r="AA156" s="23">
        <f t="shared" si="60"/>
        <v>0.44503181858844443</v>
      </c>
      <c r="AB156" s="23">
        <f t="shared" si="61"/>
        <v>0.97284173031251242</v>
      </c>
      <c r="AC156" s="23">
        <f t="shared" si="62"/>
        <v>10.895917359710195</v>
      </c>
      <c r="AD156" s="23">
        <f t="shared" si="63"/>
        <v>29.185251909375374</v>
      </c>
      <c r="AE156" s="23">
        <f t="shared" si="64"/>
        <v>-0.3</v>
      </c>
      <c r="AF156" s="46">
        <f t="shared" si="65"/>
        <v>0.28088097681089763</v>
      </c>
      <c r="AG156" s="23">
        <f t="shared" si="66"/>
        <v>6.3730077297007859E-2</v>
      </c>
      <c r="AH156" s="23">
        <f t="shared" si="67"/>
        <v>1.0779803212677543</v>
      </c>
      <c r="AI156" s="155">
        <f t="shared" si="68"/>
        <v>0.28306963959427134</v>
      </c>
      <c r="AJ156" s="155">
        <f t="shared" si="69"/>
        <v>1.9361160942427326E-2</v>
      </c>
      <c r="AK156" s="155">
        <f t="shared" si="70"/>
        <v>0.30243080053669869</v>
      </c>
      <c r="AL156" s="155">
        <f t="shared" si="71"/>
        <v>11.567891225068587</v>
      </c>
    </row>
    <row r="157" spans="1:38" s="156" customFormat="1" x14ac:dyDescent="0.35">
      <c r="A157" s="23">
        <f>'Uitgebreide invoer'!A157</f>
        <v>107.10000000000028</v>
      </c>
      <c r="B157" s="23">
        <f t="shared" si="50"/>
        <v>0.70000000000000284</v>
      </c>
      <c r="C157" s="23">
        <f>'Uitgebreide invoer'!B157</f>
        <v>0.3</v>
      </c>
      <c r="D157" s="23" t="str">
        <f>'Uitgebreide invoer'!C157</f>
        <v>30 - Grasachtigen en ondergedoken soorten</v>
      </c>
      <c r="E157" s="23">
        <f>'Uitgebreide invoer'!D157</f>
        <v>30</v>
      </c>
      <c r="F157" s="23">
        <f>'Uitgebreide invoer'!E157</f>
        <v>1.5</v>
      </c>
      <c r="G157" s="23">
        <f>'Uitgebreide invoer'!F157</f>
        <v>1.2</v>
      </c>
      <c r="H157" s="23">
        <f>'Uitgebreide invoer'!G157</f>
        <v>1.2</v>
      </c>
      <c r="I157" s="23">
        <f>'Uitgebreide invoer'!H157</f>
        <v>1</v>
      </c>
      <c r="J157" s="24">
        <f>J156+(+H157-I157)/(MAX('Invoerblad heterogene watergang'!$H$9:$H$17))*B157</f>
        <v>1.0305999999999966</v>
      </c>
      <c r="K157" s="24">
        <f t="shared" si="72"/>
        <v>1.7779195648537631</v>
      </c>
      <c r="L157" s="79">
        <f t="shared" si="73"/>
        <v>0.74685567210975612</v>
      </c>
      <c r="M157" s="91">
        <f>'Uitgebreide invoer'!K157</f>
        <v>100</v>
      </c>
      <c r="N157" s="89">
        <f t="shared" si="51"/>
        <v>1.7305999999999966</v>
      </c>
      <c r="O157" s="93" t="str">
        <f>'Uitgebreide invoer'!L157</f>
        <v>Begroeiing volgt bodemverloop</v>
      </c>
      <c r="P157" s="23">
        <f t="shared" si="52"/>
        <v>0.7</v>
      </c>
      <c r="Q157" s="24">
        <f t="shared" si="53"/>
        <v>6.6270392001489028E-4</v>
      </c>
      <c r="R157" s="23">
        <f>'Uitgebreide invoer'!I157</f>
        <v>1</v>
      </c>
      <c r="S157" s="23">
        <f t="shared" si="54"/>
        <v>0.7</v>
      </c>
      <c r="T157" s="24">
        <f t="shared" si="74"/>
        <v>4.6855672109756163E-2</v>
      </c>
      <c r="U157" s="23" t="str">
        <f>'Uitgebreide invoer'!J157</f>
        <v>Nee</v>
      </c>
      <c r="V157" s="23">
        <f t="shared" si="55"/>
        <v>0.75951998754499284</v>
      </c>
      <c r="W157" s="23">
        <f t="shared" si="56"/>
        <v>2.7689405283380539</v>
      </c>
      <c r="X157" s="23">
        <f t="shared" si="57"/>
        <v>0.27429985576500066</v>
      </c>
      <c r="Y157" s="23">
        <f t="shared" si="58"/>
        <v>1.7329168989754804</v>
      </c>
      <c r="Z157" s="23">
        <f t="shared" si="59"/>
        <v>3.8928264211628463</v>
      </c>
      <c r="AA157" s="23">
        <f t="shared" si="60"/>
        <v>0.44515647796539354</v>
      </c>
      <c r="AB157" s="23">
        <f t="shared" si="61"/>
        <v>0.97339691143048757</v>
      </c>
      <c r="AC157" s="23">
        <f t="shared" si="62"/>
        <v>10.901891207497242</v>
      </c>
      <c r="AD157" s="23">
        <f t="shared" si="63"/>
        <v>29.201907342914627</v>
      </c>
      <c r="AE157" s="23">
        <f t="shared" si="64"/>
        <v>-0.3</v>
      </c>
      <c r="AF157" s="46">
        <f t="shared" si="65"/>
        <v>0.28088990410212844</v>
      </c>
      <c r="AG157" s="23">
        <f t="shared" si="66"/>
        <v>6.3700319659571833E-2</v>
      </c>
      <c r="AH157" s="23">
        <f t="shared" si="67"/>
        <v>1.0781749450529525</v>
      </c>
      <c r="AI157" s="155">
        <f t="shared" si="68"/>
        <v>0.28307842875332551</v>
      </c>
      <c r="AJ157" s="155">
        <f t="shared" si="69"/>
        <v>1.9352218468061132E-2</v>
      </c>
      <c r="AK157" s="155">
        <f t="shared" si="70"/>
        <v>0.30243064722138663</v>
      </c>
      <c r="AL157" s="155">
        <f t="shared" si="71"/>
        <v>11.565646438205084</v>
      </c>
    </row>
    <row r="158" spans="1:38" s="156" customFormat="1" x14ac:dyDescent="0.35">
      <c r="A158" s="23">
        <f>'Uitgebreide invoer'!A158</f>
        <v>107.80000000000028</v>
      </c>
      <c r="B158" s="23">
        <f t="shared" si="50"/>
        <v>0.70000000000000284</v>
      </c>
      <c r="C158" s="23">
        <f>'Uitgebreide invoer'!B158</f>
        <v>0.3</v>
      </c>
      <c r="D158" s="23" t="str">
        <f>'Uitgebreide invoer'!C158</f>
        <v>30 - Grasachtigen en ondergedoken soorten</v>
      </c>
      <c r="E158" s="23">
        <f>'Uitgebreide invoer'!D158</f>
        <v>30</v>
      </c>
      <c r="F158" s="23">
        <f>'Uitgebreide invoer'!E158</f>
        <v>1.5</v>
      </c>
      <c r="G158" s="23">
        <f>'Uitgebreide invoer'!F158</f>
        <v>1.2</v>
      </c>
      <c r="H158" s="23">
        <f>'Uitgebreide invoer'!G158</f>
        <v>1.2</v>
      </c>
      <c r="I158" s="23">
        <f>'Uitgebreide invoer'!H158</f>
        <v>1</v>
      </c>
      <c r="J158" s="24">
        <f>J157+(+H158-I158)/(MAX('Invoerblad heterogene watergang'!$H$9:$H$17))*B158</f>
        <v>1.0307999999999966</v>
      </c>
      <c r="K158" s="24">
        <f t="shared" si="72"/>
        <v>1.7783829796049759</v>
      </c>
      <c r="L158" s="79">
        <f t="shared" si="73"/>
        <v>0.74711956485376652</v>
      </c>
      <c r="M158" s="91">
        <f>'Uitgebreide invoer'!K158</f>
        <v>100</v>
      </c>
      <c r="N158" s="89">
        <f t="shared" si="51"/>
        <v>1.7307999999999966</v>
      </c>
      <c r="O158" s="93" t="str">
        <f>'Uitgebreide invoer'!L158</f>
        <v>Begroeiing volgt bodemverloop</v>
      </c>
      <c r="P158" s="23">
        <f t="shared" si="52"/>
        <v>0.7</v>
      </c>
      <c r="Q158" s="24">
        <f t="shared" si="53"/>
        <v>6.620210731610478E-4</v>
      </c>
      <c r="R158" s="23">
        <f>'Uitgebreide invoer'!I158</f>
        <v>1</v>
      </c>
      <c r="S158" s="23">
        <f t="shared" si="54"/>
        <v>0.7</v>
      </c>
      <c r="T158" s="24">
        <f t="shared" si="74"/>
        <v>4.711956485376656E-2</v>
      </c>
      <c r="U158" s="23" t="str">
        <f>'Uitgebreide invoer'!J158</f>
        <v>Nee</v>
      </c>
      <c r="V158" s="23">
        <f t="shared" si="55"/>
        <v>0.75987385791253226</v>
      </c>
      <c r="W158" s="23">
        <f t="shared" si="56"/>
        <v>2.7698920071578059</v>
      </c>
      <c r="X158" s="23">
        <f t="shared" si="57"/>
        <v>0.27433338770930676</v>
      </c>
      <c r="Y158" s="23">
        <f t="shared" si="58"/>
        <v>1.7338249441054419</v>
      </c>
      <c r="Z158" s="23">
        <f t="shared" si="59"/>
        <v>3.8937778999825987</v>
      </c>
      <c r="AA158" s="23">
        <f t="shared" si="60"/>
        <v>0.44528090421212529</v>
      </c>
      <c r="AB158" s="23">
        <f t="shared" si="61"/>
        <v>0.9739510861929096</v>
      </c>
      <c r="AC158" s="23">
        <f t="shared" si="62"/>
        <v>10.907859410057277</v>
      </c>
      <c r="AD158" s="23">
        <f t="shared" si="63"/>
        <v>29.218532585787287</v>
      </c>
      <c r="AE158" s="23">
        <f t="shared" si="64"/>
        <v>-0.3</v>
      </c>
      <c r="AF158" s="46">
        <f t="shared" si="65"/>
        <v>0.28089882308828212</v>
      </c>
      <c r="AG158" s="23">
        <f t="shared" si="66"/>
        <v>6.3670589705726227E-2</v>
      </c>
      <c r="AH158" s="23">
        <f t="shared" si="67"/>
        <v>1.0783695432749214</v>
      </c>
      <c r="AI158" s="155">
        <f t="shared" si="68"/>
        <v>0.28308720960649536</v>
      </c>
      <c r="AJ158" s="155">
        <f t="shared" si="69"/>
        <v>1.9343284298633946E-2</v>
      </c>
      <c r="AK158" s="155">
        <f t="shared" si="70"/>
        <v>0.30243049390512933</v>
      </c>
      <c r="AL158" s="155">
        <f t="shared" si="71"/>
        <v>11.563410363853084</v>
      </c>
    </row>
    <row r="159" spans="1:38" s="156" customFormat="1" x14ac:dyDescent="0.35">
      <c r="A159" s="23">
        <f>'Uitgebreide invoer'!A159</f>
        <v>108.50000000000028</v>
      </c>
      <c r="B159" s="23">
        <f t="shared" si="50"/>
        <v>0.70000000000000284</v>
      </c>
      <c r="C159" s="23">
        <f>'Uitgebreide invoer'!B159</f>
        <v>0.3</v>
      </c>
      <c r="D159" s="23" t="str">
        <f>'Uitgebreide invoer'!C159</f>
        <v>30 - Grasachtigen en ondergedoken soorten</v>
      </c>
      <c r="E159" s="23">
        <f>'Uitgebreide invoer'!D159</f>
        <v>30</v>
      </c>
      <c r="F159" s="23">
        <f>'Uitgebreide invoer'!E159</f>
        <v>1.5</v>
      </c>
      <c r="G159" s="23">
        <f>'Uitgebreide invoer'!F159</f>
        <v>1.2</v>
      </c>
      <c r="H159" s="23">
        <f>'Uitgebreide invoer'!G159</f>
        <v>1.2</v>
      </c>
      <c r="I159" s="23">
        <f>'Uitgebreide invoer'!H159</f>
        <v>1</v>
      </c>
      <c r="J159" s="24">
        <f>J158+(+H159-I159)/(MAX('Invoerblad heterogene watergang'!$H$9:$H$17))*B159</f>
        <v>1.0309999999999966</v>
      </c>
      <c r="K159" s="24">
        <f t="shared" si="72"/>
        <v>1.7788459175835165</v>
      </c>
      <c r="L159" s="79">
        <f t="shared" si="73"/>
        <v>0.74738297960497935</v>
      </c>
      <c r="M159" s="91">
        <f>'Uitgebreide invoer'!K159</f>
        <v>100</v>
      </c>
      <c r="N159" s="89">
        <f t="shared" si="51"/>
        <v>1.7309999999999965</v>
      </c>
      <c r="O159" s="93" t="str">
        <f>'Uitgebreide invoer'!L159</f>
        <v>Begroeiing volgt bodemverloop</v>
      </c>
      <c r="P159" s="23">
        <f t="shared" si="52"/>
        <v>0.7</v>
      </c>
      <c r="Q159" s="24">
        <f t="shared" si="53"/>
        <v>6.6133996934380818E-4</v>
      </c>
      <c r="R159" s="23">
        <f>'Uitgebreide invoer'!I159</f>
        <v>1</v>
      </c>
      <c r="S159" s="23">
        <f t="shared" si="54"/>
        <v>0.7</v>
      </c>
      <c r="T159" s="24">
        <f t="shared" si="74"/>
        <v>4.7382979604979392E-2</v>
      </c>
      <c r="U159" s="23" t="str">
        <f>'Uitgebreide invoer'!J159</f>
        <v>Nee</v>
      </c>
      <c r="V159" s="23">
        <f t="shared" si="55"/>
        <v>0.76022729566034408</v>
      </c>
      <c r="W159" s="23">
        <f t="shared" si="56"/>
        <v>2.7708417625500177</v>
      </c>
      <c r="X159" s="23">
        <f t="shared" si="57"/>
        <v>0.27436691114425227</v>
      </c>
      <c r="Y159" s="23">
        <f t="shared" si="58"/>
        <v>1.7347315528308005</v>
      </c>
      <c r="Z159" s="23">
        <f t="shared" si="59"/>
        <v>3.89472765537481</v>
      </c>
      <c r="AA159" s="23">
        <f t="shared" si="60"/>
        <v>0.44540509795000244</v>
      </c>
      <c r="AB159" s="23">
        <f t="shared" si="61"/>
        <v>0.97450425717045641</v>
      </c>
      <c r="AC159" s="23">
        <f t="shared" si="62"/>
        <v>10.913821967923951</v>
      </c>
      <c r="AD159" s="23">
        <f t="shared" si="63"/>
        <v>29.235127715113691</v>
      </c>
      <c r="AE159" s="23">
        <f t="shared" si="64"/>
        <v>-0.3</v>
      </c>
      <c r="AF159" s="46">
        <f t="shared" si="65"/>
        <v>0.28090773373672562</v>
      </c>
      <c r="AG159" s="23">
        <f t="shared" si="66"/>
        <v>6.3640887544247904E-2</v>
      </c>
      <c r="AH159" s="23">
        <f t="shared" si="67"/>
        <v>1.0785641161575219</v>
      </c>
      <c r="AI159" s="155">
        <f t="shared" si="68"/>
        <v>0.28309598212203019</v>
      </c>
      <c r="AJ159" s="155">
        <f t="shared" si="69"/>
        <v>1.9334358466875607E-2</v>
      </c>
      <c r="AK159" s="155">
        <f t="shared" si="70"/>
        <v>0.30243034058890578</v>
      </c>
      <c r="AL159" s="155">
        <f t="shared" si="71"/>
        <v>11.5611829594247</v>
      </c>
    </row>
    <row r="160" spans="1:38" s="156" customFormat="1" x14ac:dyDescent="0.35">
      <c r="A160" s="23">
        <f>'Uitgebreide invoer'!A160</f>
        <v>109.20000000000029</v>
      </c>
      <c r="B160" s="23">
        <f t="shared" si="50"/>
        <v>0.70000000000000284</v>
      </c>
      <c r="C160" s="23">
        <f>'Uitgebreide invoer'!B160</f>
        <v>0.3</v>
      </c>
      <c r="D160" s="23" t="str">
        <f>'Uitgebreide invoer'!C160</f>
        <v>30 - Grasachtigen en ondergedoken soorten</v>
      </c>
      <c r="E160" s="23">
        <f>'Uitgebreide invoer'!D160</f>
        <v>30</v>
      </c>
      <c r="F160" s="23">
        <f>'Uitgebreide invoer'!E160</f>
        <v>1.5</v>
      </c>
      <c r="G160" s="23">
        <f>'Uitgebreide invoer'!F160</f>
        <v>1.2</v>
      </c>
      <c r="H160" s="23">
        <f>'Uitgebreide invoer'!G160</f>
        <v>1.2</v>
      </c>
      <c r="I160" s="23">
        <f>'Uitgebreide invoer'!H160</f>
        <v>1</v>
      </c>
      <c r="J160" s="24">
        <f>J159+(+H160-I160)/(MAX('Invoerblad heterogene watergang'!$H$9:$H$17))*B160</f>
        <v>1.0311999999999966</v>
      </c>
      <c r="K160" s="24">
        <f t="shared" si="72"/>
        <v>1.7793083800055183</v>
      </c>
      <c r="L160" s="79">
        <f t="shared" si="73"/>
        <v>0.74764591758351995</v>
      </c>
      <c r="M160" s="91">
        <f>'Uitgebreide invoer'!K160</f>
        <v>100</v>
      </c>
      <c r="N160" s="89">
        <f t="shared" si="51"/>
        <v>1.7311999999999965</v>
      </c>
      <c r="O160" s="93" t="str">
        <f>'Uitgebreide invoer'!L160</f>
        <v>Begroeiing volgt bodemverloop</v>
      </c>
      <c r="P160" s="23">
        <f t="shared" si="52"/>
        <v>0.7</v>
      </c>
      <c r="Q160" s="24">
        <f t="shared" si="53"/>
        <v>6.6066060285980904E-4</v>
      </c>
      <c r="R160" s="23">
        <f>'Uitgebreide invoer'!I160</f>
        <v>1</v>
      </c>
      <c r="S160" s="23">
        <f t="shared" si="54"/>
        <v>0.7</v>
      </c>
      <c r="T160" s="24">
        <f t="shared" si="74"/>
        <v>4.7645917583519992E-2</v>
      </c>
      <c r="U160" s="23" t="str">
        <f>'Uitgebreide invoer'!J160</f>
        <v>Nee</v>
      </c>
      <c r="V160" s="23">
        <f t="shared" si="55"/>
        <v>0.76058030129378729</v>
      </c>
      <c r="W160" s="23">
        <f t="shared" si="56"/>
        <v>2.7717897989139124</v>
      </c>
      <c r="X160" s="23">
        <f t="shared" si="57"/>
        <v>0.27440042588792635</v>
      </c>
      <c r="Y160" s="23">
        <f t="shared" si="58"/>
        <v>1.7356367282191794</v>
      </c>
      <c r="Z160" s="23">
        <f t="shared" si="59"/>
        <v>3.8956756917387052</v>
      </c>
      <c r="AA160" s="23">
        <f t="shared" si="60"/>
        <v>0.44552905979823376</v>
      </c>
      <c r="AB160" s="23">
        <f t="shared" si="61"/>
        <v>0.97505642692539207</v>
      </c>
      <c r="AC160" s="23">
        <f t="shared" si="62"/>
        <v>10.919778881677177</v>
      </c>
      <c r="AD160" s="23">
        <f t="shared" si="63"/>
        <v>29.251692807761764</v>
      </c>
      <c r="AE160" s="23">
        <f t="shared" si="64"/>
        <v>-0.3</v>
      </c>
      <c r="AF160" s="46">
        <f t="shared" si="65"/>
        <v>0.28091663601529537</v>
      </c>
      <c r="AG160" s="23">
        <f t="shared" si="66"/>
        <v>6.3611213282348728E-2</v>
      </c>
      <c r="AH160" s="23">
        <f t="shared" si="67"/>
        <v>1.0787586639230791</v>
      </c>
      <c r="AI160" s="155">
        <f t="shared" si="68"/>
        <v>0.28310474626864213</v>
      </c>
      <c r="AJ160" s="155">
        <f t="shared" si="69"/>
        <v>1.9325441005045827E-2</v>
      </c>
      <c r="AK160" s="155">
        <f t="shared" si="70"/>
        <v>0.30243018727368798</v>
      </c>
      <c r="AL160" s="155">
        <f t="shared" si="71"/>
        <v>11.55896418258642</v>
      </c>
    </row>
    <row r="161" spans="1:38" s="156" customFormat="1" x14ac:dyDescent="0.35">
      <c r="A161" s="23">
        <f>'Uitgebreide invoer'!A161</f>
        <v>109.90000000000029</v>
      </c>
      <c r="B161" s="23">
        <f t="shared" si="50"/>
        <v>0.70000000000000284</v>
      </c>
      <c r="C161" s="23">
        <f>'Uitgebreide invoer'!B161</f>
        <v>0.3</v>
      </c>
      <c r="D161" s="23" t="str">
        <f>'Uitgebreide invoer'!C161</f>
        <v>30 - Grasachtigen en ondergedoken soorten</v>
      </c>
      <c r="E161" s="23">
        <f>'Uitgebreide invoer'!D161</f>
        <v>30</v>
      </c>
      <c r="F161" s="23">
        <f>'Uitgebreide invoer'!E161</f>
        <v>1.5</v>
      </c>
      <c r="G161" s="23">
        <f>'Uitgebreide invoer'!F161</f>
        <v>1.2</v>
      </c>
      <c r="H161" s="23">
        <f>'Uitgebreide invoer'!G161</f>
        <v>1.2</v>
      </c>
      <c r="I161" s="23">
        <f>'Uitgebreide invoer'!H161</f>
        <v>1</v>
      </c>
      <c r="J161" s="24">
        <f>J160+(+H161-I161)/(MAX('Invoerblad heterogene watergang'!$H$9:$H$17))*B161</f>
        <v>1.0313999999999965</v>
      </c>
      <c r="K161" s="24">
        <f t="shared" si="72"/>
        <v>1.7797703680831367</v>
      </c>
      <c r="L161" s="79">
        <f t="shared" si="73"/>
        <v>0.74790838000552173</v>
      </c>
      <c r="M161" s="91">
        <f>'Uitgebreide invoer'!K161</f>
        <v>100</v>
      </c>
      <c r="N161" s="89">
        <f t="shared" si="51"/>
        <v>1.7313999999999965</v>
      </c>
      <c r="O161" s="93" t="str">
        <f>'Uitgebreide invoer'!L161</f>
        <v>Begroeiing volgt bodemverloop</v>
      </c>
      <c r="P161" s="23">
        <f t="shared" si="52"/>
        <v>0.7</v>
      </c>
      <c r="Q161" s="24">
        <f t="shared" si="53"/>
        <v>6.5998296802621868E-4</v>
      </c>
      <c r="R161" s="23">
        <f>'Uitgebreide invoer'!I161</f>
        <v>1</v>
      </c>
      <c r="S161" s="23">
        <f t="shared" si="54"/>
        <v>0.7</v>
      </c>
      <c r="T161" s="24">
        <f t="shared" si="74"/>
        <v>4.7908380005521778E-2</v>
      </c>
      <c r="U161" s="23" t="str">
        <f>'Uitgebreide invoer'!J161</f>
        <v>Nee</v>
      </c>
      <c r="V161" s="23">
        <f t="shared" si="55"/>
        <v>0.76093287531875631</v>
      </c>
      <c r="W161" s="23">
        <f t="shared" si="56"/>
        <v>2.7727361206343222</v>
      </c>
      <c r="X161" s="23">
        <f t="shared" si="57"/>
        <v>0.27443393176003955</v>
      </c>
      <c r="Y161" s="23">
        <f t="shared" si="58"/>
        <v>1.736540473330352</v>
      </c>
      <c r="Z161" s="23">
        <f t="shared" si="59"/>
        <v>3.8966220134591145</v>
      </c>
      <c r="AA161" s="23">
        <f t="shared" si="60"/>
        <v>0.44565279037388283</v>
      </c>
      <c r="AB161" s="23">
        <f t="shared" si="61"/>
        <v>0.97560759801159569</v>
      </c>
      <c r="AC161" s="23">
        <f t="shared" si="62"/>
        <v>10.925730151942725</v>
      </c>
      <c r="AD161" s="23">
        <f t="shared" si="63"/>
        <v>29.26822794034787</v>
      </c>
      <c r="AE161" s="23">
        <f t="shared" si="64"/>
        <v>-0.3</v>
      </c>
      <c r="AF161" s="46">
        <f t="shared" si="65"/>
        <v>0.28092552989229352</v>
      </c>
      <c r="AG161" s="23">
        <f t="shared" si="66"/>
        <v>6.3581567025688221E-2</v>
      </c>
      <c r="AH161" s="23">
        <f t="shared" si="67"/>
        <v>1.0789531867923916</v>
      </c>
      <c r="AI161" s="155">
        <f t="shared" si="68"/>
        <v>0.28311350201550278</v>
      </c>
      <c r="AJ161" s="155">
        <f t="shared" si="69"/>
        <v>1.9316531944938688E-2</v>
      </c>
      <c r="AK161" s="155">
        <f t="shared" si="70"/>
        <v>0.30243003396044149</v>
      </c>
      <c r="AL161" s="155">
        <f t="shared" si="71"/>
        <v>11.556753991257308</v>
      </c>
    </row>
    <row r="162" spans="1:38" s="156" customFormat="1" x14ac:dyDescent="0.35">
      <c r="A162" s="23">
        <f>'Uitgebreide invoer'!A162</f>
        <v>110.60000000000029</v>
      </c>
      <c r="B162" s="23">
        <f t="shared" si="50"/>
        <v>0.70000000000000284</v>
      </c>
      <c r="C162" s="23">
        <f>'Uitgebreide invoer'!B162</f>
        <v>0.3</v>
      </c>
      <c r="D162" s="23" t="str">
        <f>'Uitgebreide invoer'!C162</f>
        <v>30 - Grasachtigen en ondergedoken soorten</v>
      </c>
      <c r="E162" s="23">
        <f>'Uitgebreide invoer'!D162</f>
        <v>30</v>
      </c>
      <c r="F162" s="23">
        <f>'Uitgebreide invoer'!E162</f>
        <v>1.5</v>
      </c>
      <c r="G162" s="23">
        <f>'Uitgebreide invoer'!F162</f>
        <v>1.2</v>
      </c>
      <c r="H162" s="23">
        <f>'Uitgebreide invoer'!G162</f>
        <v>1.2</v>
      </c>
      <c r="I162" s="23">
        <f>'Uitgebreide invoer'!H162</f>
        <v>1</v>
      </c>
      <c r="J162" s="24">
        <f>J161+(+H162-I162)/(MAX('Invoerblad heterogene watergang'!$H$9:$H$17))*B162</f>
        <v>1.0315999999999965</v>
      </c>
      <c r="K162" s="24">
        <f t="shared" si="72"/>
        <v>1.7802318830245631</v>
      </c>
      <c r="L162" s="79">
        <f t="shared" si="73"/>
        <v>0.74817036808314019</v>
      </c>
      <c r="M162" s="91">
        <f>'Uitgebreide invoer'!K162</f>
        <v>100</v>
      </c>
      <c r="N162" s="89">
        <f t="shared" si="51"/>
        <v>1.7315999999999965</v>
      </c>
      <c r="O162" s="93" t="str">
        <f>'Uitgebreide invoer'!L162</f>
        <v>Begroeiing volgt bodemverloop</v>
      </c>
      <c r="P162" s="23">
        <f t="shared" si="52"/>
        <v>0.7</v>
      </c>
      <c r="Q162" s="24">
        <f t="shared" si="53"/>
        <v>6.5930705918066735E-4</v>
      </c>
      <c r="R162" s="23">
        <f>'Uitgebreide invoer'!I162</f>
        <v>1</v>
      </c>
      <c r="S162" s="23">
        <f t="shared" si="54"/>
        <v>0.7</v>
      </c>
      <c r="T162" s="24">
        <f t="shared" si="74"/>
        <v>4.8170368083140236E-2</v>
      </c>
      <c r="U162" s="23" t="str">
        <f>'Uitgebreide invoer'!J162</f>
        <v>Nee</v>
      </c>
      <c r="V162" s="23">
        <f t="shared" si="55"/>
        <v>0.76128501824166606</v>
      </c>
      <c r="W162" s="23">
        <f t="shared" si="56"/>
        <v>2.7736807320817363</v>
      </c>
      <c r="X162" s="23">
        <f t="shared" si="57"/>
        <v>0.27446742858191081</v>
      </c>
      <c r="Y162" s="23">
        <f t="shared" si="58"/>
        <v>1.7374427912162607</v>
      </c>
      <c r="Z162" s="23">
        <f t="shared" si="59"/>
        <v>3.8975666249065286</v>
      </c>
      <c r="AA162" s="23">
        <f t="shared" si="60"/>
        <v>0.44577629029187615</v>
      </c>
      <c r="AB162" s="23">
        <f t="shared" si="61"/>
        <v>0.97615777297459461</v>
      </c>
      <c r="AC162" s="23">
        <f t="shared" si="62"/>
        <v>10.931675779391794</v>
      </c>
      <c r="AD162" s="23">
        <f t="shared" si="63"/>
        <v>29.284733189237837</v>
      </c>
      <c r="AE162" s="23">
        <f t="shared" si="64"/>
        <v>-0.3</v>
      </c>
      <c r="AF162" s="46">
        <f t="shared" si="65"/>
        <v>0.28093441533648161</v>
      </c>
      <c r="AG162" s="23">
        <f t="shared" si="66"/>
        <v>6.355194887839459E-2</v>
      </c>
      <c r="AH162" s="23">
        <f t="shared" si="67"/>
        <v>1.0791476849847459</v>
      </c>
      <c r="AI162" s="155">
        <f t="shared" si="68"/>
        <v>0.28312224933223573</v>
      </c>
      <c r="AJ162" s="155">
        <f t="shared" si="69"/>
        <v>1.9307631317886882E-2</v>
      </c>
      <c r="AK162" s="155">
        <f t="shared" si="70"/>
        <v>0.30242988065012261</v>
      </c>
      <c r="AL162" s="155">
        <f t="shared" si="71"/>
        <v>11.554552343607199</v>
      </c>
    </row>
    <row r="163" spans="1:38" s="156" customFormat="1" x14ac:dyDescent="0.35">
      <c r="A163" s="23">
        <f>'Uitgebreide invoer'!A163</f>
        <v>111.3000000000003</v>
      </c>
      <c r="B163" s="23">
        <f t="shared" si="50"/>
        <v>0.70000000000000284</v>
      </c>
      <c r="C163" s="23">
        <f>'Uitgebreide invoer'!B163</f>
        <v>0.3</v>
      </c>
      <c r="D163" s="23" t="str">
        <f>'Uitgebreide invoer'!C163</f>
        <v>30 - Grasachtigen en ondergedoken soorten</v>
      </c>
      <c r="E163" s="23">
        <f>'Uitgebreide invoer'!D163</f>
        <v>30</v>
      </c>
      <c r="F163" s="23">
        <f>'Uitgebreide invoer'!E163</f>
        <v>1.5</v>
      </c>
      <c r="G163" s="23">
        <f>'Uitgebreide invoer'!F163</f>
        <v>1.2</v>
      </c>
      <c r="H163" s="23">
        <f>'Uitgebreide invoer'!G163</f>
        <v>1.2</v>
      </c>
      <c r="I163" s="23">
        <f>'Uitgebreide invoer'!H163</f>
        <v>1</v>
      </c>
      <c r="J163" s="24">
        <f>J162+(+H163-I163)/(MAX('Invoerblad heterogene watergang'!$H$9:$H$17))*B163</f>
        <v>1.0317999999999965</v>
      </c>
      <c r="K163" s="24">
        <f t="shared" si="72"/>
        <v>1.7806929260340401</v>
      </c>
      <c r="L163" s="79">
        <f t="shared" si="73"/>
        <v>0.74843188302456665</v>
      </c>
      <c r="M163" s="91">
        <f>'Uitgebreide invoer'!K163</f>
        <v>100</v>
      </c>
      <c r="N163" s="89">
        <f t="shared" si="51"/>
        <v>1.7317999999999965</v>
      </c>
      <c r="O163" s="93" t="str">
        <f>'Uitgebreide invoer'!L163</f>
        <v>Begroeiing volgt bodemverloop</v>
      </c>
      <c r="P163" s="23">
        <f t="shared" si="52"/>
        <v>0.7</v>
      </c>
      <c r="Q163" s="24">
        <f t="shared" si="53"/>
        <v>6.5863287068120317E-4</v>
      </c>
      <c r="R163" s="23">
        <f>'Uitgebreide invoer'!I163</f>
        <v>1</v>
      </c>
      <c r="S163" s="23">
        <f t="shared" si="54"/>
        <v>0.7</v>
      </c>
      <c r="T163" s="24">
        <f t="shared" si="74"/>
        <v>4.8431883024566691E-2</v>
      </c>
      <c r="U163" s="23" t="str">
        <f>'Uitgebreide invoer'!J163</f>
        <v>Nee</v>
      </c>
      <c r="V163" s="23">
        <f t="shared" si="55"/>
        <v>0.76163673056943793</v>
      </c>
      <c r="W163" s="23">
        <f t="shared" si="56"/>
        <v>2.7746236376123488</v>
      </c>
      <c r="X163" s="23">
        <f t="shared" si="57"/>
        <v>0.27450091617645495</v>
      </c>
      <c r="Y163" s="23">
        <f t="shared" si="58"/>
        <v>1.7383436849210281</v>
      </c>
      <c r="Z163" s="23">
        <f t="shared" si="59"/>
        <v>3.8985095304371411</v>
      </c>
      <c r="AA163" s="23">
        <f t="shared" si="60"/>
        <v>0.44589956016501187</v>
      </c>
      <c r="AB163" s="23">
        <f t="shared" si="61"/>
        <v>0.97670695435159016</v>
      </c>
      <c r="AC163" s="23">
        <f t="shared" si="62"/>
        <v>10.937615764740581</v>
      </c>
      <c r="AD163" s="23">
        <f t="shared" si="63"/>
        <v>29.301208630547706</v>
      </c>
      <c r="AE163" s="23">
        <f t="shared" si="64"/>
        <v>-0.3</v>
      </c>
      <c r="AF163" s="46">
        <f t="shared" si="65"/>
        <v>0.28094329231707876</v>
      </c>
      <c r="AG163" s="23">
        <f t="shared" si="66"/>
        <v>6.3522358943070761E-2</v>
      </c>
      <c r="AH163" s="23">
        <f t="shared" si="67"/>
        <v>1.0793421587179213</v>
      </c>
      <c r="AI163" s="155">
        <f t="shared" si="68"/>
        <v>0.28313098818891586</v>
      </c>
      <c r="AJ163" s="155">
        <f t="shared" si="69"/>
        <v>1.929873915476648E-2</v>
      </c>
      <c r="AK163" s="155">
        <f t="shared" si="70"/>
        <v>0.30242972734368234</v>
      </c>
      <c r="AL163" s="155">
        <f t="shared" si="71"/>
        <v>11.552359198054983</v>
      </c>
    </row>
    <row r="164" spans="1:38" s="156" customFormat="1" x14ac:dyDescent="0.35">
      <c r="A164" s="23">
        <f>'Uitgebreide invoer'!A164</f>
        <v>112.0000000000003</v>
      </c>
      <c r="B164" s="23">
        <f t="shared" si="50"/>
        <v>0.70000000000000284</v>
      </c>
      <c r="C164" s="23">
        <f>'Uitgebreide invoer'!B164</f>
        <v>0.3</v>
      </c>
      <c r="D164" s="23" t="str">
        <f>'Uitgebreide invoer'!C164</f>
        <v>30 - Grasachtigen en ondergedoken soorten</v>
      </c>
      <c r="E164" s="23">
        <f>'Uitgebreide invoer'!D164</f>
        <v>30</v>
      </c>
      <c r="F164" s="23">
        <f>'Uitgebreide invoer'!E164</f>
        <v>1.5</v>
      </c>
      <c r="G164" s="23">
        <f>'Uitgebreide invoer'!F164</f>
        <v>1.2</v>
      </c>
      <c r="H164" s="23">
        <f>'Uitgebreide invoer'!G164</f>
        <v>1.2</v>
      </c>
      <c r="I164" s="23">
        <f>'Uitgebreide invoer'!H164</f>
        <v>1</v>
      </c>
      <c r="J164" s="24">
        <f>J163+(+H164-I164)/(MAX('Invoerblad heterogene watergang'!$H$9:$H$17))*B164</f>
        <v>1.0319999999999965</v>
      </c>
      <c r="K164" s="24">
        <f t="shared" si="72"/>
        <v>1.7811534983118744</v>
      </c>
      <c r="L164" s="79">
        <f t="shared" si="73"/>
        <v>0.74869292603404358</v>
      </c>
      <c r="M164" s="91">
        <f>'Uitgebreide invoer'!K164</f>
        <v>100</v>
      </c>
      <c r="N164" s="89">
        <f t="shared" si="51"/>
        <v>1.7319999999999964</v>
      </c>
      <c r="O164" s="93" t="str">
        <f>'Uitgebreide invoer'!L164</f>
        <v>Begroeiing volgt bodemverloop</v>
      </c>
      <c r="P164" s="23">
        <f t="shared" si="52"/>
        <v>0.7</v>
      </c>
      <c r="Q164" s="24">
        <f t="shared" si="53"/>
        <v>6.579603969062176E-4</v>
      </c>
      <c r="R164" s="23">
        <f>'Uitgebreide invoer'!I164</f>
        <v>1</v>
      </c>
      <c r="S164" s="23">
        <f t="shared" si="54"/>
        <v>0.7</v>
      </c>
      <c r="T164" s="24">
        <f t="shared" si="74"/>
        <v>4.8692926034043627E-2</v>
      </c>
      <c r="U164" s="23" t="str">
        <f>'Uitgebreide invoer'!J164</f>
        <v>Nee</v>
      </c>
      <c r="V164" s="23">
        <f t="shared" si="55"/>
        <v>0.76198801280948758</v>
      </c>
      <c r="W164" s="23">
        <f t="shared" si="56"/>
        <v>2.7755648415681193</v>
      </c>
      <c r="X164" s="23">
        <f t="shared" si="57"/>
        <v>0.27453439436816934</v>
      </c>
      <c r="Y164" s="23">
        <f t="shared" si="58"/>
        <v>1.7392431574809792</v>
      </c>
      <c r="Z164" s="23">
        <f t="shared" si="59"/>
        <v>3.8994507343929117</v>
      </c>
      <c r="AA164" s="23">
        <f t="shared" si="60"/>
        <v>0.44602260060396798</v>
      </c>
      <c r="AB164" s="23">
        <f t="shared" si="61"/>
        <v>0.97725514467149166</v>
      </c>
      <c r="AC164" s="23">
        <f t="shared" si="62"/>
        <v>10.94355010874988</v>
      </c>
      <c r="AD164" s="23">
        <f t="shared" si="63"/>
        <v>29.317654340144749</v>
      </c>
      <c r="AE164" s="23">
        <f t="shared" si="64"/>
        <v>-0.3</v>
      </c>
      <c r="AF164" s="46">
        <f t="shared" si="65"/>
        <v>0.28095216080375424</v>
      </c>
      <c r="AG164" s="23">
        <f t="shared" si="66"/>
        <v>6.349279732081918E-2</v>
      </c>
      <c r="AH164" s="23">
        <f t="shared" si="67"/>
        <v>1.079536608208207</v>
      </c>
      <c r="AI164" s="155">
        <f t="shared" si="68"/>
        <v>0.28313971855606185</v>
      </c>
      <c r="AJ164" s="155">
        <f t="shared" si="69"/>
        <v>1.9289855486000932E-2</v>
      </c>
      <c r="AK164" s="155">
        <f t="shared" si="70"/>
        <v>0.30242957404206278</v>
      </c>
      <c r="AL164" s="155">
        <f t="shared" si="71"/>
        <v>11.550174513266812</v>
      </c>
    </row>
    <row r="165" spans="1:38" s="156" customFormat="1" x14ac:dyDescent="0.35">
      <c r="A165" s="23">
        <f>'Uitgebreide invoer'!A165</f>
        <v>112.7000000000003</v>
      </c>
      <c r="B165" s="23">
        <f t="shared" si="50"/>
        <v>0.70000000000000284</v>
      </c>
      <c r="C165" s="23">
        <f>'Uitgebreide invoer'!B165</f>
        <v>0.3</v>
      </c>
      <c r="D165" s="23" t="str">
        <f>'Uitgebreide invoer'!C165</f>
        <v>30 - Grasachtigen en ondergedoken soorten</v>
      </c>
      <c r="E165" s="23">
        <f>'Uitgebreide invoer'!D165</f>
        <v>30</v>
      </c>
      <c r="F165" s="23">
        <f>'Uitgebreide invoer'!E165</f>
        <v>1.5</v>
      </c>
      <c r="G165" s="23">
        <f>'Uitgebreide invoer'!F165</f>
        <v>1.2</v>
      </c>
      <c r="H165" s="23">
        <f>'Uitgebreide invoer'!G165</f>
        <v>1.2</v>
      </c>
      <c r="I165" s="23">
        <f>'Uitgebreide invoer'!H165</f>
        <v>1</v>
      </c>
      <c r="J165" s="24">
        <f>J164+(+H165-I165)/(MAX('Invoerblad heterogene watergang'!$H$9:$H$17))*B165</f>
        <v>1.0321999999999965</v>
      </c>
      <c r="K165" s="24">
        <f t="shared" si="72"/>
        <v>1.7816136010544525</v>
      </c>
      <c r="L165" s="79">
        <f t="shared" si="73"/>
        <v>0.74895349831187796</v>
      </c>
      <c r="M165" s="91">
        <f>'Uitgebreide invoer'!K165</f>
        <v>100</v>
      </c>
      <c r="N165" s="89">
        <f t="shared" si="51"/>
        <v>1.7321999999999964</v>
      </c>
      <c r="O165" s="93" t="str">
        <f>'Uitgebreide invoer'!L165</f>
        <v>Begroeiing volgt bodemverloop</v>
      </c>
      <c r="P165" s="23">
        <f t="shared" si="52"/>
        <v>0.7</v>
      </c>
      <c r="Q165" s="24">
        <f t="shared" si="53"/>
        <v>6.5728963225439448E-4</v>
      </c>
      <c r="R165" s="23">
        <f>'Uitgebreide invoer'!I165</f>
        <v>1</v>
      </c>
      <c r="S165" s="23">
        <f t="shared" si="54"/>
        <v>0.7</v>
      </c>
      <c r="T165" s="24">
        <f t="shared" si="74"/>
        <v>4.8953498311878008E-2</v>
      </c>
      <c r="U165" s="23" t="str">
        <f>'Uitgebreide invoer'!J165</f>
        <v>Nee</v>
      </c>
      <c r="V165" s="23">
        <f t="shared" si="55"/>
        <v>0.76233886546971008</v>
      </c>
      <c r="W165" s="23">
        <f t="shared" si="56"/>
        <v>2.7765043482768159</v>
      </c>
      <c r="X165" s="23">
        <f t="shared" si="57"/>
        <v>0.27456786298312158</v>
      </c>
      <c r="Y165" s="23">
        <f t="shared" si="58"/>
        <v>1.740141211924654</v>
      </c>
      <c r="Z165" s="23">
        <f t="shared" si="59"/>
        <v>3.9003902411016078</v>
      </c>
      <c r="AA165" s="23">
        <f t="shared" si="60"/>
        <v>0.44614541221731102</v>
      </c>
      <c r="AB165" s="23">
        <f t="shared" si="61"/>
        <v>0.9778023464549439</v>
      </c>
      <c r="AC165" s="23">
        <f t="shared" si="62"/>
        <v>10.949478812224662</v>
      </c>
      <c r="AD165" s="23">
        <f t="shared" si="63"/>
        <v>29.334070393648318</v>
      </c>
      <c r="AE165" s="23">
        <f t="shared" si="64"/>
        <v>-0.3</v>
      </c>
      <c r="AF165" s="46">
        <f t="shared" si="65"/>
        <v>0.28096102076662516</v>
      </c>
      <c r="AG165" s="23">
        <f t="shared" si="66"/>
        <v>6.3463264111249446E-2</v>
      </c>
      <c r="AH165" s="23">
        <f t="shared" si="67"/>
        <v>1.0797310336704073</v>
      </c>
      <c r="AI165" s="155">
        <f t="shared" si="68"/>
        <v>0.28314844040463322</v>
      </c>
      <c r="AJ165" s="155">
        <f t="shared" si="69"/>
        <v>1.9280980341565623E-2</v>
      </c>
      <c r="AK165" s="155">
        <f t="shared" si="70"/>
        <v>0.30242942074619883</v>
      </c>
      <c r="AL165" s="155">
        <f t="shared" si="71"/>
        <v>11.547998248154355</v>
      </c>
    </row>
    <row r="166" spans="1:38" s="156" customFormat="1" x14ac:dyDescent="0.35">
      <c r="A166" s="23">
        <f>'Uitgebreide invoer'!A166</f>
        <v>113.4000000000003</v>
      </c>
      <c r="B166" s="23">
        <f t="shared" si="50"/>
        <v>0.70000000000000284</v>
      </c>
      <c r="C166" s="23">
        <f>'Uitgebreide invoer'!B166</f>
        <v>0.3</v>
      </c>
      <c r="D166" s="23" t="str">
        <f>'Uitgebreide invoer'!C166</f>
        <v>30 - Grasachtigen en ondergedoken soorten</v>
      </c>
      <c r="E166" s="23">
        <f>'Uitgebreide invoer'!D166</f>
        <v>30</v>
      </c>
      <c r="F166" s="23">
        <f>'Uitgebreide invoer'!E166</f>
        <v>1.5</v>
      </c>
      <c r="G166" s="23">
        <f>'Uitgebreide invoer'!F166</f>
        <v>1.2</v>
      </c>
      <c r="H166" s="23">
        <f>'Uitgebreide invoer'!G166</f>
        <v>1.2</v>
      </c>
      <c r="I166" s="23">
        <f>'Uitgebreide invoer'!H166</f>
        <v>1</v>
      </c>
      <c r="J166" s="24">
        <f>J165+(+H166-I166)/(MAX('Invoerblad heterogene watergang'!$H$9:$H$17))*B166</f>
        <v>1.0323999999999964</v>
      </c>
      <c r="K166" s="24">
        <f t="shared" si="72"/>
        <v>1.7820732354542539</v>
      </c>
      <c r="L166" s="79">
        <f t="shared" si="73"/>
        <v>0.74921360105445611</v>
      </c>
      <c r="M166" s="91">
        <f>'Uitgebreide invoer'!K166</f>
        <v>100</v>
      </c>
      <c r="N166" s="89">
        <f t="shared" si="51"/>
        <v>1.7323999999999964</v>
      </c>
      <c r="O166" s="93" t="str">
        <f>'Uitgebreide invoer'!L166</f>
        <v>Begroeiing volgt bodemverloop</v>
      </c>
      <c r="P166" s="23">
        <f t="shared" si="52"/>
        <v>0.7</v>
      </c>
      <c r="Q166" s="24">
        <f t="shared" si="53"/>
        <v>6.5662057114465231E-4</v>
      </c>
      <c r="R166" s="23">
        <f>'Uitgebreide invoer'!I166</f>
        <v>1</v>
      </c>
      <c r="S166" s="23">
        <f t="shared" si="54"/>
        <v>0.7</v>
      </c>
      <c r="T166" s="24">
        <f t="shared" si="74"/>
        <v>4.9213601054456158E-2</v>
      </c>
      <c r="U166" s="23" t="str">
        <f>'Uitgebreide invoer'!J166</f>
        <v>Nee</v>
      </c>
      <c r="V166" s="23">
        <f t="shared" si="55"/>
        <v>0.76268928905846811</v>
      </c>
      <c r="W166" s="23">
        <f t="shared" si="56"/>
        <v>2.7774421620520702</v>
      </c>
      <c r="X166" s="23">
        <f t="shared" si="57"/>
        <v>0.27460132184893704</v>
      </c>
      <c r="Y166" s="23">
        <f t="shared" si="58"/>
        <v>1.7410378512728257</v>
      </c>
      <c r="Z166" s="23">
        <f t="shared" si="59"/>
        <v>3.9013280548768625</v>
      </c>
      <c r="AA166" s="23">
        <f t="shared" si="60"/>
        <v>0.44626799561150415</v>
      </c>
      <c r="AB166" s="23">
        <f t="shared" si="61"/>
        <v>0.97834856221435762</v>
      </c>
      <c r="AC166" s="23">
        <f t="shared" si="62"/>
        <v>10.955401876013665</v>
      </c>
      <c r="AD166" s="23">
        <f t="shared" si="63"/>
        <v>29.350456866430729</v>
      </c>
      <c r="AE166" s="23">
        <f t="shared" si="64"/>
        <v>-0.3</v>
      </c>
      <c r="AF166" s="46">
        <f t="shared" si="65"/>
        <v>0.28096987217625236</v>
      </c>
      <c r="AG166" s="23">
        <f t="shared" si="66"/>
        <v>6.3433759412492116E-2</v>
      </c>
      <c r="AH166" s="23">
        <f t="shared" si="67"/>
        <v>1.0799254353178516</v>
      </c>
      <c r="AI166" s="155">
        <f t="shared" si="68"/>
        <v>0.28315715370602712</v>
      </c>
      <c r="AJ166" s="155">
        <f t="shared" si="69"/>
        <v>1.9272113750992227E-2</v>
      </c>
      <c r="AK166" s="155">
        <f t="shared" si="70"/>
        <v>0.30242926745701937</v>
      </c>
      <c r="AL166" s="155">
        <f t="shared" si="71"/>
        <v>11.545830361873129</v>
      </c>
    </row>
    <row r="167" spans="1:38" s="156" customFormat="1" x14ac:dyDescent="0.35">
      <c r="A167" s="23">
        <f>'Uitgebreide invoer'!A167</f>
        <v>114.10000000000031</v>
      </c>
      <c r="B167" s="23">
        <f t="shared" si="50"/>
        <v>0.70000000000000284</v>
      </c>
      <c r="C167" s="23">
        <f>'Uitgebreide invoer'!B167</f>
        <v>0.3</v>
      </c>
      <c r="D167" s="23" t="str">
        <f>'Uitgebreide invoer'!C167</f>
        <v>30 - Grasachtigen en ondergedoken soorten</v>
      </c>
      <c r="E167" s="23">
        <f>'Uitgebreide invoer'!D167</f>
        <v>30</v>
      </c>
      <c r="F167" s="23">
        <f>'Uitgebreide invoer'!E167</f>
        <v>1.5</v>
      </c>
      <c r="G167" s="23">
        <f>'Uitgebreide invoer'!F167</f>
        <v>1.2</v>
      </c>
      <c r="H167" s="23">
        <f>'Uitgebreide invoer'!G167</f>
        <v>1.2</v>
      </c>
      <c r="I167" s="23">
        <f>'Uitgebreide invoer'!H167</f>
        <v>1</v>
      </c>
      <c r="J167" s="24">
        <f>J166+(+H167-I167)/(MAX('Invoerblad heterogene watergang'!$H$9:$H$17))*B167</f>
        <v>1.0325999999999964</v>
      </c>
      <c r="K167" s="24">
        <f t="shared" si="72"/>
        <v>1.7825324026998652</v>
      </c>
      <c r="L167" s="79">
        <f t="shared" si="73"/>
        <v>0.74947323545425748</v>
      </c>
      <c r="M167" s="91">
        <f>'Uitgebreide invoer'!K167</f>
        <v>100</v>
      </c>
      <c r="N167" s="89">
        <f t="shared" si="51"/>
        <v>1.7325999999999964</v>
      </c>
      <c r="O167" s="93" t="str">
        <f>'Uitgebreide invoer'!L167</f>
        <v>Begroeiing volgt bodemverloop</v>
      </c>
      <c r="P167" s="23">
        <f t="shared" si="52"/>
        <v>0.7</v>
      </c>
      <c r="Q167" s="24">
        <f t="shared" si="53"/>
        <v>6.5595320801607911E-4</v>
      </c>
      <c r="R167" s="23">
        <f>'Uitgebreide invoer'!I167</f>
        <v>1</v>
      </c>
      <c r="S167" s="23">
        <f t="shared" si="54"/>
        <v>0.7</v>
      </c>
      <c r="T167" s="24">
        <f t="shared" si="74"/>
        <v>4.9473235454257525E-2</v>
      </c>
      <c r="U167" s="23" t="str">
        <f>'Uitgebreide invoer'!J167</f>
        <v>Nee</v>
      </c>
      <c r="V167" s="23">
        <f t="shared" si="55"/>
        <v>0.76303928408457755</v>
      </c>
      <c r="W167" s="23">
        <f t="shared" si="56"/>
        <v>2.7783782871934282</v>
      </c>
      <c r="X167" s="23">
        <f t="shared" si="57"/>
        <v>0.2746347707947861</v>
      </c>
      <c r="Y167" s="23">
        <f t="shared" si="58"/>
        <v>1.7419330785385183</v>
      </c>
      <c r="Z167" s="23">
        <f t="shared" si="59"/>
        <v>3.9022641800182205</v>
      </c>
      <c r="AA167" s="23">
        <f t="shared" si="60"/>
        <v>0.44639035139091604</v>
      </c>
      <c r="AB167" s="23">
        <f t="shared" si="61"/>
        <v>0.97889379445394076</v>
      </c>
      <c r="AC167" s="23">
        <f t="shared" si="62"/>
        <v>10.961319301009</v>
      </c>
      <c r="AD167" s="23">
        <f t="shared" si="63"/>
        <v>29.366813833618224</v>
      </c>
      <c r="AE167" s="23">
        <f t="shared" si="64"/>
        <v>-0.3</v>
      </c>
      <c r="AF167" s="46">
        <f t="shared" si="65"/>
        <v>0.28097871500363492</v>
      </c>
      <c r="AG167" s="23">
        <f t="shared" si="66"/>
        <v>6.340428332121692E-2</v>
      </c>
      <c r="AH167" s="23">
        <f t="shared" si="67"/>
        <v>1.0801198133624073</v>
      </c>
      <c r="AI167" s="155">
        <f t="shared" si="68"/>
        <v>0.2831658584320722</v>
      </c>
      <c r="AJ167" s="155">
        <f t="shared" si="69"/>
        <v>1.9263255743372846E-2</v>
      </c>
      <c r="AK167" s="155">
        <f t="shared" si="70"/>
        <v>0.30242911417544505</v>
      </c>
      <c r="AL167" s="155">
        <f t="shared" si="71"/>
        <v>11.543670813820707</v>
      </c>
    </row>
    <row r="168" spans="1:38" s="156" customFormat="1" x14ac:dyDescent="0.35">
      <c r="A168" s="23">
        <f>'Uitgebreide invoer'!A168</f>
        <v>114.80000000000031</v>
      </c>
      <c r="B168" s="23">
        <f t="shared" si="50"/>
        <v>0.70000000000000284</v>
      </c>
      <c r="C168" s="23">
        <f>'Uitgebreide invoer'!B168</f>
        <v>0.3</v>
      </c>
      <c r="D168" s="23" t="str">
        <f>'Uitgebreide invoer'!C168</f>
        <v>30 - Grasachtigen en ondergedoken soorten</v>
      </c>
      <c r="E168" s="23">
        <f>'Uitgebreide invoer'!D168</f>
        <v>30</v>
      </c>
      <c r="F168" s="23">
        <f>'Uitgebreide invoer'!E168</f>
        <v>1.5</v>
      </c>
      <c r="G168" s="23">
        <f>'Uitgebreide invoer'!F168</f>
        <v>1.2</v>
      </c>
      <c r="H168" s="23">
        <f>'Uitgebreide invoer'!G168</f>
        <v>1.2</v>
      </c>
      <c r="I168" s="23">
        <f>'Uitgebreide invoer'!H168</f>
        <v>1</v>
      </c>
      <c r="J168" s="24">
        <f>J167+(+H168-I168)/(MAX('Invoerblad heterogene watergang'!$H$9:$H$17))*B168</f>
        <v>1.0327999999999964</v>
      </c>
      <c r="K168" s="24">
        <f t="shared" si="72"/>
        <v>1.7829911039759947</v>
      </c>
      <c r="L168" s="79">
        <f t="shared" si="73"/>
        <v>0.74973240269986885</v>
      </c>
      <c r="M168" s="91">
        <f>'Uitgebreide invoer'!K168</f>
        <v>100</v>
      </c>
      <c r="N168" s="89">
        <f t="shared" si="51"/>
        <v>1.7327999999999963</v>
      </c>
      <c r="O168" s="93" t="str">
        <f>'Uitgebreide invoer'!L168</f>
        <v>Begroeiing volgt bodemverloop</v>
      </c>
      <c r="P168" s="23">
        <f t="shared" si="52"/>
        <v>0.7</v>
      </c>
      <c r="Q168" s="24">
        <f t="shared" si="53"/>
        <v>6.5528753732787626E-4</v>
      </c>
      <c r="R168" s="23">
        <f>'Uitgebreide invoer'!I168</f>
        <v>1</v>
      </c>
      <c r="S168" s="23">
        <f t="shared" si="54"/>
        <v>0.7</v>
      </c>
      <c r="T168" s="24">
        <f t="shared" si="74"/>
        <v>4.9732402699868894E-2</v>
      </c>
      <c r="U168" s="23" t="str">
        <f>'Uitgebreide invoer'!J168</f>
        <v>Nee</v>
      </c>
      <c r="V168" s="23">
        <f t="shared" si="55"/>
        <v>0.76338885105729548</v>
      </c>
      <c r="W168" s="23">
        <f t="shared" si="56"/>
        <v>2.7793127279864009</v>
      </c>
      <c r="X168" s="23">
        <f t="shared" si="57"/>
        <v>0.27466820965137201</v>
      </c>
      <c r="Y168" s="23">
        <f t="shared" si="58"/>
        <v>1.74282689672702</v>
      </c>
      <c r="Z168" s="23">
        <f t="shared" si="59"/>
        <v>3.9031986208111933</v>
      </c>
      <c r="AA168" s="23">
        <f t="shared" si="60"/>
        <v>0.44651248015782813</v>
      </c>
      <c r="AB168" s="23">
        <f t="shared" si="61"/>
        <v>0.97943804566972448</v>
      </c>
      <c r="AC168" s="23">
        <f t="shared" si="62"/>
        <v>10.967231088145731</v>
      </c>
      <c r="AD168" s="23">
        <f t="shared" si="63"/>
        <v>29.383141370091735</v>
      </c>
      <c r="AE168" s="23">
        <f t="shared" si="64"/>
        <v>-0.3</v>
      </c>
      <c r="AF168" s="46">
        <f t="shared" si="65"/>
        <v>0.28098754922020674</v>
      </c>
      <c r="AG168" s="23">
        <f t="shared" si="66"/>
        <v>6.3374835932644147E-2</v>
      </c>
      <c r="AH168" s="23">
        <f t="shared" si="67"/>
        <v>1.0803141680144877</v>
      </c>
      <c r="AI168" s="155">
        <f t="shared" si="68"/>
        <v>0.28317455455502566</v>
      </c>
      <c r="AJ168" s="155">
        <f t="shared" si="69"/>
        <v>1.9254406347364254E-2</v>
      </c>
      <c r="AK168" s="155">
        <f t="shared" si="70"/>
        <v>0.30242896090238991</v>
      </c>
      <c r="AL168" s="155">
        <f t="shared" si="71"/>
        <v>11.541519563635104</v>
      </c>
    </row>
    <row r="169" spans="1:38" s="156" customFormat="1" x14ac:dyDescent="0.35">
      <c r="A169" s="23">
        <f>'Uitgebreide invoer'!A169</f>
        <v>115.50000000000031</v>
      </c>
      <c r="B169" s="23">
        <f t="shared" si="50"/>
        <v>0.70000000000000284</v>
      </c>
      <c r="C169" s="23">
        <f>'Uitgebreide invoer'!B169</f>
        <v>0.3</v>
      </c>
      <c r="D169" s="23" t="str">
        <f>'Uitgebreide invoer'!C169</f>
        <v>30 - Grasachtigen en ondergedoken soorten</v>
      </c>
      <c r="E169" s="23">
        <f>'Uitgebreide invoer'!D169</f>
        <v>30</v>
      </c>
      <c r="F169" s="23">
        <f>'Uitgebreide invoer'!E169</f>
        <v>1.5</v>
      </c>
      <c r="G169" s="23">
        <f>'Uitgebreide invoer'!F169</f>
        <v>1.2</v>
      </c>
      <c r="H169" s="23">
        <f>'Uitgebreide invoer'!G169</f>
        <v>1.2</v>
      </c>
      <c r="I169" s="23">
        <f>'Uitgebreide invoer'!H169</f>
        <v>1</v>
      </c>
      <c r="J169" s="24">
        <f>J168+(+H169-I169)/(MAX('Invoerblad heterogene watergang'!$H$9:$H$17))*B169</f>
        <v>1.0329999999999964</v>
      </c>
      <c r="K169" s="24">
        <f t="shared" si="72"/>
        <v>1.7834493404634861</v>
      </c>
      <c r="L169" s="79">
        <f t="shared" si="73"/>
        <v>0.74999110397599833</v>
      </c>
      <c r="M169" s="91">
        <f>'Uitgebreide invoer'!K169</f>
        <v>100</v>
      </c>
      <c r="N169" s="89">
        <f t="shared" si="51"/>
        <v>1.7329999999999963</v>
      </c>
      <c r="O169" s="93" t="str">
        <f>'Uitgebreide invoer'!L169</f>
        <v>Begroeiing volgt bodemverloop</v>
      </c>
      <c r="P169" s="23">
        <f t="shared" si="52"/>
        <v>0.7</v>
      </c>
      <c r="Q169" s="24">
        <f t="shared" si="53"/>
        <v>6.546235535592952E-4</v>
      </c>
      <c r="R169" s="23">
        <f>'Uitgebreide invoer'!I169</f>
        <v>1</v>
      </c>
      <c r="S169" s="23">
        <f t="shared" si="54"/>
        <v>0.7</v>
      </c>
      <c r="T169" s="24">
        <f t="shared" si="74"/>
        <v>4.9991103975998374E-2</v>
      </c>
      <c r="U169" s="23" t="str">
        <f>'Uitgebreide invoer'!J169</f>
        <v>Nee</v>
      </c>
      <c r="V169" s="23">
        <f t="shared" si="55"/>
        <v>0.76373799048630664</v>
      </c>
      <c r="W169" s="23">
        <f t="shared" si="56"/>
        <v>2.7802454887025139</v>
      </c>
      <c r="X169" s="23">
        <f t="shared" si="57"/>
        <v>0.2747016382509187</v>
      </c>
      <c r="Y169" s="23">
        <f t="shared" si="58"/>
        <v>1.7437193088359033</v>
      </c>
      <c r="Z169" s="23">
        <f t="shared" si="59"/>
        <v>3.9041313815273062</v>
      </c>
      <c r="AA169" s="23">
        <f t="shared" si="60"/>
        <v>0.44663438251244397</v>
      </c>
      <c r="AB169" s="23">
        <f t="shared" si="61"/>
        <v>0.97998131834959668</v>
      </c>
      <c r="AC169" s="23">
        <f t="shared" si="62"/>
        <v>10.973137238401492</v>
      </c>
      <c r="AD169" s="23">
        <f t="shared" si="63"/>
        <v>29.399439550487902</v>
      </c>
      <c r="AE169" s="23">
        <f t="shared" si="64"/>
        <v>-0.3</v>
      </c>
      <c r="AF169" s="46">
        <f t="shared" si="65"/>
        <v>0.28099637479783168</v>
      </c>
      <c r="AG169" s="23">
        <f t="shared" si="66"/>
        <v>6.3345417340561025E-2</v>
      </c>
      <c r="AH169" s="23">
        <f t="shared" si="67"/>
        <v>1.080508499483064</v>
      </c>
      <c r="AI169" s="155">
        <f t="shared" si="68"/>
        <v>0.28318324204756834</v>
      </c>
      <c r="AJ169" s="155">
        <f t="shared" si="69"/>
        <v>1.9245565591192077E-2</v>
      </c>
      <c r="AK169" s="155">
        <f t="shared" si="70"/>
        <v>0.3024288076387604</v>
      </c>
      <c r="AL169" s="155">
        <f t="shared" si="71"/>
        <v>11.53937657119303</v>
      </c>
    </row>
    <row r="170" spans="1:38" s="156" customFormat="1" x14ac:dyDescent="0.35">
      <c r="A170" s="23">
        <f>'Uitgebreide invoer'!A170</f>
        <v>116.20000000000032</v>
      </c>
      <c r="B170" s="23">
        <f t="shared" si="50"/>
        <v>0.70000000000000284</v>
      </c>
      <c r="C170" s="23">
        <f>'Uitgebreide invoer'!B170</f>
        <v>0.3</v>
      </c>
      <c r="D170" s="23" t="str">
        <f>'Uitgebreide invoer'!C170</f>
        <v>30 - Grasachtigen en ondergedoken soorten</v>
      </c>
      <c r="E170" s="23">
        <f>'Uitgebreide invoer'!D170</f>
        <v>30</v>
      </c>
      <c r="F170" s="23">
        <f>'Uitgebreide invoer'!E170</f>
        <v>1.5</v>
      </c>
      <c r="G170" s="23">
        <f>'Uitgebreide invoer'!F170</f>
        <v>1.2</v>
      </c>
      <c r="H170" s="23">
        <f>'Uitgebreide invoer'!G170</f>
        <v>1.2</v>
      </c>
      <c r="I170" s="23">
        <f>'Uitgebreide invoer'!H170</f>
        <v>1</v>
      </c>
      <c r="J170" s="24">
        <f>J169+(+H170-I170)/(MAX('Invoerblad heterogene watergang'!$H$9:$H$17))*B170</f>
        <v>1.0331999999999963</v>
      </c>
      <c r="K170" s="24">
        <f t="shared" si="72"/>
        <v>1.7839071133393329</v>
      </c>
      <c r="L170" s="79">
        <f t="shared" si="73"/>
        <v>0.75024934046348979</v>
      </c>
      <c r="M170" s="91">
        <f>'Uitgebreide invoer'!K170</f>
        <v>100</v>
      </c>
      <c r="N170" s="89">
        <f t="shared" si="51"/>
        <v>1.7331999999999963</v>
      </c>
      <c r="O170" s="93" t="str">
        <f>'Uitgebreide invoer'!L170</f>
        <v>Begroeiing volgt bodemverloop</v>
      </c>
      <c r="P170" s="23">
        <f t="shared" si="52"/>
        <v>0.7</v>
      </c>
      <c r="Q170" s="24">
        <f t="shared" si="53"/>
        <v>6.5396125120958351E-4</v>
      </c>
      <c r="R170" s="23">
        <f>'Uitgebreide invoer'!I170</f>
        <v>1</v>
      </c>
      <c r="S170" s="23">
        <f t="shared" si="54"/>
        <v>0.7</v>
      </c>
      <c r="T170" s="24">
        <f t="shared" si="74"/>
        <v>5.0249340463489833E-2</v>
      </c>
      <c r="U170" s="23" t="str">
        <f>'Uitgebreide invoer'!J170</f>
        <v>Nee</v>
      </c>
      <c r="V170" s="23">
        <f t="shared" si="55"/>
        <v>0.76408670288171132</v>
      </c>
      <c r="W170" s="23">
        <f t="shared" si="56"/>
        <v>2.7811765735993599</v>
      </c>
      <c r="X170" s="23">
        <f t="shared" si="57"/>
        <v>0.27473505642715845</v>
      </c>
      <c r="Y170" s="23">
        <f t="shared" si="58"/>
        <v>1.7446103178550401</v>
      </c>
      <c r="Z170" s="23">
        <f t="shared" si="59"/>
        <v>3.9050624664241518</v>
      </c>
      <c r="AA170" s="23">
        <f t="shared" si="60"/>
        <v>0.446756059052897</v>
      </c>
      <c r="AB170" s="23">
        <f t="shared" si="61"/>
        <v>0.98052361497332874</v>
      </c>
      <c r="AC170" s="23">
        <f t="shared" si="62"/>
        <v>10.979037752796083</v>
      </c>
      <c r="AD170" s="23">
        <f t="shared" si="63"/>
        <v>29.415708449199862</v>
      </c>
      <c r="AE170" s="23">
        <f t="shared" si="64"/>
        <v>-0.3</v>
      </c>
      <c r="AF170" s="46">
        <f t="shared" si="65"/>
        <v>0.28100519170880089</v>
      </c>
      <c r="AG170" s="23">
        <f t="shared" si="66"/>
        <v>6.3316027637330324E-2</v>
      </c>
      <c r="AH170" s="23">
        <f t="shared" si="67"/>
        <v>1.0807028079756715</v>
      </c>
      <c r="AI170" s="155">
        <f t="shared" si="68"/>
        <v>0.28319192088280204</v>
      </c>
      <c r="AJ170" s="155">
        <f t="shared" si="69"/>
        <v>1.9236733502655059E-2</v>
      </c>
      <c r="AK170" s="155">
        <f t="shared" si="70"/>
        <v>0.30242865438545707</v>
      </c>
      <c r="AL170" s="155">
        <f t="shared" si="71"/>
        <v>11.537241796608269</v>
      </c>
    </row>
    <row r="171" spans="1:38" s="156" customFormat="1" x14ac:dyDescent="0.35">
      <c r="A171" s="23">
        <f>'Uitgebreide invoer'!A171</f>
        <v>116.90000000000032</v>
      </c>
      <c r="B171" s="23">
        <f t="shared" si="50"/>
        <v>0.70000000000000284</v>
      </c>
      <c r="C171" s="23">
        <f>'Uitgebreide invoer'!B171</f>
        <v>0.3</v>
      </c>
      <c r="D171" s="23" t="str">
        <f>'Uitgebreide invoer'!C171</f>
        <v>30 - Grasachtigen en ondergedoken soorten</v>
      </c>
      <c r="E171" s="23">
        <f>'Uitgebreide invoer'!D171</f>
        <v>30</v>
      </c>
      <c r="F171" s="23">
        <f>'Uitgebreide invoer'!E171</f>
        <v>1.5</v>
      </c>
      <c r="G171" s="23">
        <f>'Uitgebreide invoer'!F171</f>
        <v>1.2</v>
      </c>
      <c r="H171" s="23">
        <f>'Uitgebreide invoer'!G171</f>
        <v>1.2</v>
      </c>
      <c r="I171" s="23">
        <f>'Uitgebreide invoer'!H171</f>
        <v>1</v>
      </c>
      <c r="J171" s="24">
        <f>J170+(+H171-I171)/(MAX('Invoerblad heterogene watergang'!$H$9:$H$17))*B171</f>
        <v>1.0333999999999963</v>
      </c>
      <c r="K171" s="24">
        <f t="shared" si="72"/>
        <v>1.7843644237766916</v>
      </c>
      <c r="L171" s="79">
        <f t="shared" si="73"/>
        <v>0.75050711333933662</v>
      </c>
      <c r="M171" s="91">
        <f>'Uitgebreide invoer'!K171</f>
        <v>100</v>
      </c>
      <c r="N171" s="89">
        <f t="shared" si="51"/>
        <v>1.7333999999999963</v>
      </c>
      <c r="O171" s="93" t="str">
        <f>'Uitgebreide invoer'!L171</f>
        <v>Begroeiing volgt bodemverloop</v>
      </c>
      <c r="P171" s="23">
        <f t="shared" si="52"/>
        <v>0.7</v>
      </c>
      <c r="Q171" s="24">
        <f t="shared" si="53"/>
        <v>6.5330062479791685E-4</v>
      </c>
      <c r="R171" s="23">
        <f>'Uitgebreide invoer'!I171</f>
        <v>1</v>
      </c>
      <c r="S171" s="23">
        <f t="shared" si="54"/>
        <v>0.7</v>
      </c>
      <c r="T171" s="24">
        <f t="shared" si="74"/>
        <v>5.0507113339336662E-2</v>
      </c>
      <c r="U171" s="23" t="str">
        <f>'Uitgebreide invoer'!J171</f>
        <v>Nee</v>
      </c>
      <c r="V171" s="23">
        <f t="shared" si="55"/>
        <v>0.76443498875401283</v>
      </c>
      <c r="W171" s="23">
        <f t="shared" si="56"/>
        <v>2.7821059869206497</v>
      </c>
      <c r="X171" s="23">
        <f t="shared" si="57"/>
        <v>0.27476846401532001</v>
      </c>
      <c r="Y171" s="23">
        <f t="shared" si="58"/>
        <v>1.7454999267666194</v>
      </c>
      <c r="Z171" s="23">
        <f t="shared" si="59"/>
        <v>3.905991879745442</v>
      </c>
      <c r="AA171" s="23">
        <f t="shared" si="60"/>
        <v>0.44687751037525852</v>
      </c>
      <c r="AB171" s="23">
        <f t="shared" si="61"/>
        <v>0.98106493801260652</v>
      </c>
      <c r="AC171" s="23">
        <f t="shared" si="62"/>
        <v>10.984932632391089</v>
      </c>
      <c r="AD171" s="23">
        <f t="shared" si="63"/>
        <v>29.431948140378196</v>
      </c>
      <c r="AE171" s="23">
        <f t="shared" si="64"/>
        <v>-0.3</v>
      </c>
      <c r="AF171" s="46">
        <f t="shared" si="65"/>
        <v>0.28101399992582682</v>
      </c>
      <c r="AG171" s="23">
        <f t="shared" si="66"/>
        <v>6.3286666913910578E-2</v>
      </c>
      <c r="AH171" s="23">
        <f t="shared" si="67"/>
        <v>1.0808970936984235</v>
      </c>
      <c r="AI171" s="155">
        <f t="shared" si="68"/>
        <v>0.28320059103424355</v>
      </c>
      <c r="AJ171" s="155">
        <f t="shared" si="69"/>
        <v>1.9227910109128964E-2</v>
      </c>
      <c r="AK171" s="155">
        <f t="shared" si="70"/>
        <v>0.3024285011433725</v>
      </c>
      <c r="AL171" s="155">
        <f t="shared" si="71"/>
        <v>11.535115200229985</v>
      </c>
    </row>
    <row r="172" spans="1:38" s="156" customFormat="1" x14ac:dyDescent="0.35">
      <c r="A172" s="23">
        <f>'Uitgebreide invoer'!A172</f>
        <v>117.60000000000032</v>
      </c>
      <c r="B172" s="23">
        <f t="shared" si="50"/>
        <v>0.70000000000000284</v>
      </c>
      <c r="C172" s="23">
        <f>'Uitgebreide invoer'!B172</f>
        <v>0.3</v>
      </c>
      <c r="D172" s="23" t="str">
        <f>'Uitgebreide invoer'!C172</f>
        <v>30 - Grasachtigen en ondergedoken soorten</v>
      </c>
      <c r="E172" s="23">
        <f>'Uitgebreide invoer'!D172</f>
        <v>30</v>
      </c>
      <c r="F172" s="23">
        <f>'Uitgebreide invoer'!E172</f>
        <v>1.5</v>
      </c>
      <c r="G172" s="23">
        <f>'Uitgebreide invoer'!F172</f>
        <v>1.2</v>
      </c>
      <c r="H172" s="23">
        <f>'Uitgebreide invoer'!G172</f>
        <v>1.2</v>
      </c>
      <c r="I172" s="23">
        <f>'Uitgebreide invoer'!H172</f>
        <v>1</v>
      </c>
      <c r="J172" s="24">
        <f>J171+(+H172-I172)/(MAX('Invoerblad heterogene watergang'!$H$9:$H$17))*B172</f>
        <v>1.0335999999999963</v>
      </c>
      <c r="K172" s="24">
        <f t="shared" si="72"/>
        <v>1.784821272944896</v>
      </c>
      <c r="L172" s="79">
        <f t="shared" si="73"/>
        <v>0.75076442377669528</v>
      </c>
      <c r="M172" s="91">
        <f>'Uitgebreide invoer'!K172</f>
        <v>100</v>
      </c>
      <c r="N172" s="89">
        <f t="shared" si="51"/>
        <v>1.7335999999999963</v>
      </c>
      <c r="O172" s="93" t="str">
        <f>'Uitgebreide invoer'!L172</f>
        <v>Begroeiing volgt bodemverloop</v>
      </c>
      <c r="P172" s="23">
        <f t="shared" si="52"/>
        <v>0.7</v>
      </c>
      <c r="Q172" s="24">
        <f t="shared" si="53"/>
        <v>6.5264166886334375E-4</v>
      </c>
      <c r="R172" s="23">
        <f>'Uitgebreide invoer'!I172</f>
        <v>1</v>
      </c>
      <c r="S172" s="23">
        <f t="shared" si="54"/>
        <v>0.7</v>
      </c>
      <c r="T172" s="24">
        <f t="shared" si="74"/>
        <v>5.0764423776695322E-2</v>
      </c>
      <c r="U172" s="23" t="str">
        <f>'Uitgebreide invoer'!J172</f>
        <v>Nee</v>
      </c>
      <c r="V172" s="23">
        <f t="shared" si="55"/>
        <v>0.76478284861410417</v>
      </c>
      <c r="W172" s="23">
        <f t="shared" si="56"/>
        <v>2.783033732896258</v>
      </c>
      <c r="X172" s="23">
        <f t="shared" si="57"/>
        <v>0.27480186085211661</v>
      </c>
      <c r="Y172" s="23">
        <f t="shared" si="58"/>
        <v>1.7463881385451643</v>
      </c>
      <c r="Z172" s="23">
        <f t="shared" si="59"/>
        <v>3.9069196257210503</v>
      </c>
      <c r="AA172" s="23">
        <f t="shared" si="60"/>
        <v>0.44699873707354698</v>
      </c>
      <c r="AB172" s="23">
        <f t="shared" si="61"/>
        <v>0.98160528993106011</v>
      </c>
      <c r="AC172" s="23">
        <f t="shared" si="62"/>
        <v>10.990821878289472</v>
      </c>
      <c r="AD172" s="23">
        <f t="shared" si="63"/>
        <v>29.448158697931802</v>
      </c>
      <c r="AE172" s="23">
        <f t="shared" si="64"/>
        <v>-0.3</v>
      </c>
      <c r="AF172" s="46">
        <f t="shared" si="65"/>
        <v>0.28102279942204011</v>
      </c>
      <c r="AG172" s="23">
        <f t="shared" si="66"/>
        <v>6.3257335259866251E-2</v>
      </c>
      <c r="AH172" s="23">
        <f t="shared" si="67"/>
        <v>1.081091356856019</v>
      </c>
      <c r="AI172" s="155">
        <f t="shared" si="68"/>
        <v>0.28320925247582168</v>
      </c>
      <c r="AJ172" s="155">
        <f t="shared" si="69"/>
        <v>1.9219095437570805E-2</v>
      </c>
      <c r="AK172" s="155">
        <f t="shared" si="70"/>
        <v>0.30242834791339246</v>
      </c>
      <c r="AL172" s="155">
        <f t="shared" si="71"/>
        <v>11.532996742641087</v>
      </c>
    </row>
    <row r="173" spans="1:38" s="156" customFormat="1" x14ac:dyDescent="0.35">
      <c r="A173" s="23">
        <f>'Uitgebreide invoer'!A173</f>
        <v>118.30000000000032</v>
      </c>
      <c r="B173" s="23">
        <f t="shared" si="50"/>
        <v>0.70000000000000284</v>
      </c>
      <c r="C173" s="23">
        <f>'Uitgebreide invoer'!B173</f>
        <v>0.3</v>
      </c>
      <c r="D173" s="23" t="str">
        <f>'Uitgebreide invoer'!C173</f>
        <v>30 - Grasachtigen en ondergedoken soorten</v>
      </c>
      <c r="E173" s="23">
        <f>'Uitgebreide invoer'!D173</f>
        <v>30</v>
      </c>
      <c r="F173" s="23">
        <f>'Uitgebreide invoer'!E173</f>
        <v>1.5</v>
      </c>
      <c r="G173" s="23">
        <f>'Uitgebreide invoer'!F173</f>
        <v>1.2</v>
      </c>
      <c r="H173" s="23">
        <f>'Uitgebreide invoer'!G173</f>
        <v>1.2</v>
      </c>
      <c r="I173" s="23">
        <f>'Uitgebreide invoer'!H173</f>
        <v>1</v>
      </c>
      <c r="J173" s="24">
        <f>J172+(+H173-I173)/(MAX('Invoerblad heterogene watergang'!$H$9:$H$17))*B173</f>
        <v>1.0337999999999963</v>
      </c>
      <c r="K173" s="24">
        <f t="shared" si="72"/>
        <v>1.7852776620094712</v>
      </c>
      <c r="L173" s="79">
        <f t="shared" si="73"/>
        <v>0.75102127294489973</v>
      </c>
      <c r="M173" s="91">
        <f>'Uitgebreide invoer'!K173</f>
        <v>100</v>
      </c>
      <c r="N173" s="89">
        <f t="shared" si="51"/>
        <v>1.7337999999999962</v>
      </c>
      <c r="O173" s="93" t="str">
        <f>'Uitgebreide invoer'!L173</f>
        <v>Begroeiing volgt bodemverloop</v>
      </c>
      <c r="P173" s="23">
        <f t="shared" si="52"/>
        <v>0.7</v>
      </c>
      <c r="Q173" s="24">
        <f t="shared" si="53"/>
        <v>6.5198437796472547E-4</v>
      </c>
      <c r="R173" s="23">
        <f>'Uitgebreide invoer'!I173</f>
        <v>1</v>
      </c>
      <c r="S173" s="23">
        <f t="shared" si="54"/>
        <v>0.7</v>
      </c>
      <c r="T173" s="24">
        <f t="shared" si="74"/>
        <v>5.1021272944899776E-2</v>
      </c>
      <c r="U173" s="23" t="str">
        <f>'Uitgebreide invoer'!J173</f>
        <v>Nee</v>
      </c>
      <c r="V173" s="23">
        <f t="shared" si="55"/>
        <v>0.76513028297325669</v>
      </c>
      <c r="W173" s="23">
        <f t="shared" si="56"/>
        <v>2.7839598157422794</v>
      </c>
      <c r="X173" s="23">
        <f t="shared" si="57"/>
        <v>0.27483524677573412</v>
      </c>
      <c r="Y173" s="23">
        <f t="shared" si="58"/>
        <v>1.747274956157546</v>
      </c>
      <c r="Z173" s="23">
        <f t="shared" si="59"/>
        <v>3.9078457085670717</v>
      </c>
      <c r="AA173" s="23">
        <f t="shared" si="60"/>
        <v>0.44711973973973412</v>
      </c>
      <c r="AB173" s="23">
        <f t="shared" si="61"/>
        <v>0.98214467318428933</v>
      </c>
      <c r="AC173" s="23">
        <f t="shared" si="62"/>
        <v>10.996705491635206</v>
      </c>
      <c r="AD173" s="23">
        <f t="shared" si="63"/>
        <v>29.464340195528681</v>
      </c>
      <c r="AE173" s="23">
        <f t="shared" si="64"/>
        <v>-0.3</v>
      </c>
      <c r="AF173" s="46">
        <f t="shared" si="65"/>
        <v>0.28103159017098611</v>
      </c>
      <c r="AG173" s="23">
        <f t="shared" si="66"/>
        <v>6.3228032763379599E-2</v>
      </c>
      <c r="AH173" s="23">
        <f t="shared" si="67"/>
        <v>1.0812855976517515</v>
      </c>
      <c r="AI173" s="155">
        <f t="shared" si="68"/>
        <v>0.28321790518187373</v>
      </c>
      <c r="AJ173" s="155">
        <f t="shared" si="69"/>
        <v>1.9210289514522826E-2</v>
      </c>
      <c r="AK173" s="155">
        <f t="shared" si="70"/>
        <v>0.30242819469639654</v>
      </c>
      <c r="AL173" s="155">
        <f t="shared" si="71"/>
        <v>11.530886384656643</v>
      </c>
    </row>
    <row r="174" spans="1:38" s="156" customFormat="1" x14ac:dyDescent="0.35">
      <c r="A174" s="23">
        <f>'Uitgebreide invoer'!A174</f>
        <v>119.00000000000033</v>
      </c>
      <c r="B174" s="23">
        <f t="shared" si="50"/>
        <v>0.70000000000000284</v>
      </c>
      <c r="C174" s="23">
        <f>'Uitgebreide invoer'!B174</f>
        <v>0.3</v>
      </c>
      <c r="D174" s="23" t="str">
        <f>'Uitgebreide invoer'!C174</f>
        <v>30 - Grasachtigen en ondergedoken soorten</v>
      </c>
      <c r="E174" s="23">
        <f>'Uitgebreide invoer'!D174</f>
        <v>30</v>
      </c>
      <c r="F174" s="23">
        <f>'Uitgebreide invoer'!E174</f>
        <v>1.5</v>
      </c>
      <c r="G174" s="23">
        <f>'Uitgebreide invoer'!F174</f>
        <v>1.2</v>
      </c>
      <c r="H174" s="23">
        <f>'Uitgebreide invoer'!G174</f>
        <v>1.2</v>
      </c>
      <c r="I174" s="23">
        <f>'Uitgebreide invoer'!H174</f>
        <v>1</v>
      </c>
      <c r="J174" s="24">
        <f>J173+(+H174-I174)/(MAX('Invoerblad heterogene watergang'!$H$9:$H$17))*B174</f>
        <v>1.0339999999999963</v>
      </c>
      <c r="K174" s="24">
        <f t="shared" si="72"/>
        <v>1.7857335921321478</v>
      </c>
      <c r="L174" s="79">
        <f t="shared" si="73"/>
        <v>0.75127766200947499</v>
      </c>
      <c r="M174" s="91">
        <f>'Uitgebreide invoer'!K174</f>
        <v>100</v>
      </c>
      <c r="N174" s="89">
        <f t="shared" si="51"/>
        <v>1.7339999999999962</v>
      </c>
      <c r="O174" s="93" t="str">
        <f>'Uitgebreide invoer'!L174</f>
        <v>Begroeiing volgt bodemverloop</v>
      </c>
      <c r="P174" s="23">
        <f t="shared" si="52"/>
        <v>0.7</v>
      </c>
      <c r="Q174" s="24">
        <f t="shared" si="53"/>
        <v>6.5132874668067363E-4</v>
      </c>
      <c r="R174" s="23">
        <f>'Uitgebreide invoer'!I174</f>
        <v>1</v>
      </c>
      <c r="S174" s="23">
        <f t="shared" si="54"/>
        <v>0.7</v>
      </c>
      <c r="T174" s="24">
        <f t="shared" si="74"/>
        <v>5.1277662009475033E-2</v>
      </c>
      <c r="U174" s="23" t="str">
        <f>'Uitgebreide invoer'!J174</f>
        <v>Nee</v>
      </c>
      <c r="V174" s="23">
        <f t="shared" si="55"/>
        <v>0.76547729234310691</v>
      </c>
      <c r="W174" s="23">
        <f t="shared" si="56"/>
        <v>2.784884239661074</v>
      </c>
      <c r="X174" s="23">
        <f t="shared" si="57"/>
        <v>0.27486862162581921</v>
      </c>
      <c r="Y174" s="23">
        <f t="shared" si="58"/>
        <v>1.7481603825630043</v>
      </c>
      <c r="Z174" s="23">
        <f t="shared" si="59"/>
        <v>3.9087701324858664</v>
      </c>
      <c r="AA174" s="23">
        <f t="shared" si="60"/>
        <v>0.447240518963755</v>
      </c>
      <c r="AB174" s="23">
        <f t="shared" si="61"/>
        <v>0.98268309021989741</v>
      </c>
      <c r="AC174" s="23">
        <f t="shared" si="62"/>
        <v>11.002583473612868</v>
      </c>
      <c r="AD174" s="23">
        <f t="shared" si="63"/>
        <v>29.480492706596923</v>
      </c>
      <c r="AE174" s="23">
        <f t="shared" si="64"/>
        <v>-0.3</v>
      </c>
      <c r="AF174" s="46">
        <f t="shared" si="65"/>
        <v>0.28104037214661942</v>
      </c>
      <c r="AG174" s="23">
        <f t="shared" si="66"/>
        <v>6.3198759511268562E-2</v>
      </c>
      <c r="AH174" s="23">
        <f t="shared" si="67"/>
        <v>1.0814798162875212</v>
      </c>
      <c r="AI174" s="155">
        <f t="shared" si="68"/>
        <v>0.28322654912714029</v>
      </c>
      <c r="AJ174" s="155">
        <f t="shared" si="69"/>
        <v>1.9201492366116513E-2</v>
      </c>
      <c r="AK174" s="155">
        <f t="shared" si="70"/>
        <v>0.30242804149325681</v>
      </c>
      <c r="AL174" s="155">
        <f t="shared" si="71"/>
        <v>11.528784087322197</v>
      </c>
    </row>
    <row r="175" spans="1:38" s="156" customFormat="1" x14ac:dyDescent="0.35">
      <c r="A175" s="23">
        <f>'Uitgebreide invoer'!A175</f>
        <v>119.70000000000033</v>
      </c>
      <c r="B175" s="23">
        <f t="shared" si="50"/>
        <v>0.70000000000000284</v>
      </c>
      <c r="C175" s="23">
        <f>'Uitgebreide invoer'!B175</f>
        <v>0.3</v>
      </c>
      <c r="D175" s="23" t="str">
        <f>'Uitgebreide invoer'!C175</f>
        <v>30 - Grasachtigen en ondergedoken soorten</v>
      </c>
      <c r="E175" s="23">
        <f>'Uitgebreide invoer'!D175</f>
        <v>30</v>
      </c>
      <c r="F175" s="23">
        <f>'Uitgebreide invoer'!E175</f>
        <v>1.5</v>
      </c>
      <c r="G175" s="23">
        <f>'Uitgebreide invoer'!F175</f>
        <v>1.2</v>
      </c>
      <c r="H175" s="23">
        <f>'Uitgebreide invoer'!G175</f>
        <v>1.2</v>
      </c>
      <c r="I175" s="23">
        <f>'Uitgebreide invoer'!H175</f>
        <v>1</v>
      </c>
      <c r="J175" s="24">
        <f>J174+(+H175-I175)/(MAX('Invoerblad heterogene watergang'!$H$9:$H$17))*B175</f>
        <v>1.0341999999999962</v>
      </c>
      <c r="K175" s="24">
        <f t="shared" si="72"/>
        <v>1.7861890644708744</v>
      </c>
      <c r="L175" s="79">
        <f t="shared" si="73"/>
        <v>0.75153359213215154</v>
      </c>
      <c r="M175" s="91">
        <f>'Uitgebreide invoer'!K175</f>
        <v>100</v>
      </c>
      <c r="N175" s="89">
        <f t="shared" si="51"/>
        <v>1.7341999999999962</v>
      </c>
      <c r="O175" s="93" t="str">
        <f>'Uitgebreide invoer'!L175</f>
        <v>Begroeiing volgt bodemverloop</v>
      </c>
      <c r="P175" s="23">
        <f t="shared" si="52"/>
        <v>0.7</v>
      </c>
      <c r="Q175" s="24">
        <f t="shared" si="53"/>
        <v>6.5067476960948851E-4</v>
      </c>
      <c r="R175" s="23">
        <f>'Uitgebreide invoer'!I175</f>
        <v>1</v>
      </c>
      <c r="S175" s="23">
        <f t="shared" si="54"/>
        <v>0.7</v>
      </c>
      <c r="T175" s="24">
        <f t="shared" si="74"/>
        <v>5.1533592132151584E-2</v>
      </c>
      <c r="U175" s="23" t="str">
        <f>'Uitgebreide invoer'!J175</f>
        <v>Nee</v>
      </c>
      <c r="V175" s="23">
        <f t="shared" si="55"/>
        <v>0.76582387723564627</v>
      </c>
      <c r="W175" s="23">
        <f t="shared" si="56"/>
        <v>2.7858070088413198</v>
      </c>
      <c r="X175" s="23">
        <f t="shared" si="57"/>
        <v>0.27490198524346804</v>
      </c>
      <c r="Y175" s="23">
        <f t="shared" si="58"/>
        <v>1.7490444207131646</v>
      </c>
      <c r="Z175" s="23">
        <f t="shared" si="59"/>
        <v>3.9096929016661122</v>
      </c>
      <c r="AA175" s="23">
        <f t="shared" si="60"/>
        <v>0.44736107533351555</v>
      </c>
      <c r="AB175" s="23">
        <f t="shared" si="61"/>
        <v>0.98322054347751831</v>
      </c>
      <c r="AC175" s="23">
        <f t="shared" si="62"/>
        <v>11.0084558254473</v>
      </c>
      <c r="AD175" s="23">
        <f t="shared" si="63"/>
        <v>29.496616304325549</v>
      </c>
      <c r="AE175" s="23">
        <f t="shared" si="64"/>
        <v>-0.3</v>
      </c>
      <c r="AF175" s="46">
        <f t="shared" si="65"/>
        <v>0.28104914532330127</v>
      </c>
      <c r="AG175" s="23">
        <f t="shared" si="66"/>
        <v>6.3169515588995723E-2</v>
      </c>
      <c r="AH175" s="23">
        <f t="shared" si="67"/>
        <v>1.081674012963842</v>
      </c>
      <c r="AI175" s="155">
        <f t="shared" si="68"/>
        <v>0.28323518428676231</v>
      </c>
      <c r="AJ175" s="155">
        <f t="shared" si="69"/>
        <v>1.919270401807651E-2</v>
      </c>
      <c r="AK175" s="155">
        <f t="shared" si="70"/>
        <v>0.3024278883048388</v>
      </c>
      <c r="AL175" s="155">
        <f t="shared" si="71"/>
        <v>11.526689811912197</v>
      </c>
    </row>
    <row r="176" spans="1:38" s="156" customFormat="1" x14ac:dyDescent="0.35">
      <c r="A176" s="23">
        <f>'Uitgebreide invoer'!A176</f>
        <v>120.40000000000033</v>
      </c>
      <c r="B176" s="23">
        <f t="shared" si="50"/>
        <v>0.70000000000000284</v>
      </c>
      <c r="C176" s="23">
        <f>'Uitgebreide invoer'!B176</f>
        <v>0.3</v>
      </c>
      <c r="D176" s="23" t="str">
        <f>'Uitgebreide invoer'!C176</f>
        <v>30 - Grasachtigen en ondergedoken soorten</v>
      </c>
      <c r="E176" s="23">
        <f>'Uitgebreide invoer'!D176</f>
        <v>30</v>
      </c>
      <c r="F176" s="23">
        <f>'Uitgebreide invoer'!E176</f>
        <v>1.5</v>
      </c>
      <c r="G176" s="23">
        <f>'Uitgebreide invoer'!F176</f>
        <v>1.2</v>
      </c>
      <c r="H176" s="23">
        <f>'Uitgebreide invoer'!G176</f>
        <v>1.2</v>
      </c>
      <c r="I176" s="23">
        <f>'Uitgebreide invoer'!H176</f>
        <v>1</v>
      </c>
      <c r="J176" s="24">
        <f>J175+(+H176-I176)/(MAX('Invoerblad heterogene watergang'!$H$9:$H$17))*B176</f>
        <v>1.0343999999999962</v>
      </c>
      <c r="K176" s="24">
        <f t="shared" si="72"/>
        <v>1.7866440801798329</v>
      </c>
      <c r="L176" s="79">
        <f t="shared" si="73"/>
        <v>0.75178906447087823</v>
      </c>
      <c r="M176" s="91">
        <f>'Uitgebreide invoer'!K176</f>
        <v>100</v>
      </c>
      <c r="N176" s="89">
        <f t="shared" si="51"/>
        <v>1.7343999999999962</v>
      </c>
      <c r="O176" s="93" t="str">
        <f>'Uitgebreide invoer'!L176</f>
        <v>Begroeiing volgt bodemverloop</v>
      </c>
      <c r="P176" s="23">
        <f t="shared" si="52"/>
        <v>0.7</v>
      </c>
      <c r="Q176" s="24">
        <f t="shared" si="53"/>
        <v>6.5002244136910337E-4</v>
      </c>
      <c r="R176" s="23">
        <f>'Uitgebreide invoer'!I176</f>
        <v>1</v>
      </c>
      <c r="S176" s="23">
        <f t="shared" si="54"/>
        <v>0.7</v>
      </c>
      <c r="T176" s="24">
        <f t="shared" si="74"/>
        <v>5.1789064470878277E-2</v>
      </c>
      <c r="U176" s="23" t="str">
        <f>'Uitgebreide invoer'!J176</f>
        <v>Nee</v>
      </c>
      <c r="V176" s="23">
        <f t="shared" si="55"/>
        <v>0.76617003816320706</v>
      </c>
      <c r="W176" s="23">
        <f t="shared" si="56"/>
        <v>2.786728127458062</v>
      </c>
      <c r="X176" s="23">
        <f t="shared" si="57"/>
        <v>0.27493533747121418</v>
      </c>
      <c r="Y176" s="23">
        <f t="shared" si="58"/>
        <v>1.7499270735520516</v>
      </c>
      <c r="Z176" s="23">
        <f t="shared" si="59"/>
        <v>3.9106140202828543</v>
      </c>
      <c r="AA176" s="23">
        <f t="shared" si="60"/>
        <v>0.44748140943489984</v>
      </c>
      <c r="AB176" s="23">
        <f t="shared" si="61"/>
        <v>0.98375703538884451</v>
      </c>
      <c r="AC176" s="23">
        <f t="shared" si="62"/>
        <v>11.014322548403184</v>
      </c>
      <c r="AD176" s="23">
        <f t="shared" si="63"/>
        <v>29.512711061665335</v>
      </c>
      <c r="AE176" s="23">
        <f t="shared" si="64"/>
        <v>-0.3</v>
      </c>
      <c r="AF176" s="46">
        <f t="shared" si="65"/>
        <v>0.28105790967579558</v>
      </c>
      <c r="AG176" s="23">
        <f t="shared" si="66"/>
        <v>6.314030108068136E-2</v>
      </c>
      <c r="AH176" s="23">
        <f t="shared" si="67"/>
        <v>1.0818681878798513</v>
      </c>
      <c r="AI176" s="155">
        <f t="shared" si="68"/>
        <v>0.28324381063627729</v>
      </c>
      <c r="AJ176" s="155">
        <f t="shared" si="69"/>
        <v>1.9183924495724643E-2</v>
      </c>
      <c r="AK176" s="155">
        <f t="shared" si="70"/>
        <v>0.30242773513200194</v>
      </c>
      <c r="AL176" s="155">
        <f t="shared" si="71"/>
        <v>11.524603519928432</v>
      </c>
    </row>
    <row r="177" spans="1:38" s="156" customFormat="1" x14ac:dyDescent="0.35">
      <c r="A177" s="23">
        <f>'Uitgebreide invoer'!A177</f>
        <v>121.10000000000034</v>
      </c>
      <c r="B177" s="23">
        <f t="shared" si="50"/>
        <v>0.70000000000000284</v>
      </c>
      <c r="C177" s="23">
        <f>'Uitgebreide invoer'!B177</f>
        <v>0.3</v>
      </c>
      <c r="D177" s="23" t="str">
        <f>'Uitgebreide invoer'!C177</f>
        <v>30 - Grasachtigen en ondergedoken soorten</v>
      </c>
      <c r="E177" s="23">
        <f>'Uitgebreide invoer'!D177</f>
        <v>30</v>
      </c>
      <c r="F177" s="23">
        <f>'Uitgebreide invoer'!E177</f>
        <v>1.5</v>
      </c>
      <c r="G177" s="23">
        <f>'Uitgebreide invoer'!F177</f>
        <v>1.2</v>
      </c>
      <c r="H177" s="23">
        <f>'Uitgebreide invoer'!G177</f>
        <v>1.2</v>
      </c>
      <c r="I177" s="23">
        <f>'Uitgebreide invoer'!H177</f>
        <v>1</v>
      </c>
      <c r="J177" s="24">
        <f>J176+(+H177-I177)/(MAX('Invoerblad heterogene watergang'!$H$9:$H$17))*B177</f>
        <v>1.0345999999999962</v>
      </c>
      <c r="K177" s="24">
        <f t="shared" si="72"/>
        <v>1.7870986404094509</v>
      </c>
      <c r="L177" s="79">
        <f t="shared" si="73"/>
        <v>0.7520440801798367</v>
      </c>
      <c r="M177" s="91">
        <f>'Uitgebreide invoer'!K177</f>
        <v>100</v>
      </c>
      <c r="N177" s="89">
        <f t="shared" si="51"/>
        <v>1.7345999999999961</v>
      </c>
      <c r="O177" s="93" t="str">
        <f>'Uitgebreide invoer'!L177</f>
        <v>Begroeiing volgt bodemverloop</v>
      </c>
      <c r="P177" s="23">
        <f t="shared" si="52"/>
        <v>0.7</v>
      </c>
      <c r="Q177" s="24">
        <f t="shared" si="53"/>
        <v>6.4937175659701598E-4</v>
      </c>
      <c r="R177" s="23">
        <f>'Uitgebreide invoer'!I177</f>
        <v>1</v>
      </c>
      <c r="S177" s="23">
        <f t="shared" si="54"/>
        <v>0.7</v>
      </c>
      <c r="T177" s="24">
        <f t="shared" si="74"/>
        <v>5.2044080179836749E-2</v>
      </c>
      <c r="U177" s="23" t="str">
        <f>'Uitgebreide invoer'!J177</f>
        <v>Nee</v>
      </c>
      <c r="V177" s="23">
        <f t="shared" si="55"/>
        <v>0.76651577563845197</v>
      </c>
      <c r="W177" s="23">
        <f t="shared" si="56"/>
        <v>2.7876475996727601</v>
      </c>
      <c r="X177" s="23">
        <f t="shared" si="57"/>
        <v>0.27496867815301784</v>
      </c>
      <c r="Y177" s="23">
        <f t="shared" si="58"/>
        <v>1.7508083440161089</v>
      </c>
      <c r="Z177" s="23">
        <f t="shared" si="59"/>
        <v>3.9115334924975524</v>
      </c>
      <c r="AA177" s="23">
        <f t="shared" si="60"/>
        <v>0.44760152185177904</v>
      </c>
      <c r="AB177" s="23">
        <f t="shared" si="61"/>
        <v>0.98429256837765688</v>
      </c>
      <c r="AC177" s="23">
        <f t="shared" si="62"/>
        <v>11.020183643784714</v>
      </c>
      <c r="AD177" s="23">
        <f t="shared" si="63"/>
        <v>29.528777051329705</v>
      </c>
      <c r="AE177" s="23">
        <f t="shared" si="64"/>
        <v>-0.3</v>
      </c>
      <c r="AF177" s="46">
        <f t="shared" si="65"/>
        <v>0.28106666517926332</v>
      </c>
      <c r="AG177" s="23">
        <f t="shared" si="66"/>
        <v>6.3111116069122231E-2</v>
      </c>
      <c r="AH177" s="23">
        <f t="shared" si="67"/>
        <v>1.0820623412333221</v>
      </c>
      <c r="AI177" s="155">
        <f t="shared" si="68"/>
        <v>0.28325242815161417</v>
      </c>
      <c r="AJ177" s="155">
        <f t="shared" si="69"/>
        <v>1.9175153823983625E-2</v>
      </c>
      <c r="AK177" s="155">
        <f t="shared" si="70"/>
        <v>0.30242758197559777</v>
      </c>
      <c r="AL177" s="155">
        <f t="shared" si="71"/>
        <v>11.522525173098398</v>
      </c>
    </row>
    <row r="178" spans="1:38" s="156" customFormat="1" x14ac:dyDescent="0.35">
      <c r="A178" s="23">
        <f>'Uitgebreide invoer'!A178</f>
        <v>121.80000000000034</v>
      </c>
      <c r="B178" s="23">
        <f t="shared" si="50"/>
        <v>0.70000000000000284</v>
      </c>
      <c r="C178" s="23">
        <f>'Uitgebreide invoer'!B178</f>
        <v>0.3</v>
      </c>
      <c r="D178" s="23" t="str">
        <f>'Uitgebreide invoer'!C178</f>
        <v>30 - Grasachtigen en ondergedoken soorten</v>
      </c>
      <c r="E178" s="23">
        <f>'Uitgebreide invoer'!D178</f>
        <v>30</v>
      </c>
      <c r="F178" s="23">
        <f>'Uitgebreide invoer'!E178</f>
        <v>1.5</v>
      </c>
      <c r="G178" s="23">
        <f>'Uitgebreide invoer'!F178</f>
        <v>1.2</v>
      </c>
      <c r="H178" s="23">
        <f>'Uitgebreide invoer'!G178</f>
        <v>1.2</v>
      </c>
      <c r="I178" s="23">
        <f>'Uitgebreide invoer'!H178</f>
        <v>1</v>
      </c>
      <c r="J178" s="24">
        <f>J177+(+H178-I178)/(MAX('Invoerblad heterogene watergang'!$H$9:$H$17))*B178</f>
        <v>1.0347999999999962</v>
      </c>
      <c r="K178" s="24">
        <f t="shared" si="72"/>
        <v>1.787552746306416</v>
      </c>
      <c r="L178" s="79">
        <f t="shared" si="73"/>
        <v>0.75229864040945471</v>
      </c>
      <c r="M178" s="91">
        <f>'Uitgebreide invoer'!K178</f>
        <v>100</v>
      </c>
      <c r="N178" s="89">
        <f t="shared" si="51"/>
        <v>1.7347999999999961</v>
      </c>
      <c r="O178" s="93" t="str">
        <f>'Uitgebreide invoer'!L178</f>
        <v>Begroeiing volgt bodemverloop</v>
      </c>
      <c r="P178" s="23">
        <f t="shared" si="52"/>
        <v>0.7</v>
      </c>
      <c r="Q178" s="24">
        <f t="shared" si="53"/>
        <v>6.487227099502349E-4</v>
      </c>
      <c r="R178" s="23">
        <f>'Uitgebreide invoer'!I178</f>
        <v>1</v>
      </c>
      <c r="S178" s="23">
        <f t="shared" si="54"/>
        <v>0.7</v>
      </c>
      <c r="T178" s="24">
        <f t="shared" si="74"/>
        <v>5.2298640409454755E-2</v>
      </c>
      <c r="U178" s="23" t="str">
        <f>'Uitgebreide invoer'!J178</f>
        <v>Nee</v>
      </c>
      <c r="V178" s="23">
        <f t="shared" si="55"/>
        <v>0.76686109017436188</v>
      </c>
      <c r="W178" s="23">
        <f t="shared" si="56"/>
        <v>2.788565429633342</v>
      </c>
      <c r="X178" s="23">
        <f t="shared" si="57"/>
        <v>0.27500200713425382</v>
      </c>
      <c r="Y178" s="23">
        <f t="shared" si="58"/>
        <v>1.7516882350342164</v>
      </c>
      <c r="Z178" s="23">
        <f t="shared" si="59"/>
        <v>3.9124513224581339</v>
      </c>
      <c r="AA178" s="23">
        <f t="shared" si="60"/>
        <v>0.44772141316601921</v>
      </c>
      <c r="AB178" s="23">
        <f t="shared" si="61"/>
        <v>0.98482714485985456</v>
      </c>
      <c r="AC178" s="23">
        <f t="shared" si="62"/>
        <v>11.026039112935193</v>
      </c>
      <c r="AD178" s="23">
        <f t="shared" si="63"/>
        <v>29.544814345795636</v>
      </c>
      <c r="AE178" s="23">
        <f t="shared" si="64"/>
        <v>-0.3</v>
      </c>
      <c r="AF178" s="46">
        <f t="shared" si="65"/>
        <v>0.28107541180926082</v>
      </c>
      <c r="AG178" s="23">
        <f t="shared" si="66"/>
        <v>6.3081960635797227E-2</v>
      </c>
      <c r="AH178" s="23">
        <f t="shared" si="67"/>
        <v>1.0822564732206692</v>
      </c>
      <c r="AI178" s="155">
        <f t="shared" si="68"/>
        <v>0.28326103680909104</v>
      </c>
      <c r="AJ178" s="155">
        <f t="shared" si="69"/>
        <v>1.9166392027381123E-2</v>
      </c>
      <c r="AK178" s="155">
        <f t="shared" si="70"/>
        <v>0.30242742883647217</v>
      </c>
      <c r="AL178" s="155">
        <f t="shared" si="71"/>
        <v>11.520454733373777</v>
      </c>
    </row>
    <row r="179" spans="1:38" s="156" customFormat="1" x14ac:dyDescent="0.35">
      <c r="A179" s="23">
        <f>'Uitgebreide invoer'!A179</f>
        <v>122.50000000000034</v>
      </c>
      <c r="B179" s="23">
        <f t="shared" si="50"/>
        <v>0.70000000000000284</v>
      </c>
      <c r="C179" s="23">
        <f>'Uitgebreide invoer'!B179</f>
        <v>0.3</v>
      </c>
      <c r="D179" s="23" t="str">
        <f>'Uitgebreide invoer'!C179</f>
        <v>30 - Grasachtigen en ondergedoken soorten</v>
      </c>
      <c r="E179" s="23">
        <f>'Uitgebreide invoer'!D179</f>
        <v>30</v>
      </c>
      <c r="F179" s="23">
        <f>'Uitgebreide invoer'!E179</f>
        <v>1.5</v>
      </c>
      <c r="G179" s="23">
        <f>'Uitgebreide invoer'!F179</f>
        <v>1.2</v>
      </c>
      <c r="H179" s="23">
        <f>'Uitgebreide invoer'!G179</f>
        <v>1.2</v>
      </c>
      <c r="I179" s="23">
        <f>'Uitgebreide invoer'!H179</f>
        <v>1</v>
      </c>
      <c r="J179" s="24">
        <f>J178+(+H179-I179)/(MAX('Invoerblad heterogene watergang'!$H$9:$H$17))*B179</f>
        <v>1.0349999999999961</v>
      </c>
      <c r="K179" s="24">
        <f t="shared" si="72"/>
        <v>1.7880063990136896</v>
      </c>
      <c r="L179" s="79">
        <f t="shared" si="73"/>
        <v>0.75255274630641988</v>
      </c>
      <c r="M179" s="91">
        <f>'Uitgebreide invoer'!K179</f>
        <v>100</v>
      </c>
      <c r="N179" s="89">
        <f t="shared" si="51"/>
        <v>1.7349999999999961</v>
      </c>
      <c r="O179" s="93" t="str">
        <f>'Uitgebreide invoer'!L179</f>
        <v>Begroeiing volgt bodemverloop</v>
      </c>
      <c r="P179" s="23">
        <f t="shared" si="52"/>
        <v>0.7</v>
      </c>
      <c r="Q179" s="24">
        <f t="shared" si="53"/>
        <v>6.480752961052187E-4</v>
      </c>
      <c r="R179" s="23">
        <f>'Uitgebreide invoer'!I179</f>
        <v>1</v>
      </c>
      <c r="S179" s="23">
        <f t="shared" si="54"/>
        <v>0.7</v>
      </c>
      <c r="T179" s="24">
        <f t="shared" si="74"/>
        <v>5.2552746306419929E-2</v>
      </c>
      <c r="U179" s="23" t="str">
        <f>'Uitgebreide invoer'!J179</f>
        <v>Nee</v>
      </c>
      <c r="V179" s="23">
        <f t="shared" si="55"/>
        <v>0.76720598228422432</v>
      </c>
      <c r="W179" s="23">
        <f t="shared" si="56"/>
        <v>2.7894816214742475</v>
      </c>
      <c r="X179" s="23">
        <f t="shared" si="57"/>
        <v>0.27503532426170069</v>
      </c>
      <c r="Y179" s="23">
        <f t="shared" si="58"/>
        <v>1.7525667495277057</v>
      </c>
      <c r="Z179" s="23">
        <f t="shared" si="59"/>
        <v>3.9133675142990398</v>
      </c>
      <c r="AA179" s="23">
        <f t="shared" si="60"/>
        <v>0.44784108395748884</v>
      </c>
      <c r="AB179" s="23">
        <f t="shared" si="61"/>
        <v>0.98536076724348143</v>
      </c>
      <c r="AC179" s="23">
        <f t="shared" si="62"/>
        <v>11.031888957236674</v>
      </c>
      <c r="AD179" s="23">
        <f t="shared" si="63"/>
        <v>29.560823017304443</v>
      </c>
      <c r="AE179" s="23">
        <f t="shared" si="64"/>
        <v>-0.3</v>
      </c>
      <c r="AF179" s="46">
        <f t="shared" si="65"/>
        <v>0.28108414954173555</v>
      </c>
      <c r="AG179" s="23">
        <f t="shared" si="66"/>
        <v>6.3052834860881465E-2</v>
      </c>
      <c r="AH179" s="23">
        <f t="shared" si="67"/>
        <v>1.0824505840369576</v>
      </c>
      <c r="AI179" s="155">
        <f t="shared" si="68"/>
        <v>0.2832696365854111</v>
      </c>
      <c r="AJ179" s="155">
        <f t="shared" si="69"/>
        <v>1.9157639130053541E-2</v>
      </c>
      <c r="AK179" s="155">
        <f t="shared" si="70"/>
        <v>0.30242727571546463</v>
      </c>
      <c r="AL179" s="155">
        <f t="shared" si="71"/>
        <v>11.518392162928853</v>
      </c>
    </row>
    <row r="180" spans="1:38" s="156" customFormat="1" x14ac:dyDescent="0.35">
      <c r="A180" s="23">
        <f>'Uitgebreide invoer'!A180</f>
        <v>123.20000000000034</v>
      </c>
      <c r="B180" s="23">
        <f t="shared" si="50"/>
        <v>0.70000000000000284</v>
      </c>
      <c r="C180" s="23">
        <f>'Uitgebreide invoer'!B180</f>
        <v>0.3</v>
      </c>
      <c r="D180" s="23" t="str">
        <f>'Uitgebreide invoer'!C180</f>
        <v>30 - Grasachtigen en ondergedoken soorten</v>
      </c>
      <c r="E180" s="23">
        <f>'Uitgebreide invoer'!D180</f>
        <v>30</v>
      </c>
      <c r="F180" s="23">
        <f>'Uitgebreide invoer'!E180</f>
        <v>1.5</v>
      </c>
      <c r="G180" s="23">
        <f>'Uitgebreide invoer'!F180</f>
        <v>1.2</v>
      </c>
      <c r="H180" s="23">
        <f>'Uitgebreide invoer'!G180</f>
        <v>1.2</v>
      </c>
      <c r="I180" s="23">
        <f>'Uitgebreide invoer'!H180</f>
        <v>1</v>
      </c>
      <c r="J180" s="24">
        <f>J179+(+H180-I180)/(MAX('Invoerblad heterogene watergang'!$H$9:$H$17))*B180</f>
        <v>1.0351999999999961</v>
      </c>
      <c r="K180" s="24">
        <f t="shared" si="72"/>
        <v>1.7884595996705202</v>
      </c>
      <c r="L180" s="79">
        <f t="shared" si="73"/>
        <v>0.75280639901369351</v>
      </c>
      <c r="M180" s="91">
        <f>'Uitgebreide invoer'!K180</f>
        <v>100</v>
      </c>
      <c r="N180" s="89">
        <f t="shared" si="51"/>
        <v>1.7351999999999961</v>
      </c>
      <c r="O180" s="93" t="str">
        <f>'Uitgebreide invoer'!L180</f>
        <v>Begroeiing volgt bodemverloop</v>
      </c>
      <c r="P180" s="23">
        <f t="shared" si="52"/>
        <v>0.7</v>
      </c>
      <c r="Q180" s="24">
        <f t="shared" si="53"/>
        <v>6.4742950975780404E-4</v>
      </c>
      <c r="R180" s="23">
        <f>'Uitgebreide invoer'!I180</f>
        <v>1</v>
      </c>
      <c r="S180" s="23">
        <f t="shared" si="54"/>
        <v>0.7</v>
      </c>
      <c r="T180" s="24">
        <f t="shared" si="74"/>
        <v>5.280639901369355E-2</v>
      </c>
      <c r="U180" s="23" t="str">
        <f>'Uitgebreide invoer'!J180</f>
        <v>Nee</v>
      </c>
      <c r="V180" s="23">
        <f t="shared" si="55"/>
        <v>0.76755045248162235</v>
      </c>
      <c r="W180" s="23">
        <f t="shared" si="56"/>
        <v>2.7903961793164829</v>
      </c>
      <c r="X180" s="23">
        <f t="shared" si="57"/>
        <v>0.27506862938352949</v>
      </c>
      <c r="Y180" s="23">
        <f t="shared" si="58"/>
        <v>1.7534438904103786</v>
      </c>
      <c r="Z180" s="23">
        <f t="shared" si="59"/>
        <v>3.9142820721412752</v>
      </c>
      <c r="AA180" s="23">
        <f t="shared" si="60"/>
        <v>0.44796053480406733</v>
      </c>
      <c r="AB180" s="23">
        <f t="shared" si="61"/>
        <v>0.98589343792875628</v>
      </c>
      <c r="AC180" s="23">
        <f t="shared" si="62"/>
        <v>11.03773317810961</v>
      </c>
      <c r="AD180" s="23">
        <f t="shared" si="63"/>
        <v>29.57680313786269</v>
      </c>
      <c r="AE180" s="23">
        <f t="shared" si="64"/>
        <v>-0.3</v>
      </c>
      <c r="AF180" s="46">
        <f t="shared" si="65"/>
        <v>0.28109287835302033</v>
      </c>
      <c r="AG180" s="23">
        <f t="shared" si="66"/>
        <v>6.3023738823265549E-2</v>
      </c>
      <c r="AH180" s="23">
        <f t="shared" si="67"/>
        <v>1.0826446738759181</v>
      </c>
      <c r="AI180" s="155">
        <f t="shared" si="68"/>
        <v>0.28327822745765718</v>
      </c>
      <c r="AJ180" s="155">
        <f t="shared" si="69"/>
        <v>1.914889515574952E-2</v>
      </c>
      <c r="AK180" s="155">
        <f t="shared" si="70"/>
        <v>0.30242712261340671</v>
      </c>
      <c r="AL180" s="155">
        <f t="shared" si="71"/>
        <v>11.516337424159001</v>
      </c>
    </row>
    <row r="181" spans="1:38" s="156" customFormat="1" x14ac:dyDescent="0.35">
      <c r="A181" s="23">
        <f>'Uitgebreide invoer'!A181</f>
        <v>123.90000000000035</v>
      </c>
      <c r="B181" s="23">
        <f t="shared" si="50"/>
        <v>0.70000000000000284</v>
      </c>
      <c r="C181" s="23">
        <f>'Uitgebreide invoer'!B181</f>
        <v>0.3</v>
      </c>
      <c r="D181" s="23" t="str">
        <f>'Uitgebreide invoer'!C181</f>
        <v>30 - Grasachtigen en ondergedoken soorten</v>
      </c>
      <c r="E181" s="23">
        <f>'Uitgebreide invoer'!D181</f>
        <v>30</v>
      </c>
      <c r="F181" s="23">
        <f>'Uitgebreide invoer'!E181</f>
        <v>1.5</v>
      </c>
      <c r="G181" s="23">
        <f>'Uitgebreide invoer'!F181</f>
        <v>1.2</v>
      </c>
      <c r="H181" s="23">
        <f>'Uitgebreide invoer'!G181</f>
        <v>1.2</v>
      </c>
      <c r="I181" s="23">
        <f>'Uitgebreide invoer'!H181</f>
        <v>1</v>
      </c>
      <c r="J181" s="24">
        <f>J180+(+H181-I181)/(MAX('Invoerblad heterogene watergang'!$H$9:$H$17))*B181</f>
        <v>1.0353999999999961</v>
      </c>
      <c r="K181" s="24">
        <f t="shared" si="72"/>
        <v>1.7889123494124564</v>
      </c>
      <c r="L181" s="79">
        <f t="shared" si="73"/>
        <v>0.75305959967052405</v>
      </c>
      <c r="M181" s="91">
        <f>'Uitgebreide invoer'!K181</f>
        <v>100</v>
      </c>
      <c r="N181" s="89">
        <f t="shared" si="51"/>
        <v>1.7353999999999961</v>
      </c>
      <c r="O181" s="93" t="str">
        <f>'Uitgebreide invoer'!L181</f>
        <v>Begroeiing volgt bodemverloop</v>
      </c>
      <c r="P181" s="23">
        <f t="shared" si="52"/>
        <v>0.7</v>
      </c>
      <c r="Q181" s="24">
        <f t="shared" si="53"/>
        <v>6.4678534562316343E-4</v>
      </c>
      <c r="R181" s="23">
        <f>'Uitgebreide invoer'!I181</f>
        <v>1</v>
      </c>
      <c r="S181" s="23">
        <f t="shared" si="54"/>
        <v>0.7</v>
      </c>
      <c r="T181" s="24">
        <f t="shared" si="74"/>
        <v>5.3059599670524094E-2</v>
      </c>
      <c r="U181" s="23" t="str">
        <f>'Uitgebreide invoer'!J181</f>
        <v>Nee</v>
      </c>
      <c r="V181" s="23">
        <f t="shared" si="55"/>
        <v>0.76789450128042325</v>
      </c>
      <c r="W181" s="23">
        <f t="shared" si="56"/>
        <v>2.7913091072676668</v>
      </c>
      <c r="X181" s="23">
        <f t="shared" si="57"/>
        <v>0.2751019223492927</v>
      </c>
      <c r="Y181" s="23">
        <f t="shared" si="58"/>
        <v>1.7543196605885238</v>
      </c>
      <c r="Z181" s="23">
        <f t="shared" si="59"/>
        <v>3.9151950000924591</v>
      </c>
      <c r="AA181" s="23">
        <f t="shared" si="60"/>
        <v>0.44807976628165258</v>
      </c>
      <c r="AB181" s="23">
        <f t="shared" si="61"/>
        <v>0.9864251593081006</v>
      </c>
      <c r="AC181" s="23">
        <f t="shared" si="62"/>
        <v>11.043571777012481</v>
      </c>
      <c r="AD181" s="23">
        <f t="shared" si="63"/>
        <v>29.592754779243016</v>
      </c>
      <c r="AE181" s="23">
        <f t="shared" si="64"/>
        <v>-0.3</v>
      </c>
      <c r="AF181" s="46">
        <f t="shared" si="65"/>
        <v>0.28110159821983316</v>
      </c>
      <c r="AG181" s="23">
        <f t="shared" si="66"/>
        <v>6.2994672600556106E-2</v>
      </c>
      <c r="AH181" s="23">
        <f t="shared" si="67"/>
        <v>1.0828387429299466</v>
      </c>
      <c r="AI181" s="155">
        <f t="shared" si="68"/>
        <v>0.28328680940329176</v>
      </c>
      <c r="AJ181" s="155">
        <f t="shared" si="69"/>
        <v>1.9140160127834215E-2</v>
      </c>
      <c r="AK181" s="155">
        <f t="shared" si="70"/>
        <v>0.30242696953112597</v>
      </c>
      <c r="AL181" s="155">
        <f t="shared" si="71"/>
        <v>11.514290479679145</v>
      </c>
    </row>
    <row r="182" spans="1:38" s="156" customFormat="1" x14ac:dyDescent="0.35">
      <c r="A182" s="23">
        <f>'Uitgebreide invoer'!A182</f>
        <v>124.60000000000035</v>
      </c>
      <c r="B182" s="23">
        <f t="shared" si="50"/>
        <v>0.70000000000000284</v>
      </c>
      <c r="C182" s="23">
        <f>'Uitgebreide invoer'!B182</f>
        <v>0.3</v>
      </c>
      <c r="D182" s="23" t="str">
        <f>'Uitgebreide invoer'!C182</f>
        <v>30 - Grasachtigen en ondergedoken soorten</v>
      </c>
      <c r="E182" s="23">
        <f>'Uitgebreide invoer'!D182</f>
        <v>30</v>
      </c>
      <c r="F182" s="23">
        <f>'Uitgebreide invoer'!E182</f>
        <v>1.5</v>
      </c>
      <c r="G182" s="23">
        <f>'Uitgebreide invoer'!F182</f>
        <v>1.2</v>
      </c>
      <c r="H182" s="23">
        <f>'Uitgebreide invoer'!G182</f>
        <v>1.2</v>
      </c>
      <c r="I182" s="23">
        <f>'Uitgebreide invoer'!H182</f>
        <v>1</v>
      </c>
      <c r="J182" s="24">
        <f>J181+(+H182-I182)/(MAX('Invoerblad heterogene watergang'!$H$9:$H$17))*B182</f>
        <v>1.0355999999999961</v>
      </c>
      <c r="K182" s="24">
        <f t="shared" si="72"/>
        <v>1.7893646493713613</v>
      </c>
      <c r="L182" s="79">
        <f t="shared" si="73"/>
        <v>0.75331234941246028</v>
      </c>
      <c r="M182" s="91">
        <f>'Uitgebreide invoer'!K182</f>
        <v>100</v>
      </c>
      <c r="N182" s="89">
        <f t="shared" si="51"/>
        <v>1.735599999999996</v>
      </c>
      <c r="O182" s="93" t="str">
        <f>'Uitgebreide invoer'!L182</f>
        <v>Begroeiing volgt bodemverloop</v>
      </c>
      <c r="P182" s="23">
        <f t="shared" si="52"/>
        <v>0.7</v>
      </c>
      <c r="Q182" s="24">
        <f t="shared" si="53"/>
        <v>6.4614279843572394E-4</v>
      </c>
      <c r="R182" s="23">
        <f>'Uitgebreide invoer'!I182</f>
        <v>1</v>
      </c>
      <c r="S182" s="23">
        <f t="shared" si="54"/>
        <v>0.7</v>
      </c>
      <c r="T182" s="24">
        <f t="shared" si="74"/>
        <v>5.3312349412460325E-2</v>
      </c>
      <c r="U182" s="23" t="str">
        <f>'Uitgebreide invoer'!J182</f>
        <v>Nee</v>
      </c>
      <c r="V182" s="23">
        <f t="shared" si="55"/>
        <v>0.76823812919476675</v>
      </c>
      <c r="W182" s="23">
        <f t="shared" si="56"/>
        <v>2.7922204094220779</v>
      </c>
      <c r="X182" s="23">
        <f t="shared" si="57"/>
        <v>0.27513520300991334</v>
      </c>
      <c r="Y182" s="23">
        <f t="shared" si="58"/>
        <v>1.7551940629609335</v>
      </c>
      <c r="Z182" s="23">
        <f t="shared" si="59"/>
        <v>3.9161063022468703</v>
      </c>
      <c r="AA182" s="23">
        <f t="shared" si="60"/>
        <v>0.44819877896416882</v>
      </c>
      <c r="AB182" s="23">
        <f t="shared" si="61"/>
        <v>0.98695593376616675</v>
      </c>
      <c r="AC182" s="23">
        <f t="shared" si="62"/>
        <v>11.04940475544144</v>
      </c>
      <c r="AD182" s="23">
        <f t="shared" si="63"/>
        <v>29.608678012985003</v>
      </c>
      <c r="AE182" s="23">
        <f t="shared" si="64"/>
        <v>-0.3</v>
      </c>
      <c r="AF182" s="46">
        <f t="shared" si="65"/>
        <v>0.28111030911926976</v>
      </c>
      <c r="AG182" s="23">
        <f t="shared" si="66"/>
        <v>6.2965636269100761E-2</v>
      </c>
      <c r="AH182" s="23">
        <f t="shared" si="67"/>
        <v>1.0830327913901228</v>
      </c>
      <c r="AI182" s="155">
        <f t="shared" si="68"/>
        <v>0.28329538240014868</v>
      </c>
      <c r="AJ182" s="155">
        <f t="shared" si="69"/>
        <v>1.9131434069292418E-2</v>
      </c>
      <c r="AK182" s="155">
        <f t="shared" si="70"/>
        <v>0.30242681646944108</v>
      </c>
      <c r="AL182" s="155">
        <f t="shared" si="71"/>
        <v>11.512251292322237</v>
      </c>
    </row>
    <row r="183" spans="1:38" s="156" customFormat="1" x14ac:dyDescent="0.35">
      <c r="A183" s="23">
        <f>'Uitgebreide invoer'!A183</f>
        <v>125.30000000000035</v>
      </c>
      <c r="B183" s="23">
        <f t="shared" si="50"/>
        <v>0.70000000000000284</v>
      </c>
      <c r="C183" s="23">
        <f>'Uitgebreide invoer'!B183</f>
        <v>0.3</v>
      </c>
      <c r="D183" s="23" t="str">
        <f>'Uitgebreide invoer'!C183</f>
        <v>30 - Grasachtigen en ondergedoken soorten</v>
      </c>
      <c r="E183" s="23">
        <f>'Uitgebreide invoer'!D183</f>
        <v>30</v>
      </c>
      <c r="F183" s="23">
        <f>'Uitgebreide invoer'!E183</f>
        <v>1.5</v>
      </c>
      <c r="G183" s="23">
        <f>'Uitgebreide invoer'!F183</f>
        <v>1.2</v>
      </c>
      <c r="H183" s="23">
        <f>'Uitgebreide invoer'!G183</f>
        <v>1.2</v>
      </c>
      <c r="I183" s="23">
        <f>'Uitgebreide invoer'!H183</f>
        <v>1</v>
      </c>
      <c r="J183" s="24">
        <f>J182+(+H183-I183)/(MAX('Invoerblad heterogene watergang'!$H$9:$H$17))*B183</f>
        <v>1.0357999999999961</v>
      </c>
      <c r="K183" s="24">
        <f t="shared" si="72"/>
        <v>1.7898165006754256</v>
      </c>
      <c r="L183" s="79">
        <f t="shared" si="73"/>
        <v>0.75356464937136525</v>
      </c>
      <c r="M183" s="91">
        <f>'Uitgebreide invoer'!K183</f>
        <v>100</v>
      </c>
      <c r="N183" s="89">
        <f t="shared" si="51"/>
        <v>1.735799999999996</v>
      </c>
      <c r="O183" s="93" t="str">
        <f>'Uitgebreide invoer'!L183</f>
        <v>Begroeiing volgt bodemverloop</v>
      </c>
      <c r="P183" s="23">
        <f t="shared" si="52"/>
        <v>0.7</v>
      </c>
      <c r="Q183" s="24">
        <f t="shared" si="53"/>
        <v>6.455018629491217E-4</v>
      </c>
      <c r="R183" s="23">
        <f>'Uitgebreide invoer'!I183</f>
        <v>1</v>
      </c>
      <c r="S183" s="23">
        <f t="shared" si="54"/>
        <v>0.7</v>
      </c>
      <c r="T183" s="24">
        <f t="shared" si="74"/>
        <v>5.3564649371365292E-2</v>
      </c>
      <c r="U183" s="23" t="str">
        <f>'Uitgebreide invoer'!J183</f>
        <v>Nee</v>
      </c>
      <c r="V183" s="23">
        <f t="shared" si="55"/>
        <v>0.76858133673905427</v>
      </c>
      <c r="W183" s="23">
        <f t="shared" si="56"/>
        <v>2.7931300898607074</v>
      </c>
      <c r="X183" s="23">
        <f t="shared" si="57"/>
        <v>0.27516847121767363</v>
      </c>
      <c r="Y183" s="23">
        <f t="shared" si="58"/>
        <v>1.7560671004189212</v>
      </c>
      <c r="Z183" s="23">
        <f t="shared" si="59"/>
        <v>3.9170159826854993</v>
      </c>
      <c r="AA183" s="23">
        <f t="shared" si="60"/>
        <v>0.44831757342357453</v>
      </c>
      <c r="AB183" s="23">
        <f t="shared" si="61"/>
        <v>0.98748576367986696</v>
      </c>
      <c r="AC183" s="23">
        <f t="shared" si="62"/>
        <v>11.055232114929941</v>
      </c>
      <c r="AD183" s="23">
        <f t="shared" si="63"/>
        <v>29.624572910396008</v>
      </c>
      <c r="AE183" s="23">
        <f t="shared" si="64"/>
        <v>-0.3</v>
      </c>
      <c r="AF183" s="46">
        <f t="shared" si="65"/>
        <v>0.28111901102880243</v>
      </c>
      <c r="AG183" s="23">
        <f t="shared" si="66"/>
        <v>6.2936629903991848E-2</v>
      </c>
      <c r="AH183" s="23">
        <f t="shared" si="67"/>
        <v>1.0832268194462131</v>
      </c>
      <c r="AI183" s="155">
        <f t="shared" si="68"/>
        <v>0.28330394642643292</v>
      </c>
      <c r="AJ183" s="155">
        <f t="shared" si="69"/>
        <v>1.9122717002732707E-2</v>
      </c>
      <c r="AK183" s="155">
        <f t="shared" si="70"/>
        <v>0.30242666342916563</v>
      </c>
      <c r="AL183" s="155">
        <f t="shared" si="71"/>
        <v>11.510219825137753</v>
      </c>
    </row>
    <row r="184" spans="1:38" s="156" customFormat="1" x14ac:dyDescent="0.35">
      <c r="A184" s="23">
        <f>'Uitgebreide invoer'!A184</f>
        <v>126.00000000000036</v>
      </c>
      <c r="B184" s="23">
        <f t="shared" si="50"/>
        <v>0.70000000000000284</v>
      </c>
      <c r="C184" s="23">
        <f>'Uitgebreide invoer'!B184</f>
        <v>0.3</v>
      </c>
      <c r="D184" s="23" t="str">
        <f>'Uitgebreide invoer'!C184</f>
        <v>30 - Grasachtigen en ondergedoken soorten</v>
      </c>
      <c r="E184" s="23">
        <f>'Uitgebreide invoer'!D184</f>
        <v>30</v>
      </c>
      <c r="F184" s="23">
        <f>'Uitgebreide invoer'!E184</f>
        <v>1.5</v>
      </c>
      <c r="G184" s="23">
        <f>'Uitgebreide invoer'!F184</f>
        <v>1.2</v>
      </c>
      <c r="H184" s="23">
        <f>'Uitgebreide invoer'!G184</f>
        <v>1.2</v>
      </c>
      <c r="I184" s="23">
        <f>'Uitgebreide invoer'!H184</f>
        <v>1</v>
      </c>
      <c r="J184" s="24">
        <f>J183+(+H184-I184)/(MAX('Invoerblad heterogene watergang'!$H$9:$H$17))*B184</f>
        <v>1.035999999999996</v>
      </c>
      <c r="K184" s="24">
        <f t="shared" si="72"/>
        <v>1.7902679044491809</v>
      </c>
      <c r="L184" s="79">
        <f t="shared" si="73"/>
        <v>0.7538165006754296</v>
      </c>
      <c r="M184" s="91">
        <f>'Uitgebreide invoer'!K184</f>
        <v>100</v>
      </c>
      <c r="N184" s="89">
        <f t="shared" si="51"/>
        <v>1.735999999999996</v>
      </c>
      <c r="O184" s="93" t="str">
        <f>'Uitgebreide invoer'!L184</f>
        <v>Begroeiing volgt bodemverloop</v>
      </c>
      <c r="P184" s="23">
        <f t="shared" si="52"/>
        <v>0.7</v>
      </c>
      <c r="Q184" s="24">
        <f t="shared" si="53"/>
        <v>6.4486253393613126E-4</v>
      </c>
      <c r="R184" s="23">
        <f>'Uitgebreide invoer'!I184</f>
        <v>1</v>
      </c>
      <c r="S184" s="23">
        <f t="shared" si="54"/>
        <v>0.7</v>
      </c>
      <c r="T184" s="24">
        <f t="shared" si="74"/>
        <v>5.3816500675429646E-2</v>
      </c>
      <c r="U184" s="23" t="str">
        <f>'Uitgebreide invoer'!J184</f>
        <v>Nee</v>
      </c>
      <c r="V184" s="23">
        <f t="shared" si="55"/>
        <v>0.76892412442793834</v>
      </c>
      <c r="W184" s="23">
        <f t="shared" si="56"/>
        <v>2.7940381526513036</v>
      </c>
      <c r="X184" s="23">
        <f t="shared" si="57"/>
        <v>0.27520172682620492</v>
      </c>
      <c r="Y184" s="23">
        <f t="shared" si="58"/>
        <v>1.7569387758463402</v>
      </c>
      <c r="Z184" s="23">
        <f t="shared" si="59"/>
        <v>3.917924045476096</v>
      </c>
      <c r="AA184" s="23">
        <f t="shared" si="60"/>
        <v>0.44843615022987038</v>
      </c>
      <c r="AB184" s="23">
        <f t="shared" si="61"/>
        <v>0.98801465141840183</v>
      </c>
      <c r="AC184" s="23">
        <f t="shared" si="62"/>
        <v>11.061053857048426</v>
      </c>
      <c r="AD184" s="23">
        <f t="shared" si="63"/>
        <v>29.640439542552055</v>
      </c>
      <c r="AE184" s="23">
        <f t="shared" si="64"/>
        <v>-0.3</v>
      </c>
      <c r="AF184" s="46">
        <f t="shared" si="65"/>
        <v>0.2811277039262754</v>
      </c>
      <c r="AG184" s="23">
        <f t="shared" si="66"/>
        <v>6.2907653579081985E-2</v>
      </c>
      <c r="AH184" s="23">
        <f t="shared" si="67"/>
        <v>1.0834208272866819</v>
      </c>
      <c r="AI184" s="155">
        <f t="shared" si="68"/>
        <v>0.28331250146071585</v>
      </c>
      <c r="AJ184" s="155">
        <f t="shared" si="69"/>
        <v>1.9114008950390823E-2</v>
      </c>
      <c r="AK184" s="155">
        <f t="shared" si="70"/>
        <v>0.30242651041110669</v>
      </c>
      <c r="AL184" s="155">
        <f t="shared" si="71"/>
        <v>11.508196041390216</v>
      </c>
    </row>
    <row r="185" spans="1:38" s="156" customFormat="1" x14ac:dyDescent="0.35">
      <c r="A185" s="23">
        <f>'Uitgebreide invoer'!A185</f>
        <v>126.70000000000036</v>
      </c>
      <c r="B185" s="23">
        <f t="shared" si="50"/>
        <v>0.70000000000000284</v>
      </c>
      <c r="C185" s="23">
        <f>'Uitgebreide invoer'!B185</f>
        <v>0.3</v>
      </c>
      <c r="D185" s="23" t="str">
        <f>'Uitgebreide invoer'!C185</f>
        <v>30 - Grasachtigen en ondergedoken soorten</v>
      </c>
      <c r="E185" s="23">
        <f>'Uitgebreide invoer'!D185</f>
        <v>30</v>
      </c>
      <c r="F185" s="23">
        <f>'Uitgebreide invoer'!E185</f>
        <v>1.5</v>
      </c>
      <c r="G185" s="23">
        <f>'Uitgebreide invoer'!F185</f>
        <v>1.2</v>
      </c>
      <c r="H185" s="23">
        <f>'Uitgebreide invoer'!G185</f>
        <v>1.2</v>
      </c>
      <c r="I185" s="23">
        <f>'Uitgebreide invoer'!H185</f>
        <v>1</v>
      </c>
      <c r="J185" s="24">
        <f>J184+(+H185-I185)/(MAX('Invoerblad heterogene watergang'!$H$9:$H$17))*B185</f>
        <v>1.036199999999996</v>
      </c>
      <c r="K185" s="24">
        <f t="shared" si="72"/>
        <v>1.790718861813513</v>
      </c>
      <c r="L185" s="79">
        <f t="shared" si="73"/>
        <v>0.75406790444918492</v>
      </c>
      <c r="M185" s="91">
        <f>'Uitgebreide invoer'!K185</f>
        <v>100</v>
      </c>
      <c r="N185" s="89">
        <f t="shared" si="51"/>
        <v>1.736199999999996</v>
      </c>
      <c r="O185" s="93" t="str">
        <f>'Uitgebreide invoer'!L185</f>
        <v>Begroeiing volgt bodemverloop</v>
      </c>
      <c r="P185" s="23">
        <f t="shared" si="52"/>
        <v>0.7</v>
      </c>
      <c r="Q185" s="24">
        <f t="shared" si="53"/>
        <v>6.4422480618860751E-4</v>
      </c>
      <c r="R185" s="23">
        <f>'Uitgebreide invoer'!I185</f>
        <v>1</v>
      </c>
      <c r="S185" s="23">
        <f t="shared" si="54"/>
        <v>0.7</v>
      </c>
      <c r="T185" s="24">
        <f t="shared" si="74"/>
        <v>5.4067904449184967E-2</v>
      </c>
      <c r="U185" s="23" t="str">
        <f>'Uitgebreide invoer'!J185</f>
        <v>Nee</v>
      </c>
      <c r="V185" s="23">
        <f t="shared" si="55"/>
        <v>0.76926649277631121</v>
      </c>
      <c r="W185" s="23">
        <f t="shared" si="56"/>
        <v>2.7949446018484236</v>
      </c>
      <c r="X185" s="23">
        <f t="shared" si="57"/>
        <v>0.27523496969047628</v>
      </c>
      <c r="Y185" s="23">
        <f t="shared" si="58"/>
        <v>1.7578090921195997</v>
      </c>
      <c r="Z185" s="23">
        <f t="shared" si="59"/>
        <v>3.918830494673216</v>
      </c>
      <c r="AA185" s="23">
        <f t="shared" si="60"/>
        <v>0.44855450995110729</v>
      </c>
      <c r="AB185" s="23">
        <f t="shared" si="61"/>
        <v>0.98854259934328848</v>
      </c>
      <c r="AC185" s="23">
        <f t="shared" si="62"/>
        <v>11.06686998340394</v>
      </c>
      <c r="AD185" s="23">
        <f t="shared" si="63"/>
        <v>29.656277980298654</v>
      </c>
      <c r="AE185" s="23">
        <f t="shared" si="64"/>
        <v>-0.3</v>
      </c>
      <c r="AF185" s="46">
        <f t="shared" si="65"/>
        <v>0.28113638778990102</v>
      </c>
      <c r="AG185" s="23">
        <f t="shared" si="66"/>
        <v>6.2878707366996564E-2</v>
      </c>
      <c r="AH185" s="23">
        <f t="shared" si="67"/>
        <v>1.0836148150987006</v>
      </c>
      <c r="AI185" s="155">
        <f t="shared" si="68"/>
        <v>0.28332104748193093</v>
      </c>
      <c r="AJ185" s="155">
        <f t="shared" si="69"/>
        <v>1.9105309934133369E-2</v>
      </c>
      <c r="AK185" s="155">
        <f t="shared" si="70"/>
        <v>0.30242635741606427</v>
      </c>
      <c r="AL185" s="155">
        <f t="shared" si="71"/>
        <v>11.506179904557676</v>
      </c>
    </row>
    <row r="186" spans="1:38" s="156" customFormat="1" x14ac:dyDescent="0.35">
      <c r="A186" s="23">
        <f>'Uitgebreide invoer'!A186</f>
        <v>127.40000000000036</v>
      </c>
      <c r="B186" s="23">
        <f t="shared" si="50"/>
        <v>0.70000000000000284</v>
      </c>
      <c r="C186" s="23">
        <f>'Uitgebreide invoer'!B186</f>
        <v>0.3</v>
      </c>
      <c r="D186" s="23" t="str">
        <f>'Uitgebreide invoer'!C186</f>
        <v>30 - Grasachtigen en ondergedoken soorten</v>
      </c>
      <c r="E186" s="23">
        <f>'Uitgebreide invoer'!D186</f>
        <v>30</v>
      </c>
      <c r="F186" s="23">
        <f>'Uitgebreide invoer'!E186</f>
        <v>1.5</v>
      </c>
      <c r="G186" s="23">
        <f>'Uitgebreide invoer'!F186</f>
        <v>1.2</v>
      </c>
      <c r="H186" s="23">
        <f>'Uitgebreide invoer'!G186</f>
        <v>1.2</v>
      </c>
      <c r="I186" s="23">
        <f>'Uitgebreide invoer'!H186</f>
        <v>1</v>
      </c>
      <c r="J186" s="24">
        <f>J185+(+H186-I186)/(MAX('Invoerblad heterogene watergang'!$H$9:$H$17))*B186</f>
        <v>1.036399999999996</v>
      </c>
      <c r="K186" s="24">
        <f t="shared" si="72"/>
        <v>1.7911693738856753</v>
      </c>
      <c r="L186" s="79">
        <f t="shared" si="73"/>
        <v>0.75431886181351704</v>
      </c>
      <c r="M186" s="91">
        <f>'Uitgebreide invoer'!K186</f>
        <v>100</v>
      </c>
      <c r="N186" s="89">
        <f t="shared" si="51"/>
        <v>1.7363999999999959</v>
      </c>
      <c r="O186" s="93" t="str">
        <f>'Uitgebreide invoer'!L186</f>
        <v>Begroeiing volgt bodemverloop</v>
      </c>
      <c r="P186" s="23">
        <f t="shared" si="52"/>
        <v>0.7</v>
      </c>
      <c r="Q186" s="24">
        <f t="shared" si="53"/>
        <v>6.4358867451743144E-4</v>
      </c>
      <c r="R186" s="23">
        <f>'Uitgebreide invoer'!I186</f>
        <v>1</v>
      </c>
      <c r="S186" s="23">
        <f t="shared" si="54"/>
        <v>0.7</v>
      </c>
      <c r="T186" s="24">
        <f t="shared" si="74"/>
        <v>5.4318861813517083E-2</v>
      </c>
      <c r="U186" s="23" t="str">
        <f>'Uitgebreide invoer'!J186</f>
        <v>Nee</v>
      </c>
      <c r="V186" s="23">
        <f t="shared" si="55"/>
        <v>0.76960844229929437</v>
      </c>
      <c r="W186" s="23">
        <f t="shared" si="56"/>
        <v>2.7958494414934787</v>
      </c>
      <c r="X186" s="23">
        <f t="shared" si="57"/>
        <v>0.27526819966678434</v>
      </c>
      <c r="Y186" s="23">
        <f t="shared" si="58"/>
        <v>1.7586780521076799</v>
      </c>
      <c r="Z186" s="23">
        <f t="shared" si="59"/>
        <v>3.919735334318271</v>
      </c>
      <c r="AA186" s="23">
        <f t="shared" si="60"/>
        <v>0.44867265315339283</v>
      </c>
      <c r="AB186" s="23">
        <f t="shared" si="61"/>
        <v>0.98906960980838554</v>
      </c>
      <c r="AC186" s="23">
        <f t="shared" si="62"/>
        <v>11.072680495639789</v>
      </c>
      <c r="AD186" s="23">
        <f t="shared" si="63"/>
        <v>29.672088294251566</v>
      </c>
      <c r="AE186" s="23">
        <f t="shared" si="64"/>
        <v>-0.3</v>
      </c>
      <c r="AF186" s="46">
        <f t="shared" si="65"/>
        <v>0.28114506259825817</v>
      </c>
      <c r="AG186" s="23">
        <f t="shared" si="66"/>
        <v>6.2849791339139413E-2</v>
      </c>
      <c r="AH186" s="23">
        <f t="shared" si="67"/>
        <v>1.0838087830681526</v>
      </c>
      <c r="AI186" s="155">
        <f t="shared" si="68"/>
        <v>0.2833295844693729</v>
      </c>
      <c r="AJ186" s="155">
        <f t="shared" si="69"/>
        <v>1.9096619975461557E-2</v>
      </c>
      <c r="AK186" s="155">
        <f t="shared" si="70"/>
        <v>0.30242620444483448</v>
      </c>
      <c r="AL186" s="155">
        <f t="shared" si="71"/>
        <v>11.504171378330323</v>
      </c>
    </row>
    <row r="187" spans="1:38" s="156" customFormat="1" x14ac:dyDescent="0.35">
      <c r="A187" s="23">
        <f>'Uitgebreide invoer'!A187</f>
        <v>128.10000000000036</v>
      </c>
      <c r="B187" s="23">
        <f t="shared" si="50"/>
        <v>0.69999999999998863</v>
      </c>
      <c r="C187" s="23">
        <f>'Uitgebreide invoer'!B187</f>
        <v>0.3</v>
      </c>
      <c r="D187" s="23" t="str">
        <f>'Uitgebreide invoer'!C187</f>
        <v>30 - Grasachtigen en ondergedoken soorten</v>
      </c>
      <c r="E187" s="23">
        <f>'Uitgebreide invoer'!D187</f>
        <v>30</v>
      </c>
      <c r="F187" s="23">
        <f>'Uitgebreide invoer'!E187</f>
        <v>1.5</v>
      </c>
      <c r="G187" s="23">
        <f>'Uitgebreide invoer'!F187</f>
        <v>1.2</v>
      </c>
      <c r="H187" s="23">
        <f>'Uitgebreide invoer'!G187</f>
        <v>1.2</v>
      </c>
      <c r="I187" s="23">
        <f>'Uitgebreide invoer'!H187</f>
        <v>1</v>
      </c>
      <c r="J187" s="24">
        <f>J186+(+H187-I187)/(MAX('Invoerblad heterogene watergang'!$H$9:$H$17))*B187</f>
        <v>1.036599999999996</v>
      </c>
      <c r="K187" s="24">
        <f t="shared" si="72"/>
        <v>1.7916194417793021</v>
      </c>
      <c r="L187" s="79">
        <f t="shared" si="73"/>
        <v>0.75456937388567935</v>
      </c>
      <c r="M187" s="91">
        <f>'Uitgebreide invoer'!K187</f>
        <v>100</v>
      </c>
      <c r="N187" s="89">
        <f t="shared" si="51"/>
        <v>1.7365999999999959</v>
      </c>
      <c r="O187" s="93" t="str">
        <f>'Uitgebreide invoer'!L187</f>
        <v>Begroeiing volgt bodemverloop</v>
      </c>
      <c r="P187" s="23">
        <f t="shared" si="52"/>
        <v>0.7</v>
      </c>
      <c r="Q187" s="24">
        <f t="shared" si="53"/>
        <v>6.4295413375242986E-4</v>
      </c>
      <c r="R187" s="23">
        <f>'Uitgebreide invoer'!I187</f>
        <v>1</v>
      </c>
      <c r="S187" s="23">
        <f t="shared" si="54"/>
        <v>0.7</v>
      </c>
      <c r="T187" s="24">
        <f t="shared" si="74"/>
        <v>5.4569373885679395E-2</v>
      </c>
      <c r="U187" s="23" t="str">
        <f>'Uitgebreide invoer'!J187</f>
        <v>Nee</v>
      </c>
      <c r="V187" s="23">
        <f t="shared" si="55"/>
        <v>0.76994997351222783</v>
      </c>
      <c r="W187" s="23">
        <f t="shared" si="56"/>
        <v>2.7967526756147825</v>
      </c>
      <c r="X187" s="23">
        <f t="shared" si="57"/>
        <v>0.2753014166127426</v>
      </c>
      <c r="Y187" s="23">
        <f t="shared" si="58"/>
        <v>1.7595456586721545</v>
      </c>
      <c r="Z187" s="23">
        <f t="shared" si="59"/>
        <v>3.9206385684395748</v>
      </c>
      <c r="AA187" s="23">
        <f t="shared" si="60"/>
        <v>0.44879058040090103</v>
      </c>
      <c r="AB187" s="23">
        <f t="shared" si="61"/>
        <v>0.98959568515992669</v>
      </c>
      <c r="AC187" s="23">
        <f t="shared" si="62"/>
        <v>11.078485395435218</v>
      </c>
      <c r="AD187" s="23">
        <f t="shared" si="63"/>
        <v>29.687870554797801</v>
      </c>
      <c r="AE187" s="23">
        <f t="shared" si="64"/>
        <v>-0.3</v>
      </c>
      <c r="AF187" s="46">
        <f t="shared" si="65"/>
        <v>0.28115372833028462</v>
      </c>
      <c r="AG187" s="23">
        <f t="shared" si="66"/>
        <v>6.2820905565717886E-2</v>
      </c>
      <c r="AH187" s="23">
        <f t="shared" si="67"/>
        <v>1.0840027313796512</v>
      </c>
      <c r="AI187" s="155">
        <f t="shared" si="68"/>
        <v>0.28333811240268941</v>
      </c>
      <c r="AJ187" s="155">
        <f t="shared" si="69"/>
        <v>1.9087939095514289E-2</v>
      </c>
      <c r="AK187" s="155">
        <f t="shared" si="70"/>
        <v>0.30242605149820367</v>
      </c>
      <c r="AL187" s="155">
        <f t="shared" si="71"/>
        <v>11.502170426608915</v>
      </c>
    </row>
    <row r="188" spans="1:38" s="156" customFormat="1" x14ac:dyDescent="0.35">
      <c r="A188" s="23">
        <f>'Uitgebreide invoer'!A188</f>
        <v>128.80000000000035</v>
      </c>
      <c r="B188" s="23">
        <f t="shared" si="50"/>
        <v>0.69999999999998863</v>
      </c>
      <c r="C188" s="23">
        <f>'Uitgebreide invoer'!B188</f>
        <v>0.3</v>
      </c>
      <c r="D188" s="23" t="str">
        <f>'Uitgebreide invoer'!C188</f>
        <v>30 - Grasachtigen en ondergedoken soorten</v>
      </c>
      <c r="E188" s="23">
        <f>'Uitgebreide invoer'!D188</f>
        <v>30</v>
      </c>
      <c r="F188" s="23">
        <f>'Uitgebreide invoer'!E188</f>
        <v>1.5</v>
      </c>
      <c r="G188" s="23">
        <f>'Uitgebreide invoer'!F188</f>
        <v>1.2</v>
      </c>
      <c r="H188" s="23">
        <f>'Uitgebreide invoer'!G188</f>
        <v>1.2</v>
      </c>
      <c r="I188" s="23">
        <f>'Uitgebreide invoer'!H188</f>
        <v>1</v>
      </c>
      <c r="J188" s="24">
        <f>J187+(+H188-I188)/(MAX('Invoerblad heterogene watergang'!$H$9:$H$17))*B188</f>
        <v>1.0367999999999959</v>
      </c>
      <c r="K188" s="24">
        <f t="shared" si="72"/>
        <v>1.7920690666044217</v>
      </c>
      <c r="L188" s="79">
        <f t="shared" si="73"/>
        <v>0.75481944177930616</v>
      </c>
      <c r="M188" s="91">
        <f>'Uitgebreide invoer'!K188</f>
        <v>100</v>
      </c>
      <c r="N188" s="89">
        <f t="shared" si="51"/>
        <v>1.7367999999999959</v>
      </c>
      <c r="O188" s="93" t="str">
        <f>'Uitgebreide invoer'!L188</f>
        <v>Begroeiing volgt bodemverloop</v>
      </c>
      <c r="P188" s="23">
        <f t="shared" si="52"/>
        <v>0.7</v>
      </c>
      <c r="Q188" s="24">
        <f t="shared" si="53"/>
        <v>6.4232117874233675E-4</v>
      </c>
      <c r="R188" s="23">
        <f>'Uitgebreide invoer'!I188</f>
        <v>1</v>
      </c>
      <c r="S188" s="23">
        <f t="shared" si="54"/>
        <v>0.7</v>
      </c>
      <c r="T188" s="24">
        <f t="shared" si="74"/>
        <v>5.4819441779306199E-2</v>
      </c>
      <c r="U188" s="23" t="str">
        <f>'Uitgebreide invoer'!J188</f>
        <v>Nee</v>
      </c>
      <c r="V188" s="23">
        <f t="shared" si="55"/>
        <v>0.77029108693065951</v>
      </c>
      <c r="W188" s="23">
        <f t="shared" si="56"/>
        <v>2.7976543082276013</v>
      </c>
      <c r="X188" s="23">
        <f t="shared" si="57"/>
        <v>0.27533462038727086</v>
      </c>
      <c r="Y188" s="23">
        <f t="shared" si="58"/>
        <v>1.7604119146672024</v>
      </c>
      <c r="Z188" s="23">
        <f t="shared" si="59"/>
        <v>3.9215402010523936</v>
      </c>
      <c r="AA188" s="23">
        <f t="shared" si="60"/>
        <v>0.44890829225587797</v>
      </c>
      <c r="AB188" s="23">
        <f t="shared" si="61"/>
        <v>0.99012082773654286</v>
      </c>
      <c r="AC188" s="23">
        <f t="shared" si="62"/>
        <v>11.084284684505047</v>
      </c>
      <c r="AD188" s="23">
        <f t="shared" si="63"/>
        <v>29.703624832096285</v>
      </c>
      <c r="AE188" s="23">
        <f t="shared" si="64"/>
        <v>-0.3</v>
      </c>
      <c r="AF188" s="46">
        <f t="shared" si="65"/>
        <v>0.28116238496527796</v>
      </c>
      <c r="AG188" s="23">
        <f t="shared" si="66"/>
        <v>6.2792050115740114E-2</v>
      </c>
      <c r="AH188" s="23">
        <f t="shared" si="67"/>
        <v>1.0841966602165372</v>
      </c>
      <c r="AI188" s="155">
        <f t="shared" si="68"/>
        <v>0.2833466312618827</v>
      </c>
      <c r="AJ188" s="155">
        <f t="shared" si="69"/>
        <v>1.9079267315072229E-2</v>
      </c>
      <c r="AK188" s="155">
        <f t="shared" si="70"/>
        <v>0.3024258985769549</v>
      </c>
      <c r="AL188" s="155">
        <f t="shared" si="71"/>
        <v>11.500177013503443</v>
      </c>
    </row>
    <row r="189" spans="1:38" s="156" customFormat="1" x14ac:dyDescent="0.35">
      <c r="A189" s="23">
        <f>'Uitgebreide invoer'!A189</f>
        <v>129.50000000000034</v>
      </c>
      <c r="B189" s="23">
        <f t="shared" si="50"/>
        <v>0.69999999999998863</v>
      </c>
      <c r="C189" s="23">
        <f>'Uitgebreide invoer'!B189</f>
        <v>0.3</v>
      </c>
      <c r="D189" s="23" t="str">
        <f>'Uitgebreide invoer'!C189</f>
        <v>30 - Grasachtigen en ondergedoken soorten</v>
      </c>
      <c r="E189" s="23">
        <f>'Uitgebreide invoer'!D189</f>
        <v>30</v>
      </c>
      <c r="F189" s="23">
        <f>'Uitgebreide invoer'!E189</f>
        <v>1.5</v>
      </c>
      <c r="G189" s="23">
        <f>'Uitgebreide invoer'!F189</f>
        <v>1.2</v>
      </c>
      <c r="H189" s="23">
        <f>'Uitgebreide invoer'!G189</f>
        <v>1.2</v>
      </c>
      <c r="I189" s="23">
        <f>'Uitgebreide invoer'!H189</f>
        <v>1</v>
      </c>
      <c r="J189" s="24">
        <f>J188+(+H189-I189)/(MAX('Invoerblad heterogene watergang'!$H$9:$H$17))*B189</f>
        <v>1.0369999999999959</v>
      </c>
      <c r="K189" s="24">
        <f t="shared" si="72"/>
        <v>1.7925182494674701</v>
      </c>
      <c r="L189" s="79">
        <f t="shared" si="73"/>
        <v>0.75506906660442574</v>
      </c>
      <c r="M189" s="91">
        <f>'Uitgebreide invoer'!K189</f>
        <v>100</v>
      </c>
      <c r="N189" s="89">
        <f t="shared" si="51"/>
        <v>1.7369999999999959</v>
      </c>
      <c r="O189" s="93" t="str">
        <f>'Uitgebreide invoer'!L189</f>
        <v>Begroeiing volgt bodemverloop</v>
      </c>
      <c r="P189" s="23">
        <f t="shared" si="52"/>
        <v>0.7</v>
      </c>
      <c r="Q189" s="24">
        <f t="shared" si="53"/>
        <v>6.4168980435471952E-4</v>
      </c>
      <c r="R189" s="23">
        <f>'Uitgebreide invoer'!I189</f>
        <v>1</v>
      </c>
      <c r="S189" s="23">
        <f t="shared" si="54"/>
        <v>0.7</v>
      </c>
      <c r="T189" s="24">
        <f t="shared" si="74"/>
        <v>5.5069066604425787E-2</v>
      </c>
      <c r="U189" s="23" t="str">
        <f>'Uitgebreide invoer'!J189</f>
        <v>Nee</v>
      </c>
      <c r="V189" s="23">
        <f t="shared" si="55"/>
        <v>0.77063178307033486</v>
      </c>
      <c r="W189" s="23">
        <f t="shared" si="56"/>
        <v>2.7985543433341986</v>
      </c>
      <c r="X189" s="23">
        <f t="shared" si="57"/>
        <v>0.27536781085058504</v>
      </c>
      <c r="Y189" s="23">
        <f t="shared" si="58"/>
        <v>1.7612768229396292</v>
      </c>
      <c r="Z189" s="23">
        <f t="shared" si="59"/>
        <v>3.922440236158991</v>
      </c>
      <c r="AA189" s="23">
        <f t="shared" si="60"/>
        <v>0.449025789278651</v>
      </c>
      <c r="AB189" s="23">
        <f t="shared" si="61"/>
        <v>0.99064503986929431</v>
      </c>
      <c r="AC189" s="23">
        <f t="shared" si="62"/>
        <v>11.090078364599337</v>
      </c>
      <c r="AD189" s="23">
        <f t="shared" si="63"/>
        <v>29.719351196078829</v>
      </c>
      <c r="AE189" s="23">
        <f t="shared" si="64"/>
        <v>-0.3</v>
      </c>
      <c r="AF189" s="46">
        <f t="shared" si="65"/>
        <v>0.28117103248288988</v>
      </c>
      <c r="AG189" s="23">
        <f t="shared" si="66"/>
        <v>6.2763225057033689E-2</v>
      </c>
      <c r="AH189" s="23">
        <f t="shared" si="67"/>
        <v>1.0843905697608938</v>
      </c>
      <c r="AI189" s="155">
        <f t="shared" si="68"/>
        <v>0.28335514102730364</v>
      </c>
      <c r="AJ189" s="155">
        <f t="shared" si="69"/>
        <v>1.9070604654561025E-2</v>
      </c>
      <c r="AK189" s="155">
        <f t="shared" si="70"/>
        <v>0.30242574568186464</v>
      </c>
      <c r="AL189" s="155">
        <f t="shared" si="71"/>
        <v>11.498191103331626</v>
      </c>
    </row>
    <row r="190" spans="1:38" s="156" customFormat="1" x14ac:dyDescent="0.35">
      <c r="A190" s="23">
        <f>'Uitgebreide invoer'!A190</f>
        <v>130.20000000000033</v>
      </c>
      <c r="B190" s="23">
        <f t="shared" si="50"/>
        <v>0.69999999999998863</v>
      </c>
      <c r="C190" s="23">
        <f>'Uitgebreide invoer'!B190</f>
        <v>0.3</v>
      </c>
      <c r="D190" s="23" t="str">
        <f>'Uitgebreide invoer'!C190</f>
        <v>30 - Grasachtigen en ondergedoken soorten</v>
      </c>
      <c r="E190" s="23">
        <f>'Uitgebreide invoer'!D190</f>
        <v>30</v>
      </c>
      <c r="F190" s="23">
        <f>'Uitgebreide invoer'!E190</f>
        <v>1.5</v>
      </c>
      <c r="G190" s="23">
        <f>'Uitgebreide invoer'!F190</f>
        <v>1.2</v>
      </c>
      <c r="H190" s="23">
        <f>'Uitgebreide invoer'!G190</f>
        <v>1.2</v>
      </c>
      <c r="I190" s="23">
        <f>'Uitgebreide invoer'!H190</f>
        <v>1</v>
      </c>
      <c r="J190" s="24">
        <f>J189+(+H190-I190)/(MAX('Invoerblad heterogene watergang'!$H$9:$H$17))*B190</f>
        <v>1.0371999999999959</v>
      </c>
      <c r="K190" s="24">
        <f t="shared" si="72"/>
        <v>1.7929669914713031</v>
      </c>
      <c r="L190" s="79">
        <f t="shared" si="73"/>
        <v>0.75531824946747417</v>
      </c>
      <c r="M190" s="91">
        <f>'Uitgebreide invoer'!K190</f>
        <v>100</v>
      </c>
      <c r="N190" s="89">
        <f t="shared" si="51"/>
        <v>1.7371999999999959</v>
      </c>
      <c r="O190" s="93" t="str">
        <f>'Uitgebreide invoer'!L190</f>
        <v>Begroeiing volgt bodemverloop</v>
      </c>
      <c r="P190" s="23">
        <f t="shared" si="52"/>
        <v>0.7</v>
      </c>
      <c r="Q190" s="24">
        <f t="shared" si="53"/>
        <v>6.4106000547591295E-4</v>
      </c>
      <c r="R190" s="23">
        <f>'Uitgebreide invoer'!I190</f>
        <v>1</v>
      </c>
      <c r="S190" s="23">
        <f t="shared" si="54"/>
        <v>0.7</v>
      </c>
      <c r="T190" s="24">
        <f t="shared" si="74"/>
        <v>5.5318249467474212E-2</v>
      </c>
      <c r="U190" s="23" t="str">
        <f>'Uitgebreide invoer'!J190</f>
        <v>Nee</v>
      </c>
      <c r="V190" s="23">
        <f t="shared" si="55"/>
        <v>0.77097206244718752</v>
      </c>
      <c r="W190" s="23">
        <f t="shared" si="56"/>
        <v>2.7994527849238864</v>
      </c>
      <c r="X190" s="23">
        <f t="shared" si="57"/>
        <v>0.27540098786418693</v>
      </c>
      <c r="Y190" s="23">
        <f t="shared" si="58"/>
        <v>1.7621403863288831</v>
      </c>
      <c r="Z190" s="23">
        <f t="shared" si="59"/>
        <v>3.9233386777486787</v>
      </c>
      <c r="AA190" s="23">
        <f t="shared" si="60"/>
        <v>0.44914307202763554</v>
      </c>
      <c r="AB190" s="23">
        <f t="shared" si="61"/>
        <v>0.99116832388169562</v>
      </c>
      <c r="AC190" s="23">
        <f t="shared" si="62"/>
        <v>11.095866437503085</v>
      </c>
      <c r="AD190" s="23">
        <f t="shared" si="63"/>
        <v>29.73504971645087</v>
      </c>
      <c r="AE190" s="23">
        <f t="shared" si="64"/>
        <v>-0.3</v>
      </c>
      <c r="AF190" s="46">
        <f t="shared" si="65"/>
        <v>0.28117967086312207</v>
      </c>
      <c r="AG190" s="23">
        <f t="shared" si="66"/>
        <v>6.2734430456259746E-2</v>
      </c>
      <c r="AH190" s="23">
        <f t="shared" si="67"/>
        <v>1.084584460193557</v>
      </c>
      <c r="AI190" s="155">
        <f t="shared" si="68"/>
        <v>0.28336364167964728</v>
      </c>
      <c r="AJ190" s="155">
        <f t="shared" si="69"/>
        <v>1.9061951134054539E-2</v>
      </c>
      <c r="AK190" s="155">
        <f t="shared" si="70"/>
        <v>0.30242559281370185</v>
      </c>
      <c r="AL190" s="155">
        <f t="shared" si="71"/>
        <v>11.49621266061752</v>
      </c>
    </row>
    <row r="191" spans="1:38" s="156" customFormat="1" x14ac:dyDescent="0.35">
      <c r="A191" s="23">
        <f>'Uitgebreide invoer'!A191</f>
        <v>130.90000000000032</v>
      </c>
      <c r="B191" s="23">
        <f t="shared" si="50"/>
        <v>0.69999999999998863</v>
      </c>
      <c r="C191" s="23">
        <f>'Uitgebreide invoer'!B191</f>
        <v>0.3</v>
      </c>
      <c r="D191" s="23" t="str">
        <f>'Uitgebreide invoer'!C191</f>
        <v>30 - Grasachtigen en ondergedoken soorten</v>
      </c>
      <c r="E191" s="23">
        <f>'Uitgebreide invoer'!D191</f>
        <v>30</v>
      </c>
      <c r="F191" s="23">
        <f>'Uitgebreide invoer'!E191</f>
        <v>1.5</v>
      </c>
      <c r="G191" s="23">
        <f>'Uitgebreide invoer'!F191</f>
        <v>1.2</v>
      </c>
      <c r="H191" s="23">
        <f>'Uitgebreide invoer'!G191</f>
        <v>1.2</v>
      </c>
      <c r="I191" s="23">
        <f>'Uitgebreide invoer'!H191</f>
        <v>1</v>
      </c>
      <c r="J191" s="24">
        <f>J190+(+H191-I191)/(MAX('Invoerblad heterogene watergang'!$H$9:$H$17))*B191</f>
        <v>1.0373999999999959</v>
      </c>
      <c r="K191" s="24">
        <f t="shared" si="72"/>
        <v>1.7934152937152108</v>
      </c>
      <c r="L191" s="79">
        <f t="shared" si="73"/>
        <v>0.75556699147130724</v>
      </c>
      <c r="M191" s="91">
        <f>'Uitgebreide invoer'!K191</f>
        <v>100</v>
      </c>
      <c r="N191" s="89">
        <f t="shared" si="51"/>
        <v>1.7373999999999958</v>
      </c>
      <c r="O191" s="93" t="str">
        <f>'Uitgebreide invoer'!L191</f>
        <v>Begroeiing volgt bodemverloop</v>
      </c>
      <c r="P191" s="23">
        <f t="shared" si="52"/>
        <v>0.7</v>
      </c>
      <c r="Q191" s="24">
        <f t="shared" si="53"/>
        <v>6.404317770109725E-4</v>
      </c>
      <c r="R191" s="23">
        <f>'Uitgebreide invoer'!I191</f>
        <v>1</v>
      </c>
      <c r="S191" s="23">
        <f t="shared" si="54"/>
        <v>0.7</v>
      </c>
      <c r="T191" s="24">
        <f t="shared" si="74"/>
        <v>5.5566991471307281E-2</v>
      </c>
      <c r="U191" s="23" t="str">
        <f>'Uitgebreide invoer'!J191</f>
        <v>Nee</v>
      </c>
      <c r="V191" s="23">
        <f t="shared" si="55"/>
        <v>0.7713119255773272</v>
      </c>
      <c r="W191" s="23">
        <f t="shared" si="56"/>
        <v>2.8003496369730687</v>
      </c>
      <c r="X191" s="23">
        <f t="shared" si="57"/>
        <v>0.27543415129085363</v>
      </c>
      <c r="Y191" s="23">
        <f t="shared" si="58"/>
        <v>1.7630026076670724</v>
      </c>
      <c r="Z191" s="23">
        <f t="shared" si="59"/>
        <v>3.9242355297978611</v>
      </c>
      <c r="AA191" s="23">
        <f t="shared" si="60"/>
        <v>0.44926014105934292</v>
      </c>
      <c r="AB191" s="23">
        <f t="shared" si="61"/>
        <v>0.9916906820897452</v>
      </c>
      <c r="AC191" s="23">
        <f t="shared" si="62"/>
        <v>11.101648905035837</v>
      </c>
      <c r="AD191" s="23">
        <f t="shared" si="63"/>
        <v>29.750720462692357</v>
      </c>
      <c r="AE191" s="23">
        <f t="shared" si="64"/>
        <v>-0.3</v>
      </c>
      <c r="AF191" s="46">
        <f t="shared" si="65"/>
        <v>0.28118830008632462</v>
      </c>
      <c r="AG191" s="23">
        <f t="shared" si="66"/>
        <v>6.2705666378917918E-2</v>
      </c>
      <c r="AH191" s="23">
        <f t="shared" si="67"/>
        <v>1.0847783316941184</v>
      </c>
      <c r="AI191" s="155">
        <f t="shared" si="68"/>
        <v>0.28337213319995219</v>
      </c>
      <c r="AJ191" s="155">
        <f t="shared" si="69"/>
        <v>1.9053306773278766E-2</v>
      </c>
      <c r="AK191" s="155">
        <f t="shared" si="70"/>
        <v>0.30242543997323096</v>
      </c>
      <c r="AL191" s="155">
        <f t="shared" si="71"/>
        <v>11.494241650090085</v>
      </c>
    </row>
    <row r="192" spans="1:38" s="156" customFormat="1" x14ac:dyDescent="0.35">
      <c r="A192" s="23">
        <f>'Uitgebreide invoer'!A192</f>
        <v>131.60000000000031</v>
      </c>
      <c r="B192" s="23">
        <f t="shared" si="50"/>
        <v>0.69999999999998863</v>
      </c>
      <c r="C192" s="23">
        <f>'Uitgebreide invoer'!B192</f>
        <v>0.3</v>
      </c>
      <c r="D192" s="23" t="str">
        <f>'Uitgebreide invoer'!C192</f>
        <v>30 - Grasachtigen en ondergedoken soorten</v>
      </c>
      <c r="E192" s="23">
        <f>'Uitgebreide invoer'!D192</f>
        <v>30</v>
      </c>
      <c r="F192" s="23">
        <f>'Uitgebreide invoer'!E192</f>
        <v>1.5</v>
      </c>
      <c r="G192" s="23">
        <f>'Uitgebreide invoer'!F192</f>
        <v>1.2</v>
      </c>
      <c r="H192" s="23">
        <f>'Uitgebreide invoer'!G192</f>
        <v>1.2</v>
      </c>
      <c r="I192" s="23">
        <f>'Uitgebreide invoer'!H192</f>
        <v>1</v>
      </c>
      <c r="J192" s="24">
        <f>J191+(+H192-I192)/(MAX('Invoerblad heterogene watergang'!$H$9:$H$17))*B192</f>
        <v>1.0375999999999959</v>
      </c>
      <c r="K192" s="24">
        <f t="shared" si="72"/>
        <v>1.7938631572949293</v>
      </c>
      <c r="L192" s="79">
        <f t="shared" si="73"/>
        <v>0.75581529371521494</v>
      </c>
      <c r="M192" s="91">
        <f>'Uitgebreide invoer'!K192</f>
        <v>100</v>
      </c>
      <c r="N192" s="89">
        <f t="shared" si="51"/>
        <v>1.7375999999999958</v>
      </c>
      <c r="O192" s="93" t="str">
        <f>'Uitgebreide invoer'!L192</f>
        <v>Begroeiing volgt bodemverloop</v>
      </c>
      <c r="P192" s="23">
        <f t="shared" si="52"/>
        <v>0.7</v>
      </c>
      <c r="Q192" s="24">
        <f t="shared" si="53"/>
        <v>6.3980511388360124E-4</v>
      </c>
      <c r="R192" s="23">
        <f>'Uitgebreide invoer'!I192</f>
        <v>1</v>
      </c>
      <c r="S192" s="23">
        <f t="shared" si="54"/>
        <v>0.7</v>
      </c>
      <c r="T192" s="24">
        <f t="shared" si="74"/>
        <v>5.5815293715214986E-2</v>
      </c>
      <c r="U192" s="23" t="str">
        <f>'Uitgebreide invoer'!J192</f>
        <v>Nee</v>
      </c>
      <c r="V192" s="23">
        <f t="shared" si="55"/>
        <v>0.77165137297703157</v>
      </c>
      <c r="W192" s="23">
        <f t="shared" si="56"/>
        <v>2.8012449034452906</v>
      </c>
      <c r="X192" s="23">
        <f t="shared" si="57"/>
        <v>0.27546730099462802</v>
      </c>
      <c r="Y192" s="23">
        <f t="shared" si="58"/>
        <v>1.7638634897789827</v>
      </c>
      <c r="Z192" s="23">
        <f t="shared" si="59"/>
        <v>3.925130796270083</v>
      </c>
      <c r="AA192" s="23">
        <f t="shared" si="60"/>
        <v>0.44937699692838812</v>
      </c>
      <c r="AB192" s="23">
        <f t="shared" si="61"/>
        <v>0.99221211680195109</v>
      </c>
      <c r="AC192" s="23">
        <f t="shared" si="62"/>
        <v>11.10742576905141</v>
      </c>
      <c r="AD192" s="23">
        <f t="shared" si="63"/>
        <v>29.766363504058532</v>
      </c>
      <c r="AE192" s="23">
        <f t="shared" si="64"/>
        <v>-0.3</v>
      </c>
      <c r="AF192" s="46">
        <f t="shared" si="65"/>
        <v>0.28119692013319197</v>
      </c>
      <c r="AG192" s="23">
        <f t="shared" si="66"/>
        <v>6.2676932889360049E-2</v>
      </c>
      <c r="AH192" s="23">
        <f t="shared" si="67"/>
        <v>1.0849721844409363</v>
      </c>
      <c r="AI192" s="155">
        <f t="shared" si="68"/>
        <v>0.28338061556959521</v>
      </c>
      <c r="AJ192" s="155">
        <f t="shared" si="69"/>
        <v>1.904467159161484E-2</v>
      </c>
      <c r="AK192" s="155">
        <f t="shared" si="70"/>
        <v>0.30242528716121003</v>
      </c>
      <c r="AL192" s="155">
        <f t="shared" si="71"/>
        <v>11.492278036681801</v>
      </c>
    </row>
    <row r="193" spans="1:38" s="156" customFormat="1" x14ac:dyDescent="0.35">
      <c r="A193" s="23">
        <f>'Uitgebreide invoer'!A193</f>
        <v>132.3000000000003</v>
      </c>
      <c r="B193" s="23">
        <f t="shared" si="50"/>
        <v>0.69999999999998863</v>
      </c>
      <c r="C193" s="23">
        <f>'Uitgebreide invoer'!B193</f>
        <v>0.3</v>
      </c>
      <c r="D193" s="23" t="str">
        <f>'Uitgebreide invoer'!C193</f>
        <v>30 - Grasachtigen en ondergedoken soorten</v>
      </c>
      <c r="E193" s="23">
        <f>'Uitgebreide invoer'!D193</f>
        <v>30</v>
      </c>
      <c r="F193" s="23">
        <f>'Uitgebreide invoer'!E193</f>
        <v>1.5</v>
      </c>
      <c r="G193" s="23">
        <f>'Uitgebreide invoer'!F193</f>
        <v>1.2</v>
      </c>
      <c r="H193" s="23">
        <f>'Uitgebreide invoer'!G193</f>
        <v>1.2</v>
      </c>
      <c r="I193" s="23">
        <f>'Uitgebreide invoer'!H193</f>
        <v>1</v>
      </c>
      <c r="J193" s="24">
        <f>J192+(+H193-I193)/(MAX('Invoerblad heterogene watergang'!$H$9:$H$17))*B193</f>
        <v>1.0377999999999958</v>
      </c>
      <c r="K193" s="24">
        <f t="shared" si="72"/>
        <v>1.7943105833026545</v>
      </c>
      <c r="L193" s="79">
        <f t="shared" si="73"/>
        <v>0.75606315729493345</v>
      </c>
      <c r="M193" s="91">
        <f>'Uitgebreide invoer'!K193</f>
        <v>100</v>
      </c>
      <c r="N193" s="89">
        <f t="shared" si="51"/>
        <v>1.7377999999999958</v>
      </c>
      <c r="O193" s="93" t="str">
        <f>'Uitgebreide invoer'!L193</f>
        <v>Begroeiing volgt bodemverloop</v>
      </c>
      <c r="P193" s="23">
        <f t="shared" si="52"/>
        <v>0.7</v>
      </c>
      <c r="Q193" s="24">
        <f t="shared" si="53"/>
        <v>6.3918001103609049E-4</v>
      </c>
      <c r="R193" s="23">
        <f>'Uitgebreide invoer'!I193</f>
        <v>1</v>
      </c>
      <c r="S193" s="23">
        <f t="shared" si="54"/>
        <v>0.7</v>
      </c>
      <c r="T193" s="24">
        <f t="shared" si="74"/>
        <v>5.6063157294933497E-2</v>
      </c>
      <c r="U193" s="23" t="str">
        <f>'Uitgebreide invoer'!J193</f>
        <v>Nee</v>
      </c>
      <c r="V193" s="23">
        <f t="shared" si="55"/>
        <v>0.77199040516273487</v>
      </c>
      <c r="W193" s="23">
        <f t="shared" si="56"/>
        <v>2.8021385882912857</v>
      </c>
      <c r="X193" s="23">
        <f t="shared" si="57"/>
        <v>0.27550043684080822</v>
      </c>
      <c r="Y193" s="23">
        <f t="shared" si="58"/>
        <v>1.7647230354820949</v>
      </c>
      <c r="Z193" s="23">
        <f t="shared" si="59"/>
        <v>3.9260244811160776</v>
      </c>
      <c r="AA193" s="23">
        <f t="shared" si="60"/>
        <v>0.44949364018749699</v>
      </c>
      <c r="AB193" s="23">
        <f t="shared" si="61"/>
        <v>0.99273263031935999</v>
      </c>
      <c r="AC193" s="23">
        <f t="shared" si="62"/>
        <v>11.113197031437531</v>
      </c>
      <c r="AD193" s="23">
        <f t="shared" si="63"/>
        <v>29.781978909580801</v>
      </c>
      <c r="AE193" s="23">
        <f t="shared" si="64"/>
        <v>-0.3</v>
      </c>
      <c r="AF193" s="46">
        <f t="shared" si="65"/>
        <v>0.28120553098475837</v>
      </c>
      <c r="AG193" s="23">
        <f t="shared" si="66"/>
        <v>6.2648230050805415E-2</v>
      </c>
      <c r="AH193" s="23">
        <f t="shared" si="67"/>
        <v>1.0851660186111471</v>
      </c>
      <c r="AI193" s="155">
        <f t="shared" si="68"/>
        <v>0.28338908877028834</v>
      </c>
      <c r="AJ193" s="155">
        <f t="shared" si="69"/>
        <v>1.9036045608102469E-2</v>
      </c>
      <c r="AK193" s="155">
        <f t="shared" si="70"/>
        <v>0.3024251343783908</v>
      </c>
      <c r="AL193" s="155">
        <f t="shared" si="71"/>
        <v>11.490321785527282</v>
      </c>
    </row>
    <row r="194" spans="1:38" s="156" customFormat="1" x14ac:dyDescent="0.35">
      <c r="A194" s="23">
        <f>'Uitgebreide invoer'!A194</f>
        <v>133.00000000000028</v>
      </c>
      <c r="B194" s="23">
        <f t="shared" si="50"/>
        <v>0.69999999999998863</v>
      </c>
      <c r="C194" s="23">
        <f>'Uitgebreide invoer'!B194</f>
        <v>0.3</v>
      </c>
      <c r="D194" s="23" t="str">
        <f>'Uitgebreide invoer'!C194</f>
        <v>30 - Grasachtigen en ondergedoken soorten</v>
      </c>
      <c r="E194" s="23">
        <f>'Uitgebreide invoer'!D194</f>
        <v>30</v>
      </c>
      <c r="F194" s="23">
        <f>'Uitgebreide invoer'!E194</f>
        <v>1.5</v>
      </c>
      <c r="G194" s="23">
        <f>'Uitgebreide invoer'!F194</f>
        <v>1.2</v>
      </c>
      <c r="H194" s="23">
        <f>'Uitgebreide invoer'!G194</f>
        <v>1.2</v>
      </c>
      <c r="I194" s="23">
        <f>'Uitgebreide invoer'!H194</f>
        <v>1</v>
      </c>
      <c r="J194" s="24">
        <f>J193+(+H194-I194)/(MAX('Invoerblad heterogene watergang'!$H$9:$H$17))*B194</f>
        <v>1.0379999999999958</v>
      </c>
      <c r="K194" s="24">
        <f t="shared" si="72"/>
        <v>1.7947575728270551</v>
      </c>
      <c r="L194" s="79">
        <f t="shared" si="73"/>
        <v>0.75631058330265866</v>
      </c>
      <c r="M194" s="91">
        <f>'Uitgebreide invoer'!K194</f>
        <v>100</v>
      </c>
      <c r="N194" s="89">
        <f t="shared" si="51"/>
        <v>1.7379999999999958</v>
      </c>
      <c r="O194" s="93" t="str">
        <f>'Uitgebreide invoer'!L194</f>
        <v>Begroeiing volgt bodemverloop</v>
      </c>
      <c r="P194" s="23">
        <f t="shared" si="52"/>
        <v>0.7</v>
      </c>
      <c r="Q194" s="24">
        <f t="shared" si="53"/>
        <v>6.3855646342926358E-4</v>
      </c>
      <c r="R194" s="23">
        <f>'Uitgebreide invoer'!I194</f>
        <v>1</v>
      </c>
      <c r="S194" s="23">
        <f t="shared" si="54"/>
        <v>0.7</v>
      </c>
      <c r="T194" s="24">
        <f t="shared" si="74"/>
        <v>5.6310583302658701E-2</v>
      </c>
      <c r="U194" s="23" t="str">
        <f>'Uitgebreide invoer'!J194</f>
        <v>Nee</v>
      </c>
      <c r="V194" s="23">
        <f t="shared" si="55"/>
        <v>0.77232902265101888</v>
      </c>
      <c r="W194" s="23">
        <f t="shared" si="56"/>
        <v>2.8030306954490221</v>
      </c>
      <c r="X194" s="23">
        <f t="shared" si="57"/>
        <v>0.27553355869593793</v>
      </c>
      <c r="Y194" s="23">
        <f t="shared" si="58"/>
        <v>1.7655812475866022</v>
      </c>
      <c r="Z194" s="23">
        <f t="shared" si="59"/>
        <v>3.9269165882738148</v>
      </c>
      <c r="AA194" s="23">
        <f t="shared" si="60"/>
        <v>0.44961007138751385</v>
      </c>
      <c r="AB194" s="23">
        <f t="shared" si="61"/>
        <v>0.99325222493558329</v>
      </c>
      <c r="AC194" s="23">
        <f t="shared" si="62"/>
        <v>11.118962694115529</v>
      </c>
      <c r="AD194" s="23">
        <f t="shared" si="63"/>
        <v>29.797566748067499</v>
      </c>
      <c r="AE194" s="23">
        <f t="shared" si="64"/>
        <v>-0.3</v>
      </c>
      <c r="AF194" s="46">
        <f t="shared" si="65"/>
        <v>0.28121413262239642</v>
      </c>
      <c r="AG194" s="23">
        <f t="shared" si="66"/>
        <v>6.2619557925345237E-2</v>
      </c>
      <c r="AH194" s="23">
        <f t="shared" si="67"/>
        <v>1.0853598343806683</v>
      </c>
      <c r="AI194" s="155">
        <f t="shared" si="68"/>
        <v>0.2833975527840763</v>
      </c>
      <c r="AJ194" s="155">
        <f t="shared" si="69"/>
        <v>1.9027428841443404E-2</v>
      </c>
      <c r="AK194" s="155">
        <f t="shared" si="70"/>
        <v>0.30242498162551973</v>
      </c>
      <c r="AL194" s="155">
        <f t="shared" si="71"/>
        <v>11.48837286196188</v>
      </c>
    </row>
    <row r="195" spans="1:38" s="156" customFormat="1" x14ac:dyDescent="0.35">
      <c r="A195" s="23">
        <f>'Uitgebreide invoer'!A195</f>
        <v>133.70000000000027</v>
      </c>
      <c r="B195" s="23">
        <f t="shared" si="50"/>
        <v>0.69999999999998863</v>
      </c>
      <c r="C195" s="23">
        <f>'Uitgebreide invoer'!B195</f>
        <v>0.3</v>
      </c>
      <c r="D195" s="23" t="str">
        <f>'Uitgebreide invoer'!C195</f>
        <v>30 - Grasachtigen en ondergedoken soorten</v>
      </c>
      <c r="E195" s="23">
        <f>'Uitgebreide invoer'!D195</f>
        <v>30</v>
      </c>
      <c r="F195" s="23">
        <f>'Uitgebreide invoer'!E195</f>
        <v>1.5</v>
      </c>
      <c r="G195" s="23">
        <f>'Uitgebreide invoer'!F195</f>
        <v>1.2</v>
      </c>
      <c r="H195" s="23">
        <f>'Uitgebreide invoer'!G195</f>
        <v>1.2</v>
      </c>
      <c r="I195" s="23">
        <f>'Uitgebreide invoer'!H195</f>
        <v>1</v>
      </c>
      <c r="J195" s="24">
        <f>J194+(+H195-I195)/(MAX('Invoerblad heterogene watergang'!$H$9:$H$17))*B195</f>
        <v>1.0381999999999958</v>
      </c>
      <c r="K195" s="24">
        <f t="shared" si="72"/>
        <v>1.7952041269532848</v>
      </c>
      <c r="L195" s="79">
        <f t="shared" si="73"/>
        <v>0.75655757282705927</v>
      </c>
      <c r="M195" s="91">
        <f>'Uitgebreide invoer'!K195</f>
        <v>100</v>
      </c>
      <c r="N195" s="89">
        <f t="shared" si="51"/>
        <v>1.7381999999999957</v>
      </c>
      <c r="O195" s="93" t="str">
        <f>'Uitgebreide invoer'!L195</f>
        <v>Begroeiing volgt bodemverloop</v>
      </c>
      <c r="P195" s="23">
        <f t="shared" si="52"/>
        <v>0.7</v>
      </c>
      <c r="Q195" s="24">
        <f t="shared" si="53"/>
        <v>6.3793446604240697E-4</v>
      </c>
      <c r="R195" s="23">
        <f>'Uitgebreide invoer'!I195</f>
        <v>1</v>
      </c>
      <c r="S195" s="23">
        <f t="shared" si="54"/>
        <v>0.7</v>
      </c>
      <c r="T195" s="24">
        <f t="shared" si="74"/>
        <v>5.655757282705931E-2</v>
      </c>
      <c r="U195" s="23" t="str">
        <f>'Uitgebreide invoer'!J195</f>
        <v>Nee</v>
      </c>
      <c r="V195" s="23">
        <f t="shared" si="55"/>
        <v>0.77266722595860327</v>
      </c>
      <c r="W195" s="23">
        <f t="shared" si="56"/>
        <v>2.8039212288437509</v>
      </c>
      <c r="X195" s="23">
        <f t="shared" si="57"/>
        <v>0.27556666642779654</v>
      </c>
      <c r="Y195" s="23">
        <f t="shared" si="58"/>
        <v>1.7664381288954274</v>
      </c>
      <c r="Z195" s="23">
        <f t="shared" si="59"/>
        <v>3.9278071216685433</v>
      </c>
      <c r="AA195" s="23">
        <f t="shared" si="60"/>
        <v>0.44972629107740902</v>
      </c>
      <c r="AB195" s="23">
        <f t="shared" si="61"/>
        <v>0.99377090293682413</v>
      </c>
      <c r="AC195" s="23">
        <f t="shared" si="62"/>
        <v>11.124722759040026</v>
      </c>
      <c r="AD195" s="23">
        <f t="shared" si="63"/>
        <v>29.813127088104725</v>
      </c>
      <c r="AE195" s="23">
        <f t="shared" si="64"/>
        <v>-0.3</v>
      </c>
      <c r="AF195" s="46">
        <f t="shared" si="65"/>
        <v>0.28122272502781265</v>
      </c>
      <c r="AG195" s="23">
        <f t="shared" si="66"/>
        <v>6.2590916573957808E-2</v>
      </c>
      <c r="AH195" s="23">
        <f t="shared" si="67"/>
        <v>1.0855536319242103</v>
      </c>
      <c r="AI195" s="155">
        <f t="shared" si="68"/>
        <v>0.28340600759333234</v>
      </c>
      <c r="AJ195" s="155">
        <f t="shared" si="69"/>
        <v>1.9018821310004506E-2</v>
      </c>
      <c r="AK195" s="155">
        <f t="shared" si="70"/>
        <v>0.30242482890333683</v>
      </c>
      <c r="AL195" s="155">
        <f t="shared" si="71"/>
        <v>11.486431231520337</v>
      </c>
    </row>
    <row r="196" spans="1:38" s="156" customFormat="1" x14ac:dyDescent="0.35">
      <c r="A196" s="23">
        <f>'Uitgebreide invoer'!A196</f>
        <v>134.40000000000026</v>
      </c>
      <c r="B196" s="23">
        <f t="shared" si="50"/>
        <v>0.69999999999998863</v>
      </c>
      <c r="C196" s="23">
        <f>'Uitgebreide invoer'!B196</f>
        <v>0.3</v>
      </c>
      <c r="D196" s="23" t="str">
        <f>'Uitgebreide invoer'!C196</f>
        <v>30 - Grasachtigen en ondergedoken soorten</v>
      </c>
      <c r="E196" s="23">
        <f>'Uitgebreide invoer'!D196</f>
        <v>30</v>
      </c>
      <c r="F196" s="23">
        <f>'Uitgebreide invoer'!E196</f>
        <v>1.5</v>
      </c>
      <c r="G196" s="23">
        <f>'Uitgebreide invoer'!F196</f>
        <v>1.2</v>
      </c>
      <c r="H196" s="23">
        <f>'Uitgebreide invoer'!G196</f>
        <v>1.2</v>
      </c>
      <c r="I196" s="23">
        <f>'Uitgebreide invoer'!H196</f>
        <v>1</v>
      </c>
      <c r="J196" s="24">
        <f>J195+(+H196-I196)/(MAX('Invoerblad heterogene watergang'!$H$9:$H$17))*B196</f>
        <v>1.0383999999999958</v>
      </c>
      <c r="K196" s="24">
        <f t="shared" si="72"/>
        <v>1.795650246762996</v>
      </c>
      <c r="L196" s="79">
        <f t="shared" si="73"/>
        <v>0.75680412695328902</v>
      </c>
      <c r="M196" s="91">
        <f>'Uitgebreide invoer'!K196</f>
        <v>100</v>
      </c>
      <c r="N196" s="89">
        <f t="shared" si="51"/>
        <v>1.7383999999999957</v>
      </c>
      <c r="O196" s="93" t="str">
        <f>'Uitgebreide invoer'!L196</f>
        <v>Begroeiing volgt bodemverloop</v>
      </c>
      <c r="P196" s="23">
        <f t="shared" si="52"/>
        <v>0.7</v>
      </c>
      <c r="Q196" s="24">
        <f t="shared" si="53"/>
        <v>6.3731401387321447E-4</v>
      </c>
      <c r="R196" s="23">
        <f>'Uitgebreide invoer'!I196</f>
        <v>1</v>
      </c>
      <c r="S196" s="23">
        <f t="shared" si="54"/>
        <v>0.7</v>
      </c>
      <c r="T196" s="24">
        <f t="shared" si="74"/>
        <v>5.6804126953289069E-2</v>
      </c>
      <c r="U196" s="23" t="str">
        <f>'Uitgebreide invoer'!J196</f>
        <v>Nee</v>
      </c>
      <c r="V196" s="23">
        <f t="shared" si="55"/>
        <v>0.77300501560233492</v>
      </c>
      <c r="W196" s="23">
        <f t="shared" si="56"/>
        <v>2.8048101923880497</v>
      </c>
      <c r="X196" s="23">
        <f t="shared" si="57"/>
        <v>0.27559975990538915</v>
      </c>
      <c r="Y196" s="23">
        <f t="shared" si="58"/>
        <v>1.7672936822042418</v>
      </c>
      <c r="Z196" s="23">
        <f t="shared" si="59"/>
        <v>3.9286960852128416</v>
      </c>
      <c r="AA196" s="23">
        <f t="shared" si="60"/>
        <v>0.44984229980428647</v>
      </c>
      <c r="AB196" s="23">
        <f t="shared" si="61"/>
        <v>0.99428866660190685</v>
      </c>
      <c r="AC196" s="23">
        <f t="shared" si="62"/>
        <v>11.130477228198574</v>
      </c>
      <c r="AD196" s="23">
        <f t="shared" si="63"/>
        <v>29.828659998057205</v>
      </c>
      <c r="AE196" s="23">
        <f t="shared" si="64"/>
        <v>-0.3</v>
      </c>
      <c r="AF196" s="46">
        <f t="shared" si="65"/>
        <v>0.28123130818304404</v>
      </c>
      <c r="AG196" s="23">
        <f t="shared" si="66"/>
        <v>6.2562306056519842E-2</v>
      </c>
      <c r="AH196" s="23">
        <f t="shared" si="67"/>
        <v>1.0857474114152847</v>
      </c>
      <c r="AI196" s="155">
        <f t="shared" si="68"/>
        <v>0.2834144531807552</v>
      </c>
      <c r="AJ196" s="155">
        <f t="shared" si="69"/>
        <v>1.9010223031821226E-2</v>
      </c>
      <c r="AK196" s="155">
        <f t="shared" si="70"/>
        <v>0.3024246762125764</v>
      </c>
      <c r="AL196" s="155">
        <f t="shared" si="71"/>
        <v>11.484496859935394</v>
      </c>
    </row>
    <row r="197" spans="1:38" s="156" customFormat="1" x14ac:dyDescent="0.35">
      <c r="A197" s="23">
        <f>'Uitgebreide invoer'!A197</f>
        <v>135.10000000000025</v>
      </c>
      <c r="B197" s="23">
        <f t="shared" ref="B197:B260" si="75">A198-A197</f>
        <v>0.69999999999998863</v>
      </c>
      <c r="C197" s="23">
        <f>'Uitgebreide invoer'!B197</f>
        <v>0.3</v>
      </c>
      <c r="D197" s="23" t="str">
        <f>'Uitgebreide invoer'!C197</f>
        <v>30 - Grasachtigen en ondergedoken soorten</v>
      </c>
      <c r="E197" s="23">
        <f>'Uitgebreide invoer'!D197</f>
        <v>30</v>
      </c>
      <c r="F197" s="23">
        <f>'Uitgebreide invoer'!E197</f>
        <v>1.5</v>
      </c>
      <c r="G197" s="23">
        <f>'Uitgebreide invoer'!F197</f>
        <v>1.2</v>
      </c>
      <c r="H197" s="23">
        <f>'Uitgebreide invoer'!G197</f>
        <v>1.2</v>
      </c>
      <c r="I197" s="23">
        <f>'Uitgebreide invoer'!H197</f>
        <v>1</v>
      </c>
      <c r="J197" s="24">
        <f>J196+(+H197-I197)/(MAX('Invoerblad heterogene watergang'!$H$9:$H$17))*B197</f>
        <v>1.0385999999999957</v>
      </c>
      <c r="K197" s="24">
        <f t="shared" si="72"/>
        <v>1.7960959333343525</v>
      </c>
      <c r="L197" s="79">
        <f t="shared" si="73"/>
        <v>0.75705024676300026</v>
      </c>
      <c r="M197" s="91">
        <f>'Uitgebreide invoer'!K197</f>
        <v>100</v>
      </c>
      <c r="N197" s="89">
        <f t="shared" ref="N197:N260" si="76">IF(O197="Begroeiing volgt horizontaal peil",$J$4+$P$4,J197+P197)</f>
        <v>1.7385999999999957</v>
      </c>
      <c r="O197" s="93" t="str">
        <f>'Uitgebreide invoer'!L197</f>
        <v>Begroeiing volgt bodemverloop</v>
      </c>
      <c r="P197" s="23">
        <f t="shared" ref="P197:P260" si="77">M197/100*$L$4</f>
        <v>0.7</v>
      </c>
      <c r="Q197" s="24">
        <f t="shared" ref="Q197:Q260" si="78">((-AC197+(AC197^2-4*AD197*AE197)^0.5)/(2*AD197))^2</f>
        <v>6.3669510193772676E-4</v>
      </c>
      <c r="R197" s="23">
        <f>'Uitgebreide invoer'!I197</f>
        <v>1</v>
      </c>
      <c r="S197" s="23">
        <f t="shared" ref="S197:S260" si="79">P197*R197</f>
        <v>0.7</v>
      </c>
      <c r="T197" s="24">
        <f t="shared" si="74"/>
        <v>5.7050246763000301E-2</v>
      </c>
      <c r="U197" s="23" t="str">
        <f>'Uitgebreide invoer'!J197</f>
        <v>Nee</v>
      </c>
      <c r="V197" s="23">
        <f t="shared" ref="V197:V260" si="80">IF(((+T197*(G197+(F197*T197))+S197)*(IF(U197="Ja",0.5,1))+Y197*(IF(U197="Ja",0.5,0)))&lt;0,0,((+T197*(G197+(F197*T197))+S197)*(IF(U197="Ja",0.5,1))+Y197*(IF(U197="Ja",0.5,0))))</f>
        <v>0.7733423920991791</v>
      </c>
      <c r="W197" s="23">
        <f t="shared" ref="W197:W260" si="81">(+G197+(2*T197*(1+F197^2)^0.5)+2*(IF(R197&gt;0,1,0))*P197)*(IF(U197="Ja",0.5,1))+Z197*(IF(U197="Ja",0.5,0))</f>
        <v>2.8056975899818708</v>
      </c>
      <c r="X197" s="23">
        <f t="shared" ref="X197:X260" si="82">V197/W197</f>
        <v>0.2756328389989372</v>
      </c>
      <c r="Y197" s="23">
        <f t="shared" ref="Y197:Y260" si="83">L197*($G197+($F197*L197))</f>
        <v>1.7681479103014797</v>
      </c>
      <c r="Z197" s="23">
        <f t="shared" ref="Z197:Z260" si="84">$G197+(2*L197*(1+$F197^2)^0.5)</f>
        <v>3.9295834828066631</v>
      </c>
      <c r="AA197" s="23">
        <f t="shared" ref="AA197:AA260" si="85">Y197/Z197</f>
        <v>0.4499580981133906</v>
      </c>
      <c r="AB197" s="23">
        <f t="shared" ref="AB197:AB260" si="86">Y197-V197</f>
        <v>0.99480551820230056</v>
      </c>
      <c r="AC197" s="23">
        <f t="shared" ref="AC197:AC260" si="87">34*V197*X197^(2/3)</f>
        <v>11.136226103611381</v>
      </c>
      <c r="AD197" s="23">
        <f t="shared" ref="AD197:AD260" si="88">E197*AB197</f>
        <v>29.844165546069018</v>
      </c>
      <c r="AE197" s="23">
        <f t="shared" ref="AE197:AE260" si="89">-C197</f>
        <v>-0.3</v>
      </c>
      <c r="AF197" s="46">
        <f t="shared" ref="AF197:AF260" si="90">(+(Q197^0.5))*V197*(X197^0.666)*34</f>
        <v>0.28123988207045642</v>
      </c>
      <c r="AG197" s="23">
        <f t="shared" ref="AG197:AG260" si="91">(+C197-AF197)/C197</f>
        <v>6.2533726431811917E-2</v>
      </c>
      <c r="AH197" s="23">
        <f t="shared" ref="AH197:AH260" si="92">J197+AG197*L197</f>
        <v>1.085941173026209</v>
      </c>
      <c r="AI197" s="155">
        <f t="shared" ref="AI197:AI260" si="93">34*V197*X197^0.66*Q197^0.5</f>
        <v>0.28342288952936695</v>
      </c>
      <c r="AJ197" s="155">
        <f t="shared" ref="AJ197:AJ260" si="94">E197*AB197*Q197</f>
        <v>1.9001634024600807E-2</v>
      </c>
      <c r="AK197" s="155">
        <f t="shared" ref="AK197:AK260" si="95">AJ197+AI197</f>
        <v>0.30242452355396776</v>
      </c>
      <c r="AL197" s="155">
        <f t="shared" ref="AL197:AL260" si="96">AK197/(Y197*AA197^0.66*Q197^0.5)</f>
        <v>11.482569713136497</v>
      </c>
    </row>
    <row r="198" spans="1:38" s="156" customFormat="1" x14ac:dyDescent="0.35">
      <c r="A198" s="23">
        <f>'Uitgebreide invoer'!A198</f>
        <v>135.80000000000024</v>
      </c>
      <c r="B198" s="23">
        <f t="shared" si="75"/>
        <v>0.69999999999998863</v>
      </c>
      <c r="C198" s="23">
        <f>'Uitgebreide invoer'!B198</f>
        <v>0.3</v>
      </c>
      <c r="D198" s="23" t="str">
        <f>'Uitgebreide invoer'!C198</f>
        <v>30 - Grasachtigen en ondergedoken soorten</v>
      </c>
      <c r="E198" s="23">
        <f>'Uitgebreide invoer'!D198</f>
        <v>30</v>
      </c>
      <c r="F198" s="23">
        <f>'Uitgebreide invoer'!E198</f>
        <v>1.5</v>
      </c>
      <c r="G198" s="23">
        <f>'Uitgebreide invoer'!F198</f>
        <v>1.2</v>
      </c>
      <c r="H198" s="23">
        <f>'Uitgebreide invoer'!G198</f>
        <v>1.2</v>
      </c>
      <c r="I198" s="23">
        <f>'Uitgebreide invoer'!H198</f>
        <v>1</v>
      </c>
      <c r="J198" s="24">
        <f>J197+(+H198-I198)/(MAX('Invoerblad heterogene watergang'!$H$9:$H$17))*B198</f>
        <v>1.0387999999999957</v>
      </c>
      <c r="K198" s="24">
        <f t="shared" ref="K198:K261" si="97">IF(C198&lt;0,+K197-Q198*B198,+K197+Q198*B198)</f>
        <v>1.7965411877420416</v>
      </c>
      <c r="L198" s="79">
        <f t="shared" ref="L198:L261" si="98">K197-J198</f>
        <v>0.75729593333435674</v>
      </c>
      <c r="M198" s="91">
        <f>'Uitgebreide invoer'!K198</f>
        <v>100</v>
      </c>
      <c r="N198" s="89">
        <f t="shared" si="76"/>
        <v>1.7387999999999957</v>
      </c>
      <c r="O198" s="93" t="str">
        <f>'Uitgebreide invoer'!L198</f>
        <v>Begroeiing volgt bodemverloop</v>
      </c>
      <c r="P198" s="23">
        <f t="shared" si="77"/>
        <v>0.7</v>
      </c>
      <c r="Q198" s="24">
        <f t="shared" si="78"/>
        <v>6.3607772527026331E-4</v>
      </c>
      <c r="R198" s="23">
        <f>'Uitgebreide invoer'!I198</f>
        <v>1</v>
      </c>
      <c r="S198" s="23">
        <f t="shared" si="79"/>
        <v>0.7</v>
      </c>
      <c r="T198" s="24">
        <f t="shared" ref="T198:T261" si="99">IF((IF(B198="","",(+K197-J198)-P198))&lt;0,0,(IF(B198="","",(+K197-J198)-P198)))</f>
        <v>5.7295933334356786E-2</v>
      </c>
      <c r="U198" s="23" t="str">
        <f>'Uitgebreide invoer'!J198</f>
        <v>Nee</v>
      </c>
      <c r="V198" s="23">
        <f t="shared" si="80"/>
        <v>0.77367935596621074</v>
      </c>
      <c r="W198" s="23">
        <f t="shared" si="81"/>
        <v>2.8065834255125894</v>
      </c>
      <c r="X198" s="23">
        <f t="shared" si="82"/>
        <v>0.27566590357986859</v>
      </c>
      <c r="Y198" s="23">
        <f t="shared" si="83"/>
        <v>1.7690008159683597</v>
      </c>
      <c r="Z198" s="23">
        <f t="shared" si="84"/>
        <v>3.9304693183373818</v>
      </c>
      <c r="AA198" s="23">
        <f t="shared" si="85"/>
        <v>0.45007368654811442</v>
      </c>
      <c r="AB198" s="23">
        <f t="shared" si="86"/>
        <v>0.99532146000214894</v>
      </c>
      <c r="AC198" s="23">
        <f t="shared" si="87"/>
        <v>11.14196938733099</v>
      </c>
      <c r="AD198" s="23">
        <f t="shared" si="88"/>
        <v>29.859643800064468</v>
      </c>
      <c r="AE198" s="23">
        <f t="shared" si="89"/>
        <v>-0.3</v>
      </c>
      <c r="AF198" s="46">
        <f t="shared" si="90"/>
        <v>0.28124844667273918</v>
      </c>
      <c r="AG198" s="23">
        <f t="shared" si="91"/>
        <v>6.2505177757536029E-2</v>
      </c>
      <c r="AH198" s="23">
        <f t="shared" si="92"/>
        <v>1.0861349169281189</v>
      </c>
      <c r="AI198" s="155">
        <f t="shared" si="93"/>
        <v>0.28343131662250848</v>
      </c>
      <c r="AJ198" s="155">
        <f t="shared" si="94"/>
        <v>1.8993054305725329E-2</v>
      </c>
      <c r="AK198" s="155">
        <f t="shared" si="95"/>
        <v>0.30242437092823382</v>
      </c>
      <c r="AL198" s="155">
        <f t="shared" si="96"/>
        <v>11.480649757248431</v>
      </c>
    </row>
    <row r="199" spans="1:38" s="156" customFormat="1" x14ac:dyDescent="0.35">
      <c r="A199" s="23">
        <f>'Uitgebreide invoer'!A199</f>
        <v>136.50000000000023</v>
      </c>
      <c r="B199" s="23">
        <f t="shared" si="75"/>
        <v>0.69999999999998863</v>
      </c>
      <c r="C199" s="23">
        <f>'Uitgebreide invoer'!B199</f>
        <v>0.3</v>
      </c>
      <c r="D199" s="23" t="str">
        <f>'Uitgebreide invoer'!C199</f>
        <v>30 - Grasachtigen en ondergedoken soorten</v>
      </c>
      <c r="E199" s="23">
        <f>'Uitgebreide invoer'!D199</f>
        <v>30</v>
      </c>
      <c r="F199" s="23">
        <f>'Uitgebreide invoer'!E199</f>
        <v>1.5</v>
      </c>
      <c r="G199" s="23">
        <f>'Uitgebreide invoer'!F199</f>
        <v>1.2</v>
      </c>
      <c r="H199" s="23">
        <f>'Uitgebreide invoer'!G199</f>
        <v>1.2</v>
      </c>
      <c r="I199" s="23">
        <f>'Uitgebreide invoer'!H199</f>
        <v>1</v>
      </c>
      <c r="J199" s="24">
        <f>J198+(+H199-I199)/(MAX('Invoerblad heterogene watergang'!$H$9:$H$17))*B199</f>
        <v>1.0389999999999957</v>
      </c>
      <c r="K199" s="24">
        <f t="shared" si="97"/>
        <v>1.7969860110572879</v>
      </c>
      <c r="L199" s="79">
        <f t="shared" si="98"/>
        <v>0.75754118774204593</v>
      </c>
      <c r="M199" s="91">
        <f>'Uitgebreide invoer'!K199</f>
        <v>100</v>
      </c>
      <c r="N199" s="89">
        <f t="shared" si="76"/>
        <v>1.7389999999999957</v>
      </c>
      <c r="O199" s="93" t="str">
        <f>'Uitgebreide invoer'!L199</f>
        <v>Begroeiing volgt bodemverloop</v>
      </c>
      <c r="P199" s="23">
        <f t="shared" si="77"/>
        <v>0.7</v>
      </c>
      <c r="Q199" s="24">
        <f t="shared" si="78"/>
        <v>6.3546187892336511E-4</v>
      </c>
      <c r="R199" s="23">
        <f>'Uitgebreide invoer'!I199</f>
        <v>1</v>
      </c>
      <c r="S199" s="23">
        <f t="shared" si="79"/>
        <v>0.7</v>
      </c>
      <c r="T199" s="24">
        <f t="shared" si="99"/>
        <v>5.7541187742045974E-2</v>
      </c>
      <c r="U199" s="23" t="str">
        <f>'Uitgebreide invoer'!J199</f>
        <v>Nee</v>
      </c>
      <c r="V199" s="23">
        <f t="shared" si="80"/>
        <v>0.77401590772060325</v>
      </c>
      <c r="W199" s="23">
        <f t="shared" si="81"/>
        <v>2.8074677028550465</v>
      </c>
      <c r="X199" s="23">
        <f t="shared" si="82"/>
        <v>0.27569895352080803</v>
      </c>
      <c r="Y199" s="23">
        <f t="shared" si="83"/>
        <v>1.7698524019788995</v>
      </c>
      <c r="Z199" s="23">
        <f t="shared" si="84"/>
        <v>3.9313535956798393</v>
      </c>
      <c r="AA199" s="23">
        <f t="shared" si="85"/>
        <v>0.45018906565000627</v>
      </c>
      <c r="AB199" s="23">
        <f t="shared" si="86"/>
        <v>0.99583649425829623</v>
      </c>
      <c r="AC199" s="23">
        <f t="shared" si="87"/>
        <v>11.147707081441945</v>
      </c>
      <c r="AD199" s="23">
        <f t="shared" si="88"/>
        <v>29.875094827748889</v>
      </c>
      <c r="AE199" s="23">
        <f t="shared" si="89"/>
        <v>-0.3</v>
      </c>
      <c r="AF199" s="46">
        <f t="shared" si="90"/>
        <v>0.28125700197290271</v>
      </c>
      <c r="AG199" s="23">
        <f t="shared" si="91"/>
        <v>6.2476660090324265E-2</v>
      </c>
      <c r="AH199" s="23">
        <f t="shared" si="92"/>
        <v>1.086328643290976</v>
      </c>
      <c r="AI199" s="155">
        <f t="shared" si="93"/>
        <v>0.28343973444383619</v>
      </c>
      <c r="AJ199" s="155">
        <f t="shared" si="94"/>
        <v>1.8984483892255016E-2</v>
      </c>
      <c r="AK199" s="155">
        <f t="shared" si="95"/>
        <v>0.30242421833609123</v>
      </c>
      <c r="AL199" s="155">
        <f t="shared" si="96"/>
        <v>11.478736958589961</v>
      </c>
    </row>
    <row r="200" spans="1:38" s="156" customFormat="1" x14ac:dyDescent="0.35">
      <c r="A200" s="23">
        <f>'Uitgebreide invoer'!A200</f>
        <v>137.20000000000022</v>
      </c>
      <c r="B200" s="23">
        <f t="shared" si="75"/>
        <v>0.69999999999998863</v>
      </c>
      <c r="C200" s="23">
        <f>'Uitgebreide invoer'!B200</f>
        <v>0.3</v>
      </c>
      <c r="D200" s="23" t="str">
        <f>'Uitgebreide invoer'!C200</f>
        <v>30 - Grasachtigen en ondergedoken soorten</v>
      </c>
      <c r="E200" s="23">
        <f>'Uitgebreide invoer'!D200</f>
        <v>30</v>
      </c>
      <c r="F200" s="23">
        <f>'Uitgebreide invoer'!E200</f>
        <v>1.5</v>
      </c>
      <c r="G200" s="23">
        <f>'Uitgebreide invoer'!F200</f>
        <v>1.2</v>
      </c>
      <c r="H200" s="23">
        <f>'Uitgebreide invoer'!G200</f>
        <v>1.2</v>
      </c>
      <c r="I200" s="23">
        <f>'Uitgebreide invoer'!H200</f>
        <v>1</v>
      </c>
      <c r="J200" s="24">
        <f>J199+(+H200-I200)/(MAX('Invoerblad heterogene watergang'!$H$9:$H$17))*B200</f>
        <v>1.0391999999999957</v>
      </c>
      <c r="K200" s="24">
        <f t="shared" si="97"/>
        <v>1.7974304043478653</v>
      </c>
      <c r="L200" s="79">
        <f t="shared" si="98"/>
        <v>0.75778601105729226</v>
      </c>
      <c r="M200" s="91">
        <f>'Uitgebreide invoer'!K200</f>
        <v>100</v>
      </c>
      <c r="N200" s="89">
        <f t="shared" si="76"/>
        <v>1.7391999999999956</v>
      </c>
      <c r="O200" s="93" t="str">
        <f>'Uitgebreide invoer'!L200</f>
        <v>Begroeiing volgt bodemverloop</v>
      </c>
      <c r="P200" s="23">
        <f t="shared" si="77"/>
        <v>0.7</v>
      </c>
      <c r="Q200" s="24">
        <f t="shared" si="78"/>
        <v>6.3484755796773746E-4</v>
      </c>
      <c r="R200" s="23">
        <f>'Uitgebreide invoer'!I200</f>
        <v>1</v>
      </c>
      <c r="S200" s="23">
        <f t="shared" si="79"/>
        <v>0.7</v>
      </c>
      <c r="T200" s="24">
        <f t="shared" si="99"/>
        <v>5.7786011057292308E-2</v>
      </c>
      <c r="U200" s="23" t="str">
        <f>'Uitgebreide invoer'!J200</f>
        <v>Nee</v>
      </c>
      <c r="V200" s="23">
        <f t="shared" si="80"/>
        <v>0.77435204787962097</v>
      </c>
      <c r="W200" s="23">
        <f t="shared" si="81"/>
        <v>2.8083504258715966</v>
      </c>
      <c r="X200" s="23">
        <f t="shared" si="82"/>
        <v>0.27573198869556814</v>
      </c>
      <c r="Y200" s="23">
        <f t="shared" si="83"/>
        <v>1.7707026710999345</v>
      </c>
      <c r="Z200" s="23">
        <f t="shared" si="84"/>
        <v>3.9322363186963889</v>
      </c>
      <c r="AA200" s="23">
        <f t="shared" si="85"/>
        <v>0.45030423595877783</v>
      </c>
      <c r="AB200" s="23">
        <f t="shared" si="86"/>
        <v>0.99635062322031354</v>
      </c>
      <c r="AC200" s="23">
        <f t="shared" si="87"/>
        <v>11.153439188060512</v>
      </c>
      <c r="AD200" s="23">
        <f t="shared" si="88"/>
        <v>29.890518696609405</v>
      </c>
      <c r="AE200" s="23">
        <f t="shared" si="89"/>
        <v>-0.3</v>
      </c>
      <c r="AF200" s="46">
        <f t="shared" si="90"/>
        <v>0.28126554795427666</v>
      </c>
      <c r="AG200" s="23">
        <f t="shared" si="91"/>
        <v>6.2448173485744427E-2</v>
      </c>
      <c r="AH200" s="23">
        <f t="shared" si="92"/>
        <v>1.0865223522835716</v>
      </c>
      <c r="AI200" s="155">
        <f t="shared" si="93"/>
        <v>0.28344814297732102</v>
      </c>
      <c r="AJ200" s="155">
        <f t="shared" si="94"/>
        <v>1.897592280093148E-2</v>
      </c>
      <c r="AK200" s="155">
        <f t="shared" si="95"/>
        <v>0.30242406577825248</v>
      </c>
      <c r="AL200" s="155">
        <f t="shared" si="96"/>
        <v>11.476831283672581</v>
      </c>
    </row>
    <row r="201" spans="1:38" s="156" customFormat="1" x14ac:dyDescent="0.35">
      <c r="A201" s="23">
        <f>'Uitgebreide invoer'!A201</f>
        <v>137.9000000000002</v>
      </c>
      <c r="B201" s="23">
        <f t="shared" si="75"/>
        <v>0.69999999999998863</v>
      </c>
      <c r="C201" s="23">
        <f>'Uitgebreide invoer'!B201</f>
        <v>0.3</v>
      </c>
      <c r="D201" s="23" t="str">
        <f>'Uitgebreide invoer'!C201</f>
        <v>30 - Grasachtigen en ondergedoken soorten</v>
      </c>
      <c r="E201" s="23">
        <f>'Uitgebreide invoer'!D201</f>
        <v>30</v>
      </c>
      <c r="F201" s="23">
        <f>'Uitgebreide invoer'!E201</f>
        <v>1.5</v>
      </c>
      <c r="G201" s="23">
        <f>'Uitgebreide invoer'!F201</f>
        <v>1.2</v>
      </c>
      <c r="H201" s="23">
        <f>'Uitgebreide invoer'!G201</f>
        <v>1.2</v>
      </c>
      <c r="I201" s="23">
        <f>'Uitgebreide invoer'!H201</f>
        <v>1</v>
      </c>
      <c r="J201" s="24">
        <f>J200+(+H201-I201)/(MAX('Invoerblad heterogene watergang'!$H$9:$H$17))*B201</f>
        <v>1.0393999999999957</v>
      </c>
      <c r="K201" s="24">
        <f t="shared" si="97"/>
        <v>1.7978743686781098</v>
      </c>
      <c r="L201" s="79">
        <f t="shared" si="98"/>
        <v>0.75803040434786961</v>
      </c>
      <c r="M201" s="91">
        <f>'Uitgebreide invoer'!K201</f>
        <v>100</v>
      </c>
      <c r="N201" s="89">
        <f t="shared" si="76"/>
        <v>1.7393999999999956</v>
      </c>
      <c r="O201" s="93" t="str">
        <f>'Uitgebreide invoer'!L201</f>
        <v>Begroeiing volgt bodemverloop</v>
      </c>
      <c r="P201" s="23">
        <f t="shared" si="77"/>
        <v>0.7</v>
      </c>
      <c r="Q201" s="24">
        <f t="shared" si="78"/>
        <v>6.3423475749217935E-4</v>
      </c>
      <c r="R201" s="23">
        <f>'Uitgebreide invoer'!I201</f>
        <v>1</v>
      </c>
      <c r="S201" s="23">
        <f t="shared" si="79"/>
        <v>0.7</v>
      </c>
      <c r="T201" s="24">
        <f t="shared" si="99"/>
        <v>5.8030404347869657E-2</v>
      </c>
      <c r="U201" s="23" t="str">
        <f>'Uitgebreide invoer'!J201</f>
        <v>Nee</v>
      </c>
      <c r="V201" s="23">
        <f t="shared" si="80"/>
        <v>0.77468777696060942</v>
      </c>
      <c r="W201" s="23">
        <f t="shared" si="81"/>
        <v>2.8092315984121523</v>
      </c>
      <c r="X201" s="23">
        <f t="shared" si="82"/>
        <v>0.27576500897913941</v>
      </c>
      <c r="Y201" s="23">
        <f t="shared" si="83"/>
        <v>1.7715516260911355</v>
      </c>
      <c r="Z201" s="23">
        <f t="shared" si="84"/>
        <v>3.9331174912369447</v>
      </c>
      <c r="AA201" s="23">
        <f t="shared" si="85"/>
        <v>0.45041919801231056</v>
      </c>
      <c r="AB201" s="23">
        <f t="shared" si="86"/>
        <v>0.99686384913052606</v>
      </c>
      <c r="AC201" s="23">
        <f t="shared" si="87"/>
        <v>11.159165709334358</v>
      </c>
      <c r="AD201" s="23">
        <f t="shared" si="88"/>
        <v>29.905915473915783</v>
      </c>
      <c r="AE201" s="23">
        <f t="shared" si="89"/>
        <v>-0.3</v>
      </c>
      <c r="AF201" s="46">
        <f t="shared" si="90"/>
        <v>0.28127408460050496</v>
      </c>
      <c r="AG201" s="23">
        <f t="shared" si="91"/>
        <v>6.2419717998316769E-2</v>
      </c>
      <c r="AH201" s="23">
        <f t="shared" si="92"/>
        <v>1.0867160440735397</v>
      </c>
      <c r="AI201" s="155">
        <f t="shared" si="93"/>
        <v>0.28345654220724265</v>
      </c>
      <c r="AJ201" s="155">
        <f t="shared" si="94"/>
        <v>1.8967371048180592E-2</v>
      </c>
      <c r="AK201" s="155">
        <f t="shared" si="95"/>
        <v>0.30242391325542323</v>
      </c>
      <c r="AL201" s="155">
        <f t="shared" si="96"/>
        <v>11.474932699199183</v>
      </c>
    </row>
    <row r="202" spans="1:38" s="156" customFormat="1" x14ac:dyDescent="0.35">
      <c r="A202" s="23">
        <f>'Uitgebreide invoer'!A202</f>
        <v>138.60000000000019</v>
      </c>
      <c r="B202" s="23">
        <f t="shared" si="75"/>
        <v>0.69999999999998863</v>
      </c>
      <c r="C202" s="23">
        <f>'Uitgebreide invoer'!B202</f>
        <v>0.3</v>
      </c>
      <c r="D202" s="23" t="str">
        <f>'Uitgebreide invoer'!C202</f>
        <v>30 - Grasachtigen en ondergedoken soorten</v>
      </c>
      <c r="E202" s="23">
        <f>'Uitgebreide invoer'!D202</f>
        <v>30</v>
      </c>
      <c r="F202" s="23">
        <f>'Uitgebreide invoer'!E202</f>
        <v>1.5</v>
      </c>
      <c r="G202" s="23">
        <f>'Uitgebreide invoer'!F202</f>
        <v>1.2</v>
      </c>
      <c r="H202" s="23">
        <f>'Uitgebreide invoer'!G202</f>
        <v>1.2</v>
      </c>
      <c r="I202" s="23">
        <f>'Uitgebreide invoer'!H202</f>
        <v>1</v>
      </c>
      <c r="J202" s="24">
        <f>J201+(+H202-I202)/(MAX('Invoerblad heterogene watergang'!$H$9:$H$17))*B202</f>
        <v>1.0395999999999956</v>
      </c>
      <c r="K202" s="24">
        <f t="shared" si="97"/>
        <v>1.7983179051089322</v>
      </c>
      <c r="L202" s="79">
        <f t="shared" si="98"/>
        <v>0.75827436867811415</v>
      </c>
      <c r="M202" s="91">
        <f>'Uitgebreide invoer'!K202</f>
        <v>100</v>
      </c>
      <c r="N202" s="89">
        <f t="shared" si="76"/>
        <v>1.7395999999999956</v>
      </c>
      <c r="O202" s="93" t="str">
        <f>'Uitgebreide invoer'!L202</f>
        <v>Begroeiing volgt bodemverloop</v>
      </c>
      <c r="P202" s="23">
        <f t="shared" si="77"/>
        <v>0.7</v>
      </c>
      <c r="Q202" s="24">
        <f t="shared" si="78"/>
        <v>6.3362347260352743E-4</v>
      </c>
      <c r="R202" s="23">
        <f>'Uitgebreide invoer'!I202</f>
        <v>1</v>
      </c>
      <c r="S202" s="23">
        <f t="shared" si="79"/>
        <v>0.7</v>
      </c>
      <c r="T202" s="24">
        <f t="shared" si="99"/>
        <v>5.8274368678114197E-2</v>
      </c>
      <c r="U202" s="23" t="str">
        <f>'Uitgebreide invoer'!J202</f>
        <v>Nee</v>
      </c>
      <c r="V202" s="23">
        <f t="shared" si="80"/>
        <v>0.77502309548098614</v>
      </c>
      <c r="W202" s="23">
        <f t="shared" si="81"/>
        <v>2.810111224314233</v>
      </c>
      <c r="X202" s="23">
        <f t="shared" si="82"/>
        <v>0.27579801424768136</v>
      </c>
      <c r="Y202" s="23">
        <f t="shared" si="83"/>
        <v>1.7723992697050257</v>
      </c>
      <c r="Z202" s="23">
        <f t="shared" si="84"/>
        <v>3.9339971171390253</v>
      </c>
      <c r="AA202" s="23">
        <f t="shared" si="85"/>
        <v>0.4505339523466636</v>
      </c>
      <c r="AB202" s="23">
        <f t="shared" si="86"/>
        <v>0.99737617422403957</v>
      </c>
      <c r="AC202" s="23">
        <f t="shared" si="87"/>
        <v>11.164886647442247</v>
      </c>
      <c r="AD202" s="23">
        <f t="shared" si="88"/>
        <v>29.921285226721189</v>
      </c>
      <c r="AE202" s="23">
        <f t="shared" si="89"/>
        <v>-0.3</v>
      </c>
      <c r="AF202" s="46">
        <f t="shared" si="90"/>
        <v>0.28128261189554304</v>
      </c>
      <c r="AG202" s="23">
        <f t="shared" si="91"/>
        <v>6.2391293681523151E-2</v>
      </c>
      <c r="AH202" s="23">
        <f t="shared" si="92"/>
        <v>1.0869097188273633</v>
      </c>
      <c r="AI202" s="155">
        <f t="shared" si="93"/>
        <v>0.28346493211818763</v>
      </c>
      <c r="AJ202" s="155">
        <f t="shared" si="94"/>
        <v>1.8958828650115701E-2</v>
      </c>
      <c r="AK202" s="155">
        <f t="shared" si="95"/>
        <v>0.30242376076830335</v>
      </c>
      <c r="AL202" s="155">
        <f t="shared" si="96"/>
        <v>11.473041172062743</v>
      </c>
    </row>
    <row r="203" spans="1:38" s="156" customFormat="1" x14ac:dyDescent="0.35">
      <c r="A203" s="23">
        <f>'Uitgebreide invoer'!A203</f>
        <v>139.30000000000018</v>
      </c>
      <c r="B203" s="23">
        <f t="shared" si="75"/>
        <v>0.69999999999998863</v>
      </c>
      <c r="C203" s="23">
        <f>'Uitgebreide invoer'!B203</f>
        <v>0.3</v>
      </c>
      <c r="D203" s="23" t="str">
        <f>'Uitgebreide invoer'!C203</f>
        <v>30 - Grasachtigen en ondergedoken soorten</v>
      </c>
      <c r="E203" s="23">
        <f>'Uitgebreide invoer'!D203</f>
        <v>30</v>
      </c>
      <c r="F203" s="23">
        <f>'Uitgebreide invoer'!E203</f>
        <v>1.5</v>
      </c>
      <c r="G203" s="23">
        <f>'Uitgebreide invoer'!F203</f>
        <v>1.2</v>
      </c>
      <c r="H203" s="23">
        <f>'Uitgebreide invoer'!G203</f>
        <v>1.2</v>
      </c>
      <c r="I203" s="23">
        <f>'Uitgebreide invoer'!H203</f>
        <v>1</v>
      </c>
      <c r="J203" s="24">
        <f>J202+(+H203-I203)/(MAX('Invoerblad heterogene watergang'!$H$9:$H$17))*B203</f>
        <v>1.0397999999999956</v>
      </c>
      <c r="K203" s="24">
        <f t="shared" si="97"/>
        <v>1.7987610146978308</v>
      </c>
      <c r="L203" s="79">
        <f t="shared" si="98"/>
        <v>0.75851790510893657</v>
      </c>
      <c r="M203" s="91">
        <f>'Uitgebreide invoer'!K203</f>
        <v>100</v>
      </c>
      <c r="N203" s="89">
        <f t="shared" si="76"/>
        <v>1.7397999999999956</v>
      </c>
      <c r="O203" s="93" t="str">
        <f>'Uitgebreide invoer'!L203</f>
        <v>Begroeiing volgt bodemverloop</v>
      </c>
      <c r="P203" s="23">
        <f t="shared" si="77"/>
        <v>0.7</v>
      </c>
      <c r="Q203" s="24">
        <f t="shared" si="78"/>
        <v>6.330136984266019E-4</v>
      </c>
      <c r="R203" s="23">
        <f>'Uitgebreide invoer'!I203</f>
        <v>1</v>
      </c>
      <c r="S203" s="23">
        <f t="shared" si="79"/>
        <v>0.7</v>
      </c>
      <c r="T203" s="24">
        <f t="shared" si="99"/>
        <v>5.8517905108936619E-2</v>
      </c>
      <c r="U203" s="23" t="str">
        <f>'Uitgebreide invoer'!J203</f>
        <v>Nee</v>
      </c>
      <c r="V203" s="23">
        <f t="shared" si="80"/>
        <v>0.77535800395823162</v>
      </c>
      <c r="W203" s="23">
        <f t="shared" si="81"/>
        <v>2.8109893074030072</v>
      </c>
      <c r="X203" s="23">
        <f t="shared" si="82"/>
        <v>0.27583100437851282</v>
      </c>
      <c r="Y203" s="23">
        <f t="shared" si="83"/>
        <v>1.7732456046869987</v>
      </c>
      <c r="Z203" s="23">
        <f t="shared" si="84"/>
        <v>3.9348752002277996</v>
      </c>
      <c r="AA203" s="23">
        <f t="shared" si="85"/>
        <v>0.45064849949608088</v>
      </c>
      <c r="AB203" s="23">
        <f t="shared" si="86"/>
        <v>0.99788760072876703</v>
      </c>
      <c r="AC203" s="23">
        <f t="shared" si="87"/>
        <v>11.170602004593736</v>
      </c>
      <c r="AD203" s="23">
        <f t="shared" si="88"/>
        <v>29.936628021863012</v>
      </c>
      <c r="AE203" s="23">
        <f t="shared" si="89"/>
        <v>-0.3</v>
      </c>
      <c r="AF203" s="46">
        <f t="shared" si="90"/>
        <v>0.28129112982365706</v>
      </c>
      <c r="AG203" s="23">
        <f t="shared" si="91"/>
        <v>6.2362900587809765E-2</v>
      </c>
      <c r="AH203" s="23">
        <f t="shared" si="92"/>
        <v>1.0871033767103779</v>
      </c>
      <c r="AI203" s="155">
        <f t="shared" si="93"/>
        <v>0.28347331269504827</v>
      </c>
      <c r="AJ203" s="155">
        <f t="shared" si="94"/>
        <v>1.8950295622540952E-2</v>
      </c>
      <c r="AK203" s="155">
        <f t="shared" si="95"/>
        <v>0.30242360831758924</v>
      </c>
      <c r="AL203" s="155">
        <f t="shared" si="96"/>
        <v>11.471156669345062</v>
      </c>
    </row>
    <row r="204" spans="1:38" s="156" customFormat="1" x14ac:dyDescent="0.35">
      <c r="A204" s="23">
        <f>'Uitgebreide invoer'!A204</f>
        <v>140.00000000000017</v>
      </c>
      <c r="B204" s="23">
        <f t="shared" si="75"/>
        <v>0.69999999999998863</v>
      </c>
      <c r="C204" s="23">
        <f>'Uitgebreide invoer'!B204</f>
        <v>0.3</v>
      </c>
      <c r="D204" s="23" t="str">
        <f>'Uitgebreide invoer'!C204</f>
        <v>30 - Grasachtigen en ondergedoken soorten</v>
      </c>
      <c r="E204" s="23">
        <f>'Uitgebreide invoer'!D204</f>
        <v>30</v>
      </c>
      <c r="F204" s="23">
        <f>'Uitgebreide invoer'!E204</f>
        <v>1.5</v>
      </c>
      <c r="G204" s="23">
        <f>'Uitgebreide invoer'!F204</f>
        <v>1.2</v>
      </c>
      <c r="H204" s="23">
        <f>'Uitgebreide invoer'!G204</f>
        <v>1.2</v>
      </c>
      <c r="I204" s="23">
        <f>'Uitgebreide invoer'!H204</f>
        <v>1</v>
      </c>
      <c r="J204" s="24">
        <f>J203+(+H204-I204)/(MAX('Invoerblad heterogene watergang'!$H$9:$H$17))*B204</f>
        <v>1.0399999999999956</v>
      </c>
      <c r="K204" s="24">
        <f t="shared" si="97"/>
        <v>1.7992036984989037</v>
      </c>
      <c r="L204" s="79">
        <f t="shared" si="98"/>
        <v>0.75876101469783519</v>
      </c>
      <c r="M204" s="91">
        <f>'Uitgebreide invoer'!K204</f>
        <v>100</v>
      </c>
      <c r="N204" s="89">
        <f t="shared" si="76"/>
        <v>1.7399999999999956</v>
      </c>
      <c r="O204" s="93" t="str">
        <f>'Uitgebreide invoer'!L204</f>
        <v>Begroeiing volgt bodemverloop</v>
      </c>
      <c r="P204" s="23">
        <f t="shared" si="77"/>
        <v>0.7</v>
      </c>
      <c r="Q204" s="24">
        <f t="shared" si="78"/>
        <v>6.324054301041275E-4</v>
      </c>
      <c r="R204" s="23">
        <f>'Uitgebreide invoer'!I204</f>
        <v>1</v>
      </c>
      <c r="S204" s="23">
        <f t="shared" si="79"/>
        <v>0.7</v>
      </c>
      <c r="T204" s="24">
        <f t="shared" si="99"/>
        <v>5.8761014697835234E-2</v>
      </c>
      <c r="U204" s="23" t="str">
        <f>'Uitgebreide invoer'!J204</f>
        <v>Nee</v>
      </c>
      <c r="V204" s="23">
        <f t="shared" si="80"/>
        <v>0.77569250290988101</v>
      </c>
      <c r="W204" s="23">
        <f t="shared" si="81"/>
        <v>2.8118658514913379</v>
      </c>
      <c r="X204" s="23">
        <f t="shared" si="82"/>
        <v>0.27586397925010347</v>
      </c>
      <c r="Y204" s="23">
        <f t="shared" si="83"/>
        <v>1.7740906337753348</v>
      </c>
      <c r="Z204" s="23">
        <f t="shared" si="84"/>
        <v>3.9357517443161303</v>
      </c>
      <c r="AA204" s="23">
        <f t="shared" si="85"/>
        <v>0.45076283999299804</v>
      </c>
      <c r="AB204" s="23">
        <f t="shared" si="86"/>
        <v>0.99839813086545381</v>
      </c>
      <c r="AC204" s="23">
        <f t="shared" si="87"/>
        <v>11.17631178302889</v>
      </c>
      <c r="AD204" s="23">
        <f t="shared" si="88"/>
        <v>29.951943925963615</v>
      </c>
      <c r="AE204" s="23">
        <f t="shared" si="89"/>
        <v>-0.3</v>
      </c>
      <c r="AF204" s="46">
        <f t="shared" si="90"/>
        <v>0.28129963836941674</v>
      </c>
      <c r="AG204" s="23">
        <f t="shared" si="91"/>
        <v>6.2334538768610837E-2</v>
      </c>
      <c r="AH204" s="23">
        <f t="shared" si="92"/>
        <v>1.0872970178867882</v>
      </c>
      <c r="AI204" s="155">
        <f t="shared" si="93"/>
        <v>0.2834816839230152</v>
      </c>
      <c r="AJ204" s="155">
        <f t="shared" si="94"/>
        <v>1.8941771980953728E-2</v>
      </c>
      <c r="AK204" s="155">
        <f t="shared" si="95"/>
        <v>0.30242345590396891</v>
      </c>
      <c r="AL204" s="155">
        <f t="shared" si="96"/>
        <v>11.469279158315482</v>
      </c>
    </row>
    <row r="205" spans="1:38" s="156" customFormat="1" x14ac:dyDescent="0.35">
      <c r="A205" s="23">
        <f>'Uitgebreide invoer'!A205</f>
        <v>140.70000000000016</v>
      </c>
      <c r="B205" s="23">
        <f t="shared" si="75"/>
        <v>0.69999999999998863</v>
      </c>
      <c r="C205" s="23">
        <f>'Uitgebreide invoer'!B205</f>
        <v>0.3</v>
      </c>
      <c r="D205" s="23" t="str">
        <f>'Uitgebreide invoer'!C205</f>
        <v>30 - Grasachtigen en ondergedoken soorten</v>
      </c>
      <c r="E205" s="23">
        <f>'Uitgebreide invoer'!D205</f>
        <v>30</v>
      </c>
      <c r="F205" s="23">
        <f>'Uitgebreide invoer'!E205</f>
        <v>1.5</v>
      </c>
      <c r="G205" s="23">
        <f>'Uitgebreide invoer'!F205</f>
        <v>1.2</v>
      </c>
      <c r="H205" s="23">
        <f>'Uitgebreide invoer'!G205</f>
        <v>1.2</v>
      </c>
      <c r="I205" s="23">
        <f>'Uitgebreide invoer'!H205</f>
        <v>1</v>
      </c>
      <c r="J205" s="24">
        <f>J204+(+H205-I205)/(MAX('Invoerblad heterogene watergang'!$H$9:$H$17))*B205</f>
        <v>1.0401999999999956</v>
      </c>
      <c r="K205" s="24">
        <f t="shared" si="97"/>
        <v>1.7996459575628614</v>
      </c>
      <c r="L205" s="79">
        <f t="shared" si="98"/>
        <v>0.75900369849890814</v>
      </c>
      <c r="M205" s="91">
        <f>'Uitgebreide invoer'!K205</f>
        <v>100</v>
      </c>
      <c r="N205" s="89">
        <f t="shared" si="76"/>
        <v>1.7401999999999955</v>
      </c>
      <c r="O205" s="93" t="str">
        <f>'Uitgebreide invoer'!L205</f>
        <v>Begroeiing volgt bodemverloop</v>
      </c>
      <c r="P205" s="23">
        <f t="shared" si="77"/>
        <v>0.7</v>
      </c>
      <c r="Q205" s="24">
        <f t="shared" si="78"/>
        <v>6.3179866279669062E-4</v>
      </c>
      <c r="R205" s="23">
        <f>'Uitgebreide invoer'!I205</f>
        <v>1</v>
      </c>
      <c r="S205" s="23">
        <f t="shared" si="79"/>
        <v>0.7</v>
      </c>
      <c r="T205" s="24">
        <f t="shared" si="99"/>
        <v>5.9003698498908186E-2</v>
      </c>
      <c r="U205" s="23" t="str">
        <f>'Uitgebreide invoer'!J205</f>
        <v>Nee</v>
      </c>
      <c r="V205" s="23">
        <f t="shared" si="80"/>
        <v>0.77602659285351483</v>
      </c>
      <c r="W205" s="23">
        <f t="shared" si="81"/>
        <v>2.8127408603798312</v>
      </c>
      <c r="X205" s="23">
        <f t="shared" si="82"/>
        <v>0.27589693874206406</v>
      </c>
      <c r="Y205" s="23">
        <f t="shared" si="83"/>
        <v>1.7749343597012217</v>
      </c>
      <c r="Z205" s="23">
        <f t="shared" si="84"/>
        <v>3.9366267532046235</v>
      </c>
      <c r="AA205" s="23">
        <f t="shared" si="85"/>
        <v>0.45087697436805019</v>
      </c>
      <c r="AB205" s="23">
        <f t="shared" si="86"/>
        <v>0.99890776684770688</v>
      </c>
      <c r="AC205" s="23">
        <f t="shared" si="87"/>
        <v>11.182015985017978</v>
      </c>
      <c r="AD205" s="23">
        <f t="shared" si="88"/>
        <v>29.967233005431208</v>
      </c>
      <c r="AE205" s="23">
        <f t="shared" si="89"/>
        <v>-0.3</v>
      </c>
      <c r="AF205" s="46">
        <f t="shared" si="90"/>
        <v>0.28130813751769623</v>
      </c>
      <c r="AG205" s="23">
        <f t="shared" si="91"/>
        <v>6.2306208274345853E-2</v>
      </c>
      <c r="AH205" s="23">
        <f t="shared" si="92"/>
        <v>1.0874906425196673</v>
      </c>
      <c r="AI205" s="155">
        <f t="shared" si="93"/>
        <v>0.28349004578757891</v>
      </c>
      <c r="AJ205" s="155">
        <f t="shared" si="94"/>
        <v>1.8933257740548288E-2</v>
      </c>
      <c r="AK205" s="155">
        <f t="shared" si="95"/>
        <v>0.30242330352812719</v>
      </c>
      <c r="AL205" s="155">
        <f t="shared" si="96"/>
        <v>11.467408606429611</v>
      </c>
    </row>
    <row r="206" spans="1:38" s="156" customFormat="1" x14ac:dyDescent="0.35">
      <c r="A206" s="23">
        <f>'Uitgebreide invoer'!A206</f>
        <v>141.40000000000015</v>
      </c>
      <c r="B206" s="23">
        <f t="shared" si="75"/>
        <v>0.69999999999998863</v>
      </c>
      <c r="C206" s="23">
        <f>'Uitgebreide invoer'!B206</f>
        <v>0.3</v>
      </c>
      <c r="D206" s="23" t="str">
        <f>'Uitgebreide invoer'!C206</f>
        <v>30 - Grasachtigen en ondergedoken soorten</v>
      </c>
      <c r="E206" s="23">
        <f>'Uitgebreide invoer'!D206</f>
        <v>30</v>
      </c>
      <c r="F206" s="23">
        <f>'Uitgebreide invoer'!E206</f>
        <v>1.5</v>
      </c>
      <c r="G206" s="23">
        <f>'Uitgebreide invoer'!F206</f>
        <v>1.2</v>
      </c>
      <c r="H206" s="23">
        <f>'Uitgebreide invoer'!G206</f>
        <v>1.2</v>
      </c>
      <c r="I206" s="23">
        <f>'Uitgebreide invoer'!H206</f>
        <v>1</v>
      </c>
      <c r="J206" s="24">
        <f>J205+(+H206-I206)/(MAX('Invoerblad heterogene watergang'!$H$9:$H$17))*B206</f>
        <v>1.0403999999999956</v>
      </c>
      <c r="K206" s="24">
        <f t="shared" si="97"/>
        <v>1.8000877929370394</v>
      </c>
      <c r="L206" s="79">
        <f t="shared" si="98"/>
        <v>0.75924595756286584</v>
      </c>
      <c r="M206" s="91">
        <f>'Uitgebreide invoer'!K206</f>
        <v>100</v>
      </c>
      <c r="N206" s="89">
        <f t="shared" si="76"/>
        <v>1.7403999999999955</v>
      </c>
      <c r="O206" s="93" t="str">
        <f>'Uitgebreide invoer'!L206</f>
        <v>Begroeiing volgt bodemverloop</v>
      </c>
      <c r="P206" s="23">
        <f t="shared" si="77"/>
        <v>0.7</v>
      </c>
      <c r="Q206" s="24">
        <f t="shared" si="78"/>
        <v>6.3119339168266812E-4</v>
      </c>
      <c r="R206" s="23">
        <f>'Uitgebreide invoer'!I206</f>
        <v>1</v>
      </c>
      <c r="S206" s="23">
        <f t="shared" si="79"/>
        <v>0.7</v>
      </c>
      <c r="T206" s="24">
        <f t="shared" si="99"/>
        <v>5.9245957562865881E-2</v>
      </c>
      <c r="U206" s="23" t="str">
        <f>'Uitgebreide invoer'!J206</f>
        <v>Nee</v>
      </c>
      <c r="V206" s="23">
        <f t="shared" si="80"/>
        <v>0.77636027430675036</v>
      </c>
      <c r="W206" s="23">
        <f t="shared" si="81"/>
        <v>2.8136143378568761</v>
      </c>
      <c r="X206" s="23">
        <f t="shared" si="82"/>
        <v>0.27592988273513785</v>
      </c>
      <c r="Y206" s="23">
        <f t="shared" si="83"/>
        <v>1.7757767851887685</v>
      </c>
      <c r="Z206" s="23">
        <f t="shared" si="84"/>
        <v>3.9375002306816684</v>
      </c>
      <c r="AA206" s="23">
        <f t="shared" si="85"/>
        <v>0.45099090315007861</v>
      </c>
      <c r="AB206" s="23">
        <f t="shared" si="86"/>
        <v>0.99941651088201811</v>
      </c>
      <c r="AC206" s="23">
        <f t="shared" si="87"/>
        <v>11.187714612861173</v>
      </c>
      <c r="AD206" s="23">
        <f t="shared" si="88"/>
        <v>29.982495326460544</v>
      </c>
      <c r="AE206" s="23">
        <f t="shared" si="89"/>
        <v>-0.3</v>
      </c>
      <c r="AF206" s="46">
        <f t="shared" si="90"/>
        <v>0.28131662725366946</v>
      </c>
      <c r="AG206" s="23">
        <f t="shared" si="91"/>
        <v>6.2277909154435096E-2</v>
      </c>
      <c r="AH206" s="23">
        <f t="shared" si="92"/>
        <v>1.0876842507709679</v>
      </c>
      <c r="AI206" s="155">
        <f t="shared" si="93"/>
        <v>0.28349839827452444</v>
      </c>
      <c r="AJ206" s="155">
        <f t="shared" si="94"/>
        <v>1.8924752916218375E-2</v>
      </c>
      <c r="AK206" s="155">
        <f t="shared" si="95"/>
        <v>0.30242315119074281</v>
      </c>
      <c r="AL206" s="155">
        <f t="shared" si="96"/>
        <v>11.465544981328089</v>
      </c>
    </row>
    <row r="207" spans="1:38" s="156" customFormat="1" x14ac:dyDescent="0.35">
      <c r="A207" s="23">
        <f>'Uitgebreide invoer'!A207</f>
        <v>142.10000000000014</v>
      </c>
      <c r="B207" s="23">
        <f t="shared" si="75"/>
        <v>0.69999999999998863</v>
      </c>
      <c r="C207" s="23">
        <f>'Uitgebreide invoer'!B207</f>
        <v>0.3</v>
      </c>
      <c r="D207" s="23" t="str">
        <f>'Uitgebreide invoer'!C207</f>
        <v>30 - Grasachtigen en ondergedoken soorten</v>
      </c>
      <c r="E207" s="23">
        <f>'Uitgebreide invoer'!D207</f>
        <v>30</v>
      </c>
      <c r="F207" s="23">
        <f>'Uitgebreide invoer'!E207</f>
        <v>1.5</v>
      </c>
      <c r="G207" s="23">
        <f>'Uitgebreide invoer'!F207</f>
        <v>1.2</v>
      </c>
      <c r="H207" s="23">
        <f>'Uitgebreide invoer'!G207</f>
        <v>1.2</v>
      </c>
      <c r="I207" s="23">
        <f>'Uitgebreide invoer'!H207</f>
        <v>1</v>
      </c>
      <c r="J207" s="24">
        <f>J206+(+H207-I207)/(MAX('Invoerblad heterogene watergang'!$H$9:$H$17))*B207</f>
        <v>1.0405999999999955</v>
      </c>
      <c r="K207" s="24">
        <f t="shared" si="97"/>
        <v>1.8005292056654101</v>
      </c>
      <c r="L207" s="79">
        <f t="shared" si="98"/>
        <v>0.75948779293704383</v>
      </c>
      <c r="M207" s="91">
        <f>'Uitgebreide invoer'!K207</f>
        <v>100</v>
      </c>
      <c r="N207" s="89">
        <f t="shared" si="76"/>
        <v>1.7405999999999955</v>
      </c>
      <c r="O207" s="93" t="str">
        <f>'Uitgebreide invoer'!L207</f>
        <v>Begroeiing volgt bodemverloop</v>
      </c>
      <c r="P207" s="23">
        <f t="shared" si="77"/>
        <v>0.7</v>
      </c>
      <c r="Q207" s="24">
        <f t="shared" si="78"/>
        <v>6.3058961195816803E-4</v>
      </c>
      <c r="R207" s="23">
        <f>'Uitgebreide invoer'!I207</f>
        <v>1</v>
      </c>
      <c r="S207" s="23">
        <f t="shared" si="79"/>
        <v>0.7</v>
      </c>
      <c r="T207" s="24">
        <f t="shared" si="99"/>
        <v>5.9487792937043871E-2</v>
      </c>
      <c r="U207" s="23" t="str">
        <f>'Uitgebreide invoer'!J207</f>
        <v>Nee</v>
      </c>
      <c r="V207" s="23">
        <f t="shared" si="80"/>
        <v>0.77669354778723354</v>
      </c>
      <c r="W207" s="23">
        <f t="shared" si="81"/>
        <v>2.814486287698696</v>
      </c>
      <c r="X207" s="23">
        <f t="shared" si="82"/>
        <v>0.27596281111119142</v>
      </c>
      <c r="Y207" s="23">
        <f t="shared" si="83"/>
        <v>1.7766179129550252</v>
      </c>
      <c r="Z207" s="23">
        <f t="shared" si="84"/>
        <v>3.9383721805234888</v>
      </c>
      <c r="AA207" s="23">
        <f t="shared" si="85"/>
        <v>0.45110462686613761</v>
      </c>
      <c r="AB207" s="23">
        <f t="shared" si="86"/>
        <v>0.99992436516779171</v>
      </c>
      <c r="AC207" s="23">
        <f t="shared" si="87"/>
        <v>11.19340766888827</v>
      </c>
      <c r="AD207" s="23">
        <f t="shared" si="88"/>
        <v>29.997730955033752</v>
      </c>
      <c r="AE207" s="23">
        <f t="shared" si="89"/>
        <v>-0.3</v>
      </c>
      <c r="AF207" s="46">
        <f t="shared" si="90"/>
        <v>0.2813251075628066</v>
      </c>
      <c r="AG207" s="23">
        <f t="shared" si="91"/>
        <v>6.2249641457311308E-2</v>
      </c>
      <c r="AH207" s="23">
        <f t="shared" si="92"/>
        <v>1.0878778428015312</v>
      </c>
      <c r="AI207" s="155">
        <f t="shared" si="93"/>
        <v>0.28350674136992876</v>
      </c>
      <c r="AJ207" s="155">
        <f t="shared" si="94"/>
        <v>1.8916257522560258E-2</v>
      </c>
      <c r="AK207" s="155">
        <f t="shared" si="95"/>
        <v>0.30242299889248903</v>
      </c>
      <c r="AL207" s="155">
        <f t="shared" si="96"/>
        <v>11.463688250835334</v>
      </c>
    </row>
    <row r="208" spans="1:38" s="156" customFormat="1" x14ac:dyDescent="0.35">
      <c r="A208" s="23">
        <f>'Uitgebreide invoer'!A208</f>
        <v>142.80000000000013</v>
      </c>
      <c r="B208" s="23">
        <f t="shared" si="75"/>
        <v>0.69999999999998863</v>
      </c>
      <c r="C208" s="23">
        <f>'Uitgebreide invoer'!B208</f>
        <v>0.3</v>
      </c>
      <c r="D208" s="23" t="str">
        <f>'Uitgebreide invoer'!C208</f>
        <v>30 - Grasachtigen en ondergedoken soorten</v>
      </c>
      <c r="E208" s="23">
        <f>'Uitgebreide invoer'!D208</f>
        <v>30</v>
      </c>
      <c r="F208" s="23">
        <f>'Uitgebreide invoer'!E208</f>
        <v>1.5</v>
      </c>
      <c r="G208" s="23">
        <f>'Uitgebreide invoer'!F208</f>
        <v>1.2</v>
      </c>
      <c r="H208" s="23">
        <f>'Uitgebreide invoer'!G208</f>
        <v>1.2</v>
      </c>
      <c r="I208" s="23">
        <f>'Uitgebreide invoer'!H208</f>
        <v>1</v>
      </c>
      <c r="J208" s="24">
        <f>J207+(+H208-I208)/(MAX('Invoerblad heterogene watergang'!$H$9:$H$17))*B208</f>
        <v>1.0407999999999955</v>
      </c>
      <c r="K208" s="24">
        <f t="shared" si="97"/>
        <v>1.800970196788596</v>
      </c>
      <c r="L208" s="79">
        <f t="shared" si="98"/>
        <v>0.75972920566541458</v>
      </c>
      <c r="M208" s="91">
        <f>'Uitgebreide invoer'!K208</f>
        <v>100</v>
      </c>
      <c r="N208" s="89">
        <f t="shared" si="76"/>
        <v>1.7407999999999955</v>
      </c>
      <c r="O208" s="93" t="str">
        <f>'Uitgebreide invoer'!L208</f>
        <v>Begroeiing volgt bodemverloop</v>
      </c>
      <c r="P208" s="23">
        <f t="shared" si="77"/>
        <v>0.7</v>
      </c>
      <c r="Q208" s="24">
        <f t="shared" si="78"/>
        <v>6.2998731883696772E-4</v>
      </c>
      <c r="R208" s="23">
        <f>'Uitgebreide invoer'!I208</f>
        <v>1</v>
      </c>
      <c r="S208" s="23">
        <f t="shared" si="79"/>
        <v>0.7</v>
      </c>
      <c r="T208" s="24">
        <f t="shared" si="99"/>
        <v>5.972920566541462E-2</v>
      </c>
      <c r="U208" s="23" t="str">
        <f>'Uitgebreide invoer'!J208</f>
        <v>Nee</v>
      </c>
      <c r="V208" s="23">
        <f t="shared" si="80"/>
        <v>0.7770264138126296</v>
      </c>
      <c r="W208" s="23">
        <f t="shared" si="81"/>
        <v>2.8153567136693862</v>
      </c>
      <c r="X208" s="23">
        <f t="shared" si="82"/>
        <v>0.27599572375320591</v>
      </c>
      <c r="Y208" s="23">
        <f t="shared" si="83"/>
        <v>1.77745774571</v>
      </c>
      <c r="Z208" s="23">
        <f t="shared" si="84"/>
        <v>3.9392426064941786</v>
      </c>
      <c r="AA208" s="23">
        <f t="shared" si="85"/>
        <v>0.45121814604150273</v>
      </c>
      <c r="AB208" s="23">
        <f t="shared" si="86"/>
        <v>1.0004313318973703</v>
      </c>
      <c r="AC208" s="23">
        <f t="shared" si="87"/>
        <v>11.199095155458389</v>
      </c>
      <c r="AD208" s="23">
        <f t="shared" si="88"/>
        <v>30.012939956921109</v>
      </c>
      <c r="AE208" s="23">
        <f t="shared" si="89"/>
        <v>-0.3</v>
      </c>
      <c r="AF208" s="46">
        <f t="shared" si="90"/>
        <v>0.28133357843087192</v>
      </c>
      <c r="AG208" s="23">
        <f t="shared" si="91"/>
        <v>6.2221405230426893E-2</v>
      </c>
      <c r="AH208" s="23">
        <f t="shared" si="92"/>
        <v>1.0880714187710936</v>
      </c>
      <c r="AI208" s="155">
        <f t="shared" si="93"/>
        <v>0.28351507506015744</v>
      </c>
      <c r="AJ208" s="155">
        <f t="shared" si="94"/>
        <v>1.8907771573875628E-2</v>
      </c>
      <c r="AK208" s="155">
        <f t="shared" si="95"/>
        <v>0.30242284663403307</v>
      </c>
      <c r="AL208" s="155">
        <f t="shared" si="96"/>
        <v>11.461838382958279</v>
      </c>
    </row>
    <row r="209" spans="1:38" s="156" customFormat="1" x14ac:dyDescent="0.35">
      <c r="A209" s="23">
        <f>'Uitgebreide invoer'!A209</f>
        <v>143.50000000000011</v>
      </c>
      <c r="B209" s="23">
        <f t="shared" si="75"/>
        <v>0.69999999999998863</v>
      </c>
      <c r="C209" s="23">
        <f>'Uitgebreide invoer'!B209</f>
        <v>0.3</v>
      </c>
      <c r="D209" s="23" t="str">
        <f>'Uitgebreide invoer'!C209</f>
        <v>30 - Grasachtigen en ondergedoken soorten</v>
      </c>
      <c r="E209" s="23">
        <f>'Uitgebreide invoer'!D209</f>
        <v>30</v>
      </c>
      <c r="F209" s="23">
        <f>'Uitgebreide invoer'!E209</f>
        <v>1.5</v>
      </c>
      <c r="G209" s="23">
        <f>'Uitgebreide invoer'!F209</f>
        <v>1.2</v>
      </c>
      <c r="H209" s="23">
        <f>'Uitgebreide invoer'!G209</f>
        <v>1.2</v>
      </c>
      <c r="I209" s="23">
        <f>'Uitgebreide invoer'!H209</f>
        <v>1</v>
      </c>
      <c r="J209" s="24">
        <f>J208+(+H209-I209)/(MAX('Invoerblad heterogene watergang'!$H$9:$H$17))*B209</f>
        <v>1.0409999999999955</v>
      </c>
      <c r="K209" s="24">
        <f t="shared" si="97"/>
        <v>1.8014107673438813</v>
      </c>
      <c r="L209" s="79">
        <f t="shared" si="98"/>
        <v>0.75997019678860056</v>
      </c>
      <c r="M209" s="91">
        <f>'Uitgebreide invoer'!K209</f>
        <v>100</v>
      </c>
      <c r="N209" s="89">
        <f t="shared" si="76"/>
        <v>1.7409999999999954</v>
      </c>
      <c r="O209" s="93" t="str">
        <f>'Uitgebreide invoer'!L209</f>
        <v>Begroeiing volgt bodemverloop</v>
      </c>
      <c r="P209" s="23">
        <f t="shared" si="77"/>
        <v>0.7</v>
      </c>
      <c r="Q209" s="24">
        <f t="shared" si="78"/>
        <v>6.2938650755045686E-4</v>
      </c>
      <c r="R209" s="23">
        <f>'Uitgebreide invoer'!I209</f>
        <v>1</v>
      </c>
      <c r="S209" s="23">
        <f t="shared" si="79"/>
        <v>0.7</v>
      </c>
      <c r="T209" s="24">
        <f t="shared" si="99"/>
        <v>5.9970196788600605E-2</v>
      </c>
      <c r="U209" s="23" t="str">
        <f>'Uitgebreide invoer'!J209</f>
        <v>Nee</v>
      </c>
      <c r="V209" s="23">
        <f t="shared" si="80"/>
        <v>0.77735887290061589</v>
      </c>
      <c r="W209" s="23">
        <f t="shared" si="81"/>
        <v>2.8162256195209654</v>
      </c>
      <c r="X209" s="23">
        <f t="shared" si="82"/>
        <v>0.27602862054526839</v>
      </c>
      <c r="Y209" s="23">
        <f t="shared" si="83"/>
        <v>1.7782962861566771</v>
      </c>
      <c r="Z209" s="23">
        <f t="shared" si="84"/>
        <v>3.9401115123457577</v>
      </c>
      <c r="AA209" s="23">
        <f t="shared" si="85"/>
        <v>0.45133146119967626</v>
      </c>
      <c r="AB209" s="23">
        <f t="shared" si="86"/>
        <v>1.0009374132560613</v>
      </c>
      <c r="AC209" s="23">
        <f t="shared" si="87"/>
        <v>11.204777074959706</v>
      </c>
      <c r="AD209" s="23">
        <f t="shared" si="88"/>
        <v>30.028122397681841</v>
      </c>
      <c r="AE209" s="23">
        <f t="shared" si="89"/>
        <v>-0.3</v>
      </c>
      <c r="AF209" s="46">
        <f t="shared" si="90"/>
        <v>0.28134203984392137</v>
      </c>
      <c r="AG209" s="23">
        <f t="shared" si="91"/>
        <v>6.2193200520262081E-2</v>
      </c>
      <c r="AH209" s="23">
        <f t="shared" si="92"/>
        <v>1.0882649788382919</v>
      </c>
      <c r="AI209" s="155">
        <f t="shared" si="93"/>
        <v>0.28352339933186366</v>
      </c>
      <c r="AJ209" s="155">
        <f t="shared" si="94"/>
        <v>1.8899295084174626E-2</v>
      </c>
      <c r="AK209" s="155">
        <f t="shared" si="95"/>
        <v>0.30242269441603831</v>
      </c>
      <c r="AL209" s="155">
        <f t="shared" si="96"/>
        <v>11.45999534588521</v>
      </c>
    </row>
    <row r="210" spans="1:38" s="156" customFormat="1" x14ac:dyDescent="0.35">
      <c r="A210" s="23">
        <f>'Uitgebreide invoer'!A210</f>
        <v>144.2000000000001</v>
      </c>
      <c r="B210" s="23">
        <f t="shared" si="75"/>
        <v>0.69999999999998863</v>
      </c>
      <c r="C210" s="23">
        <f>'Uitgebreide invoer'!B210</f>
        <v>0.3</v>
      </c>
      <c r="D210" s="23" t="str">
        <f>'Uitgebreide invoer'!C210</f>
        <v>30 - Grasachtigen en ondergedoken soorten</v>
      </c>
      <c r="E210" s="23">
        <f>'Uitgebreide invoer'!D210</f>
        <v>30</v>
      </c>
      <c r="F210" s="23">
        <f>'Uitgebreide invoer'!E210</f>
        <v>1.5</v>
      </c>
      <c r="G210" s="23">
        <f>'Uitgebreide invoer'!F210</f>
        <v>1.2</v>
      </c>
      <c r="H210" s="23">
        <f>'Uitgebreide invoer'!G210</f>
        <v>1.2</v>
      </c>
      <c r="I210" s="23">
        <f>'Uitgebreide invoer'!H210</f>
        <v>1</v>
      </c>
      <c r="J210" s="24">
        <f>J209+(+H210-I210)/(MAX('Invoerblad heterogene watergang'!$H$9:$H$17))*B210</f>
        <v>1.0411999999999955</v>
      </c>
      <c r="K210" s="24">
        <f t="shared" si="97"/>
        <v>1.8018509183652245</v>
      </c>
      <c r="L210" s="79">
        <f t="shared" si="98"/>
        <v>0.76021076734388582</v>
      </c>
      <c r="M210" s="91">
        <f>'Uitgebreide invoer'!K210</f>
        <v>100</v>
      </c>
      <c r="N210" s="89">
        <f t="shared" si="76"/>
        <v>1.7411999999999954</v>
      </c>
      <c r="O210" s="93" t="str">
        <f>'Uitgebreide invoer'!L210</f>
        <v>Begroeiing volgt bodemverloop</v>
      </c>
      <c r="P210" s="23">
        <f t="shared" si="77"/>
        <v>0.7</v>
      </c>
      <c r="Q210" s="24">
        <f t="shared" si="78"/>
        <v>6.2878717334757166E-4</v>
      </c>
      <c r="R210" s="23">
        <f>'Uitgebreide invoer'!I210</f>
        <v>1</v>
      </c>
      <c r="S210" s="23">
        <f t="shared" si="79"/>
        <v>0.7</v>
      </c>
      <c r="T210" s="24">
        <f t="shared" si="99"/>
        <v>6.0210767343885863E-2</v>
      </c>
      <c r="U210" s="23" t="str">
        <f>'Uitgebreide invoer'!J210</f>
        <v>Nee</v>
      </c>
      <c r="V210" s="23">
        <f t="shared" si="80"/>
        <v>0.77769092556887232</v>
      </c>
      <c r="W210" s="23">
        <f t="shared" si="81"/>
        <v>2.817093008993413</v>
      </c>
      <c r="X210" s="23">
        <f t="shared" si="82"/>
        <v>0.27606150137256286</v>
      </c>
      <c r="Y210" s="23">
        <f t="shared" si="83"/>
        <v>1.7791335369910326</v>
      </c>
      <c r="Z210" s="23">
        <f t="shared" si="84"/>
        <v>3.9409789018182053</v>
      </c>
      <c r="AA210" s="23">
        <f t="shared" si="85"/>
        <v>0.45144457286239559</v>
      </c>
      <c r="AB210" s="23">
        <f t="shared" si="86"/>
        <v>1.0014426114221604</v>
      </c>
      <c r="AC210" s="23">
        <f t="shared" si="87"/>
        <v>11.210453429809144</v>
      </c>
      <c r="AD210" s="23">
        <f t="shared" si="88"/>
        <v>30.043278342664813</v>
      </c>
      <c r="AE210" s="23">
        <f t="shared" si="89"/>
        <v>-0.3</v>
      </c>
      <c r="AF210" s="46">
        <f t="shared" si="90"/>
        <v>0.2813504917882988</v>
      </c>
      <c r="AG210" s="23">
        <f t="shared" si="91"/>
        <v>6.2165027372337311E-2</v>
      </c>
      <c r="AH210" s="23">
        <f t="shared" si="92"/>
        <v>1.0884585231606736</v>
      </c>
      <c r="AI210" s="155">
        <f t="shared" si="93"/>
        <v>0.28353171417198308</v>
      </c>
      <c r="AJ210" s="155">
        <f t="shared" si="94"/>
        <v>1.8890828067178525E-2</v>
      </c>
      <c r="AK210" s="155">
        <f t="shared" si="95"/>
        <v>0.3024225422391616</v>
      </c>
      <c r="AL210" s="155">
        <f t="shared" si="96"/>
        <v>11.458159107984489</v>
      </c>
    </row>
    <row r="211" spans="1:38" s="156" customFormat="1" x14ac:dyDescent="0.35">
      <c r="A211" s="23">
        <f>'Uitgebreide invoer'!A211</f>
        <v>144.90000000000009</v>
      </c>
      <c r="B211" s="23">
        <f t="shared" si="75"/>
        <v>0.69999999999998863</v>
      </c>
      <c r="C211" s="23">
        <f>'Uitgebreide invoer'!B211</f>
        <v>0.3</v>
      </c>
      <c r="D211" s="23" t="str">
        <f>'Uitgebreide invoer'!C211</f>
        <v>30 - Grasachtigen en ondergedoken soorten</v>
      </c>
      <c r="E211" s="23">
        <f>'Uitgebreide invoer'!D211</f>
        <v>30</v>
      </c>
      <c r="F211" s="23">
        <f>'Uitgebreide invoer'!E211</f>
        <v>1.5</v>
      </c>
      <c r="G211" s="23">
        <f>'Uitgebreide invoer'!F211</f>
        <v>1.2</v>
      </c>
      <c r="H211" s="23">
        <f>'Uitgebreide invoer'!G211</f>
        <v>1.2</v>
      </c>
      <c r="I211" s="23">
        <f>'Uitgebreide invoer'!H211</f>
        <v>1</v>
      </c>
      <c r="J211" s="24">
        <f>J210+(+H211-I211)/(MAX('Invoerblad heterogene watergang'!$H$9:$H$17))*B211</f>
        <v>1.0413999999999954</v>
      </c>
      <c r="K211" s="24">
        <f t="shared" si="97"/>
        <v>1.8022906508832708</v>
      </c>
      <c r="L211" s="79">
        <f t="shared" si="98"/>
        <v>0.76045091836522904</v>
      </c>
      <c r="M211" s="91">
        <f>'Uitgebreide invoer'!K211</f>
        <v>100</v>
      </c>
      <c r="N211" s="89">
        <f t="shared" si="76"/>
        <v>1.7413999999999954</v>
      </c>
      <c r="O211" s="93" t="str">
        <f>'Uitgebreide invoer'!L211</f>
        <v>Begroeiing volgt bodemverloop</v>
      </c>
      <c r="P211" s="23">
        <f t="shared" si="77"/>
        <v>0.7</v>
      </c>
      <c r="Q211" s="24">
        <f t="shared" si="78"/>
        <v>6.2818931149473726E-4</v>
      </c>
      <c r="R211" s="23">
        <f>'Uitgebreide invoer'!I211</f>
        <v>1</v>
      </c>
      <c r="S211" s="23">
        <f t="shared" si="79"/>
        <v>0.7</v>
      </c>
      <c r="T211" s="24">
        <f t="shared" si="99"/>
        <v>6.0450918365229089E-2</v>
      </c>
      <c r="U211" s="23" t="str">
        <f>'Uitgebreide invoer'!J211</f>
        <v>Nee</v>
      </c>
      <c r="V211" s="23">
        <f t="shared" si="80"/>
        <v>0.77802257233507421</v>
      </c>
      <c r="W211" s="23">
        <f t="shared" si="81"/>
        <v>2.8179588858147211</v>
      </c>
      <c r="X211" s="23">
        <f t="shared" si="82"/>
        <v>0.27609436612136173</v>
      </c>
      <c r="Y211" s="23">
        <f t="shared" si="83"/>
        <v>1.7799695009020555</v>
      </c>
      <c r="Z211" s="23">
        <f t="shared" si="84"/>
        <v>3.9418447786395134</v>
      </c>
      <c r="AA211" s="23">
        <f t="shared" si="85"/>
        <v>0.45155748154963965</v>
      </c>
      <c r="AB211" s="23">
        <f t="shared" si="86"/>
        <v>1.0019469285669813</v>
      </c>
      <c r="AC211" s="23">
        <f t="shared" si="87"/>
        <v>11.216124222452109</v>
      </c>
      <c r="AD211" s="23">
        <f t="shared" si="88"/>
        <v>30.058407857009438</v>
      </c>
      <c r="AE211" s="23">
        <f t="shared" si="89"/>
        <v>-0.3</v>
      </c>
      <c r="AF211" s="46">
        <f t="shared" si="90"/>
        <v>0.2813589342506333</v>
      </c>
      <c r="AG211" s="23">
        <f t="shared" si="91"/>
        <v>6.2136885831222309E-2</v>
      </c>
      <c r="AH211" s="23">
        <f t="shared" si="92"/>
        <v>1.0886520518947038</v>
      </c>
      <c r="AI211" s="155">
        <f t="shared" si="93"/>
        <v>0.28354001956773262</v>
      </c>
      <c r="AJ211" s="155">
        <f t="shared" si="94"/>
        <v>1.888237053632276E-2</v>
      </c>
      <c r="AK211" s="155">
        <f t="shared" si="95"/>
        <v>0.30242239010405536</v>
      </c>
      <c r="AL211" s="155">
        <f t="shared" si="96"/>
        <v>11.456329637803364</v>
      </c>
    </row>
    <row r="212" spans="1:38" s="156" customFormat="1" x14ac:dyDescent="0.35">
      <c r="A212" s="23">
        <f>'Uitgebreide invoer'!A212</f>
        <v>145.60000000000008</v>
      </c>
      <c r="B212" s="23">
        <f t="shared" si="75"/>
        <v>0.69999999999998863</v>
      </c>
      <c r="C212" s="23">
        <f>'Uitgebreide invoer'!B212</f>
        <v>0.3</v>
      </c>
      <c r="D212" s="23" t="str">
        <f>'Uitgebreide invoer'!C212</f>
        <v>30 - Grasachtigen en ondergedoken soorten</v>
      </c>
      <c r="E212" s="23">
        <f>'Uitgebreide invoer'!D212</f>
        <v>30</v>
      </c>
      <c r="F212" s="23">
        <f>'Uitgebreide invoer'!E212</f>
        <v>1.5</v>
      </c>
      <c r="G212" s="23">
        <f>'Uitgebreide invoer'!F212</f>
        <v>1.2</v>
      </c>
      <c r="H212" s="23">
        <f>'Uitgebreide invoer'!G212</f>
        <v>1.2</v>
      </c>
      <c r="I212" s="23">
        <f>'Uitgebreide invoer'!H212</f>
        <v>1</v>
      </c>
      <c r="J212" s="24">
        <f>J211+(+H212-I212)/(MAX('Invoerblad heterogene watergang'!$H$9:$H$17))*B212</f>
        <v>1.0415999999999954</v>
      </c>
      <c r="K212" s="24">
        <f t="shared" si="97"/>
        <v>1.8027299659253639</v>
      </c>
      <c r="L212" s="79">
        <f t="shared" si="98"/>
        <v>0.76069065088327537</v>
      </c>
      <c r="M212" s="91">
        <f>'Uitgebreide invoer'!K212</f>
        <v>100</v>
      </c>
      <c r="N212" s="89">
        <f t="shared" si="76"/>
        <v>1.7415999999999954</v>
      </c>
      <c r="O212" s="93" t="str">
        <f>'Uitgebreide invoer'!L212</f>
        <v>Begroeiing volgt bodemverloop</v>
      </c>
      <c r="P212" s="23">
        <f t="shared" si="77"/>
        <v>0.7</v>
      </c>
      <c r="Q212" s="24">
        <f t="shared" si="78"/>
        <v>6.2759291727580572E-4</v>
      </c>
      <c r="R212" s="23">
        <f>'Uitgebreide invoer'!I212</f>
        <v>1</v>
      </c>
      <c r="S212" s="23">
        <f t="shared" si="79"/>
        <v>0.7</v>
      </c>
      <c r="T212" s="24">
        <f t="shared" si="99"/>
        <v>6.069065088327541E-2</v>
      </c>
      <c r="U212" s="23" t="str">
        <f>'Uitgebreide invoer'!J212</f>
        <v>Nee</v>
      </c>
      <c r="V212" s="23">
        <f t="shared" si="80"/>
        <v>0.77835381371688384</v>
      </c>
      <c r="W212" s="23">
        <f t="shared" si="81"/>
        <v>2.8188232537009332</v>
      </c>
      <c r="X212" s="23">
        <f t="shared" si="82"/>
        <v>0.27612721467901735</v>
      </c>
      <c r="Y212" s="23">
        <f t="shared" si="83"/>
        <v>1.7808041805717623</v>
      </c>
      <c r="Z212" s="23">
        <f t="shared" si="84"/>
        <v>3.9427091465257256</v>
      </c>
      <c r="AA212" s="23">
        <f t="shared" si="85"/>
        <v>0.45167018777963586</v>
      </c>
      <c r="AB212" s="23">
        <f t="shared" si="86"/>
        <v>1.0024503668548785</v>
      </c>
      <c r="AC212" s="23">
        <f t="shared" si="87"/>
        <v>11.221789455362215</v>
      </c>
      <c r="AD212" s="23">
        <f t="shared" si="88"/>
        <v>30.073511005646356</v>
      </c>
      <c r="AE212" s="23">
        <f t="shared" si="89"/>
        <v>-0.3</v>
      </c>
      <c r="AF212" s="46">
        <f t="shared" si="90"/>
        <v>0.28136736721783717</v>
      </c>
      <c r="AG212" s="23">
        <f t="shared" si="91"/>
        <v>6.2108775940542725E-2</v>
      </c>
      <c r="AH212" s="23">
        <f t="shared" si="92"/>
        <v>1.0888455651957705</v>
      </c>
      <c r="AI212" s="155">
        <f t="shared" si="93"/>
        <v>0.28354831550660703</v>
      </c>
      <c r="AJ212" s="155">
        <f t="shared" si="94"/>
        <v>1.8873922504759645E-2</v>
      </c>
      <c r="AK212" s="155">
        <f t="shared" si="95"/>
        <v>0.3024222380113667</v>
      </c>
      <c r="AL212" s="155">
        <f t="shared" si="96"/>
        <v>11.454506904066795</v>
      </c>
    </row>
    <row r="213" spans="1:38" s="156" customFormat="1" x14ac:dyDescent="0.35">
      <c r="A213" s="23">
        <f>'Uitgebreide invoer'!A213</f>
        <v>146.30000000000007</v>
      </c>
      <c r="B213" s="23">
        <f t="shared" si="75"/>
        <v>0.69999999999998863</v>
      </c>
      <c r="C213" s="23">
        <f>'Uitgebreide invoer'!B213</f>
        <v>0.3</v>
      </c>
      <c r="D213" s="23" t="str">
        <f>'Uitgebreide invoer'!C213</f>
        <v>30 - Grasachtigen en ondergedoken soorten</v>
      </c>
      <c r="E213" s="23">
        <f>'Uitgebreide invoer'!D213</f>
        <v>30</v>
      </c>
      <c r="F213" s="23">
        <f>'Uitgebreide invoer'!E213</f>
        <v>1.5</v>
      </c>
      <c r="G213" s="23">
        <f>'Uitgebreide invoer'!F213</f>
        <v>1.2</v>
      </c>
      <c r="H213" s="23">
        <f>'Uitgebreide invoer'!G213</f>
        <v>1.2</v>
      </c>
      <c r="I213" s="23">
        <f>'Uitgebreide invoer'!H213</f>
        <v>1</v>
      </c>
      <c r="J213" s="24">
        <f>J212+(+H213-I213)/(MAX('Invoerblad heterogene watergang'!$H$9:$H$17))*B213</f>
        <v>1.0417999999999954</v>
      </c>
      <c r="K213" s="24">
        <f t="shared" si="97"/>
        <v>1.8031688645155584</v>
      </c>
      <c r="L213" s="79">
        <f t="shared" si="98"/>
        <v>0.76092996592536855</v>
      </c>
      <c r="M213" s="91">
        <f>'Uitgebreide invoer'!K213</f>
        <v>100</v>
      </c>
      <c r="N213" s="89">
        <f t="shared" si="76"/>
        <v>1.7417999999999954</v>
      </c>
      <c r="O213" s="93" t="str">
        <f>'Uitgebreide invoer'!L213</f>
        <v>Begroeiing volgt bodemverloop</v>
      </c>
      <c r="P213" s="23">
        <f t="shared" si="77"/>
        <v>0.7</v>
      </c>
      <c r="Q213" s="24">
        <f t="shared" si="78"/>
        <v>6.2699798599199542E-4</v>
      </c>
      <c r="R213" s="23">
        <f>'Uitgebreide invoer'!I213</f>
        <v>1</v>
      </c>
      <c r="S213" s="23">
        <f t="shared" si="79"/>
        <v>0.7</v>
      </c>
      <c r="T213" s="24">
        <f t="shared" si="99"/>
        <v>6.092996592536859E-2</v>
      </c>
      <c r="U213" s="23" t="str">
        <f>'Uitgebreide invoer'!J213</f>
        <v>Nee</v>
      </c>
      <c r="V213" s="23">
        <f t="shared" si="80"/>
        <v>0.77868465023194211</v>
      </c>
      <c r="W213" s="23">
        <f t="shared" si="81"/>
        <v>2.8196861163561899</v>
      </c>
      <c r="X213" s="23">
        <f t="shared" si="82"/>
        <v>0.27616004693395335</v>
      </c>
      <c r="Y213" s="23">
        <f t="shared" si="83"/>
        <v>1.7816375786752161</v>
      </c>
      <c r="Z213" s="23">
        <f t="shared" si="84"/>
        <v>3.9435720091809827</v>
      </c>
      <c r="AA213" s="23">
        <f t="shared" si="85"/>
        <v>0.45178269206886729</v>
      </c>
      <c r="AB213" s="23">
        <f t="shared" si="86"/>
        <v>1.0029529284432739</v>
      </c>
      <c r="AC213" s="23">
        <f t="shared" si="87"/>
        <v>11.227449131040984</v>
      </c>
      <c r="AD213" s="23">
        <f t="shared" si="88"/>
        <v>30.088587853298215</v>
      </c>
      <c r="AE213" s="23">
        <f t="shared" si="89"/>
        <v>-0.3</v>
      </c>
      <c r="AF213" s="46">
        <f t="shared" si="90"/>
        <v>0.28137579067710206</v>
      </c>
      <c r="AG213" s="23">
        <f t="shared" si="91"/>
        <v>6.2080697742993116E-2</v>
      </c>
      <c r="AH213" s="23">
        <f t="shared" si="92"/>
        <v>1.0890390632181943</v>
      </c>
      <c r="AI213" s="155">
        <f t="shared" si="93"/>
        <v>0.28355660197637644</v>
      </c>
      <c r="AJ213" s="155">
        <f t="shared" si="94"/>
        <v>1.8865483985361198E-2</v>
      </c>
      <c r="AK213" s="155">
        <f t="shared" si="95"/>
        <v>0.30242208596173764</v>
      </c>
      <c r="AL213" s="155">
        <f t="shared" si="96"/>
        <v>11.452690875676231</v>
      </c>
    </row>
    <row r="214" spans="1:38" s="156" customFormat="1" x14ac:dyDescent="0.35">
      <c r="A214" s="23">
        <f>'Uitgebreide invoer'!A214</f>
        <v>147.00000000000006</v>
      </c>
      <c r="B214" s="23">
        <f t="shared" si="75"/>
        <v>0.69999999999998863</v>
      </c>
      <c r="C214" s="23">
        <f>'Uitgebreide invoer'!B214</f>
        <v>0.3</v>
      </c>
      <c r="D214" s="23" t="str">
        <f>'Uitgebreide invoer'!C214</f>
        <v>30 - Grasachtigen en ondergedoken soorten</v>
      </c>
      <c r="E214" s="23">
        <f>'Uitgebreide invoer'!D214</f>
        <v>30</v>
      </c>
      <c r="F214" s="23">
        <f>'Uitgebreide invoer'!E214</f>
        <v>1.5</v>
      </c>
      <c r="G214" s="23">
        <f>'Uitgebreide invoer'!F214</f>
        <v>1.2</v>
      </c>
      <c r="H214" s="23">
        <f>'Uitgebreide invoer'!G214</f>
        <v>1.2</v>
      </c>
      <c r="I214" s="23">
        <f>'Uitgebreide invoer'!H214</f>
        <v>1</v>
      </c>
      <c r="J214" s="24">
        <f>J213+(+H214-I214)/(MAX('Invoerblad heterogene watergang'!$H$9:$H$17))*B214</f>
        <v>1.0419999999999954</v>
      </c>
      <c r="K214" s="24">
        <f t="shared" si="97"/>
        <v>1.8036073476746317</v>
      </c>
      <c r="L214" s="79">
        <f t="shared" si="98"/>
        <v>0.76116886451556298</v>
      </c>
      <c r="M214" s="91">
        <f>'Uitgebreide invoer'!K214</f>
        <v>100</v>
      </c>
      <c r="N214" s="89">
        <f t="shared" si="76"/>
        <v>1.7419999999999953</v>
      </c>
      <c r="O214" s="93" t="str">
        <f>'Uitgebreide invoer'!L214</f>
        <v>Begroeiing volgt bodemverloop</v>
      </c>
      <c r="P214" s="23">
        <f t="shared" si="77"/>
        <v>0.7</v>
      </c>
      <c r="Q214" s="24">
        <f t="shared" si="78"/>
        <v>6.2640451296182775E-4</v>
      </c>
      <c r="R214" s="23">
        <f>'Uitgebreide invoer'!I214</f>
        <v>1</v>
      </c>
      <c r="S214" s="23">
        <f t="shared" si="79"/>
        <v>0.7</v>
      </c>
      <c r="T214" s="24">
        <f t="shared" si="99"/>
        <v>6.1168864515563026E-2</v>
      </c>
      <c r="U214" s="23" t="str">
        <f>'Uitgebreide invoer'!J214</f>
        <v>Nee</v>
      </c>
      <c r="V214" s="23">
        <f t="shared" si="80"/>
        <v>0.77901508239786055</v>
      </c>
      <c r="W214" s="23">
        <f t="shared" si="81"/>
        <v>2.8205474774727719</v>
      </c>
      <c r="X214" s="23">
        <f t="shared" si="82"/>
        <v>0.27619286277565619</v>
      </c>
      <c r="Y214" s="23">
        <f t="shared" si="83"/>
        <v>1.7824696978805428</v>
      </c>
      <c r="Z214" s="23">
        <f t="shared" si="84"/>
        <v>3.9444333702975642</v>
      </c>
      <c r="AA214" s="23">
        <f t="shared" si="85"/>
        <v>0.45189499493207941</v>
      </c>
      <c r="AB214" s="23">
        <f t="shared" si="86"/>
        <v>1.0034546154826822</v>
      </c>
      <c r="AC214" s="23">
        <f t="shared" si="87"/>
        <v>11.233103252017587</v>
      </c>
      <c r="AD214" s="23">
        <f t="shared" si="88"/>
        <v>30.103638464480468</v>
      </c>
      <c r="AE214" s="23">
        <f t="shared" si="89"/>
        <v>-0.3</v>
      </c>
      <c r="AF214" s="46">
        <f t="shared" si="90"/>
        <v>0.28138420461589619</v>
      </c>
      <c r="AG214" s="23">
        <f t="shared" si="91"/>
        <v>6.2052651280345983E-2</v>
      </c>
      <c r="AH214" s="23">
        <f t="shared" si="92"/>
        <v>1.0892325461152366</v>
      </c>
      <c r="AI214" s="155">
        <f t="shared" si="93"/>
        <v>0.28356487896508248</v>
      </c>
      <c r="AJ214" s="155">
        <f t="shared" si="94"/>
        <v>1.8857054990721833E-2</v>
      </c>
      <c r="AK214" s="155">
        <f t="shared" si="95"/>
        <v>0.3024219339558043</v>
      </c>
      <c r="AL214" s="155">
        <f t="shared" si="96"/>
        <v>11.45088152170845</v>
      </c>
    </row>
    <row r="215" spans="1:38" s="156" customFormat="1" x14ac:dyDescent="0.35">
      <c r="A215" s="23">
        <f>'Uitgebreide invoer'!A215</f>
        <v>147.70000000000005</v>
      </c>
      <c r="B215" s="23">
        <f t="shared" si="75"/>
        <v>0.69999999999998863</v>
      </c>
      <c r="C215" s="23">
        <f>'Uitgebreide invoer'!B215</f>
        <v>0.3</v>
      </c>
      <c r="D215" s="23" t="str">
        <f>'Uitgebreide invoer'!C215</f>
        <v>30 - Grasachtigen en ondergedoken soorten</v>
      </c>
      <c r="E215" s="23">
        <f>'Uitgebreide invoer'!D215</f>
        <v>30</v>
      </c>
      <c r="F215" s="23">
        <f>'Uitgebreide invoer'!E215</f>
        <v>1.5</v>
      </c>
      <c r="G215" s="23">
        <f>'Uitgebreide invoer'!F215</f>
        <v>1.2</v>
      </c>
      <c r="H215" s="23">
        <f>'Uitgebreide invoer'!G215</f>
        <v>1.2</v>
      </c>
      <c r="I215" s="23">
        <f>'Uitgebreide invoer'!H215</f>
        <v>1</v>
      </c>
      <c r="J215" s="24">
        <f>J214+(+H215-I215)/(MAX('Invoerblad heterogene watergang'!$H$9:$H$17))*B215</f>
        <v>1.0421999999999954</v>
      </c>
      <c r="K215" s="24">
        <f t="shared" si="97"/>
        <v>1.8040454164200965</v>
      </c>
      <c r="L215" s="79">
        <f t="shared" si="98"/>
        <v>0.76140734767463636</v>
      </c>
      <c r="M215" s="91">
        <f>'Uitgebreide invoer'!K215</f>
        <v>100</v>
      </c>
      <c r="N215" s="89">
        <f t="shared" si="76"/>
        <v>1.7421999999999953</v>
      </c>
      <c r="O215" s="93" t="str">
        <f>'Uitgebreide invoer'!L215</f>
        <v>Begroeiing volgt bodemverloop</v>
      </c>
      <c r="P215" s="23">
        <f t="shared" si="77"/>
        <v>0.7</v>
      </c>
      <c r="Q215" s="24">
        <f t="shared" si="78"/>
        <v>6.2581249352107091E-4</v>
      </c>
      <c r="R215" s="23">
        <f>'Uitgebreide invoer'!I215</f>
        <v>1</v>
      </c>
      <c r="S215" s="23">
        <f t="shared" si="79"/>
        <v>0.7</v>
      </c>
      <c r="T215" s="24">
        <f t="shared" si="99"/>
        <v>6.1407347674636403E-2</v>
      </c>
      <c r="U215" s="23" t="str">
        <f>'Uitgebreide invoer'!J215</f>
        <v>Nee</v>
      </c>
      <c r="V215" s="23">
        <f t="shared" si="80"/>
        <v>0.77934511073221413</v>
      </c>
      <c r="W215" s="23">
        <f t="shared" si="81"/>
        <v>2.8214073407311457</v>
      </c>
      <c r="X215" s="23">
        <f t="shared" si="82"/>
        <v>0.27622566209466687</v>
      </c>
      <c r="Y215" s="23">
        <f t="shared" si="83"/>
        <v>1.7833005408489504</v>
      </c>
      <c r="Z215" s="23">
        <f t="shared" si="84"/>
        <v>3.9452932335559385</v>
      </c>
      <c r="AA215" s="23">
        <f t="shared" si="85"/>
        <v>0.45200709688228696</v>
      </c>
      <c r="AB215" s="23">
        <f t="shared" si="86"/>
        <v>1.0039554301167364</v>
      </c>
      <c r="AC215" s="23">
        <f t="shared" si="87"/>
        <v>11.238751820848575</v>
      </c>
      <c r="AD215" s="23">
        <f t="shared" si="88"/>
        <v>30.118662903502091</v>
      </c>
      <c r="AE215" s="23">
        <f t="shared" si="89"/>
        <v>-0.3</v>
      </c>
      <c r="AF215" s="46">
        <f t="shared" si="90"/>
        <v>0.28139260902196261</v>
      </c>
      <c r="AG215" s="23">
        <f t="shared" si="91"/>
        <v>6.2024636593457916E-2</v>
      </c>
      <c r="AH215" s="23">
        <f t="shared" si="92"/>
        <v>1.0894260140391034</v>
      </c>
      <c r="AI215" s="155">
        <f t="shared" si="93"/>
        <v>0.28357314646103715</v>
      </c>
      <c r="AJ215" s="155">
        <f t="shared" si="94"/>
        <v>1.8848635533161223E-2</v>
      </c>
      <c r="AK215" s="155">
        <f t="shared" si="95"/>
        <v>0.30242178199419839</v>
      </c>
      <c r="AL215" s="155">
        <f t="shared" si="96"/>
        <v>11.449078811414386</v>
      </c>
    </row>
    <row r="216" spans="1:38" s="156" customFormat="1" x14ac:dyDescent="0.35">
      <c r="A216" s="23">
        <f>'Uitgebreide invoer'!A216</f>
        <v>148.40000000000003</v>
      </c>
      <c r="B216" s="23">
        <f t="shared" si="75"/>
        <v>0.69999999999998863</v>
      </c>
      <c r="C216" s="23">
        <f>'Uitgebreide invoer'!B216</f>
        <v>0.3</v>
      </c>
      <c r="D216" s="23" t="str">
        <f>'Uitgebreide invoer'!C216</f>
        <v>30 - Grasachtigen en ondergedoken soorten</v>
      </c>
      <c r="E216" s="23">
        <f>'Uitgebreide invoer'!D216</f>
        <v>30</v>
      </c>
      <c r="F216" s="23">
        <f>'Uitgebreide invoer'!E216</f>
        <v>1.5</v>
      </c>
      <c r="G216" s="23">
        <f>'Uitgebreide invoer'!F216</f>
        <v>1.2</v>
      </c>
      <c r="H216" s="23">
        <f>'Uitgebreide invoer'!G216</f>
        <v>1.2</v>
      </c>
      <c r="I216" s="23">
        <f>'Uitgebreide invoer'!H216</f>
        <v>1</v>
      </c>
      <c r="J216" s="24">
        <f>J215+(+H216-I216)/(MAX('Invoerblad heterogene watergang'!$H$9:$H$17))*B216</f>
        <v>1.0423999999999953</v>
      </c>
      <c r="K216" s="24">
        <f t="shared" si="97"/>
        <v>1.8044830717662124</v>
      </c>
      <c r="L216" s="79">
        <f t="shared" si="98"/>
        <v>0.7616454164201012</v>
      </c>
      <c r="M216" s="91">
        <f>'Uitgebreide invoer'!K216</f>
        <v>100</v>
      </c>
      <c r="N216" s="89">
        <f t="shared" si="76"/>
        <v>1.7423999999999953</v>
      </c>
      <c r="O216" s="93" t="str">
        <f>'Uitgebreide invoer'!L216</f>
        <v>Begroeiing volgt bodemverloop</v>
      </c>
      <c r="P216" s="23">
        <f t="shared" si="77"/>
        <v>0.7</v>
      </c>
      <c r="Q216" s="24">
        <f t="shared" si="78"/>
        <v>6.2522192302268023E-4</v>
      </c>
      <c r="R216" s="23">
        <f>'Uitgebreide invoer'!I216</f>
        <v>1</v>
      </c>
      <c r="S216" s="23">
        <f t="shared" si="79"/>
        <v>0.7</v>
      </c>
      <c r="T216" s="24">
        <f t="shared" si="99"/>
        <v>6.164541642010124E-2</v>
      </c>
      <c r="U216" s="23" t="str">
        <f>'Uitgebreide invoer'!J216</f>
        <v>Nee</v>
      </c>
      <c r="V216" s="23">
        <f t="shared" si="80"/>
        <v>0.77967473575253299</v>
      </c>
      <c r="W216" s="23">
        <f t="shared" si="81"/>
        <v>2.8222657098000044</v>
      </c>
      <c r="X216" s="23">
        <f t="shared" si="82"/>
        <v>0.27625844478257278</v>
      </c>
      <c r="Y216" s="23">
        <f t="shared" si="83"/>
        <v>1.7841301102347453</v>
      </c>
      <c r="Z216" s="23">
        <f t="shared" si="84"/>
        <v>3.9461516026247967</v>
      </c>
      <c r="AA216" s="23">
        <f t="shared" si="85"/>
        <v>0.45211899843078124</v>
      </c>
      <c r="AB216" s="23">
        <f t="shared" si="86"/>
        <v>1.0044553744822124</v>
      </c>
      <c r="AC216" s="23">
        <f t="shared" si="87"/>
        <v>11.244394840117597</v>
      </c>
      <c r="AD216" s="23">
        <f t="shared" si="88"/>
        <v>30.133661234466373</v>
      </c>
      <c r="AE216" s="23">
        <f t="shared" si="89"/>
        <v>-0.3</v>
      </c>
      <c r="AF216" s="46">
        <f t="shared" si="90"/>
        <v>0.28140100388331646</v>
      </c>
      <c r="AG216" s="23">
        <f t="shared" si="91"/>
        <v>6.1996653722278437E-2</v>
      </c>
      <c r="AH216" s="23">
        <f t="shared" si="92"/>
        <v>1.0896194671409529</v>
      </c>
      <c r="AI216" s="155">
        <f t="shared" si="93"/>
        <v>0.28358140445281999</v>
      </c>
      <c r="AJ216" s="155">
        <f t="shared" si="94"/>
        <v>1.8840225624727057E-2</v>
      </c>
      <c r="AK216" s="155">
        <f t="shared" si="95"/>
        <v>0.30242163007754702</v>
      </c>
      <c r="AL216" s="155">
        <f t="shared" si="96"/>
        <v>11.447282714217959</v>
      </c>
    </row>
    <row r="217" spans="1:38" s="156" customFormat="1" x14ac:dyDescent="0.35">
      <c r="A217" s="23">
        <f>'Uitgebreide invoer'!A217</f>
        <v>149.10000000000002</v>
      </c>
      <c r="B217" s="23">
        <f t="shared" si="75"/>
        <v>0.69999999999998863</v>
      </c>
      <c r="C217" s="23">
        <f>'Uitgebreide invoer'!B217</f>
        <v>0.3</v>
      </c>
      <c r="D217" s="23" t="str">
        <f>'Uitgebreide invoer'!C217</f>
        <v>30 - Grasachtigen en ondergedoken soorten</v>
      </c>
      <c r="E217" s="23">
        <f>'Uitgebreide invoer'!D217</f>
        <v>30</v>
      </c>
      <c r="F217" s="23">
        <f>'Uitgebreide invoer'!E217</f>
        <v>1.5</v>
      </c>
      <c r="G217" s="23">
        <f>'Uitgebreide invoer'!F217</f>
        <v>1.2</v>
      </c>
      <c r="H217" s="23">
        <f>'Uitgebreide invoer'!G217</f>
        <v>1.2</v>
      </c>
      <c r="I217" s="23">
        <f>'Uitgebreide invoer'!H217</f>
        <v>1</v>
      </c>
      <c r="J217" s="24">
        <f>J216+(+H217-I217)/(MAX('Invoerblad heterogene watergang'!$H$9:$H$17))*B217</f>
        <v>1.0425999999999953</v>
      </c>
      <c r="K217" s="24">
        <f t="shared" si="97"/>
        <v>1.8049203147239981</v>
      </c>
      <c r="L217" s="79">
        <f t="shared" si="98"/>
        <v>0.76188307176621706</v>
      </c>
      <c r="M217" s="91">
        <f>'Uitgebreide invoer'!K217</f>
        <v>100</v>
      </c>
      <c r="N217" s="89">
        <f t="shared" si="76"/>
        <v>1.7425999999999953</v>
      </c>
      <c r="O217" s="93" t="str">
        <f>'Uitgebreide invoer'!L217</f>
        <v>Begroeiing volgt bodemverloop</v>
      </c>
      <c r="P217" s="23">
        <f t="shared" si="77"/>
        <v>0.7</v>
      </c>
      <c r="Q217" s="24">
        <f t="shared" si="78"/>
        <v>6.2463279683673176E-4</v>
      </c>
      <c r="R217" s="23">
        <f>'Uitgebreide invoer'!I217</f>
        <v>1</v>
      </c>
      <c r="S217" s="23">
        <f t="shared" si="79"/>
        <v>0.7</v>
      </c>
      <c r="T217" s="24">
        <f t="shared" si="99"/>
        <v>6.1883071766217101E-2</v>
      </c>
      <c r="U217" s="23" t="str">
        <f>'Uitgebreide invoer'!J217</f>
        <v>Nee</v>
      </c>
      <c r="V217" s="23">
        <f t="shared" si="80"/>
        <v>0.78000395797629463</v>
      </c>
      <c r="W217" s="23">
        <f t="shared" si="81"/>
        <v>2.8231225883363136</v>
      </c>
      <c r="X217" s="23">
        <f t="shared" si="82"/>
        <v>0.27629121073199892</v>
      </c>
      <c r="Y217" s="23">
        <f t="shared" si="83"/>
        <v>1.7849584086853505</v>
      </c>
      <c r="Z217" s="23">
        <f t="shared" si="84"/>
        <v>3.9470084811611059</v>
      </c>
      <c r="AA217" s="23">
        <f t="shared" si="85"/>
        <v>0.45223070008713606</v>
      </c>
      <c r="AB217" s="23">
        <f t="shared" si="86"/>
        <v>1.004954450709056</v>
      </c>
      <c r="AC217" s="23">
        <f t="shared" si="87"/>
        <v>11.250032312435131</v>
      </c>
      <c r="AD217" s="23">
        <f t="shared" si="88"/>
        <v>30.14863352127168</v>
      </c>
      <c r="AE217" s="23">
        <f t="shared" si="89"/>
        <v>-0.3</v>
      </c>
      <c r="AF217" s="46">
        <f t="shared" si="90"/>
        <v>0.28140938918824104</v>
      </c>
      <c r="AG217" s="23">
        <f t="shared" si="91"/>
        <v>6.1968702705863153E-2</v>
      </c>
      <c r="AH217" s="23">
        <f t="shared" si="92"/>
        <v>1.0898129055709058</v>
      </c>
      <c r="AI217" s="155">
        <f t="shared" si="93"/>
        <v>0.28358965292927429</v>
      </c>
      <c r="AJ217" s="155">
        <f t="shared" si="94"/>
        <v>1.8831825277197574E-2</v>
      </c>
      <c r="AK217" s="155">
        <f t="shared" si="95"/>
        <v>0.30242147820647186</v>
      </c>
      <c r="AL217" s="155">
        <f t="shared" si="96"/>
        <v>11.445493199714946</v>
      </c>
    </row>
    <row r="218" spans="1:38" s="156" customFormat="1" x14ac:dyDescent="0.35">
      <c r="A218" s="23">
        <f>'Uitgebreide invoer'!A218</f>
        <v>149.80000000000001</v>
      </c>
      <c r="B218" s="23">
        <f t="shared" si="75"/>
        <v>0.69999999999998863</v>
      </c>
      <c r="C218" s="23">
        <f>'Uitgebreide invoer'!B218</f>
        <v>0.3</v>
      </c>
      <c r="D218" s="23" t="str">
        <f>'Uitgebreide invoer'!C218</f>
        <v>30 - Grasachtigen en ondergedoken soorten</v>
      </c>
      <c r="E218" s="23">
        <f>'Uitgebreide invoer'!D218</f>
        <v>30</v>
      </c>
      <c r="F218" s="23">
        <f>'Uitgebreide invoer'!E218</f>
        <v>1.5</v>
      </c>
      <c r="G218" s="23">
        <f>'Uitgebreide invoer'!F218</f>
        <v>1.2</v>
      </c>
      <c r="H218" s="23">
        <f>'Uitgebreide invoer'!G218</f>
        <v>1.2</v>
      </c>
      <c r="I218" s="23">
        <f>'Uitgebreide invoer'!H218</f>
        <v>1</v>
      </c>
      <c r="J218" s="24">
        <f>J217+(+H218-I218)/(MAX('Invoerblad heterogene watergang'!$H$9:$H$17))*B218</f>
        <v>1.0427999999999953</v>
      </c>
      <c r="K218" s="24">
        <f t="shared" si="97"/>
        <v>1.8053571463012432</v>
      </c>
      <c r="L218" s="79">
        <f t="shared" si="98"/>
        <v>0.76212031472400277</v>
      </c>
      <c r="M218" s="91">
        <f>'Uitgebreide invoer'!K218</f>
        <v>100</v>
      </c>
      <c r="N218" s="89">
        <f t="shared" si="76"/>
        <v>1.7427999999999952</v>
      </c>
      <c r="O218" s="93" t="str">
        <f>'Uitgebreide invoer'!L218</f>
        <v>Begroeiing volgt bodemverloop</v>
      </c>
      <c r="P218" s="23">
        <f t="shared" si="77"/>
        <v>0.7</v>
      </c>
      <c r="Q218" s="24">
        <f t="shared" si="78"/>
        <v>6.2404511035036268E-4</v>
      </c>
      <c r="R218" s="23">
        <f>'Uitgebreide invoer'!I218</f>
        <v>1</v>
      </c>
      <c r="S218" s="23">
        <f t="shared" si="79"/>
        <v>0.7</v>
      </c>
      <c r="T218" s="24">
        <f t="shared" si="99"/>
        <v>6.2120314724002812E-2</v>
      </c>
      <c r="U218" s="23" t="str">
        <f>'Uitgebreide invoer'!J218</f>
        <v>Nee</v>
      </c>
      <c r="V218" s="23">
        <f t="shared" si="80"/>
        <v>0.78033277792091704</v>
      </c>
      <c r="W218" s="23">
        <f t="shared" si="81"/>
        <v>2.8239779799853526</v>
      </c>
      <c r="X218" s="23">
        <f t="shared" si="82"/>
        <v>0.27632395983660057</v>
      </c>
      <c r="Y218" s="23">
        <f t="shared" si="83"/>
        <v>1.785785438841323</v>
      </c>
      <c r="Z218" s="23">
        <f t="shared" si="84"/>
        <v>3.9478638728101449</v>
      </c>
      <c r="AA218" s="23">
        <f t="shared" si="85"/>
        <v>0.45234220235921557</v>
      </c>
      <c r="AB218" s="23">
        <f t="shared" si="86"/>
        <v>1.005452660920406</v>
      </c>
      <c r="AC218" s="23">
        <f t="shared" si="87"/>
        <v>11.255664240438239</v>
      </c>
      <c r="AD218" s="23">
        <f t="shared" si="88"/>
        <v>30.163579827612178</v>
      </c>
      <c r="AE218" s="23">
        <f t="shared" si="89"/>
        <v>-0.3</v>
      </c>
      <c r="AF218" s="46">
        <f t="shared" si="90"/>
        <v>0.28141776492528536</v>
      </c>
      <c r="AG218" s="23">
        <f t="shared" si="91"/>
        <v>6.1940783582382086E-2</v>
      </c>
      <c r="AH218" s="23">
        <f t="shared" si="92"/>
        <v>1.0900063294780518</v>
      </c>
      <c r="AI218" s="155">
        <f t="shared" si="93"/>
        <v>0.28359789187950463</v>
      </c>
      <c r="AJ218" s="155">
        <f t="shared" si="94"/>
        <v>1.8823434502084214E-2</v>
      </c>
      <c r="AK218" s="155">
        <f t="shared" si="95"/>
        <v>0.30242132638158886</v>
      </c>
      <c r="AL218" s="155">
        <f t="shared" si="96"/>
        <v>11.443710237671805</v>
      </c>
    </row>
    <row r="219" spans="1:38" s="156" customFormat="1" x14ac:dyDescent="0.35">
      <c r="A219" s="23">
        <f>'Uitgebreide invoer'!A219</f>
        <v>150.5</v>
      </c>
      <c r="B219" s="23">
        <f t="shared" si="75"/>
        <v>0.69999999999998863</v>
      </c>
      <c r="C219" s="23">
        <f>'Uitgebreide invoer'!B219</f>
        <v>0.3</v>
      </c>
      <c r="D219" s="23" t="str">
        <f>'Uitgebreide invoer'!C219</f>
        <v>30 - Grasachtigen en ondergedoken soorten</v>
      </c>
      <c r="E219" s="23">
        <f>'Uitgebreide invoer'!D219</f>
        <v>30</v>
      </c>
      <c r="F219" s="23">
        <f>'Uitgebreide invoer'!E219</f>
        <v>1.5</v>
      </c>
      <c r="G219" s="23">
        <f>'Uitgebreide invoer'!F219</f>
        <v>1.2</v>
      </c>
      <c r="H219" s="23">
        <f>'Uitgebreide invoer'!G219</f>
        <v>1.2</v>
      </c>
      <c r="I219" s="23">
        <f>'Uitgebreide invoer'!H219</f>
        <v>1</v>
      </c>
      <c r="J219" s="24">
        <f>J218+(+H219-I219)/(MAX('Invoerblad heterogene watergang'!$H$9:$H$17))*B219</f>
        <v>1.0429999999999953</v>
      </c>
      <c r="K219" s="24">
        <f t="shared" si="97"/>
        <v>1.8057935675025205</v>
      </c>
      <c r="L219" s="79">
        <f t="shared" si="98"/>
        <v>0.76235714630124796</v>
      </c>
      <c r="M219" s="91">
        <f>'Uitgebreide invoer'!K219</f>
        <v>100</v>
      </c>
      <c r="N219" s="89">
        <f t="shared" si="76"/>
        <v>1.7429999999999952</v>
      </c>
      <c r="O219" s="93" t="str">
        <f>'Uitgebreide invoer'!L219</f>
        <v>Begroeiing volgt bodemverloop</v>
      </c>
      <c r="P219" s="23">
        <f t="shared" si="77"/>
        <v>0.7</v>
      </c>
      <c r="Q219" s="24">
        <f t="shared" si="78"/>
        <v>6.2345885896771653E-4</v>
      </c>
      <c r="R219" s="23">
        <f>'Uitgebreide invoer'!I219</f>
        <v>1</v>
      </c>
      <c r="S219" s="23">
        <f t="shared" si="79"/>
        <v>0.7</v>
      </c>
      <c r="T219" s="24">
        <f t="shared" si="99"/>
        <v>6.2357146301248001E-2</v>
      </c>
      <c r="U219" s="23" t="str">
        <f>'Uitgebreide invoer'!J219</f>
        <v>Nee</v>
      </c>
      <c r="V219" s="23">
        <f t="shared" si="80"/>
        <v>0.7806611961037504</v>
      </c>
      <c r="W219" s="23">
        <f t="shared" si="81"/>
        <v>2.8248318883807593</v>
      </c>
      <c r="X219" s="23">
        <f t="shared" si="82"/>
        <v>0.2763566919910545</v>
      </c>
      <c r="Y219" s="23">
        <f t="shared" si="83"/>
        <v>1.7866112033363708</v>
      </c>
      <c r="Z219" s="23">
        <f t="shared" si="84"/>
        <v>3.9487177812055512</v>
      </c>
      <c r="AA219" s="23">
        <f t="shared" si="85"/>
        <v>0.45245350575318022</v>
      </c>
      <c r="AB219" s="23">
        <f t="shared" si="86"/>
        <v>1.0059500072326204</v>
      </c>
      <c r="AC219" s="23">
        <f t="shared" si="87"/>
        <v>11.261290626790288</v>
      </c>
      <c r="AD219" s="23">
        <f t="shared" si="88"/>
        <v>30.178500216978613</v>
      </c>
      <c r="AE219" s="23">
        <f t="shared" si="89"/>
        <v>-0.3</v>
      </c>
      <c r="AF219" s="46">
        <f t="shared" si="90"/>
        <v>0.28142613108326286</v>
      </c>
      <c r="AG219" s="23">
        <f t="shared" si="91"/>
        <v>6.1912896389123749E-2</v>
      </c>
      <c r="AH219" s="23">
        <f t="shared" si="92"/>
        <v>1.0901997390104525</v>
      </c>
      <c r="AI219" s="155">
        <f t="shared" si="93"/>
        <v>0.28360612129287532</v>
      </c>
      <c r="AJ219" s="155">
        <f t="shared" si="94"/>
        <v>1.8815053310634471E-2</v>
      </c>
      <c r="AK219" s="155">
        <f t="shared" si="95"/>
        <v>0.30242117460350981</v>
      </c>
      <c r="AL219" s="155">
        <f t="shared" si="96"/>
        <v>11.441933798024575</v>
      </c>
    </row>
    <row r="220" spans="1:38" s="156" customFormat="1" x14ac:dyDescent="0.35">
      <c r="A220" s="23">
        <f>'Uitgebreide invoer'!A220</f>
        <v>151.19999999999999</v>
      </c>
      <c r="B220" s="23">
        <f t="shared" si="75"/>
        <v>0.69999999999998863</v>
      </c>
      <c r="C220" s="23">
        <f>'Uitgebreide invoer'!B220</f>
        <v>0.3</v>
      </c>
      <c r="D220" s="23" t="str">
        <f>'Uitgebreide invoer'!C220</f>
        <v>30 - Grasachtigen en ondergedoken soorten</v>
      </c>
      <c r="E220" s="23">
        <f>'Uitgebreide invoer'!D220</f>
        <v>30</v>
      </c>
      <c r="F220" s="23">
        <f>'Uitgebreide invoer'!E220</f>
        <v>1.5</v>
      </c>
      <c r="G220" s="23">
        <f>'Uitgebreide invoer'!F220</f>
        <v>1.2</v>
      </c>
      <c r="H220" s="23">
        <f>'Uitgebreide invoer'!G220</f>
        <v>1.2</v>
      </c>
      <c r="I220" s="23">
        <f>'Uitgebreide invoer'!H220</f>
        <v>1</v>
      </c>
      <c r="J220" s="24">
        <f>J219+(+H220-I220)/(MAX('Invoerblad heterogene watergang'!$H$9:$H$17))*B220</f>
        <v>1.0431999999999952</v>
      </c>
      <c r="K220" s="24">
        <f t="shared" si="97"/>
        <v>1.8062295793291974</v>
      </c>
      <c r="L220" s="79">
        <f t="shared" si="98"/>
        <v>0.76259356750252527</v>
      </c>
      <c r="M220" s="91">
        <f>'Uitgebreide invoer'!K220</f>
        <v>100</v>
      </c>
      <c r="N220" s="89">
        <f t="shared" si="76"/>
        <v>1.7431999999999952</v>
      </c>
      <c r="O220" s="93" t="str">
        <f>'Uitgebreide invoer'!L220</f>
        <v>Begroeiing volgt bodemverloop</v>
      </c>
      <c r="P220" s="23">
        <f t="shared" si="77"/>
        <v>0.7</v>
      </c>
      <c r="Q220" s="24">
        <f t="shared" si="78"/>
        <v>6.2287403810988042E-4</v>
      </c>
      <c r="R220" s="23">
        <f>'Uitgebreide invoer'!I220</f>
        <v>1</v>
      </c>
      <c r="S220" s="23">
        <f t="shared" si="79"/>
        <v>0.7</v>
      </c>
      <c r="T220" s="24">
        <f t="shared" si="99"/>
        <v>6.2593567502525316E-2</v>
      </c>
      <c r="U220" s="23" t="str">
        <f>'Uitgebreide invoer'!J220</f>
        <v>Nee</v>
      </c>
      <c r="V220" s="23">
        <f t="shared" si="80"/>
        <v>0.78098921304207014</v>
      </c>
      <c r="W220" s="23">
        <f t="shared" si="81"/>
        <v>2.8256843171445714</v>
      </c>
      <c r="X220" s="23">
        <f t="shared" si="82"/>
        <v>0.27638940709105125</v>
      </c>
      <c r="Y220" s="23">
        <f t="shared" si="83"/>
        <v>1.7874357047973732</v>
      </c>
      <c r="Z220" s="23">
        <f t="shared" si="84"/>
        <v>3.9495702099693633</v>
      </c>
      <c r="AA220" s="23">
        <f t="shared" si="85"/>
        <v>0.45256461077349436</v>
      </c>
      <c r="AB220" s="23">
        <f t="shared" si="86"/>
        <v>1.0064464917553031</v>
      </c>
      <c r="AC220" s="23">
        <f t="shared" si="87"/>
        <v>11.266911474180676</v>
      </c>
      <c r="AD220" s="23">
        <f t="shared" si="88"/>
        <v>30.193394752659092</v>
      </c>
      <c r="AE220" s="23">
        <f t="shared" si="89"/>
        <v>-0.3</v>
      </c>
      <c r="AF220" s="46">
        <f t="shared" si="90"/>
        <v>0.28143448765124823</v>
      </c>
      <c r="AG220" s="23">
        <f t="shared" si="91"/>
        <v>6.1885041162505858E-2</v>
      </c>
      <c r="AH220" s="23">
        <f t="shared" si="92"/>
        <v>1.0903931343151512</v>
      </c>
      <c r="AI220" s="155">
        <f t="shared" si="93"/>
        <v>0.28361434115900763</v>
      </c>
      <c r="AJ220" s="155">
        <f t="shared" si="94"/>
        <v>1.8806681713834442E-2</v>
      </c>
      <c r="AK220" s="155">
        <f t="shared" si="95"/>
        <v>0.30242102287284206</v>
      </c>
      <c r="AL220" s="155">
        <f t="shared" si="96"/>
        <v>11.440163850877708</v>
      </c>
    </row>
    <row r="221" spans="1:38" s="156" customFormat="1" x14ac:dyDescent="0.35">
      <c r="A221" s="23">
        <f>'Uitgebreide invoer'!A221</f>
        <v>151.89999999999998</v>
      </c>
      <c r="B221" s="23">
        <f t="shared" si="75"/>
        <v>0.69999999999998863</v>
      </c>
      <c r="C221" s="23">
        <f>'Uitgebreide invoer'!B221</f>
        <v>0.3</v>
      </c>
      <c r="D221" s="23" t="str">
        <f>'Uitgebreide invoer'!C221</f>
        <v>30 - Grasachtigen en ondergedoken soorten</v>
      </c>
      <c r="E221" s="23">
        <f>'Uitgebreide invoer'!D221</f>
        <v>30</v>
      </c>
      <c r="F221" s="23">
        <f>'Uitgebreide invoer'!E221</f>
        <v>1.5</v>
      </c>
      <c r="G221" s="23">
        <f>'Uitgebreide invoer'!F221</f>
        <v>1.2</v>
      </c>
      <c r="H221" s="23">
        <f>'Uitgebreide invoer'!G221</f>
        <v>1.2</v>
      </c>
      <c r="I221" s="23">
        <f>'Uitgebreide invoer'!H221</f>
        <v>1</v>
      </c>
      <c r="J221" s="24">
        <f>J220+(+H221-I221)/(MAX('Invoerblad heterogene watergang'!$H$9:$H$17))*B221</f>
        <v>1.0433999999999952</v>
      </c>
      <c r="K221" s="24">
        <f t="shared" si="97"/>
        <v>1.8066651827794478</v>
      </c>
      <c r="L221" s="79">
        <f t="shared" si="98"/>
        <v>0.76282957932920215</v>
      </c>
      <c r="M221" s="91">
        <f>'Uitgebreide invoer'!K221</f>
        <v>100</v>
      </c>
      <c r="N221" s="89">
        <f t="shared" si="76"/>
        <v>1.7433999999999952</v>
      </c>
      <c r="O221" s="93" t="str">
        <f>'Uitgebreide invoer'!L221</f>
        <v>Begroeiing volgt bodemverloop</v>
      </c>
      <c r="P221" s="23">
        <f t="shared" si="77"/>
        <v>0.7</v>
      </c>
      <c r="Q221" s="24">
        <f t="shared" si="78"/>
        <v>6.2229064321482229E-4</v>
      </c>
      <c r="R221" s="23">
        <f>'Uitgebreide invoer'!I221</f>
        <v>1</v>
      </c>
      <c r="S221" s="23">
        <f t="shared" si="79"/>
        <v>0.7</v>
      </c>
      <c r="T221" s="24">
        <f t="shared" si="99"/>
        <v>6.282957932920219E-2</v>
      </c>
      <c r="U221" s="23" t="str">
        <f>'Uitgebreide invoer'!J221</f>
        <v>Nee</v>
      </c>
      <c r="V221" s="23">
        <f t="shared" si="80"/>
        <v>0.78131682925306933</v>
      </c>
      <c r="W221" s="23">
        <f t="shared" si="81"/>
        <v>2.8265352698872706</v>
      </c>
      <c r="X221" s="23">
        <f t="shared" si="82"/>
        <v>0.27642210503328701</v>
      </c>
      <c r="Y221" s="23">
        <f t="shared" si="83"/>
        <v>1.7882589458443938</v>
      </c>
      <c r="Z221" s="23">
        <f t="shared" si="84"/>
        <v>3.9504211627120629</v>
      </c>
      <c r="AA221" s="23">
        <f t="shared" si="85"/>
        <v>0.45267551792293187</v>
      </c>
      <c r="AB221" s="23">
        <f t="shared" si="86"/>
        <v>1.0069421165913246</v>
      </c>
      <c r="AC221" s="23">
        <f t="shared" si="87"/>
        <v>11.272526785324599</v>
      </c>
      <c r="AD221" s="23">
        <f t="shared" si="88"/>
        <v>30.208263497739736</v>
      </c>
      <c r="AE221" s="23">
        <f t="shared" si="89"/>
        <v>-0.3</v>
      </c>
      <c r="AF221" s="46">
        <f t="shared" si="90"/>
        <v>0.28144283461857361</v>
      </c>
      <c r="AG221" s="23">
        <f t="shared" si="91"/>
        <v>6.1857217938087926E-2</v>
      </c>
      <c r="AH221" s="23">
        <f t="shared" si="92"/>
        <v>1.0905865155381815</v>
      </c>
      <c r="AI221" s="155">
        <f t="shared" si="93"/>
        <v>0.28362255146777615</v>
      </c>
      <c r="AJ221" s="155">
        <f t="shared" si="94"/>
        <v>1.8798319722411298E-2</v>
      </c>
      <c r="AK221" s="155">
        <f t="shared" si="95"/>
        <v>0.30242087119018746</v>
      </c>
      <c r="AL221" s="155">
        <f t="shared" si="96"/>
        <v>11.438400366502998</v>
      </c>
    </row>
    <row r="222" spans="1:38" s="156" customFormat="1" x14ac:dyDescent="0.35">
      <c r="A222" s="23">
        <f>'Uitgebreide invoer'!A222</f>
        <v>152.59999999999997</v>
      </c>
      <c r="B222" s="23">
        <f t="shared" si="75"/>
        <v>0.69999999999998863</v>
      </c>
      <c r="C222" s="23">
        <f>'Uitgebreide invoer'!B222</f>
        <v>0.3</v>
      </c>
      <c r="D222" s="23" t="str">
        <f>'Uitgebreide invoer'!C222</f>
        <v>30 - Grasachtigen en ondergedoken soorten</v>
      </c>
      <c r="E222" s="23">
        <f>'Uitgebreide invoer'!D222</f>
        <v>30</v>
      </c>
      <c r="F222" s="23">
        <f>'Uitgebreide invoer'!E222</f>
        <v>1.5</v>
      </c>
      <c r="G222" s="23">
        <f>'Uitgebreide invoer'!F222</f>
        <v>1.2</v>
      </c>
      <c r="H222" s="23">
        <f>'Uitgebreide invoer'!G222</f>
        <v>1.2</v>
      </c>
      <c r="I222" s="23">
        <f>'Uitgebreide invoer'!H222</f>
        <v>1</v>
      </c>
      <c r="J222" s="24">
        <f>J221+(+H222-I222)/(MAX('Invoerblad heterogene watergang'!$H$9:$H$17))*B222</f>
        <v>1.0435999999999952</v>
      </c>
      <c r="K222" s="24">
        <f t="shared" si="97"/>
        <v>1.8071003788482638</v>
      </c>
      <c r="L222" s="79">
        <f t="shared" si="98"/>
        <v>0.76306518277945257</v>
      </c>
      <c r="M222" s="91">
        <f>'Uitgebreide invoer'!K222</f>
        <v>100</v>
      </c>
      <c r="N222" s="89">
        <f t="shared" si="76"/>
        <v>1.7435999999999952</v>
      </c>
      <c r="O222" s="93" t="str">
        <f>'Uitgebreide invoer'!L222</f>
        <v>Begroeiing volgt bodemverloop</v>
      </c>
      <c r="P222" s="23">
        <f t="shared" si="77"/>
        <v>0.7</v>
      </c>
      <c r="Q222" s="24">
        <f t="shared" si="78"/>
        <v>6.2170866973733211E-4</v>
      </c>
      <c r="R222" s="23">
        <f>'Uitgebreide invoer'!I222</f>
        <v>1</v>
      </c>
      <c r="S222" s="23">
        <f t="shared" si="79"/>
        <v>0.7</v>
      </c>
      <c r="T222" s="24">
        <f t="shared" si="99"/>
        <v>6.3065182779452611E-2</v>
      </c>
      <c r="U222" s="23" t="str">
        <f>'Uitgebreide invoer'!J222</f>
        <v>Nee</v>
      </c>
      <c r="V222" s="23">
        <f t="shared" si="80"/>
        <v>0.78164404525385178</v>
      </c>
      <c r="W222" s="23">
        <f t="shared" si="81"/>
        <v>2.8273847502078251</v>
      </c>
      <c r="X222" s="23">
        <f t="shared" si="82"/>
        <v>0.27645478571545579</v>
      </c>
      <c r="Y222" s="23">
        <f t="shared" si="83"/>
        <v>1.7890809290907022</v>
      </c>
      <c r="Z222" s="23">
        <f t="shared" si="84"/>
        <v>3.9512706430326174</v>
      </c>
      <c r="AA222" s="23">
        <f t="shared" si="85"/>
        <v>0.45278622770258398</v>
      </c>
      <c r="AB222" s="23">
        <f t="shared" si="86"/>
        <v>1.0074368838368504</v>
      </c>
      <c r="AC222" s="23">
        <f t="shared" si="87"/>
        <v>11.278136562962771</v>
      </c>
      <c r="AD222" s="23">
        <f t="shared" si="88"/>
        <v>30.22310651510551</v>
      </c>
      <c r="AE222" s="23">
        <f t="shared" si="89"/>
        <v>-0.3</v>
      </c>
      <c r="AF222" s="46">
        <f t="shared" si="90"/>
        <v>0.28145117197482722</v>
      </c>
      <c r="AG222" s="23">
        <f t="shared" si="91"/>
        <v>6.18294267505759E-2</v>
      </c>
      <c r="AH222" s="23">
        <f t="shared" si="92"/>
        <v>1.0907798828245723</v>
      </c>
      <c r="AI222" s="155">
        <f t="shared" si="93"/>
        <v>0.28363075220930672</v>
      </c>
      <c r="AJ222" s="155">
        <f t="shared" si="94"/>
        <v>1.8789967346835943E-2</v>
      </c>
      <c r="AK222" s="155">
        <f t="shared" si="95"/>
        <v>0.30242071955614269</v>
      </c>
      <c r="AL222" s="155">
        <f t="shared" si="96"/>
        <v>11.436643315338426</v>
      </c>
    </row>
    <row r="223" spans="1:38" s="156" customFormat="1" x14ac:dyDescent="0.35">
      <c r="A223" s="23">
        <f>'Uitgebreide invoer'!A223</f>
        <v>153.29999999999995</v>
      </c>
      <c r="B223" s="23">
        <f t="shared" si="75"/>
        <v>0.69999999999998863</v>
      </c>
      <c r="C223" s="23">
        <f>'Uitgebreide invoer'!B223</f>
        <v>0.3</v>
      </c>
      <c r="D223" s="23" t="str">
        <f>'Uitgebreide invoer'!C223</f>
        <v>30 - Grasachtigen en ondergedoken soorten</v>
      </c>
      <c r="E223" s="23">
        <f>'Uitgebreide invoer'!D223</f>
        <v>30</v>
      </c>
      <c r="F223" s="23">
        <f>'Uitgebreide invoer'!E223</f>
        <v>1.5</v>
      </c>
      <c r="G223" s="23">
        <f>'Uitgebreide invoer'!F223</f>
        <v>1.2</v>
      </c>
      <c r="H223" s="23">
        <f>'Uitgebreide invoer'!G223</f>
        <v>1.2</v>
      </c>
      <c r="I223" s="23">
        <f>'Uitgebreide invoer'!H223</f>
        <v>1</v>
      </c>
      <c r="J223" s="24">
        <f>J222+(+H223-I223)/(MAX('Invoerblad heterogene watergang'!$H$9:$H$17))*B223</f>
        <v>1.0437999999999952</v>
      </c>
      <c r="K223" s="24">
        <f t="shared" si="97"/>
        <v>1.8075351685274681</v>
      </c>
      <c r="L223" s="79">
        <f t="shared" si="98"/>
        <v>0.76330037884826862</v>
      </c>
      <c r="M223" s="91">
        <f>'Uitgebreide invoer'!K223</f>
        <v>100</v>
      </c>
      <c r="N223" s="89">
        <f t="shared" si="76"/>
        <v>1.7437999999999951</v>
      </c>
      <c r="O223" s="93" t="str">
        <f>'Uitgebreide invoer'!L223</f>
        <v>Begroeiing volgt bodemverloop</v>
      </c>
      <c r="P223" s="23">
        <f t="shared" si="77"/>
        <v>0.7</v>
      </c>
      <c r="Q223" s="24">
        <f t="shared" si="78"/>
        <v>6.2112811314896446E-4</v>
      </c>
      <c r="R223" s="23">
        <f>'Uitgebreide invoer'!I223</f>
        <v>1</v>
      </c>
      <c r="S223" s="23">
        <f t="shared" si="79"/>
        <v>0.7</v>
      </c>
      <c r="T223" s="24">
        <f t="shared" si="99"/>
        <v>6.3300378848268668E-2</v>
      </c>
      <c r="U223" s="23" t="str">
        <f>'Uitgebreide invoer'!J223</f>
        <v>Nee</v>
      </c>
      <c r="V223" s="23">
        <f t="shared" si="80"/>
        <v>0.78197086156142381</v>
      </c>
      <c r="W223" s="23">
        <f t="shared" si="81"/>
        <v>2.8282327616937284</v>
      </c>
      <c r="X223" s="23">
        <f t="shared" si="82"/>
        <v>0.27648744903624167</v>
      </c>
      <c r="Y223" s="23">
        <f t="shared" si="83"/>
        <v>1.7899016571427881</v>
      </c>
      <c r="Z223" s="23">
        <f t="shared" si="84"/>
        <v>3.9521186545185207</v>
      </c>
      <c r="AA223" s="23">
        <f t="shared" si="85"/>
        <v>0.45289674061186519</v>
      </c>
      <c r="AB223" s="23">
        <f t="shared" si="86"/>
        <v>1.0079307955813643</v>
      </c>
      <c r="AC223" s="23">
        <f t="shared" si="87"/>
        <v>11.283740809861182</v>
      </c>
      <c r="AD223" s="23">
        <f t="shared" si="88"/>
        <v>30.23792386744093</v>
      </c>
      <c r="AE223" s="23">
        <f t="shared" si="89"/>
        <v>-0.3</v>
      </c>
      <c r="AF223" s="46">
        <f t="shared" si="90"/>
        <v>0.28145949970985074</v>
      </c>
      <c r="AG223" s="23">
        <f t="shared" si="91"/>
        <v>6.1801667633830847E-2</v>
      </c>
      <c r="AH223" s="23">
        <f t="shared" si="92"/>
        <v>1.0909732363183531</v>
      </c>
      <c r="AI223" s="155">
        <f t="shared" si="93"/>
        <v>0.28363894337397472</v>
      </c>
      <c r="AJ223" s="155">
        <f t="shared" si="94"/>
        <v>1.8781624597325623E-2</v>
      </c>
      <c r="AK223" s="155">
        <f t="shared" si="95"/>
        <v>0.30242056797130035</v>
      </c>
      <c r="AL223" s="155">
        <f t="shared" si="96"/>
        <v>11.4348926679871</v>
      </c>
    </row>
    <row r="224" spans="1:38" s="156" customFormat="1" x14ac:dyDescent="0.35">
      <c r="A224" s="23">
        <f>'Uitgebreide invoer'!A224</f>
        <v>153.99999999999994</v>
      </c>
      <c r="B224" s="23">
        <f t="shared" si="75"/>
        <v>0.69999999999998863</v>
      </c>
      <c r="C224" s="23">
        <f>'Uitgebreide invoer'!B224</f>
        <v>0.3</v>
      </c>
      <c r="D224" s="23" t="str">
        <f>'Uitgebreide invoer'!C224</f>
        <v>30 - Grasachtigen en ondergedoken soorten</v>
      </c>
      <c r="E224" s="23">
        <f>'Uitgebreide invoer'!D224</f>
        <v>30</v>
      </c>
      <c r="F224" s="23">
        <f>'Uitgebreide invoer'!E224</f>
        <v>1.5</v>
      </c>
      <c r="G224" s="23">
        <f>'Uitgebreide invoer'!F224</f>
        <v>1.2</v>
      </c>
      <c r="H224" s="23">
        <f>'Uitgebreide invoer'!G224</f>
        <v>1.2</v>
      </c>
      <c r="I224" s="23">
        <f>'Uitgebreide invoer'!H224</f>
        <v>1</v>
      </c>
      <c r="J224" s="24">
        <f>J223+(+H224-I224)/(MAX('Invoerblad heterogene watergang'!$H$9:$H$17))*B224</f>
        <v>1.0439999999999952</v>
      </c>
      <c r="K224" s="24">
        <f t="shared" si="97"/>
        <v>1.8079695528057247</v>
      </c>
      <c r="L224" s="79">
        <f t="shared" si="98"/>
        <v>0.76353516852747294</v>
      </c>
      <c r="M224" s="91">
        <f>'Uitgebreide invoer'!K224</f>
        <v>100</v>
      </c>
      <c r="N224" s="89">
        <f t="shared" si="76"/>
        <v>1.7439999999999951</v>
      </c>
      <c r="O224" s="93" t="str">
        <f>'Uitgebreide invoer'!L224</f>
        <v>Begroeiing volgt bodemverloop</v>
      </c>
      <c r="P224" s="23">
        <f t="shared" si="77"/>
        <v>0.7</v>
      </c>
      <c r="Q224" s="24">
        <f t="shared" si="78"/>
        <v>6.2054896893797603E-4</v>
      </c>
      <c r="R224" s="23">
        <f>'Uitgebreide invoer'!I224</f>
        <v>1</v>
      </c>
      <c r="S224" s="23">
        <f t="shared" si="79"/>
        <v>0.7</v>
      </c>
      <c r="T224" s="24">
        <f t="shared" si="99"/>
        <v>6.3535168527472985E-2</v>
      </c>
      <c r="U224" s="23" t="str">
        <f>'Uitgebreide invoer'!J224</f>
        <v>Nee</v>
      </c>
      <c r="V224" s="23">
        <f t="shared" si="80"/>
        <v>0.78229727869268917</v>
      </c>
      <c r="W224" s="23">
        <f t="shared" si="81"/>
        <v>2.8290793079210497</v>
      </c>
      <c r="X224" s="23">
        <f t="shared" si="82"/>
        <v>0.27652009489531093</v>
      </c>
      <c r="Y224" s="23">
        <f t="shared" si="83"/>
        <v>1.790721132600382</v>
      </c>
      <c r="Z224" s="23">
        <f t="shared" si="84"/>
        <v>3.952965200745842</v>
      </c>
      <c r="AA224" s="23">
        <f t="shared" si="85"/>
        <v>0.45300705714851985</v>
      </c>
      <c r="AB224" s="23">
        <f t="shared" si="86"/>
        <v>1.0084238539076928</v>
      </c>
      <c r="AC224" s="23">
        <f t="shared" si="87"/>
        <v>11.289339528810848</v>
      </c>
      <c r="AD224" s="23">
        <f t="shared" si="88"/>
        <v>30.252715617230784</v>
      </c>
      <c r="AE224" s="23">
        <f t="shared" si="89"/>
        <v>-0.3</v>
      </c>
      <c r="AF224" s="46">
        <f t="shared" si="90"/>
        <v>0.28146781781373675</v>
      </c>
      <c r="AG224" s="23">
        <f t="shared" si="91"/>
        <v>6.1773940620877453E-2</v>
      </c>
      <c r="AH224" s="23">
        <f t="shared" si="92"/>
        <v>1.0911665761625629</v>
      </c>
      <c r="AI224" s="155">
        <f t="shared" si="93"/>
        <v>0.2836471249524018</v>
      </c>
      <c r="AJ224" s="155">
        <f t="shared" si="94"/>
        <v>1.8773291483846367E-2</v>
      </c>
      <c r="AK224" s="155">
        <f t="shared" si="95"/>
        <v>0.30242041643624817</v>
      </c>
      <c r="AL224" s="155">
        <f t="shared" si="96"/>
        <v>11.433148395216147</v>
      </c>
    </row>
    <row r="225" spans="1:38" s="156" customFormat="1" x14ac:dyDescent="0.35">
      <c r="A225" s="23">
        <f>'Uitgebreide invoer'!A225</f>
        <v>154.69999999999993</v>
      </c>
      <c r="B225" s="23">
        <f t="shared" si="75"/>
        <v>0.69999999999998863</v>
      </c>
      <c r="C225" s="23">
        <f>'Uitgebreide invoer'!B225</f>
        <v>0.3</v>
      </c>
      <c r="D225" s="23" t="str">
        <f>'Uitgebreide invoer'!C225</f>
        <v>30 - Grasachtigen en ondergedoken soorten</v>
      </c>
      <c r="E225" s="23">
        <f>'Uitgebreide invoer'!D225</f>
        <v>30</v>
      </c>
      <c r="F225" s="23">
        <f>'Uitgebreide invoer'!E225</f>
        <v>1.5</v>
      </c>
      <c r="G225" s="23">
        <f>'Uitgebreide invoer'!F225</f>
        <v>1.2</v>
      </c>
      <c r="H225" s="23">
        <f>'Uitgebreide invoer'!G225</f>
        <v>1.2</v>
      </c>
      <c r="I225" s="23">
        <f>'Uitgebreide invoer'!H225</f>
        <v>1</v>
      </c>
      <c r="J225" s="24">
        <f>J224+(+H225-I225)/(MAX('Invoerblad heterogene watergang'!$H$9:$H$17))*B225</f>
        <v>1.0441999999999951</v>
      </c>
      <c r="K225" s="24">
        <f t="shared" si="97"/>
        <v>1.8084035326685513</v>
      </c>
      <c r="L225" s="79">
        <f t="shared" si="98"/>
        <v>0.76376955280572956</v>
      </c>
      <c r="M225" s="91">
        <f>'Uitgebreide invoer'!K225</f>
        <v>100</v>
      </c>
      <c r="N225" s="89">
        <f t="shared" si="76"/>
        <v>1.7441999999999951</v>
      </c>
      <c r="O225" s="93" t="str">
        <f>'Uitgebreide invoer'!L225</f>
        <v>Begroeiing volgt bodemverloop</v>
      </c>
      <c r="P225" s="23">
        <f t="shared" si="77"/>
        <v>0.7</v>
      </c>
      <c r="Q225" s="24">
        <f t="shared" si="78"/>
        <v>6.1997123260926516E-4</v>
      </c>
      <c r="R225" s="23">
        <f>'Uitgebreide invoer'!I225</f>
        <v>1</v>
      </c>
      <c r="S225" s="23">
        <f t="shared" si="79"/>
        <v>0.7</v>
      </c>
      <c r="T225" s="24">
        <f t="shared" si="99"/>
        <v>6.3769552805729601E-2</v>
      </c>
      <c r="U225" s="23" t="str">
        <f>'Uitgebreide invoer'!J225</f>
        <v>Nee</v>
      </c>
      <c r="V225" s="23">
        <f t="shared" si="80"/>
        <v>0.78262329716443957</v>
      </c>
      <c r="W225" s="23">
        <f t="shared" si="81"/>
        <v>2.8299243924544664</v>
      </c>
      <c r="X225" s="23">
        <f t="shared" si="82"/>
        <v>0.27655272319330421</v>
      </c>
      <c r="Y225" s="23">
        <f t="shared" si="83"/>
        <v>1.7915393580564716</v>
      </c>
      <c r="Z225" s="23">
        <f t="shared" si="84"/>
        <v>3.9538102852792587</v>
      </c>
      <c r="AA225" s="23">
        <f t="shared" si="85"/>
        <v>0.45311717780862992</v>
      </c>
      <c r="AB225" s="23">
        <f t="shared" si="86"/>
        <v>1.008916060892032</v>
      </c>
      <c r="AC225" s="23">
        <f t="shared" si="87"/>
        <v>11.294932722627539</v>
      </c>
      <c r="AD225" s="23">
        <f t="shared" si="88"/>
        <v>30.26748182676096</v>
      </c>
      <c r="AE225" s="23">
        <f t="shared" si="89"/>
        <v>-0.3</v>
      </c>
      <c r="AF225" s="46">
        <f t="shared" si="90"/>
        <v>0.28147612627682522</v>
      </c>
      <c r="AG225" s="23">
        <f t="shared" si="91"/>
        <v>6.1746245743915892E-2</v>
      </c>
      <c r="AH225" s="23">
        <f t="shared" si="92"/>
        <v>1.0913599024992584</v>
      </c>
      <c r="AI225" s="155">
        <f t="shared" si="93"/>
        <v>0.28365529693545333</v>
      </c>
      <c r="AJ225" s="155">
        <f t="shared" si="94"/>
        <v>1.8764968016115526E-2</v>
      </c>
      <c r="AK225" s="155">
        <f t="shared" si="95"/>
        <v>0.30242026495156887</v>
      </c>
      <c r="AL225" s="155">
        <f t="shared" si="96"/>
        <v>11.431410467955615</v>
      </c>
    </row>
    <row r="226" spans="1:38" s="156" customFormat="1" x14ac:dyDescent="0.35">
      <c r="A226" s="23">
        <f>'Uitgebreide invoer'!A226</f>
        <v>155.39999999999992</v>
      </c>
      <c r="B226" s="23">
        <f t="shared" si="75"/>
        <v>0.69999999999998863</v>
      </c>
      <c r="C226" s="23">
        <f>'Uitgebreide invoer'!B226</f>
        <v>0.3</v>
      </c>
      <c r="D226" s="23" t="str">
        <f>'Uitgebreide invoer'!C226</f>
        <v>30 - Grasachtigen en ondergedoken soorten</v>
      </c>
      <c r="E226" s="23">
        <f>'Uitgebreide invoer'!D226</f>
        <v>30</v>
      </c>
      <c r="F226" s="23">
        <f>'Uitgebreide invoer'!E226</f>
        <v>1.5</v>
      </c>
      <c r="G226" s="23">
        <f>'Uitgebreide invoer'!F226</f>
        <v>1.2</v>
      </c>
      <c r="H226" s="23">
        <f>'Uitgebreide invoer'!G226</f>
        <v>1.2</v>
      </c>
      <c r="I226" s="23">
        <f>'Uitgebreide invoer'!H226</f>
        <v>1</v>
      </c>
      <c r="J226" s="24">
        <f>J225+(+H226-I226)/(MAX('Invoerblad heterogene watergang'!$H$9:$H$17))*B226</f>
        <v>1.0443999999999951</v>
      </c>
      <c r="K226" s="24">
        <f t="shared" si="97"/>
        <v>1.8088371090983302</v>
      </c>
      <c r="L226" s="79">
        <f t="shared" si="98"/>
        <v>0.76400353266855614</v>
      </c>
      <c r="M226" s="91">
        <f>'Uitgebreide invoer'!K226</f>
        <v>100</v>
      </c>
      <c r="N226" s="89">
        <f t="shared" si="76"/>
        <v>1.7443999999999951</v>
      </c>
      <c r="O226" s="93" t="str">
        <f>'Uitgebreide invoer'!L226</f>
        <v>Begroeiing volgt bodemverloop</v>
      </c>
      <c r="P226" s="23">
        <f t="shared" si="77"/>
        <v>0.7</v>
      </c>
      <c r="Q226" s="24">
        <f t="shared" si="78"/>
        <v>6.1939489968431468E-4</v>
      </c>
      <c r="R226" s="23">
        <f>'Uitgebreide invoer'!I226</f>
        <v>1</v>
      </c>
      <c r="S226" s="23">
        <f t="shared" si="79"/>
        <v>0.7</v>
      </c>
      <c r="T226" s="24">
        <f t="shared" si="99"/>
        <v>6.4003532668556185E-2</v>
      </c>
      <c r="U226" s="23" t="str">
        <f>'Uitgebreide invoer'!J226</f>
        <v>Nee</v>
      </c>
      <c r="V226" s="23">
        <f t="shared" si="80"/>
        <v>0.78294891749334972</v>
      </c>
      <c r="W226" s="23">
        <f t="shared" si="81"/>
        <v>2.8307680188473139</v>
      </c>
      <c r="X226" s="23">
        <f t="shared" si="82"/>
        <v>0.27658533383182909</v>
      </c>
      <c r="Y226" s="23">
        <f t="shared" si="83"/>
        <v>1.7923563360973174</v>
      </c>
      <c r="Z226" s="23">
        <f t="shared" si="84"/>
        <v>3.9546539116721062</v>
      </c>
      <c r="AA226" s="23">
        <f t="shared" si="85"/>
        <v>0.45322710308661968</v>
      </c>
      <c r="AB226" s="23">
        <f t="shared" si="86"/>
        <v>1.0094074186039677</v>
      </c>
      <c r="AC226" s="23">
        <f t="shared" si="87"/>
        <v>11.300520394151553</v>
      </c>
      <c r="AD226" s="23">
        <f t="shared" si="88"/>
        <v>30.282222558119031</v>
      </c>
      <c r="AE226" s="23">
        <f t="shared" si="89"/>
        <v>-0.3</v>
      </c>
      <c r="AF226" s="46">
        <f t="shared" si="90"/>
        <v>0.28148442508970267</v>
      </c>
      <c r="AG226" s="23">
        <f t="shared" si="91"/>
        <v>6.1718583034324391E-2</v>
      </c>
      <c r="AH226" s="23">
        <f t="shared" si="92"/>
        <v>1.0915532154695167</v>
      </c>
      <c r="AI226" s="155">
        <f t="shared" si="93"/>
        <v>0.2836634593142362</v>
      </c>
      <c r="AJ226" s="155">
        <f t="shared" si="94"/>
        <v>1.8756654203604228E-2</v>
      </c>
      <c r="AK226" s="155">
        <f t="shared" si="95"/>
        <v>0.30242011351784043</v>
      </c>
      <c r="AL226" s="155">
        <f t="shared" si="96"/>
        <v>11.429678857297407</v>
      </c>
    </row>
    <row r="227" spans="1:38" s="156" customFormat="1" x14ac:dyDescent="0.35">
      <c r="A227" s="23">
        <f>'Uitgebreide invoer'!A227</f>
        <v>156.09999999999991</v>
      </c>
      <c r="B227" s="23">
        <f t="shared" si="75"/>
        <v>0.69999999999998863</v>
      </c>
      <c r="C227" s="23">
        <f>'Uitgebreide invoer'!B227</f>
        <v>0.3</v>
      </c>
      <c r="D227" s="23" t="str">
        <f>'Uitgebreide invoer'!C227</f>
        <v>30 - Grasachtigen en ondergedoken soorten</v>
      </c>
      <c r="E227" s="23">
        <f>'Uitgebreide invoer'!D227</f>
        <v>30</v>
      </c>
      <c r="F227" s="23">
        <f>'Uitgebreide invoer'!E227</f>
        <v>1.5</v>
      </c>
      <c r="G227" s="23">
        <f>'Uitgebreide invoer'!F227</f>
        <v>1.2</v>
      </c>
      <c r="H227" s="23">
        <f>'Uitgebreide invoer'!G227</f>
        <v>1.2</v>
      </c>
      <c r="I227" s="23">
        <f>'Uitgebreide invoer'!H227</f>
        <v>1</v>
      </c>
      <c r="J227" s="24">
        <f>J226+(+H227-I227)/(MAX('Invoerblad heterogene watergang'!$H$9:$H$17))*B227</f>
        <v>1.0445999999999951</v>
      </c>
      <c r="K227" s="24">
        <f t="shared" si="97"/>
        <v>1.809270283074321</v>
      </c>
      <c r="L227" s="79">
        <f t="shared" si="98"/>
        <v>0.76423710909833509</v>
      </c>
      <c r="M227" s="91">
        <f>'Uitgebreide invoer'!K227</f>
        <v>100</v>
      </c>
      <c r="N227" s="89">
        <f t="shared" si="76"/>
        <v>1.744599999999995</v>
      </c>
      <c r="O227" s="93" t="str">
        <f>'Uitgebreide invoer'!L227</f>
        <v>Begroeiing volgt bodemverloop</v>
      </c>
      <c r="P227" s="23">
        <f t="shared" si="77"/>
        <v>0.7</v>
      </c>
      <c r="Q227" s="24">
        <f t="shared" si="78"/>
        <v>6.1881996570113044E-4</v>
      </c>
      <c r="R227" s="23">
        <f>'Uitgebreide invoer'!I227</f>
        <v>1</v>
      </c>
      <c r="S227" s="23">
        <f t="shared" si="79"/>
        <v>0.7</v>
      </c>
      <c r="T227" s="24">
        <f t="shared" si="99"/>
        <v>6.4237109098335132E-2</v>
      </c>
      <c r="U227" s="23" t="str">
        <f>'Uitgebreide invoer'!J227</f>
        <v>Nee</v>
      </c>
      <c r="V227" s="23">
        <f t="shared" si="80"/>
        <v>0.78327414019596919</v>
      </c>
      <c r="W227" s="23">
        <f t="shared" si="81"/>
        <v>2.8316101906416216</v>
      </c>
      <c r="X227" s="23">
        <f t="shared" si="82"/>
        <v>0.27661792671345242</v>
      </c>
      <c r="Y227" s="23">
        <f t="shared" si="83"/>
        <v>1.7931720693024726</v>
      </c>
      <c r="Z227" s="23">
        <f t="shared" si="84"/>
        <v>3.9554960834664135</v>
      </c>
      <c r="AA227" s="23">
        <f t="shared" si="85"/>
        <v>0.45333683347526404</v>
      </c>
      <c r="AB227" s="23">
        <f t="shared" si="86"/>
        <v>1.0098979291065033</v>
      </c>
      <c r="AC227" s="23">
        <f t="shared" si="87"/>
        <v>11.306102546247457</v>
      </c>
      <c r="AD227" s="23">
        <f t="shared" si="88"/>
        <v>30.296937873195098</v>
      </c>
      <c r="AE227" s="23">
        <f t="shared" si="89"/>
        <v>-0.3</v>
      </c>
      <c r="AF227" s="46">
        <f t="shared" si="90"/>
        <v>0.28149271424319838</v>
      </c>
      <c r="AG227" s="23">
        <f t="shared" si="91"/>
        <v>6.1690952522672024E-2</v>
      </c>
      <c r="AH227" s="23">
        <f t="shared" si="92"/>
        <v>1.0917465152134447</v>
      </c>
      <c r="AI227" s="155">
        <f t="shared" si="93"/>
        <v>0.2836716120800965</v>
      </c>
      <c r="AJ227" s="155">
        <f t="shared" si="94"/>
        <v>1.8748350055539872E-2</v>
      </c>
      <c r="AK227" s="155">
        <f t="shared" si="95"/>
        <v>0.30241996213563638</v>
      </c>
      <c r="AL227" s="155">
        <f t="shared" si="96"/>
        <v>11.427953534494238</v>
      </c>
    </row>
    <row r="228" spans="1:38" s="156" customFormat="1" x14ac:dyDescent="0.35">
      <c r="A228" s="23">
        <f>'Uitgebreide invoer'!A228</f>
        <v>156.7999999999999</v>
      </c>
      <c r="B228" s="23">
        <f t="shared" si="75"/>
        <v>0.69999999999998863</v>
      </c>
      <c r="C228" s="23">
        <f>'Uitgebreide invoer'!B228</f>
        <v>0.3</v>
      </c>
      <c r="D228" s="23" t="str">
        <f>'Uitgebreide invoer'!C228</f>
        <v>30 - Grasachtigen en ondergedoken soorten</v>
      </c>
      <c r="E228" s="23">
        <f>'Uitgebreide invoer'!D228</f>
        <v>30</v>
      </c>
      <c r="F228" s="23">
        <f>'Uitgebreide invoer'!E228</f>
        <v>1.5</v>
      </c>
      <c r="G228" s="23">
        <f>'Uitgebreide invoer'!F228</f>
        <v>1.2</v>
      </c>
      <c r="H228" s="23">
        <f>'Uitgebreide invoer'!G228</f>
        <v>1.2</v>
      </c>
      <c r="I228" s="23">
        <f>'Uitgebreide invoer'!H228</f>
        <v>1</v>
      </c>
      <c r="J228" s="24">
        <f>J227+(+H228-I228)/(MAX('Invoerblad heterogene watergang'!$H$9:$H$17))*B228</f>
        <v>1.0447999999999951</v>
      </c>
      <c r="K228" s="24">
        <f t="shared" si="97"/>
        <v>1.809703055572671</v>
      </c>
      <c r="L228" s="79">
        <f t="shared" si="98"/>
        <v>0.76447028307432596</v>
      </c>
      <c r="M228" s="91">
        <f>'Uitgebreide invoer'!K228</f>
        <v>100</v>
      </c>
      <c r="N228" s="89">
        <f t="shared" si="76"/>
        <v>1.744799999999995</v>
      </c>
      <c r="O228" s="93" t="str">
        <f>'Uitgebreide invoer'!L228</f>
        <v>Begroeiing volgt bodemverloop</v>
      </c>
      <c r="P228" s="23">
        <f t="shared" si="77"/>
        <v>0.7</v>
      </c>
      <c r="Q228" s="24">
        <f t="shared" si="78"/>
        <v>6.1824642621418268E-4</v>
      </c>
      <c r="R228" s="23">
        <f>'Uitgebreide invoer'!I228</f>
        <v>1</v>
      </c>
      <c r="S228" s="23">
        <f t="shared" si="79"/>
        <v>0.7</v>
      </c>
      <c r="T228" s="24">
        <f t="shared" si="99"/>
        <v>6.4470283074326007E-2</v>
      </c>
      <c r="U228" s="23" t="str">
        <f>'Uitgebreide invoer'!J228</f>
        <v>Nee</v>
      </c>
      <c r="V228" s="23">
        <f t="shared" si="80"/>
        <v>0.78359896578871679</v>
      </c>
      <c r="W228" s="23">
        <f t="shared" si="81"/>
        <v>2.8324509113681602</v>
      </c>
      <c r="X228" s="23">
        <f t="shared" si="82"/>
        <v>0.27665050174169287</v>
      </c>
      <c r="Y228" s="23">
        <f t="shared" si="83"/>
        <v>1.7939865602448013</v>
      </c>
      <c r="Z228" s="23">
        <f t="shared" si="84"/>
        <v>3.9563368041929525</v>
      </c>
      <c r="AA228" s="23">
        <f t="shared" si="85"/>
        <v>0.45344636946569417</v>
      </c>
      <c r="AB228" s="23">
        <f t="shared" si="86"/>
        <v>1.0103875944560845</v>
      </c>
      <c r="AC228" s="23">
        <f t="shared" si="87"/>
        <v>11.311679181803855</v>
      </c>
      <c r="AD228" s="23">
        <f t="shared" si="88"/>
        <v>30.311627833682536</v>
      </c>
      <c r="AE228" s="23">
        <f t="shared" si="89"/>
        <v>-0.3</v>
      </c>
      <c r="AF228" s="46">
        <f t="shared" si="90"/>
        <v>0.28150099372838305</v>
      </c>
      <c r="AG228" s="23">
        <f t="shared" si="91"/>
        <v>6.1663354238723121E-2</v>
      </c>
      <c r="AH228" s="23">
        <f t="shared" si="92"/>
        <v>1.0919398018701842</v>
      </c>
      <c r="AI228" s="155">
        <f t="shared" si="93"/>
        <v>0.28367975522461719</v>
      </c>
      <c r="AJ228" s="155">
        <f t="shared" si="94"/>
        <v>1.8740055580908577E-2</v>
      </c>
      <c r="AK228" s="155">
        <f t="shared" si="95"/>
        <v>0.30241981080552577</v>
      </c>
      <c r="AL228" s="155">
        <f t="shared" si="96"/>
        <v>11.426234470958535</v>
      </c>
    </row>
    <row r="229" spans="1:38" s="156" customFormat="1" x14ac:dyDescent="0.35">
      <c r="A229" s="23">
        <f>'Uitgebreide invoer'!A229</f>
        <v>157.49999999999989</v>
      </c>
      <c r="B229" s="23">
        <f t="shared" si="75"/>
        <v>0.69999999999998863</v>
      </c>
      <c r="C229" s="23">
        <f>'Uitgebreide invoer'!B229</f>
        <v>0.3</v>
      </c>
      <c r="D229" s="23" t="str">
        <f>'Uitgebreide invoer'!C229</f>
        <v>30 - Grasachtigen en ondergedoken soorten</v>
      </c>
      <c r="E229" s="23">
        <f>'Uitgebreide invoer'!D229</f>
        <v>30</v>
      </c>
      <c r="F229" s="23">
        <f>'Uitgebreide invoer'!E229</f>
        <v>1.5</v>
      </c>
      <c r="G229" s="23">
        <f>'Uitgebreide invoer'!F229</f>
        <v>1.2</v>
      </c>
      <c r="H229" s="23">
        <f>'Uitgebreide invoer'!G229</f>
        <v>1.2</v>
      </c>
      <c r="I229" s="23">
        <f>'Uitgebreide invoer'!H229</f>
        <v>1</v>
      </c>
      <c r="J229" s="24">
        <f>J228+(+H229-I229)/(MAX('Invoerblad heterogene watergang'!$H$9:$H$17))*B229</f>
        <v>1.044999999999995</v>
      </c>
      <c r="K229" s="24">
        <f t="shared" si="97"/>
        <v>1.810135427566427</v>
      </c>
      <c r="L229" s="79">
        <f t="shared" si="98"/>
        <v>0.76470305557267593</v>
      </c>
      <c r="M229" s="91">
        <f>'Uitgebreide invoer'!K229</f>
        <v>100</v>
      </c>
      <c r="N229" s="89">
        <f t="shared" si="76"/>
        <v>1.744999999999995</v>
      </c>
      <c r="O229" s="93" t="str">
        <f>'Uitgebreide invoer'!L229</f>
        <v>Begroeiing volgt bodemverloop</v>
      </c>
      <c r="P229" s="23">
        <f t="shared" si="77"/>
        <v>0.7</v>
      </c>
      <c r="Q229" s="24">
        <f t="shared" si="78"/>
        <v>6.1767427679434691E-4</v>
      </c>
      <c r="R229" s="23">
        <f>'Uitgebreide invoer'!I229</f>
        <v>1</v>
      </c>
      <c r="S229" s="23">
        <f t="shared" si="79"/>
        <v>0.7</v>
      </c>
      <c r="T229" s="24">
        <f t="shared" si="99"/>
        <v>6.4703055572675972E-2</v>
      </c>
      <c r="U229" s="23" t="str">
        <f>'Uitgebreide invoer'!J229</f>
        <v>Nee</v>
      </c>
      <c r="V229" s="23">
        <f t="shared" si="80"/>
        <v>0.78392339478787232</v>
      </c>
      <c r="W229" s="23">
        <f t="shared" si="81"/>
        <v>2.8332901845464793</v>
      </c>
      <c r="X229" s="23">
        <f t="shared" si="82"/>
        <v>0.27668305882101302</v>
      </c>
      <c r="Y229" s="23">
        <f t="shared" si="83"/>
        <v>1.7947998114904915</v>
      </c>
      <c r="Z229" s="23">
        <f t="shared" si="84"/>
        <v>3.9571760773712716</v>
      </c>
      <c r="AA229" s="23">
        <f t="shared" si="85"/>
        <v>0.45355571154740382</v>
      </c>
      <c r="AB229" s="23">
        <f t="shared" si="86"/>
        <v>1.0108764167026192</v>
      </c>
      <c r="AC229" s="23">
        <f t="shared" si="87"/>
        <v>11.31725030373312</v>
      </c>
      <c r="AD229" s="23">
        <f t="shared" si="88"/>
        <v>30.326292501078576</v>
      </c>
      <c r="AE229" s="23">
        <f t="shared" si="89"/>
        <v>-0.3</v>
      </c>
      <c r="AF229" s="46">
        <f t="shared" si="90"/>
        <v>0.2815092635365653</v>
      </c>
      <c r="AG229" s="23">
        <f t="shared" si="91"/>
        <v>6.1635788211448959E-2</v>
      </c>
      <c r="AH229" s="23">
        <f t="shared" si="92"/>
        <v>1.0921330755779204</v>
      </c>
      <c r="AI229" s="155">
        <f t="shared" si="93"/>
        <v>0.28368788873961531</v>
      </c>
      <c r="AJ229" s="155">
        <f t="shared" si="94"/>
        <v>1.8731770788457537E-2</v>
      </c>
      <c r="AK229" s="155">
        <f t="shared" si="95"/>
        <v>0.30241965952807287</v>
      </c>
      <c r="AL229" s="155">
        <f t="shared" si="96"/>
        <v>11.424521638261419</v>
      </c>
    </row>
    <row r="230" spans="1:38" s="156" customFormat="1" x14ac:dyDescent="0.35">
      <c r="A230" s="23">
        <f>'Uitgebreide invoer'!A230</f>
        <v>158.19999999999987</v>
      </c>
      <c r="B230" s="23">
        <f t="shared" si="75"/>
        <v>0.69999999999998863</v>
      </c>
      <c r="C230" s="23">
        <f>'Uitgebreide invoer'!B230</f>
        <v>0.3</v>
      </c>
      <c r="D230" s="23" t="str">
        <f>'Uitgebreide invoer'!C230</f>
        <v>30 - Grasachtigen en ondergedoken soorten</v>
      </c>
      <c r="E230" s="23">
        <f>'Uitgebreide invoer'!D230</f>
        <v>30</v>
      </c>
      <c r="F230" s="23">
        <f>'Uitgebreide invoer'!E230</f>
        <v>1.5</v>
      </c>
      <c r="G230" s="23">
        <f>'Uitgebreide invoer'!F230</f>
        <v>1.2</v>
      </c>
      <c r="H230" s="23">
        <f>'Uitgebreide invoer'!G230</f>
        <v>1.2</v>
      </c>
      <c r="I230" s="23">
        <f>'Uitgebreide invoer'!H230</f>
        <v>1</v>
      </c>
      <c r="J230" s="24">
        <f>J229+(+H230-I230)/(MAX('Invoerblad heterogene watergang'!$H$9:$H$17))*B230</f>
        <v>1.045199999999995</v>
      </c>
      <c r="K230" s="24">
        <f t="shared" si="97"/>
        <v>1.8105674000255472</v>
      </c>
      <c r="L230" s="79">
        <f t="shared" si="98"/>
        <v>0.76493542756643196</v>
      </c>
      <c r="M230" s="91">
        <f>'Uitgebreide invoer'!K230</f>
        <v>100</v>
      </c>
      <c r="N230" s="89">
        <f t="shared" si="76"/>
        <v>1.745199999999995</v>
      </c>
      <c r="O230" s="93" t="str">
        <f>'Uitgebreide invoer'!L230</f>
        <v>Begroeiing volgt bodemverloop</v>
      </c>
      <c r="P230" s="23">
        <f t="shared" si="77"/>
        <v>0.7</v>
      </c>
      <c r="Q230" s="24">
        <f t="shared" si="78"/>
        <v>6.1710351302884123E-4</v>
      </c>
      <c r="R230" s="23">
        <f>'Uitgebreide invoer'!I230</f>
        <v>1</v>
      </c>
      <c r="S230" s="23">
        <f t="shared" si="79"/>
        <v>0.7</v>
      </c>
      <c r="T230" s="24">
        <f t="shared" si="99"/>
        <v>6.4935427566432002E-2</v>
      </c>
      <c r="U230" s="23" t="str">
        <f>'Uitgebreide invoer'!J230</f>
        <v>Nee</v>
      </c>
      <c r="V230" s="23">
        <f t="shared" si="80"/>
        <v>0.78424742770957134</v>
      </c>
      <c r="W230" s="23">
        <f t="shared" si="81"/>
        <v>2.834128013684948</v>
      </c>
      <c r="X230" s="23">
        <f t="shared" si="82"/>
        <v>0.27671559785681266</v>
      </c>
      <c r="Y230" s="23">
        <f t="shared" si="83"/>
        <v>1.7956118255990785</v>
      </c>
      <c r="Z230" s="23">
        <f t="shared" si="84"/>
        <v>3.9580139065097404</v>
      </c>
      <c r="AA230" s="23">
        <f t="shared" si="85"/>
        <v>0.45366486020825697</v>
      </c>
      <c r="AB230" s="23">
        <f t="shared" si="86"/>
        <v>1.011364397889507</v>
      </c>
      <c r="AC230" s="23">
        <f t="shared" si="87"/>
        <v>11.322815914971173</v>
      </c>
      <c r="AD230" s="23">
        <f t="shared" si="88"/>
        <v>30.340931936685212</v>
      </c>
      <c r="AE230" s="23">
        <f t="shared" si="89"/>
        <v>-0.3</v>
      </c>
      <c r="AF230" s="46">
        <f t="shared" si="90"/>
        <v>0.28151752365928961</v>
      </c>
      <c r="AG230" s="23">
        <f t="shared" si="91"/>
        <v>6.1608254469034583E-2</v>
      </c>
      <c r="AH230" s="23">
        <f t="shared" si="92"/>
        <v>1.0923263364738875</v>
      </c>
      <c r="AI230" s="155">
        <f t="shared" si="93"/>
        <v>0.28369601261713945</v>
      </c>
      <c r="AJ230" s="155">
        <f t="shared" si="94"/>
        <v>1.8723495686697407E-2</v>
      </c>
      <c r="AK230" s="155">
        <f t="shared" si="95"/>
        <v>0.30241950830383685</v>
      </c>
      <c r="AL230" s="155">
        <f t="shared" si="96"/>
        <v>11.422815008131625</v>
      </c>
    </row>
    <row r="231" spans="1:38" s="156" customFormat="1" x14ac:dyDescent="0.35">
      <c r="A231" s="23">
        <f>'Uitgebreide invoer'!A231</f>
        <v>158.89999999999986</v>
      </c>
      <c r="B231" s="23">
        <f t="shared" si="75"/>
        <v>0.69999999999998863</v>
      </c>
      <c r="C231" s="23">
        <f>'Uitgebreide invoer'!B231</f>
        <v>0.3</v>
      </c>
      <c r="D231" s="23" t="str">
        <f>'Uitgebreide invoer'!C231</f>
        <v>30 - Grasachtigen en ondergedoken soorten</v>
      </c>
      <c r="E231" s="23">
        <f>'Uitgebreide invoer'!D231</f>
        <v>30</v>
      </c>
      <c r="F231" s="23">
        <f>'Uitgebreide invoer'!E231</f>
        <v>1.5</v>
      </c>
      <c r="G231" s="23">
        <f>'Uitgebreide invoer'!F231</f>
        <v>1.2</v>
      </c>
      <c r="H231" s="23">
        <f>'Uitgebreide invoer'!G231</f>
        <v>1.2</v>
      </c>
      <c r="I231" s="23">
        <f>'Uitgebreide invoer'!H231</f>
        <v>1</v>
      </c>
      <c r="J231" s="24">
        <f>J230+(+H231-I231)/(MAX('Invoerblad heterogene watergang'!$H$9:$H$17))*B231</f>
        <v>1.045399999999995</v>
      </c>
      <c r="K231" s="24">
        <f t="shared" si="97"/>
        <v>1.8109989739169119</v>
      </c>
      <c r="L231" s="79">
        <f t="shared" si="98"/>
        <v>0.76516740002555217</v>
      </c>
      <c r="M231" s="91">
        <f>'Uitgebreide invoer'!K231</f>
        <v>100</v>
      </c>
      <c r="N231" s="89">
        <f t="shared" si="76"/>
        <v>1.745399999999995</v>
      </c>
      <c r="O231" s="93" t="str">
        <f>'Uitgebreide invoer'!L231</f>
        <v>Begroeiing volgt bodemverloop</v>
      </c>
      <c r="P231" s="23">
        <f t="shared" si="77"/>
        <v>0.7</v>
      </c>
      <c r="Q231" s="24">
        <f t="shared" si="78"/>
        <v>6.1653413052117467E-4</v>
      </c>
      <c r="R231" s="23">
        <f>'Uitgebreide invoer'!I231</f>
        <v>1</v>
      </c>
      <c r="S231" s="23">
        <f t="shared" si="79"/>
        <v>0.7</v>
      </c>
      <c r="T231" s="24">
        <f t="shared" si="99"/>
        <v>6.5167400025552213E-2</v>
      </c>
      <c r="U231" s="23" t="str">
        <f>'Uitgebreide invoer'!J231</f>
        <v>Nee</v>
      </c>
      <c r="V231" s="23">
        <f t="shared" si="80"/>
        <v>0.78457106506979812</v>
      </c>
      <c r="W231" s="23">
        <f t="shared" si="81"/>
        <v>2.8349644022808018</v>
      </c>
      <c r="X231" s="23">
        <f t="shared" si="82"/>
        <v>0.27674811875542088</v>
      </c>
      <c r="Y231" s="23">
        <f t="shared" si="83"/>
        <v>1.7964226051234577</v>
      </c>
      <c r="Z231" s="23">
        <f t="shared" si="84"/>
        <v>3.9588502951055942</v>
      </c>
      <c r="AA231" s="23">
        <f t="shared" si="85"/>
        <v>0.45377381593449262</v>
      </c>
      <c r="AB231" s="23">
        <f t="shared" si="86"/>
        <v>1.0118515400536596</v>
      </c>
      <c r="AC231" s="23">
        <f t="shared" si="87"/>
        <v>11.32837601847725</v>
      </c>
      <c r="AD231" s="23">
        <f t="shared" si="88"/>
        <v>30.355546201609791</v>
      </c>
      <c r="AE231" s="23">
        <f t="shared" si="89"/>
        <v>-0.3</v>
      </c>
      <c r="AF231" s="46">
        <f t="shared" si="90"/>
        <v>0.28152577408833523</v>
      </c>
      <c r="AG231" s="23">
        <f t="shared" si="91"/>
        <v>6.1580753038882517E-2</v>
      </c>
      <c r="AH231" s="23">
        <f t="shared" si="92"/>
        <v>1.0925195846943723</v>
      </c>
      <c r="AI231" s="155">
        <f t="shared" si="93"/>
        <v>0.28370412684946894</v>
      </c>
      <c r="AJ231" s="155">
        <f t="shared" si="94"/>
        <v>1.871523028390484E-2</v>
      </c>
      <c r="AK231" s="155">
        <f t="shared" si="95"/>
        <v>0.30241935713337376</v>
      </c>
      <c r="AL231" s="155">
        <f t="shared" si="96"/>
        <v>11.421114552454524</v>
      </c>
    </row>
    <row r="232" spans="1:38" s="156" customFormat="1" x14ac:dyDescent="0.35">
      <c r="A232" s="23">
        <f>'Uitgebreide invoer'!A232</f>
        <v>159.59999999999985</v>
      </c>
      <c r="B232" s="23">
        <f t="shared" si="75"/>
        <v>0.69999999999998863</v>
      </c>
      <c r="C232" s="23">
        <f>'Uitgebreide invoer'!B232</f>
        <v>0.3</v>
      </c>
      <c r="D232" s="23" t="str">
        <f>'Uitgebreide invoer'!C232</f>
        <v>30 - Grasachtigen en ondergedoken soorten</v>
      </c>
      <c r="E232" s="23">
        <f>'Uitgebreide invoer'!D232</f>
        <v>30</v>
      </c>
      <c r="F232" s="23">
        <f>'Uitgebreide invoer'!E232</f>
        <v>1.5</v>
      </c>
      <c r="G232" s="23">
        <f>'Uitgebreide invoer'!F232</f>
        <v>1.2</v>
      </c>
      <c r="H232" s="23">
        <f>'Uitgebreide invoer'!G232</f>
        <v>1.2</v>
      </c>
      <c r="I232" s="23">
        <f>'Uitgebreide invoer'!H232</f>
        <v>1</v>
      </c>
      <c r="J232" s="24">
        <f>J231+(+H232-I232)/(MAX('Invoerblad heterogene watergang'!$H$9:$H$17))*B232</f>
        <v>1.045599999999995</v>
      </c>
      <c r="K232" s="24">
        <f t="shared" si="97"/>
        <v>1.8114301502043357</v>
      </c>
      <c r="L232" s="79">
        <f t="shared" si="98"/>
        <v>0.76539897391691691</v>
      </c>
      <c r="M232" s="91">
        <f>'Uitgebreide invoer'!K232</f>
        <v>100</v>
      </c>
      <c r="N232" s="89">
        <f t="shared" si="76"/>
        <v>1.7455999999999949</v>
      </c>
      <c r="O232" s="93" t="str">
        <f>'Uitgebreide invoer'!L232</f>
        <v>Begroeiing volgt bodemverloop</v>
      </c>
      <c r="P232" s="23">
        <f t="shared" si="77"/>
        <v>0.7</v>
      </c>
      <c r="Q232" s="24">
        <f t="shared" si="78"/>
        <v>6.1596612489107775E-4</v>
      </c>
      <c r="R232" s="23">
        <f>'Uitgebreide invoer'!I232</f>
        <v>1</v>
      </c>
      <c r="S232" s="23">
        <f t="shared" si="79"/>
        <v>0.7</v>
      </c>
      <c r="T232" s="24">
        <f t="shared" si="99"/>
        <v>6.5398973916916958E-2</v>
      </c>
      <c r="U232" s="23" t="str">
        <f>'Uitgebreide invoer'!J232</f>
        <v>Nee</v>
      </c>
      <c r="V232" s="23">
        <f t="shared" si="80"/>
        <v>0.78489430738437871</v>
      </c>
      <c r="W232" s="23">
        <f t="shared" si="81"/>
        <v>2.835799353820176</v>
      </c>
      <c r="X232" s="23">
        <f t="shared" si="82"/>
        <v>0.2767806214240891</v>
      </c>
      <c r="Y232" s="23">
        <f t="shared" si="83"/>
        <v>1.7972321526099042</v>
      </c>
      <c r="Z232" s="23">
        <f t="shared" si="84"/>
        <v>3.9596852466449679</v>
      </c>
      <c r="AA232" s="23">
        <f t="shared" si="85"/>
        <v>0.45388257921073266</v>
      </c>
      <c r="AB232" s="23">
        <f t="shared" si="86"/>
        <v>1.0123378452255256</v>
      </c>
      <c r="AC232" s="23">
        <f t="shared" si="87"/>
        <v>11.333930617233641</v>
      </c>
      <c r="AD232" s="23">
        <f t="shared" si="88"/>
        <v>30.370135356765768</v>
      </c>
      <c r="AE232" s="23">
        <f t="shared" si="89"/>
        <v>-0.3</v>
      </c>
      <c r="AF232" s="46">
        <f t="shared" si="90"/>
        <v>0.28153401481571133</v>
      </c>
      <c r="AG232" s="23">
        <f t="shared" si="91"/>
        <v>6.1553283947628865E-2</v>
      </c>
      <c r="AH232" s="23">
        <f t="shared" si="92"/>
        <v>1.0927128203747267</v>
      </c>
      <c r="AI232" s="155">
        <f t="shared" si="93"/>
        <v>0.28371223142910879</v>
      </c>
      <c r="AJ232" s="155">
        <f t="shared" si="94"/>
        <v>1.8706974588124519E-2</v>
      </c>
      <c r="AK232" s="155">
        <f t="shared" si="95"/>
        <v>0.30241920601723332</v>
      </c>
      <c r="AL232" s="155">
        <f t="shared" si="96"/>
        <v>11.419420243271027</v>
      </c>
    </row>
    <row r="233" spans="1:38" s="156" customFormat="1" x14ac:dyDescent="0.35">
      <c r="A233" s="23">
        <f>'Uitgebreide invoer'!A233</f>
        <v>160.29999999999984</v>
      </c>
      <c r="B233" s="23">
        <f t="shared" si="75"/>
        <v>0.69999999999998863</v>
      </c>
      <c r="C233" s="23">
        <f>'Uitgebreide invoer'!B233</f>
        <v>0.3</v>
      </c>
      <c r="D233" s="23" t="str">
        <f>'Uitgebreide invoer'!C233</f>
        <v>30 - Grasachtigen en ondergedoken soorten</v>
      </c>
      <c r="E233" s="23">
        <f>'Uitgebreide invoer'!D233</f>
        <v>30</v>
      </c>
      <c r="F233" s="23">
        <f>'Uitgebreide invoer'!E233</f>
        <v>1.5</v>
      </c>
      <c r="G233" s="23">
        <f>'Uitgebreide invoer'!F233</f>
        <v>1.2</v>
      </c>
      <c r="H233" s="23">
        <f>'Uitgebreide invoer'!G233</f>
        <v>1.2</v>
      </c>
      <c r="I233" s="23">
        <f>'Uitgebreide invoer'!H233</f>
        <v>1</v>
      </c>
      <c r="J233" s="24">
        <f>J232+(+H233-I233)/(MAX('Invoerblad heterogene watergang'!$H$9:$H$17))*B233</f>
        <v>1.045799999999995</v>
      </c>
      <c r="K233" s="24">
        <f t="shared" si="97"/>
        <v>1.8118609298485779</v>
      </c>
      <c r="L233" s="79">
        <f t="shared" si="98"/>
        <v>0.76563015020434078</v>
      </c>
      <c r="M233" s="91">
        <f>'Uitgebreide invoer'!K233</f>
        <v>100</v>
      </c>
      <c r="N233" s="89">
        <f t="shared" si="76"/>
        <v>1.7457999999999949</v>
      </c>
      <c r="O233" s="93" t="str">
        <f>'Uitgebreide invoer'!L233</f>
        <v>Begroeiing volgt bodemverloop</v>
      </c>
      <c r="P233" s="23">
        <f t="shared" si="77"/>
        <v>0.7</v>
      </c>
      <c r="Q233" s="24">
        <f t="shared" si="78"/>
        <v>6.153994917744548E-4</v>
      </c>
      <c r="R233" s="23">
        <f>'Uitgebreide invoer'!I233</f>
        <v>1</v>
      </c>
      <c r="S233" s="23">
        <f t="shared" si="79"/>
        <v>0.7</v>
      </c>
      <c r="T233" s="24">
        <f t="shared" si="99"/>
        <v>6.563015020434082E-2</v>
      </c>
      <c r="U233" s="23" t="str">
        <f>'Uitgebreide invoer'!J233</f>
        <v>Nee</v>
      </c>
      <c r="V233" s="23">
        <f t="shared" si="80"/>
        <v>0.7852171551689755</v>
      </c>
      <c r="W233" s="23">
        <f t="shared" si="81"/>
        <v>2.8366328717781544</v>
      </c>
      <c r="X233" s="23">
        <f t="shared" si="82"/>
        <v>0.27681310577098373</v>
      </c>
      <c r="Y233" s="23">
        <f t="shared" si="83"/>
        <v>1.798040470598091</v>
      </c>
      <c r="Z233" s="23">
        <f t="shared" si="84"/>
        <v>3.9605187646029467</v>
      </c>
      <c r="AA233" s="23">
        <f t="shared" si="85"/>
        <v>0.4539911505199874</v>
      </c>
      <c r="AB233" s="23">
        <f t="shared" si="86"/>
        <v>1.0128233154291155</v>
      </c>
      <c r="AC233" s="23">
        <f t="shared" si="87"/>
        <v>11.339479714245481</v>
      </c>
      <c r="AD233" s="23">
        <f t="shared" si="88"/>
        <v>30.384699462873467</v>
      </c>
      <c r="AE233" s="23">
        <f t="shared" si="89"/>
        <v>-0.3</v>
      </c>
      <c r="AF233" s="46">
        <f t="shared" si="90"/>
        <v>0.28154224583365767</v>
      </c>
      <c r="AG233" s="23">
        <f t="shared" si="91"/>
        <v>6.1525847221141072E-2</v>
      </c>
      <c r="AH233" s="23">
        <f t="shared" si="92"/>
        <v>1.0929060436493665</v>
      </c>
      <c r="AI233" s="155">
        <f t="shared" si="93"/>
        <v>0.28372032634879091</v>
      </c>
      <c r="AJ233" s="155">
        <f t="shared" si="94"/>
        <v>1.869872860717188E-2</v>
      </c>
      <c r="AK233" s="155">
        <f t="shared" si="95"/>
        <v>0.30241905495596277</v>
      </c>
      <c r="AL233" s="155">
        <f t="shared" si="96"/>
        <v>11.417732052776625</v>
      </c>
    </row>
    <row r="234" spans="1:38" s="156" customFormat="1" x14ac:dyDescent="0.35">
      <c r="A234" s="23">
        <f>'Uitgebreide invoer'!A234</f>
        <v>160.99999999999983</v>
      </c>
      <c r="B234" s="23">
        <f t="shared" si="75"/>
        <v>0.69999999999998863</v>
      </c>
      <c r="C234" s="23">
        <f>'Uitgebreide invoer'!B234</f>
        <v>0.3</v>
      </c>
      <c r="D234" s="23" t="str">
        <f>'Uitgebreide invoer'!C234</f>
        <v>30 - Grasachtigen en ondergedoken soorten</v>
      </c>
      <c r="E234" s="23">
        <f>'Uitgebreide invoer'!D234</f>
        <v>30</v>
      </c>
      <c r="F234" s="23">
        <f>'Uitgebreide invoer'!E234</f>
        <v>1.5</v>
      </c>
      <c r="G234" s="23">
        <f>'Uitgebreide invoer'!F234</f>
        <v>1.2</v>
      </c>
      <c r="H234" s="23">
        <f>'Uitgebreide invoer'!G234</f>
        <v>1.2</v>
      </c>
      <c r="I234" s="23">
        <f>'Uitgebreide invoer'!H234</f>
        <v>1</v>
      </c>
      <c r="J234" s="24">
        <f>J233+(+H234-I234)/(MAX('Invoerblad heterogene watergang'!$H$9:$H$17))*B234</f>
        <v>1.0459999999999949</v>
      </c>
      <c r="K234" s="24">
        <f t="shared" si="97"/>
        <v>1.8122913138073542</v>
      </c>
      <c r="L234" s="79">
        <f t="shared" si="98"/>
        <v>0.76586092984858301</v>
      </c>
      <c r="M234" s="91">
        <f>'Uitgebreide invoer'!K234</f>
        <v>100</v>
      </c>
      <c r="N234" s="89">
        <f t="shared" si="76"/>
        <v>1.7459999999999949</v>
      </c>
      <c r="O234" s="93" t="str">
        <f>'Uitgebreide invoer'!L234</f>
        <v>Begroeiing volgt bodemverloop</v>
      </c>
      <c r="P234" s="23">
        <f t="shared" si="77"/>
        <v>0.7</v>
      </c>
      <c r="Q234" s="24">
        <f t="shared" si="78"/>
        <v>6.1483422682331325E-4</v>
      </c>
      <c r="R234" s="23">
        <f>'Uitgebreide invoer'!I234</f>
        <v>1</v>
      </c>
      <c r="S234" s="23">
        <f t="shared" si="79"/>
        <v>0.7</v>
      </c>
      <c r="T234" s="24">
        <f t="shared" si="99"/>
        <v>6.586092984858305E-2</v>
      </c>
      <c r="U234" s="23" t="str">
        <f>'Uitgebreide invoer'!J234</f>
        <v>Nee</v>
      </c>
      <c r="V234" s="23">
        <f t="shared" si="80"/>
        <v>0.78553960893907959</v>
      </c>
      <c r="W234" s="23">
        <f t="shared" si="81"/>
        <v>2.8374649596188029</v>
      </c>
      <c r="X234" s="23">
        <f t="shared" si="82"/>
        <v>0.27684557170517882</v>
      </c>
      <c r="Y234" s="23">
        <f t="shared" si="83"/>
        <v>1.7988475616211037</v>
      </c>
      <c r="Z234" s="23">
        <f t="shared" si="84"/>
        <v>3.9613508524435952</v>
      </c>
      <c r="AA234" s="23">
        <f t="shared" si="85"/>
        <v>0.45409953034366252</v>
      </c>
      <c r="AB234" s="23">
        <f t="shared" si="86"/>
        <v>1.0133079526820241</v>
      </c>
      <c r="AC234" s="23">
        <f t="shared" si="87"/>
        <v>11.345023312540492</v>
      </c>
      <c r="AD234" s="23">
        <f t="shared" si="88"/>
        <v>30.399238580460725</v>
      </c>
      <c r="AE234" s="23">
        <f t="shared" si="89"/>
        <v>-0.3</v>
      </c>
      <c r="AF234" s="46">
        <f t="shared" si="90"/>
        <v>0.28155046713463888</v>
      </c>
      <c r="AG234" s="23">
        <f t="shared" si="91"/>
        <v>6.1498442884537027E-2</v>
      </c>
      <c r="AH234" s="23">
        <f t="shared" si="92"/>
        <v>1.0930992546517864</v>
      </c>
      <c r="AI234" s="155">
        <f t="shared" si="93"/>
        <v>0.28372841160146794</v>
      </c>
      <c r="AJ234" s="155">
        <f t="shared" si="94"/>
        <v>1.8690492348635006E-2</v>
      </c>
      <c r="AK234" s="155">
        <f t="shared" si="95"/>
        <v>0.30241890395010296</v>
      </c>
      <c r="AL234" s="155">
        <f t="shared" si="96"/>
        <v>11.416049953320332</v>
      </c>
    </row>
    <row r="235" spans="1:38" s="156" customFormat="1" x14ac:dyDescent="0.35">
      <c r="A235" s="23">
        <f>'Uitgebreide invoer'!A235</f>
        <v>161.69999999999982</v>
      </c>
      <c r="B235" s="23">
        <f t="shared" si="75"/>
        <v>0.69999999999998863</v>
      </c>
      <c r="C235" s="23">
        <f>'Uitgebreide invoer'!B235</f>
        <v>0.3</v>
      </c>
      <c r="D235" s="23" t="str">
        <f>'Uitgebreide invoer'!C235</f>
        <v>30 - Grasachtigen en ondergedoken soorten</v>
      </c>
      <c r="E235" s="23">
        <f>'Uitgebreide invoer'!D235</f>
        <v>30</v>
      </c>
      <c r="F235" s="23">
        <f>'Uitgebreide invoer'!E235</f>
        <v>1.5</v>
      </c>
      <c r="G235" s="23">
        <f>'Uitgebreide invoer'!F235</f>
        <v>1.2</v>
      </c>
      <c r="H235" s="23">
        <f>'Uitgebreide invoer'!G235</f>
        <v>1.2</v>
      </c>
      <c r="I235" s="23">
        <f>'Uitgebreide invoer'!H235</f>
        <v>1</v>
      </c>
      <c r="J235" s="24">
        <f>J234+(+H235-I235)/(MAX('Invoerblad heterogene watergang'!$H$9:$H$17))*B235</f>
        <v>1.0461999999999949</v>
      </c>
      <c r="K235" s="24">
        <f t="shared" si="97"/>
        <v>1.8127213030353482</v>
      </c>
      <c r="L235" s="79">
        <f t="shared" si="98"/>
        <v>0.76609131380735929</v>
      </c>
      <c r="M235" s="91">
        <f>'Uitgebreide invoer'!K235</f>
        <v>100</v>
      </c>
      <c r="N235" s="89">
        <f t="shared" si="76"/>
        <v>1.7461999999999949</v>
      </c>
      <c r="O235" s="93" t="str">
        <f>'Uitgebreide invoer'!L235</f>
        <v>Begroeiing volgt bodemverloop</v>
      </c>
      <c r="P235" s="23">
        <f t="shared" si="77"/>
        <v>0.7</v>
      </c>
      <c r="Q235" s="24">
        <f t="shared" si="78"/>
        <v>6.1427032570571531E-4</v>
      </c>
      <c r="R235" s="23">
        <f>'Uitgebreide invoer'!I235</f>
        <v>1</v>
      </c>
      <c r="S235" s="23">
        <f t="shared" si="79"/>
        <v>0.7</v>
      </c>
      <c r="T235" s="24">
        <f t="shared" si="99"/>
        <v>6.6091313807359331E-2</v>
      </c>
      <c r="U235" s="23" t="str">
        <f>'Uitgebreide invoer'!J235</f>
        <v>Nee</v>
      </c>
      <c r="V235" s="23">
        <f t="shared" si="80"/>
        <v>0.78586166921000544</v>
      </c>
      <c r="W235" s="23">
        <f t="shared" si="81"/>
        <v>2.8382956207952148</v>
      </c>
      <c r="X235" s="23">
        <f t="shared" si="82"/>
        <v>0.27687801913664933</v>
      </c>
      <c r="Y235" s="23">
        <f t="shared" si="83"/>
        <v>1.7996534282054601</v>
      </c>
      <c r="Z235" s="23">
        <f t="shared" si="84"/>
        <v>3.9621815136200071</v>
      </c>
      <c r="AA235" s="23">
        <f t="shared" si="85"/>
        <v>0.45420771916156483</v>
      </c>
      <c r="AB235" s="23">
        <f t="shared" si="86"/>
        <v>1.0137917589954548</v>
      </c>
      <c r="AC235" s="23">
        <f t="shared" si="87"/>
        <v>11.350561415168775</v>
      </c>
      <c r="AD235" s="23">
        <f t="shared" si="88"/>
        <v>30.413752769863645</v>
      </c>
      <c r="AE235" s="23">
        <f t="shared" si="89"/>
        <v>-0.3</v>
      </c>
      <c r="AF235" s="46">
        <f t="shared" si="90"/>
        <v>0.28155867871134543</v>
      </c>
      <c r="AG235" s="23">
        <f t="shared" si="91"/>
        <v>6.1471070962181851E-2</v>
      </c>
      <c r="AH235" s="23">
        <f t="shared" si="92"/>
        <v>1.0932924535145583</v>
      </c>
      <c r="AI235" s="155">
        <f t="shared" si="93"/>
        <v>0.2837364871803143</v>
      </c>
      <c r="AJ235" s="155">
        <f t="shared" si="94"/>
        <v>1.8682265819877242E-2</v>
      </c>
      <c r="AK235" s="155">
        <f t="shared" si="95"/>
        <v>0.30241875300019155</v>
      </c>
      <c r="AL235" s="155">
        <f t="shared" si="96"/>
        <v>11.414373917403712</v>
      </c>
    </row>
    <row r="236" spans="1:38" s="156" customFormat="1" x14ac:dyDescent="0.35">
      <c r="A236" s="23">
        <f>'Uitgebreide invoer'!A236</f>
        <v>162.39999999999981</v>
      </c>
      <c r="B236" s="23">
        <f t="shared" si="75"/>
        <v>0.69999999999998863</v>
      </c>
      <c r="C236" s="23">
        <f>'Uitgebreide invoer'!B236</f>
        <v>0.3</v>
      </c>
      <c r="D236" s="23" t="str">
        <f>'Uitgebreide invoer'!C236</f>
        <v>30 - Grasachtigen en ondergedoken soorten</v>
      </c>
      <c r="E236" s="23">
        <f>'Uitgebreide invoer'!D236</f>
        <v>30</v>
      </c>
      <c r="F236" s="23">
        <f>'Uitgebreide invoer'!E236</f>
        <v>1.5</v>
      </c>
      <c r="G236" s="23">
        <f>'Uitgebreide invoer'!F236</f>
        <v>1.2</v>
      </c>
      <c r="H236" s="23">
        <f>'Uitgebreide invoer'!G236</f>
        <v>1.2</v>
      </c>
      <c r="I236" s="23">
        <f>'Uitgebreide invoer'!H236</f>
        <v>1</v>
      </c>
      <c r="J236" s="24">
        <f>J235+(+H236-I236)/(MAX('Invoerblad heterogene watergang'!$H$9:$H$17))*B236</f>
        <v>1.0463999999999949</v>
      </c>
      <c r="K236" s="24">
        <f t="shared" si="97"/>
        <v>1.8131508984842222</v>
      </c>
      <c r="L236" s="79">
        <f t="shared" si="98"/>
        <v>0.76632130303535329</v>
      </c>
      <c r="M236" s="91">
        <f>'Uitgebreide invoer'!K236</f>
        <v>100</v>
      </c>
      <c r="N236" s="89">
        <f t="shared" si="76"/>
        <v>1.7463999999999948</v>
      </c>
      <c r="O236" s="93" t="str">
        <f>'Uitgebreide invoer'!L236</f>
        <v>Begroeiing volgt bodemverloop</v>
      </c>
      <c r="P236" s="23">
        <f t="shared" si="77"/>
        <v>0.7</v>
      </c>
      <c r="Q236" s="24">
        <f t="shared" si="78"/>
        <v>6.1370778410571407E-4</v>
      </c>
      <c r="R236" s="23">
        <f>'Uitgebreide invoer'!I236</f>
        <v>1</v>
      </c>
      <c r="S236" s="23">
        <f t="shared" si="79"/>
        <v>0.7</v>
      </c>
      <c r="T236" s="24">
        <f t="shared" si="99"/>
        <v>6.6321303035353329E-2</v>
      </c>
      <c r="U236" s="23" t="str">
        <f>'Uitgebreide invoer'!J236</f>
        <v>Nee</v>
      </c>
      <c r="V236" s="23">
        <f t="shared" si="80"/>
        <v>0.78618333649688465</v>
      </c>
      <c r="W236" s="23">
        <f t="shared" si="81"/>
        <v>2.8391248587495519</v>
      </c>
      <c r="X236" s="23">
        <f t="shared" si="82"/>
        <v>0.27691044797626363</v>
      </c>
      <c r="Y236" s="23">
        <f t="shared" si="83"/>
        <v>1.8004580728711266</v>
      </c>
      <c r="Z236" s="23">
        <f t="shared" si="84"/>
        <v>3.9630107515743438</v>
      </c>
      <c r="AA236" s="23">
        <f t="shared" si="85"/>
        <v>0.45431571745190885</v>
      </c>
      <c r="AB236" s="23">
        <f t="shared" si="86"/>
        <v>1.0142747363742419</v>
      </c>
      <c r="AC236" s="23">
        <f t="shared" si="87"/>
        <v>11.356094025202554</v>
      </c>
      <c r="AD236" s="23">
        <f t="shared" si="88"/>
        <v>30.428242091227258</v>
      </c>
      <c r="AE236" s="23">
        <f t="shared" si="89"/>
        <v>-0.3</v>
      </c>
      <c r="AF236" s="46">
        <f t="shared" si="90"/>
        <v>0.28156688055668944</v>
      </c>
      <c r="AG236" s="23">
        <f t="shared" si="91"/>
        <v>6.1443731477701845E-2</v>
      </c>
      <c r="AH236" s="23">
        <f t="shared" si="92"/>
        <v>1.0934856403693418</v>
      </c>
      <c r="AI236" s="155">
        <f t="shared" si="93"/>
        <v>0.28374455307872226</v>
      </c>
      <c r="AJ236" s="155">
        <f t="shared" si="94"/>
        <v>1.8674049028039298E-2</v>
      </c>
      <c r="AK236" s="155">
        <f t="shared" si="95"/>
        <v>0.30241860210676158</v>
      </c>
      <c r="AL236" s="155">
        <f t="shared" si="96"/>
        <v>11.412703917679863</v>
      </c>
    </row>
    <row r="237" spans="1:38" s="156" customFormat="1" x14ac:dyDescent="0.35">
      <c r="A237" s="23">
        <f>'Uitgebreide invoer'!A237</f>
        <v>163.0999999999998</v>
      </c>
      <c r="B237" s="23">
        <f t="shared" si="75"/>
        <v>0.69999999999998863</v>
      </c>
      <c r="C237" s="23">
        <f>'Uitgebreide invoer'!B237</f>
        <v>0.3</v>
      </c>
      <c r="D237" s="23" t="str">
        <f>'Uitgebreide invoer'!C237</f>
        <v>30 - Grasachtigen en ondergedoken soorten</v>
      </c>
      <c r="E237" s="23">
        <f>'Uitgebreide invoer'!D237</f>
        <v>30</v>
      </c>
      <c r="F237" s="23">
        <f>'Uitgebreide invoer'!E237</f>
        <v>1.5</v>
      </c>
      <c r="G237" s="23">
        <f>'Uitgebreide invoer'!F237</f>
        <v>1.2</v>
      </c>
      <c r="H237" s="23">
        <f>'Uitgebreide invoer'!G237</f>
        <v>1.2</v>
      </c>
      <c r="I237" s="23">
        <f>'Uitgebreide invoer'!H237</f>
        <v>1</v>
      </c>
      <c r="J237" s="24">
        <f>J236+(+H237-I237)/(MAX('Invoerblad heterogene watergang'!$H$9:$H$17))*B237</f>
        <v>1.0465999999999949</v>
      </c>
      <c r="K237" s="24">
        <f t="shared" si="97"/>
        <v>1.8135801011026285</v>
      </c>
      <c r="L237" s="79">
        <f t="shared" si="98"/>
        <v>0.76655089848422731</v>
      </c>
      <c r="M237" s="91">
        <f>'Uitgebreide invoer'!K237</f>
        <v>100</v>
      </c>
      <c r="N237" s="89">
        <f t="shared" si="76"/>
        <v>1.7465999999999948</v>
      </c>
      <c r="O237" s="93" t="str">
        <f>'Uitgebreide invoer'!L237</f>
        <v>Begroeiing volgt bodemverloop</v>
      </c>
      <c r="P237" s="23">
        <f t="shared" si="77"/>
        <v>0.7</v>
      </c>
      <c r="Q237" s="24">
        <f t="shared" si="78"/>
        <v>6.1314659772329476E-4</v>
      </c>
      <c r="R237" s="23">
        <f>'Uitgebreide invoer'!I237</f>
        <v>1</v>
      </c>
      <c r="S237" s="23">
        <f t="shared" si="79"/>
        <v>0.7</v>
      </c>
      <c r="T237" s="24">
        <f t="shared" si="99"/>
        <v>6.655089848422735E-2</v>
      </c>
      <c r="U237" s="23" t="str">
        <f>'Uitgebreide invoer'!J237</f>
        <v>Nee</v>
      </c>
      <c r="V237" s="23">
        <f t="shared" si="80"/>
        <v>0.78650461131465965</v>
      </c>
      <c r="W237" s="23">
        <f t="shared" si="81"/>
        <v>2.8399526769130805</v>
      </c>
      <c r="X237" s="23">
        <f t="shared" si="82"/>
        <v>0.27694285813577707</v>
      </c>
      <c r="Y237" s="23">
        <f t="shared" si="83"/>
        <v>1.8012614981315371</v>
      </c>
      <c r="Z237" s="23">
        <f t="shared" si="84"/>
        <v>3.9638385697378729</v>
      </c>
      <c r="AA237" s="23">
        <f t="shared" si="85"/>
        <v>0.45442352569132349</v>
      </c>
      <c r="AB237" s="23">
        <f t="shared" si="86"/>
        <v>1.0147568868168775</v>
      </c>
      <c r="AC237" s="23">
        <f t="shared" si="87"/>
        <v>11.36162114573599</v>
      </c>
      <c r="AD237" s="23">
        <f t="shared" si="88"/>
        <v>30.442706604506323</v>
      </c>
      <c r="AE237" s="23">
        <f t="shared" si="89"/>
        <v>-0.3</v>
      </c>
      <c r="AF237" s="46">
        <f t="shared" si="90"/>
        <v>0.28157507266380311</v>
      </c>
      <c r="AG237" s="23">
        <f t="shared" si="91"/>
        <v>6.1416424453989614E-2</v>
      </c>
      <c r="AH237" s="23">
        <f t="shared" si="92"/>
        <v>1.0936788153468893</v>
      </c>
      <c r="AI237" s="155">
        <f t="shared" si="93"/>
        <v>0.28375260929030022</v>
      </c>
      <c r="AJ237" s="155">
        <f t="shared" si="94"/>
        <v>1.8665841980041526E-2</v>
      </c>
      <c r="AK237" s="155">
        <f t="shared" si="95"/>
        <v>0.30241845127034173</v>
      </c>
      <c r="AL237" s="155">
        <f t="shared" si="96"/>
        <v>11.411039926952448</v>
      </c>
    </row>
    <row r="238" spans="1:38" s="156" customFormat="1" x14ac:dyDescent="0.35">
      <c r="A238" s="23">
        <f>'Uitgebreide invoer'!A238</f>
        <v>163.79999999999978</v>
      </c>
      <c r="B238" s="23">
        <f t="shared" si="75"/>
        <v>0.69999999999998863</v>
      </c>
      <c r="C238" s="23">
        <f>'Uitgebreide invoer'!B238</f>
        <v>0.3</v>
      </c>
      <c r="D238" s="23" t="str">
        <f>'Uitgebreide invoer'!C238</f>
        <v>30 - Grasachtigen en ondergedoken soorten</v>
      </c>
      <c r="E238" s="23">
        <f>'Uitgebreide invoer'!D238</f>
        <v>30</v>
      </c>
      <c r="F238" s="23">
        <f>'Uitgebreide invoer'!E238</f>
        <v>1.5</v>
      </c>
      <c r="G238" s="23">
        <f>'Uitgebreide invoer'!F238</f>
        <v>1.2</v>
      </c>
      <c r="H238" s="23">
        <f>'Uitgebreide invoer'!G238</f>
        <v>1.2</v>
      </c>
      <c r="I238" s="23">
        <f>'Uitgebreide invoer'!H238</f>
        <v>1</v>
      </c>
      <c r="J238" s="24">
        <f>J237+(+H238-I238)/(MAX('Invoerblad heterogene watergang'!$H$9:$H$17))*B238</f>
        <v>1.0467999999999948</v>
      </c>
      <c r="K238" s="24">
        <f t="shared" si="97"/>
        <v>1.8140089118362204</v>
      </c>
      <c r="L238" s="79">
        <f t="shared" si="98"/>
        <v>0.76678010110263362</v>
      </c>
      <c r="M238" s="91">
        <f>'Uitgebreide invoer'!K238</f>
        <v>100</v>
      </c>
      <c r="N238" s="89">
        <f t="shared" si="76"/>
        <v>1.7467999999999948</v>
      </c>
      <c r="O238" s="93" t="str">
        <f>'Uitgebreide invoer'!L238</f>
        <v>Begroeiing volgt bodemverloop</v>
      </c>
      <c r="P238" s="23">
        <f t="shared" si="77"/>
        <v>0.7</v>
      </c>
      <c r="Q238" s="24">
        <f t="shared" si="78"/>
        <v>6.1258676227431651E-4</v>
      </c>
      <c r="R238" s="23">
        <f>'Uitgebreide invoer'!I238</f>
        <v>1</v>
      </c>
      <c r="S238" s="23">
        <f t="shared" si="79"/>
        <v>0.7</v>
      </c>
      <c r="T238" s="24">
        <f t="shared" si="99"/>
        <v>6.678010110263366E-2</v>
      </c>
      <c r="U238" s="23" t="str">
        <f>'Uitgebreide invoer'!J238</f>
        <v>Nee</v>
      </c>
      <c r="V238" s="23">
        <f t="shared" si="80"/>
        <v>0.78682549417807734</v>
      </c>
      <c r="W238" s="23">
        <f t="shared" si="81"/>
        <v>2.8407790787062148</v>
      </c>
      <c r="X238" s="23">
        <f t="shared" si="82"/>
        <v>0.27697524952782454</v>
      </c>
      <c r="Y238" s="23">
        <f t="shared" si="83"/>
        <v>1.8020637064936076</v>
      </c>
      <c r="Z238" s="23">
        <f t="shared" si="84"/>
        <v>3.9646649715310067</v>
      </c>
      <c r="AA238" s="23">
        <f t="shared" si="85"/>
        <v>0.45453114435485764</v>
      </c>
      <c r="AB238" s="23">
        <f t="shared" si="86"/>
        <v>1.0152382123155301</v>
      </c>
      <c r="AC238" s="23">
        <f t="shared" si="87"/>
        <v>11.367142779884912</v>
      </c>
      <c r="AD238" s="23">
        <f t="shared" si="88"/>
        <v>30.457146369465903</v>
      </c>
      <c r="AE238" s="23">
        <f t="shared" si="89"/>
        <v>-0.3</v>
      </c>
      <c r="AF238" s="46">
        <f t="shared" si="90"/>
        <v>0.28158325502603598</v>
      </c>
      <c r="AG238" s="23">
        <f t="shared" si="91"/>
        <v>6.1389149913213356E-2</v>
      </c>
      <c r="AH238" s="23">
        <f t="shared" si="92"/>
        <v>1.0938719785770532</v>
      </c>
      <c r="AI238" s="155">
        <f t="shared" si="93"/>
        <v>0.28376065580886983</v>
      </c>
      <c r="AJ238" s="155">
        <f t="shared" si="94"/>
        <v>1.8657644682586072E-2</v>
      </c>
      <c r="AK238" s="155">
        <f t="shared" si="95"/>
        <v>0.3024183004914559</v>
      </c>
      <c r="AL238" s="155">
        <f t="shared" si="96"/>
        <v>11.409381918174686</v>
      </c>
    </row>
    <row r="239" spans="1:38" s="156" customFormat="1" x14ac:dyDescent="0.35">
      <c r="A239" s="23">
        <f>'Uitgebreide invoer'!A239</f>
        <v>164.49999999999977</v>
      </c>
      <c r="B239" s="23">
        <f t="shared" si="75"/>
        <v>0.69999999999998863</v>
      </c>
      <c r="C239" s="23">
        <f>'Uitgebreide invoer'!B239</f>
        <v>0.3</v>
      </c>
      <c r="D239" s="23" t="str">
        <f>'Uitgebreide invoer'!C239</f>
        <v>30 - Grasachtigen en ondergedoken soorten</v>
      </c>
      <c r="E239" s="23">
        <f>'Uitgebreide invoer'!D239</f>
        <v>30</v>
      </c>
      <c r="F239" s="23">
        <f>'Uitgebreide invoer'!E239</f>
        <v>1.5</v>
      </c>
      <c r="G239" s="23">
        <f>'Uitgebreide invoer'!F239</f>
        <v>1.2</v>
      </c>
      <c r="H239" s="23">
        <f>'Uitgebreide invoer'!G239</f>
        <v>1.2</v>
      </c>
      <c r="I239" s="23">
        <f>'Uitgebreide invoer'!H239</f>
        <v>1</v>
      </c>
      <c r="J239" s="24">
        <f>J238+(+H239-I239)/(MAX('Invoerblad heterogene watergang'!$H$9:$H$17))*B239</f>
        <v>1.0469999999999948</v>
      </c>
      <c r="K239" s="24">
        <f t="shared" si="97"/>
        <v>1.8144373316276636</v>
      </c>
      <c r="L239" s="79">
        <f t="shared" si="98"/>
        <v>0.76700891183622555</v>
      </c>
      <c r="M239" s="91">
        <f>'Uitgebreide invoer'!K239</f>
        <v>100</v>
      </c>
      <c r="N239" s="89">
        <f t="shared" si="76"/>
        <v>1.7469999999999948</v>
      </c>
      <c r="O239" s="93" t="str">
        <f>'Uitgebreide invoer'!L239</f>
        <v>Begroeiing volgt bodemverloop</v>
      </c>
      <c r="P239" s="23">
        <f t="shared" si="77"/>
        <v>0.7</v>
      </c>
      <c r="Q239" s="24">
        <f t="shared" si="78"/>
        <v>6.1202827349045904E-4</v>
      </c>
      <c r="R239" s="23">
        <f>'Uitgebreide invoer'!I239</f>
        <v>1</v>
      </c>
      <c r="S239" s="23">
        <f t="shared" si="79"/>
        <v>0.7</v>
      </c>
      <c r="T239" s="24">
        <f t="shared" si="99"/>
        <v>6.7008911836225593E-2</v>
      </c>
      <c r="U239" s="23" t="str">
        <f>'Uitgebreide invoer'!J239</f>
        <v>Nee</v>
      </c>
      <c r="V239" s="23">
        <f t="shared" si="80"/>
        <v>0.78714598560168325</v>
      </c>
      <c r="W239" s="23">
        <f t="shared" si="81"/>
        <v>2.8416040675385572</v>
      </c>
      <c r="X239" s="23">
        <f t="shared" si="82"/>
        <v>0.27700762206591351</v>
      </c>
      <c r="Y239" s="23">
        <f t="shared" si="83"/>
        <v>1.8028647004577569</v>
      </c>
      <c r="Z239" s="23">
        <f t="shared" si="84"/>
        <v>3.9654899603633496</v>
      </c>
      <c r="AA239" s="23">
        <f t="shared" si="85"/>
        <v>0.45463857391598694</v>
      </c>
      <c r="AB239" s="23">
        <f t="shared" si="86"/>
        <v>1.0157187148560736</v>
      </c>
      <c r="AC239" s="23">
        <f t="shared" si="87"/>
        <v>11.372658930786606</v>
      </c>
      <c r="AD239" s="23">
        <f t="shared" si="88"/>
        <v>30.471561445682205</v>
      </c>
      <c r="AE239" s="23">
        <f t="shared" si="89"/>
        <v>-0.3</v>
      </c>
      <c r="AF239" s="46">
        <f t="shared" si="90"/>
        <v>0.28159142763695366</v>
      </c>
      <c r="AG239" s="23">
        <f t="shared" si="91"/>
        <v>6.1361907876821095E-2</v>
      </c>
      <c r="AH239" s="23">
        <f t="shared" si="92"/>
        <v>1.09406513018879</v>
      </c>
      <c r="AI239" s="155">
        <f t="shared" si="93"/>
        <v>0.28376869262846532</v>
      </c>
      <c r="AJ239" s="155">
        <f t="shared" si="94"/>
        <v>1.8649457142159317E-2</v>
      </c>
      <c r="AK239" s="155">
        <f t="shared" si="95"/>
        <v>0.30241814977062464</v>
      </c>
      <c r="AL239" s="155">
        <f t="shared" si="96"/>
        <v>11.407729864448385</v>
      </c>
    </row>
    <row r="240" spans="1:38" s="156" customFormat="1" x14ac:dyDescent="0.35">
      <c r="A240" s="23">
        <f>'Uitgebreide invoer'!A240</f>
        <v>165.19999999999976</v>
      </c>
      <c r="B240" s="23">
        <f t="shared" si="75"/>
        <v>0.69999999999998863</v>
      </c>
      <c r="C240" s="23">
        <f>'Uitgebreide invoer'!B240</f>
        <v>0.3</v>
      </c>
      <c r="D240" s="23" t="str">
        <f>'Uitgebreide invoer'!C240</f>
        <v>30 - Grasachtigen en ondergedoken soorten</v>
      </c>
      <c r="E240" s="23">
        <f>'Uitgebreide invoer'!D240</f>
        <v>30</v>
      </c>
      <c r="F240" s="23">
        <f>'Uitgebreide invoer'!E240</f>
        <v>1.5</v>
      </c>
      <c r="G240" s="23">
        <f>'Uitgebreide invoer'!F240</f>
        <v>1.2</v>
      </c>
      <c r="H240" s="23">
        <f>'Uitgebreide invoer'!G240</f>
        <v>1.2</v>
      </c>
      <c r="I240" s="23">
        <f>'Uitgebreide invoer'!H240</f>
        <v>1</v>
      </c>
      <c r="J240" s="24">
        <f>J239+(+H240-I240)/(MAX('Invoerblad heterogene watergang'!$H$9:$H$17))*B240</f>
        <v>1.0471999999999948</v>
      </c>
      <c r="K240" s="24">
        <f t="shared" si="97"/>
        <v>1.814865361416647</v>
      </c>
      <c r="L240" s="79">
        <f t="shared" si="98"/>
        <v>0.76723733162766883</v>
      </c>
      <c r="M240" s="91">
        <f>'Uitgebreide invoer'!K240</f>
        <v>100</v>
      </c>
      <c r="N240" s="89">
        <f t="shared" si="76"/>
        <v>1.7471999999999948</v>
      </c>
      <c r="O240" s="93" t="str">
        <f>'Uitgebreide invoer'!L240</f>
        <v>Begroeiing volgt bodemverloop</v>
      </c>
      <c r="P240" s="23">
        <f t="shared" si="77"/>
        <v>0.7</v>
      </c>
      <c r="Q240" s="24">
        <f t="shared" si="78"/>
        <v>6.1147112711915617E-4</v>
      </c>
      <c r="R240" s="23">
        <f>'Uitgebreide invoer'!I240</f>
        <v>1</v>
      </c>
      <c r="S240" s="23">
        <f t="shared" si="79"/>
        <v>0.7</v>
      </c>
      <c r="T240" s="24">
        <f t="shared" si="99"/>
        <v>6.7237331627668873E-2</v>
      </c>
      <c r="U240" s="23" t="str">
        <f>'Uitgebreide invoer'!J240</f>
        <v>Nee</v>
      </c>
      <c r="V240" s="23">
        <f t="shared" si="80"/>
        <v>0.78746608609981628</v>
      </c>
      <c r="W240" s="23">
        <f t="shared" si="81"/>
        <v>2.8424276468089369</v>
      </c>
      <c r="X240" s="23">
        <f t="shared" si="82"/>
        <v>0.27703997566441779</v>
      </c>
      <c r="Y240" s="23">
        <f t="shared" si="83"/>
        <v>1.8036644825179204</v>
      </c>
      <c r="Z240" s="23">
        <f t="shared" si="84"/>
        <v>3.9663135396337292</v>
      </c>
      <c r="AA240" s="23">
        <f t="shared" si="85"/>
        <v>0.45474581484661963</v>
      </c>
      <c r="AB240" s="23">
        <f t="shared" si="86"/>
        <v>1.0161983964181043</v>
      </c>
      <c r="AC240" s="23">
        <f t="shared" si="87"/>
        <v>11.378169601599621</v>
      </c>
      <c r="AD240" s="23">
        <f t="shared" si="88"/>
        <v>30.485951892543127</v>
      </c>
      <c r="AE240" s="23">
        <f t="shared" si="89"/>
        <v>-0.3</v>
      </c>
      <c r="AF240" s="46">
        <f t="shared" si="90"/>
        <v>0.28159959049033478</v>
      </c>
      <c r="AG240" s="23">
        <f t="shared" si="91"/>
        <v>6.1334698365550687E-2</v>
      </c>
      <c r="AH240" s="23">
        <f t="shared" si="92"/>
        <v>1.0942582703101678</v>
      </c>
      <c r="AI240" s="155">
        <f t="shared" si="93"/>
        <v>0.2837767197433298</v>
      </c>
      <c r="AJ240" s="155">
        <f t="shared" si="94"/>
        <v>1.8641279365033719E-2</v>
      </c>
      <c r="AK240" s="155">
        <f t="shared" si="95"/>
        <v>0.30241799910836353</v>
      </c>
      <c r="AL240" s="155">
        <f t="shared" si="96"/>
        <v>11.406083739023003</v>
      </c>
    </row>
    <row r="241" spans="1:38" s="156" customFormat="1" x14ac:dyDescent="0.35">
      <c r="A241" s="23">
        <f>'Uitgebreide invoer'!A241</f>
        <v>165.89999999999975</v>
      </c>
      <c r="B241" s="23">
        <f t="shared" si="75"/>
        <v>0.69999999999998863</v>
      </c>
      <c r="C241" s="23">
        <f>'Uitgebreide invoer'!B241</f>
        <v>0.3</v>
      </c>
      <c r="D241" s="23" t="str">
        <f>'Uitgebreide invoer'!C241</f>
        <v>30 - Grasachtigen en ondergedoken soorten</v>
      </c>
      <c r="E241" s="23">
        <f>'Uitgebreide invoer'!D241</f>
        <v>30</v>
      </c>
      <c r="F241" s="23">
        <f>'Uitgebreide invoer'!E241</f>
        <v>1.5</v>
      </c>
      <c r="G241" s="23">
        <f>'Uitgebreide invoer'!F241</f>
        <v>1.2</v>
      </c>
      <c r="H241" s="23">
        <f>'Uitgebreide invoer'!G241</f>
        <v>1.2</v>
      </c>
      <c r="I241" s="23">
        <f>'Uitgebreide invoer'!H241</f>
        <v>1</v>
      </c>
      <c r="J241" s="24">
        <f>J240+(+H241-I241)/(MAX('Invoerblad heterogene watergang'!$H$9:$H$17))*B241</f>
        <v>1.0473999999999948</v>
      </c>
      <c r="K241" s="24">
        <f t="shared" si="97"/>
        <v>1.8152930021398934</v>
      </c>
      <c r="L241" s="79">
        <f t="shared" si="98"/>
        <v>0.76746536141665223</v>
      </c>
      <c r="M241" s="91">
        <f>'Uitgebreide invoer'!K241</f>
        <v>100</v>
      </c>
      <c r="N241" s="89">
        <f t="shared" si="76"/>
        <v>1.7473999999999947</v>
      </c>
      <c r="O241" s="93" t="str">
        <f>'Uitgebreide invoer'!L241</f>
        <v>Begroeiing volgt bodemverloop</v>
      </c>
      <c r="P241" s="23">
        <f t="shared" si="77"/>
        <v>0.7</v>
      </c>
      <c r="Q241" s="24">
        <f t="shared" si="78"/>
        <v>6.1091531892354476E-4</v>
      </c>
      <c r="R241" s="23">
        <f>'Uitgebreide invoer'!I241</f>
        <v>1</v>
      </c>
      <c r="S241" s="23">
        <f t="shared" si="79"/>
        <v>0.7</v>
      </c>
      <c r="T241" s="24">
        <f t="shared" si="99"/>
        <v>6.746536141665227E-2</v>
      </c>
      <c r="U241" s="23" t="str">
        <f>'Uitgebreide invoer'!J241</f>
        <v>Nee</v>
      </c>
      <c r="V241" s="23">
        <f t="shared" si="80"/>
        <v>0.78778579618660194</v>
      </c>
      <c r="W241" s="23">
        <f t="shared" si="81"/>
        <v>2.8432498199054494</v>
      </c>
      <c r="X241" s="23">
        <f t="shared" si="82"/>
        <v>0.27707231023857032</v>
      </c>
      <c r="Y241" s="23">
        <f t="shared" si="83"/>
        <v>1.8044630551615715</v>
      </c>
      <c r="Z241" s="23">
        <f t="shared" si="84"/>
        <v>3.9671357127302418</v>
      </c>
      <c r="AA241" s="23">
        <f t="shared" si="85"/>
        <v>0.45485286761710331</v>
      </c>
      <c r="AB241" s="23">
        <f t="shared" si="86"/>
        <v>1.0166772589749695</v>
      </c>
      <c r="AC241" s="23">
        <f t="shared" si="87"/>
        <v>11.383674795503509</v>
      </c>
      <c r="AD241" s="23">
        <f t="shared" si="88"/>
        <v>30.500317769249087</v>
      </c>
      <c r="AE241" s="23">
        <f t="shared" si="89"/>
        <v>-0.3</v>
      </c>
      <c r="AF241" s="46">
        <f t="shared" si="90"/>
        <v>0.28160774358016938</v>
      </c>
      <c r="AG241" s="23">
        <f t="shared" si="91"/>
        <v>6.130752139943537E-2</v>
      </c>
      <c r="AH241" s="23">
        <f t="shared" si="92"/>
        <v>1.0944513990683715</v>
      </c>
      <c r="AI241" s="155">
        <f t="shared" si="93"/>
        <v>0.28378473714791419</v>
      </c>
      <c r="AJ241" s="155">
        <f t="shared" si="94"/>
        <v>1.8633111357270266E-2</v>
      </c>
      <c r="AK241" s="155">
        <f t="shared" si="95"/>
        <v>0.30241784850518444</v>
      </c>
      <c r="AL241" s="155">
        <f t="shared" si="96"/>
        <v>11.404443515294645</v>
      </c>
    </row>
    <row r="242" spans="1:38" s="156" customFormat="1" x14ac:dyDescent="0.35">
      <c r="A242" s="23">
        <f>'Uitgebreide invoer'!A242</f>
        <v>166.59999999999974</v>
      </c>
      <c r="B242" s="23">
        <f t="shared" si="75"/>
        <v>0.69999999999998863</v>
      </c>
      <c r="C242" s="23">
        <f>'Uitgebreide invoer'!B242</f>
        <v>0.3</v>
      </c>
      <c r="D242" s="23" t="str">
        <f>'Uitgebreide invoer'!C242</f>
        <v>30 - Grasachtigen en ondergedoken soorten</v>
      </c>
      <c r="E242" s="23">
        <f>'Uitgebreide invoer'!D242</f>
        <v>30</v>
      </c>
      <c r="F242" s="23">
        <f>'Uitgebreide invoer'!E242</f>
        <v>1.5</v>
      </c>
      <c r="G242" s="23">
        <f>'Uitgebreide invoer'!F242</f>
        <v>1.2</v>
      </c>
      <c r="H242" s="23">
        <f>'Uitgebreide invoer'!G242</f>
        <v>1.2</v>
      </c>
      <c r="I242" s="23">
        <f>'Uitgebreide invoer'!H242</f>
        <v>1</v>
      </c>
      <c r="J242" s="24">
        <f>J241+(+H242-I242)/(MAX('Invoerblad heterogene watergang'!$H$9:$H$17))*B242</f>
        <v>1.0475999999999948</v>
      </c>
      <c r="K242" s="24">
        <f t="shared" si="97"/>
        <v>1.815720254731171</v>
      </c>
      <c r="L242" s="79">
        <f t="shared" si="98"/>
        <v>0.76769300213989866</v>
      </c>
      <c r="M242" s="91">
        <f>'Uitgebreide invoer'!K242</f>
        <v>100</v>
      </c>
      <c r="N242" s="89">
        <f t="shared" si="76"/>
        <v>1.7475999999999947</v>
      </c>
      <c r="O242" s="93" t="str">
        <f>'Uitgebreide invoer'!L242</f>
        <v>Begroeiing volgt bodemverloop</v>
      </c>
      <c r="P242" s="23">
        <f t="shared" si="77"/>
        <v>0.7</v>
      </c>
      <c r="Q242" s="24">
        <f t="shared" si="78"/>
        <v>6.1036084468240074E-4</v>
      </c>
      <c r="R242" s="23">
        <f>'Uitgebreide invoer'!I242</f>
        <v>1</v>
      </c>
      <c r="S242" s="23">
        <f t="shared" si="79"/>
        <v>0.7</v>
      </c>
      <c r="T242" s="24">
        <f t="shared" si="99"/>
        <v>6.7693002139898706E-2</v>
      </c>
      <c r="U242" s="23" t="str">
        <f>'Uitgebreide invoer'!J242</f>
        <v>Nee</v>
      </c>
      <c r="V242" s="23">
        <f t="shared" si="80"/>
        <v>0.78810511637594693</v>
      </c>
      <c r="W242" s="23">
        <f t="shared" si="81"/>
        <v>2.8440705902054981</v>
      </c>
      <c r="X242" s="23">
        <f t="shared" si="82"/>
        <v>0.27710462570445638</v>
      </c>
      <c r="Y242" s="23">
        <f t="shared" si="83"/>
        <v>1.805260420869734</v>
      </c>
      <c r="Z242" s="23">
        <f t="shared" si="84"/>
        <v>3.9679564830302905</v>
      </c>
      <c r="AA242" s="23">
        <f t="shared" si="85"/>
        <v>0.45495973269623002</v>
      </c>
      <c r="AB242" s="23">
        <f t="shared" si="86"/>
        <v>1.0171553044937871</v>
      </c>
      <c r="AC242" s="23">
        <f t="shared" si="87"/>
        <v>11.389174515698624</v>
      </c>
      <c r="AD242" s="23">
        <f t="shared" si="88"/>
        <v>30.514659134813613</v>
      </c>
      <c r="AE242" s="23">
        <f t="shared" si="89"/>
        <v>-0.3</v>
      </c>
      <c r="AF242" s="46">
        <f t="shared" si="90"/>
        <v>0.28161588690065598</v>
      </c>
      <c r="AG242" s="23">
        <f t="shared" si="91"/>
        <v>6.1280376997813378E-2</v>
      </c>
      <c r="AH242" s="23">
        <f t="shared" si="92"/>
        <v>1.094644516589711</v>
      </c>
      <c r="AI242" s="155">
        <f t="shared" si="93"/>
        <v>0.28379274483687378</v>
      </c>
      <c r="AJ242" s="155">
        <f t="shared" si="94"/>
        <v>1.8624953124720373E-2</v>
      </c>
      <c r="AK242" s="155">
        <f t="shared" si="95"/>
        <v>0.30241769796159412</v>
      </c>
      <c r="AL242" s="155">
        <f t="shared" si="96"/>
        <v>11.402809166805143</v>
      </c>
    </row>
    <row r="243" spans="1:38" s="156" customFormat="1" x14ac:dyDescent="0.35">
      <c r="A243" s="23">
        <f>'Uitgebreide invoer'!A243</f>
        <v>167.29999999999973</v>
      </c>
      <c r="B243" s="23">
        <f t="shared" si="75"/>
        <v>0.69999999999998863</v>
      </c>
      <c r="C243" s="23">
        <f>'Uitgebreide invoer'!B243</f>
        <v>0.3</v>
      </c>
      <c r="D243" s="23" t="str">
        <f>'Uitgebreide invoer'!C243</f>
        <v>30 - Grasachtigen en ondergedoken soorten</v>
      </c>
      <c r="E243" s="23">
        <f>'Uitgebreide invoer'!D243</f>
        <v>30</v>
      </c>
      <c r="F243" s="23">
        <f>'Uitgebreide invoer'!E243</f>
        <v>1.5</v>
      </c>
      <c r="G243" s="23">
        <f>'Uitgebreide invoer'!F243</f>
        <v>1.2</v>
      </c>
      <c r="H243" s="23">
        <f>'Uitgebreide invoer'!G243</f>
        <v>1.2</v>
      </c>
      <c r="I243" s="23">
        <f>'Uitgebreide invoer'!H243</f>
        <v>1</v>
      </c>
      <c r="J243" s="24">
        <f>J242+(+H243-I243)/(MAX('Invoerblad heterogene watergang'!$H$9:$H$17))*B243</f>
        <v>1.0477999999999947</v>
      </c>
      <c r="K243" s="24">
        <f t="shared" si="97"/>
        <v>1.8161471201213042</v>
      </c>
      <c r="L243" s="79">
        <f t="shared" si="98"/>
        <v>0.76792025473117631</v>
      </c>
      <c r="M243" s="91">
        <f>'Uitgebreide invoer'!K243</f>
        <v>100</v>
      </c>
      <c r="N243" s="89">
        <f t="shared" si="76"/>
        <v>1.7477999999999947</v>
      </c>
      <c r="O243" s="93" t="str">
        <f>'Uitgebreide invoer'!L243</f>
        <v>Begroeiing volgt bodemverloop</v>
      </c>
      <c r="P243" s="23">
        <f t="shared" si="77"/>
        <v>0.7</v>
      </c>
      <c r="Q243" s="24">
        <f t="shared" si="78"/>
        <v>6.0980770019008806E-4</v>
      </c>
      <c r="R243" s="23">
        <f>'Uitgebreide invoer'!I243</f>
        <v>1</v>
      </c>
      <c r="S243" s="23">
        <f t="shared" si="79"/>
        <v>0.7</v>
      </c>
      <c r="T243" s="24">
        <f t="shared" si="99"/>
        <v>6.7920254731176355E-2</v>
      </c>
      <c r="U243" s="23" t="str">
        <f>'Uitgebreide invoer'!J243</f>
        <v>Nee</v>
      </c>
      <c r="V243" s="23">
        <f t="shared" si="80"/>
        <v>0.78842404718153336</v>
      </c>
      <c r="W243" s="23">
        <f t="shared" si="81"/>
        <v>2.8448899610758316</v>
      </c>
      <c r="X243" s="23">
        <f t="shared" si="82"/>
        <v>0.27713692197900713</v>
      </c>
      <c r="Y243" s="23">
        <f t="shared" si="83"/>
        <v>1.8060565821170036</v>
      </c>
      <c r="Z243" s="23">
        <f t="shared" si="84"/>
        <v>3.9687758539006239</v>
      </c>
      <c r="AA243" s="23">
        <f t="shared" si="85"/>
        <v>0.45506641055124358</v>
      </c>
      <c r="AB243" s="23">
        <f t="shared" si="86"/>
        <v>1.0176325349354702</v>
      </c>
      <c r="AC243" s="23">
        <f t="shared" si="87"/>
        <v>11.39466876540591</v>
      </c>
      <c r="AD243" s="23">
        <f t="shared" si="88"/>
        <v>30.528976048064106</v>
      </c>
      <c r="AE243" s="23">
        <f t="shared" si="89"/>
        <v>-0.3</v>
      </c>
      <c r="AF243" s="46">
        <f t="shared" si="90"/>
        <v>0.28162402044620055</v>
      </c>
      <c r="AG243" s="23">
        <f t="shared" si="91"/>
        <v>6.1253265179331461E-2</v>
      </c>
      <c r="AH243" s="23">
        <f t="shared" si="92"/>
        <v>1.0948376229996233</v>
      </c>
      <c r="AI243" s="155">
        <f t="shared" si="93"/>
        <v>0.28380074280506806</v>
      </c>
      <c r="AJ243" s="155">
        <f t="shared" si="94"/>
        <v>1.8616804673028255E-2</v>
      </c>
      <c r="AK243" s="155">
        <f t="shared" si="95"/>
        <v>0.30241754747809629</v>
      </c>
      <c r="AL243" s="155">
        <f t="shared" si="96"/>
        <v>11.401180667241103</v>
      </c>
    </row>
    <row r="244" spans="1:38" s="156" customFormat="1" x14ac:dyDescent="0.35">
      <c r="A244" s="23">
        <f>'Uitgebreide invoer'!A244</f>
        <v>167.99999999999972</v>
      </c>
      <c r="B244" s="23">
        <f t="shared" si="75"/>
        <v>0.69999999999998863</v>
      </c>
      <c r="C244" s="23">
        <f>'Uitgebreide invoer'!B244</f>
        <v>0.3</v>
      </c>
      <c r="D244" s="23" t="str">
        <f>'Uitgebreide invoer'!C244</f>
        <v>30 - Grasachtigen en ondergedoken soorten</v>
      </c>
      <c r="E244" s="23">
        <f>'Uitgebreide invoer'!D244</f>
        <v>30</v>
      </c>
      <c r="F244" s="23">
        <f>'Uitgebreide invoer'!E244</f>
        <v>1.5</v>
      </c>
      <c r="G244" s="23">
        <f>'Uitgebreide invoer'!F244</f>
        <v>1.2</v>
      </c>
      <c r="H244" s="23">
        <f>'Uitgebreide invoer'!G244</f>
        <v>1.2</v>
      </c>
      <c r="I244" s="23">
        <f>'Uitgebreide invoer'!H244</f>
        <v>1</v>
      </c>
      <c r="J244" s="24">
        <f>J243+(+H244-I244)/(MAX('Invoerblad heterogene watergang'!$H$9:$H$17))*B244</f>
        <v>1.0479999999999947</v>
      </c>
      <c r="K244" s="24">
        <f t="shared" si="97"/>
        <v>1.8165735992381837</v>
      </c>
      <c r="L244" s="79">
        <f t="shared" si="98"/>
        <v>0.76814712012130948</v>
      </c>
      <c r="M244" s="91">
        <f>'Uitgebreide invoer'!K244</f>
        <v>100</v>
      </c>
      <c r="N244" s="89">
        <f t="shared" si="76"/>
        <v>1.7479999999999947</v>
      </c>
      <c r="O244" s="93" t="str">
        <f>'Uitgebreide invoer'!L244</f>
        <v>Begroeiing volgt bodemverloop</v>
      </c>
      <c r="P244" s="23">
        <f t="shared" si="77"/>
        <v>0.7</v>
      </c>
      <c r="Q244" s="24">
        <f t="shared" si="78"/>
        <v>6.092558812564946E-4</v>
      </c>
      <c r="R244" s="23">
        <f>'Uitgebreide invoer'!I244</f>
        <v>1</v>
      </c>
      <c r="S244" s="23">
        <f t="shared" si="79"/>
        <v>0.7</v>
      </c>
      <c r="T244" s="24">
        <f t="shared" si="99"/>
        <v>6.8147120121309523E-2</v>
      </c>
      <c r="U244" s="23" t="str">
        <f>'Uitgebreide invoer'!J244</f>
        <v>Nee</v>
      </c>
      <c r="V244" s="23">
        <f t="shared" si="80"/>
        <v>0.78874258911681361</v>
      </c>
      <c r="W244" s="23">
        <f t="shared" si="81"/>
        <v>2.8457079358725852</v>
      </c>
      <c r="X244" s="23">
        <f t="shared" si="82"/>
        <v>0.27716919897999298</v>
      </c>
      <c r="Y244" s="23">
        <f t="shared" si="83"/>
        <v>1.8068515413715633</v>
      </c>
      <c r="Z244" s="23">
        <f t="shared" si="84"/>
        <v>3.9695938286973771</v>
      </c>
      <c r="AA244" s="23">
        <f t="shared" si="85"/>
        <v>0.45517290164784491</v>
      </c>
      <c r="AB244" s="23">
        <f t="shared" si="86"/>
        <v>1.0181089522547497</v>
      </c>
      <c r="AC244" s="23">
        <f t="shared" si="87"/>
        <v>11.400157547866689</v>
      </c>
      <c r="AD244" s="23">
        <f t="shared" si="88"/>
        <v>30.543268567642492</v>
      </c>
      <c r="AE244" s="23">
        <f t="shared" si="89"/>
        <v>-0.3</v>
      </c>
      <c r="AF244" s="46">
        <f t="shared" si="90"/>
        <v>0.28163214421141358</v>
      </c>
      <c r="AG244" s="23">
        <f t="shared" si="91"/>
        <v>6.1226185961954692E-2</v>
      </c>
      <c r="AH244" s="23">
        <f t="shared" si="92"/>
        <v>1.095030718422682</v>
      </c>
      <c r="AI244" s="155">
        <f t="shared" si="93"/>
        <v>0.28380873104755699</v>
      </c>
      <c r="AJ244" s="155">
        <f t="shared" si="94"/>
        <v>1.8608666007632817E-2</v>
      </c>
      <c r="AK244" s="155">
        <f t="shared" si="95"/>
        <v>0.30241739705518983</v>
      </c>
      <c r="AL244" s="155">
        <f t="shared" si="96"/>
        <v>11.399557990432953</v>
      </c>
    </row>
    <row r="245" spans="1:38" s="156" customFormat="1" x14ac:dyDescent="0.35">
      <c r="A245" s="23">
        <f>'Uitgebreide invoer'!A245</f>
        <v>168.6999999999997</v>
      </c>
      <c r="B245" s="23">
        <f t="shared" si="75"/>
        <v>0.69999999999998863</v>
      </c>
      <c r="C245" s="23">
        <f>'Uitgebreide invoer'!B245</f>
        <v>0.3</v>
      </c>
      <c r="D245" s="23" t="str">
        <f>'Uitgebreide invoer'!C245</f>
        <v>30 - Grasachtigen en ondergedoken soorten</v>
      </c>
      <c r="E245" s="23">
        <f>'Uitgebreide invoer'!D245</f>
        <v>30</v>
      </c>
      <c r="F245" s="23">
        <f>'Uitgebreide invoer'!E245</f>
        <v>1.5</v>
      </c>
      <c r="G245" s="23">
        <f>'Uitgebreide invoer'!F245</f>
        <v>1.2</v>
      </c>
      <c r="H245" s="23">
        <f>'Uitgebreide invoer'!G245</f>
        <v>1.2</v>
      </c>
      <c r="I245" s="23">
        <f>'Uitgebreide invoer'!H245</f>
        <v>1</v>
      </c>
      <c r="J245" s="24">
        <f>J244+(+H245-I245)/(MAX('Invoerblad heterogene watergang'!$H$9:$H$17))*B245</f>
        <v>1.0481999999999947</v>
      </c>
      <c r="K245" s="24">
        <f t="shared" si="97"/>
        <v>1.8169996930067787</v>
      </c>
      <c r="L245" s="79">
        <f t="shared" si="98"/>
        <v>0.76837359923818904</v>
      </c>
      <c r="M245" s="91">
        <f>'Uitgebreide invoer'!K245</f>
        <v>100</v>
      </c>
      <c r="N245" s="89">
        <f t="shared" si="76"/>
        <v>1.7481999999999946</v>
      </c>
      <c r="O245" s="93" t="str">
        <f>'Uitgebreide invoer'!L245</f>
        <v>Begroeiing volgt bodemverloop</v>
      </c>
      <c r="P245" s="23">
        <f t="shared" si="77"/>
        <v>0.7</v>
      </c>
      <c r="Q245" s="24">
        <f t="shared" si="78"/>
        <v>6.0870538370697946E-4</v>
      </c>
      <c r="R245" s="23">
        <f>'Uitgebreide invoer'!I245</f>
        <v>1</v>
      </c>
      <c r="S245" s="23">
        <f t="shared" si="79"/>
        <v>0.7</v>
      </c>
      <c r="T245" s="24">
        <f t="shared" si="99"/>
        <v>6.8373599238189087E-2</v>
      </c>
      <c r="U245" s="23" t="str">
        <f>'Uitgebreide invoer'!J245</f>
        <v>Nee</v>
      </c>
      <c r="V245" s="23">
        <f t="shared" si="80"/>
        <v>0.78906074269500359</v>
      </c>
      <c r="W245" s="23">
        <f t="shared" si="81"/>
        <v>2.8465245179413161</v>
      </c>
      <c r="X245" s="23">
        <f t="shared" si="82"/>
        <v>0.27720145662601697</v>
      </c>
      <c r="Y245" s="23">
        <f t="shared" si="83"/>
        <v>1.8076453010952007</v>
      </c>
      <c r="Z245" s="23">
        <f t="shared" si="84"/>
        <v>3.9704104107661085</v>
      </c>
      <c r="AA245" s="23">
        <f t="shared" si="85"/>
        <v>0.45527920645019854</v>
      </c>
      <c r="AB245" s="23">
        <f t="shared" si="86"/>
        <v>1.0185845584001971</v>
      </c>
      <c r="AC245" s="23">
        <f t="shared" si="87"/>
        <v>11.405640866342431</v>
      </c>
      <c r="AD245" s="23">
        <f t="shared" si="88"/>
        <v>30.557536752005912</v>
      </c>
      <c r="AE245" s="23">
        <f t="shared" si="89"/>
        <v>-0.3</v>
      </c>
      <c r="AF245" s="46">
        <f t="shared" si="90"/>
        <v>0.28164025819110849</v>
      </c>
      <c r="AG245" s="23">
        <f t="shared" si="91"/>
        <v>6.1199139362971652E-2</v>
      </c>
      <c r="AH245" s="23">
        <f t="shared" si="92"/>
        <v>1.0952238029826007</v>
      </c>
      <c r="AI245" s="155">
        <f t="shared" si="93"/>
        <v>0.28381670955959976</v>
      </c>
      <c r="AJ245" s="155">
        <f t="shared" si="94"/>
        <v>1.8600537133769884E-2</v>
      </c>
      <c r="AK245" s="155">
        <f t="shared" si="95"/>
        <v>0.30241724669336967</v>
      </c>
      <c r="AL245" s="155">
        <f t="shared" si="96"/>
        <v>11.397941110354015</v>
      </c>
    </row>
    <row r="246" spans="1:38" s="156" customFormat="1" x14ac:dyDescent="0.35">
      <c r="A246" s="23">
        <f>'Uitgebreide invoer'!A246</f>
        <v>169.39999999999969</v>
      </c>
      <c r="B246" s="23">
        <f t="shared" si="75"/>
        <v>0.69999999999998863</v>
      </c>
      <c r="C246" s="23">
        <f>'Uitgebreide invoer'!B246</f>
        <v>0.3</v>
      </c>
      <c r="D246" s="23" t="str">
        <f>'Uitgebreide invoer'!C246</f>
        <v>30 - Grasachtigen en ondergedoken soorten</v>
      </c>
      <c r="E246" s="23">
        <f>'Uitgebreide invoer'!D246</f>
        <v>30</v>
      </c>
      <c r="F246" s="23">
        <f>'Uitgebreide invoer'!E246</f>
        <v>1.5</v>
      </c>
      <c r="G246" s="23">
        <f>'Uitgebreide invoer'!F246</f>
        <v>1.2</v>
      </c>
      <c r="H246" s="23">
        <f>'Uitgebreide invoer'!G246</f>
        <v>1.2</v>
      </c>
      <c r="I246" s="23">
        <f>'Uitgebreide invoer'!H246</f>
        <v>1</v>
      </c>
      <c r="J246" s="24">
        <f>J245+(+H246-I246)/(MAX('Invoerblad heterogene watergang'!$H$9:$H$17))*B246</f>
        <v>1.0483999999999947</v>
      </c>
      <c r="K246" s="24">
        <f t="shared" si="97"/>
        <v>1.8174254023491463</v>
      </c>
      <c r="L246" s="79">
        <f t="shared" si="98"/>
        <v>0.76859969300678399</v>
      </c>
      <c r="M246" s="91">
        <f>'Uitgebreide invoer'!K246</f>
        <v>100</v>
      </c>
      <c r="N246" s="89">
        <f t="shared" si="76"/>
        <v>1.7483999999999946</v>
      </c>
      <c r="O246" s="93" t="str">
        <f>'Uitgebreide invoer'!L246</f>
        <v>Begroeiing volgt bodemverloop</v>
      </c>
      <c r="P246" s="23">
        <f t="shared" si="77"/>
        <v>0.7</v>
      </c>
      <c r="Q246" s="24">
        <f t="shared" si="78"/>
        <v>6.0815620338231175E-4</v>
      </c>
      <c r="R246" s="23">
        <f>'Uitgebreide invoer'!I246</f>
        <v>1</v>
      </c>
      <c r="S246" s="23">
        <f t="shared" si="79"/>
        <v>0.7</v>
      </c>
      <c r="T246" s="24">
        <f t="shared" si="99"/>
        <v>6.8599693006784035E-2</v>
      </c>
      <c r="U246" s="23" t="str">
        <f>'Uitgebreide invoer'!J246</f>
        <v>Nee</v>
      </c>
      <c r="V246" s="23">
        <f t="shared" si="80"/>
        <v>0.78937850842907831</v>
      </c>
      <c r="W246" s="23">
        <f t="shared" si="81"/>
        <v>2.8473397106170482</v>
      </c>
      <c r="X246" s="23">
        <f t="shared" si="82"/>
        <v>0.27723369483650823</v>
      </c>
      <c r="Y246" s="23">
        <f t="shared" si="83"/>
        <v>1.8084378637433247</v>
      </c>
      <c r="Z246" s="23">
        <f t="shared" si="84"/>
        <v>3.9712256034418401</v>
      </c>
      <c r="AA246" s="23">
        <f t="shared" si="85"/>
        <v>0.4553853254209384</v>
      </c>
      <c r="AB246" s="23">
        <f t="shared" si="86"/>
        <v>1.0190593553142464</v>
      </c>
      <c r="AC246" s="23">
        <f t="shared" si="87"/>
        <v>11.411118724114553</v>
      </c>
      <c r="AD246" s="23">
        <f t="shared" si="88"/>
        <v>30.571780659427393</v>
      </c>
      <c r="AE246" s="23">
        <f t="shared" si="89"/>
        <v>-0.3</v>
      </c>
      <c r="AF246" s="46">
        <f t="shared" si="90"/>
        <v>0.281648362380299</v>
      </c>
      <c r="AG246" s="23">
        <f t="shared" si="91"/>
        <v>6.1172125399003296E-2</v>
      </c>
      <c r="AH246" s="23">
        <f t="shared" si="92"/>
        <v>1.0954168768022412</v>
      </c>
      <c r="AI246" s="155">
        <f t="shared" si="93"/>
        <v>0.2838246783366522</v>
      </c>
      <c r="AJ246" s="155">
        <f t="shared" si="94"/>
        <v>1.8592418056474151E-2</v>
      </c>
      <c r="AK246" s="155">
        <f t="shared" si="95"/>
        <v>0.30241709639312636</v>
      </c>
      <c r="AL246" s="155">
        <f t="shared" si="96"/>
        <v>11.396330001119606</v>
      </c>
    </row>
    <row r="247" spans="1:38" s="156" customFormat="1" x14ac:dyDescent="0.35">
      <c r="A247" s="23">
        <f>'Uitgebreide invoer'!A247</f>
        <v>170.09999999999968</v>
      </c>
      <c r="B247" s="23">
        <f t="shared" si="75"/>
        <v>0.69999999999998863</v>
      </c>
      <c r="C247" s="23">
        <f>'Uitgebreide invoer'!B247</f>
        <v>0.3</v>
      </c>
      <c r="D247" s="23" t="str">
        <f>'Uitgebreide invoer'!C247</f>
        <v>30 - Grasachtigen en ondergedoken soorten</v>
      </c>
      <c r="E247" s="23">
        <f>'Uitgebreide invoer'!D247</f>
        <v>30</v>
      </c>
      <c r="F247" s="23">
        <f>'Uitgebreide invoer'!E247</f>
        <v>1.5</v>
      </c>
      <c r="G247" s="23">
        <f>'Uitgebreide invoer'!F247</f>
        <v>1.2</v>
      </c>
      <c r="H247" s="23">
        <f>'Uitgebreide invoer'!G247</f>
        <v>1.2</v>
      </c>
      <c r="I247" s="23">
        <f>'Uitgebreide invoer'!H247</f>
        <v>1</v>
      </c>
      <c r="J247" s="24">
        <f>J246+(+H247-I247)/(MAX('Invoerblad heterogene watergang'!$H$9:$H$17))*B247</f>
        <v>1.0485999999999946</v>
      </c>
      <c r="K247" s="24">
        <f t="shared" si="97"/>
        <v>1.8178507281844434</v>
      </c>
      <c r="L247" s="79">
        <f t="shared" si="98"/>
        <v>0.76882540234915164</v>
      </c>
      <c r="M247" s="91">
        <f>'Uitgebreide invoer'!K247</f>
        <v>100</v>
      </c>
      <c r="N247" s="89">
        <f t="shared" si="76"/>
        <v>1.7485999999999946</v>
      </c>
      <c r="O247" s="93" t="str">
        <f>'Uitgebreide invoer'!L247</f>
        <v>Begroeiing volgt bodemverloop</v>
      </c>
      <c r="P247" s="23">
        <f t="shared" si="77"/>
        <v>0.7</v>
      </c>
      <c r="Q247" s="24">
        <f t="shared" si="78"/>
        <v>6.0760833613861828E-4</v>
      </c>
      <c r="R247" s="23">
        <f>'Uitgebreide invoer'!I247</f>
        <v>1</v>
      </c>
      <c r="S247" s="23">
        <f t="shared" si="79"/>
        <v>0.7</v>
      </c>
      <c r="T247" s="24">
        <f t="shared" si="99"/>
        <v>6.8825402349151688E-2</v>
      </c>
      <c r="U247" s="23" t="str">
        <f>'Uitgebreide invoer'!J247</f>
        <v>Nee</v>
      </c>
      <c r="V247" s="23">
        <f t="shared" si="80"/>
        <v>0.78969588683176595</v>
      </c>
      <c r="W247" s="23">
        <f t="shared" si="81"/>
        <v>2.848153517224306</v>
      </c>
      <c r="X247" s="23">
        <f t="shared" si="82"/>
        <v>0.27726591353171554</v>
      </c>
      <c r="Y247" s="23">
        <f t="shared" si="83"/>
        <v>1.8092292317649843</v>
      </c>
      <c r="Z247" s="23">
        <f t="shared" si="84"/>
        <v>3.9720394100490983</v>
      </c>
      <c r="AA247" s="23">
        <f t="shared" si="85"/>
        <v>0.45549125902117382</v>
      </c>
      <c r="AB247" s="23">
        <f t="shared" si="86"/>
        <v>1.0195333449332185</v>
      </c>
      <c r="AC247" s="23">
        <f t="shared" si="87"/>
        <v>11.416591124484217</v>
      </c>
      <c r="AD247" s="23">
        <f t="shared" si="88"/>
        <v>30.586000347996553</v>
      </c>
      <c r="AE247" s="23">
        <f t="shared" si="89"/>
        <v>-0.3</v>
      </c>
      <c r="AF247" s="46">
        <f t="shared" si="90"/>
        <v>0.28165645677419826</v>
      </c>
      <c r="AG247" s="23">
        <f t="shared" si="91"/>
        <v>6.1145144086005764E-2</v>
      </c>
      <c r="AH247" s="23">
        <f t="shared" si="92"/>
        <v>1.0956099400036148</v>
      </c>
      <c r="AI247" s="155">
        <f t="shared" si="93"/>
        <v>0.28383263737436604</v>
      </c>
      <c r="AJ247" s="155">
        <f t="shared" si="94"/>
        <v>1.8584308780581385E-2</v>
      </c>
      <c r="AK247" s="155">
        <f t="shared" si="95"/>
        <v>0.30241694615494741</v>
      </c>
      <c r="AL247" s="155">
        <f t="shared" si="96"/>
        <v>11.394724636986085</v>
      </c>
    </row>
    <row r="248" spans="1:38" s="156" customFormat="1" x14ac:dyDescent="0.35">
      <c r="A248" s="23">
        <f>'Uitgebreide invoer'!A248</f>
        <v>170.79999999999967</v>
      </c>
      <c r="B248" s="23">
        <f t="shared" si="75"/>
        <v>0.69999999999998863</v>
      </c>
      <c r="C248" s="23">
        <f>'Uitgebreide invoer'!B248</f>
        <v>0.3</v>
      </c>
      <c r="D248" s="23" t="str">
        <f>'Uitgebreide invoer'!C248</f>
        <v>30 - Grasachtigen en ondergedoken soorten</v>
      </c>
      <c r="E248" s="23">
        <f>'Uitgebreide invoer'!D248</f>
        <v>30</v>
      </c>
      <c r="F248" s="23">
        <f>'Uitgebreide invoer'!E248</f>
        <v>1.5</v>
      </c>
      <c r="G248" s="23">
        <f>'Uitgebreide invoer'!F248</f>
        <v>1.2</v>
      </c>
      <c r="H248" s="23">
        <f>'Uitgebreide invoer'!G248</f>
        <v>1.2</v>
      </c>
      <c r="I248" s="23">
        <f>'Uitgebreide invoer'!H248</f>
        <v>1</v>
      </c>
      <c r="J248" s="24">
        <f>J247+(+H248-I248)/(MAX('Invoerblad heterogene watergang'!$H$9:$H$17))*B248</f>
        <v>1.0487999999999946</v>
      </c>
      <c r="K248" s="24">
        <f t="shared" si="97"/>
        <v>1.8182756714289365</v>
      </c>
      <c r="L248" s="79">
        <f t="shared" si="98"/>
        <v>0.76905072818444875</v>
      </c>
      <c r="M248" s="91">
        <f>'Uitgebreide invoer'!K248</f>
        <v>100</v>
      </c>
      <c r="N248" s="89">
        <f t="shared" si="76"/>
        <v>1.7487999999999946</v>
      </c>
      <c r="O248" s="93" t="str">
        <f>'Uitgebreide invoer'!L248</f>
        <v>Begroeiing volgt bodemverloop</v>
      </c>
      <c r="P248" s="23">
        <f t="shared" si="77"/>
        <v>0.7</v>
      </c>
      <c r="Q248" s="24">
        <f t="shared" si="78"/>
        <v>6.0706177784731921E-4</v>
      </c>
      <c r="R248" s="23">
        <f>'Uitgebreide invoer'!I248</f>
        <v>1</v>
      </c>
      <c r="S248" s="23">
        <f t="shared" si="79"/>
        <v>0.7</v>
      </c>
      <c r="T248" s="24">
        <f t="shared" si="99"/>
        <v>6.9050728184448795E-2</v>
      </c>
      <c r="U248" s="23" t="str">
        <f>'Uitgebreide invoer'!J248</f>
        <v>Nee</v>
      </c>
      <c r="V248" s="23">
        <f t="shared" si="80"/>
        <v>0.79001287841554246</v>
      </c>
      <c r="W248" s="23">
        <f t="shared" si="81"/>
        <v>2.8489659410771564</v>
      </c>
      <c r="X248" s="23">
        <f t="shared" si="82"/>
        <v>0.27729811263270104</v>
      </c>
      <c r="Y248" s="23">
        <f t="shared" si="83"/>
        <v>1.8100194076028846</v>
      </c>
      <c r="Z248" s="23">
        <f t="shared" si="84"/>
        <v>3.9728518339019487</v>
      </c>
      <c r="AA248" s="23">
        <f t="shared" si="85"/>
        <v>0.45559700771049605</v>
      </c>
      <c r="AB248" s="23">
        <f t="shared" si="86"/>
        <v>1.0200065291873421</v>
      </c>
      <c r="AC248" s="23">
        <f t="shared" si="87"/>
        <v>11.422058070772106</v>
      </c>
      <c r="AD248" s="23">
        <f t="shared" si="88"/>
        <v>30.600195875620265</v>
      </c>
      <c r="AE248" s="23">
        <f t="shared" si="89"/>
        <v>-0.3</v>
      </c>
      <c r="AF248" s="46">
        <f t="shared" si="90"/>
        <v>0.281664541368215</v>
      </c>
      <c r="AG248" s="23">
        <f t="shared" si="91"/>
        <v>6.1118195439283284E-2</v>
      </c>
      <c r="AH248" s="23">
        <f t="shared" si="92"/>
        <v>1.0958029927078949</v>
      </c>
      <c r="AI248" s="155">
        <f t="shared" si="93"/>
        <v>0.28384058666858492</v>
      </c>
      <c r="AJ248" s="155">
        <f t="shared" si="94"/>
        <v>1.8576209310730243E-2</v>
      </c>
      <c r="AK248" s="155">
        <f t="shared" si="95"/>
        <v>0.30241679597931515</v>
      </c>
      <c r="AL248" s="155">
        <f t="shared" si="96"/>
        <v>11.393124992349961</v>
      </c>
    </row>
    <row r="249" spans="1:38" s="156" customFormat="1" x14ac:dyDescent="0.35">
      <c r="A249" s="23">
        <f>'Uitgebreide invoer'!A249</f>
        <v>171.49999999999966</v>
      </c>
      <c r="B249" s="23">
        <f t="shared" si="75"/>
        <v>0.69999999999998863</v>
      </c>
      <c r="C249" s="23">
        <f>'Uitgebreide invoer'!B249</f>
        <v>0.3</v>
      </c>
      <c r="D249" s="23" t="str">
        <f>'Uitgebreide invoer'!C249</f>
        <v>30 - Grasachtigen en ondergedoken soorten</v>
      </c>
      <c r="E249" s="23">
        <f>'Uitgebreide invoer'!D249</f>
        <v>30</v>
      </c>
      <c r="F249" s="23">
        <f>'Uitgebreide invoer'!E249</f>
        <v>1.5</v>
      </c>
      <c r="G249" s="23">
        <f>'Uitgebreide invoer'!F249</f>
        <v>1.2</v>
      </c>
      <c r="H249" s="23">
        <f>'Uitgebreide invoer'!G249</f>
        <v>1.2</v>
      </c>
      <c r="I249" s="23">
        <f>'Uitgebreide invoer'!H249</f>
        <v>1</v>
      </c>
      <c r="J249" s="24">
        <f>J248+(+H249-I249)/(MAX('Invoerblad heterogene watergang'!$H$9:$H$17))*B249</f>
        <v>1.0489999999999946</v>
      </c>
      <c r="K249" s="24">
        <f t="shared" si="97"/>
        <v>1.8187002329960131</v>
      </c>
      <c r="L249" s="79">
        <f t="shared" si="98"/>
        <v>0.76927567142894193</v>
      </c>
      <c r="M249" s="91">
        <f>'Uitgebreide invoer'!K249</f>
        <v>100</v>
      </c>
      <c r="N249" s="89">
        <f t="shared" si="76"/>
        <v>1.7489999999999946</v>
      </c>
      <c r="O249" s="93" t="str">
        <f>'Uitgebreide invoer'!L249</f>
        <v>Begroeiing volgt bodemverloop</v>
      </c>
      <c r="P249" s="23">
        <f t="shared" si="77"/>
        <v>0.7</v>
      </c>
      <c r="Q249" s="24">
        <f t="shared" si="78"/>
        <v>6.0651652439507801E-4</v>
      </c>
      <c r="R249" s="23">
        <f>'Uitgebreide invoer'!I249</f>
        <v>1</v>
      </c>
      <c r="S249" s="23">
        <f t="shared" si="79"/>
        <v>0.7</v>
      </c>
      <c r="T249" s="24">
        <f t="shared" si="99"/>
        <v>6.9275671428941976E-2</v>
      </c>
      <c r="U249" s="23" t="str">
        <f>'Uitgebreide invoer'!J249</f>
        <v>Nee</v>
      </c>
      <c r="V249" s="23">
        <f t="shared" si="80"/>
        <v>0.79032948369262646</v>
      </c>
      <c r="W249" s="23">
        <f t="shared" si="81"/>
        <v>2.8497769854792461</v>
      </c>
      <c r="X249" s="23">
        <f t="shared" si="82"/>
        <v>0.27733029206133369</v>
      </c>
      <c r="Y249" s="23">
        <f t="shared" si="83"/>
        <v>1.8108083936934045</v>
      </c>
      <c r="Z249" s="23">
        <f t="shared" si="84"/>
        <v>3.9736628783040384</v>
      </c>
      <c r="AA249" s="23">
        <f t="shared" si="85"/>
        <v>0.45570257194698371</v>
      </c>
      <c r="AB249" s="23">
        <f t="shared" si="86"/>
        <v>1.0204789100007781</v>
      </c>
      <c r="AC249" s="23">
        <f t="shared" si="87"/>
        <v>11.427519566318237</v>
      </c>
      <c r="AD249" s="23">
        <f t="shared" si="88"/>
        <v>30.614367300023343</v>
      </c>
      <c r="AE249" s="23">
        <f t="shared" si="89"/>
        <v>-0.3</v>
      </c>
      <c r="AF249" s="46">
        <f t="shared" si="90"/>
        <v>0.28167261615795341</v>
      </c>
      <c r="AG249" s="23">
        <f t="shared" si="91"/>
        <v>6.109127947348858E-2</v>
      </c>
      <c r="AH249" s="23">
        <f t="shared" si="92"/>
        <v>1.0959960350354156</v>
      </c>
      <c r="AI249" s="155">
        <f t="shared" si="93"/>
        <v>0.28384852621534429</v>
      </c>
      <c r="AJ249" s="155">
        <f t="shared" si="94"/>
        <v>1.8568119651364488E-2</v>
      </c>
      <c r="AK249" s="155">
        <f t="shared" si="95"/>
        <v>0.3024166458667088</v>
      </c>
      <c r="AL249" s="155">
        <f t="shared" si="96"/>
        <v>11.391531041746992</v>
      </c>
    </row>
    <row r="250" spans="1:38" s="156" customFormat="1" x14ac:dyDescent="0.35">
      <c r="A250" s="23">
        <f>'Uitgebreide invoer'!A250</f>
        <v>172.19999999999965</v>
      </c>
      <c r="B250" s="23">
        <f t="shared" si="75"/>
        <v>0.69999999999998863</v>
      </c>
      <c r="C250" s="23">
        <f>'Uitgebreide invoer'!B250</f>
        <v>0.3</v>
      </c>
      <c r="D250" s="23" t="str">
        <f>'Uitgebreide invoer'!C250</f>
        <v>30 - Grasachtigen en ondergedoken soorten</v>
      </c>
      <c r="E250" s="23">
        <f>'Uitgebreide invoer'!D250</f>
        <v>30</v>
      </c>
      <c r="F250" s="23">
        <f>'Uitgebreide invoer'!E250</f>
        <v>1.5</v>
      </c>
      <c r="G250" s="23">
        <f>'Uitgebreide invoer'!F250</f>
        <v>1.2</v>
      </c>
      <c r="H250" s="23">
        <f>'Uitgebreide invoer'!G250</f>
        <v>1.2</v>
      </c>
      <c r="I250" s="23">
        <f>'Uitgebreide invoer'!H250</f>
        <v>1</v>
      </c>
      <c r="J250" s="24">
        <f>J249+(+H250-I250)/(MAX('Invoerblad heterogene watergang'!$H$9:$H$17))*B250</f>
        <v>1.0491999999999946</v>
      </c>
      <c r="K250" s="24">
        <f t="shared" si="97"/>
        <v>1.8191244137961917</v>
      </c>
      <c r="L250" s="79">
        <f t="shared" si="98"/>
        <v>0.76950023299601855</v>
      </c>
      <c r="M250" s="91">
        <f>'Uitgebreide invoer'!K250</f>
        <v>100</v>
      </c>
      <c r="N250" s="89">
        <f t="shared" si="76"/>
        <v>1.7491999999999945</v>
      </c>
      <c r="O250" s="93" t="str">
        <f>'Uitgebreide invoer'!L250</f>
        <v>Begroeiing volgt bodemverloop</v>
      </c>
      <c r="P250" s="23">
        <f t="shared" si="77"/>
        <v>0.7</v>
      </c>
      <c r="Q250" s="24">
        <f t="shared" si="78"/>
        <v>6.0597257168374026E-4</v>
      </c>
      <c r="R250" s="23">
        <f>'Uitgebreide invoer'!I250</f>
        <v>1</v>
      </c>
      <c r="S250" s="23">
        <f t="shared" si="79"/>
        <v>0.7</v>
      </c>
      <c r="T250" s="24">
        <f t="shared" si="99"/>
        <v>6.9500232996018596E-2</v>
      </c>
      <c r="U250" s="23" t="str">
        <f>'Uitgebreide invoer'!J250</f>
        <v>Nee</v>
      </c>
      <c r="V250" s="23">
        <f t="shared" si="80"/>
        <v>0.79064570317497362</v>
      </c>
      <c r="W250" s="23">
        <f t="shared" si="81"/>
        <v>2.8505866537238393</v>
      </c>
      <c r="X250" s="23">
        <f t="shared" si="82"/>
        <v>0.27736245174028312</v>
      </c>
      <c r="Y250" s="23">
        <f t="shared" si="83"/>
        <v>1.8115961924666126</v>
      </c>
      <c r="Z250" s="23">
        <f t="shared" si="84"/>
        <v>3.9744725465486317</v>
      </c>
      <c r="AA250" s="23">
        <f t="shared" si="85"/>
        <v>0.45580795218720876</v>
      </c>
      <c r="AB250" s="23">
        <f t="shared" si="86"/>
        <v>1.020950489291639</v>
      </c>
      <c r="AC250" s="23">
        <f t="shared" si="87"/>
        <v>11.432975614481737</v>
      </c>
      <c r="AD250" s="23">
        <f t="shared" si="88"/>
        <v>30.62851467874917</v>
      </c>
      <c r="AE250" s="23">
        <f t="shared" si="89"/>
        <v>-0.3</v>
      </c>
      <c r="AF250" s="46">
        <f t="shared" si="90"/>
        <v>0.28168068113920985</v>
      </c>
      <c r="AG250" s="23">
        <f t="shared" si="91"/>
        <v>6.1064396202633785E-2</v>
      </c>
      <c r="AH250" s="23">
        <f t="shared" si="92"/>
        <v>1.0961890671056824</v>
      </c>
      <c r="AI250" s="155">
        <f t="shared" si="93"/>
        <v>0.28385645601086801</v>
      </c>
      <c r="AJ250" s="155">
        <f t="shared" si="94"/>
        <v>1.8560039806734822E-2</v>
      </c>
      <c r="AK250" s="155">
        <f t="shared" si="95"/>
        <v>0.30241649581760283</v>
      </c>
      <c r="AL250" s="155">
        <f t="shared" si="96"/>
        <v>11.389942759851262</v>
      </c>
    </row>
    <row r="251" spans="1:38" s="156" customFormat="1" x14ac:dyDescent="0.35">
      <c r="A251" s="23">
        <f>'Uitgebreide invoer'!A251</f>
        <v>172.89999999999964</v>
      </c>
      <c r="B251" s="23">
        <f t="shared" si="75"/>
        <v>0.69999999999998863</v>
      </c>
      <c r="C251" s="23">
        <f>'Uitgebreide invoer'!B251</f>
        <v>0.3</v>
      </c>
      <c r="D251" s="23" t="str">
        <f>'Uitgebreide invoer'!C251</f>
        <v>30 - Grasachtigen en ondergedoken soorten</v>
      </c>
      <c r="E251" s="23">
        <f>'Uitgebreide invoer'!D251</f>
        <v>30</v>
      </c>
      <c r="F251" s="23">
        <f>'Uitgebreide invoer'!E251</f>
        <v>1.5</v>
      </c>
      <c r="G251" s="23">
        <f>'Uitgebreide invoer'!F251</f>
        <v>1.2</v>
      </c>
      <c r="H251" s="23">
        <f>'Uitgebreide invoer'!G251</f>
        <v>1.2</v>
      </c>
      <c r="I251" s="23">
        <f>'Uitgebreide invoer'!H251</f>
        <v>1</v>
      </c>
      <c r="J251" s="24">
        <f>J250+(+H251-I251)/(MAX('Invoerblad heterogene watergang'!$H$9:$H$17))*B251</f>
        <v>1.0493999999999946</v>
      </c>
      <c r="K251" s="24">
        <f t="shared" si="97"/>
        <v>1.8195482147371329</v>
      </c>
      <c r="L251" s="79">
        <f t="shared" si="98"/>
        <v>0.76972441379619716</v>
      </c>
      <c r="M251" s="91">
        <f>'Uitgebreide invoer'!K251</f>
        <v>100</v>
      </c>
      <c r="N251" s="89">
        <f t="shared" si="76"/>
        <v>1.7493999999999945</v>
      </c>
      <c r="O251" s="93" t="str">
        <f>'Uitgebreide invoer'!L251</f>
        <v>Begroeiing volgt bodemverloop</v>
      </c>
      <c r="P251" s="23">
        <f t="shared" si="77"/>
        <v>0.7</v>
      </c>
      <c r="Q251" s="24">
        <f t="shared" si="78"/>
        <v>6.054299156302771E-4</v>
      </c>
      <c r="R251" s="23">
        <f>'Uitgebreide invoer'!I251</f>
        <v>1</v>
      </c>
      <c r="S251" s="23">
        <f t="shared" si="79"/>
        <v>0.7</v>
      </c>
      <c r="T251" s="24">
        <f t="shared" si="99"/>
        <v>6.9724413796197204E-2</v>
      </c>
      <c r="U251" s="23" t="str">
        <f>'Uitgebreide invoer'!J251</f>
        <v>Nee</v>
      </c>
      <c r="V251" s="23">
        <f t="shared" si="80"/>
        <v>0.79096153737427155</v>
      </c>
      <c r="W251" s="23">
        <f t="shared" si="81"/>
        <v>2.8513949490938577</v>
      </c>
      <c r="X251" s="23">
        <f t="shared" si="82"/>
        <v>0.27739459159301327</v>
      </c>
      <c r="Y251" s="23">
        <f t="shared" si="83"/>
        <v>1.8123828063462852</v>
      </c>
      <c r="Z251" s="23">
        <f t="shared" si="84"/>
        <v>3.9752808419186501</v>
      </c>
      <c r="AA251" s="23">
        <f t="shared" si="85"/>
        <v>0.45591314888624257</v>
      </c>
      <c r="AB251" s="23">
        <f t="shared" si="86"/>
        <v>1.0214212689720137</v>
      </c>
      <c r="AC251" s="23">
        <f t="shared" si="87"/>
        <v>11.438426218640652</v>
      </c>
      <c r="AD251" s="23">
        <f t="shared" si="88"/>
        <v>30.642638069160412</v>
      </c>
      <c r="AE251" s="23">
        <f t="shared" si="89"/>
        <v>-0.3</v>
      </c>
      <c r="AF251" s="46">
        <f t="shared" si="90"/>
        <v>0.28168873630797098</v>
      </c>
      <c r="AG251" s="23">
        <f t="shared" si="91"/>
        <v>6.103754564009671E-2</v>
      </c>
      <c r="AH251" s="23">
        <f t="shared" si="92"/>
        <v>1.0963820890373766</v>
      </c>
      <c r="AI251" s="155">
        <f t="shared" si="93"/>
        <v>0.28386437605156717</v>
      </c>
      <c r="AJ251" s="155">
        <f t="shared" si="94"/>
        <v>1.8551969780900904E-2</v>
      </c>
      <c r="AK251" s="155">
        <f t="shared" si="95"/>
        <v>0.30241634583246807</v>
      </c>
      <c r="AL251" s="155">
        <f t="shared" si="96"/>
        <v>11.388360121474346</v>
      </c>
    </row>
    <row r="252" spans="1:38" s="156" customFormat="1" x14ac:dyDescent="0.35">
      <c r="A252" s="23">
        <f>'Uitgebreide invoer'!A252</f>
        <v>173.59999999999962</v>
      </c>
      <c r="B252" s="23">
        <f t="shared" si="75"/>
        <v>0.69999999999998863</v>
      </c>
      <c r="C252" s="23">
        <f>'Uitgebreide invoer'!B252</f>
        <v>0.3</v>
      </c>
      <c r="D252" s="23" t="str">
        <f>'Uitgebreide invoer'!C252</f>
        <v>30 - Grasachtigen en ondergedoken soorten</v>
      </c>
      <c r="E252" s="23">
        <f>'Uitgebreide invoer'!D252</f>
        <v>30</v>
      </c>
      <c r="F252" s="23">
        <f>'Uitgebreide invoer'!E252</f>
        <v>1.5</v>
      </c>
      <c r="G252" s="23">
        <f>'Uitgebreide invoer'!F252</f>
        <v>1.2</v>
      </c>
      <c r="H252" s="23">
        <f>'Uitgebreide invoer'!G252</f>
        <v>1.2</v>
      </c>
      <c r="I252" s="23">
        <f>'Uitgebreide invoer'!H252</f>
        <v>1</v>
      </c>
      <c r="J252" s="24">
        <f>J251+(+H252-I252)/(MAX('Invoerblad heterogene watergang'!$H$9:$H$17))*B252</f>
        <v>1.0495999999999945</v>
      </c>
      <c r="K252" s="24">
        <f t="shared" si="97"/>
        <v>1.8199716367236496</v>
      </c>
      <c r="L252" s="79">
        <f t="shared" si="98"/>
        <v>0.76994821473713837</v>
      </c>
      <c r="M252" s="91">
        <f>'Uitgebreide invoer'!K252</f>
        <v>100</v>
      </c>
      <c r="N252" s="89">
        <f t="shared" si="76"/>
        <v>1.7495999999999945</v>
      </c>
      <c r="O252" s="93" t="str">
        <f>'Uitgebreide invoer'!L252</f>
        <v>Begroeiing volgt bodemverloop</v>
      </c>
      <c r="P252" s="23">
        <f t="shared" si="77"/>
        <v>0.7</v>
      </c>
      <c r="Q252" s="24">
        <f t="shared" si="78"/>
        <v>6.0488855216673208E-4</v>
      </c>
      <c r="R252" s="23">
        <f>'Uitgebreide invoer'!I252</f>
        <v>1</v>
      </c>
      <c r="S252" s="23">
        <f t="shared" si="79"/>
        <v>0.7</v>
      </c>
      <c r="T252" s="24">
        <f t="shared" si="99"/>
        <v>6.9948214737138414E-2</v>
      </c>
      <c r="U252" s="23" t="str">
        <f>'Uitgebreide invoer'!J252</f>
        <v>Nee</v>
      </c>
      <c r="V252" s="23">
        <f t="shared" si="80"/>
        <v>0.79127698680193526</v>
      </c>
      <c r="W252" s="23">
        <f t="shared" si="81"/>
        <v>2.852201874861918</v>
      </c>
      <c r="X252" s="23">
        <f t="shared" si="82"/>
        <v>0.27742671154377629</v>
      </c>
      <c r="Y252" s="23">
        <f t="shared" si="83"/>
        <v>1.8131682377499259</v>
      </c>
      <c r="Z252" s="23">
        <f t="shared" si="84"/>
        <v>3.9760877676867104</v>
      </c>
      <c r="AA252" s="23">
        <f t="shared" si="85"/>
        <v>0.45601816249766236</v>
      </c>
      <c r="AB252" s="23">
        <f t="shared" si="86"/>
        <v>1.0218912509479905</v>
      </c>
      <c r="AC252" s="23">
        <f t="shared" si="87"/>
        <v>11.44387138219175</v>
      </c>
      <c r="AD252" s="23">
        <f t="shared" si="88"/>
        <v>30.656737528439713</v>
      </c>
      <c r="AE252" s="23">
        <f t="shared" si="89"/>
        <v>-0.3</v>
      </c>
      <c r="AF252" s="46">
        <f t="shared" si="90"/>
        <v>0.28169678166041295</v>
      </c>
      <c r="AG252" s="23">
        <f t="shared" si="91"/>
        <v>6.1010727798623453E-2</v>
      </c>
      <c r="AH252" s="23">
        <f t="shared" si="92"/>
        <v>1.0965751009483582</v>
      </c>
      <c r="AI252" s="155">
        <f t="shared" si="93"/>
        <v>0.28387228633403844</v>
      </c>
      <c r="AJ252" s="155">
        <f t="shared" si="94"/>
        <v>1.8543909577733417E-2</v>
      </c>
      <c r="AK252" s="155">
        <f t="shared" si="95"/>
        <v>0.30241619591177188</v>
      </c>
      <c r="AL252" s="155">
        <f t="shared" si="96"/>
        <v>11.386783101564347</v>
      </c>
    </row>
    <row r="253" spans="1:38" s="156" customFormat="1" x14ac:dyDescent="0.35">
      <c r="A253" s="23">
        <f>'Uitgebreide invoer'!A253</f>
        <v>174.29999999999961</v>
      </c>
      <c r="B253" s="23">
        <f t="shared" si="75"/>
        <v>0.69999999999998863</v>
      </c>
      <c r="C253" s="23">
        <f>'Uitgebreide invoer'!B253</f>
        <v>0.3</v>
      </c>
      <c r="D253" s="23" t="str">
        <f>'Uitgebreide invoer'!C253</f>
        <v>30 - Grasachtigen en ondergedoken soorten</v>
      </c>
      <c r="E253" s="23">
        <f>'Uitgebreide invoer'!D253</f>
        <v>30</v>
      </c>
      <c r="F253" s="23">
        <f>'Uitgebreide invoer'!E253</f>
        <v>1.5</v>
      </c>
      <c r="G253" s="23">
        <f>'Uitgebreide invoer'!F253</f>
        <v>1.2</v>
      </c>
      <c r="H253" s="23">
        <f>'Uitgebreide invoer'!G253</f>
        <v>1.2</v>
      </c>
      <c r="I253" s="23">
        <f>'Uitgebreide invoer'!H253</f>
        <v>1</v>
      </c>
      <c r="J253" s="24">
        <f>J252+(+H253-I253)/(MAX('Invoerblad heterogene watergang'!$H$9:$H$17))*B253</f>
        <v>1.0497999999999945</v>
      </c>
      <c r="K253" s="24">
        <f t="shared" si="97"/>
        <v>1.8203946806577176</v>
      </c>
      <c r="L253" s="79">
        <f t="shared" si="98"/>
        <v>0.77017163672365507</v>
      </c>
      <c r="M253" s="91">
        <f>'Uitgebreide invoer'!K253</f>
        <v>100</v>
      </c>
      <c r="N253" s="89">
        <f t="shared" si="76"/>
        <v>1.7497999999999945</v>
      </c>
      <c r="O253" s="93" t="str">
        <f>'Uitgebreide invoer'!L253</f>
        <v>Begroeiing volgt bodemverloop</v>
      </c>
      <c r="P253" s="23">
        <f t="shared" si="77"/>
        <v>0.7</v>
      </c>
      <c r="Q253" s="24">
        <f t="shared" si="78"/>
        <v>6.0434847724016025E-4</v>
      </c>
      <c r="R253" s="23">
        <f>'Uitgebreide invoer'!I253</f>
        <v>1</v>
      </c>
      <c r="S253" s="23">
        <f t="shared" si="79"/>
        <v>0.7</v>
      </c>
      <c r="T253" s="24">
        <f t="shared" si="99"/>
        <v>7.0171636723655118E-2</v>
      </c>
      <c r="U253" s="23" t="str">
        <f>'Uitgebreide invoer'!J253</f>
        <v>Nee</v>
      </c>
      <c r="V253" s="23">
        <f t="shared" si="80"/>
        <v>0.7915920519691011</v>
      </c>
      <c r="W253" s="23">
        <f t="shared" si="81"/>
        <v>2.8530074342903702</v>
      </c>
      <c r="X253" s="23">
        <f t="shared" si="82"/>
        <v>0.27745881151760621</v>
      </c>
      <c r="Y253" s="23">
        <f t="shared" si="83"/>
        <v>1.8139524890887766</v>
      </c>
      <c r="Z253" s="23">
        <f t="shared" si="84"/>
        <v>3.976893327115163</v>
      </c>
      <c r="AA253" s="23">
        <f t="shared" si="85"/>
        <v>0.45612299347355567</v>
      </c>
      <c r="AB253" s="23">
        <f t="shared" si="86"/>
        <v>1.0223604371196755</v>
      </c>
      <c r="AC253" s="23">
        <f t="shared" si="87"/>
        <v>11.449311108550312</v>
      </c>
      <c r="AD253" s="23">
        <f t="shared" si="88"/>
        <v>30.670813113590263</v>
      </c>
      <c r="AE253" s="23">
        <f t="shared" si="89"/>
        <v>-0.3</v>
      </c>
      <c r="AF253" s="46">
        <f t="shared" si="90"/>
        <v>0.28170481719289797</v>
      </c>
      <c r="AG253" s="23">
        <f t="shared" si="91"/>
        <v>6.0983942690340062E-2</v>
      </c>
      <c r="AH253" s="23">
        <f t="shared" si="92"/>
        <v>1.0967681029556753</v>
      </c>
      <c r="AI253" s="155">
        <f t="shared" si="93"/>
        <v>0.28388018685506117</v>
      </c>
      <c r="AJ253" s="155">
        <f t="shared" si="94"/>
        <v>1.8535859200915814E-2</v>
      </c>
      <c r="AK253" s="155">
        <f t="shared" si="95"/>
        <v>0.30241604605597699</v>
      </c>
      <c r="AL253" s="155">
        <f t="shared" si="96"/>
        <v>11.385211675205097</v>
      </c>
    </row>
    <row r="254" spans="1:38" s="156" customFormat="1" x14ac:dyDescent="0.35">
      <c r="A254" s="23">
        <f>'Uitgebreide invoer'!A254</f>
        <v>174.9999999999996</v>
      </c>
      <c r="B254" s="23">
        <f t="shared" si="75"/>
        <v>0.69999999999998863</v>
      </c>
      <c r="C254" s="23">
        <f>'Uitgebreide invoer'!B254</f>
        <v>0.3</v>
      </c>
      <c r="D254" s="23" t="str">
        <f>'Uitgebreide invoer'!C254</f>
        <v>30 - Grasachtigen en ondergedoken soorten</v>
      </c>
      <c r="E254" s="23">
        <f>'Uitgebreide invoer'!D254</f>
        <v>30</v>
      </c>
      <c r="F254" s="23">
        <f>'Uitgebreide invoer'!E254</f>
        <v>1.5</v>
      </c>
      <c r="G254" s="23">
        <f>'Uitgebreide invoer'!F254</f>
        <v>1.2</v>
      </c>
      <c r="H254" s="23">
        <f>'Uitgebreide invoer'!G254</f>
        <v>1.2</v>
      </c>
      <c r="I254" s="23">
        <f>'Uitgebreide invoer'!H254</f>
        <v>1</v>
      </c>
      <c r="J254" s="24">
        <f>J253+(+H254-I254)/(MAX('Invoerblad heterogene watergang'!$H$9:$H$17))*B254</f>
        <v>1.0499999999999945</v>
      </c>
      <c r="K254" s="24">
        <f t="shared" si="97"/>
        <v>1.8208173474384863</v>
      </c>
      <c r="L254" s="79">
        <f t="shared" si="98"/>
        <v>0.7703946806577231</v>
      </c>
      <c r="M254" s="91">
        <f>'Uitgebreide invoer'!K254</f>
        <v>100</v>
      </c>
      <c r="N254" s="89">
        <f t="shared" si="76"/>
        <v>1.7499999999999944</v>
      </c>
      <c r="O254" s="93" t="str">
        <f>'Uitgebreide invoer'!L254</f>
        <v>Begroeiing volgt bodemverloop</v>
      </c>
      <c r="P254" s="23">
        <f t="shared" si="77"/>
        <v>0.7</v>
      </c>
      <c r="Q254" s="24">
        <f t="shared" si="78"/>
        <v>6.0380968681257618E-4</v>
      </c>
      <c r="R254" s="23">
        <f>'Uitgebreide invoer'!I254</f>
        <v>1</v>
      </c>
      <c r="S254" s="23">
        <f t="shared" si="79"/>
        <v>0.7</v>
      </c>
      <c r="T254" s="24">
        <f t="shared" si="99"/>
        <v>7.0394680657723141E-2</v>
      </c>
      <c r="U254" s="23" t="str">
        <f>'Uitgebreide invoer'!J254</f>
        <v>Nee</v>
      </c>
      <c r="V254" s="23">
        <f t="shared" si="80"/>
        <v>0.79190673338662199</v>
      </c>
      <c r="W254" s="23">
        <f t="shared" si="81"/>
        <v>2.8538116306313337</v>
      </c>
      <c r="X254" s="23">
        <f t="shared" si="82"/>
        <v>0.27749089144031297</v>
      </c>
      <c r="Y254" s="23">
        <f t="shared" si="83"/>
        <v>1.8147355627678403</v>
      </c>
      <c r="Z254" s="23">
        <f t="shared" si="84"/>
        <v>3.9776975234561265</v>
      </c>
      <c r="AA254" s="23">
        <f t="shared" si="85"/>
        <v>0.45622764226452794</v>
      </c>
      <c r="AB254" s="23">
        <f t="shared" si="86"/>
        <v>1.0228288293812184</v>
      </c>
      <c r="AC254" s="23">
        <f t="shared" si="87"/>
        <v>11.454745401149928</v>
      </c>
      <c r="AD254" s="23">
        <f t="shared" si="88"/>
        <v>30.684864881436553</v>
      </c>
      <c r="AE254" s="23">
        <f t="shared" si="89"/>
        <v>-0.3</v>
      </c>
      <c r="AF254" s="46">
        <f t="shared" si="90"/>
        <v>0.28171284290197368</v>
      </c>
      <c r="AG254" s="23">
        <f t="shared" si="91"/>
        <v>6.0957190326754361E-2</v>
      </c>
      <c r="AH254" s="23">
        <f t="shared" si="92"/>
        <v>1.0969610951755664</v>
      </c>
      <c r="AI254" s="155">
        <f t="shared" si="93"/>
        <v>0.28388807761159673</v>
      </c>
      <c r="AJ254" s="155">
        <f t="shared" si="94"/>
        <v>1.8527818653946423E-2</v>
      </c>
      <c r="AK254" s="155">
        <f t="shared" si="95"/>
        <v>0.30241589626554316</v>
      </c>
      <c r="AL254" s="155">
        <f t="shared" si="96"/>
        <v>11.383645817615228</v>
      </c>
    </row>
    <row r="255" spans="1:38" s="156" customFormat="1" x14ac:dyDescent="0.35">
      <c r="A255" s="23">
        <f>'Uitgebreide invoer'!A255</f>
        <v>175.69999999999959</v>
      </c>
      <c r="B255" s="23">
        <f t="shared" si="75"/>
        <v>0.69999999999998863</v>
      </c>
      <c r="C255" s="23">
        <f>'Uitgebreide invoer'!B255</f>
        <v>0.3</v>
      </c>
      <c r="D255" s="23" t="str">
        <f>'Uitgebreide invoer'!C255</f>
        <v>30 - Grasachtigen en ondergedoken soorten</v>
      </c>
      <c r="E255" s="23">
        <f>'Uitgebreide invoer'!D255</f>
        <v>30</v>
      </c>
      <c r="F255" s="23">
        <f>'Uitgebreide invoer'!E255</f>
        <v>1.5</v>
      </c>
      <c r="G255" s="23">
        <f>'Uitgebreide invoer'!F255</f>
        <v>1.2</v>
      </c>
      <c r="H255" s="23">
        <f>'Uitgebreide invoer'!G255</f>
        <v>1.2</v>
      </c>
      <c r="I255" s="23">
        <f>'Uitgebreide invoer'!H255</f>
        <v>1</v>
      </c>
      <c r="J255" s="24">
        <f>J254+(+H255-I255)/(MAX('Invoerblad heterogene watergang'!$H$9:$H$17))*B255</f>
        <v>1.0501999999999945</v>
      </c>
      <c r="K255" s="24">
        <f t="shared" si="97"/>
        <v>1.821239637962289</v>
      </c>
      <c r="L255" s="79">
        <f t="shared" si="98"/>
        <v>0.77061734743849186</v>
      </c>
      <c r="M255" s="91">
        <f>'Uitgebreide invoer'!K255</f>
        <v>100</v>
      </c>
      <c r="N255" s="89">
        <f t="shared" si="76"/>
        <v>1.7501999999999944</v>
      </c>
      <c r="O255" s="93" t="str">
        <f>'Uitgebreide invoer'!L255</f>
        <v>Begroeiing volgt bodemverloop</v>
      </c>
      <c r="P255" s="23">
        <f t="shared" si="77"/>
        <v>0.7</v>
      </c>
      <c r="Q255" s="24">
        <f t="shared" si="78"/>
        <v>6.0327217686089319E-4</v>
      </c>
      <c r="R255" s="23">
        <f>'Uitgebreide invoer'!I255</f>
        <v>1</v>
      </c>
      <c r="S255" s="23">
        <f t="shared" si="79"/>
        <v>0.7</v>
      </c>
      <c r="T255" s="24">
        <f t="shared" si="99"/>
        <v>7.0617347438491906E-2</v>
      </c>
      <c r="U255" s="23" t="str">
        <f>'Uitgebreide invoer'!J255</f>
        <v>Nee</v>
      </c>
      <c r="V255" s="23">
        <f t="shared" si="80"/>
        <v>0.79222103156506329</v>
      </c>
      <c r="W255" s="23">
        <f t="shared" si="81"/>
        <v>2.8546144671267379</v>
      </c>
      <c r="X255" s="23">
        <f t="shared" si="82"/>
        <v>0.27752295123847653</v>
      </c>
      <c r="Y255" s="23">
        <f t="shared" si="83"/>
        <v>1.8155174611858962</v>
      </c>
      <c r="Z255" s="23">
        <f t="shared" si="84"/>
        <v>3.9785003599515303</v>
      </c>
      <c r="AA255" s="23">
        <f t="shared" si="85"/>
        <v>0.45633210931970719</v>
      </c>
      <c r="AB255" s="23">
        <f t="shared" si="86"/>
        <v>1.0232964296208329</v>
      </c>
      <c r="AC255" s="23">
        <f t="shared" si="87"/>
        <v>11.460174263442326</v>
      </c>
      <c r="AD255" s="23">
        <f t="shared" si="88"/>
        <v>30.698892888624986</v>
      </c>
      <c r="AE255" s="23">
        <f t="shared" si="89"/>
        <v>-0.3</v>
      </c>
      <c r="AF255" s="46">
        <f t="shared" si="90"/>
        <v>0.28172085878437036</v>
      </c>
      <c r="AG255" s="23">
        <f t="shared" si="91"/>
        <v>6.0930470718765416E-2</v>
      </c>
      <c r="AH255" s="23">
        <f t="shared" si="92"/>
        <v>1.0971540777234681</v>
      </c>
      <c r="AI255" s="155">
        <f t="shared" si="93"/>
        <v>0.28389595860078548</v>
      </c>
      <c r="AJ255" s="155">
        <f t="shared" si="94"/>
        <v>1.8519787940140187E-2</v>
      </c>
      <c r="AK255" s="155">
        <f t="shared" si="95"/>
        <v>0.30241574654092568</v>
      </c>
      <c r="AL255" s="155">
        <f t="shared" si="96"/>
        <v>11.382085504147334</v>
      </c>
    </row>
    <row r="256" spans="1:38" s="156" customFormat="1" x14ac:dyDescent="0.35">
      <c r="A256" s="23">
        <f>'Uitgebreide invoer'!A256</f>
        <v>176.39999999999958</v>
      </c>
      <c r="B256" s="23">
        <f t="shared" si="75"/>
        <v>0.69999999999998863</v>
      </c>
      <c r="C256" s="23">
        <f>'Uitgebreide invoer'!B256</f>
        <v>0.3</v>
      </c>
      <c r="D256" s="23" t="str">
        <f>'Uitgebreide invoer'!C256</f>
        <v>30 - Grasachtigen en ondergedoken soorten</v>
      </c>
      <c r="E256" s="23">
        <f>'Uitgebreide invoer'!D256</f>
        <v>30</v>
      </c>
      <c r="F256" s="23">
        <f>'Uitgebreide invoer'!E256</f>
        <v>1.5</v>
      </c>
      <c r="G256" s="23">
        <f>'Uitgebreide invoer'!F256</f>
        <v>1.2</v>
      </c>
      <c r="H256" s="23">
        <f>'Uitgebreide invoer'!G256</f>
        <v>1.2</v>
      </c>
      <c r="I256" s="23">
        <f>'Uitgebreide invoer'!H256</f>
        <v>1</v>
      </c>
      <c r="J256" s="24">
        <f>J255+(+H256-I256)/(MAX('Invoerblad heterogene watergang'!$H$9:$H$17))*B256</f>
        <v>1.0503999999999944</v>
      </c>
      <c r="K256" s="24">
        <f t="shared" si="97"/>
        <v>1.8216615531226528</v>
      </c>
      <c r="L256" s="79">
        <f t="shared" si="98"/>
        <v>0.7708396379622946</v>
      </c>
      <c r="M256" s="91">
        <f>'Uitgebreide invoer'!K256</f>
        <v>100</v>
      </c>
      <c r="N256" s="89">
        <f t="shared" si="76"/>
        <v>1.7503999999999944</v>
      </c>
      <c r="O256" s="93" t="str">
        <f>'Uitgebreide invoer'!L256</f>
        <v>Begroeiing volgt bodemverloop</v>
      </c>
      <c r="P256" s="23">
        <f t="shared" si="77"/>
        <v>0.7</v>
      </c>
      <c r="Q256" s="24">
        <f t="shared" si="78"/>
        <v>6.0273594337686618E-4</v>
      </c>
      <c r="R256" s="23">
        <f>'Uitgebreide invoer'!I256</f>
        <v>1</v>
      </c>
      <c r="S256" s="23">
        <f t="shared" si="79"/>
        <v>0.7</v>
      </c>
      <c r="T256" s="24">
        <f t="shared" si="99"/>
        <v>7.0839637962294644E-2</v>
      </c>
      <c r="U256" s="23" t="str">
        <f>'Uitgebreide invoer'!J256</f>
        <v>Nee</v>
      </c>
      <c r="V256" s="23">
        <f t="shared" si="80"/>
        <v>0.79253494701469696</v>
      </c>
      <c r="W256" s="23">
        <f t="shared" si="81"/>
        <v>2.8554159470083587</v>
      </c>
      <c r="X256" s="23">
        <f t="shared" si="82"/>
        <v>0.27755499083944035</v>
      </c>
      <c r="Y256" s="23">
        <f t="shared" si="83"/>
        <v>1.8162981867355157</v>
      </c>
      <c r="Z256" s="23">
        <f t="shared" si="84"/>
        <v>3.979301839833151</v>
      </c>
      <c r="AA256" s="23">
        <f t="shared" si="85"/>
        <v>0.4564363950867501</v>
      </c>
      <c r="AB256" s="23">
        <f t="shared" si="86"/>
        <v>1.0237632397208187</v>
      </c>
      <c r="AC256" s="23">
        <f t="shared" si="87"/>
        <v>11.46559769889716</v>
      </c>
      <c r="AD256" s="23">
        <f t="shared" si="88"/>
        <v>30.712897191624563</v>
      </c>
      <c r="AE256" s="23">
        <f t="shared" si="89"/>
        <v>-0.3</v>
      </c>
      <c r="AF256" s="46">
        <f t="shared" si="90"/>
        <v>0.28172886483699811</v>
      </c>
      <c r="AG256" s="23">
        <f t="shared" si="91"/>
        <v>6.0903783876672946E-2</v>
      </c>
      <c r="AH256" s="23">
        <f t="shared" si="92"/>
        <v>1.0973470507140228</v>
      </c>
      <c r="AI256" s="155">
        <f t="shared" si="93"/>
        <v>0.2839038298199445</v>
      </c>
      <c r="AJ256" s="155">
        <f t="shared" si="94"/>
        <v>1.8511767062630535E-2</v>
      </c>
      <c r="AK256" s="155">
        <f t="shared" si="95"/>
        <v>0.30241559688257502</v>
      </c>
      <c r="AL256" s="155">
        <f t="shared" si="96"/>
        <v>11.380530710287111</v>
      </c>
    </row>
    <row r="257" spans="1:38" s="156" customFormat="1" x14ac:dyDescent="0.35">
      <c r="A257" s="23">
        <f>'Uitgebreide invoer'!A257</f>
        <v>177.09999999999957</v>
      </c>
      <c r="B257" s="23">
        <f t="shared" si="75"/>
        <v>0.69999999999998863</v>
      </c>
      <c r="C257" s="23">
        <f>'Uitgebreide invoer'!B257</f>
        <v>0.3</v>
      </c>
      <c r="D257" s="23" t="str">
        <f>'Uitgebreide invoer'!C257</f>
        <v>30 - Grasachtigen en ondergedoken soorten</v>
      </c>
      <c r="E257" s="23">
        <f>'Uitgebreide invoer'!D257</f>
        <v>30</v>
      </c>
      <c r="F257" s="23">
        <f>'Uitgebreide invoer'!E257</f>
        <v>1.5</v>
      </c>
      <c r="G257" s="23">
        <f>'Uitgebreide invoer'!F257</f>
        <v>1.2</v>
      </c>
      <c r="H257" s="23">
        <f>'Uitgebreide invoer'!G257</f>
        <v>1.2</v>
      </c>
      <c r="I257" s="23">
        <f>'Uitgebreide invoer'!H257</f>
        <v>1</v>
      </c>
      <c r="J257" s="24">
        <f>J256+(+H257-I257)/(MAX('Invoerblad heterogene watergang'!$H$9:$H$17))*B257</f>
        <v>1.0505999999999944</v>
      </c>
      <c r="K257" s="24">
        <f t="shared" si="97"/>
        <v>1.8220830938103096</v>
      </c>
      <c r="L257" s="79">
        <f t="shared" si="98"/>
        <v>0.77106155312265834</v>
      </c>
      <c r="M257" s="91">
        <f>'Uitgebreide invoer'!K257</f>
        <v>100</v>
      </c>
      <c r="N257" s="89">
        <f t="shared" si="76"/>
        <v>1.7505999999999944</v>
      </c>
      <c r="O257" s="93" t="str">
        <f>'Uitgebreide invoer'!L257</f>
        <v>Begroeiing volgt bodemverloop</v>
      </c>
      <c r="P257" s="23">
        <f t="shared" si="77"/>
        <v>0.7</v>
      </c>
      <c r="Q257" s="24">
        <f t="shared" si="78"/>
        <v>6.022009823670498E-4</v>
      </c>
      <c r="R257" s="23">
        <f>'Uitgebreide invoer'!I257</f>
        <v>1</v>
      </c>
      <c r="S257" s="23">
        <f t="shared" si="79"/>
        <v>0.7</v>
      </c>
      <c r="T257" s="24">
        <f t="shared" si="99"/>
        <v>7.1061553122658383E-2</v>
      </c>
      <c r="U257" s="23" t="str">
        <f>'Uitgebreide invoer'!J257</f>
        <v>Nee</v>
      </c>
      <c r="V257" s="23">
        <f t="shared" si="80"/>
        <v>0.79284848024549659</v>
      </c>
      <c r="W257" s="23">
        <f t="shared" si="81"/>
        <v>2.856216073497853</v>
      </c>
      <c r="X257" s="23">
        <f t="shared" si="82"/>
        <v>0.27758701017130616</v>
      </c>
      <c r="Y257" s="23">
        <f t="shared" si="83"/>
        <v>1.8170777418030792</v>
      </c>
      <c r="Z257" s="23">
        <f t="shared" si="84"/>
        <v>3.9801019663226453</v>
      </c>
      <c r="AA257" s="23">
        <f t="shared" si="85"/>
        <v>0.45654050001184782</v>
      </c>
      <c r="AB257" s="23">
        <f t="shared" si="86"/>
        <v>1.0242292615575828</v>
      </c>
      <c r="AC257" s="23">
        <f t="shared" si="87"/>
        <v>11.471015711001805</v>
      </c>
      <c r="AD257" s="23">
        <f t="shared" si="88"/>
        <v>30.726877846727483</v>
      </c>
      <c r="AE257" s="23">
        <f t="shared" si="89"/>
        <v>-0.3</v>
      </c>
      <c r="AF257" s="46">
        <f t="shared" si="90"/>
        <v>0.28173686105694934</v>
      </c>
      <c r="AG257" s="23">
        <f t="shared" si="91"/>
        <v>6.0877129810168837E-2</v>
      </c>
      <c r="AH257" s="23">
        <f t="shared" si="92"/>
        <v>1.0975400142610729</v>
      </c>
      <c r="AI257" s="155">
        <f t="shared" si="93"/>
        <v>0.28391169126656934</v>
      </c>
      <c r="AJ257" s="155">
        <f t="shared" si="94"/>
        <v>1.8503756024371629E-2</v>
      </c>
      <c r="AK257" s="155">
        <f t="shared" si="95"/>
        <v>0.302415447290941</v>
      </c>
      <c r="AL257" s="155">
        <f t="shared" si="96"/>
        <v>11.37898141165252</v>
      </c>
    </row>
    <row r="258" spans="1:38" s="156" customFormat="1" x14ac:dyDescent="0.35">
      <c r="A258" s="23">
        <f>'Uitgebreide invoer'!A258</f>
        <v>177.79999999999956</v>
      </c>
      <c r="B258" s="23">
        <f t="shared" si="75"/>
        <v>0.69999999999998863</v>
      </c>
      <c r="C258" s="23">
        <f>'Uitgebreide invoer'!B258</f>
        <v>0.3</v>
      </c>
      <c r="D258" s="23" t="str">
        <f>'Uitgebreide invoer'!C258</f>
        <v>30 - Grasachtigen en ondergedoken soorten</v>
      </c>
      <c r="E258" s="23">
        <f>'Uitgebreide invoer'!D258</f>
        <v>30</v>
      </c>
      <c r="F258" s="23">
        <f>'Uitgebreide invoer'!E258</f>
        <v>1.5</v>
      </c>
      <c r="G258" s="23">
        <f>'Uitgebreide invoer'!F258</f>
        <v>1.2</v>
      </c>
      <c r="H258" s="23">
        <f>'Uitgebreide invoer'!G258</f>
        <v>1.2</v>
      </c>
      <c r="I258" s="23">
        <f>'Uitgebreide invoer'!H258</f>
        <v>1</v>
      </c>
      <c r="J258" s="24">
        <f>J257+(+H258-I258)/(MAX('Invoerblad heterogene watergang'!$H$9:$H$17))*B258</f>
        <v>1.0507999999999944</v>
      </c>
      <c r="K258" s="24">
        <f t="shared" si="97"/>
        <v>1.8225042609132065</v>
      </c>
      <c r="L258" s="79">
        <f t="shared" si="98"/>
        <v>0.77128309381031523</v>
      </c>
      <c r="M258" s="91">
        <f>'Uitgebreide invoer'!K258</f>
        <v>100</v>
      </c>
      <c r="N258" s="89">
        <f t="shared" si="76"/>
        <v>1.7507999999999944</v>
      </c>
      <c r="O258" s="93" t="str">
        <f>'Uitgebreide invoer'!L258</f>
        <v>Begroeiing volgt bodemverloop</v>
      </c>
      <c r="P258" s="23">
        <f t="shared" si="77"/>
        <v>0.7</v>
      </c>
      <c r="Q258" s="24">
        <f t="shared" si="78"/>
        <v>6.0166728985272186E-4</v>
      </c>
      <c r="R258" s="23">
        <f>'Uitgebreide invoer'!I258</f>
        <v>1</v>
      </c>
      <c r="S258" s="23">
        <f t="shared" si="79"/>
        <v>0.7</v>
      </c>
      <c r="T258" s="24">
        <f t="shared" si="99"/>
        <v>7.1283093810315279E-2</v>
      </c>
      <c r="U258" s="23" t="str">
        <f>'Uitgebreide invoer'!J258</f>
        <v>Nee</v>
      </c>
      <c r="V258" s="23">
        <f t="shared" si="80"/>
        <v>0.79316163176713361</v>
      </c>
      <c r="W258" s="23">
        <f t="shared" si="81"/>
        <v>2.8570148498068013</v>
      </c>
      <c r="X258" s="23">
        <f t="shared" si="82"/>
        <v>0.27761900916292725</v>
      </c>
      <c r="Y258" s="23">
        <f t="shared" si="83"/>
        <v>1.8178561287687955</v>
      </c>
      <c r="Z258" s="23">
        <f t="shared" si="84"/>
        <v>3.9809007426315937</v>
      </c>
      <c r="AA258" s="23">
        <f t="shared" si="85"/>
        <v>0.45664442453973192</v>
      </c>
      <c r="AB258" s="23">
        <f t="shared" si="86"/>
        <v>1.0246944970016618</v>
      </c>
      <c r="AC258" s="23">
        <f t="shared" si="87"/>
        <v>11.4764283032612</v>
      </c>
      <c r="AD258" s="23">
        <f t="shared" si="88"/>
        <v>30.740834910049855</v>
      </c>
      <c r="AE258" s="23">
        <f t="shared" si="89"/>
        <v>-0.3</v>
      </c>
      <c r="AF258" s="46">
        <f t="shared" si="90"/>
        <v>0.28174484744149103</v>
      </c>
      <c r="AG258" s="23">
        <f t="shared" si="91"/>
        <v>6.0850508528363198E-2</v>
      </c>
      <c r="AH258" s="23">
        <f t="shared" si="92"/>
        <v>1.0977329684776813</v>
      </c>
      <c r="AI258" s="155">
        <f t="shared" si="93"/>
        <v>0.28391954293832711</v>
      </c>
      <c r="AJ258" s="155">
        <f t="shared" si="94"/>
        <v>1.8495754828139636E-2</v>
      </c>
      <c r="AK258" s="155">
        <f t="shared" si="95"/>
        <v>0.30241529776646675</v>
      </c>
      <c r="AL258" s="155">
        <f t="shared" si="96"/>
        <v>11.377437583992894</v>
      </c>
    </row>
    <row r="259" spans="1:38" s="156" customFormat="1" x14ac:dyDescent="0.35">
      <c r="A259" s="23">
        <f>'Uitgebreide invoer'!A259</f>
        <v>178.49999999999955</v>
      </c>
      <c r="B259" s="23">
        <f t="shared" si="75"/>
        <v>0.69999999999998863</v>
      </c>
      <c r="C259" s="23">
        <f>'Uitgebreide invoer'!B259</f>
        <v>0.3</v>
      </c>
      <c r="D259" s="23" t="str">
        <f>'Uitgebreide invoer'!C259</f>
        <v>30 - Grasachtigen en ondergedoken soorten</v>
      </c>
      <c r="E259" s="23">
        <f>'Uitgebreide invoer'!D259</f>
        <v>30</v>
      </c>
      <c r="F259" s="23">
        <f>'Uitgebreide invoer'!E259</f>
        <v>1.5</v>
      </c>
      <c r="G259" s="23">
        <f>'Uitgebreide invoer'!F259</f>
        <v>1.2</v>
      </c>
      <c r="H259" s="23">
        <f>'Uitgebreide invoer'!G259</f>
        <v>1.2</v>
      </c>
      <c r="I259" s="23">
        <f>'Uitgebreide invoer'!H259</f>
        <v>1</v>
      </c>
      <c r="J259" s="24">
        <f>J258+(+H259-I259)/(MAX('Invoerblad heterogene watergang'!$H$9:$H$17))*B259</f>
        <v>1.0509999999999944</v>
      </c>
      <c r="K259" s="24">
        <f t="shared" si="97"/>
        <v>1.8229250553165153</v>
      </c>
      <c r="L259" s="79">
        <f t="shared" si="98"/>
        <v>0.77150426091321211</v>
      </c>
      <c r="M259" s="91">
        <f>'Uitgebreide invoer'!K259</f>
        <v>100</v>
      </c>
      <c r="N259" s="89">
        <f t="shared" si="76"/>
        <v>1.7509999999999943</v>
      </c>
      <c r="O259" s="93" t="str">
        <f>'Uitgebreide invoer'!L259</f>
        <v>Begroeiing volgt bodemverloop</v>
      </c>
      <c r="P259" s="23">
        <f t="shared" si="77"/>
        <v>0.7</v>
      </c>
      <c r="Q259" s="24">
        <f t="shared" si="78"/>
        <v>6.0113486186983821E-4</v>
      </c>
      <c r="R259" s="23">
        <f>'Uitgebreide invoer'!I259</f>
        <v>1</v>
      </c>
      <c r="S259" s="23">
        <f t="shared" si="79"/>
        <v>0.7</v>
      </c>
      <c r="T259" s="24">
        <f t="shared" si="99"/>
        <v>7.1504260913212159E-2</v>
      </c>
      <c r="U259" s="23" t="str">
        <f>'Uitgebreide invoer'!J259</f>
        <v>Nee</v>
      </c>
      <c r="V259" s="23">
        <f t="shared" si="80"/>
        <v>0.79347440208897158</v>
      </c>
      <c r="W259" s="23">
        <f t="shared" si="81"/>
        <v>2.8578122791367417</v>
      </c>
      <c r="X259" s="23">
        <f t="shared" si="82"/>
        <v>0.27765098774390323</v>
      </c>
      <c r="Y259" s="23">
        <f t="shared" si="83"/>
        <v>1.8186333500067169</v>
      </c>
      <c r="Z259" s="23">
        <f t="shared" si="84"/>
        <v>3.9816981719615345</v>
      </c>
      <c r="AA259" s="23">
        <f t="shared" si="85"/>
        <v>0.45674816911367982</v>
      </c>
      <c r="AB259" s="23">
        <f t="shared" si="86"/>
        <v>1.0251589479177454</v>
      </c>
      <c r="AC259" s="23">
        <f t="shared" si="87"/>
        <v>11.481835479197619</v>
      </c>
      <c r="AD259" s="23">
        <f t="shared" si="88"/>
        <v>30.754768437532363</v>
      </c>
      <c r="AE259" s="23">
        <f t="shared" si="89"/>
        <v>-0.3</v>
      </c>
      <c r="AF259" s="46">
        <f t="shared" si="90"/>
        <v>0.28175282398806573</v>
      </c>
      <c r="AG259" s="23">
        <f t="shared" si="91"/>
        <v>6.0823920039780877E-2</v>
      </c>
      <c r="AH259" s="23">
        <f t="shared" si="92"/>
        <v>1.0979259134761299</v>
      </c>
      <c r="AI259" s="155">
        <f t="shared" si="93"/>
        <v>0.28392738483305707</v>
      </c>
      <c r="AJ259" s="155">
        <f t="shared" si="94"/>
        <v>1.8487763476534878E-2</v>
      </c>
      <c r="AK259" s="155">
        <f t="shared" si="95"/>
        <v>0.30241514830959193</v>
      </c>
      <c r="AL259" s="155">
        <f t="shared" si="96"/>
        <v>11.375899203188135</v>
      </c>
    </row>
    <row r="260" spans="1:38" s="156" customFormat="1" x14ac:dyDescent="0.35">
      <c r="A260" s="23">
        <f>'Uitgebreide invoer'!A260</f>
        <v>179.19999999999953</v>
      </c>
      <c r="B260" s="23">
        <f t="shared" si="75"/>
        <v>0.69999999999998863</v>
      </c>
      <c r="C260" s="23">
        <f>'Uitgebreide invoer'!B260</f>
        <v>0.3</v>
      </c>
      <c r="D260" s="23" t="str">
        <f>'Uitgebreide invoer'!C260</f>
        <v>30 - Grasachtigen en ondergedoken soorten</v>
      </c>
      <c r="E260" s="23">
        <f>'Uitgebreide invoer'!D260</f>
        <v>30</v>
      </c>
      <c r="F260" s="23">
        <f>'Uitgebreide invoer'!E260</f>
        <v>1.5</v>
      </c>
      <c r="G260" s="23">
        <f>'Uitgebreide invoer'!F260</f>
        <v>1.2</v>
      </c>
      <c r="H260" s="23">
        <f>'Uitgebreide invoer'!G260</f>
        <v>1.2</v>
      </c>
      <c r="I260" s="23">
        <f>'Uitgebreide invoer'!H260</f>
        <v>1</v>
      </c>
      <c r="J260" s="24">
        <f>J259+(+H260-I260)/(MAX('Invoerblad heterogene watergang'!$H$9:$H$17))*B260</f>
        <v>1.0511999999999944</v>
      </c>
      <c r="K260" s="24">
        <f t="shared" si="97"/>
        <v>1.8233454779026435</v>
      </c>
      <c r="L260" s="79">
        <f t="shared" si="98"/>
        <v>0.77172505531652091</v>
      </c>
      <c r="M260" s="91">
        <f>'Uitgebreide invoer'!K260</f>
        <v>100</v>
      </c>
      <c r="N260" s="89">
        <f t="shared" si="76"/>
        <v>1.7511999999999943</v>
      </c>
      <c r="O260" s="93" t="str">
        <f>'Uitgebreide invoer'!L260</f>
        <v>Begroeiing volgt bodemverloop</v>
      </c>
      <c r="P260" s="23">
        <f t="shared" si="77"/>
        <v>0.7</v>
      </c>
      <c r="Q260" s="24">
        <f t="shared" si="78"/>
        <v>6.0060369446898352E-4</v>
      </c>
      <c r="R260" s="23">
        <f>'Uitgebreide invoer'!I260</f>
        <v>1</v>
      </c>
      <c r="S260" s="23">
        <f t="shared" si="79"/>
        <v>0.7</v>
      </c>
      <c r="T260" s="24">
        <f t="shared" si="99"/>
        <v>7.1725055316520958E-2</v>
      </c>
      <c r="U260" s="23" t="str">
        <f>'Uitgebreide invoer'!J260</f>
        <v>Nee</v>
      </c>
      <c r="V260" s="23">
        <f t="shared" si="80"/>
        <v>0.79378679172006206</v>
      </c>
      <c r="W260" s="23">
        <f t="shared" si="81"/>
        <v>2.8586083646792071</v>
      </c>
      <c r="X260" s="23">
        <f t="shared" si="82"/>
        <v>0.27768294584457387</v>
      </c>
      <c r="Y260" s="23">
        <f t="shared" si="83"/>
        <v>1.8194094078847558</v>
      </c>
      <c r="Z260" s="23">
        <f t="shared" si="84"/>
        <v>3.9824942575039994</v>
      </c>
      <c r="AA260" s="23">
        <f t="shared" si="85"/>
        <v>0.45685173417552094</v>
      </c>
      <c r="AB260" s="23">
        <f t="shared" si="86"/>
        <v>1.0256226161646937</v>
      </c>
      <c r="AC260" s="23">
        <f t="shared" si="87"/>
        <v>11.487237242350517</v>
      </c>
      <c r="AD260" s="23">
        <f t="shared" si="88"/>
        <v>30.768678484940814</v>
      </c>
      <c r="AE260" s="23">
        <f t="shared" si="89"/>
        <v>-0.3</v>
      </c>
      <c r="AF260" s="46">
        <f t="shared" si="90"/>
        <v>0.28176079069429161</v>
      </c>
      <c r="AG260" s="23">
        <f t="shared" si="91"/>
        <v>6.0797364352361272E-2</v>
      </c>
      <c r="AH260" s="23">
        <f t="shared" si="92"/>
        <v>1.098118849367919</v>
      </c>
      <c r="AI260" s="155">
        <f t="shared" si="93"/>
        <v>0.28393521694877061</v>
      </c>
      <c r="AJ260" s="155">
        <f t="shared" si="94"/>
        <v>1.8479781971983779E-2</v>
      </c>
      <c r="AK260" s="155">
        <f t="shared" si="95"/>
        <v>0.30241499892075441</v>
      </c>
      <c r="AL260" s="155">
        <f t="shared" si="96"/>
        <v>11.3743662452479</v>
      </c>
    </row>
    <row r="261" spans="1:38" s="156" customFormat="1" x14ac:dyDescent="0.35">
      <c r="A261" s="23">
        <f>'Uitgebreide invoer'!A261</f>
        <v>179.89999999999952</v>
      </c>
      <c r="B261" s="23">
        <f t="shared" ref="B261:B324" si="100">A262-A261</f>
        <v>0.69999999999998863</v>
      </c>
      <c r="C261" s="23">
        <f>'Uitgebreide invoer'!B261</f>
        <v>0.3</v>
      </c>
      <c r="D261" s="23" t="str">
        <f>'Uitgebreide invoer'!C261</f>
        <v>30 - Grasachtigen en ondergedoken soorten</v>
      </c>
      <c r="E261" s="23">
        <f>'Uitgebreide invoer'!D261</f>
        <v>30</v>
      </c>
      <c r="F261" s="23">
        <f>'Uitgebreide invoer'!E261</f>
        <v>1.5</v>
      </c>
      <c r="G261" s="23">
        <f>'Uitgebreide invoer'!F261</f>
        <v>1.2</v>
      </c>
      <c r="H261" s="23">
        <f>'Uitgebreide invoer'!G261</f>
        <v>1.2</v>
      </c>
      <c r="I261" s="23">
        <f>'Uitgebreide invoer'!H261</f>
        <v>1</v>
      </c>
      <c r="J261" s="24">
        <f>J260+(+H261-I261)/(MAX('Invoerblad heterogene watergang'!$H$9:$H$17))*B261</f>
        <v>1.0513999999999943</v>
      </c>
      <c r="K261" s="24">
        <f t="shared" si="97"/>
        <v>1.823765529551244</v>
      </c>
      <c r="L261" s="79">
        <f t="shared" si="98"/>
        <v>0.77194547790264911</v>
      </c>
      <c r="M261" s="91">
        <f>'Uitgebreide invoer'!K261</f>
        <v>100</v>
      </c>
      <c r="N261" s="89">
        <f t="shared" ref="N261:N324" si="101">IF(O261="Begroeiing volgt horizontaal peil",$J$4+$P$4,J261+P261)</f>
        <v>1.7513999999999943</v>
      </c>
      <c r="O261" s="93" t="str">
        <f>'Uitgebreide invoer'!L261</f>
        <v>Begroeiing volgt bodemverloop</v>
      </c>
      <c r="P261" s="23">
        <f t="shared" ref="P261:P324" si="102">M261/100*$L$4</f>
        <v>0.7</v>
      </c>
      <c r="Q261" s="24">
        <f t="shared" ref="Q261:Q324" si="103">((-AC261+(AC261^2-4*AD261*AE261)^0.5)/(2*AD261))^2</f>
        <v>6.0007378371530306E-4</v>
      </c>
      <c r="R261" s="23">
        <f>'Uitgebreide invoer'!I261</f>
        <v>1</v>
      </c>
      <c r="S261" s="23">
        <f t="shared" ref="S261:S324" si="104">P261*R261</f>
        <v>0.7</v>
      </c>
      <c r="T261" s="24">
        <f t="shared" si="99"/>
        <v>7.1945477902649158E-2</v>
      </c>
      <c r="U261" s="23" t="str">
        <f>'Uitgebreide invoer'!J261</f>
        <v>Nee</v>
      </c>
      <c r="V261" s="23">
        <f t="shared" ref="V261:V324" si="105">IF(((+T261*(G261+(F261*T261))+S261)*(IF(U261="Ja",0.5,1))+Y261*(IF(U261="Ja",0.5,0)))&lt;0,0,((+T261*(G261+(F261*T261))+S261)*(IF(U261="Ja",0.5,1))+Y261*(IF(U261="Ja",0.5,0))))</f>
        <v>0.79409880116913978</v>
      </c>
      <c r="W261" s="23">
        <f t="shared" ref="W261:W324" si="106">(+G261+(2*T261*(1+F261^2)^0.5)+2*(IF(R261&gt;0,1,0))*P261)*(IF(U261="Ja",0.5,1))+Z261*(IF(U261="Ja",0.5,0))</f>
        <v>2.8594031096157631</v>
      </c>
      <c r="X261" s="23">
        <f t="shared" ref="X261:X324" si="107">V261/W261</f>
        <v>0.27771488339601341</v>
      </c>
      <c r="Y261" s="23">
        <f t="shared" ref="Y261:Y324" si="108">L261*($G261+($F261*L261))</f>
        <v>1.8201843047647028</v>
      </c>
      <c r="Z261" s="23">
        <f t="shared" ref="Z261:Z324" si="109">$G261+(2*L261*(1+$F261^2)^0.5)</f>
        <v>3.9832890024405554</v>
      </c>
      <c r="AA261" s="23">
        <f t="shared" ref="AA261:AA324" si="110">Y261/Z261</f>
        <v>0.45695512016564166</v>
      </c>
      <c r="AB261" s="23">
        <f t="shared" ref="AB261:AB324" si="111">Y261-V261</f>
        <v>1.0260855035955632</v>
      </c>
      <c r="AC261" s="23">
        <f t="shared" ref="AC261:AC324" si="112">34*V261*X261^(2/3)</f>
        <v>11.492633596276317</v>
      </c>
      <c r="AD261" s="23">
        <f t="shared" ref="AD261:AD324" si="113">E261*AB261</f>
        <v>30.782565107866894</v>
      </c>
      <c r="AE261" s="23">
        <f t="shared" ref="AE261:AE324" si="114">-C261</f>
        <v>-0.3</v>
      </c>
      <c r="AF261" s="46">
        <f t="shared" ref="AF261:AF324" si="115">(+(Q261^0.5))*V261*(X261^0.666)*34</f>
        <v>0.28176874755795717</v>
      </c>
      <c r="AG261" s="23">
        <f t="shared" ref="AG261:AG324" si="116">(+C261-AF261)/C261</f>
        <v>6.0770841473476077E-2</v>
      </c>
      <c r="AH261" s="23">
        <f t="shared" ref="AH261:AH324" si="117">J261+AG261*L261</f>
        <v>1.0983117762637828</v>
      </c>
      <c r="AI261" s="155">
        <f t="shared" ref="AI261:AI324" si="118">34*V261*X261^0.66*Q261^0.5</f>
        <v>0.28394303928364628</v>
      </c>
      <c r="AJ261" s="155">
        <f t="shared" ref="AJ261:AJ324" si="119">E261*AB261*Q261</f>
        <v>1.8471810316740354E-2</v>
      </c>
      <c r="AK261" s="155">
        <f t="shared" ref="AK261:AK324" si="120">AJ261+AI261</f>
        <v>0.30241484960038661</v>
      </c>
      <c r="AL261" s="155">
        <f t="shared" ref="AL261:AL324" si="121">AK261/(Y261*AA261^0.66*Q261^0.5)</f>
        <v>11.372838686310722</v>
      </c>
    </row>
    <row r="262" spans="1:38" s="156" customFormat="1" x14ac:dyDescent="0.35">
      <c r="A262" s="23">
        <f>'Uitgebreide invoer'!A262</f>
        <v>180.59999999999951</v>
      </c>
      <c r="B262" s="23">
        <f t="shared" si="100"/>
        <v>0.69999999999998863</v>
      </c>
      <c r="C262" s="23">
        <f>'Uitgebreide invoer'!B262</f>
        <v>0.3</v>
      </c>
      <c r="D262" s="23" t="str">
        <f>'Uitgebreide invoer'!C262</f>
        <v>30 - Grasachtigen en ondergedoken soorten</v>
      </c>
      <c r="E262" s="23">
        <f>'Uitgebreide invoer'!D262</f>
        <v>30</v>
      </c>
      <c r="F262" s="23">
        <f>'Uitgebreide invoer'!E262</f>
        <v>1.5</v>
      </c>
      <c r="G262" s="23">
        <f>'Uitgebreide invoer'!F262</f>
        <v>1.2</v>
      </c>
      <c r="H262" s="23">
        <f>'Uitgebreide invoer'!G262</f>
        <v>1.2</v>
      </c>
      <c r="I262" s="23">
        <f>'Uitgebreide invoer'!H262</f>
        <v>1</v>
      </c>
      <c r="J262" s="24">
        <f>J261+(+H262-I262)/(MAX('Invoerblad heterogene watergang'!$H$9:$H$17))*B262</f>
        <v>1.0515999999999943</v>
      </c>
      <c r="K262" s="24">
        <f t="shared" ref="K262:K325" si="122">IF(C262&lt;0,+K261-Q262*B262,+K261+Q262*B262)</f>
        <v>1.824185211139226</v>
      </c>
      <c r="L262" s="79">
        <f t="shared" ref="L262:L325" si="123">K261-J262</f>
        <v>0.77216552955124973</v>
      </c>
      <c r="M262" s="91">
        <f>'Uitgebreide invoer'!K262</f>
        <v>100</v>
      </c>
      <c r="N262" s="89">
        <f t="shared" si="101"/>
        <v>1.7515999999999943</v>
      </c>
      <c r="O262" s="93" t="str">
        <f>'Uitgebreide invoer'!L262</f>
        <v>Begroeiing volgt bodemverloop</v>
      </c>
      <c r="P262" s="23">
        <f t="shared" si="102"/>
        <v>0.7</v>
      </c>
      <c r="Q262" s="24">
        <f t="shared" si="103"/>
        <v>5.9954512568845481E-4</v>
      </c>
      <c r="R262" s="23">
        <f>'Uitgebreide invoer'!I262</f>
        <v>1</v>
      </c>
      <c r="S262" s="23">
        <f t="shared" si="104"/>
        <v>0.7</v>
      </c>
      <c r="T262" s="24">
        <f t="shared" ref="T262:T325" si="124">IF((IF(B262="","",(+K261-J262)-P262))&lt;0,0,(IF(B262="","",(+K261-J262)-P262)))</f>
        <v>7.2165529551249774E-2</v>
      </c>
      <c r="U262" s="23" t="str">
        <f>'Uitgebreide invoer'!J262</f>
        <v>Nee</v>
      </c>
      <c r="V262" s="23">
        <f t="shared" si="105"/>
        <v>0.79441043094461816</v>
      </c>
      <c r="W262" s="23">
        <f t="shared" si="106"/>
        <v>2.8601965171180428</v>
      </c>
      <c r="X262" s="23">
        <f t="shared" si="107"/>
        <v>0.27774680033002508</v>
      </c>
      <c r="Y262" s="23">
        <f t="shared" si="108"/>
        <v>1.8209580430022425</v>
      </c>
      <c r="Z262" s="23">
        <f t="shared" si="109"/>
        <v>3.9840824099428351</v>
      </c>
      <c r="AA262" s="23">
        <f t="shared" si="110"/>
        <v>0.45705832752299175</v>
      </c>
      <c r="AB262" s="23">
        <f t="shared" si="111"/>
        <v>1.0265476120576245</v>
      </c>
      <c r="AC262" s="23">
        <f t="shared" si="112"/>
        <v>11.498024544548251</v>
      </c>
      <c r="AD262" s="23">
        <f t="shared" si="113"/>
        <v>30.796428361728733</v>
      </c>
      <c r="AE262" s="23">
        <f t="shared" si="114"/>
        <v>-0.3</v>
      </c>
      <c r="AF262" s="46">
        <f t="shared" si="115"/>
        <v>0.28177669457702137</v>
      </c>
      <c r="AG262" s="23">
        <f t="shared" si="116"/>
        <v>6.0744351409928732E-2</v>
      </c>
      <c r="AH262" s="23">
        <f t="shared" si="117"/>
        <v>1.0985046942736891</v>
      </c>
      <c r="AI262" s="155">
        <f t="shared" si="118"/>
        <v>0.28395085183602969</v>
      </c>
      <c r="AJ262" s="155">
        <f t="shared" si="119"/>
        <v>1.8463848512888147E-2</v>
      </c>
      <c r="AK262" s="155">
        <f t="shared" si="120"/>
        <v>0.30241470034891782</v>
      </c>
      <c r="AL262" s="155">
        <f t="shared" si="121"/>
        <v>11.371316502643229</v>
      </c>
    </row>
    <row r="263" spans="1:38" s="156" customFormat="1" x14ac:dyDescent="0.35">
      <c r="A263" s="23">
        <f>'Uitgebreide invoer'!A263</f>
        <v>181.2999999999995</v>
      </c>
      <c r="B263" s="23">
        <f t="shared" si="100"/>
        <v>0.69999999999998863</v>
      </c>
      <c r="C263" s="23">
        <f>'Uitgebreide invoer'!B263</f>
        <v>0.3</v>
      </c>
      <c r="D263" s="23" t="str">
        <f>'Uitgebreide invoer'!C263</f>
        <v>30 - Grasachtigen en ondergedoken soorten</v>
      </c>
      <c r="E263" s="23">
        <f>'Uitgebreide invoer'!D263</f>
        <v>30</v>
      </c>
      <c r="F263" s="23">
        <f>'Uitgebreide invoer'!E263</f>
        <v>1.5</v>
      </c>
      <c r="G263" s="23">
        <f>'Uitgebreide invoer'!F263</f>
        <v>1.2</v>
      </c>
      <c r="H263" s="23">
        <f>'Uitgebreide invoer'!G263</f>
        <v>1.2</v>
      </c>
      <c r="I263" s="23">
        <f>'Uitgebreide invoer'!H263</f>
        <v>1</v>
      </c>
      <c r="J263" s="24">
        <f>J262+(+H263-I263)/(MAX('Invoerblad heterogene watergang'!$H$9:$H$17))*B263</f>
        <v>1.0517999999999943</v>
      </c>
      <c r="K263" s="24">
        <f t="shared" si="122"/>
        <v>1.8246045235407637</v>
      </c>
      <c r="L263" s="79">
        <f t="shared" si="123"/>
        <v>0.77238521113923175</v>
      </c>
      <c r="M263" s="91">
        <f>'Uitgebreide invoer'!K263</f>
        <v>100</v>
      </c>
      <c r="N263" s="89">
        <f t="shared" si="101"/>
        <v>1.7517999999999943</v>
      </c>
      <c r="O263" s="93" t="str">
        <f>'Uitgebreide invoer'!L263</f>
        <v>Begroeiing volgt bodemverloop</v>
      </c>
      <c r="P263" s="23">
        <f t="shared" si="102"/>
        <v>0.7</v>
      </c>
      <c r="Q263" s="24">
        <f t="shared" si="103"/>
        <v>5.9901771648255338E-4</v>
      </c>
      <c r="R263" s="23">
        <f>'Uitgebreide invoer'!I263</f>
        <v>1</v>
      </c>
      <c r="S263" s="23">
        <f t="shared" si="104"/>
        <v>0.7</v>
      </c>
      <c r="T263" s="24">
        <f t="shared" si="124"/>
        <v>7.2385211139231798E-2</v>
      </c>
      <c r="U263" s="23" t="str">
        <f>'Uitgebreide invoer'!J263</f>
        <v>Nee</v>
      </c>
      <c r="V263" s="23">
        <f t="shared" si="105"/>
        <v>0.79472168155458489</v>
      </c>
      <c r="W263" s="23">
        <f t="shared" si="106"/>
        <v>2.8609885903477874</v>
      </c>
      <c r="X263" s="23">
        <f t="shared" si="107"/>
        <v>0.2777786965791349</v>
      </c>
      <c r="Y263" s="23">
        <f t="shared" si="108"/>
        <v>1.8217306249469716</v>
      </c>
      <c r="Z263" s="23">
        <f t="shared" si="109"/>
        <v>3.9848744831725798</v>
      </c>
      <c r="AA263" s="23">
        <f t="shared" si="110"/>
        <v>0.45716135668508956</v>
      </c>
      <c r="AB263" s="23">
        <f t="shared" si="111"/>
        <v>1.0270089433923868</v>
      </c>
      <c r="AC263" s="23">
        <f t="shared" si="112"/>
        <v>11.50341009075615</v>
      </c>
      <c r="AD263" s="23">
        <f t="shared" si="113"/>
        <v>30.810268301771604</v>
      </c>
      <c r="AE263" s="23">
        <f t="shared" si="114"/>
        <v>-0.3</v>
      </c>
      <c r="AF263" s="46">
        <f t="shared" si="115"/>
        <v>0.28178463174961155</v>
      </c>
      <c r="AG263" s="23">
        <f t="shared" si="116"/>
        <v>6.0717894167961473E-2</v>
      </c>
      <c r="AH263" s="23">
        <f t="shared" si="117"/>
        <v>1.0986976035068448</v>
      </c>
      <c r="AI263" s="155">
        <f t="shared" si="118"/>
        <v>0.28395865460443176</v>
      </c>
      <c r="AJ263" s="155">
        <f t="shared" si="119"/>
        <v>1.8455896562342023E-2</v>
      </c>
      <c r="AK263" s="155">
        <f t="shared" si="120"/>
        <v>0.30241455116677379</v>
      </c>
      <c r="AL263" s="155">
        <f t="shared" si="121"/>
        <v>11.369799670639308</v>
      </c>
    </row>
    <row r="264" spans="1:38" s="156" customFormat="1" x14ac:dyDescent="0.35">
      <c r="A264" s="23">
        <f>'Uitgebreide invoer'!A264</f>
        <v>181.99999999999949</v>
      </c>
      <c r="B264" s="23">
        <f t="shared" si="100"/>
        <v>0.69999999999998863</v>
      </c>
      <c r="C264" s="23">
        <f>'Uitgebreide invoer'!B264</f>
        <v>0.3</v>
      </c>
      <c r="D264" s="23" t="str">
        <f>'Uitgebreide invoer'!C264</f>
        <v>30 - Grasachtigen en ondergedoken soorten</v>
      </c>
      <c r="E264" s="23">
        <f>'Uitgebreide invoer'!D264</f>
        <v>30</v>
      </c>
      <c r="F264" s="23">
        <f>'Uitgebreide invoer'!E264</f>
        <v>1.5</v>
      </c>
      <c r="G264" s="23">
        <f>'Uitgebreide invoer'!F264</f>
        <v>1.2</v>
      </c>
      <c r="H264" s="23">
        <f>'Uitgebreide invoer'!G264</f>
        <v>1.2</v>
      </c>
      <c r="I264" s="23">
        <f>'Uitgebreide invoer'!H264</f>
        <v>1</v>
      </c>
      <c r="J264" s="24">
        <f>J263+(+H264-I264)/(MAX('Invoerblad heterogene watergang'!$H$9:$H$17))*B264</f>
        <v>1.0519999999999943</v>
      </c>
      <c r="K264" s="24">
        <f t="shared" si="122"/>
        <v>1.825023467627308</v>
      </c>
      <c r="L264" s="79">
        <f t="shared" si="123"/>
        <v>0.77260452354076947</v>
      </c>
      <c r="M264" s="91">
        <f>'Uitgebreide invoer'!K264</f>
        <v>100</v>
      </c>
      <c r="N264" s="89">
        <f t="shared" si="101"/>
        <v>1.7519999999999942</v>
      </c>
      <c r="O264" s="93" t="str">
        <f>'Uitgebreide invoer'!L264</f>
        <v>Begroeiing volgt bodemverloop</v>
      </c>
      <c r="P264" s="23">
        <f t="shared" si="102"/>
        <v>0.7</v>
      </c>
      <c r="Q264" s="24">
        <f t="shared" si="103"/>
        <v>5.9849155220611833E-4</v>
      </c>
      <c r="R264" s="23">
        <f>'Uitgebreide invoer'!I264</f>
        <v>1</v>
      </c>
      <c r="S264" s="23">
        <f t="shared" si="104"/>
        <v>0.7</v>
      </c>
      <c r="T264" s="24">
        <f t="shared" si="124"/>
        <v>7.2604523540769517E-2</v>
      </c>
      <c r="U264" s="23" t="str">
        <f>'Uitgebreide invoer'!J264</f>
        <v>Nee</v>
      </c>
      <c r="V264" s="23">
        <f t="shared" si="105"/>
        <v>0.79503255350679658</v>
      </c>
      <c r="W264" s="23">
        <f t="shared" si="106"/>
        <v>2.8617793324568765</v>
      </c>
      <c r="X264" s="23">
        <f t="shared" si="107"/>
        <v>0.27781057207658644</v>
      </c>
      <c r="Y264" s="23">
        <f t="shared" si="108"/>
        <v>1.8225020529424123</v>
      </c>
      <c r="Z264" s="23">
        <f t="shared" si="109"/>
        <v>3.9856652252816689</v>
      </c>
      <c r="AA264" s="23">
        <f t="shared" si="110"/>
        <v>0.45726420808802759</v>
      </c>
      <c r="AB264" s="23">
        <f t="shared" si="111"/>
        <v>1.0274694994356157</v>
      </c>
      <c r="AC264" s="23">
        <f t="shared" si="112"/>
        <v>11.50879023850627</v>
      </c>
      <c r="AD264" s="23">
        <f t="shared" si="113"/>
        <v>30.82408498306847</v>
      </c>
      <c r="AE264" s="23">
        <f t="shared" si="114"/>
        <v>-0.3</v>
      </c>
      <c r="AF264" s="46">
        <f t="shared" si="115"/>
        <v>0.28179255907402223</v>
      </c>
      <c r="AG264" s="23">
        <f t="shared" si="116"/>
        <v>6.0691469753259196E-2</v>
      </c>
      <c r="AH264" s="23">
        <f t="shared" si="117"/>
        <v>1.0988905040717001</v>
      </c>
      <c r="AI264" s="155">
        <f t="shared" si="118"/>
        <v>0.28396644758752726</v>
      </c>
      <c r="AJ264" s="155">
        <f t="shared" si="119"/>
        <v>1.844795446684995E-2</v>
      </c>
      <c r="AK264" s="155">
        <f t="shared" si="120"/>
        <v>0.3024144020543772</v>
      </c>
      <c r="AL264" s="155">
        <f t="shared" si="121"/>
        <v>11.368288166819323</v>
      </c>
    </row>
    <row r="265" spans="1:38" s="156" customFormat="1" x14ac:dyDescent="0.35">
      <c r="A265" s="23">
        <f>'Uitgebreide invoer'!A265</f>
        <v>182.69999999999948</v>
      </c>
      <c r="B265" s="23">
        <f t="shared" si="100"/>
        <v>0.69999999999998863</v>
      </c>
      <c r="C265" s="23">
        <f>'Uitgebreide invoer'!B265</f>
        <v>0.3</v>
      </c>
      <c r="D265" s="23" t="str">
        <f>'Uitgebreide invoer'!C265</f>
        <v>30 - Grasachtigen en ondergedoken soorten</v>
      </c>
      <c r="E265" s="23">
        <f>'Uitgebreide invoer'!D265</f>
        <v>30</v>
      </c>
      <c r="F265" s="23">
        <f>'Uitgebreide invoer'!E265</f>
        <v>1.5</v>
      </c>
      <c r="G265" s="23">
        <f>'Uitgebreide invoer'!F265</f>
        <v>1.2</v>
      </c>
      <c r="H265" s="23">
        <f>'Uitgebreide invoer'!G265</f>
        <v>1.2</v>
      </c>
      <c r="I265" s="23">
        <f>'Uitgebreide invoer'!H265</f>
        <v>1</v>
      </c>
      <c r="J265" s="24">
        <f>J264+(+H265-I265)/(MAX('Invoerblad heterogene watergang'!$H$9:$H$17))*B265</f>
        <v>1.0521999999999943</v>
      </c>
      <c r="K265" s="24">
        <f t="shared" si="122"/>
        <v>1.8254420442675954</v>
      </c>
      <c r="L265" s="79">
        <f t="shared" si="123"/>
        <v>0.7728234676273138</v>
      </c>
      <c r="M265" s="91">
        <f>'Uitgebreide invoer'!K265</f>
        <v>100</v>
      </c>
      <c r="N265" s="89">
        <f t="shared" si="101"/>
        <v>1.7521999999999942</v>
      </c>
      <c r="O265" s="93" t="str">
        <f>'Uitgebreide invoer'!L265</f>
        <v>Begroeiing volgt bodemverloop</v>
      </c>
      <c r="P265" s="23">
        <f t="shared" si="102"/>
        <v>0.7</v>
      </c>
      <c r="Q265" s="24">
        <f t="shared" si="103"/>
        <v>5.9796662898200853E-4</v>
      </c>
      <c r="R265" s="23">
        <f>'Uitgebreide invoer'!I265</f>
        <v>1</v>
      </c>
      <c r="S265" s="23">
        <f t="shared" si="104"/>
        <v>0.7</v>
      </c>
      <c r="T265" s="24">
        <f t="shared" si="124"/>
        <v>7.2823467627313843E-2</v>
      </c>
      <c r="U265" s="23" t="str">
        <f>'Uitgebreide invoer'!J265</f>
        <v>Nee</v>
      </c>
      <c r="V265" s="23">
        <f t="shared" si="105"/>
        <v>0.79534304730867622</v>
      </c>
      <c r="W265" s="23">
        <f t="shared" si="106"/>
        <v>2.8625687465873719</v>
      </c>
      <c r="X265" s="23">
        <f t="shared" si="107"/>
        <v>0.27784242675633525</v>
      </c>
      <c r="Y265" s="23">
        <f t="shared" si="108"/>
        <v>1.8232723293260351</v>
      </c>
      <c r="Z265" s="23">
        <f t="shared" si="109"/>
        <v>3.9864546394121643</v>
      </c>
      <c r="AA265" s="23">
        <f t="shared" si="110"/>
        <v>0.45736688216647858</v>
      </c>
      <c r="AB265" s="23">
        <f t="shared" si="111"/>
        <v>1.0279292820173589</v>
      </c>
      <c r="AC265" s="23">
        <f t="shared" si="112"/>
        <v>11.514164991421131</v>
      </c>
      <c r="AD265" s="23">
        <f t="shared" si="113"/>
        <v>30.837878460520766</v>
      </c>
      <c r="AE265" s="23">
        <f t="shared" si="114"/>
        <v>-0.3</v>
      </c>
      <c r="AF265" s="46">
        <f t="shared" si="115"/>
        <v>0.28180047654871165</v>
      </c>
      <c r="AG265" s="23">
        <f t="shared" si="116"/>
        <v>6.0665078170961118E-2</v>
      </c>
      <c r="AH265" s="23">
        <f t="shared" si="117"/>
        <v>1.0990833960759585</v>
      </c>
      <c r="AI265" s="155">
        <f t="shared" si="118"/>
        <v>0.28397423078415118</v>
      </c>
      <c r="AJ265" s="155">
        <f t="shared" si="119"/>
        <v>1.8440022227994492E-2</v>
      </c>
      <c r="AK265" s="155">
        <f t="shared" si="120"/>
        <v>0.3024142530121457</v>
      </c>
      <c r="AL265" s="155">
        <f t="shared" si="121"/>
        <v>11.366781967829263</v>
      </c>
    </row>
    <row r="266" spans="1:38" s="156" customFormat="1" x14ac:dyDescent="0.35">
      <c r="A266" s="23">
        <f>'Uitgebreide invoer'!A266</f>
        <v>183.39999999999947</v>
      </c>
      <c r="B266" s="23">
        <f t="shared" si="100"/>
        <v>0.69999999999998863</v>
      </c>
      <c r="C266" s="23">
        <f>'Uitgebreide invoer'!B266</f>
        <v>0.3</v>
      </c>
      <c r="D266" s="23" t="str">
        <f>'Uitgebreide invoer'!C266</f>
        <v>30 - Grasachtigen en ondergedoken soorten</v>
      </c>
      <c r="E266" s="23">
        <f>'Uitgebreide invoer'!D266</f>
        <v>30</v>
      </c>
      <c r="F266" s="23">
        <f>'Uitgebreide invoer'!E266</f>
        <v>1.5</v>
      </c>
      <c r="G266" s="23">
        <f>'Uitgebreide invoer'!F266</f>
        <v>1.2</v>
      </c>
      <c r="H266" s="23">
        <f>'Uitgebreide invoer'!G266</f>
        <v>1.2</v>
      </c>
      <c r="I266" s="23">
        <f>'Uitgebreide invoer'!H266</f>
        <v>1</v>
      </c>
      <c r="J266" s="24">
        <f>J265+(+H266-I266)/(MAX('Invoerblad heterogene watergang'!$H$9:$H$17))*B266</f>
        <v>1.0523999999999942</v>
      </c>
      <c r="K266" s="24">
        <f t="shared" si="122"/>
        <v>1.8258602543276585</v>
      </c>
      <c r="L266" s="79">
        <f t="shared" si="123"/>
        <v>0.77304204426760115</v>
      </c>
      <c r="M266" s="91">
        <f>'Uitgebreide invoer'!K266</f>
        <v>100</v>
      </c>
      <c r="N266" s="89">
        <f t="shared" si="101"/>
        <v>1.7523999999999942</v>
      </c>
      <c r="O266" s="93" t="str">
        <f>'Uitgebreide invoer'!L266</f>
        <v>Begroeiing volgt bodemverloop</v>
      </c>
      <c r="P266" s="23">
        <f t="shared" si="102"/>
        <v>0.7</v>
      </c>
      <c r="Q266" s="24">
        <f t="shared" si="103"/>
        <v>5.9744294294738435E-4</v>
      </c>
      <c r="R266" s="23">
        <f>'Uitgebreide invoer'!I266</f>
        <v>1</v>
      </c>
      <c r="S266" s="23">
        <f t="shared" si="104"/>
        <v>0.7</v>
      </c>
      <c r="T266" s="24">
        <f t="shared" si="124"/>
        <v>7.3042044267601192E-2</v>
      </c>
      <c r="U266" s="23" t="str">
        <f>'Uitgebreide invoer'!J266</f>
        <v>Nee</v>
      </c>
      <c r="V266" s="23">
        <f t="shared" si="105"/>
        <v>0.79565316346730675</v>
      </c>
      <c r="W266" s="23">
        <f t="shared" si="106"/>
        <v>2.8633568358715467</v>
      </c>
      <c r="X266" s="23">
        <f t="shared" si="107"/>
        <v>0.27787426055304293</v>
      </c>
      <c r="Y266" s="23">
        <f t="shared" si="108"/>
        <v>1.8240414564292688</v>
      </c>
      <c r="Z266" s="23">
        <f t="shared" si="109"/>
        <v>3.987242728696339</v>
      </c>
      <c r="AA266" s="23">
        <f t="shared" si="110"/>
        <v>0.45746937935370036</v>
      </c>
      <c r="AB266" s="23">
        <f t="shared" si="111"/>
        <v>1.0283882929619621</v>
      </c>
      <c r="AC266" s="23">
        <f t="shared" si="112"/>
        <v>11.519534353139299</v>
      </c>
      <c r="AD266" s="23">
        <f t="shared" si="113"/>
        <v>30.851648788858864</v>
      </c>
      <c r="AE266" s="23">
        <f t="shared" si="114"/>
        <v>-0.3</v>
      </c>
      <c r="AF266" s="46">
        <f t="shared" si="115"/>
        <v>0.28180838417230258</v>
      </c>
      <c r="AG266" s="23">
        <f t="shared" si="116"/>
        <v>6.0638719425658016E-2</v>
      </c>
      <c r="AH266" s="23">
        <f t="shared" si="117"/>
        <v>1.0992762796265745</v>
      </c>
      <c r="AI266" s="155">
        <f t="shared" si="118"/>
        <v>0.28398200419330039</v>
      </c>
      <c r="AJ266" s="155">
        <f t="shared" si="119"/>
        <v>1.8432099847194947E-2</v>
      </c>
      <c r="AK266" s="155">
        <f t="shared" si="120"/>
        <v>0.30241410404049535</v>
      </c>
      <c r="AL266" s="155">
        <f t="shared" si="121"/>
        <v>11.365281050440005</v>
      </c>
    </row>
    <row r="267" spans="1:38" s="156" customFormat="1" x14ac:dyDescent="0.35">
      <c r="A267" s="23">
        <f>'Uitgebreide invoer'!A267</f>
        <v>184.09999999999945</v>
      </c>
      <c r="B267" s="23">
        <f t="shared" si="100"/>
        <v>0.69999999999998863</v>
      </c>
      <c r="C267" s="23">
        <f>'Uitgebreide invoer'!B267</f>
        <v>0.3</v>
      </c>
      <c r="D267" s="23" t="str">
        <f>'Uitgebreide invoer'!C267</f>
        <v>30 - Grasachtigen en ondergedoken soorten</v>
      </c>
      <c r="E267" s="23">
        <f>'Uitgebreide invoer'!D267</f>
        <v>30</v>
      </c>
      <c r="F267" s="23">
        <f>'Uitgebreide invoer'!E267</f>
        <v>1.5</v>
      </c>
      <c r="G267" s="23">
        <f>'Uitgebreide invoer'!F267</f>
        <v>1.2</v>
      </c>
      <c r="H267" s="23">
        <f>'Uitgebreide invoer'!G267</f>
        <v>1.2</v>
      </c>
      <c r="I267" s="23">
        <f>'Uitgebreide invoer'!H267</f>
        <v>1</v>
      </c>
      <c r="J267" s="24">
        <f>J266+(+H267-I267)/(MAX('Invoerblad heterogene watergang'!$H$9:$H$17))*B267</f>
        <v>1.0525999999999942</v>
      </c>
      <c r="K267" s="24">
        <f t="shared" si="122"/>
        <v>1.826278098670836</v>
      </c>
      <c r="L267" s="79">
        <f t="shared" si="123"/>
        <v>0.77326025432766432</v>
      </c>
      <c r="M267" s="91">
        <f>'Uitgebreide invoer'!K267</f>
        <v>100</v>
      </c>
      <c r="N267" s="89">
        <f t="shared" si="101"/>
        <v>1.7525999999999942</v>
      </c>
      <c r="O267" s="93" t="str">
        <f>'Uitgebreide invoer'!L267</f>
        <v>Begroeiing volgt bodemverloop</v>
      </c>
      <c r="P267" s="23">
        <f t="shared" si="102"/>
        <v>0.7</v>
      </c>
      <c r="Q267" s="24">
        <f t="shared" si="103"/>
        <v>5.9692049025363502E-4</v>
      </c>
      <c r="R267" s="23">
        <f>'Uitgebreide invoer'!I267</f>
        <v>1</v>
      </c>
      <c r="S267" s="23">
        <f t="shared" si="104"/>
        <v>0.7</v>
      </c>
      <c r="T267" s="24">
        <f t="shared" si="124"/>
        <v>7.3260254327664365E-2</v>
      </c>
      <c r="U267" s="23" t="str">
        <f>'Uitgebreide invoer'!J267</f>
        <v>Nee</v>
      </c>
      <c r="V267" s="23">
        <f t="shared" si="105"/>
        <v>0.79596290248942825</v>
      </c>
      <c r="W267" s="23">
        <f t="shared" si="106"/>
        <v>2.8641436034319261</v>
      </c>
      <c r="X267" s="23">
        <f t="shared" si="107"/>
        <v>0.27790607340207213</v>
      </c>
      <c r="Y267" s="23">
        <f t="shared" si="108"/>
        <v>1.8248094365775231</v>
      </c>
      <c r="Z267" s="23">
        <f t="shared" si="109"/>
        <v>3.9880294962567184</v>
      </c>
      <c r="AA267" s="23">
        <f t="shared" si="110"/>
        <v>0.45757170008154224</v>
      </c>
      <c r="AB267" s="23">
        <f t="shared" si="111"/>
        <v>1.0288465340880948</v>
      </c>
      <c r="AC267" s="23">
        <f t="shared" si="112"/>
        <v>11.524898327315256</v>
      </c>
      <c r="AD267" s="23">
        <f t="shared" si="113"/>
        <v>30.865396022642845</v>
      </c>
      <c r="AE267" s="23">
        <f t="shared" si="114"/>
        <v>-0.3</v>
      </c>
      <c r="AF267" s="46">
        <f t="shared" si="115"/>
        <v>0.28181628194357816</v>
      </c>
      <c r="AG267" s="23">
        <f t="shared" si="116"/>
        <v>6.0612393521406092E-2</v>
      </c>
      <c r="AH267" s="23">
        <f t="shared" si="117"/>
        <v>1.0994691548297653</v>
      </c>
      <c r="AI267" s="155">
        <f t="shared" si="118"/>
        <v>0.28398976781412832</v>
      </c>
      <c r="AJ267" s="155">
        <f t="shared" si="119"/>
        <v>1.8424187325708562E-2</v>
      </c>
      <c r="AK267" s="155">
        <f t="shared" si="120"/>
        <v>0.30241395513983688</v>
      </c>
      <c r="AL267" s="155">
        <f t="shared" si="121"/>
        <v>11.36378539154647</v>
      </c>
    </row>
    <row r="268" spans="1:38" s="156" customFormat="1" x14ac:dyDescent="0.35">
      <c r="A268" s="23">
        <f>'Uitgebreide invoer'!A268</f>
        <v>184.79999999999944</v>
      </c>
      <c r="B268" s="23">
        <f t="shared" si="100"/>
        <v>0.69999999999998863</v>
      </c>
      <c r="C268" s="23">
        <f>'Uitgebreide invoer'!B268</f>
        <v>0.3</v>
      </c>
      <c r="D268" s="23" t="str">
        <f>'Uitgebreide invoer'!C268</f>
        <v>30 - Grasachtigen en ondergedoken soorten</v>
      </c>
      <c r="E268" s="23">
        <f>'Uitgebreide invoer'!D268</f>
        <v>30</v>
      </c>
      <c r="F268" s="23">
        <f>'Uitgebreide invoer'!E268</f>
        <v>1.5</v>
      </c>
      <c r="G268" s="23">
        <f>'Uitgebreide invoer'!F268</f>
        <v>1.2</v>
      </c>
      <c r="H268" s="23">
        <f>'Uitgebreide invoer'!G268</f>
        <v>1.2</v>
      </c>
      <c r="I268" s="23">
        <f>'Uitgebreide invoer'!H268</f>
        <v>1</v>
      </c>
      <c r="J268" s="24">
        <f>J267+(+H268-I268)/(MAX('Invoerblad heterogene watergang'!$H$9:$H$17))*B268</f>
        <v>1.0527999999999942</v>
      </c>
      <c r="K268" s="24">
        <f t="shared" si="122"/>
        <v>1.8266955781577825</v>
      </c>
      <c r="L268" s="79">
        <f t="shared" si="123"/>
        <v>0.77347809867084183</v>
      </c>
      <c r="M268" s="91">
        <f>'Uitgebreide invoer'!K268</f>
        <v>100</v>
      </c>
      <c r="N268" s="89">
        <f t="shared" si="101"/>
        <v>1.7527999999999941</v>
      </c>
      <c r="O268" s="93" t="str">
        <f>'Uitgebreide invoer'!L268</f>
        <v>Begroeiing volgt bodemverloop</v>
      </c>
      <c r="P268" s="23">
        <f t="shared" si="102"/>
        <v>0.7</v>
      </c>
      <c r="Q268" s="24">
        <f t="shared" si="103"/>
        <v>5.9639926706633688E-4</v>
      </c>
      <c r="R268" s="23">
        <f>'Uitgebreide invoer'!I268</f>
        <v>1</v>
      </c>
      <c r="S268" s="23">
        <f t="shared" si="104"/>
        <v>0.7</v>
      </c>
      <c r="T268" s="24">
        <f t="shared" si="124"/>
        <v>7.3478098670841874E-2</v>
      </c>
      <c r="U268" s="23" t="str">
        <f>'Uitgebreide invoer'!J268</f>
        <v>Nee</v>
      </c>
      <c r="V268" s="23">
        <f t="shared" si="105"/>
        <v>0.7962722648814331</v>
      </c>
      <c r="W268" s="23">
        <f t="shared" si="106"/>
        <v>2.8649290523813224</v>
      </c>
      <c r="X268" s="23">
        <f t="shared" si="107"/>
        <v>0.27793786523948066</v>
      </c>
      <c r="Y268" s="23">
        <f t="shared" si="108"/>
        <v>1.8255762720902011</v>
      </c>
      <c r="Z268" s="23">
        <f t="shared" si="109"/>
        <v>3.9888149452061148</v>
      </c>
      <c r="AA268" s="23">
        <f t="shared" si="110"/>
        <v>0.45767384478044965</v>
      </c>
      <c r="AB268" s="23">
        <f t="shared" si="111"/>
        <v>1.029304007208768</v>
      </c>
      <c r="AC268" s="23">
        <f t="shared" si="112"/>
        <v>11.530256917619184</v>
      </c>
      <c r="AD268" s="23">
        <f t="shared" si="113"/>
        <v>30.87912021626304</v>
      </c>
      <c r="AE268" s="23">
        <f t="shared" si="114"/>
        <v>-0.3</v>
      </c>
      <c r="AF268" s="46">
        <f t="shared" si="115"/>
        <v>0.2818241698614814</v>
      </c>
      <c r="AG268" s="23">
        <f t="shared" si="116"/>
        <v>6.0586100461728631E-2</v>
      </c>
      <c r="AH268" s="23">
        <f t="shared" si="117"/>
        <v>1.0996620217910127</v>
      </c>
      <c r="AI268" s="155">
        <f t="shared" si="118"/>
        <v>0.28399752164594566</v>
      </c>
      <c r="AJ268" s="155">
        <f t="shared" si="119"/>
        <v>1.8416284664632583E-2</v>
      </c>
      <c r="AK268" s="155">
        <f t="shared" si="120"/>
        <v>0.30241380631057824</v>
      </c>
      <c r="AL268" s="155">
        <f t="shared" si="121"/>
        <v>11.362294968166879</v>
      </c>
    </row>
    <row r="269" spans="1:38" s="156" customFormat="1" x14ac:dyDescent="0.35">
      <c r="A269" s="23">
        <f>'Uitgebreide invoer'!A269</f>
        <v>185.49999999999943</v>
      </c>
      <c r="B269" s="23">
        <f t="shared" si="100"/>
        <v>0.69999999999998863</v>
      </c>
      <c r="C269" s="23">
        <f>'Uitgebreide invoer'!B269</f>
        <v>0.3</v>
      </c>
      <c r="D269" s="23" t="str">
        <f>'Uitgebreide invoer'!C269</f>
        <v>30 - Grasachtigen en ondergedoken soorten</v>
      </c>
      <c r="E269" s="23">
        <f>'Uitgebreide invoer'!D269</f>
        <v>30</v>
      </c>
      <c r="F269" s="23">
        <f>'Uitgebreide invoer'!E269</f>
        <v>1.5</v>
      </c>
      <c r="G269" s="23">
        <f>'Uitgebreide invoer'!F269</f>
        <v>1.2</v>
      </c>
      <c r="H269" s="23">
        <f>'Uitgebreide invoer'!G269</f>
        <v>1.2</v>
      </c>
      <c r="I269" s="23">
        <f>'Uitgebreide invoer'!H269</f>
        <v>1</v>
      </c>
      <c r="J269" s="24">
        <f>J268+(+H269-I269)/(MAX('Invoerblad heterogene watergang'!$H$9:$H$17))*B269</f>
        <v>1.0529999999999942</v>
      </c>
      <c r="K269" s="24">
        <f t="shared" si="122"/>
        <v>1.8271126936464781</v>
      </c>
      <c r="L269" s="79">
        <f t="shared" si="123"/>
        <v>0.77369557815778833</v>
      </c>
      <c r="M269" s="91">
        <f>'Uitgebreide invoer'!K269</f>
        <v>100</v>
      </c>
      <c r="N269" s="89">
        <f t="shared" si="101"/>
        <v>1.7529999999999941</v>
      </c>
      <c r="O269" s="93" t="str">
        <f>'Uitgebreide invoer'!L269</f>
        <v>Begroeiing volgt bodemverloop</v>
      </c>
      <c r="P269" s="23">
        <f t="shared" si="102"/>
        <v>0.7</v>
      </c>
      <c r="Q269" s="24">
        <f t="shared" si="103"/>
        <v>5.9587926956519602E-4</v>
      </c>
      <c r="R269" s="23">
        <f>'Uitgebreide invoer'!I269</f>
        <v>1</v>
      </c>
      <c r="S269" s="23">
        <f t="shared" si="104"/>
        <v>0.7</v>
      </c>
      <c r="T269" s="24">
        <f t="shared" si="124"/>
        <v>7.3695578157788377E-2</v>
      </c>
      <c r="U269" s="23" t="str">
        <f>'Uitgebreide invoer'!J269</f>
        <v>Nee</v>
      </c>
      <c r="V269" s="23">
        <f t="shared" si="105"/>
        <v>0.79658125114936207</v>
      </c>
      <c r="W269" s="23">
        <f t="shared" si="106"/>
        <v>2.8657131858228699</v>
      </c>
      <c r="X269" s="23">
        <f t="shared" si="107"/>
        <v>0.27796963600201646</v>
      </c>
      <c r="Y269" s="23">
        <f t="shared" si="108"/>
        <v>1.8263419652807176</v>
      </c>
      <c r="Z269" s="23">
        <f t="shared" si="109"/>
        <v>3.9895990786476618</v>
      </c>
      <c r="AA269" s="23">
        <f t="shared" si="110"/>
        <v>0.45777581387947014</v>
      </c>
      <c r="AB269" s="23">
        <f t="shared" si="111"/>
        <v>1.0297607141313554</v>
      </c>
      <c r="AC269" s="23">
        <f t="shared" si="112"/>
        <v>11.535610127736813</v>
      </c>
      <c r="AD269" s="23">
        <f t="shared" si="113"/>
        <v>30.89282142394066</v>
      </c>
      <c r="AE269" s="23">
        <f t="shared" si="114"/>
        <v>-0.3</v>
      </c>
      <c r="AF269" s="46">
        <f t="shared" si="115"/>
        <v>0.2818320479251139</v>
      </c>
      <c r="AG269" s="23">
        <f t="shared" si="116"/>
        <v>6.0559840249620286E-2</v>
      </c>
      <c r="AH269" s="23">
        <f t="shared" si="117"/>
        <v>1.0998548806150674</v>
      </c>
      <c r="AI269" s="155">
        <f t="shared" si="118"/>
        <v>0.28400526568821849</v>
      </c>
      <c r="AJ269" s="155">
        <f t="shared" si="119"/>
        <v>1.8408391864905799E-2</v>
      </c>
      <c r="AK269" s="155">
        <f t="shared" si="120"/>
        <v>0.30241365755312427</v>
      </c>
      <c r="AL269" s="155">
        <f t="shared" si="121"/>
        <v>11.360809757441947</v>
      </c>
    </row>
    <row r="270" spans="1:38" s="156" customFormat="1" x14ac:dyDescent="0.35">
      <c r="A270" s="23">
        <f>'Uitgebreide invoer'!A270</f>
        <v>186.19999999999942</v>
      </c>
      <c r="B270" s="23">
        <f t="shared" si="100"/>
        <v>0.69999999999998863</v>
      </c>
      <c r="C270" s="23">
        <f>'Uitgebreide invoer'!B270</f>
        <v>0.3</v>
      </c>
      <c r="D270" s="23" t="str">
        <f>'Uitgebreide invoer'!C270</f>
        <v>30 - Grasachtigen en ondergedoken soorten</v>
      </c>
      <c r="E270" s="23">
        <f>'Uitgebreide invoer'!D270</f>
        <v>30</v>
      </c>
      <c r="F270" s="23">
        <f>'Uitgebreide invoer'!E270</f>
        <v>1.5</v>
      </c>
      <c r="G270" s="23">
        <f>'Uitgebreide invoer'!F270</f>
        <v>1.2</v>
      </c>
      <c r="H270" s="23">
        <f>'Uitgebreide invoer'!G270</f>
        <v>1.2</v>
      </c>
      <c r="I270" s="23">
        <f>'Uitgebreide invoer'!H270</f>
        <v>1</v>
      </c>
      <c r="J270" s="24">
        <f>J269+(+H270-I270)/(MAX('Invoerblad heterogene watergang'!$H$9:$H$17))*B270</f>
        <v>1.0531999999999941</v>
      </c>
      <c r="K270" s="24">
        <f t="shared" si="122"/>
        <v>1.8275294459922389</v>
      </c>
      <c r="L270" s="79">
        <f t="shared" si="123"/>
        <v>0.77391269364648396</v>
      </c>
      <c r="M270" s="91">
        <f>'Uitgebreide invoer'!K270</f>
        <v>100</v>
      </c>
      <c r="N270" s="89">
        <f t="shared" si="101"/>
        <v>1.7531999999999941</v>
      </c>
      <c r="O270" s="93" t="str">
        <f>'Uitgebreide invoer'!L270</f>
        <v>Begroeiing volgt bodemverloop</v>
      </c>
      <c r="P270" s="23">
        <f t="shared" si="102"/>
        <v>0.7</v>
      </c>
      <c r="Q270" s="24">
        <f t="shared" si="103"/>
        <v>5.9536049394399461E-4</v>
      </c>
      <c r="R270" s="23">
        <f>'Uitgebreide invoer'!I270</f>
        <v>1</v>
      </c>
      <c r="S270" s="23">
        <f t="shared" si="104"/>
        <v>0.7</v>
      </c>
      <c r="T270" s="24">
        <f t="shared" si="124"/>
        <v>7.3912693646484007E-2</v>
      </c>
      <c r="U270" s="23" t="str">
        <f>'Uitgebreide invoer'!J270</f>
        <v>Nee</v>
      </c>
      <c r="V270" s="23">
        <f t="shared" si="105"/>
        <v>0.79688986179889931</v>
      </c>
      <c r="W270" s="23">
        <f t="shared" si="106"/>
        <v>2.8664960068500593</v>
      </c>
      <c r="X270" s="23">
        <f t="shared" si="107"/>
        <v>0.27800138562711174</v>
      </c>
      <c r="Y270" s="23">
        <f t="shared" si="108"/>
        <v>1.8271065184565156</v>
      </c>
      <c r="Z270" s="23">
        <f t="shared" si="109"/>
        <v>3.9903818996748512</v>
      </c>
      <c r="AA270" s="23">
        <f t="shared" si="110"/>
        <v>0.45787760780625886</v>
      </c>
      <c r="AB270" s="23">
        <f t="shared" si="111"/>
        <v>1.0302166566576163</v>
      </c>
      <c r="AC270" s="23">
        <f t="shared" si="112"/>
        <v>11.540957961369228</v>
      </c>
      <c r="AD270" s="23">
        <f t="shared" si="113"/>
        <v>30.906499699728489</v>
      </c>
      <c r="AE270" s="23">
        <f t="shared" si="114"/>
        <v>-0.3</v>
      </c>
      <c r="AF270" s="46">
        <f t="shared" si="115"/>
        <v>0.28183991613373394</v>
      </c>
      <c r="AG270" s="23">
        <f t="shared" si="116"/>
        <v>6.053361288755351E-2</v>
      </c>
      <c r="AH270" s="23">
        <f t="shared" si="117"/>
        <v>1.1000477314059542</v>
      </c>
      <c r="AI270" s="155">
        <f t="shared" si="118"/>
        <v>0.28401299994056606</v>
      </c>
      <c r="AJ270" s="155">
        <f t="shared" si="119"/>
        <v>1.8400508927310273E-2</v>
      </c>
      <c r="AK270" s="155">
        <f t="shared" si="120"/>
        <v>0.30241350886787632</v>
      </c>
      <c r="AL270" s="155">
        <f t="shared" si="121"/>
        <v>11.359329736634118</v>
      </c>
    </row>
    <row r="271" spans="1:38" s="156" customFormat="1" x14ac:dyDescent="0.35">
      <c r="A271" s="23">
        <f>'Uitgebreide invoer'!A271</f>
        <v>186.89999999999941</v>
      </c>
      <c r="B271" s="23">
        <f t="shared" si="100"/>
        <v>0.69999999999998863</v>
      </c>
      <c r="C271" s="23">
        <f>'Uitgebreide invoer'!B271</f>
        <v>0.3</v>
      </c>
      <c r="D271" s="23" t="str">
        <f>'Uitgebreide invoer'!C271</f>
        <v>30 - Grasachtigen en ondergedoken soorten</v>
      </c>
      <c r="E271" s="23">
        <f>'Uitgebreide invoer'!D271</f>
        <v>30</v>
      </c>
      <c r="F271" s="23">
        <f>'Uitgebreide invoer'!E271</f>
        <v>1.5</v>
      </c>
      <c r="G271" s="23">
        <f>'Uitgebreide invoer'!F271</f>
        <v>1.2</v>
      </c>
      <c r="H271" s="23">
        <f>'Uitgebreide invoer'!G271</f>
        <v>1.2</v>
      </c>
      <c r="I271" s="23">
        <f>'Uitgebreide invoer'!H271</f>
        <v>1</v>
      </c>
      <c r="J271" s="24">
        <f>J270+(+H271-I271)/(MAX('Invoerblad heterogene watergang'!$H$9:$H$17))*B271</f>
        <v>1.0533999999999941</v>
      </c>
      <c r="K271" s="24">
        <f t="shared" si="122"/>
        <v>1.8279458360477263</v>
      </c>
      <c r="L271" s="79">
        <f t="shared" si="123"/>
        <v>0.77412944599224476</v>
      </c>
      <c r="M271" s="91">
        <f>'Uitgebreide invoer'!K271</f>
        <v>100</v>
      </c>
      <c r="N271" s="89">
        <f t="shared" si="101"/>
        <v>1.7533999999999941</v>
      </c>
      <c r="O271" s="93" t="str">
        <f>'Uitgebreide invoer'!L271</f>
        <v>Begroeiing volgt bodemverloop</v>
      </c>
      <c r="P271" s="23">
        <f t="shared" si="102"/>
        <v>0.7</v>
      </c>
      <c r="Q271" s="24">
        <f t="shared" si="103"/>
        <v>5.9484293641053195E-4</v>
      </c>
      <c r="R271" s="23">
        <f>'Uitgebreide invoer'!I271</f>
        <v>1</v>
      </c>
      <c r="S271" s="23">
        <f t="shared" si="104"/>
        <v>0.7</v>
      </c>
      <c r="T271" s="24">
        <f t="shared" si="124"/>
        <v>7.4129445992244802E-2</v>
      </c>
      <c r="U271" s="23" t="str">
        <f>'Uitgebreide invoer'!J271</f>
        <v>Nee</v>
      </c>
      <c r="V271" s="23">
        <f t="shared" si="105"/>
        <v>0.79719809733536939</v>
      </c>
      <c r="W271" s="23">
        <f t="shared" si="106"/>
        <v>2.8672775185467771</v>
      </c>
      <c r="X271" s="23">
        <f t="shared" si="107"/>
        <v>0.27803311405287812</v>
      </c>
      <c r="Y271" s="23">
        <f t="shared" si="108"/>
        <v>1.8278699339190834</v>
      </c>
      <c r="Z271" s="23">
        <f t="shared" si="109"/>
        <v>3.991163411371569</v>
      </c>
      <c r="AA271" s="23">
        <f t="shared" si="110"/>
        <v>0.45797922698708377</v>
      </c>
      <c r="AB271" s="23">
        <f t="shared" si="111"/>
        <v>1.030671836583714</v>
      </c>
      <c r="AC271" s="23">
        <f t="shared" si="112"/>
        <v>11.54630042223272</v>
      </c>
      <c r="AD271" s="23">
        <f t="shared" si="113"/>
        <v>30.920155097511419</v>
      </c>
      <c r="AE271" s="23">
        <f t="shared" si="114"/>
        <v>-0.3</v>
      </c>
      <c r="AF271" s="46">
        <f t="shared" si="115"/>
        <v>0.28184777448675336</v>
      </c>
      <c r="AG271" s="23">
        <f t="shared" si="116"/>
        <v>6.0507418377488784E-2</v>
      </c>
      <c r="AH271" s="23">
        <f t="shared" si="117"/>
        <v>1.1002405742669805</v>
      </c>
      <c r="AI271" s="155">
        <f t="shared" si="118"/>
        <v>0.28402072440275861</v>
      </c>
      <c r="AJ271" s="155">
        <f t="shared" si="119"/>
        <v>1.839263585247277E-2</v>
      </c>
      <c r="AK271" s="155">
        <f t="shared" si="120"/>
        <v>0.30241336025523136</v>
      </c>
      <c r="AL271" s="155">
        <f t="shared" si="121"/>
        <v>11.357854883126798</v>
      </c>
    </row>
    <row r="272" spans="1:38" s="156" customFormat="1" x14ac:dyDescent="0.35">
      <c r="A272" s="23">
        <f>'Uitgebreide invoer'!A272</f>
        <v>187.5999999999994</v>
      </c>
      <c r="B272" s="23">
        <f t="shared" si="100"/>
        <v>0.69999999999998863</v>
      </c>
      <c r="C272" s="23">
        <f>'Uitgebreide invoer'!B272</f>
        <v>0.3</v>
      </c>
      <c r="D272" s="23" t="str">
        <f>'Uitgebreide invoer'!C272</f>
        <v>30 - Grasachtigen en ondergedoken soorten</v>
      </c>
      <c r="E272" s="23">
        <f>'Uitgebreide invoer'!D272</f>
        <v>30</v>
      </c>
      <c r="F272" s="23">
        <f>'Uitgebreide invoer'!E272</f>
        <v>1.5</v>
      </c>
      <c r="G272" s="23">
        <f>'Uitgebreide invoer'!F272</f>
        <v>1.2</v>
      </c>
      <c r="H272" s="23">
        <f>'Uitgebreide invoer'!G272</f>
        <v>1.2</v>
      </c>
      <c r="I272" s="23">
        <f>'Uitgebreide invoer'!H272</f>
        <v>1</v>
      </c>
      <c r="J272" s="24">
        <f>J271+(+H272-I272)/(MAX('Invoerblad heterogene watergang'!$H$9:$H$17))*B272</f>
        <v>1.0535999999999941</v>
      </c>
      <c r="K272" s="24">
        <f t="shared" si="122"/>
        <v>1.8283618646629569</v>
      </c>
      <c r="L272" s="79">
        <f t="shared" si="123"/>
        <v>0.77434583604773222</v>
      </c>
      <c r="M272" s="91">
        <f>'Uitgebreide invoer'!K272</f>
        <v>100</v>
      </c>
      <c r="N272" s="89">
        <f t="shared" si="101"/>
        <v>1.7535999999999941</v>
      </c>
      <c r="O272" s="93" t="str">
        <f>'Uitgebreide invoer'!L272</f>
        <v>Begroeiing volgt bodemverloop</v>
      </c>
      <c r="P272" s="23">
        <f t="shared" si="102"/>
        <v>0.7</v>
      </c>
      <c r="Q272" s="24">
        <f t="shared" si="103"/>
        <v>5.9432659318657901E-4</v>
      </c>
      <c r="R272" s="23">
        <f>'Uitgebreide invoer'!I272</f>
        <v>1</v>
      </c>
      <c r="S272" s="23">
        <f t="shared" si="104"/>
        <v>0.7</v>
      </c>
      <c r="T272" s="24">
        <f t="shared" si="124"/>
        <v>7.4345836047732261E-2</v>
      </c>
      <c r="U272" s="23" t="str">
        <f>'Uitgebreide invoer'!J272</f>
        <v>Nee</v>
      </c>
      <c r="V272" s="23">
        <f t="shared" si="105"/>
        <v>0.79750595826373316</v>
      </c>
      <c r="W272" s="23">
        <f t="shared" si="106"/>
        <v>2.8680577239873375</v>
      </c>
      <c r="X272" s="23">
        <f t="shared" si="107"/>
        <v>0.27806482121810117</v>
      </c>
      <c r="Y272" s="23">
        <f t="shared" si="108"/>
        <v>1.8286322139639708</v>
      </c>
      <c r="Z272" s="23">
        <f t="shared" si="109"/>
        <v>3.9919436168121303</v>
      </c>
      <c r="AA272" s="23">
        <f t="shared" si="110"/>
        <v>0.45808067184683143</v>
      </c>
      <c r="AB272" s="23">
        <f t="shared" si="111"/>
        <v>1.0311262557002376</v>
      </c>
      <c r="AC272" s="23">
        <f t="shared" si="112"/>
        <v>11.551637514058605</v>
      </c>
      <c r="AD272" s="23">
        <f t="shared" si="113"/>
        <v>30.933787671007128</v>
      </c>
      <c r="AE272" s="23">
        <f t="shared" si="114"/>
        <v>-0.3</v>
      </c>
      <c r="AF272" s="46">
        <f t="shared" si="115"/>
        <v>0.28185562298373856</v>
      </c>
      <c r="AG272" s="23">
        <f t="shared" si="116"/>
        <v>6.0481256720871422E-2</v>
      </c>
      <c r="AH272" s="23">
        <f t="shared" si="117"/>
        <v>1.1004334093007349</v>
      </c>
      <c r="AI272" s="155">
        <f t="shared" si="118"/>
        <v>0.28402843907471742</v>
      </c>
      <c r="AJ272" s="155">
        <f t="shared" si="119"/>
        <v>1.8384772640866666E-2</v>
      </c>
      <c r="AK272" s="155">
        <f t="shared" si="120"/>
        <v>0.30241321171558411</v>
      </c>
      <c r="AL272" s="155">
        <f t="shared" si="121"/>
        <v>11.356385174423584</v>
      </c>
    </row>
    <row r="273" spans="1:38" s="156" customFormat="1" x14ac:dyDescent="0.35">
      <c r="A273" s="23">
        <f>'Uitgebreide invoer'!A273</f>
        <v>188.29999999999939</v>
      </c>
      <c r="B273" s="23">
        <f t="shared" si="100"/>
        <v>0.69999999999998863</v>
      </c>
      <c r="C273" s="23">
        <f>'Uitgebreide invoer'!B273</f>
        <v>0.3</v>
      </c>
      <c r="D273" s="23" t="str">
        <f>'Uitgebreide invoer'!C273</f>
        <v>30 - Grasachtigen en ondergedoken soorten</v>
      </c>
      <c r="E273" s="23">
        <f>'Uitgebreide invoer'!D273</f>
        <v>30</v>
      </c>
      <c r="F273" s="23">
        <f>'Uitgebreide invoer'!E273</f>
        <v>1.5</v>
      </c>
      <c r="G273" s="23">
        <f>'Uitgebreide invoer'!F273</f>
        <v>1.2</v>
      </c>
      <c r="H273" s="23">
        <f>'Uitgebreide invoer'!G273</f>
        <v>1.2</v>
      </c>
      <c r="I273" s="23">
        <f>'Uitgebreide invoer'!H273</f>
        <v>1</v>
      </c>
      <c r="J273" s="24">
        <f>J272+(+H273-I273)/(MAX('Invoerblad heterogene watergang'!$H$9:$H$17))*B273</f>
        <v>1.0537999999999941</v>
      </c>
      <c r="K273" s="24">
        <f t="shared" si="122"/>
        <v>1.8287775326853124</v>
      </c>
      <c r="L273" s="79">
        <f t="shared" si="123"/>
        <v>0.77456186466296284</v>
      </c>
      <c r="M273" s="91">
        <f>'Uitgebreide invoer'!K273</f>
        <v>100</v>
      </c>
      <c r="N273" s="89">
        <f t="shared" si="101"/>
        <v>1.753799999999994</v>
      </c>
      <c r="O273" s="93" t="str">
        <f>'Uitgebreide invoer'!L273</f>
        <v>Begroeiing volgt bodemverloop</v>
      </c>
      <c r="P273" s="23">
        <f t="shared" si="102"/>
        <v>0.7</v>
      </c>
      <c r="Q273" s="24">
        <f t="shared" si="103"/>
        <v>5.9381146050781935E-4</v>
      </c>
      <c r="R273" s="23">
        <f>'Uitgebreide invoer'!I273</f>
        <v>1</v>
      </c>
      <c r="S273" s="23">
        <f t="shared" si="104"/>
        <v>0.7</v>
      </c>
      <c r="T273" s="24">
        <f t="shared" si="124"/>
        <v>7.4561864662962885E-2</v>
      </c>
      <c r="U273" s="23" t="str">
        <f>'Uitgebreide invoer'!J273</f>
        <v>Nee</v>
      </c>
      <c r="V273" s="23">
        <f t="shared" si="105"/>
        <v>0.79781344508858243</v>
      </c>
      <c r="W273" s="23">
        <f t="shared" si="106"/>
        <v>2.868836626236519</v>
      </c>
      <c r="X273" s="23">
        <f t="shared" si="107"/>
        <v>0.27809650706223493</v>
      </c>
      <c r="Y273" s="23">
        <f t="shared" si="108"/>
        <v>1.8293933608808042</v>
      </c>
      <c r="Z273" s="23">
        <f t="shared" si="109"/>
        <v>3.9927225190613109</v>
      </c>
      <c r="AA273" s="23">
        <f t="shared" si="110"/>
        <v>0.45818194280901209</v>
      </c>
      <c r="AB273" s="23">
        <f t="shared" si="111"/>
        <v>1.0315799157922219</v>
      </c>
      <c r="AC273" s="23">
        <f t="shared" si="112"/>
        <v>11.556969240593045</v>
      </c>
      <c r="AD273" s="23">
        <f t="shared" si="113"/>
        <v>30.947397473766657</v>
      </c>
      <c r="AE273" s="23">
        <f t="shared" si="114"/>
        <v>-0.3</v>
      </c>
      <c r="AF273" s="46">
        <f t="shared" si="115"/>
        <v>0.28186346162440667</v>
      </c>
      <c r="AG273" s="23">
        <f t="shared" si="116"/>
        <v>6.045512791864438E-2</v>
      </c>
      <c r="AH273" s="23">
        <f t="shared" si="117"/>
        <v>1.1006262366090973</v>
      </c>
      <c r="AI273" s="155">
        <f t="shared" si="118"/>
        <v>0.28403614395651183</v>
      </c>
      <c r="AJ273" s="155">
        <f t="shared" si="119"/>
        <v>1.8376919292813376E-2</v>
      </c>
      <c r="AK273" s="155">
        <f t="shared" si="120"/>
        <v>0.30241306324932521</v>
      </c>
      <c r="AL273" s="155">
        <f t="shared" si="121"/>
        <v>11.354920588147516</v>
      </c>
    </row>
    <row r="274" spans="1:38" s="156" customFormat="1" x14ac:dyDescent="0.35">
      <c r="A274" s="23">
        <f>'Uitgebreide invoer'!A274</f>
        <v>188.99999999999937</v>
      </c>
      <c r="B274" s="23">
        <f t="shared" si="100"/>
        <v>0.69999999999998863</v>
      </c>
      <c r="C274" s="23">
        <f>'Uitgebreide invoer'!B274</f>
        <v>0.3</v>
      </c>
      <c r="D274" s="23" t="str">
        <f>'Uitgebreide invoer'!C274</f>
        <v>30 - Grasachtigen en ondergedoken soorten</v>
      </c>
      <c r="E274" s="23">
        <f>'Uitgebreide invoer'!D274</f>
        <v>30</v>
      </c>
      <c r="F274" s="23">
        <f>'Uitgebreide invoer'!E274</f>
        <v>1.5</v>
      </c>
      <c r="G274" s="23">
        <f>'Uitgebreide invoer'!F274</f>
        <v>1.2</v>
      </c>
      <c r="H274" s="23">
        <f>'Uitgebreide invoer'!G274</f>
        <v>1.2</v>
      </c>
      <c r="I274" s="23">
        <f>'Uitgebreide invoer'!H274</f>
        <v>1</v>
      </c>
      <c r="J274" s="24">
        <f>J273+(+H274-I274)/(MAX('Invoerblad heterogene watergang'!$H$9:$H$17))*B274</f>
        <v>1.0539999999999941</v>
      </c>
      <c r="K274" s="24">
        <f t="shared" si="122"/>
        <v>1.829192840959549</v>
      </c>
      <c r="L274" s="79">
        <f t="shared" si="123"/>
        <v>0.77477753268531835</v>
      </c>
      <c r="M274" s="91">
        <f>'Uitgebreide invoer'!K274</f>
        <v>100</v>
      </c>
      <c r="N274" s="89">
        <f t="shared" si="101"/>
        <v>1.753999999999994</v>
      </c>
      <c r="O274" s="93" t="str">
        <f>'Uitgebreide invoer'!L274</f>
        <v>Begroeiing volgt bodemverloop</v>
      </c>
      <c r="P274" s="23">
        <f t="shared" si="102"/>
        <v>0.7</v>
      </c>
      <c r="Q274" s="24">
        <f t="shared" si="103"/>
        <v>5.9329753462379685E-4</v>
      </c>
      <c r="R274" s="23">
        <f>'Uitgebreide invoer'!I274</f>
        <v>1</v>
      </c>
      <c r="S274" s="23">
        <f t="shared" si="104"/>
        <v>0.7</v>
      </c>
      <c r="T274" s="24">
        <f t="shared" si="124"/>
        <v>7.4777532685318393E-2</v>
      </c>
      <c r="U274" s="23" t="str">
        <f>'Uitgebreide invoer'!J274</f>
        <v>Nee</v>
      </c>
      <c r="V274" s="23">
        <f t="shared" si="105"/>
        <v>0.79812055831413775</v>
      </c>
      <c r="W274" s="23">
        <f t="shared" si="106"/>
        <v>2.8696142283496</v>
      </c>
      <c r="X274" s="23">
        <f t="shared" si="107"/>
        <v>0.27812817152539715</v>
      </c>
      <c r="Y274" s="23">
        <f t="shared" si="108"/>
        <v>1.8301533769533065</v>
      </c>
      <c r="Z274" s="23">
        <f t="shared" si="109"/>
        <v>3.9935001211743923</v>
      </c>
      <c r="AA274" s="23">
        <f t="shared" si="110"/>
        <v>0.458283040295765</v>
      </c>
      <c r="AB274" s="23">
        <f t="shared" si="111"/>
        <v>1.0320328186391687</v>
      </c>
      <c r="AC274" s="23">
        <f t="shared" si="112"/>
        <v>11.562295605596901</v>
      </c>
      <c r="AD274" s="23">
        <f t="shared" si="113"/>
        <v>30.960984559175063</v>
      </c>
      <c r="AE274" s="23">
        <f t="shared" si="114"/>
        <v>-0.3</v>
      </c>
      <c r="AF274" s="46">
        <f t="shared" si="115"/>
        <v>0.28187129040862524</v>
      </c>
      <c r="AG274" s="23">
        <f t="shared" si="116"/>
        <v>6.0429031971249159E-2</v>
      </c>
      <c r="AH274" s="23">
        <f t="shared" si="117"/>
        <v>1.1008190562932407</v>
      </c>
      <c r="AI274" s="155">
        <f t="shared" si="118"/>
        <v>0.28404383904835823</v>
      </c>
      <c r="AJ274" s="155">
        <f t="shared" si="119"/>
        <v>1.8369075808484008E-2</v>
      </c>
      <c r="AK274" s="155">
        <f t="shared" si="120"/>
        <v>0.30241291485684224</v>
      </c>
      <c r="AL274" s="155">
        <f t="shared" si="121"/>
        <v>11.353461102040322</v>
      </c>
    </row>
    <row r="275" spans="1:38" s="156" customFormat="1" x14ac:dyDescent="0.35">
      <c r="A275" s="23">
        <f>'Uitgebreide invoer'!A275</f>
        <v>189.69999999999936</v>
      </c>
      <c r="B275" s="23">
        <f t="shared" si="100"/>
        <v>0.69999999999998863</v>
      </c>
      <c r="C275" s="23">
        <f>'Uitgebreide invoer'!B275</f>
        <v>0.3</v>
      </c>
      <c r="D275" s="23" t="str">
        <f>'Uitgebreide invoer'!C275</f>
        <v>30 - Grasachtigen en ondergedoken soorten</v>
      </c>
      <c r="E275" s="23">
        <f>'Uitgebreide invoer'!D275</f>
        <v>30</v>
      </c>
      <c r="F275" s="23">
        <f>'Uitgebreide invoer'!E275</f>
        <v>1.5</v>
      </c>
      <c r="G275" s="23">
        <f>'Uitgebreide invoer'!F275</f>
        <v>1.2</v>
      </c>
      <c r="H275" s="23">
        <f>'Uitgebreide invoer'!G275</f>
        <v>1.2</v>
      </c>
      <c r="I275" s="23">
        <f>'Uitgebreide invoer'!H275</f>
        <v>1</v>
      </c>
      <c r="J275" s="24">
        <f>J274+(+H275-I275)/(MAX('Invoerblad heterogene watergang'!$H$9:$H$17))*B275</f>
        <v>1.054199999999994</v>
      </c>
      <c r="K275" s="24">
        <f t="shared" si="122"/>
        <v>1.8296077903278076</v>
      </c>
      <c r="L275" s="79">
        <f t="shared" si="123"/>
        <v>0.77499284095955501</v>
      </c>
      <c r="M275" s="91">
        <f>'Uitgebreide invoer'!K275</f>
        <v>100</v>
      </c>
      <c r="N275" s="89">
        <f t="shared" si="101"/>
        <v>1.754199999999994</v>
      </c>
      <c r="O275" s="93" t="str">
        <f>'Uitgebreide invoer'!L275</f>
        <v>Begroeiing volgt bodemverloop</v>
      </c>
      <c r="P275" s="23">
        <f t="shared" si="102"/>
        <v>0.7</v>
      </c>
      <c r="Q275" s="24">
        <f t="shared" si="103"/>
        <v>5.9278481179786283E-4</v>
      </c>
      <c r="R275" s="23">
        <f>'Uitgebreide invoer'!I275</f>
        <v>1</v>
      </c>
      <c r="S275" s="23">
        <f t="shared" si="104"/>
        <v>0.7</v>
      </c>
      <c r="T275" s="24">
        <f t="shared" si="124"/>
        <v>7.4992840959555052E-2</v>
      </c>
      <c r="U275" s="23" t="str">
        <f>'Uitgebreide invoer'!J275</f>
        <v>Nee</v>
      </c>
      <c r="V275" s="23">
        <f t="shared" si="105"/>
        <v>0.79842729844424376</v>
      </c>
      <c r="W275" s="23">
        <f t="shared" si="106"/>
        <v>2.8703905333723916</v>
      </c>
      <c r="X275" s="23">
        <f t="shared" si="107"/>
        <v>0.27815981454836392</v>
      </c>
      <c r="Y275" s="23">
        <f t="shared" si="108"/>
        <v>1.8309122644593092</v>
      </c>
      <c r="Z275" s="23">
        <f t="shared" si="109"/>
        <v>3.9942764261971844</v>
      </c>
      <c r="AA275" s="23">
        <f t="shared" si="110"/>
        <v>0.45838396472786408</v>
      </c>
      <c r="AB275" s="23">
        <f t="shared" si="111"/>
        <v>1.0324849660150655</v>
      </c>
      <c r="AC275" s="23">
        <f t="shared" si="112"/>
        <v>11.567616612845555</v>
      </c>
      <c r="AD275" s="23">
        <f t="shared" si="113"/>
        <v>30.974548980451964</v>
      </c>
      <c r="AE275" s="23">
        <f t="shared" si="114"/>
        <v>-0.3</v>
      </c>
      <c r="AF275" s="46">
        <f t="shared" si="115"/>
        <v>0.28187910933640992</v>
      </c>
      <c r="AG275" s="23">
        <f t="shared" si="116"/>
        <v>6.0402968878633577E-2</v>
      </c>
      <c r="AH275" s="23">
        <f t="shared" si="117"/>
        <v>1.1010118684536379</v>
      </c>
      <c r="AI275" s="155">
        <f t="shared" si="118"/>
        <v>0.28405152435061853</v>
      </c>
      <c r="AJ275" s="155">
        <f t="shared" si="119"/>
        <v>1.83612421879009E-2</v>
      </c>
      <c r="AK275" s="155">
        <f t="shared" si="120"/>
        <v>0.30241276653851945</v>
      </c>
      <c r="AL275" s="155">
        <f t="shared" si="121"/>
        <v>11.352006693961684</v>
      </c>
    </row>
    <row r="276" spans="1:38" s="156" customFormat="1" x14ac:dyDescent="0.35">
      <c r="A276" s="23">
        <f>'Uitgebreide invoer'!A276</f>
        <v>190.39999999999935</v>
      </c>
      <c r="B276" s="23">
        <f t="shared" si="100"/>
        <v>0.69999999999998863</v>
      </c>
      <c r="C276" s="23">
        <f>'Uitgebreide invoer'!B276</f>
        <v>0.3</v>
      </c>
      <c r="D276" s="23" t="str">
        <f>'Uitgebreide invoer'!C276</f>
        <v>30 - Grasachtigen en ondergedoken soorten</v>
      </c>
      <c r="E276" s="23">
        <f>'Uitgebreide invoer'!D276</f>
        <v>30</v>
      </c>
      <c r="F276" s="23">
        <f>'Uitgebreide invoer'!E276</f>
        <v>1.5</v>
      </c>
      <c r="G276" s="23">
        <f>'Uitgebreide invoer'!F276</f>
        <v>1.2</v>
      </c>
      <c r="H276" s="23">
        <f>'Uitgebreide invoer'!G276</f>
        <v>1.2</v>
      </c>
      <c r="I276" s="23">
        <f>'Uitgebreide invoer'!H276</f>
        <v>1</v>
      </c>
      <c r="J276" s="24">
        <f>J275+(+H276-I276)/(MAX('Invoerblad heterogene watergang'!$H$9:$H$17))*B276</f>
        <v>1.054399999999994</v>
      </c>
      <c r="K276" s="24">
        <f t="shared" si="122"/>
        <v>1.8300223816296226</v>
      </c>
      <c r="L276" s="79">
        <f t="shared" si="123"/>
        <v>0.77520779032781362</v>
      </c>
      <c r="M276" s="91">
        <f>'Uitgebreide invoer'!K276</f>
        <v>100</v>
      </c>
      <c r="N276" s="89">
        <f t="shared" si="101"/>
        <v>1.754399999999994</v>
      </c>
      <c r="O276" s="93" t="str">
        <f>'Uitgebreide invoer'!L276</f>
        <v>Begroeiing volgt bodemverloop</v>
      </c>
      <c r="P276" s="23">
        <f t="shared" si="102"/>
        <v>0.7</v>
      </c>
      <c r="Q276" s="24">
        <f t="shared" si="103"/>
        <v>5.9227328830712246E-4</v>
      </c>
      <c r="R276" s="23">
        <f>'Uitgebreide invoer'!I276</f>
        <v>1</v>
      </c>
      <c r="S276" s="23">
        <f t="shared" si="104"/>
        <v>0.7</v>
      </c>
      <c r="T276" s="24">
        <f t="shared" si="124"/>
        <v>7.5207790327813662E-2</v>
      </c>
      <c r="U276" s="23" t="str">
        <f>'Uitgebreide invoer'!J276</f>
        <v>Nee</v>
      </c>
      <c r="V276" s="23">
        <f t="shared" si="105"/>
        <v>0.79873366598236495</v>
      </c>
      <c r="W276" s="23">
        <f t="shared" si="106"/>
        <v>2.8711655443412765</v>
      </c>
      <c r="X276" s="23">
        <f t="shared" si="107"/>
        <v>0.27819143607256414</v>
      </c>
      <c r="Y276" s="23">
        <f t="shared" si="108"/>
        <v>1.8316700256707732</v>
      </c>
      <c r="Z276" s="23">
        <f t="shared" si="109"/>
        <v>3.9950514371660688</v>
      </c>
      <c r="AA276" s="23">
        <f t="shared" si="110"/>
        <v>0.45848471652472322</v>
      </c>
      <c r="AB276" s="23">
        <f t="shared" si="111"/>
        <v>1.0329363596884082</v>
      </c>
      <c r="AC276" s="23">
        <f t="shared" si="112"/>
        <v>11.572932266128731</v>
      </c>
      <c r="AD276" s="23">
        <f t="shared" si="113"/>
        <v>30.988090790652247</v>
      </c>
      <c r="AE276" s="23">
        <f t="shared" si="114"/>
        <v>-0.3</v>
      </c>
      <c r="AF276" s="46">
        <f t="shared" si="115"/>
        <v>0.28188691840792302</v>
      </c>
      <c r="AG276" s="23">
        <f t="shared" si="116"/>
        <v>6.0376938640256582E-2</v>
      </c>
      <c r="AH276" s="23">
        <f t="shared" si="117"/>
        <v>1.1012046731900653</v>
      </c>
      <c r="AI276" s="155">
        <f t="shared" si="118"/>
        <v>0.28405919986379796</v>
      </c>
      <c r="AJ276" s="155">
        <f t="shared" si="119"/>
        <v>1.8353418430939267E-2</v>
      </c>
      <c r="AK276" s="155">
        <f t="shared" si="120"/>
        <v>0.3024126182947372</v>
      </c>
      <c r="AL276" s="155">
        <f t="shared" si="121"/>
        <v>11.350557341888457</v>
      </c>
    </row>
    <row r="277" spans="1:38" s="156" customFormat="1" x14ac:dyDescent="0.35">
      <c r="A277" s="23">
        <f>'Uitgebreide invoer'!A277</f>
        <v>191.09999999999934</v>
      </c>
      <c r="B277" s="23">
        <f t="shared" si="100"/>
        <v>0.69999999999998863</v>
      </c>
      <c r="C277" s="23">
        <f>'Uitgebreide invoer'!B277</f>
        <v>0.3</v>
      </c>
      <c r="D277" s="23" t="str">
        <f>'Uitgebreide invoer'!C277</f>
        <v>30 - Grasachtigen en ondergedoken soorten</v>
      </c>
      <c r="E277" s="23">
        <f>'Uitgebreide invoer'!D277</f>
        <v>30</v>
      </c>
      <c r="F277" s="23">
        <f>'Uitgebreide invoer'!E277</f>
        <v>1.5</v>
      </c>
      <c r="G277" s="23">
        <f>'Uitgebreide invoer'!F277</f>
        <v>1.2</v>
      </c>
      <c r="H277" s="23">
        <f>'Uitgebreide invoer'!G277</f>
        <v>1.2</v>
      </c>
      <c r="I277" s="23">
        <f>'Uitgebreide invoer'!H277</f>
        <v>1</v>
      </c>
      <c r="J277" s="24">
        <f>J276+(+H277-I277)/(MAX('Invoerblad heterogene watergang'!$H$9:$H$17))*B277</f>
        <v>1.054599999999994</v>
      </c>
      <c r="K277" s="24">
        <f t="shared" si="122"/>
        <v>1.8304366157019323</v>
      </c>
      <c r="L277" s="79">
        <f t="shared" si="123"/>
        <v>0.77542238162962862</v>
      </c>
      <c r="M277" s="91">
        <f>'Uitgebreide invoer'!K277</f>
        <v>100</v>
      </c>
      <c r="N277" s="89">
        <f t="shared" si="101"/>
        <v>1.7545999999999939</v>
      </c>
      <c r="O277" s="93" t="str">
        <f>'Uitgebreide invoer'!L277</f>
        <v>Begroeiing volgt bodemverloop</v>
      </c>
      <c r="P277" s="23">
        <f t="shared" si="102"/>
        <v>0.7</v>
      </c>
      <c r="Q277" s="24">
        <f t="shared" si="103"/>
        <v>5.9176296044238721E-4</v>
      </c>
      <c r="R277" s="23">
        <f>'Uitgebreide invoer'!I277</f>
        <v>1</v>
      </c>
      <c r="S277" s="23">
        <f t="shared" si="104"/>
        <v>0.7</v>
      </c>
      <c r="T277" s="24">
        <f t="shared" si="124"/>
        <v>7.5422381629628665E-2</v>
      </c>
      <c r="U277" s="23" t="str">
        <f>'Uitgebreide invoer'!J277</f>
        <v>Nee</v>
      </c>
      <c r="V277" s="23">
        <f t="shared" si="105"/>
        <v>0.79903966143158234</v>
      </c>
      <c r="W277" s="23">
        <f t="shared" si="106"/>
        <v>2.8719392642832391</v>
      </c>
      <c r="X277" s="23">
        <f t="shared" si="107"/>
        <v>0.27822303604007509</v>
      </c>
      <c r="Y277" s="23">
        <f t="shared" si="108"/>
        <v>1.8324266628538024</v>
      </c>
      <c r="Z277" s="23">
        <f t="shared" si="109"/>
        <v>3.9958251571080314</v>
      </c>
      <c r="AA277" s="23">
        <f t="shared" si="110"/>
        <v>0.4585852961044013</v>
      </c>
      <c r="AB277" s="23">
        <f t="shared" si="111"/>
        <v>1.03338700142222</v>
      </c>
      <c r="AC277" s="23">
        <f t="shared" si="112"/>
        <v>11.578242569250357</v>
      </c>
      <c r="AD277" s="23">
        <f t="shared" si="113"/>
        <v>31.001610042666599</v>
      </c>
      <c r="AE277" s="23">
        <f t="shared" si="114"/>
        <v>-0.3</v>
      </c>
      <c r="AF277" s="46">
        <f t="shared" si="115"/>
        <v>0.28189471762347351</v>
      </c>
      <c r="AG277" s="23">
        <f t="shared" si="116"/>
        <v>6.0350941255088261E-2</v>
      </c>
      <c r="AH277" s="23">
        <f t="shared" si="117"/>
        <v>1.1013974706016043</v>
      </c>
      <c r="AI277" s="155">
        <f t="shared" si="118"/>
        <v>0.28406686558854544</v>
      </c>
      <c r="AJ277" s="155">
        <f t="shared" si="119"/>
        <v>1.8345604537328829E-2</v>
      </c>
      <c r="AK277" s="155">
        <f t="shared" si="120"/>
        <v>0.30241247012587424</v>
      </c>
      <c r="AL277" s="155">
        <f t="shared" si="121"/>
        <v>11.349113023913983</v>
      </c>
    </row>
    <row r="278" spans="1:38" s="156" customFormat="1" x14ac:dyDescent="0.35">
      <c r="A278" s="23">
        <f>'Uitgebreide invoer'!A278</f>
        <v>191.79999999999933</v>
      </c>
      <c r="B278" s="23">
        <f t="shared" si="100"/>
        <v>0.69999999999998863</v>
      </c>
      <c r="C278" s="23">
        <f>'Uitgebreide invoer'!B278</f>
        <v>0.3</v>
      </c>
      <c r="D278" s="23" t="str">
        <f>'Uitgebreide invoer'!C278</f>
        <v>30 - Grasachtigen en ondergedoken soorten</v>
      </c>
      <c r="E278" s="23">
        <f>'Uitgebreide invoer'!D278</f>
        <v>30</v>
      </c>
      <c r="F278" s="23">
        <f>'Uitgebreide invoer'!E278</f>
        <v>1.5</v>
      </c>
      <c r="G278" s="23">
        <f>'Uitgebreide invoer'!F278</f>
        <v>1.2</v>
      </c>
      <c r="H278" s="23">
        <f>'Uitgebreide invoer'!G278</f>
        <v>1.2</v>
      </c>
      <c r="I278" s="23">
        <f>'Uitgebreide invoer'!H278</f>
        <v>1</v>
      </c>
      <c r="J278" s="24">
        <f>J277+(+H278-I278)/(MAX('Invoerblad heterogene watergang'!$H$9:$H$17))*B278</f>
        <v>1.054799999999994</v>
      </c>
      <c r="K278" s="24">
        <f t="shared" si="122"/>
        <v>1.8308504933790879</v>
      </c>
      <c r="L278" s="79">
        <f t="shared" si="123"/>
        <v>0.77563661570193831</v>
      </c>
      <c r="M278" s="91">
        <f>'Uitgebreide invoer'!K278</f>
        <v>100</v>
      </c>
      <c r="N278" s="89">
        <f t="shared" si="101"/>
        <v>1.7547999999999939</v>
      </c>
      <c r="O278" s="93" t="str">
        <f>'Uitgebreide invoer'!L278</f>
        <v>Begroeiing volgt bodemverloop</v>
      </c>
      <c r="P278" s="23">
        <f t="shared" si="102"/>
        <v>0.7</v>
      </c>
      <c r="Q278" s="24">
        <f t="shared" si="103"/>
        <v>5.9125382450810884E-4</v>
      </c>
      <c r="R278" s="23">
        <f>'Uitgebreide invoer'!I278</f>
        <v>1</v>
      </c>
      <c r="S278" s="23">
        <f t="shared" si="104"/>
        <v>0.7</v>
      </c>
      <c r="T278" s="24">
        <f t="shared" si="124"/>
        <v>7.5636615701938359E-2</v>
      </c>
      <c r="U278" s="23" t="str">
        <f>'Uitgebreide invoer'!J278</f>
        <v>Nee</v>
      </c>
      <c r="V278" s="23">
        <f t="shared" si="105"/>
        <v>0.79934528529459004</v>
      </c>
      <c r="W278" s="23">
        <f t="shared" si="106"/>
        <v>2.8727116962159034</v>
      </c>
      <c r="X278" s="23">
        <f t="shared" si="107"/>
        <v>0.27825461439361715</v>
      </c>
      <c r="Y278" s="23">
        <f t="shared" si="108"/>
        <v>1.8331821782686604</v>
      </c>
      <c r="Z278" s="23">
        <f t="shared" si="109"/>
        <v>3.9965975890406957</v>
      </c>
      <c r="AA278" s="23">
        <f t="shared" si="110"/>
        <v>0.45868570388360752</v>
      </c>
      <c r="AB278" s="23">
        <f t="shared" si="111"/>
        <v>1.0338368929740702</v>
      </c>
      <c r="AC278" s="23">
        <f t="shared" si="112"/>
        <v>11.583547526028395</v>
      </c>
      <c r="AD278" s="23">
        <f t="shared" si="113"/>
        <v>31.015106789222106</v>
      </c>
      <c r="AE278" s="23">
        <f t="shared" si="114"/>
        <v>-0.3</v>
      </c>
      <c r="AF278" s="46">
        <f t="shared" si="115"/>
        <v>0.28190250698351182</v>
      </c>
      <c r="AG278" s="23">
        <f t="shared" si="116"/>
        <v>6.0324976721627219E-2</v>
      </c>
      <c r="AH278" s="23">
        <f t="shared" si="117"/>
        <v>1.101590260786655</v>
      </c>
      <c r="AI278" s="155">
        <f t="shared" si="118"/>
        <v>0.28407452152564888</v>
      </c>
      <c r="AJ278" s="155">
        <f t="shared" si="119"/>
        <v>1.8337800506654983E-2</v>
      </c>
      <c r="AK278" s="155">
        <f t="shared" si="120"/>
        <v>0.30241232203230384</v>
      </c>
      <c r="AL278" s="155">
        <f t="shared" si="121"/>
        <v>11.347673718247343</v>
      </c>
    </row>
    <row r="279" spans="1:38" s="156" customFormat="1" x14ac:dyDescent="0.35">
      <c r="A279" s="23">
        <f>'Uitgebreide invoer'!A279</f>
        <v>192.49999999999932</v>
      </c>
      <c r="B279" s="23">
        <f t="shared" si="100"/>
        <v>0.69999999999998863</v>
      </c>
      <c r="C279" s="23">
        <f>'Uitgebreide invoer'!B279</f>
        <v>0.3</v>
      </c>
      <c r="D279" s="23" t="str">
        <f>'Uitgebreide invoer'!C279</f>
        <v>30 - Grasachtigen en ondergedoken soorten</v>
      </c>
      <c r="E279" s="23">
        <f>'Uitgebreide invoer'!D279</f>
        <v>30</v>
      </c>
      <c r="F279" s="23">
        <f>'Uitgebreide invoer'!E279</f>
        <v>1.5</v>
      </c>
      <c r="G279" s="23">
        <f>'Uitgebreide invoer'!F279</f>
        <v>1.2</v>
      </c>
      <c r="H279" s="23">
        <f>'Uitgebreide invoer'!G279</f>
        <v>1.2</v>
      </c>
      <c r="I279" s="23">
        <f>'Uitgebreide invoer'!H279</f>
        <v>1</v>
      </c>
      <c r="J279" s="24">
        <f>J278+(+H279-I279)/(MAX('Invoerblad heterogene watergang'!$H$9:$H$17))*B279</f>
        <v>1.0549999999999939</v>
      </c>
      <c r="K279" s="24">
        <f t="shared" si="122"/>
        <v>1.8312640154928634</v>
      </c>
      <c r="L279" s="79">
        <f t="shared" si="123"/>
        <v>0.77585049337909395</v>
      </c>
      <c r="M279" s="91">
        <f>'Uitgebreide invoer'!K279</f>
        <v>100</v>
      </c>
      <c r="N279" s="89">
        <f t="shared" si="101"/>
        <v>1.7549999999999939</v>
      </c>
      <c r="O279" s="93" t="str">
        <f>'Uitgebreide invoer'!L279</f>
        <v>Begroeiing volgt bodemverloop</v>
      </c>
      <c r="P279" s="23">
        <f t="shared" si="102"/>
        <v>0.7</v>
      </c>
      <c r="Q279" s="24">
        <f t="shared" si="103"/>
        <v>5.9074587682234167E-4</v>
      </c>
      <c r="R279" s="23">
        <f>'Uitgebreide invoer'!I279</f>
        <v>1</v>
      </c>
      <c r="S279" s="23">
        <f t="shared" si="104"/>
        <v>0.7</v>
      </c>
      <c r="T279" s="24">
        <f t="shared" si="124"/>
        <v>7.5850493379093997E-2</v>
      </c>
      <c r="U279" s="23" t="str">
        <f>'Uitgebreide invoer'!J279</f>
        <v>Nee</v>
      </c>
      <c r="V279" s="23">
        <f t="shared" si="105"/>
        <v>0.79965053807369069</v>
      </c>
      <c r="W279" s="23">
        <f t="shared" si="106"/>
        <v>2.8734828431475652</v>
      </c>
      <c r="X279" s="23">
        <f t="shared" si="107"/>
        <v>0.27828617107654863</v>
      </c>
      <c r="Y279" s="23">
        <f t="shared" si="108"/>
        <v>1.8339365741697877</v>
      </c>
      <c r="Z279" s="23">
        <f t="shared" si="109"/>
        <v>3.9973687359723575</v>
      </c>
      <c r="AA279" s="23">
        <f t="shared" si="110"/>
        <v>0.45878594027770714</v>
      </c>
      <c r="AB279" s="23">
        <f t="shared" si="111"/>
        <v>1.034286036096097</v>
      </c>
      <c r="AC279" s="23">
        <f t="shared" si="112"/>
        <v>11.588847140294671</v>
      </c>
      <c r="AD279" s="23">
        <f t="shared" si="113"/>
        <v>31.028581082882912</v>
      </c>
      <c r="AE279" s="23">
        <f t="shared" si="114"/>
        <v>-0.3</v>
      </c>
      <c r="AF279" s="46">
        <f t="shared" si="115"/>
        <v>0.28191028648863259</v>
      </c>
      <c r="AG279" s="23">
        <f t="shared" si="116"/>
        <v>6.0299045037891338E-2</v>
      </c>
      <c r="AH279" s="23">
        <f t="shared" si="117"/>
        <v>1.1017830438429301</v>
      </c>
      <c r="AI279" s="155">
        <f t="shared" si="118"/>
        <v>0.28408216767603661</v>
      </c>
      <c r="AJ279" s="155">
        <f t="shared" si="119"/>
        <v>1.833000633836079E-2</v>
      </c>
      <c r="AK279" s="155">
        <f t="shared" si="120"/>
        <v>0.30241217401439741</v>
      </c>
      <c r="AL279" s="155">
        <f t="shared" si="121"/>
        <v>11.346239403212611</v>
      </c>
    </row>
    <row r="280" spans="1:38" s="156" customFormat="1" x14ac:dyDescent="0.35">
      <c r="A280" s="23">
        <f>'Uitgebreide invoer'!A280</f>
        <v>193.19999999999931</v>
      </c>
      <c r="B280" s="23">
        <f t="shared" si="100"/>
        <v>0.69999999999998863</v>
      </c>
      <c r="C280" s="23">
        <f>'Uitgebreide invoer'!B280</f>
        <v>0.3</v>
      </c>
      <c r="D280" s="23" t="str">
        <f>'Uitgebreide invoer'!C280</f>
        <v>30 - Grasachtigen en ondergedoken soorten</v>
      </c>
      <c r="E280" s="23">
        <f>'Uitgebreide invoer'!D280</f>
        <v>30</v>
      </c>
      <c r="F280" s="23">
        <f>'Uitgebreide invoer'!E280</f>
        <v>1.5</v>
      </c>
      <c r="G280" s="23">
        <f>'Uitgebreide invoer'!F280</f>
        <v>1.2</v>
      </c>
      <c r="H280" s="23">
        <f>'Uitgebreide invoer'!G280</f>
        <v>1.2</v>
      </c>
      <c r="I280" s="23">
        <f>'Uitgebreide invoer'!H280</f>
        <v>1</v>
      </c>
      <c r="J280" s="24">
        <f>J279+(+H280-I280)/(MAX('Invoerblad heterogene watergang'!$H$9:$H$17))*B280</f>
        <v>1.0551999999999939</v>
      </c>
      <c r="K280" s="24">
        <f t="shared" si="122"/>
        <v>1.8316771828724652</v>
      </c>
      <c r="L280" s="79">
        <f t="shared" si="123"/>
        <v>0.77606401549286952</v>
      </c>
      <c r="M280" s="91">
        <f>'Uitgebreide invoer'!K280</f>
        <v>100</v>
      </c>
      <c r="N280" s="89">
        <f t="shared" si="101"/>
        <v>1.7551999999999939</v>
      </c>
      <c r="O280" s="93" t="str">
        <f>'Uitgebreide invoer'!L280</f>
        <v>Begroeiing volgt bodemverloop</v>
      </c>
      <c r="P280" s="23">
        <f t="shared" si="102"/>
        <v>0.7</v>
      </c>
      <c r="Q280" s="24">
        <f t="shared" si="103"/>
        <v>5.9023911371668006E-4</v>
      </c>
      <c r="R280" s="23">
        <f>'Uitgebreide invoer'!I280</f>
        <v>1</v>
      </c>
      <c r="S280" s="23">
        <f t="shared" si="104"/>
        <v>0.7</v>
      </c>
      <c r="T280" s="24">
        <f t="shared" si="124"/>
        <v>7.6064015492869563E-2</v>
      </c>
      <c r="U280" s="23" t="str">
        <f>'Uitgebreide invoer'!J280</f>
        <v>Nee</v>
      </c>
      <c r="V280" s="23">
        <f t="shared" si="105"/>
        <v>0.79995542027079269</v>
      </c>
      <c r="W280" s="23">
        <f t="shared" si="106"/>
        <v>2.8742527080772282</v>
      </c>
      <c r="X280" s="23">
        <f t="shared" si="107"/>
        <v>0.27831770603286099</v>
      </c>
      <c r="Y280" s="23">
        <f t="shared" si="108"/>
        <v>1.8346898528058186</v>
      </c>
      <c r="Z280" s="23">
        <f t="shared" si="109"/>
        <v>3.9981386009020206</v>
      </c>
      <c r="AA280" s="23">
        <f t="shared" si="110"/>
        <v>0.45888600570072635</v>
      </c>
      <c r="AB280" s="23">
        <f t="shared" si="111"/>
        <v>1.0347344325350258</v>
      </c>
      <c r="AC280" s="23">
        <f t="shared" si="112"/>
        <v>11.594141415894727</v>
      </c>
      <c r="AD280" s="23">
        <f t="shared" si="113"/>
        <v>31.042032976050777</v>
      </c>
      <c r="AE280" s="23">
        <f t="shared" si="114"/>
        <v>-0.3</v>
      </c>
      <c r="AF280" s="46">
        <f t="shared" si="115"/>
        <v>0.28191805613956994</v>
      </c>
      <c r="AG280" s="23">
        <f t="shared" si="116"/>
        <v>6.0273146201433501E-2</v>
      </c>
      <c r="AH280" s="23">
        <f t="shared" si="117"/>
        <v>1.1019758198674672</v>
      </c>
      <c r="AI280" s="155">
        <f t="shared" si="118"/>
        <v>0.28408980404077466</v>
      </c>
      <c r="AJ280" s="155">
        <f t="shared" si="119"/>
        <v>1.8322222031748166E-2</v>
      </c>
      <c r="AK280" s="155">
        <f t="shared" si="120"/>
        <v>0.30241202607252282</v>
      </c>
      <c r="AL280" s="155">
        <f t="shared" si="121"/>
        <v>11.344810057248164</v>
      </c>
    </row>
    <row r="281" spans="1:38" s="156" customFormat="1" x14ac:dyDescent="0.35">
      <c r="A281" s="23">
        <f>'Uitgebreide invoer'!A281</f>
        <v>193.8999999999993</v>
      </c>
      <c r="B281" s="23">
        <f t="shared" si="100"/>
        <v>0.69999999999998863</v>
      </c>
      <c r="C281" s="23">
        <f>'Uitgebreide invoer'!B281</f>
        <v>0.3</v>
      </c>
      <c r="D281" s="23" t="str">
        <f>'Uitgebreide invoer'!C281</f>
        <v>30 - Grasachtigen en ondergedoken soorten</v>
      </c>
      <c r="E281" s="23">
        <f>'Uitgebreide invoer'!D281</f>
        <v>30</v>
      </c>
      <c r="F281" s="23">
        <f>'Uitgebreide invoer'!E281</f>
        <v>1.5</v>
      </c>
      <c r="G281" s="23">
        <f>'Uitgebreide invoer'!F281</f>
        <v>1.2</v>
      </c>
      <c r="H281" s="23">
        <f>'Uitgebreide invoer'!G281</f>
        <v>1.2</v>
      </c>
      <c r="I281" s="23">
        <f>'Uitgebreide invoer'!H281</f>
        <v>1</v>
      </c>
      <c r="J281" s="24">
        <f>J280+(+H281-I281)/(MAX('Invoerblad heterogene watergang'!$H$9:$H$17))*B281</f>
        <v>1.0553999999999939</v>
      </c>
      <c r="K281" s="24">
        <f t="shared" si="122"/>
        <v>1.8320899963445405</v>
      </c>
      <c r="L281" s="79">
        <f t="shared" si="123"/>
        <v>0.77627718287247127</v>
      </c>
      <c r="M281" s="91">
        <f>'Uitgebreide invoer'!K281</f>
        <v>100</v>
      </c>
      <c r="N281" s="89">
        <f t="shared" si="101"/>
        <v>1.7553999999999939</v>
      </c>
      <c r="O281" s="93" t="str">
        <f>'Uitgebreide invoer'!L281</f>
        <v>Begroeiing volgt bodemverloop</v>
      </c>
      <c r="P281" s="23">
        <f t="shared" si="102"/>
        <v>0.7</v>
      </c>
      <c r="Q281" s="24">
        <f t="shared" si="103"/>
        <v>5.8973353153621137E-4</v>
      </c>
      <c r="R281" s="23">
        <f>'Uitgebreide invoer'!I281</f>
        <v>1</v>
      </c>
      <c r="S281" s="23">
        <f t="shared" si="104"/>
        <v>0.7</v>
      </c>
      <c r="T281" s="24">
        <f t="shared" si="124"/>
        <v>7.6277182872471316E-2</v>
      </c>
      <c r="U281" s="23" t="str">
        <f>'Uitgebreide invoer'!J281</f>
        <v>Nee</v>
      </c>
      <c r="V281" s="23">
        <f t="shared" si="105"/>
        <v>0.80025993238740623</v>
      </c>
      <c r="W281" s="23">
        <f t="shared" si="106"/>
        <v>2.8750212939946387</v>
      </c>
      <c r="X281" s="23">
        <f t="shared" si="107"/>
        <v>0.27834921920717381</v>
      </c>
      <c r="Y281" s="23">
        <f t="shared" si="108"/>
        <v>1.8354420164195959</v>
      </c>
      <c r="Z281" s="23">
        <f t="shared" si="109"/>
        <v>3.998907186819431</v>
      </c>
      <c r="AA281" s="23">
        <f t="shared" si="110"/>
        <v>0.45898590056535726</v>
      </c>
      <c r="AB281" s="23">
        <f t="shared" si="111"/>
        <v>1.0351820840321897</v>
      </c>
      <c r="AC281" s="23">
        <f t="shared" si="112"/>
        <v>11.599430356687652</v>
      </c>
      <c r="AD281" s="23">
        <f t="shared" si="113"/>
        <v>31.05546252096569</v>
      </c>
      <c r="AE281" s="23">
        <f t="shared" si="114"/>
        <v>-0.3</v>
      </c>
      <c r="AF281" s="46">
        <f t="shared" si="115"/>
        <v>0.2819258159371979</v>
      </c>
      <c r="AG281" s="23">
        <f t="shared" si="116"/>
        <v>6.0247280209340302E-2</v>
      </c>
      <c r="AH281" s="23">
        <f t="shared" si="117"/>
        <v>1.1021685889566291</v>
      </c>
      <c r="AI281" s="155">
        <f t="shared" si="118"/>
        <v>0.28409743062106507</v>
      </c>
      <c r="AJ281" s="155">
        <f t="shared" si="119"/>
        <v>1.8314447585979551E-2</v>
      </c>
      <c r="AK281" s="155">
        <f t="shared" si="120"/>
        <v>0.30241187820704463</v>
      </c>
      <c r="AL281" s="155">
        <f t="shared" si="121"/>
        <v>11.343385658905955</v>
      </c>
    </row>
    <row r="282" spans="1:38" s="156" customFormat="1" x14ac:dyDescent="0.35">
      <c r="A282" s="23">
        <f>'Uitgebreide invoer'!A282</f>
        <v>194.59999999999928</v>
      </c>
      <c r="B282" s="23">
        <f t="shared" si="100"/>
        <v>0.69999999999998863</v>
      </c>
      <c r="C282" s="23">
        <f>'Uitgebreide invoer'!B282</f>
        <v>0.3</v>
      </c>
      <c r="D282" s="23" t="str">
        <f>'Uitgebreide invoer'!C282</f>
        <v>30 - Grasachtigen en ondergedoken soorten</v>
      </c>
      <c r="E282" s="23">
        <f>'Uitgebreide invoer'!D282</f>
        <v>30</v>
      </c>
      <c r="F282" s="23">
        <f>'Uitgebreide invoer'!E282</f>
        <v>1.5</v>
      </c>
      <c r="G282" s="23">
        <f>'Uitgebreide invoer'!F282</f>
        <v>1.2</v>
      </c>
      <c r="H282" s="23">
        <f>'Uitgebreide invoer'!G282</f>
        <v>1.2</v>
      </c>
      <c r="I282" s="23">
        <f>'Uitgebreide invoer'!H282</f>
        <v>1</v>
      </c>
      <c r="J282" s="24">
        <f>J281+(+H282-I282)/(MAX('Invoerblad heterogene watergang'!$H$9:$H$17))*B282</f>
        <v>1.0555999999999939</v>
      </c>
      <c r="K282" s="24">
        <f t="shared" si="122"/>
        <v>1.832502456733188</v>
      </c>
      <c r="L282" s="79">
        <f t="shared" si="123"/>
        <v>0.77648999634454663</v>
      </c>
      <c r="M282" s="91">
        <f>'Uitgebreide invoer'!K282</f>
        <v>100</v>
      </c>
      <c r="N282" s="89">
        <f t="shared" si="101"/>
        <v>1.7555999999999938</v>
      </c>
      <c r="O282" s="93" t="str">
        <f>'Uitgebreide invoer'!L282</f>
        <v>Begroeiing volgt bodemverloop</v>
      </c>
      <c r="P282" s="23">
        <f t="shared" si="102"/>
        <v>0.7</v>
      </c>
      <c r="Q282" s="24">
        <f t="shared" si="103"/>
        <v>5.892291266394623E-4</v>
      </c>
      <c r="R282" s="23">
        <f>'Uitgebreide invoer'!I282</f>
        <v>1</v>
      </c>
      <c r="S282" s="23">
        <f t="shared" si="104"/>
        <v>0.7</v>
      </c>
      <c r="T282" s="24">
        <f t="shared" si="124"/>
        <v>7.6489996344546674E-2</v>
      </c>
      <c r="U282" s="23" t="str">
        <f>'Uitgebreide invoer'!J282</f>
        <v>Nee</v>
      </c>
      <c r="V282" s="23">
        <f t="shared" si="105"/>
        <v>0.8005640749246391</v>
      </c>
      <c r="W282" s="23">
        <f t="shared" si="106"/>
        <v>2.875788603880316</v>
      </c>
      <c r="X282" s="23">
        <f t="shared" si="107"/>
        <v>0.2783807105447299</v>
      </c>
      <c r="Y282" s="23">
        <f t="shared" si="108"/>
        <v>1.836193067248187</v>
      </c>
      <c r="Z282" s="23">
        <f t="shared" si="109"/>
        <v>3.9996744967051079</v>
      </c>
      <c r="AA282" s="23">
        <f t="shared" si="110"/>
        <v>0.45908562528296354</v>
      </c>
      <c r="AB282" s="23">
        <f t="shared" si="111"/>
        <v>1.0356289923235478</v>
      </c>
      <c r="AC282" s="23">
        <f t="shared" si="112"/>
        <v>11.604713966545921</v>
      </c>
      <c r="AD282" s="23">
        <f t="shared" si="113"/>
        <v>31.068869769706431</v>
      </c>
      <c r="AE282" s="23">
        <f t="shared" si="114"/>
        <v>-0.3</v>
      </c>
      <c r="AF282" s="46">
        <f t="shared" si="115"/>
        <v>0.28193356588252799</v>
      </c>
      <c r="AG282" s="23">
        <f t="shared" si="116"/>
        <v>6.0221447058239994E-2</v>
      </c>
      <c r="AH282" s="23">
        <f t="shared" si="117"/>
        <v>1.1023613512061099</v>
      </c>
      <c r="AI282" s="155">
        <f t="shared" si="118"/>
        <v>0.28410504741824499</v>
      </c>
      <c r="AJ282" s="155">
        <f t="shared" si="119"/>
        <v>1.8306683000079312E-2</v>
      </c>
      <c r="AK282" s="155">
        <f t="shared" si="120"/>
        <v>0.30241173041832431</v>
      </c>
      <c r="AL282" s="155">
        <f t="shared" si="121"/>
        <v>11.341966186850795</v>
      </c>
    </row>
    <row r="283" spans="1:38" s="156" customFormat="1" x14ac:dyDescent="0.35">
      <c r="A283" s="23">
        <f>'Uitgebreide invoer'!A283</f>
        <v>195.29999999999927</v>
      </c>
      <c r="B283" s="23">
        <f t="shared" si="100"/>
        <v>0.69999999999998863</v>
      </c>
      <c r="C283" s="23">
        <f>'Uitgebreide invoer'!B283</f>
        <v>0.3</v>
      </c>
      <c r="D283" s="23" t="str">
        <f>'Uitgebreide invoer'!C283</f>
        <v>30 - Grasachtigen en ondergedoken soorten</v>
      </c>
      <c r="E283" s="23">
        <f>'Uitgebreide invoer'!D283</f>
        <v>30</v>
      </c>
      <c r="F283" s="23">
        <f>'Uitgebreide invoer'!E283</f>
        <v>1.5</v>
      </c>
      <c r="G283" s="23">
        <f>'Uitgebreide invoer'!F283</f>
        <v>1.2</v>
      </c>
      <c r="H283" s="23">
        <f>'Uitgebreide invoer'!G283</f>
        <v>1.2</v>
      </c>
      <c r="I283" s="23">
        <f>'Uitgebreide invoer'!H283</f>
        <v>1</v>
      </c>
      <c r="J283" s="24">
        <f>J282+(+H283-I283)/(MAX('Invoerblad heterogene watergang'!$H$9:$H$17))*B283</f>
        <v>1.0557999999999939</v>
      </c>
      <c r="K283" s="24">
        <f t="shared" si="122"/>
        <v>1.832914564859967</v>
      </c>
      <c r="L283" s="79">
        <f t="shared" si="123"/>
        <v>0.77670245673319416</v>
      </c>
      <c r="M283" s="91">
        <f>'Uitgebreide invoer'!K283</f>
        <v>100</v>
      </c>
      <c r="N283" s="89">
        <f t="shared" si="101"/>
        <v>1.7557999999999938</v>
      </c>
      <c r="O283" s="93" t="str">
        <f>'Uitgebreide invoer'!L283</f>
        <v>Begroeiing volgt bodemverloop</v>
      </c>
      <c r="P283" s="23">
        <f t="shared" si="102"/>
        <v>0.7</v>
      </c>
      <c r="Q283" s="24">
        <f t="shared" si="103"/>
        <v>5.8872589539834771E-4</v>
      </c>
      <c r="R283" s="23">
        <f>'Uitgebreide invoer'!I283</f>
        <v>1</v>
      </c>
      <c r="S283" s="23">
        <f t="shared" si="104"/>
        <v>0.7</v>
      </c>
      <c r="T283" s="24">
        <f t="shared" si="124"/>
        <v>7.6702456733194202E-2</v>
      </c>
      <c r="U283" s="23" t="str">
        <f>'Uitgebreide invoer'!J283</f>
        <v>Nee</v>
      </c>
      <c r="V283" s="23">
        <f t="shared" si="105"/>
        <v>0.80086784838319425</v>
      </c>
      <c r="W283" s="23">
        <f t="shared" si="106"/>
        <v>2.8765546407055895</v>
      </c>
      <c r="X283" s="23">
        <f t="shared" si="107"/>
        <v>0.27841217999139051</v>
      </c>
      <c r="Y283" s="23">
        <f t="shared" si="108"/>
        <v>1.8369430075229021</v>
      </c>
      <c r="Z283" s="23">
        <f t="shared" si="109"/>
        <v>4.0004405335303819</v>
      </c>
      <c r="AA283" s="23">
        <f t="shared" si="110"/>
        <v>0.4591851802635854</v>
      </c>
      <c r="AB283" s="23">
        <f t="shared" si="111"/>
        <v>1.0360751591397079</v>
      </c>
      <c r="AC283" s="23">
        <f t="shared" si="112"/>
        <v>11.609992249355264</v>
      </c>
      <c r="AD283" s="23">
        <f t="shared" si="113"/>
        <v>31.082254774191238</v>
      </c>
      <c r="AE283" s="23">
        <f t="shared" si="114"/>
        <v>-0.3</v>
      </c>
      <c r="AF283" s="46">
        <f t="shared" si="115"/>
        <v>0.28194130597670819</v>
      </c>
      <c r="AG283" s="23">
        <f t="shared" si="116"/>
        <v>6.0195646744305997E-2</v>
      </c>
      <c r="AH283" s="23">
        <f t="shared" si="117"/>
        <v>1.1025541067109399</v>
      </c>
      <c r="AI283" s="155">
        <f t="shared" si="118"/>
        <v>0.28411265443378547</v>
      </c>
      <c r="AJ283" s="155">
        <f t="shared" si="119"/>
        <v>1.8298928272935305E-2</v>
      </c>
      <c r="AK283" s="155">
        <f t="shared" si="120"/>
        <v>0.30241158270672075</v>
      </c>
      <c r="AL283" s="155">
        <f t="shared" si="121"/>
        <v>11.340551619859674</v>
      </c>
    </row>
    <row r="284" spans="1:38" s="156" customFormat="1" x14ac:dyDescent="0.35">
      <c r="A284" s="23">
        <f>'Uitgebreide invoer'!A284</f>
        <v>195.99999999999926</v>
      </c>
      <c r="B284" s="23">
        <f t="shared" si="100"/>
        <v>0.69999999999998863</v>
      </c>
      <c r="C284" s="23">
        <f>'Uitgebreide invoer'!B284</f>
        <v>0.3</v>
      </c>
      <c r="D284" s="23" t="str">
        <f>'Uitgebreide invoer'!C284</f>
        <v>30 - Grasachtigen en ondergedoken soorten</v>
      </c>
      <c r="E284" s="23">
        <f>'Uitgebreide invoer'!D284</f>
        <v>30</v>
      </c>
      <c r="F284" s="23">
        <f>'Uitgebreide invoer'!E284</f>
        <v>1.5</v>
      </c>
      <c r="G284" s="23">
        <f>'Uitgebreide invoer'!F284</f>
        <v>1.2</v>
      </c>
      <c r="H284" s="23">
        <f>'Uitgebreide invoer'!G284</f>
        <v>1.2</v>
      </c>
      <c r="I284" s="23">
        <f>'Uitgebreide invoer'!H284</f>
        <v>1</v>
      </c>
      <c r="J284" s="24">
        <f>J283+(+H284-I284)/(MAX('Invoerblad heterogene watergang'!$H$9:$H$17))*B284</f>
        <v>1.0559999999999938</v>
      </c>
      <c r="K284" s="24">
        <f t="shared" si="122"/>
        <v>1.8333263215439057</v>
      </c>
      <c r="L284" s="79">
        <f t="shared" si="123"/>
        <v>0.77691456485997312</v>
      </c>
      <c r="M284" s="91">
        <f>'Uitgebreide invoer'!K284</f>
        <v>100</v>
      </c>
      <c r="N284" s="89">
        <f t="shared" si="101"/>
        <v>1.7559999999999938</v>
      </c>
      <c r="O284" s="93" t="str">
        <f>'Uitgebreide invoer'!L284</f>
        <v>Begroeiing volgt bodemverloop</v>
      </c>
      <c r="P284" s="23">
        <f t="shared" si="102"/>
        <v>0.7</v>
      </c>
      <c r="Q284" s="24">
        <f t="shared" si="103"/>
        <v>5.8822383419811404E-4</v>
      </c>
      <c r="R284" s="23">
        <f>'Uitgebreide invoer'!I284</f>
        <v>1</v>
      </c>
      <c r="S284" s="23">
        <f t="shared" si="104"/>
        <v>0.7</v>
      </c>
      <c r="T284" s="24">
        <f t="shared" si="124"/>
        <v>7.6914564859973167E-2</v>
      </c>
      <c r="U284" s="23" t="str">
        <f>'Uitgebreide invoer'!J284</f>
        <v>Nee</v>
      </c>
      <c r="V284" s="23">
        <f t="shared" si="105"/>
        <v>0.80117125326336625</v>
      </c>
      <c r="W284" s="23">
        <f t="shared" si="106"/>
        <v>2.8773194074326338</v>
      </c>
      <c r="X284" s="23">
        <f t="shared" si="107"/>
        <v>0.27844362749363061</v>
      </c>
      <c r="Y284" s="23">
        <f t="shared" si="108"/>
        <v>1.8376918394693098</v>
      </c>
      <c r="Z284" s="23">
        <f t="shared" si="109"/>
        <v>4.0012053002574257</v>
      </c>
      <c r="AA284" s="23">
        <f t="shared" si="110"/>
        <v>0.45928456591594491</v>
      </c>
      <c r="AB284" s="23">
        <f t="shared" si="111"/>
        <v>1.0365205862059437</v>
      </c>
      <c r="AC284" s="23">
        <f t="shared" si="112"/>
        <v>11.615265209014495</v>
      </c>
      <c r="AD284" s="23">
        <f t="shared" si="113"/>
        <v>31.09561758617831</v>
      </c>
      <c r="AE284" s="23">
        <f t="shared" si="114"/>
        <v>-0.3</v>
      </c>
      <c r="AF284" s="46">
        <f t="shared" si="115"/>
        <v>0.28194903622102097</v>
      </c>
      <c r="AG284" s="23">
        <f t="shared" si="116"/>
        <v>6.0169879263263414E-2</v>
      </c>
      <c r="AH284" s="23">
        <f t="shared" si="117"/>
        <v>1.1027468555654893</v>
      </c>
      <c r="AI284" s="155">
        <f t="shared" si="118"/>
        <v>0.28412025166928856</v>
      </c>
      <c r="AJ284" s="155">
        <f t="shared" si="119"/>
        <v>1.8291183403300108E-2</v>
      </c>
      <c r="AK284" s="155">
        <f t="shared" si="120"/>
        <v>0.30241143507258866</v>
      </c>
      <c r="AL284" s="155">
        <f t="shared" si="121"/>
        <v>11.339141936821035</v>
      </c>
    </row>
    <row r="285" spans="1:38" s="156" customFormat="1" x14ac:dyDescent="0.35">
      <c r="A285" s="23">
        <f>'Uitgebreide invoer'!A285</f>
        <v>196.69999999999925</v>
      </c>
      <c r="B285" s="23">
        <f t="shared" si="100"/>
        <v>0.69999999999998863</v>
      </c>
      <c r="C285" s="23">
        <f>'Uitgebreide invoer'!B285</f>
        <v>0.3</v>
      </c>
      <c r="D285" s="23" t="str">
        <f>'Uitgebreide invoer'!C285</f>
        <v>30 - Grasachtigen en ondergedoken soorten</v>
      </c>
      <c r="E285" s="23">
        <f>'Uitgebreide invoer'!D285</f>
        <v>30</v>
      </c>
      <c r="F285" s="23">
        <f>'Uitgebreide invoer'!E285</f>
        <v>1.5</v>
      </c>
      <c r="G285" s="23">
        <f>'Uitgebreide invoer'!F285</f>
        <v>1.2</v>
      </c>
      <c r="H285" s="23">
        <f>'Uitgebreide invoer'!G285</f>
        <v>1.2</v>
      </c>
      <c r="I285" s="23">
        <f>'Uitgebreide invoer'!H285</f>
        <v>1</v>
      </c>
      <c r="J285" s="24">
        <f>J284+(+H285-I285)/(MAX('Invoerblad heterogene watergang'!$H$9:$H$17))*B285</f>
        <v>1.0561999999999938</v>
      </c>
      <c r="K285" s="24">
        <f t="shared" si="122"/>
        <v>1.8337377276015119</v>
      </c>
      <c r="L285" s="79">
        <f t="shared" si="123"/>
        <v>0.77712632154391192</v>
      </c>
      <c r="M285" s="91">
        <f>'Uitgebreide invoer'!K285</f>
        <v>100</v>
      </c>
      <c r="N285" s="89">
        <f t="shared" si="101"/>
        <v>1.7561999999999938</v>
      </c>
      <c r="O285" s="93" t="str">
        <f>'Uitgebreide invoer'!L285</f>
        <v>Begroeiing volgt bodemverloop</v>
      </c>
      <c r="P285" s="23">
        <f t="shared" si="102"/>
        <v>0.7</v>
      </c>
      <c r="Q285" s="24">
        <f t="shared" si="103"/>
        <v>5.8772293943729396E-4</v>
      </c>
      <c r="R285" s="23">
        <f>'Uitgebreide invoer'!I285</f>
        <v>1</v>
      </c>
      <c r="S285" s="23">
        <f t="shared" si="104"/>
        <v>0.7</v>
      </c>
      <c r="T285" s="24">
        <f t="shared" si="124"/>
        <v>7.7126321543911969E-2</v>
      </c>
      <c r="U285" s="23" t="str">
        <f>'Uitgebreide invoer'!J285</f>
        <v>Nee</v>
      </c>
      <c r="V285" s="23">
        <f t="shared" si="105"/>
        <v>0.80147429006503668</v>
      </c>
      <c r="W285" s="23">
        <f t="shared" si="106"/>
        <v>2.8780829070144973</v>
      </c>
      <c r="X285" s="23">
        <f t="shared" si="107"/>
        <v>0.27847505299853392</v>
      </c>
      <c r="Y285" s="23">
        <f t="shared" si="108"/>
        <v>1.8384395653072516</v>
      </c>
      <c r="Z285" s="23">
        <f t="shared" si="109"/>
        <v>4.0019687998392897</v>
      </c>
      <c r="AA285" s="23">
        <f t="shared" si="110"/>
        <v>0.45938378264745078</v>
      </c>
      <c r="AB285" s="23">
        <f t="shared" si="111"/>
        <v>1.0369652752422149</v>
      </c>
      <c r="AC285" s="23">
        <f t="shared" si="112"/>
        <v>11.620532849435351</v>
      </c>
      <c r="AD285" s="23">
        <f t="shared" si="113"/>
        <v>31.108958257266448</v>
      </c>
      <c r="AE285" s="23">
        <f t="shared" si="114"/>
        <v>-0.3</v>
      </c>
      <c r="AF285" s="46">
        <f t="shared" si="115"/>
        <v>0.28195675661688224</v>
      </c>
      <c r="AG285" s="23">
        <f t="shared" si="116"/>
        <v>6.014414461039249E-2</v>
      </c>
      <c r="AH285" s="23">
        <f t="shared" si="117"/>
        <v>1.1029395978634733</v>
      </c>
      <c r="AI285" s="155">
        <f t="shared" si="118"/>
        <v>0.28412783912648748</v>
      </c>
      <c r="AJ285" s="155">
        <f t="shared" si="119"/>
        <v>1.8283448389792713E-2</v>
      </c>
      <c r="AK285" s="155">
        <f t="shared" si="120"/>
        <v>0.30241128751628021</v>
      </c>
      <c r="AL285" s="155">
        <f t="shared" si="121"/>
        <v>11.337737116734099</v>
      </c>
    </row>
    <row r="286" spans="1:38" s="156" customFormat="1" x14ac:dyDescent="0.35">
      <c r="A286" s="23">
        <f>'Uitgebreide invoer'!A286</f>
        <v>197.39999999999924</v>
      </c>
      <c r="B286" s="23">
        <f t="shared" si="100"/>
        <v>0.69999999999998863</v>
      </c>
      <c r="C286" s="23">
        <f>'Uitgebreide invoer'!B286</f>
        <v>0.3</v>
      </c>
      <c r="D286" s="23" t="str">
        <f>'Uitgebreide invoer'!C286</f>
        <v>30 - Grasachtigen en ondergedoken soorten</v>
      </c>
      <c r="E286" s="23">
        <f>'Uitgebreide invoer'!D286</f>
        <v>30</v>
      </c>
      <c r="F286" s="23">
        <f>'Uitgebreide invoer'!E286</f>
        <v>1.5</v>
      </c>
      <c r="G286" s="23">
        <f>'Uitgebreide invoer'!F286</f>
        <v>1.2</v>
      </c>
      <c r="H286" s="23">
        <f>'Uitgebreide invoer'!G286</f>
        <v>1.2</v>
      </c>
      <c r="I286" s="23">
        <f>'Uitgebreide invoer'!H286</f>
        <v>1</v>
      </c>
      <c r="J286" s="24">
        <f>J285+(+H286-I286)/(MAX('Invoerblad heterogene watergang'!$H$9:$H$17))*B286</f>
        <v>1.0563999999999938</v>
      </c>
      <c r="K286" s="24">
        <f t="shared" si="122"/>
        <v>1.8341487838467811</v>
      </c>
      <c r="L286" s="79">
        <f t="shared" si="123"/>
        <v>0.77733772760151809</v>
      </c>
      <c r="M286" s="91">
        <f>'Uitgebreide invoer'!K286</f>
        <v>100</v>
      </c>
      <c r="N286" s="89">
        <f t="shared" si="101"/>
        <v>1.7563999999999937</v>
      </c>
      <c r="O286" s="93" t="str">
        <f>'Uitgebreide invoer'!L286</f>
        <v>Begroeiing volgt bodemverloop</v>
      </c>
      <c r="P286" s="23">
        <f t="shared" si="102"/>
        <v>0.7</v>
      </c>
      <c r="Q286" s="24">
        <f t="shared" si="103"/>
        <v>5.8722320752765196E-4</v>
      </c>
      <c r="R286" s="23">
        <f>'Uitgebreide invoer'!I286</f>
        <v>1</v>
      </c>
      <c r="S286" s="23">
        <f t="shared" si="104"/>
        <v>0.7</v>
      </c>
      <c r="T286" s="24">
        <f t="shared" si="124"/>
        <v>7.7337727601518136E-2</v>
      </c>
      <c r="U286" s="23" t="str">
        <f>'Uitgebreide invoer'!J286</f>
        <v>Nee</v>
      </c>
      <c r="V286" s="23">
        <f t="shared" si="105"/>
        <v>0.80177695928767168</v>
      </c>
      <c r="W286" s="23">
        <f t="shared" si="106"/>
        <v>2.8788451423951402</v>
      </c>
      <c r="X286" s="23">
        <f t="shared" si="107"/>
        <v>0.27850645645378813</v>
      </c>
      <c r="Y286" s="23">
        <f t="shared" si="108"/>
        <v>1.8391861872508595</v>
      </c>
      <c r="Z286" s="23">
        <f t="shared" si="109"/>
        <v>4.0027310352199326</v>
      </c>
      <c r="AA286" s="23">
        <f t="shared" si="110"/>
        <v>0.45948283086420377</v>
      </c>
      <c r="AB286" s="23">
        <f t="shared" si="111"/>
        <v>1.0374092279631877</v>
      </c>
      <c r="AC286" s="23">
        <f t="shared" si="112"/>
        <v>11.625795174542345</v>
      </c>
      <c r="AD286" s="23">
        <f t="shared" si="113"/>
        <v>31.12227683889563</v>
      </c>
      <c r="AE286" s="23">
        <f t="shared" si="114"/>
        <v>-0.3</v>
      </c>
      <c r="AF286" s="46">
        <f t="shared" si="115"/>
        <v>0.28196446716583978</v>
      </c>
      <c r="AG286" s="23">
        <f t="shared" si="116"/>
        <v>6.011844278053402E-2</v>
      </c>
      <c r="AH286" s="23">
        <f t="shared" si="117"/>
        <v>1.1031323336979559</v>
      </c>
      <c r="AI286" s="155">
        <f t="shared" si="118"/>
        <v>0.28413541680724408</v>
      </c>
      <c r="AJ286" s="155">
        <f t="shared" si="119"/>
        <v>1.8275723230899845E-2</v>
      </c>
      <c r="AK286" s="155">
        <f t="shared" si="120"/>
        <v>0.3024111400381439</v>
      </c>
      <c r="AL286" s="155">
        <f t="shared" si="121"/>
        <v>11.336337138708144</v>
      </c>
    </row>
    <row r="287" spans="1:38" s="156" customFormat="1" x14ac:dyDescent="0.35">
      <c r="A287" s="23">
        <f>'Uitgebreide invoer'!A287</f>
        <v>198.09999999999923</v>
      </c>
      <c r="B287" s="23">
        <f t="shared" si="100"/>
        <v>0.69999999999998863</v>
      </c>
      <c r="C287" s="23">
        <f>'Uitgebreide invoer'!B287</f>
        <v>0.3</v>
      </c>
      <c r="D287" s="23" t="str">
        <f>'Uitgebreide invoer'!C287</f>
        <v>30 - Grasachtigen en ondergedoken soorten</v>
      </c>
      <c r="E287" s="23">
        <f>'Uitgebreide invoer'!D287</f>
        <v>30</v>
      </c>
      <c r="F287" s="23">
        <f>'Uitgebreide invoer'!E287</f>
        <v>1.5</v>
      </c>
      <c r="G287" s="23">
        <f>'Uitgebreide invoer'!F287</f>
        <v>1.2</v>
      </c>
      <c r="H287" s="23">
        <f>'Uitgebreide invoer'!G287</f>
        <v>1.2</v>
      </c>
      <c r="I287" s="23">
        <f>'Uitgebreide invoer'!H287</f>
        <v>1</v>
      </c>
      <c r="J287" s="24">
        <f>J286+(+H287-I287)/(MAX('Invoerblad heterogene watergang'!$H$9:$H$17))*B287</f>
        <v>1.0565999999999938</v>
      </c>
      <c r="K287" s="24">
        <f t="shared" si="122"/>
        <v>1.8345594910912071</v>
      </c>
      <c r="L287" s="79">
        <f t="shared" si="123"/>
        <v>0.77754878384678738</v>
      </c>
      <c r="M287" s="91">
        <f>'Uitgebreide invoer'!K287</f>
        <v>100</v>
      </c>
      <c r="N287" s="89">
        <f t="shared" si="101"/>
        <v>1.7565999999999937</v>
      </c>
      <c r="O287" s="93" t="str">
        <f>'Uitgebreide invoer'!L287</f>
        <v>Begroeiing volgt bodemverloop</v>
      </c>
      <c r="P287" s="23">
        <f t="shared" si="102"/>
        <v>0.7</v>
      </c>
      <c r="Q287" s="24">
        <f t="shared" si="103"/>
        <v>5.8672463489413548E-4</v>
      </c>
      <c r="R287" s="23">
        <f>'Uitgebreide invoer'!I287</f>
        <v>1</v>
      </c>
      <c r="S287" s="23">
        <f t="shared" si="104"/>
        <v>0.7</v>
      </c>
      <c r="T287" s="24">
        <f t="shared" si="124"/>
        <v>7.7548783846787428E-2</v>
      </c>
      <c r="U287" s="23" t="str">
        <f>'Uitgebreide invoer'!J287</f>
        <v>Nee</v>
      </c>
      <c r="V287" s="23">
        <f t="shared" si="105"/>
        <v>0.80207926143031849</v>
      </c>
      <c r="W287" s="23">
        <f t="shared" si="106"/>
        <v>2.8796061165094655</v>
      </c>
      <c r="X287" s="23">
        <f t="shared" si="107"/>
        <v>0.2785378378076806</v>
      </c>
      <c r="Y287" s="23">
        <f t="shared" si="108"/>
        <v>1.8399317075085719</v>
      </c>
      <c r="Z287" s="23">
        <f t="shared" si="109"/>
        <v>4.0034920093342574</v>
      </c>
      <c r="AA287" s="23">
        <f t="shared" si="110"/>
        <v>0.45958171097100181</v>
      </c>
      <c r="AB287" s="23">
        <f t="shared" si="111"/>
        <v>1.0378524460782534</v>
      </c>
      <c r="AC287" s="23">
        <f t="shared" si="112"/>
        <v>11.631052188272626</v>
      </c>
      <c r="AD287" s="23">
        <f t="shared" si="113"/>
        <v>31.135573382347602</v>
      </c>
      <c r="AE287" s="23">
        <f t="shared" si="114"/>
        <v>-0.3</v>
      </c>
      <c r="AF287" s="46">
        <f t="shared" si="115"/>
        <v>0.28197216786957235</v>
      </c>
      <c r="AG287" s="23">
        <f t="shared" si="116"/>
        <v>6.009277376809212E-2</v>
      </c>
      <c r="AH287" s="23">
        <f t="shared" si="117"/>
        <v>1.1033250631613538</v>
      </c>
      <c r="AI287" s="155">
        <f t="shared" si="118"/>
        <v>0.2841429847135491</v>
      </c>
      <c r="AJ287" s="155">
        <f t="shared" si="119"/>
        <v>1.8268007924977459E-2</v>
      </c>
      <c r="AK287" s="155">
        <f t="shared" si="120"/>
        <v>0.30241099263852655</v>
      </c>
      <c r="AL287" s="155">
        <f t="shared" si="121"/>
        <v>11.334941981961885</v>
      </c>
    </row>
    <row r="288" spans="1:38" s="156" customFormat="1" x14ac:dyDescent="0.35">
      <c r="A288" s="23">
        <f>'Uitgebreide invoer'!A288</f>
        <v>198.79999999999922</v>
      </c>
      <c r="B288" s="23">
        <f t="shared" si="100"/>
        <v>0.69999999999998863</v>
      </c>
      <c r="C288" s="23">
        <f>'Uitgebreide invoer'!B288</f>
        <v>0.3</v>
      </c>
      <c r="D288" s="23" t="str">
        <f>'Uitgebreide invoer'!C288</f>
        <v>30 - Grasachtigen en ondergedoken soorten</v>
      </c>
      <c r="E288" s="23">
        <f>'Uitgebreide invoer'!D288</f>
        <v>30</v>
      </c>
      <c r="F288" s="23">
        <f>'Uitgebreide invoer'!E288</f>
        <v>1.5</v>
      </c>
      <c r="G288" s="23">
        <f>'Uitgebreide invoer'!F288</f>
        <v>1.2</v>
      </c>
      <c r="H288" s="23">
        <f>'Uitgebreide invoer'!G288</f>
        <v>1.2</v>
      </c>
      <c r="I288" s="23">
        <f>'Uitgebreide invoer'!H288</f>
        <v>1</v>
      </c>
      <c r="J288" s="24">
        <f>J287+(+H288-I288)/(MAX('Invoerblad heterogene watergang'!$H$9:$H$17))*B288</f>
        <v>1.0567999999999937</v>
      </c>
      <c r="K288" s="24">
        <f t="shared" si="122"/>
        <v>1.8349698501437894</v>
      </c>
      <c r="L288" s="79">
        <f t="shared" si="123"/>
        <v>0.77775949109121334</v>
      </c>
      <c r="M288" s="91">
        <f>'Uitgebreide invoer'!K288</f>
        <v>100</v>
      </c>
      <c r="N288" s="89">
        <f t="shared" si="101"/>
        <v>1.7567999999999937</v>
      </c>
      <c r="O288" s="93" t="str">
        <f>'Uitgebreide invoer'!L288</f>
        <v>Begroeiing volgt bodemverloop</v>
      </c>
      <c r="P288" s="23">
        <f t="shared" si="102"/>
        <v>0.7</v>
      </c>
      <c r="Q288" s="24">
        <f t="shared" si="103"/>
        <v>5.8622721797481759E-4</v>
      </c>
      <c r="R288" s="23">
        <f>'Uitgebreide invoer'!I288</f>
        <v>1</v>
      </c>
      <c r="S288" s="23">
        <f t="shared" si="104"/>
        <v>0.7</v>
      </c>
      <c r="T288" s="24">
        <f t="shared" si="124"/>
        <v>7.7759491091213384E-2</v>
      </c>
      <c r="U288" s="23" t="str">
        <f>'Uitgebreide invoer'!J288</f>
        <v>Nee</v>
      </c>
      <c r="V288" s="23">
        <f t="shared" si="105"/>
        <v>0.80238119699160271</v>
      </c>
      <c r="W288" s="23">
        <f t="shared" si="106"/>
        <v>2.880365832283355</v>
      </c>
      <c r="X288" s="23">
        <f t="shared" si="107"/>
        <v>0.27856919700909322</v>
      </c>
      <c r="Y288" s="23">
        <f t="shared" si="108"/>
        <v>1.8406761282831505</v>
      </c>
      <c r="Z288" s="23">
        <f t="shared" si="109"/>
        <v>4.0042517251081469</v>
      </c>
      <c r="AA288" s="23">
        <f t="shared" si="110"/>
        <v>0.45968042337134474</v>
      </c>
      <c r="AB288" s="23">
        <f t="shared" si="111"/>
        <v>1.0382949312915479</v>
      </c>
      <c r="AC288" s="23">
        <f t="shared" si="112"/>
        <v>11.636303894575832</v>
      </c>
      <c r="AD288" s="23">
        <f t="shared" si="113"/>
        <v>31.148847938746439</v>
      </c>
      <c r="AE288" s="23">
        <f t="shared" si="114"/>
        <v>-0.3</v>
      </c>
      <c r="AF288" s="46">
        <f t="shared" si="115"/>
        <v>0.28197985872988734</v>
      </c>
      <c r="AG288" s="23">
        <f t="shared" si="116"/>
        <v>6.0067137567042149E-2</v>
      </c>
      <c r="AH288" s="23">
        <f t="shared" si="117"/>
        <v>1.1035177863454424</v>
      </c>
      <c r="AI288" s="155">
        <f t="shared" si="118"/>
        <v>0.28415054284751845</v>
      </c>
      <c r="AJ288" s="155">
        <f t="shared" si="119"/>
        <v>1.8260302470251958E-2</v>
      </c>
      <c r="AK288" s="155">
        <f t="shared" si="120"/>
        <v>0.3024108453177704</v>
      </c>
      <c r="AL288" s="155">
        <f t="shared" si="121"/>
        <v>11.33355162582272</v>
      </c>
    </row>
    <row r="289" spans="1:38" s="156" customFormat="1" x14ac:dyDescent="0.35">
      <c r="A289" s="23">
        <f>'Uitgebreide invoer'!A289</f>
        <v>199.4999999999992</v>
      </c>
      <c r="B289" s="23">
        <f t="shared" si="100"/>
        <v>0.69999999999998863</v>
      </c>
      <c r="C289" s="23">
        <f>'Uitgebreide invoer'!B289</f>
        <v>0.3</v>
      </c>
      <c r="D289" s="23" t="str">
        <f>'Uitgebreide invoer'!C289</f>
        <v>30 - Grasachtigen en ondergedoken soorten</v>
      </c>
      <c r="E289" s="23">
        <f>'Uitgebreide invoer'!D289</f>
        <v>30</v>
      </c>
      <c r="F289" s="23">
        <f>'Uitgebreide invoer'!E289</f>
        <v>1.5</v>
      </c>
      <c r="G289" s="23">
        <f>'Uitgebreide invoer'!F289</f>
        <v>1.2</v>
      </c>
      <c r="H289" s="23">
        <f>'Uitgebreide invoer'!G289</f>
        <v>1.2</v>
      </c>
      <c r="I289" s="23">
        <f>'Uitgebreide invoer'!H289</f>
        <v>1</v>
      </c>
      <c r="J289" s="24">
        <f>J288+(+H289-I289)/(MAX('Invoerblad heterogene watergang'!$H$9:$H$17))*B289</f>
        <v>1.0569999999999937</v>
      </c>
      <c r="K289" s="24">
        <f t="shared" si="122"/>
        <v>1.835379861811044</v>
      </c>
      <c r="L289" s="79">
        <f t="shared" si="123"/>
        <v>0.77796985014379572</v>
      </c>
      <c r="M289" s="91">
        <f>'Uitgebreide invoer'!K289</f>
        <v>100</v>
      </c>
      <c r="N289" s="89">
        <f t="shared" si="101"/>
        <v>1.7569999999999937</v>
      </c>
      <c r="O289" s="93" t="str">
        <f>'Uitgebreide invoer'!L289</f>
        <v>Begroeiing volgt bodemverloop</v>
      </c>
      <c r="P289" s="23">
        <f t="shared" si="102"/>
        <v>0.7</v>
      </c>
      <c r="Q289" s="24">
        <f t="shared" si="103"/>
        <v>5.8573095322085405E-4</v>
      </c>
      <c r="R289" s="23">
        <f>'Uitgebreide invoer'!I289</f>
        <v>1</v>
      </c>
      <c r="S289" s="23">
        <f t="shared" si="104"/>
        <v>0.7</v>
      </c>
      <c r="T289" s="24">
        <f t="shared" si="124"/>
        <v>7.796985014379576E-2</v>
      </c>
      <c r="U289" s="23" t="str">
        <f>'Uitgebreide invoer'!J289</f>
        <v>Nee</v>
      </c>
      <c r="V289" s="23">
        <f t="shared" si="105"/>
        <v>0.80268276646972381</v>
      </c>
      <c r="W289" s="23">
        <f t="shared" si="106"/>
        <v>2.8811242926336988</v>
      </c>
      <c r="X289" s="23">
        <f t="shared" si="107"/>
        <v>0.27860053400749812</v>
      </c>
      <c r="Y289" s="23">
        <f t="shared" si="108"/>
        <v>1.8414194517716944</v>
      </c>
      <c r="Z289" s="23">
        <f t="shared" si="109"/>
        <v>4.0050101854584907</v>
      </c>
      <c r="AA289" s="23">
        <f t="shared" si="110"/>
        <v>0.45977896846743976</v>
      </c>
      <c r="AB289" s="23">
        <f t="shared" si="111"/>
        <v>1.0387366853019706</v>
      </c>
      <c r="AC289" s="23">
        <f t="shared" si="112"/>
        <v>11.641550297413914</v>
      </c>
      <c r="AD289" s="23">
        <f t="shared" si="113"/>
        <v>31.16210055905912</v>
      </c>
      <c r="AE289" s="23">
        <f t="shared" si="114"/>
        <v>-0.3</v>
      </c>
      <c r="AF289" s="46">
        <f t="shared" si="115"/>
        <v>0.28198753974872037</v>
      </c>
      <c r="AG289" s="23">
        <f t="shared" si="116"/>
        <v>6.0041534170932054E-2</v>
      </c>
      <c r="AH289" s="23">
        <f t="shared" si="117"/>
        <v>1.1037105033413572</v>
      </c>
      <c r="AI289" s="155">
        <f t="shared" si="118"/>
        <v>0.2841580912113939</v>
      </c>
      <c r="AJ289" s="155">
        <f t="shared" si="119"/>
        <v>1.8252606864821806E-2</v>
      </c>
      <c r="AK289" s="155">
        <f t="shared" si="120"/>
        <v>0.30241069807621573</v>
      </c>
      <c r="AL289" s="155">
        <f t="shared" si="121"/>
        <v>11.332166049726112</v>
      </c>
    </row>
    <row r="290" spans="1:38" s="156" customFormat="1" x14ac:dyDescent="0.35">
      <c r="A290" s="23">
        <f>'Uitgebreide invoer'!A290</f>
        <v>200.19999999999919</v>
      </c>
      <c r="B290" s="23">
        <f t="shared" si="100"/>
        <v>0.69999999999998863</v>
      </c>
      <c r="C290" s="23">
        <f>'Uitgebreide invoer'!B290</f>
        <v>0.2</v>
      </c>
      <c r="D290" s="23" t="str">
        <f>'Uitgebreide invoer'!C290</f>
        <v>100 - Riet</v>
      </c>
      <c r="E290" s="23">
        <f>'Uitgebreide invoer'!D290</f>
        <v>100</v>
      </c>
      <c r="F290" s="23">
        <f>'Uitgebreide invoer'!E290</f>
        <v>1.5</v>
      </c>
      <c r="G290" s="23">
        <f>'Uitgebreide invoer'!F290</f>
        <v>1.2</v>
      </c>
      <c r="H290" s="23">
        <f>'Uitgebreide invoer'!G290</f>
        <v>1.2</v>
      </c>
      <c r="I290" s="23">
        <f>'Uitgebreide invoer'!H290</f>
        <v>1</v>
      </c>
      <c r="J290" s="24">
        <f>J289+(+H290-I290)/(MAX('Invoerblad heterogene watergang'!$H$9:$H$17))*B290</f>
        <v>1.0571999999999937</v>
      </c>
      <c r="K290" s="24">
        <f t="shared" si="122"/>
        <v>1.8355388650350091</v>
      </c>
      <c r="L290" s="79">
        <f t="shared" si="123"/>
        <v>0.77817986181105026</v>
      </c>
      <c r="M290" s="91">
        <f>'Uitgebreide invoer'!K290</f>
        <v>50</v>
      </c>
      <c r="N290" s="89">
        <f t="shared" si="101"/>
        <v>1.4071999999999938</v>
      </c>
      <c r="O290" s="93" t="str">
        <f>'Uitgebreide invoer'!L290</f>
        <v>Begroeiing volgt bodemverloop</v>
      </c>
      <c r="P290" s="23">
        <f t="shared" si="102"/>
        <v>0.35</v>
      </c>
      <c r="Q290" s="24">
        <f t="shared" si="103"/>
        <v>2.2714746280719751E-4</v>
      </c>
      <c r="R290" s="23">
        <f>'Uitgebreide invoer'!I290</f>
        <v>0</v>
      </c>
      <c r="S290" s="23">
        <f t="shared" si="104"/>
        <v>0</v>
      </c>
      <c r="T290" s="24">
        <f t="shared" si="124"/>
        <v>0.42817986181105028</v>
      </c>
      <c r="U290" s="23" t="str">
        <f>'Uitgebreide invoer'!J290</f>
        <v>Nee</v>
      </c>
      <c r="V290" s="23">
        <f t="shared" si="105"/>
        <v>0.78882282526405556</v>
      </c>
      <c r="W290" s="23">
        <f t="shared" si="106"/>
        <v>2.7438244468808266</v>
      </c>
      <c r="X290" s="23">
        <f t="shared" si="107"/>
        <v>0.28749026788531884</v>
      </c>
      <c r="Y290" s="23">
        <f t="shared" si="108"/>
        <v>1.8421616801656582</v>
      </c>
      <c r="Z290" s="23">
        <f t="shared" si="109"/>
        <v>4.0057673932932234</v>
      </c>
      <c r="AA290" s="23">
        <f t="shared" si="110"/>
        <v>0.45987734666020619</v>
      </c>
      <c r="AB290" s="23">
        <f t="shared" si="111"/>
        <v>1.0533388549016025</v>
      </c>
      <c r="AC290" s="23">
        <f t="shared" si="112"/>
        <v>11.682626282715633</v>
      </c>
      <c r="AD290" s="23">
        <f t="shared" si="113"/>
        <v>105.33388549016026</v>
      </c>
      <c r="AE290" s="23">
        <f t="shared" si="114"/>
        <v>-0.2</v>
      </c>
      <c r="AF290" s="46">
        <f t="shared" si="115"/>
        <v>0.17622006098441706</v>
      </c>
      <c r="AG290" s="23">
        <f t="shared" si="116"/>
        <v>0.11889969507791476</v>
      </c>
      <c r="AH290" s="23">
        <f t="shared" si="117"/>
        <v>1.1497253482851013</v>
      </c>
      <c r="AI290" s="155">
        <f t="shared" si="118"/>
        <v>0.17754302219842694</v>
      </c>
      <c r="AJ290" s="155">
        <f t="shared" si="119"/>
        <v>2.3926324836713777E-2</v>
      </c>
      <c r="AK290" s="155">
        <f t="shared" si="120"/>
        <v>0.20146934703514072</v>
      </c>
      <c r="AL290" s="155">
        <f t="shared" si="121"/>
        <v>12.116677772335377</v>
      </c>
    </row>
    <row r="291" spans="1:38" s="156" customFormat="1" x14ac:dyDescent="0.35">
      <c r="A291" s="23">
        <f>'Uitgebreide invoer'!A291</f>
        <v>200.89999999999918</v>
      </c>
      <c r="B291" s="23">
        <f t="shared" si="100"/>
        <v>0.69999999999998863</v>
      </c>
      <c r="C291" s="23">
        <f>'Uitgebreide invoer'!B291</f>
        <v>0.2</v>
      </c>
      <c r="D291" s="23" t="str">
        <f>'Uitgebreide invoer'!C291</f>
        <v>100 - Riet</v>
      </c>
      <c r="E291" s="23">
        <f>'Uitgebreide invoer'!D291</f>
        <v>100</v>
      </c>
      <c r="F291" s="23">
        <f>'Uitgebreide invoer'!E291</f>
        <v>1.5</v>
      </c>
      <c r="G291" s="23">
        <f>'Uitgebreide invoer'!F291</f>
        <v>1.2</v>
      </c>
      <c r="H291" s="23">
        <f>'Uitgebreide invoer'!G291</f>
        <v>1.2</v>
      </c>
      <c r="I291" s="23">
        <f>'Uitgebreide invoer'!H291</f>
        <v>1</v>
      </c>
      <c r="J291" s="24">
        <f>J290+(+H291-I291)/(MAX('Invoerblad heterogene watergang'!$H$9:$H$17))*B291</f>
        <v>1.0573999999999937</v>
      </c>
      <c r="K291" s="24">
        <f t="shared" si="122"/>
        <v>1.8356979144879104</v>
      </c>
      <c r="L291" s="79">
        <f t="shared" si="123"/>
        <v>0.77813886503501539</v>
      </c>
      <c r="M291" s="91">
        <f>'Uitgebreide invoer'!K291</f>
        <v>50</v>
      </c>
      <c r="N291" s="89">
        <f t="shared" si="101"/>
        <v>1.4073999999999938</v>
      </c>
      <c r="O291" s="93" t="str">
        <f>'Uitgebreide invoer'!L291</f>
        <v>Begroeiing volgt bodemverloop</v>
      </c>
      <c r="P291" s="23">
        <f t="shared" si="102"/>
        <v>0.35</v>
      </c>
      <c r="Q291" s="24">
        <f t="shared" si="103"/>
        <v>2.2721350414488275E-4</v>
      </c>
      <c r="R291" s="23">
        <f>'Uitgebreide invoer'!I291</f>
        <v>0</v>
      </c>
      <c r="S291" s="23">
        <f t="shared" si="104"/>
        <v>0</v>
      </c>
      <c r="T291" s="24">
        <f t="shared" si="124"/>
        <v>0.42813886503501541</v>
      </c>
      <c r="U291" s="23" t="str">
        <f>'Uitgebreide invoer'!J291</f>
        <v>Nee</v>
      </c>
      <c r="V291" s="23">
        <f t="shared" si="105"/>
        <v>0.78872096967222527</v>
      </c>
      <c r="W291" s="23">
        <f t="shared" si="106"/>
        <v>2.7436766309027045</v>
      </c>
      <c r="X291" s="23">
        <f t="shared" si="107"/>
        <v>0.28746863270571577</v>
      </c>
      <c r="Y291" s="23">
        <f t="shared" si="108"/>
        <v>1.8420167779589911</v>
      </c>
      <c r="Z291" s="23">
        <f t="shared" si="109"/>
        <v>4.0056195773151009</v>
      </c>
      <c r="AA291" s="23">
        <f t="shared" si="110"/>
        <v>0.45985814239345812</v>
      </c>
      <c r="AB291" s="23">
        <f t="shared" si="111"/>
        <v>1.0532958082867658</v>
      </c>
      <c r="AC291" s="23">
        <f t="shared" si="112"/>
        <v>11.680531728984967</v>
      </c>
      <c r="AD291" s="23">
        <f t="shared" si="113"/>
        <v>105.32958082867658</v>
      </c>
      <c r="AE291" s="23">
        <f t="shared" si="114"/>
        <v>-0.2</v>
      </c>
      <c r="AF291" s="46">
        <f t="shared" si="115"/>
        <v>0.17621408654166182</v>
      </c>
      <c r="AG291" s="23">
        <f t="shared" si="116"/>
        <v>0.11892956729169096</v>
      </c>
      <c r="AH291" s="23">
        <f t="shared" si="117"/>
        <v>1.1499437185114556</v>
      </c>
      <c r="AI291" s="155">
        <f t="shared" si="118"/>
        <v>0.17753708306959826</v>
      </c>
      <c r="AJ291" s="155">
        <f t="shared" si="119"/>
        <v>2.3932303150195268E-2</v>
      </c>
      <c r="AK291" s="155">
        <f t="shared" si="120"/>
        <v>0.20146938621979352</v>
      </c>
      <c r="AL291" s="155">
        <f t="shared" si="121"/>
        <v>12.116206058796598</v>
      </c>
    </row>
    <row r="292" spans="1:38" s="156" customFormat="1" x14ac:dyDescent="0.35">
      <c r="A292" s="23">
        <f>'Uitgebreide invoer'!A292</f>
        <v>201.59999999999917</v>
      </c>
      <c r="B292" s="23">
        <f t="shared" si="100"/>
        <v>0.69999999999998863</v>
      </c>
      <c r="C292" s="23">
        <f>'Uitgebreide invoer'!B292</f>
        <v>0.2</v>
      </c>
      <c r="D292" s="23" t="str">
        <f>'Uitgebreide invoer'!C292</f>
        <v>100 - Riet</v>
      </c>
      <c r="E292" s="23">
        <f>'Uitgebreide invoer'!D292</f>
        <v>100</v>
      </c>
      <c r="F292" s="23">
        <f>'Uitgebreide invoer'!E292</f>
        <v>1.5</v>
      </c>
      <c r="G292" s="23">
        <f>'Uitgebreide invoer'!F292</f>
        <v>1.2</v>
      </c>
      <c r="H292" s="23">
        <f>'Uitgebreide invoer'!G292</f>
        <v>1.2</v>
      </c>
      <c r="I292" s="23">
        <f>'Uitgebreide invoer'!H292</f>
        <v>1</v>
      </c>
      <c r="J292" s="24">
        <f>J291+(+H292-I292)/(MAX('Invoerblad heterogene watergang'!$H$9:$H$17))*B292</f>
        <v>1.0575999999999937</v>
      </c>
      <c r="K292" s="24">
        <f t="shared" si="122"/>
        <v>1.8358570101324843</v>
      </c>
      <c r="L292" s="79">
        <f t="shared" si="123"/>
        <v>0.77809791448791676</v>
      </c>
      <c r="M292" s="91">
        <f>'Uitgebreide invoer'!K292</f>
        <v>50</v>
      </c>
      <c r="N292" s="89">
        <f t="shared" si="101"/>
        <v>1.4075999999999937</v>
      </c>
      <c r="O292" s="93" t="str">
        <f>'Uitgebreide invoer'!L292</f>
        <v>Begroeiing volgt bodemverloop</v>
      </c>
      <c r="P292" s="23">
        <f t="shared" si="102"/>
        <v>0.35</v>
      </c>
      <c r="Q292" s="24">
        <f t="shared" si="103"/>
        <v>2.2727949224845726E-4</v>
      </c>
      <c r="R292" s="23">
        <f>'Uitgebreide invoer'!I292</f>
        <v>0</v>
      </c>
      <c r="S292" s="23">
        <f t="shared" si="104"/>
        <v>0</v>
      </c>
      <c r="T292" s="24">
        <f t="shared" si="124"/>
        <v>0.42809791448791679</v>
      </c>
      <c r="U292" s="23" t="str">
        <f>'Uitgebreide invoer'!J292</f>
        <v>Nee</v>
      </c>
      <c r="V292" s="23">
        <f t="shared" si="105"/>
        <v>0.78861923396885569</v>
      </c>
      <c r="W292" s="23">
        <f t="shared" si="106"/>
        <v>2.7435289816053823</v>
      </c>
      <c r="X292" s="23">
        <f t="shared" si="107"/>
        <v>0.28744702142982043</v>
      </c>
      <c r="Y292" s="23">
        <f t="shared" si="108"/>
        <v>1.8418720441811682</v>
      </c>
      <c r="Z292" s="23">
        <f t="shared" si="109"/>
        <v>4.0054719280177782</v>
      </c>
      <c r="AA292" s="23">
        <f t="shared" si="110"/>
        <v>0.45983895962358451</v>
      </c>
      <c r="AB292" s="23">
        <f t="shared" si="111"/>
        <v>1.0532528102123124</v>
      </c>
      <c r="AC292" s="23">
        <f t="shared" si="112"/>
        <v>11.678439734755948</v>
      </c>
      <c r="AD292" s="23">
        <f t="shared" si="113"/>
        <v>105.32528102123125</v>
      </c>
      <c r="AE292" s="23">
        <f t="shared" si="114"/>
        <v>-0.2</v>
      </c>
      <c r="AF292" s="46">
        <f t="shared" si="115"/>
        <v>0.17620811716566598</v>
      </c>
      <c r="AG292" s="23">
        <f t="shared" si="116"/>
        <v>0.11895941417167016</v>
      </c>
      <c r="AH292" s="23">
        <f t="shared" si="117"/>
        <v>1.1501620720756744</v>
      </c>
      <c r="AI292" s="155">
        <f t="shared" si="118"/>
        <v>0.17753114895762606</v>
      </c>
      <c r="AJ292" s="155">
        <f t="shared" si="119"/>
        <v>2.393827639143151E-2</v>
      </c>
      <c r="AK292" s="155">
        <f t="shared" si="120"/>
        <v>0.20146942534905757</v>
      </c>
      <c r="AL292" s="155">
        <f t="shared" si="121"/>
        <v>12.115734898146556</v>
      </c>
    </row>
    <row r="293" spans="1:38" s="156" customFormat="1" x14ac:dyDescent="0.35">
      <c r="A293" s="23">
        <f>'Uitgebreide invoer'!A293</f>
        <v>202.29999999999916</v>
      </c>
      <c r="B293" s="23">
        <f t="shared" si="100"/>
        <v>0.69999999999998863</v>
      </c>
      <c r="C293" s="23">
        <f>'Uitgebreide invoer'!B293</f>
        <v>0.2</v>
      </c>
      <c r="D293" s="23" t="str">
        <f>'Uitgebreide invoer'!C293</f>
        <v>100 - Riet</v>
      </c>
      <c r="E293" s="23">
        <f>'Uitgebreide invoer'!D293</f>
        <v>100</v>
      </c>
      <c r="F293" s="23">
        <f>'Uitgebreide invoer'!E293</f>
        <v>1.5</v>
      </c>
      <c r="G293" s="23">
        <f>'Uitgebreide invoer'!F293</f>
        <v>1.2</v>
      </c>
      <c r="H293" s="23">
        <f>'Uitgebreide invoer'!G293</f>
        <v>1.2</v>
      </c>
      <c r="I293" s="23">
        <f>'Uitgebreide invoer'!H293</f>
        <v>1</v>
      </c>
      <c r="J293" s="24">
        <f>J292+(+H293-I293)/(MAX('Invoerblad heterogene watergang'!$H$9:$H$17))*B293</f>
        <v>1.0577999999999936</v>
      </c>
      <c r="K293" s="24">
        <f t="shared" si="122"/>
        <v>1.8360161519314635</v>
      </c>
      <c r="L293" s="79">
        <f t="shared" si="123"/>
        <v>0.77805701013249062</v>
      </c>
      <c r="M293" s="91">
        <f>'Uitgebreide invoer'!K293</f>
        <v>50</v>
      </c>
      <c r="N293" s="89">
        <f t="shared" si="101"/>
        <v>1.4077999999999937</v>
      </c>
      <c r="O293" s="93" t="str">
        <f>'Uitgebreide invoer'!L293</f>
        <v>Begroeiing volgt bodemverloop</v>
      </c>
      <c r="P293" s="23">
        <f t="shared" si="102"/>
        <v>0.35</v>
      </c>
      <c r="Q293" s="24">
        <f t="shared" si="103"/>
        <v>2.2734542711309188E-4</v>
      </c>
      <c r="R293" s="23">
        <f>'Uitgebreide invoer'!I293</f>
        <v>0</v>
      </c>
      <c r="S293" s="23">
        <f t="shared" si="104"/>
        <v>0</v>
      </c>
      <c r="T293" s="24">
        <f t="shared" si="124"/>
        <v>0.42805701013249065</v>
      </c>
      <c r="U293" s="23" t="str">
        <f>'Uitgebreide invoer'!J293</f>
        <v>Nee</v>
      </c>
      <c r="V293" s="23">
        <f t="shared" si="105"/>
        <v>0.78851761804433951</v>
      </c>
      <c r="W293" s="23">
        <f t="shared" si="106"/>
        <v>2.7433814988545033</v>
      </c>
      <c r="X293" s="23">
        <f t="shared" si="107"/>
        <v>0.28742543403955462</v>
      </c>
      <c r="Y293" s="23">
        <f t="shared" si="108"/>
        <v>1.8417274786834543</v>
      </c>
      <c r="Z293" s="23">
        <f t="shared" si="109"/>
        <v>4.0053244452668997</v>
      </c>
      <c r="AA293" s="23">
        <f t="shared" si="110"/>
        <v>0.4598197983336475</v>
      </c>
      <c r="AB293" s="23">
        <f t="shared" si="111"/>
        <v>1.0532098606391149</v>
      </c>
      <c r="AC293" s="23">
        <f t="shared" si="112"/>
        <v>11.67635029745127</v>
      </c>
      <c r="AD293" s="23">
        <f t="shared" si="113"/>
        <v>105.32098606391149</v>
      </c>
      <c r="AE293" s="23">
        <f t="shared" si="114"/>
        <v>-0.2</v>
      </c>
      <c r="AF293" s="46">
        <f t="shared" si="115"/>
        <v>0.17620215285618676</v>
      </c>
      <c r="AG293" s="23">
        <f t="shared" si="116"/>
        <v>0.11898923571906625</v>
      </c>
      <c r="AH293" s="23">
        <f t="shared" si="117"/>
        <v>1.1503804089815204</v>
      </c>
      <c r="AI293" s="155">
        <f t="shared" si="118"/>
        <v>0.17752521986232889</v>
      </c>
      <c r="AJ293" s="155">
        <f t="shared" si="119"/>
        <v>2.3944244560671957E-2</v>
      </c>
      <c r="AK293" s="155">
        <f t="shared" si="120"/>
        <v>0.20146946442300084</v>
      </c>
      <c r="AL293" s="155">
        <f t="shared" si="121"/>
        <v>12.11526428990004</v>
      </c>
    </row>
    <row r="294" spans="1:38" s="156" customFormat="1" x14ac:dyDescent="0.35">
      <c r="A294" s="23">
        <f>'Uitgebreide invoer'!A294</f>
        <v>202.99999999999915</v>
      </c>
      <c r="B294" s="23">
        <f t="shared" si="100"/>
        <v>0.69999999999998863</v>
      </c>
      <c r="C294" s="23">
        <f>'Uitgebreide invoer'!B294</f>
        <v>0.2</v>
      </c>
      <c r="D294" s="23" t="str">
        <f>'Uitgebreide invoer'!C294</f>
        <v>100 - Riet</v>
      </c>
      <c r="E294" s="23">
        <f>'Uitgebreide invoer'!D294</f>
        <v>100</v>
      </c>
      <c r="F294" s="23">
        <f>'Uitgebreide invoer'!E294</f>
        <v>1.5</v>
      </c>
      <c r="G294" s="23">
        <f>'Uitgebreide invoer'!F294</f>
        <v>1.2</v>
      </c>
      <c r="H294" s="23">
        <f>'Uitgebreide invoer'!G294</f>
        <v>1.2</v>
      </c>
      <c r="I294" s="23">
        <f>'Uitgebreide invoer'!H294</f>
        <v>1</v>
      </c>
      <c r="J294" s="24">
        <f>J293+(+H294-I294)/(MAX('Invoerblad heterogene watergang'!$H$9:$H$17))*B294</f>
        <v>1.0579999999999936</v>
      </c>
      <c r="K294" s="24">
        <f t="shared" si="122"/>
        <v>1.8361753398475773</v>
      </c>
      <c r="L294" s="79">
        <f t="shared" si="123"/>
        <v>0.77801615193146989</v>
      </c>
      <c r="M294" s="91">
        <f>'Uitgebreide invoer'!K294</f>
        <v>50</v>
      </c>
      <c r="N294" s="89">
        <f t="shared" si="101"/>
        <v>1.4079999999999937</v>
      </c>
      <c r="O294" s="93" t="str">
        <f>'Uitgebreide invoer'!L294</f>
        <v>Begroeiing volgt bodemverloop</v>
      </c>
      <c r="P294" s="23">
        <f t="shared" si="102"/>
        <v>0.35</v>
      </c>
      <c r="Q294" s="24">
        <f t="shared" si="103"/>
        <v>2.2741130873407651E-4</v>
      </c>
      <c r="R294" s="23">
        <f>'Uitgebreide invoer'!I294</f>
        <v>0</v>
      </c>
      <c r="S294" s="23">
        <f t="shared" si="104"/>
        <v>0</v>
      </c>
      <c r="T294" s="24">
        <f t="shared" si="124"/>
        <v>0.42801615193146991</v>
      </c>
      <c r="U294" s="23" t="str">
        <f>'Uitgebreide invoer'!J294</f>
        <v>Nee</v>
      </c>
      <c r="V294" s="23">
        <f t="shared" si="105"/>
        <v>0.78841612178909859</v>
      </c>
      <c r="W294" s="23">
        <f t="shared" si="106"/>
        <v>2.7432341825156996</v>
      </c>
      <c r="X294" s="23">
        <f t="shared" si="107"/>
        <v>0.28740387051683525</v>
      </c>
      <c r="Y294" s="23">
        <f t="shared" si="108"/>
        <v>1.8415830813171419</v>
      </c>
      <c r="Z294" s="23">
        <f t="shared" si="109"/>
        <v>4.0051771289280964</v>
      </c>
      <c r="AA294" s="23">
        <f t="shared" si="110"/>
        <v>0.45980065850670726</v>
      </c>
      <c r="AB294" s="23">
        <f t="shared" si="111"/>
        <v>1.0531669595280433</v>
      </c>
      <c r="AC294" s="23">
        <f t="shared" si="112"/>
        <v>11.674263414494957</v>
      </c>
      <c r="AD294" s="23">
        <f t="shared" si="113"/>
        <v>105.31669595280432</v>
      </c>
      <c r="AE294" s="23">
        <f t="shared" si="114"/>
        <v>-0.2</v>
      </c>
      <c r="AF294" s="46">
        <f t="shared" si="115"/>
        <v>0.17619619361297151</v>
      </c>
      <c r="AG294" s="23">
        <f t="shared" si="116"/>
        <v>0.11901903193514252</v>
      </c>
      <c r="AH294" s="23">
        <f t="shared" si="117"/>
        <v>1.1505987292327819</v>
      </c>
      <c r="AI294" s="155">
        <f t="shared" si="118"/>
        <v>0.17751929578351541</v>
      </c>
      <c r="AJ294" s="155">
        <f t="shared" si="119"/>
        <v>2.395020765817605E-2</v>
      </c>
      <c r="AK294" s="155">
        <f t="shared" si="120"/>
        <v>0.20146950344169146</v>
      </c>
      <c r="AL294" s="155">
        <f t="shared" si="121"/>
        <v>12.114794233571848</v>
      </c>
    </row>
    <row r="295" spans="1:38" s="156" customFormat="1" x14ac:dyDescent="0.35">
      <c r="A295" s="23">
        <f>'Uitgebreide invoer'!A295</f>
        <v>203.69999999999914</v>
      </c>
      <c r="B295" s="23">
        <f t="shared" si="100"/>
        <v>0.69999999999998863</v>
      </c>
      <c r="C295" s="23">
        <f>'Uitgebreide invoer'!B295</f>
        <v>0.2</v>
      </c>
      <c r="D295" s="23" t="str">
        <f>'Uitgebreide invoer'!C295</f>
        <v>100 - Riet</v>
      </c>
      <c r="E295" s="23">
        <f>'Uitgebreide invoer'!D295</f>
        <v>100</v>
      </c>
      <c r="F295" s="23">
        <f>'Uitgebreide invoer'!E295</f>
        <v>1.5</v>
      </c>
      <c r="G295" s="23">
        <f>'Uitgebreide invoer'!F295</f>
        <v>1.2</v>
      </c>
      <c r="H295" s="23">
        <f>'Uitgebreide invoer'!G295</f>
        <v>1.2</v>
      </c>
      <c r="I295" s="23">
        <f>'Uitgebreide invoer'!H295</f>
        <v>1</v>
      </c>
      <c r="J295" s="24">
        <f>J294+(+H295-I295)/(MAX('Invoerblad heterogene watergang'!$H$9:$H$17))*B295</f>
        <v>1.0581999999999936</v>
      </c>
      <c r="K295" s="24">
        <f t="shared" si="122"/>
        <v>1.8363345738435521</v>
      </c>
      <c r="L295" s="79">
        <f t="shared" si="123"/>
        <v>0.77797533984758371</v>
      </c>
      <c r="M295" s="91">
        <f>'Uitgebreide invoer'!K295</f>
        <v>50</v>
      </c>
      <c r="N295" s="89">
        <f t="shared" si="101"/>
        <v>1.4081999999999937</v>
      </c>
      <c r="O295" s="93" t="str">
        <f>'Uitgebreide invoer'!L295</f>
        <v>Begroeiing volgt bodemverloop</v>
      </c>
      <c r="P295" s="23">
        <f t="shared" si="102"/>
        <v>0.35</v>
      </c>
      <c r="Q295" s="24">
        <f t="shared" si="103"/>
        <v>2.2747713710682027E-4</v>
      </c>
      <c r="R295" s="23">
        <f>'Uitgebreide invoer'!I295</f>
        <v>0</v>
      </c>
      <c r="S295" s="23">
        <f t="shared" si="104"/>
        <v>0</v>
      </c>
      <c r="T295" s="24">
        <f t="shared" si="124"/>
        <v>0.42797533984758374</v>
      </c>
      <c r="U295" s="23" t="str">
        <f>'Uitgebreide invoer'!J295</f>
        <v>Nee</v>
      </c>
      <c r="V295" s="23">
        <f t="shared" si="105"/>
        <v>0.78831474509358268</v>
      </c>
      <c r="W295" s="23">
        <f t="shared" si="106"/>
        <v>2.7430870324545897</v>
      </c>
      <c r="X295" s="23">
        <f t="shared" si="107"/>
        <v>0.28738233084357406</v>
      </c>
      <c r="Y295" s="23">
        <f t="shared" si="108"/>
        <v>1.8414388519335458</v>
      </c>
      <c r="Z295" s="23">
        <f t="shared" si="109"/>
        <v>4.0050299788669861</v>
      </c>
      <c r="AA295" s="23">
        <f t="shared" si="110"/>
        <v>0.45978154012582068</v>
      </c>
      <c r="AB295" s="23">
        <f t="shared" si="111"/>
        <v>1.053124106839963</v>
      </c>
      <c r="AC295" s="23">
        <f t="shared" si="112"/>
        <v>11.672179083312354</v>
      </c>
      <c r="AD295" s="23">
        <f t="shared" si="113"/>
        <v>105.3124106839963</v>
      </c>
      <c r="AE295" s="23">
        <f t="shared" si="114"/>
        <v>-0.2</v>
      </c>
      <c r="AF295" s="46">
        <f t="shared" si="115"/>
        <v>0.1761902394357579</v>
      </c>
      <c r="AG295" s="23">
        <f t="shared" si="116"/>
        <v>0.11904880282121055</v>
      </c>
      <c r="AH295" s="23">
        <f t="shared" si="117"/>
        <v>1.150817032833273</v>
      </c>
      <c r="AI295" s="155">
        <f t="shared" si="118"/>
        <v>0.17751337672098425</v>
      </c>
      <c r="AJ295" s="155">
        <f t="shared" si="119"/>
        <v>2.3956165684213191E-2</v>
      </c>
      <c r="AK295" s="155">
        <f t="shared" si="120"/>
        <v>0.20146954240519743</v>
      </c>
      <c r="AL295" s="155">
        <f t="shared" si="121"/>
        <v>12.114324728676799</v>
      </c>
    </row>
    <row r="296" spans="1:38" s="156" customFormat="1" x14ac:dyDescent="0.35">
      <c r="A296" s="23">
        <f>'Uitgebreide invoer'!A296</f>
        <v>204.39999999999912</v>
      </c>
      <c r="B296" s="23">
        <f t="shared" si="100"/>
        <v>0.69999999999998863</v>
      </c>
      <c r="C296" s="23">
        <f>'Uitgebreide invoer'!B296</f>
        <v>0.2</v>
      </c>
      <c r="D296" s="23" t="str">
        <f>'Uitgebreide invoer'!C296</f>
        <v>100 - Riet</v>
      </c>
      <c r="E296" s="23">
        <f>'Uitgebreide invoer'!D296</f>
        <v>100</v>
      </c>
      <c r="F296" s="23">
        <f>'Uitgebreide invoer'!E296</f>
        <v>1.5</v>
      </c>
      <c r="G296" s="23">
        <f>'Uitgebreide invoer'!F296</f>
        <v>1.2</v>
      </c>
      <c r="H296" s="23">
        <f>'Uitgebreide invoer'!G296</f>
        <v>1.2</v>
      </c>
      <c r="I296" s="23">
        <f>'Uitgebreide invoer'!H296</f>
        <v>1</v>
      </c>
      <c r="J296" s="24">
        <f>J295+(+H296-I296)/(MAX('Invoerblad heterogene watergang'!$H$9:$H$17))*B296</f>
        <v>1.0583999999999936</v>
      </c>
      <c r="K296" s="24">
        <f t="shared" si="122"/>
        <v>1.8364938538821109</v>
      </c>
      <c r="L296" s="79">
        <f t="shared" si="123"/>
        <v>0.77793457384355857</v>
      </c>
      <c r="M296" s="91">
        <f>'Uitgebreide invoer'!K296</f>
        <v>50</v>
      </c>
      <c r="N296" s="89">
        <f t="shared" si="101"/>
        <v>1.4083999999999937</v>
      </c>
      <c r="O296" s="93" t="str">
        <f>'Uitgebreide invoer'!L296</f>
        <v>Begroeiing volgt bodemverloop</v>
      </c>
      <c r="P296" s="23">
        <f t="shared" si="102"/>
        <v>0.35</v>
      </c>
      <c r="Q296" s="24">
        <f t="shared" si="103"/>
        <v>2.2754291222684865E-4</v>
      </c>
      <c r="R296" s="23">
        <f>'Uitgebreide invoer'!I296</f>
        <v>0</v>
      </c>
      <c r="S296" s="23">
        <f t="shared" si="104"/>
        <v>0</v>
      </c>
      <c r="T296" s="24">
        <f t="shared" si="124"/>
        <v>0.4279345738435586</v>
      </c>
      <c r="U296" s="23" t="str">
        <f>'Uitgebreide invoer'!J296</f>
        <v>Nee</v>
      </c>
      <c r="V296" s="23">
        <f t="shared" si="105"/>
        <v>0.7882134878482725</v>
      </c>
      <c r="W296" s="23">
        <f t="shared" si="106"/>
        <v>2.7429400485367812</v>
      </c>
      <c r="X296" s="23">
        <f t="shared" si="107"/>
        <v>0.28736081500167832</v>
      </c>
      <c r="Y296" s="23">
        <f t="shared" si="108"/>
        <v>1.8412947903840087</v>
      </c>
      <c r="Z296" s="23">
        <f t="shared" si="109"/>
        <v>4.0048829949491775</v>
      </c>
      <c r="AA296" s="23">
        <f t="shared" si="110"/>
        <v>0.45976244317404208</v>
      </c>
      <c r="AB296" s="23">
        <f t="shared" si="111"/>
        <v>1.0530813025357362</v>
      </c>
      <c r="AC296" s="23">
        <f t="shared" si="112"/>
        <v>11.670097301330161</v>
      </c>
      <c r="AD296" s="23">
        <f t="shared" si="113"/>
        <v>105.30813025357362</v>
      </c>
      <c r="AE296" s="23">
        <f t="shared" si="114"/>
        <v>-0.2</v>
      </c>
      <c r="AF296" s="46">
        <f t="shared" si="115"/>
        <v>0.1761842903242731</v>
      </c>
      <c r="AG296" s="23">
        <f t="shared" si="116"/>
        <v>0.11907854837863455</v>
      </c>
      <c r="AH296" s="23">
        <f t="shared" si="117"/>
        <v>1.1510353197868362</v>
      </c>
      <c r="AI296" s="155">
        <f t="shared" si="118"/>
        <v>0.177507462674524</v>
      </c>
      <c r="AJ296" s="155">
        <f t="shared" si="119"/>
        <v>2.3962118639062446E-2</v>
      </c>
      <c r="AK296" s="155">
        <f t="shared" si="120"/>
        <v>0.20146958131358644</v>
      </c>
      <c r="AL296" s="155">
        <f t="shared" si="121"/>
        <v>12.113855774729766</v>
      </c>
    </row>
    <row r="297" spans="1:38" s="156" customFormat="1" x14ac:dyDescent="0.35">
      <c r="A297" s="23">
        <f>'Uitgebreide invoer'!A297</f>
        <v>205.09999999999911</v>
      </c>
      <c r="B297" s="23">
        <f t="shared" si="100"/>
        <v>0.69999999999998863</v>
      </c>
      <c r="C297" s="23">
        <f>'Uitgebreide invoer'!B297</f>
        <v>0.2</v>
      </c>
      <c r="D297" s="23" t="str">
        <f>'Uitgebreide invoer'!C297</f>
        <v>100 - Riet</v>
      </c>
      <c r="E297" s="23">
        <f>'Uitgebreide invoer'!D297</f>
        <v>100</v>
      </c>
      <c r="F297" s="23">
        <f>'Uitgebreide invoer'!E297</f>
        <v>1.5</v>
      </c>
      <c r="G297" s="23">
        <f>'Uitgebreide invoer'!F297</f>
        <v>1.2</v>
      </c>
      <c r="H297" s="23">
        <f>'Uitgebreide invoer'!G297</f>
        <v>1.2</v>
      </c>
      <c r="I297" s="23">
        <f>'Uitgebreide invoer'!H297</f>
        <v>1</v>
      </c>
      <c r="J297" s="24">
        <f>J296+(+H297-I297)/(MAX('Invoerblad heterogene watergang'!$H$9:$H$17))*B297</f>
        <v>1.0585999999999935</v>
      </c>
      <c r="K297" s="24">
        <f t="shared" si="122"/>
        <v>1.8366531799259738</v>
      </c>
      <c r="L297" s="79">
        <f t="shared" si="123"/>
        <v>0.7778938538821174</v>
      </c>
      <c r="M297" s="91">
        <f>'Uitgebreide invoer'!K297</f>
        <v>50</v>
      </c>
      <c r="N297" s="89">
        <f t="shared" si="101"/>
        <v>1.4085999999999936</v>
      </c>
      <c r="O297" s="93" t="str">
        <f>'Uitgebreide invoer'!L297</f>
        <v>Begroeiing volgt bodemverloop</v>
      </c>
      <c r="P297" s="23">
        <f t="shared" si="102"/>
        <v>0.35</v>
      </c>
      <c r="Q297" s="24">
        <f t="shared" si="103"/>
        <v>2.2760863408980716E-4</v>
      </c>
      <c r="R297" s="23">
        <f>'Uitgebreide invoer'!I297</f>
        <v>0</v>
      </c>
      <c r="S297" s="23">
        <f t="shared" si="104"/>
        <v>0</v>
      </c>
      <c r="T297" s="24">
        <f t="shared" si="124"/>
        <v>0.42789385388211743</v>
      </c>
      <c r="U297" s="23" t="str">
        <f>'Uitgebreide invoer'!J297</f>
        <v>Nee</v>
      </c>
      <c r="V297" s="23">
        <f t="shared" si="105"/>
        <v>0.78811234994367718</v>
      </c>
      <c r="W297" s="23">
        <f t="shared" si="106"/>
        <v>2.7427932306278704</v>
      </c>
      <c r="X297" s="23">
        <f t="shared" si="107"/>
        <v>0.28733932297305009</v>
      </c>
      <c r="Y297" s="23">
        <f t="shared" si="108"/>
        <v>1.8411508965199002</v>
      </c>
      <c r="Z297" s="23">
        <f t="shared" si="109"/>
        <v>4.0047361770402663</v>
      </c>
      <c r="AA297" s="23">
        <f t="shared" si="110"/>
        <v>0.45974336763442381</v>
      </c>
      <c r="AB297" s="23">
        <f t="shared" si="111"/>
        <v>1.0530385465762229</v>
      </c>
      <c r="AC297" s="23">
        <f t="shared" si="112"/>
        <v>11.668018065976401</v>
      </c>
      <c r="AD297" s="23">
        <f t="shared" si="113"/>
        <v>105.30385465762228</v>
      </c>
      <c r="AE297" s="23">
        <f t="shared" si="114"/>
        <v>-0.2</v>
      </c>
      <c r="AF297" s="46">
        <f t="shared" si="115"/>
        <v>0.17617834627823506</v>
      </c>
      <c r="AG297" s="23">
        <f t="shared" si="116"/>
        <v>0.11910826860882476</v>
      </c>
      <c r="AH297" s="23">
        <f t="shared" si="117"/>
        <v>1.1512535900973386</v>
      </c>
      <c r="AI297" s="155">
        <f t="shared" si="118"/>
        <v>0.1775015536439136</v>
      </c>
      <c r="AJ297" s="155">
        <f t="shared" si="119"/>
        <v>2.3968066523012983E-2</v>
      </c>
      <c r="AK297" s="155">
        <f t="shared" si="120"/>
        <v>0.20146962016692657</v>
      </c>
      <c r="AL297" s="155">
        <f t="shared" si="121"/>
        <v>12.113387371245603</v>
      </c>
    </row>
    <row r="298" spans="1:38" s="156" customFormat="1" x14ac:dyDescent="0.35">
      <c r="A298" s="23">
        <f>'Uitgebreide invoer'!A298</f>
        <v>205.7999999999991</v>
      </c>
      <c r="B298" s="23">
        <f t="shared" si="100"/>
        <v>0.69999999999998863</v>
      </c>
      <c r="C298" s="23">
        <f>'Uitgebreide invoer'!B298</f>
        <v>0.2</v>
      </c>
      <c r="D298" s="23" t="str">
        <f>'Uitgebreide invoer'!C298</f>
        <v>100 - Riet</v>
      </c>
      <c r="E298" s="23">
        <f>'Uitgebreide invoer'!D298</f>
        <v>100</v>
      </c>
      <c r="F298" s="23">
        <f>'Uitgebreide invoer'!E298</f>
        <v>1.5</v>
      </c>
      <c r="G298" s="23">
        <f>'Uitgebreide invoer'!F298</f>
        <v>1.2</v>
      </c>
      <c r="H298" s="23">
        <f>'Uitgebreide invoer'!G298</f>
        <v>1.2</v>
      </c>
      <c r="I298" s="23">
        <f>'Uitgebreide invoer'!H298</f>
        <v>1</v>
      </c>
      <c r="J298" s="24">
        <f>J297+(+H298-I298)/(MAX('Invoerblad heterogene watergang'!$H$9:$H$17))*B298</f>
        <v>1.0587999999999935</v>
      </c>
      <c r="K298" s="24">
        <f t="shared" si="122"/>
        <v>1.8368125519378578</v>
      </c>
      <c r="L298" s="79">
        <f t="shared" si="123"/>
        <v>0.77785317992598024</v>
      </c>
      <c r="M298" s="91">
        <f>'Uitgebreide invoer'!K298</f>
        <v>50</v>
      </c>
      <c r="N298" s="89">
        <f t="shared" si="101"/>
        <v>1.4087999999999936</v>
      </c>
      <c r="O298" s="93" t="str">
        <f>'Uitgebreide invoer'!L298</f>
        <v>Begroeiing volgt bodemverloop</v>
      </c>
      <c r="P298" s="23">
        <f t="shared" si="102"/>
        <v>0.35</v>
      </c>
      <c r="Q298" s="24">
        <f t="shared" si="103"/>
        <v>2.2767430269145792E-4</v>
      </c>
      <c r="R298" s="23">
        <f>'Uitgebreide invoer'!I298</f>
        <v>0</v>
      </c>
      <c r="S298" s="23">
        <f t="shared" si="104"/>
        <v>0</v>
      </c>
      <c r="T298" s="24">
        <f t="shared" si="124"/>
        <v>0.42785317992598026</v>
      </c>
      <c r="U298" s="23" t="str">
        <f>'Uitgebreide invoer'!J298</f>
        <v>Nee</v>
      </c>
      <c r="V298" s="23">
        <f t="shared" si="105"/>
        <v>0.78801133127033618</v>
      </c>
      <c r="W298" s="23">
        <f t="shared" si="106"/>
        <v>2.7426465785934417</v>
      </c>
      <c r="X298" s="23">
        <f t="shared" si="107"/>
        <v>0.28731785473958715</v>
      </c>
      <c r="Y298" s="23">
        <f t="shared" si="108"/>
        <v>1.8410071701926156</v>
      </c>
      <c r="Z298" s="23">
        <f t="shared" si="109"/>
        <v>4.0045895250058381</v>
      </c>
      <c r="AA298" s="23">
        <f t="shared" si="110"/>
        <v>0.45972431349001536</v>
      </c>
      <c r="AB298" s="23">
        <f t="shared" si="111"/>
        <v>1.0529958389222793</v>
      </c>
      <c r="AC298" s="23">
        <f t="shared" si="112"/>
        <v>11.665941374680454</v>
      </c>
      <c r="AD298" s="23">
        <f t="shared" si="113"/>
        <v>105.29958389222793</v>
      </c>
      <c r="AE298" s="23">
        <f t="shared" si="114"/>
        <v>-0.2</v>
      </c>
      <c r="AF298" s="46">
        <f t="shared" si="115"/>
        <v>0.17617240729735159</v>
      </c>
      <c r="AG298" s="23">
        <f t="shared" si="116"/>
        <v>0.1191379635132421</v>
      </c>
      <c r="AH298" s="23">
        <f t="shared" si="117"/>
        <v>1.1514718437686744</v>
      </c>
      <c r="AI298" s="155">
        <f t="shared" si="118"/>
        <v>0.177495649628922</v>
      </c>
      <c r="AJ298" s="155">
        <f t="shared" si="119"/>
        <v>2.3974009336363667E-2</v>
      </c>
      <c r="AK298" s="155">
        <f t="shared" si="120"/>
        <v>0.20146965896528568</v>
      </c>
      <c r="AL298" s="155">
        <f t="shared" si="121"/>
        <v>12.112919517739234</v>
      </c>
    </row>
    <row r="299" spans="1:38" s="156" customFormat="1" x14ac:dyDescent="0.35">
      <c r="A299" s="23">
        <f>'Uitgebreide invoer'!A299</f>
        <v>206.49999999999909</v>
      </c>
      <c r="B299" s="23">
        <f t="shared" si="100"/>
        <v>0.69999999999998863</v>
      </c>
      <c r="C299" s="23">
        <f>'Uitgebreide invoer'!B299</f>
        <v>0.2</v>
      </c>
      <c r="D299" s="23" t="str">
        <f>'Uitgebreide invoer'!C299</f>
        <v>100 - Riet</v>
      </c>
      <c r="E299" s="23">
        <f>'Uitgebreide invoer'!D299</f>
        <v>100</v>
      </c>
      <c r="F299" s="23">
        <f>'Uitgebreide invoer'!E299</f>
        <v>1.5</v>
      </c>
      <c r="G299" s="23">
        <f>'Uitgebreide invoer'!F299</f>
        <v>1.2</v>
      </c>
      <c r="H299" s="23">
        <f>'Uitgebreide invoer'!G299</f>
        <v>1.2</v>
      </c>
      <c r="I299" s="23">
        <f>'Uitgebreide invoer'!H299</f>
        <v>1</v>
      </c>
      <c r="J299" s="24">
        <f>J298+(+H299-I299)/(MAX('Invoerblad heterogene watergang'!$H$9:$H$17))*B299</f>
        <v>1.0589999999999935</v>
      </c>
      <c r="K299" s="24">
        <f t="shared" si="122"/>
        <v>1.8369719698804772</v>
      </c>
      <c r="L299" s="79">
        <f t="shared" si="123"/>
        <v>0.77781255193786425</v>
      </c>
      <c r="M299" s="91">
        <f>'Uitgebreide invoer'!K299</f>
        <v>50</v>
      </c>
      <c r="N299" s="89">
        <f t="shared" si="101"/>
        <v>1.4089999999999936</v>
      </c>
      <c r="O299" s="93" t="str">
        <f>'Uitgebreide invoer'!L299</f>
        <v>Begroeiing volgt bodemverloop</v>
      </c>
      <c r="P299" s="23">
        <f t="shared" si="102"/>
        <v>0.35</v>
      </c>
      <c r="Q299" s="24">
        <f t="shared" si="103"/>
        <v>2.2773991802768051E-4</v>
      </c>
      <c r="R299" s="23">
        <f>'Uitgebreide invoer'!I299</f>
        <v>0</v>
      </c>
      <c r="S299" s="23">
        <f t="shared" si="104"/>
        <v>0</v>
      </c>
      <c r="T299" s="24">
        <f t="shared" si="124"/>
        <v>0.42781255193786427</v>
      </c>
      <c r="U299" s="23" t="str">
        <f>'Uitgebreide invoer'!J299</f>
        <v>Nee</v>
      </c>
      <c r="V299" s="23">
        <f t="shared" si="105"/>
        <v>0.7879104317188188</v>
      </c>
      <c r="W299" s="23">
        <f t="shared" si="106"/>
        <v>2.7425000922990703</v>
      </c>
      <c r="X299" s="23">
        <f t="shared" si="107"/>
        <v>0.2872964102831822</v>
      </c>
      <c r="Y299" s="23">
        <f t="shared" si="108"/>
        <v>1.8408636112535761</v>
      </c>
      <c r="Z299" s="23">
        <f t="shared" si="109"/>
        <v>4.0044430387114671</v>
      </c>
      <c r="AA299" s="23">
        <f t="shared" si="110"/>
        <v>0.45970528072386352</v>
      </c>
      <c r="AB299" s="23">
        <f t="shared" si="111"/>
        <v>1.0529531795347573</v>
      </c>
      <c r="AC299" s="23">
        <f t="shared" si="112"/>
        <v>11.663867224873043</v>
      </c>
      <c r="AD299" s="23">
        <f t="shared" si="113"/>
        <v>105.29531795347573</v>
      </c>
      <c r="AE299" s="23">
        <f t="shared" si="114"/>
        <v>-0.2</v>
      </c>
      <c r="AF299" s="46">
        <f t="shared" si="115"/>
        <v>0.17616647338132055</v>
      </c>
      <c r="AG299" s="23">
        <f t="shared" si="116"/>
        <v>0.11916763309339731</v>
      </c>
      <c r="AH299" s="23">
        <f t="shared" si="117"/>
        <v>1.1516900808047639</v>
      </c>
      <c r="AI299" s="155">
        <f t="shared" si="118"/>
        <v>0.17748975062930802</v>
      </c>
      <c r="AJ299" s="155">
        <f t="shared" si="119"/>
        <v>2.3979947079423119E-2</v>
      </c>
      <c r="AK299" s="155">
        <f t="shared" si="120"/>
        <v>0.20146969770873113</v>
      </c>
      <c r="AL299" s="155">
        <f t="shared" si="121"/>
        <v>12.112452213725589</v>
      </c>
    </row>
    <row r="300" spans="1:38" s="156" customFormat="1" x14ac:dyDescent="0.35">
      <c r="A300" s="23">
        <f>'Uitgebreide invoer'!A300</f>
        <v>207.19999999999908</v>
      </c>
      <c r="B300" s="23">
        <f t="shared" si="100"/>
        <v>0.69999999999998863</v>
      </c>
      <c r="C300" s="23">
        <f>'Uitgebreide invoer'!B300</f>
        <v>0.2</v>
      </c>
      <c r="D300" s="23" t="str">
        <f>'Uitgebreide invoer'!C300</f>
        <v>100 - Riet</v>
      </c>
      <c r="E300" s="23">
        <f>'Uitgebreide invoer'!D300</f>
        <v>100</v>
      </c>
      <c r="F300" s="23">
        <f>'Uitgebreide invoer'!E300</f>
        <v>1.5</v>
      </c>
      <c r="G300" s="23">
        <f>'Uitgebreide invoer'!F300</f>
        <v>1.2</v>
      </c>
      <c r="H300" s="23">
        <f>'Uitgebreide invoer'!G300</f>
        <v>1.2</v>
      </c>
      <c r="I300" s="23">
        <f>'Uitgebreide invoer'!H300</f>
        <v>1</v>
      </c>
      <c r="J300" s="24">
        <f>J299+(+H300-I300)/(MAX('Invoerblad heterogene watergang'!$H$9:$H$17))*B300</f>
        <v>1.0591999999999935</v>
      </c>
      <c r="K300" s="24">
        <f t="shared" si="122"/>
        <v>1.8371314337165432</v>
      </c>
      <c r="L300" s="79">
        <f t="shared" si="123"/>
        <v>0.77777196988048369</v>
      </c>
      <c r="M300" s="91">
        <f>'Uitgebreide invoer'!K300</f>
        <v>50</v>
      </c>
      <c r="N300" s="89">
        <f t="shared" si="101"/>
        <v>1.4091999999999936</v>
      </c>
      <c r="O300" s="93" t="str">
        <f>'Uitgebreide invoer'!L300</f>
        <v>Begroeiing volgt bodemverloop</v>
      </c>
      <c r="P300" s="23">
        <f t="shared" si="102"/>
        <v>0.35</v>
      </c>
      <c r="Q300" s="24">
        <f t="shared" si="103"/>
        <v>2.2780548009447338E-4</v>
      </c>
      <c r="R300" s="23">
        <f>'Uitgebreide invoer'!I300</f>
        <v>0</v>
      </c>
      <c r="S300" s="23">
        <f t="shared" si="104"/>
        <v>0</v>
      </c>
      <c r="T300" s="24">
        <f t="shared" si="124"/>
        <v>0.42777196988048372</v>
      </c>
      <c r="U300" s="23" t="str">
        <f>'Uitgebreide invoer'!J300</f>
        <v>Nee</v>
      </c>
      <c r="V300" s="23">
        <f t="shared" si="105"/>
        <v>0.78780965117972457</v>
      </c>
      <c r="W300" s="23">
        <f t="shared" si="106"/>
        <v>2.742353771610321</v>
      </c>
      <c r="X300" s="23">
        <f t="shared" si="107"/>
        <v>0.28727498958572351</v>
      </c>
      <c r="Y300" s="23">
        <f t="shared" si="108"/>
        <v>1.8407202195542325</v>
      </c>
      <c r="Z300" s="23">
        <f t="shared" si="109"/>
        <v>4.0042967180227169</v>
      </c>
      <c r="AA300" s="23">
        <f t="shared" si="110"/>
        <v>0.45968626931901352</v>
      </c>
      <c r="AB300" s="23">
        <f t="shared" si="111"/>
        <v>1.0529105683745079</v>
      </c>
      <c r="AC300" s="23">
        <f t="shared" si="112"/>
        <v>11.66179561398623</v>
      </c>
      <c r="AD300" s="23">
        <f t="shared" si="113"/>
        <v>105.2910568374508</v>
      </c>
      <c r="AE300" s="23">
        <f t="shared" si="114"/>
        <v>-0.2</v>
      </c>
      <c r="AF300" s="46">
        <f t="shared" si="115"/>
        <v>0.17616054452983046</v>
      </c>
      <c r="AG300" s="23">
        <f t="shared" si="116"/>
        <v>0.11919727735084776</v>
      </c>
      <c r="AH300" s="23">
        <f t="shared" si="117"/>
        <v>1.1519083012095528</v>
      </c>
      <c r="AI300" s="155">
        <f t="shared" si="118"/>
        <v>0.17748385664482128</v>
      </c>
      <c r="AJ300" s="155">
        <f t="shared" si="119"/>
        <v>2.3985879752509962E-2</v>
      </c>
      <c r="AK300" s="155">
        <f t="shared" si="120"/>
        <v>0.20146973639733123</v>
      </c>
      <c r="AL300" s="155">
        <f t="shared" si="121"/>
        <v>12.111985458719639</v>
      </c>
    </row>
    <row r="301" spans="1:38" s="156" customFormat="1" x14ac:dyDescent="0.35">
      <c r="A301" s="23">
        <f>'Uitgebreide invoer'!A301</f>
        <v>207.89999999999907</v>
      </c>
      <c r="B301" s="23">
        <f t="shared" si="100"/>
        <v>0.69999999999998863</v>
      </c>
      <c r="C301" s="23">
        <f>'Uitgebreide invoer'!B301</f>
        <v>0.2</v>
      </c>
      <c r="D301" s="23" t="str">
        <f>'Uitgebreide invoer'!C301</f>
        <v>100 - Riet</v>
      </c>
      <c r="E301" s="23">
        <f>'Uitgebreide invoer'!D301</f>
        <v>100</v>
      </c>
      <c r="F301" s="23">
        <f>'Uitgebreide invoer'!E301</f>
        <v>1.5</v>
      </c>
      <c r="G301" s="23">
        <f>'Uitgebreide invoer'!F301</f>
        <v>1.2</v>
      </c>
      <c r="H301" s="23">
        <f>'Uitgebreide invoer'!G301</f>
        <v>1.2</v>
      </c>
      <c r="I301" s="23">
        <f>'Uitgebreide invoer'!H301</f>
        <v>1</v>
      </c>
      <c r="J301" s="24">
        <f>J300+(+H301-I301)/(MAX('Invoerblad heterogene watergang'!$H$9:$H$17))*B301</f>
        <v>1.0593999999999935</v>
      </c>
      <c r="K301" s="24">
        <f t="shared" si="122"/>
        <v>1.8372909434087648</v>
      </c>
      <c r="L301" s="79">
        <f t="shared" si="123"/>
        <v>0.77773143371654974</v>
      </c>
      <c r="M301" s="91">
        <f>'Uitgebreide invoer'!K301</f>
        <v>50</v>
      </c>
      <c r="N301" s="89">
        <f t="shared" si="101"/>
        <v>1.4093999999999935</v>
      </c>
      <c r="O301" s="93" t="str">
        <f>'Uitgebreide invoer'!L301</f>
        <v>Begroeiing volgt bodemverloop</v>
      </c>
      <c r="P301" s="23">
        <f t="shared" si="102"/>
        <v>0.35</v>
      </c>
      <c r="Q301" s="24">
        <f t="shared" si="103"/>
        <v>2.2787098888795129E-4</v>
      </c>
      <c r="R301" s="23">
        <f>'Uitgebreide invoer'!I301</f>
        <v>0</v>
      </c>
      <c r="S301" s="23">
        <f t="shared" si="104"/>
        <v>0</v>
      </c>
      <c r="T301" s="24">
        <f t="shared" si="124"/>
        <v>0.42773143371654976</v>
      </c>
      <c r="U301" s="23" t="str">
        <f>'Uitgebreide invoer'!J301</f>
        <v>Nee</v>
      </c>
      <c r="V301" s="23">
        <f t="shared" si="105"/>
        <v>0.78770898954368251</v>
      </c>
      <c r="W301" s="23">
        <f t="shared" si="106"/>
        <v>2.7422076163927467</v>
      </c>
      <c r="X301" s="23">
        <f t="shared" si="107"/>
        <v>0.28725359262909456</v>
      </c>
      <c r="Y301" s="23">
        <f t="shared" si="108"/>
        <v>1.8405769949460593</v>
      </c>
      <c r="Z301" s="23">
        <f t="shared" si="109"/>
        <v>4.004150562805143</v>
      </c>
      <c r="AA301" s="23">
        <f t="shared" si="110"/>
        <v>0.45966727925850692</v>
      </c>
      <c r="AB301" s="23">
        <f t="shared" si="111"/>
        <v>1.0528680054023769</v>
      </c>
      <c r="AC301" s="23">
        <f t="shared" si="112"/>
        <v>11.65972653945343</v>
      </c>
      <c r="AD301" s="23">
        <f t="shared" si="113"/>
        <v>105.28680054023769</v>
      </c>
      <c r="AE301" s="23">
        <f t="shared" si="114"/>
        <v>-0.2</v>
      </c>
      <c r="AF301" s="46">
        <f t="shared" si="115"/>
        <v>0.17615462074255958</v>
      </c>
      <c r="AG301" s="23">
        <f t="shared" si="116"/>
        <v>0.11922689628720215</v>
      </c>
      <c r="AH301" s="23">
        <f t="shared" si="117"/>
        <v>1.1521265049870135</v>
      </c>
      <c r="AI301" s="155">
        <f t="shared" si="118"/>
        <v>0.17747796767520088</v>
      </c>
      <c r="AJ301" s="155">
        <f t="shared" si="119"/>
        <v>2.3991807355952448E-2</v>
      </c>
      <c r="AK301" s="155">
        <f t="shared" si="120"/>
        <v>0.20146977503115332</v>
      </c>
      <c r="AL301" s="155">
        <f t="shared" si="121"/>
        <v>12.111519252236389</v>
      </c>
    </row>
    <row r="302" spans="1:38" s="156" customFormat="1" x14ac:dyDescent="0.35">
      <c r="A302" s="23">
        <f>'Uitgebreide invoer'!A302</f>
        <v>208.59999999999906</v>
      </c>
      <c r="B302" s="23">
        <f t="shared" si="100"/>
        <v>0.69999999999998863</v>
      </c>
      <c r="C302" s="23">
        <f>'Uitgebreide invoer'!B302</f>
        <v>0.2</v>
      </c>
      <c r="D302" s="23" t="str">
        <f>'Uitgebreide invoer'!C302</f>
        <v>100 - Riet</v>
      </c>
      <c r="E302" s="23">
        <f>'Uitgebreide invoer'!D302</f>
        <v>100</v>
      </c>
      <c r="F302" s="23">
        <f>'Uitgebreide invoer'!E302</f>
        <v>1.5</v>
      </c>
      <c r="G302" s="23">
        <f>'Uitgebreide invoer'!F302</f>
        <v>1.2</v>
      </c>
      <c r="H302" s="23">
        <f>'Uitgebreide invoer'!G302</f>
        <v>1.2</v>
      </c>
      <c r="I302" s="23">
        <f>'Uitgebreide invoer'!H302</f>
        <v>1</v>
      </c>
      <c r="J302" s="24">
        <f>J301+(+H302-I302)/(MAX('Invoerblad heterogene watergang'!$H$9:$H$17))*B302</f>
        <v>1.0595999999999934</v>
      </c>
      <c r="K302" s="24">
        <f t="shared" si="122"/>
        <v>1.8374504989198477</v>
      </c>
      <c r="L302" s="79">
        <f t="shared" si="123"/>
        <v>0.77769094340877132</v>
      </c>
      <c r="M302" s="91">
        <f>'Uitgebreide invoer'!K302</f>
        <v>50</v>
      </c>
      <c r="N302" s="89">
        <f t="shared" si="101"/>
        <v>1.4095999999999935</v>
      </c>
      <c r="O302" s="93" t="str">
        <f>'Uitgebreide invoer'!L302</f>
        <v>Begroeiing volgt bodemverloop</v>
      </c>
      <c r="P302" s="23">
        <f t="shared" si="102"/>
        <v>0.35</v>
      </c>
      <c r="Q302" s="24">
        <f t="shared" si="103"/>
        <v>2.279364444043462E-4</v>
      </c>
      <c r="R302" s="23">
        <f>'Uitgebreide invoer'!I302</f>
        <v>0</v>
      </c>
      <c r="S302" s="23">
        <f t="shared" si="104"/>
        <v>0</v>
      </c>
      <c r="T302" s="24">
        <f t="shared" si="124"/>
        <v>0.42769094340877134</v>
      </c>
      <c r="U302" s="23" t="str">
        <f>'Uitgebreide invoer'!J302</f>
        <v>Nee</v>
      </c>
      <c r="V302" s="23">
        <f t="shared" si="105"/>
        <v>0.78760844670135288</v>
      </c>
      <c r="W302" s="23">
        <f t="shared" si="106"/>
        <v>2.7420616265118922</v>
      </c>
      <c r="X302" s="23">
        <f t="shared" si="107"/>
        <v>0.28723221939517452</v>
      </c>
      <c r="Y302" s="23">
        <f t="shared" si="108"/>
        <v>1.8404339372805629</v>
      </c>
      <c r="Z302" s="23">
        <f t="shared" si="109"/>
        <v>4.0040045729242886</v>
      </c>
      <c r="AA302" s="23">
        <f t="shared" si="110"/>
        <v>0.45964831052538452</v>
      </c>
      <c r="AB302" s="23">
        <f t="shared" si="111"/>
        <v>1.05282549057921</v>
      </c>
      <c r="AC302" s="23">
        <f t="shared" si="112"/>
        <v>11.657659998709416</v>
      </c>
      <c r="AD302" s="23">
        <f t="shared" si="113"/>
        <v>105.282549057921</v>
      </c>
      <c r="AE302" s="23">
        <f t="shared" si="114"/>
        <v>-0.2</v>
      </c>
      <c r="AF302" s="46">
        <f t="shared" si="115"/>
        <v>0.17614870201917665</v>
      </c>
      <c r="AG302" s="23">
        <f t="shared" si="116"/>
        <v>0.1192564899041168</v>
      </c>
      <c r="AH302" s="23">
        <f t="shared" si="117"/>
        <v>1.1523446921411447</v>
      </c>
      <c r="AI302" s="155">
        <f t="shared" si="118"/>
        <v>0.17747208372017648</v>
      </c>
      <c r="AJ302" s="155">
        <f t="shared" si="119"/>
        <v>2.3997729890088661E-2</v>
      </c>
      <c r="AK302" s="155">
        <f t="shared" si="120"/>
        <v>0.20146981361026514</v>
      </c>
      <c r="AL302" s="155">
        <f t="shared" si="121"/>
        <v>12.111053593790851</v>
      </c>
    </row>
    <row r="303" spans="1:38" s="156" customFormat="1" x14ac:dyDescent="0.35">
      <c r="A303" s="23">
        <f>'Uitgebreide invoer'!A303</f>
        <v>209.29999999999905</v>
      </c>
      <c r="B303" s="23">
        <f t="shared" si="100"/>
        <v>0.69999999999998863</v>
      </c>
      <c r="C303" s="23">
        <f>'Uitgebreide invoer'!B303</f>
        <v>0.2</v>
      </c>
      <c r="D303" s="23" t="str">
        <f>'Uitgebreide invoer'!C303</f>
        <v>100 - Riet</v>
      </c>
      <c r="E303" s="23">
        <f>'Uitgebreide invoer'!D303</f>
        <v>100</v>
      </c>
      <c r="F303" s="23">
        <f>'Uitgebreide invoer'!E303</f>
        <v>1.5</v>
      </c>
      <c r="G303" s="23">
        <f>'Uitgebreide invoer'!F303</f>
        <v>1.2</v>
      </c>
      <c r="H303" s="23">
        <f>'Uitgebreide invoer'!G303</f>
        <v>1.2</v>
      </c>
      <c r="I303" s="23">
        <f>'Uitgebreide invoer'!H303</f>
        <v>1</v>
      </c>
      <c r="J303" s="24">
        <f>J302+(+H303-I303)/(MAX('Invoerblad heterogene watergang'!$H$9:$H$17))*B303</f>
        <v>1.0597999999999934</v>
      </c>
      <c r="K303" s="24">
        <f t="shared" si="122"/>
        <v>1.8376101002124956</v>
      </c>
      <c r="L303" s="79">
        <f t="shared" si="123"/>
        <v>0.77765049891985427</v>
      </c>
      <c r="M303" s="91">
        <f>'Uitgebreide invoer'!K303</f>
        <v>50</v>
      </c>
      <c r="N303" s="89">
        <f t="shared" si="101"/>
        <v>1.4097999999999935</v>
      </c>
      <c r="O303" s="93" t="str">
        <f>'Uitgebreide invoer'!L303</f>
        <v>Begroeiing volgt bodemverloop</v>
      </c>
      <c r="P303" s="23">
        <f t="shared" si="102"/>
        <v>0.35</v>
      </c>
      <c r="Q303" s="24">
        <f t="shared" si="103"/>
        <v>2.2800184664000742E-4</v>
      </c>
      <c r="R303" s="23">
        <f>'Uitgebreide invoer'!I303</f>
        <v>0</v>
      </c>
      <c r="S303" s="23">
        <f t="shared" si="104"/>
        <v>0</v>
      </c>
      <c r="T303" s="24">
        <f t="shared" si="124"/>
        <v>0.42765049891985429</v>
      </c>
      <c r="U303" s="23" t="str">
        <f>'Uitgebreide invoer'!J303</f>
        <v>Nee</v>
      </c>
      <c r="V303" s="23">
        <f t="shared" si="105"/>
        <v>0.78750802254342556</v>
      </c>
      <c r="W303" s="23">
        <f t="shared" si="106"/>
        <v>2.7419158018332919</v>
      </c>
      <c r="X303" s="23">
        <f t="shared" si="107"/>
        <v>0.28721086986583766</v>
      </c>
      <c r="Y303" s="23">
        <f t="shared" si="108"/>
        <v>1.8402910464092728</v>
      </c>
      <c r="Z303" s="23">
        <f t="shared" si="109"/>
        <v>4.0038587482456878</v>
      </c>
      <c r="AA303" s="23">
        <f t="shared" si="110"/>
        <v>0.45962936310268343</v>
      </c>
      <c r="AB303" s="23">
        <f t="shared" si="111"/>
        <v>1.0527830238658473</v>
      </c>
      <c r="AC303" s="23">
        <f t="shared" si="112"/>
        <v>11.655595989190292</v>
      </c>
      <c r="AD303" s="23">
        <f t="shared" si="113"/>
        <v>105.27830238658473</v>
      </c>
      <c r="AE303" s="23">
        <f t="shared" si="114"/>
        <v>-0.2</v>
      </c>
      <c r="AF303" s="46">
        <f t="shared" si="115"/>
        <v>0.17614278835934027</v>
      </c>
      <c r="AG303" s="23">
        <f t="shared" si="116"/>
        <v>0.11928605820329868</v>
      </c>
      <c r="AH303" s="23">
        <f t="shared" si="117"/>
        <v>1.1525628626759714</v>
      </c>
      <c r="AI303" s="155">
        <f t="shared" si="118"/>
        <v>0.17746620477946773</v>
      </c>
      <c r="AJ303" s="155">
        <f t="shared" si="119"/>
        <v>2.400364735526642E-2</v>
      </c>
      <c r="AK303" s="155">
        <f t="shared" si="120"/>
        <v>0.20146985213473415</v>
      </c>
      <c r="AL303" s="155">
        <f t="shared" si="121"/>
        <v>12.110588482898109</v>
      </c>
    </row>
    <row r="304" spans="1:38" s="156" customFormat="1" x14ac:dyDescent="0.35">
      <c r="A304" s="23">
        <f>'Uitgebreide invoer'!A304</f>
        <v>209.99999999999903</v>
      </c>
      <c r="B304" s="23">
        <f t="shared" si="100"/>
        <v>0.69999999999998863</v>
      </c>
      <c r="C304" s="23">
        <f>'Uitgebreide invoer'!B304</f>
        <v>0.2</v>
      </c>
      <c r="D304" s="23" t="str">
        <f>'Uitgebreide invoer'!C304</f>
        <v>100 - Riet</v>
      </c>
      <c r="E304" s="23">
        <f>'Uitgebreide invoer'!D304</f>
        <v>100</v>
      </c>
      <c r="F304" s="23">
        <f>'Uitgebreide invoer'!E304</f>
        <v>1.5</v>
      </c>
      <c r="G304" s="23">
        <f>'Uitgebreide invoer'!F304</f>
        <v>1.2</v>
      </c>
      <c r="H304" s="23">
        <f>'Uitgebreide invoer'!G304</f>
        <v>1.2</v>
      </c>
      <c r="I304" s="23">
        <f>'Uitgebreide invoer'!H304</f>
        <v>1</v>
      </c>
      <c r="J304" s="24">
        <f>J303+(+H304-I304)/(MAX('Invoerblad heterogene watergang'!$H$9:$H$17))*B304</f>
        <v>1.0599999999999934</v>
      </c>
      <c r="K304" s="24">
        <f t="shared" si="122"/>
        <v>1.8377697472494097</v>
      </c>
      <c r="L304" s="79">
        <f t="shared" si="123"/>
        <v>0.77761010021250221</v>
      </c>
      <c r="M304" s="91">
        <f>'Uitgebreide invoer'!K304</f>
        <v>50</v>
      </c>
      <c r="N304" s="89">
        <f t="shared" si="101"/>
        <v>1.4099999999999935</v>
      </c>
      <c r="O304" s="93" t="str">
        <f>'Uitgebreide invoer'!L304</f>
        <v>Begroeiing volgt bodemverloop</v>
      </c>
      <c r="P304" s="23">
        <f t="shared" si="102"/>
        <v>0.35</v>
      </c>
      <c r="Q304" s="24">
        <f t="shared" si="103"/>
        <v>2.2806719559140119E-4</v>
      </c>
      <c r="R304" s="23">
        <f>'Uitgebreide invoer'!I304</f>
        <v>0</v>
      </c>
      <c r="S304" s="23">
        <f t="shared" si="104"/>
        <v>0</v>
      </c>
      <c r="T304" s="24">
        <f t="shared" si="124"/>
        <v>0.42761010021250223</v>
      </c>
      <c r="U304" s="23" t="str">
        <f>'Uitgebreide invoer'!J304</f>
        <v>Nee</v>
      </c>
      <c r="V304" s="23">
        <f t="shared" si="105"/>
        <v>0.78740771696062195</v>
      </c>
      <c r="W304" s="23">
        <f t="shared" si="106"/>
        <v>2.7417701422224718</v>
      </c>
      <c r="X304" s="23">
        <f t="shared" si="107"/>
        <v>0.28718954402295421</v>
      </c>
      <c r="Y304" s="23">
        <f t="shared" si="108"/>
        <v>1.8401483221837489</v>
      </c>
      <c r="Z304" s="23">
        <f t="shared" si="109"/>
        <v>4.0037130886348677</v>
      </c>
      <c r="AA304" s="23">
        <f t="shared" si="110"/>
        <v>0.45961043697343906</v>
      </c>
      <c r="AB304" s="23">
        <f t="shared" si="111"/>
        <v>1.052740605223127</v>
      </c>
      <c r="AC304" s="23">
        <f t="shared" si="112"/>
        <v>11.653534508333543</v>
      </c>
      <c r="AD304" s="23">
        <f t="shared" si="113"/>
        <v>105.27406052231269</v>
      </c>
      <c r="AE304" s="23">
        <f t="shared" si="114"/>
        <v>-0.2</v>
      </c>
      <c r="AF304" s="46">
        <f t="shared" si="115"/>
        <v>0.17613687976269995</v>
      </c>
      <c r="AG304" s="23">
        <f t="shared" si="116"/>
        <v>0.11931560118650028</v>
      </c>
      <c r="AH304" s="23">
        <f t="shared" si="117"/>
        <v>1.1527810165955428</v>
      </c>
      <c r="AI304" s="155">
        <f t="shared" si="118"/>
        <v>0.17746033085278479</v>
      </c>
      <c r="AJ304" s="155">
        <f t="shared" si="119"/>
        <v>2.4009559751843296E-2</v>
      </c>
      <c r="AK304" s="155">
        <f t="shared" si="120"/>
        <v>0.20146989060462808</v>
      </c>
      <c r="AL304" s="155">
        <f t="shared" si="121"/>
        <v>12.110123919073265</v>
      </c>
    </row>
    <row r="305" spans="1:38" s="156" customFormat="1" x14ac:dyDescent="0.35">
      <c r="A305" s="23">
        <f>'Uitgebreide invoer'!A305</f>
        <v>210.69999999999902</v>
      </c>
      <c r="B305" s="23">
        <f t="shared" si="100"/>
        <v>0.69999999999998863</v>
      </c>
      <c r="C305" s="23">
        <f>'Uitgebreide invoer'!B305</f>
        <v>0.2</v>
      </c>
      <c r="D305" s="23" t="str">
        <f>'Uitgebreide invoer'!C305</f>
        <v>100 - Riet</v>
      </c>
      <c r="E305" s="23">
        <f>'Uitgebreide invoer'!D305</f>
        <v>100</v>
      </c>
      <c r="F305" s="23">
        <f>'Uitgebreide invoer'!E305</f>
        <v>1.5</v>
      </c>
      <c r="G305" s="23">
        <f>'Uitgebreide invoer'!F305</f>
        <v>1.2</v>
      </c>
      <c r="H305" s="23">
        <f>'Uitgebreide invoer'!G305</f>
        <v>1.2</v>
      </c>
      <c r="I305" s="23">
        <f>'Uitgebreide invoer'!H305</f>
        <v>1</v>
      </c>
      <c r="J305" s="24">
        <f>J304+(+H305-I305)/(MAX('Invoerblad heterogene watergang'!$H$9:$H$17))*B305</f>
        <v>1.0601999999999934</v>
      </c>
      <c r="K305" s="24">
        <f t="shared" si="122"/>
        <v>1.8379294399932882</v>
      </c>
      <c r="L305" s="79">
        <f t="shared" si="123"/>
        <v>0.7775697472494163</v>
      </c>
      <c r="M305" s="91">
        <f>'Uitgebreide invoer'!K305</f>
        <v>50</v>
      </c>
      <c r="N305" s="89">
        <f t="shared" si="101"/>
        <v>1.4101999999999935</v>
      </c>
      <c r="O305" s="93" t="str">
        <f>'Uitgebreide invoer'!L305</f>
        <v>Begroeiing volgt bodemverloop</v>
      </c>
      <c r="P305" s="23">
        <f t="shared" si="102"/>
        <v>0.35</v>
      </c>
      <c r="Q305" s="24">
        <f t="shared" si="103"/>
        <v>2.2813249125510954E-4</v>
      </c>
      <c r="R305" s="23">
        <f>'Uitgebreide invoer'!I305</f>
        <v>0</v>
      </c>
      <c r="S305" s="23">
        <f t="shared" si="104"/>
        <v>0</v>
      </c>
      <c r="T305" s="24">
        <f t="shared" si="124"/>
        <v>0.42756974724941632</v>
      </c>
      <c r="U305" s="23" t="str">
        <f>'Uitgebreide invoer'!J305</f>
        <v>Nee</v>
      </c>
      <c r="V305" s="23">
        <f t="shared" si="105"/>
        <v>0.78730752984369423</v>
      </c>
      <c r="W305" s="23">
        <f t="shared" si="106"/>
        <v>2.7416246475449482</v>
      </c>
      <c r="X305" s="23">
        <f t="shared" si="107"/>
        <v>0.28716824184838985</v>
      </c>
      <c r="Y305" s="23">
        <f t="shared" si="108"/>
        <v>1.8400057644555812</v>
      </c>
      <c r="Z305" s="23">
        <f t="shared" si="109"/>
        <v>4.003567593957345</v>
      </c>
      <c r="AA305" s="23">
        <f t="shared" si="110"/>
        <v>0.45959153212068515</v>
      </c>
      <c r="AB305" s="23">
        <f t="shared" si="111"/>
        <v>1.0526982346118869</v>
      </c>
      <c r="AC305" s="23">
        <f t="shared" si="112"/>
        <v>11.651475553578008</v>
      </c>
      <c r="AD305" s="23">
        <f t="shared" si="113"/>
        <v>105.26982346118869</v>
      </c>
      <c r="AE305" s="23">
        <f t="shared" si="114"/>
        <v>-0.2</v>
      </c>
      <c r="AF305" s="46">
        <f t="shared" si="115"/>
        <v>0.17613097622889501</v>
      </c>
      <c r="AG305" s="23">
        <f t="shared" si="116"/>
        <v>0.11934511885552501</v>
      </c>
      <c r="AH305" s="23">
        <f t="shared" si="117"/>
        <v>1.1529991539039355</v>
      </c>
      <c r="AI305" s="155">
        <f t="shared" si="118"/>
        <v>0.17745446193982778</v>
      </c>
      <c r="AJ305" s="155">
        <f t="shared" si="119"/>
        <v>2.4015467080186554E-2</v>
      </c>
      <c r="AK305" s="155">
        <f t="shared" si="120"/>
        <v>0.20146992902001434</v>
      </c>
      <c r="AL305" s="155">
        <f t="shared" si="121"/>
        <v>12.109659901831442</v>
      </c>
    </row>
    <row r="306" spans="1:38" s="156" customFormat="1" x14ac:dyDescent="0.35">
      <c r="A306" s="23">
        <f>'Uitgebreide invoer'!A306</f>
        <v>211.39999999999901</v>
      </c>
      <c r="B306" s="23">
        <f t="shared" si="100"/>
        <v>0.69999999999998863</v>
      </c>
      <c r="C306" s="23">
        <f>'Uitgebreide invoer'!B306</f>
        <v>0.2</v>
      </c>
      <c r="D306" s="23" t="str">
        <f>'Uitgebreide invoer'!C306</f>
        <v>100 - Riet</v>
      </c>
      <c r="E306" s="23">
        <f>'Uitgebreide invoer'!D306</f>
        <v>100</v>
      </c>
      <c r="F306" s="23">
        <f>'Uitgebreide invoer'!E306</f>
        <v>1.5</v>
      </c>
      <c r="G306" s="23">
        <f>'Uitgebreide invoer'!F306</f>
        <v>1.2</v>
      </c>
      <c r="H306" s="23">
        <f>'Uitgebreide invoer'!G306</f>
        <v>1.2</v>
      </c>
      <c r="I306" s="23">
        <f>'Uitgebreide invoer'!H306</f>
        <v>1</v>
      </c>
      <c r="J306" s="24">
        <f>J305+(+H306-I306)/(MAX('Invoerblad heterogene watergang'!$H$9:$H$17))*B306</f>
        <v>1.0603999999999933</v>
      </c>
      <c r="K306" s="24">
        <f t="shared" si="122"/>
        <v>1.8380891784068276</v>
      </c>
      <c r="L306" s="79">
        <f t="shared" si="123"/>
        <v>0.77752943999329482</v>
      </c>
      <c r="M306" s="91">
        <f>'Uitgebreide invoer'!K306</f>
        <v>50</v>
      </c>
      <c r="N306" s="89">
        <f t="shared" si="101"/>
        <v>1.4103999999999934</v>
      </c>
      <c r="O306" s="93" t="str">
        <f>'Uitgebreide invoer'!L306</f>
        <v>Begroeiing volgt bodemverloop</v>
      </c>
      <c r="P306" s="23">
        <f t="shared" si="102"/>
        <v>0.35</v>
      </c>
      <c r="Q306" s="24">
        <f t="shared" si="103"/>
        <v>2.2819773362783244E-4</v>
      </c>
      <c r="R306" s="23">
        <f>'Uitgebreide invoer'!I306</f>
        <v>0</v>
      </c>
      <c r="S306" s="23">
        <f t="shared" si="104"/>
        <v>0</v>
      </c>
      <c r="T306" s="24">
        <f t="shared" si="124"/>
        <v>0.42752943999329485</v>
      </c>
      <c r="U306" s="23" t="str">
        <f>'Uitgebreide invoer'!J306</f>
        <v>Nee</v>
      </c>
      <c r="V306" s="23">
        <f t="shared" si="105"/>
        <v>0.78720746108342421</v>
      </c>
      <c r="W306" s="23">
        <f t="shared" si="106"/>
        <v>2.7414793176662293</v>
      </c>
      <c r="X306" s="23">
        <f t="shared" si="107"/>
        <v>0.28714696332400547</v>
      </c>
      <c r="Y306" s="23">
        <f t="shared" si="108"/>
        <v>1.8398633730763836</v>
      </c>
      <c r="Z306" s="23">
        <f t="shared" si="109"/>
        <v>4.0034222640786252</v>
      </c>
      <c r="AA306" s="23">
        <f t="shared" si="110"/>
        <v>0.45957264852745233</v>
      </c>
      <c r="AB306" s="23">
        <f t="shared" si="111"/>
        <v>1.0526559119929595</v>
      </c>
      <c r="AC306" s="23">
        <f t="shared" si="112"/>
        <v>11.649419122363851</v>
      </c>
      <c r="AD306" s="23">
        <f t="shared" si="113"/>
        <v>105.26559119929595</v>
      </c>
      <c r="AE306" s="23">
        <f t="shared" si="114"/>
        <v>-0.2</v>
      </c>
      <c r="AF306" s="46">
        <f t="shared" si="115"/>
        <v>0.17612507775755498</v>
      </c>
      <c r="AG306" s="23">
        <f t="shared" si="116"/>
        <v>0.11937461121222515</v>
      </c>
      <c r="AH306" s="23">
        <f t="shared" si="117"/>
        <v>1.153217274605252</v>
      </c>
      <c r="AI306" s="155">
        <f t="shared" si="118"/>
        <v>0.17744859804028701</v>
      </c>
      <c r="AJ306" s="155">
        <f t="shared" si="119"/>
        <v>2.402136934067324E-2</v>
      </c>
      <c r="AK306" s="155">
        <f t="shared" si="120"/>
        <v>0.20146996738096024</v>
      </c>
      <c r="AL306" s="155">
        <f t="shared" si="121"/>
        <v>12.109196430687808</v>
      </c>
    </row>
    <row r="307" spans="1:38" s="156" customFormat="1" x14ac:dyDescent="0.35">
      <c r="A307" s="23">
        <f>'Uitgebreide invoer'!A307</f>
        <v>212.099999999999</v>
      </c>
      <c r="B307" s="23">
        <f t="shared" si="100"/>
        <v>0.69999999999998863</v>
      </c>
      <c r="C307" s="23">
        <f>'Uitgebreide invoer'!B307</f>
        <v>0.2</v>
      </c>
      <c r="D307" s="23" t="str">
        <f>'Uitgebreide invoer'!C307</f>
        <v>100 - Riet</v>
      </c>
      <c r="E307" s="23">
        <f>'Uitgebreide invoer'!D307</f>
        <v>100</v>
      </c>
      <c r="F307" s="23">
        <f>'Uitgebreide invoer'!E307</f>
        <v>1.5</v>
      </c>
      <c r="G307" s="23">
        <f>'Uitgebreide invoer'!F307</f>
        <v>1.2</v>
      </c>
      <c r="H307" s="23">
        <f>'Uitgebreide invoer'!G307</f>
        <v>1.2</v>
      </c>
      <c r="I307" s="23">
        <f>'Uitgebreide invoer'!H307</f>
        <v>1</v>
      </c>
      <c r="J307" s="24">
        <f>J306+(+H307-I307)/(MAX('Invoerblad heterogene watergang'!$H$9:$H$17))*B307</f>
        <v>1.0605999999999933</v>
      </c>
      <c r="K307" s="24">
        <f t="shared" si="122"/>
        <v>1.8382489624527221</v>
      </c>
      <c r="L307" s="79">
        <f t="shared" si="123"/>
        <v>0.77748917840683429</v>
      </c>
      <c r="M307" s="91">
        <f>'Uitgebreide invoer'!K307</f>
        <v>50</v>
      </c>
      <c r="N307" s="89">
        <f t="shared" si="101"/>
        <v>1.4105999999999934</v>
      </c>
      <c r="O307" s="93" t="str">
        <f>'Uitgebreide invoer'!L307</f>
        <v>Begroeiing volgt bodemverloop</v>
      </c>
      <c r="P307" s="23">
        <f t="shared" si="102"/>
        <v>0.35</v>
      </c>
      <c r="Q307" s="24">
        <f t="shared" si="103"/>
        <v>2.2826292270638517E-4</v>
      </c>
      <c r="R307" s="23">
        <f>'Uitgebreide invoer'!I307</f>
        <v>0</v>
      </c>
      <c r="S307" s="23">
        <f t="shared" si="104"/>
        <v>0</v>
      </c>
      <c r="T307" s="24">
        <f t="shared" si="124"/>
        <v>0.42748917840683431</v>
      </c>
      <c r="U307" s="23" t="str">
        <f>'Uitgebreide invoer'!J307</f>
        <v>Nee</v>
      </c>
      <c r="V307" s="23">
        <f t="shared" si="105"/>
        <v>0.78710751057062656</v>
      </c>
      <c r="W307" s="23">
        <f t="shared" si="106"/>
        <v>2.741334152451814</v>
      </c>
      <c r="X307" s="23">
        <f t="shared" si="107"/>
        <v>0.28712570843165824</v>
      </c>
      <c r="Y307" s="23">
        <f t="shared" si="108"/>
        <v>1.8397211478978022</v>
      </c>
      <c r="Z307" s="23">
        <f t="shared" si="109"/>
        <v>4.0032770988642099</v>
      </c>
      <c r="AA307" s="23">
        <f t="shared" si="110"/>
        <v>0.45955378617676973</v>
      </c>
      <c r="AB307" s="23">
        <f t="shared" si="111"/>
        <v>1.0526136373271755</v>
      </c>
      <c r="AC307" s="23">
        <f t="shared" si="112"/>
        <v>11.647365212132643</v>
      </c>
      <c r="AD307" s="23">
        <f t="shared" si="113"/>
        <v>105.26136373271756</v>
      </c>
      <c r="AE307" s="23">
        <f t="shared" si="114"/>
        <v>-0.2</v>
      </c>
      <c r="AF307" s="46">
        <f t="shared" si="115"/>
        <v>0.17611918434830021</v>
      </c>
      <c r="AG307" s="23">
        <f t="shared" si="116"/>
        <v>0.11940407825849902</v>
      </c>
      <c r="AH307" s="23">
        <f t="shared" si="117"/>
        <v>1.1534353787036191</v>
      </c>
      <c r="AI307" s="155">
        <f t="shared" si="118"/>
        <v>0.17744273915384356</v>
      </c>
      <c r="AJ307" s="155">
        <f t="shared" si="119"/>
        <v>2.402726653369E-2</v>
      </c>
      <c r="AK307" s="155">
        <f t="shared" si="120"/>
        <v>0.20147000568753357</v>
      </c>
      <c r="AL307" s="155">
        <f t="shared" si="121"/>
        <v>12.108733505157597</v>
      </c>
    </row>
    <row r="308" spans="1:38" s="156" customFormat="1" x14ac:dyDescent="0.35">
      <c r="A308" s="23">
        <f>'Uitgebreide invoer'!A308</f>
        <v>212.79999999999899</v>
      </c>
      <c r="B308" s="23">
        <f t="shared" si="100"/>
        <v>0.69999999999998863</v>
      </c>
      <c r="C308" s="23">
        <f>'Uitgebreide invoer'!B308</f>
        <v>0.2</v>
      </c>
      <c r="D308" s="23" t="str">
        <f>'Uitgebreide invoer'!C308</f>
        <v>100 - Riet</v>
      </c>
      <c r="E308" s="23">
        <f>'Uitgebreide invoer'!D308</f>
        <v>100</v>
      </c>
      <c r="F308" s="23">
        <f>'Uitgebreide invoer'!E308</f>
        <v>1.5</v>
      </c>
      <c r="G308" s="23">
        <f>'Uitgebreide invoer'!F308</f>
        <v>1.2</v>
      </c>
      <c r="H308" s="23">
        <f>'Uitgebreide invoer'!G308</f>
        <v>1.2</v>
      </c>
      <c r="I308" s="23">
        <f>'Uitgebreide invoer'!H308</f>
        <v>1</v>
      </c>
      <c r="J308" s="24">
        <f>J307+(+H308-I308)/(MAX('Invoerblad heterogene watergang'!$H$9:$H$17))*B308</f>
        <v>1.0607999999999933</v>
      </c>
      <c r="K308" s="24">
        <f t="shared" si="122"/>
        <v>1.8384087920936634</v>
      </c>
      <c r="L308" s="79">
        <f t="shared" si="123"/>
        <v>0.77744896245272876</v>
      </c>
      <c r="M308" s="91">
        <f>'Uitgebreide invoer'!K308</f>
        <v>50</v>
      </c>
      <c r="N308" s="89">
        <f t="shared" si="101"/>
        <v>1.4107999999999934</v>
      </c>
      <c r="O308" s="93" t="str">
        <f>'Uitgebreide invoer'!L308</f>
        <v>Begroeiing volgt bodemverloop</v>
      </c>
      <c r="P308" s="23">
        <f t="shared" si="102"/>
        <v>0.35</v>
      </c>
      <c r="Q308" s="24">
        <f t="shared" si="103"/>
        <v>2.283280584876993E-4</v>
      </c>
      <c r="R308" s="23">
        <f>'Uitgebreide invoer'!I308</f>
        <v>0</v>
      </c>
      <c r="S308" s="23">
        <f t="shared" si="104"/>
        <v>0</v>
      </c>
      <c r="T308" s="24">
        <f t="shared" si="124"/>
        <v>0.42744896245272879</v>
      </c>
      <c r="U308" s="23" t="str">
        <f>'Uitgebreide invoer'!J308</f>
        <v>Nee</v>
      </c>
      <c r="V308" s="23">
        <f t="shared" si="105"/>
        <v>0.78700767819614603</v>
      </c>
      <c r="W308" s="23">
        <f t="shared" si="106"/>
        <v>2.7411891517671951</v>
      </c>
      <c r="X308" s="23">
        <f t="shared" si="107"/>
        <v>0.28710447715320059</v>
      </c>
      <c r="Y308" s="23">
        <f t="shared" si="108"/>
        <v>1.8395790887715113</v>
      </c>
      <c r="Z308" s="23">
        <f t="shared" si="109"/>
        <v>4.0031320981795915</v>
      </c>
      <c r="AA308" s="23">
        <f t="shared" si="110"/>
        <v>0.45953494505166409</v>
      </c>
      <c r="AB308" s="23">
        <f t="shared" si="111"/>
        <v>1.0525714105753652</v>
      </c>
      <c r="AC308" s="23">
        <f t="shared" si="112"/>
        <v>11.645313820327285</v>
      </c>
      <c r="AD308" s="23">
        <f t="shared" si="113"/>
        <v>105.25714105753651</v>
      </c>
      <c r="AE308" s="23">
        <f t="shared" si="114"/>
        <v>-0.2</v>
      </c>
      <c r="AF308" s="46">
        <f t="shared" si="115"/>
        <v>0.17611329600074074</v>
      </c>
      <c r="AG308" s="23">
        <f t="shared" si="116"/>
        <v>0.11943351999629634</v>
      </c>
      <c r="AH308" s="23">
        <f t="shared" si="117"/>
        <v>1.1536534662031912</v>
      </c>
      <c r="AI308" s="155">
        <f t="shared" si="118"/>
        <v>0.1774368852801681</v>
      </c>
      <c r="AJ308" s="155">
        <f t="shared" si="119"/>
        <v>2.4033158659633212E-2</v>
      </c>
      <c r="AK308" s="155">
        <f t="shared" si="120"/>
        <v>0.20147004393980131</v>
      </c>
      <c r="AL308" s="155">
        <f t="shared" si="121"/>
        <v>12.10827112475603</v>
      </c>
    </row>
    <row r="309" spans="1:38" s="156" customFormat="1" x14ac:dyDescent="0.35">
      <c r="A309" s="23">
        <f>'Uitgebreide invoer'!A309</f>
        <v>213.49999999999898</v>
      </c>
      <c r="B309" s="23">
        <f t="shared" si="100"/>
        <v>0.69999999999998863</v>
      </c>
      <c r="C309" s="23">
        <f>'Uitgebreide invoer'!B309</f>
        <v>0.2</v>
      </c>
      <c r="D309" s="23" t="str">
        <f>'Uitgebreide invoer'!C309</f>
        <v>100 - Riet</v>
      </c>
      <c r="E309" s="23">
        <f>'Uitgebreide invoer'!D309</f>
        <v>100</v>
      </c>
      <c r="F309" s="23">
        <f>'Uitgebreide invoer'!E309</f>
        <v>1.5</v>
      </c>
      <c r="G309" s="23">
        <f>'Uitgebreide invoer'!F309</f>
        <v>1.2</v>
      </c>
      <c r="H309" s="23">
        <f>'Uitgebreide invoer'!G309</f>
        <v>1.2</v>
      </c>
      <c r="I309" s="23">
        <f>'Uitgebreide invoer'!H309</f>
        <v>1</v>
      </c>
      <c r="J309" s="24">
        <f>J308+(+H309-I309)/(MAX('Invoerblad heterogene watergang'!$H$9:$H$17))*B309</f>
        <v>1.0609999999999933</v>
      </c>
      <c r="K309" s="24">
        <f t="shared" si="122"/>
        <v>1.8385686672923416</v>
      </c>
      <c r="L309" s="79">
        <f t="shared" si="123"/>
        <v>0.77740879209367009</v>
      </c>
      <c r="M309" s="91">
        <f>'Uitgebreide invoer'!K309</f>
        <v>50</v>
      </c>
      <c r="N309" s="89">
        <f t="shared" si="101"/>
        <v>1.4109999999999934</v>
      </c>
      <c r="O309" s="93" t="str">
        <f>'Uitgebreide invoer'!L309</f>
        <v>Begroeiing volgt bodemverloop</v>
      </c>
      <c r="P309" s="23">
        <f t="shared" si="102"/>
        <v>0.35</v>
      </c>
      <c r="Q309" s="24">
        <f t="shared" si="103"/>
        <v>2.2839314096882238E-4</v>
      </c>
      <c r="R309" s="23">
        <f>'Uitgebreide invoer'!I309</f>
        <v>0</v>
      </c>
      <c r="S309" s="23">
        <f t="shared" si="104"/>
        <v>0</v>
      </c>
      <c r="T309" s="24">
        <f t="shared" si="124"/>
        <v>0.42740879209367011</v>
      </c>
      <c r="U309" s="23" t="str">
        <f>'Uitgebreide invoer'!J309</f>
        <v>Nee</v>
      </c>
      <c r="V309" s="23">
        <f t="shared" si="105"/>
        <v>0.78690796385085937</v>
      </c>
      <c r="W309" s="23">
        <f t="shared" si="106"/>
        <v>2.741044315477855</v>
      </c>
      <c r="X309" s="23">
        <f t="shared" si="107"/>
        <v>0.28708326947048107</v>
      </c>
      <c r="Y309" s="23">
        <f t="shared" si="108"/>
        <v>1.839437195549213</v>
      </c>
      <c r="Z309" s="23">
        <f t="shared" si="109"/>
        <v>4.0029872618902509</v>
      </c>
      <c r="AA309" s="23">
        <f t="shared" si="110"/>
        <v>0.45951612513516027</v>
      </c>
      <c r="AB309" s="23">
        <f t="shared" si="111"/>
        <v>1.0525292316983537</v>
      </c>
      <c r="AC309" s="23">
        <f t="shared" si="112"/>
        <v>11.643264944392069</v>
      </c>
      <c r="AD309" s="23">
        <f t="shared" si="113"/>
        <v>105.25292316983537</v>
      </c>
      <c r="AE309" s="23">
        <f t="shared" si="114"/>
        <v>-0.2</v>
      </c>
      <c r="AF309" s="46">
        <f t="shared" si="115"/>
        <v>0.17610741271447738</v>
      </c>
      <c r="AG309" s="23">
        <f t="shared" si="116"/>
        <v>0.11946293642761313</v>
      </c>
      <c r="AH309" s="23">
        <f t="shared" si="117"/>
        <v>1.1538715371081469</v>
      </c>
      <c r="AI309" s="155">
        <f t="shared" si="118"/>
        <v>0.17743103641892211</v>
      </c>
      <c r="AJ309" s="155">
        <f t="shared" si="119"/>
        <v>2.4039045718908841E-2</v>
      </c>
      <c r="AK309" s="155">
        <f t="shared" si="120"/>
        <v>0.20147008213783094</v>
      </c>
      <c r="AL309" s="155">
        <f t="shared" si="121"/>
        <v>12.107809288998421</v>
      </c>
    </row>
    <row r="310" spans="1:38" s="156" customFormat="1" x14ac:dyDescent="0.35">
      <c r="A310" s="23">
        <f>'Uitgebreide invoer'!A310</f>
        <v>214.19999999999897</v>
      </c>
      <c r="B310" s="23">
        <f t="shared" si="100"/>
        <v>0.69999999999998863</v>
      </c>
      <c r="C310" s="23">
        <f>'Uitgebreide invoer'!B310</f>
        <v>0.2</v>
      </c>
      <c r="D310" s="23" t="str">
        <f>'Uitgebreide invoer'!C310</f>
        <v>100 - Riet</v>
      </c>
      <c r="E310" s="23">
        <f>'Uitgebreide invoer'!D310</f>
        <v>100</v>
      </c>
      <c r="F310" s="23">
        <f>'Uitgebreide invoer'!E310</f>
        <v>1.5</v>
      </c>
      <c r="G310" s="23">
        <f>'Uitgebreide invoer'!F310</f>
        <v>1.2</v>
      </c>
      <c r="H310" s="23">
        <f>'Uitgebreide invoer'!G310</f>
        <v>1.2</v>
      </c>
      <c r="I310" s="23">
        <f>'Uitgebreide invoer'!H310</f>
        <v>1</v>
      </c>
      <c r="J310" s="24">
        <f>J309+(+H310-I310)/(MAX('Invoerblad heterogene watergang'!$H$9:$H$17))*B310</f>
        <v>1.0611999999999933</v>
      </c>
      <c r="K310" s="24">
        <f t="shared" si="122"/>
        <v>1.8387285880114443</v>
      </c>
      <c r="L310" s="79">
        <f t="shared" si="123"/>
        <v>0.77736866729234833</v>
      </c>
      <c r="M310" s="91">
        <f>'Uitgebreide invoer'!K310</f>
        <v>50</v>
      </c>
      <c r="N310" s="89">
        <f t="shared" si="101"/>
        <v>1.4111999999999933</v>
      </c>
      <c r="O310" s="93" t="str">
        <f>'Uitgebreide invoer'!L310</f>
        <v>Begroeiing volgt bodemverloop</v>
      </c>
      <c r="P310" s="23">
        <f t="shared" si="102"/>
        <v>0.35</v>
      </c>
      <c r="Q310" s="24">
        <f t="shared" si="103"/>
        <v>2.2845817014691759E-4</v>
      </c>
      <c r="R310" s="23">
        <f>'Uitgebreide invoer'!I310</f>
        <v>0</v>
      </c>
      <c r="S310" s="23">
        <f t="shared" si="104"/>
        <v>0</v>
      </c>
      <c r="T310" s="24">
        <f t="shared" si="124"/>
        <v>0.42736866729234835</v>
      </c>
      <c r="U310" s="23" t="str">
        <f>'Uitgebreide invoer'!J310</f>
        <v>Nee</v>
      </c>
      <c r="V310" s="23">
        <f t="shared" si="105"/>
        <v>0.78680836742567484</v>
      </c>
      <c r="W310" s="23">
        <f t="shared" si="106"/>
        <v>2.7408996434492718</v>
      </c>
      <c r="X310" s="23">
        <f t="shared" si="107"/>
        <v>0.28706208536534367</v>
      </c>
      <c r="Y310" s="23">
        <f t="shared" si="108"/>
        <v>1.8392954680826403</v>
      </c>
      <c r="Z310" s="23">
        <f t="shared" si="109"/>
        <v>4.0028425898616682</v>
      </c>
      <c r="AA310" s="23">
        <f t="shared" si="110"/>
        <v>0.45949732641028068</v>
      </c>
      <c r="AB310" s="23">
        <f t="shared" si="111"/>
        <v>1.0524871006569656</v>
      </c>
      <c r="AC310" s="23">
        <f t="shared" si="112"/>
        <v>11.641218581772632</v>
      </c>
      <c r="AD310" s="23">
        <f t="shared" si="113"/>
        <v>105.24871006569656</v>
      </c>
      <c r="AE310" s="23">
        <f t="shared" si="114"/>
        <v>-0.2</v>
      </c>
      <c r="AF310" s="46">
        <f t="shared" si="115"/>
        <v>0.17610153448910107</v>
      </c>
      <c r="AG310" s="23">
        <f t="shared" si="116"/>
        <v>0.11949232755449471</v>
      </c>
      <c r="AH310" s="23">
        <f t="shared" si="117"/>
        <v>1.1540895914226916</v>
      </c>
      <c r="AI310" s="155">
        <f t="shared" si="118"/>
        <v>0.177425192569757</v>
      </c>
      <c r="AJ310" s="155">
        <f t="shared" si="119"/>
        <v>2.4044927711932503E-2</v>
      </c>
      <c r="AK310" s="155">
        <f t="shared" si="120"/>
        <v>0.20147012028168951</v>
      </c>
      <c r="AL310" s="155">
        <f t="shared" si="121"/>
        <v>12.107347997400092</v>
      </c>
    </row>
    <row r="311" spans="1:38" s="156" customFormat="1" x14ac:dyDescent="0.35">
      <c r="A311" s="23">
        <f>'Uitgebreide invoer'!A311</f>
        <v>214.89999999999895</v>
      </c>
      <c r="B311" s="23">
        <f t="shared" si="100"/>
        <v>0.69999999999998863</v>
      </c>
      <c r="C311" s="23">
        <f>'Uitgebreide invoer'!B311</f>
        <v>0.2</v>
      </c>
      <c r="D311" s="23" t="str">
        <f>'Uitgebreide invoer'!C311</f>
        <v>100 - Riet</v>
      </c>
      <c r="E311" s="23">
        <f>'Uitgebreide invoer'!D311</f>
        <v>100</v>
      </c>
      <c r="F311" s="23">
        <f>'Uitgebreide invoer'!E311</f>
        <v>1.5</v>
      </c>
      <c r="G311" s="23">
        <f>'Uitgebreide invoer'!F311</f>
        <v>1.2</v>
      </c>
      <c r="H311" s="23">
        <f>'Uitgebreide invoer'!G311</f>
        <v>1.2</v>
      </c>
      <c r="I311" s="23">
        <f>'Uitgebreide invoer'!H311</f>
        <v>1</v>
      </c>
      <c r="J311" s="24">
        <f>J310+(+H311-I311)/(MAX('Invoerblad heterogene watergang'!$H$9:$H$17))*B311</f>
        <v>1.0613999999999932</v>
      </c>
      <c r="K311" s="24">
        <f t="shared" si="122"/>
        <v>1.8388885542136579</v>
      </c>
      <c r="L311" s="79">
        <f t="shared" si="123"/>
        <v>0.7773285880114511</v>
      </c>
      <c r="M311" s="91">
        <f>'Uitgebreide invoer'!K311</f>
        <v>50</v>
      </c>
      <c r="N311" s="89">
        <f t="shared" si="101"/>
        <v>1.4113999999999933</v>
      </c>
      <c r="O311" s="93" t="str">
        <f>'Uitgebreide invoer'!L311</f>
        <v>Begroeiing volgt bodemverloop</v>
      </c>
      <c r="P311" s="23">
        <f t="shared" si="102"/>
        <v>0.35</v>
      </c>
      <c r="Q311" s="24">
        <f t="shared" si="103"/>
        <v>2.2852314601926486E-4</v>
      </c>
      <c r="R311" s="23">
        <f>'Uitgebreide invoer'!I311</f>
        <v>0</v>
      </c>
      <c r="S311" s="23">
        <f t="shared" si="104"/>
        <v>0</v>
      </c>
      <c r="T311" s="24">
        <f t="shared" si="124"/>
        <v>0.42732858801145113</v>
      </c>
      <c r="U311" s="23" t="str">
        <f>'Uitgebreide invoer'!J311</f>
        <v>Nee</v>
      </c>
      <c r="V311" s="23">
        <f t="shared" si="105"/>
        <v>0.78670888881153211</v>
      </c>
      <c r="W311" s="23">
        <f t="shared" si="106"/>
        <v>2.7407551355469133</v>
      </c>
      <c r="X311" s="23">
        <f t="shared" si="107"/>
        <v>0.28704092481962845</v>
      </c>
      <c r="Y311" s="23">
        <f t="shared" si="108"/>
        <v>1.839153906223556</v>
      </c>
      <c r="Z311" s="23">
        <f t="shared" si="109"/>
        <v>4.0026980819593092</v>
      </c>
      <c r="AA311" s="23">
        <f t="shared" si="110"/>
        <v>0.4594785488600468</v>
      </c>
      <c r="AB311" s="23">
        <f t="shared" si="111"/>
        <v>1.0524450174120239</v>
      </c>
      <c r="AC311" s="23">
        <f t="shared" si="112"/>
        <v>11.639174729915991</v>
      </c>
      <c r="AD311" s="23">
        <f t="shared" si="113"/>
        <v>105.24450174120238</v>
      </c>
      <c r="AE311" s="23">
        <f t="shared" si="114"/>
        <v>-0.2</v>
      </c>
      <c r="AF311" s="46">
        <f t="shared" si="115"/>
        <v>0.17609566132419352</v>
      </c>
      <c r="AG311" s="23">
        <f t="shared" si="116"/>
        <v>0.11952169337903246</v>
      </c>
      <c r="AH311" s="23">
        <f t="shared" si="117"/>
        <v>1.1543076291510541</v>
      </c>
      <c r="AI311" s="155">
        <f t="shared" si="118"/>
        <v>0.17741935373231515</v>
      </c>
      <c r="AJ311" s="155">
        <f t="shared" si="119"/>
        <v>2.4050804639129567E-2</v>
      </c>
      <c r="AK311" s="155">
        <f t="shared" si="120"/>
        <v>0.20147015837144472</v>
      </c>
      <c r="AL311" s="155">
        <f t="shared" si="121"/>
        <v>12.10688724947641</v>
      </c>
    </row>
    <row r="312" spans="1:38" s="156" customFormat="1" x14ac:dyDescent="0.35">
      <c r="A312" s="23">
        <f>'Uitgebreide invoer'!A312</f>
        <v>215.59999999999894</v>
      </c>
      <c r="B312" s="23">
        <f t="shared" si="100"/>
        <v>0.69999999999998863</v>
      </c>
      <c r="C312" s="23">
        <f>'Uitgebreide invoer'!B312</f>
        <v>0.2</v>
      </c>
      <c r="D312" s="23" t="str">
        <f>'Uitgebreide invoer'!C312</f>
        <v>100 - Riet</v>
      </c>
      <c r="E312" s="23">
        <f>'Uitgebreide invoer'!D312</f>
        <v>100</v>
      </c>
      <c r="F312" s="23">
        <f>'Uitgebreide invoer'!E312</f>
        <v>1.5</v>
      </c>
      <c r="G312" s="23">
        <f>'Uitgebreide invoer'!F312</f>
        <v>1.2</v>
      </c>
      <c r="H312" s="23">
        <f>'Uitgebreide invoer'!G312</f>
        <v>1.2</v>
      </c>
      <c r="I312" s="23">
        <f>'Uitgebreide invoer'!H312</f>
        <v>1</v>
      </c>
      <c r="J312" s="24">
        <f>J311+(+H312-I312)/(MAX('Invoerblad heterogene watergang'!$H$9:$H$17))*B312</f>
        <v>1.0615999999999932</v>
      </c>
      <c r="K312" s="24">
        <f t="shared" si="122"/>
        <v>1.8390485658616662</v>
      </c>
      <c r="L312" s="79">
        <f t="shared" si="123"/>
        <v>0.77728855421366472</v>
      </c>
      <c r="M312" s="91">
        <f>'Uitgebreide invoer'!K312</f>
        <v>50</v>
      </c>
      <c r="N312" s="89">
        <f t="shared" si="101"/>
        <v>1.4115999999999933</v>
      </c>
      <c r="O312" s="93" t="str">
        <f>'Uitgebreide invoer'!L312</f>
        <v>Begroeiing volgt bodemverloop</v>
      </c>
      <c r="P312" s="23">
        <f t="shared" si="102"/>
        <v>0.35</v>
      </c>
      <c r="Q312" s="24">
        <f t="shared" si="103"/>
        <v>2.2858806858325783E-4</v>
      </c>
      <c r="R312" s="23">
        <f>'Uitgebreide invoer'!I312</f>
        <v>0</v>
      </c>
      <c r="S312" s="23">
        <f t="shared" si="104"/>
        <v>0</v>
      </c>
      <c r="T312" s="24">
        <f t="shared" si="124"/>
        <v>0.42728855421366474</v>
      </c>
      <c r="U312" s="23" t="str">
        <f>'Uitgebreide invoer'!J312</f>
        <v>Nee</v>
      </c>
      <c r="V312" s="23">
        <f t="shared" si="105"/>
        <v>0.78660952789940353</v>
      </c>
      <c r="W312" s="23">
        <f t="shared" si="106"/>
        <v>2.740610791636243</v>
      </c>
      <c r="X312" s="23">
        <f t="shared" si="107"/>
        <v>0.28701978781517146</v>
      </c>
      <c r="Y312" s="23">
        <f t="shared" si="108"/>
        <v>1.8390125098237513</v>
      </c>
      <c r="Z312" s="23">
        <f t="shared" si="109"/>
        <v>4.0025537380486389</v>
      </c>
      <c r="AA312" s="23">
        <f t="shared" si="110"/>
        <v>0.45945979246747687</v>
      </c>
      <c r="AB312" s="23">
        <f t="shared" si="111"/>
        <v>1.0524029819243479</v>
      </c>
      <c r="AC312" s="23">
        <f t="shared" si="112"/>
        <v>11.637133386270543</v>
      </c>
      <c r="AD312" s="23">
        <f t="shared" si="113"/>
        <v>105.24029819243479</v>
      </c>
      <c r="AE312" s="23">
        <f t="shared" si="114"/>
        <v>-0.2</v>
      </c>
      <c r="AF312" s="46">
        <f t="shared" si="115"/>
        <v>0.17608979321932638</v>
      </c>
      <c r="AG312" s="23">
        <f t="shared" si="116"/>
        <v>0.11955103390336813</v>
      </c>
      <c r="AH312" s="23">
        <f t="shared" si="117"/>
        <v>1.154525650297491</v>
      </c>
      <c r="AI312" s="155">
        <f t="shared" si="118"/>
        <v>0.17741351990622864</v>
      </c>
      <c r="AJ312" s="155">
        <f t="shared" si="119"/>
        <v>2.4056676500934789E-2</v>
      </c>
      <c r="AK312" s="155">
        <f t="shared" si="120"/>
        <v>0.20147019640716343</v>
      </c>
      <c r="AL312" s="155">
        <f t="shared" si="121"/>
        <v>12.106427044742809</v>
      </c>
    </row>
    <row r="313" spans="1:38" s="156" customFormat="1" x14ac:dyDescent="0.35">
      <c r="A313" s="23">
        <f>'Uitgebreide invoer'!A313</f>
        <v>216.29999999999893</v>
      </c>
      <c r="B313" s="23">
        <f t="shared" si="100"/>
        <v>0.69999999999998863</v>
      </c>
      <c r="C313" s="23">
        <f>'Uitgebreide invoer'!B313</f>
        <v>0.2</v>
      </c>
      <c r="D313" s="23" t="str">
        <f>'Uitgebreide invoer'!C313</f>
        <v>100 - Riet</v>
      </c>
      <c r="E313" s="23">
        <f>'Uitgebreide invoer'!D313</f>
        <v>100</v>
      </c>
      <c r="F313" s="23">
        <f>'Uitgebreide invoer'!E313</f>
        <v>1.5</v>
      </c>
      <c r="G313" s="23">
        <f>'Uitgebreide invoer'!F313</f>
        <v>1.2</v>
      </c>
      <c r="H313" s="23">
        <f>'Uitgebreide invoer'!G313</f>
        <v>1.2</v>
      </c>
      <c r="I313" s="23">
        <f>'Uitgebreide invoer'!H313</f>
        <v>1</v>
      </c>
      <c r="J313" s="24">
        <f>J312+(+H313-I313)/(MAX('Invoerblad heterogene watergang'!$H$9:$H$17))*B313</f>
        <v>1.0617999999999932</v>
      </c>
      <c r="K313" s="24">
        <f t="shared" si="122"/>
        <v>1.8392086229181517</v>
      </c>
      <c r="L313" s="79">
        <f t="shared" si="123"/>
        <v>0.77724856586167301</v>
      </c>
      <c r="M313" s="91">
        <f>'Uitgebreide invoer'!K313</f>
        <v>50</v>
      </c>
      <c r="N313" s="89">
        <f t="shared" si="101"/>
        <v>1.4117999999999933</v>
      </c>
      <c r="O313" s="93" t="str">
        <f>'Uitgebreide invoer'!L313</f>
        <v>Begroeiing volgt bodemverloop</v>
      </c>
      <c r="P313" s="23">
        <f t="shared" si="102"/>
        <v>0.35</v>
      </c>
      <c r="Q313" s="24">
        <f t="shared" si="103"/>
        <v>2.2865293783640639E-4</v>
      </c>
      <c r="R313" s="23">
        <f>'Uitgebreide invoer'!I313</f>
        <v>0</v>
      </c>
      <c r="S313" s="23">
        <f t="shared" si="104"/>
        <v>0</v>
      </c>
      <c r="T313" s="24">
        <f t="shared" si="124"/>
        <v>0.42724856586167304</v>
      </c>
      <c r="U313" s="23" t="str">
        <f>'Uitgebreide invoer'!J313</f>
        <v>Nee</v>
      </c>
      <c r="V313" s="23">
        <f t="shared" si="105"/>
        <v>0.78651028458029215</v>
      </c>
      <c r="W313" s="23">
        <f t="shared" si="106"/>
        <v>2.7404666115827157</v>
      </c>
      <c r="X313" s="23">
        <f t="shared" si="107"/>
        <v>0.28699867433380438</v>
      </c>
      <c r="Y313" s="23">
        <f t="shared" si="108"/>
        <v>1.8388712787350487</v>
      </c>
      <c r="Z313" s="23">
        <f t="shared" si="109"/>
        <v>4.0024095579951116</v>
      </c>
      <c r="AA313" s="23">
        <f t="shared" si="110"/>
        <v>0.45944105721558809</v>
      </c>
      <c r="AB313" s="23">
        <f t="shared" si="111"/>
        <v>1.0523609941547565</v>
      </c>
      <c r="AC313" s="23">
        <f t="shared" si="112"/>
        <v>11.635094548286038</v>
      </c>
      <c r="AD313" s="23">
        <f t="shared" si="113"/>
        <v>105.23609941547565</v>
      </c>
      <c r="AE313" s="23">
        <f t="shared" si="114"/>
        <v>-0.2</v>
      </c>
      <c r="AF313" s="46">
        <f t="shared" si="115"/>
        <v>0.17608393017406174</v>
      </c>
      <c r="AG313" s="23">
        <f t="shared" si="116"/>
        <v>0.11958034912969137</v>
      </c>
      <c r="AH313" s="23">
        <f t="shared" si="117"/>
        <v>1.1547436548662839</v>
      </c>
      <c r="AI313" s="155">
        <f t="shared" si="118"/>
        <v>0.17740769109111998</v>
      </c>
      <c r="AJ313" s="155">
        <f t="shared" si="119"/>
        <v>2.4062543297792637E-2</v>
      </c>
      <c r="AK313" s="155">
        <f t="shared" si="120"/>
        <v>0.20147023438891262</v>
      </c>
      <c r="AL313" s="155">
        <f t="shared" si="121"/>
        <v>12.105967382714736</v>
      </c>
    </row>
    <row r="314" spans="1:38" s="156" customFormat="1" x14ac:dyDescent="0.35">
      <c r="A314" s="23">
        <f>'Uitgebreide invoer'!A314</f>
        <v>216.99999999999892</v>
      </c>
      <c r="B314" s="23">
        <f t="shared" si="100"/>
        <v>0.69999999999998863</v>
      </c>
      <c r="C314" s="23">
        <f>'Uitgebreide invoer'!B314</f>
        <v>0.2</v>
      </c>
      <c r="D314" s="23" t="str">
        <f>'Uitgebreide invoer'!C314</f>
        <v>100 - Riet</v>
      </c>
      <c r="E314" s="23">
        <f>'Uitgebreide invoer'!D314</f>
        <v>100</v>
      </c>
      <c r="F314" s="23">
        <f>'Uitgebreide invoer'!E314</f>
        <v>1.5</v>
      </c>
      <c r="G314" s="23">
        <f>'Uitgebreide invoer'!F314</f>
        <v>1.2</v>
      </c>
      <c r="H314" s="23">
        <f>'Uitgebreide invoer'!G314</f>
        <v>1.2</v>
      </c>
      <c r="I314" s="23">
        <f>'Uitgebreide invoer'!H314</f>
        <v>1</v>
      </c>
      <c r="J314" s="24">
        <f>J313+(+H314-I314)/(MAX('Invoerblad heterogene watergang'!$H$9:$H$17))*B314</f>
        <v>1.0619999999999932</v>
      </c>
      <c r="K314" s="24">
        <f t="shared" si="122"/>
        <v>1.8393687253457951</v>
      </c>
      <c r="L314" s="79">
        <f t="shared" si="123"/>
        <v>0.77720862291815851</v>
      </c>
      <c r="M314" s="91">
        <f>'Uitgebreide invoer'!K314</f>
        <v>50</v>
      </c>
      <c r="N314" s="89">
        <f t="shared" si="101"/>
        <v>1.4119999999999933</v>
      </c>
      <c r="O314" s="93" t="str">
        <f>'Uitgebreide invoer'!L314</f>
        <v>Begroeiing volgt bodemverloop</v>
      </c>
      <c r="P314" s="23">
        <f t="shared" si="102"/>
        <v>0.35</v>
      </c>
      <c r="Q314" s="24">
        <f t="shared" si="103"/>
        <v>2.2871775377633565E-4</v>
      </c>
      <c r="R314" s="23">
        <f>'Uitgebreide invoer'!I314</f>
        <v>0</v>
      </c>
      <c r="S314" s="23">
        <f t="shared" si="104"/>
        <v>0</v>
      </c>
      <c r="T314" s="24">
        <f t="shared" si="124"/>
        <v>0.42720862291815853</v>
      </c>
      <c r="U314" s="23" t="str">
        <f>'Uitgebreide invoer'!J314</f>
        <v>Nee</v>
      </c>
      <c r="V314" s="23">
        <f t="shared" si="105"/>
        <v>0.78641115874523426</v>
      </c>
      <c r="W314" s="23">
        <f t="shared" si="106"/>
        <v>2.7403225952517811</v>
      </c>
      <c r="X314" s="23">
        <f t="shared" si="107"/>
        <v>0.2869775843573551</v>
      </c>
      <c r="Y314" s="23">
        <f t="shared" si="108"/>
        <v>1.8387302128093008</v>
      </c>
      <c r="Z314" s="23">
        <f t="shared" si="109"/>
        <v>4.002265541664177</v>
      </c>
      <c r="AA314" s="23">
        <f t="shared" si="110"/>
        <v>0.4594223430873956</v>
      </c>
      <c r="AB314" s="23">
        <f t="shared" si="111"/>
        <v>1.0523190540640666</v>
      </c>
      <c r="AC314" s="23">
        <f t="shared" si="112"/>
        <v>11.633058213413612</v>
      </c>
      <c r="AD314" s="23">
        <f t="shared" si="113"/>
        <v>105.23190540640665</v>
      </c>
      <c r="AE314" s="23">
        <f t="shared" si="114"/>
        <v>-0.2</v>
      </c>
      <c r="AF314" s="46">
        <f t="shared" si="115"/>
        <v>0.17607807218795235</v>
      </c>
      <c r="AG314" s="23">
        <f t="shared" si="116"/>
        <v>0.1196096390602383</v>
      </c>
      <c r="AH314" s="23">
        <f t="shared" si="117"/>
        <v>1.1549616428617391</v>
      </c>
      <c r="AI314" s="155">
        <f t="shared" si="118"/>
        <v>0.17740186728660243</v>
      </c>
      <c r="AJ314" s="155">
        <f t="shared" si="119"/>
        <v>2.4068405030157163E-2</v>
      </c>
      <c r="AK314" s="155">
        <f t="shared" si="120"/>
        <v>0.2014702723167596</v>
      </c>
      <c r="AL314" s="155">
        <f t="shared" si="121"/>
        <v>12.105508262907698</v>
      </c>
    </row>
    <row r="315" spans="1:38" s="156" customFormat="1" x14ac:dyDescent="0.35">
      <c r="A315" s="23">
        <f>'Uitgebreide invoer'!A315</f>
        <v>217.69999999999891</v>
      </c>
      <c r="B315" s="23">
        <f t="shared" si="100"/>
        <v>0.69999999999998863</v>
      </c>
      <c r="C315" s="23">
        <f>'Uitgebreide invoer'!B315</f>
        <v>0.2</v>
      </c>
      <c r="D315" s="23" t="str">
        <f>'Uitgebreide invoer'!C315</f>
        <v>100 - Riet</v>
      </c>
      <c r="E315" s="23">
        <f>'Uitgebreide invoer'!D315</f>
        <v>100</v>
      </c>
      <c r="F315" s="23">
        <f>'Uitgebreide invoer'!E315</f>
        <v>1.5</v>
      </c>
      <c r="G315" s="23">
        <f>'Uitgebreide invoer'!F315</f>
        <v>1.2</v>
      </c>
      <c r="H315" s="23">
        <f>'Uitgebreide invoer'!G315</f>
        <v>1.2</v>
      </c>
      <c r="I315" s="23">
        <f>'Uitgebreide invoer'!H315</f>
        <v>1</v>
      </c>
      <c r="J315" s="24">
        <f>J314+(+H315-I315)/(MAX('Invoerblad heterogene watergang'!$H$9:$H$17))*B315</f>
        <v>1.0621999999999931</v>
      </c>
      <c r="K315" s="24">
        <f t="shared" si="122"/>
        <v>1.8395288731072756</v>
      </c>
      <c r="L315" s="79">
        <f t="shared" si="123"/>
        <v>0.77716872534580195</v>
      </c>
      <c r="M315" s="91">
        <f>'Uitgebreide invoer'!K315</f>
        <v>50</v>
      </c>
      <c r="N315" s="89">
        <f t="shared" si="101"/>
        <v>1.4121999999999932</v>
      </c>
      <c r="O315" s="93" t="str">
        <f>'Uitgebreide invoer'!L315</f>
        <v>Begroeiing volgt bodemverloop</v>
      </c>
      <c r="P315" s="23">
        <f t="shared" si="102"/>
        <v>0.35</v>
      </c>
      <c r="Q315" s="24">
        <f t="shared" si="103"/>
        <v>2.2878251640078562E-4</v>
      </c>
      <c r="R315" s="23">
        <f>'Uitgebreide invoer'!I315</f>
        <v>0</v>
      </c>
      <c r="S315" s="23">
        <f t="shared" si="104"/>
        <v>0</v>
      </c>
      <c r="T315" s="24">
        <f t="shared" si="124"/>
        <v>0.42716872534580197</v>
      </c>
      <c r="U315" s="23" t="str">
        <f>'Uitgebreide invoer'!J315</f>
        <v>Nee</v>
      </c>
      <c r="V315" s="23">
        <f t="shared" si="105"/>
        <v>0.78631215028529811</v>
      </c>
      <c r="W315" s="23">
        <f t="shared" si="106"/>
        <v>2.7401787425088826</v>
      </c>
      <c r="X315" s="23">
        <f t="shared" si="107"/>
        <v>0.28695651786764753</v>
      </c>
      <c r="Y315" s="23">
        <f t="shared" si="108"/>
        <v>1.8385893118983905</v>
      </c>
      <c r="Z315" s="23">
        <f t="shared" si="109"/>
        <v>4.002121688921279</v>
      </c>
      <c r="AA315" s="23">
        <f t="shared" si="110"/>
        <v>0.45940365006591261</v>
      </c>
      <c r="AB315" s="23">
        <f t="shared" si="111"/>
        <v>1.0522771616130924</v>
      </c>
      <c r="AC315" s="23">
        <f t="shared" si="112"/>
        <v>11.631024379105781</v>
      </c>
      <c r="AD315" s="23">
        <f t="shared" si="113"/>
        <v>105.22771616130923</v>
      </c>
      <c r="AE315" s="23">
        <f t="shared" si="114"/>
        <v>-0.2</v>
      </c>
      <c r="AF315" s="46">
        <f t="shared" si="115"/>
        <v>0.17607221926054153</v>
      </c>
      <c r="AG315" s="23">
        <f t="shared" si="116"/>
        <v>0.11963890369729238</v>
      </c>
      <c r="AH315" s="23">
        <f t="shared" si="117"/>
        <v>1.1551796142881869</v>
      </c>
      <c r="AI315" s="155">
        <f t="shared" si="118"/>
        <v>0.17739604849227952</v>
      </c>
      <c r="AJ315" s="155">
        <f t="shared" si="119"/>
        <v>2.4074261698491944E-2</v>
      </c>
      <c r="AK315" s="155">
        <f t="shared" si="120"/>
        <v>0.20147031019077147</v>
      </c>
      <c r="AL315" s="155">
        <f t="shared" si="121"/>
        <v>12.105049684837251</v>
      </c>
    </row>
    <row r="316" spans="1:38" s="156" customFormat="1" x14ac:dyDescent="0.35">
      <c r="A316" s="23">
        <f>'Uitgebreide invoer'!A316</f>
        <v>218.3999999999989</v>
      </c>
      <c r="B316" s="23">
        <f t="shared" si="100"/>
        <v>0.69999999999998863</v>
      </c>
      <c r="C316" s="23">
        <f>'Uitgebreide invoer'!B316</f>
        <v>0.2</v>
      </c>
      <c r="D316" s="23" t="str">
        <f>'Uitgebreide invoer'!C316</f>
        <v>100 - Riet</v>
      </c>
      <c r="E316" s="23">
        <f>'Uitgebreide invoer'!D316</f>
        <v>100</v>
      </c>
      <c r="F316" s="23">
        <f>'Uitgebreide invoer'!E316</f>
        <v>1.5</v>
      </c>
      <c r="G316" s="23">
        <f>'Uitgebreide invoer'!F316</f>
        <v>1.2</v>
      </c>
      <c r="H316" s="23">
        <f>'Uitgebreide invoer'!G316</f>
        <v>1.2</v>
      </c>
      <c r="I316" s="23">
        <f>'Uitgebreide invoer'!H316</f>
        <v>1</v>
      </c>
      <c r="J316" s="24">
        <f>J315+(+H316-I316)/(MAX('Invoerblad heterogene watergang'!$H$9:$H$17))*B316</f>
        <v>1.0623999999999931</v>
      </c>
      <c r="K316" s="24">
        <f t="shared" si="122"/>
        <v>1.8396890661652709</v>
      </c>
      <c r="L316" s="79">
        <f t="shared" si="123"/>
        <v>0.77712887310728251</v>
      </c>
      <c r="M316" s="91">
        <f>'Uitgebreide invoer'!K316</f>
        <v>50</v>
      </c>
      <c r="N316" s="89">
        <f t="shared" si="101"/>
        <v>1.4123999999999932</v>
      </c>
      <c r="O316" s="93" t="str">
        <f>'Uitgebreide invoer'!L316</f>
        <v>Begroeiing volgt bodemverloop</v>
      </c>
      <c r="P316" s="23">
        <f t="shared" si="102"/>
        <v>0.35</v>
      </c>
      <c r="Q316" s="24">
        <f t="shared" si="103"/>
        <v>2.2884722570761019E-4</v>
      </c>
      <c r="R316" s="23">
        <f>'Uitgebreide invoer'!I316</f>
        <v>0</v>
      </c>
      <c r="S316" s="23">
        <f t="shared" si="104"/>
        <v>0</v>
      </c>
      <c r="T316" s="24">
        <f t="shared" si="124"/>
        <v>0.42712887310728254</v>
      </c>
      <c r="U316" s="23" t="str">
        <f>'Uitgebreide invoer'!J316</f>
        <v>Nee</v>
      </c>
      <c r="V316" s="23">
        <f t="shared" si="105"/>
        <v>0.78621325909158457</v>
      </c>
      <c r="W316" s="23">
        <f t="shared" si="106"/>
        <v>2.7400350532194588</v>
      </c>
      <c r="X316" s="23">
        <f t="shared" si="107"/>
        <v>0.28693547484650156</v>
      </c>
      <c r="Y316" s="23">
        <f t="shared" si="108"/>
        <v>1.8384485758542313</v>
      </c>
      <c r="Z316" s="23">
        <f t="shared" si="109"/>
        <v>4.0019779996318547</v>
      </c>
      <c r="AA316" s="23">
        <f t="shared" si="110"/>
        <v>0.45938497813415058</v>
      </c>
      <c r="AB316" s="23">
        <f t="shared" si="111"/>
        <v>1.0522353167626468</v>
      </c>
      <c r="AC316" s="23">
        <f t="shared" si="112"/>
        <v>11.62899304281644</v>
      </c>
      <c r="AD316" s="23">
        <f t="shared" si="113"/>
        <v>105.22353167626468</v>
      </c>
      <c r="AE316" s="23">
        <f t="shared" si="114"/>
        <v>-0.2</v>
      </c>
      <c r="AF316" s="46">
        <f t="shared" si="115"/>
        <v>0.17606637139136241</v>
      </c>
      <c r="AG316" s="23">
        <f t="shared" si="116"/>
        <v>0.11966814304318799</v>
      </c>
      <c r="AH316" s="23">
        <f t="shared" si="117"/>
        <v>1.1553975691499869</v>
      </c>
      <c r="AI316" s="155">
        <f t="shared" si="118"/>
        <v>0.1773902347077449</v>
      </c>
      <c r="AJ316" s="155">
        <f t="shared" si="119"/>
        <v>2.4080113303270013E-2</v>
      </c>
      <c r="AK316" s="155">
        <f t="shared" si="120"/>
        <v>0.2014703480110149</v>
      </c>
      <c r="AL316" s="155">
        <f t="shared" si="121"/>
        <v>12.104591648019001</v>
      </c>
    </row>
    <row r="317" spans="1:38" s="156" customFormat="1" x14ac:dyDescent="0.35">
      <c r="A317" s="23">
        <f>'Uitgebreide invoer'!A317</f>
        <v>219.09999999999889</v>
      </c>
      <c r="B317" s="23">
        <f t="shared" si="100"/>
        <v>0.69999999999998863</v>
      </c>
      <c r="C317" s="23">
        <f>'Uitgebreide invoer'!B317</f>
        <v>0.2</v>
      </c>
      <c r="D317" s="23" t="str">
        <f>'Uitgebreide invoer'!C317</f>
        <v>100 - Riet</v>
      </c>
      <c r="E317" s="23">
        <f>'Uitgebreide invoer'!D317</f>
        <v>100</v>
      </c>
      <c r="F317" s="23">
        <f>'Uitgebreide invoer'!E317</f>
        <v>1.5</v>
      </c>
      <c r="G317" s="23">
        <f>'Uitgebreide invoer'!F317</f>
        <v>1.2</v>
      </c>
      <c r="H317" s="23">
        <f>'Uitgebreide invoer'!G317</f>
        <v>1.2</v>
      </c>
      <c r="I317" s="23">
        <f>'Uitgebreide invoer'!H317</f>
        <v>1</v>
      </c>
      <c r="J317" s="24">
        <f>J316+(+H317-I317)/(MAX('Invoerblad heterogene watergang'!$H$9:$H$17))*B317</f>
        <v>1.0625999999999931</v>
      </c>
      <c r="K317" s="24">
        <f t="shared" si="122"/>
        <v>1.8398493044824573</v>
      </c>
      <c r="L317" s="79">
        <f t="shared" si="123"/>
        <v>0.77708906616527784</v>
      </c>
      <c r="M317" s="91">
        <f>'Uitgebreide invoer'!K317</f>
        <v>50</v>
      </c>
      <c r="N317" s="89">
        <f t="shared" si="101"/>
        <v>1.4125999999999932</v>
      </c>
      <c r="O317" s="93" t="str">
        <f>'Uitgebreide invoer'!L317</f>
        <v>Begroeiing volgt bodemverloop</v>
      </c>
      <c r="P317" s="23">
        <f t="shared" si="102"/>
        <v>0.35</v>
      </c>
      <c r="Q317" s="24">
        <f t="shared" si="103"/>
        <v>2.2891188169477897E-4</v>
      </c>
      <c r="R317" s="23">
        <f>'Uitgebreide invoer'!I317</f>
        <v>0</v>
      </c>
      <c r="S317" s="23">
        <f t="shared" si="104"/>
        <v>0</v>
      </c>
      <c r="T317" s="24">
        <f t="shared" si="124"/>
        <v>0.42708906616527786</v>
      </c>
      <c r="U317" s="23" t="str">
        <f>'Uitgebreide invoer'!J317</f>
        <v>Nee</v>
      </c>
      <c r="V317" s="23">
        <f t="shared" si="105"/>
        <v>0.78611448505522707</v>
      </c>
      <c r="W317" s="23">
        <f t="shared" si="106"/>
        <v>2.7398915272489415</v>
      </c>
      <c r="X317" s="23">
        <f t="shared" si="107"/>
        <v>0.28691445527573334</v>
      </c>
      <c r="Y317" s="23">
        <f t="shared" si="108"/>
        <v>1.838308004528769</v>
      </c>
      <c r="Z317" s="23">
        <f t="shared" si="109"/>
        <v>4.0018344736613374</v>
      </c>
      <c r="AA317" s="23">
        <f t="shared" si="110"/>
        <v>0.45936632727511939</v>
      </c>
      <c r="AB317" s="23">
        <f t="shared" si="111"/>
        <v>1.0521935194735419</v>
      </c>
      <c r="AC317" s="23">
        <f t="shared" si="112"/>
        <v>11.626964202000863</v>
      </c>
      <c r="AD317" s="23">
        <f t="shared" si="113"/>
        <v>105.21935194735418</v>
      </c>
      <c r="AE317" s="23">
        <f t="shared" si="114"/>
        <v>-0.2</v>
      </c>
      <c r="AF317" s="46">
        <f t="shared" si="115"/>
        <v>0.17606052857993945</v>
      </c>
      <c r="AG317" s="23">
        <f t="shared" si="116"/>
        <v>0.1196973571003028</v>
      </c>
      <c r="AH317" s="23">
        <f t="shared" si="117"/>
        <v>1.1556155074515191</v>
      </c>
      <c r="AI317" s="155">
        <f t="shared" si="118"/>
        <v>0.17738442593258308</v>
      </c>
      <c r="AJ317" s="155">
        <f t="shared" si="119"/>
        <v>2.4085959844974053E-2</v>
      </c>
      <c r="AK317" s="155">
        <f t="shared" si="120"/>
        <v>0.20147038577755713</v>
      </c>
      <c r="AL317" s="155">
        <f t="shared" si="121"/>
        <v>12.104134151968593</v>
      </c>
    </row>
    <row r="318" spans="1:38" s="156" customFormat="1" x14ac:dyDescent="0.35">
      <c r="A318" s="23">
        <f>'Uitgebreide invoer'!A318</f>
        <v>219.79999999999887</v>
      </c>
      <c r="B318" s="23">
        <f t="shared" si="100"/>
        <v>0.69999999999998863</v>
      </c>
      <c r="C318" s="23">
        <f>'Uitgebreide invoer'!B318</f>
        <v>0.2</v>
      </c>
      <c r="D318" s="23" t="str">
        <f>'Uitgebreide invoer'!C318</f>
        <v>100 - Riet</v>
      </c>
      <c r="E318" s="23">
        <f>'Uitgebreide invoer'!D318</f>
        <v>100</v>
      </c>
      <c r="F318" s="23">
        <f>'Uitgebreide invoer'!E318</f>
        <v>1.5</v>
      </c>
      <c r="G318" s="23">
        <f>'Uitgebreide invoer'!F318</f>
        <v>1.2</v>
      </c>
      <c r="H318" s="23">
        <f>'Uitgebreide invoer'!G318</f>
        <v>1.2</v>
      </c>
      <c r="I318" s="23">
        <f>'Uitgebreide invoer'!H318</f>
        <v>1</v>
      </c>
      <c r="J318" s="24">
        <f>J317+(+H318-I318)/(MAX('Invoerblad heterogene watergang'!$H$9:$H$17))*B318</f>
        <v>1.0627999999999931</v>
      </c>
      <c r="K318" s="24">
        <f t="shared" si="122"/>
        <v>1.8400095880215095</v>
      </c>
      <c r="L318" s="79">
        <f t="shared" si="123"/>
        <v>0.77704930448246423</v>
      </c>
      <c r="M318" s="91">
        <f>'Uitgebreide invoer'!K318</f>
        <v>50</v>
      </c>
      <c r="N318" s="89">
        <f t="shared" si="101"/>
        <v>1.4127999999999932</v>
      </c>
      <c r="O318" s="93" t="str">
        <f>'Uitgebreide invoer'!L318</f>
        <v>Begroeiing volgt bodemverloop</v>
      </c>
      <c r="P318" s="23">
        <f t="shared" si="102"/>
        <v>0.35</v>
      </c>
      <c r="Q318" s="24">
        <f t="shared" si="103"/>
        <v>2.2897648436037541E-4</v>
      </c>
      <c r="R318" s="23">
        <f>'Uitgebreide invoer'!I318</f>
        <v>0</v>
      </c>
      <c r="S318" s="23">
        <f t="shared" si="104"/>
        <v>0</v>
      </c>
      <c r="T318" s="24">
        <f t="shared" si="124"/>
        <v>0.42704930448246425</v>
      </c>
      <c r="U318" s="23" t="str">
        <f>'Uitgebreide invoer'!J318</f>
        <v>Nee</v>
      </c>
      <c r="V318" s="23">
        <f t="shared" si="105"/>
        <v>0.78601582806739179</v>
      </c>
      <c r="W318" s="23">
        <f t="shared" si="106"/>
        <v>2.7397481644627586</v>
      </c>
      <c r="X318" s="23">
        <f t="shared" si="107"/>
        <v>0.28689345913715497</v>
      </c>
      <c r="Y318" s="23">
        <f t="shared" si="108"/>
        <v>1.8381675977739791</v>
      </c>
      <c r="Z318" s="23">
        <f t="shared" si="109"/>
        <v>4.0016911108751545</v>
      </c>
      <c r="AA318" s="23">
        <f t="shared" si="110"/>
        <v>0.4593476974718268</v>
      </c>
      <c r="AB318" s="23">
        <f t="shared" si="111"/>
        <v>1.0521517697065872</v>
      </c>
      <c r="AC318" s="23">
        <f t="shared" si="112"/>
        <v>11.624937854115705</v>
      </c>
      <c r="AD318" s="23">
        <f t="shared" si="113"/>
        <v>105.21517697065872</v>
      </c>
      <c r="AE318" s="23">
        <f t="shared" si="114"/>
        <v>-0.2</v>
      </c>
      <c r="AF318" s="46">
        <f t="shared" si="115"/>
        <v>0.17605469082578692</v>
      </c>
      <c r="AG318" s="23">
        <f t="shared" si="116"/>
        <v>0.11972654587106543</v>
      </c>
      <c r="AH318" s="23">
        <f t="shared" si="117"/>
        <v>1.1558334291971923</v>
      </c>
      <c r="AI318" s="155">
        <f t="shared" si="118"/>
        <v>0.17737862216636877</v>
      </c>
      <c r="AJ318" s="155">
        <f t="shared" si="119"/>
        <v>2.4091801324096166E-2</v>
      </c>
      <c r="AK318" s="155">
        <f t="shared" si="120"/>
        <v>0.20147042349046493</v>
      </c>
      <c r="AL318" s="155">
        <f t="shared" si="121"/>
        <v>12.103677196201726</v>
      </c>
    </row>
    <row r="319" spans="1:38" s="156" customFormat="1" x14ac:dyDescent="0.35">
      <c r="A319" s="23">
        <f>'Uitgebreide invoer'!A319</f>
        <v>220.49999999999886</v>
      </c>
      <c r="B319" s="23">
        <f t="shared" si="100"/>
        <v>0.69999999999998863</v>
      </c>
      <c r="C319" s="23">
        <f>'Uitgebreide invoer'!B319</f>
        <v>0.2</v>
      </c>
      <c r="D319" s="23" t="str">
        <f>'Uitgebreide invoer'!C319</f>
        <v>100 - Riet</v>
      </c>
      <c r="E319" s="23">
        <f>'Uitgebreide invoer'!D319</f>
        <v>100</v>
      </c>
      <c r="F319" s="23">
        <f>'Uitgebreide invoer'!E319</f>
        <v>1.5</v>
      </c>
      <c r="G319" s="23">
        <f>'Uitgebreide invoer'!F319</f>
        <v>1.2</v>
      </c>
      <c r="H319" s="23">
        <f>'Uitgebreide invoer'!G319</f>
        <v>1.2</v>
      </c>
      <c r="I319" s="23">
        <f>'Uitgebreide invoer'!H319</f>
        <v>1</v>
      </c>
      <c r="J319" s="24">
        <f>J318+(+H319-I319)/(MAX('Invoerblad heterogene watergang'!$H$9:$H$17))*B319</f>
        <v>1.0629999999999931</v>
      </c>
      <c r="K319" s="24">
        <f t="shared" si="122"/>
        <v>1.8401699167451013</v>
      </c>
      <c r="L319" s="79">
        <f t="shared" si="123"/>
        <v>0.77700958802151643</v>
      </c>
      <c r="M319" s="91">
        <f>'Uitgebreide invoer'!K319</f>
        <v>50</v>
      </c>
      <c r="N319" s="89">
        <f t="shared" si="101"/>
        <v>1.4129999999999932</v>
      </c>
      <c r="O319" s="93" t="str">
        <f>'Uitgebreide invoer'!L319</f>
        <v>Begroeiing volgt bodemverloop</v>
      </c>
      <c r="P319" s="23">
        <f t="shared" si="102"/>
        <v>0.35</v>
      </c>
      <c r="Q319" s="24">
        <f t="shared" si="103"/>
        <v>2.2904103370259671E-4</v>
      </c>
      <c r="R319" s="23">
        <f>'Uitgebreide invoer'!I319</f>
        <v>0</v>
      </c>
      <c r="S319" s="23">
        <f t="shared" si="104"/>
        <v>0</v>
      </c>
      <c r="T319" s="24">
        <f t="shared" si="124"/>
        <v>0.42700958802151645</v>
      </c>
      <c r="U319" s="23" t="str">
        <f>'Uitgebreide invoer'!J319</f>
        <v>Nee</v>
      </c>
      <c r="V319" s="23">
        <f t="shared" si="105"/>
        <v>0.78591728801927752</v>
      </c>
      <c r="W319" s="23">
        <f t="shared" si="106"/>
        <v>2.7396049647263312</v>
      </c>
      <c r="X319" s="23">
        <f t="shared" si="107"/>
        <v>0.28687248641257501</v>
      </c>
      <c r="Y319" s="23">
        <f t="shared" si="108"/>
        <v>1.8380273554418696</v>
      </c>
      <c r="Z319" s="23">
        <f t="shared" si="109"/>
        <v>4.0015479111387275</v>
      </c>
      <c r="AA319" s="23">
        <f t="shared" si="110"/>
        <v>0.45932908870727951</v>
      </c>
      <c r="AB319" s="23">
        <f t="shared" si="111"/>
        <v>1.0521100674225921</v>
      </c>
      <c r="AC319" s="23">
        <f t="shared" si="112"/>
        <v>11.62291399661901</v>
      </c>
      <c r="AD319" s="23">
        <f t="shared" si="113"/>
        <v>105.2110067422592</v>
      </c>
      <c r="AE319" s="23">
        <f t="shared" si="114"/>
        <v>-0.2</v>
      </c>
      <c r="AF319" s="46">
        <f t="shared" si="115"/>
        <v>0.17604885812840976</v>
      </c>
      <c r="AG319" s="23">
        <f t="shared" si="116"/>
        <v>0.11975570935795127</v>
      </c>
      <c r="AH319" s="23">
        <f t="shared" si="117"/>
        <v>1.1560513343914391</v>
      </c>
      <c r="AI319" s="155">
        <f t="shared" si="118"/>
        <v>0.177372823408667</v>
      </c>
      <c r="AJ319" s="155">
        <f t="shared" si="119"/>
        <v>2.409763774113792E-2</v>
      </c>
      <c r="AK319" s="155">
        <f t="shared" si="120"/>
        <v>0.20147046114980494</v>
      </c>
      <c r="AL319" s="155">
        <f t="shared" si="121"/>
        <v>12.10322078023415</v>
      </c>
    </row>
    <row r="320" spans="1:38" s="156" customFormat="1" x14ac:dyDescent="0.35">
      <c r="A320" s="23">
        <f>'Uitgebreide invoer'!A320</f>
        <v>221.19999999999885</v>
      </c>
      <c r="B320" s="23">
        <f t="shared" si="100"/>
        <v>0.69999999999998863</v>
      </c>
      <c r="C320" s="23">
        <f>'Uitgebreide invoer'!B320</f>
        <v>0.2</v>
      </c>
      <c r="D320" s="23" t="str">
        <f>'Uitgebreide invoer'!C320</f>
        <v>100 - Riet</v>
      </c>
      <c r="E320" s="23">
        <f>'Uitgebreide invoer'!D320</f>
        <v>100</v>
      </c>
      <c r="F320" s="23">
        <f>'Uitgebreide invoer'!E320</f>
        <v>1.5</v>
      </c>
      <c r="G320" s="23">
        <f>'Uitgebreide invoer'!F320</f>
        <v>1.2</v>
      </c>
      <c r="H320" s="23">
        <f>'Uitgebreide invoer'!G320</f>
        <v>1.2</v>
      </c>
      <c r="I320" s="23">
        <f>'Uitgebreide invoer'!H320</f>
        <v>1</v>
      </c>
      <c r="J320" s="24">
        <f>J319+(+H320-I320)/(MAX('Invoerblad heterogene watergang'!$H$9:$H$17))*B320</f>
        <v>1.063199999999993</v>
      </c>
      <c r="K320" s="24">
        <f t="shared" si="122"/>
        <v>1.8403302906159051</v>
      </c>
      <c r="L320" s="79">
        <f t="shared" si="123"/>
        <v>0.77696991674510829</v>
      </c>
      <c r="M320" s="91">
        <f>'Uitgebreide invoer'!K320</f>
        <v>50</v>
      </c>
      <c r="N320" s="89">
        <f t="shared" si="101"/>
        <v>1.4131999999999931</v>
      </c>
      <c r="O320" s="93" t="str">
        <f>'Uitgebreide invoer'!L320</f>
        <v>Begroeiing volgt bodemverloop</v>
      </c>
      <c r="P320" s="23">
        <f t="shared" si="102"/>
        <v>0.35</v>
      </c>
      <c r="Q320" s="24">
        <f t="shared" si="103"/>
        <v>2.2910552971975516E-4</v>
      </c>
      <c r="R320" s="23">
        <f>'Uitgebreide invoer'!I320</f>
        <v>0</v>
      </c>
      <c r="S320" s="23">
        <f t="shared" si="104"/>
        <v>0</v>
      </c>
      <c r="T320" s="24">
        <f t="shared" si="124"/>
        <v>0.42696991674510831</v>
      </c>
      <c r="U320" s="23" t="str">
        <f>'Uitgebreide invoer'!J320</f>
        <v>Nee</v>
      </c>
      <c r="V320" s="23">
        <f t="shared" si="105"/>
        <v>0.78581886480211705</v>
      </c>
      <c r="W320" s="23">
        <f t="shared" si="106"/>
        <v>2.7394619279050785</v>
      </c>
      <c r="X320" s="23">
        <f t="shared" si="107"/>
        <v>0.28685153708379824</v>
      </c>
      <c r="Y320" s="23">
        <f t="shared" si="108"/>
        <v>1.8378872773844808</v>
      </c>
      <c r="Z320" s="23">
        <f t="shared" si="109"/>
        <v>4.0014048743174744</v>
      </c>
      <c r="AA320" s="23">
        <f t="shared" si="110"/>
        <v>0.45931050096448239</v>
      </c>
      <c r="AB320" s="23">
        <f t="shared" si="111"/>
        <v>1.0520684125823636</v>
      </c>
      <c r="AC320" s="23">
        <f t="shared" si="112"/>
        <v>11.620892626970216</v>
      </c>
      <c r="AD320" s="23">
        <f t="shared" si="113"/>
        <v>105.20684125823637</v>
      </c>
      <c r="AE320" s="23">
        <f t="shared" si="114"/>
        <v>-0.2</v>
      </c>
      <c r="AF320" s="46">
        <f t="shared" si="115"/>
        <v>0.17604303048730388</v>
      </c>
      <c r="AG320" s="23">
        <f t="shared" si="116"/>
        <v>0.11978484756348065</v>
      </c>
      <c r="AH320" s="23">
        <f t="shared" si="117"/>
        <v>1.1562692230387162</v>
      </c>
      <c r="AI320" s="155">
        <f t="shared" si="118"/>
        <v>0.17736702965903392</v>
      </c>
      <c r="AJ320" s="155">
        <f t="shared" si="119"/>
        <v>2.4103469096610434E-2</v>
      </c>
      <c r="AK320" s="155">
        <f t="shared" si="120"/>
        <v>0.20147049875564435</v>
      </c>
      <c r="AL320" s="155">
        <f t="shared" si="121"/>
        <v>12.102764903581669</v>
      </c>
    </row>
    <row r="321" spans="1:38" s="156" customFormat="1" x14ac:dyDescent="0.35">
      <c r="A321" s="23">
        <f>'Uitgebreide invoer'!A321</f>
        <v>221.89999999999884</v>
      </c>
      <c r="B321" s="23">
        <f t="shared" si="100"/>
        <v>0.69999999999998863</v>
      </c>
      <c r="C321" s="23">
        <f>'Uitgebreide invoer'!B321</f>
        <v>0.2</v>
      </c>
      <c r="D321" s="23" t="str">
        <f>'Uitgebreide invoer'!C321</f>
        <v>100 - Riet</v>
      </c>
      <c r="E321" s="23">
        <f>'Uitgebreide invoer'!D321</f>
        <v>100</v>
      </c>
      <c r="F321" s="23">
        <f>'Uitgebreide invoer'!E321</f>
        <v>1.5</v>
      </c>
      <c r="G321" s="23">
        <f>'Uitgebreide invoer'!F321</f>
        <v>1.2</v>
      </c>
      <c r="H321" s="23">
        <f>'Uitgebreide invoer'!G321</f>
        <v>1.2</v>
      </c>
      <c r="I321" s="23">
        <f>'Uitgebreide invoer'!H321</f>
        <v>1</v>
      </c>
      <c r="J321" s="24">
        <f>J320+(+H321-I321)/(MAX('Invoerblad heterogene watergang'!$H$9:$H$17))*B321</f>
        <v>1.063399999999993</v>
      </c>
      <c r="K321" s="24">
        <f t="shared" si="122"/>
        <v>1.8404907095965923</v>
      </c>
      <c r="L321" s="79">
        <f t="shared" si="123"/>
        <v>0.77693029061591212</v>
      </c>
      <c r="M321" s="91">
        <f>'Uitgebreide invoer'!K321</f>
        <v>50</v>
      </c>
      <c r="N321" s="89">
        <f t="shared" si="101"/>
        <v>1.4133999999999931</v>
      </c>
      <c r="O321" s="93" t="str">
        <f>'Uitgebreide invoer'!L321</f>
        <v>Begroeiing volgt bodemverloop</v>
      </c>
      <c r="P321" s="23">
        <f t="shared" si="102"/>
        <v>0.35</v>
      </c>
      <c r="Q321" s="24">
        <f t="shared" si="103"/>
        <v>2.2916997241027631E-4</v>
      </c>
      <c r="R321" s="23">
        <f>'Uitgebreide invoer'!I321</f>
        <v>0</v>
      </c>
      <c r="S321" s="23">
        <f t="shared" si="104"/>
        <v>0</v>
      </c>
      <c r="T321" s="24">
        <f t="shared" si="124"/>
        <v>0.42693029061591214</v>
      </c>
      <c r="U321" s="23" t="str">
        <f>'Uitgebreide invoer'!J321</f>
        <v>Nee</v>
      </c>
      <c r="V321" s="23">
        <f t="shared" si="105"/>
        <v>0.78572055830717535</v>
      </c>
      <c r="W321" s="23">
        <f t="shared" si="106"/>
        <v>2.7393190538644134</v>
      </c>
      <c r="X321" s="23">
        <f t="shared" si="107"/>
        <v>0.28683061113262559</v>
      </c>
      <c r="Y321" s="23">
        <f t="shared" si="108"/>
        <v>1.837747363453883</v>
      </c>
      <c r="Z321" s="23">
        <f t="shared" si="109"/>
        <v>4.0012620002768093</v>
      </c>
      <c r="AA321" s="23">
        <f t="shared" si="110"/>
        <v>0.45929193422643821</v>
      </c>
      <c r="AB321" s="23">
        <f t="shared" si="111"/>
        <v>1.0520268051467077</v>
      </c>
      <c r="AC321" s="23">
        <f t="shared" si="112"/>
        <v>11.618873742630136</v>
      </c>
      <c r="AD321" s="23">
        <f t="shared" si="113"/>
        <v>105.20268051467076</v>
      </c>
      <c r="AE321" s="23">
        <f t="shared" si="114"/>
        <v>-0.2</v>
      </c>
      <c r="AF321" s="46">
        <f t="shared" si="115"/>
        <v>0.17603720790195521</v>
      </c>
      <c r="AG321" s="23">
        <f t="shared" si="116"/>
        <v>0.11981396049022403</v>
      </c>
      <c r="AH321" s="23">
        <f t="shared" si="117"/>
        <v>1.1564870951435062</v>
      </c>
      <c r="AI321" s="155">
        <f t="shared" si="118"/>
        <v>0.17736124091701549</v>
      </c>
      <c r="AJ321" s="155">
        <f t="shared" si="119"/>
        <v>2.4109295391034211E-2</v>
      </c>
      <c r="AK321" s="155">
        <f t="shared" si="120"/>
        <v>0.2014705363080497</v>
      </c>
      <c r="AL321" s="155">
        <f t="shared" si="121"/>
        <v>12.102309565760141</v>
      </c>
    </row>
    <row r="322" spans="1:38" s="156" customFormat="1" x14ac:dyDescent="0.35">
      <c r="A322" s="23">
        <f>'Uitgebreide invoer'!A322</f>
        <v>222.59999999999883</v>
      </c>
      <c r="B322" s="23">
        <f t="shared" si="100"/>
        <v>0.69999999999998863</v>
      </c>
      <c r="C322" s="23">
        <f>'Uitgebreide invoer'!B322</f>
        <v>0.2</v>
      </c>
      <c r="D322" s="23" t="str">
        <f>'Uitgebreide invoer'!C322</f>
        <v>100 - Riet</v>
      </c>
      <c r="E322" s="23">
        <f>'Uitgebreide invoer'!D322</f>
        <v>100</v>
      </c>
      <c r="F322" s="23">
        <f>'Uitgebreide invoer'!E322</f>
        <v>1.5</v>
      </c>
      <c r="G322" s="23">
        <f>'Uitgebreide invoer'!F322</f>
        <v>1.2</v>
      </c>
      <c r="H322" s="23">
        <f>'Uitgebreide invoer'!G322</f>
        <v>1.2</v>
      </c>
      <c r="I322" s="23">
        <f>'Uitgebreide invoer'!H322</f>
        <v>1</v>
      </c>
      <c r="J322" s="24">
        <f>J321+(+H322-I322)/(MAX('Invoerblad heterogene watergang'!$H$9:$H$17))*B322</f>
        <v>1.063599999999993</v>
      </c>
      <c r="K322" s="24">
        <f t="shared" si="122"/>
        <v>1.8406511736498332</v>
      </c>
      <c r="L322" s="79">
        <f t="shared" si="123"/>
        <v>0.77689070959659934</v>
      </c>
      <c r="M322" s="91">
        <f>'Uitgebreide invoer'!K322</f>
        <v>50</v>
      </c>
      <c r="N322" s="89">
        <f t="shared" si="101"/>
        <v>1.4135999999999931</v>
      </c>
      <c r="O322" s="93" t="str">
        <f>'Uitgebreide invoer'!L322</f>
        <v>Begroeiing volgt bodemverloop</v>
      </c>
      <c r="P322" s="23">
        <f t="shared" si="102"/>
        <v>0.35</v>
      </c>
      <c r="Q322" s="24">
        <f t="shared" si="103"/>
        <v>2.2923436177269924E-4</v>
      </c>
      <c r="R322" s="23">
        <f>'Uitgebreide invoer'!I322</f>
        <v>0</v>
      </c>
      <c r="S322" s="23">
        <f t="shared" si="104"/>
        <v>0</v>
      </c>
      <c r="T322" s="24">
        <f t="shared" si="124"/>
        <v>0.42689070959659936</v>
      </c>
      <c r="U322" s="23" t="str">
        <f>'Uitgebreide invoer'!J322</f>
        <v>Nee</v>
      </c>
      <c r="V322" s="23">
        <f t="shared" si="105"/>
        <v>0.78562236842575139</v>
      </c>
      <c r="W322" s="23">
        <f t="shared" si="106"/>
        <v>2.7391763424697464</v>
      </c>
      <c r="X322" s="23">
        <f t="shared" si="107"/>
        <v>0.28680970854085436</v>
      </c>
      <c r="Y322" s="23">
        <f t="shared" si="108"/>
        <v>1.8376076135021808</v>
      </c>
      <c r="Z322" s="23">
        <f t="shared" si="109"/>
        <v>4.0011192888821423</v>
      </c>
      <c r="AA322" s="23">
        <f t="shared" si="110"/>
        <v>0.4592733884761489</v>
      </c>
      <c r="AB322" s="23">
        <f t="shared" si="111"/>
        <v>1.0519852450764295</v>
      </c>
      <c r="AC322" s="23">
        <f t="shared" si="112"/>
        <v>11.616857341060987</v>
      </c>
      <c r="AD322" s="23">
        <f t="shared" si="113"/>
        <v>105.19852450764296</v>
      </c>
      <c r="AE322" s="23">
        <f t="shared" si="114"/>
        <v>-0.2</v>
      </c>
      <c r="AF322" s="46">
        <f t="shared" si="115"/>
        <v>0.1760313903718404</v>
      </c>
      <c r="AG322" s="23">
        <f t="shared" si="116"/>
        <v>0.11984304814079805</v>
      </c>
      <c r="AH322" s="23">
        <f t="shared" si="117"/>
        <v>1.1567049507103171</v>
      </c>
      <c r="AI322" s="155">
        <f t="shared" si="118"/>
        <v>0.17735545718214848</v>
      </c>
      <c r="AJ322" s="155">
        <f t="shared" si="119"/>
        <v>2.4115116624939193E-2</v>
      </c>
      <c r="AK322" s="155">
        <f t="shared" si="120"/>
        <v>0.20147057380708769</v>
      </c>
      <c r="AL322" s="155">
        <f t="shared" si="121"/>
        <v>12.101854766285465</v>
      </c>
    </row>
    <row r="323" spans="1:38" s="156" customFormat="1" x14ac:dyDescent="0.35">
      <c r="A323" s="23">
        <f>'Uitgebreide invoer'!A323</f>
        <v>223.29999999999882</v>
      </c>
      <c r="B323" s="23">
        <f t="shared" si="100"/>
        <v>0.69999999999998863</v>
      </c>
      <c r="C323" s="23">
        <f>'Uitgebreide invoer'!B323</f>
        <v>0.2</v>
      </c>
      <c r="D323" s="23" t="str">
        <f>'Uitgebreide invoer'!C323</f>
        <v>100 - Riet</v>
      </c>
      <c r="E323" s="23">
        <f>'Uitgebreide invoer'!D323</f>
        <v>100</v>
      </c>
      <c r="F323" s="23">
        <f>'Uitgebreide invoer'!E323</f>
        <v>1.5</v>
      </c>
      <c r="G323" s="23">
        <f>'Uitgebreide invoer'!F323</f>
        <v>1.2</v>
      </c>
      <c r="H323" s="23">
        <f>'Uitgebreide invoer'!G323</f>
        <v>1.2</v>
      </c>
      <c r="I323" s="23">
        <f>'Uitgebreide invoer'!H323</f>
        <v>1</v>
      </c>
      <c r="J323" s="24">
        <f>J322+(+H323-I323)/(MAX('Invoerblad heterogene watergang'!$H$9:$H$17))*B323</f>
        <v>1.063799999999993</v>
      </c>
      <c r="K323" s="24">
        <f t="shared" si="122"/>
        <v>1.8408116827382972</v>
      </c>
      <c r="L323" s="79">
        <f t="shared" si="123"/>
        <v>0.77685117364984024</v>
      </c>
      <c r="M323" s="91">
        <f>'Uitgebreide invoer'!K323</f>
        <v>50</v>
      </c>
      <c r="N323" s="89">
        <f t="shared" si="101"/>
        <v>1.4137999999999931</v>
      </c>
      <c r="O323" s="93" t="str">
        <f>'Uitgebreide invoer'!L323</f>
        <v>Begroeiing volgt bodemverloop</v>
      </c>
      <c r="P323" s="23">
        <f t="shared" si="102"/>
        <v>0.35</v>
      </c>
      <c r="Q323" s="24">
        <f t="shared" si="103"/>
        <v>2.29298697805677E-4</v>
      </c>
      <c r="R323" s="23">
        <f>'Uitgebreide invoer'!I323</f>
        <v>0</v>
      </c>
      <c r="S323" s="23">
        <f t="shared" si="104"/>
        <v>0</v>
      </c>
      <c r="T323" s="24">
        <f t="shared" si="124"/>
        <v>0.42685117364984027</v>
      </c>
      <c r="U323" s="23" t="str">
        <f>'Uitgebreide invoer'!J323</f>
        <v>Nee</v>
      </c>
      <c r="V323" s="23">
        <f t="shared" si="105"/>
        <v>0.78552429504917742</v>
      </c>
      <c r="W323" s="23">
        <f t="shared" si="106"/>
        <v>2.7390337935864819</v>
      </c>
      <c r="X323" s="23">
        <f t="shared" si="107"/>
        <v>0.28678882929027849</v>
      </c>
      <c r="Y323" s="23">
        <f t="shared" si="108"/>
        <v>1.8374680273815096</v>
      </c>
      <c r="Z323" s="23">
        <f t="shared" si="109"/>
        <v>4.0009767399988787</v>
      </c>
      <c r="AA323" s="23">
        <f t="shared" si="110"/>
        <v>0.45925486369661439</v>
      </c>
      <c r="AB323" s="23">
        <f t="shared" si="111"/>
        <v>1.0519437323323322</v>
      </c>
      <c r="AC323" s="23">
        <f t="shared" si="112"/>
        <v>11.61484341972637</v>
      </c>
      <c r="AD323" s="23">
        <f t="shared" si="113"/>
        <v>105.19437323323322</v>
      </c>
      <c r="AE323" s="23">
        <f t="shared" si="114"/>
        <v>-0.2</v>
      </c>
      <c r="AF323" s="46">
        <f t="shared" si="115"/>
        <v>0.17602557789642687</v>
      </c>
      <c r="AG323" s="23">
        <f t="shared" si="116"/>
        <v>0.11987211051786573</v>
      </c>
      <c r="AH323" s="23">
        <f t="shared" si="117"/>
        <v>1.1569227897436802</v>
      </c>
      <c r="AI323" s="155">
        <f t="shared" si="118"/>
        <v>0.17734967845396027</v>
      </c>
      <c r="AJ323" s="155">
        <f t="shared" si="119"/>
        <v>2.4120932798864743E-2</v>
      </c>
      <c r="AK323" s="155">
        <f t="shared" si="120"/>
        <v>0.201470611252825</v>
      </c>
      <c r="AL323" s="155">
        <f t="shared" si="121"/>
        <v>12.101400504673613</v>
      </c>
    </row>
    <row r="324" spans="1:38" s="156" customFormat="1" x14ac:dyDescent="0.35">
      <c r="A324" s="23">
        <f>'Uitgebreide invoer'!A324</f>
        <v>223.99999999999881</v>
      </c>
      <c r="B324" s="23">
        <f t="shared" si="100"/>
        <v>0.69999999999998863</v>
      </c>
      <c r="C324" s="23">
        <f>'Uitgebreide invoer'!B324</f>
        <v>0.2</v>
      </c>
      <c r="D324" s="23" t="str">
        <f>'Uitgebreide invoer'!C324</f>
        <v>100 - Riet</v>
      </c>
      <c r="E324" s="23">
        <f>'Uitgebreide invoer'!D324</f>
        <v>100</v>
      </c>
      <c r="F324" s="23">
        <f>'Uitgebreide invoer'!E324</f>
        <v>1.5</v>
      </c>
      <c r="G324" s="23">
        <f>'Uitgebreide invoer'!F324</f>
        <v>1.2</v>
      </c>
      <c r="H324" s="23">
        <f>'Uitgebreide invoer'!G324</f>
        <v>1.2</v>
      </c>
      <c r="I324" s="23">
        <f>'Uitgebreide invoer'!H324</f>
        <v>1</v>
      </c>
      <c r="J324" s="24">
        <f>J323+(+H324-I324)/(MAX('Invoerblad heterogene watergang'!$H$9:$H$17))*B324</f>
        <v>1.063999999999993</v>
      </c>
      <c r="K324" s="24">
        <f t="shared" si="122"/>
        <v>1.8409722368246528</v>
      </c>
      <c r="L324" s="79">
        <f t="shared" si="123"/>
        <v>0.77681168273830425</v>
      </c>
      <c r="M324" s="91">
        <f>'Uitgebreide invoer'!K324</f>
        <v>50</v>
      </c>
      <c r="N324" s="89">
        <f t="shared" si="101"/>
        <v>1.413999999999993</v>
      </c>
      <c r="O324" s="93" t="str">
        <f>'Uitgebreide invoer'!L324</f>
        <v>Begroeiing volgt bodemverloop</v>
      </c>
      <c r="P324" s="23">
        <f t="shared" si="102"/>
        <v>0.35</v>
      </c>
      <c r="Q324" s="24">
        <f t="shared" si="103"/>
        <v>2.2936298050797512E-4</v>
      </c>
      <c r="R324" s="23">
        <f>'Uitgebreide invoer'!I324</f>
        <v>0</v>
      </c>
      <c r="S324" s="23">
        <f t="shared" si="104"/>
        <v>0</v>
      </c>
      <c r="T324" s="24">
        <f t="shared" si="124"/>
        <v>0.42681168273830428</v>
      </c>
      <c r="U324" s="23" t="str">
        <f>'Uitgebreide invoer'!J324</f>
        <v>Nee</v>
      </c>
      <c r="V324" s="23">
        <f t="shared" si="105"/>
        <v>0.78542633806881945</v>
      </c>
      <c r="W324" s="23">
        <f t="shared" si="106"/>
        <v>2.7388914070800245</v>
      </c>
      <c r="X324" s="23">
        <f t="shared" si="107"/>
        <v>0.28676797336268794</v>
      </c>
      <c r="Y324" s="23">
        <f t="shared" si="108"/>
        <v>1.8373286049440389</v>
      </c>
      <c r="Z324" s="23">
        <f t="shared" si="109"/>
        <v>4.0008343534924204</v>
      </c>
      <c r="AA324" s="23">
        <f t="shared" si="110"/>
        <v>0.45923635987083355</v>
      </c>
      <c r="AB324" s="23">
        <f t="shared" si="111"/>
        <v>1.0519022668752194</v>
      </c>
      <c r="AC324" s="23">
        <f t="shared" si="112"/>
        <v>11.612831976091291</v>
      </c>
      <c r="AD324" s="23">
        <f t="shared" si="113"/>
        <v>105.19022668752194</v>
      </c>
      <c r="AE324" s="23">
        <f t="shared" si="114"/>
        <v>-0.2</v>
      </c>
      <c r="AF324" s="46">
        <f t="shared" si="115"/>
        <v>0.17601977047517214</v>
      </c>
      <c r="AG324" s="23">
        <f t="shared" si="116"/>
        <v>0.11990114762413934</v>
      </c>
      <c r="AH324" s="23">
        <f t="shared" si="117"/>
        <v>1.1571406122481545</v>
      </c>
      <c r="AI324" s="155">
        <f t="shared" si="118"/>
        <v>0.17734390473196843</v>
      </c>
      <c r="AJ324" s="155">
        <f t="shared" si="119"/>
        <v>2.4126743913359582E-2</v>
      </c>
      <c r="AK324" s="155">
        <f t="shared" si="120"/>
        <v>0.20147064864532802</v>
      </c>
      <c r="AL324" s="155">
        <f t="shared" si="121"/>
        <v>12.100946780440601</v>
      </c>
    </row>
    <row r="325" spans="1:38" s="156" customFormat="1" x14ac:dyDescent="0.35">
      <c r="A325" s="23">
        <f>'Uitgebreide invoer'!A325</f>
        <v>224.69999999999879</v>
      </c>
      <c r="B325" s="23">
        <f t="shared" ref="B325:B388" si="125">A326-A325</f>
        <v>0.69999999999998863</v>
      </c>
      <c r="C325" s="23">
        <f>'Uitgebreide invoer'!B325</f>
        <v>0.2</v>
      </c>
      <c r="D325" s="23" t="str">
        <f>'Uitgebreide invoer'!C325</f>
        <v>100 - Riet</v>
      </c>
      <c r="E325" s="23">
        <f>'Uitgebreide invoer'!D325</f>
        <v>100</v>
      </c>
      <c r="F325" s="23">
        <f>'Uitgebreide invoer'!E325</f>
        <v>1.5</v>
      </c>
      <c r="G325" s="23">
        <f>'Uitgebreide invoer'!F325</f>
        <v>1.2</v>
      </c>
      <c r="H325" s="23">
        <f>'Uitgebreide invoer'!G325</f>
        <v>1.2</v>
      </c>
      <c r="I325" s="23">
        <f>'Uitgebreide invoer'!H325</f>
        <v>1</v>
      </c>
      <c r="J325" s="24">
        <f>J324+(+H325-I325)/(MAX('Invoerblad heterogene watergang'!$H$9:$H$17))*B325</f>
        <v>1.0641999999999929</v>
      </c>
      <c r="K325" s="24">
        <f t="shared" si="122"/>
        <v>1.8411328358715677</v>
      </c>
      <c r="L325" s="79">
        <f t="shared" si="123"/>
        <v>0.7767722368246599</v>
      </c>
      <c r="M325" s="91">
        <f>'Uitgebreide invoer'!K325</f>
        <v>50</v>
      </c>
      <c r="N325" s="89">
        <f t="shared" ref="N325:N388" si="126">IF(O325="Begroeiing volgt horizontaal peil",$J$4+$P$4,J325+P325)</f>
        <v>1.414199999999993</v>
      </c>
      <c r="O325" s="93" t="str">
        <f>'Uitgebreide invoer'!L325</f>
        <v>Begroeiing volgt bodemverloop</v>
      </c>
      <c r="P325" s="23">
        <f t="shared" ref="P325:P388" si="127">M325/100*$L$4</f>
        <v>0.35</v>
      </c>
      <c r="Q325" s="24">
        <f t="shared" ref="Q325:Q388" si="128">((-AC325+(AC325^2-4*AD325*AE325)^0.5)/(2*AD325))^2</f>
        <v>2.294272098784735E-4</v>
      </c>
      <c r="R325" s="23">
        <f>'Uitgebreide invoer'!I325</f>
        <v>0</v>
      </c>
      <c r="S325" s="23">
        <f t="shared" ref="S325:S388" si="129">P325*R325</f>
        <v>0</v>
      </c>
      <c r="T325" s="24">
        <f t="shared" si="124"/>
        <v>0.42677223682465992</v>
      </c>
      <c r="U325" s="23" t="str">
        <f>'Uitgebreide invoer'!J325</f>
        <v>Nee</v>
      </c>
      <c r="V325" s="23">
        <f t="shared" ref="V325:V388" si="130">IF(((+T325*(G325+(F325*T325))+S325)*(IF(U325="Ja",0.5,1))+Y325*(IF(U325="Ja",0.5,0)))&lt;0,0,((+T325*(G325+(F325*T325))+S325)*(IF(U325="Ja",0.5,1))+Y325*(IF(U325="Ja",0.5,0))))</f>
        <v>0.78532849737607724</v>
      </c>
      <c r="W325" s="23">
        <f t="shared" ref="W325:W388" si="131">(+G325+(2*T325*(1+F325^2)^0.5)+2*(IF(R325&gt;0,1,0))*P325)*(IF(U325="Ja",0.5,1))+Z325*(IF(U325="Ja",0.5,0))</f>
        <v>2.7387491828157722</v>
      </c>
      <c r="X325" s="23">
        <f t="shared" ref="X325:X388" si="132">V325/W325</f>
        <v>0.28674714073986968</v>
      </c>
      <c r="Y325" s="23">
        <f t="shared" ref="Y325:Y388" si="133">L325*($G325+($F325*L325))</f>
        <v>1.8371893460419704</v>
      </c>
      <c r="Z325" s="23">
        <f t="shared" ref="Z325:Z388" si="134">$G325+(2*L325*(1+$F325^2)^0.5)</f>
        <v>4.0006921292281685</v>
      </c>
      <c r="AA325" s="23">
        <f t="shared" ref="AA325:AA388" si="135">Y325/Z325</f>
        <v>0.45921787698180344</v>
      </c>
      <c r="AB325" s="23">
        <f t="shared" ref="AB325:AB388" si="136">Y325-V325</f>
        <v>1.0518608486658931</v>
      </c>
      <c r="AC325" s="23">
        <f t="shared" ref="AC325:AC388" si="137">34*V325*X325^(2/3)</f>
        <v>11.610823007622143</v>
      </c>
      <c r="AD325" s="23">
        <f t="shared" ref="AD325:AD388" si="138">E325*AB325</f>
        <v>105.18608486658931</v>
      </c>
      <c r="AE325" s="23">
        <f t="shared" ref="AE325:AE388" si="139">-C325</f>
        <v>-0.2</v>
      </c>
      <c r="AF325" s="46">
        <f t="shared" ref="AF325:AF388" si="140">(+(Q325^0.5))*V325*(X325^0.666)*34</f>
        <v>0.17601396810752501</v>
      </c>
      <c r="AG325" s="23">
        <f t="shared" ref="AG325:AG388" si="141">(+C325-AF325)/C325</f>
        <v>0.11993015946237501</v>
      </c>
      <c r="AH325" s="23">
        <f t="shared" ref="AH325:AH388" si="142">J325+AG325*L325</f>
        <v>1.1573584182283201</v>
      </c>
      <c r="AI325" s="155">
        <f t="shared" ref="AI325:AI388" si="143">34*V325*X325^0.66*Q325^0.5</f>
        <v>0.17733813601568163</v>
      </c>
      <c r="AJ325" s="155">
        <f t="shared" ref="AJ325:AJ388" si="144">E325*AB325*Q325</f>
        <v>2.4132549968981912E-2</v>
      </c>
      <c r="AK325" s="155">
        <f t="shared" ref="AK325:AK388" si="145">AJ325+AI325</f>
        <v>0.20147068598466356</v>
      </c>
      <c r="AL325" s="155">
        <f t="shared" ref="AL325:AL388" si="146">AK325/(Y325*AA325^0.66*Q325^0.5)</f>
        <v>12.100493593102504</v>
      </c>
    </row>
    <row r="326" spans="1:38" s="156" customFormat="1" x14ac:dyDescent="0.35">
      <c r="A326" s="23">
        <f>'Uitgebreide invoer'!A326</f>
        <v>225.39999999999878</v>
      </c>
      <c r="B326" s="23">
        <f t="shared" si="125"/>
        <v>0.69999999999998863</v>
      </c>
      <c r="C326" s="23">
        <f>'Uitgebreide invoer'!B326</f>
        <v>0.2</v>
      </c>
      <c r="D326" s="23" t="str">
        <f>'Uitgebreide invoer'!C326</f>
        <v>100 - Riet</v>
      </c>
      <c r="E326" s="23">
        <f>'Uitgebreide invoer'!D326</f>
        <v>100</v>
      </c>
      <c r="F326" s="23">
        <f>'Uitgebreide invoer'!E326</f>
        <v>1.5</v>
      </c>
      <c r="G326" s="23">
        <f>'Uitgebreide invoer'!F326</f>
        <v>1.2</v>
      </c>
      <c r="H326" s="23">
        <f>'Uitgebreide invoer'!G326</f>
        <v>1.2</v>
      </c>
      <c r="I326" s="23">
        <f>'Uitgebreide invoer'!H326</f>
        <v>1</v>
      </c>
      <c r="J326" s="24">
        <f>J325+(+H326-I326)/(MAX('Invoerblad heterogene watergang'!$H$9:$H$17))*B326</f>
        <v>1.0643999999999929</v>
      </c>
      <c r="K326" s="24">
        <f t="shared" ref="K326:K389" si="147">IF(C326&lt;0,+K325-Q326*B326,+K325+Q326*B326)</f>
        <v>1.8412934798417091</v>
      </c>
      <c r="L326" s="79">
        <f t="shared" ref="L326:L389" si="148">K325-J326</f>
        <v>0.77673283587157482</v>
      </c>
      <c r="M326" s="91">
        <f>'Uitgebreide invoer'!K326</f>
        <v>50</v>
      </c>
      <c r="N326" s="89">
        <f t="shared" si="126"/>
        <v>1.414399999999993</v>
      </c>
      <c r="O326" s="93" t="str">
        <f>'Uitgebreide invoer'!L326</f>
        <v>Begroeiing volgt bodemverloop</v>
      </c>
      <c r="P326" s="23">
        <f t="shared" si="127"/>
        <v>0.35</v>
      </c>
      <c r="Q326" s="24">
        <f t="shared" si="128"/>
        <v>2.2949138591616452E-4</v>
      </c>
      <c r="R326" s="23">
        <f>'Uitgebreide invoer'!I326</f>
        <v>0</v>
      </c>
      <c r="S326" s="23">
        <f t="shared" si="129"/>
        <v>0</v>
      </c>
      <c r="T326" s="24">
        <f t="shared" ref="T326:T389" si="149">IF((IF(B326="","",(+K325-J326)-P326))&lt;0,0,(IF(B326="","",(+K325-J326)-P326)))</f>
        <v>0.42673283587157484</v>
      </c>
      <c r="U326" s="23" t="str">
        <f>'Uitgebreide invoer'!J326</f>
        <v>Nee</v>
      </c>
      <c r="V326" s="23">
        <f t="shared" si="130"/>
        <v>0.78523077286238441</v>
      </c>
      <c r="W326" s="23">
        <f t="shared" si="131"/>
        <v>2.7386071206591218</v>
      </c>
      <c r="X326" s="23">
        <f t="shared" si="132"/>
        <v>0.28672633140360665</v>
      </c>
      <c r="Y326" s="23">
        <f t="shared" si="133"/>
        <v>1.8370502505275381</v>
      </c>
      <c r="Z326" s="23">
        <f t="shared" si="134"/>
        <v>4.0005500670715177</v>
      </c>
      <c r="AA326" s="23">
        <f t="shared" si="135"/>
        <v>0.45919941501251987</v>
      </c>
      <c r="AB326" s="23">
        <f t="shared" si="136"/>
        <v>1.0518194776651537</v>
      </c>
      <c r="AC326" s="23">
        <f t="shared" si="137"/>
        <v>11.608816511786724</v>
      </c>
      <c r="AD326" s="23">
        <f t="shared" si="138"/>
        <v>105.18194776651538</v>
      </c>
      <c r="AE326" s="23">
        <f t="shared" si="139"/>
        <v>-0.2</v>
      </c>
      <c r="AF326" s="46">
        <f t="shared" si="140"/>
        <v>0.17600817079292461</v>
      </c>
      <c r="AG326" s="23">
        <f t="shared" si="141"/>
        <v>0.11995914603537702</v>
      </c>
      <c r="AH326" s="23">
        <f t="shared" si="142"/>
        <v>1.1575762076887837</v>
      </c>
      <c r="AI326" s="155">
        <f t="shared" si="143"/>
        <v>0.17733237230459895</v>
      </c>
      <c r="AJ326" s="155">
        <f t="shared" si="144"/>
        <v>2.4138350966299238E-2</v>
      </c>
      <c r="AK326" s="155">
        <f t="shared" si="145"/>
        <v>0.20147072327089818</v>
      </c>
      <c r="AL326" s="155">
        <f t="shared" si="146"/>
        <v>12.100040942175463</v>
      </c>
    </row>
    <row r="327" spans="1:38" s="156" customFormat="1" x14ac:dyDescent="0.35">
      <c r="A327" s="23">
        <f>'Uitgebreide invoer'!A327</f>
        <v>226.09999999999877</v>
      </c>
      <c r="B327" s="23">
        <f t="shared" si="125"/>
        <v>0.69999999999998863</v>
      </c>
      <c r="C327" s="23">
        <f>'Uitgebreide invoer'!B327</f>
        <v>0.2</v>
      </c>
      <c r="D327" s="23" t="str">
        <f>'Uitgebreide invoer'!C327</f>
        <v>100 - Riet</v>
      </c>
      <c r="E327" s="23">
        <f>'Uitgebreide invoer'!D327</f>
        <v>100</v>
      </c>
      <c r="F327" s="23">
        <f>'Uitgebreide invoer'!E327</f>
        <v>1.5</v>
      </c>
      <c r="G327" s="23">
        <f>'Uitgebreide invoer'!F327</f>
        <v>1.2</v>
      </c>
      <c r="H327" s="23">
        <f>'Uitgebreide invoer'!G327</f>
        <v>1.2</v>
      </c>
      <c r="I327" s="23">
        <f>'Uitgebreide invoer'!H327</f>
        <v>1</v>
      </c>
      <c r="J327" s="24">
        <f>J326+(+H327-I327)/(MAX('Invoerblad heterogene watergang'!$H$9:$H$17))*B327</f>
        <v>1.0645999999999929</v>
      </c>
      <c r="K327" s="24">
        <f t="shared" si="147"/>
        <v>1.8414541686977433</v>
      </c>
      <c r="L327" s="79">
        <f t="shared" si="148"/>
        <v>0.77669347984171622</v>
      </c>
      <c r="M327" s="91">
        <f>'Uitgebreide invoer'!K327</f>
        <v>50</v>
      </c>
      <c r="N327" s="89">
        <f t="shared" si="126"/>
        <v>1.414599999999993</v>
      </c>
      <c r="O327" s="93" t="str">
        <f>'Uitgebreide invoer'!L327</f>
        <v>Begroeiing volgt bodemverloop</v>
      </c>
      <c r="P327" s="23">
        <f t="shared" si="127"/>
        <v>0.35</v>
      </c>
      <c r="Q327" s="24">
        <f t="shared" si="128"/>
        <v>2.2955550862015272E-4</v>
      </c>
      <c r="R327" s="23">
        <f>'Uitgebreide invoer'!I327</f>
        <v>0</v>
      </c>
      <c r="S327" s="23">
        <f t="shared" si="129"/>
        <v>0</v>
      </c>
      <c r="T327" s="24">
        <f t="shared" si="149"/>
        <v>0.42669347984171624</v>
      </c>
      <c r="U327" s="23" t="str">
        <f>'Uitgebreide invoer'!J327</f>
        <v>Nee</v>
      </c>
      <c r="V327" s="23">
        <f t="shared" si="130"/>
        <v>0.78513316441920911</v>
      </c>
      <c r="W327" s="23">
        <f t="shared" si="131"/>
        <v>2.7384652204754678</v>
      </c>
      <c r="X327" s="23">
        <f t="shared" si="132"/>
        <v>0.28670554533567888</v>
      </c>
      <c r="Y327" s="23">
        <f t="shared" si="133"/>
        <v>1.8369113182530108</v>
      </c>
      <c r="Z327" s="23">
        <f t="shared" si="134"/>
        <v>4.0004081668878637</v>
      </c>
      <c r="AA327" s="23">
        <f t="shared" si="135"/>
        <v>0.45918097394597723</v>
      </c>
      <c r="AB327" s="23">
        <f t="shared" si="136"/>
        <v>1.0517781538338018</v>
      </c>
      <c r="AC327" s="23">
        <f t="shared" si="137"/>
        <v>11.606812486054238</v>
      </c>
      <c r="AD327" s="23">
        <f t="shared" si="138"/>
        <v>105.17781538338018</v>
      </c>
      <c r="AE327" s="23">
        <f t="shared" si="139"/>
        <v>-0.2</v>
      </c>
      <c r="AF327" s="46">
        <f t="shared" si="140"/>
        <v>0.17600237853080056</v>
      </c>
      <c r="AG327" s="23">
        <f t="shared" si="141"/>
        <v>0.11998810734599727</v>
      </c>
      <c r="AH327" s="23">
        <f t="shared" si="142"/>
        <v>1.1577939806341768</v>
      </c>
      <c r="AI327" s="155">
        <f t="shared" si="143"/>
        <v>0.17732661359820989</v>
      </c>
      <c r="AJ327" s="155">
        <f t="shared" si="144"/>
        <v>2.4144146905888359E-2</v>
      </c>
      <c r="AK327" s="155">
        <f t="shared" si="145"/>
        <v>0.20147076050409826</v>
      </c>
      <c r="AL327" s="155">
        <f t="shared" si="146"/>
        <v>12.099588827175676</v>
      </c>
    </row>
    <row r="328" spans="1:38" s="156" customFormat="1" x14ac:dyDescent="0.35">
      <c r="A328" s="23">
        <f>'Uitgebreide invoer'!A328</f>
        <v>226.79999999999876</v>
      </c>
      <c r="B328" s="23">
        <f t="shared" si="125"/>
        <v>0.69999999999998863</v>
      </c>
      <c r="C328" s="23">
        <f>'Uitgebreide invoer'!B328</f>
        <v>0.2</v>
      </c>
      <c r="D328" s="23" t="str">
        <f>'Uitgebreide invoer'!C328</f>
        <v>100 - Riet</v>
      </c>
      <c r="E328" s="23">
        <f>'Uitgebreide invoer'!D328</f>
        <v>100</v>
      </c>
      <c r="F328" s="23">
        <f>'Uitgebreide invoer'!E328</f>
        <v>1.5</v>
      </c>
      <c r="G328" s="23">
        <f>'Uitgebreide invoer'!F328</f>
        <v>1.2</v>
      </c>
      <c r="H328" s="23">
        <f>'Uitgebreide invoer'!G328</f>
        <v>1.2</v>
      </c>
      <c r="I328" s="23">
        <f>'Uitgebreide invoer'!H328</f>
        <v>1</v>
      </c>
      <c r="J328" s="24">
        <f>J327+(+H328-I328)/(MAX('Invoerblad heterogene watergang'!$H$9:$H$17))*B328</f>
        <v>1.0647999999999929</v>
      </c>
      <c r="K328" s="24">
        <f t="shared" si="147"/>
        <v>1.8416149024023361</v>
      </c>
      <c r="L328" s="79">
        <f t="shared" si="148"/>
        <v>0.77665416869775039</v>
      </c>
      <c r="M328" s="91">
        <f>'Uitgebreide invoer'!K328</f>
        <v>50</v>
      </c>
      <c r="N328" s="89">
        <f t="shared" si="126"/>
        <v>1.414799999999993</v>
      </c>
      <c r="O328" s="93" t="str">
        <f>'Uitgebreide invoer'!L328</f>
        <v>Begroeiing volgt bodemverloop</v>
      </c>
      <c r="P328" s="23">
        <f t="shared" si="127"/>
        <v>0.35</v>
      </c>
      <c r="Q328" s="24">
        <f t="shared" si="128"/>
        <v>2.2961957798965573E-4</v>
      </c>
      <c r="R328" s="23">
        <f>'Uitgebreide invoer'!I328</f>
        <v>0</v>
      </c>
      <c r="S328" s="23">
        <f t="shared" si="129"/>
        <v>0</v>
      </c>
      <c r="T328" s="24">
        <f t="shared" si="149"/>
        <v>0.42665416869775041</v>
      </c>
      <c r="U328" s="23" t="str">
        <f>'Uitgebreide invoer'!J328</f>
        <v>Nee</v>
      </c>
      <c r="V328" s="23">
        <f t="shared" si="130"/>
        <v>0.78503567193805313</v>
      </c>
      <c r="W328" s="23">
        <f t="shared" si="131"/>
        <v>2.7383234821302018</v>
      </c>
      <c r="X328" s="23">
        <f t="shared" si="132"/>
        <v>0.28668478251786261</v>
      </c>
      <c r="Y328" s="23">
        <f t="shared" si="133"/>
        <v>1.8367725490706912</v>
      </c>
      <c r="Z328" s="23">
        <f t="shared" si="134"/>
        <v>4.0002664285425977</v>
      </c>
      <c r="AA328" s="23">
        <f t="shared" si="135"/>
        <v>0.45916255376516901</v>
      </c>
      <c r="AB328" s="23">
        <f t="shared" si="136"/>
        <v>1.0517368771326381</v>
      </c>
      <c r="AC328" s="23">
        <f t="shared" si="137"/>
        <v>11.604810927895281</v>
      </c>
      <c r="AD328" s="23">
        <f t="shared" si="138"/>
        <v>105.1736877132638</v>
      </c>
      <c r="AE328" s="23">
        <f t="shared" si="139"/>
        <v>-0.2</v>
      </c>
      <c r="AF328" s="46">
        <f t="shared" si="140"/>
        <v>0.17599659132057319</v>
      </c>
      <c r="AG328" s="23">
        <f t="shared" si="141"/>
        <v>0.12001704339713412</v>
      </c>
      <c r="AH328" s="23">
        <f t="shared" si="142"/>
        <v>1.1580117370691558</v>
      </c>
      <c r="AI328" s="155">
        <f t="shared" si="143"/>
        <v>0.1773208598959945</v>
      </c>
      <c r="AJ328" s="155">
        <f t="shared" si="144"/>
        <v>2.4149937788335473E-2</v>
      </c>
      <c r="AK328" s="155">
        <f t="shared" si="145"/>
        <v>0.20147079768432996</v>
      </c>
      <c r="AL328" s="155">
        <f t="shared" si="146"/>
        <v>12.099137247619375</v>
      </c>
    </row>
    <row r="329" spans="1:38" s="156" customFormat="1" x14ac:dyDescent="0.35">
      <c r="A329" s="23">
        <f>'Uitgebreide invoer'!A329</f>
        <v>227.49999999999875</v>
      </c>
      <c r="B329" s="23">
        <f t="shared" si="125"/>
        <v>0.69999999999998863</v>
      </c>
      <c r="C329" s="23">
        <f>'Uitgebreide invoer'!B329</f>
        <v>0.2</v>
      </c>
      <c r="D329" s="23" t="str">
        <f>'Uitgebreide invoer'!C329</f>
        <v>100 - Riet</v>
      </c>
      <c r="E329" s="23">
        <f>'Uitgebreide invoer'!D329</f>
        <v>100</v>
      </c>
      <c r="F329" s="23">
        <f>'Uitgebreide invoer'!E329</f>
        <v>1.5</v>
      </c>
      <c r="G329" s="23">
        <f>'Uitgebreide invoer'!F329</f>
        <v>1.2</v>
      </c>
      <c r="H329" s="23">
        <f>'Uitgebreide invoer'!G329</f>
        <v>1.2</v>
      </c>
      <c r="I329" s="23">
        <f>'Uitgebreide invoer'!H329</f>
        <v>1</v>
      </c>
      <c r="J329" s="24">
        <f>J328+(+H329-I329)/(MAX('Invoerblad heterogene watergang'!$H$9:$H$17))*B329</f>
        <v>1.0649999999999928</v>
      </c>
      <c r="K329" s="24">
        <f t="shared" si="147"/>
        <v>1.8417756809181529</v>
      </c>
      <c r="L329" s="79">
        <f t="shared" si="148"/>
        <v>0.77661490240234321</v>
      </c>
      <c r="M329" s="91">
        <f>'Uitgebreide invoer'!K329</f>
        <v>50</v>
      </c>
      <c r="N329" s="89">
        <f t="shared" si="126"/>
        <v>1.4149999999999929</v>
      </c>
      <c r="O329" s="93" t="str">
        <f>'Uitgebreide invoer'!L329</f>
        <v>Begroeiing volgt bodemverloop</v>
      </c>
      <c r="P329" s="23">
        <f t="shared" si="127"/>
        <v>0.35</v>
      </c>
      <c r="Q329" s="24">
        <f t="shared" si="128"/>
        <v>2.2968359402400401E-4</v>
      </c>
      <c r="R329" s="23">
        <f>'Uitgebreide invoer'!I329</f>
        <v>0</v>
      </c>
      <c r="S329" s="23">
        <f t="shared" si="129"/>
        <v>0</v>
      </c>
      <c r="T329" s="24">
        <f t="shared" si="149"/>
        <v>0.42661490240234323</v>
      </c>
      <c r="U329" s="23" t="str">
        <f>'Uitgebreide invoer'!J329</f>
        <v>Nee</v>
      </c>
      <c r="V329" s="23">
        <f t="shared" si="130"/>
        <v>0.78493829531045312</v>
      </c>
      <c r="W329" s="23">
        <f t="shared" si="131"/>
        <v>2.7381819054887138</v>
      </c>
      <c r="X329" s="23">
        <f t="shared" si="132"/>
        <v>0.28666404293193093</v>
      </c>
      <c r="Y329" s="23">
        <f t="shared" si="133"/>
        <v>1.8366339428329133</v>
      </c>
      <c r="Z329" s="23">
        <f t="shared" si="134"/>
        <v>4.0001248519011101</v>
      </c>
      <c r="AA329" s="23">
        <f t="shared" si="135"/>
        <v>0.45914415445308654</v>
      </c>
      <c r="AB329" s="23">
        <f t="shared" si="136"/>
        <v>1.0516956475224601</v>
      </c>
      <c r="AC329" s="23">
        <f t="shared" si="137"/>
        <v>11.602811834781861</v>
      </c>
      <c r="AD329" s="23">
        <f t="shared" si="138"/>
        <v>105.16956475224602</v>
      </c>
      <c r="AE329" s="23">
        <f t="shared" si="139"/>
        <v>-0.2</v>
      </c>
      <c r="AF329" s="46">
        <f t="shared" si="140"/>
        <v>0.17599080916165383</v>
      </c>
      <c r="AG329" s="23">
        <f t="shared" si="141"/>
        <v>0.12004595419173092</v>
      </c>
      <c r="AH329" s="23">
        <f t="shared" si="142"/>
        <v>1.1582294769984001</v>
      </c>
      <c r="AI329" s="155">
        <f t="shared" si="143"/>
        <v>0.17731511119742391</v>
      </c>
      <c r="AJ329" s="155">
        <f t="shared" si="144"/>
        <v>2.4155723614236076E-2</v>
      </c>
      <c r="AK329" s="155">
        <f t="shared" si="145"/>
        <v>0.20147083481165998</v>
      </c>
      <c r="AL329" s="155">
        <f t="shared" si="146"/>
        <v>12.098686203022899</v>
      </c>
    </row>
    <row r="330" spans="1:38" s="156" customFormat="1" x14ac:dyDescent="0.35">
      <c r="A330" s="23">
        <f>'Uitgebreide invoer'!A330</f>
        <v>228.19999999999874</v>
      </c>
      <c r="B330" s="23">
        <f t="shared" si="125"/>
        <v>0.69999999999998863</v>
      </c>
      <c r="C330" s="23">
        <f>'Uitgebreide invoer'!B330</f>
        <v>0.2</v>
      </c>
      <c r="D330" s="23" t="str">
        <f>'Uitgebreide invoer'!C330</f>
        <v>100 - Riet</v>
      </c>
      <c r="E330" s="23">
        <f>'Uitgebreide invoer'!D330</f>
        <v>100</v>
      </c>
      <c r="F330" s="23">
        <f>'Uitgebreide invoer'!E330</f>
        <v>1.5</v>
      </c>
      <c r="G330" s="23">
        <f>'Uitgebreide invoer'!F330</f>
        <v>1.2</v>
      </c>
      <c r="H330" s="23">
        <f>'Uitgebreide invoer'!G330</f>
        <v>1.2</v>
      </c>
      <c r="I330" s="23">
        <f>'Uitgebreide invoer'!H330</f>
        <v>1</v>
      </c>
      <c r="J330" s="24">
        <f>J329+(+H330-I330)/(MAX('Invoerblad heterogene watergang'!$H$9:$H$17))*B330</f>
        <v>1.0651999999999928</v>
      </c>
      <c r="K330" s="24">
        <f t="shared" si="147"/>
        <v>1.8419365042078588</v>
      </c>
      <c r="L330" s="79">
        <f t="shared" si="148"/>
        <v>0.77657568091816009</v>
      </c>
      <c r="M330" s="91">
        <f>'Uitgebreide invoer'!K330</f>
        <v>50</v>
      </c>
      <c r="N330" s="89">
        <f t="shared" si="126"/>
        <v>1.4151999999999929</v>
      </c>
      <c r="O330" s="93" t="str">
        <f>'Uitgebreide invoer'!L330</f>
        <v>Begroeiing volgt bodemverloop</v>
      </c>
      <c r="P330" s="23">
        <f t="shared" si="127"/>
        <v>0.35</v>
      </c>
      <c r="Q330" s="24">
        <f t="shared" si="128"/>
        <v>2.2974755672263954E-4</v>
      </c>
      <c r="R330" s="23">
        <f>'Uitgebreide invoer'!I330</f>
        <v>0</v>
      </c>
      <c r="S330" s="23">
        <f t="shared" si="129"/>
        <v>0</v>
      </c>
      <c r="T330" s="24">
        <f t="shared" si="149"/>
        <v>0.42657568091816012</v>
      </c>
      <c r="U330" s="23" t="str">
        <f>'Uitgebreide invoer'!J330</f>
        <v>Nee</v>
      </c>
      <c r="V330" s="23">
        <f t="shared" si="130"/>
        <v>0.78484103442798003</v>
      </c>
      <c r="W330" s="23">
        <f t="shared" si="131"/>
        <v>2.7380404904163917</v>
      </c>
      <c r="X330" s="23">
        <f t="shared" si="132"/>
        <v>0.28664332655965363</v>
      </c>
      <c r="Y330" s="23">
        <f t="shared" si="133"/>
        <v>1.8364954993920479</v>
      </c>
      <c r="Z330" s="23">
        <f t="shared" si="134"/>
        <v>3.9999834368287877</v>
      </c>
      <c r="AA330" s="23">
        <f t="shared" si="135"/>
        <v>0.45912577599272092</v>
      </c>
      <c r="AB330" s="23">
        <f t="shared" si="136"/>
        <v>1.0516544649640678</v>
      </c>
      <c r="AC330" s="23">
        <f t="shared" si="137"/>
        <v>11.600815204187391</v>
      </c>
      <c r="AD330" s="23">
        <f t="shared" si="138"/>
        <v>105.16544649640677</v>
      </c>
      <c r="AE330" s="23">
        <f t="shared" si="139"/>
        <v>-0.2</v>
      </c>
      <c r="AF330" s="46">
        <f t="shared" si="140"/>
        <v>0.17598503205344412</v>
      </c>
      <c r="AG330" s="23">
        <f t="shared" si="141"/>
        <v>0.12007483973277944</v>
      </c>
      <c r="AH330" s="23">
        <f t="shared" si="142"/>
        <v>1.1584472004266149</v>
      </c>
      <c r="AI330" s="155">
        <f t="shared" si="143"/>
        <v>0.1773093675019595</v>
      </c>
      <c r="AJ330" s="155">
        <f t="shared" si="144"/>
        <v>2.416150438419493E-2</v>
      </c>
      <c r="AK330" s="155">
        <f t="shared" si="145"/>
        <v>0.20147087188615442</v>
      </c>
      <c r="AL330" s="155">
        <f t="shared" si="146"/>
        <v>12.098235692902612</v>
      </c>
    </row>
    <row r="331" spans="1:38" s="156" customFormat="1" x14ac:dyDescent="0.35">
      <c r="A331" s="23">
        <f>'Uitgebreide invoer'!A331</f>
        <v>228.89999999999873</v>
      </c>
      <c r="B331" s="23">
        <f t="shared" si="125"/>
        <v>0.69999999999998863</v>
      </c>
      <c r="C331" s="23">
        <f>'Uitgebreide invoer'!B331</f>
        <v>0.2</v>
      </c>
      <c r="D331" s="23" t="str">
        <f>'Uitgebreide invoer'!C331</f>
        <v>100 - Riet</v>
      </c>
      <c r="E331" s="23">
        <f>'Uitgebreide invoer'!D331</f>
        <v>100</v>
      </c>
      <c r="F331" s="23">
        <f>'Uitgebreide invoer'!E331</f>
        <v>1.5</v>
      </c>
      <c r="G331" s="23">
        <f>'Uitgebreide invoer'!F331</f>
        <v>1.2</v>
      </c>
      <c r="H331" s="23">
        <f>'Uitgebreide invoer'!G331</f>
        <v>1.2</v>
      </c>
      <c r="I331" s="23">
        <f>'Uitgebreide invoer'!H331</f>
        <v>1</v>
      </c>
      <c r="J331" s="24">
        <f>J330+(+H331-I331)/(MAX('Invoerblad heterogene watergang'!$H$9:$H$17))*B331</f>
        <v>1.0653999999999928</v>
      </c>
      <c r="K331" s="24">
        <f t="shared" si="147"/>
        <v>1.8420973722341183</v>
      </c>
      <c r="L331" s="79">
        <f t="shared" si="148"/>
        <v>0.77653650420786602</v>
      </c>
      <c r="M331" s="91">
        <f>'Uitgebreide invoer'!K331</f>
        <v>50</v>
      </c>
      <c r="N331" s="89">
        <f t="shared" si="126"/>
        <v>1.4153999999999929</v>
      </c>
      <c r="O331" s="93" t="str">
        <f>'Uitgebreide invoer'!L331</f>
        <v>Begroeiing volgt bodemverloop</v>
      </c>
      <c r="P331" s="23">
        <f t="shared" si="127"/>
        <v>0.35</v>
      </c>
      <c r="Q331" s="24">
        <f t="shared" si="128"/>
        <v>2.2981146608511718E-4</v>
      </c>
      <c r="R331" s="23">
        <f>'Uitgebreide invoer'!I331</f>
        <v>0</v>
      </c>
      <c r="S331" s="23">
        <f t="shared" si="129"/>
        <v>0</v>
      </c>
      <c r="T331" s="24">
        <f t="shared" si="149"/>
        <v>0.42653650420786604</v>
      </c>
      <c r="U331" s="23" t="str">
        <f>'Uitgebreide invoer'!J331</f>
        <v>Nee</v>
      </c>
      <c r="V331" s="23">
        <f t="shared" si="130"/>
        <v>0.78474388918223958</v>
      </c>
      <c r="W331" s="23">
        <f t="shared" si="131"/>
        <v>2.7378992367786226</v>
      </c>
      <c r="X331" s="23">
        <f t="shared" si="132"/>
        <v>0.28662263338279725</v>
      </c>
      <c r="Y331" s="23">
        <f t="shared" si="133"/>
        <v>1.8363572186004991</v>
      </c>
      <c r="Z331" s="23">
        <f t="shared" si="134"/>
        <v>3.9998421831910189</v>
      </c>
      <c r="AA331" s="23">
        <f t="shared" si="135"/>
        <v>0.45910741836706132</v>
      </c>
      <c r="AB331" s="23">
        <f t="shared" si="136"/>
        <v>1.0516133294182595</v>
      </c>
      <c r="AC331" s="23">
        <f t="shared" si="137"/>
        <v>11.598821033586693</v>
      </c>
      <c r="AD331" s="23">
        <f t="shared" si="138"/>
        <v>105.16133294182595</v>
      </c>
      <c r="AE331" s="23">
        <f t="shared" si="139"/>
        <v>-0.2</v>
      </c>
      <c r="AF331" s="46">
        <f t="shared" si="140"/>
        <v>0.17597925999533676</v>
      </c>
      <c r="AG331" s="23">
        <f t="shared" si="141"/>
        <v>0.12010370002331627</v>
      </c>
      <c r="AH331" s="23">
        <f t="shared" si="142"/>
        <v>1.1586649073585291</v>
      </c>
      <c r="AI331" s="155">
        <f t="shared" si="143"/>
        <v>0.17730362880905357</v>
      </c>
      <c r="AJ331" s="155">
        <f t="shared" si="144"/>
        <v>2.4167280098826151E-2</v>
      </c>
      <c r="AK331" s="155">
        <f t="shared" si="145"/>
        <v>0.20147090890787972</v>
      </c>
      <c r="AL331" s="155">
        <f t="shared" si="146"/>
        <v>12.097785716774959</v>
      </c>
    </row>
    <row r="332" spans="1:38" s="156" customFormat="1" x14ac:dyDescent="0.35">
      <c r="A332" s="23">
        <f>'Uitgebreide invoer'!A332</f>
        <v>229.59999999999872</v>
      </c>
      <c r="B332" s="23">
        <f t="shared" si="125"/>
        <v>0.69999999999998863</v>
      </c>
      <c r="C332" s="23">
        <f>'Uitgebreide invoer'!B332</f>
        <v>0.2</v>
      </c>
      <c r="D332" s="23" t="str">
        <f>'Uitgebreide invoer'!C332</f>
        <v>100 - Riet</v>
      </c>
      <c r="E332" s="23">
        <f>'Uitgebreide invoer'!D332</f>
        <v>100</v>
      </c>
      <c r="F332" s="23">
        <f>'Uitgebreide invoer'!E332</f>
        <v>1.5</v>
      </c>
      <c r="G332" s="23">
        <f>'Uitgebreide invoer'!F332</f>
        <v>1.2</v>
      </c>
      <c r="H332" s="23">
        <f>'Uitgebreide invoer'!G332</f>
        <v>1.2</v>
      </c>
      <c r="I332" s="23">
        <f>'Uitgebreide invoer'!H332</f>
        <v>1</v>
      </c>
      <c r="J332" s="24">
        <f>J331+(+H332-I332)/(MAX('Invoerblad heterogene watergang'!$H$9:$H$17))*B332</f>
        <v>1.0655999999999928</v>
      </c>
      <c r="K332" s="24">
        <f t="shared" si="147"/>
        <v>1.8422582849595961</v>
      </c>
      <c r="L332" s="79">
        <f t="shared" si="148"/>
        <v>0.77649737223412552</v>
      </c>
      <c r="M332" s="91">
        <f>'Uitgebreide invoer'!K332</f>
        <v>50</v>
      </c>
      <c r="N332" s="89">
        <f t="shared" si="126"/>
        <v>1.4155999999999929</v>
      </c>
      <c r="O332" s="93" t="str">
        <f>'Uitgebreide invoer'!L332</f>
        <v>Begroeiing volgt bodemverloop</v>
      </c>
      <c r="P332" s="23">
        <f t="shared" si="127"/>
        <v>0.35</v>
      </c>
      <c r="Q332" s="24">
        <f t="shared" si="128"/>
        <v>2.2987532211110284E-4</v>
      </c>
      <c r="R332" s="23">
        <f>'Uitgebreide invoer'!I332</f>
        <v>0</v>
      </c>
      <c r="S332" s="23">
        <f t="shared" si="129"/>
        <v>0</v>
      </c>
      <c r="T332" s="24">
        <f t="shared" si="149"/>
        <v>0.42649737223412554</v>
      </c>
      <c r="U332" s="23" t="str">
        <f>'Uitgebreide invoer'!J332</f>
        <v>Nee</v>
      </c>
      <c r="V332" s="23">
        <f t="shared" si="130"/>
        <v>0.784646859464872</v>
      </c>
      <c r="W332" s="23">
        <f t="shared" si="131"/>
        <v>2.7377581444407912</v>
      </c>
      <c r="X332" s="23">
        <f t="shared" si="132"/>
        <v>0.28660196338312505</v>
      </c>
      <c r="Y332" s="23">
        <f t="shared" si="133"/>
        <v>1.8362191003107036</v>
      </c>
      <c r="Z332" s="23">
        <f t="shared" si="134"/>
        <v>3.9997010908531871</v>
      </c>
      <c r="AA332" s="23">
        <f t="shared" si="135"/>
        <v>0.45908908155909589</v>
      </c>
      <c r="AB332" s="23">
        <f t="shared" si="136"/>
        <v>1.0515722408458315</v>
      </c>
      <c r="AC332" s="23">
        <f t="shared" si="137"/>
        <v>11.596829320455996</v>
      </c>
      <c r="AD332" s="23">
        <f t="shared" si="138"/>
        <v>105.15722408458315</v>
      </c>
      <c r="AE332" s="23">
        <f t="shared" si="139"/>
        <v>-0.2</v>
      </c>
      <c r="AF332" s="46">
        <f t="shared" si="140"/>
        <v>0.17597349298671475</v>
      </c>
      <c r="AG332" s="23">
        <f t="shared" si="141"/>
        <v>0.12013253506642632</v>
      </c>
      <c r="AH332" s="23">
        <f t="shared" si="142"/>
        <v>1.1588825977988968</v>
      </c>
      <c r="AI332" s="155">
        <f t="shared" si="143"/>
        <v>0.17729789511814889</v>
      </c>
      <c r="AJ332" s="155">
        <f t="shared" si="144"/>
        <v>2.4173050758752972E-2</v>
      </c>
      <c r="AK332" s="155">
        <f t="shared" si="145"/>
        <v>0.20147094587690187</v>
      </c>
      <c r="AL332" s="155">
        <f t="shared" si="146"/>
        <v>12.097336274156445</v>
      </c>
    </row>
    <row r="333" spans="1:38" s="156" customFormat="1" x14ac:dyDescent="0.35">
      <c r="A333" s="23">
        <f>'Uitgebreide invoer'!A333</f>
        <v>230.2999999999987</v>
      </c>
      <c r="B333" s="23">
        <f t="shared" si="125"/>
        <v>0.69999999999998863</v>
      </c>
      <c r="C333" s="23">
        <f>'Uitgebreide invoer'!B333</f>
        <v>0.2</v>
      </c>
      <c r="D333" s="23" t="str">
        <f>'Uitgebreide invoer'!C333</f>
        <v>100 - Riet</v>
      </c>
      <c r="E333" s="23">
        <f>'Uitgebreide invoer'!D333</f>
        <v>100</v>
      </c>
      <c r="F333" s="23">
        <f>'Uitgebreide invoer'!E333</f>
        <v>1.5</v>
      </c>
      <c r="G333" s="23">
        <f>'Uitgebreide invoer'!F333</f>
        <v>1.2</v>
      </c>
      <c r="H333" s="23">
        <f>'Uitgebreide invoer'!G333</f>
        <v>1.2</v>
      </c>
      <c r="I333" s="23">
        <f>'Uitgebreide invoer'!H333</f>
        <v>1</v>
      </c>
      <c r="J333" s="24">
        <f>J332+(+H333-I333)/(MAX('Invoerblad heterogene watergang'!$H$9:$H$17))*B333</f>
        <v>1.0657999999999928</v>
      </c>
      <c r="K333" s="24">
        <f t="shared" si="147"/>
        <v>1.8424192423469563</v>
      </c>
      <c r="L333" s="79">
        <f t="shared" si="148"/>
        <v>0.77645828495960334</v>
      </c>
      <c r="M333" s="91">
        <f>'Uitgebreide invoer'!K333</f>
        <v>50</v>
      </c>
      <c r="N333" s="89">
        <f t="shared" si="126"/>
        <v>1.4157999999999928</v>
      </c>
      <c r="O333" s="93" t="str">
        <f>'Uitgebreide invoer'!L333</f>
        <v>Begroeiing volgt bodemverloop</v>
      </c>
      <c r="P333" s="23">
        <f t="shared" si="127"/>
        <v>0.35</v>
      </c>
      <c r="Q333" s="24">
        <f t="shared" si="128"/>
        <v>2.2993912480037481E-4</v>
      </c>
      <c r="R333" s="23">
        <f>'Uitgebreide invoer'!I333</f>
        <v>0</v>
      </c>
      <c r="S333" s="23">
        <f t="shared" si="129"/>
        <v>0</v>
      </c>
      <c r="T333" s="24">
        <f t="shared" si="149"/>
        <v>0.42645828495960336</v>
      </c>
      <c r="U333" s="23" t="str">
        <f>'Uitgebreide invoer'!J333</f>
        <v>Nee</v>
      </c>
      <c r="V333" s="23">
        <f t="shared" si="130"/>
        <v>0.78454994516755339</v>
      </c>
      <c r="W333" s="23">
        <f t="shared" si="131"/>
        <v>2.7376172132682832</v>
      </c>
      <c r="X333" s="23">
        <f t="shared" si="132"/>
        <v>0.28658131654239727</v>
      </c>
      <c r="Y333" s="23">
        <f t="shared" si="133"/>
        <v>1.8360811443751366</v>
      </c>
      <c r="Z333" s="23">
        <f t="shared" si="134"/>
        <v>3.9995601596806791</v>
      </c>
      <c r="AA333" s="23">
        <f t="shared" si="135"/>
        <v>0.45907076555181192</v>
      </c>
      <c r="AB333" s="23">
        <f t="shared" si="136"/>
        <v>1.0515311992075831</v>
      </c>
      <c r="AC333" s="23">
        <f t="shared" si="137"/>
        <v>11.594840062272956</v>
      </c>
      <c r="AD333" s="23">
        <f t="shared" si="138"/>
        <v>105.15311992075831</v>
      </c>
      <c r="AE333" s="23">
        <f t="shared" si="139"/>
        <v>-0.2</v>
      </c>
      <c r="AF333" s="46">
        <f t="shared" si="140"/>
        <v>0.17596773102695243</v>
      </c>
      <c r="AG333" s="23">
        <f t="shared" si="141"/>
        <v>0.12016134486523791</v>
      </c>
      <c r="AH333" s="23">
        <f t="shared" si="142"/>
        <v>1.1591002717524947</v>
      </c>
      <c r="AI333" s="155">
        <f t="shared" si="143"/>
        <v>0.17729216642867929</v>
      </c>
      <c r="AJ333" s="155">
        <f t="shared" si="144"/>
        <v>2.4178816364608023E-2</v>
      </c>
      <c r="AK333" s="155">
        <f t="shared" si="145"/>
        <v>0.20147098279328732</v>
      </c>
      <c r="AL333" s="155">
        <f t="shared" si="146"/>
        <v>12.096887364563642</v>
      </c>
    </row>
    <row r="334" spans="1:38" s="156" customFormat="1" x14ac:dyDescent="0.35">
      <c r="A334" s="23">
        <f>'Uitgebreide invoer'!A334</f>
        <v>230.99999999999869</v>
      </c>
      <c r="B334" s="23">
        <f t="shared" si="125"/>
        <v>0.69999999999998863</v>
      </c>
      <c r="C334" s="23">
        <f>'Uitgebreide invoer'!B334</f>
        <v>0.2</v>
      </c>
      <c r="D334" s="23" t="str">
        <f>'Uitgebreide invoer'!C334</f>
        <v>100 - Riet</v>
      </c>
      <c r="E334" s="23">
        <f>'Uitgebreide invoer'!D334</f>
        <v>100</v>
      </c>
      <c r="F334" s="23">
        <f>'Uitgebreide invoer'!E334</f>
        <v>1.5</v>
      </c>
      <c r="G334" s="23">
        <f>'Uitgebreide invoer'!F334</f>
        <v>1.2</v>
      </c>
      <c r="H334" s="23">
        <f>'Uitgebreide invoer'!G334</f>
        <v>1.2</v>
      </c>
      <c r="I334" s="23">
        <f>'Uitgebreide invoer'!H334</f>
        <v>1</v>
      </c>
      <c r="J334" s="24">
        <f>J333+(+H334-I334)/(MAX('Invoerblad heterogene watergang'!$H$9:$H$17))*B334</f>
        <v>1.0659999999999927</v>
      </c>
      <c r="K334" s="24">
        <f t="shared" si="147"/>
        <v>1.8425802443588633</v>
      </c>
      <c r="L334" s="79">
        <f t="shared" si="148"/>
        <v>0.77641924234696358</v>
      </c>
      <c r="M334" s="91">
        <f>'Uitgebreide invoer'!K334</f>
        <v>50</v>
      </c>
      <c r="N334" s="89">
        <f t="shared" si="126"/>
        <v>1.4159999999999928</v>
      </c>
      <c r="O334" s="93" t="str">
        <f>'Uitgebreide invoer'!L334</f>
        <v>Begroeiing volgt bodemverloop</v>
      </c>
      <c r="P334" s="23">
        <f t="shared" si="127"/>
        <v>0.35</v>
      </c>
      <c r="Q334" s="24">
        <f t="shared" si="128"/>
        <v>2.3000287415282211E-4</v>
      </c>
      <c r="R334" s="23">
        <f>'Uitgebreide invoer'!I334</f>
        <v>0</v>
      </c>
      <c r="S334" s="23">
        <f t="shared" si="129"/>
        <v>0</v>
      </c>
      <c r="T334" s="24">
        <f t="shared" si="149"/>
        <v>0.4264192423469636</v>
      </c>
      <c r="U334" s="23" t="str">
        <f>'Uitgebreide invoer'!J334</f>
        <v>Nee</v>
      </c>
      <c r="V334" s="23">
        <f t="shared" si="130"/>
        <v>0.78445314618199402</v>
      </c>
      <c r="W334" s="23">
        <f t="shared" si="131"/>
        <v>2.7374764431264822</v>
      </c>
      <c r="X334" s="23">
        <f t="shared" si="132"/>
        <v>0.28656069284237096</v>
      </c>
      <c r="Y334" s="23">
        <f t="shared" si="133"/>
        <v>1.8359433506463054</v>
      </c>
      <c r="Z334" s="23">
        <f t="shared" si="134"/>
        <v>3.999419389538879</v>
      </c>
      <c r="AA334" s="23">
        <f t="shared" si="135"/>
        <v>0.45905247032819535</v>
      </c>
      <c r="AB334" s="23">
        <f t="shared" si="136"/>
        <v>1.0514902044643115</v>
      </c>
      <c r="AC334" s="23">
        <f t="shared" si="137"/>
        <v>11.592853256516626</v>
      </c>
      <c r="AD334" s="23">
        <f t="shared" si="138"/>
        <v>105.14902044643115</v>
      </c>
      <c r="AE334" s="23">
        <f t="shared" si="139"/>
        <v>-0.2</v>
      </c>
      <c r="AF334" s="46">
        <f t="shared" si="140"/>
        <v>0.17596197411541428</v>
      </c>
      <c r="AG334" s="23">
        <f t="shared" si="141"/>
        <v>0.12019012942292864</v>
      </c>
      <c r="AH334" s="23">
        <f t="shared" si="142"/>
        <v>1.1593179292241265</v>
      </c>
      <c r="AI334" s="155">
        <f t="shared" si="143"/>
        <v>0.17728644274006883</v>
      </c>
      <c r="AJ334" s="155">
        <f t="shared" si="144"/>
        <v>2.4184576917033022E-2</v>
      </c>
      <c r="AK334" s="155">
        <f t="shared" si="145"/>
        <v>0.20147101965710185</v>
      </c>
      <c r="AL334" s="155">
        <f t="shared" si="146"/>
        <v>12.096438987513181</v>
      </c>
    </row>
    <row r="335" spans="1:38" s="156" customFormat="1" x14ac:dyDescent="0.35">
      <c r="A335" s="23">
        <f>'Uitgebreide invoer'!A335</f>
        <v>231.69999999999868</v>
      </c>
      <c r="B335" s="23">
        <f t="shared" si="125"/>
        <v>0.69999999999998863</v>
      </c>
      <c r="C335" s="23">
        <f>'Uitgebreide invoer'!B335</f>
        <v>0.2</v>
      </c>
      <c r="D335" s="23" t="str">
        <f>'Uitgebreide invoer'!C335</f>
        <v>100 - Riet</v>
      </c>
      <c r="E335" s="23">
        <f>'Uitgebreide invoer'!D335</f>
        <v>100</v>
      </c>
      <c r="F335" s="23">
        <f>'Uitgebreide invoer'!E335</f>
        <v>1.5</v>
      </c>
      <c r="G335" s="23">
        <f>'Uitgebreide invoer'!F335</f>
        <v>1.2</v>
      </c>
      <c r="H335" s="23">
        <f>'Uitgebreide invoer'!G335</f>
        <v>1.2</v>
      </c>
      <c r="I335" s="23">
        <f>'Uitgebreide invoer'!H335</f>
        <v>1</v>
      </c>
      <c r="J335" s="24">
        <f>J334+(+H335-I335)/(MAX('Invoerblad heterogene watergang'!$H$9:$H$17))*B335</f>
        <v>1.0661999999999927</v>
      </c>
      <c r="K335" s="24">
        <f t="shared" si="147"/>
        <v>1.8427412909579812</v>
      </c>
      <c r="L335" s="79">
        <f t="shared" si="148"/>
        <v>0.77638024435887054</v>
      </c>
      <c r="M335" s="91">
        <f>'Uitgebreide invoer'!K335</f>
        <v>50</v>
      </c>
      <c r="N335" s="89">
        <f t="shared" si="126"/>
        <v>1.4161999999999928</v>
      </c>
      <c r="O335" s="93" t="str">
        <f>'Uitgebreide invoer'!L335</f>
        <v>Begroeiing volgt bodemverloop</v>
      </c>
      <c r="P335" s="23">
        <f t="shared" si="127"/>
        <v>0.35</v>
      </c>
      <c r="Q335" s="24">
        <f t="shared" si="128"/>
        <v>2.3006657016844597E-4</v>
      </c>
      <c r="R335" s="23">
        <f>'Uitgebreide invoer'!I335</f>
        <v>0</v>
      </c>
      <c r="S335" s="23">
        <f t="shared" si="129"/>
        <v>0</v>
      </c>
      <c r="T335" s="24">
        <f t="shared" si="149"/>
        <v>0.42638024435887056</v>
      </c>
      <c r="U335" s="23" t="str">
        <f>'Uitgebreide invoer'!J335</f>
        <v>Nee</v>
      </c>
      <c r="V335" s="23">
        <f t="shared" si="130"/>
        <v>0.78435646239993995</v>
      </c>
      <c r="W335" s="23">
        <f t="shared" si="131"/>
        <v>2.7373358338807732</v>
      </c>
      <c r="X335" s="23">
        <f t="shared" si="132"/>
        <v>0.28654009226479998</v>
      </c>
      <c r="Y335" s="23">
        <f t="shared" si="133"/>
        <v>1.835805718976754</v>
      </c>
      <c r="Z335" s="23">
        <f t="shared" si="134"/>
        <v>3.9992787802931691</v>
      </c>
      <c r="AA335" s="23">
        <f t="shared" si="135"/>
        <v>0.4590341958712314</v>
      </c>
      <c r="AB335" s="23">
        <f t="shared" si="136"/>
        <v>1.0514492565768141</v>
      </c>
      <c r="AC335" s="23">
        <f t="shared" si="137"/>
        <v>11.590868900667484</v>
      </c>
      <c r="AD335" s="23">
        <f t="shared" si="138"/>
        <v>105.14492565768141</v>
      </c>
      <c r="AE335" s="23">
        <f t="shared" si="139"/>
        <v>-0.2</v>
      </c>
      <c r="AF335" s="46">
        <f t="shared" si="140"/>
        <v>0.17595622225145605</v>
      </c>
      <c r="AG335" s="23">
        <f t="shared" si="141"/>
        <v>0.12021888874271983</v>
      </c>
      <c r="AH335" s="23">
        <f t="shared" si="142"/>
        <v>1.1595355702186174</v>
      </c>
      <c r="AI335" s="155">
        <f t="shared" si="143"/>
        <v>0.17728072405173267</v>
      </c>
      <c r="AJ335" s="155">
        <f t="shared" si="144"/>
        <v>2.4190332416678995E-2</v>
      </c>
      <c r="AK335" s="155">
        <f t="shared" si="145"/>
        <v>0.20147105646841168</v>
      </c>
      <c r="AL335" s="155">
        <f t="shared" si="146"/>
        <v>12.095991142521759</v>
      </c>
    </row>
    <row r="336" spans="1:38" s="156" customFormat="1" x14ac:dyDescent="0.35">
      <c r="A336" s="23">
        <f>'Uitgebreide invoer'!A336</f>
        <v>232.39999999999867</v>
      </c>
      <c r="B336" s="23">
        <f t="shared" si="125"/>
        <v>0.69999999999998863</v>
      </c>
      <c r="C336" s="23">
        <f>'Uitgebreide invoer'!B336</f>
        <v>0.2</v>
      </c>
      <c r="D336" s="23" t="str">
        <f>'Uitgebreide invoer'!C336</f>
        <v>100 - Riet</v>
      </c>
      <c r="E336" s="23">
        <f>'Uitgebreide invoer'!D336</f>
        <v>100</v>
      </c>
      <c r="F336" s="23">
        <f>'Uitgebreide invoer'!E336</f>
        <v>1.5</v>
      </c>
      <c r="G336" s="23">
        <f>'Uitgebreide invoer'!F336</f>
        <v>1.2</v>
      </c>
      <c r="H336" s="23">
        <f>'Uitgebreide invoer'!G336</f>
        <v>1.2</v>
      </c>
      <c r="I336" s="23">
        <f>'Uitgebreide invoer'!H336</f>
        <v>1</v>
      </c>
      <c r="J336" s="24">
        <f>J335+(+H336-I336)/(MAX('Invoerblad heterogene watergang'!$H$9:$H$17))*B336</f>
        <v>1.0663999999999927</v>
      </c>
      <c r="K336" s="24">
        <f t="shared" si="147"/>
        <v>1.8429023821069743</v>
      </c>
      <c r="L336" s="79">
        <f t="shared" si="148"/>
        <v>0.77634129095798854</v>
      </c>
      <c r="M336" s="91">
        <f>'Uitgebreide invoer'!K336</f>
        <v>50</v>
      </c>
      <c r="N336" s="89">
        <f t="shared" si="126"/>
        <v>1.4163999999999928</v>
      </c>
      <c r="O336" s="93" t="str">
        <f>'Uitgebreide invoer'!L336</f>
        <v>Begroeiing volgt bodemverloop</v>
      </c>
      <c r="P336" s="23">
        <f t="shared" si="127"/>
        <v>0.35</v>
      </c>
      <c r="Q336" s="24">
        <f t="shared" si="128"/>
        <v>2.3013021284735847E-4</v>
      </c>
      <c r="R336" s="23">
        <f>'Uitgebreide invoer'!I336</f>
        <v>0</v>
      </c>
      <c r="S336" s="23">
        <f t="shared" si="129"/>
        <v>0</v>
      </c>
      <c r="T336" s="24">
        <f t="shared" si="149"/>
        <v>0.42634129095798856</v>
      </c>
      <c r="U336" s="23" t="str">
        <f>'Uitgebreide invoer'!J336</f>
        <v>Nee</v>
      </c>
      <c r="V336" s="23">
        <f t="shared" si="130"/>
        <v>0.78425989371317262</v>
      </c>
      <c r="W336" s="23">
        <f t="shared" si="131"/>
        <v>2.7371953853965394</v>
      </c>
      <c r="X336" s="23">
        <f t="shared" si="132"/>
        <v>0.28651951479143545</v>
      </c>
      <c r="Y336" s="23">
        <f t="shared" si="133"/>
        <v>1.8356682492190604</v>
      </c>
      <c r="Z336" s="23">
        <f t="shared" si="134"/>
        <v>3.9991383318089353</v>
      </c>
      <c r="AA336" s="23">
        <f t="shared" si="135"/>
        <v>0.45901594216390362</v>
      </c>
      <c r="AB336" s="23">
        <f t="shared" si="136"/>
        <v>1.0514083555058877</v>
      </c>
      <c r="AC336" s="23">
        <f t="shared" si="137"/>
        <v>11.588886992207433</v>
      </c>
      <c r="AD336" s="23">
        <f t="shared" si="138"/>
        <v>105.14083555058878</v>
      </c>
      <c r="AE336" s="23">
        <f t="shared" si="139"/>
        <v>-0.2</v>
      </c>
      <c r="AF336" s="46">
        <f t="shared" si="140"/>
        <v>0.17595047543442416</v>
      </c>
      <c r="AG336" s="23">
        <f t="shared" si="141"/>
        <v>0.12024762282787926</v>
      </c>
      <c r="AH336" s="23">
        <f t="shared" si="142"/>
        <v>1.1597531947408177</v>
      </c>
      <c r="AI336" s="155">
        <f t="shared" si="143"/>
        <v>0.17727501036307686</v>
      </c>
      <c r="AJ336" s="155">
        <f t="shared" si="144"/>
        <v>2.419608286420611E-2</v>
      </c>
      <c r="AK336" s="155">
        <f t="shared" si="145"/>
        <v>0.20147109322728296</v>
      </c>
      <c r="AL336" s="155">
        <f t="shared" si="146"/>
        <v>12.095543829106168</v>
      </c>
    </row>
    <row r="337" spans="1:38" s="156" customFormat="1" x14ac:dyDescent="0.35">
      <c r="A337" s="23">
        <f>'Uitgebreide invoer'!A337</f>
        <v>233.09999999999866</v>
      </c>
      <c r="B337" s="23">
        <f t="shared" si="125"/>
        <v>0.69999999999998863</v>
      </c>
      <c r="C337" s="23">
        <f>'Uitgebreide invoer'!B337</f>
        <v>0.2</v>
      </c>
      <c r="D337" s="23" t="str">
        <f>'Uitgebreide invoer'!C337</f>
        <v>100 - Riet</v>
      </c>
      <c r="E337" s="23">
        <f>'Uitgebreide invoer'!D337</f>
        <v>100</v>
      </c>
      <c r="F337" s="23">
        <f>'Uitgebreide invoer'!E337</f>
        <v>1.5</v>
      </c>
      <c r="G337" s="23">
        <f>'Uitgebreide invoer'!F337</f>
        <v>1.2</v>
      </c>
      <c r="H337" s="23">
        <f>'Uitgebreide invoer'!G337</f>
        <v>1.2</v>
      </c>
      <c r="I337" s="23">
        <f>'Uitgebreide invoer'!H337</f>
        <v>1</v>
      </c>
      <c r="J337" s="24">
        <f>J336+(+H337-I337)/(MAX('Invoerblad heterogene watergang'!$H$9:$H$17))*B337</f>
        <v>1.0665999999999927</v>
      </c>
      <c r="K337" s="24">
        <f t="shared" si="147"/>
        <v>1.8430635177685071</v>
      </c>
      <c r="L337" s="79">
        <f t="shared" si="148"/>
        <v>0.77630238210698166</v>
      </c>
      <c r="M337" s="91">
        <f>'Uitgebreide invoer'!K337</f>
        <v>50</v>
      </c>
      <c r="N337" s="89">
        <f t="shared" si="126"/>
        <v>1.4165999999999928</v>
      </c>
      <c r="O337" s="93" t="str">
        <f>'Uitgebreide invoer'!L337</f>
        <v>Begroeiing volgt bodemverloop</v>
      </c>
      <c r="P337" s="23">
        <f t="shared" si="127"/>
        <v>0.35</v>
      </c>
      <c r="Q337" s="24">
        <f t="shared" si="128"/>
        <v>2.3019380218978293E-4</v>
      </c>
      <c r="R337" s="23">
        <f>'Uitgebreide invoer'!I337</f>
        <v>0</v>
      </c>
      <c r="S337" s="23">
        <f t="shared" si="129"/>
        <v>0</v>
      </c>
      <c r="T337" s="24">
        <f t="shared" si="149"/>
        <v>0.42630238210698168</v>
      </c>
      <c r="U337" s="23" t="str">
        <f>'Uitgebreide invoer'!J337</f>
        <v>Nee</v>
      </c>
      <c r="V337" s="23">
        <f t="shared" si="130"/>
        <v>0.78416344001350846</v>
      </c>
      <c r="W337" s="23">
        <f t="shared" si="131"/>
        <v>2.7370550975391645</v>
      </c>
      <c r="X337" s="23">
        <f t="shared" si="132"/>
        <v>0.28649896040402523</v>
      </c>
      <c r="Y337" s="23">
        <f t="shared" si="133"/>
        <v>1.8355309412258389</v>
      </c>
      <c r="Z337" s="23">
        <f t="shared" si="134"/>
        <v>3.9989980439515609</v>
      </c>
      <c r="AA337" s="23">
        <f t="shared" si="135"/>
        <v>0.45899770918919519</v>
      </c>
      <c r="AB337" s="23">
        <f t="shared" si="136"/>
        <v>1.0513675012123305</v>
      </c>
      <c r="AC337" s="23">
        <f t="shared" si="137"/>
        <v>11.586907528619772</v>
      </c>
      <c r="AD337" s="23">
        <f t="shared" si="138"/>
        <v>105.13675012123305</v>
      </c>
      <c r="AE337" s="23">
        <f t="shared" si="139"/>
        <v>-0.2</v>
      </c>
      <c r="AF337" s="46">
        <f t="shared" si="140"/>
        <v>0.17594473366365579</v>
      </c>
      <c r="AG337" s="23">
        <f t="shared" si="141"/>
        <v>0.12027633168172111</v>
      </c>
      <c r="AH337" s="23">
        <f t="shared" si="142"/>
        <v>1.1599708027956022</v>
      </c>
      <c r="AI337" s="155">
        <f t="shared" si="143"/>
        <v>0.17726930167349783</v>
      </c>
      <c r="AJ337" s="155">
        <f t="shared" si="144"/>
        <v>2.4201828260283758E-2</v>
      </c>
      <c r="AK337" s="155">
        <f t="shared" si="145"/>
        <v>0.20147112993378158</v>
      </c>
      <c r="AL337" s="155">
        <f t="shared" si="146"/>
        <v>12.095097046783234</v>
      </c>
    </row>
    <row r="338" spans="1:38" s="156" customFormat="1" x14ac:dyDescent="0.35">
      <c r="A338" s="23">
        <f>'Uitgebreide invoer'!A338</f>
        <v>233.79999999999865</v>
      </c>
      <c r="B338" s="23">
        <f t="shared" si="125"/>
        <v>0.69999999999998863</v>
      </c>
      <c r="C338" s="23">
        <f>'Uitgebreide invoer'!B338</f>
        <v>0.2</v>
      </c>
      <c r="D338" s="23" t="str">
        <f>'Uitgebreide invoer'!C338</f>
        <v>100 - Riet</v>
      </c>
      <c r="E338" s="23">
        <f>'Uitgebreide invoer'!D338</f>
        <v>100</v>
      </c>
      <c r="F338" s="23">
        <f>'Uitgebreide invoer'!E338</f>
        <v>1.5</v>
      </c>
      <c r="G338" s="23">
        <f>'Uitgebreide invoer'!F338</f>
        <v>1.2</v>
      </c>
      <c r="H338" s="23">
        <f>'Uitgebreide invoer'!G338</f>
        <v>1.2</v>
      </c>
      <c r="I338" s="23">
        <f>'Uitgebreide invoer'!H338</f>
        <v>1</v>
      </c>
      <c r="J338" s="24">
        <f>J337+(+H338-I338)/(MAX('Invoerblad heterogene watergang'!$H$9:$H$17))*B338</f>
        <v>1.0667999999999926</v>
      </c>
      <c r="K338" s="24">
        <f t="shared" si="147"/>
        <v>1.8432246979052442</v>
      </c>
      <c r="L338" s="79">
        <f t="shared" si="148"/>
        <v>0.77626351776851443</v>
      </c>
      <c r="M338" s="91">
        <f>'Uitgebreide invoer'!K338</f>
        <v>50</v>
      </c>
      <c r="N338" s="89">
        <f t="shared" si="126"/>
        <v>1.4167999999999927</v>
      </c>
      <c r="O338" s="93" t="str">
        <f>'Uitgebreide invoer'!L338</f>
        <v>Begroeiing volgt bodemverloop</v>
      </c>
      <c r="P338" s="23">
        <f t="shared" si="127"/>
        <v>0.35</v>
      </c>
      <c r="Q338" s="24">
        <f t="shared" si="128"/>
        <v>2.3025733819605234E-4</v>
      </c>
      <c r="R338" s="23">
        <f>'Uitgebreide invoer'!I338</f>
        <v>0</v>
      </c>
      <c r="S338" s="23">
        <f t="shared" si="129"/>
        <v>0</v>
      </c>
      <c r="T338" s="24">
        <f t="shared" si="149"/>
        <v>0.42626351776851445</v>
      </c>
      <c r="U338" s="23" t="str">
        <f>'Uitgebreide invoer'!J338</f>
        <v>Nee</v>
      </c>
      <c r="V338" s="23">
        <f t="shared" si="130"/>
        <v>0.78406710119280032</v>
      </c>
      <c r="W338" s="23">
        <f t="shared" si="131"/>
        <v>2.7369149701740341</v>
      </c>
      <c r="X338" s="23">
        <f t="shared" si="132"/>
        <v>0.28647842908431437</v>
      </c>
      <c r="Y338" s="23">
        <f t="shared" si="133"/>
        <v>1.8353937948497405</v>
      </c>
      <c r="Z338" s="23">
        <f t="shared" si="134"/>
        <v>3.99885791658643</v>
      </c>
      <c r="AA338" s="23">
        <f t="shared" si="135"/>
        <v>0.45897949693008827</v>
      </c>
      <c r="AB338" s="23">
        <f t="shared" si="136"/>
        <v>1.0513266936569403</v>
      </c>
      <c r="AC338" s="23">
        <f t="shared" si="137"/>
        <v>11.584930507389251</v>
      </c>
      <c r="AD338" s="23">
        <f t="shared" si="138"/>
        <v>105.13266936569403</v>
      </c>
      <c r="AE338" s="23">
        <f t="shared" si="139"/>
        <v>-0.2</v>
      </c>
      <c r="AF338" s="46">
        <f t="shared" si="140"/>
        <v>0.17593899693847878</v>
      </c>
      <c r="AG338" s="23">
        <f t="shared" si="141"/>
        <v>0.12030501530760615</v>
      </c>
      <c r="AH338" s="23">
        <f t="shared" si="142"/>
        <v>1.1601883943878699</v>
      </c>
      <c r="AI338" s="155">
        <f t="shared" si="143"/>
        <v>0.17726359798238292</v>
      </c>
      <c r="AJ338" s="155">
        <f t="shared" si="144"/>
        <v>2.4207568605590361E-2</v>
      </c>
      <c r="AK338" s="155">
        <f t="shared" si="145"/>
        <v>0.20147116658797329</v>
      </c>
      <c r="AL338" s="155">
        <f t="shared" si="146"/>
        <v>12.094650795069873</v>
      </c>
    </row>
    <row r="339" spans="1:38" s="156" customFormat="1" x14ac:dyDescent="0.35">
      <c r="A339" s="23">
        <f>'Uitgebreide invoer'!A339</f>
        <v>234.49999999999864</v>
      </c>
      <c r="B339" s="23">
        <f t="shared" si="125"/>
        <v>0.69999999999998863</v>
      </c>
      <c r="C339" s="23">
        <f>'Uitgebreide invoer'!B339</f>
        <v>0.2</v>
      </c>
      <c r="D339" s="23" t="str">
        <f>'Uitgebreide invoer'!C339</f>
        <v>100 - Riet</v>
      </c>
      <c r="E339" s="23">
        <f>'Uitgebreide invoer'!D339</f>
        <v>100</v>
      </c>
      <c r="F339" s="23">
        <f>'Uitgebreide invoer'!E339</f>
        <v>1.5</v>
      </c>
      <c r="G339" s="23">
        <f>'Uitgebreide invoer'!F339</f>
        <v>1.2</v>
      </c>
      <c r="H339" s="23">
        <f>'Uitgebreide invoer'!G339</f>
        <v>1.2</v>
      </c>
      <c r="I339" s="23">
        <f>'Uitgebreide invoer'!H339</f>
        <v>1</v>
      </c>
      <c r="J339" s="24">
        <f>J338+(+H339-I339)/(MAX('Invoerblad heterogene watergang'!$H$9:$H$17))*B339</f>
        <v>1.0669999999999926</v>
      </c>
      <c r="K339" s="24">
        <f t="shared" si="147"/>
        <v>1.8433859224798508</v>
      </c>
      <c r="L339" s="79">
        <f t="shared" si="148"/>
        <v>0.77622469790525161</v>
      </c>
      <c r="M339" s="91">
        <f>'Uitgebreide invoer'!K339</f>
        <v>50</v>
      </c>
      <c r="N339" s="89">
        <f t="shared" si="126"/>
        <v>1.4169999999999927</v>
      </c>
      <c r="O339" s="93" t="str">
        <f>'Uitgebreide invoer'!L339</f>
        <v>Begroeiing volgt bodemverloop</v>
      </c>
      <c r="P339" s="23">
        <f t="shared" si="127"/>
        <v>0.35</v>
      </c>
      <c r="Q339" s="24">
        <f t="shared" si="128"/>
        <v>2.3032082086661237E-4</v>
      </c>
      <c r="R339" s="23">
        <f>'Uitgebreide invoer'!I339</f>
        <v>0</v>
      </c>
      <c r="S339" s="23">
        <f t="shared" si="129"/>
        <v>0</v>
      </c>
      <c r="T339" s="24">
        <f t="shared" si="149"/>
        <v>0.42622469790525164</v>
      </c>
      <c r="U339" s="23" t="str">
        <f>'Uitgebreide invoer'!J339</f>
        <v>Nee</v>
      </c>
      <c r="V339" s="23">
        <f t="shared" si="130"/>
        <v>0.78397087714293645</v>
      </c>
      <c r="W339" s="23">
        <f t="shared" si="131"/>
        <v>2.7367750031665334</v>
      </c>
      <c r="X339" s="23">
        <f t="shared" si="132"/>
        <v>0.28645792081404498</v>
      </c>
      <c r="Y339" s="23">
        <f t="shared" si="133"/>
        <v>1.8352568099434508</v>
      </c>
      <c r="Z339" s="23">
        <f t="shared" si="134"/>
        <v>3.9987179495789293</v>
      </c>
      <c r="AA339" s="23">
        <f t="shared" si="135"/>
        <v>0.45896130536956375</v>
      </c>
      <c r="AB339" s="23">
        <f t="shared" si="136"/>
        <v>1.0512859328005142</v>
      </c>
      <c r="AC339" s="23">
        <f t="shared" si="137"/>
        <v>11.582955926002025</v>
      </c>
      <c r="AD339" s="23">
        <f t="shared" si="138"/>
        <v>105.12859328005142</v>
      </c>
      <c r="AE339" s="23">
        <f t="shared" si="139"/>
        <v>-0.2</v>
      </c>
      <c r="AF339" s="46">
        <f t="shared" si="140"/>
        <v>0.17593326525821248</v>
      </c>
      <c r="AG339" s="23">
        <f t="shared" si="141"/>
        <v>0.12033367370893763</v>
      </c>
      <c r="AH339" s="23">
        <f t="shared" si="142"/>
        <v>1.1604059695225419</v>
      </c>
      <c r="AI339" s="155">
        <f t="shared" si="143"/>
        <v>0.17725789928911065</v>
      </c>
      <c r="AJ339" s="155">
        <f t="shared" si="144"/>
        <v>2.4213303900813672E-2</v>
      </c>
      <c r="AK339" s="155">
        <f t="shared" si="145"/>
        <v>0.20147120318992431</v>
      </c>
      <c r="AL339" s="155">
        <f t="shared" si="146"/>
        <v>12.094205073483062</v>
      </c>
    </row>
    <row r="340" spans="1:38" s="156" customFormat="1" x14ac:dyDescent="0.35">
      <c r="A340" s="23">
        <f>'Uitgebreide invoer'!A340</f>
        <v>235.19999999999862</v>
      </c>
      <c r="B340" s="23">
        <f t="shared" si="125"/>
        <v>0.69999999999998863</v>
      </c>
      <c r="C340" s="23">
        <f>'Uitgebreide invoer'!B340</f>
        <v>0.2</v>
      </c>
      <c r="D340" s="23" t="str">
        <f>'Uitgebreide invoer'!C340</f>
        <v>100 - Riet</v>
      </c>
      <c r="E340" s="23">
        <f>'Uitgebreide invoer'!D340</f>
        <v>100</v>
      </c>
      <c r="F340" s="23">
        <f>'Uitgebreide invoer'!E340</f>
        <v>1.5</v>
      </c>
      <c r="G340" s="23">
        <f>'Uitgebreide invoer'!F340</f>
        <v>1.2</v>
      </c>
      <c r="H340" s="23">
        <f>'Uitgebreide invoer'!G340</f>
        <v>1.2</v>
      </c>
      <c r="I340" s="23">
        <f>'Uitgebreide invoer'!H340</f>
        <v>1</v>
      </c>
      <c r="J340" s="24">
        <f>J339+(+H340-I340)/(MAX('Invoerblad heterogene watergang'!$H$9:$H$17))*B340</f>
        <v>1.0671999999999926</v>
      </c>
      <c r="K340" s="24">
        <f t="shared" si="147"/>
        <v>1.8435471914549921</v>
      </c>
      <c r="L340" s="79">
        <f t="shared" si="148"/>
        <v>0.77618592247985818</v>
      </c>
      <c r="M340" s="91">
        <f>'Uitgebreide invoer'!K340</f>
        <v>50</v>
      </c>
      <c r="N340" s="89">
        <f t="shared" si="126"/>
        <v>1.4171999999999927</v>
      </c>
      <c r="O340" s="93" t="str">
        <f>'Uitgebreide invoer'!L340</f>
        <v>Begroeiing volgt bodemverloop</v>
      </c>
      <c r="P340" s="23">
        <f t="shared" si="127"/>
        <v>0.35</v>
      </c>
      <c r="Q340" s="24">
        <f t="shared" si="128"/>
        <v>2.3038425020201677E-4</v>
      </c>
      <c r="R340" s="23">
        <f>'Uitgebreide invoer'!I340</f>
        <v>0</v>
      </c>
      <c r="S340" s="23">
        <f t="shared" si="129"/>
        <v>0</v>
      </c>
      <c r="T340" s="24">
        <f t="shared" si="149"/>
        <v>0.4261859224798582</v>
      </c>
      <c r="U340" s="23" t="str">
        <f>'Uitgebreide invoer'!J340</f>
        <v>Nee</v>
      </c>
      <c r="V340" s="23">
        <f t="shared" si="130"/>
        <v>0.78387476775584142</v>
      </c>
      <c r="W340" s="23">
        <f t="shared" si="131"/>
        <v>2.7366351963820494</v>
      </c>
      <c r="X340" s="23">
        <f t="shared" si="132"/>
        <v>0.28643743557495638</v>
      </c>
      <c r="Y340" s="23">
        <f t="shared" si="133"/>
        <v>1.8351199863596923</v>
      </c>
      <c r="Z340" s="23">
        <f t="shared" si="134"/>
        <v>3.9985781427944458</v>
      </c>
      <c r="AA340" s="23">
        <f t="shared" si="135"/>
        <v>0.45894313449060187</v>
      </c>
      <c r="AB340" s="23">
        <f t="shared" si="136"/>
        <v>1.0512452186038508</v>
      </c>
      <c r="AC340" s="23">
        <f t="shared" si="137"/>
        <v>11.58098378194569</v>
      </c>
      <c r="AD340" s="23">
        <f t="shared" si="138"/>
        <v>105.12452186038507</v>
      </c>
      <c r="AE340" s="23">
        <f t="shared" si="139"/>
        <v>-0.2</v>
      </c>
      <c r="AF340" s="46">
        <f t="shared" si="140"/>
        <v>0.17592753862216626</v>
      </c>
      <c r="AG340" s="23">
        <f t="shared" si="141"/>
        <v>0.12036230688916877</v>
      </c>
      <c r="AH340" s="23">
        <f t="shared" si="142"/>
        <v>1.1606235282045658</v>
      </c>
      <c r="AI340" s="155">
        <f t="shared" si="143"/>
        <v>0.1772522055930498</v>
      </c>
      <c r="AJ340" s="155">
        <f t="shared" si="144"/>
        <v>2.4219034146650338E-2</v>
      </c>
      <c r="AK340" s="155">
        <f t="shared" si="145"/>
        <v>0.20147123973970013</v>
      </c>
      <c r="AL340" s="155">
        <f t="shared" si="146"/>
        <v>12.093759881539871</v>
      </c>
    </row>
    <row r="341" spans="1:38" s="156" customFormat="1" x14ac:dyDescent="0.35">
      <c r="A341" s="23">
        <f>'Uitgebreide invoer'!A341</f>
        <v>235.89999999999861</v>
      </c>
      <c r="B341" s="23">
        <f t="shared" si="125"/>
        <v>0.69999999999998863</v>
      </c>
      <c r="C341" s="23">
        <f>'Uitgebreide invoer'!B341</f>
        <v>0.2</v>
      </c>
      <c r="D341" s="23" t="str">
        <f>'Uitgebreide invoer'!C341</f>
        <v>100 - Riet</v>
      </c>
      <c r="E341" s="23">
        <f>'Uitgebreide invoer'!D341</f>
        <v>100</v>
      </c>
      <c r="F341" s="23">
        <f>'Uitgebreide invoer'!E341</f>
        <v>1.5</v>
      </c>
      <c r="G341" s="23">
        <f>'Uitgebreide invoer'!F341</f>
        <v>1.2</v>
      </c>
      <c r="H341" s="23">
        <f>'Uitgebreide invoer'!G341</f>
        <v>1.2</v>
      </c>
      <c r="I341" s="23">
        <f>'Uitgebreide invoer'!H341</f>
        <v>1</v>
      </c>
      <c r="J341" s="24">
        <f>J340+(+H341-I341)/(MAX('Invoerblad heterogene watergang'!$H$9:$H$17))*B341</f>
        <v>1.0673999999999926</v>
      </c>
      <c r="K341" s="24">
        <f t="shared" si="147"/>
        <v>1.8437085047933341</v>
      </c>
      <c r="L341" s="79">
        <f t="shared" si="148"/>
        <v>0.77614719145499955</v>
      </c>
      <c r="M341" s="91">
        <f>'Uitgebreide invoer'!K341</f>
        <v>50</v>
      </c>
      <c r="N341" s="89">
        <f t="shared" si="126"/>
        <v>1.4173999999999927</v>
      </c>
      <c r="O341" s="93" t="str">
        <f>'Uitgebreide invoer'!L341</f>
        <v>Begroeiing volgt bodemverloop</v>
      </c>
      <c r="P341" s="23">
        <f t="shared" si="127"/>
        <v>0.35</v>
      </c>
      <c r="Q341" s="24">
        <f t="shared" si="128"/>
        <v>2.3044762620293109E-4</v>
      </c>
      <c r="R341" s="23">
        <f>'Uitgebreide invoer'!I341</f>
        <v>0</v>
      </c>
      <c r="S341" s="23">
        <f t="shared" si="129"/>
        <v>0</v>
      </c>
      <c r="T341" s="24">
        <f t="shared" si="149"/>
        <v>0.42614719145499957</v>
      </c>
      <c r="U341" s="23" t="str">
        <f>'Uitgebreide invoer'!J341</f>
        <v>Nee</v>
      </c>
      <c r="V341" s="23">
        <f t="shared" si="130"/>
        <v>0.78377877292347553</v>
      </c>
      <c r="W341" s="23">
        <f t="shared" si="131"/>
        <v>2.7364955496859702</v>
      </c>
      <c r="X341" s="23">
        <f t="shared" si="132"/>
        <v>0.28641697334878508</v>
      </c>
      <c r="Y341" s="23">
        <f t="shared" si="133"/>
        <v>1.834983323951225</v>
      </c>
      <c r="Z341" s="23">
        <f t="shared" si="134"/>
        <v>3.998438496098367</v>
      </c>
      <c r="AA341" s="23">
        <f t="shared" si="135"/>
        <v>0.45892498427618228</v>
      </c>
      <c r="AB341" s="23">
        <f t="shared" si="136"/>
        <v>1.0512045510277495</v>
      </c>
      <c r="AC341" s="23">
        <f t="shared" si="137"/>
        <v>11.579014072709253</v>
      </c>
      <c r="AD341" s="23">
        <f t="shared" si="138"/>
        <v>105.12045510277494</v>
      </c>
      <c r="AE341" s="23">
        <f t="shared" si="139"/>
        <v>-0.2</v>
      </c>
      <c r="AF341" s="46">
        <f t="shared" si="140"/>
        <v>0.17592181702964088</v>
      </c>
      <c r="AG341" s="23">
        <f t="shared" si="141"/>
        <v>0.12039091485179565</v>
      </c>
      <c r="AH341" s="23">
        <f t="shared" si="142"/>
        <v>1.1608410704389118</v>
      </c>
      <c r="AI341" s="155">
        <f t="shared" si="143"/>
        <v>0.1772465168935603</v>
      </c>
      <c r="AJ341" s="155">
        <f t="shared" si="144"/>
        <v>2.4224759343806281E-2</v>
      </c>
      <c r="AK341" s="155">
        <f t="shared" si="145"/>
        <v>0.20147127623736658</v>
      </c>
      <c r="AL341" s="155">
        <f t="shared" si="146"/>
        <v>12.093315218757411</v>
      </c>
    </row>
    <row r="342" spans="1:38" s="156" customFormat="1" x14ac:dyDescent="0.35">
      <c r="A342" s="23">
        <f>'Uitgebreide invoer'!A342</f>
        <v>236.5999999999986</v>
      </c>
      <c r="B342" s="23">
        <f t="shared" si="125"/>
        <v>0.69999999999998863</v>
      </c>
      <c r="C342" s="23">
        <f>'Uitgebreide invoer'!B342</f>
        <v>0.2</v>
      </c>
      <c r="D342" s="23" t="str">
        <f>'Uitgebreide invoer'!C342</f>
        <v>100 - Riet</v>
      </c>
      <c r="E342" s="23">
        <f>'Uitgebreide invoer'!D342</f>
        <v>100</v>
      </c>
      <c r="F342" s="23">
        <f>'Uitgebreide invoer'!E342</f>
        <v>1.5</v>
      </c>
      <c r="G342" s="23">
        <f>'Uitgebreide invoer'!F342</f>
        <v>1.2</v>
      </c>
      <c r="H342" s="23">
        <f>'Uitgebreide invoer'!G342</f>
        <v>1.2</v>
      </c>
      <c r="I342" s="23">
        <f>'Uitgebreide invoer'!H342</f>
        <v>1</v>
      </c>
      <c r="J342" s="24">
        <f>J341+(+H342-I342)/(MAX('Invoerblad heterogene watergang'!$H$9:$H$17))*B342</f>
        <v>1.0675999999999926</v>
      </c>
      <c r="K342" s="24">
        <f t="shared" si="147"/>
        <v>1.8438698624575431</v>
      </c>
      <c r="L342" s="79">
        <f t="shared" si="148"/>
        <v>0.77610850479334159</v>
      </c>
      <c r="M342" s="91">
        <f>'Uitgebreide invoer'!K342</f>
        <v>50</v>
      </c>
      <c r="N342" s="89">
        <f t="shared" si="126"/>
        <v>1.4175999999999926</v>
      </c>
      <c r="O342" s="93" t="str">
        <f>'Uitgebreide invoer'!L342</f>
        <v>Begroeiing volgt bodemverloop</v>
      </c>
      <c r="P342" s="23">
        <f t="shared" si="127"/>
        <v>0.35</v>
      </c>
      <c r="Q342" s="24">
        <f t="shared" si="128"/>
        <v>2.3051094887013038E-4</v>
      </c>
      <c r="R342" s="23">
        <f>'Uitgebreide invoer'!I342</f>
        <v>0</v>
      </c>
      <c r="S342" s="23">
        <f t="shared" si="129"/>
        <v>0</v>
      </c>
      <c r="T342" s="24">
        <f t="shared" si="149"/>
        <v>0.42610850479334161</v>
      </c>
      <c r="U342" s="23" t="str">
        <f>'Uitgebreide invoer'!J342</f>
        <v>Nee</v>
      </c>
      <c r="V342" s="23">
        <f t="shared" si="130"/>
        <v>0.78368289253783574</v>
      </c>
      <c r="W342" s="23">
        <f t="shared" si="131"/>
        <v>2.7363560629436861</v>
      </c>
      <c r="X342" s="23">
        <f t="shared" si="132"/>
        <v>0.28639653411726479</v>
      </c>
      <c r="Y342" s="23">
        <f t="shared" si="133"/>
        <v>1.8348468225708443</v>
      </c>
      <c r="Z342" s="23">
        <f t="shared" si="134"/>
        <v>3.9982990093560824</v>
      </c>
      <c r="AA342" s="23">
        <f t="shared" si="135"/>
        <v>0.45890685470928361</v>
      </c>
      <c r="AB342" s="23">
        <f t="shared" si="136"/>
        <v>1.0511639300330087</v>
      </c>
      <c r="AC342" s="23">
        <f t="shared" si="137"/>
        <v>11.577046795783165</v>
      </c>
      <c r="AD342" s="23">
        <f t="shared" si="138"/>
        <v>105.11639300330087</v>
      </c>
      <c r="AE342" s="23">
        <f t="shared" si="139"/>
        <v>-0.2</v>
      </c>
      <c r="AF342" s="46">
        <f t="shared" si="140"/>
        <v>0.17591610047992801</v>
      </c>
      <c r="AG342" s="23">
        <f t="shared" si="141"/>
        <v>0.12041949760036003</v>
      </c>
      <c r="AH342" s="23">
        <f t="shared" si="142"/>
        <v>1.1610585962305733</v>
      </c>
      <c r="AI342" s="155">
        <f t="shared" si="143"/>
        <v>0.17724083318999304</v>
      </c>
      <c r="AJ342" s="155">
        <f t="shared" si="144"/>
        <v>2.4230479492996417E-2</v>
      </c>
      <c r="AK342" s="155">
        <f t="shared" si="145"/>
        <v>0.20147131268298946</v>
      </c>
      <c r="AL342" s="155">
        <f t="shared" si="146"/>
        <v>12.092871084652895</v>
      </c>
    </row>
    <row r="343" spans="1:38" s="156" customFormat="1" x14ac:dyDescent="0.35">
      <c r="A343" s="23">
        <f>'Uitgebreide invoer'!A343</f>
        <v>237.29999999999859</v>
      </c>
      <c r="B343" s="23">
        <f t="shared" si="125"/>
        <v>0.69999999999998863</v>
      </c>
      <c r="C343" s="23">
        <f>'Uitgebreide invoer'!B343</f>
        <v>0.2</v>
      </c>
      <c r="D343" s="23" t="str">
        <f>'Uitgebreide invoer'!C343</f>
        <v>100 - Riet</v>
      </c>
      <c r="E343" s="23">
        <f>'Uitgebreide invoer'!D343</f>
        <v>100</v>
      </c>
      <c r="F343" s="23">
        <f>'Uitgebreide invoer'!E343</f>
        <v>1.5</v>
      </c>
      <c r="G343" s="23">
        <f>'Uitgebreide invoer'!F343</f>
        <v>1.2</v>
      </c>
      <c r="H343" s="23">
        <f>'Uitgebreide invoer'!G343</f>
        <v>1.2</v>
      </c>
      <c r="I343" s="23">
        <f>'Uitgebreide invoer'!H343</f>
        <v>1</v>
      </c>
      <c r="J343" s="24">
        <f>J342+(+H343-I343)/(MAX('Invoerblad heterogene watergang'!$H$9:$H$17))*B343</f>
        <v>1.0677999999999925</v>
      </c>
      <c r="K343" s="24">
        <f t="shared" si="147"/>
        <v>1.8440312644102863</v>
      </c>
      <c r="L343" s="79">
        <f t="shared" si="148"/>
        <v>0.77606986245755061</v>
      </c>
      <c r="M343" s="91">
        <f>'Uitgebreide invoer'!K343</f>
        <v>50</v>
      </c>
      <c r="N343" s="89">
        <f t="shared" si="126"/>
        <v>1.4177999999999926</v>
      </c>
      <c r="O343" s="93" t="str">
        <f>'Uitgebreide invoer'!L343</f>
        <v>Begroeiing volgt bodemverloop</v>
      </c>
      <c r="P343" s="23">
        <f t="shared" si="127"/>
        <v>0.35</v>
      </c>
      <c r="Q343" s="24">
        <f t="shared" si="128"/>
        <v>2.3057421820450033E-4</v>
      </c>
      <c r="R343" s="23">
        <f>'Uitgebreide invoer'!I343</f>
        <v>0</v>
      </c>
      <c r="S343" s="23">
        <f t="shared" si="129"/>
        <v>0</v>
      </c>
      <c r="T343" s="24">
        <f t="shared" si="149"/>
        <v>0.42606986245755063</v>
      </c>
      <c r="U343" s="23" t="str">
        <f>'Uitgebreide invoer'!J343</f>
        <v>Nee</v>
      </c>
      <c r="V343" s="23">
        <f t="shared" si="130"/>
        <v>0.78358712649095486</v>
      </c>
      <c r="W343" s="23">
        <f t="shared" si="131"/>
        <v>2.7362167360205882</v>
      </c>
      <c r="X343" s="23">
        <f t="shared" si="132"/>
        <v>0.28637611786212641</v>
      </c>
      <c r="Y343" s="23">
        <f t="shared" si="133"/>
        <v>1.8347104820713829</v>
      </c>
      <c r="Z343" s="23">
        <f t="shared" si="134"/>
        <v>3.9981596824329841</v>
      </c>
      <c r="AA343" s="23">
        <f t="shared" si="135"/>
        <v>0.45888874577288363</v>
      </c>
      <c r="AB343" s="23">
        <f t="shared" si="136"/>
        <v>1.051123355580428</v>
      </c>
      <c r="AC343" s="23">
        <f t="shared" si="137"/>
        <v>11.575081948659289</v>
      </c>
      <c r="AD343" s="23">
        <f t="shared" si="138"/>
        <v>105.1123355580428</v>
      </c>
      <c r="AE343" s="23">
        <f t="shared" si="139"/>
        <v>-0.2</v>
      </c>
      <c r="AF343" s="46">
        <f t="shared" si="140"/>
        <v>0.17591038897231015</v>
      </c>
      <c r="AG343" s="23">
        <f t="shared" si="141"/>
        <v>0.12044805513844931</v>
      </c>
      <c r="AH343" s="23">
        <f t="shared" si="142"/>
        <v>1.1612761055845684</v>
      </c>
      <c r="AI343" s="155">
        <f t="shared" si="143"/>
        <v>0.17723515448168967</v>
      </c>
      <c r="AJ343" s="155">
        <f t="shared" si="144"/>
        <v>2.4236194594944822E-2</v>
      </c>
      <c r="AK343" s="155">
        <f t="shared" si="145"/>
        <v>0.2014713490766345</v>
      </c>
      <c r="AL343" s="155">
        <f t="shared" si="146"/>
        <v>12.092427478743595</v>
      </c>
    </row>
    <row r="344" spans="1:38" s="156" customFormat="1" x14ac:dyDescent="0.35">
      <c r="A344" s="23">
        <f>'Uitgebreide invoer'!A344</f>
        <v>237.99999999999858</v>
      </c>
      <c r="B344" s="23">
        <f t="shared" si="125"/>
        <v>0.69999999999998863</v>
      </c>
      <c r="C344" s="23">
        <f>'Uitgebreide invoer'!B344</f>
        <v>0.2</v>
      </c>
      <c r="D344" s="23" t="str">
        <f>'Uitgebreide invoer'!C344</f>
        <v>100 - Riet</v>
      </c>
      <c r="E344" s="23">
        <f>'Uitgebreide invoer'!D344</f>
        <v>100</v>
      </c>
      <c r="F344" s="23">
        <f>'Uitgebreide invoer'!E344</f>
        <v>1.5</v>
      </c>
      <c r="G344" s="23">
        <f>'Uitgebreide invoer'!F344</f>
        <v>1.2</v>
      </c>
      <c r="H344" s="23">
        <f>'Uitgebreide invoer'!G344</f>
        <v>1.2</v>
      </c>
      <c r="I344" s="23">
        <f>'Uitgebreide invoer'!H344</f>
        <v>1</v>
      </c>
      <c r="J344" s="24">
        <f>J343+(+H344-I344)/(MAX('Invoerblad heterogene watergang'!$H$9:$H$17))*B344</f>
        <v>1.0679999999999925</v>
      </c>
      <c r="K344" s="24">
        <f t="shared" si="147"/>
        <v>1.8441927106142313</v>
      </c>
      <c r="L344" s="79">
        <f t="shared" si="148"/>
        <v>0.7760312644102938</v>
      </c>
      <c r="M344" s="91">
        <f>'Uitgebreide invoer'!K344</f>
        <v>50</v>
      </c>
      <c r="N344" s="89">
        <f t="shared" si="126"/>
        <v>1.4179999999999926</v>
      </c>
      <c r="O344" s="93" t="str">
        <f>'Uitgebreide invoer'!L344</f>
        <v>Begroeiing volgt bodemverloop</v>
      </c>
      <c r="P344" s="23">
        <f t="shared" si="127"/>
        <v>0.35</v>
      </c>
      <c r="Q344" s="24">
        <f t="shared" si="128"/>
        <v>2.3063743420703519E-4</v>
      </c>
      <c r="R344" s="23">
        <f>'Uitgebreide invoer'!I344</f>
        <v>0</v>
      </c>
      <c r="S344" s="23">
        <f t="shared" si="129"/>
        <v>0</v>
      </c>
      <c r="T344" s="24">
        <f t="shared" si="149"/>
        <v>0.42603126441029382</v>
      </c>
      <c r="U344" s="23" t="str">
        <f>'Uitgebreide invoer'!J344</f>
        <v>Nee</v>
      </c>
      <c r="V344" s="23">
        <f t="shared" si="130"/>
        <v>0.7834914746749031</v>
      </c>
      <c r="W344" s="23">
        <f t="shared" si="131"/>
        <v>2.7360775687820711</v>
      </c>
      <c r="X344" s="23">
        <f t="shared" si="132"/>
        <v>0.2863557245650985</v>
      </c>
      <c r="Y344" s="23">
        <f t="shared" si="133"/>
        <v>1.8345743023057115</v>
      </c>
      <c r="Z344" s="23">
        <f t="shared" si="134"/>
        <v>3.998020515194467</v>
      </c>
      <c r="AA344" s="23">
        <f t="shared" si="135"/>
        <v>0.45887065744995964</v>
      </c>
      <c r="AB344" s="23">
        <f t="shared" si="136"/>
        <v>1.0510828276308084</v>
      </c>
      <c r="AC344" s="23">
        <f t="shared" si="137"/>
        <v>11.573119528830953</v>
      </c>
      <c r="AD344" s="23">
        <f t="shared" si="138"/>
        <v>105.10828276308084</v>
      </c>
      <c r="AE344" s="23">
        <f t="shared" si="139"/>
        <v>-0.2</v>
      </c>
      <c r="AF344" s="46">
        <f t="shared" si="140"/>
        <v>0.17590468250606081</v>
      </c>
      <c r="AG344" s="23">
        <f t="shared" si="141"/>
        <v>0.120476587469696</v>
      </c>
      <c r="AH344" s="23">
        <f t="shared" si="142"/>
        <v>1.161493598505938</v>
      </c>
      <c r="AI344" s="155">
        <f t="shared" si="143"/>
        <v>0.17722948076798278</v>
      </c>
      <c r="AJ344" s="155">
        <f t="shared" si="144"/>
        <v>2.4241904650384508E-2</v>
      </c>
      <c r="AK344" s="155">
        <f t="shared" si="145"/>
        <v>0.20147138541836729</v>
      </c>
      <c r="AL344" s="155">
        <f t="shared" si="146"/>
        <v>12.091984400546872</v>
      </c>
    </row>
    <row r="345" spans="1:38" s="156" customFormat="1" x14ac:dyDescent="0.35">
      <c r="A345" s="23">
        <f>'Uitgebreide invoer'!A345</f>
        <v>238.69999999999857</v>
      </c>
      <c r="B345" s="23">
        <f t="shared" si="125"/>
        <v>0.69999999999998863</v>
      </c>
      <c r="C345" s="23">
        <f>'Uitgebreide invoer'!B345</f>
        <v>0.2</v>
      </c>
      <c r="D345" s="23" t="str">
        <f>'Uitgebreide invoer'!C345</f>
        <v>100 - Riet</v>
      </c>
      <c r="E345" s="23">
        <f>'Uitgebreide invoer'!D345</f>
        <v>100</v>
      </c>
      <c r="F345" s="23">
        <f>'Uitgebreide invoer'!E345</f>
        <v>1.5</v>
      </c>
      <c r="G345" s="23">
        <f>'Uitgebreide invoer'!F345</f>
        <v>1.2</v>
      </c>
      <c r="H345" s="23">
        <f>'Uitgebreide invoer'!G345</f>
        <v>1.2</v>
      </c>
      <c r="I345" s="23">
        <f>'Uitgebreide invoer'!H345</f>
        <v>1</v>
      </c>
      <c r="J345" s="24">
        <f>J344+(+H345-I345)/(MAX('Invoerblad heterogene watergang'!$H$9:$H$17))*B345</f>
        <v>1.0681999999999925</v>
      </c>
      <c r="K345" s="24">
        <f t="shared" si="147"/>
        <v>1.8443542010320464</v>
      </c>
      <c r="L345" s="79">
        <f t="shared" si="148"/>
        <v>0.7759927106142388</v>
      </c>
      <c r="M345" s="91">
        <f>'Uitgebreide invoer'!K345</f>
        <v>50</v>
      </c>
      <c r="N345" s="89">
        <f t="shared" si="126"/>
        <v>1.4181999999999926</v>
      </c>
      <c r="O345" s="93" t="str">
        <f>'Uitgebreide invoer'!L345</f>
        <v>Begroeiing volgt bodemverloop</v>
      </c>
      <c r="P345" s="23">
        <f t="shared" si="127"/>
        <v>0.35</v>
      </c>
      <c r="Q345" s="24">
        <f t="shared" si="128"/>
        <v>2.3070059687883916E-4</v>
      </c>
      <c r="R345" s="23">
        <f>'Uitgebreide invoer'!I345</f>
        <v>0</v>
      </c>
      <c r="S345" s="23">
        <f t="shared" si="129"/>
        <v>0</v>
      </c>
      <c r="T345" s="24">
        <f t="shared" si="149"/>
        <v>0.42599271061423882</v>
      </c>
      <c r="U345" s="23" t="str">
        <f>'Uitgebreide invoer'!J345</f>
        <v>Nee</v>
      </c>
      <c r="V345" s="23">
        <f t="shared" si="130"/>
        <v>0.78339593698178644</v>
      </c>
      <c r="W345" s="23">
        <f t="shared" si="131"/>
        <v>2.7359385610935307</v>
      </c>
      <c r="X345" s="23">
        <f t="shared" si="132"/>
        <v>0.28633535420790662</v>
      </c>
      <c r="Y345" s="23">
        <f t="shared" si="133"/>
        <v>1.8344382831267372</v>
      </c>
      <c r="Z345" s="23">
        <f t="shared" si="134"/>
        <v>3.9978815075059266</v>
      </c>
      <c r="AA345" s="23">
        <f t="shared" si="135"/>
        <v>0.45885258972348814</v>
      </c>
      <c r="AB345" s="23">
        <f t="shared" si="136"/>
        <v>1.0510423461449507</v>
      </c>
      <c r="AC345" s="23">
        <f t="shared" si="137"/>
        <v>11.571159533792889</v>
      </c>
      <c r="AD345" s="23">
        <f t="shared" si="138"/>
        <v>105.10423461449507</v>
      </c>
      <c r="AE345" s="23">
        <f t="shared" si="139"/>
        <v>-0.2</v>
      </c>
      <c r="AF345" s="46">
        <f t="shared" si="140"/>
        <v>0.17589898108044424</v>
      </c>
      <c r="AG345" s="23">
        <f t="shared" si="141"/>
        <v>0.12050509459777883</v>
      </c>
      <c r="AH345" s="23">
        <f t="shared" si="142"/>
        <v>1.1617110749997481</v>
      </c>
      <c r="AI345" s="155">
        <f t="shared" si="143"/>
        <v>0.17722381204819571</v>
      </c>
      <c r="AJ345" s="155">
        <f t="shared" si="144"/>
        <v>2.4247609660057561E-2</v>
      </c>
      <c r="AK345" s="155">
        <f t="shared" si="145"/>
        <v>0.20147142170825327</v>
      </c>
      <c r="AL345" s="155">
        <f t="shared" si="146"/>
        <v>12.091541849580153</v>
      </c>
    </row>
    <row r="346" spans="1:38" s="156" customFormat="1" x14ac:dyDescent="0.35">
      <c r="A346" s="23">
        <f>'Uitgebreide invoer'!A346</f>
        <v>239.39999999999856</v>
      </c>
      <c r="B346" s="23">
        <f t="shared" si="125"/>
        <v>0.69999999999998863</v>
      </c>
      <c r="C346" s="23">
        <f>'Uitgebreide invoer'!B346</f>
        <v>0.2</v>
      </c>
      <c r="D346" s="23" t="str">
        <f>'Uitgebreide invoer'!C346</f>
        <v>100 - Riet</v>
      </c>
      <c r="E346" s="23">
        <f>'Uitgebreide invoer'!D346</f>
        <v>100</v>
      </c>
      <c r="F346" s="23">
        <f>'Uitgebreide invoer'!E346</f>
        <v>1.5</v>
      </c>
      <c r="G346" s="23">
        <f>'Uitgebreide invoer'!F346</f>
        <v>1.2</v>
      </c>
      <c r="H346" s="23">
        <f>'Uitgebreide invoer'!G346</f>
        <v>1.2</v>
      </c>
      <c r="I346" s="23">
        <f>'Uitgebreide invoer'!H346</f>
        <v>1</v>
      </c>
      <c r="J346" s="24">
        <f>J345+(+H346-I346)/(MAX('Invoerblad heterogene watergang'!$H$9:$H$17))*B346</f>
        <v>1.0683999999999925</v>
      </c>
      <c r="K346" s="24">
        <f t="shared" si="147"/>
        <v>1.8445157356264013</v>
      </c>
      <c r="L346" s="79">
        <f t="shared" si="148"/>
        <v>0.77595420103205393</v>
      </c>
      <c r="M346" s="91">
        <f>'Uitgebreide invoer'!K346</f>
        <v>50</v>
      </c>
      <c r="N346" s="89">
        <f t="shared" si="126"/>
        <v>1.4183999999999926</v>
      </c>
      <c r="O346" s="93" t="str">
        <f>'Uitgebreide invoer'!L346</f>
        <v>Begroeiing volgt bodemverloop</v>
      </c>
      <c r="P346" s="23">
        <f t="shared" si="127"/>
        <v>0.35</v>
      </c>
      <c r="Q346" s="24">
        <f t="shared" si="128"/>
        <v>2.3076370622112662E-4</v>
      </c>
      <c r="R346" s="23">
        <f>'Uitgebreide invoer'!I346</f>
        <v>0</v>
      </c>
      <c r="S346" s="23">
        <f t="shared" si="129"/>
        <v>0</v>
      </c>
      <c r="T346" s="24">
        <f t="shared" si="149"/>
        <v>0.42595420103205395</v>
      </c>
      <c r="U346" s="23" t="str">
        <f>'Uitgebreide invoer'!J346</f>
        <v>Nee</v>
      </c>
      <c r="V346" s="23">
        <f t="shared" si="130"/>
        <v>0.78330051330374784</v>
      </c>
      <c r="W346" s="23">
        <f t="shared" si="131"/>
        <v>2.7357997128203664</v>
      </c>
      <c r="X346" s="23">
        <f t="shared" si="132"/>
        <v>0.28631500677227378</v>
      </c>
      <c r="Y346" s="23">
        <f t="shared" si="133"/>
        <v>1.8343024243874044</v>
      </c>
      <c r="Z346" s="23">
        <f t="shared" si="134"/>
        <v>3.9977426592327623</v>
      </c>
      <c r="AA346" s="23">
        <f t="shared" si="135"/>
        <v>0.45883454257644479</v>
      </c>
      <c r="AB346" s="23">
        <f t="shared" si="136"/>
        <v>1.0510019110836566</v>
      </c>
      <c r="AC346" s="23">
        <f t="shared" si="137"/>
        <v>11.569201961041273</v>
      </c>
      <c r="AD346" s="23">
        <f t="shared" si="138"/>
        <v>105.10019110836566</v>
      </c>
      <c r="AE346" s="23">
        <f t="shared" si="139"/>
        <v>-0.2</v>
      </c>
      <c r="AF346" s="46">
        <f t="shared" si="140"/>
        <v>0.17589328469471602</v>
      </c>
      <c r="AG346" s="23">
        <f t="shared" si="141"/>
        <v>0.12053357652641997</v>
      </c>
      <c r="AH346" s="23">
        <f t="shared" si="142"/>
        <v>1.1619285350710866</v>
      </c>
      <c r="AI346" s="155">
        <f t="shared" si="143"/>
        <v>0.17721814832164293</v>
      </c>
      <c r="AJ346" s="155">
        <f t="shared" si="144"/>
        <v>2.4253309624715159E-2</v>
      </c>
      <c r="AK346" s="155">
        <f t="shared" si="145"/>
        <v>0.2014714579463581</v>
      </c>
      <c r="AL346" s="155">
        <f t="shared" si="146"/>
        <v>12.091099825360944</v>
      </c>
    </row>
    <row r="347" spans="1:38" s="156" customFormat="1" x14ac:dyDescent="0.35">
      <c r="A347" s="23">
        <f>'Uitgebreide invoer'!A347</f>
        <v>240.09999999999854</v>
      </c>
      <c r="B347" s="23">
        <f t="shared" si="125"/>
        <v>0.69999999999998863</v>
      </c>
      <c r="C347" s="23">
        <f>'Uitgebreide invoer'!B347</f>
        <v>0.2</v>
      </c>
      <c r="D347" s="23" t="str">
        <f>'Uitgebreide invoer'!C347</f>
        <v>100 - Riet</v>
      </c>
      <c r="E347" s="23">
        <f>'Uitgebreide invoer'!D347</f>
        <v>100</v>
      </c>
      <c r="F347" s="23">
        <f>'Uitgebreide invoer'!E347</f>
        <v>1.5</v>
      </c>
      <c r="G347" s="23">
        <f>'Uitgebreide invoer'!F347</f>
        <v>1.2</v>
      </c>
      <c r="H347" s="23">
        <f>'Uitgebreide invoer'!G347</f>
        <v>1.2</v>
      </c>
      <c r="I347" s="23">
        <f>'Uitgebreide invoer'!H347</f>
        <v>1</v>
      </c>
      <c r="J347" s="24">
        <f>J346+(+H347-I347)/(MAX('Invoerblad heterogene watergang'!$H$9:$H$17))*B347</f>
        <v>1.0685999999999924</v>
      </c>
      <c r="K347" s="24">
        <f t="shared" si="147"/>
        <v>1.844677314359966</v>
      </c>
      <c r="L347" s="79">
        <f t="shared" si="148"/>
        <v>0.77591573562640881</v>
      </c>
      <c r="M347" s="91">
        <f>'Uitgebreide invoer'!K347</f>
        <v>50</v>
      </c>
      <c r="N347" s="89">
        <f t="shared" si="126"/>
        <v>1.4185999999999925</v>
      </c>
      <c r="O347" s="93" t="str">
        <f>'Uitgebreide invoer'!L347</f>
        <v>Begroeiing volgt bodemverloop</v>
      </c>
      <c r="P347" s="23">
        <f t="shared" si="127"/>
        <v>0.35</v>
      </c>
      <c r="Q347" s="24">
        <f t="shared" si="128"/>
        <v>2.3082676223521988E-4</v>
      </c>
      <c r="R347" s="23">
        <f>'Uitgebreide invoer'!I347</f>
        <v>0</v>
      </c>
      <c r="S347" s="23">
        <f t="shared" si="129"/>
        <v>0</v>
      </c>
      <c r="T347" s="24">
        <f t="shared" si="149"/>
        <v>0.42591573562640883</v>
      </c>
      <c r="U347" s="23" t="str">
        <f>'Uitgebreide invoer'!J347</f>
        <v>Nee</v>
      </c>
      <c r="V347" s="23">
        <f t="shared" si="130"/>
        <v>0.78320520353296808</v>
      </c>
      <c r="W347" s="23">
        <f t="shared" si="131"/>
        <v>2.7356610238279817</v>
      </c>
      <c r="X347" s="23">
        <f t="shared" si="132"/>
        <v>0.28629468223992066</v>
      </c>
      <c r="Y347" s="23">
        <f t="shared" si="133"/>
        <v>1.8341667259406971</v>
      </c>
      <c r="Z347" s="23">
        <f t="shared" si="134"/>
        <v>3.9976039702403776</v>
      </c>
      <c r="AA347" s="23">
        <f t="shared" si="135"/>
        <v>0.45881651599180495</v>
      </c>
      <c r="AB347" s="23">
        <f t="shared" si="136"/>
        <v>1.0509615224077291</v>
      </c>
      <c r="AC347" s="23">
        <f t="shared" si="137"/>
        <v>11.567246808073735</v>
      </c>
      <c r="AD347" s="23">
        <f t="shared" si="138"/>
        <v>105.09615224077291</v>
      </c>
      <c r="AE347" s="23">
        <f t="shared" si="139"/>
        <v>-0.2</v>
      </c>
      <c r="AF347" s="46">
        <f t="shared" si="140"/>
        <v>0.17588759334812248</v>
      </c>
      <c r="AG347" s="23">
        <f t="shared" si="141"/>
        <v>0.12056203325938764</v>
      </c>
      <c r="AH347" s="23">
        <f t="shared" si="142"/>
        <v>1.1621459787250659</v>
      </c>
      <c r="AI347" s="155">
        <f t="shared" si="143"/>
        <v>0.17721248958762992</v>
      </c>
      <c r="AJ347" s="155">
        <f t="shared" si="144"/>
        <v>2.4259004545117358E-2</v>
      </c>
      <c r="AK347" s="155">
        <f t="shared" si="145"/>
        <v>0.20147149413274729</v>
      </c>
      <c r="AL347" s="155">
        <f t="shared" si="146"/>
        <v>12.090658327406846</v>
      </c>
    </row>
    <row r="348" spans="1:38" s="156" customFormat="1" x14ac:dyDescent="0.35">
      <c r="A348" s="23">
        <f>'Uitgebreide invoer'!A348</f>
        <v>240.79999999999853</v>
      </c>
      <c r="B348" s="23">
        <f t="shared" si="125"/>
        <v>0.69999999999998863</v>
      </c>
      <c r="C348" s="23">
        <f>'Uitgebreide invoer'!B348</f>
        <v>0.2</v>
      </c>
      <c r="D348" s="23" t="str">
        <f>'Uitgebreide invoer'!C348</f>
        <v>100 - Riet</v>
      </c>
      <c r="E348" s="23">
        <f>'Uitgebreide invoer'!D348</f>
        <v>100</v>
      </c>
      <c r="F348" s="23">
        <f>'Uitgebreide invoer'!E348</f>
        <v>1.5</v>
      </c>
      <c r="G348" s="23">
        <f>'Uitgebreide invoer'!F348</f>
        <v>1.2</v>
      </c>
      <c r="H348" s="23">
        <f>'Uitgebreide invoer'!G348</f>
        <v>1.2</v>
      </c>
      <c r="I348" s="23">
        <f>'Uitgebreide invoer'!H348</f>
        <v>1</v>
      </c>
      <c r="J348" s="24">
        <f>J347+(+H348-I348)/(MAX('Invoerblad heterogene watergang'!$H$9:$H$17))*B348</f>
        <v>1.0687999999999924</v>
      </c>
      <c r="K348" s="24">
        <f t="shared" si="147"/>
        <v>1.8448389371954117</v>
      </c>
      <c r="L348" s="79">
        <f t="shared" si="148"/>
        <v>0.77587731435997354</v>
      </c>
      <c r="M348" s="91">
        <f>'Uitgebreide invoer'!K348</f>
        <v>50</v>
      </c>
      <c r="N348" s="89">
        <f t="shared" si="126"/>
        <v>1.4187999999999925</v>
      </c>
      <c r="O348" s="93" t="str">
        <f>'Uitgebreide invoer'!L348</f>
        <v>Begroeiing volgt bodemverloop</v>
      </c>
      <c r="P348" s="23">
        <f t="shared" si="127"/>
        <v>0.35</v>
      </c>
      <c r="Q348" s="24">
        <f t="shared" si="128"/>
        <v>2.3088976492255045E-4</v>
      </c>
      <c r="R348" s="23">
        <f>'Uitgebreide invoer'!I348</f>
        <v>0</v>
      </c>
      <c r="S348" s="23">
        <f t="shared" si="129"/>
        <v>0</v>
      </c>
      <c r="T348" s="24">
        <f t="shared" si="149"/>
        <v>0.42587731435997356</v>
      </c>
      <c r="U348" s="23" t="str">
        <f>'Uitgebreide invoer'!J348</f>
        <v>Nee</v>
      </c>
      <c r="V348" s="23">
        <f t="shared" si="130"/>
        <v>0.78311000756166393</v>
      </c>
      <c r="W348" s="23">
        <f t="shared" si="131"/>
        <v>2.7355224939817808</v>
      </c>
      <c r="X348" s="23">
        <f t="shared" si="132"/>
        <v>0.28627438059256538</v>
      </c>
      <c r="Y348" s="23">
        <f t="shared" si="133"/>
        <v>1.834031187639636</v>
      </c>
      <c r="Z348" s="23">
        <f t="shared" si="134"/>
        <v>3.9974654403941772</v>
      </c>
      <c r="AA348" s="23">
        <f t="shared" si="135"/>
        <v>0.45879850995254334</v>
      </c>
      <c r="AB348" s="23">
        <f t="shared" si="136"/>
        <v>1.0509211800779721</v>
      </c>
      <c r="AC348" s="23">
        <f t="shared" si="137"/>
        <v>11.565294072389332</v>
      </c>
      <c r="AD348" s="23">
        <f t="shared" si="138"/>
        <v>105.09211800779721</v>
      </c>
      <c r="AE348" s="23">
        <f t="shared" si="139"/>
        <v>-0.2</v>
      </c>
      <c r="AF348" s="46">
        <f t="shared" si="140"/>
        <v>0.17588190703990095</v>
      </c>
      <c r="AG348" s="23">
        <f t="shared" si="141"/>
        <v>0.12059046480049532</v>
      </c>
      <c r="AH348" s="23">
        <f t="shared" si="142"/>
        <v>1.1623634059668217</v>
      </c>
      <c r="AI348" s="155">
        <f t="shared" si="143"/>
        <v>0.17720683584545274</v>
      </c>
      <c r="AJ348" s="155">
        <f t="shared" si="144"/>
        <v>2.4264694422033228E-2</v>
      </c>
      <c r="AK348" s="155">
        <f t="shared" si="145"/>
        <v>0.20147153026748596</v>
      </c>
      <c r="AL348" s="155">
        <f t="shared" si="146"/>
        <v>12.090217355235513</v>
      </c>
    </row>
    <row r="349" spans="1:38" s="156" customFormat="1" x14ac:dyDescent="0.35">
      <c r="A349" s="23">
        <f>'Uitgebreide invoer'!A349</f>
        <v>241.49999999999852</v>
      </c>
      <c r="B349" s="23">
        <f t="shared" si="125"/>
        <v>0.69999999999998863</v>
      </c>
      <c r="C349" s="23">
        <f>'Uitgebreide invoer'!B349</f>
        <v>0.2</v>
      </c>
      <c r="D349" s="23" t="str">
        <f>'Uitgebreide invoer'!C349</f>
        <v>100 - Riet</v>
      </c>
      <c r="E349" s="23">
        <f>'Uitgebreide invoer'!D349</f>
        <v>100</v>
      </c>
      <c r="F349" s="23">
        <f>'Uitgebreide invoer'!E349</f>
        <v>1.5</v>
      </c>
      <c r="G349" s="23">
        <f>'Uitgebreide invoer'!F349</f>
        <v>1.2</v>
      </c>
      <c r="H349" s="23">
        <f>'Uitgebreide invoer'!G349</f>
        <v>1.2</v>
      </c>
      <c r="I349" s="23">
        <f>'Uitgebreide invoer'!H349</f>
        <v>1</v>
      </c>
      <c r="J349" s="24">
        <f>J348+(+H349-I349)/(MAX('Invoerblad heterogene watergang'!$H$9:$H$17))*B349</f>
        <v>1.0689999999999924</v>
      </c>
      <c r="K349" s="24">
        <f t="shared" si="147"/>
        <v>1.845000604095411</v>
      </c>
      <c r="L349" s="79">
        <f t="shared" si="148"/>
        <v>0.7758389371954193</v>
      </c>
      <c r="M349" s="91">
        <f>'Uitgebreide invoer'!K349</f>
        <v>50</v>
      </c>
      <c r="N349" s="89">
        <f t="shared" si="126"/>
        <v>1.4189999999999925</v>
      </c>
      <c r="O349" s="93" t="str">
        <f>'Uitgebreide invoer'!L349</f>
        <v>Begroeiing volgt bodemverloop</v>
      </c>
      <c r="P349" s="23">
        <f t="shared" si="127"/>
        <v>0.35</v>
      </c>
      <c r="Q349" s="24">
        <f t="shared" si="128"/>
        <v>2.3095271428465999E-4</v>
      </c>
      <c r="R349" s="23">
        <f>'Uitgebreide invoer'!I349</f>
        <v>0</v>
      </c>
      <c r="S349" s="23">
        <f t="shared" si="129"/>
        <v>0</v>
      </c>
      <c r="T349" s="24">
        <f t="shared" si="149"/>
        <v>0.42583893719541932</v>
      </c>
      <c r="U349" s="23" t="str">
        <f>'Uitgebreide invoer'!J349</f>
        <v>Nee</v>
      </c>
      <c r="V349" s="23">
        <f t="shared" si="130"/>
        <v>0.7830149252820896</v>
      </c>
      <c r="W349" s="23">
        <f t="shared" si="131"/>
        <v>2.7353841231471736</v>
      </c>
      <c r="X349" s="23">
        <f t="shared" si="132"/>
        <v>0.28625410181192329</v>
      </c>
      <c r="Y349" s="23">
        <f t="shared" si="133"/>
        <v>1.8338958093372797</v>
      </c>
      <c r="Z349" s="23">
        <f t="shared" si="134"/>
        <v>3.99732706955957</v>
      </c>
      <c r="AA349" s="23">
        <f t="shared" si="135"/>
        <v>0.45878052444163403</v>
      </c>
      <c r="AB349" s="23">
        <f t="shared" si="136"/>
        <v>1.0508808840551902</v>
      </c>
      <c r="AC349" s="23">
        <f t="shared" si="137"/>
        <v>11.563343751488549</v>
      </c>
      <c r="AD349" s="23">
        <f t="shared" si="138"/>
        <v>105.08808840551902</v>
      </c>
      <c r="AE349" s="23">
        <f t="shared" si="139"/>
        <v>-0.2</v>
      </c>
      <c r="AF349" s="46">
        <f t="shared" si="140"/>
        <v>0.17587622576928003</v>
      </c>
      <c r="AG349" s="23">
        <f t="shared" si="141"/>
        <v>0.12061887115359993</v>
      </c>
      <c r="AH349" s="23">
        <f t="shared" si="142"/>
        <v>1.1625808168015126</v>
      </c>
      <c r="AI349" s="155">
        <f t="shared" si="143"/>
        <v>0.17720118709439905</v>
      </c>
      <c r="AJ349" s="155">
        <f t="shared" si="144"/>
        <v>2.4270379256240922E-2</v>
      </c>
      <c r="AK349" s="155">
        <f t="shared" si="145"/>
        <v>0.20147156635063998</v>
      </c>
      <c r="AL349" s="155">
        <f t="shared" si="146"/>
        <v>12.089776908364707</v>
      </c>
    </row>
    <row r="350" spans="1:38" s="156" customFormat="1" x14ac:dyDescent="0.35">
      <c r="A350" s="23">
        <f>'Uitgebreide invoer'!A350</f>
        <v>242.19999999999851</v>
      </c>
      <c r="B350" s="23">
        <f t="shared" si="125"/>
        <v>0.69999999999998863</v>
      </c>
      <c r="C350" s="23">
        <f>'Uitgebreide invoer'!B350</f>
        <v>0.2</v>
      </c>
      <c r="D350" s="23" t="str">
        <f>'Uitgebreide invoer'!C350</f>
        <v>100 - Riet</v>
      </c>
      <c r="E350" s="23">
        <f>'Uitgebreide invoer'!D350</f>
        <v>100</v>
      </c>
      <c r="F350" s="23">
        <f>'Uitgebreide invoer'!E350</f>
        <v>1.5</v>
      </c>
      <c r="G350" s="23">
        <f>'Uitgebreide invoer'!F350</f>
        <v>1.2</v>
      </c>
      <c r="H350" s="23">
        <f>'Uitgebreide invoer'!G350</f>
        <v>1.2</v>
      </c>
      <c r="I350" s="23">
        <f>'Uitgebreide invoer'!H350</f>
        <v>1</v>
      </c>
      <c r="J350" s="24">
        <f>J349+(+H350-I350)/(MAX('Invoerblad heterogene watergang'!$H$9:$H$17))*B350</f>
        <v>1.0691999999999924</v>
      </c>
      <c r="K350" s="24">
        <f t="shared" si="147"/>
        <v>1.8451623150226373</v>
      </c>
      <c r="L350" s="79">
        <f t="shared" si="148"/>
        <v>0.77580060409541862</v>
      </c>
      <c r="M350" s="91">
        <f>'Uitgebreide invoer'!K350</f>
        <v>50</v>
      </c>
      <c r="N350" s="89">
        <f t="shared" si="126"/>
        <v>1.4191999999999925</v>
      </c>
      <c r="O350" s="93" t="str">
        <f>'Uitgebreide invoer'!L350</f>
        <v>Begroeiing volgt bodemverloop</v>
      </c>
      <c r="P350" s="23">
        <f t="shared" si="127"/>
        <v>0.35</v>
      </c>
      <c r="Q350" s="24">
        <f t="shared" si="128"/>
        <v>2.3101561032319663E-4</v>
      </c>
      <c r="R350" s="23">
        <f>'Uitgebreide invoer'!I350</f>
        <v>0</v>
      </c>
      <c r="S350" s="23">
        <f t="shared" si="129"/>
        <v>0</v>
      </c>
      <c r="T350" s="24">
        <f t="shared" si="149"/>
        <v>0.42580060409541864</v>
      </c>
      <c r="U350" s="23" t="str">
        <f>'Uitgebreide invoer'!J350</f>
        <v>Nee</v>
      </c>
      <c r="V350" s="23">
        <f t="shared" si="130"/>
        <v>0.78291995658653746</v>
      </c>
      <c r="W350" s="23">
        <f t="shared" si="131"/>
        <v>2.7352459111895735</v>
      </c>
      <c r="X350" s="23">
        <f t="shared" si="132"/>
        <v>0.28623384587970785</v>
      </c>
      <c r="Y350" s="23">
        <f t="shared" si="133"/>
        <v>1.8337605908867272</v>
      </c>
      <c r="Z350" s="23">
        <f t="shared" si="134"/>
        <v>3.9971888576019694</v>
      </c>
      <c r="AA350" s="23">
        <f t="shared" si="135"/>
        <v>0.45876255944205091</v>
      </c>
      <c r="AB350" s="23">
        <f t="shared" si="136"/>
        <v>1.0508406343001897</v>
      </c>
      <c r="AC350" s="23">
        <f t="shared" si="137"/>
        <v>11.561395842873353</v>
      </c>
      <c r="AD350" s="23">
        <f t="shared" si="138"/>
        <v>105.08406343001897</v>
      </c>
      <c r="AE350" s="23">
        <f t="shared" si="139"/>
        <v>-0.2</v>
      </c>
      <c r="AF350" s="46">
        <f t="shared" si="140"/>
        <v>0.17587054953547912</v>
      </c>
      <c r="AG350" s="23">
        <f t="shared" si="141"/>
        <v>0.12064725232260445</v>
      </c>
      <c r="AH350" s="23">
        <f t="shared" si="142"/>
        <v>1.1627982112343214</v>
      </c>
      <c r="AI350" s="155">
        <f t="shared" si="143"/>
        <v>0.17719554333374696</v>
      </c>
      <c r="AJ350" s="155">
        <f t="shared" si="144"/>
        <v>2.4276059048527341E-2</v>
      </c>
      <c r="AK350" s="155">
        <f t="shared" si="145"/>
        <v>0.2014716023822743</v>
      </c>
      <c r="AL350" s="155">
        <f t="shared" si="146"/>
        <v>12.089336986312256</v>
      </c>
    </row>
    <row r="351" spans="1:38" s="156" customFormat="1" x14ac:dyDescent="0.35">
      <c r="A351" s="23">
        <f>'Uitgebreide invoer'!A351</f>
        <v>242.8999999999985</v>
      </c>
      <c r="B351" s="23">
        <f t="shared" si="125"/>
        <v>0.69999999999998863</v>
      </c>
      <c r="C351" s="23">
        <f>'Uitgebreide invoer'!B351</f>
        <v>0.2</v>
      </c>
      <c r="D351" s="23" t="str">
        <f>'Uitgebreide invoer'!C351</f>
        <v>100 - Riet</v>
      </c>
      <c r="E351" s="23">
        <f>'Uitgebreide invoer'!D351</f>
        <v>100</v>
      </c>
      <c r="F351" s="23">
        <f>'Uitgebreide invoer'!E351</f>
        <v>1.5</v>
      </c>
      <c r="G351" s="23">
        <f>'Uitgebreide invoer'!F351</f>
        <v>1.2</v>
      </c>
      <c r="H351" s="23">
        <f>'Uitgebreide invoer'!G351</f>
        <v>1.2</v>
      </c>
      <c r="I351" s="23">
        <f>'Uitgebreide invoer'!H351</f>
        <v>1</v>
      </c>
      <c r="J351" s="24">
        <f>J350+(+H351-I351)/(MAX('Invoerblad heterogene watergang'!$H$9:$H$17))*B351</f>
        <v>1.0693999999999924</v>
      </c>
      <c r="K351" s="24">
        <f t="shared" si="147"/>
        <v>1.8453240699397653</v>
      </c>
      <c r="L351" s="79">
        <f t="shared" si="148"/>
        <v>0.77576231502264492</v>
      </c>
      <c r="M351" s="91">
        <f>'Uitgebreide invoer'!K351</f>
        <v>50</v>
      </c>
      <c r="N351" s="89">
        <f t="shared" si="126"/>
        <v>1.4193999999999924</v>
      </c>
      <c r="O351" s="93" t="str">
        <f>'Uitgebreide invoer'!L351</f>
        <v>Begroeiing volgt bodemverloop</v>
      </c>
      <c r="P351" s="23">
        <f t="shared" si="127"/>
        <v>0.35</v>
      </c>
      <c r="Q351" s="24">
        <f t="shared" si="128"/>
        <v>2.3107845303991831E-4</v>
      </c>
      <c r="R351" s="23">
        <f>'Uitgebreide invoer'!I351</f>
        <v>0</v>
      </c>
      <c r="S351" s="23">
        <f t="shared" si="129"/>
        <v>0</v>
      </c>
      <c r="T351" s="24">
        <f t="shared" si="149"/>
        <v>0.42576231502264494</v>
      </c>
      <c r="U351" s="23" t="str">
        <f>'Uitgebreide invoer'!J351</f>
        <v>Nee</v>
      </c>
      <c r="V351" s="23">
        <f t="shared" si="130"/>
        <v>0.78282510136733685</v>
      </c>
      <c r="W351" s="23">
        <f t="shared" si="131"/>
        <v>2.7351078579743984</v>
      </c>
      <c r="X351" s="23">
        <f t="shared" si="132"/>
        <v>0.28621361277762974</v>
      </c>
      <c r="Y351" s="23">
        <f t="shared" si="133"/>
        <v>1.8336255321411139</v>
      </c>
      <c r="Z351" s="23">
        <f t="shared" si="134"/>
        <v>3.9970508043867943</v>
      </c>
      <c r="AA351" s="23">
        <f t="shared" si="135"/>
        <v>0.45874461493676677</v>
      </c>
      <c r="AB351" s="23">
        <f t="shared" si="136"/>
        <v>1.050800430773777</v>
      </c>
      <c r="AC351" s="23">
        <f t="shared" si="137"/>
        <v>11.559450344047125</v>
      </c>
      <c r="AD351" s="23">
        <f t="shared" si="138"/>
        <v>105.08004307737771</v>
      </c>
      <c r="AE351" s="23">
        <f t="shared" si="139"/>
        <v>-0.2</v>
      </c>
      <c r="AF351" s="46">
        <f t="shared" si="140"/>
        <v>0.17586487833770878</v>
      </c>
      <c r="AG351" s="23">
        <f t="shared" si="141"/>
        <v>0.12067560831145616</v>
      </c>
      <c r="AH351" s="23">
        <f t="shared" si="142"/>
        <v>1.1630155892704535</v>
      </c>
      <c r="AI351" s="155">
        <f t="shared" si="143"/>
        <v>0.17718990456276587</v>
      </c>
      <c r="AJ351" s="155">
        <f t="shared" si="144"/>
        <v>2.4281733799688419E-2</v>
      </c>
      <c r="AK351" s="155">
        <f t="shared" si="145"/>
        <v>0.2014716383624543</v>
      </c>
      <c r="AL351" s="155">
        <f t="shared" si="146"/>
        <v>12.088897588596074</v>
      </c>
    </row>
    <row r="352" spans="1:38" s="156" customFormat="1" x14ac:dyDescent="0.35">
      <c r="A352" s="23">
        <f>'Uitgebreide invoer'!A352</f>
        <v>243.59999999999849</v>
      </c>
      <c r="B352" s="23">
        <f t="shared" si="125"/>
        <v>0.69999999999998863</v>
      </c>
      <c r="C352" s="23">
        <f>'Uitgebreide invoer'!B352</f>
        <v>0.2</v>
      </c>
      <c r="D352" s="23" t="str">
        <f>'Uitgebreide invoer'!C352</f>
        <v>100 - Riet</v>
      </c>
      <c r="E352" s="23">
        <f>'Uitgebreide invoer'!D352</f>
        <v>100</v>
      </c>
      <c r="F352" s="23">
        <f>'Uitgebreide invoer'!E352</f>
        <v>1.5</v>
      </c>
      <c r="G352" s="23">
        <f>'Uitgebreide invoer'!F352</f>
        <v>1.2</v>
      </c>
      <c r="H352" s="23">
        <f>'Uitgebreide invoer'!G352</f>
        <v>1.2</v>
      </c>
      <c r="I352" s="23">
        <f>'Uitgebreide invoer'!H352</f>
        <v>1</v>
      </c>
      <c r="J352" s="24">
        <f>J351+(+H352-I352)/(MAX('Invoerblad heterogene watergang'!$H$9:$H$17))*B352</f>
        <v>1.0695999999999923</v>
      </c>
      <c r="K352" s="24">
        <f t="shared" si="147"/>
        <v>1.8454858688094709</v>
      </c>
      <c r="L352" s="79">
        <f t="shared" si="148"/>
        <v>0.77572406993977294</v>
      </c>
      <c r="M352" s="91">
        <f>'Uitgebreide invoer'!K352</f>
        <v>50</v>
      </c>
      <c r="N352" s="89">
        <f t="shared" si="126"/>
        <v>1.4195999999999924</v>
      </c>
      <c r="O352" s="93" t="str">
        <f>'Uitgebreide invoer'!L352</f>
        <v>Begroeiing volgt bodemverloop</v>
      </c>
      <c r="P352" s="23">
        <f t="shared" si="127"/>
        <v>0.35</v>
      </c>
      <c r="Q352" s="24">
        <f t="shared" si="128"/>
        <v>2.3114124243669046E-4</v>
      </c>
      <c r="R352" s="23">
        <f>'Uitgebreide invoer'!I352</f>
        <v>0</v>
      </c>
      <c r="S352" s="23">
        <f t="shared" si="129"/>
        <v>0</v>
      </c>
      <c r="T352" s="24">
        <f t="shared" si="149"/>
        <v>0.42572406993977296</v>
      </c>
      <c r="U352" s="23" t="str">
        <f>'Uitgebreide invoer'!J352</f>
        <v>Nee</v>
      </c>
      <c r="V352" s="23">
        <f t="shared" si="130"/>
        <v>0.78273035951685466</v>
      </c>
      <c r="W352" s="23">
        <f t="shared" si="131"/>
        <v>2.7349699633670692</v>
      </c>
      <c r="X352" s="23">
        <f t="shared" si="132"/>
        <v>0.28619340248739761</v>
      </c>
      <c r="Y352" s="23">
        <f t="shared" si="133"/>
        <v>1.833490632953616</v>
      </c>
      <c r="Z352" s="23">
        <f t="shared" si="134"/>
        <v>3.9969129097794651</v>
      </c>
      <c r="AA352" s="23">
        <f t="shared" si="135"/>
        <v>0.45872669090875468</v>
      </c>
      <c r="AB352" s="23">
        <f t="shared" si="136"/>
        <v>1.0507602734367614</v>
      </c>
      <c r="AC352" s="23">
        <f t="shared" si="137"/>
        <v>11.557507252514709</v>
      </c>
      <c r="AD352" s="23">
        <f t="shared" si="138"/>
        <v>105.07602734367613</v>
      </c>
      <c r="AE352" s="23">
        <f t="shared" si="139"/>
        <v>-0.2</v>
      </c>
      <c r="AF352" s="46">
        <f t="shared" si="140"/>
        <v>0.17585921217517061</v>
      </c>
      <c r="AG352" s="23">
        <f t="shared" si="141"/>
        <v>0.12070393912414698</v>
      </c>
      <c r="AH352" s="23">
        <f t="shared" si="142"/>
        <v>1.1632329509151382</v>
      </c>
      <c r="AI352" s="155">
        <f t="shared" si="143"/>
        <v>0.17718427078071608</v>
      </c>
      <c r="AJ352" s="155">
        <f t="shared" si="144"/>
        <v>2.4287403510528962E-2</v>
      </c>
      <c r="AK352" s="155">
        <f t="shared" si="145"/>
        <v>0.20147167429124505</v>
      </c>
      <c r="AL352" s="155">
        <f t="shared" si="146"/>
        <v>12.088458714734168</v>
      </c>
    </row>
    <row r="353" spans="1:38" s="156" customFormat="1" x14ac:dyDescent="0.35">
      <c r="A353" s="23">
        <f>'Uitgebreide invoer'!A353</f>
        <v>244.29999999999848</v>
      </c>
      <c r="B353" s="23">
        <f t="shared" si="125"/>
        <v>0.69999999999998863</v>
      </c>
      <c r="C353" s="23">
        <f>'Uitgebreide invoer'!B353</f>
        <v>0.2</v>
      </c>
      <c r="D353" s="23" t="str">
        <f>'Uitgebreide invoer'!C353</f>
        <v>100 - Riet</v>
      </c>
      <c r="E353" s="23">
        <f>'Uitgebreide invoer'!D353</f>
        <v>100</v>
      </c>
      <c r="F353" s="23">
        <f>'Uitgebreide invoer'!E353</f>
        <v>1.5</v>
      </c>
      <c r="G353" s="23">
        <f>'Uitgebreide invoer'!F353</f>
        <v>1.2</v>
      </c>
      <c r="H353" s="23">
        <f>'Uitgebreide invoer'!G353</f>
        <v>1.2</v>
      </c>
      <c r="I353" s="23">
        <f>'Uitgebreide invoer'!H353</f>
        <v>1</v>
      </c>
      <c r="J353" s="24">
        <f>J352+(+H353-I353)/(MAX('Invoerblad heterogene watergang'!$H$9:$H$17))*B353</f>
        <v>1.0697999999999923</v>
      </c>
      <c r="K353" s="24">
        <f t="shared" si="147"/>
        <v>1.8456477115944316</v>
      </c>
      <c r="L353" s="79">
        <f t="shared" si="148"/>
        <v>0.77568586880947854</v>
      </c>
      <c r="M353" s="91">
        <f>'Uitgebreide invoer'!K353</f>
        <v>50</v>
      </c>
      <c r="N353" s="89">
        <f t="shared" si="126"/>
        <v>1.4197999999999924</v>
      </c>
      <c r="O353" s="93" t="str">
        <f>'Uitgebreide invoer'!L353</f>
        <v>Begroeiing volgt bodemverloop</v>
      </c>
      <c r="P353" s="23">
        <f t="shared" si="127"/>
        <v>0.35</v>
      </c>
      <c r="Q353" s="24">
        <f t="shared" si="128"/>
        <v>2.3120397851548823E-4</v>
      </c>
      <c r="R353" s="23">
        <f>'Uitgebreide invoer'!I353</f>
        <v>0</v>
      </c>
      <c r="S353" s="23">
        <f t="shared" si="129"/>
        <v>0</v>
      </c>
      <c r="T353" s="24">
        <f t="shared" si="149"/>
        <v>0.42568586880947856</v>
      </c>
      <c r="U353" s="23" t="str">
        <f>'Uitgebreide invoer'!J353</f>
        <v>Nee</v>
      </c>
      <c r="V353" s="23">
        <f t="shared" si="130"/>
        <v>0.78263573092749517</v>
      </c>
      <c r="W353" s="23">
        <f t="shared" si="131"/>
        <v>2.7348322272330119</v>
      </c>
      <c r="X353" s="23">
        <f t="shared" si="132"/>
        <v>0.28617321499071741</v>
      </c>
      <c r="Y353" s="23">
        <f t="shared" si="133"/>
        <v>1.8333558931774472</v>
      </c>
      <c r="Z353" s="23">
        <f t="shared" si="134"/>
        <v>3.9967751736454078</v>
      </c>
      <c r="AA353" s="23">
        <f t="shared" si="135"/>
        <v>0.45870878734098686</v>
      </c>
      <c r="AB353" s="23">
        <f t="shared" si="136"/>
        <v>1.050720162249952</v>
      </c>
      <c r="AC353" s="23">
        <f t="shared" si="137"/>
        <v>11.555566565782378</v>
      </c>
      <c r="AD353" s="23">
        <f t="shared" si="138"/>
        <v>105.0720162249952</v>
      </c>
      <c r="AE353" s="23">
        <f t="shared" si="139"/>
        <v>-0.2</v>
      </c>
      <c r="AF353" s="46">
        <f t="shared" si="140"/>
        <v>0.17585355104705763</v>
      </c>
      <c r="AG353" s="23">
        <f t="shared" si="141"/>
        <v>0.12073224476471189</v>
      </c>
      <c r="AH353" s="23">
        <f t="shared" si="142"/>
        <v>1.1634502961736264</v>
      </c>
      <c r="AI353" s="155">
        <f t="shared" si="143"/>
        <v>0.17717864198684932</v>
      </c>
      <c r="AJ353" s="155">
        <f t="shared" si="144"/>
        <v>2.4293068181862821E-2</v>
      </c>
      <c r="AK353" s="155">
        <f t="shared" si="145"/>
        <v>0.20147171016871215</v>
      </c>
      <c r="AL353" s="155">
        <f t="shared" si="146"/>
        <v>12.08802036424462</v>
      </c>
    </row>
    <row r="354" spans="1:38" s="156" customFormat="1" x14ac:dyDescent="0.35">
      <c r="A354" s="23">
        <f>'Uitgebreide invoer'!A354</f>
        <v>244.99999999999847</v>
      </c>
      <c r="B354" s="23">
        <f t="shared" si="125"/>
        <v>0.69999999999998863</v>
      </c>
      <c r="C354" s="23">
        <f>'Uitgebreide invoer'!B354</f>
        <v>0.2</v>
      </c>
      <c r="D354" s="23" t="str">
        <f>'Uitgebreide invoer'!C354</f>
        <v>100 - Riet</v>
      </c>
      <c r="E354" s="23">
        <f>'Uitgebreide invoer'!D354</f>
        <v>100</v>
      </c>
      <c r="F354" s="23">
        <f>'Uitgebreide invoer'!E354</f>
        <v>1.5</v>
      </c>
      <c r="G354" s="23">
        <f>'Uitgebreide invoer'!F354</f>
        <v>1.2</v>
      </c>
      <c r="H354" s="23">
        <f>'Uitgebreide invoer'!G354</f>
        <v>1.2</v>
      </c>
      <c r="I354" s="23">
        <f>'Uitgebreide invoer'!H354</f>
        <v>1</v>
      </c>
      <c r="J354" s="24">
        <f>J353+(+H354-I354)/(MAX('Invoerblad heterogene watergang'!$H$9:$H$17))*B354</f>
        <v>1.0699999999999923</v>
      </c>
      <c r="K354" s="24">
        <f t="shared" si="147"/>
        <v>1.8458095982573266</v>
      </c>
      <c r="L354" s="79">
        <f t="shared" si="148"/>
        <v>0.77564771159443935</v>
      </c>
      <c r="M354" s="91">
        <f>'Uitgebreide invoer'!K354</f>
        <v>50</v>
      </c>
      <c r="N354" s="89">
        <f t="shared" si="126"/>
        <v>1.4199999999999924</v>
      </c>
      <c r="O354" s="93" t="str">
        <f>'Uitgebreide invoer'!L354</f>
        <v>Begroeiing volgt bodemverloop</v>
      </c>
      <c r="P354" s="23">
        <f t="shared" si="127"/>
        <v>0.35</v>
      </c>
      <c r="Q354" s="24">
        <f t="shared" si="128"/>
        <v>2.312666612783919E-4</v>
      </c>
      <c r="R354" s="23">
        <f>'Uitgebreide invoer'!I354</f>
        <v>0</v>
      </c>
      <c r="S354" s="23">
        <f t="shared" si="129"/>
        <v>0</v>
      </c>
      <c r="T354" s="24">
        <f t="shared" si="149"/>
        <v>0.42564771159443937</v>
      </c>
      <c r="U354" s="23" t="str">
        <f>'Uitgebreide invoer'!J354</f>
        <v>Nee</v>
      </c>
      <c r="V354" s="23">
        <f t="shared" si="130"/>
        <v>0.78254121549170175</v>
      </c>
      <c r="W354" s="23">
        <f t="shared" si="131"/>
        <v>2.7346946494376589</v>
      </c>
      <c r="X354" s="23">
        <f t="shared" si="132"/>
        <v>0.28615305026929327</v>
      </c>
      <c r="Y354" s="23">
        <f t="shared" si="133"/>
        <v>1.8332213126658627</v>
      </c>
      <c r="Z354" s="23">
        <f t="shared" si="134"/>
        <v>3.9966375958500553</v>
      </c>
      <c r="AA354" s="23">
        <f t="shared" si="135"/>
        <v>0.45869090421643549</v>
      </c>
      <c r="AB354" s="23">
        <f t="shared" si="136"/>
        <v>1.050680097174161</v>
      </c>
      <c r="AC354" s="23">
        <f t="shared" si="137"/>
        <v>11.553628281357881</v>
      </c>
      <c r="AD354" s="23">
        <f t="shared" si="138"/>
        <v>105.0680097174161</v>
      </c>
      <c r="AE354" s="23">
        <f t="shared" si="139"/>
        <v>-0.2</v>
      </c>
      <c r="AF354" s="46">
        <f t="shared" si="140"/>
        <v>0.17584789495255329</v>
      </c>
      <c r="AG354" s="23">
        <f t="shared" si="141"/>
        <v>0.1207605252372336</v>
      </c>
      <c r="AH354" s="23">
        <f t="shared" si="142"/>
        <v>1.163667625051195</v>
      </c>
      <c r="AI354" s="155">
        <f t="shared" si="143"/>
        <v>0.17717301818040773</v>
      </c>
      <c r="AJ354" s="155">
        <f t="shared" si="144"/>
        <v>2.429872781451246E-2</v>
      </c>
      <c r="AK354" s="155">
        <f t="shared" si="145"/>
        <v>0.20147174599492018</v>
      </c>
      <c r="AL354" s="155">
        <f t="shared" si="146"/>
        <v>12.087582536645584</v>
      </c>
    </row>
    <row r="355" spans="1:38" s="156" customFormat="1" x14ac:dyDescent="0.35">
      <c r="A355" s="23">
        <f>'Uitgebreide invoer'!A355</f>
        <v>245.69999999999845</v>
      </c>
      <c r="B355" s="23">
        <f t="shared" si="125"/>
        <v>0.69999999999998863</v>
      </c>
      <c r="C355" s="23">
        <f>'Uitgebreide invoer'!B355</f>
        <v>0.2</v>
      </c>
      <c r="D355" s="23" t="str">
        <f>'Uitgebreide invoer'!C355</f>
        <v>100 - Riet</v>
      </c>
      <c r="E355" s="23">
        <f>'Uitgebreide invoer'!D355</f>
        <v>100</v>
      </c>
      <c r="F355" s="23">
        <f>'Uitgebreide invoer'!E355</f>
        <v>1.5</v>
      </c>
      <c r="G355" s="23">
        <f>'Uitgebreide invoer'!F355</f>
        <v>1.2</v>
      </c>
      <c r="H355" s="23">
        <f>'Uitgebreide invoer'!G355</f>
        <v>1.2</v>
      </c>
      <c r="I355" s="23">
        <f>'Uitgebreide invoer'!H355</f>
        <v>1</v>
      </c>
      <c r="J355" s="24">
        <f>J354+(+H355-I355)/(MAX('Invoerblad heterogene watergang'!$H$9:$H$17))*B355</f>
        <v>1.0701999999999923</v>
      </c>
      <c r="K355" s="24">
        <f t="shared" si="147"/>
        <v>1.8459715287608358</v>
      </c>
      <c r="L355" s="79">
        <f t="shared" si="148"/>
        <v>0.77560959825733433</v>
      </c>
      <c r="M355" s="91">
        <f>'Uitgebreide invoer'!K355</f>
        <v>50</v>
      </c>
      <c r="N355" s="89">
        <f t="shared" si="126"/>
        <v>1.4201999999999924</v>
      </c>
      <c r="O355" s="93" t="str">
        <f>'Uitgebreide invoer'!L355</f>
        <v>Begroeiing volgt bodemverloop</v>
      </c>
      <c r="P355" s="23">
        <f t="shared" si="127"/>
        <v>0.35</v>
      </c>
      <c r="Q355" s="24">
        <f t="shared" si="128"/>
        <v>2.3132929072759126E-4</v>
      </c>
      <c r="R355" s="23">
        <f>'Uitgebreide invoer'!I355</f>
        <v>0</v>
      </c>
      <c r="S355" s="23">
        <f t="shared" si="129"/>
        <v>0</v>
      </c>
      <c r="T355" s="24">
        <f t="shared" si="149"/>
        <v>0.42560959825733435</v>
      </c>
      <c r="U355" s="23" t="str">
        <f>'Uitgebreide invoer'!J355</f>
        <v>Nee</v>
      </c>
      <c r="V355" s="23">
        <f t="shared" si="130"/>
        <v>0.78244681310195552</v>
      </c>
      <c r="W355" s="23">
        <f t="shared" si="131"/>
        <v>2.7345572298464478</v>
      </c>
      <c r="X355" s="23">
        <f t="shared" si="132"/>
        <v>0.28613290830482707</v>
      </c>
      <c r="Y355" s="23">
        <f t="shared" si="133"/>
        <v>1.8330868912721563</v>
      </c>
      <c r="Z355" s="23">
        <f t="shared" si="134"/>
        <v>3.9965001762588441</v>
      </c>
      <c r="AA355" s="23">
        <f t="shared" si="135"/>
        <v>0.45867304151807237</v>
      </c>
      <c r="AB355" s="23">
        <f t="shared" si="136"/>
        <v>1.0506400781702008</v>
      </c>
      <c r="AC355" s="23">
        <f t="shared" si="137"/>
        <v>11.551692396750422</v>
      </c>
      <c r="AD355" s="23">
        <f t="shared" si="138"/>
        <v>105.06400781702008</v>
      </c>
      <c r="AE355" s="23">
        <f t="shared" si="139"/>
        <v>-0.2</v>
      </c>
      <c r="AF355" s="46">
        <f t="shared" si="140"/>
        <v>0.17584224389083303</v>
      </c>
      <c r="AG355" s="23">
        <f t="shared" si="141"/>
        <v>0.12078878054583492</v>
      </c>
      <c r="AH355" s="23">
        <f t="shared" si="142"/>
        <v>1.1638849375531406</v>
      </c>
      <c r="AI355" s="155">
        <f t="shared" si="143"/>
        <v>0.17716739936062528</v>
      </c>
      <c r="AJ355" s="155">
        <f t="shared" si="144"/>
        <v>2.430438240930936E-2</v>
      </c>
      <c r="AK355" s="155">
        <f t="shared" si="145"/>
        <v>0.20147178176993463</v>
      </c>
      <c r="AL355" s="155">
        <f t="shared" si="146"/>
        <v>12.087145231455349</v>
      </c>
    </row>
    <row r="356" spans="1:38" s="156" customFormat="1" x14ac:dyDescent="0.35">
      <c r="A356" s="23">
        <f>'Uitgebreide invoer'!A356</f>
        <v>246.39999999999844</v>
      </c>
      <c r="B356" s="23">
        <f t="shared" si="125"/>
        <v>0.69999999999998863</v>
      </c>
      <c r="C356" s="23">
        <f>'Uitgebreide invoer'!B356</f>
        <v>0.2</v>
      </c>
      <c r="D356" s="23" t="str">
        <f>'Uitgebreide invoer'!C356</f>
        <v>100 - Riet</v>
      </c>
      <c r="E356" s="23">
        <f>'Uitgebreide invoer'!D356</f>
        <v>100</v>
      </c>
      <c r="F356" s="23">
        <f>'Uitgebreide invoer'!E356</f>
        <v>1.5</v>
      </c>
      <c r="G356" s="23">
        <f>'Uitgebreide invoer'!F356</f>
        <v>1.2</v>
      </c>
      <c r="H356" s="23">
        <f>'Uitgebreide invoer'!G356</f>
        <v>1.2</v>
      </c>
      <c r="I356" s="23">
        <f>'Uitgebreide invoer'!H356</f>
        <v>1</v>
      </c>
      <c r="J356" s="24">
        <f>J355+(+H356-I356)/(MAX('Invoerblad heterogene watergang'!$H$9:$H$17))*B356</f>
        <v>1.0703999999999922</v>
      </c>
      <c r="K356" s="24">
        <f t="shared" si="147"/>
        <v>1.8461335030676416</v>
      </c>
      <c r="L356" s="79">
        <f t="shared" si="148"/>
        <v>0.77557152876084356</v>
      </c>
      <c r="M356" s="91">
        <f>'Uitgebreide invoer'!K356</f>
        <v>50</v>
      </c>
      <c r="N356" s="89">
        <f t="shared" si="126"/>
        <v>1.4203999999999923</v>
      </c>
      <c r="O356" s="93" t="str">
        <f>'Uitgebreide invoer'!L356</f>
        <v>Begroeiing volgt bodemverloop</v>
      </c>
      <c r="P356" s="23">
        <f t="shared" si="127"/>
        <v>0.35</v>
      </c>
      <c r="Q356" s="24">
        <f t="shared" si="128"/>
        <v>2.3139186686538366E-4</v>
      </c>
      <c r="R356" s="23">
        <f>'Uitgebreide invoer'!I356</f>
        <v>0</v>
      </c>
      <c r="S356" s="23">
        <f t="shared" si="129"/>
        <v>0</v>
      </c>
      <c r="T356" s="24">
        <f t="shared" si="149"/>
        <v>0.42557152876084359</v>
      </c>
      <c r="U356" s="23" t="str">
        <f>'Uitgebreide invoer'!J356</f>
        <v>Nee</v>
      </c>
      <c r="V356" s="23">
        <f t="shared" si="130"/>
        <v>0.78235252365077457</v>
      </c>
      <c r="W356" s="23">
        <f t="shared" si="131"/>
        <v>2.7344199683248194</v>
      </c>
      <c r="X356" s="23">
        <f t="shared" si="132"/>
        <v>0.28611278907901816</v>
      </c>
      <c r="Y356" s="23">
        <f t="shared" si="133"/>
        <v>1.8329526288496605</v>
      </c>
      <c r="Z356" s="23">
        <f t="shared" si="134"/>
        <v>3.9963629147372153</v>
      </c>
      <c r="AA356" s="23">
        <f t="shared" si="135"/>
        <v>0.45865519922886883</v>
      </c>
      <c r="AB356" s="23">
        <f t="shared" si="136"/>
        <v>1.0506001051988858</v>
      </c>
      <c r="AC356" s="23">
        <f t="shared" si="137"/>
        <v>11.54975890947062</v>
      </c>
      <c r="AD356" s="23">
        <f t="shared" si="138"/>
        <v>105.06001051988858</v>
      </c>
      <c r="AE356" s="23">
        <f t="shared" si="139"/>
        <v>-0.2</v>
      </c>
      <c r="AF356" s="46">
        <f t="shared" si="140"/>
        <v>0.1758365978610627</v>
      </c>
      <c r="AG356" s="23">
        <f t="shared" si="141"/>
        <v>0.12081701069468653</v>
      </c>
      <c r="AH356" s="23">
        <f t="shared" si="142"/>
        <v>1.1641022336847855</v>
      </c>
      <c r="AI356" s="155">
        <f t="shared" si="143"/>
        <v>0.17716178552672646</v>
      </c>
      <c r="AJ356" s="155">
        <f t="shared" si="144"/>
        <v>2.4310031967093863E-2</v>
      </c>
      <c r="AK356" s="155">
        <f t="shared" si="145"/>
        <v>0.20147181749382032</v>
      </c>
      <c r="AL356" s="155">
        <f t="shared" si="146"/>
        <v>12.086708448192233</v>
      </c>
    </row>
    <row r="357" spans="1:38" s="156" customFormat="1" x14ac:dyDescent="0.35">
      <c r="A357" s="23">
        <f>'Uitgebreide invoer'!A357</f>
        <v>247.09999999999843</v>
      </c>
      <c r="B357" s="23">
        <f t="shared" si="125"/>
        <v>0.69999999999998863</v>
      </c>
      <c r="C357" s="23">
        <f>'Uitgebreide invoer'!B357</f>
        <v>0.2</v>
      </c>
      <c r="D357" s="23" t="str">
        <f>'Uitgebreide invoer'!C357</f>
        <v>100 - Riet</v>
      </c>
      <c r="E357" s="23">
        <f>'Uitgebreide invoer'!D357</f>
        <v>100</v>
      </c>
      <c r="F357" s="23">
        <f>'Uitgebreide invoer'!E357</f>
        <v>1.5</v>
      </c>
      <c r="G357" s="23">
        <f>'Uitgebreide invoer'!F357</f>
        <v>1.2</v>
      </c>
      <c r="H357" s="23">
        <f>'Uitgebreide invoer'!G357</f>
        <v>1.2</v>
      </c>
      <c r="I357" s="23">
        <f>'Uitgebreide invoer'!H357</f>
        <v>1</v>
      </c>
      <c r="J357" s="24">
        <f>J356+(+H357-I357)/(MAX('Invoerblad heterogene watergang'!$H$9:$H$17))*B357</f>
        <v>1.0705999999999922</v>
      </c>
      <c r="K357" s="24">
        <f t="shared" si="147"/>
        <v>1.8462955211404275</v>
      </c>
      <c r="L357" s="79">
        <f t="shared" si="148"/>
        <v>0.77553350306764934</v>
      </c>
      <c r="M357" s="91">
        <f>'Uitgebreide invoer'!K357</f>
        <v>50</v>
      </c>
      <c r="N357" s="89">
        <f t="shared" si="126"/>
        <v>1.4205999999999923</v>
      </c>
      <c r="O357" s="93" t="str">
        <f>'Uitgebreide invoer'!L357</f>
        <v>Begroeiing volgt bodemverloop</v>
      </c>
      <c r="P357" s="23">
        <f t="shared" si="127"/>
        <v>0.35</v>
      </c>
      <c r="Q357" s="24">
        <f t="shared" si="128"/>
        <v>2.3145438969417257E-4</v>
      </c>
      <c r="R357" s="23">
        <f>'Uitgebreide invoer'!I357</f>
        <v>0</v>
      </c>
      <c r="S357" s="23">
        <f t="shared" si="129"/>
        <v>0</v>
      </c>
      <c r="T357" s="24">
        <f t="shared" si="149"/>
        <v>0.42553350306764937</v>
      </c>
      <c r="U357" s="23" t="str">
        <f>'Uitgebreide invoer'!J357</f>
        <v>Nee</v>
      </c>
      <c r="V357" s="23">
        <f t="shared" si="130"/>
        <v>0.78225834703071695</v>
      </c>
      <c r="W357" s="23">
        <f t="shared" si="131"/>
        <v>2.7342828647382227</v>
      </c>
      <c r="X357" s="23">
        <f t="shared" si="132"/>
        <v>0.28609269257356429</v>
      </c>
      <c r="Y357" s="23">
        <f t="shared" si="133"/>
        <v>1.8328185252517486</v>
      </c>
      <c r="Z357" s="23">
        <f t="shared" si="134"/>
        <v>3.9962258111506186</v>
      </c>
      <c r="AA357" s="23">
        <f t="shared" si="135"/>
        <v>0.45863737733179594</v>
      </c>
      <c r="AB357" s="23">
        <f t="shared" si="136"/>
        <v>1.0505601782210316</v>
      </c>
      <c r="AC357" s="23">
        <f t="shared" si="137"/>
        <v>11.547827817030603</v>
      </c>
      <c r="AD357" s="23">
        <f t="shared" si="138"/>
        <v>105.05601782210317</v>
      </c>
      <c r="AE357" s="23">
        <f t="shared" si="139"/>
        <v>-0.2</v>
      </c>
      <c r="AF357" s="46">
        <f t="shared" si="140"/>
        <v>0.17583095686239983</v>
      </c>
      <c r="AG357" s="23">
        <f t="shared" si="141"/>
        <v>0.12084521568800091</v>
      </c>
      <c r="AH357" s="23">
        <f t="shared" si="142"/>
        <v>1.1643195134514732</v>
      </c>
      <c r="AI357" s="155">
        <f t="shared" si="143"/>
        <v>0.17715617667792719</v>
      </c>
      <c r="AJ357" s="155">
        <f t="shared" si="144"/>
        <v>2.4315676488715007E-2</v>
      </c>
      <c r="AK357" s="155">
        <f t="shared" si="145"/>
        <v>0.20147185316664218</v>
      </c>
      <c r="AL357" s="155">
        <f t="shared" si="146"/>
        <v>12.086272186374693</v>
      </c>
    </row>
    <row r="358" spans="1:38" s="156" customFormat="1" x14ac:dyDescent="0.35">
      <c r="A358" s="23">
        <f>'Uitgebreide invoer'!A358</f>
        <v>247.79999999999842</v>
      </c>
      <c r="B358" s="23">
        <f t="shared" si="125"/>
        <v>0.69999999999998863</v>
      </c>
      <c r="C358" s="23">
        <f>'Uitgebreide invoer'!B358</f>
        <v>0.2</v>
      </c>
      <c r="D358" s="23" t="str">
        <f>'Uitgebreide invoer'!C358</f>
        <v>100 - Riet</v>
      </c>
      <c r="E358" s="23">
        <f>'Uitgebreide invoer'!D358</f>
        <v>100</v>
      </c>
      <c r="F358" s="23">
        <f>'Uitgebreide invoer'!E358</f>
        <v>1.5</v>
      </c>
      <c r="G358" s="23">
        <f>'Uitgebreide invoer'!F358</f>
        <v>1.2</v>
      </c>
      <c r="H358" s="23">
        <f>'Uitgebreide invoer'!G358</f>
        <v>1.2</v>
      </c>
      <c r="I358" s="23">
        <f>'Uitgebreide invoer'!H358</f>
        <v>1</v>
      </c>
      <c r="J358" s="24">
        <f>J357+(+H358-I358)/(MAX('Invoerblad heterogene watergang'!$H$9:$H$17))*B358</f>
        <v>1.0707999999999922</v>
      </c>
      <c r="K358" s="24">
        <f t="shared" si="147"/>
        <v>1.846457582941879</v>
      </c>
      <c r="L358" s="79">
        <f t="shared" si="148"/>
        <v>0.7754955211404353</v>
      </c>
      <c r="M358" s="91">
        <f>'Uitgebreide invoer'!K358</f>
        <v>50</v>
      </c>
      <c r="N358" s="89">
        <f t="shared" si="126"/>
        <v>1.4207999999999923</v>
      </c>
      <c r="O358" s="93" t="str">
        <f>'Uitgebreide invoer'!L358</f>
        <v>Begroeiing volgt bodemverloop</v>
      </c>
      <c r="P358" s="23">
        <f t="shared" si="127"/>
        <v>0.35</v>
      </c>
      <c r="Q358" s="24">
        <f t="shared" si="128"/>
        <v>2.3151685921646967E-4</v>
      </c>
      <c r="R358" s="23">
        <f>'Uitgebreide invoer'!I358</f>
        <v>0</v>
      </c>
      <c r="S358" s="23">
        <f t="shared" si="129"/>
        <v>0</v>
      </c>
      <c r="T358" s="24">
        <f t="shared" si="149"/>
        <v>0.42549552114043532</v>
      </c>
      <c r="U358" s="23" t="str">
        <f>'Uitgebreide invoer'!J358</f>
        <v>Nee</v>
      </c>
      <c r="V358" s="23">
        <f t="shared" si="130"/>
        <v>0.78216428313437825</v>
      </c>
      <c r="W358" s="23">
        <f t="shared" si="131"/>
        <v>2.7341459189521116</v>
      </c>
      <c r="X358" s="23">
        <f t="shared" si="132"/>
        <v>0.28607261877016077</v>
      </c>
      <c r="Y358" s="23">
        <f t="shared" si="133"/>
        <v>1.8326845803318352</v>
      </c>
      <c r="Z358" s="23">
        <f t="shared" si="134"/>
        <v>3.9960888653645075</v>
      </c>
      <c r="AA358" s="23">
        <f t="shared" si="135"/>
        <v>0.45861957580982499</v>
      </c>
      <c r="AB358" s="23">
        <f t="shared" si="136"/>
        <v>1.050520297197457</v>
      </c>
      <c r="AC358" s="23">
        <f t="shared" si="137"/>
        <v>11.545899116943918</v>
      </c>
      <c r="AD358" s="23">
        <f t="shared" si="138"/>
        <v>105.0520297197457</v>
      </c>
      <c r="AE358" s="23">
        <f t="shared" si="139"/>
        <v>-0.2</v>
      </c>
      <c r="AF358" s="46">
        <f t="shared" si="140"/>
        <v>0.17582532089399283</v>
      </c>
      <c r="AG358" s="23">
        <f t="shared" si="141"/>
        <v>0.1208733955300359</v>
      </c>
      <c r="AH358" s="23">
        <f t="shared" si="142"/>
        <v>1.1645367768585713</v>
      </c>
      <c r="AI358" s="155">
        <f t="shared" si="143"/>
        <v>0.17715057281343449</v>
      </c>
      <c r="AJ358" s="155">
        <f t="shared" si="144"/>
        <v>2.4321315975030754E-2</v>
      </c>
      <c r="AK358" s="155">
        <f t="shared" si="145"/>
        <v>0.20147188878846525</v>
      </c>
      <c r="AL358" s="155">
        <f t="shared" si="146"/>
        <v>12.08583644552124</v>
      </c>
    </row>
    <row r="359" spans="1:38" s="156" customFormat="1" x14ac:dyDescent="0.35">
      <c r="A359" s="23">
        <f>'Uitgebreide invoer'!A359</f>
        <v>248.49999999999841</v>
      </c>
      <c r="B359" s="23">
        <f t="shared" si="125"/>
        <v>0.69999999999998863</v>
      </c>
      <c r="C359" s="23">
        <f>'Uitgebreide invoer'!B359</f>
        <v>0.2</v>
      </c>
      <c r="D359" s="23" t="str">
        <f>'Uitgebreide invoer'!C359</f>
        <v>100 - Riet</v>
      </c>
      <c r="E359" s="23">
        <f>'Uitgebreide invoer'!D359</f>
        <v>100</v>
      </c>
      <c r="F359" s="23">
        <f>'Uitgebreide invoer'!E359</f>
        <v>1.5</v>
      </c>
      <c r="G359" s="23">
        <f>'Uitgebreide invoer'!F359</f>
        <v>1.2</v>
      </c>
      <c r="H359" s="23">
        <f>'Uitgebreide invoer'!G359</f>
        <v>1.2</v>
      </c>
      <c r="I359" s="23">
        <f>'Uitgebreide invoer'!H359</f>
        <v>1</v>
      </c>
      <c r="J359" s="24">
        <f>J358+(+H359-I359)/(MAX('Invoerblad heterogene watergang'!$H$9:$H$17))*B359</f>
        <v>1.0709999999999922</v>
      </c>
      <c r="K359" s="24">
        <f t="shared" si="147"/>
        <v>1.8466196884346835</v>
      </c>
      <c r="L359" s="79">
        <f t="shared" si="148"/>
        <v>0.77545758294188682</v>
      </c>
      <c r="M359" s="91">
        <f>'Uitgebreide invoer'!K359</f>
        <v>50</v>
      </c>
      <c r="N359" s="89">
        <f t="shared" si="126"/>
        <v>1.4209999999999923</v>
      </c>
      <c r="O359" s="93" t="str">
        <f>'Uitgebreide invoer'!L359</f>
        <v>Begroeiing volgt bodemverloop</v>
      </c>
      <c r="P359" s="23">
        <f t="shared" si="127"/>
        <v>0.35</v>
      </c>
      <c r="Q359" s="24">
        <f t="shared" si="128"/>
        <v>2.3157927543489325E-4</v>
      </c>
      <c r="R359" s="23">
        <f>'Uitgebreide invoer'!I359</f>
        <v>0</v>
      </c>
      <c r="S359" s="23">
        <f t="shared" si="129"/>
        <v>0</v>
      </c>
      <c r="T359" s="24">
        <f t="shared" si="149"/>
        <v>0.42545758294188685</v>
      </c>
      <c r="U359" s="23" t="str">
        <f>'Uitgebreide invoer'!J359</f>
        <v>Nee</v>
      </c>
      <c r="V359" s="23">
        <f t="shared" si="130"/>
        <v>0.78207033185439301</v>
      </c>
      <c r="W359" s="23">
        <f t="shared" si="131"/>
        <v>2.7340091308319461</v>
      </c>
      <c r="X359" s="23">
        <f t="shared" si="132"/>
        <v>0.28605256765050113</v>
      </c>
      <c r="Y359" s="23">
        <f t="shared" si="133"/>
        <v>1.8325507939433743</v>
      </c>
      <c r="Z359" s="23">
        <f t="shared" si="134"/>
        <v>3.9959520772443424</v>
      </c>
      <c r="AA359" s="23">
        <f t="shared" si="135"/>
        <v>0.45860179464592671</v>
      </c>
      <c r="AB359" s="23">
        <f t="shared" si="136"/>
        <v>1.0504804620889812</v>
      </c>
      <c r="AC359" s="23">
        <f t="shared" si="137"/>
        <v>11.543972806725591</v>
      </c>
      <c r="AD359" s="23">
        <f t="shared" si="138"/>
        <v>105.04804620889811</v>
      </c>
      <c r="AE359" s="23">
        <f t="shared" si="139"/>
        <v>-0.2</v>
      </c>
      <c r="AF359" s="46">
        <f t="shared" si="140"/>
        <v>0.17581968995498162</v>
      </c>
      <c r="AG359" s="23">
        <f t="shared" si="141"/>
        <v>0.12090155022509194</v>
      </c>
      <c r="AH359" s="23">
        <f t="shared" si="142"/>
        <v>1.1647540239114691</v>
      </c>
      <c r="AI359" s="155">
        <f t="shared" si="143"/>
        <v>0.17714497393244669</v>
      </c>
      <c r="AJ359" s="155">
        <f t="shared" si="144"/>
        <v>2.4326950426907811E-2</v>
      </c>
      <c r="AK359" s="155">
        <f t="shared" si="145"/>
        <v>0.20147192435935449</v>
      </c>
      <c r="AL359" s="155">
        <f t="shared" si="146"/>
        <v>12.085401225150497</v>
      </c>
    </row>
    <row r="360" spans="1:38" s="156" customFormat="1" x14ac:dyDescent="0.35">
      <c r="A360" s="23">
        <f>'Uitgebreide invoer'!A360</f>
        <v>249.1999999999984</v>
      </c>
      <c r="B360" s="23">
        <f t="shared" si="125"/>
        <v>0.69999999999998863</v>
      </c>
      <c r="C360" s="23">
        <f>'Uitgebreide invoer'!B360</f>
        <v>0.2</v>
      </c>
      <c r="D360" s="23" t="str">
        <f>'Uitgebreide invoer'!C360</f>
        <v>100 - Riet</v>
      </c>
      <c r="E360" s="23">
        <f>'Uitgebreide invoer'!D360</f>
        <v>100</v>
      </c>
      <c r="F360" s="23">
        <f>'Uitgebreide invoer'!E360</f>
        <v>1.5</v>
      </c>
      <c r="G360" s="23">
        <f>'Uitgebreide invoer'!F360</f>
        <v>1.2</v>
      </c>
      <c r="H360" s="23">
        <f>'Uitgebreide invoer'!G360</f>
        <v>1.2</v>
      </c>
      <c r="I360" s="23">
        <f>'Uitgebreide invoer'!H360</f>
        <v>1</v>
      </c>
      <c r="J360" s="24">
        <f>J359+(+H360-I360)/(MAX('Invoerblad heterogene watergang'!$H$9:$H$17))*B360</f>
        <v>1.0711999999999922</v>
      </c>
      <c r="K360" s="24">
        <f t="shared" si="147"/>
        <v>1.8467818375815299</v>
      </c>
      <c r="L360" s="79">
        <f t="shared" si="148"/>
        <v>0.77541968843469133</v>
      </c>
      <c r="M360" s="91">
        <f>'Uitgebreide invoer'!K360</f>
        <v>50</v>
      </c>
      <c r="N360" s="89">
        <f t="shared" si="126"/>
        <v>1.4211999999999922</v>
      </c>
      <c r="O360" s="93" t="str">
        <f>'Uitgebreide invoer'!L360</f>
        <v>Begroeiing volgt bodemverloop</v>
      </c>
      <c r="P360" s="23">
        <f t="shared" si="127"/>
        <v>0.35</v>
      </c>
      <c r="Q360" s="24">
        <f t="shared" si="128"/>
        <v>2.3164163835216801E-4</v>
      </c>
      <c r="R360" s="23">
        <f>'Uitgebreide invoer'!I360</f>
        <v>0</v>
      </c>
      <c r="S360" s="23">
        <f t="shared" si="129"/>
        <v>0</v>
      </c>
      <c r="T360" s="24">
        <f t="shared" si="149"/>
        <v>0.42541968843469136</v>
      </c>
      <c r="U360" s="23" t="str">
        <f>'Uitgebreide invoer'!J360</f>
        <v>Nee</v>
      </c>
      <c r="V360" s="23">
        <f t="shared" si="130"/>
        <v>0.78197649308343442</v>
      </c>
      <c r="W360" s="23">
        <f t="shared" si="131"/>
        <v>2.7338725002431943</v>
      </c>
      <c r="X360" s="23">
        <f t="shared" si="132"/>
        <v>0.28603253919627669</v>
      </c>
      <c r="Y360" s="23">
        <f t="shared" si="133"/>
        <v>1.8324171659398603</v>
      </c>
      <c r="Z360" s="23">
        <f t="shared" si="134"/>
        <v>3.9958154466555902</v>
      </c>
      <c r="AA360" s="23">
        <f t="shared" si="135"/>
        <v>0.45858403382307189</v>
      </c>
      <c r="AB360" s="23">
        <f t="shared" si="136"/>
        <v>1.0504406728564257</v>
      </c>
      <c r="AC360" s="23">
        <f t="shared" si="137"/>
        <v>11.5420488838921</v>
      </c>
      <c r="AD360" s="23">
        <f t="shared" si="138"/>
        <v>105.04406728564257</v>
      </c>
      <c r="AE360" s="23">
        <f t="shared" si="139"/>
        <v>-0.2</v>
      </c>
      <c r="AF360" s="46">
        <f t="shared" si="140"/>
        <v>0.17581406404449715</v>
      </c>
      <c r="AG360" s="23">
        <f t="shared" si="141"/>
        <v>0.12092967977751432</v>
      </c>
      <c r="AH360" s="23">
        <f t="shared" si="142"/>
        <v>1.1649712546155793</v>
      </c>
      <c r="AI360" s="155">
        <f t="shared" si="143"/>
        <v>0.17713938003415297</v>
      </c>
      <c r="AJ360" s="155">
        <f t="shared" si="144"/>
        <v>2.4332579845221618E-2</v>
      </c>
      <c r="AK360" s="155">
        <f t="shared" si="145"/>
        <v>0.20147195987937458</v>
      </c>
      <c r="AL360" s="155">
        <f t="shared" si="146"/>
        <v>12.084966524781173</v>
      </c>
    </row>
    <row r="361" spans="1:38" s="156" customFormat="1" x14ac:dyDescent="0.35">
      <c r="A361" s="23">
        <f>'Uitgebreide invoer'!A361</f>
        <v>249.89999999999839</v>
      </c>
      <c r="B361" s="23">
        <f t="shared" si="125"/>
        <v>0.69999999999998863</v>
      </c>
      <c r="C361" s="23">
        <f>'Uitgebreide invoer'!B361</f>
        <v>0.2</v>
      </c>
      <c r="D361" s="23" t="str">
        <f>'Uitgebreide invoer'!C361</f>
        <v>100 - Riet</v>
      </c>
      <c r="E361" s="23">
        <f>'Uitgebreide invoer'!D361</f>
        <v>100</v>
      </c>
      <c r="F361" s="23">
        <f>'Uitgebreide invoer'!E361</f>
        <v>1.5</v>
      </c>
      <c r="G361" s="23">
        <f>'Uitgebreide invoer'!F361</f>
        <v>1.2</v>
      </c>
      <c r="H361" s="23">
        <f>'Uitgebreide invoer'!G361</f>
        <v>1.2</v>
      </c>
      <c r="I361" s="23">
        <f>'Uitgebreide invoer'!H361</f>
        <v>1</v>
      </c>
      <c r="J361" s="24">
        <f>J360+(+H361-I361)/(MAX('Invoerblad heterogene watergang'!$H$9:$H$17))*B361</f>
        <v>1.0713999999999921</v>
      </c>
      <c r="K361" s="24">
        <f t="shared" si="147"/>
        <v>1.8469440303451097</v>
      </c>
      <c r="L361" s="79">
        <f t="shared" si="148"/>
        <v>0.77538183758153778</v>
      </c>
      <c r="M361" s="91">
        <f>'Uitgebreide invoer'!K361</f>
        <v>50</v>
      </c>
      <c r="N361" s="89">
        <f t="shared" si="126"/>
        <v>1.4213999999999922</v>
      </c>
      <c r="O361" s="93" t="str">
        <f>'Uitgebreide invoer'!L361</f>
        <v>Begroeiing volgt bodemverloop</v>
      </c>
      <c r="P361" s="23">
        <f t="shared" si="127"/>
        <v>0.35</v>
      </c>
      <c r="Q361" s="24">
        <f t="shared" si="128"/>
        <v>2.3170394797112577E-4</v>
      </c>
      <c r="R361" s="23">
        <f>'Uitgebreide invoer'!I361</f>
        <v>0</v>
      </c>
      <c r="S361" s="23">
        <f t="shared" si="129"/>
        <v>0</v>
      </c>
      <c r="T361" s="24">
        <f t="shared" si="149"/>
        <v>0.4253818375815378</v>
      </c>
      <c r="U361" s="23" t="str">
        <f>'Uitgebreide invoer'!J361</f>
        <v>Nee</v>
      </c>
      <c r="V361" s="23">
        <f t="shared" si="130"/>
        <v>0.78188276671421408</v>
      </c>
      <c r="W361" s="23">
        <f t="shared" si="131"/>
        <v>2.7337360270513291</v>
      </c>
      <c r="X361" s="23">
        <f t="shared" si="132"/>
        <v>0.28601253338917693</v>
      </c>
      <c r="Y361" s="23">
        <f t="shared" si="133"/>
        <v>1.8322836961748288</v>
      </c>
      <c r="Z361" s="23">
        <f t="shared" si="134"/>
        <v>3.9956789734637255</v>
      </c>
      <c r="AA361" s="23">
        <f t="shared" si="135"/>
        <v>0.45856629332423093</v>
      </c>
      <c r="AB361" s="23">
        <f t="shared" si="136"/>
        <v>1.0504009294606147</v>
      </c>
      <c r="AC361" s="23">
        <f t="shared" si="137"/>
        <v>11.540127345961384</v>
      </c>
      <c r="AD361" s="23">
        <f t="shared" si="138"/>
        <v>105.04009294606146</v>
      </c>
      <c r="AE361" s="23">
        <f t="shared" si="139"/>
        <v>-0.2</v>
      </c>
      <c r="AF361" s="46">
        <f t="shared" si="140"/>
        <v>0.17580844316166147</v>
      </c>
      <c r="AG361" s="23">
        <f t="shared" si="141"/>
        <v>0.1209577841916927</v>
      </c>
      <c r="AH361" s="23">
        <f t="shared" si="142"/>
        <v>1.1651884689763379</v>
      </c>
      <c r="AI361" s="155">
        <f t="shared" si="143"/>
        <v>0.17713379111773384</v>
      </c>
      <c r="AJ361" s="155">
        <f t="shared" si="144"/>
        <v>2.433820423085644E-2</v>
      </c>
      <c r="AK361" s="155">
        <f t="shared" si="145"/>
        <v>0.20147199534859028</v>
      </c>
      <c r="AL361" s="155">
        <f t="shared" si="146"/>
        <v>12.084532343932057</v>
      </c>
    </row>
    <row r="362" spans="1:38" s="156" customFormat="1" x14ac:dyDescent="0.35">
      <c r="A362" s="23">
        <f>'Uitgebreide invoer'!A362</f>
        <v>250.59999999999837</v>
      </c>
      <c r="B362" s="23">
        <f t="shared" si="125"/>
        <v>0.69999999999998863</v>
      </c>
      <c r="C362" s="23">
        <f>'Uitgebreide invoer'!B362</f>
        <v>0.2</v>
      </c>
      <c r="D362" s="23" t="str">
        <f>'Uitgebreide invoer'!C362</f>
        <v>100 - Riet</v>
      </c>
      <c r="E362" s="23">
        <f>'Uitgebreide invoer'!D362</f>
        <v>100</v>
      </c>
      <c r="F362" s="23">
        <f>'Uitgebreide invoer'!E362</f>
        <v>1.5</v>
      </c>
      <c r="G362" s="23">
        <f>'Uitgebreide invoer'!F362</f>
        <v>1.2</v>
      </c>
      <c r="H362" s="23">
        <f>'Uitgebreide invoer'!G362</f>
        <v>1.2</v>
      </c>
      <c r="I362" s="23">
        <f>'Uitgebreide invoer'!H362</f>
        <v>1</v>
      </c>
      <c r="J362" s="24">
        <f>J361+(+H362-I362)/(MAX('Invoerblad heterogene watergang'!$H$9:$H$17))*B362</f>
        <v>1.0715999999999921</v>
      </c>
      <c r="K362" s="24">
        <f t="shared" si="147"/>
        <v>1.8471062666881159</v>
      </c>
      <c r="L362" s="79">
        <f t="shared" si="148"/>
        <v>0.77534403034511756</v>
      </c>
      <c r="M362" s="91">
        <f>'Uitgebreide invoer'!K362</f>
        <v>50</v>
      </c>
      <c r="N362" s="89">
        <f t="shared" si="126"/>
        <v>1.4215999999999922</v>
      </c>
      <c r="O362" s="93" t="str">
        <f>'Uitgebreide invoer'!L362</f>
        <v>Begroeiing volgt bodemverloop</v>
      </c>
      <c r="P362" s="23">
        <f t="shared" si="127"/>
        <v>0.35</v>
      </c>
      <c r="Q362" s="24">
        <f t="shared" si="128"/>
        <v>2.3176620429470369E-4</v>
      </c>
      <c r="R362" s="23">
        <f>'Uitgebreide invoer'!I362</f>
        <v>0</v>
      </c>
      <c r="S362" s="23">
        <f t="shared" si="129"/>
        <v>0</v>
      </c>
      <c r="T362" s="24">
        <f t="shared" si="149"/>
        <v>0.42534403034511759</v>
      </c>
      <c r="U362" s="23" t="str">
        <f>'Uitgebreide invoer'!J362</f>
        <v>Nee</v>
      </c>
      <c r="V362" s="23">
        <f t="shared" si="130"/>
        <v>0.78178915263948356</v>
      </c>
      <c r="W362" s="23">
        <f t="shared" si="131"/>
        <v>2.7335997111218324</v>
      </c>
      <c r="X362" s="23">
        <f t="shared" si="132"/>
        <v>0.28599255021088943</v>
      </c>
      <c r="Y362" s="23">
        <f t="shared" si="133"/>
        <v>1.832150384501857</v>
      </c>
      <c r="Z362" s="23">
        <f t="shared" si="134"/>
        <v>3.9955426575342283</v>
      </c>
      <c r="AA362" s="23">
        <f t="shared" si="135"/>
        <v>0.45854857313237474</v>
      </c>
      <c r="AB362" s="23">
        <f t="shared" si="136"/>
        <v>1.0503612318623734</v>
      </c>
      <c r="AC362" s="23">
        <f t="shared" si="137"/>
        <v>11.538208190452862</v>
      </c>
      <c r="AD362" s="23">
        <f t="shared" si="138"/>
        <v>105.03612318623735</v>
      </c>
      <c r="AE362" s="23">
        <f t="shared" si="139"/>
        <v>-0.2</v>
      </c>
      <c r="AF362" s="46">
        <f t="shared" si="140"/>
        <v>0.17580282730558805</v>
      </c>
      <c r="AG362" s="23">
        <f t="shared" si="141"/>
        <v>0.12098586347205981</v>
      </c>
      <c r="AH362" s="23">
        <f t="shared" si="142"/>
        <v>1.165405666999203</v>
      </c>
      <c r="AI362" s="155">
        <f t="shared" si="143"/>
        <v>0.17712820718236102</v>
      </c>
      <c r="AJ362" s="155">
        <f t="shared" si="144"/>
        <v>2.4343823584705149E-2</v>
      </c>
      <c r="AK362" s="155">
        <f t="shared" si="145"/>
        <v>0.20147203076706618</v>
      </c>
      <c r="AL362" s="155">
        <f t="shared" si="146"/>
        <v>12.084098682122054</v>
      </c>
    </row>
    <row r="363" spans="1:38" s="156" customFormat="1" x14ac:dyDescent="0.35">
      <c r="A363" s="23">
        <f>'Uitgebreide invoer'!A363</f>
        <v>251.29999999999836</v>
      </c>
      <c r="B363" s="23">
        <f t="shared" si="125"/>
        <v>0.69999999999998863</v>
      </c>
      <c r="C363" s="23">
        <f>'Uitgebreide invoer'!B363</f>
        <v>0.2</v>
      </c>
      <c r="D363" s="23" t="str">
        <f>'Uitgebreide invoer'!C363</f>
        <v>100 - Riet</v>
      </c>
      <c r="E363" s="23">
        <f>'Uitgebreide invoer'!D363</f>
        <v>100</v>
      </c>
      <c r="F363" s="23">
        <f>'Uitgebreide invoer'!E363</f>
        <v>1.5</v>
      </c>
      <c r="G363" s="23">
        <f>'Uitgebreide invoer'!F363</f>
        <v>1.2</v>
      </c>
      <c r="H363" s="23">
        <f>'Uitgebreide invoer'!G363</f>
        <v>1.2</v>
      </c>
      <c r="I363" s="23">
        <f>'Uitgebreide invoer'!H363</f>
        <v>1</v>
      </c>
      <c r="J363" s="24">
        <f>J362+(+H363-I363)/(MAX('Invoerblad heterogene watergang'!$H$9:$H$17))*B363</f>
        <v>1.0717999999999921</v>
      </c>
      <c r="K363" s="24">
        <f t="shared" si="147"/>
        <v>1.8472685465732441</v>
      </c>
      <c r="L363" s="79">
        <f t="shared" si="148"/>
        <v>0.77530626668812386</v>
      </c>
      <c r="M363" s="91">
        <f>'Uitgebreide invoer'!K363</f>
        <v>50</v>
      </c>
      <c r="N363" s="89">
        <f t="shared" si="126"/>
        <v>1.4217999999999922</v>
      </c>
      <c r="O363" s="93" t="str">
        <f>'Uitgebreide invoer'!L363</f>
        <v>Begroeiing volgt bodemverloop</v>
      </c>
      <c r="P363" s="23">
        <f t="shared" si="127"/>
        <v>0.35</v>
      </c>
      <c r="Q363" s="24">
        <f t="shared" si="128"/>
        <v>2.3182840732594671E-4</v>
      </c>
      <c r="R363" s="23">
        <f>'Uitgebreide invoer'!I363</f>
        <v>0</v>
      </c>
      <c r="S363" s="23">
        <f t="shared" si="129"/>
        <v>0</v>
      </c>
      <c r="T363" s="24">
        <f t="shared" si="149"/>
        <v>0.42530626668812388</v>
      </c>
      <c r="U363" s="23" t="str">
        <f>'Uitgebreide invoer'!J363</f>
        <v>Nee</v>
      </c>
      <c r="V363" s="23">
        <f t="shared" si="130"/>
        <v>0.78169565075203296</v>
      </c>
      <c r="W363" s="23">
        <f t="shared" si="131"/>
        <v>2.7334635523201927</v>
      </c>
      <c r="X363" s="23">
        <f t="shared" si="132"/>
        <v>0.28597258964310002</v>
      </c>
      <c r="Y363" s="23">
        <f t="shared" si="133"/>
        <v>1.8320172307745632</v>
      </c>
      <c r="Z363" s="23">
        <f t="shared" si="134"/>
        <v>3.9954064987325886</v>
      </c>
      <c r="AA363" s="23">
        <f t="shared" si="135"/>
        <v>0.45853087323047365</v>
      </c>
      <c r="AB363" s="23">
        <f t="shared" si="136"/>
        <v>1.0503215800225303</v>
      </c>
      <c r="AC363" s="23">
        <f t="shared" si="137"/>
        <v>11.536291414887408</v>
      </c>
      <c r="AD363" s="23">
        <f t="shared" si="138"/>
        <v>105.03215800225303</v>
      </c>
      <c r="AE363" s="23">
        <f t="shared" si="139"/>
        <v>-0.2</v>
      </c>
      <c r="AF363" s="46">
        <f t="shared" si="140"/>
        <v>0.17579721647538199</v>
      </c>
      <c r="AG363" s="23">
        <f t="shared" si="141"/>
        <v>0.12101391762309011</v>
      </c>
      <c r="AH363" s="23">
        <f t="shared" si="142"/>
        <v>1.1656228486896543</v>
      </c>
      <c r="AI363" s="155">
        <f t="shared" si="143"/>
        <v>0.17712262822719782</v>
      </c>
      <c r="AJ363" s="155">
        <f t="shared" si="144"/>
        <v>2.4349437907669507E-2</v>
      </c>
      <c r="AK363" s="155">
        <f t="shared" si="145"/>
        <v>0.20147206613486732</v>
      </c>
      <c r="AL363" s="155">
        <f t="shared" si="146"/>
        <v>12.083665538870148</v>
      </c>
    </row>
    <row r="364" spans="1:38" s="156" customFormat="1" x14ac:dyDescent="0.35">
      <c r="A364" s="23">
        <f>'Uitgebreide invoer'!A364</f>
        <v>251.99999999999835</v>
      </c>
      <c r="B364" s="23">
        <f t="shared" si="125"/>
        <v>0.69999999999998863</v>
      </c>
      <c r="C364" s="23">
        <f>'Uitgebreide invoer'!B364</f>
        <v>0.2</v>
      </c>
      <c r="D364" s="23" t="str">
        <f>'Uitgebreide invoer'!C364</f>
        <v>100 - Riet</v>
      </c>
      <c r="E364" s="23">
        <f>'Uitgebreide invoer'!D364</f>
        <v>100</v>
      </c>
      <c r="F364" s="23">
        <f>'Uitgebreide invoer'!E364</f>
        <v>1.5</v>
      </c>
      <c r="G364" s="23">
        <f>'Uitgebreide invoer'!F364</f>
        <v>1.2</v>
      </c>
      <c r="H364" s="23">
        <f>'Uitgebreide invoer'!G364</f>
        <v>1.2</v>
      </c>
      <c r="I364" s="23">
        <f>'Uitgebreide invoer'!H364</f>
        <v>1</v>
      </c>
      <c r="J364" s="24">
        <f>J363+(+H364-I364)/(MAX('Invoerblad heterogene watergang'!$H$9:$H$17))*B364</f>
        <v>1.0719999999999921</v>
      </c>
      <c r="K364" s="24">
        <f t="shared" si="147"/>
        <v>1.8474308699631918</v>
      </c>
      <c r="L364" s="79">
        <f t="shared" si="148"/>
        <v>0.77526854657325206</v>
      </c>
      <c r="M364" s="91">
        <f>'Uitgebreide invoer'!K364</f>
        <v>50</v>
      </c>
      <c r="N364" s="89">
        <f t="shared" si="126"/>
        <v>1.4219999999999922</v>
      </c>
      <c r="O364" s="93" t="str">
        <f>'Uitgebreide invoer'!L364</f>
        <v>Begroeiing volgt bodemverloop</v>
      </c>
      <c r="P364" s="23">
        <f t="shared" si="127"/>
        <v>0.35</v>
      </c>
      <c r="Q364" s="24">
        <f t="shared" si="128"/>
        <v>2.3189055706800376E-4</v>
      </c>
      <c r="R364" s="23">
        <f>'Uitgebreide invoer'!I364</f>
        <v>0</v>
      </c>
      <c r="S364" s="23">
        <f t="shared" si="129"/>
        <v>0</v>
      </c>
      <c r="T364" s="24">
        <f t="shared" si="149"/>
        <v>0.42526854657325208</v>
      </c>
      <c r="U364" s="23" t="str">
        <f>'Uitgebreide invoer'!J364</f>
        <v>Nee</v>
      </c>
      <c r="V364" s="23">
        <f t="shared" si="130"/>
        <v>0.78160226094469187</v>
      </c>
      <c r="W364" s="23">
        <f t="shared" si="131"/>
        <v>2.7333275505119059</v>
      </c>
      <c r="X364" s="23">
        <f t="shared" si="132"/>
        <v>0.28595265166749262</v>
      </c>
      <c r="Y364" s="23">
        <f t="shared" si="133"/>
        <v>1.8318842348466062</v>
      </c>
      <c r="Z364" s="23">
        <f t="shared" si="134"/>
        <v>3.9952704969243023</v>
      </c>
      <c r="AA364" s="23">
        <f t="shared" si="135"/>
        <v>0.45851319360149811</v>
      </c>
      <c r="AB364" s="23">
        <f t="shared" si="136"/>
        <v>1.0502819739019142</v>
      </c>
      <c r="AC364" s="23">
        <f t="shared" si="137"/>
        <v>11.534377016787367</v>
      </c>
      <c r="AD364" s="23">
        <f t="shared" si="138"/>
        <v>105.02819739019142</v>
      </c>
      <c r="AE364" s="23">
        <f t="shared" si="139"/>
        <v>-0.2</v>
      </c>
      <c r="AF364" s="46">
        <f t="shared" si="140"/>
        <v>0.17579161067013885</v>
      </c>
      <c r="AG364" s="23">
        <f t="shared" si="141"/>
        <v>0.12104194664930581</v>
      </c>
      <c r="AH364" s="23">
        <f t="shared" si="142"/>
        <v>1.1658400140531966</v>
      </c>
      <c r="AI364" s="155">
        <f t="shared" si="143"/>
        <v>0.17711705425139804</v>
      </c>
      <c r="AJ364" s="155">
        <f t="shared" si="144"/>
        <v>2.4355047200659747E-2</v>
      </c>
      <c r="AK364" s="155">
        <f t="shared" si="145"/>
        <v>0.20147210145205779</v>
      </c>
      <c r="AL364" s="155">
        <f t="shared" si="146"/>
        <v>12.083232913695431</v>
      </c>
    </row>
    <row r="365" spans="1:38" s="156" customFormat="1" x14ac:dyDescent="0.35">
      <c r="A365" s="23">
        <f>'Uitgebreide invoer'!A365</f>
        <v>252.69999999999834</v>
      </c>
      <c r="B365" s="23">
        <f t="shared" si="125"/>
        <v>0.69999999999998863</v>
      </c>
      <c r="C365" s="23">
        <f>'Uitgebreide invoer'!B365</f>
        <v>0.2</v>
      </c>
      <c r="D365" s="23" t="str">
        <f>'Uitgebreide invoer'!C365</f>
        <v>100 - Riet</v>
      </c>
      <c r="E365" s="23">
        <f>'Uitgebreide invoer'!D365</f>
        <v>100</v>
      </c>
      <c r="F365" s="23">
        <f>'Uitgebreide invoer'!E365</f>
        <v>1.5</v>
      </c>
      <c r="G365" s="23">
        <f>'Uitgebreide invoer'!F365</f>
        <v>1.2</v>
      </c>
      <c r="H365" s="23">
        <f>'Uitgebreide invoer'!G365</f>
        <v>1.2</v>
      </c>
      <c r="I365" s="23">
        <f>'Uitgebreide invoer'!H365</f>
        <v>1</v>
      </c>
      <c r="J365" s="24">
        <f>J364+(+H365-I365)/(MAX('Invoerblad heterogene watergang'!$H$9:$H$17))*B365</f>
        <v>1.072199999999992</v>
      </c>
      <c r="K365" s="24">
        <f t="shared" si="147"/>
        <v>1.8475932368206587</v>
      </c>
      <c r="L365" s="79">
        <f t="shared" si="148"/>
        <v>0.77523086996319979</v>
      </c>
      <c r="M365" s="91">
        <f>'Uitgebreide invoer'!K365</f>
        <v>50</v>
      </c>
      <c r="N365" s="89">
        <f t="shared" si="126"/>
        <v>1.4221999999999921</v>
      </c>
      <c r="O365" s="93" t="str">
        <f>'Uitgebreide invoer'!L365</f>
        <v>Begroeiing volgt bodemverloop</v>
      </c>
      <c r="P365" s="23">
        <f t="shared" si="127"/>
        <v>0.35</v>
      </c>
      <c r="Q365" s="24">
        <f t="shared" si="128"/>
        <v>2.319526535241313E-4</v>
      </c>
      <c r="R365" s="23">
        <f>'Uitgebreide invoer'!I365</f>
        <v>0</v>
      </c>
      <c r="S365" s="23">
        <f t="shared" si="129"/>
        <v>0</v>
      </c>
      <c r="T365" s="24">
        <f t="shared" si="149"/>
        <v>0.42523086996319981</v>
      </c>
      <c r="U365" s="23" t="str">
        <f>'Uitgebreide invoer'!J365</f>
        <v>Nee</v>
      </c>
      <c r="V365" s="23">
        <f t="shared" si="130"/>
        <v>0.78150898311032935</v>
      </c>
      <c r="W365" s="23">
        <f t="shared" si="131"/>
        <v>2.7331917055624766</v>
      </c>
      <c r="X365" s="23">
        <f t="shared" si="132"/>
        <v>0.28593273626574939</v>
      </c>
      <c r="Y365" s="23">
        <f t="shared" si="133"/>
        <v>1.831751396571689</v>
      </c>
      <c r="Z365" s="23">
        <f t="shared" si="134"/>
        <v>3.9951346519748725</v>
      </c>
      <c r="AA365" s="23">
        <f t="shared" si="135"/>
        <v>0.45849553422841927</v>
      </c>
      <c r="AB365" s="23">
        <f t="shared" si="136"/>
        <v>1.0502424134613597</v>
      </c>
      <c r="AC365" s="23">
        <f t="shared" si="137"/>
        <v>11.532464993676559</v>
      </c>
      <c r="AD365" s="23">
        <f t="shared" si="138"/>
        <v>105.02424134613597</v>
      </c>
      <c r="AE365" s="23">
        <f t="shared" si="139"/>
        <v>-0.2</v>
      </c>
      <c r="AF365" s="46">
        <f t="shared" si="140"/>
        <v>0.17578600988894647</v>
      </c>
      <c r="AG365" s="23">
        <f t="shared" si="141"/>
        <v>0.12106995055526773</v>
      </c>
      <c r="AH365" s="23">
        <f t="shared" si="142"/>
        <v>1.1660571630953538</v>
      </c>
      <c r="AI365" s="155">
        <f t="shared" si="143"/>
        <v>0.17711148525410761</v>
      </c>
      <c r="AJ365" s="155">
        <f t="shared" si="144"/>
        <v>2.4360651464595019E-2</v>
      </c>
      <c r="AK365" s="155">
        <f t="shared" si="145"/>
        <v>0.20147213671870262</v>
      </c>
      <c r="AL365" s="155">
        <f t="shared" si="146"/>
        <v>12.082800806117078</v>
      </c>
    </row>
    <row r="366" spans="1:38" s="156" customFormat="1" x14ac:dyDescent="0.35">
      <c r="A366" s="23">
        <f>'Uitgebreide invoer'!A366</f>
        <v>253.39999999999833</v>
      </c>
      <c r="B366" s="23">
        <f t="shared" si="125"/>
        <v>0.69999999999998863</v>
      </c>
      <c r="C366" s="23">
        <f>'Uitgebreide invoer'!B366</f>
        <v>0.2</v>
      </c>
      <c r="D366" s="23" t="str">
        <f>'Uitgebreide invoer'!C366</f>
        <v>100 - Riet</v>
      </c>
      <c r="E366" s="23">
        <f>'Uitgebreide invoer'!D366</f>
        <v>100</v>
      </c>
      <c r="F366" s="23">
        <f>'Uitgebreide invoer'!E366</f>
        <v>1.5</v>
      </c>
      <c r="G366" s="23">
        <f>'Uitgebreide invoer'!F366</f>
        <v>1.2</v>
      </c>
      <c r="H366" s="23">
        <f>'Uitgebreide invoer'!G366</f>
        <v>1.2</v>
      </c>
      <c r="I366" s="23">
        <f>'Uitgebreide invoer'!H366</f>
        <v>1</v>
      </c>
      <c r="J366" s="24">
        <f>J365+(+H366-I366)/(MAX('Invoerblad heterogene watergang'!$H$9:$H$17))*B366</f>
        <v>1.072399999999992</v>
      </c>
      <c r="K366" s="24">
        <f t="shared" si="147"/>
        <v>1.8477556471083472</v>
      </c>
      <c r="L366" s="79">
        <f t="shared" si="148"/>
        <v>0.77519323682066665</v>
      </c>
      <c r="M366" s="91">
        <f>'Uitgebreide invoer'!K366</f>
        <v>50</v>
      </c>
      <c r="N366" s="89">
        <f t="shared" si="126"/>
        <v>1.4223999999999921</v>
      </c>
      <c r="O366" s="93" t="str">
        <f>'Uitgebreide invoer'!L366</f>
        <v>Begroeiing volgt bodemverloop</v>
      </c>
      <c r="P366" s="23">
        <f t="shared" si="127"/>
        <v>0.35</v>
      </c>
      <c r="Q366" s="24">
        <f t="shared" si="128"/>
        <v>2.3201469669769073E-4</v>
      </c>
      <c r="R366" s="23">
        <f>'Uitgebreide invoer'!I366</f>
        <v>0</v>
      </c>
      <c r="S366" s="23">
        <f t="shared" si="129"/>
        <v>0</v>
      </c>
      <c r="T366" s="24">
        <f t="shared" si="149"/>
        <v>0.42519323682066668</v>
      </c>
      <c r="U366" s="23" t="str">
        <f>'Uitgebreide invoer'!J366</f>
        <v>Nee</v>
      </c>
      <c r="V366" s="23">
        <f t="shared" si="130"/>
        <v>0.78141581714185326</v>
      </c>
      <c r="W366" s="23">
        <f t="shared" si="131"/>
        <v>2.7330560173374168</v>
      </c>
      <c r="X366" s="23">
        <f t="shared" si="132"/>
        <v>0.28591284341955053</v>
      </c>
      <c r="Y366" s="23">
        <f t="shared" si="133"/>
        <v>1.8316187158035533</v>
      </c>
      <c r="Z366" s="23">
        <f t="shared" si="134"/>
        <v>3.9949989637498131</v>
      </c>
      <c r="AA366" s="23">
        <f t="shared" si="135"/>
        <v>0.45847789509420722</v>
      </c>
      <c r="AB366" s="23">
        <f t="shared" si="136"/>
        <v>1.0502028986617</v>
      </c>
      <c r="AC366" s="23">
        <f t="shared" si="137"/>
        <v>11.530555343080252</v>
      </c>
      <c r="AD366" s="23">
        <f t="shared" si="138"/>
        <v>105.02028986617</v>
      </c>
      <c r="AE366" s="23">
        <f t="shared" si="139"/>
        <v>-0.2</v>
      </c>
      <c r="AF366" s="46">
        <f t="shared" si="140"/>
        <v>0.17578041413088316</v>
      </c>
      <c r="AG366" s="23">
        <f t="shared" si="141"/>
        <v>0.12109792934558425</v>
      </c>
      <c r="AH366" s="23">
        <f t="shared" si="142"/>
        <v>1.1662742958216759</v>
      </c>
      <c r="AI366" s="155">
        <f t="shared" si="143"/>
        <v>0.177105921234463</v>
      </c>
      <c r="AJ366" s="155">
        <f t="shared" si="144"/>
        <v>2.4366250700402995E-2</v>
      </c>
      <c r="AK366" s="155">
        <f t="shared" si="145"/>
        <v>0.201472171934866</v>
      </c>
      <c r="AL366" s="155">
        <f t="shared" si="146"/>
        <v>12.082369215654358</v>
      </c>
    </row>
    <row r="367" spans="1:38" s="156" customFormat="1" x14ac:dyDescent="0.35">
      <c r="A367" s="23">
        <f>'Uitgebreide invoer'!A367</f>
        <v>254.09999999999832</v>
      </c>
      <c r="B367" s="23">
        <f t="shared" si="125"/>
        <v>0.69999999999998863</v>
      </c>
      <c r="C367" s="23">
        <f>'Uitgebreide invoer'!B367</f>
        <v>0.2</v>
      </c>
      <c r="D367" s="23" t="str">
        <f>'Uitgebreide invoer'!C367</f>
        <v>100 - Riet</v>
      </c>
      <c r="E367" s="23">
        <f>'Uitgebreide invoer'!D367</f>
        <v>100</v>
      </c>
      <c r="F367" s="23">
        <f>'Uitgebreide invoer'!E367</f>
        <v>1.5</v>
      </c>
      <c r="G367" s="23">
        <f>'Uitgebreide invoer'!F367</f>
        <v>1.2</v>
      </c>
      <c r="H367" s="23">
        <f>'Uitgebreide invoer'!G367</f>
        <v>1.2</v>
      </c>
      <c r="I367" s="23">
        <f>'Uitgebreide invoer'!H367</f>
        <v>1</v>
      </c>
      <c r="J367" s="24">
        <f>J366+(+H367-I367)/(MAX('Invoerblad heterogene watergang'!$H$9:$H$17))*B367</f>
        <v>1.072599999999992</v>
      </c>
      <c r="K367" s="24">
        <f t="shared" si="147"/>
        <v>1.8479181007889616</v>
      </c>
      <c r="L367" s="79">
        <f t="shared" si="148"/>
        <v>0.77515564710835516</v>
      </c>
      <c r="M367" s="91">
        <f>'Uitgebreide invoer'!K367</f>
        <v>50</v>
      </c>
      <c r="N367" s="89">
        <f t="shared" si="126"/>
        <v>1.4225999999999921</v>
      </c>
      <c r="O367" s="93" t="str">
        <f>'Uitgebreide invoer'!L367</f>
        <v>Begroeiing volgt bodemverloop</v>
      </c>
      <c r="P367" s="23">
        <f t="shared" si="127"/>
        <v>0.35</v>
      </c>
      <c r="Q367" s="24">
        <f t="shared" si="128"/>
        <v>2.3207668659214886E-4</v>
      </c>
      <c r="R367" s="23">
        <f>'Uitgebreide invoer'!I367</f>
        <v>0</v>
      </c>
      <c r="S367" s="23">
        <f t="shared" si="129"/>
        <v>0</v>
      </c>
      <c r="T367" s="24">
        <f t="shared" si="149"/>
        <v>0.42515564710835518</v>
      </c>
      <c r="U367" s="23" t="str">
        <f>'Uitgebreide invoer'!J367</f>
        <v>Nee</v>
      </c>
      <c r="V367" s="23">
        <f t="shared" si="130"/>
        <v>0.78132276293221259</v>
      </c>
      <c r="W367" s="23">
        <f t="shared" si="131"/>
        <v>2.7329204857022473</v>
      </c>
      <c r="X367" s="23">
        <f t="shared" si="132"/>
        <v>0.28589297311057515</v>
      </c>
      <c r="Y367" s="23">
        <f t="shared" si="133"/>
        <v>1.8314861923959853</v>
      </c>
      <c r="Z367" s="23">
        <f t="shared" si="134"/>
        <v>3.9948634321146441</v>
      </c>
      <c r="AA367" s="23">
        <f t="shared" si="135"/>
        <v>0.45846027618183305</v>
      </c>
      <c r="AB367" s="23">
        <f t="shared" si="136"/>
        <v>1.0501634294637727</v>
      </c>
      <c r="AC367" s="23">
        <f t="shared" si="137"/>
        <v>11.528648062525226</v>
      </c>
      <c r="AD367" s="23">
        <f t="shared" si="138"/>
        <v>105.01634294637728</v>
      </c>
      <c r="AE367" s="23">
        <f t="shared" si="139"/>
        <v>-0.2</v>
      </c>
      <c r="AF367" s="46">
        <f t="shared" si="140"/>
        <v>0.17577482339501938</v>
      </c>
      <c r="AG367" s="23">
        <f t="shared" si="141"/>
        <v>0.12112588302490318</v>
      </c>
      <c r="AH367" s="23">
        <f t="shared" si="142"/>
        <v>1.1664914122377317</v>
      </c>
      <c r="AI367" s="155">
        <f t="shared" si="143"/>
        <v>0.17710036219159273</v>
      </c>
      <c r="AJ367" s="155">
        <f t="shared" si="144"/>
        <v>2.4371844909020023E-2</v>
      </c>
      <c r="AK367" s="155">
        <f t="shared" si="145"/>
        <v>0.20147220710061275</v>
      </c>
      <c r="AL367" s="155">
        <f t="shared" si="146"/>
        <v>12.081938141826674</v>
      </c>
    </row>
    <row r="368" spans="1:38" s="156" customFormat="1" x14ac:dyDescent="0.35">
      <c r="A368" s="23">
        <f>'Uitgebreide invoer'!A368</f>
        <v>254.79999999999831</v>
      </c>
      <c r="B368" s="23">
        <f t="shared" si="125"/>
        <v>0.69999999999998863</v>
      </c>
      <c r="C368" s="23">
        <f>'Uitgebreide invoer'!B368</f>
        <v>0.2</v>
      </c>
      <c r="D368" s="23" t="str">
        <f>'Uitgebreide invoer'!C368</f>
        <v>100 - Riet</v>
      </c>
      <c r="E368" s="23">
        <f>'Uitgebreide invoer'!D368</f>
        <v>100</v>
      </c>
      <c r="F368" s="23">
        <f>'Uitgebreide invoer'!E368</f>
        <v>1.5</v>
      </c>
      <c r="G368" s="23">
        <f>'Uitgebreide invoer'!F368</f>
        <v>1.2</v>
      </c>
      <c r="H368" s="23">
        <f>'Uitgebreide invoer'!G368</f>
        <v>1.2</v>
      </c>
      <c r="I368" s="23">
        <f>'Uitgebreide invoer'!H368</f>
        <v>1</v>
      </c>
      <c r="J368" s="24">
        <f>J367+(+H368-I368)/(MAX('Invoerblad heterogene watergang'!$H$9:$H$17))*B368</f>
        <v>1.072799999999992</v>
      </c>
      <c r="K368" s="24">
        <f t="shared" si="147"/>
        <v>1.8480805978252093</v>
      </c>
      <c r="L368" s="79">
        <f t="shared" si="148"/>
        <v>0.77511810078896959</v>
      </c>
      <c r="M368" s="91">
        <f>'Uitgebreide invoer'!K368</f>
        <v>50</v>
      </c>
      <c r="N368" s="89">
        <f t="shared" si="126"/>
        <v>1.4227999999999921</v>
      </c>
      <c r="O368" s="93" t="str">
        <f>'Uitgebreide invoer'!L368</f>
        <v>Begroeiing volgt bodemverloop</v>
      </c>
      <c r="P368" s="23">
        <f t="shared" si="127"/>
        <v>0.35</v>
      </c>
      <c r="Q368" s="24">
        <f t="shared" si="128"/>
        <v>2.3213862321107783E-4</v>
      </c>
      <c r="R368" s="23">
        <f>'Uitgebreide invoer'!I368</f>
        <v>0</v>
      </c>
      <c r="S368" s="23">
        <f t="shared" si="129"/>
        <v>0</v>
      </c>
      <c r="T368" s="24">
        <f t="shared" si="149"/>
        <v>0.42511810078896961</v>
      </c>
      <c r="U368" s="23" t="str">
        <f>'Uitgebreide invoer'!J368</f>
        <v>Nee</v>
      </c>
      <c r="V368" s="23">
        <f t="shared" si="130"/>
        <v>0.78122982037439437</v>
      </c>
      <c r="W368" s="23">
        <f t="shared" si="131"/>
        <v>2.7327851105224981</v>
      </c>
      <c r="X368" s="23">
        <f t="shared" si="132"/>
        <v>0.28587312532049997</v>
      </c>
      <c r="Y368" s="23">
        <f t="shared" si="133"/>
        <v>1.8313538262028124</v>
      </c>
      <c r="Z368" s="23">
        <f t="shared" si="134"/>
        <v>3.9947280569348944</v>
      </c>
      <c r="AA368" s="23">
        <f t="shared" si="135"/>
        <v>0.45844267747426781</v>
      </c>
      <c r="AB368" s="23">
        <f t="shared" si="136"/>
        <v>1.050124005828418</v>
      </c>
      <c r="AC368" s="23">
        <f t="shared" si="137"/>
        <v>11.526743149539696</v>
      </c>
      <c r="AD368" s="23">
        <f t="shared" si="138"/>
        <v>105.01240058284181</v>
      </c>
      <c r="AE368" s="23">
        <f t="shared" si="139"/>
        <v>-0.2</v>
      </c>
      <c r="AF368" s="46">
        <f t="shared" si="140"/>
        <v>0.17576923768041622</v>
      </c>
      <c r="AG368" s="23">
        <f t="shared" si="141"/>
        <v>0.12115381159791896</v>
      </c>
      <c r="AH368" s="23">
        <f t="shared" si="142"/>
        <v>1.1667085123491157</v>
      </c>
      <c r="AI368" s="155">
        <f t="shared" si="143"/>
        <v>0.17709480812461578</v>
      </c>
      <c r="AJ368" s="155">
        <f t="shared" si="144"/>
        <v>2.4377434091391086E-2</v>
      </c>
      <c r="AK368" s="155">
        <f t="shared" si="145"/>
        <v>0.20147224221600687</v>
      </c>
      <c r="AL368" s="155">
        <f t="shared" si="146"/>
        <v>12.081507584153474</v>
      </c>
    </row>
    <row r="369" spans="1:38" s="156" customFormat="1" x14ac:dyDescent="0.35">
      <c r="A369" s="23">
        <f>'Uitgebreide invoer'!A369</f>
        <v>255.49999999999829</v>
      </c>
      <c r="B369" s="23">
        <f t="shared" si="125"/>
        <v>0.69999999999998863</v>
      </c>
      <c r="C369" s="23">
        <f>'Uitgebreide invoer'!B369</f>
        <v>0.2</v>
      </c>
      <c r="D369" s="23" t="str">
        <f>'Uitgebreide invoer'!C369</f>
        <v>100 - Riet</v>
      </c>
      <c r="E369" s="23">
        <f>'Uitgebreide invoer'!D369</f>
        <v>100</v>
      </c>
      <c r="F369" s="23">
        <f>'Uitgebreide invoer'!E369</f>
        <v>1.5</v>
      </c>
      <c r="G369" s="23">
        <f>'Uitgebreide invoer'!F369</f>
        <v>1.2</v>
      </c>
      <c r="H369" s="23">
        <f>'Uitgebreide invoer'!G369</f>
        <v>1.2</v>
      </c>
      <c r="I369" s="23">
        <f>'Uitgebreide invoer'!H369</f>
        <v>1</v>
      </c>
      <c r="J369" s="24">
        <f>J368+(+H369-I369)/(MAX('Invoerblad heterogene watergang'!$H$9:$H$17))*B369</f>
        <v>1.072999999999992</v>
      </c>
      <c r="K369" s="24">
        <f t="shared" si="147"/>
        <v>1.8482431381797999</v>
      </c>
      <c r="L369" s="79">
        <f t="shared" si="148"/>
        <v>0.77508059782521732</v>
      </c>
      <c r="M369" s="91">
        <f>'Uitgebreide invoer'!K369</f>
        <v>50</v>
      </c>
      <c r="N369" s="89">
        <f t="shared" si="126"/>
        <v>1.422999999999992</v>
      </c>
      <c r="O369" s="93" t="str">
        <f>'Uitgebreide invoer'!L369</f>
        <v>Begroeiing volgt bodemverloop</v>
      </c>
      <c r="P369" s="23">
        <f t="shared" si="127"/>
        <v>0.35</v>
      </c>
      <c r="Q369" s="24">
        <f t="shared" si="128"/>
        <v>2.3220050655815472E-4</v>
      </c>
      <c r="R369" s="23">
        <f>'Uitgebreide invoer'!I369</f>
        <v>0</v>
      </c>
      <c r="S369" s="23">
        <f t="shared" si="129"/>
        <v>0</v>
      </c>
      <c r="T369" s="24">
        <f t="shared" si="149"/>
        <v>0.42508059782521734</v>
      </c>
      <c r="U369" s="23" t="str">
        <f>'Uitgebreide invoer'!J369</f>
        <v>Nee</v>
      </c>
      <c r="V369" s="23">
        <f t="shared" si="130"/>
        <v>0.78113698936142706</v>
      </c>
      <c r="W369" s="23">
        <f t="shared" si="131"/>
        <v>2.7326498916637076</v>
      </c>
      <c r="X369" s="23">
        <f t="shared" si="132"/>
        <v>0.28585330003100057</v>
      </c>
      <c r="Y369" s="23">
        <f t="shared" si="133"/>
        <v>1.8312216170779052</v>
      </c>
      <c r="Z369" s="23">
        <f t="shared" si="134"/>
        <v>3.9945928380761035</v>
      </c>
      <c r="AA369" s="23">
        <f t="shared" si="135"/>
        <v>0.45842509895448258</v>
      </c>
      <c r="AB369" s="23">
        <f t="shared" si="136"/>
        <v>1.0500846277164781</v>
      </c>
      <c r="AC369" s="23">
        <f t="shared" si="137"/>
        <v>11.524840601653381</v>
      </c>
      <c r="AD369" s="23">
        <f t="shared" si="138"/>
        <v>105.00846277164781</v>
      </c>
      <c r="AE369" s="23">
        <f t="shared" si="139"/>
        <v>-0.2</v>
      </c>
      <c r="AF369" s="46">
        <f t="shared" si="140"/>
        <v>0.17576365698612667</v>
      </c>
      <c r="AG369" s="23">
        <f t="shared" si="141"/>
        <v>0.1211817150693667</v>
      </c>
      <c r="AH369" s="23">
        <f t="shared" si="142"/>
        <v>1.1669255961614418</v>
      </c>
      <c r="AI369" s="155">
        <f t="shared" si="143"/>
        <v>0.17708925903264322</v>
      </c>
      <c r="AJ369" s="155">
        <f t="shared" si="144"/>
        <v>2.4383018248469755E-2</v>
      </c>
      <c r="AK369" s="155">
        <f t="shared" si="145"/>
        <v>0.20147227728111297</v>
      </c>
      <c r="AL369" s="155">
        <f t="shared" si="146"/>
        <v>12.081077542154352</v>
      </c>
    </row>
    <row r="370" spans="1:38" s="156" customFormat="1" x14ac:dyDescent="0.35">
      <c r="A370" s="23">
        <f>'Uitgebreide invoer'!A370</f>
        <v>256.19999999999828</v>
      </c>
      <c r="B370" s="23">
        <f t="shared" si="125"/>
        <v>0.69999999999998863</v>
      </c>
      <c r="C370" s="23">
        <f>'Uitgebreide invoer'!B370</f>
        <v>0.2</v>
      </c>
      <c r="D370" s="23" t="str">
        <f>'Uitgebreide invoer'!C370</f>
        <v>100 - Riet</v>
      </c>
      <c r="E370" s="23">
        <f>'Uitgebreide invoer'!D370</f>
        <v>100</v>
      </c>
      <c r="F370" s="23">
        <f>'Uitgebreide invoer'!E370</f>
        <v>1.5</v>
      </c>
      <c r="G370" s="23">
        <f>'Uitgebreide invoer'!F370</f>
        <v>1.2</v>
      </c>
      <c r="H370" s="23">
        <f>'Uitgebreide invoer'!G370</f>
        <v>1.2</v>
      </c>
      <c r="I370" s="23">
        <f>'Uitgebreide invoer'!H370</f>
        <v>1</v>
      </c>
      <c r="J370" s="24">
        <f>J369+(+H370-I370)/(MAX('Invoerblad heterogene watergang'!$H$9:$H$17))*B370</f>
        <v>1.0731999999999919</v>
      </c>
      <c r="K370" s="24">
        <f t="shared" si="147"/>
        <v>1.8484057218154459</v>
      </c>
      <c r="L370" s="79">
        <f t="shared" si="148"/>
        <v>0.77504313817980797</v>
      </c>
      <c r="M370" s="91">
        <f>'Uitgebreide invoer'!K370</f>
        <v>50</v>
      </c>
      <c r="N370" s="89">
        <f t="shared" si="126"/>
        <v>1.423199999999992</v>
      </c>
      <c r="O370" s="93" t="str">
        <f>'Uitgebreide invoer'!L370</f>
        <v>Begroeiing volgt bodemverloop</v>
      </c>
      <c r="P370" s="23">
        <f t="shared" si="127"/>
        <v>0.35</v>
      </c>
      <c r="Q370" s="24">
        <f t="shared" si="128"/>
        <v>2.3226233663716143E-4</v>
      </c>
      <c r="R370" s="23">
        <f>'Uitgebreide invoer'!I370</f>
        <v>0</v>
      </c>
      <c r="S370" s="23">
        <f t="shared" si="129"/>
        <v>0</v>
      </c>
      <c r="T370" s="24">
        <f t="shared" si="149"/>
        <v>0.42504313817980799</v>
      </c>
      <c r="U370" s="23" t="str">
        <f>'Uitgebreide invoer'!J370</f>
        <v>Nee</v>
      </c>
      <c r="V370" s="23">
        <f t="shared" si="130"/>
        <v>0.78104426978637853</v>
      </c>
      <c r="W370" s="23">
        <f t="shared" si="131"/>
        <v>2.7325148289914232</v>
      </c>
      <c r="X370" s="23">
        <f t="shared" si="132"/>
        <v>0.28583349722375107</v>
      </c>
      <c r="Y370" s="23">
        <f t="shared" si="133"/>
        <v>1.831089564875177</v>
      </c>
      <c r="Z370" s="23">
        <f t="shared" si="134"/>
        <v>3.9944577754038191</v>
      </c>
      <c r="AA370" s="23">
        <f t="shared" si="135"/>
        <v>0.45840754060544886</v>
      </c>
      <c r="AB370" s="23">
        <f t="shared" si="136"/>
        <v>1.0500452950887986</v>
      </c>
      <c r="AC370" s="23">
        <f t="shared" si="137"/>
        <v>11.522940416397475</v>
      </c>
      <c r="AD370" s="23">
        <f t="shared" si="138"/>
        <v>105.00452950887987</v>
      </c>
      <c r="AE370" s="23">
        <f t="shared" si="139"/>
        <v>-0.2</v>
      </c>
      <c r="AF370" s="46">
        <f t="shared" si="140"/>
        <v>0.17575808131119497</v>
      </c>
      <c r="AG370" s="23">
        <f t="shared" si="141"/>
        <v>0.12120959344402521</v>
      </c>
      <c r="AH370" s="23">
        <f t="shared" si="142"/>
        <v>1.1671426636803479</v>
      </c>
      <c r="AI370" s="155">
        <f t="shared" si="143"/>
        <v>0.17708371491477717</v>
      </c>
      <c r="AJ370" s="155">
        <f t="shared" si="144"/>
        <v>2.4388597381218208E-2</v>
      </c>
      <c r="AK370" s="155">
        <f t="shared" si="145"/>
        <v>0.20147231229599538</v>
      </c>
      <c r="AL370" s="155">
        <f t="shared" si="146"/>
        <v>12.080648015348983</v>
      </c>
    </row>
    <row r="371" spans="1:38" s="156" customFormat="1" x14ac:dyDescent="0.35">
      <c r="A371" s="23">
        <f>'Uitgebreide invoer'!A371</f>
        <v>256.89999999999827</v>
      </c>
      <c r="B371" s="23">
        <f t="shared" si="125"/>
        <v>0.69999999999998863</v>
      </c>
      <c r="C371" s="23">
        <f>'Uitgebreide invoer'!B371</f>
        <v>0.2</v>
      </c>
      <c r="D371" s="23" t="str">
        <f>'Uitgebreide invoer'!C371</f>
        <v>100 - Riet</v>
      </c>
      <c r="E371" s="23">
        <f>'Uitgebreide invoer'!D371</f>
        <v>100</v>
      </c>
      <c r="F371" s="23">
        <f>'Uitgebreide invoer'!E371</f>
        <v>1.5</v>
      </c>
      <c r="G371" s="23">
        <f>'Uitgebreide invoer'!F371</f>
        <v>1.2</v>
      </c>
      <c r="H371" s="23">
        <f>'Uitgebreide invoer'!G371</f>
        <v>1.2</v>
      </c>
      <c r="I371" s="23">
        <f>'Uitgebreide invoer'!H371</f>
        <v>1</v>
      </c>
      <c r="J371" s="24">
        <f>J370+(+H371-I371)/(MAX('Invoerblad heterogene watergang'!$H$9:$H$17))*B371</f>
        <v>1.0733999999999919</v>
      </c>
      <c r="K371" s="24">
        <f t="shared" si="147"/>
        <v>1.8485683486948623</v>
      </c>
      <c r="L371" s="79">
        <f t="shared" si="148"/>
        <v>0.77500572181545402</v>
      </c>
      <c r="M371" s="91">
        <f>'Uitgebreide invoer'!K371</f>
        <v>50</v>
      </c>
      <c r="N371" s="89">
        <f t="shared" si="126"/>
        <v>1.423399999999992</v>
      </c>
      <c r="O371" s="93" t="str">
        <f>'Uitgebreide invoer'!L371</f>
        <v>Begroeiing volgt bodemverloop</v>
      </c>
      <c r="P371" s="23">
        <f t="shared" si="127"/>
        <v>0.35</v>
      </c>
      <c r="Q371" s="24">
        <f t="shared" si="128"/>
        <v>2.3232411345198412E-4</v>
      </c>
      <c r="R371" s="23">
        <f>'Uitgebreide invoer'!I371</f>
        <v>0</v>
      </c>
      <c r="S371" s="23">
        <f t="shared" si="129"/>
        <v>0</v>
      </c>
      <c r="T371" s="24">
        <f t="shared" si="149"/>
        <v>0.42500572181545404</v>
      </c>
      <c r="U371" s="23" t="str">
        <f>'Uitgebreide invoer'!J371</f>
        <v>Nee</v>
      </c>
      <c r="V371" s="23">
        <f t="shared" si="130"/>
        <v>0.78095166154235751</v>
      </c>
      <c r="W371" s="23">
        <f t="shared" si="131"/>
        <v>2.7323799223712033</v>
      </c>
      <c r="X371" s="23">
        <f t="shared" si="132"/>
        <v>0.28581371688042384</v>
      </c>
      <c r="Y371" s="23">
        <f t="shared" si="133"/>
        <v>1.8309576694485841</v>
      </c>
      <c r="Z371" s="23">
        <f t="shared" si="134"/>
        <v>3.9943228687836001</v>
      </c>
      <c r="AA371" s="23">
        <f t="shared" si="135"/>
        <v>0.45839000241013805</v>
      </c>
      <c r="AB371" s="23">
        <f t="shared" si="136"/>
        <v>1.0500060079062266</v>
      </c>
      <c r="AC371" s="23">
        <f t="shared" si="137"/>
        <v>11.521042591304649</v>
      </c>
      <c r="AD371" s="23">
        <f t="shared" si="138"/>
        <v>105.00060079062266</v>
      </c>
      <c r="AE371" s="23">
        <f t="shared" si="139"/>
        <v>-0.2</v>
      </c>
      <c r="AF371" s="46">
        <f t="shared" si="140"/>
        <v>0.17575251065465661</v>
      </c>
      <c r="AG371" s="23">
        <f t="shared" si="141"/>
        <v>0.12123744672671702</v>
      </c>
      <c r="AH371" s="23">
        <f t="shared" si="142"/>
        <v>1.1673597149114938</v>
      </c>
      <c r="AI371" s="155">
        <f t="shared" si="143"/>
        <v>0.17707817577011098</v>
      </c>
      <c r="AJ371" s="155">
        <f t="shared" si="144"/>
        <v>2.439417149060711E-2</v>
      </c>
      <c r="AK371" s="155">
        <f t="shared" si="145"/>
        <v>0.20147234726071808</v>
      </c>
      <c r="AL371" s="155">
        <f t="shared" si="146"/>
        <v>12.080219003257149</v>
      </c>
    </row>
    <row r="372" spans="1:38" s="156" customFormat="1" x14ac:dyDescent="0.35">
      <c r="A372" s="23">
        <f>'Uitgebreide invoer'!A372</f>
        <v>257.59999999999826</v>
      </c>
      <c r="B372" s="23">
        <f t="shared" si="125"/>
        <v>0.69999999999998863</v>
      </c>
      <c r="C372" s="23">
        <f>'Uitgebreide invoer'!B372</f>
        <v>0.2</v>
      </c>
      <c r="D372" s="23" t="str">
        <f>'Uitgebreide invoer'!C372</f>
        <v>100 - Riet</v>
      </c>
      <c r="E372" s="23">
        <f>'Uitgebreide invoer'!D372</f>
        <v>100</v>
      </c>
      <c r="F372" s="23">
        <f>'Uitgebreide invoer'!E372</f>
        <v>1.5</v>
      </c>
      <c r="G372" s="23">
        <f>'Uitgebreide invoer'!F372</f>
        <v>1.2</v>
      </c>
      <c r="H372" s="23">
        <f>'Uitgebreide invoer'!G372</f>
        <v>1.2</v>
      </c>
      <c r="I372" s="23">
        <f>'Uitgebreide invoer'!H372</f>
        <v>1</v>
      </c>
      <c r="J372" s="24">
        <f>J371+(+H372-I372)/(MAX('Invoerblad heterogene watergang'!$H$9:$H$17))*B372</f>
        <v>1.0735999999999919</v>
      </c>
      <c r="K372" s="24">
        <f t="shared" si="147"/>
        <v>1.8487310187807668</v>
      </c>
      <c r="L372" s="79">
        <f t="shared" si="148"/>
        <v>0.77496834869487041</v>
      </c>
      <c r="M372" s="91">
        <f>'Uitgebreide invoer'!K372</f>
        <v>50</v>
      </c>
      <c r="N372" s="89">
        <f t="shared" si="126"/>
        <v>1.423599999999992</v>
      </c>
      <c r="O372" s="93" t="str">
        <f>'Uitgebreide invoer'!L372</f>
        <v>Begroeiing volgt bodemverloop</v>
      </c>
      <c r="P372" s="23">
        <f t="shared" si="127"/>
        <v>0.35</v>
      </c>
      <c r="Q372" s="24">
        <f t="shared" si="128"/>
        <v>2.3238583700661473E-4</v>
      </c>
      <c r="R372" s="23">
        <f>'Uitgebreide invoer'!I372</f>
        <v>0</v>
      </c>
      <c r="S372" s="23">
        <f t="shared" si="129"/>
        <v>0</v>
      </c>
      <c r="T372" s="24">
        <f t="shared" si="149"/>
        <v>0.42496834869487043</v>
      </c>
      <c r="U372" s="23" t="str">
        <f>'Uitgebreide invoer'!J372</f>
        <v>Nee</v>
      </c>
      <c r="V372" s="23">
        <f t="shared" si="130"/>
        <v>0.78085916452251192</v>
      </c>
      <c r="W372" s="23">
        <f t="shared" si="131"/>
        <v>2.7322451716686151</v>
      </c>
      <c r="X372" s="23">
        <f t="shared" si="132"/>
        <v>0.28579395898268961</v>
      </c>
      <c r="Y372" s="23">
        <f t="shared" si="133"/>
        <v>1.830825930652126</v>
      </c>
      <c r="Z372" s="23">
        <f t="shared" si="134"/>
        <v>3.994188118081011</v>
      </c>
      <c r="AA372" s="23">
        <f t="shared" si="135"/>
        <v>0.45837248435152267</v>
      </c>
      <c r="AB372" s="23">
        <f t="shared" si="136"/>
        <v>1.0499667661296139</v>
      </c>
      <c r="AC372" s="23">
        <f t="shared" si="137"/>
        <v>11.519147123909045</v>
      </c>
      <c r="AD372" s="23">
        <f t="shared" si="138"/>
        <v>104.99667661296139</v>
      </c>
      <c r="AE372" s="23">
        <f t="shared" si="139"/>
        <v>-0.2</v>
      </c>
      <c r="AF372" s="46">
        <f t="shared" si="140"/>
        <v>0.17574694501553886</v>
      </c>
      <c r="AG372" s="23">
        <f t="shared" si="141"/>
        <v>0.12126527492230574</v>
      </c>
      <c r="AH372" s="23">
        <f t="shared" si="142"/>
        <v>1.1675767498605607</v>
      </c>
      <c r="AI372" s="155">
        <f t="shared" si="143"/>
        <v>0.17707264159772976</v>
      </c>
      <c r="AJ372" s="155">
        <f t="shared" si="144"/>
        <v>2.4399740577615882E-2</v>
      </c>
      <c r="AK372" s="155">
        <f t="shared" si="145"/>
        <v>0.20147238217534563</v>
      </c>
      <c r="AL372" s="155">
        <f t="shared" si="146"/>
        <v>12.079790505398725</v>
      </c>
    </row>
    <row r="373" spans="1:38" s="156" customFormat="1" x14ac:dyDescent="0.35">
      <c r="A373" s="23">
        <f>'Uitgebreide invoer'!A373</f>
        <v>258.29999999999825</v>
      </c>
      <c r="B373" s="23">
        <f t="shared" si="125"/>
        <v>0.69999999999998863</v>
      </c>
      <c r="C373" s="23">
        <f>'Uitgebreide invoer'!B373</f>
        <v>0.2</v>
      </c>
      <c r="D373" s="23" t="str">
        <f>'Uitgebreide invoer'!C373</f>
        <v>100 - Riet</v>
      </c>
      <c r="E373" s="23">
        <f>'Uitgebreide invoer'!D373</f>
        <v>100</v>
      </c>
      <c r="F373" s="23">
        <f>'Uitgebreide invoer'!E373</f>
        <v>1.5</v>
      </c>
      <c r="G373" s="23">
        <f>'Uitgebreide invoer'!F373</f>
        <v>1.2</v>
      </c>
      <c r="H373" s="23">
        <f>'Uitgebreide invoer'!G373</f>
        <v>1.2</v>
      </c>
      <c r="I373" s="23">
        <f>'Uitgebreide invoer'!H373</f>
        <v>1</v>
      </c>
      <c r="J373" s="24">
        <f>J372+(+H373-I373)/(MAX('Invoerblad heterogene watergang'!$H$9:$H$17))*B373</f>
        <v>1.0737999999999919</v>
      </c>
      <c r="K373" s="24">
        <f t="shared" si="147"/>
        <v>1.8488937320358805</v>
      </c>
      <c r="L373" s="79">
        <f t="shared" si="148"/>
        <v>0.77493101878077497</v>
      </c>
      <c r="M373" s="91">
        <f>'Uitgebreide invoer'!K373</f>
        <v>50</v>
      </c>
      <c r="N373" s="89">
        <f t="shared" si="126"/>
        <v>1.423799999999992</v>
      </c>
      <c r="O373" s="93" t="str">
        <f>'Uitgebreide invoer'!L373</f>
        <v>Begroeiing volgt bodemverloop</v>
      </c>
      <c r="P373" s="23">
        <f t="shared" si="127"/>
        <v>0.35</v>
      </c>
      <c r="Q373" s="24">
        <f t="shared" si="128"/>
        <v>2.324475073051481E-4</v>
      </c>
      <c r="R373" s="23">
        <f>'Uitgebreide invoer'!I373</f>
        <v>0</v>
      </c>
      <c r="S373" s="23">
        <f t="shared" si="129"/>
        <v>0</v>
      </c>
      <c r="T373" s="24">
        <f t="shared" si="149"/>
        <v>0.42493101878077499</v>
      </c>
      <c r="U373" s="23" t="str">
        <f>'Uitgebreide invoer'!J373</f>
        <v>Nee</v>
      </c>
      <c r="V373" s="23">
        <f t="shared" si="130"/>
        <v>0.78076677862003097</v>
      </c>
      <c r="W373" s="23">
        <f t="shared" si="131"/>
        <v>2.7321105767492355</v>
      </c>
      <c r="X373" s="23">
        <f t="shared" si="132"/>
        <v>0.28577422351221804</v>
      </c>
      <c r="Y373" s="23">
        <f t="shared" si="133"/>
        <v>1.8306943483398446</v>
      </c>
      <c r="Z373" s="23">
        <f t="shared" si="134"/>
        <v>3.9940535231616314</v>
      </c>
      <c r="AA373" s="23">
        <f t="shared" si="135"/>
        <v>0.45835498641257444</v>
      </c>
      <c r="AB373" s="23">
        <f t="shared" si="136"/>
        <v>1.0499275697198136</v>
      </c>
      <c r="AC373" s="23">
        <f t="shared" si="137"/>
        <v>11.517254011746298</v>
      </c>
      <c r="AD373" s="23">
        <f t="shared" si="138"/>
        <v>104.99275697198136</v>
      </c>
      <c r="AE373" s="23">
        <f t="shared" si="139"/>
        <v>-0.2</v>
      </c>
      <c r="AF373" s="46">
        <f t="shared" si="140"/>
        <v>0.17574138439286008</v>
      </c>
      <c r="AG373" s="23">
        <f t="shared" si="141"/>
        <v>0.12129307803569966</v>
      </c>
      <c r="AH373" s="23">
        <f t="shared" si="142"/>
        <v>1.1677937685332527</v>
      </c>
      <c r="AI373" s="155">
        <f t="shared" si="143"/>
        <v>0.17706711239670958</v>
      </c>
      <c r="AJ373" s="155">
        <f t="shared" si="144"/>
        <v>2.4405304643232279E-2</v>
      </c>
      <c r="AK373" s="155">
        <f t="shared" si="145"/>
        <v>0.20147241703994187</v>
      </c>
      <c r="AL373" s="155">
        <f t="shared" si="146"/>
        <v>12.079362521293707</v>
      </c>
    </row>
    <row r="374" spans="1:38" s="156" customFormat="1" x14ac:dyDescent="0.35">
      <c r="A374" s="23">
        <f>'Uitgebreide invoer'!A374</f>
        <v>258.99999999999824</v>
      </c>
      <c r="B374" s="23">
        <f t="shared" si="125"/>
        <v>0.69999999999998863</v>
      </c>
      <c r="C374" s="23">
        <f>'Uitgebreide invoer'!B374</f>
        <v>0.2</v>
      </c>
      <c r="D374" s="23" t="str">
        <f>'Uitgebreide invoer'!C374</f>
        <v>100 - Riet</v>
      </c>
      <c r="E374" s="23">
        <f>'Uitgebreide invoer'!D374</f>
        <v>100</v>
      </c>
      <c r="F374" s="23">
        <f>'Uitgebreide invoer'!E374</f>
        <v>1.5</v>
      </c>
      <c r="G374" s="23">
        <f>'Uitgebreide invoer'!F374</f>
        <v>1.2</v>
      </c>
      <c r="H374" s="23">
        <f>'Uitgebreide invoer'!G374</f>
        <v>1.2</v>
      </c>
      <c r="I374" s="23">
        <f>'Uitgebreide invoer'!H374</f>
        <v>1</v>
      </c>
      <c r="J374" s="24">
        <f>J373+(+H374-I374)/(MAX('Invoerblad heterogene watergang'!$H$9:$H$17))*B374</f>
        <v>1.0739999999999919</v>
      </c>
      <c r="K374" s="24">
        <f t="shared" si="147"/>
        <v>1.8490564884229268</v>
      </c>
      <c r="L374" s="79">
        <f t="shared" si="148"/>
        <v>0.77489373203588863</v>
      </c>
      <c r="M374" s="91">
        <f>'Uitgebreide invoer'!K374</f>
        <v>50</v>
      </c>
      <c r="N374" s="89">
        <f t="shared" si="126"/>
        <v>1.4239999999999919</v>
      </c>
      <c r="O374" s="93" t="str">
        <f>'Uitgebreide invoer'!L374</f>
        <v>Begroeiing volgt bodemverloop</v>
      </c>
      <c r="P374" s="23">
        <f t="shared" si="127"/>
        <v>0.35</v>
      </c>
      <c r="Q374" s="24">
        <f t="shared" si="128"/>
        <v>2.3250912435178394E-4</v>
      </c>
      <c r="R374" s="23">
        <f>'Uitgebreide invoer'!I374</f>
        <v>0</v>
      </c>
      <c r="S374" s="23">
        <f t="shared" si="129"/>
        <v>0</v>
      </c>
      <c r="T374" s="24">
        <f t="shared" si="149"/>
        <v>0.42489373203588865</v>
      </c>
      <c r="U374" s="23" t="str">
        <f>'Uitgebreide invoer'!J374</f>
        <v>Nee</v>
      </c>
      <c r="V374" s="23">
        <f t="shared" si="130"/>
        <v>0.78067450372814462</v>
      </c>
      <c r="W374" s="23">
        <f t="shared" si="131"/>
        <v>2.7319761374786529</v>
      </c>
      <c r="X374" s="23">
        <f t="shared" si="132"/>
        <v>0.28575451045067729</v>
      </c>
      <c r="Y374" s="23">
        <f t="shared" si="133"/>
        <v>1.8305629223658275</v>
      </c>
      <c r="Z374" s="23">
        <f t="shared" si="134"/>
        <v>3.9939190838910488</v>
      </c>
      <c r="AA374" s="23">
        <f t="shared" si="135"/>
        <v>0.45833750857626637</v>
      </c>
      <c r="AB374" s="23">
        <f t="shared" si="136"/>
        <v>1.0498884186376829</v>
      </c>
      <c r="AC374" s="23">
        <f t="shared" si="137"/>
        <v>11.515363252353534</v>
      </c>
      <c r="AD374" s="23">
        <f t="shared" si="138"/>
        <v>104.98884186376829</v>
      </c>
      <c r="AE374" s="23">
        <f t="shared" si="139"/>
        <v>-0.2</v>
      </c>
      <c r="AF374" s="46">
        <f t="shared" si="140"/>
        <v>0.17573582878563049</v>
      </c>
      <c r="AG374" s="23">
        <f t="shared" si="141"/>
        <v>0.12132085607184762</v>
      </c>
      <c r="AH374" s="23">
        <f t="shared" si="142"/>
        <v>1.1680107709352947</v>
      </c>
      <c r="AI374" s="155">
        <f t="shared" si="143"/>
        <v>0.1770615881661185</v>
      </c>
      <c r="AJ374" s="155">
        <f t="shared" si="144"/>
        <v>2.4410863688452678E-2</v>
      </c>
      <c r="AK374" s="155">
        <f t="shared" si="145"/>
        <v>0.20147245185457119</v>
      </c>
      <c r="AL374" s="155">
        <f t="shared" si="146"/>
        <v>12.078935050462183</v>
      </c>
    </row>
    <row r="375" spans="1:38" s="156" customFormat="1" x14ac:dyDescent="0.35">
      <c r="A375" s="23">
        <f>'Uitgebreide invoer'!A375</f>
        <v>259.69999999999823</v>
      </c>
      <c r="B375" s="23">
        <f t="shared" si="125"/>
        <v>0.69999999999998863</v>
      </c>
      <c r="C375" s="23">
        <f>'Uitgebreide invoer'!B375</f>
        <v>0.2</v>
      </c>
      <c r="D375" s="23" t="str">
        <f>'Uitgebreide invoer'!C375</f>
        <v>100 - Riet</v>
      </c>
      <c r="E375" s="23">
        <f>'Uitgebreide invoer'!D375</f>
        <v>100</v>
      </c>
      <c r="F375" s="23">
        <f>'Uitgebreide invoer'!E375</f>
        <v>1.5</v>
      </c>
      <c r="G375" s="23">
        <f>'Uitgebreide invoer'!F375</f>
        <v>1.2</v>
      </c>
      <c r="H375" s="23">
        <f>'Uitgebreide invoer'!G375</f>
        <v>1.2</v>
      </c>
      <c r="I375" s="23">
        <f>'Uitgebreide invoer'!H375</f>
        <v>1</v>
      </c>
      <c r="J375" s="24">
        <f>J374+(+H375-I375)/(MAX('Invoerblad heterogene watergang'!$H$9:$H$17))*B375</f>
        <v>1.0741999999999918</v>
      </c>
      <c r="K375" s="24">
        <f t="shared" si="147"/>
        <v>1.8492192879046323</v>
      </c>
      <c r="L375" s="79">
        <f t="shared" si="148"/>
        <v>0.77485648842293497</v>
      </c>
      <c r="M375" s="91">
        <f>'Uitgebreide invoer'!K375</f>
        <v>50</v>
      </c>
      <c r="N375" s="89">
        <f t="shared" si="126"/>
        <v>1.4241999999999919</v>
      </c>
      <c r="O375" s="93" t="str">
        <f>'Uitgebreide invoer'!L375</f>
        <v>Begroeiing volgt bodemverloop</v>
      </c>
      <c r="P375" s="23">
        <f t="shared" si="127"/>
        <v>0.35</v>
      </c>
      <c r="Q375" s="24">
        <f t="shared" si="128"/>
        <v>2.3257068815082487E-4</v>
      </c>
      <c r="R375" s="23">
        <f>'Uitgebreide invoer'!I375</f>
        <v>0</v>
      </c>
      <c r="S375" s="23">
        <f t="shared" si="129"/>
        <v>0</v>
      </c>
      <c r="T375" s="24">
        <f t="shared" si="149"/>
        <v>0.424856488422935</v>
      </c>
      <c r="U375" s="23" t="str">
        <f>'Uitgebreide invoer'!J375</f>
        <v>Nee</v>
      </c>
      <c r="V375" s="23">
        <f t="shared" si="130"/>
        <v>0.78058233974012325</v>
      </c>
      <c r="W375" s="23">
        <f t="shared" si="131"/>
        <v>2.7318418537224645</v>
      </c>
      <c r="X375" s="23">
        <f t="shared" si="132"/>
        <v>0.28573481977973414</v>
      </c>
      <c r="Y375" s="23">
        <f t="shared" si="133"/>
        <v>1.830431652584205</v>
      </c>
      <c r="Z375" s="23">
        <f t="shared" si="134"/>
        <v>3.9937848001348613</v>
      </c>
      <c r="AA375" s="23">
        <f t="shared" si="135"/>
        <v>0.45832005082557165</v>
      </c>
      <c r="AB375" s="23">
        <f t="shared" si="136"/>
        <v>1.0498493128440818</v>
      </c>
      <c r="AC375" s="23">
        <f t="shared" si="137"/>
        <v>11.513474843269362</v>
      </c>
      <c r="AD375" s="23">
        <f t="shared" si="138"/>
        <v>104.98493128440818</v>
      </c>
      <c r="AE375" s="23">
        <f t="shared" si="139"/>
        <v>-0.2</v>
      </c>
      <c r="AF375" s="46">
        <f t="shared" si="140"/>
        <v>0.17573027819285136</v>
      </c>
      <c r="AG375" s="23">
        <f t="shared" si="141"/>
        <v>0.12134860903574324</v>
      </c>
      <c r="AH375" s="23">
        <f t="shared" si="142"/>
        <v>1.1682277570724355</v>
      </c>
      <c r="AI375" s="155">
        <f t="shared" si="143"/>
        <v>0.17705606890501538</v>
      </c>
      <c r="AJ375" s="155">
        <f t="shared" si="144"/>
        <v>2.4416417714281873E-2</v>
      </c>
      <c r="AK375" s="155">
        <f t="shared" si="145"/>
        <v>0.20147248661929726</v>
      </c>
      <c r="AL375" s="155">
        <f t="shared" si="146"/>
        <v>12.078508092424354</v>
      </c>
    </row>
    <row r="376" spans="1:38" s="156" customFormat="1" x14ac:dyDescent="0.35">
      <c r="A376" s="23">
        <f>'Uitgebreide invoer'!A376</f>
        <v>260.39999999999822</v>
      </c>
      <c r="B376" s="23">
        <f t="shared" si="125"/>
        <v>0.69999999999998863</v>
      </c>
      <c r="C376" s="23">
        <f>'Uitgebreide invoer'!B376</f>
        <v>0.2</v>
      </c>
      <c r="D376" s="23" t="str">
        <f>'Uitgebreide invoer'!C376</f>
        <v>100 - Riet</v>
      </c>
      <c r="E376" s="23">
        <f>'Uitgebreide invoer'!D376</f>
        <v>100</v>
      </c>
      <c r="F376" s="23">
        <f>'Uitgebreide invoer'!E376</f>
        <v>1.5</v>
      </c>
      <c r="G376" s="23">
        <f>'Uitgebreide invoer'!F376</f>
        <v>1.2</v>
      </c>
      <c r="H376" s="23">
        <f>'Uitgebreide invoer'!G376</f>
        <v>1.2</v>
      </c>
      <c r="I376" s="23">
        <f>'Uitgebreide invoer'!H376</f>
        <v>1</v>
      </c>
      <c r="J376" s="24">
        <f>J375+(+H376-I376)/(MAX('Invoerblad heterogene watergang'!$H$9:$H$17))*B376</f>
        <v>1.0743999999999918</v>
      </c>
      <c r="K376" s="24">
        <f t="shared" si="147"/>
        <v>1.849382130443727</v>
      </c>
      <c r="L376" s="79">
        <f t="shared" si="148"/>
        <v>0.7748192879046405</v>
      </c>
      <c r="M376" s="91">
        <f>'Uitgebreide invoer'!K376</f>
        <v>50</v>
      </c>
      <c r="N376" s="89">
        <f t="shared" si="126"/>
        <v>1.4243999999999919</v>
      </c>
      <c r="O376" s="93" t="str">
        <f>'Uitgebreide invoer'!L376</f>
        <v>Begroeiing volgt bodemverloop</v>
      </c>
      <c r="P376" s="23">
        <f t="shared" si="127"/>
        <v>0.35</v>
      </c>
      <c r="Q376" s="24">
        <f t="shared" si="128"/>
        <v>2.326321987066791E-4</v>
      </c>
      <c r="R376" s="23">
        <f>'Uitgebreide invoer'!I376</f>
        <v>0</v>
      </c>
      <c r="S376" s="23">
        <f t="shared" si="129"/>
        <v>0</v>
      </c>
      <c r="T376" s="24">
        <f t="shared" si="149"/>
        <v>0.42481928790464052</v>
      </c>
      <c r="U376" s="23" t="str">
        <f>'Uitgebreide invoer'!J376</f>
        <v>Nee</v>
      </c>
      <c r="V376" s="23">
        <f t="shared" si="130"/>
        <v>0.78049028654927743</v>
      </c>
      <c r="W376" s="23">
        <f t="shared" si="131"/>
        <v>2.73170772534628</v>
      </c>
      <c r="X376" s="23">
        <f t="shared" si="132"/>
        <v>0.28571515148105386</v>
      </c>
      <c r="Y376" s="23">
        <f t="shared" si="133"/>
        <v>1.8303005388491496</v>
      </c>
      <c r="Z376" s="23">
        <f t="shared" si="134"/>
        <v>3.9936506717586759</v>
      </c>
      <c r="AA376" s="23">
        <f t="shared" si="135"/>
        <v>0.45830261314346349</v>
      </c>
      <c r="AB376" s="23">
        <f t="shared" si="136"/>
        <v>1.049810252299872</v>
      </c>
      <c r="AC376" s="23">
        <f t="shared" si="137"/>
        <v>11.51158878203386</v>
      </c>
      <c r="AD376" s="23">
        <f t="shared" si="138"/>
        <v>104.9810252299872</v>
      </c>
      <c r="AE376" s="23">
        <f t="shared" si="139"/>
        <v>-0.2</v>
      </c>
      <c r="AF376" s="46">
        <f t="shared" si="140"/>
        <v>0.17572473261351587</v>
      </c>
      <c r="AG376" s="23">
        <f t="shared" si="141"/>
        <v>0.1213763369324207</v>
      </c>
      <c r="AH376" s="23">
        <f t="shared" si="142"/>
        <v>1.1684447269504437</v>
      </c>
      <c r="AI376" s="155">
        <f t="shared" si="143"/>
        <v>0.17705055461245106</v>
      </c>
      <c r="AJ376" s="155">
        <f t="shared" si="144"/>
        <v>2.4421966721733274E-2</v>
      </c>
      <c r="AK376" s="155">
        <f t="shared" si="145"/>
        <v>0.20147252133418433</v>
      </c>
      <c r="AL376" s="155">
        <f t="shared" si="146"/>
        <v>12.078081646700527</v>
      </c>
    </row>
    <row r="377" spans="1:38" s="156" customFormat="1" x14ac:dyDescent="0.35">
      <c r="A377" s="23">
        <f>'Uitgebreide invoer'!A377</f>
        <v>261.0999999999982</v>
      </c>
      <c r="B377" s="23">
        <f t="shared" si="125"/>
        <v>0.69999999999998863</v>
      </c>
      <c r="C377" s="23">
        <f>'Uitgebreide invoer'!B377</f>
        <v>0.2</v>
      </c>
      <c r="D377" s="23" t="str">
        <f>'Uitgebreide invoer'!C377</f>
        <v>100 - Riet</v>
      </c>
      <c r="E377" s="23">
        <f>'Uitgebreide invoer'!D377</f>
        <v>100</v>
      </c>
      <c r="F377" s="23">
        <f>'Uitgebreide invoer'!E377</f>
        <v>1.5</v>
      </c>
      <c r="G377" s="23">
        <f>'Uitgebreide invoer'!F377</f>
        <v>1.2</v>
      </c>
      <c r="H377" s="23">
        <f>'Uitgebreide invoer'!G377</f>
        <v>1.2</v>
      </c>
      <c r="I377" s="23">
        <f>'Uitgebreide invoer'!H377</f>
        <v>1</v>
      </c>
      <c r="J377" s="24">
        <f>J376+(+H377-I377)/(MAX('Invoerblad heterogene watergang'!$H$9:$H$17))*B377</f>
        <v>1.0745999999999918</v>
      </c>
      <c r="K377" s="24">
        <f t="shared" si="147"/>
        <v>1.8495450160029436</v>
      </c>
      <c r="L377" s="79">
        <f t="shared" si="148"/>
        <v>0.77478213044373523</v>
      </c>
      <c r="M377" s="91">
        <f>'Uitgebreide invoer'!K377</f>
        <v>50</v>
      </c>
      <c r="N377" s="89">
        <f t="shared" si="126"/>
        <v>1.4245999999999919</v>
      </c>
      <c r="O377" s="93" t="str">
        <f>'Uitgebreide invoer'!L377</f>
        <v>Begroeiing volgt bodemverloop</v>
      </c>
      <c r="P377" s="23">
        <f t="shared" si="127"/>
        <v>0.35</v>
      </c>
      <c r="Q377" s="24">
        <f t="shared" si="128"/>
        <v>2.3269365602385711E-4</v>
      </c>
      <c r="R377" s="23">
        <f>'Uitgebreide invoer'!I377</f>
        <v>0</v>
      </c>
      <c r="S377" s="23">
        <f t="shared" si="129"/>
        <v>0</v>
      </c>
      <c r="T377" s="24">
        <f t="shared" si="149"/>
        <v>0.42478213044373525</v>
      </c>
      <c r="U377" s="23" t="str">
        <f>'Uitgebreide invoer'!J377</f>
        <v>Nee</v>
      </c>
      <c r="V377" s="23">
        <f t="shared" si="130"/>
        <v>0.78039834404896002</v>
      </c>
      <c r="W377" s="23">
        <f t="shared" si="131"/>
        <v>2.73157375221572</v>
      </c>
      <c r="X377" s="23">
        <f t="shared" si="132"/>
        <v>0.28569550553630074</v>
      </c>
      <c r="Y377" s="23">
        <f t="shared" si="133"/>
        <v>1.8301695810148821</v>
      </c>
      <c r="Z377" s="23">
        <f t="shared" si="134"/>
        <v>3.9935166986281159</v>
      </c>
      <c r="AA377" s="23">
        <f t="shared" si="135"/>
        <v>0.4582851955129163</v>
      </c>
      <c r="AB377" s="23">
        <f t="shared" si="136"/>
        <v>1.0497712369659222</v>
      </c>
      <c r="AC377" s="23">
        <f t="shared" si="137"/>
        <v>11.509705066188619</v>
      </c>
      <c r="AD377" s="23">
        <f t="shared" si="138"/>
        <v>104.97712369659223</v>
      </c>
      <c r="AE377" s="23">
        <f t="shared" si="139"/>
        <v>-0.2</v>
      </c>
      <c r="AF377" s="46">
        <f t="shared" si="140"/>
        <v>0.17571919204660871</v>
      </c>
      <c r="AG377" s="23">
        <f t="shared" si="141"/>
        <v>0.12140403976695649</v>
      </c>
      <c r="AH377" s="23">
        <f t="shared" si="142"/>
        <v>1.1686616805751102</v>
      </c>
      <c r="AI377" s="155">
        <f t="shared" si="143"/>
        <v>0.17704504528746784</v>
      </c>
      <c r="AJ377" s="155">
        <f t="shared" si="144"/>
        <v>2.4427510711828731E-2</v>
      </c>
      <c r="AK377" s="155">
        <f t="shared" si="145"/>
        <v>0.20147255599929656</v>
      </c>
      <c r="AL377" s="155">
        <f t="shared" si="146"/>
        <v>12.077655712811103</v>
      </c>
    </row>
    <row r="378" spans="1:38" s="156" customFormat="1" x14ac:dyDescent="0.35">
      <c r="A378" s="23">
        <f>'Uitgebreide invoer'!A378</f>
        <v>261.79999999999819</v>
      </c>
      <c r="B378" s="23">
        <f t="shared" si="125"/>
        <v>0.69999999999998863</v>
      </c>
      <c r="C378" s="23">
        <f>'Uitgebreide invoer'!B378</f>
        <v>0.2</v>
      </c>
      <c r="D378" s="23" t="str">
        <f>'Uitgebreide invoer'!C378</f>
        <v>100 - Riet</v>
      </c>
      <c r="E378" s="23">
        <f>'Uitgebreide invoer'!D378</f>
        <v>100</v>
      </c>
      <c r="F378" s="23">
        <f>'Uitgebreide invoer'!E378</f>
        <v>1.5</v>
      </c>
      <c r="G378" s="23">
        <f>'Uitgebreide invoer'!F378</f>
        <v>1.2</v>
      </c>
      <c r="H378" s="23">
        <f>'Uitgebreide invoer'!G378</f>
        <v>1.2</v>
      </c>
      <c r="I378" s="23">
        <f>'Uitgebreide invoer'!H378</f>
        <v>1</v>
      </c>
      <c r="J378" s="24">
        <f>J377+(+H378-I378)/(MAX('Invoerblad heterogene watergang'!$H$9:$H$17))*B378</f>
        <v>1.0747999999999918</v>
      </c>
      <c r="K378" s="24">
        <f t="shared" si="147"/>
        <v>1.8497079445450184</v>
      </c>
      <c r="L378" s="79">
        <f t="shared" si="148"/>
        <v>0.77474501600295187</v>
      </c>
      <c r="M378" s="91">
        <f>'Uitgebreide invoer'!K378</f>
        <v>50</v>
      </c>
      <c r="N378" s="89">
        <f t="shared" si="126"/>
        <v>1.4247999999999919</v>
      </c>
      <c r="O378" s="93" t="str">
        <f>'Uitgebreide invoer'!L378</f>
        <v>Begroeiing volgt bodemverloop</v>
      </c>
      <c r="P378" s="23">
        <f t="shared" si="127"/>
        <v>0.35</v>
      </c>
      <c r="Q378" s="24">
        <f t="shared" si="128"/>
        <v>2.3275506010697199E-4</v>
      </c>
      <c r="R378" s="23">
        <f>'Uitgebreide invoer'!I378</f>
        <v>0</v>
      </c>
      <c r="S378" s="23">
        <f t="shared" si="129"/>
        <v>0</v>
      </c>
      <c r="T378" s="24">
        <f t="shared" si="149"/>
        <v>0.42474501600295189</v>
      </c>
      <c r="U378" s="23" t="str">
        <f>'Uitgebreide invoer'!J378</f>
        <v>Nee</v>
      </c>
      <c r="V378" s="23">
        <f t="shared" si="130"/>
        <v>0.78030651213256397</v>
      </c>
      <c r="W378" s="23">
        <f t="shared" si="131"/>
        <v>2.7314399341964157</v>
      </c>
      <c r="X378" s="23">
        <f t="shared" si="132"/>
        <v>0.28567588192713766</v>
      </c>
      <c r="Y378" s="23">
        <f t="shared" si="133"/>
        <v>1.8300387789356636</v>
      </c>
      <c r="Z378" s="23">
        <f t="shared" si="134"/>
        <v>3.9933828806088121</v>
      </c>
      <c r="AA378" s="23">
        <f t="shared" si="135"/>
        <v>0.45826779791690414</v>
      </c>
      <c r="AB378" s="23">
        <f t="shared" si="136"/>
        <v>1.0497322668030997</v>
      </c>
      <c r="AC378" s="23">
        <f t="shared" si="137"/>
        <v>11.507823693276709</v>
      </c>
      <c r="AD378" s="23">
        <f t="shared" si="138"/>
        <v>104.97322668030998</v>
      </c>
      <c r="AE378" s="23">
        <f t="shared" si="139"/>
        <v>-0.2</v>
      </c>
      <c r="AF378" s="46">
        <f t="shared" si="140"/>
        <v>0.17571365649110557</v>
      </c>
      <c r="AG378" s="23">
        <f t="shared" si="141"/>
        <v>0.12143171754447221</v>
      </c>
      <c r="AH378" s="23">
        <f t="shared" si="142"/>
        <v>1.1688786179522499</v>
      </c>
      <c r="AI378" s="155">
        <f t="shared" si="143"/>
        <v>0.17703954092909882</v>
      </c>
      <c r="AJ378" s="155">
        <f t="shared" si="144"/>
        <v>2.4433049685598344E-2</v>
      </c>
      <c r="AK378" s="155">
        <f t="shared" si="145"/>
        <v>0.20147259061469716</v>
      </c>
      <c r="AL378" s="155">
        <f t="shared" si="146"/>
        <v>12.07723029027661</v>
      </c>
    </row>
    <row r="379" spans="1:38" s="156" customFormat="1" x14ac:dyDescent="0.35">
      <c r="A379" s="23">
        <f>'Uitgebreide invoer'!A379</f>
        <v>262.49999999999818</v>
      </c>
      <c r="B379" s="23">
        <f t="shared" si="125"/>
        <v>0.69999999999998863</v>
      </c>
      <c r="C379" s="23">
        <f>'Uitgebreide invoer'!B379</f>
        <v>0.2</v>
      </c>
      <c r="D379" s="23" t="str">
        <f>'Uitgebreide invoer'!C379</f>
        <v>100 - Riet</v>
      </c>
      <c r="E379" s="23">
        <f>'Uitgebreide invoer'!D379</f>
        <v>100</v>
      </c>
      <c r="F379" s="23">
        <f>'Uitgebreide invoer'!E379</f>
        <v>1.5</v>
      </c>
      <c r="G379" s="23">
        <f>'Uitgebreide invoer'!F379</f>
        <v>1.2</v>
      </c>
      <c r="H379" s="23">
        <f>'Uitgebreide invoer'!G379</f>
        <v>1.2</v>
      </c>
      <c r="I379" s="23">
        <f>'Uitgebreide invoer'!H379</f>
        <v>1</v>
      </c>
      <c r="J379" s="24">
        <f>J378+(+H379-I379)/(MAX('Invoerblad heterogene watergang'!$H$9:$H$17))*B379</f>
        <v>1.0749999999999917</v>
      </c>
      <c r="K379" s="24">
        <f t="shared" si="147"/>
        <v>1.8498709160326909</v>
      </c>
      <c r="L379" s="79">
        <f t="shared" si="148"/>
        <v>0.77470794454502667</v>
      </c>
      <c r="M379" s="91">
        <f>'Uitgebreide invoer'!K379</f>
        <v>50</v>
      </c>
      <c r="N379" s="89">
        <f t="shared" si="126"/>
        <v>1.4249999999999918</v>
      </c>
      <c r="O379" s="93" t="str">
        <f>'Uitgebreide invoer'!L379</f>
        <v>Begroeiing volgt bodemverloop</v>
      </c>
      <c r="P379" s="23">
        <f t="shared" si="127"/>
        <v>0.35</v>
      </c>
      <c r="Q379" s="24">
        <f t="shared" si="128"/>
        <v>2.3281641096074168E-4</v>
      </c>
      <c r="R379" s="23">
        <f>'Uitgebreide invoer'!I379</f>
        <v>0</v>
      </c>
      <c r="S379" s="23">
        <f t="shared" si="129"/>
        <v>0</v>
      </c>
      <c r="T379" s="24">
        <f t="shared" si="149"/>
        <v>0.42470794454502669</v>
      </c>
      <c r="U379" s="23" t="str">
        <f>'Uitgebreide invoer'!J379</f>
        <v>Nee</v>
      </c>
      <c r="V379" s="23">
        <f t="shared" si="130"/>
        <v>0.78021479069352417</v>
      </c>
      <c r="W379" s="23">
        <f t="shared" si="131"/>
        <v>2.7313062711540104</v>
      </c>
      <c r="X379" s="23">
        <f t="shared" si="132"/>
        <v>0.28565628063522658</v>
      </c>
      <c r="Y379" s="23">
        <f t="shared" si="133"/>
        <v>1.829908132465802</v>
      </c>
      <c r="Z379" s="23">
        <f t="shared" si="134"/>
        <v>3.9932492175664063</v>
      </c>
      <c r="AA379" s="23">
        <f t="shared" si="135"/>
        <v>0.45825042033840235</v>
      </c>
      <c r="AB379" s="23">
        <f t="shared" si="136"/>
        <v>1.0496933417722778</v>
      </c>
      <c r="AC379" s="23">
        <f t="shared" si="137"/>
        <v>11.505944660842705</v>
      </c>
      <c r="AD379" s="23">
        <f t="shared" si="138"/>
        <v>104.96933417722778</v>
      </c>
      <c r="AE379" s="23">
        <f t="shared" si="139"/>
        <v>-0.2</v>
      </c>
      <c r="AF379" s="46">
        <f t="shared" si="140"/>
        <v>0.17570812594597446</v>
      </c>
      <c r="AG379" s="23">
        <f t="shared" si="141"/>
        <v>0.12145937027012776</v>
      </c>
      <c r="AH379" s="23">
        <f t="shared" si="142"/>
        <v>1.1690955390876958</v>
      </c>
      <c r="AI379" s="155">
        <f t="shared" si="143"/>
        <v>0.17703404153636973</v>
      </c>
      <c r="AJ379" s="155">
        <f t="shared" si="144"/>
        <v>2.4438583644080889E-2</v>
      </c>
      <c r="AK379" s="155">
        <f t="shared" si="145"/>
        <v>0.20147262518045062</v>
      </c>
      <c r="AL379" s="155">
        <f t="shared" si="146"/>
        <v>12.076805378617689</v>
      </c>
    </row>
    <row r="380" spans="1:38" s="156" customFormat="1" x14ac:dyDescent="0.35">
      <c r="A380" s="23">
        <f>'Uitgebreide invoer'!A380</f>
        <v>263.19999999999817</v>
      </c>
      <c r="B380" s="23">
        <f t="shared" si="125"/>
        <v>0.69999999999998863</v>
      </c>
      <c r="C380" s="23">
        <f>'Uitgebreide invoer'!B380</f>
        <v>0.2</v>
      </c>
      <c r="D380" s="23" t="str">
        <f>'Uitgebreide invoer'!C380</f>
        <v>100 - Riet</v>
      </c>
      <c r="E380" s="23">
        <f>'Uitgebreide invoer'!D380</f>
        <v>100</v>
      </c>
      <c r="F380" s="23">
        <f>'Uitgebreide invoer'!E380</f>
        <v>1.5</v>
      </c>
      <c r="G380" s="23">
        <f>'Uitgebreide invoer'!F380</f>
        <v>1.2</v>
      </c>
      <c r="H380" s="23">
        <f>'Uitgebreide invoer'!G380</f>
        <v>1.2</v>
      </c>
      <c r="I380" s="23">
        <f>'Uitgebreide invoer'!H380</f>
        <v>1</v>
      </c>
      <c r="J380" s="24">
        <f>J379+(+H380-I380)/(MAX('Invoerblad heterogene watergang'!$H$9:$H$17))*B380</f>
        <v>1.0751999999999917</v>
      </c>
      <c r="K380" s="24">
        <f t="shared" si="147"/>
        <v>1.8500339304287039</v>
      </c>
      <c r="L380" s="79">
        <f t="shared" si="148"/>
        <v>0.77467091603269922</v>
      </c>
      <c r="M380" s="91">
        <f>'Uitgebreide invoer'!K380</f>
        <v>50</v>
      </c>
      <c r="N380" s="89">
        <f t="shared" si="126"/>
        <v>1.4251999999999918</v>
      </c>
      <c r="O380" s="93" t="str">
        <f>'Uitgebreide invoer'!L380</f>
        <v>Begroeiing volgt bodemverloop</v>
      </c>
      <c r="P380" s="23">
        <f t="shared" si="127"/>
        <v>0.35</v>
      </c>
      <c r="Q380" s="24">
        <f t="shared" si="128"/>
        <v>2.328777085899858E-4</v>
      </c>
      <c r="R380" s="23">
        <f>'Uitgebreide invoer'!I380</f>
        <v>0</v>
      </c>
      <c r="S380" s="23">
        <f t="shared" si="129"/>
        <v>0</v>
      </c>
      <c r="T380" s="24">
        <f t="shared" si="149"/>
        <v>0.42467091603269924</v>
      </c>
      <c r="U380" s="23" t="str">
        <f>'Uitgebreide invoer'!J380</f>
        <v>Nee</v>
      </c>
      <c r="V380" s="23">
        <f t="shared" si="130"/>
        <v>0.78012317962531685</v>
      </c>
      <c r="W380" s="23">
        <f t="shared" si="131"/>
        <v>2.7311727629541593</v>
      </c>
      <c r="X380" s="23">
        <f t="shared" si="132"/>
        <v>0.28563670164222804</v>
      </c>
      <c r="Y380" s="23">
        <f t="shared" si="133"/>
        <v>1.8297776414596509</v>
      </c>
      <c r="Z380" s="23">
        <f t="shared" si="134"/>
        <v>3.9931157093665552</v>
      </c>
      <c r="AA380" s="23">
        <f t="shared" si="135"/>
        <v>0.45823306276038672</v>
      </c>
      <c r="AB380" s="23">
        <f t="shared" si="136"/>
        <v>1.0496544618343342</v>
      </c>
      <c r="AC380" s="23">
        <f t="shared" si="137"/>
        <v>11.504067966432668</v>
      </c>
      <c r="AD380" s="23">
        <f t="shared" si="138"/>
        <v>104.96544618343341</v>
      </c>
      <c r="AE380" s="23">
        <f t="shared" si="139"/>
        <v>-0.2</v>
      </c>
      <c r="AF380" s="46">
        <f t="shared" si="140"/>
        <v>0.17570260041017458</v>
      </c>
      <c r="AG380" s="23">
        <f t="shared" si="141"/>
        <v>0.12148699794912718</v>
      </c>
      <c r="AH380" s="23">
        <f t="shared" si="142"/>
        <v>1.1693124439873048</v>
      </c>
      <c r="AI380" s="155">
        <f t="shared" si="143"/>
        <v>0.1770285471082971</v>
      </c>
      <c r="AJ380" s="155">
        <f t="shared" si="144"/>
        <v>2.4444112588323443E-2</v>
      </c>
      <c r="AK380" s="155">
        <f t="shared" si="145"/>
        <v>0.20147265969662054</v>
      </c>
      <c r="AL380" s="155">
        <f t="shared" si="146"/>
        <v>12.076380977355072</v>
      </c>
    </row>
    <row r="381" spans="1:38" s="156" customFormat="1" x14ac:dyDescent="0.35">
      <c r="A381" s="23">
        <f>'Uitgebreide invoer'!A381</f>
        <v>263.89999999999816</v>
      </c>
      <c r="B381" s="23">
        <f t="shared" si="125"/>
        <v>0.69999999999998863</v>
      </c>
      <c r="C381" s="23">
        <f>'Uitgebreide invoer'!B381</f>
        <v>0.2</v>
      </c>
      <c r="D381" s="23" t="str">
        <f>'Uitgebreide invoer'!C381</f>
        <v>100 - Riet</v>
      </c>
      <c r="E381" s="23">
        <f>'Uitgebreide invoer'!D381</f>
        <v>100</v>
      </c>
      <c r="F381" s="23">
        <f>'Uitgebreide invoer'!E381</f>
        <v>1.5</v>
      </c>
      <c r="G381" s="23">
        <f>'Uitgebreide invoer'!F381</f>
        <v>1.2</v>
      </c>
      <c r="H381" s="23">
        <f>'Uitgebreide invoer'!G381</f>
        <v>1.2</v>
      </c>
      <c r="I381" s="23">
        <f>'Uitgebreide invoer'!H381</f>
        <v>1</v>
      </c>
      <c r="J381" s="24">
        <f>J380+(+H381-I381)/(MAX('Invoerblad heterogene watergang'!$H$9:$H$17))*B381</f>
        <v>1.0753999999999917</v>
      </c>
      <c r="K381" s="24">
        <f t="shared" si="147"/>
        <v>1.8501969876958035</v>
      </c>
      <c r="L381" s="79">
        <f t="shared" si="148"/>
        <v>0.7746339304287122</v>
      </c>
      <c r="M381" s="91">
        <f>'Uitgebreide invoer'!K381</f>
        <v>50</v>
      </c>
      <c r="N381" s="89">
        <f t="shared" si="126"/>
        <v>1.4253999999999918</v>
      </c>
      <c r="O381" s="93" t="str">
        <f>'Uitgebreide invoer'!L381</f>
        <v>Begroeiing volgt bodemverloop</v>
      </c>
      <c r="P381" s="23">
        <f t="shared" si="127"/>
        <v>0.35</v>
      </c>
      <c r="Q381" s="24">
        <f t="shared" si="128"/>
        <v>2.3293895299962732E-4</v>
      </c>
      <c r="R381" s="23">
        <f>'Uitgebreide invoer'!I381</f>
        <v>0</v>
      </c>
      <c r="S381" s="23">
        <f t="shared" si="129"/>
        <v>0</v>
      </c>
      <c r="T381" s="24">
        <f t="shared" si="149"/>
        <v>0.42463393042871223</v>
      </c>
      <c r="U381" s="23" t="str">
        <f>'Uitgebreide invoer'!J381</f>
        <v>Nee</v>
      </c>
      <c r="V381" s="23">
        <f t="shared" si="130"/>
        <v>0.7800316788214593</v>
      </c>
      <c r="W381" s="23">
        <f t="shared" si="131"/>
        <v>2.7310394094625301</v>
      </c>
      <c r="X381" s="23">
        <f t="shared" si="132"/>
        <v>0.28561714492980161</v>
      </c>
      <c r="Y381" s="23">
        <f t="shared" si="133"/>
        <v>1.8296473057716072</v>
      </c>
      <c r="Z381" s="23">
        <f t="shared" si="134"/>
        <v>3.9929823558749264</v>
      </c>
      <c r="AA381" s="23">
        <f t="shared" si="135"/>
        <v>0.45821572516583337</v>
      </c>
      <c r="AB381" s="23">
        <f t="shared" si="136"/>
        <v>1.049615626950148</v>
      </c>
      <c r="AC381" s="23">
        <f t="shared" si="137"/>
        <v>11.502193607594155</v>
      </c>
      <c r="AD381" s="23">
        <f t="shared" si="138"/>
        <v>104.96156269501481</v>
      </c>
      <c r="AE381" s="23">
        <f t="shared" si="139"/>
        <v>-0.2</v>
      </c>
      <c r="AF381" s="46">
        <f t="shared" si="140"/>
        <v>0.1756970798826567</v>
      </c>
      <c r="AG381" s="23">
        <f t="shared" si="141"/>
        <v>0.12151460058671654</v>
      </c>
      <c r="AH381" s="23">
        <f t="shared" si="142"/>
        <v>1.1695293326569551</v>
      </c>
      <c r="AI381" s="155">
        <f t="shared" si="143"/>
        <v>0.17702305764388906</v>
      </c>
      <c r="AJ381" s="155">
        <f t="shared" si="144"/>
        <v>2.4449636519381489E-2</v>
      </c>
      <c r="AK381" s="155">
        <f t="shared" si="145"/>
        <v>0.20147269416327054</v>
      </c>
      <c r="AL381" s="155">
        <f t="shared" si="146"/>
        <v>12.075957086009604</v>
      </c>
    </row>
    <row r="382" spans="1:38" s="156" customFormat="1" x14ac:dyDescent="0.35">
      <c r="A382" s="23">
        <f>'Uitgebreide invoer'!A382</f>
        <v>264.59999999999815</v>
      </c>
      <c r="B382" s="23">
        <f t="shared" si="125"/>
        <v>0.69999999999998863</v>
      </c>
      <c r="C382" s="23">
        <f>'Uitgebreide invoer'!B382</f>
        <v>0.2</v>
      </c>
      <c r="D382" s="23" t="str">
        <f>'Uitgebreide invoer'!C382</f>
        <v>100 - Riet</v>
      </c>
      <c r="E382" s="23">
        <f>'Uitgebreide invoer'!D382</f>
        <v>100</v>
      </c>
      <c r="F382" s="23">
        <f>'Uitgebreide invoer'!E382</f>
        <v>1.5</v>
      </c>
      <c r="G382" s="23">
        <f>'Uitgebreide invoer'!F382</f>
        <v>1.2</v>
      </c>
      <c r="H382" s="23">
        <f>'Uitgebreide invoer'!G382</f>
        <v>1.2</v>
      </c>
      <c r="I382" s="23">
        <f>'Uitgebreide invoer'!H382</f>
        <v>1</v>
      </c>
      <c r="J382" s="24">
        <f>J381+(+H382-I382)/(MAX('Invoerblad heterogene watergang'!$H$9:$H$17))*B382</f>
        <v>1.0755999999999917</v>
      </c>
      <c r="K382" s="24">
        <f t="shared" si="147"/>
        <v>1.8503600877967399</v>
      </c>
      <c r="L382" s="79">
        <f t="shared" si="148"/>
        <v>0.77459698769581187</v>
      </c>
      <c r="M382" s="91">
        <f>'Uitgebreide invoer'!K382</f>
        <v>50</v>
      </c>
      <c r="N382" s="89">
        <f t="shared" si="126"/>
        <v>1.4255999999999918</v>
      </c>
      <c r="O382" s="93" t="str">
        <f>'Uitgebreide invoer'!L382</f>
        <v>Begroeiing volgt bodemverloop</v>
      </c>
      <c r="P382" s="23">
        <f t="shared" si="127"/>
        <v>0.35</v>
      </c>
      <c r="Q382" s="24">
        <f t="shared" si="128"/>
        <v>2.3300014419469145E-4</v>
      </c>
      <c r="R382" s="23">
        <f>'Uitgebreide invoer'!I382</f>
        <v>0</v>
      </c>
      <c r="S382" s="23">
        <f t="shared" si="129"/>
        <v>0</v>
      </c>
      <c r="T382" s="24">
        <f t="shared" si="149"/>
        <v>0.42459698769581189</v>
      </c>
      <c r="U382" s="23" t="str">
        <f>'Uitgebreide invoer'!J382</f>
        <v>Nee</v>
      </c>
      <c r="V382" s="23">
        <f t="shared" si="130"/>
        <v>0.77994028817551042</v>
      </c>
      <c r="W382" s="23">
        <f t="shared" si="131"/>
        <v>2.7309062105448021</v>
      </c>
      <c r="X382" s="23">
        <f t="shared" si="132"/>
        <v>0.28559761047960569</v>
      </c>
      <c r="Y382" s="23">
        <f t="shared" si="133"/>
        <v>1.8295171252561124</v>
      </c>
      <c r="Z382" s="23">
        <f t="shared" si="134"/>
        <v>3.992849156957198</v>
      </c>
      <c r="AA382" s="23">
        <f t="shared" si="135"/>
        <v>0.45819840753771912</v>
      </c>
      <c r="AB382" s="23">
        <f t="shared" si="136"/>
        <v>1.049576837080602</v>
      </c>
      <c r="AC382" s="23">
        <f t="shared" si="137"/>
        <v>11.500321581876218</v>
      </c>
      <c r="AD382" s="23">
        <f t="shared" si="138"/>
        <v>104.9576837080602</v>
      </c>
      <c r="AE382" s="23">
        <f t="shared" si="139"/>
        <v>-0.2</v>
      </c>
      <c r="AF382" s="46">
        <f t="shared" si="140"/>
        <v>0.1756915643623633</v>
      </c>
      <c r="AG382" s="23">
        <f t="shared" si="141"/>
        <v>0.12154217818818355</v>
      </c>
      <c r="AH382" s="23">
        <f t="shared" si="142"/>
        <v>1.1697462051025462</v>
      </c>
      <c r="AI382" s="155">
        <f t="shared" si="143"/>
        <v>0.17701757314214553</v>
      </c>
      <c r="AJ382" s="155">
        <f t="shared" si="144"/>
        <v>2.4455155438318846E-2</v>
      </c>
      <c r="AK382" s="155">
        <f t="shared" si="145"/>
        <v>0.20147272858046439</v>
      </c>
      <c r="AL382" s="155">
        <f t="shared" si="146"/>
        <v>12.075533704102272</v>
      </c>
    </row>
    <row r="383" spans="1:38" s="156" customFormat="1" x14ac:dyDescent="0.35">
      <c r="A383" s="23">
        <f>'Uitgebreide invoer'!A383</f>
        <v>265.29999999999814</v>
      </c>
      <c r="B383" s="23">
        <f t="shared" si="125"/>
        <v>0.69999999999998863</v>
      </c>
      <c r="C383" s="23">
        <f>'Uitgebreide invoer'!B383</f>
        <v>0.2</v>
      </c>
      <c r="D383" s="23" t="str">
        <f>'Uitgebreide invoer'!C383</f>
        <v>100 - Riet</v>
      </c>
      <c r="E383" s="23">
        <f>'Uitgebreide invoer'!D383</f>
        <v>100</v>
      </c>
      <c r="F383" s="23">
        <f>'Uitgebreide invoer'!E383</f>
        <v>1.5</v>
      </c>
      <c r="G383" s="23">
        <f>'Uitgebreide invoer'!F383</f>
        <v>1.2</v>
      </c>
      <c r="H383" s="23">
        <f>'Uitgebreide invoer'!G383</f>
        <v>1.2</v>
      </c>
      <c r="I383" s="23">
        <f>'Uitgebreide invoer'!H383</f>
        <v>1</v>
      </c>
      <c r="J383" s="24">
        <f>J382+(+H383-I383)/(MAX('Invoerblad heterogene watergang'!$H$9:$H$17))*B383</f>
        <v>1.0757999999999917</v>
      </c>
      <c r="K383" s="24">
        <f t="shared" si="147"/>
        <v>1.8505232306942661</v>
      </c>
      <c r="L383" s="79">
        <f t="shared" si="148"/>
        <v>0.77456008779674823</v>
      </c>
      <c r="M383" s="91">
        <f>'Uitgebreide invoer'!K383</f>
        <v>50</v>
      </c>
      <c r="N383" s="89">
        <f t="shared" si="126"/>
        <v>1.4257999999999917</v>
      </c>
      <c r="O383" s="93" t="str">
        <f>'Uitgebreide invoer'!L383</f>
        <v>Begroeiing volgt bodemverloop</v>
      </c>
      <c r="P383" s="23">
        <f t="shared" si="127"/>
        <v>0.35</v>
      </c>
      <c r="Q383" s="24">
        <f t="shared" si="128"/>
        <v>2.3306128218030591E-4</v>
      </c>
      <c r="R383" s="23">
        <f>'Uitgebreide invoer'!I383</f>
        <v>0</v>
      </c>
      <c r="S383" s="23">
        <f t="shared" si="129"/>
        <v>0</v>
      </c>
      <c r="T383" s="24">
        <f t="shared" si="149"/>
        <v>0.42456008779674825</v>
      </c>
      <c r="U383" s="23" t="str">
        <f>'Uitgebreide invoer'!J383</f>
        <v>Nee</v>
      </c>
      <c r="V383" s="23">
        <f t="shared" si="130"/>
        <v>0.77984900758107178</v>
      </c>
      <c r="W383" s="23">
        <f t="shared" si="131"/>
        <v>2.730773166066669</v>
      </c>
      <c r="X383" s="23">
        <f t="shared" si="132"/>
        <v>0.28557809827329783</v>
      </c>
      <c r="Y383" s="23">
        <f t="shared" si="133"/>
        <v>1.8293870997676573</v>
      </c>
      <c r="Z383" s="23">
        <f t="shared" si="134"/>
        <v>3.9927161124790649</v>
      </c>
      <c r="AA383" s="23">
        <f t="shared" si="135"/>
        <v>0.45818110985902194</v>
      </c>
      <c r="AB383" s="23">
        <f t="shared" si="136"/>
        <v>1.0495380921865856</v>
      </c>
      <c r="AC383" s="23">
        <f t="shared" si="137"/>
        <v>11.498451886829425</v>
      </c>
      <c r="AD383" s="23">
        <f t="shared" si="138"/>
        <v>104.95380921865856</v>
      </c>
      <c r="AE383" s="23">
        <f t="shared" si="139"/>
        <v>-0.2</v>
      </c>
      <c r="AF383" s="46">
        <f t="shared" si="140"/>
        <v>0.17568605384822858</v>
      </c>
      <c r="AG383" s="23">
        <f t="shared" si="141"/>
        <v>0.12156973075885716</v>
      </c>
      <c r="AH383" s="23">
        <f t="shared" si="142"/>
        <v>1.1699630613299992</v>
      </c>
      <c r="AI383" s="155">
        <f t="shared" si="143"/>
        <v>0.17701209360205786</v>
      </c>
      <c r="AJ383" s="155">
        <f t="shared" si="144"/>
        <v>2.4460669346207775E-2</v>
      </c>
      <c r="AK383" s="155">
        <f t="shared" si="145"/>
        <v>0.20147276294826563</v>
      </c>
      <c r="AL383" s="155">
        <f t="shared" si="146"/>
        <v>12.075110831154127</v>
      </c>
    </row>
    <row r="384" spans="1:38" s="156" customFormat="1" x14ac:dyDescent="0.35">
      <c r="A384" s="23">
        <f>'Uitgebreide invoer'!A384</f>
        <v>265.99999999999812</v>
      </c>
      <c r="B384" s="23">
        <f t="shared" si="125"/>
        <v>0.69999999999998863</v>
      </c>
      <c r="C384" s="23">
        <f>'Uitgebreide invoer'!B384</f>
        <v>0.2</v>
      </c>
      <c r="D384" s="23" t="str">
        <f>'Uitgebreide invoer'!C384</f>
        <v>100 - Riet</v>
      </c>
      <c r="E384" s="23">
        <f>'Uitgebreide invoer'!D384</f>
        <v>100</v>
      </c>
      <c r="F384" s="23">
        <f>'Uitgebreide invoer'!E384</f>
        <v>1.5</v>
      </c>
      <c r="G384" s="23">
        <f>'Uitgebreide invoer'!F384</f>
        <v>1.2</v>
      </c>
      <c r="H384" s="23">
        <f>'Uitgebreide invoer'!G384</f>
        <v>1.2</v>
      </c>
      <c r="I384" s="23">
        <f>'Uitgebreide invoer'!H384</f>
        <v>1</v>
      </c>
      <c r="J384" s="24">
        <f>J383+(+H384-I384)/(MAX('Invoerblad heterogene watergang'!$H$9:$H$17))*B384</f>
        <v>1.0759999999999916</v>
      </c>
      <c r="K384" s="24">
        <f t="shared" si="147"/>
        <v>1.8506864163511392</v>
      </c>
      <c r="L384" s="79">
        <f t="shared" si="148"/>
        <v>0.77452323069427442</v>
      </c>
      <c r="M384" s="91">
        <f>'Uitgebreide invoer'!K384</f>
        <v>50</v>
      </c>
      <c r="N384" s="89">
        <f t="shared" si="126"/>
        <v>1.4259999999999917</v>
      </c>
      <c r="O384" s="93" t="str">
        <f>'Uitgebreide invoer'!L384</f>
        <v>Begroeiing volgt bodemverloop</v>
      </c>
      <c r="P384" s="23">
        <f t="shared" si="127"/>
        <v>0.35</v>
      </c>
      <c r="Q384" s="24">
        <f t="shared" si="128"/>
        <v>2.3312236696170055E-4</v>
      </c>
      <c r="R384" s="23">
        <f>'Uitgebreide invoer'!I384</f>
        <v>0</v>
      </c>
      <c r="S384" s="23">
        <f t="shared" si="129"/>
        <v>0</v>
      </c>
      <c r="T384" s="24">
        <f t="shared" si="149"/>
        <v>0.42452323069427444</v>
      </c>
      <c r="U384" s="23" t="str">
        <f>'Uitgebreide invoer'!J384</f>
        <v>Nee</v>
      </c>
      <c r="V384" s="23">
        <f t="shared" si="130"/>
        <v>0.77975783693178558</v>
      </c>
      <c r="W384" s="23">
        <f t="shared" si="131"/>
        <v>2.7306402758938342</v>
      </c>
      <c r="X384" s="23">
        <f t="shared" si="132"/>
        <v>0.28555860829253443</v>
      </c>
      <c r="Y384" s="23">
        <f t="shared" si="133"/>
        <v>1.8292572291607734</v>
      </c>
      <c r="Z384" s="23">
        <f t="shared" si="134"/>
        <v>3.992583222306231</v>
      </c>
      <c r="AA384" s="23">
        <f t="shared" si="135"/>
        <v>0.45816383211271966</v>
      </c>
      <c r="AB384" s="23">
        <f t="shared" si="136"/>
        <v>1.0494993922289879</v>
      </c>
      <c r="AC384" s="23">
        <f t="shared" si="137"/>
        <v>11.496584520005815</v>
      </c>
      <c r="AD384" s="23">
        <f t="shared" si="138"/>
        <v>104.94993922289879</v>
      </c>
      <c r="AE384" s="23">
        <f t="shared" si="139"/>
        <v>-0.2</v>
      </c>
      <c r="AF384" s="46">
        <f t="shared" si="140"/>
        <v>0.17568054833917804</v>
      </c>
      <c r="AG384" s="23">
        <f t="shared" si="141"/>
        <v>0.12159725830410986</v>
      </c>
      <c r="AH384" s="23">
        <f t="shared" si="142"/>
        <v>1.170179901345257</v>
      </c>
      <c r="AI384" s="155">
        <f t="shared" si="143"/>
        <v>0.17700661902260903</v>
      </c>
      <c r="AJ384" s="155">
        <f t="shared" si="144"/>
        <v>2.4466178244128781E-2</v>
      </c>
      <c r="AK384" s="155">
        <f t="shared" si="145"/>
        <v>0.20147279726673781</v>
      </c>
      <c r="AL384" s="155">
        <f t="shared" si="146"/>
        <v>12.074688466686382</v>
      </c>
    </row>
    <row r="385" spans="1:38" s="156" customFormat="1" x14ac:dyDescent="0.35">
      <c r="A385" s="23">
        <f>'Uitgebreide invoer'!A385</f>
        <v>266.69999999999811</v>
      </c>
      <c r="B385" s="23">
        <f t="shared" si="125"/>
        <v>0.69999999999998863</v>
      </c>
      <c r="C385" s="23">
        <f>'Uitgebreide invoer'!B385</f>
        <v>0.2</v>
      </c>
      <c r="D385" s="23" t="str">
        <f>'Uitgebreide invoer'!C385</f>
        <v>100 - Riet</v>
      </c>
      <c r="E385" s="23">
        <f>'Uitgebreide invoer'!D385</f>
        <v>100</v>
      </c>
      <c r="F385" s="23">
        <f>'Uitgebreide invoer'!E385</f>
        <v>1.5</v>
      </c>
      <c r="G385" s="23">
        <f>'Uitgebreide invoer'!F385</f>
        <v>1.2</v>
      </c>
      <c r="H385" s="23">
        <f>'Uitgebreide invoer'!G385</f>
        <v>1.2</v>
      </c>
      <c r="I385" s="23">
        <f>'Uitgebreide invoer'!H385</f>
        <v>1</v>
      </c>
      <c r="J385" s="24">
        <f>J384+(+H385-I385)/(MAX('Invoerblad heterogene watergang'!$H$9:$H$17))*B385</f>
        <v>1.0761999999999916</v>
      </c>
      <c r="K385" s="24">
        <f t="shared" si="147"/>
        <v>1.8508496447301201</v>
      </c>
      <c r="L385" s="79">
        <f t="shared" si="148"/>
        <v>0.77448641635114757</v>
      </c>
      <c r="M385" s="91">
        <f>'Uitgebreide invoer'!K385</f>
        <v>50</v>
      </c>
      <c r="N385" s="89">
        <f t="shared" si="126"/>
        <v>1.4261999999999917</v>
      </c>
      <c r="O385" s="93" t="str">
        <f>'Uitgebreide invoer'!L385</f>
        <v>Begroeiing volgt bodemverloop</v>
      </c>
      <c r="P385" s="23">
        <f t="shared" si="127"/>
        <v>0.35</v>
      </c>
      <c r="Q385" s="24">
        <f t="shared" si="128"/>
        <v>2.3318339854420792E-4</v>
      </c>
      <c r="R385" s="23">
        <f>'Uitgebreide invoer'!I385</f>
        <v>0</v>
      </c>
      <c r="S385" s="23">
        <f t="shared" si="129"/>
        <v>0</v>
      </c>
      <c r="T385" s="24">
        <f t="shared" si="149"/>
        <v>0.42448641635114759</v>
      </c>
      <c r="U385" s="23" t="str">
        <f>'Uitgebreide invoer'!J385</f>
        <v>Nee</v>
      </c>
      <c r="V385" s="23">
        <f t="shared" si="130"/>
        <v>0.77966677612133684</v>
      </c>
      <c r="W385" s="23">
        <f t="shared" si="131"/>
        <v>2.730507539892018</v>
      </c>
      <c r="X385" s="23">
        <f t="shared" si="132"/>
        <v>0.28553914051897106</v>
      </c>
      <c r="Y385" s="23">
        <f t="shared" si="133"/>
        <v>1.8291275132900418</v>
      </c>
      <c r="Z385" s="23">
        <f t="shared" si="134"/>
        <v>3.9924504863044143</v>
      </c>
      <c r="AA385" s="23">
        <f t="shared" si="135"/>
        <v>0.45814657428179195</v>
      </c>
      <c r="AB385" s="23">
        <f t="shared" si="136"/>
        <v>1.049460737168705</v>
      </c>
      <c r="AC385" s="23">
        <f t="shared" si="137"/>
        <v>11.494719478958951</v>
      </c>
      <c r="AD385" s="23">
        <f t="shared" si="138"/>
        <v>104.9460737168705</v>
      </c>
      <c r="AE385" s="23">
        <f t="shared" si="139"/>
        <v>-0.2</v>
      </c>
      <c r="AF385" s="46">
        <f t="shared" si="140"/>
        <v>0.17567504783412946</v>
      </c>
      <c r="AG385" s="23">
        <f t="shared" si="141"/>
        <v>0.12162476082935275</v>
      </c>
      <c r="AH385" s="23">
        <f t="shared" si="142"/>
        <v>1.1703967251542824</v>
      </c>
      <c r="AI385" s="155">
        <f t="shared" si="143"/>
        <v>0.17700114940277381</v>
      </c>
      <c r="AJ385" s="155">
        <f t="shared" si="144"/>
        <v>2.4471682133170837E-2</v>
      </c>
      <c r="AK385" s="155">
        <f t="shared" si="145"/>
        <v>0.20147283153594464</v>
      </c>
      <c r="AL385" s="155">
        <f t="shared" si="146"/>
        <v>12.074266610220329</v>
      </c>
    </row>
    <row r="386" spans="1:38" s="156" customFormat="1" x14ac:dyDescent="0.35">
      <c r="A386" s="23">
        <f>'Uitgebreide invoer'!A386</f>
        <v>267.3999999999981</v>
      </c>
      <c r="B386" s="23">
        <f t="shared" si="125"/>
        <v>0.69999999999998863</v>
      </c>
      <c r="C386" s="23">
        <f>'Uitgebreide invoer'!B386</f>
        <v>0.2</v>
      </c>
      <c r="D386" s="23" t="str">
        <f>'Uitgebreide invoer'!C386</f>
        <v>100 - Riet</v>
      </c>
      <c r="E386" s="23">
        <f>'Uitgebreide invoer'!D386</f>
        <v>100</v>
      </c>
      <c r="F386" s="23">
        <f>'Uitgebreide invoer'!E386</f>
        <v>1.5</v>
      </c>
      <c r="G386" s="23">
        <f>'Uitgebreide invoer'!F386</f>
        <v>1.2</v>
      </c>
      <c r="H386" s="23">
        <f>'Uitgebreide invoer'!G386</f>
        <v>1.2</v>
      </c>
      <c r="I386" s="23">
        <f>'Uitgebreide invoer'!H386</f>
        <v>1</v>
      </c>
      <c r="J386" s="24">
        <f>J385+(+H386-I386)/(MAX('Invoerblad heterogene watergang'!$H$9:$H$17))*B386</f>
        <v>1.0763999999999916</v>
      </c>
      <c r="K386" s="24">
        <f t="shared" si="147"/>
        <v>1.8510129157939734</v>
      </c>
      <c r="L386" s="79">
        <f t="shared" si="148"/>
        <v>0.77444964473012856</v>
      </c>
      <c r="M386" s="91">
        <f>'Uitgebreide invoer'!K386</f>
        <v>50</v>
      </c>
      <c r="N386" s="89">
        <f t="shared" si="126"/>
        <v>1.4263999999999917</v>
      </c>
      <c r="O386" s="93" t="str">
        <f>'Uitgebreide invoer'!L386</f>
        <v>Begroeiing volgt bodemverloop</v>
      </c>
      <c r="P386" s="23">
        <f t="shared" si="127"/>
        <v>0.35</v>
      </c>
      <c r="Q386" s="24">
        <f t="shared" si="128"/>
        <v>2.3324437693326121E-4</v>
      </c>
      <c r="R386" s="23">
        <f>'Uitgebreide invoer'!I386</f>
        <v>0</v>
      </c>
      <c r="S386" s="23">
        <f t="shared" si="129"/>
        <v>0</v>
      </c>
      <c r="T386" s="24">
        <f t="shared" si="149"/>
        <v>0.42444964473012858</v>
      </c>
      <c r="U386" s="23" t="str">
        <f>'Uitgebreide invoer'!J386</f>
        <v>Nee</v>
      </c>
      <c r="V386" s="23">
        <f t="shared" si="130"/>
        <v>0.77957582504345291</v>
      </c>
      <c r="W386" s="23">
        <f t="shared" si="131"/>
        <v>2.7303749579269523</v>
      </c>
      <c r="X386" s="23">
        <f t="shared" si="132"/>
        <v>0.28551969493426238</v>
      </c>
      <c r="Y386" s="23">
        <f t="shared" si="133"/>
        <v>1.8289979520100876</v>
      </c>
      <c r="Z386" s="23">
        <f t="shared" si="134"/>
        <v>3.9923179043393482</v>
      </c>
      <c r="AA386" s="23">
        <f t="shared" si="135"/>
        <v>0.45812933634921832</v>
      </c>
      <c r="AB386" s="23">
        <f t="shared" si="136"/>
        <v>1.0494221269666348</v>
      </c>
      <c r="AC386" s="23">
        <f t="shared" si="137"/>
        <v>11.492856761243903</v>
      </c>
      <c r="AD386" s="23">
        <f t="shared" si="138"/>
        <v>104.94221269666349</v>
      </c>
      <c r="AE386" s="23">
        <f t="shared" si="139"/>
        <v>-0.2</v>
      </c>
      <c r="AF386" s="46">
        <f t="shared" si="140"/>
        <v>0.17566955233199183</v>
      </c>
      <c r="AG386" s="23">
        <f t="shared" si="141"/>
        <v>0.12165223834004091</v>
      </c>
      <c r="AH386" s="23">
        <f t="shared" si="142"/>
        <v>1.1706135327630611</v>
      </c>
      <c r="AI386" s="155">
        <f t="shared" si="143"/>
        <v>0.17699568474151856</v>
      </c>
      <c r="AJ386" s="155">
        <f t="shared" si="144"/>
        <v>2.4477181014431047E-2</v>
      </c>
      <c r="AK386" s="155">
        <f t="shared" si="145"/>
        <v>0.20147286575594961</v>
      </c>
      <c r="AL386" s="155">
        <f t="shared" si="146"/>
        <v>12.073845261277405</v>
      </c>
    </row>
    <row r="387" spans="1:38" s="156" customFormat="1" x14ac:dyDescent="0.35">
      <c r="A387" s="23">
        <f>'Uitgebreide invoer'!A387</f>
        <v>268.09999999999809</v>
      </c>
      <c r="B387" s="23">
        <f t="shared" si="125"/>
        <v>0.69999999999998863</v>
      </c>
      <c r="C387" s="23">
        <f>'Uitgebreide invoer'!B387</f>
        <v>0.2</v>
      </c>
      <c r="D387" s="23" t="str">
        <f>'Uitgebreide invoer'!C387</f>
        <v>100 - Riet</v>
      </c>
      <c r="E387" s="23">
        <f>'Uitgebreide invoer'!D387</f>
        <v>100</v>
      </c>
      <c r="F387" s="23">
        <f>'Uitgebreide invoer'!E387</f>
        <v>1.5</v>
      </c>
      <c r="G387" s="23">
        <f>'Uitgebreide invoer'!F387</f>
        <v>1.2</v>
      </c>
      <c r="H387" s="23">
        <f>'Uitgebreide invoer'!G387</f>
        <v>1.2</v>
      </c>
      <c r="I387" s="23">
        <f>'Uitgebreide invoer'!H387</f>
        <v>1</v>
      </c>
      <c r="J387" s="24">
        <f>J386+(+H387-I387)/(MAX('Invoerblad heterogene watergang'!$H$9:$H$17))*B387</f>
        <v>1.0765999999999916</v>
      </c>
      <c r="K387" s="24">
        <f t="shared" si="147"/>
        <v>1.8511762295054675</v>
      </c>
      <c r="L387" s="79">
        <f t="shared" si="148"/>
        <v>0.77441291579398186</v>
      </c>
      <c r="M387" s="91">
        <f>'Uitgebreide invoer'!K387</f>
        <v>50</v>
      </c>
      <c r="N387" s="89">
        <f t="shared" si="126"/>
        <v>1.4265999999999917</v>
      </c>
      <c r="O387" s="93" t="str">
        <f>'Uitgebreide invoer'!L387</f>
        <v>Begroeiing volgt bodemverloop</v>
      </c>
      <c r="P387" s="23">
        <f t="shared" si="127"/>
        <v>0.35</v>
      </c>
      <c r="Q387" s="24">
        <f t="shared" si="128"/>
        <v>2.3330530213439582E-4</v>
      </c>
      <c r="R387" s="23">
        <f>'Uitgebreide invoer'!I387</f>
        <v>0</v>
      </c>
      <c r="S387" s="23">
        <f t="shared" si="129"/>
        <v>0</v>
      </c>
      <c r="T387" s="24">
        <f t="shared" si="149"/>
        <v>0.42441291579398188</v>
      </c>
      <c r="U387" s="23" t="str">
        <f>'Uitgebreide invoer'!J387</f>
        <v>Nee</v>
      </c>
      <c r="V387" s="23">
        <f t="shared" si="130"/>
        <v>0.77948498359190255</v>
      </c>
      <c r="W387" s="23">
        <f t="shared" si="131"/>
        <v>2.7302425298643822</v>
      </c>
      <c r="X387" s="23">
        <f t="shared" si="132"/>
        <v>0.28550027152006219</v>
      </c>
      <c r="Y387" s="23">
        <f t="shared" si="133"/>
        <v>1.8288685451755833</v>
      </c>
      <c r="Z387" s="23">
        <f t="shared" si="134"/>
        <v>3.9921854762767781</v>
      </c>
      <c r="AA387" s="23">
        <f t="shared" si="135"/>
        <v>0.45811211829797954</v>
      </c>
      <c r="AB387" s="23">
        <f t="shared" si="136"/>
        <v>1.0493835615836806</v>
      </c>
      <c r="AC387" s="23">
        <f t="shared" si="137"/>
        <v>11.49099636441723</v>
      </c>
      <c r="AD387" s="23">
        <f t="shared" si="138"/>
        <v>104.93835615836807</v>
      </c>
      <c r="AE387" s="23">
        <f t="shared" si="139"/>
        <v>-0.2</v>
      </c>
      <c r="AF387" s="46">
        <f t="shared" si="140"/>
        <v>0.17566406183166591</v>
      </c>
      <c r="AG387" s="23">
        <f t="shared" si="141"/>
        <v>0.12167969084167049</v>
      </c>
      <c r="AH387" s="23">
        <f t="shared" si="142"/>
        <v>1.1708303241775999</v>
      </c>
      <c r="AI387" s="155">
        <f t="shared" si="143"/>
        <v>0.17699022503780096</v>
      </c>
      <c r="AJ387" s="155">
        <f t="shared" si="144"/>
        <v>2.4482674889014899E-2</v>
      </c>
      <c r="AK387" s="155">
        <f t="shared" si="145"/>
        <v>0.20147289992681586</v>
      </c>
      <c r="AL387" s="155">
        <f t="shared" si="146"/>
        <v>12.07342441937914</v>
      </c>
    </row>
    <row r="388" spans="1:38" s="156" customFormat="1" x14ac:dyDescent="0.35">
      <c r="A388" s="23">
        <f>'Uitgebreide invoer'!A388</f>
        <v>268.79999999999808</v>
      </c>
      <c r="B388" s="23">
        <f t="shared" si="125"/>
        <v>0.69999999999998863</v>
      </c>
      <c r="C388" s="23">
        <f>'Uitgebreide invoer'!B388</f>
        <v>0.2</v>
      </c>
      <c r="D388" s="23" t="str">
        <f>'Uitgebreide invoer'!C388</f>
        <v>100 - Riet</v>
      </c>
      <c r="E388" s="23">
        <f>'Uitgebreide invoer'!D388</f>
        <v>100</v>
      </c>
      <c r="F388" s="23">
        <f>'Uitgebreide invoer'!E388</f>
        <v>1.5</v>
      </c>
      <c r="G388" s="23">
        <f>'Uitgebreide invoer'!F388</f>
        <v>1.2</v>
      </c>
      <c r="H388" s="23">
        <f>'Uitgebreide invoer'!G388</f>
        <v>1.2</v>
      </c>
      <c r="I388" s="23">
        <f>'Uitgebreide invoer'!H388</f>
        <v>1</v>
      </c>
      <c r="J388" s="24">
        <f>J387+(+H388-I388)/(MAX('Invoerblad heterogene watergang'!$H$9:$H$17))*B388</f>
        <v>1.0767999999999915</v>
      </c>
      <c r="K388" s="24">
        <f t="shared" si="147"/>
        <v>1.8513395858273747</v>
      </c>
      <c r="L388" s="79">
        <f t="shared" si="148"/>
        <v>0.77437622950547591</v>
      </c>
      <c r="M388" s="91">
        <f>'Uitgebreide invoer'!K388</f>
        <v>50</v>
      </c>
      <c r="N388" s="89">
        <f t="shared" si="126"/>
        <v>1.4267999999999916</v>
      </c>
      <c r="O388" s="93" t="str">
        <f>'Uitgebreide invoer'!L388</f>
        <v>Begroeiing volgt bodemverloop</v>
      </c>
      <c r="P388" s="23">
        <f t="shared" si="127"/>
        <v>0.35</v>
      </c>
      <c r="Q388" s="24">
        <f t="shared" si="128"/>
        <v>2.3336617415324829E-4</v>
      </c>
      <c r="R388" s="23">
        <f>'Uitgebreide invoer'!I388</f>
        <v>0</v>
      </c>
      <c r="S388" s="23">
        <f t="shared" si="129"/>
        <v>0</v>
      </c>
      <c r="T388" s="24">
        <f t="shared" si="149"/>
        <v>0.42437622950547593</v>
      </c>
      <c r="U388" s="23" t="str">
        <f>'Uitgebreide invoer'!J388</f>
        <v>Nee</v>
      </c>
      <c r="V388" s="23">
        <f t="shared" si="130"/>
        <v>0.77939425166049769</v>
      </c>
      <c r="W388" s="23">
        <f t="shared" si="131"/>
        <v>2.7301102555700671</v>
      </c>
      <c r="X388" s="23">
        <f t="shared" si="132"/>
        <v>0.28548087025802349</v>
      </c>
      <c r="Y388" s="23">
        <f t="shared" si="133"/>
        <v>1.8287392926412471</v>
      </c>
      <c r="Z388" s="23">
        <f t="shared" si="134"/>
        <v>3.9920532019824631</v>
      </c>
      <c r="AA388" s="23">
        <f t="shared" si="135"/>
        <v>0.45809492011105735</v>
      </c>
      <c r="AB388" s="23">
        <f t="shared" si="136"/>
        <v>1.0493450409807494</v>
      </c>
      <c r="AC388" s="23">
        <f t="shared" si="137"/>
        <v>11.489138286037011</v>
      </c>
      <c r="AD388" s="23">
        <f t="shared" si="138"/>
        <v>104.93450409807494</v>
      </c>
      <c r="AE388" s="23">
        <f t="shared" si="139"/>
        <v>-0.2</v>
      </c>
      <c r="AF388" s="46">
        <f t="shared" si="140"/>
        <v>0.17565857633204421</v>
      </c>
      <c r="AG388" s="23">
        <f t="shared" si="141"/>
        <v>0.12170711833977901</v>
      </c>
      <c r="AH388" s="23">
        <f t="shared" si="142"/>
        <v>1.1710470994039264</v>
      </c>
      <c r="AI388" s="155">
        <f t="shared" si="143"/>
        <v>0.17698477029057069</v>
      </c>
      <c r="AJ388" s="155">
        <f t="shared" si="144"/>
        <v>2.4488163758036103E-2</v>
      </c>
      <c r="AK388" s="155">
        <f t="shared" si="145"/>
        <v>0.20147293404860681</v>
      </c>
      <c r="AL388" s="155">
        <f t="shared" si="146"/>
        <v>12.073004084047191</v>
      </c>
    </row>
    <row r="389" spans="1:38" s="156" customFormat="1" x14ac:dyDescent="0.35">
      <c r="A389" s="23">
        <f>'Uitgebreide invoer'!A389</f>
        <v>269.49999999999807</v>
      </c>
      <c r="B389" s="23">
        <f t="shared" ref="B389:B452" si="150">A390-A389</f>
        <v>0.69999999999998863</v>
      </c>
      <c r="C389" s="23">
        <f>'Uitgebreide invoer'!B389</f>
        <v>0.2</v>
      </c>
      <c r="D389" s="23" t="str">
        <f>'Uitgebreide invoer'!C389</f>
        <v>100 - Riet</v>
      </c>
      <c r="E389" s="23">
        <f>'Uitgebreide invoer'!D389</f>
        <v>100</v>
      </c>
      <c r="F389" s="23">
        <f>'Uitgebreide invoer'!E389</f>
        <v>1.5</v>
      </c>
      <c r="G389" s="23">
        <f>'Uitgebreide invoer'!F389</f>
        <v>1.2</v>
      </c>
      <c r="H389" s="23">
        <f>'Uitgebreide invoer'!G389</f>
        <v>1.2</v>
      </c>
      <c r="I389" s="23">
        <f>'Uitgebreide invoer'!H389</f>
        <v>1</v>
      </c>
      <c r="J389" s="24">
        <f>J388+(+H389-I389)/(MAX('Invoerblad heterogene watergang'!$H$9:$H$17))*B389</f>
        <v>1.0769999999999915</v>
      </c>
      <c r="K389" s="24">
        <f t="shared" si="147"/>
        <v>1.8515029847224715</v>
      </c>
      <c r="L389" s="79">
        <f t="shared" si="148"/>
        <v>0.77433958582738316</v>
      </c>
      <c r="M389" s="91">
        <f>'Uitgebreide invoer'!K389</f>
        <v>50</v>
      </c>
      <c r="N389" s="89">
        <f t="shared" ref="N389:N452" si="151">IF(O389="Begroeiing volgt horizontaal peil",$J$4+$P$4,J389+P389)</f>
        <v>1.4269999999999916</v>
      </c>
      <c r="O389" s="93" t="str">
        <f>'Uitgebreide invoer'!L389</f>
        <v>Begroeiing volgt bodemverloop</v>
      </c>
      <c r="P389" s="23">
        <f t="shared" ref="P389:P452" si="152">M389/100*$L$4</f>
        <v>0.35</v>
      </c>
      <c r="Q389" s="24">
        <f t="shared" ref="Q389:Q452" si="153">((-AC389+(AC389^2-4*AD389*AE389)^0.5)/(2*AD389))^2</f>
        <v>2.3342699299555762E-4</v>
      </c>
      <c r="R389" s="23">
        <f>'Uitgebreide invoer'!I389</f>
        <v>0</v>
      </c>
      <c r="S389" s="23">
        <f t="shared" ref="S389:S452" si="154">P389*R389</f>
        <v>0</v>
      </c>
      <c r="T389" s="24">
        <f t="shared" si="149"/>
        <v>0.42433958582738318</v>
      </c>
      <c r="U389" s="23" t="str">
        <f>'Uitgebreide invoer'!J389</f>
        <v>Nee</v>
      </c>
      <c r="V389" s="23">
        <f t="shared" ref="V389:V452" si="155">IF(((+T389*(G389+(F389*T389))+S389)*(IF(U389="Ja",0.5,1))+Y389*(IF(U389="Ja",0.5,0)))&lt;0,0,((+T389*(G389+(F389*T389))+S389)*(IF(U389="Ja",0.5,1))+Y389*(IF(U389="Ja",0.5,0))))</f>
        <v>0.77930362914309237</v>
      </c>
      <c r="W389" s="23">
        <f t="shared" ref="W389:W452" si="156">(+G389+(2*T389*(1+F389^2)^0.5)+2*(IF(R389&gt;0,1,0))*P389)*(IF(U389="Ja",0.5,1))+Z389*(IF(U389="Ja",0.5,0))</f>
        <v>2.729978134909782</v>
      </c>
      <c r="X389" s="23">
        <f t="shared" ref="X389:X452" si="157">V389/W389</f>
        <v>0.28546149112979841</v>
      </c>
      <c r="Y389" s="23">
        <f t="shared" ref="Y389:Y452" si="158">L389*($G389+($F389*L389))</f>
        <v>1.8286101942618447</v>
      </c>
      <c r="Z389" s="23">
        <f t="shared" ref="Z389:Z452" si="159">$G389+(2*L389*(1+$F389^2)^0.5)</f>
        <v>3.9919210813221788</v>
      </c>
      <c r="AA389" s="23">
        <f t="shared" ref="AA389:AA452" si="160">Y389/Z389</f>
        <v>0.45807774177143401</v>
      </c>
      <c r="AB389" s="23">
        <f t="shared" ref="AB389:AB452" si="161">Y389-V389</f>
        <v>1.0493065651187523</v>
      </c>
      <c r="AC389" s="23">
        <f t="shared" ref="AC389:AC452" si="162">34*V389*X389^(2/3)</f>
        <v>11.48728252366282</v>
      </c>
      <c r="AD389" s="23">
        <f t="shared" ref="AD389:AD452" si="163">E389*AB389</f>
        <v>104.93065651187523</v>
      </c>
      <c r="AE389" s="23">
        <f t="shared" ref="AE389:AE452" si="164">-C389</f>
        <v>-0.2</v>
      </c>
      <c r="AF389" s="46">
        <f t="shared" ref="AF389:AF452" si="165">(+(Q389^0.5))*V389*(X389^0.666)*34</f>
        <v>0.17565309583201139</v>
      </c>
      <c r="AG389" s="23">
        <f t="shared" ref="AG389:AG452" si="166">(+C389-AF389)/C389</f>
        <v>0.12173452083994313</v>
      </c>
      <c r="AH389" s="23">
        <f t="shared" ref="AH389:AH452" si="167">J389+AG389*L389</f>
        <v>1.1712638584480881</v>
      </c>
      <c r="AI389" s="155">
        <f t="shared" ref="AI389:AI452" si="168">34*V389*X389^0.66*Q389^0.5</f>
        <v>0.17697932049876947</v>
      </c>
      <c r="AJ389" s="155">
        <f t="shared" ref="AJ389:AJ452" si="169">E389*AB389*Q389</f>
        <v>2.4493647622616761E-2</v>
      </c>
      <c r="AK389" s="155">
        <f t="shared" ref="AK389:AK452" si="170">AJ389+AI389</f>
        <v>0.20147296812138624</v>
      </c>
      <c r="AL389" s="155">
        <f t="shared" ref="AL389:AL452" si="171">AK389/(Y389*AA389^0.66*Q389^0.5)</f>
        <v>12.072584254803338</v>
      </c>
    </row>
    <row r="390" spans="1:38" s="156" customFormat="1" x14ac:dyDescent="0.35">
      <c r="A390" s="23">
        <f>'Uitgebreide invoer'!A390</f>
        <v>270.19999999999806</v>
      </c>
      <c r="B390" s="23">
        <f t="shared" si="150"/>
        <v>0.69999999999998863</v>
      </c>
      <c r="C390" s="23">
        <f>'Uitgebreide invoer'!B390</f>
        <v>0.2</v>
      </c>
      <c r="D390" s="23" t="str">
        <f>'Uitgebreide invoer'!C390</f>
        <v>100 - Riet</v>
      </c>
      <c r="E390" s="23">
        <f>'Uitgebreide invoer'!D390</f>
        <v>100</v>
      </c>
      <c r="F390" s="23">
        <f>'Uitgebreide invoer'!E390</f>
        <v>1.5</v>
      </c>
      <c r="G390" s="23">
        <f>'Uitgebreide invoer'!F390</f>
        <v>1.2</v>
      </c>
      <c r="H390" s="23">
        <f>'Uitgebreide invoer'!G390</f>
        <v>1.2</v>
      </c>
      <c r="I390" s="23">
        <f>'Uitgebreide invoer'!H390</f>
        <v>1</v>
      </c>
      <c r="J390" s="24">
        <f>J389+(+H390-I390)/(MAX('Invoerblad heterogene watergang'!$H$9:$H$17))*B390</f>
        <v>1.0771999999999915</v>
      </c>
      <c r="K390" s="24">
        <f t="shared" ref="K390:K453" si="172">IF(C390&lt;0,+K389-Q390*B390,+K389+Q390*B390)</f>
        <v>1.8516664261535385</v>
      </c>
      <c r="L390" s="79">
        <f t="shared" ref="L390:L453" si="173">K389-J390</f>
        <v>0.77430298472248005</v>
      </c>
      <c r="M390" s="91">
        <f>'Uitgebreide invoer'!K390</f>
        <v>50</v>
      </c>
      <c r="N390" s="89">
        <f t="shared" si="151"/>
        <v>1.4271999999999916</v>
      </c>
      <c r="O390" s="93" t="str">
        <f>'Uitgebreide invoer'!L390</f>
        <v>Begroeiing volgt bodemverloop</v>
      </c>
      <c r="P390" s="23">
        <f t="shared" si="152"/>
        <v>0.35</v>
      </c>
      <c r="Q390" s="24">
        <f t="shared" si="153"/>
        <v>2.3348775866716118E-4</v>
      </c>
      <c r="R390" s="23">
        <f>'Uitgebreide invoer'!I390</f>
        <v>0</v>
      </c>
      <c r="S390" s="23">
        <f t="shared" si="154"/>
        <v>0</v>
      </c>
      <c r="T390" s="24">
        <f t="shared" ref="T390:T453" si="174">IF((IF(B390="","",(+K389-J390)-P390))&lt;0,0,(IF(B390="","",(+K389-J390)-P390)))</f>
        <v>0.42430298472248007</v>
      </c>
      <c r="U390" s="23" t="str">
        <f>'Uitgebreide invoer'!J390</f>
        <v>Nee</v>
      </c>
      <c r="V390" s="23">
        <f t="shared" si="155"/>
        <v>0.77921311593358378</v>
      </c>
      <c r="W390" s="23">
        <f t="shared" si="156"/>
        <v>2.7298461677493155</v>
      </c>
      <c r="X390" s="23">
        <f t="shared" si="157"/>
        <v>0.2854421341170385</v>
      </c>
      <c r="Y390" s="23">
        <f t="shared" si="158"/>
        <v>1.8284812498921879</v>
      </c>
      <c r="Z390" s="23">
        <f t="shared" si="159"/>
        <v>3.9917891141617119</v>
      </c>
      <c r="AA390" s="23">
        <f t="shared" si="160"/>
        <v>0.45806058326209315</v>
      </c>
      <c r="AB390" s="23">
        <f t="shared" si="161"/>
        <v>1.0492681339586041</v>
      </c>
      <c r="AC390" s="23">
        <f t="shared" si="162"/>
        <v>11.485429074855768</v>
      </c>
      <c r="AD390" s="23">
        <f t="shared" si="163"/>
        <v>104.92681339586041</v>
      </c>
      <c r="AE390" s="23">
        <f t="shared" si="164"/>
        <v>-0.2</v>
      </c>
      <c r="AF390" s="46">
        <f t="shared" si="165"/>
        <v>0.17564762033044296</v>
      </c>
      <c r="AG390" s="23">
        <f t="shared" si="166"/>
        <v>0.12176189834778528</v>
      </c>
      <c r="AH390" s="23">
        <f t="shared" si="167"/>
        <v>1.1714806013161569</v>
      </c>
      <c r="AI390" s="155">
        <f t="shared" si="168"/>
        <v>0.17697387566132972</v>
      </c>
      <c r="AJ390" s="155">
        <f t="shared" si="169"/>
        <v>2.4499126483886909E-2</v>
      </c>
      <c r="AK390" s="155">
        <f t="shared" si="170"/>
        <v>0.20147300214521663</v>
      </c>
      <c r="AL390" s="155">
        <f t="shared" si="171"/>
        <v>12.072164931169473</v>
      </c>
    </row>
    <row r="391" spans="1:38" s="156" customFormat="1" x14ac:dyDescent="0.35">
      <c r="A391" s="23">
        <f>'Uitgebreide invoer'!A391</f>
        <v>270.89999999999804</v>
      </c>
      <c r="B391" s="23">
        <f t="shared" si="150"/>
        <v>0.69999999999998863</v>
      </c>
      <c r="C391" s="23">
        <f>'Uitgebreide invoer'!B391</f>
        <v>0.2</v>
      </c>
      <c r="D391" s="23" t="str">
        <f>'Uitgebreide invoer'!C391</f>
        <v>100 - Riet</v>
      </c>
      <c r="E391" s="23">
        <f>'Uitgebreide invoer'!D391</f>
        <v>100</v>
      </c>
      <c r="F391" s="23">
        <f>'Uitgebreide invoer'!E391</f>
        <v>1.5</v>
      </c>
      <c r="G391" s="23">
        <f>'Uitgebreide invoer'!F391</f>
        <v>1.2</v>
      </c>
      <c r="H391" s="23">
        <f>'Uitgebreide invoer'!G391</f>
        <v>1.2</v>
      </c>
      <c r="I391" s="23">
        <f>'Uitgebreide invoer'!H391</f>
        <v>1</v>
      </c>
      <c r="J391" s="24">
        <f>J390+(+H391-I391)/(MAX('Invoerblad heterogene watergang'!$H$9:$H$17))*B391</f>
        <v>1.0773999999999915</v>
      </c>
      <c r="K391" s="24">
        <f t="shared" si="172"/>
        <v>1.8518299100833604</v>
      </c>
      <c r="L391" s="79">
        <f t="shared" si="173"/>
        <v>0.77426642615354702</v>
      </c>
      <c r="M391" s="91">
        <f>'Uitgebreide invoer'!K391</f>
        <v>50</v>
      </c>
      <c r="N391" s="89">
        <f t="shared" si="151"/>
        <v>1.4273999999999916</v>
      </c>
      <c r="O391" s="93" t="str">
        <f>'Uitgebreide invoer'!L391</f>
        <v>Begroeiing volgt bodemverloop</v>
      </c>
      <c r="P391" s="23">
        <f t="shared" si="152"/>
        <v>0.35</v>
      </c>
      <c r="Q391" s="24">
        <f t="shared" si="153"/>
        <v>2.3354847117399992E-4</v>
      </c>
      <c r="R391" s="23">
        <f>'Uitgebreide invoer'!I391</f>
        <v>0</v>
      </c>
      <c r="S391" s="23">
        <f t="shared" si="154"/>
        <v>0</v>
      </c>
      <c r="T391" s="24">
        <f t="shared" si="174"/>
        <v>0.42426642615354704</v>
      </c>
      <c r="U391" s="23" t="str">
        <f>'Uitgebreide invoer'!J391</f>
        <v>Nee</v>
      </c>
      <c r="V391" s="23">
        <f t="shared" si="155"/>
        <v>0.7791227119259112</v>
      </c>
      <c r="W391" s="23">
        <f t="shared" si="156"/>
        <v>2.7297143539544697</v>
      </c>
      <c r="X391" s="23">
        <f t="shared" si="157"/>
        <v>0.28542279920139463</v>
      </c>
      <c r="Y391" s="23">
        <f t="shared" si="158"/>
        <v>1.8283524593871356</v>
      </c>
      <c r="Z391" s="23">
        <f t="shared" si="159"/>
        <v>3.9916573003668656</v>
      </c>
      <c r="AA391" s="23">
        <f t="shared" si="160"/>
        <v>0.45804344456601903</v>
      </c>
      <c r="AB391" s="23">
        <f t="shared" si="161"/>
        <v>1.0492297474612244</v>
      </c>
      <c r="AC391" s="23">
        <f t="shared" si="162"/>
        <v>11.483577937178449</v>
      </c>
      <c r="AD391" s="23">
        <f t="shared" si="163"/>
        <v>104.92297474612245</v>
      </c>
      <c r="AE391" s="23">
        <f t="shared" si="164"/>
        <v>-0.2</v>
      </c>
      <c r="AF391" s="46">
        <f t="shared" si="165"/>
        <v>0.17564214982620718</v>
      </c>
      <c r="AG391" s="23">
        <f t="shared" si="166"/>
        <v>0.12178925086896414</v>
      </c>
      <c r="AH391" s="23">
        <f t="shared" si="167"/>
        <v>1.171697328014222</v>
      </c>
      <c r="AI391" s="155">
        <f t="shared" si="168"/>
        <v>0.17696843577717664</v>
      </c>
      <c r="AJ391" s="155">
        <f t="shared" si="169"/>
        <v>2.45046003429851E-2</v>
      </c>
      <c r="AK391" s="155">
        <f t="shared" si="170"/>
        <v>0.20147303612016174</v>
      </c>
      <c r="AL391" s="155">
        <f t="shared" si="171"/>
        <v>12.071746112667611</v>
      </c>
    </row>
    <row r="392" spans="1:38" s="156" customFormat="1" x14ac:dyDescent="0.35">
      <c r="A392" s="23">
        <f>'Uitgebreide invoer'!A392</f>
        <v>271.59999999999803</v>
      </c>
      <c r="B392" s="23">
        <f t="shared" si="150"/>
        <v>0.69999999999998863</v>
      </c>
      <c r="C392" s="23">
        <f>'Uitgebreide invoer'!B392</f>
        <v>0.2</v>
      </c>
      <c r="D392" s="23" t="str">
        <f>'Uitgebreide invoer'!C392</f>
        <v>100 - Riet</v>
      </c>
      <c r="E392" s="23">
        <f>'Uitgebreide invoer'!D392</f>
        <v>100</v>
      </c>
      <c r="F392" s="23">
        <f>'Uitgebreide invoer'!E392</f>
        <v>1.5</v>
      </c>
      <c r="G392" s="23">
        <f>'Uitgebreide invoer'!F392</f>
        <v>1.2</v>
      </c>
      <c r="H392" s="23">
        <f>'Uitgebreide invoer'!G392</f>
        <v>1.2</v>
      </c>
      <c r="I392" s="23">
        <f>'Uitgebreide invoer'!H392</f>
        <v>1</v>
      </c>
      <c r="J392" s="24">
        <f>J391+(+H392-I392)/(MAX('Invoerblad heterogene watergang'!$H$9:$H$17))*B392</f>
        <v>1.0775999999999915</v>
      </c>
      <c r="K392" s="24">
        <f t="shared" si="172"/>
        <v>1.8519934364747259</v>
      </c>
      <c r="L392" s="79">
        <f t="shared" si="173"/>
        <v>0.77422991008336894</v>
      </c>
      <c r="M392" s="91">
        <f>'Uitgebreide invoer'!K392</f>
        <v>50</v>
      </c>
      <c r="N392" s="89">
        <f t="shared" si="151"/>
        <v>1.4275999999999915</v>
      </c>
      <c r="O392" s="93" t="str">
        <f>'Uitgebreide invoer'!L392</f>
        <v>Begroeiing volgt bodemverloop</v>
      </c>
      <c r="P392" s="23">
        <f t="shared" si="152"/>
        <v>0.35</v>
      </c>
      <c r="Q392" s="24">
        <f t="shared" si="153"/>
        <v>2.3360913052211419E-4</v>
      </c>
      <c r="R392" s="23">
        <f>'Uitgebreide invoer'!I392</f>
        <v>0</v>
      </c>
      <c r="S392" s="23">
        <f t="shared" si="154"/>
        <v>0</v>
      </c>
      <c r="T392" s="24">
        <f t="shared" si="174"/>
        <v>0.42422991008336897</v>
      </c>
      <c r="U392" s="23" t="str">
        <f>'Uitgebreide invoer'!J392</f>
        <v>Nee</v>
      </c>
      <c r="V392" s="23">
        <f t="shared" si="155"/>
        <v>0.77903241701405768</v>
      </c>
      <c r="W392" s="23">
        <f t="shared" si="156"/>
        <v>2.7295826933910643</v>
      </c>
      <c r="X392" s="23">
        <f t="shared" si="157"/>
        <v>0.28540348636451679</v>
      </c>
      <c r="Y392" s="23">
        <f t="shared" si="158"/>
        <v>1.828223822601595</v>
      </c>
      <c r="Z392" s="23">
        <f t="shared" si="159"/>
        <v>3.9915256398034602</v>
      </c>
      <c r="AA392" s="23">
        <f t="shared" si="160"/>
        <v>0.458026325666197</v>
      </c>
      <c r="AB392" s="23">
        <f t="shared" si="161"/>
        <v>1.0491914055875373</v>
      </c>
      <c r="AC392" s="23">
        <f t="shared" si="162"/>
        <v>11.481729108194987</v>
      </c>
      <c r="AD392" s="23">
        <f t="shared" si="163"/>
        <v>104.91914055875372</v>
      </c>
      <c r="AE392" s="23">
        <f t="shared" si="164"/>
        <v>-0.2</v>
      </c>
      <c r="AF392" s="46">
        <f t="shared" si="165"/>
        <v>0.17563668431816373</v>
      </c>
      <c r="AG392" s="23">
        <f t="shared" si="166"/>
        <v>0.12181657840918139</v>
      </c>
      <c r="AH392" s="23">
        <f t="shared" si="167"/>
        <v>1.1719140385483957</v>
      </c>
      <c r="AI392" s="155">
        <f t="shared" si="168"/>
        <v>0.17696300084522676</v>
      </c>
      <c r="AJ392" s="155">
        <f t="shared" si="169"/>
        <v>2.4510069201057944E-2</v>
      </c>
      <c r="AK392" s="155">
        <f t="shared" si="170"/>
        <v>0.2014730700462847</v>
      </c>
      <c r="AL392" s="155">
        <f t="shared" si="171"/>
        <v>12.071327798819897</v>
      </c>
    </row>
    <row r="393" spans="1:38" s="156" customFormat="1" x14ac:dyDescent="0.35">
      <c r="A393" s="23">
        <f>'Uitgebreide invoer'!A393</f>
        <v>272.29999999999802</v>
      </c>
      <c r="B393" s="23">
        <f t="shared" si="150"/>
        <v>0.69999999999998863</v>
      </c>
      <c r="C393" s="23">
        <f>'Uitgebreide invoer'!B393</f>
        <v>0.2</v>
      </c>
      <c r="D393" s="23" t="str">
        <f>'Uitgebreide invoer'!C393</f>
        <v>100 - Riet</v>
      </c>
      <c r="E393" s="23">
        <f>'Uitgebreide invoer'!D393</f>
        <v>100</v>
      </c>
      <c r="F393" s="23">
        <f>'Uitgebreide invoer'!E393</f>
        <v>1.5</v>
      </c>
      <c r="G393" s="23">
        <f>'Uitgebreide invoer'!F393</f>
        <v>1.2</v>
      </c>
      <c r="H393" s="23">
        <f>'Uitgebreide invoer'!G393</f>
        <v>1.2</v>
      </c>
      <c r="I393" s="23">
        <f>'Uitgebreide invoer'!H393</f>
        <v>1</v>
      </c>
      <c r="J393" s="24">
        <f>J392+(+H393-I393)/(MAX('Invoerblad heterogene watergang'!$H$9:$H$17))*B393</f>
        <v>1.0777999999999914</v>
      </c>
      <c r="K393" s="24">
        <f t="shared" si="172"/>
        <v>1.8521570052904284</v>
      </c>
      <c r="L393" s="79">
        <f t="shared" si="173"/>
        <v>0.77419343647473449</v>
      </c>
      <c r="M393" s="91">
        <f>'Uitgebreide invoer'!K393</f>
        <v>50</v>
      </c>
      <c r="N393" s="89">
        <f t="shared" si="151"/>
        <v>1.4277999999999915</v>
      </c>
      <c r="O393" s="93" t="str">
        <f>'Uitgebreide invoer'!L393</f>
        <v>Begroeiing volgt bodemverloop</v>
      </c>
      <c r="P393" s="23">
        <f t="shared" si="152"/>
        <v>0.35</v>
      </c>
      <c r="Q393" s="24">
        <f t="shared" si="153"/>
        <v>2.3366973671764459E-4</v>
      </c>
      <c r="R393" s="23">
        <f>'Uitgebreide invoer'!I393</f>
        <v>0</v>
      </c>
      <c r="S393" s="23">
        <f t="shared" si="154"/>
        <v>0</v>
      </c>
      <c r="T393" s="24">
        <f t="shared" si="174"/>
        <v>0.42419343647473451</v>
      </c>
      <c r="U393" s="23" t="str">
        <f>'Uitgebreide invoer'!J393</f>
        <v>Nee</v>
      </c>
      <c r="V393" s="23">
        <f t="shared" si="155"/>
        <v>0.7789422310920483</v>
      </c>
      <c r="W393" s="23">
        <f t="shared" si="156"/>
        <v>2.7294511859249315</v>
      </c>
      <c r="X393" s="23">
        <f t="shared" si="157"/>
        <v>0.28538419558805461</v>
      </c>
      <c r="Y393" s="23">
        <f t="shared" si="158"/>
        <v>1.8280953393905195</v>
      </c>
      <c r="Z393" s="23">
        <f t="shared" si="159"/>
        <v>3.9913941323373274</v>
      </c>
      <c r="AA393" s="23">
        <f t="shared" si="160"/>
        <v>0.45800922654561349</v>
      </c>
      <c r="AB393" s="23">
        <f t="shared" si="161"/>
        <v>1.0491531082984711</v>
      </c>
      <c r="AC393" s="23">
        <f t="shared" si="162"/>
        <v>11.479882585471005</v>
      </c>
      <c r="AD393" s="23">
        <f t="shared" si="163"/>
        <v>104.9153108298471</v>
      </c>
      <c r="AE393" s="23">
        <f t="shared" si="164"/>
        <v>-0.2</v>
      </c>
      <c r="AF393" s="46">
        <f t="shared" si="165"/>
        <v>0.17563122380516377</v>
      </c>
      <c r="AG393" s="23">
        <f t="shared" si="166"/>
        <v>0.1218438809741812</v>
      </c>
      <c r="AH393" s="23">
        <f t="shared" si="167"/>
        <v>1.1721307329248112</v>
      </c>
      <c r="AI393" s="155">
        <f t="shared" si="168"/>
        <v>0.17695757086438813</v>
      </c>
      <c r="AJ393" s="155">
        <f t="shared" si="169"/>
        <v>2.4515533059260217E-2</v>
      </c>
      <c r="AK393" s="155">
        <f t="shared" si="170"/>
        <v>0.20147310392364834</v>
      </c>
      <c r="AL393" s="155">
        <f t="shared" si="171"/>
        <v>12.070909989148575</v>
      </c>
    </row>
    <row r="394" spans="1:38" s="156" customFormat="1" x14ac:dyDescent="0.35">
      <c r="A394" s="23">
        <f>'Uitgebreide invoer'!A394</f>
        <v>272.99999999999801</v>
      </c>
      <c r="B394" s="23">
        <f t="shared" si="150"/>
        <v>0.69999999999998863</v>
      </c>
      <c r="C394" s="23">
        <f>'Uitgebreide invoer'!B394</f>
        <v>0.2</v>
      </c>
      <c r="D394" s="23" t="str">
        <f>'Uitgebreide invoer'!C394</f>
        <v>100 - Riet</v>
      </c>
      <c r="E394" s="23">
        <f>'Uitgebreide invoer'!D394</f>
        <v>100</v>
      </c>
      <c r="F394" s="23">
        <f>'Uitgebreide invoer'!E394</f>
        <v>1.5</v>
      </c>
      <c r="G394" s="23">
        <f>'Uitgebreide invoer'!F394</f>
        <v>1.2</v>
      </c>
      <c r="H394" s="23">
        <f>'Uitgebreide invoer'!G394</f>
        <v>1.2</v>
      </c>
      <c r="I394" s="23">
        <f>'Uitgebreide invoer'!H394</f>
        <v>1</v>
      </c>
      <c r="J394" s="24">
        <f>J393+(+H394-I394)/(MAX('Invoerblad heterogene watergang'!$H$9:$H$17))*B394</f>
        <v>1.0779999999999914</v>
      </c>
      <c r="K394" s="24">
        <f t="shared" si="172"/>
        <v>1.8523206164932651</v>
      </c>
      <c r="L394" s="79">
        <f t="shared" si="173"/>
        <v>0.77415700529043696</v>
      </c>
      <c r="M394" s="91">
        <f>'Uitgebreide invoer'!K394</f>
        <v>50</v>
      </c>
      <c r="N394" s="89">
        <f t="shared" si="151"/>
        <v>1.4279999999999915</v>
      </c>
      <c r="O394" s="93" t="str">
        <f>'Uitgebreide invoer'!L394</f>
        <v>Begroeiing volgt bodemverloop</v>
      </c>
      <c r="P394" s="23">
        <f t="shared" si="152"/>
        <v>0.35</v>
      </c>
      <c r="Q394" s="24">
        <f t="shared" si="153"/>
        <v>2.3373028976683273E-4</v>
      </c>
      <c r="R394" s="23">
        <f>'Uitgebreide invoer'!I394</f>
        <v>0</v>
      </c>
      <c r="S394" s="23">
        <f t="shared" si="154"/>
        <v>0</v>
      </c>
      <c r="T394" s="24">
        <f t="shared" si="174"/>
        <v>0.42415700529043698</v>
      </c>
      <c r="U394" s="23" t="str">
        <f>'Uitgebreide invoer'!J394</f>
        <v>Nee</v>
      </c>
      <c r="V394" s="23">
        <f t="shared" si="155"/>
        <v>0.77885215405395203</v>
      </c>
      <c r="W394" s="23">
        <f t="shared" si="156"/>
        <v>2.7293198314219209</v>
      </c>
      <c r="X394" s="23">
        <f t="shared" si="157"/>
        <v>0.28536492685365705</v>
      </c>
      <c r="Y394" s="23">
        <f t="shared" si="158"/>
        <v>1.8279670096089105</v>
      </c>
      <c r="Z394" s="23">
        <f t="shared" si="159"/>
        <v>3.9912627778343168</v>
      </c>
      <c r="AA394" s="23">
        <f t="shared" si="160"/>
        <v>0.45799214718725595</v>
      </c>
      <c r="AB394" s="23">
        <f t="shared" si="161"/>
        <v>1.0491148555549583</v>
      </c>
      <c r="AC394" s="23">
        <f t="shared" si="162"/>
        <v>11.478038366573664</v>
      </c>
      <c r="AD394" s="23">
        <f t="shared" si="163"/>
        <v>104.91148555549583</v>
      </c>
      <c r="AE394" s="23">
        <f t="shared" si="164"/>
        <v>-0.2</v>
      </c>
      <c r="AF394" s="46">
        <f t="shared" si="165"/>
        <v>0.17562576828605089</v>
      </c>
      <c r="AG394" s="23">
        <f t="shared" si="166"/>
        <v>0.12187115856974559</v>
      </c>
      <c r="AH394" s="23">
        <f t="shared" si="167"/>
        <v>1.1723474111496217</v>
      </c>
      <c r="AI394" s="155">
        <f t="shared" si="168"/>
        <v>0.17695214583356111</v>
      </c>
      <c r="AJ394" s="155">
        <f t="shared" si="169"/>
        <v>2.4520991918754929E-2</v>
      </c>
      <c r="AK394" s="155">
        <f t="shared" si="170"/>
        <v>0.20147313775231604</v>
      </c>
      <c r="AL394" s="155">
        <f t="shared" si="171"/>
        <v>12.070492683176044</v>
      </c>
    </row>
    <row r="395" spans="1:38" s="156" customFormat="1" x14ac:dyDescent="0.35">
      <c r="A395" s="23">
        <f>'Uitgebreide invoer'!A395</f>
        <v>273.699999999998</v>
      </c>
      <c r="B395" s="23">
        <f t="shared" si="150"/>
        <v>0.69999999999998863</v>
      </c>
      <c r="C395" s="23">
        <f>'Uitgebreide invoer'!B395</f>
        <v>0.2</v>
      </c>
      <c r="D395" s="23" t="str">
        <f>'Uitgebreide invoer'!C395</f>
        <v>100 - Riet</v>
      </c>
      <c r="E395" s="23">
        <f>'Uitgebreide invoer'!D395</f>
        <v>100</v>
      </c>
      <c r="F395" s="23">
        <f>'Uitgebreide invoer'!E395</f>
        <v>1.5</v>
      </c>
      <c r="G395" s="23">
        <f>'Uitgebreide invoer'!F395</f>
        <v>1.2</v>
      </c>
      <c r="H395" s="23">
        <f>'Uitgebreide invoer'!G395</f>
        <v>1.2</v>
      </c>
      <c r="I395" s="23">
        <f>'Uitgebreide invoer'!H395</f>
        <v>1</v>
      </c>
      <c r="J395" s="24">
        <f>J394+(+H395-I395)/(MAX('Invoerblad heterogene watergang'!$H$9:$H$17))*B395</f>
        <v>1.0781999999999914</v>
      </c>
      <c r="K395" s="24">
        <f t="shared" si="172"/>
        <v>1.8524842700460382</v>
      </c>
      <c r="L395" s="79">
        <f t="shared" si="173"/>
        <v>0.77412061649327368</v>
      </c>
      <c r="M395" s="91">
        <f>'Uitgebreide invoer'!K395</f>
        <v>50</v>
      </c>
      <c r="N395" s="89">
        <f t="shared" si="151"/>
        <v>1.4281999999999915</v>
      </c>
      <c r="O395" s="93" t="str">
        <f>'Uitgebreide invoer'!L395</f>
        <v>Begroeiing volgt bodemverloop</v>
      </c>
      <c r="P395" s="23">
        <f t="shared" si="152"/>
        <v>0.35</v>
      </c>
      <c r="Q395" s="24">
        <f t="shared" si="153"/>
        <v>2.3379078967601953E-4</v>
      </c>
      <c r="R395" s="23">
        <f>'Uitgebreide invoer'!I395</f>
        <v>0</v>
      </c>
      <c r="S395" s="23">
        <f t="shared" si="154"/>
        <v>0</v>
      </c>
      <c r="T395" s="24">
        <f t="shared" si="174"/>
        <v>0.42412061649327371</v>
      </c>
      <c r="U395" s="23" t="str">
        <f>'Uitgebreide invoer'!J395</f>
        <v>Nee</v>
      </c>
      <c r="V395" s="23">
        <f t="shared" si="155"/>
        <v>0.77876218579388023</v>
      </c>
      <c r="W395" s="23">
        <f t="shared" si="156"/>
        <v>2.7291886297478962</v>
      </c>
      <c r="X395" s="23">
        <f t="shared" si="157"/>
        <v>0.28534568014297235</v>
      </c>
      <c r="Y395" s="23">
        <f t="shared" si="158"/>
        <v>1.8278388331118176</v>
      </c>
      <c r="Z395" s="23">
        <f t="shared" si="159"/>
        <v>3.9911315761602921</v>
      </c>
      <c r="AA395" s="23">
        <f t="shared" si="160"/>
        <v>0.45797508757411304</v>
      </c>
      <c r="AB395" s="23">
        <f t="shared" si="161"/>
        <v>1.0490766473179374</v>
      </c>
      <c r="AC395" s="23">
        <f t="shared" si="162"/>
        <v>11.476196449071612</v>
      </c>
      <c r="AD395" s="23">
        <f t="shared" si="163"/>
        <v>104.90766473179374</v>
      </c>
      <c r="AE395" s="23">
        <f t="shared" si="164"/>
        <v>-0.2</v>
      </c>
      <c r="AF395" s="46">
        <f t="shared" si="165"/>
        <v>0.17562031775965989</v>
      </c>
      <c r="AG395" s="23">
        <f t="shared" si="166"/>
        <v>0.12189841120170061</v>
      </c>
      <c r="AH395" s="23">
        <f t="shared" si="167"/>
        <v>1.1725640732290024</v>
      </c>
      <c r="AI395" s="155">
        <f t="shared" si="168"/>
        <v>0.17694672575163717</v>
      </c>
      <c r="AJ395" s="155">
        <f t="shared" si="169"/>
        <v>2.4526445780713162E-2</v>
      </c>
      <c r="AK395" s="155">
        <f t="shared" si="170"/>
        <v>0.20147317153235034</v>
      </c>
      <c r="AL395" s="155">
        <f t="shared" si="171"/>
        <v>12.070075880424781</v>
      </c>
    </row>
    <row r="396" spans="1:38" s="156" customFormat="1" x14ac:dyDescent="0.35">
      <c r="A396" s="23">
        <f>'Uitgebreide invoer'!A396</f>
        <v>274.39999999999799</v>
      </c>
      <c r="B396" s="23">
        <f t="shared" si="150"/>
        <v>0.69999999999998863</v>
      </c>
      <c r="C396" s="23">
        <f>'Uitgebreide invoer'!B396</f>
        <v>0.2</v>
      </c>
      <c r="D396" s="23" t="str">
        <f>'Uitgebreide invoer'!C396</f>
        <v>100 - Riet</v>
      </c>
      <c r="E396" s="23">
        <f>'Uitgebreide invoer'!D396</f>
        <v>100</v>
      </c>
      <c r="F396" s="23">
        <f>'Uitgebreide invoer'!E396</f>
        <v>1.5</v>
      </c>
      <c r="G396" s="23">
        <f>'Uitgebreide invoer'!F396</f>
        <v>1.2</v>
      </c>
      <c r="H396" s="23">
        <f>'Uitgebreide invoer'!G396</f>
        <v>1.2</v>
      </c>
      <c r="I396" s="23">
        <f>'Uitgebreide invoer'!H396</f>
        <v>1</v>
      </c>
      <c r="J396" s="24">
        <f>J395+(+H396-I396)/(MAX('Invoerblad heterogene watergang'!$H$9:$H$17))*B396</f>
        <v>1.0783999999999914</v>
      </c>
      <c r="K396" s="24">
        <f t="shared" si="172"/>
        <v>1.8526479659115545</v>
      </c>
      <c r="L396" s="79">
        <f t="shared" si="173"/>
        <v>0.77408427004604685</v>
      </c>
      <c r="M396" s="91">
        <f>'Uitgebreide invoer'!K396</f>
        <v>50</v>
      </c>
      <c r="N396" s="89">
        <f t="shared" si="151"/>
        <v>1.4283999999999915</v>
      </c>
      <c r="O396" s="93" t="str">
        <f>'Uitgebreide invoer'!L396</f>
        <v>Begroeiing volgt bodemverloop</v>
      </c>
      <c r="P396" s="23">
        <f t="shared" si="152"/>
        <v>0.35</v>
      </c>
      <c r="Q396" s="24">
        <f t="shared" si="153"/>
        <v>2.3385123645164655E-4</v>
      </c>
      <c r="R396" s="23">
        <f>'Uitgebreide invoer'!I396</f>
        <v>0</v>
      </c>
      <c r="S396" s="23">
        <f t="shared" si="154"/>
        <v>0</v>
      </c>
      <c r="T396" s="24">
        <f t="shared" si="174"/>
        <v>0.42408427004604687</v>
      </c>
      <c r="U396" s="23" t="str">
        <f>'Uitgebreide invoer'!J396</f>
        <v>Nee</v>
      </c>
      <c r="V396" s="23">
        <f t="shared" si="155"/>
        <v>0.77867232620598881</v>
      </c>
      <c r="W396" s="23">
        <f t="shared" si="156"/>
        <v>2.7290575807687389</v>
      </c>
      <c r="X396" s="23">
        <f t="shared" si="157"/>
        <v>0.28532645543764862</v>
      </c>
      <c r="Y396" s="23">
        <f t="shared" si="158"/>
        <v>1.827710809754338</v>
      </c>
      <c r="Z396" s="23">
        <f t="shared" si="159"/>
        <v>3.9910005271811348</v>
      </c>
      <c r="AA396" s="23">
        <f t="shared" si="160"/>
        <v>0.45795804768917431</v>
      </c>
      <c r="AB396" s="23">
        <f t="shared" si="161"/>
        <v>1.0490384835483493</v>
      </c>
      <c r="AC396" s="23">
        <f t="shared" si="162"/>
        <v>11.474356830535047</v>
      </c>
      <c r="AD396" s="23">
        <f t="shared" si="163"/>
        <v>104.90384835483493</v>
      </c>
      <c r="AE396" s="23">
        <f t="shared" si="164"/>
        <v>-0.2</v>
      </c>
      <c r="AF396" s="46">
        <f t="shared" si="165"/>
        <v>0.17561487222481814</v>
      </c>
      <c r="AG396" s="23">
        <f t="shared" si="166"/>
        <v>0.12192563887590935</v>
      </c>
      <c r="AH396" s="23">
        <f t="shared" si="167"/>
        <v>1.1727807191691475</v>
      </c>
      <c r="AI396" s="155">
        <f t="shared" si="168"/>
        <v>0.17694131061750043</v>
      </c>
      <c r="AJ396" s="155">
        <f t="shared" si="169"/>
        <v>2.4531894646314178E-2</v>
      </c>
      <c r="AK396" s="155">
        <f t="shared" si="170"/>
        <v>0.2014732052638146</v>
      </c>
      <c r="AL396" s="155">
        <f t="shared" si="171"/>
        <v>12.069659580417447</v>
      </c>
    </row>
    <row r="397" spans="1:38" s="156" customFormat="1" x14ac:dyDescent="0.35">
      <c r="A397" s="23">
        <f>'Uitgebreide invoer'!A397</f>
        <v>275.09999999999798</v>
      </c>
      <c r="B397" s="23">
        <f t="shared" si="150"/>
        <v>0.69999999999998863</v>
      </c>
      <c r="C397" s="23">
        <f>'Uitgebreide invoer'!B397</f>
        <v>0.2</v>
      </c>
      <c r="D397" s="23" t="str">
        <f>'Uitgebreide invoer'!C397</f>
        <v>100 - Riet</v>
      </c>
      <c r="E397" s="23">
        <f>'Uitgebreide invoer'!D397</f>
        <v>100</v>
      </c>
      <c r="F397" s="23">
        <f>'Uitgebreide invoer'!E397</f>
        <v>1.5</v>
      </c>
      <c r="G397" s="23">
        <f>'Uitgebreide invoer'!F397</f>
        <v>1.2</v>
      </c>
      <c r="H397" s="23">
        <f>'Uitgebreide invoer'!G397</f>
        <v>1.2</v>
      </c>
      <c r="I397" s="23">
        <f>'Uitgebreide invoer'!H397</f>
        <v>1</v>
      </c>
      <c r="J397" s="24">
        <f>J396+(+H397-I397)/(MAX('Invoerblad heterogene watergang'!$H$9:$H$17))*B397</f>
        <v>1.0785999999999913</v>
      </c>
      <c r="K397" s="24">
        <f t="shared" si="172"/>
        <v>1.8528117040526246</v>
      </c>
      <c r="L397" s="79">
        <f t="shared" si="173"/>
        <v>0.77404796591156311</v>
      </c>
      <c r="M397" s="91">
        <f>'Uitgebreide invoer'!K397</f>
        <v>50</v>
      </c>
      <c r="N397" s="89">
        <f t="shared" si="151"/>
        <v>1.4285999999999914</v>
      </c>
      <c r="O397" s="93" t="str">
        <f>'Uitgebreide invoer'!L397</f>
        <v>Begroeiing volgt bodemverloop</v>
      </c>
      <c r="P397" s="23">
        <f t="shared" si="152"/>
        <v>0.35</v>
      </c>
      <c r="Q397" s="24">
        <f t="shared" si="153"/>
        <v>2.3391163010025434E-4</v>
      </c>
      <c r="R397" s="23">
        <f>'Uitgebreide invoer'!I397</f>
        <v>0</v>
      </c>
      <c r="S397" s="23">
        <f t="shared" si="154"/>
        <v>0</v>
      </c>
      <c r="T397" s="24">
        <f t="shared" si="174"/>
        <v>0.42404796591156313</v>
      </c>
      <c r="U397" s="23" t="str">
        <f>'Uitgebreide invoer'!J397</f>
        <v>Nee</v>
      </c>
      <c r="V397" s="23">
        <f t="shared" si="155"/>
        <v>0.77858257518447704</v>
      </c>
      <c r="W397" s="23">
        <f t="shared" si="156"/>
        <v>2.7289266843503466</v>
      </c>
      <c r="X397" s="23">
        <f t="shared" si="157"/>
        <v>0.28530725271933344</v>
      </c>
      <c r="Y397" s="23">
        <f t="shared" si="158"/>
        <v>1.8275829393916183</v>
      </c>
      <c r="Z397" s="23">
        <f t="shared" si="159"/>
        <v>3.9908696307627425</v>
      </c>
      <c r="AA397" s="23">
        <f t="shared" si="160"/>
        <v>0.45794102751543081</v>
      </c>
      <c r="AB397" s="23">
        <f t="shared" si="161"/>
        <v>1.0490003642071413</v>
      </c>
      <c r="AC397" s="23">
        <f t="shared" si="162"/>
        <v>11.472519508535681</v>
      </c>
      <c r="AD397" s="23">
        <f t="shared" si="163"/>
        <v>104.90003642071413</v>
      </c>
      <c r="AE397" s="23">
        <f t="shared" si="164"/>
        <v>-0.2</v>
      </c>
      <c r="AF397" s="46">
        <f t="shared" si="165"/>
        <v>0.17560943168034449</v>
      </c>
      <c r="AG397" s="23">
        <f t="shared" si="166"/>
        <v>0.12195284159827763</v>
      </c>
      <c r="AH397" s="23">
        <f t="shared" si="167"/>
        <v>1.1729973489762733</v>
      </c>
      <c r="AI397" s="155">
        <f t="shared" si="168"/>
        <v>0.17693590043002633</v>
      </c>
      <c r="AJ397" s="155">
        <f t="shared" si="169"/>
        <v>2.4537338516745291E-2</v>
      </c>
      <c r="AK397" s="155">
        <f t="shared" si="170"/>
        <v>0.2014732389467716</v>
      </c>
      <c r="AL397" s="155">
        <f t="shared" si="171"/>
        <v>12.069243782676779</v>
      </c>
    </row>
    <row r="398" spans="1:38" s="156" customFormat="1" x14ac:dyDescent="0.35">
      <c r="A398" s="23">
        <f>'Uitgebreide invoer'!A398</f>
        <v>275.79999999999797</v>
      </c>
      <c r="B398" s="23">
        <f t="shared" si="150"/>
        <v>0.69999999999998863</v>
      </c>
      <c r="C398" s="23">
        <f>'Uitgebreide invoer'!B398</f>
        <v>0.2</v>
      </c>
      <c r="D398" s="23" t="str">
        <f>'Uitgebreide invoer'!C398</f>
        <v>100 - Riet</v>
      </c>
      <c r="E398" s="23">
        <f>'Uitgebreide invoer'!D398</f>
        <v>100</v>
      </c>
      <c r="F398" s="23">
        <f>'Uitgebreide invoer'!E398</f>
        <v>1.5</v>
      </c>
      <c r="G398" s="23">
        <f>'Uitgebreide invoer'!F398</f>
        <v>1.2</v>
      </c>
      <c r="H398" s="23">
        <f>'Uitgebreide invoer'!G398</f>
        <v>1.2</v>
      </c>
      <c r="I398" s="23">
        <f>'Uitgebreide invoer'!H398</f>
        <v>1</v>
      </c>
      <c r="J398" s="24">
        <f>J397+(+H398-I398)/(MAX('Invoerblad heterogene watergang'!$H$9:$H$17))*B398</f>
        <v>1.0787999999999913</v>
      </c>
      <c r="K398" s="24">
        <f t="shared" si="172"/>
        <v>1.8529754844320645</v>
      </c>
      <c r="L398" s="79">
        <f t="shared" si="173"/>
        <v>0.77401170405263331</v>
      </c>
      <c r="M398" s="91">
        <f>'Uitgebreide invoer'!K398</f>
        <v>50</v>
      </c>
      <c r="N398" s="89">
        <f t="shared" si="151"/>
        <v>1.4287999999999914</v>
      </c>
      <c r="O398" s="93" t="str">
        <f>'Uitgebreide invoer'!L398</f>
        <v>Begroeiing volgt bodemverloop</v>
      </c>
      <c r="P398" s="23">
        <f t="shared" si="152"/>
        <v>0.35</v>
      </c>
      <c r="Q398" s="24">
        <f t="shared" si="153"/>
        <v>2.33971970628483E-4</v>
      </c>
      <c r="R398" s="23">
        <f>'Uitgebreide invoer'!I398</f>
        <v>0</v>
      </c>
      <c r="S398" s="23">
        <f t="shared" si="154"/>
        <v>0</v>
      </c>
      <c r="T398" s="24">
        <f t="shared" si="174"/>
        <v>0.42401170405263333</v>
      </c>
      <c r="U398" s="23" t="str">
        <f>'Uitgebreide invoer'!J398</f>
        <v>Nee</v>
      </c>
      <c r="V398" s="23">
        <f t="shared" si="155"/>
        <v>0.77849293262358688</v>
      </c>
      <c r="W398" s="23">
        <f t="shared" si="156"/>
        <v>2.7287959403586317</v>
      </c>
      <c r="X398" s="23">
        <f t="shared" si="157"/>
        <v>0.28528807196967376</v>
      </c>
      <c r="Y398" s="23">
        <f t="shared" si="158"/>
        <v>1.8274552218788518</v>
      </c>
      <c r="Z398" s="23">
        <f t="shared" si="159"/>
        <v>3.9907388867710276</v>
      </c>
      <c r="AA398" s="23">
        <f t="shared" si="160"/>
        <v>0.45792402703587448</v>
      </c>
      <c r="AB398" s="23">
        <f t="shared" si="161"/>
        <v>1.048962289255265</v>
      </c>
      <c r="AC398" s="23">
        <f t="shared" si="162"/>
        <v>11.470684480646733</v>
      </c>
      <c r="AD398" s="23">
        <f t="shared" si="163"/>
        <v>104.8962289255265</v>
      </c>
      <c r="AE398" s="23">
        <f t="shared" si="164"/>
        <v>-0.2</v>
      </c>
      <c r="AF398" s="46">
        <f t="shared" si="165"/>
        <v>0.17560399612504959</v>
      </c>
      <c r="AG398" s="23">
        <f t="shared" si="166"/>
        <v>0.12198001937475209</v>
      </c>
      <c r="AH398" s="23">
        <f t="shared" si="167"/>
        <v>1.1732139626566165</v>
      </c>
      <c r="AI398" s="155">
        <f t="shared" si="168"/>
        <v>0.17693049518808218</v>
      </c>
      <c r="AJ398" s="155">
        <f t="shared" si="169"/>
        <v>2.4542777393201914E-2</v>
      </c>
      <c r="AK398" s="155">
        <f t="shared" si="170"/>
        <v>0.20147327258128409</v>
      </c>
      <c r="AL398" s="155">
        <f t="shared" si="171"/>
        <v>12.068828486725662</v>
      </c>
    </row>
    <row r="399" spans="1:38" s="156" customFormat="1" x14ac:dyDescent="0.35">
      <c r="A399" s="23">
        <f>'Uitgebreide invoer'!A399</f>
        <v>276.49999999999795</v>
      </c>
      <c r="B399" s="23">
        <f t="shared" si="150"/>
        <v>0.69999999999998863</v>
      </c>
      <c r="C399" s="23">
        <f>'Uitgebreide invoer'!B399</f>
        <v>0.2</v>
      </c>
      <c r="D399" s="23" t="str">
        <f>'Uitgebreide invoer'!C399</f>
        <v>100 - Riet</v>
      </c>
      <c r="E399" s="23">
        <f>'Uitgebreide invoer'!D399</f>
        <v>100</v>
      </c>
      <c r="F399" s="23">
        <f>'Uitgebreide invoer'!E399</f>
        <v>1.5</v>
      </c>
      <c r="G399" s="23">
        <f>'Uitgebreide invoer'!F399</f>
        <v>1.2</v>
      </c>
      <c r="H399" s="23">
        <f>'Uitgebreide invoer'!G399</f>
        <v>1.2</v>
      </c>
      <c r="I399" s="23">
        <f>'Uitgebreide invoer'!H399</f>
        <v>1</v>
      </c>
      <c r="J399" s="24">
        <f>J398+(+H399-I399)/(MAX('Invoerblad heterogene watergang'!$H$9:$H$17))*B399</f>
        <v>1.0789999999999913</v>
      </c>
      <c r="K399" s="24">
        <f t="shared" si="172"/>
        <v>1.8531393070126947</v>
      </c>
      <c r="L399" s="79">
        <f t="shared" si="173"/>
        <v>0.7739754844320732</v>
      </c>
      <c r="M399" s="91">
        <f>'Uitgebreide invoer'!K399</f>
        <v>50</v>
      </c>
      <c r="N399" s="89">
        <f t="shared" si="151"/>
        <v>1.4289999999999914</v>
      </c>
      <c r="O399" s="93" t="str">
        <f>'Uitgebreide invoer'!L399</f>
        <v>Begroeiing volgt bodemverloop</v>
      </c>
      <c r="P399" s="23">
        <f t="shared" si="152"/>
        <v>0.35</v>
      </c>
      <c r="Q399" s="24">
        <f t="shared" si="153"/>
        <v>2.3403225804307238E-4</v>
      </c>
      <c r="R399" s="23">
        <f>'Uitgebreide invoer'!I399</f>
        <v>0</v>
      </c>
      <c r="S399" s="23">
        <f t="shared" si="154"/>
        <v>0</v>
      </c>
      <c r="T399" s="24">
        <f t="shared" si="174"/>
        <v>0.42397548443207322</v>
      </c>
      <c r="U399" s="23" t="str">
        <f>'Uitgebreide invoer'!J399</f>
        <v>Nee</v>
      </c>
      <c r="V399" s="23">
        <f t="shared" si="155"/>
        <v>0.77840339841760464</v>
      </c>
      <c r="W399" s="23">
        <f t="shared" si="156"/>
        <v>2.7286653486595243</v>
      </c>
      <c r="X399" s="23">
        <f t="shared" si="157"/>
        <v>0.28526891317031627</v>
      </c>
      <c r="Y399" s="23">
        <f t="shared" si="158"/>
        <v>1.8273276570712815</v>
      </c>
      <c r="Z399" s="23">
        <f t="shared" si="159"/>
        <v>3.9906082950719206</v>
      </c>
      <c r="AA399" s="23">
        <f t="shared" si="160"/>
        <v>0.45790704623349876</v>
      </c>
      <c r="AB399" s="23">
        <f t="shared" si="161"/>
        <v>1.0489242586536769</v>
      </c>
      <c r="AC399" s="23">
        <f t="shared" si="162"/>
        <v>11.468851744442954</v>
      </c>
      <c r="AD399" s="23">
        <f t="shared" si="163"/>
        <v>104.89242586536768</v>
      </c>
      <c r="AE399" s="23">
        <f t="shared" si="164"/>
        <v>-0.2</v>
      </c>
      <c r="AF399" s="46">
        <f t="shared" si="165"/>
        <v>0.17559856555773615</v>
      </c>
      <c r="AG399" s="23">
        <f t="shared" si="166"/>
        <v>0.12200717221131932</v>
      </c>
      <c r="AH399" s="23">
        <f t="shared" si="167"/>
        <v>1.1734305602164345</v>
      </c>
      <c r="AI399" s="155">
        <f t="shared" si="168"/>
        <v>0.17692509489052721</v>
      </c>
      <c r="AJ399" s="155">
        <f t="shared" si="169"/>
        <v>2.4548211276887569E-2</v>
      </c>
      <c r="AK399" s="155">
        <f t="shared" si="170"/>
        <v>0.20147330616741477</v>
      </c>
      <c r="AL399" s="155">
        <f t="shared" si="171"/>
        <v>12.068413692087104</v>
      </c>
    </row>
    <row r="400" spans="1:38" s="156" customFormat="1" x14ac:dyDescent="0.35">
      <c r="A400" s="23">
        <f>'Uitgebreide invoer'!A400</f>
        <v>277.19999999999794</v>
      </c>
      <c r="B400" s="23">
        <f t="shared" si="150"/>
        <v>0.69999999999998863</v>
      </c>
      <c r="C400" s="23">
        <f>'Uitgebreide invoer'!B400</f>
        <v>0.2</v>
      </c>
      <c r="D400" s="23" t="str">
        <f>'Uitgebreide invoer'!C400</f>
        <v>100 - Riet</v>
      </c>
      <c r="E400" s="23">
        <f>'Uitgebreide invoer'!D400</f>
        <v>100</v>
      </c>
      <c r="F400" s="23">
        <f>'Uitgebreide invoer'!E400</f>
        <v>1.5</v>
      </c>
      <c r="G400" s="23">
        <f>'Uitgebreide invoer'!F400</f>
        <v>1.2</v>
      </c>
      <c r="H400" s="23">
        <f>'Uitgebreide invoer'!G400</f>
        <v>1.2</v>
      </c>
      <c r="I400" s="23">
        <f>'Uitgebreide invoer'!H400</f>
        <v>1</v>
      </c>
      <c r="J400" s="24">
        <f>J399+(+H400-I400)/(MAX('Invoerblad heterogene watergang'!$H$9:$H$17))*B400</f>
        <v>1.0791999999999913</v>
      </c>
      <c r="K400" s="24">
        <f t="shared" si="172"/>
        <v>1.8533031717573403</v>
      </c>
      <c r="L400" s="79">
        <f t="shared" si="173"/>
        <v>0.77393930701270341</v>
      </c>
      <c r="M400" s="91">
        <f>'Uitgebreide invoer'!K400</f>
        <v>50</v>
      </c>
      <c r="N400" s="89">
        <f t="shared" si="151"/>
        <v>1.4291999999999914</v>
      </c>
      <c r="O400" s="93" t="str">
        <f>'Uitgebreide invoer'!L400</f>
        <v>Begroeiing volgt bodemverloop</v>
      </c>
      <c r="P400" s="23">
        <f t="shared" si="152"/>
        <v>0.35</v>
      </c>
      <c r="Q400" s="24">
        <f t="shared" si="153"/>
        <v>2.3409249235086126E-4</v>
      </c>
      <c r="R400" s="23">
        <f>'Uitgebreide invoer'!I400</f>
        <v>0</v>
      </c>
      <c r="S400" s="23">
        <f t="shared" si="154"/>
        <v>0</v>
      </c>
      <c r="T400" s="24">
        <f t="shared" si="174"/>
        <v>0.42393930701270344</v>
      </c>
      <c r="U400" s="23" t="str">
        <f>'Uitgebreide invoer'!J400</f>
        <v>Nee</v>
      </c>
      <c r="V400" s="23">
        <f t="shared" si="155"/>
        <v>0.77831397246086087</v>
      </c>
      <c r="W400" s="23">
        <f t="shared" si="156"/>
        <v>2.7285349091189728</v>
      </c>
      <c r="X400" s="23">
        <f t="shared" si="157"/>
        <v>0.28524977630290743</v>
      </c>
      <c r="Y400" s="23">
        <f t="shared" si="158"/>
        <v>1.8272002448241993</v>
      </c>
      <c r="Z400" s="23">
        <f t="shared" si="159"/>
        <v>3.9904778555313687</v>
      </c>
      <c r="AA400" s="23">
        <f t="shared" si="160"/>
        <v>0.45789008509129814</v>
      </c>
      <c r="AB400" s="23">
        <f t="shared" si="161"/>
        <v>1.0488862723633385</v>
      </c>
      <c r="AC400" s="23">
        <f t="shared" si="162"/>
        <v>11.46702129750062</v>
      </c>
      <c r="AD400" s="23">
        <f t="shared" si="163"/>
        <v>104.88862723633386</v>
      </c>
      <c r="AE400" s="23">
        <f t="shared" si="164"/>
        <v>-0.2</v>
      </c>
      <c r="AF400" s="46">
        <f t="shared" si="165"/>
        <v>0.17559313997719908</v>
      </c>
      <c r="AG400" s="23">
        <f t="shared" si="166"/>
        <v>0.12203430011400465</v>
      </c>
      <c r="AH400" s="23">
        <f t="shared" si="167"/>
        <v>1.1736471416620042</v>
      </c>
      <c r="AI400" s="155">
        <f t="shared" si="168"/>
        <v>0.17691969953621278</v>
      </c>
      <c r="AJ400" s="155">
        <f t="shared" si="169"/>
        <v>2.4553640169013822E-2</v>
      </c>
      <c r="AK400" s="155">
        <f t="shared" si="170"/>
        <v>0.2014733397052266</v>
      </c>
      <c r="AL400" s="155">
        <f t="shared" si="171"/>
        <v>12.067999398284245</v>
      </c>
    </row>
    <row r="401" spans="1:38" s="156" customFormat="1" x14ac:dyDescent="0.35">
      <c r="A401" s="23">
        <f>'Uitgebreide invoer'!A401</f>
        <v>277.89999999999793</v>
      </c>
      <c r="B401" s="23">
        <f t="shared" si="150"/>
        <v>0.69999999999998863</v>
      </c>
      <c r="C401" s="23">
        <f>'Uitgebreide invoer'!B401</f>
        <v>0.2</v>
      </c>
      <c r="D401" s="23" t="str">
        <f>'Uitgebreide invoer'!C401</f>
        <v>100 - Riet</v>
      </c>
      <c r="E401" s="23">
        <f>'Uitgebreide invoer'!D401</f>
        <v>100</v>
      </c>
      <c r="F401" s="23">
        <f>'Uitgebreide invoer'!E401</f>
        <v>1.5</v>
      </c>
      <c r="G401" s="23">
        <f>'Uitgebreide invoer'!F401</f>
        <v>1.2</v>
      </c>
      <c r="H401" s="23">
        <f>'Uitgebreide invoer'!G401</f>
        <v>1.2</v>
      </c>
      <c r="I401" s="23">
        <f>'Uitgebreide invoer'!H401</f>
        <v>1</v>
      </c>
      <c r="J401" s="24">
        <f>J400+(+H401-I401)/(MAX('Invoerblad heterogene watergang'!$H$9:$H$17))*B401</f>
        <v>1.0793999999999913</v>
      </c>
      <c r="K401" s="24">
        <f t="shared" si="172"/>
        <v>1.8534670786288314</v>
      </c>
      <c r="L401" s="79">
        <f t="shared" si="173"/>
        <v>0.77390317175734902</v>
      </c>
      <c r="M401" s="91">
        <f>'Uitgebreide invoer'!K401</f>
        <v>50</v>
      </c>
      <c r="N401" s="89">
        <f t="shared" si="151"/>
        <v>1.4293999999999913</v>
      </c>
      <c r="O401" s="93" t="str">
        <f>'Uitgebreide invoer'!L401</f>
        <v>Begroeiing volgt bodemverloop</v>
      </c>
      <c r="P401" s="23">
        <f t="shared" si="152"/>
        <v>0.35</v>
      </c>
      <c r="Q401" s="24">
        <f t="shared" si="153"/>
        <v>2.3415267355878693E-4</v>
      </c>
      <c r="R401" s="23">
        <f>'Uitgebreide invoer'!I401</f>
        <v>0</v>
      </c>
      <c r="S401" s="23">
        <f t="shared" si="154"/>
        <v>0</v>
      </c>
      <c r="T401" s="24">
        <f t="shared" si="174"/>
        <v>0.42390317175734904</v>
      </c>
      <c r="U401" s="23" t="str">
        <f>'Uitgebreide invoer'!J401</f>
        <v>Nee</v>
      </c>
      <c r="V401" s="23">
        <f t="shared" si="155"/>
        <v>0.77822465464772972</v>
      </c>
      <c r="W401" s="23">
        <f t="shared" si="156"/>
        <v>2.7284046216029401</v>
      </c>
      <c r="X401" s="23">
        <f t="shared" si="157"/>
        <v>0.28523066134909347</v>
      </c>
      <c r="Y401" s="23">
        <f t="shared" si="158"/>
        <v>1.8270729849929461</v>
      </c>
      <c r="Z401" s="23">
        <f t="shared" si="159"/>
        <v>3.990347568015336</v>
      </c>
      <c r="AA401" s="23">
        <f t="shared" si="160"/>
        <v>0.45787314359226872</v>
      </c>
      <c r="AB401" s="23">
        <f t="shared" si="161"/>
        <v>1.0488483303452165</v>
      </c>
      <c r="AC401" s="23">
        <f t="shared" si="162"/>
        <v>11.465193137397549</v>
      </c>
      <c r="AD401" s="23">
        <f t="shared" si="163"/>
        <v>104.88483303452165</v>
      </c>
      <c r="AE401" s="23">
        <f t="shared" si="164"/>
        <v>-0.2</v>
      </c>
      <c r="AF401" s="46">
        <f t="shared" si="165"/>
        <v>0.17558771938222495</v>
      </c>
      <c r="AG401" s="23">
        <f t="shared" si="166"/>
        <v>0.12206140308887531</v>
      </c>
      <c r="AH401" s="23">
        <f t="shared" si="167"/>
        <v>1.1738637069996241</v>
      </c>
      <c r="AI401" s="155">
        <f t="shared" si="168"/>
        <v>0.17691430912398193</v>
      </c>
      <c r="AJ401" s="155">
        <f t="shared" si="169"/>
        <v>2.4559064070800218E-2</v>
      </c>
      <c r="AK401" s="155">
        <f t="shared" si="170"/>
        <v>0.20147337319478215</v>
      </c>
      <c r="AL401" s="155">
        <f t="shared" si="171"/>
        <v>12.067585604840351</v>
      </c>
    </row>
    <row r="402" spans="1:38" s="156" customFormat="1" x14ac:dyDescent="0.35">
      <c r="A402" s="23">
        <f>'Uitgebreide invoer'!A402</f>
        <v>278.59999999999792</v>
      </c>
      <c r="B402" s="23">
        <f t="shared" si="150"/>
        <v>0.69999999999998863</v>
      </c>
      <c r="C402" s="23">
        <f>'Uitgebreide invoer'!B402</f>
        <v>0.2</v>
      </c>
      <c r="D402" s="23" t="str">
        <f>'Uitgebreide invoer'!C402</f>
        <v>100 - Riet</v>
      </c>
      <c r="E402" s="23">
        <f>'Uitgebreide invoer'!D402</f>
        <v>100</v>
      </c>
      <c r="F402" s="23">
        <f>'Uitgebreide invoer'!E402</f>
        <v>1.5</v>
      </c>
      <c r="G402" s="23">
        <f>'Uitgebreide invoer'!F402</f>
        <v>1.2</v>
      </c>
      <c r="H402" s="23">
        <f>'Uitgebreide invoer'!G402</f>
        <v>1.2</v>
      </c>
      <c r="I402" s="23">
        <f>'Uitgebreide invoer'!H402</f>
        <v>1</v>
      </c>
      <c r="J402" s="24">
        <f>J401+(+H402-I402)/(MAX('Invoerblad heterogene watergang'!$H$9:$H$17))*B402</f>
        <v>1.0795999999999912</v>
      </c>
      <c r="K402" s="24">
        <f t="shared" si="172"/>
        <v>1.8536310275900032</v>
      </c>
      <c r="L402" s="79">
        <f t="shared" si="173"/>
        <v>0.77386707862884019</v>
      </c>
      <c r="M402" s="91">
        <f>'Uitgebreide invoer'!K402</f>
        <v>50</v>
      </c>
      <c r="N402" s="89">
        <f t="shared" si="151"/>
        <v>1.4295999999999913</v>
      </c>
      <c r="O402" s="93" t="str">
        <f>'Uitgebreide invoer'!L402</f>
        <v>Begroeiing volgt bodemverloop</v>
      </c>
      <c r="P402" s="23">
        <f t="shared" si="152"/>
        <v>0.35</v>
      </c>
      <c r="Q402" s="24">
        <f t="shared" si="153"/>
        <v>2.3421280167388599E-4</v>
      </c>
      <c r="R402" s="23">
        <f>'Uitgebreide invoer'!I402</f>
        <v>0</v>
      </c>
      <c r="S402" s="23">
        <f t="shared" si="154"/>
        <v>0</v>
      </c>
      <c r="T402" s="24">
        <f t="shared" si="174"/>
        <v>0.42386707862884021</v>
      </c>
      <c r="U402" s="23" t="str">
        <f>'Uitgebreide invoer'!J402</f>
        <v>Nee</v>
      </c>
      <c r="V402" s="23">
        <f t="shared" si="155"/>
        <v>0.77813544487262931</v>
      </c>
      <c r="W402" s="23">
        <f t="shared" si="156"/>
        <v>2.7282744859774097</v>
      </c>
      <c r="X402" s="23">
        <f t="shared" si="157"/>
        <v>0.28521156829051997</v>
      </c>
      <c r="Y402" s="23">
        <f t="shared" si="158"/>
        <v>1.8269458774329115</v>
      </c>
      <c r="Z402" s="23">
        <f t="shared" si="159"/>
        <v>3.9902174323898061</v>
      </c>
      <c r="AA402" s="23">
        <f t="shared" si="160"/>
        <v>0.45785622171940737</v>
      </c>
      <c r="AB402" s="23">
        <f t="shared" si="161"/>
        <v>1.0488104325602823</v>
      </c>
      <c r="AC402" s="23">
        <f t="shared" si="162"/>
        <v>11.463367261713051</v>
      </c>
      <c r="AD402" s="23">
        <f t="shared" si="163"/>
        <v>104.88104325602822</v>
      </c>
      <c r="AE402" s="23">
        <f t="shared" si="164"/>
        <v>-0.2</v>
      </c>
      <c r="AF402" s="46">
        <f t="shared" si="165"/>
        <v>0.17558230377159231</v>
      </c>
      <c r="AG402" s="23">
        <f t="shared" si="166"/>
        <v>0.12208848114203849</v>
      </c>
      <c r="AH402" s="23">
        <f t="shared" si="167"/>
        <v>1.1740802562356127</v>
      </c>
      <c r="AI402" s="155">
        <f t="shared" si="168"/>
        <v>0.17690892365266958</v>
      </c>
      <c r="AJ402" s="155">
        <f t="shared" si="169"/>
        <v>2.4564482983474394E-2</v>
      </c>
      <c r="AK402" s="155">
        <f t="shared" si="170"/>
        <v>0.20147340663614396</v>
      </c>
      <c r="AL402" s="155">
        <f t="shared" si="171"/>
        <v>12.06717231127881</v>
      </c>
    </row>
    <row r="403" spans="1:38" s="156" customFormat="1" x14ac:dyDescent="0.35">
      <c r="A403" s="23">
        <f>'Uitgebreide invoer'!A403</f>
        <v>279.29999999999791</v>
      </c>
      <c r="B403" s="23">
        <f t="shared" si="150"/>
        <v>0.69999999999998863</v>
      </c>
      <c r="C403" s="23">
        <f>'Uitgebreide invoer'!B403</f>
        <v>0.2</v>
      </c>
      <c r="D403" s="23" t="str">
        <f>'Uitgebreide invoer'!C403</f>
        <v>100 - Riet</v>
      </c>
      <c r="E403" s="23">
        <f>'Uitgebreide invoer'!D403</f>
        <v>100</v>
      </c>
      <c r="F403" s="23">
        <f>'Uitgebreide invoer'!E403</f>
        <v>1.5</v>
      </c>
      <c r="G403" s="23">
        <f>'Uitgebreide invoer'!F403</f>
        <v>1.2</v>
      </c>
      <c r="H403" s="23">
        <f>'Uitgebreide invoer'!G403</f>
        <v>1.2</v>
      </c>
      <c r="I403" s="23">
        <f>'Uitgebreide invoer'!H403</f>
        <v>1</v>
      </c>
      <c r="J403" s="24">
        <f>J402+(+H403-I403)/(MAX('Invoerblad heterogene watergang'!$H$9:$H$17))*B403</f>
        <v>1.0797999999999912</v>
      </c>
      <c r="K403" s="24">
        <f t="shared" si="172"/>
        <v>1.8537950186036956</v>
      </c>
      <c r="L403" s="79">
        <f t="shared" si="173"/>
        <v>0.77383102759001199</v>
      </c>
      <c r="M403" s="91">
        <f>'Uitgebreide invoer'!K403</f>
        <v>50</v>
      </c>
      <c r="N403" s="89">
        <f t="shared" si="151"/>
        <v>1.4297999999999913</v>
      </c>
      <c r="O403" s="93" t="str">
        <f>'Uitgebreide invoer'!L403</f>
        <v>Begroeiing volgt bodemverloop</v>
      </c>
      <c r="P403" s="23">
        <f t="shared" si="152"/>
        <v>0.35</v>
      </c>
      <c r="Q403" s="24">
        <f t="shared" si="153"/>
        <v>2.3427287670329299E-4</v>
      </c>
      <c r="R403" s="23">
        <f>'Uitgebreide invoer'!I403</f>
        <v>0</v>
      </c>
      <c r="S403" s="23">
        <f t="shared" si="154"/>
        <v>0</v>
      </c>
      <c r="T403" s="24">
        <f t="shared" si="174"/>
        <v>0.42383102759001201</v>
      </c>
      <c r="U403" s="23" t="str">
        <f>'Uitgebreide invoer'!J403</f>
        <v>Nee</v>
      </c>
      <c r="V403" s="23">
        <f t="shared" si="155"/>
        <v>0.77804634303002274</v>
      </c>
      <c r="W403" s="23">
        <f t="shared" si="156"/>
        <v>2.728144502108381</v>
      </c>
      <c r="X403" s="23">
        <f t="shared" si="157"/>
        <v>0.28519249710883288</v>
      </c>
      <c r="Y403" s="23">
        <f t="shared" si="158"/>
        <v>1.8268189219995352</v>
      </c>
      <c r="Z403" s="23">
        <f t="shared" si="159"/>
        <v>3.9900874485207769</v>
      </c>
      <c r="AA403" s="23">
        <f t="shared" si="160"/>
        <v>0.4578393194557131</v>
      </c>
      <c r="AB403" s="23">
        <f t="shared" si="161"/>
        <v>1.0487725789695124</v>
      </c>
      <c r="AC403" s="23">
        <f t="shared" si="162"/>
        <v>11.461543668028007</v>
      </c>
      <c r="AD403" s="23">
        <f t="shared" si="163"/>
        <v>104.87725789695124</v>
      </c>
      <c r="AE403" s="23">
        <f t="shared" si="164"/>
        <v>-0.2</v>
      </c>
      <c r="AF403" s="46">
        <f t="shared" si="165"/>
        <v>0.17557689314407182</v>
      </c>
      <c r="AG403" s="23">
        <f t="shared" si="166"/>
        <v>0.12211553427964095</v>
      </c>
      <c r="AH403" s="23">
        <f t="shared" si="167"/>
        <v>1.1742967893763092</v>
      </c>
      <c r="AI403" s="155">
        <f t="shared" si="168"/>
        <v>0.17690354312110285</v>
      </c>
      <c r="AJ403" s="155">
        <f t="shared" si="169"/>
        <v>2.4569896908271917E-2</v>
      </c>
      <c r="AK403" s="155">
        <f t="shared" si="170"/>
        <v>0.20147344002937476</v>
      </c>
      <c r="AL403" s="155">
        <f t="shared" si="171"/>
        <v>12.06675951712316</v>
      </c>
    </row>
    <row r="404" spans="1:38" s="156" customFormat="1" x14ac:dyDescent="0.35">
      <c r="A404" s="23">
        <f>'Uitgebreide invoer'!A404</f>
        <v>279.9999999999979</v>
      </c>
      <c r="B404" s="23">
        <f t="shared" si="150"/>
        <v>0.69999999999998863</v>
      </c>
      <c r="C404" s="23">
        <f>'Uitgebreide invoer'!B404</f>
        <v>0.2</v>
      </c>
      <c r="D404" s="23" t="str">
        <f>'Uitgebreide invoer'!C404</f>
        <v>100 - Riet</v>
      </c>
      <c r="E404" s="23">
        <f>'Uitgebreide invoer'!D404</f>
        <v>100</v>
      </c>
      <c r="F404" s="23">
        <f>'Uitgebreide invoer'!E404</f>
        <v>1.5</v>
      </c>
      <c r="G404" s="23">
        <f>'Uitgebreide invoer'!F404</f>
        <v>1.2</v>
      </c>
      <c r="H404" s="23">
        <f>'Uitgebreide invoer'!G404</f>
        <v>1.2</v>
      </c>
      <c r="I404" s="23">
        <f>'Uitgebreide invoer'!H404</f>
        <v>1</v>
      </c>
      <c r="J404" s="24">
        <f>J403+(+H404-I404)/(MAX('Invoerblad heterogene watergang'!$H$9:$H$17))*B404</f>
        <v>1.0799999999999912</v>
      </c>
      <c r="K404" s="24">
        <f t="shared" si="172"/>
        <v>1.8539590516327535</v>
      </c>
      <c r="L404" s="79">
        <f t="shared" si="173"/>
        <v>0.77379501860370437</v>
      </c>
      <c r="M404" s="91">
        <f>'Uitgebreide invoer'!K404</f>
        <v>50</v>
      </c>
      <c r="N404" s="89">
        <f t="shared" si="151"/>
        <v>1.4299999999999913</v>
      </c>
      <c r="O404" s="93" t="str">
        <f>'Uitgebreide invoer'!L404</f>
        <v>Begroeiing volgt bodemverloop</v>
      </c>
      <c r="P404" s="23">
        <f t="shared" si="152"/>
        <v>0.35</v>
      </c>
      <c r="Q404" s="24">
        <f t="shared" si="153"/>
        <v>2.3433289865424107E-4</v>
      </c>
      <c r="R404" s="23">
        <f>'Uitgebreide invoer'!I404</f>
        <v>0</v>
      </c>
      <c r="S404" s="23">
        <f t="shared" si="154"/>
        <v>0</v>
      </c>
      <c r="T404" s="24">
        <f t="shared" si="174"/>
        <v>0.42379501860370439</v>
      </c>
      <c r="U404" s="23" t="str">
        <f>'Uitgebreide invoer'!J404</f>
        <v>Nee</v>
      </c>
      <c r="V404" s="23">
        <f t="shared" si="155"/>
        <v>0.77795734901441649</v>
      </c>
      <c r="W404" s="23">
        <f t="shared" si="156"/>
        <v>2.7280146698618712</v>
      </c>
      <c r="X404" s="23">
        <f t="shared" si="157"/>
        <v>0.28517344778567749</v>
      </c>
      <c r="Y404" s="23">
        <f t="shared" si="158"/>
        <v>1.8266921185483063</v>
      </c>
      <c r="Z404" s="23">
        <f t="shared" si="159"/>
        <v>3.9899576162742676</v>
      </c>
      <c r="AA404" s="23">
        <f t="shared" si="160"/>
        <v>0.45782243678418572</v>
      </c>
      <c r="AB404" s="23">
        <f t="shared" si="161"/>
        <v>1.0487347695338898</v>
      </c>
      <c r="AC404" s="23">
        <f t="shared" si="162"/>
        <v>11.459722353924795</v>
      </c>
      <c r="AD404" s="23">
        <f t="shared" si="163"/>
        <v>104.87347695338897</v>
      </c>
      <c r="AE404" s="23">
        <f t="shared" si="164"/>
        <v>-0.2</v>
      </c>
      <c r="AF404" s="46">
        <f t="shared" si="165"/>
        <v>0.1755714874984261</v>
      </c>
      <c r="AG404" s="23">
        <f t="shared" si="166"/>
        <v>0.12214256250786953</v>
      </c>
      <c r="AH404" s="23">
        <f t="shared" si="167"/>
        <v>1.1745133064280722</v>
      </c>
      <c r="AI404" s="155">
        <f t="shared" si="168"/>
        <v>0.17689816752810053</v>
      </c>
      <c r="AJ404" s="155">
        <f t="shared" si="169"/>
        <v>2.4575305846436385E-2</v>
      </c>
      <c r="AK404" s="155">
        <f t="shared" si="170"/>
        <v>0.20147347337453692</v>
      </c>
      <c r="AL404" s="155">
        <f t="shared" si="171"/>
        <v>12.06634722189705</v>
      </c>
    </row>
    <row r="405" spans="1:38" s="156" customFormat="1" x14ac:dyDescent="0.35">
      <c r="A405" s="23">
        <f>'Uitgebreide invoer'!A405</f>
        <v>280.69999999999789</v>
      </c>
      <c r="B405" s="23">
        <f t="shared" si="150"/>
        <v>0.69999999999998863</v>
      </c>
      <c r="C405" s="23">
        <f>'Uitgebreide invoer'!B405</f>
        <v>0.2</v>
      </c>
      <c r="D405" s="23" t="str">
        <f>'Uitgebreide invoer'!C405</f>
        <v>100 - Riet</v>
      </c>
      <c r="E405" s="23">
        <f>'Uitgebreide invoer'!D405</f>
        <v>100</v>
      </c>
      <c r="F405" s="23">
        <f>'Uitgebreide invoer'!E405</f>
        <v>1.5</v>
      </c>
      <c r="G405" s="23">
        <f>'Uitgebreide invoer'!F405</f>
        <v>1.2</v>
      </c>
      <c r="H405" s="23">
        <f>'Uitgebreide invoer'!G405</f>
        <v>1.2</v>
      </c>
      <c r="I405" s="23">
        <f>'Uitgebreide invoer'!H405</f>
        <v>1</v>
      </c>
      <c r="J405" s="24">
        <f>J404+(+H405-I405)/(MAX('Invoerblad heterogene watergang'!$H$9:$H$17))*B405</f>
        <v>1.0801999999999912</v>
      </c>
      <c r="K405" s="24">
        <f t="shared" si="172"/>
        <v>1.8541231266400273</v>
      </c>
      <c r="L405" s="79">
        <f t="shared" si="173"/>
        <v>0.77375905163276237</v>
      </c>
      <c r="M405" s="91">
        <f>'Uitgebreide invoer'!K405</f>
        <v>50</v>
      </c>
      <c r="N405" s="89">
        <f t="shared" si="151"/>
        <v>1.4301999999999913</v>
      </c>
      <c r="O405" s="93" t="str">
        <f>'Uitgebreide invoer'!L405</f>
        <v>Begroeiing volgt bodemverloop</v>
      </c>
      <c r="P405" s="23">
        <f t="shared" si="152"/>
        <v>0.35</v>
      </c>
      <c r="Q405" s="24">
        <f t="shared" si="153"/>
        <v>2.3439286753406191E-4</v>
      </c>
      <c r="R405" s="23">
        <f>'Uitgebreide invoer'!I405</f>
        <v>0</v>
      </c>
      <c r="S405" s="23">
        <f t="shared" si="154"/>
        <v>0</v>
      </c>
      <c r="T405" s="24">
        <f t="shared" si="174"/>
        <v>0.4237590516327624</v>
      </c>
      <c r="U405" s="23" t="str">
        <f>'Uitgebreide invoer'!J405</f>
        <v>Nee</v>
      </c>
      <c r="V405" s="23">
        <f t="shared" si="155"/>
        <v>0.77786846272036214</v>
      </c>
      <c r="W405" s="23">
        <f t="shared" si="156"/>
        <v>2.7278849891039165</v>
      </c>
      <c r="X405" s="23">
        <f t="shared" si="157"/>
        <v>0.28515442030269916</v>
      </c>
      <c r="Y405" s="23">
        <f t="shared" si="158"/>
        <v>1.8265654669347624</v>
      </c>
      <c r="Z405" s="23">
        <f t="shared" si="159"/>
        <v>3.9898279355163133</v>
      </c>
      <c r="AA405" s="23">
        <f t="shared" si="160"/>
        <v>0.45780557368782654</v>
      </c>
      <c r="AB405" s="23">
        <f t="shared" si="161"/>
        <v>1.0486970042144002</v>
      </c>
      <c r="AC405" s="23">
        <f t="shared" si="162"/>
        <v>11.457903316987339</v>
      </c>
      <c r="AD405" s="23">
        <f t="shared" si="163"/>
        <v>104.86970042144002</v>
      </c>
      <c r="AE405" s="23">
        <f t="shared" si="164"/>
        <v>-0.2</v>
      </c>
      <c r="AF405" s="46">
        <f t="shared" si="165"/>
        <v>0.17556608683340991</v>
      </c>
      <c r="AG405" s="23">
        <f t="shared" si="166"/>
        <v>0.12216956583295052</v>
      </c>
      <c r="AH405" s="23">
        <f t="shared" si="167"/>
        <v>1.1747298073972814</v>
      </c>
      <c r="AI405" s="155">
        <f t="shared" si="168"/>
        <v>0.1768927968724737</v>
      </c>
      <c r="AJ405" s="155">
        <f t="shared" si="169"/>
        <v>2.4580709799219346E-2</v>
      </c>
      <c r="AK405" s="155">
        <f t="shared" si="170"/>
        <v>0.20147350667169303</v>
      </c>
      <c r="AL405" s="155">
        <f t="shared" si="171"/>
        <v>12.065935425124279</v>
      </c>
    </row>
    <row r="406" spans="1:38" s="156" customFormat="1" x14ac:dyDescent="0.35">
      <c r="A406" s="23">
        <f>'Uitgebreide invoer'!A406</f>
        <v>281.39999999999787</v>
      </c>
      <c r="B406" s="23">
        <f t="shared" si="150"/>
        <v>0.69999999999998863</v>
      </c>
      <c r="C406" s="23">
        <f>'Uitgebreide invoer'!B406</f>
        <v>0.2</v>
      </c>
      <c r="D406" s="23" t="str">
        <f>'Uitgebreide invoer'!C406</f>
        <v>100 - Riet</v>
      </c>
      <c r="E406" s="23">
        <f>'Uitgebreide invoer'!D406</f>
        <v>100</v>
      </c>
      <c r="F406" s="23">
        <f>'Uitgebreide invoer'!E406</f>
        <v>1.5</v>
      </c>
      <c r="G406" s="23">
        <f>'Uitgebreide invoer'!F406</f>
        <v>1.2</v>
      </c>
      <c r="H406" s="23">
        <f>'Uitgebreide invoer'!G406</f>
        <v>1.2</v>
      </c>
      <c r="I406" s="23">
        <f>'Uitgebreide invoer'!H406</f>
        <v>1</v>
      </c>
      <c r="J406" s="24">
        <f>J405+(+H406-I406)/(MAX('Invoerblad heterogene watergang'!$H$9:$H$17))*B406</f>
        <v>1.0803999999999911</v>
      </c>
      <c r="K406" s="24">
        <f t="shared" si="172"/>
        <v>1.8542872435883724</v>
      </c>
      <c r="L406" s="79">
        <f t="shared" si="173"/>
        <v>0.77372312664003617</v>
      </c>
      <c r="M406" s="91">
        <f>'Uitgebreide invoer'!K406</f>
        <v>50</v>
      </c>
      <c r="N406" s="89">
        <f t="shared" si="151"/>
        <v>1.4303999999999912</v>
      </c>
      <c r="O406" s="93" t="str">
        <f>'Uitgebreide invoer'!L406</f>
        <v>Begroeiing volgt bodemverloop</v>
      </c>
      <c r="P406" s="23">
        <f t="shared" si="152"/>
        <v>0.35</v>
      </c>
      <c r="Q406" s="24">
        <f t="shared" si="153"/>
        <v>2.344527833501841E-4</v>
      </c>
      <c r="R406" s="23">
        <f>'Uitgebreide invoer'!I406</f>
        <v>0</v>
      </c>
      <c r="S406" s="23">
        <f t="shared" si="154"/>
        <v>0</v>
      </c>
      <c r="T406" s="24">
        <f t="shared" si="174"/>
        <v>0.4237231266400362</v>
      </c>
      <c r="U406" s="23" t="str">
        <f>'Uitgebreide invoer'!J406</f>
        <v>Nee</v>
      </c>
      <c r="V406" s="23">
        <f t="shared" si="155"/>
        <v>0.77777968404245568</v>
      </c>
      <c r="W406" s="23">
        <f t="shared" si="156"/>
        <v>2.727755459700572</v>
      </c>
      <c r="X406" s="23">
        <f t="shared" si="157"/>
        <v>0.28513541464154313</v>
      </c>
      <c r="Y406" s="23">
        <f t="shared" si="158"/>
        <v>1.8264389670144936</v>
      </c>
      <c r="Z406" s="23">
        <f t="shared" si="159"/>
        <v>3.9896984061129679</v>
      </c>
      <c r="AA406" s="23">
        <f t="shared" si="160"/>
        <v>0.45778873014963883</v>
      </c>
      <c r="AB406" s="23">
        <f t="shared" si="161"/>
        <v>1.048659282972038</v>
      </c>
      <c r="AC406" s="23">
        <f t="shared" si="162"/>
        <v>11.456086554801095</v>
      </c>
      <c r="AD406" s="23">
        <f t="shared" si="163"/>
        <v>104.86592829720381</v>
      </c>
      <c r="AE406" s="23">
        <f t="shared" si="164"/>
        <v>-0.2</v>
      </c>
      <c r="AF406" s="46">
        <f t="shared" si="165"/>
        <v>0.17556069114776968</v>
      </c>
      <c r="AG406" s="23">
        <f t="shared" si="166"/>
        <v>0.12219654426115167</v>
      </c>
      <c r="AH406" s="23">
        <f t="shared" si="167"/>
        <v>1.1749462922903371</v>
      </c>
      <c r="AI406" s="155">
        <f t="shared" si="168"/>
        <v>0.17688743115302499</v>
      </c>
      <c r="AJ406" s="155">
        <f t="shared" si="169"/>
        <v>2.4586108767880265E-2</v>
      </c>
      <c r="AK406" s="155">
        <f t="shared" si="170"/>
        <v>0.20147353992090525</v>
      </c>
      <c r="AL406" s="155">
        <f t="shared" si="171"/>
        <v>12.065524126328755</v>
      </c>
    </row>
    <row r="407" spans="1:38" s="156" customFormat="1" x14ac:dyDescent="0.35">
      <c r="A407" s="23">
        <f>'Uitgebreide invoer'!A407</f>
        <v>282.09999999999786</v>
      </c>
      <c r="B407" s="23">
        <f t="shared" si="150"/>
        <v>0.69999999999998863</v>
      </c>
      <c r="C407" s="23">
        <f>'Uitgebreide invoer'!B407</f>
        <v>0.2</v>
      </c>
      <c r="D407" s="23" t="str">
        <f>'Uitgebreide invoer'!C407</f>
        <v>100 - Riet</v>
      </c>
      <c r="E407" s="23">
        <f>'Uitgebreide invoer'!D407</f>
        <v>100</v>
      </c>
      <c r="F407" s="23">
        <f>'Uitgebreide invoer'!E407</f>
        <v>1.5</v>
      </c>
      <c r="G407" s="23">
        <f>'Uitgebreide invoer'!F407</f>
        <v>1.2</v>
      </c>
      <c r="H407" s="23">
        <f>'Uitgebreide invoer'!G407</f>
        <v>1.2</v>
      </c>
      <c r="I407" s="23">
        <f>'Uitgebreide invoer'!H407</f>
        <v>1</v>
      </c>
      <c r="J407" s="24">
        <f>J406+(+H407-I407)/(MAX('Invoerblad heterogene watergang'!$H$9:$H$17))*B407</f>
        <v>1.0805999999999911</v>
      </c>
      <c r="K407" s="24">
        <f t="shared" si="172"/>
        <v>1.8544514024406495</v>
      </c>
      <c r="L407" s="79">
        <f t="shared" si="173"/>
        <v>0.77368724358838126</v>
      </c>
      <c r="M407" s="91">
        <f>'Uitgebreide invoer'!K407</f>
        <v>50</v>
      </c>
      <c r="N407" s="89">
        <f t="shared" si="151"/>
        <v>1.4305999999999912</v>
      </c>
      <c r="O407" s="93" t="str">
        <f>'Uitgebreide invoer'!L407</f>
        <v>Begroeiing volgt bodemverloop</v>
      </c>
      <c r="P407" s="23">
        <f t="shared" si="152"/>
        <v>0.35</v>
      </c>
      <c r="Q407" s="24">
        <f t="shared" si="153"/>
        <v>2.3451264611013529E-4</v>
      </c>
      <c r="R407" s="23">
        <f>'Uitgebreide invoer'!I407</f>
        <v>0</v>
      </c>
      <c r="S407" s="23">
        <f t="shared" si="154"/>
        <v>0</v>
      </c>
      <c r="T407" s="24">
        <f t="shared" si="174"/>
        <v>0.42368724358838128</v>
      </c>
      <c r="U407" s="23" t="str">
        <f>'Uitgebreide invoer'!J407</f>
        <v>Nee</v>
      </c>
      <c r="V407" s="23">
        <f t="shared" si="155"/>
        <v>0.77769101287533804</v>
      </c>
      <c r="W407" s="23">
        <f t="shared" si="156"/>
        <v>2.7276260815179096</v>
      </c>
      <c r="X407" s="23">
        <f t="shared" si="157"/>
        <v>0.28511643078385474</v>
      </c>
      <c r="Y407" s="23">
        <f t="shared" si="158"/>
        <v>1.826312618643138</v>
      </c>
      <c r="Z407" s="23">
        <f t="shared" si="159"/>
        <v>3.9895690279303064</v>
      </c>
      <c r="AA407" s="23">
        <f t="shared" si="160"/>
        <v>0.45777190615262658</v>
      </c>
      <c r="AB407" s="23">
        <f t="shared" si="161"/>
        <v>1.0486216057677999</v>
      </c>
      <c r="AC407" s="23">
        <f t="shared" si="162"/>
        <v>11.454272064953059</v>
      </c>
      <c r="AD407" s="23">
        <f t="shared" si="163"/>
        <v>104.86216057678</v>
      </c>
      <c r="AE407" s="23">
        <f t="shared" si="164"/>
        <v>-0.2</v>
      </c>
      <c r="AF407" s="46">
        <f t="shared" si="165"/>
        <v>0.17555530044024456</v>
      </c>
      <c r="AG407" s="23">
        <f t="shared" si="166"/>
        <v>0.12222349779877725</v>
      </c>
      <c r="AH407" s="23">
        <f t="shared" si="167"/>
        <v>1.1751627611136577</v>
      </c>
      <c r="AI407" s="155">
        <f t="shared" si="168"/>
        <v>0.17688207036854969</v>
      </c>
      <c r="AJ407" s="155">
        <f t="shared" si="169"/>
        <v>2.4591502753686587E-2</v>
      </c>
      <c r="AK407" s="155">
        <f t="shared" si="170"/>
        <v>0.20147357312223629</v>
      </c>
      <c r="AL407" s="155">
        <f t="shared" si="171"/>
        <v>12.065113325034551</v>
      </c>
    </row>
    <row r="408" spans="1:38" s="156" customFormat="1" x14ac:dyDescent="0.35">
      <c r="A408" s="23">
        <f>'Uitgebreide invoer'!A408</f>
        <v>282.79999999999785</v>
      </c>
      <c r="B408" s="23">
        <f t="shared" si="150"/>
        <v>0.69999999999998863</v>
      </c>
      <c r="C408" s="23">
        <f>'Uitgebreide invoer'!B408</f>
        <v>0.2</v>
      </c>
      <c r="D408" s="23" t="str">
        <f>'Uitgebreide invoer'!C408</f>
        <v>100 - Riet</v>
      </c>
      <c r="E408" s="23">
        <f>'Uitgebreide invoer'!D408</f>
        <v>100</v>
      </c>
      <c r="F408" s="23">
        <f>'Uitgebreide invoer'!E408</f>
        <v>1.5</v>
      </c>
      <c r="G408" s="23">
        <f>'Uitgebreide invoer'!F408</f>
        <v>1.2</v>
      </c>
      <c r="H408" s="23">
        <f>'Uitgebreide invoer'!G408</f>
        <v>1.2</v>
      </c>
      <c r="I408" s="23">
        <f>'Uitgebreide invoer'!H408</f>
        <v>1</v>
      </c>
      <c r="J408" s="24">
        <f>J407+(+H408-I408)/(MAX('Invoerblad heterogene watergang'!$H$9:$H$17))*B408</f>
        <v>1.0807999999999911</v>
      </c>
      <c r="K408" s="24">
        <f t="shared" si="172"/>
        <v>1.8546156031597245</v>
      </c>
      <c r="L408" s="79">
        <f t="shared" si="173"/>
        <v>0.77365140244065844</v>
      </c>
      <c r="M408" s="91">
        <f>'Uitgebreide invoer'!K408</f>
        <v>50</v>
      </c>
      <c r="N408" s="89">
        <f t="shared" si="151"/>
        <v>1.4307999999999912</v>
      </c>
      <c r="O408" s="93" t="str">
        <f>'Uitgebreide invoer'!L408</f>
        <v>Begroeiing volgt bodemverloop</v>
      </c>
      <c r="P408" s="23">
        <f t="shared" si="152"/>
        <v>0.35</v>
      </c>
      <c r="Q408" s="24">
        <f t="shared" si="153"/>
        <v>2.3457245582153902E-4</v>
      </c>
      <c r="R408" s="23">
        <f>'Uitgebreide invoer'!I408</f>
        <v>0</v>
      </c>
      <c r="S408" s="23">
        <f t="shared" si="154"/>
        <v>0</v>
      </c>
      <c r="T408" s="24">
        <f t="shared" si="174"/>
        <v>0.42365140244065846</v>
      </c>
      <c r="U408" s="23" t="str">
        <f>'Uitgebreide invoer'!J408</f>
        <v>Nee</v>
      </c>
      <c r="V408" s="23">
        <f t="shared" si="155"/>
        <v>0.77760244911369525</v>
      </c>
      <c r="W408" s="23">
        <f t="shared" si="156"/>
        <v>2.7274968544220242</v>
      </c>
      <c r="X408" s="23">
        <f t="shared" si="157"/>
        <v>0.28509746871127911</v>
      </c>
      <c r="Y408" s="23">
        <f t="shared" si="158"/>
        <v>1.8261864216763866</v>
      </c>
      <c r="Z408" s="23">
        <f t="shared" si="159"/>
        <v>3.9894398008344201</v>
      </c>
      <c r="AA408" s="23">
        <f t="shared" si="160"/>
        <v>0.45775510167979638</v>
      </c>
      <c r="AB408" s="23">
        <f t="shared" si="161"/>
        <v>1.0485839725626913</v>
      </c>
      <c r="AC408" s="23">
        <f t="shared" si="162"/>
        <v>11.452459845031765</v>
      </c>
      <c r="AD408" s="23">
        <f t="shared" si="163"/>
        <v>104.85839725626913</v>
      </c>
      <c r="AE408" s="23">
        <f t="shared" si="164"/>
        <v>-0.2</v>
      </c>
      <c r="AF408" s="46">
        <f t="shared" si="165"/>
        <v>0.17554991470956516</v>
      </c>
      <c r="AG408" s="23">
        <f t="shared" si="166"/>
        <v>0.12225042645217427</v>
      </c>
      <c r="AH408" s="23">
        <f t="shared" si="167"/>
        <v>1.1753792138736843</v>
      </c>
      <c r="AI408" s="155">
        <f t="shared" si="168"/>
        <v>0.17687671451783457</v>
      </c>
      <c r="AJ408" s="155">
        <f t="shared" si="169"/>
        <v>2.4596891757913578E-2</v>
      </c>
      <c r="AK408" s="155">
        <f t="shared" si="170"/>
        <v>0.20147360627574815</v>
      </c>
      <c r="AL408" s="155">
        <f t="shared" si="171"/>
        <v>12.064703020765844</v>
      </c>
    </row>
    <row r="409" spans="1:38" s="156" customFormat="1" x14ac:dyDescent="0.35">
      <c r="A409" s="23">
        <f>'Uitgebreide invoer'!A409</f>
        <v>283.49999999999784</v>
      </c>
      <c r="B409" s="23">
        <f t="shared" si="150"/>
        <v>0.69999999999998863</v>
      </c>
      <c r="C409" s="23">
        <f>'Uitgebreide invoer'!B409</f>
        <v>0.2</v>
      </c>
      <c r="D409" s="23" t="str">
        <f>'Uitgebreide invoer'!C409</f>
        <v>100 - Riet</v>
      </c>
      <c r="E409" s="23">
        <f>'Uitgebreide invoer'!D409</f>
        <v>100</v>
      </c>
      <c r="F409" s="23">
        <f>'Uitgebreide invoer'!E409</f>
        <v>1.5</v>
      </c>
      <c r="G409" s="23">
        <f>'Uitgebreide invoer'!F409</f>
        <v>1.2</v>
      </c>
      <c r="H409" s="23">
        <f>'Uitgebreide invoer'!G409</f>
        <v>1.2</v>
      </c>
      <c r="I409" s="23">
        <f>'Uitgebreide invoer'!H409</f>
        <v>1</v>
      </c>
      <c r="J409" s="24">
        <f>J408+(+H409-I409)/(MAX('Invoerblad heterogene watergang'!$H$9:$H$17))*B409</f>
        <v>1.0809999999999911</v>
      </c>
      <c r="K409" s="24">
        <f t="shared" si="172"/>
        <v>1.854779845708469</v>
      </c>
      <c r="L409" s="79">
        <f t="shared" si="173"/>
        <v>0.77361560315973343</v>
      </c>
      <c r="M409" s="91">
        <f>'Uitgebreide invoer'!K409</f>
        <v>50</v>
      </c>
      <c r="N409" s="89">
        <f t="shared" si="151"/>
        <v>1.4309999999999912</v>
      </c>
      <c r="O409" s="93" t="str">
        <f>'Uitgebreide invoer'!L409</f>
        <v>Begroeiing volgt bodemverloop</v>
      </c>
      <c r="P409" s="23">
        <f t="shared" si="152"/>
        <v>0.35</v>
      </c>
      <c r="Q409" s="24">
        <f t="shared" si="153"/>
        <v>2.3463221249211765E-4</v>
      </c>
      <c r="R409" s="23">
        <f>'Uitgebreide invoer'!I409</f>
        <v>0</v>
      </c>
      <c r="S409" s="23">
        <f t="shared" si="154"/>
        <v>0</v>
      </c>
      <c r="T409" s="24">
        <f t="shared" si="174"/>
        <v>0.42361560315973346</v>
      </c>
      <c r="U409" s="23" t="str">
        <f>'Uitgebreide invoer'!J409</f>
        <v>Nee</v>
      </c>
      <c r="V409" s="23">
        <f t="shared" si="155"/>
        <v>0.77751399265225729</v>
      </c>
      <c r="W409" s="23">
        <f t="shared" si="156"/>
        <v>2.727367778279024</v>
      </c>
      <c r="X409" s="23">
        <f t="shared" si="157"/>
        <v>0.28507852840546155</v>
      </c>
      <c r="Y409" s="23">
        <f t="shared" si="158"/>
        <v>1.8260603759699772</v>
      </c>
      <c r="Z409" s="23">
        <f t="shared" si="159"/>
        <v>3.9893107246914203</v>
      </c>
      <c r="AA409" s="23">
        <f t="shared" si="160"/>
        <v>0.45773831671415516</v>
      </c>
      <c r="AB409" s="23">
        <f t="shared" si="161"/>
        <v>1.0485463833177198</v>
      </c>
      <c r="AC409" s="23">
        <f t="shared" si="162"/>
        <v>11.45064989262727</v>
      </c>
      <c r="AD409" s="23">
        <f t="shared" si="163"/>
        <v>104.85463833177198</v>
      </c>
      <c r="AE409" s="23">
        <f t="shared" si="164"/>
        <v>-0.2</v>
      </c>
      <c r="AF409" s="46">
        <f t="shared" si="165"/>
        <v>0.17554453395445449</v>
      </c>
      <c r="AG409" s="23">
        <f t="shared" si="166"/>
        <v>0.1222773302277276</v>
      </c>
      <c r="AH409" s="23">
        <f t="shared" si="167"/>
        <v>1.1755956505768765</v>
      </c>
      <c r="AI409" s="155">
        <f t="shared" si="168"/>
        <v>0.17687136359965869</v>
      </c>
      <c r="AJ409" s="155">
        <f t="shared" si="169"/>
        <v>2.4602275781844467E-2</v>
      </c>
      <c r="AK409" s="155">
        <f t="shared" si="170"/>
        <v>0.20147363938150314</v>
      </c>
      <c r="AL409" s="155">
        <f t="shared" si="171"/>
        <v>12.064293213046975</v>
      </c>
    </row>
    <row r="410" spans="1:38" s="156" customFormat="1" x14ac:dyDescent="0.35">
      <c r="A410" s="23">
        <f>'Uitgebreide invoer'!A410</f>
        <v>284.19999999999783</v>
      </c>
      <c r="B410" s="23">
        <f t="shared" si="150"/>
        <v>0.69999999999998863</v>
      </c>
      <c r="C410" s="23">
        <f>'Uitgebreide invoer'!B410</f>
        <v>0.2</v>
      </c>
      <c r="D410" s="23" t="str">
        <f>'Uitgebreide invoer'!C410</f>
        <v>100 - Riet</v>
      </c>
      <c r="E410" s="23">
        <f>'Uitgebreide invoer'!D410</f>
        <v>100</v>
      </c>
      <c r="F410" s="23">
        <f>'Uitgebreide invoer'!E410</f>
        <v>1.5</v>
      </c>
      <c r="G410" s="23">
        <f>'Uitgebreide invoer'!F410</f>
        <v>1.2</v>
      </c>
      <c r="H410" s="23">
        <f>'Uitgebreide invoer'!G410</f>
        <v>1.2</v>
      </c>
      <c r="I410" s="23">
        <f>'Uitgebreide invoer'!H410</f>
        <v>1</v>
      </c>
      <c r="J410" s="24">
        <f>J409+(+H410-I410)/(MAX('Invoerblad heterogene watergang'!$H$9:$H$17))*B410</f>
        <v>1.0811999999999911</v>
      </c>
      <c r="K410" s="24">
        <f t="shared" si="172"/>
        <v>1.8549441300497598</v>
      </c>
      <c r="L410" s="79">
        <f t="shared" si="173"/>
        <v>0.77357984570847793</v>
      </c>
      <c r="M410" s="91">
        <f>'Uitgebreide invoer'!K410</f>
        <v>50</v>
      </c>
      <c r="N410" s="89">
        <f t="shared" si="151"/>
        <v>1.4311999999999911</v>
      </c>
      <c r="O410" s="93" t="str">
        <f>'Uitgebreide invoer'!L410</f>
        <v>Begroeiing volgt bodemverloop</v>
      </c>
      <c r="P410" s="23">
        <f t="shared" si="152"/>
        <v>0.35</v>
      </c>
      <c r="Q410" s="24">
        <f t="shared" si="153"/>
        <v>2.346919161296901E-4</v>
      </c>
      <c r="R410" s="23">
        <f>'Uitgebreide invoer'!I410</f>
        <v>0</v>
      </c>
      <c r="S410" s="23">
        <f t="shared" si="154"/>
        <v>0</v>
      </c>
      <c r="T410" s="24">
        <f t="shared" si="174"/>
        <v>0.42357984570847795</v>
      </c>
      <c r="U410" s="23" t="str">
        <f>'Uitgebreide invoer'!J410</f>
        <v>Nee</v>
      </c>
      <c r="V410" s="23">
        <f t="shared" si="155"/>
        <v>0.77742564338580045</v>
      </c>
      <c r="W410" s="23">
        <f t="shared" si="156"/>
        <v>2.7272388529550424</v>
      </c>
      <c r="X410" s="23">
        <f t="shared" si="157"/>
        <v>0.28505960984804729</v>
      </c>
      <c r="Y410" s="23">
        <f t="shared" si="158"/>
        <v>1.8259344813797023</v>
      </c>
      <c r="Z410" s="23">
        <f t="shared" si="159"/>
        <v>3.9891817993674383</v>
      </c>
      <c r="AA410" s="23">
        <f t="shared" si="160"/>
        <v>0.4577215512387125</v>
      </c>
      <c r="AB410" s="23">
        <f t="shared" si="161"/>
        <v>1.0485088379939018</v>
      </c>
      <c r="AC410" s="23">
        <f t="shared" si="162"/>
        <v>11.448842205331188</v>
      </c>
      <c r="AD410" s="23">
        <f t="shared" si="163"/>
        <v>104.85088379939017</v>
      </c>
      <c r="AE410" s="23">
        <f t="shared" si="164"/>
        <v>-0.2</v>
      </c>
      <c r="AF410" s="46">
        <f t="shared" si="165"/>
        <v>0.17553915817362784</v>
      </c>
      <c r="AG410" s="23">
        <f t="shared" si="166"/>
        <v>0.12230420913186088</v>
      </c>
      <c r="AH410" s="23">
        <f t="shared" si="167"/>
        <v>1.1758120712297133</v>
      </c>
      <c r="AI410" s="155">
        <f t="shared" si="168"/>
        <v>0.17686601761279319</v>
      </c>
      <c r="AJ410" s="155">
        <f t="shared" si="169"/>
        <v>2.460765482677036E-2</v>
      </c>
      <c r="AK410" s="155">
        <f t="shared" si="170"/>
        <v>0.20147367243956354</v>
      </c>
      <c r="AL410" s="155">
        <f t="shared" si="171"/>
        <v>12.0638839014024</v>
      </c>
    </row>
    <row r="411" spans="1:38" s="156" customFormat="1" x14ac:dyDescent="0.35">
      <c r="A411" s="23">
        <f>'Uitgebreide invoer'!A411</f>
        <v>284.89999999999782</v>
      </c>
      <c r="B411" s="23">
        <f t="shared" si="150"/>
        <v>0.69999999999998863</v>
      </c>
      <c r="C411" s="23">
        <f>'Uitgebreide invoer'!B411</f>
        <v>0.2</v>
      </c>
      <c r="D411" s="23" t="str">
        <f>'Uitgebreide invoer'!C411</f>
        <v>100 - Riet</v>
      </c>
      <c r="E411" s="23">
        <f>'Uitgebreide invoer'!D411</f>
        <v>100</v>
      </c>
      <c r="F411" s="23">
        <f>'Uitgebreide invoer'!E411</f>
        <v>1.5</v>
      </c>
      <c r="G411" s="23">
        <f>'Uitgebreide invoer'!F411</f>
        <v>1.2</v>
      </c>
      <c r="H411" s="23">
        <f>'Uitgebreide invoer'!G411</f>
        <v>1.2</v>
      </c>
      <c r="I411" s="23">
        <f>'Uitgebreide invoer'!H411</f>
        <v>1</v>
      </c>
      <c r="J411" s="24">
        <f>J410+(+H411-I411)/(MAX('Invoerblad heterogene watergang'!$H$9:$H$17))*B411</f>
        <v>1.081399999999991</v>
      </c>
      <c r="K411" s="24">
        <f t="shared" si="172"/>
        <v>1.8551084561464792</v>
      </c>
      <c r="L411" s="79">
        <f t="shared" si="173"/>
        <v>0.77354413004976874</v>
      </c>
      <c r="M411" s="91">
        <f>'Uitgebreide invoer'!K411</f>
        <v>50</v>
      </c>
      <c r="N411" s="89">
        <f t="shared" si="151"/>
        <v>1.4313999999999911</v>
      </c>
      <c r="O411" s="93" t="str">
        <f>'Uitgebreide invoer'!L411</f>
        <v>Begroeiing volgt bodemverloop</v>
      </c>
      <c r="P411" s="23">
        <f t="shared" si="152"/>
        <v>0.35</v>
      </c>
      <c r="Q411" s="24">
        <f t="shared" si="153"/>
        <v>2.3475156674217199E-4</v>
      </c>
      <c r="R411" s="23">
        <f>'Uitgebreide invoer'!I411</f>
        <v>0</v>
      </c>
      <c r="S411" s="23">
        <f t="shared" si="154"/>
        <v>0</v>
      </c>
      <c r="T411" s="24">
        <f t="shared" si="174"/>
        <v>0.42354413004976876</v>
      </c>
      <c r="U411" s="23" t="str">
        <f>'Uitgebreide invoer'!J411</f>
        <v>Nee</v>
      </c>
      <c r="V411" s="23">
        <f t="shared" si="155"/>
        <v>0.77733740120914563</v>
      </c>
      <c r="W411" s="23">
        <f t="shared" si="156"/>
        <v>2.7271100783162296</v>
      </c>
      <c r="X411" s="23">
        <f t="shared" si="157"/>
        <v>0.28504071302068185</v>
      </c>
      <c r="Y411" s="23">
        <f t="shared" si="158"/>
        <v>1.825808737761403</v>
      </c>
      <c r="Z411" s="23">
        <f t="shared" si="159"/>
        <v>3.9890530247286256</v>
      </c>
      <c r="AA411" s="23">
        <f t="shared" si="160"/>
        <v>0.457704805236479</v>
      </c>
      <c r="AB411" s="23">
        <f t="shared" si="161"/>
        <v>1.0484713365522573</v>
      </c>
      <c r="AC411" s="23">
        <f t="shared" si="162"/>
        <v>11.447036780736664</v>
      </c>
      <c r="AD411" s="23">
        <f t="shared" si="163"/>
        <v>104.84713365522573</v>
      </c>
      <c r="AE411" s="23">
        <f t="shared" si="164"/>
        <v>-0.2</v>
      </c>
      <c r="AF411" s="46">
        <f t="shared" si="165"/>
        <v>0.17553378736579228</v>
      </c>
      <c r="AG411" s="23">
        <f t="shared" si="166"/>
        <v>0.12233106317103865</v>
      </c>
      <c r="AH411" s="23">
        <f t="shared" si="167"/>
        <v>1.1760284758386954</v>
      </c>
      <c r="AI411" s="155">
        <f t="shared" si="168"/>
        <v>0.1768606765560013</v>
      </c>
      <c r="AJ411" s="155">
        <f t="shared" si="169"/>
        <v>2.4613028893990151E-2</v>
      </c>
      <c r="AK411" s="155">
        <f t="shared" si="170"/>
        <v>0.20147370544999144</v>
      </c>
      <c r="AL411" s="155">
        <f t="shared" si="171"/>
        <v>12.063475085356732</v>
      </c>
    </row>
    <row r="412" spans="1:38" s="156" customFormat="1" x14ac:dyDescent="0.35">
      <c r="A412" s="23">
        <f>'Uitgebreide invoer'!A412</f>
        <v>285.59999999999781</v>
      </c>
      <c r="B412" s="23">
        <f t="shared" si="150"/>
        <v>0.69999999999998863</v>
      </c>
      <c r="C412" s="23">
        <f>'Uitgebreide invoer'!B412</f>
        <v>0.2</v>
      </c>
      <c r="D412" s="23" t="str">
        <f>'Uitgebreide invoer'!C412</f>
        <v>100 - Riet</v>
      </c>
      <c r="E412" s="23">
        <f>'Uitgebreide invoer'!D412</f>
        <v>100</v>
      </c>
      <c r="F412" s="23">
        <f>'Uitgebreide invoer'!E412</f>
        <v>1.5</v>
      </c>
      <c r="G412" s="23">
        <f>'Uitgebreide invoer'!F412</f>
        <v>1.2</v>
      </c>
      <c r="H412" s="23">
        <f>'Uitgebreide invoer'!G412</f>
        <v>1.2</v>
      </c>
      <c r="I412" s="23">
        <f>'Uitgebreide invoer'!H412</f>
        <v>1</v>
      </c>
      <c r="J412" s="24">
        <f>J411+(+H412-I412)/(MAX('Invoerblad heterogene watergang'!$H$9:$H$17))*B412</f>
        <v>1.081599999999991</v>
      </c>
      <c r="K412" s="24">
        <f t="shared" si="172"/>
        <v>1.8552728239615155</v>
      </c>
      <c r="L412" s="79">
        <f t="shared" si="173"/>
        <v>0.77350845614648822</v>
      </c>
      <c r="M412" s="91">
        <f>'Uitgebreide invoer'!K412</f>
        <v>50</v>
      </c>
      <c r="N412" s="89">
        <f t="shared" si="151"/>
        <v>1.4315999999999911</v>
      </c>
      <c r="O412" s="93" t="str">
        <f>'Uitgebreide invoer'!L412</f>
        <v>Begroeiing volgt bodemverloop</v>
      </c>
      <c r="P412" s="23">
        <f t="shared" si="152"/>
        <v>0.35</v>
      </c>
      <c r="Q412" s="24">
        <f t="shared" si="153"/>
        <v>2.3481116433757621E-4</v>
      </c>
      <c r="R412" s="23">
        <f>'Uitgebreide invoer'!I412</f>
        <v>0</v>
      </c>
      <c r="S412" s="23">
        <f t="shared" si="154"/>
        <v>0</v>
      </c>
      <c r="T412" s="24">
        <f t="shared" si="174"/>
        <v>0.42350845614648824</v>
      </c>
      <c r="U412" s="23" t="str">
        <f>'Uitgebreide invoer'!J412</f>
        <v>Nee</v>
      </c>
      <c r="V412" s="23">
        <f t="shared" si="155"/>
        <v>0.77724926601715882</v>
      </c>
      <c r="W412" s="23">
        <f t="shared" si="156"/>
        <v>2.7269814542287554</v>
      </c>
      <c r="X412" s="23">
        <f t="shared" si="157"/>
        <v>0.28502183790501073</v>
      </c>
      <c r="Y412" s="23">
        <f t="shared" si="158"/>
        <v>1.8256831449709712</v>
      </c>
      <c r="Z412" s="23">
        <f t="shared" si="159"/>
        <v>3.9889244006411513</v>
      </c>
      <c r="AA412" s="23">
        <f t="shared" si="160"/>
        <v>0.45768807869046702</v>
      </c>
      <c r="AB412" s="23">
        <f t="shared" si="161"/>
        <v>1.0484338789538123</v>
      </c>
      <c r="AC412" s="23">
        <f t="shared" si="162"/>
        <v>11.445233616438383</v>
      </c>
      <c r="AD412" s="23">
        <f t="shared" si="163"/>
        <v>104.84338789538124</v>
      </c>
      <c r="AE412" s="23">
        <f t="shared" si="164"/>
        <v>-0.2</v>
      </c>
      <c r="AF412" s="46">
        <f t="shared" si="165"/>
        <v>0.17552842152964723</v>
      </c>
      <c r="AG412" s="23">
        <f t="shared" si="166"/>
        <v>0.12235789235176389</v>
      </c>
      <c r="AH412" s="23">
        <f t="shared" si="167"/>
        <v>1.176244864410342</v>
      </c>
      <c r="AI412" s="155">
        <f t="shared" si="168"/>
        <v>0.17685534042803827</v>
      </c>
      <c r="AJ412" s="155">
        <f t="shared" si="169"/>
        <v>2.4618397984810612E-2</v>
      </c>
      <c r="AK412" s="155">
        <f t="shared" si="170"/>
        <v>0.20147373841284888</v>
      </c>
      <c r="AL412" s="155">
        <f t="shared" si="171"/>
        <v>12.063066764434705</v>
      </c>
    </row>
    <row r="413" spans="1:38" s="156" customFormat="1" x14ac:dyDescent="0.35">
      <c r="A413" s="23">
        <f>'Uitgebreide invoer'!A413</f>
        <v>286.29999999999779</v>
      </c>
      <c r="B413" s="23">
        <f t="shared" si="150"/>
        <v>0.69999999999998863</v>
      </c>
      <c r="C413" s="23">
        <f>'Uitgebreide invoer'!B413</f>
        <v>0.2</v>
      </c>
      <c r="D413" s="23" t="str">
        <f>'Uitgebreide invoer'!C413</f>
        <v>100 - Riet</v>
      </c>
      <c r="E413" s="23">
        <f>'Uitgebreide invoer'!D413</f>
        <v>100</v>
      </c>
      <c r="F413" s="23">
        <f>'Uitgebreide invoer'!E413</f>
        <v>1.5</v>
      </c>
      <c r="G413" s="23">
        <f>'Uitgebreide invoer'!F413</f>
        <v>1.2</v>
      </c>
      <c r="H413" s="23">
        <f>'Uitgebreide invoer'!G413</f>
        <v>1.2</v>
      </c>
      <c r="I413" s="23">
        <f>'Uitgebreide invoer'!H413</f>
        <v>1</v>
      </c>
      <c r="J413" s="24">
        <f>J412+(+H413-I413)/(MAX('Invoerblad heterogene watergang'!$H$9:$H$17))*B413</f>
        <v>1.081799999999991</v>
      </c>
      <c r="K413" s="24">
        <f t="shared" si="172"/>
        <v>1.8554372334577622</v>
      </c>
      <c r="L413" s="79">
        <f t="shared" si="173"/>
        <v>0.7734728239615245</v>
      </c>
      <c r="M413" s="91">
        <f>'Uitgebreide invoer'!K413</f>
        <v>50</v>
      </c>
      <c r="N413" s="89">
        <f t="shared" si="151"/>
        <v>1.4317999999999911</v>
      </c>
      <c r="O413" s="93" t="str">
        <f>'Uitgebreide invoer'!L413</f>
        <v>Begroeiing volgt bodemverloop</v>
      </c>
      <c r="P413" s="23">
        <f t="shared" si="152"/>
        <v>0.35</v>
      </c>
      <c r="Q413" s="24">
        <f t="shared" si="153"/>
        <v>2.348707089240117E-4</v>
      </c>
      <c r="R413" s="23">
        <f>'Uitgebreide invoer'!I413</f>
        <v>0</v>
      </c>
      <c r="S413" s="23">
        <f t="shared" si="154"/>
        <v>0</v>
      </c>
      <c r="T413" s="24">
        <f t="shared" si="174"/>
        <v>0.42347282396152452</v>
      </c>
      <c r="U413" s="23" t="str">
        <f>'Uitgebreide invoer'!J413</f>
        <v>Nee</v>
      </c>
      <c r="V413" s="23">
        <f t="shared" si="155"/>
        <v>0.77716123770475187</v>
      </c>
      <c r="W413" s="23">
        <f t="shared" si="156"/>
        <v>2.726852980558812</v>
      </c>
      <c r="X413" s="23">
        <f t="shared" si="157"/>
        <v>0.28500298448267963</v>
      </c>
      <c r="Y413" s="23">
        <f t="shared" si="158"/>
        <v>1.8255577028643524</v>
      </c>
      <c r="Z413" s="23">
        <f t="shared" si="159"/>
        <v>3.9887959269712079</v>
      </c>
      <c r="AA413" s="23">
        <f t="shared" si="160"/>
        <v>0.45767137158369087</v>
      </c>
      <c r="AB413" s="23">
        <f t="shared" si="161"/>
        <v>1.0483964651596005</v>
      </c>
      <c r="AC413" s="23">
        <f t="shared" si="162"/>
        <v>11.443432710032578</v>
      </c>
      <c r="AD413" s="23">
        <f t="shared" si="163"/>
        <v>104.83964651596006</v>
      </c>
      <c r="AE413" s="23">
        <f t="shared" si="164"/>
        <v>-0.2</v>
      </c>
      <c r="AF413" s="46">
        <f t="shared" si="165"/>
        <v>0.17552306066388418</v>
      </c>
      <c r="AG413" s="23">
        <f t="shared" si="166"/>
        <v>0.12238469668057916</v>
      </c>
      <c r="AH413" s="23">
        <f t="shared" si="167"/>
        <v>1.1764612369511931</v>
      </c>
      <c r="AI413" s="155">
        <f t="shared" si="168"/>
        <v>0.17685000922765148</v>
      </c>
      <c r="AJ413" s="155">
        <f t="shared" si="169"/>
        <v>2.4623762100546332E-2</v>
      </c>
      <c r="AK413" s="155">
        <f t="shared" si="170"/>
        <v>0.20147377132819783</v>
      </c>
      <c r="AL413" s="155">
        <f t="shared" si="171"/>
        <v>12.06265893816119</v>
      </c>
    </row>
    <row r="414" spans="1:38" s="156" customFormat="1" x14ac:dyDescent="0.35">
      <c r="A414" s="23">
        <f>'Uitgebreide invoer'!A414</f>
        <v>286.99999999999778</v>
      </c>
      <c r="B414" s="23">
        <f t="shared" si="150"/>
        <v>0.69999999999998863</v>
      </c>
      <c r="C414" s="23">
        <f>'Uitgebreide invoer'!B414</f>
        <v>0.2</v>
      </c>
      <c r="D414" s="23" t="str">
        <f>'Uitgebreide invoer'!C414</f>
        <v>100 - Riet</v>
      </c>
      <c r="E414" s="23">
        <f>'Uitgebreide invoer'!D414</f>
        <v>100</v>
      </c>
      <c r="F414" s="23">
        <f>'Uitgebreide invoer'!E414</f>
        <v>1.5</v>
      </c>
      <c r="G414" s="23">
        <f>'Uitgebreide invoer'!F414</f>
        <v>1.2</v>
      </c>
      <c r="H414" s="23">
        <f>'Uitgebreide invoer'!G414</f>
        <v>1.2</v>
      </c>
      <c r="I414" s="23">
        <f>'Uitgebreide invoer'!H414</f>
        <v>1</v>
      </c>
      <c r="J414" s="24">
        <f>J413+(+H414-I414)/(MAX('Invoerblad heterogene watergang'!$H$9:$H$17))*B414</f>
        <v>1.081999999999991</v>
      </c>
      <c r="K414" s="24">
        <f t="shared" si="172"/>
        <v>1.8556016845981189</v>
      </c>
      <c r="L414" s="79">
        <f t="shared" si="173"/>
        <v>0.77343723345777127</v>
      </c>
      <c r="M414" s="91">
        <f>'Uitgebreide invoer'!K414</f>
        <v>50</v>
      </c>
      <c r="N414" s="89">
        <f t="shared" si="151"/>
        <v>1.4319999999999911</v>
      </c>
      <c r="O414" s="93" t="str">
        <f>'Uitgebreide invoer'!L414</f>
        <v>Begroeiing volgt bodemverloop</v>
      </c>
      <c r="P414" s="23">
        <f t="shared" si="152"/>
        <v>0.35</v>
      </c>
      <c r="Q414" s="24">
        <f t="shared" si="153"/>
        <v>2.349302005096847E-4</v>
      </c>
      <c r="R414" s="23">
        <f>'Uitgebreide invoer'!I414</f>
        <v>0</v>
      </c>
      <c r="S414" s="23">
        <f t="shared" si="154"/>
        <v>0</v>
      </c>
      <c r="T414" s="24">
        <f t="shared" si="174"/>
        <v>0.42343723345777129</v>
      </c>
      <c r="U414" s="23" t="str">
        <f>'Uitgebreide invoer'!J414</f>
        <v>Nee</v>
      </c>
      <c r="V414" s="23">
        <f t="shared" si="155"/>
        <v>0.77707331616688224</v>
      </c>
      <c r="W414" s="23">
        <f t="shared" si="156"/>
        <v>2.7267246571726105</v>
      </c>
      <c r="X414" s="23">
        <f t="shared" si="157"/>
        <v>0.28498415273533467</v>
      </c>
      <c r="Y414" s="23">
        <f t="shared" si="158"/>
        <v>1.825432411297542</v>
      </c>
      <c r="Z414" s="23">
        <f t="shared" si="159"/>
        <v>3.9886676035850064</v>
      </c>
      <c r="AA414" s="23">
        <f t="shared" si="160"/>
        <v>0.45765468389916647</v>
      </c>
      <c r="AB414" s="23">
        <f t="shared" si="161"/>
        <v>1.0483590951306598</v>
      </c>
      <c r="AC414" s="23">
        <f t="shared" si="162"/>
        <v>11.441634059117032</v>
      </c>
      <c r="AD414" s="23">
        <f t="shared" si="163"/>
        <v>104.83590951306599</v>
      </c>
      <c r="AE414" s="23">
        <f t="shared" si="164"/>
        <v>-0.2</v>
      </c>
      <c r="AF414" s="46">
        <f t="shared" si="165"/>
        <v>0.17551770476718717</v>
      </c>
      <c r="AG414" s="23">
        <f t="shared" si="166"/>
        <v>0.1224114761640642</v>
      </c>
      <c r="AH414" s="23">
        <f t="shared" si="167"/>
        <v>1.1766775934678066</v>
      </c>
      <c r="AI414" s="155">
        <f t="shared" si="168"/>
        <v>0.17684468295358083</v>
      </c>
      <c r="AJ414" s="155">
        <f t="shared" si="169"/>
        <v>2.4629121242519755E-2</v>
      </c>
      <c r="AK414" s="155">
        <f t="shared" si="170"/>
        <v>0.20147380419610059</v>
      </c>
      <c r="AL414" s="155">
        <f t="shared" si="171"/>
        <v>12.062251606061219</v>
      </c>
    </row>
    <row r="415" spans="1:38" s="156" customFormat="1" x14ac:dyDescent="0.35">
      <c r="A415" s="23">
        <f>'Uitgebreide invoer'!A415</f>
        <v>287.69999999999777</v>
      </c>
      <c r="B415" s="23">
        <f t="shared" si="150"/>
        <v>0.69999999999998863</v>
      </c>
      <c r="C415" s="23">
        <f>'Uitgebreide invoer'!B415</f>
        <v>0.2</v>
      </c>
      <c r="D415" s="23" t="str">
        <f>'Uitgebreide invoer'!C415</f>
        <v>100 - Riet</v>
      </c>
      <c r="E415" s="23">
        <f>'Uitgebreide invoer'!D415</f>
        <v>100</v>
      </c>
      <c r="F415" s="23">
        <f>'Uitgebreide invoer'!E415</f>
        <v>1.5</v>
      </c>
      <c r="G415" s="23">
        <f>'Uitgebreide invoer'!F415</f>
        <v>1.2</v>
      </c>
      <c r="H415" s="23">
        <f>'Uitgebreide invoer'!G415</f>
        <v>1.2</v>
      </c>
      <c r="I415" s="23">
        <f>'Uitgebreide invoer'!H415</f>
        <v>1</v>
      </c>
      <c r="J415" s="24">
        <f>J414+(+H415-I415)/(MAX('Invoerblad heterogene watergang'!$H$9:$H$17))*B415</f>
        <v>1.0821999999999909</v>
      </c>
      <c r="K415" s="24">
        <f t="shared" si="172"/>
        <v>1.855766177345491</v>
      </c>
      <c r="L415" s="79">
        <f t="shared" si="173"/>
        <v>0.77340168459812797</v>
      </c>
      <c r="M415" s="91">
        <f>'Uitgebreide invoer'!K415</f>
        <v>50</v>
      </c>
      <c r="N415" s="89">
        <f t="shared" si="151"/>
        <v>1.432199999999991</v>
      </c>
      <c r="O415" s="93" t="str">
        <f>'Uitgebreide invoer'!L415</f>
        <v>Begroeiing volgt bodemverloop</v>
      </c>
      <c r="P415" s="23">
        <f t="shared" si="152"/>
        <v>0.35</v>
      </c>
      <c r="Q415" s="24">
        <f t="shared" si="153"/>
        <v>2.3498963910289648E-4</v>
      </c>
      <c r="R415" s="23">
        <f>'Uitgebreide invoer'!I415</f>
        <v>0</v>
      </c>
      <c r="S415" s="23">
        <f t="shared" si="154"/>
        <v>0</v>
      </c>
      <c r="T415" s="24">
        <f t="shared" si="174"/>
        <v>0.42340168459812799</v>
      </c>
      <c r="U415" s="23" t="str">
        <f>'Uitgebreide invoer'!J415</f>
        <v>Nee</v>
      </c>
      <c r="V415" s="23">
        <f t="shared" si="155"/>
        <v>0.77698550129855248</v>
      </c>
      <c r="W415" s="23">
        <f t="shared" si="156"/>
        <v>2.7265964839363819</v>
      </c>
      <c r="X415" s="23">
        <f t="shared" si="157"/>
        <v>0.28496534264462192</v>
      </c>
      <c r="Y415" s="23">
        <f t="shared" si="158"/>
        <v>1.8253072701265869</v>
      </c>
      <c r="Z415" s="23">
        <f t="shared" si="159"/>
        <v>3.9885394303487782</v>
      </c>
      <c r="AA415" s="23">
        <f t="shared" si="160"/>
        <v>0.45763801561991146</v>
      </c>
      <c r="AB415" s="23">
        <f t="shared" si="161"/>
        <v>1.0483217688280344</v>
      </c>
      <c r="AC415" s="23">
        <f t="shared" si="162"/>
        <v>11.439837661291058</v>
      </c>
      <c r="AD415" s="23">
        <f t="shared" si="163"/>
        <v>104.83217688280344</v>
      </c>
      <c r="AE415" s="23">
        <f t="shared" si="164"/>
        <v>-0.2</v>
      </c>
      <c r="AF415" s="46">
        <f t="shared" si="165"/>
        <v>0.17551235383823194</v>
      </c>
      <c r="AG415" s="23">
        <f t="shared" si="166"/>
        <v>0.12243823080884036</v>
      </c>
      <c r="AH415" s="23">
        <f t="shared" si="167"/>
        <v>1.1768939339667626</v>
      </c>
      <c r="AI415" s="155">
        <f t="shared" si="168"/>
        <v>0.17683936160455774</v>
      </c>
      <c r="AJ415" s="155">
        <f t="shared" si="169"/>
        <v>2.4634475412060989E-2</v>
      </c>
      <c r="AK415" s="155">
        <f t="shared" si="170"/>
        <v>0.20147383701661872</v>
      </c>
      <c r="AL415" s="155">
        <f t="shared" si="171"/>
        <v>12.061844767659942</v>
      </c>
    </row>
    <row r="416" spans="1:38" s="156" customFormat="1" x14ac:dyDescent="0.35">
      <c r="A416" s="23">
        <f>'Uitgebreide invoer'!A416</f>
        <v>288.39999999999776</v>
      </c>
      <c r="B416" s="23">
        <f t="shared" si="150"/>
        <v>0.69999999999998863</v>
      </c>
      <c r="C416" s="23">
        <f>'Uitgebreide invoer'!B416</f>
        <v>0.2</v>
      </c>
      <c r="D416" s="23" t="str">
        <f>'Uitgebreide invoer'!C416</f>
        <v>100 - Riet</v>
      </c>
      <c r="E416" s="23">
        <f>'Uitgebreide invoer'!D416</f>
        <v>100</v>
      </c>
      <c r="F416" s="23">
        <f>'Uitgebreide invoer'!E416</f>
        <v>1.5</v>
      </c>
      <c r="G416" s="23">
        <f>'Uitgebreide invoer'!F416</f>
        <v>1.2</v>
      </c>
      <c r="H416" s="23">
        <f>'Uitgebreide invoer'!G416</f>
        <v>1.2</v>
      </c>
      <c r="I416" s="23">
        <f>'Uitgebreide invoer'!H416</f>
        <v>1</v>
      </c>
      <c r="J416" s="24">
        <f>J415+(+H416-I416)/(MAX('Invoerblad heterogene watergang'!$H$9:$H$17))*B416</f>
        <v>1.0823999999999909</v>
      </c>
      <c r="K416" s="24">
        <f t="shared" si="172"/>
        <v>1.8559307116627894</v>
      </c>
      <c r="L416" s="79">
        <f t="shared" si="173"/>
        <v>0.77336617734550006</v>
      </c>
      <c r="M416" s="91">
        <f>'Uitgebreide invoer'!K416</f>
        <v>50</v>
      </c>
      <c r="N416" s="89">
        <f t="shared" si="151"/>
        <v>1.432399999999991</v>
      </c>
      <c r="O416" s="93" t="str">
        <f>'Uitgebreide invoer'!L416</f>
        <v>Begroeiing volgt bodemverloop</v>
      </c>
      <c r="P416" s="23">
        <f t="shared" si="152"/>
        <v>0.35</v>
      </c>
      <c r="Q416" s="24">
        <f t="shared" si="153"/>
        <v>2.3504902471204435E-4</v>
      </c>
      <c r="R416" s="23">
        <f>'Uitgebreide invoer'!I416</f>
        <v>0</v>
      </c>
      <c r="S416" s="23">
        <f t="shared" si="154"/>
        <v>0</v>
      </c>
      <c r="T416" s="24">
        <f t="shared" si="174"/>
        <v>0.42336617734550008</v>
      </c>
      <c r="U416" s="23" t="str">
        <f>'Uitgebreide invoer'!J416</f>
        <v>Nee</v>
      </c>
      <c r="V416" s="23">
        <f t="shared" si="155"/>
        <v>0.77689779299481221</v>
      </c>
      <c r="W416" s="23">
        <f t="shared" si="156"/>
        <v>2.7264684607163812</v>
      </c>
      <c r="X416" s="23">
        <f t="shared" si="157"/>
        <v>0.28494655419218817</v>
      </c>
      <c r="Y416" s="23">
        <f t="shared" si="158"/>
        <v>1.8251822792075874</v>
      </c>
      <c r="Z416" s="23">
        <f t="shared" si="159"/>
        <v>3.9884114071287771</v>
      </c>
      <c r="AA416" s="23">
        <f t="shared" si="160"/>
        <v>0.45762136672894543</v>
      </c>
      <c r="AB416" s="23">
        <f t="shared" si="161"/>
        <v>1.0482844862127751</v>
      </c>
      <c r="AC416" s="23">
        <f t="shared" si="162"/>
        <v>11.438043514155545</v>
      </c>
      <c r="AD416" s="23">
        <f t="shared" si="163"/>
        <v>104.82844862127752</v>
      </c>
      <c r="AE416" s="23">
        <f t="shared" si="164"/>
        <v>-0.2</v>
      </c>
      <c r="AF416" s="46">
        <f t="shared" si="165"/>
        <v>0.17550700787568682</v>
      </c>
      <c r="AG416" s="23">
        <f t="shared" si="166"/>
        <v>0.12246496062156595</v>
      </c>
      <c r="AH416" s="23">
        <f t="shared" si="167"/>
        <v>1.1771102584546587</v>
      </c>
      <c r="AI416" s="155">
        <f t="shared" si="168"/>
        <v>0.17683404517930629</v>
      </c>
      <c r="AJ416" s="155">
        <f t="shared" si="169"/>
        <v>2.463982461050793E-2</v>
      </c>
      <c r="AK416" s="155">
        <f t="shared" si="170"/>
        <v>0.20147386978981421</v>
      </c>
      <c r="AL416" s="155">
        <f t="shared" si="171"/>
        <v>12.061438422482668</v>
      </c>
    </row>
    <row r="417" spans="1:38" s="156" customFormat="1" x14ac:dyDescent="0.35">
      <c r="A417" s="23">
        <f>'Uitgebreide invoer'!A417</f>
        <v>289.09999999999775</v>
      </c>
      <c r="B417" s="23">
        <f t="shared" si="150"/>
        <v>0.69999999999998863</v>
      </c>
      <c r="C417" s="23">
        <f>'Uitgebreide invoer'!B417</f>
        <v>0.2</v>
      </c>
      <c r="D417" s="23" t="str">
        <f>'Uitgebreide invoer'!C417</f>
        <v>100 - Riet</v>
      </c>
      <c r="E417" s="23">
        <f>'Uitgebreide invoer'!D417</f>
        <v>100</v>
      </c>
      <c r="F417" s="23">
        <f>'Uitgebreide invoer'!E417</f>
        <v>1.5</v>
      </c>
      <c r="G417" s="23">
        <f>'Uitgebreide invoer'!F417</f>
        <v>1.2</v>
      </c>
      <c r="H417" s="23">
        <f>'Uitgebreide invoer'!G417</f>
        <v>1.2</v>
      </c>
      <c r="I417" s="23">
        <f>'Uitgebreide invoer'!H417</f>
        <v>1</v>
      </c>
      <c r="J417" s="24">
        <f>J416+(+H417-I417)/(MAX('Invoerblad heterogene watergang'!$H$9:$H$17))*B417</f>
        <v>1.0825999999999909</v>
      </c>
      <c r="K417" s="24">
        <f t="shared" si="172"/>
        <v>1.8560952875129313</v>
      </c>
      <c r="L417" s="79">
        <f t="shared" si="173"/>
        <v>0.77333071166279854</v>
      </c>
      <c r="M417" s="91">
        <f>'Uitgebreide invoer'!K417</f>
        <v>50</v>
      </c>
      <c r="N417" s="89">
        <f t="shared" si="151"/>
        <v>1.432599999999991</v>
      </c>
      <c r="O417" s="93" t="str">
        <f>'Uitgebreide invoer'!L417</f>
        <v>Begroeiing volgt bodemverloop</v>
      </c>
      <c r="P417" s="23">
        <f t="shared" si="152"/>
        <v>0.35</v>
      </c>
      <c r="Q417" s="24">
        <f t="shared" si="153"/>
        <v>2.351083573456224E-4</v>
      </c>
      <c r="R417" s="23">
        <f>'Uitgebreide invoer'!I417</f>
        <v>0</v>
      </c>
      <c r="S417" s="23">
        <f t="shared" si="154"/>
        <v>0</v>
      </c>
      <c r="T417" s="24">
        <f t="shared" si="174"/>
        <v>0.42333071166279856</v>
      </c>
      <c r="U417" s="23" t="str">
        <f>'Uitgebreide invoer'!J417</f>
        <v>Nee</v>
      </c>
      <c r="V417" s="23">
        <f t="shared" si="155"/>
        <v>0.77681019115075556</v>
      </c>
      <c r="W417" s="23">
        <f t="shared" si="156"/>
        <v>2.7263405873788815</v>
      </c>
      <c r="X417" s="23">
        <f t="shared" si="157"/>
        <v>0.28492778735968022</v>
      </c>
      <c r="Y417" s="23">
        <f t="shared" si="158"/>
        <v>1.8250574383966938</v>
      </c>
      <c r="Z417" s="23">
        <f t="shared" si="159"/>
        <v>3.9882835337912779</v>
      </c>
      <c r="AA417" s="23">
        <f t="shared" si="160"/>
        <v>0.4576047372092894</v>
      </c>
      <c r="AB417" s="23">
        <f t="shared" si="161"/>
        <v>1.0482472472459383</v>
      </c>
      <c r="AC417" s="23">
        <f t="shared" si="162"/>
        <v>11.4362516153129</v>
      </c>
      <c r="AD417" s="23">
        <f t="shared" si="163"/>
        <v>104.82472472459384</v>
      </c>
      <c r="AE417" s="23">
        <f t="shared" si="164"/>
        <v>-0.2</v>
      </c>
      <c r="AF417" s="46">
        <f t="shared" si="165"/>
        <v>0.17550166687821225</v>
      </c>
      <c r="AG417" s="23">
        <f t="shared" si="166"/>
        <v>0.12249166560893879</v>
      </c>
      <c r="AH417" s="23">
        <f t="shared" si="167"/>
        <v>1.177326566938113</v>
      </c>
      <c r="AI417" s="155">
        <f t="shared" si="168"/>
        <v>0.17682873367654259</v>
      </c>
      <c r="AJ417" s="155">
        <f t="shared" si="169"/>
        <v>2.4645168839206307E-2</v>
      </c>
      <c r="AK417" s="155">
        <f t="shared" si="170"/>
        <v>0.2014739025157489</v>
      </c>
      <c r="AL417" s="155">
        <f t="shared" si="171"/>
        <v>12.06103257005484</v>
      </c>
    </row>
    <row r="418" spans="1:38" s="156" customFormat="1" x14ac:dyDescent="0.35">
      <c r="A418" s="23">
        <f>'Uitgebreide invoer'!A418</f>
        <v>289.79999999999774</v>
      </c>
      <c r="B418" s="23">
        <f t="shared" si="150"/>
        <v>0.69999999999998863</v>
      </c>
      <c r="C418" s="23">
        <f>'Uitgebreide invoer'!B418</f>
        <v>0.2</v>
      </c>
      <c r="D418" s="23" t="str">
        <f>'Uitgebreide invoer'!C418</f>
        <v>100 - Riet</v>
      </c>
      <c r="E418" s="23">
        <f>'Uitgebreide invoer'!D418</f>
        <v>100</v>
      </c>
      <c r="F418" s="23">
        <f>'Uitgebreide invoer'!E418</f>
        <v>1.5</v>
      </c>
      <c r="G418" s="23">
        <f>'Uitgebreide invoer'!F418</f>
        <v>1.2</v>
      </c>
      <c r="H418" s="23">
        <f>'Uitgebreide invoer'!G418</f>
        <v>1.2</v>
      </c>
      <c r="I418" s="23">
        <f>'Uitgebreide invoer'!H418</f>
        <v>1</v>
      </c>
      <c r="J418" s="24">
        <f>J417+(+H418-I418)/(MAX('Invoerblad heterogene watergang'!$H$9:$H$17))*B418</f>
        <v>1.0827999999999909</v>
      </c>
      <c r="K418" s="24">
        <f t="shared" si="172"/>
        <v>1.8562599048588397</v>
      </c>
      <c r="L418" s="79">
        <f t="shared" si="173"/>
        <v>0.77329528751294041</v>
      </c>
      <c r="M418" s="91">
        <f>'Uitgebreide invoer'!K418</f>
        <v>50</v>
      </c>
      <c r="N418" s="89">
        <f t="shared" si="151"/>
        <v>1.432799999999991</v>
      </c>
      <c r="O418" s="93" t="str">
        <f>'Uitgebreide invoer'!L418</f>
        <v>Begroeiing volgt bodemverloop</v>
      </c>
      <c r="P418" s="23">
        <f t="shared" si="152"/>
        <v>0.35</v>
      </c>
      <c r="Q418" s="24">
        <f t="shared" si="153"/>
        <v>2.3516763701221969E-4</v>
      </c>
      <c r="R418" s="23">
        <f>'Uitgebreide invoer'!I418</f>
        <v>0</v>
      </c>
      <c r="S418" s="23">
        <f t="shared" si="154"/>
        <v>0</v>
      </c>
      <c r="T418" s="24">
        <f t="shared" si="174"/>
        <v>0.42329528751294043</v>
      </c>
      <c r="U418" s="23" t="str">
        <f>'Uitgebreide invoer'!J418</f>
        <v>Nee</v>
      </c>
      <c r="V418" s="23">
        <f t="shared" si="155"/>
        <v>0.77672269566152286</v>
      </c>
      <c r="W418" s="23">
        <f t="shared" si="156"/>
        <v>2.7262128637901784</v>
      </c>
      <c r="X418" s="23">
        <f t="shared" si="157"/>
        <v>0.28490904212874513</v>
      </c>
      <c r="Y418" s="23">
        <f t="shared" si="158"/>
        <v>1.82493274755011</v>
      </c>
      <c r="Z418" s="23">
        <f t="shared" si="159"/>
        <v>3.9881558102025743</v>
      </c>
      <c r="AA418" s="23">
        <f t="shared" si="160"/>
        <v>0.45758812704396684</v>
      </c>
      <c r="AB418" s="23">
        <f t="shared" si="161"/>
        <v>1.0482100518885873</v>
      </c>
      <c r="AC418" s="23">
        <f t="shared" si="162"/>
        <v>11.434461962367084</v>
      </c>
      <c r="AD418" s="23">
        <f t="shared" si="163"/>
        <v>104.82100518885873</v>
      </c>
      <c r="AE418" s="23">
        <f t="shared" si="164"/>
        <v>-0.2</v>
      </c>
      <c r="AF418" s="46">
        <f t="shared" si="165"/>
        <v>0.17549633084446095</v>
      </c>
      <c r="AG418" s="23">
        <f t="shared" si="166"/>
        <v>0.1225183457776953</v>
      </c>
      <c r="AH418" s="23">
        <f t="shared" si="167"/>
        <v>1.1775428594237636</v>
      </c>
      <c r="AI418" s="155">
        <f t="shared" si="168"/>
        <v>0.17682342709497495</v>
      </c>
      <c r="AJ418" s="155">
        <f t="shared" si="169"/>
        <v>2.4650508099509527E-2</v>
      </c>
      <c r="AK418" s="155">
        <f t="shared" si="170"/>
        <v>0.20147393519448448</v>
      </c>
      <c r="AL418" s="155">
        <f t="shared" si="171"/>
        <v>12.060627209902036</v>
      </c>
    </row>
    <row r="419" spans="1:38" s="156" customFormat="1" x14ac:dyDescent="0.35">
      <c r="A419" s="23">
        <f>'Uitgebreide invoer'!A419</f>
        <v>290.49999999999773</v>
      </c>
      <c r="B419" s="23">
        <f t="shared" si="150"/>
        <v>0.69999999999998863</v>
      </c>
      <c r="C419" s="23">
        <f>'Uitgebreide invoer'!B419</f>
        <v>0.2</v>
      </c>
      <c r="D419" s="23" t="str">
        <f>'Uitgebreide invoer'!C419</f>
        <v>100 - Riet</v>
      </c>
      <c r="E419" s="23">
        <f>'Uitgebreide invoer'!D419</f>
        <v>100</v>
      </c>
      <c r="F419" s="23">
        <f>'Uitgebreide invoer'!E419</f>
        <v>1.5</v>
      </c>
      <c r="G419" s="23">
        <f>'Uitgebreide invoer'!F419</f>
        <v>1.2</v>
      </c>
      <c r="H419" s="23">
        <f>'Uitgebreide invoer'!G419</f>
        <v>1.2</v>
      </c>
      <c r="I419" s="23">
        <f>'Uitgebreide invoer'!H419</f>
        <v>1</v>
      </c>
      <c r="J419" s="24">
        <f>J418+(+H419-I419)/(MAX('Invoerblad heterogene watergang'!$H$9:$H$17))*B419</f>
        <v>1.0829999999999909</v>
      </c>
      <c r="K419" s="24">
        <f t="shared" si="172"/>
        <v>1.856424563663444</v>
      </c>
      <c r="L419" s="79">
        <f t="shared" si="173"/>
        <v>0.77325990485884888</v>
      </c>
      <c r="M419" s="91">
        <f>'Uitgebreide invoer'!K419</f>
        <v>50</v>
      </c>
      <c r="N419" s="89">
        <f t="shared" si="151"/>
        <v>1.4329999999999909</v>
      </c>
      <c r="O419" s="93" t="str">
        <f>'Uitgebreide invoer'!L419</f>
        <v>Begroeiing volgt bodemverloop</v>
      </c>
      <c r="P419" s="23">
        <f t="shared" si="152"/>
        <v>0.35</v>
      </c>
      <c r="Q419" s="24">
        <f t="shared" si="153"/>
        <v>2.3522686372052045E-4</v>
      </c>
      <c r="R419" s="23">
        <f>'Uitgebreide invoer'!I419</f>
        <v>0</v>
      </c>
      <c r="S419" s="23">
        <f t="shared" si="154"/>
        <v>0</v>
      </c>
      <c r="T419" s="24">
        <f t="shared" si="174"/>
        <v>0.4232599048588489</v>
      </c>
      <c r="U419" s="23" t="str">
        <f>'Uitgebreide invoer'!J419</f>
        <v>Nee</v>
      </c>
      <c r="V419" s="23">
        <f t="shared" si="155"/>
        <v>0.77663530642230139</v>
      </c>
      <c r="W419" s="23">
        <f t="shared" si="156"/>
        <v>2.7260852898165893</v>
      </c>
      <c r="X419" s="23">
        <f t="shared" si="157"/>
        <v>0.28489031848103086</v>
      </c>
      <c r="Y419" s="23">
        <f t="shared" si="158"/>
        <v>1.8248082065240925</v>
      </c>
      <c r="Z419" s="23">
        <f t="shared" si="159"/>
        <v>3.9880282362289856</v>
      </c>
      <c r="AA419" s="23">
        <f t="shared" si="160"/>
        <v>0.45757153621600266</v>
      </c>
      <c r="AB419" s="23">
        <f t="shared" si="161"/>
        <v>1.048172900101791</v>
      </c>
      <c r="AC419" s="23">
        <f t="shared" si="162"/>
        <v>11.432674552923636</v>
      </c>
      <c r="AD419" s="23">
        <f t="shared" si="163"/>
        <v>104.81729001017909</v>
      </c>
      <c r="AE419" s="23">
        <f t="shared" si="164"/>
        <v>-0.2</v>
      </c>
      <c r="AF419" s="46">
        <f t="shared" si="165"/>
        <v>0.17549099977307789</v>
      </c>
      <c r="AG419" s="23">
        <f t="shared" si="166"/>
        <v>0.12254500113461061</v>
      </c>
      <c r="AH419" s="23">
        <f t="shared" si="167"/>
        <v>1.1777591359182673</v>
      </c>
      <c r="AI419" s="155">
        <f t="shared" si="168"/>
        <v>0.176818125433304</v>
      </c>
      <c r="AJ419" s="155">
        <f t="shared" si="169"/>
        <v>2.4655842392778668E-2</v>
      </c>
      <c r="AK419" s="155">
        <f t="shared" si="170"/>
        <v>0.20147396782608268</v>
      </c>
      <c r="AL419" s="155">
        <f t="shared" si="171"/>
        <v>12.060222341549995</v>
      </c>
    </row>
    <row r="420" spans="1:38" s="156" customFormat="1" x14ac:dyDescent="0.35">
      <c r="A420" s="23">
        <f>'Uitgebreide invoer'!A420</f>
        <v>291.19999999999771</v>
      </c>
      <c r="B420" s="23">
        <f t="shared" si="150"/>
        <v>0.69999999999998863</v>
      </c>
      <c r="C420" s="23">
        <f>'Uitgebreide invoer'!B420</f>
        <v>0.2</v>
      </c>
      <c r="D420" s="23" t="str">
        <f>'Uitgebreide invoer'!C420</f>
        <v>100 - Riet</v>
      </c>
      <c r="E420" s="23">
        <f>'Uitgebreide invoer'!D420</f>
        <v>100</v>
      </c>
      <c r="F420" s="23">
        <f>'Uitgebreide invoer'!E420</f>
        <v>1.5</v>
      </c>
      <c r="G420" s="23">
        <f>'Uitgebreide invoer'!F420</f>
        <v>1.2</v>
      </c>
      <c r="H420" s="23">
        <f>'Uitgebreide invoer'!G420</f>
        <v>1.2</v>
      </c>
      <c r="I420" s="23">
        <f>'Uitgebreide invoer'!H420</f>
        <v>1</v>
      </c>
      <c r="J420" s="24">
        <f>J419+(+H420-I420)/(MAX('Invoerblad heterogene watergang'!$H$9:$H$17))*B420</f>
        <v>1.0831999999999908</v>
      </c>
      <c r="K420" s="24">
        <f t="shared" si="172"/>
        <v>1.8565892638896795</v>
      </c>
      <c r="L420" s="79">
        <f t="shared" si="173"/>
        <v>0.77322456366345316</v>
      </c>
      <c r="M420" s="91">
        <f>'Uitgebreide invoer'!K420</f>
        <v>50</v>
      </c>
      <c r="N420" s="89">
        <f t="shared" si="151"/>
        <v>1.4331999999999909</v>
      </c>
      <c r="O420" s="93" t="str">
        <f>'Uitgebreide invoer'!L420</f>
        <v>Begroeiing volgt bodemverloop</v>
      </c>
      <c r="P420" s="23">
        <f t="shared" si="152"/>
        <v>0.35</v>
      </c>
      <c r="Q420" s="24">
        <f t="shared" si="153"/>
        <v>2.3528603747930451E-4</v>
      </c>
      <c r="R420" s="23">
        <f>'Uitgebreide invoer'!I420</f>
        <v>0</v>
      </c>
      <c r="S420" s="23">
        <f t="shared" si="154"/>
        <v>0</v>
      </c>
      <c r="T420" s="24">
        <f t="shared" si="174"/>
        <v>0.42322456366345318</v>
      </c>
      <c r="U420" s="23" t="str">
        <f>'Uitgebreide invoer'!J420</f>
        <v>Nee</v>
      </c>
      <c r="V420" s="23">
        <f t="shared" si="155"/>
        <v>0.77654802332832429</v>
      </c>
      <c r="W420" s="23">
        <f t="shared" si="156"/>
        <v>2.7259578653244541</v>
      </c>
      <c r="X420" s="23">
        <f t="shared" si="157"/>
        <v>0.28487161639818542</v>
      </c>
      <c r="Y420" s="23">
        <f t="shared" si="158"/>
        <v>1.82468381517495</v>
      </c>
      <c r="Z420" s="23">
        <f t="shared" si="159"/>
        <v>3.98790081173685</v>
      </c>
      <c r="AA420" s="23">
        <f t="shared" si="160"/>
        <v>0.45755496470842405</v>
      </c>
      <c r="AB420" s="23">
        <f t="shared" si="161"/>
        <v>1.0481357918466259</v>
      </c>
      <c r="AC420" s="23">
        <f t="shared" si="162"/>
        <v>11.430889384589621</v>
      </c>
      <c r="AD420" s="23">
        <f t="shared" si="163"/>
        <v>104.81357918466259</v>
      </c>
      <c r="AE420" s="23">
        <f t="shared" si="164"/>
        <v>-0.2</v>
      </c>
      <c r="AF420" s="46">
        <f t="shared" si="165"/>
        <v>0.17548567366270049</v>
      </c>
      <c r="AG420" s="23">
        <f t="shared" si="166"/>
        <v>0.12257163168649762</v>
      </c>
      <c r="AH420" s="23">
        <f t="shared" si="167"/>
        <v>1.1779753964283004</v>
      </c>
      <c r="AI420" s="155">
        <f t="shared" si="168"/>
        <v>0.17681282869022255</v>
      </c>
      <c r="AJ420" s="155">
        <f t="shared" si="169"/>
        <v>2.4661171720382572E-2</v>
      </c>
      <c r="AK420" s="155">
        <f t="shared" si="170"/>
        <v>0.20147400041060512</v>
      </c>
      <c r="AL420" s="155">
        <f t="shared" si="171"/>
        <v>12.059817964524587</v>
      </c>
    </row>
    <row r="421" spans="1:38" s="156" customFormat="1" x14ac:dyDescent="0.35">
      <c r="A421" s="23">
        <f>'Uitgebreide invoer'!A421</f>
        <v>291.8999999999977</v>
      </c>
      <c r="B421" s="23">
        <f t="shared" si="150"/>
        <v>0.69999999999998863</v>
      </c>
      <c r="C421" s="23">
        <f>'Uitgebreide invoer'!B421</f>
        <v>0.2</v>
      </c>
      <c r="D421" s="23" t="str">
        <f>'Uitgebreide invoer'!C421</f>
        <v>100 - Riet</v>
      </c>
      <c r="E421" s="23">
        <f>'Uitgebreide invoer'!D421</f>
        <v>100</v>
      </c>
      <c r="F421" s="23">
        <f>'Uitgebreide invoer'!E421</f>
        <v>1.5</v>
      </c>
      <c r="G421" s="23">
        <f>'Uitgebreide invoer'!F421</f>
        <v>1.2</v>
      </c>
      <c r="H421" s="23">
        <f>'Uitgebreide invoer'!G421</f>
        <v>1.2</v>
      </c>
      <c r="I421" s="23">
        <f>'Uitgebreide invoer'!H421</f>
        <v>1</v>
      </c>
      <c r="J421" s="24">
        <f>J420+(+H421-I421)/(MAX('Invoerblad heterogene watergang'!$H$9:$H$17))*B421</f>
        <v>1.0833999999999908</v>
      </c>
      <c r="K421" s="24">
        <f t="shared" si="172"/>
        <v>1.8567540055004876</v>
      </c>
      <c r="L421" s="79">
        <f t="shared" si="173"/>
        <v>0.77318926388968867</v>
      </c>
      <c r="M421" s="91">
        <f>'Uitgebreide invoer'!K421</f>
        <v>50</v>
      </c>
      <c r="N421" s="89">
        <f t="shared" si="151"/>
        <v>1.4333999999999909</v>
      </c>
      <c r="O421" s="93" t="str">
        <f>'Uitgebreide invoer'!L421</f>
        <v>Begroeiing volgt bodemverloop</v>
      </c>
      <c r="P421" s="23">
        <f t="shared" si="152"/>
        <v>0.35</v>
      </c>
      <c r="Q421" s="24">
        <f t="shared" si="153"/>
        <v>2.3534515829744596E-4</v>
      </c>
      <c r="R421" s="23">
        <f>'Uitgebreide invoer'!I421</f>
        <v>0</v>
      </c>
      <c r="S421" s="23">
        <f t="shared" si="154"/>
        <v>0</v>
      </c>
      <c r="T421" s="24">
        <f t="shared" si="174"/>
        <v>0.42318926388968869</v>
      </c>
      <c r="U421" s="23" t="str">
        <f>'Uitgebreide invoer'!J421</f>
        <v>Nee</v>
      </c>
      <c r="V421" s="23">
        <f t="shared" si="155"/>
        <v>0.77646084627487133</v>
      </c>
      <c r="W421" s="23">
        <f t="shared" si="156"/>
        <v>2.7258305901801334</v>
      </c>
      <c r="X421" s="23">
        <f t="shared" si="157"/>
        <v>0.28485293586185773</v>
      </c>
      <c r="Y421" s="23">
        <f t="shared" si="158"/>
        <v>1.8245595733590443</v>
      </c>
      <c r="Z421" s="23">
        <f t="shared" si="159"/>
        <v>3.9877735365925302</v>
      </c>
      <c r="AA421" s="23">
        <f t="shared" si="160"/>
        <v>0.45753841250425986</v>
      </c>
      <c r="AB421" s="23">
        <f t="shared" si="161"/>
        <v>1.0480987270841728</v>
      </c>
      <c r="AC421" s="23">
        <f t="shared" si="162"/>
        <v>11.429106454973677</v>
      </c>
      <c r="AD421" s="23">
        <f t="shared" si="163"/>
        <v>104.80987270841729</v>
      </c>
      <c r="AE421" s="23">
        <f t="shared" si="164"/>
        <v>-0.2</v>
      </c>
      <c r="AF421" s="46">
        <f t="shared" si="165"/>
        <v>0.17548035251195826</v>
      </c>
      <c r="AG421" s="23">
        <f t="shared" si="166"/>
        <v>0.12259823744020876</v>
      </c>
      <c r="AH421" s="23">
        <f t="shared" si="167"/>
        <v>1.1781916409605591</v>
      </c>
      <c r="AI421" s="155">
        <f t="shared" si="168"/>
        <v>0.1768075368644158</v>
      </c>
      <c r="AJ421" s="155">
        <f t="shared" si="169"/>
        <v>2.4666496083697628E-2</v>
      </c>
      <c r="AK421" s="155">
        <f t="shared" si="170"/>
        <v>0.20147403294811345</v>
      </c>
      <c r="AL421" s="155">
        <f t="shared" si="171"/>
        <v>12.059414078351846</v>
      </c>
    </row>
    <row r="422" spans="1:38" s="156" customFormat="1" x14ac:dyDescent="0.35">
      <c r="A422" s="23">
        <f>'Uitgebreide invoer'!A422</f>
        <v>292.59999999999769</v>
      </c>
      <c r="B422" s="23">
        <f t="shared" si="150"/>
        <v>0.69999999999998863</v>
      </c>
      <c r="C422" s="23">
        <f>'Uitgebreide invoer'!B422</f>
        <v>0.2</v>
      </c>
      <c r="D422" s="23" t="str">
        <f>'Uitgebreide invoer'!C422</f>
        <v>100 - Riet</v>
      </c>
      <c r="E422" s="23">
        <f>'Uitgebreide invoer'!D422</f>
        <v>100</v>
      </c>
      <c r="F422" s="23">
        <f>'Uitgebreide invoer'!E422</f>
        <v>1.5</v>
      </c>
      <c r="G422" s="23">
        <f>'Uitgebreide invoer'!F422</f>
        <v>1.2</v>
      </c>
      <c r="H422" s="23">
        <f>'Uitgebreide invoer'!G422</f>
        <v>1.2</v>
      </c>
      <c r="I422" s="23">
        <f>'Uitgebreide invoer'!H422</f>
        <v>1</v>
      </c>
      <c r="J422" s="24">
        <f>J421+(+H422-I422)/(MAX('Invoerblad heterogene watergang'!$H$9:$H$17))*B422</f>
        <v>1.0835999999999908</v>
      </c>
      <c r="K422" s="24">
        <f t="shared" si="172"/>
        <v>1.8569187884588163</v>
      </c>
      <c r="L422" s="79">
        <f t="shared" si="173"/>
        <v>0.77315400550049684</v>
      </c>
      <c r="M422" s="91">
        <f>'Uitgebreide invoer'!K422</f>
        <v>50</v>
      </c>
      <c r="N422" s="89">
        <f t="shared" si="151"/>
        <v>1.4335999999999909</v>
      </c>
      <c r="O422" s="93" t="str">
        <f>'Uitgebreide invoer'!L422</f>
        <v>Begroeiing volgt bodemverloop</v>
      </c>
      <c r="P422" s="23">
        <f t="shared" si="152"/>
        <v>0.35</v>
      </c>
      <c r="Q422" s="24">
        <f t="shared" si="153"/>
        <v>2.3540422618391517E-4</v>
      </c>
      <c r="R422" s="23">
        <f>'Uitgebreide invoer'!I422</f>
        <v>0</v>
      </c>
      <c r="S422" s="23">
        <f t="shared" si="154"/>
        <v>0</v>
      </c>
      <c r="T422" s="24">
        <f t="shared" si="174"/>
        <v>0.42315400550049687</v>
      </c>
      <c r="U422" s="23" t="str">
        <f>'Uitgebreide invoer'!J422</f>
        <v>Nee</v>
      </c>
      <c r="V422" s="23">
        <f t="shared" si="155"/>
        <v>0.77637377515726802</v>
      </c>
      <c r="W422" s="23">
        <f t="shared" si="156"/>
        <v>2.725703464250012</v>
      </c>
      <c r="X422" s="23">
        <f t="shared" si="157"/>
        <v>0.28483427685369667</v>
      </c>
      <c r="Y422" s="23">
        <f t="shared" si="158"/>
        <v>1.8244354809327894</v>
      </c>
      <c r="Z422" s="23">
        <f t="shared" si="159"/>
        <v>3.9876464106624088</v>
      </c>
      <c r="AA422" s="23">
        <f t="shared" si="160"/>
        <v>0.45752187958654111</v>
      </c>
      <c r="AB422" s="23">
        <f t="shared" si="161"/>
        <v>1.0480617057755213</v>
      </c>
      <c r="AC422" s="23">
        <f t="shared" si="162"/>
        <v>11.427325761685982</v>
      </c>
      <c r="AD422" s="23">
        <f t="shared" si="163"/>
        <v>104.80617057755212</v>
      </c>
      <c r="AE422" s="23">
        <f t="shared" si="164"/>
        <v>-0.2</v>
      </c>
      <c r="AF422" s="46">
        <f t="shared" si="165"/>
        <v>0.17547503631947342</v>
      </c>
      <c r="AG422" s="23">
        <f t="shared" si="166"/>
        <v>0.12262481840263295</v>
      </c>
      <c r="AH422" s="23">
        <f t="shared" si="167"/>
        <v>1.1784078695217575</v>
      </c>
      <c r="AI422" s="155">
        <f t="shared" si="168"/>
        <v>0.17680224995456117</v>
      </c>
      <c r="AJ422" s="155">
        <f t="shared" si="169"/>
        <v>2.4671815484108076E-2</v>
      </c>
      <c r="AK422" s="155">
        <f t="shared" si="170"/>
        <v>0.20147406543866925</v>
      </c>
      <c r="AL422" s="155">
        <f t="shared" si="171"/>
        <v>12.059010682557927</v>
      </c>
    </row>
    <row r="423" spans="1:38" s="156" customFormat="1" x14ac:dyDescent="0.35">
      <c r="A423" s="23">
        <f>'Uitgebreide invoer'!A423</f>
        <v>293.29999999999768</v>
      </c>
      <c r="B423" s="23">
        <f t="shared" si="150"/>
        <v>0.69999999999998863</v>
      </c>
      <c r="C423" s="23">
        <f>'Uitgebreide invoer'!B423</f>
        <v>0.2</v>
      </c>
      <c r="D423" s="23" t="str">
        <f>'Uitgebreide invoer'!C423</f>
        <v>100 - Riet</v>
      </c>
      <c r="E423" s="23">
        <f>'Uitgebreide invoer'!D423</f>
        <v>100</v>
      </c>
      <c r="F423" s="23">
        <f>'Uitgebreide invoer'!E423</f>
        <v>1.5</v>
      </c>
      <c r="G423" s="23">
        <f>'Uitgebreide invoer'!F423</f>
        <v>1.2</v>
      </c>
      <c r="H423" s="23">
        <f>'Uitgebreide invoer'!G423</f>
        <v>1.2</v>
      </c>
      <c r="I423" s="23">
        <f>'Uitgebreide invoer'!H423</f>
        <v>1</v>
      </c>
      <c r="J423" s="24">
        <f>J422+(+H423-I423)/(MAX('Invoerblad heterogene watergang'!$H$9:$H$17))*B423</f>
        <v>1.0837999999999908</v>
      </c>
      <c r="K423" s="24">
        <f t="shared" si="172"/>
        <v>1.8570836127276198</v>
      </c>
      <c r="L423" s="79">
        <f t="shared" si="173"/>
        <v>0.77311878845882553</v>
      </c>
      <c r="M423" s="91">
        <f>'Uitgebreide invoer'!K423</f>
        <v>50</v>
      </c>
      <c r="N423" s="89">
        <f t="shared" si="151"/>
        <v>1.4337999999999909</v>
      </c>
      <c r="O423" s="93" t="str">
        <f>'Uitgebreide invoer'!L423</f>
        <v>Begroeiing volgt bodemverloop</v>
      </c>
      <c r="P423" s="23">
        <f t="shared" si="152"/>
        <v>0.35</v>
      </c>
      <c r="Q423" s="24">
        <f t="shared" si="153"/>
        <v>2.3546324114777568E-4</v>
      </c>
      <c r="R423" s="23">
        <f>'Uitgebreide invoer'!I423</f>
        <v>0</v>
      </c>
      <c r="S423" s="23">
        <f t="shared" si="154"/>
        <v>0</v>
      </c>
      <c r="T423" s="24">
        <f t="shared" si="174"/>
        <v>0.42311878845882556</v>
      </c>
      <c r="U423" s="23" t="str">
        <f>'Uitgebreide invoer'!J423</f>
        <v>Nee</v>
      </c>
      <c r="V423" s="23">
        <f t="shared" si="155"/>
        <v>0.77628680987088727</v>
      </c>
      <c r="W423" s="23">
        <f t="shared" si="156"/>
        <v>2.7255764874004962</v>
      </c>
      <c r="X423" s="23">
        <f t="shared" si="157"/>
        <v>0.28481563935535215</v>
      </c>
      <c r="Y423" s="23">
        <f t="shared" si="158"/>
        <v>1.8243115377526542</v>
      </c>
      <c r="Z423" s="23">
        <f t="shared" si="159"/>
        <v>3.9875194338128921</v>
      </c>
      <c r="AA423" s="23">
        <f t="shared" si="160"/>
        <v>0.45750536593830105</v>
      </c>
      <c r="AB423" s="23">
        <f t="shared" si="161"/>
        <v>1.0480247278817669</v>
      </c>
      <c r="AC423" s="23">
        <f t="shared" si="162"/>
        <v>11.425547302338279</v>
      </c>
      <c r="AD423" s="23">
        <f t="shared" si="163"/>
        <v>104.80247278817669</v>
      </c>
      <c r="AE423" s="23">
        <f t="shared" si="164"/>
        <v>-0.2</v>
      </c>
      <c r="AF423" s="46">
        <f t="shared" si="165"/>
        <v>0.17546972508386022</v>
      </c>
      <c r="AG423" s="23">
        <f t="shared" si="166"/>
        <v>0.12265137458069897</v>
      </c>
      <c r="AH423" s="23">
        <f t="shared" si="167"/>
        <v>1.1786240821186302</v>
      </c>
      <c r="AI423" s="155">
        <f t="shared" si="168"/>
        <v>0.17679696795932837</v>
      </c>
      <c r="AJ423" s="155">
        <f t="shared" si="169"/>
        <v>2.4677129923005647E-2</v>
      </c>
      <c r="AK423" s="155">
        <f t="shared" si="170"/>
        <v>0.201474097882334</v>
      </c>
      <c r="AL423" s="155">
        <f t="shared" si="171"/>
        <v>12.058607776669147</v>
      </c>
    </row>
    <row r="424" spans="1:38" s="156" customFormat="1" x14ac:dyDescent="0.35">
      <c r="A424" s="23">
        <f>'Uitgebreide invoer'!A424</f>
        <v>293.99999999999767</v>
      </c>
      <c r="B424" s="23">
        <f t="shared" si="150"/>
        <v>0.69999999999998863</v>
      </c>
      <c r="C424" s="23">
        <f>'Uitgebreide invoer'!B424</f>
        <v>0.2</v>
      </c>
      <c r="D424" s="23" t="str">
        <f>'Uitgebreide invoer'!C424</f>
        <v>100 - Riet</v>
      </c>
      <c r="E424" s="23">
        <f>'Uitgebreide invoer'!D424</f>
        <v>100</v>
      </c>
      <c r="F424" s="23">
        <f>'Uitgebreide invoer'!E424</f>
        <v>1.5</v>
      </c>
      <c r="G424" s="23">
        <f>'Uitgebreide invoer'!F424</f>
        <v>1.2</v>
      </c>
      <c r="H424" s="23">
        <f>'Uitgebreide invoer'!G424</f>
        <v>1.2</v>
      </c>
      <c r="I424" s="23">
        <f>'Uitgebreide invoer'!H424</f>
        <v>1</v>
      </c>
      <c r="J424" s="24">
        <f>J423+(+H424-I424)/(MAX('Invoerblad heterogene watergang'!$H$9:$H$17))*B424</f>
        <v>1.0839999999999907</v>
      </c>
      <c r="K424" s="24">
        <f t="shared" si="172"/>
        <v>1.8572484782698586</v>
      </c>
      <c r="L424" s="79">
        <f t="shared" si="173"/>
        <v>0.77308361272762904</v>
      </c>
      <c r="M424" s="91">
        <f>'Uitgebreide invoer'!K424</f>
        <v>50</v>
      </c>
      <c r="N424" s="89">
        <f t="shared" si="151"/>
        <v>1.4339999999999908</v>
      </c>
      <c r="O424" s="93" t="str">
        <f>'Uitgebreide invoer'!L424</f>
        <v>Begroeiing volgt bodemverloop</v>
      </c>
      <c r="P424" s="23">
        <f t="shared" si="152"/>
        <v>0.35</v>
      </c>
      <c r="Q424" s="24">
        <f t="shared" si="153"/>
        <v>2.3552220319818535E-4</v>
      </c>
      <c r="R424" s="23">
        <f>'Uitgebreide invoer'!I424</f>
        <v>0</v>
      </c>
      <c r="S424" s="23">
        <f t="shared" si="154"/>
        <v>0</v>
      </c>
      <c r="T424" s="24">
        <f t="shared" si="174"/>
        <v>0.42308361272762907</v>
      </c>
      <c r="U424" s="23" t="str">
        <f>'Uitgebreide invoer'!J424</f>
        <v>Nee</v>
      </c>
      <c r="V424" s="23">
        <f t="shared" si="155"/>
        <v>0.77619995031114841</v>
      </c>
      <c r="W424" s="23">
        <f t="shared" si="156"/>
        <v>2.7254496594980155</v>
      </c>
      <c r="X424" s="23">
        <f t="shared" si="157"/>
        <v>0.28479702334847457</v>
      </c>
      <c r="Y424" s="23">
        <f t="shared" si="158"/>
        <v>1.824187743675159</v>
      </c>
      <c r="Z424" s="23">
        <f t="shared" si="159"/>
        <v>3.9873926059104114</v>
      </c>
      <c r="AA424" s="23">
        <f t="shared" si="160"/>
        <v>0.45748887154257434</v>
      </c>
      <c r="AB424" s="23">
        <f t="shared" si="161"/>
        <v>1.0479877933640105</v>
      </c>
      <c r="AC424" s="23">
        <f t="shared" si="162"/>
        <v>11.42377107454387</v>
      </c>
      <c r="AD424" s="23">
        <f t="shared" si="163"/>
        <v>104.79877933640105</v>
      </c>
      <c r="AE424" s="23">
        <f t="shared" si="164"/>
        <v>-0.2</v>
      </c>
      <c r="AF424" s="46">
        <f t="shared" si="165"/>
        <v>0.1754644188037251</v>
      </c>
      <c r="AG424" s="23">
        <f t="shared" si="166"/>
        <v>0.12267790598137457</v>
      </c>
      <c r="AH424" s="23">
        <f t="shared" si="167"/>
        <v>1.1788402787579322</v>
      </c>
      <c r="AI424" s="155">
        <f t="shared" si="168"/>
        <v>0.17679169087737923</v>
      </c>
      <c r="AJ424" s="155">
        <f t="shared" si="169"/>
        <v>2.4682439401789637E-2</v>
      </c>
      <c r="AK424" s="155">
        <f t="shared" si="170"/>
        <v>0.20147413027916886</v>
      </c>
      <c r="AL424" s="155">
        <f t="shared" si="171"/>
        <v>12.058205360211971</v>
      </c>
    </row>
    <row r="425" spans="1:38" s="156" customFormat="1" x14ac:dyDescent="0.35">
      <c r="A425" s="23">
        <f>'Uitgebreide invoer'!A425</f>
        <v>294.69999999999766</v>
      </c>
      <c r="B425" s="23">
        <f t="shared" si="150"/>
        <v>0.69999999999998863</v>
      </c>
      <c r="C425" s="23">
        <f>'Uitgebreide invoer'!B425</f>
        <v>0.2</v>
      </c>
      <c r="D425" s="23" t="str">
        <f>'Uitgebreide invoer'!C425</f>
        <v>100 - Riet</v>
      </c>
      <c r="E425" s="23">
        <f>'Uitgebreide invoer'!D425</f>
        <v>100</v>
      </c>
      <c r="F425" s="23">
        <f>'Uitgebreide invoer'!E425</f>
        <v>1.5</v>
      </c>
      <c r="G425" s="23">
        <f>'Uitgebreide invoer'!F425</f>
        <v>1.2</v>
      </c>
      <c r="H425" s="23">
        <f>'Uitgebreide invoer'!G425</f>
        <v>1.2</v>
      </c>
      <c r="I425" s="23">
        <f>'Uitgebreide invoer'!H425</f>
        <v>1</v>
      </c>
      <c r="J425" s="24">
        <f>J424+(+H425-I425)/(MAX('Invoerblad heterogene watergang'!$H$9:$H$17))*B425</f>
        <v>1.0841999999999907</v>
      </c>
      <c r="K425" s="24">
        <f t="shared" si="172"/>
        <v>1.8574133850484997</v>
      </c>
      <c r="L425" s="79">
        <f t="shared" si="173"/>
        <v>0.77304847826986789</v>
      </c>
      <c r="M425" s="91">
        <f>'Uitgebreide invoer'!K425</f>
        <v>50</v>
      </c>
      <c r="N425" s="89">
        <f t="shared" si="151"/>
        <v>1.4341999999999908</v>
      </c>
      <c r="O425" s="93" t="str">
        <f>'Uitgebreide invoer'!L425</f>
        <v>Begroeiing volgt bodemverloop</v>
      </c>
      <c r="P425" s="23">
        <f t="shared" si="152"/>
        <v>0.35</v>
      </c>
      <c r="Q425" s="24">
        <f t="shared" si="153"/>
        <v>2.3558111234439754E-4</v>
      </c>
      <c r="R425" s="23">
        <f>'Uitgebreide invoer'!I425</f>
        <v>0</v>
      </c>
      <c r="S425" s="23">
        <f t="shared" si="154"/>
        <v>0</v>
      </c>
      <c r="T425" s="24">
        <f t="shared" si="174"/>
        <v>0.42304847826986791</v>
      </c>
      <c r="U425" s="23" t="str">
        <f>'Uitgebreide invoer'!J425</f>
        <v>Nee</v>
      </c>
      <c r="V425" s="23">
        <f t="shared" si="155"/>
        <v>0.77611319637351783</v>
      </c>
      <c r="W425" s="23">
        <f t="shared" si="156"/>
        <v>2.7253229804090218</v>
      </c>
      <c r="X425" s="23">
        <f t="shared" si="157"/>
        <v>0.2847784288147151</v>
      </c>
      <c r="Y425" s="23">
        <f t="shared" si="158"/>
        <v>1.824064098556879</v>
      </c>
      <c r="Z425" s="23">
        <f t="shared" si="159"/>
        <v>3.9872659268214177</v>
      </c>
      <c r="AA425" s="23">
        <f t="shared" si="160"/>
        <v>0.45747239638239845</v>
      </c>
      <c r="AB425" s="23">
        <f t="shared" si="161"/>
        <v>1.0479509021833611</v>
      </c>
      <c r="AC425" s="23">
        <f t="shared" si="162"/>
        <v>11.421997075917622</v>
      </c>
      <c r="AD425" s="23">
        <f t="shared" si="163"/>
        <v>104.7950902183361</v>
      </c>
      <c r="AE425" s="23">
        <f t="shared" si="164"/>
        <v>-0.2</v>
      </c>
      <c r="AF425" s="46">
        <f t="shared" si="165"/>
        <v>0.17545911747766763</v>
      </c>
      <c r="AG425" s="23">
        <f t="shared" si="166"/>
        <v>0.12270441261166193</v>
      </c>
      <c r="AH425" s="23">
        <f t="shared" si="167"/>
        <v>1.1790564594464339</v>
      </c>
      <c r="AI425" s="155">
        <f t="shared" si="168"/>
        <v>0.1767864187073685</v>
      </c>
      <c r="AJ425" s="155">
        <f t="shared" si="169"/>
        <v>2.4687743921867112E-2</v>
      </c>
      <c r="AK425" s="155">
        <f t="shared" si="170"/>
        <v>0.20147416262923562</v>
      </c>
      <c r="AL425" s="155">
        <f t="shared" si="171"/>
        <v>12.057803432713017</v>
      </c>
    </row>
    <row r="426" spans="1:38" s="156" customFormat="1" x14ac:dyDescent="0.35">
      <c r="A426" s="23">
        <f>'Uitgebreide invoer'!A426</f>
        <v>295.39999999999765</v>
      </c>
      <c r="B426" s="23">
        <f t="shared" si="150"/>
        <v>0.69999999999998863</v>
      </c>
      <c r="C426" s="23">
        <f>'Uitgebreide invoer'!B426</f>
        <v>0.2</v>
      </c>
      <c r="D426" s="23" t="str">
        <f>'Uitgebreide invoer'!C426</f>
        <v>100 - Riet</v>
      </c>
      <c r="E426" s="23">
        <f>'Uitgebreide invoer'!D426</f>
        <v>100</v>
      </c>
      <c r="F426" s="23">
        <f>'Uitgebreide invoer'!E426</f>
        <v>1.5</v>
      </c>
      <c r="G426" s="23">
        <f>'Uitgebreide invoer'!F426</f>
        <v>1.2</v>
      </c>
      <c r="H426" s="23">
        <f>'Uitgebreide invoer'!G426</f>
        <v>1.2</v>
      </c>
      <c r="I426" s="23">
        <f>'Uitgebreide invoer'!H426</f>
        <v>1</v>
      </c>
      <c r="J426" s="24">
        <f>J425+(+H426-I426)/(MAX('Invoerblad heterogene watergang'!$H$9:$H$17))*B426</f>
        <v>1.0843999999999907</v>
      </c>
      <c r="K426" s="24">
        <f t="shared" si="172"/>
        <v>1.8575783330265168</v>
      </c>
      <c r="L426" s="79">
        <f t="shared" si="173"/>
        <v>0.77301338504850903</v>
      </c>
      <c r="M426" s="91">
        <f>'Uitgebreide invoer'!K426</f>
        <v>50</v>
      </c>
      <c r="N426" s="89">
        <f t="shared" si="151"/>
        <v>1.4343999999999908</v>
      </c>
      <c r="O426" s="93" t="str">
        <f>'Uitgebreide invoer'!L426</f>
        <v>Begroeiing volgt bodemverloop</v>
      </c>
      <c r="P426" s="23">
        <f t="shared" si="152"/>
        <v>0.35</v>
      </c>
      <c r="Q426" s="24">
        <f t="shared" si="153"/>
        <v>2.3563996859575885E-4</v>
      </c>
      <c r="R426" s="23">
        <f>'Uitgebreide invoer'!I426</f>
        <v>0</v>
      </c>
      <c r="S426" s="23">
        <f t="shared" si="154"/>
        <v>0</v>
      </c>
      <c r="T426" s="24">
        <f t="shared" si="174"/>
        <v>0.42301338504850905</v>
      </c>
      <c r="U426" s="23" t="str">
        <f>'Uitgebreide invoer'!J426</f>
        <v>Nee</v>
      </c>
      <c r="V426" s="23">
        <f t="shared" si="155"/>
        <v>0.77602654795350812</v>
      </c>
      <c r="W426" s="23">
        <f t="shared" si="156"/>
        <v>2.7251964499999914</v>
      </c>
      <c r="X426" s="23">
        <f t="shared" si="157"/>
        <v>0.28475985573572521</v>
      </c>
      <c r="Y426" s="23">
        <f t="shared" si="158"/>
        <v>1.8239406022544422</v>
      </c>
      <c r="Z426" s="23">
        <f t="shared" si="159"/>
        <v>3.9871393964123873</v>
      </c>
      <c r="AA426" s="23">
        <f t="shared" si="160"/>
        <v>0.4574559404408125</v>
      </c>
      <c r="AB426" s="23">
        <f t="shared" si="161"/>
        <v>1.047914054300934</v>
      </c>
      <c r="AC426" s="23">
        <f t="shared" si="162"/>
        <v>11.42022530407594</v>
      </c>
      <c r="AD426" s="23">
        <f t="shared" si="163"/>
        <v>104.79140543009339</v>
      </c>
      <c r="AE426" s="23">
        <f t="shared" si="164"/>
        <v>-0.2</v>
      </c>
      <c r="AF426" s="46">
        <f t="shared" si="165"/>
        <v>0.17545382110427904</v>
      </c>
      <c r="AG426" s="23">
        <f t="shared" si="166"/>
        <v>0.12273089447860486</v>
      </c>
      <c r="AH426" s="23">
        <f t="shared" si="167"/>
        <v>1.1792726241909284</v>
      </c>
      <c r="AI426" s="155">
        <f t="shared" si="168"/>
        <v>0.17678115144794265</v>
      </c>
      <c r="AJ426" s="155">
        <f t="shared" si="169"/>
        <v>2.4693043484652642E-2</v>
      </c>
      <c r="AK426" s="155">
        <f t="shared" si="170"/>
        <v>0.2014741949325953</v>
      </c>
      <c r="AL426" s="155">
        <f t="shared" si="171"/>
        <v>12.05740199369904</v>
      </c>
    </row>
    <row r="427" spans="1:38" s="156" customFormat="1" x14ac:dyDescent="0.35">
      <c r="A427" s="23">
        <f>'Uitgebreide invoer'!A427</f>
        <v>296.09999999999764</v>
      </c>
      <c r="B427" s="23">
        <f t="shared" si="150"/>
        <v>0.69999999999998863</v>
      </c>
      <c r="C427" s="23">
        <f>'Uitgebreide invoer'!B427</f>
        <v>0.2</v>
      </c>
      <c r="D427" s="23" t="str">
        <f>'Uitgebreide invoer'!C427</f>
        <v>100 - Riet</v>
      </c>
      <c r="E427" s="23">
        <f>'Uitgebreide invoer'!D427</f>
        <v>100</v>
      </c>
      <c r="F427" s="23">
        <f>'Uitgebreide invoer'!E427</f>
        <v>1.5</v>
      </c>
      <c r="G427" s="23">
        <f>'Uitgebreide invoer'!F427</f>
        <v>1.2</v>
      </c>
      <c r="H427" s="23">
        <f>'Uitgebreide invoer'!G427</f>
        <v>1.2</v>
      </c>
      <c r="I427" s="23">
        <f>'Uitgebreide invoer'!H427</f>
        <v>1</v>
      </c>
      <c r="J427" s="24">
        <f>J426+(+H427-I427)/(MAX('Invoerblad heterogene watergang'!$H$9:$H$17))*B427</f>
        <v>1.0845999999999907</v>
      </c>
      <c r="K427" s="24">
        <f t="shared" si="172"/>
        <v>1.85774332216689</v>
      </c>
      <c r="L427" s="79">
        <f t="shared" si="173"/>
        <v>0.77297833302652608</v>
      </c>
      <c r="M427" s="91">
        <f>'Uitgebreide invoer'!K427</f>
        <v>50</v>
      </c>
      <c r="N427" s="89">
        <f t="shared" si="151"/>
        <v>1.4345999999999908</v>
      </c>
      <c r="O427" s="93" t="str">
        <f>'Uitgebreide invoer'!L427</f>
        <v>Begroeiing volgt bodemverloop</v>
      </c>
      <c r="P427" s="23">
        <f t="shared" si="152"/>
        <v>0.35</v>
      </c>
      <c r="Q427" s="24">
        <f t="shared" si="153"/>
        <v>2.3569877196170927E-4</v>
      </c>
      <c r="R427" s="23">
        <f>'Uitgebreide invoer'!I427</f>
        <v>0</v>
      </c>
      <c r="S427" s="23">
        <f t="shared" si="154"/>
        <v>0</v>
      </c>
      <c r="T427" s="24">
        <f t="shared" si="174"/>
        <v>0.4229783330265261</v>
      </c>
      <c r="U427" s="23" t="str">
        <f>'Uitgebreide invoer'!J427</f>
        <v>Nee</v>
      </c>
      <c r="V427" s="23">
        <f t="shared" si="155"/>
        <v>0.77594000494667958</v>
      </c>
      <c r="W427" s="23">
        <f t="shared" si="156"/>
        <v>2.7250700681374234</v>
      </c>
      <c r="X427" s="23">
        <f t="shared" si="157"/>
        <v>0.28474130409315751</v>
      </c>
      <c r="Y427" s="23">
        <f t="shared" si="158"/>
        <v>1.8238172546245319</v>
      </c>
      <c r="Z427" s="23">
        <f t="shared" si="159"/>
        <v>3.9870130145498193</v>
      </c>
      <c r="AA427" s="23">
        <f t="shared" si="160"/>
        <v>0.45743950370085823</v>
      </c>
      <c r="AB427" s="23">
        <f t="shared" si="161"/>
        <v>1.0478772496778523</v>
      </c>
      <c r="AC427" s="23">
        <f t="shared" si="162"/>
        <v>11.418455756636815</v>
      </c>
      <c r="AD427" s="23">
        <f t="shared" si="163"/>
        <v>104.78772496778524</v>
      </c>
      <c r="AE427" s="23">
        <f t="shared" si="164"/>
        <v>-0.2</v>
      </c>
      <c r="AF427" s="46">
        <f t="shared" si="165"/>
        <v>0.17544852968214331</v>
      </c>
      <c r="AG427" s="23">
        <f t="shared" si="166"/>
        <v>0.12275735158928353</v>
      </c>
      <c r="AH427" s="23">
        <f t="shared" si="167"/>
        <v>1.1794887729982262</v>
      </c>
      <c r="AI427" s="155">
        <f t="shared" si="168"/>
        <v>0.17677588909774089</v>
      </c>
      <c r="AJ427" s="155">
        <f t="shared" si="169"/>
        <v>2.4698338091568323E-2</v>
      </c>
      <c r="AK427" s="155">
        <f t="shared" si="170"/>
        <v>0.20147422718930921</v>
      </c>
      <c r="AL427" s="155">
        <f t="shared" si="171"/>
        <v>12.057001042696946</v>
      </c>
    </row>
    <row r="428" spans="1:38" s="156" customFormat="1" x14ac:dyDescent="0.35">
      <c r="A428" s="23">
        <f>'Uitgebreide invoer'!A428</f>
        <v>296.79999999999762</v>
      </c>
      <c r="B428" s="23">
        <f t="shared" si="150"/>
        <v>0.69999999999998863</v>
      </c>
      <c r="C428" s="23">
        <f>'Uitgebreide invoer'!B428</f>
        <v>0.2</v>
      </c>
      <c r="D428" s="23" t="str">
        <f>'Uitgebreide invoer'!C428</f>
        <v>100 - Riet</v>
      </c>
      <c r="E428" s="23">
        <f>'Uitgebreide invoer'!D428</f>
        <v>100</v>
      </c>
      <c r="F428" s="23">
        <f>'Uitgebreide invoer'!E428</f>
        <v>1.5</v>
      </c>
      <c r="G428" s="23">
        <f>'Uitgebreide invoer'!F428</f>
        <v>1.2</v>
      </c>
      <c r="H428" s="23">
        <f>'Uitgebreide invoer'!G428</f>
        <v>1.2</v>
      </c>
      <c r="I428" s="23">
        <f>'Uitgebreide invoer'!H428</f>
        <v>1</v>
      </c>
      <c r="J428" s="24">
        <f>J427+(+H428-I428)/(MAX('Invoerblad heterogene watergang'!$H$9:$H$17))*B428</f>
        <v>1.0847999999999907</v>
      </c>
      <c r="K428" s="24">
        <f t="shared" si="172"/>
        <v>1.8579083524326063</v>
      </c>
      <c r="L428" s="79">
        <f t="shared" si="173"/>
        <v>0.77294332216689932</v>
      </c>
      <c r="M428" s="91">
        <f>'Uitgebreide invoer'!K428</f>
        <v>50</v>
      </c>
      <c r="N428" s="89">
        <f t="shared" si="151"/>
        <v>1.4347999999999907</v>
      </c>
      <c r="O428" s="93" t="str">
        <f>'Uitgebreide invoer'!L428</f>
        <v>Begroeiing volgt bodemverloop</v>
      </c>
      <c r="P428" s="23">
        <f t="shared" si="152"/>
        <v>0.35</v>
      </c>
      <c r="Q428" s="24">
        <f t="shared" si="153"/>
        <v>2.3575752245178337E-4</v>
      </c>
      <c r="R428" s="23">
        <f>'Uitgebreide invoer'!I428</f>
        <v>0</v>
      </c>
      <c r="S428" s="23">
        <f t="shared" si="154"/>
        <v>0</v>
      </c>
      <c r="T428" s="24">
        <f t="shared" si="174"/>
        <v>0.42294332216689934</v>
      </c>
      <c r="U428" s="23" t="str">
        <f>'Uitgebreide invoer'!J428</f>
        <v>Nee</v>
      </c>
      <c r="V428" s="23">
        <f t="shared" si="155"/>
        <v>0.77585356724863952</v>
      </c>
      <c r="W428" s="23">
        <f t="shared" si="156"/>
        <v>2.7249438346878407</v>
      </c>
      <c r="X428" s="23">
        <f t="shared" si="157"/>
        <v>0.28472277386866524</v>
      </c>
      <c r="Y428" s="23">
        <f t="shared" si="158"/>
        <v>1.8236940555238836</v>
      </c>
      <c r="Z428" s="23">
        <f t="shared" si="159"/>
        <v>3.9868867811002371</v>
      </c>
      <c r="AA428" s="23">
        <f t="shared" si="160"/>
        <v>0.45742308614557892</v>
      </c>
      <c r="AB428" s="23">
        <f t="shared" si="161"/>
        <v>1.0478404882752441</v>
      </c>
      <c r="AC428" s="23">
        <f t="shared" si="162"/>
        <v>11.416688431219789</v>
      </c>
      <c r="AD428" s="23">
        <f t="shared" si="163"/>
        <v>104.78404882752442</v>
      </c>
      <c r="AE428" s="23">
        <f t="shared" si="164"/>
        <v>-0.2</v>
      </c>
      <c r="AF428" s="46">
        <f t="shared" si="165"/>
        <v>0.17544324320983687</v>
      </c>
      <c r="AG428" s="23">
        <f t="shared" si="166"/>
        <v>0.12278378395081571</v>
      </c>
      <c r="AH428" s="23">
        <f t="shared" si="167"/>
        <v>1.179704905875157</v>
      </c>
      <c r="AI428" s="155">
        <f t="shared" si="168"/>
        <v>0.17677063165539478</v>
      </c>
      <c r="AJ428" s="155">
        <f t="shared" si="169"/>
        <v>2.4703627744043853E-2</v>
      </c>
      <c r="AK428" s="155">
        <f t="shared" si="170"/>
        <v>0.20147425939943864</v>
      </c>
      <c r="AL428" s="155">
        <f t="shared" si="171"/>
        <v>12.056600579233814</v>
      </c>
    </row>
    <row r="429" spans="1:38" s="156" customFormat="1" x14ac:dyDescent="0.35">
      <c r="A429" s="23">
        <f>'Uitgebreide invoer'!A429</f>
        <v>297.49999999999761</v>
      </c>
      <c r="B429" s="23">
        <f t="shared" si="150"/>
        <v>0.69999999999998863</v>
      </c>
      <c r="C429" s="23">
        <f>'Uitgebreide invoer'!B429</f>
        <v>0.2</v>
      </c>
      <c r="D429" s="23" t="str">
        <f>'Uitgebreide invoer'!C429</f>
        <v>100 - Riet</v>
      </c>
      <c r="E429" s="23">
        <f>'Uitgebreide invoer'!D429</f>
        <v>100</v>
      </c>
      <c r="F429" s="23">
        <f>'Uitgebreide invoer'!E429</f>
        <v>1.5</v>
      </c>
      <c r="G429" s="23">
        <f>'Uitgebreide invoer'!F429</f>
        <v>1.2</v>
      </c>
      <c r="H429" s="23">
        <f>'Uitgebreide invoer'!G429</f>
        <v>1.2</v>
      </c>
      <c r="I429" s="23">
        <f>'Uitgebreide invoer'!H429</f>
        <v>1</v>
      </c>
      <c r="J429" s="24">
        <f>J428+(+H429-I429)/(MAX('Invoerblad heterogene watergang'!$H$9:$H$17))*B429</f>
        <v>1.0849999999999906</v>
      </c>
      <c r="K429" s="24">
        <f t="shared" si="172"/>
        <v>1.8580734237866592</v>
      </c>
      <c r="L429" s="79">
        <f t="shared" si="173"/>
        <v>0.77290835243261569</v>
      </c>
      <c r="M429" s="91">
        <f>'Uitgebreide invoer'!K429</f>
        <v>50</v>
      </c>
      <c r="N429" s="89">
        <f t="shared" si="151"/>
        <v>1.4349999999999907</v>
      </c>
      <c r="O429" s="93" t="str">
        <f>'Uitgebreide invoer'!L429</f>
        <v>Begroeiing volgt bodemverloop</v>
      </c>
      <c r="P429" s="23">
        <f t="shared" si="152"/>
        <v>0.35</v>
      </c>
      <c r="Q429" s="24">
        <f t="shared" si="153"/>
        <v>2.3581622007560815E-4</v>
      </c>
      <c r="R429" s="23">
        <f>'Uitgebreide invoer'!I429</f>
        <v>0</v>
      </c>
      <c r="S429" s="23">
        <f t="shared" si="154"/>
        <v>0</v>
      </c>
      <c r="T429" s="24">
        <f t="shared" si="174"/>
        <v>0.42290835243261571</v>
      </c>
      <c r="U429" s="23" t="str">
        <f>'Uitgebreide invoer'!J429</f>
        <v>Nee</v>
      </c>
      <c r="V429" s="23">
        <f t="shared" si="155"/>
        <v>0.77576723475504306</v>
      </c>
      <c r="W429" s="23">
        <f t="shared" si="156"/>
        <v>2.7248177495177917</v>
      </c>
      <c r="X429" s="23">
        <f t="shared" si="157"/>
        <v>0.28470426504390239</v>
      </c>
      <c r="Y429" s="23">
        <f t="shared" si="158"/>
        <v>1.8235710048092897</v>
      </c>
      <c r="Z429" s="23">
        <f t="shared" si="159"/>
        <v>3.9867606959301876</v>
      </c>
      <c r="AA429" s="23">
        <f t="shared" si="160"/>
        <v>0.45740668775802096</v>
      </c>
      <c r="AB429" s="23">
        <f t="shared" si="161"/>
        <v>1.0478037700542466</v>
      </c>
      <c r="AC429" s="23">
        <f t="shared" si="162"/>
        <v>11.414923325445983</v>
      </c>
      <c r="AD429" s="23">
        <f t="shared" si="163"/>
        <v>104.78037700542467</v>
      </c>
      <c r="AE429" s="23">
        <f t="shared" si="164"/>
        <v>-0.2</v>
      </c>
      <c r="AF429" s="46">
        <f t="shared" si="165"/>
        <v>0.17543796168592862</v>
      </c>
      <c r="AG429" s="23">
        <f t="shared" si="166"/>
        <v>0.12281019157035694</v>
      </c>
      <c r="AH429" s="23">
        <f t="shared" si="167"/>
        <v>1.179921022828569</v>
      </c>
      <c r="AI429" s="155">
        <f t="shared" si="168"/>
        <v>0.17676537911952828</v>
      </c>
      <c r="AJ429" s="155">
        <f t="shared" si="169"/>
        <v>2.4708912443516414E-2</v>
      </c>
      <c r="AK429" s="155">
        <f t="shared" si="170"/>
        <v>0.20147429156304469</v>
      </c>
      <c r="AL429" s="155">
        <f t="shared" si="171"/>
        <v>12.056200602836839</v>
      </c>
    </row>
    <row r="430" spans="1:38" s="156" customFormat="1" x14ac:dyDescent="0.35">
      <c r="A430" s="23">
        <f>'Uitgebreide invoer'!A430</f>
        <v>298.1999999999976</v>
      </c>
      <c r="B430" s="23">
        <f t="shared" si="150"/>
        <v>0.69999999999998863</v>
      </c>
      <c r="C430" s="23">
        <f>'Uitgebreide invoer'!B430</f>
        <v>0.2</v>
      </c>
      <c r="D430" s="23" t="str">
        <f>'Uitgebreide invoer'!C430</f>
        <v>100 - Riet</v>
      </c>
      <c r="E430" s="23">
        <f>'Uitgebreide invoer'!D430</f>
        <v>100</v>
      </c>
      <c r="F430" s="23">
        <f>'Uitgebreide invoer'!E430</f>
        <v>1.5</v>
      </c>
      <c r="G430" s="23">
        <f>'Uitgebreide invoer'!F430</f>
        <v>1.2</v>
      </c>
      <c r="H430" s="23">
        <f>'Uitgebreide invoer'!G430</f>
        <v>1.2</v>
      </c>
      <c r="I430" s="23">
        <f>'Uitgebreide invoer'!H430</f>
        <v>1</v>
      </c>
      <c r="J430" s="24">
        <f>J429+(+H430-I430)/(MAX('Invoerblad heterogene watergang'!$H$9:$H$17))*B430</f>
        <v>1.0851999999999906</v>
      </c>
      <c r="K430" s="24">
        <f t="shared" si="172"/>
        <v>1.8582385361920493</v>
      </c>
      <c r="L430" s="79">
        <f t="shared" si="173"/>
        <v>0.77287342378666857</v>
      </c>
      <c r="M430" s="91">
        <f>'Uitgebreide invoer'!K430</f>
        <v>50</v>
      </c>
      <c r="N430" s="89">
        <f t="shared" si="151"/>
        <v>1.4351999999999907</v>
      </c>
      <c r="O430" s="93" t="str">
        <f>'Uitgebreide invoer'!L430</f>
        <v>Begroeiing volgt bodemverloop</v>
      </c>
      <c r="P430" s="23">
        <f t="shared" si="152"/>
        <v>0.35</v>
      </c>
      <c r="Q430" s="24">
        <f t="shared" si="153"/>
        <v>2.3587486484290499E-4</v>
      </c>
      <c r="R430" s="23">
        <f>'Uitgebreide invoer'!I430</f>
        <v>0</v>
      </c>
      <c r="S430" s="23">
        <f t="shared" si="154"/>
        <v>0</v>
      </c>
      <c r="T430" s="24">
        <f t="shared" si="174"/>
        <v>0.42287342378666859</v>
      </c>
      <c r="U430" s="23" t="str">
        <f>'Uitgebreide invoer'!J430</f>
        <v>Nee</v>
      </c>
      <c r="V430" s="23">
        <f t="shared" si="155"/>
        <v>0.7756810073615914</v>
      </c>
      <c r="W430" s="23">
        <f t="shared" si="156"/>
        <v>2.7246918124938468</v>
      </c>
      <c r="X430" s="23">
        <f t="shared" si="157"/>
        <v>0.28468577760052383</v>
      </c>
      <c r="Y430" s="23">
        <f t="shared" si="158"/>
        <v>1.8234481023375935</v>
      </c>
      <c r="Z430" s="23">
        <f t="shared" si="159"/>
        <v>3.9866347589062432</v>
      </c>
      <c r="AA430" s="23">
        <f t="shared" si="160"/>
        <v>0.45739030852123186</v>
      </c>
      <c r="AB430" s="23">
        <f t="shared" si="161"/>
        <v>1.0477670949760021</v>
      </c>
      <c r="AC430" s="23">
        <f t="shared" si="162"/>
        <v>11.413160436938057</v>
      </c>
      <c r="AD430" s="23">
        <f t="shared" si="163"/>
        <v>104.77670949760021</v>
      </c>
      <c r="AE430" s="23">
        <f t="shared" si="164"/>
        <v>-0.2</v>
      </c>
      <c r="AF430" s="46">
        <f t="shared" si="165"/>
        <v>0.17543268510897994</v>
      </c>
      <c r="AG430" s="23">
        <f t="shared" si="166"/>
        <v>0.12283657445510035</v>
      </c>
      <c r="AH430" s="23">
        <f t="shared" si="167"/>
        <v>1.18013712386533</v>
      </c>
      <c r="AI430" s="155">
        <f t="shared" si="168"/>
        <v>0.1767601314887578</v>
      </c>
      <c r="AJ430" s="155">
        <f t="shared" si="169"/>
        <v>2.471419219143077E-2</v>
      </c>
      <c r="AK430" s="155">
        <f t="shared" si="170"/>
        <v>0.20147432368018858</v>
      </c>
      <c r="AL430" s="155">
        <f t="shared" si="171"/>
        <v>12.055801113033414</v>
      </c>
    </row>
    <row r="431" spans="1:38" s="156" customFormat="1" x14ac:dyDescent="0.35">
      <c r="A431" s="23">
        <f>'Uitgebreide invoer'!A431</f>
        <v>298.89999999999759</v>
      </c>
      <c r="B431" s="23">
        <f t="shared" si="150"/>
        <v>0.69999999999998863</v>
      </c>
      <c r="C431" s="23">
        <f>'Uitgebreide invoer'!B431</f>
        <v>0.2</v>
      </c>
      <c r="D431" s="23" t="str">
        <f>'Uitgebreide invoer'!C431</f>
        <v>100 - Riet</v>
      </c>
      <c r="E431" s="23">
        <f>'Uitgebreide invoer'!D431</f>
        <v>100</v>
      </c>
      <c r="F431" s="23">
        <f>'Uitgebreide invoer'!E431</f>
        <v>1.5</v>
      </c>
      <c r="G431" s="23">
        <f>'Uitgebreide invoer'!F431</f>
        <v>1.2</v>
      </c>
      <c r="H431" s="23">
        <f>'Uitgebreide invoer'!G431</f>
        <v>1.2</v>
      </c>
      <c r="I431" s="23">
        <f>'Uitgebreide invoer'!H431</f>
        <v>1</v>
      </c>
      <c r="J431" s="24">
        <f>J430+(+H431-I431)/(MAX('Invoerblad heterogene watergang'!$H$9:$H$17))*B431</f>
        <v>1.0853999999999906</v>
      </c>
      <c r="K431" s="24">
        <f t="shared" si="172"/>
        <v>1.8584036896117837</v>
      </c>
      <c r="L431" s="79">
        <f t="shared" si="173"/>
        <v>0.77283853619205867</v>
      </c>
      <c r="M431" s="91">
        <f>'Uitgebreide invoer'!K431</f>
        <v>50</v>
      </c>
      <c r="N431" s="89">
        <f t="shared" si="151"/>
        <v>1.4353999999999907</v>
      </c>
      <c r="O431" s="93" t="str">
        <f>'Uitgebreide invoer'!L431</f>
        <v>Begroeiing volgt bodemverloop</v>
      </c>
      <c r="P431" s="23">
        <f t="shared" si="152"/>
        <v>0.35</v>
      </c>
      <c r="Q431" s="24">
        <f t="shared" si="153"/>
        <v>2.3593345676348727E-4</v>
      </c>
      <c r="R431" s="23">
        <f>'Uitgebreide invoer'!I431</f>
        <v>0</v>
      </c>
      <c r="S431" s="23">
        <f t="shared" si="154"/>
        <v>0</v>
      </c>
      <c r="T431" s="24">
        <f t="shared" si="174"/>
        <v>0.42283853619205869</v>
      </c>
      <c r="U431" s="23" t="str">
        <f>'Uitgebreide invoer'!J431</f>
        <v>Nee</v>
      </c>
      <c r="V431" s="23">
        <f t="shared" si="155"/>
        <v>0.77559488496403473</v>
      </c>
      <c r="W431" s="23">
        <f t="shared" si="156"/>
        <v>2.7245660234826032</v>
      </c>
      <c r="X431" s="23">
        <f t="shared" si="157"/>
        <v>0.28466731152018532</v>
      </c>
      <c r="Y431" s="23">
        <f t="shared" si="158"/>
        <v>1.8233253479656963</v>
      </c>
      <c r="Z431" s="23">
        <f t="shared" si="159"/>
        <v>3.9865089698949996</v>
      </c>
      <c r="AA431" s="23">
        <f t="shared" si="160"/>
        <v>0.45737394841826251</v>
      </c>
      <c r="AB431" s="23">
        <f t="shared" si="161"/>
        <v>1.0477304630016615</v>
      </c>
      <c r="AC431" s="23">
        <f t="shared" si="162"/>
        <v>11.411399763320267</v>
      </c>
      <c r="AD431" s="23">
        <f t="shared" si="163"/>
        <v>104.77304630016616</v>
      </c>
      <c r="AE431" s="23">
        <f t="shared" si="164"/>
        <v>-0.2</v>
      </c>
      <c r="AF431" s="46">
        <f t="shared" si="165"/>
        <v>0.1754274134775447</v>
      </c>
      <c r="AG431" s="23">
        <f t="shared" si="166"/>
        <v>0.12286293261227654</v>
      </c>
      <c r="AH431" s="23">
        <f t="shared" si="167"/>
        <v>1.1803532089923259</v>
      </c>
      <c r="AI431" s="155">
        <f t="shared" si="168"/>
        <v>0.17675488876169215</v>
      </c>
      <c r="AJ431" s="155">
        <f t="shared" si="169"/>
        <v>2.4719466989239103E-2</v>
      </c>
      <c r="AK431" s="155">
        <f t="shared" si="170"/>
        <v>0.20147435575093126</v>
      </c>
      <c r="AL431" s="155">
        <f t="shared" si="171"/>
        <v>12.055402109351032</v>
      </c>
    </row>
    <row r="432" spans="1:38" s="156" customFormat="1" x14ac:dyDescent="0.35">
      <c r="A432" s="23">
        <f>'Uitgebreide invoer'!A432</f>
        <v>299.59999999999758</v>
      </c>
      <c r="B432" s="23">
        <f t="shared" si="150"/>
        <v>0.69999999999998863</v>
      </c>
      <c r="C432" s="23">
        <f>'Uitgebreide invoer'!B432</f>
        <v>0.2</v>
      </c>
      <c r="D432" s="23" t="str">
        <f>'Uitgebreide invoer'!C432</f>
        <v>100 - Riet</v>
      </c>
      <c r="E432" s="23">
        <f>'Uitgebreide invoer'!D432</f>
        <v>100</v>
      </c>
      <c r="F432" s="23">
        <f>'Uitgebreide invoer'!E432</f>
        <v>1.5</v>
      </c>
      <c r="G432" s="23">
        <f>'Uitgebreide invoer'!F432</f>
        <v>1.2</v>
      </c>
      <c r="H432" s="23">
        <f>'Uitgebreide invoer'!G432</f>
        <v>1.2</v>
      </c>
      <c r="I432" s="23">
        <f>'Uitgebreide invoer'!H432</f>
        <v>1</v>
      </c>
      <c r="J432" s="24">
        <f>J431+(+H432-I432)/(MAX('Invoerblad heterogene watergang'!$H$9:$H$17))*B432</f>
        <v>1.0855999999999906</v>
      </c>
      <c r="K432" s="24">
        <f t="shared" si="172"/>
        <v>1.8585688840088768</v>
      </c>
      <c r="L432" s="79">
        <f t="shared" si="173"/>
        <v>0.77280368961179313</v>
      </c>
      <c r="M432" s="91">
        <f>'Uitgebreide invoer'!K432</f>
        <v>50</v>
      </c>
      <c r="N432" s="89">
        <f t="shared" si="151"/>
        <v>1.4355999999999907</v>
      </c>
      <c r="O432" s="93" t="str">
        <f>'Uitgebreide invoer'!L432</f>
        <v>Begroeiing volgt bodemverloop</v>
      </c>
      <c r="P432" s="23">
        <f t="shared" si="152"/>
        <v>0.35</v>
      </c>
      <c r="Q432" s="24">
        <f t="shared" si="153"/>
        <v>2.3599199584726097E-4</v>
      </c>
      <c r="R432" s="23">
        <f>'Uitgebreide invoer'!I432</f>
        <v>0</v>
      </c>
      <c r="S432" s="23">
        <f t="shared" si="154"/>
        <v>0</v>
      </c>
      <c r="T432" s="24">
        <f t="shared" si="174"/>
        <v>0.42280368961179315</v>
      </c>
      <c r="U432" s="23" t="str">
        <f>'Uitgebreide invoer'!J432</f>
        <v>Nee</v>
      </c>
      <c r="V432" s="23">
        <f t="shared" si="155"/>
        <v>0.77550886745817005</v>
      </c>
      <c r="W432" s="23">
        <f t="shared" si="156"/>
        <v>2.7244403823506813</v>
      </c>
      <c r="X432" s="23">
        <f t="shared" si="157"/>
        <v>0.2846488667845436</v>
      </c>
      <c r="Y432" s="23">
        <f t="shared" si="158"/>
        <v>1.823202741550553</v>
      </c>
      <c r="Z432" s="23">
        <f t="shared" si="159"/>
        <v>3.9863833287630772</v>
      </c>
      <c r="AA432" s="23">
        <f t="shared" si="160"/>
        <v>0.45735760743216558</v>
      </c>
      <c r="AB432" s="23">
        <f t="shared" si="161"/>
        <v>1.0476938740923829</v>
      </c>
      <c r="AC432" s="23">
        <f t="shared" si="162"/>
        <v>11.409641302218427</v>
      </c>
      <c r="AD432" s="23">
        <f t="shared" si="163"/>
        <v>104.76938740923829</v>
      </c>
      <c r="AE432" s="23">
        <f t="shared" si="164"/>
        <v>-0.2</v>
      </c>
      <c r="AF432" s="46">
        <f t="shared" si="165"/>
        <v>0.17542214679016913</v>
      </c>
      <c r="AG432" s="23">
        <f t="shared" si="166"/>
        <v>0.12288926604915443</v>
      </c>
      <c r="AH432" s="23">
        <f t="shared" si="167"/>
        <v>1.1805692782164623</v>
      </c>
      <c r="AI432" s="155">
        <f t="shared" si="168"/>
        <v>0.17674965093693254</v>
      </c>
      <c r="AJ432" s="155">
        <f t="shared" si="169"/>
        <v>2.472473683840104E-2</v>
      </c>
      <c r="AK432" s="155">
        <f t="shared" si="170"/>
        <v>0.20147438777533358</v>
      </c>
      <c r="AL432" s="155">
        <f t="shared" si="171"/>
        <v>12.055003591317389</v>
      </c>
    </row>
    <row r="433" spans="1:38" s="156" customFormat="1" x14ac:dyDescent="0.35">
      <c r="A433" s="23">
        <f>'Uitgebreide invoer'!A433</f>
        <v>300.29999999999757</v>
      </c>
      <c r="B433" s="23">
        <f t="shared" si="150"/>
        <v>0.69999999999998863</v>
      </c>
      <c r="C433" s="23">
        <f>'Uitgebreide invoer'!B433</f>
        <v>0.2</v>
      </c>
      <c r="D433" s="23" t="str">
        <f>'Uitgebreide invoer'!C433</f>
        <v>100 - Riet</v>
      </c>
      <c r="E433" s="23">
        <f>'Uitgebreide invoer'!D433</f>
        <v>100</v>
      </c>
      <c r="F433" s="23">
        <f>'Uitgebreide invoer'!E433</f>
        <v>1.5</v>
      </c>
      <c r="G433" s="23">
        <f>'Uitgebreide invoer'!F433</f>
        <v>1.2</v>
      </c>
      <c r="H433" s="23">
        <f>'Uitgebreide invoer'!G433</f>
        <v>1.2</v>
      </c>
      <c r="I433" s="23">
        <f>'Uitgebreide invoer'!H433</f>
        <v>1</v>
      </c>
      <c r="J433" s="24">
        <f>J432+(+H433-I433)/(MAX('Invoerblad heterogene watergang'!$H$9:$H$17))*B433</f>
        <v>1.0857999999999906</v>
      </c>
      <c r="K433" s="24">
        <f t="shared" si="172"/>
        <v>1.8587341193463498</v>
      </c>
      <c r="L433" s="79">
        <f t="shared" si="173"/>
        <v>0.77276888400888621</v>
      </c>
      <c r="M433" s="91">
        <f>'Uitgebreide invoer'!K433</f>
        <v>50</v>
      </c>
      <c r="N433" s="89">
        <f t="shared" si="151"/>
        <v>1.4357999999999906</v>
      </c>
      <c r="O433" s="93" t="str">
        <f>'Uitgebreide invoer'!L433</f>
        <v>Begroeiing volgt bodemverloop</v>
      </c>
      <c r="P433" s="23">
        <f t="shared" si="152"/>
        <v>0.35</v>
      </c>
      <c r="Q433" s="24">
        <f t="shared" si="153"/>
        <v>2.360504821042264E-4</v>
      </c>
      <c r="R433" s="23">
        <f>'Uitgebreide invoer'!I433</f>
        <v>0</v>
      </c>
      <c r="S433" s="23">
        <f t="shared" si="154"/>
        <v>0</v>
      </c>
      <c r="T433" s="24">
        <f t="shared" si="174"/>
        <v>0.42276888400888624</v>
      </c>
      <c r="U433" s="23" t="str">
        <f>'Uitgebreide invoer'!J433</f>
        <v>Nee</v>
      </c>
      <c r="V433" s="23">
        <f t="shared" si="155"/>
        <v>0.77542295473984213</v>
      </c>
      <c r="W433" s="23">
        <f t="shared" si="156"/>
        <v>2.7243148889647273</v>
      </c>
      <c r="X433" s="23">
        <f t="shared" si="157"/>
        <v>0.28463044337525617</v>
      </c>
      <c r="Y433" s="23">
        <f t="shared" si="158"/>
        <v>1.8230802829491726</v>
      </c>
      <c r="Z433" s="23">
        <f t="shared" si="159"/>
        <v>3.9862578353771232</v>
      </c>
      <c r="AA433" s="23">
        <f t="shared" si="160"/>
        <v>0.45734128554599596</v>
      </c>
      <c r="AB433" s="23">
        <f t="shared" si="161"/>
        <v>1.0476573282093304</v>
      </c>
      <c r="AC433" s="23">
        <f t="shared" si="162"/>
        <v>11.40788505125991</v>
      </c>
      <c r="AD433" s="23">
        <f t="shared" si="163"/>
        <v>104.76573282093304</v>
      </c>
      <c r="AE433" s="23">
        <f t="shared" si="164"/>
        <v>-0.2</v>
      </c>
      <c r="AF433" s="46">
        <f t="shared" si="165"/>
        <v>0.17541688504539241</v>
      </c>
      <c r="AG433" s="23">
        <f t="shared" si="166"/>
        <v>0.12291557477303802</v>
      </c>
      <c r="AH433" s="23">
        <f t="shared" si="167"/>
        <v>1.1807853315446619</v>
      </c>
      <c r="AI433" s="155">
        <f t="shared" si="168"/>
        <v>0.17674441801307306</v>
      </c>
      <c r="AJ433" s="155">
        <f t="shared" si="169"/>
        <v>2.4730001740383818E-2</v>
      </c>
      <c r="AK433" s="155">
        <f t="shared" si="170"/>
        <v>0.20147441975345687</v>
      </c>
      <c r="AL433" s="155">
        <f t="shared" si="171"/>
        <v>12.054605558460313</v>
      </c>
    </row>
    <row r="434" spans="1:38" s="156" customFormat="1" x14ac:dyDescent="0.35">
      <c r="A434" s="23">
        <f>'Uitgebreide invoer'!A434</f>
        <v>300.99999999999756</v>
      </c>
      <c r="B434" s="23">
        <f t="shared" si="150"/>
        <v>0.69999999999998863</v>
      </c>
      <c r="C434" s="23">
        <f>'Uitgebreide invoer'!B434</f>
        <v>0.2</v>
      </c>
      <c r="D434" s="23" t="str">
        <f>'Uitgebreide invoer'!C434</f>
        <v>100 - Riet</v>
      </c>
      <c r="E434" s="23">
        <f>'Uitgebreide invoer'!D434</f>
        <v>100</v>
      </c>
      <c r="F434" s="23">
        <f>'Uitgebreide invoer'!E434</f>
        <v>1.5</v>
      </c>
      <c r="G434" s="23">
        <f>'Uitgebreide invoer'!F434</f>
        <v>1.2</v>
      </c>
      <c r="H434" s="23">
        <f>'Uitgebreide invoer'!G434</f>
        <v>1.2</v>
      </c>
      <c r="I434" s="23">
        <f>'Uitgebreide invoer'!H434</f>
        <v>1</v>
      </c>
      <c r="J434" s="24">
        <f>J433+(+H434-I434)/(MAX('Invoerblad heterogene watergang'!$H$9:$H$17))*B434</f>
        <v>1.0859999999999905</v>
      </c>
      <c r="K434" s="24">
        <f t="shared" si="172"/>
        <v>1.8588993955872308</v>
      </c>
      <c r="L434" s="79">
        <f t="shared" si="173"/>
        <v>0.77273411934635927</v>
      </c>
      <c r="M434" s="91">
        <f>'Uitgebreide invoer'!K434</f>
        <v>50</v>
      </c>
      <c r="N434" s="89">
        <f t="shared" si="151"/>
        <v>1.4359999999999906</v>
      </c>
      <c r="O434" s="93" t="str">
        <f>'Uitgebreide invoer'!L434</f>
        <v>Begroeiing volgt bodemverloop</v>
      </c>
      <c r="P434" s="23">
        <f t="shared" si="152"/>
        <v>0.35</v>
      </c>
      <c r="Q434" s="24">
        <f t="shared" si="153"/>
        <v>2.3610891554447371E-4</v>
      </c>
      <c r="R434" s="23">
        <f>'Uitgebreide invoer'!I434</f>
        <v>0</v>
      </c>
      <c r="S434" s="23">
        <f t="shared" si="154"/>
        <v>0</v>
      </c>
      <c r="T434" s="24">
        <f t="shared" si="174"/>
        <v>0.42273411934635929</v>
      </c>
      <c r="U434" s="23" t="str">
        <f>'Uitgebreide invoer'!J434</f>
        <v>Nee</v>
      </c>
      <c r="V434" s="23">
        <f t="shared" si="155"/>
        <v>0.77533714670494402</v>
      </c>
      <c r="W434" s="23">
        <f t="shared" si="156"/>
        <v>2.7241895431914118</v>
      </c>
      <c r="X434" s="23">
        <f t="shared" si="157"/>
        <v>0.28461204127398193</v>
      </c>
      <c r="Y434" s="23">
        <f t="shared" si="158"/>
        <v>1.8229579720186211</v>
      </c>
      <c r="Z434" s="23">
        <f t="shared" si="159"/>
        <v>3.9861324896038077</v>
      </c>
      <c r="AA434" s="23">
        <f t="shared" si="160"/>
        <v>0.45732498274281136</v>
      </c>
      <c r="AB434" s="23">
        <f t="shared" si="161"/>
        <v>1.0476208253136772</v>
      </c>
      <c r="AC434" s="23">
        <f t="shared" si="162"/>
        <v>11.406131008073684</v>
      </c>
      <c r="AD434" s="23">
        <f t="shared" si="163"/>
        <v>104.76208253136772</v>
      </c>
      <c r="AE434" s="23">
        <f t="shared" si="164"/>
        <v>-0.2</v>
      </c>
      <c r="AF434" s="46">
        <f t="shared" si="165"/>
        <v>0.17541162824174572</v>
      </c>
      <c r="AG434" s="23">
        <f t="shared" si="166"/>
        <v>0.12294185879127145</v>
      </c>
      <c r="AH434" s="23">
        <f t="shared" si="167"/>
        <v>1.1810013689838681</v>
      </c>
      <c r="AI434" s="155">
        <f t="shared" si="168"/>
        <v>0.17673918998869967</v>
      </c>
      <c r="AJ434" s="155">
        <f t="shared" si="169"/>
        <v>2.4735261696661886E-2</v>
      </c>
      <c r="AK434" s="155">
        <f t="shared" si="170"/>
        <v>0.20147445168536154</v>
      </c>
      <c r="AL434" s="155">
        <f t="shared" si="171"/>
        <v>12.054208010307796</v>
      </c>
    </row>
    <row r="435" spans="1:38" s="156" customFormat="1" x14ac:dyDescent="0.35">
      <c r="A435" s="23">
        <f>'Uitgebreide invoer'!A435</f>
        <v>301.69999999999754</v>
      </c>
      <c r="B435" s="23">
        <f t="shared" si="150"/>
        <v>0.69999999999998863</v>
      </c>
      <c r="C435" s="23">
        <f>'Uitgebreide invoer'!B435</f>
        <v>0.2</v>
      </c>
      <c r="D435" s="23" t="str">
        <f>'Uitgebreide invoer'!C435</f>
        <v>100 - Riet</v>
      </c>
      <c r="E435" s="23">
        <f>'Uitgebreide invoer'!D435</f>
        <v>100</v>
      </c>
      <c r="F435" s="23">
        <f>'Uitgebreide invoer'!E435</f>
        <v>1.5</v>
      </c>
      <c r="G435" s="23">
        <f>'Uitgebreide invoer'!F435</f>
        <v>1.2</v>
      </c>
      <c r="H435" s="23">
        <f>'Uitgebreide invoer'!G435</f>
        <v>1.2</v>
      </c>
      <c r="I435" s="23">
        <f>'Uitgebreide invoer'!H435</f>
        <v>1</v>
      </c>
      <c r="J435" s="24">
        <f>J434+(+H435-I435)/(MAX('Invoerblad heterogene watergang'!$H$9:$H$17))*B435</f>
        <v>1.0861999999999905</v>
      </c>
      <c r="K435" s="24">
        <f t="shared" si="172"/>
        <v>1.8590647126945556</v>
      </c>
      <c r="L435" s="79">
        <f t="shared" si="173"/>
        <v>0.77269939558724032</v>
      </c>
      <c r="M435" s="91">
        <f>'Uitgebreide invoer'!K435</f>
        <v>50</v>
      </c>
      <c r="N435" s="89">
        <f t="shared" si="151"/>
        <v>1.4361999999999906</v>
      </c>
      <c r="O435" s="93" t="str">
        <f>'Uitgebreide invoer'!L435</f>
        <v>Begroeiing volgt bodemverloop</v>
      </c>
      <c r="P435" s="23">
        <f t="shared" si="152"/>
        <v>0.35</v>
      </c>
      <c r="Q435" s="24">
        <f t="shared" si="153"/>
        <v>2.3616729617818798E-4</v>
      </c>
      <c r="R435" s="23">
        <f>'Uitgebreide invoer'!I435</f>
        <v>0</v>
      </c>
      <c r="S435" s="23">
        <f t="shared" si="154"/>
        <v>0</v>
      </c>
      <c r="T435" s="24">
        <f t="shared" si="174"/>
        <v>0.42269939558724035</v>
      </c>
      <c r="U435" s="23" t="str">
        <f>'Uitgebreide invoer'!J435</f>
        <v>Nee</v>
      </c>
      <c r="V435" s="23">
        <f t="shared" si="155"/>
        <v>0.77525144324941586</v>
      </c>
      <c r="W435" s="23">
        <f t="shared" si="156"/>
        <v>2.7240643448974318</v>
      </c>
      <c r="X435" s="23">
        <f t="shared" si="157"/>
        <v>0.28459366046238022</v>
      </c>
      <c r="Y435" s="23">
        <f t="shared" si="158"/>
        <v>1.8228358086160179</v>
      </c>
      <c r="Z435" s="23">
        <f t="shared" si="159"/>
        <v>3.9860072913098277</v>
      </c>
      <c r="AA435" s="23">
        <f t="shared" si="160"/>
        <v>0.4573086990056715</v>
      </c>
      <c r="AB435" s="23">
        <f t="shared" si="161"/>
        <v>1.0475843653666019</v>
      </c>
      <c r="AC435" s="23">
        <f t="shared" si="162"/>
        <v>11.404379170290259</v>
      </c>
      <c r="AD435" s="23">
        <f t="shared" si="163"/>
        <v>104.7584365366602</v>
      </c>
      <c r="AE435" s="23">
        <f t="shared" si="164"/>
        <v>-0.2</v>
      </c>
      <c r="AF435" s="46">
        <f t="shared" si="165"/>
        <v>0.1754063763777533</v>
      </c>
      <c r="AG435" s="23">
        <f t="shared" si="166"/>
        <v>0.12296811811123354</v>
      </c>
      <c r="AH435" s="23">
        <f t="shared" si="167"/>
        <v>1.181217390541041</v>
      </c>
      <c r="AI435" s="155">
        <f t="shared" si="168"/>
        <v>0.1767339668623914</v>
      </c>
      <c r="AJ435" s="155">
        <f t="shared" si="169"/>
        <v>2.4740516708717339E-2</v>
      </c>
      <c r="AK435" s="155">
        <f t="shared" si="170"/>
        <v>0.20147448357110875</v>
      </c>
      <c r="AL435" s="155">
        <f t="shared" si="171"/>
        <v>12.053810946387971</v>
      </c>
    </row>
    <row r="436" spans="1:38" s="156" customFormat="1" x14ac:dyDescent="0.35">
      <c r="A436" s="23">
        <f>'Uitgebreide invoer'!A436</f>
        <v>302.39999999999753</v>
      </c>
      <c r="B436" s="23">
        <f t="shared" si="150"/>
        <v>0.69999999999998863</v>
      </c>
      <c r="C436" s="23">
        <f>'Uitgebreide invoer'!B436</f>
        <v>0.2</v>
      </c>
      <c r="D436" s="23" t="str">
        <f>'Uitgebreide invoer'!C436</f>
        <v>100 - Riet</v>
      </c>
      <c r="E436" s="23">
        <f>'Uitgebreide invoer'!D436</f>
        <v>100</v>
      </c>
      <c r="F436" s="23">
        <f>'Uitgebreide invoer'!E436</f>
        <v>1.5</v>
      </c>
      <c r="G436" s="23">
        <f>'Uitgebreide invoer'!F436</f>
        <v>1.2</v>
      </c>
      <c r="H436" s="23">
        <f>'Uitgebreide invoer'!G436</f>
        <v>1.2</v>
      </c>
      <c r="I436" s="23">
        <f>'Uitgebreide invoer'!H436</f>
        <v>1</v>
      </c>
      <c r="J436" s="24">
        <f>J435+(+H436-I436)/(MAX('Invoerblad heterogene watergang'!$H$9:$H$17))*B436</f>
        <v>1.0863999999999905</v>
      </c>
      <c r="K436" s="24">
        <f t="shared" si="172"/>
        <v>1.8592300706313667</v>
      </c>
      <c r="L436" s="79">
        <f t="shared" si="173"/>
        <v>0.77266471269456516</v>
      </c>
      <c r="M436" s="91">
        <f>'Uitgebreide invoer'!K436</f>
        <v>50</v>
      </c>
      <c r="N436" s="89">
        <f t="shared" si="151"/>
        <v>1.4363999999999906</v>
      </c>
      <c r="O436" s="93" t="str">
        <f>'Uitgebreide invoer'!L436</f>
        <v>Begroeiing volgt bodemverloop</v>
      </c>
      <c r="P436" s="23">
        <f t="shared" si="152"/>
        <v>0.35</v>
      </c>
      <c r="Q436" s="24">
        <f t="shared" si="153"/>
        <v>2.3622562401564423E-4</v>
      </c>
      <c r="R436" s="23">
        <f>'Uitgebreide invoer'!I436</f>
        <v>0</v>
      </c>
      <c r="S436" s="23">
        <f t="shared" si="154"/>
        <v>0</v>
      </c>
      <c r="T436" s="24">
        <f t="shared" si="174"/>
        <v>0.42266471269456518</v>
      </c>
      <c r="U436" s="23" t="str">
        <f>'Uitgebreide invoer'!J436</f>
        <v>Nee</v>
      </c>
      <c r="V436" s="23">
        <f t="shared" si="155"/>
        <v>0.77516584426924717</v>
      </c>
      <c r="W436" s="23">
        <f t="shared" si="156"/>
        <v>2.7239392939495097</v>
      </c>
      <c r="X436" s="23">
        <f t="shared" si="157"/>
        <v>0.28457530092211203</v>
      </c>
      <c r="Y436" s="23">
        <f t="shared" si="158"/>
        <v>1.8227137925985404</v>
      </c>
      <c r="Z436" s="23">
        <f t="shared" si="159"/>
        <v>3.9858822403619056</v>
      </c>
      <c r="AA436" s="23">
        <f t="shared" si="160"/>
        <v>0.45729243431763894</v>
      </c>
      <c r="AB436" s="23">
        <f t="shared" si="161"/>
        <v>1.0475479483292931</v>
      </c>
      <c r="AC436" s="23">
        <f t="shared" si="162"/>
        <v>11.402629535541749</v>
      </c>
      <c r="AD436" s="23">
        <f t="shared" si="163"/>
        <v>104.75479483292931</v>
      </c>
      <c r="AE436" s="23">
        <f t="shared" si="164"/>
        <v>-0.2</v>
      </c>
      <c r="AF436" s="46">
        <f t="shared" si="165"/>
        <v>0.17540112945193176</v>
      </c>
      <c r="AG436" s="23">
        <f t="shared" si="166"/>
        <v>0.12299435274034126</v>
      </c>
      <c r="AH436" s="23">
        <f t="shared" si="167"/>
        <v>1.1814333962231602</v>
      </c>
      <c r="AI436" s="155">
        <f t="shared" si="168"/>
        <v>0.17672874863271959</v>
      </c>
      <c r="AJ436" s="155">
        <f t="shared" si="169"/>
        <v>2.474576677803951E-2</v>
      </c>
      <c r="AK436" s="155">
        <f t="shared" si="170"/>
        <v>0.20147451541075911</v>
      </c>
      <c r="AL436" s="155">
        <f t="shared" si="171"/>
        <v>12.053414366229143</v>
      </c>
    </row>
    <row r="437" spans="1:38" s="156" customFormat="1" x14ac:dyDescent="0.35">
      <c r="A437" s="23">
        <f>'Uitgebreide invoer'!A437</f>
        <v>303.09999999999752</v>
      </c>
      <c r="B437" s="23">
        <f t="shared" si="150"/>
        <v>0.69999999999998863</v>
      </c>
      <c r="C437" s="23">
        <f>'Uitgebreide invoer'!B437</f>
        <v>0.2</v>
      </c>
      <c r="D437" s="23" t="str">
        <f>'Uitgebreide invoer'!C437</f>
        <v>100 - Riet</v>
      </c>
      <c r="E437" s="23">
        <f>'Uitgebreide invoer'!D437</f>
        <v>100</v>
      </c>
      <c r="F437" s="23">
        <f>'Uitgebreide invoer'!E437</f>
        <v>1.5</v>
      </c>
      <c r="G437" s="23">
        <f>'Uitgebreide invoer'!F437</f>
        <v>1.2</v>
      </c>
      <c r="H437" s="23">
        <f>'Uitgebreide invoer'!G437</f>
        <v>1.2</v>
      </c>
      <c r="I437" s="23">
        <f>'Uitgebreide invoer'!H437</f>
        <v>1</v>
      </c>
      <c r="J437" s="24">
        <f>J436+(+H437-I437)/(MAX('Invoerblad heterogene watergang'!$H$9:$H$17))*B437</f>
        <v>1.0865999999999905</v>
      </c>
      <c r="K437" s="24">
        <f t="shared" si="172"/>
        <v>1.8593954693607138</v>
      </c>
      <c r="L437" s="79">
        <f t="shared" si="173"/>
        <v>0.77263007063137623</v>
      </c>
      <c r="M437" s="91">
        <f>'Uitgebreide invoer'!K437</f>
        <v>50</v>
      </c>
      <c r="N437" s="89">
        <f t="shared" si="151"/>
        <v>1.4365999999999906</v>
      </c>
      <c r="O437" s="93" t="str">
        <f>'Uitgebreide invoer'!L437</f>
        <v>Begroeiing volgt bodemverloop</v>
      </c>
      <c r="P437" s="23">
        <f t="shared" si="152"/>
        <v>0.35</v>
      </c>
      <c r="Q437" s="24">
        <f t="shared" si="153"/>
        <v>2.3628389906721028E-4</v>
      </c>
      <c r="R437" s="23">
        <f>'Uitgebreide invoer'!I437</f>
        <v>0</v>
      </c>
      <c r="S437" s="23">
        <f t="shared" si="154"/>
        <v>0</v>
      </c>
      <c r="T437" s="24">
        <f t="shared" si="174"/>
        <v>0.42263007063137625</v>
      </c>
      <c r="U437" s="23" t="str">
        <f>'Uitgebreide invoer'!J437</f>
        <v>Nee</v>
      </c>
      <c r="V437" s="23">
        <f t="shared" si="155"/>
        <v>0.77508034966047468</v>
      </c>
      <c r="W437" s="23">
        <f t="shared" si="156"/>
        <v>2.7238143902143941</v>
      </c>
      <c r="X437" s="23">
        <f t="shared" si="157"/>
        <v>0.28455696263483921</v>
      </c>
      <c r="Y437" s="23">
        <f t="shared" si="158"/>
        <v>1.8225919238234196</v>
      </c>
      <c r="Z437" s="23">
        <f t="shared" si="159"/>
        <v>3.9857573366267909</v>
      </c>
      <c r="AA437" s="23">
        <f t="shared" si="160"/>
        <v>0.45727618866177833</v>
      </c>
      <c r="AB437" s="23">
        <f t="shared" si="161"/>
        <v>1.0475115741629448</v>
      </c>
      <c r="AC437" s="23">
        <f t="shared" si="162"/>
        <v>11.400882101461825</v>
      </c>
      <c r="AD437" s="23">
        <f t="shared" si="163"/>
        <v>104.75115741629449</v>
      </c>
      <c r="AE437" s="23">
        <f t="shared" si="164"/>
        <v>-0.2</v>
      </c>
      <c r="AF437" s="46">
        <f t="shared" si="165"/>
        <v>0.17539588746279039</v>
      </c>
      <c r="AG437" s="23">
        <f t="shared" si="166"/>
        <v>0.12302056268604811</v>
      </c>
      <c r="AH437" s="23">
        <f t="shared" si="167"/>
        <v>1.1816493860372235</v>
      </c>
      <c r="AI437" s="155">
        <f t="shared" si="168"/>
        <v>0.17672353529824819</v>
      </c>
      <c r="AJ437" s="155">
        <f t="shared" si="169"/>
        <v>2.4751011906125182E-2</v>
      </c>
      <c r="AK437" s="155">
        <f t="shared" si="170"/>
        <v>0.20147454720437338</v>
      </c>
      <c r="AL437" s="155">
        <f t="shared" si="171"/>
        <v>12.053018269359777</v>
      </c>
    </row>
    <row r="438" spans="1:38" s="156" customFormat="1" x14ac:dyDescent="0.35">
      <c r="A438" s="23">
        <f>'Uitgebreide invoer'!A438</f>
        <v>303.79999999999751</v>
      </c>
      <c r="B438" s="23">
        <f t="shared" si="150"/>
        <v>0.69999999999998863</v>
      </c>
      <c r="C438" s="23">
        <f>'Uitgebreide invoer'!B438</f>
        <v>0.2</v>
      </c>
      <c r="D438" s="23" t="str">
        <f>'Uitgebreide invoer'!C438</f>
        <v>100 - Riet</v>
      </c>
      <c r="E438" s="23">
        <f>'Uitgebreide invoer'!D438</f>
        <v>100</v>
      </c>
      <c r="F438" s="23">
        <f>'Uitgebreide invoer'!E438</f>
        <v>1.5</v>
      </c>
      <c r="G438" s="23">
        <f>'Uitgebreide invoer'!F438</f>
        <v>1.2</v>
      </c>
      <c r="H438" s="23">
        <f>'Uitgebreide invoer'!G438</f>
        <v>1.2</v>
      </c>
      <c r="I438" s="23">
        <f>'Uitgebreide invoer'!H438</f>
        <v>1</v>
      </c>
      <c r="J438" s="24">
        <f>J437+(+H438-I438)/(MAX('Invoerblad heterogene watergang'!$H$9:$H$17))*B438</f>
        <v>1.0867999999999904</v>
      </c>
      <c r="K438" s="24">
        <f t="shared" si="172"/>
        <v>1.8595609088456542</v>
      </c>
      <c r="L438" s="79">
        <f t="shared" si="173"/>
        <v>0.77259546936072332</v>
      </c>
      <c r="M438" s="91">
        <f>'Uitgebreide invoer'!K438</f>
        <v>50</v>
      </c>
      <c r="N438" s="89">
        <f t="shared" si="151"/>
        <v>1.4367999999999905</v>
      </c>
      <c r="O438" s="93" t="str">
        <f>'Uitgebreide invoer'!L438</f>
        <v>Begroeiing volgt bodemverloop</v>
      </c>
      <c r="P438" s="23">
        <f t="shared" si="152"/>
        <v>0.35</v>
      </c>
      <c r="Q438" s="24">
        <f t="shared" si="153"/>
        <v>2.36342121343346E-4</v>
      </c>
      <c r="R438" s="23">
        <f>'Uitgebreide invoer'!I438</f>
        <v>0</v>
      </c>
      <c r="S438" s="23">
        <f t="shared" si="154"/>
        <v>0</v>
      </c>
      <c r="T438" s="24">
        <f t="shared" si="174"/>
        <v>0.42259546936072334</v>
      </c>
      <c r="U438" s="23" t="str">
        <f>'Uitgebreide invoer'!J438</f>
        <v>Nee</v>
      </c>
      <c r="V438" s="23">
        <f t="shared" si="155"/>
        <v>0.77499495931918305</v>
      </c>
      <c r="W438" s="23">
        <f t="shared" si="156"/>
        <v>2.723689633558859</v>
      </c>
      <c r="X438" s="23">
        <f t="shared" si="157"/>
        <v>0.28453864558222447</v>
      </c>
      <c r="Y438" s="23">
        <f t="shared" si="158"/>
        <v>1.8224702021479422</v>
      </c>
      <c r="Z438" s="23">
        <f t="shared" si="159"/>
        <v>3.9856325799712549</v>
      </c>
      <c r="AA438" s="23">
        <f t="shared" si="160"/>
        <v>0.45725996202115704</v>
      </c>
      <c r="AB438" s="23">
        <f t="shared" si="161"/>
        <v>1.0474752428287593</v>
      </c>
      <c r="AC438" s="23">
        <f t="shared" si="162"/>
        <v>11.39913686568573</v>
      </c>
      <c r="AD438" s="23">
        <f t="shared" si="163"/>
        <v>104.74752428287593</v>
      </c>
      <c r="AE438" s="23">
        <f t="shared" si="164"/>
        <v>-0.2</v>
      </c>
      <c r="AF438" s="46">
        <f t="shared" si="165"/>
        <v>0.17539065040883095</v>
      </c>
      <c r="AG438" s="23">
        <f t="shared" si="166"/>
        <v>0.1230467479558453</v>
      </c>
      <c r="AH438" s="23">
        <f t="shared" si="167"/>
        <v>1.1818653599902473</v>
      </c>
      <c r="AI438" s="155">
        <f t="shared" si="168"/>
        <v>0.17671832685753378</v>
      </c>
      <c r="AJ438" s="155">
        <f t="shared" si="169"/>
        <v>2.4756252094478546E-2</v>
      </c>
      <c r="AK438" s="155">
        <f t="shared" si="170"/>
        <v>0.20147457895201232</v>
      </c>
      <c r="AL438" s="155">
        <f t="shared" si="171"/>
        <v>12.052622655308486</v>
      </c>
    </row>
    <row r="439" spans="1:38" s="156" customFormat="1" x14ac:dyDescent="0.35">
      <c r="A439" s="23">
        <f>'Uitgebreide invoer'!A439</f>
        <v>304.4999999999975</v>
      </c>
      <c r="B439" s="23">
        <f t="shared" si="150"/>
        <v>0.69999999999998863</v>
      </c>
      <c r="C439" s="23">
        <f>'Uitgebreide invoer'!B439</f>
        <v>0.2</v>
      </c>
      <c r="D439" s="23" t="str">
        <f>'Uitgebreide invoer'!C439</f>
        <v>100 - Riet</v>
      </c>
      <c r="E439" s="23">
        <f>'Uitgebreide invoer'!D439</f>
        <v>100</v>
      </c>
      <c r="F439" s="23">
        <f>'Uitgebreide invoer'!E439</f>
        <v>1.5</v>
      </c>
      <c r="G439" s="23">
        <f>'Uitgebreide invoer'!F439</f>
        <v>1.2</v>
      </c>
      <c r="H439" s="23">
        <f>'Uitgebreide invoer'!G439</f>
        <v>1.2</v>
      </c>
      <c r="I439" s="23">
        <f>'Uitgebreide invoer'!H439</f>
        <v>1</v>
      </c>
      <c r="J439" s="24">
        <f>J438+(+H439-I439)/(MAX('Invoerblad heterogene watergang'!$H$9:$H$17))*B439</f>
        <v>1.0869999999999904</v>
      </c>
      <c r="K439" s="24">
        <f t="shared" si="172"/>
        <v>1.8597263890492524</v>
      </c>
      <c r="L439" s="79">
        <f t="shared" si="173"/>
        <v>0.77256090884566375</v>
      </c>
      <c r="M439" s="91">
        <f>'Uitgebreide invoer'!K439</f>
        <v>50</v>
      </c>
      <c r="N439" s="89">
        <f t="shared" si="151"/>
        <v>1.4369999999999905</v>
      </c>
      <c r="O439" s="93" t="str">
        <f>'Uitgebreide invoer'!L439</f>
        <v>Begroeiing volgt bodemverloop</v>
      </c>
      <c r="P439" s="23">
        <f t="shared" si="152"/>
        <v>0.35</v>
      </c>
      <c r="Q439" s="24">
        <f t="shared" si="153"/>
        <v>2.364002908546015E-4</v>
      </c>
      <c r="R439" s="23">
        <f>'Uitgebreide invoer'!I439</f>
        <v>0</v>
      </c>
      <c r="S439" s="23">
        <f t="shared" si="154"/>
        <v>0</v>
      </c>
      <c r="T439" s="24">
        <f t="shared" si="174"/>
        <v>0.42256090884566377</v>
      </c>
      <c r="U439" s="23" t="str">
        <f>'Uitgebreide invoer'!J439</f>
        <v>Nee</v>
      </c>
      <c r="V439" s="23">
        <f t="shared" si="155"/>
        <v>0.77490967314150649</v>
      </c>
      <c r="W439" s="23">
        <f t="shared" si="156"/>
        <v>2.7235650238497051</v>
      </c>
      <c r="X439" s="23">
        <f t="shared" si="157"/>
        <v>0.28452034974593227</v>
      </c>
      <c r="Y439" s="23">
        <f t="shared" si="158"/>
        <v>1.8223486274294531</v>
      </c>
      <c r="Z439" s="23">
        <f t="shared" si="159"/>
        <v>3.9855079702621019</v>
      </c>
      <c r="AA439" s="23">
        <f t="shared" si="160"/>
        <v>0.4572437543788449</v>
      </c>
      <c r="AB439" s="23">
        <f t="shared" si="161"/>
        <v>1.0474389542879465</v>
      </c>
      <c r="AC439" s="23">
        <f t="shared" si="162"/>
        <v>11.397393825850294</v>
      </c>
      <c r="AD439" s="23">
        <f t="shared" si="163"/>
        <v>104.74389542879466</v>
      </c>
      <c r="AE439" s="23">
        <f t="shared" si="164"/>
        <v>-0.2</v>
      </c>
      <c r="AF439" s="46">
        <f t="shared" si="165"/>
        <v>0.17538541828854812</v>
      </c>
      <c r="AG439" s="23">
        <f t="shared" si="166"/>
        <v>0.12307290855725947</v>
      </c>
      <c r="AH439" s="23">
        <f t="shared" si="167"/>
        <v>1.182081318089266</v>
      </c>
      <c r="AI439" s="155">
        <f t="shared" si="168"/>
        <v>0.17671312330912531</v>
      </c>
      <c r="AJ439" s="155">
        <f t="shared" si="169"/>
        <v>2.4761487344611022E-2</v>
      </c>
      <c r="AK439" s="155">
        <f t="shared" si="170"/>
        <v>0.20147461065373634</v>
      </c>
      <c r="AL439" s="155">
        <f t="shared" si="171"/>
        <v>12.052227523604051</v>
      </c>
    </row>
    <row r="440" spans="1:38" s="156" customFormat="1" x14ac:dyDescent="0.35">
      <c r="A440" s="23">
        <f>'Uitgebreide invoer'!A440</f>
        <v>305.19999999999749</v>
      </c>
      <c r="B440" s="23">
        <f t="shared" si="150"/>
        <v>0.69999999999998863</v>
      </c>
      <c r="C440" s="23">
        <f>'Uitgebreide invoer'!B440</f>
        <v>0.2</v>
      </c>
      <c r="D440" s="23" t="str">
        <f>'Uitgebreide invoer'!C440</f>
        <v>100 - Riet</v>
      </c>
      <c r="E440" s="23">
        <f>'Uitgebreide invoer'!D440</f>
        <v>100</v>
      </c>
      <c r="F440" s="23">
        <f>'Uitgebreide invoer'!E440</f>
        <v>1.5</v>
      </c>
      <c r="G440" s="23">
        <f>'Uitgebreide invoer'!F440</f>
        <v>1.2</v>
      </c>
      <c r="H440" s="23">
        <f>'Uitgebreide invoer'!G440</f>
        <v>1.2</v>
      </c>
      <c r="I440" s="23">
        <f>'Uitgebreide invoer'!H440</f>
        <v>1</v>
      </c>
      <c r="J440" s="24">
        <f>J439+(+H440-I440)/(MAX('Invoerblad heterogene watergang'!$H$9:$H$17))*B440</f>
        <v>1.0871999999999904</v>
      </c>
      <c r="K440" s="24">
        <f t="shared" si="172"/>
        <v>1.8598919099345805</v>
      </c>
      <c r="L440" s="79">
        <f t="shared" si="173"/>
        <v>0.77252638904926196</v>
      </c>
      <c r="M440" s="91">
        <f>'Uitgebreide invoer'!K440</f>
        <v>50</v>
      </c>
      <c r="N440" s="89">
        <f t="shared" si="151"/>
        <v>1.4371999999999905</v>
      </c>
      <c r="O440" s="93" t="str">
        <f>'Uitgebreide invoer'!L440</f>
        <v>Begroeiing volgt bodemverloop</v>
      </c>
      <c r="P440" s="23">
        <f t="shared" si="152"/>
        <v>0.35</v>
      </c>
      <c r="Q440" s="24">
        <f t="shared" si="153"/>
        <v>2.3645840761161866E-4</v>
      </c>
      <c r="R440" s="23">
        <f>'Uitgebreide invoer'!I440</f>
        <v>0</v>
      </c>
      <c r="S440" s="23">
        <f t="shared" si="154"/>
        <v>0</v>
      </c>
      <c r="T440" s="24">
        <f t="shared" si="174"/>
        <v>0.42252638904926199</v>
      </c>
      <c r="U440" s="23" t="str">
        <f>'Uitgebreide invoer'!J440</f>
        <v>Nee</v>
      </c>
      <c r="V440" s="23">
        <f t="shared" si="155"/>
        <v>0.77482449102362683</v>
      </c>
      <c r="W440" s="23">
        <f t="shared" si="156"/>
        <v>2.72344056095376</v>
      </c>
      <c r="X440" s="23">
        <f t="shared" si="157"/>
        <v>0.28450207510762787</v>
      </c>
      <c r="Y440" s="23">
        <f t="shared" si="158"/>
        <v>1.8222271995253518</v>
      </c>
      <c r="Z440" s="23">
        <f t="shared" si="159"/>
        <v>3.9853835073661559</v>
      </c>
      <c r="AA440" s="23">
        <f t="shared" si="160"/>
        <v>0.45722756571791456</v>
      </c>
      <c r="AB440" s="23">
        <f t="shared" si="161"/>
        <v>1.047402708501725</v>
      </c>
      <c r="AC440" s="23">
        <f t="shared" si="162"/>
        <v>11.395652979593928</v>
      </c>
      <c r="AD440" s="23">
        <f t="shared" si="163"/>
        <v>104.74027085017251</v>
      </c>
      <c r="AE440" s="23">
        <f t="shared" si="164"/>
        <v>-0.2</v>
      </c>
      <c r="AF440" s="46">
        <f t="shared" si="165"/>
        <v>0.17538019110042885</v>
      </c>
      <c r="AG440" s="23">
        <f t="shared" si="166"/>
        <v>0.1230990444978558</v>
      </c>
      <c r="AH440" s="23">
        <f t="shared" si="167"/>
        <v>1.1822972603413333</v>
      </c>
      <c r="AI440" s="155">
        <f t="shared" si="168"/>
        <v>0.17670792465156449</v>
      </c>
      <c r="AJ440" s="155">
        <f t="shared" si="169"/>
        <v>2.4766717658041431E-2</v>
      </c>
      <c r="AK440" s="155">
        <f t="shared" si="170"/>
        <v>0.20147464230960591</v>
      </c>
      <c r="AL440" s="155">
        <f t="shared" si="171"/>
        <v>12.051832873775403</v>
      </c>
    </row>
    <row r="441" spans="1:38" s="156" customFormat="1" x14ac:dyDescent="0.35">
      <c r="A441" s="23">
        <f>'Uitgebreide invoer'!A441</f>
        <v>305.89999999999748</v>
      </c>
      <c r="B441" s="23">
        <f t="shared" si="150"/>
        <v>0.69999999999998863</v>
      </c>
      <c r="C441" s="23">
        <f>'Uitgebreide invoer'!B441</f>
        <v>0.2</v>
      </c>
      <c r="D441" s="23" t="str">
        <f>'Uitgebreide invoer'!C441</f>
        <v>100 - Riet</v>
      </c>
      <c r="E441" s="23">
        <f>'Uitgebreide invoer'!D441</f>
        <v>100</v>
      </c>
      <c r="F441" s="23">
        <f>'Uitgebreide invoer'!E441</f>
        <v>1.5</v>
      </c>
      <c r="G441" s="23">
        <f>'Uitgebreide invoer'!F441</f>
        <v>1.2</v>
      </c>
      <c r="H441" s="23">
        <f>'Uitgebreide invoer'!G441</f>
        <v>1.2</v>
      </c>
      <c r="I441" s="23">
        <f>'Uitgebreide invoer'!H441</f>
        <v>1</v>
      </c>
      <c r="J441" s="24">
        <f>J440+(+H441-I441)/(MAX('Invoerblad heterogene watergang'!$H$9:$H$17))*B441</f>
        <v>1.0873999999999904</v>
      </c>
      <c r="K441" s="24">
        <f t="shared" si="172"/>
        <v>1.8600574714647182</v>
      </c>
      <c r="L441" s="79">
        <f t="shared" si="173"/>
        <v>0.77249190993459016</v>
      </c>
      <c r="M441" s="91">
        <f>'Uitgebreide invoer'!K441</f>
        <v>50</v>
      </c>
      <c r="N441" s="89">
        <f t="shared" si="151"/>
        <v>1.4373999999999905</v>
      </c>
      <c r="O441" s="93" t="str">
        <f>'Uitgebreide invoer'!L441</f>
        <v>Begroeiing volgt bodemverloop</v>
      </c>
      <c r="P441" s="23">
        <f t="shared" si="152"/>
        <v>0.35</v>
      </c>
      <c r="Q441" s="24">
        <f t="shared" si="153"/>
        <v>2.3651647162513099E-4</v>
      </c>
      <c r="R441" s="23">
        <f>'Uitgebreide invoer'!I441</f>
        <v>0</v>
      </c>
      <c r="S441" s="23">
        <f t="shared" si="154"/>
        <v>0</v>
      </c>
      <c r="T441" s="24">
        <f t="shared" si="174"/>
        <v>0.42249190993459018</v>
      </c>
      <c r="U441" s="23" t="str">
        <f>'Uitgebreide invoer'!J441</f>
        <v>Nee</v>
      </c>
      <c r="V441" s="23">
        <f t="shared" si="155"/>
        <v>0.77473941286177495</v>
      </c>
      <c r="W441" s="23">
        <f t="shared" si="156"/>
        <v>2.7233162447378785</v>
      </c>
      <c r="X441" s="23">
        <f t="shared" si="157"/>
        <v>0.28448382164897795</v>
      </c>
      <c r="Y441" s="23">
        <f t="shared" si="158"/>
        <v>1.8221059182930943</v>
      </c>
      <c r="Z441" s="23">
        <f t="shared" si="159"/>
        <v>3.9852591911502744</v>
      </c>
      <c r="AA441" s="23">
        <f t="shared" si="160"/>
        <v>0.45721139602144062</v>
      </c>
      <c r="AB441" s="23">
        <f t="shared" si="161"/>
        <v>1.0473665054313193</v>
      </c>
      <c r="AC441" s="23">
        <f t="shared" si="162"/>
        <v>11.393914324556613</v>
      </c>
      <c r="AD441" s="23">
        <f t="shared" si="163"/>
        <v>104.73665054313193</v>
      </c>
      <c r="AE441" s="23">
        <f t="shared" si="164"/>
        <v>-0.2</v>
      </c>
      <c r="AF441" s="46">
        <f t="shared" si="165"/>
        <v>0.17537496884295328</v>
      </c>
      <c r="AG441" s="23">
        <f t="shared" si="166"/>
        <v>0.12312515578523364</v>
      </c>
      <c r="AH441" s="23">
        <f t="shared" si="167"/>
        <v>1.1825131867535195</v>
      </c>
      <c r="AI441" s="155">
        <f t="shared" si="168"/>
        <v>0.17670273088338595</v>
      </c>
      <c r="AJ441" s="155">
        <f t="shared" si="169"/>
        <v>2.4771943036295922E-2</v>
      </c>
      <c r="AK441" s="155">
        <f t="shared" si="170"/>
        <v>0.20147467391968188</v>
      </c>
      <c r="AL441" s="155">
        <f t="shared" si="171"/>
        <v>12.05143870535167</v>
      </c>
    </row>
    <row r="442" spans="1:38" s="156" customFormat="1" x14ac:dyDescent="0.35">
      <c r="A442" s="23">
        <f>'Uitgebreide invoer'!A442</f>
        <v>306.59999999999746</v>
      </c>
      <c r="B442" s="23">
        <f t="shared" si="150"/>
        <v>0.69999999999998863</v>
      </c>
      <c r="C442" s="23">
        <f>'Uitgebreide invoer'!B442</f>
        <v>0.2</v>
      </c>
      <c r="D442" s="23" t="str">
        <f>'Uitgebreide invoer'!C442</f>
        <v>100 - Riet</v>
      </c>
      <c r="E442" s="23">
        <f>'Uitgebreide invoer'!D442</f>
        <v>100</v>
      </c>
      <c r="F442" s="23">
        <f>'Uitgebreide invoer'!E442</f>
        <v>1.5</v>
      </c>
      <c r="G442" s="23">
        <f>'Uitgebreide invoer'!F442</f>
        <v>1.2</v>
      </c>
      <c r="H442" s="23">
        <f>'Uitgebreide invoer'!G442</f>
        <v>1.2</v>
      </c>
      <c r="I442" s="23">
        <f>'Uitgebreide invoer'!H442</f>
        <v>1</v>
      </c>
      <c r="J442" s="24">
        <f>J441+(+H442-I442)/(MAX('Invoerblad heterogene watergang'!$H$9:$H$17))*B442</f>
        <v>1.0875999999999904</v>
      </c>
      <c r="K442" s="24">
        <f t="shared" si="172"/>
        <v>1.8602230736027523</v>
      </c>
      <c r="L442" s="79">
        <f t="shared" si="173"/>
        <v>0.77245747146472787</v>
      </c>
      <c r="M442" s="91">
        <f>'Uitgebreide invoer'!K442</f>
        <v>50</v>
      </c>
      <c r="N442" s="89">
        <f t="shared" si="151"/>
        <v>1.4375999999999904</v>
      </c>
      <c r="O442" s="93" t="str">
        <f>'Uitgebreide invoer'!L442</f>
        <v>Begroeiing volgt bodemverloop</v>
      </c>
      <c r="P442" s="23">
        <f t="shared" si="152"/>
        <v>0.35</v>
      </c>
      <c r="Q442" s="24">
        <f t="shared" si="153"/>
        <v>2.3657448290596199E-4</v>
      </c>
      <c r="R442" s="23">
        <f>'Uitgebreide invoer'!I442</f>
        <v>0</v>
      </c>
      <c r="S442" s="23">
        <f t="shared" si="154"/>
        <v>0</v>
      </c>
      <c r="T442" s="24">
        <f t="shared" si="174"/>
        <v>0.4224574714647279</v>
      </c>
      <c r="U442" s="23" t="str">
        <f>'Uitgebreide invoer'!J442</f>
        <v>Nee</v>
      </c>
      <c r="V442" s="23">
        <f t="shared" si="155"/>
        <v>0.7746544385522306</v>
      </c>
      <c r="W442" s="23">
        <f t="shared" si="156"/>
        <v>2.7231920750689413</v>
      </c>
      <c r="X442" s="23">
        <f t="shared" si="157"/>
        <v>0.28446558935165056</v>
      </c>
      <c r="Y442" s="23">
        <f t="shared" si="158"/>
        <v>1.821984783590195</v>
      </c>
      <c r="Z442" s="23">
        <f t="shared" si="159"/>
        <v>3.9851350214813372</v>
      </c>
      <c r="AA442" s="23">
        <f t="shared" si="160"/>
        <v>0.45719524527250138</v>
      </c>
      <c r="AB442" s="23">
        <f t="shared" si="161"/>
        <v>1.0473303450379645</v>
      </c>
      <c r="AC442" s="23">
        <f t="shared" si="162"/>
        <v>11.392177858379924</v>
      </c>
      <c r="AD442" s="23">
        <f t="shared" si="163"/>
        <v>104.73303450379645</v>
      </c>
      <c r="AE442" s="23">
        <f t="shared" si="164"/>
        <v>-0.2</v>
      </c>
      <c r="AF442" s="46">
        <f t="shared" si="165"/>
        <v>0.17536975151459394</v>
      </c>
      <c r="AG442" s="23">
        <f t="shared" si="166"/>
        <v>0.12315124242703035</v>
      </c>
      <c r="AH442" s="23">
        <f t="shared" si="167"/>
        <v>1.1827290973329139</v>
      </c>
      <c r="AI442" s="155">
        <f t="shared" si="168"/>
        <v>0.17669754200311655</v>
      </c>
      <c r="AJ442" s="155">
        <f t="shared" si="169"/>
        <v>2.4777163480907919E-2</v>
      </c>
      <c r="AK442" s="155">
        <f t="shared" si="170"/>
        <v>0.20147470548402446</v>
      </c>
      <c r="AL442" s="155">
        <f t="shared" si="171"/>
        <v>12.051045017862078</v>
      </c>
    </row>
    <row r="443" spans="1:38" s="156" customFormat="1" x14ac:dyDescent="0.35">
      <c r="A443" s="23">
        <f>'Uitgebreide invoer'!A443</f>
        <v>307.29999999999745</v>
      </c>
      <c r="B443" s="23">
        <f t="shared" si="150"/>
        <v>0.69999999999998863</v>
      </c>
      <c r="C443" s="23">
        <f>'Uitgebreide invoer'!B443</f>
        <v>0.2</v>
      </c>
      <c r="D443" s="23" t="str">
        <f>'Uitgebreide invoer'!C443</f>
        <v>100 - Riet</v>
      </c>
      <c r="E443" s="23">
        <f>'Uitgebreide invoer'!D443</f>
        <v>100</v>
      </c>
      <c r="F443" s="23">
        <f>'Uitgebreide invoer'!E443</f>
        <v>1.5</v>
      </c>
      <c r="G443" s="23">
        <f>'Uitgebreide invoer'!F443</f>
        <v>1.2</v>
      </c>
      <c r="H443" s="23">
        <f>'Uitgebreide invoer'!G443</f>
        <v>1.2</v>
      </c>
      <c r="I443" s="23">
        <f>'Uitgebreide invoer'!H443</f>
        <v>1</v>
      </c>
      <c r="J443" s="24">
        <f>J442+(+H443-I443)/(MAX('Invoerblad heterogene watergang'!$H$9:$H$17))*B443</f>
        <v>1.0877999999999903</v>
      </c>
      <c r="K443" s="24">
        <f t="shared" si="172"/>
        <v>1.8603887163117778</v>
      </c>
      <c r="L443" s="79">
        <f t="shared" si="173"/>
        <v>0.77242307360276197</v>
      </c>
      <c r="M443" s="91">
        <f>'Uitgebreide invoer'!K443</f>
        <v>50</v>
      </c>
      <c r="N443" s="89">
        <f t="shared" si="151"/>
        <v>1.4377999999999904</v>
      </c>
      <c r="O443" s="93" t="str">
        <f>'Uitgebreide invoer'!L443</f>
        <v>Begroeiing volgt bodemverloop</v>
      </c>
      <c r="P443" s="23">
        <f t="shared" si="152"/>
        <v>0.35</v>
      </c>
      <c r="Q443" s="24">
        <f t="shared" si="153"/>
        <v>2.3663244146502694E-4</v>
      </c>
      <c r="R443" s="23">
        <f>'Uitgebreide invoer'!I443</f>
        <v>0</v>
      </c>
      <c r="S443" s="23">
        <f t="shared" si="154"/>
        <v>0</v>
      </c>
      <c r="T443" s="24">
        <f t="shared" si="174"/>
        <v>0.42242307360276199</v>
      </c>
      <c r="U443" s="23" t="str">
        <f>'Uitgebreide invoer'!J443</f>
        <v>Nee</v>
      </c>
      <c r="V443" s="23">
        <f t="shared" si="155"/>
        <v>0.77456956799132115</v>
      </c>
      <c r="W443" s="23">
        <f t="shared" si="156"/>
        <v>2.7230680518138568</v>
      </c>
      <c r="X443" s="23">
        <f t="shared" si="157"/>
        <v>0.28444737819731475</v>
      </c>
      <c r="Y443" s="23">
        <f t="shared" si="158"/>
        <v>1.8218637952742209</v>
      </c>
      <c r="Z443" s="23">
        <f t="shared" si="159"/>
        <v>3.9850109982262527</v>
      </c>
      <c r="AA443" s="23">
        <f t="shared" si="160"/>
        <v>0.45717911345417644</v>
      </c>
      <c r="AB443" s="23">
        <f t="shared" si="161"/>
        <v>1.0472942272828998</v>
      </c>
      <c r="AC443" s="23">
        <f t="shared" si="162"/>
        <v>11.390443578706993</v>
      </c>
      <c r="AD443" s="23">
        <f t="shared" si="163"/>
        <v>104.72942272828998</v>
      </c>
      <c r="AE443" s="23">
        <f t="shared" si="164"/>
        <v>-0.2</v>
      </c>
      <c r="AF443" s="46">
        <f t="shared" si="165"/>
        <v>0.17536453911381619</v>
      </c>
      <c r="AG443" s="23">
        <f t="shared" si="166"/>
        <v>0.12317730443091909</v>
      </c>
      <c r="AH443" s="23">
        <f t="shared" si="167"/>
        <v>1.182944992086624</v>
      </c>
      <c r="AI443" s="155">
        <f t="shared" si="168"/>
        <v>0.17669235800927602</v>
      </c>
      <c r="AJ443" s="155">
        <f t="shared" si="169"/>
        <v>2.478237899341814E-2</v>
      </c>
      <c r="AK443" s="155">
        <f t="shared" si="170"/>
        <v>0.20147473700269417</v>
      </c>
      <c r="AL443" s="155">
        <f t="shared" si="171"/>
        <v>12.050651810836085</v>
      </c>
    </row>
    <row r="444" spans="1:38" s="156" customFormat="1" x14ac:dyDescent="0.35">
      <c r="A444" s="23">
        <f>'Uitgebreide invoer'!A444</f>
        <v>307.99999999999744</v>
      </c>
      <c r="B444" s="23">
        <f t="shared" si="150"/>
        <v>0.69999999999998863</v>
      </c>
      <c r="C444" s="23">
        <f>'Uitgebreide invoer'!B444</f>
        <v>0.2</v>
      </c>
      <c r="D444" s="23" t="str">
        <f>'Uitgebreide invoer'!C444</f>
        <v>100 - Riet</v>
      </c>
      <c r="E444" s="23">
        <f>'Uitgebreide invoer'!D444</f>
        <v>100</v>
      </c>
      <c r="F444" s="23">
        <f>'Uitgebreide invoer'!E444</f>
        <v>1.5</v>
      </c>
      <c r="G444" s="23">
        <f>'Uitgebreide invoer'!F444</f>
        <v>1.2</v>
      </c>
      <c r="H444" s="23">
        <f>'Uitgebreide invoer'!G444</f>
        <v>1.2</v>
      </c>
      <c r="I444" s="23">
        <f>'Uitgebreide invoer'!H444</f>
        <v>1</v>
      </c>
      <c r="J444" s="24">
        <f>J443+(+H444-I444)/(MAX('Invoerblad heterogene watergang'!$H$9:$H$17))*B444</f>
        <v>1.0879999999999903</v>
      </c>
      <c r="K444" s="24">
        <f t="shared" si="172"/>
        <v>1.8605543995548972</v>
      </c>
      <c r="L444" s="79">
        <f t="shared" si="173"/>
        <v>0.77238871631178752</v>
      </c>
      <c r="M444" s="91">
        <f>'Uitgebreide invoer'!K444</f>
        <v>50</v>
      </c>
      <c r="N444" s="89">
        <f t="shared" si="151"/>
        <v>1.4379999999999904</v>
      </c>
      <c r="O444" s="93" t="str">
        <f>'Uitgebreide invoer'!L444</f>
        <v>Begroeiing volgt bodemverloop</v>
      </c>
      <c r="P444" s="23">
        <f t="shared" si="152"/>
        <v>0.35</v>
      </c>
      <c r="Q444" s="24">
        <f t="shared" si="153"/>
        <v>2.3669034731332994E-4</v>
      </c>
      <c r="R444" s="23">
        <f>'Uitgebreide invoer'!I444</f>
        <v>0</v>
      </c>
      <c r="S444" s="23">
        <f t="shared" si="154"/>
        <v>0</v>
      </c>
      <c r="T444" s="24">
        <f t="shared" si="174"/>
        <v>0.42238871631178754</v>
      </c>
      <c r="U444" s="23" t="str">
        <f>'Uitgebreide invoer'!J444</f>
        <v>Nee</v>
      </c>
      <c r="V444" s="23">
        <f t="shared" si="155"/>
        <v>0.77448480107542461</v>
      </c>
      <c r="W444" s="23">
        <f t="shared" si="156"/>
        <v>2.7229441748395624</v>
      </c>
      <c r="X444" s="23">
        <f t="shared" si="157"/>
        <v>0.28442918816764129</v>
      </c>
      <c r="Y444" s="23">
        <f t="shared" si="158"/>
        <v>1.8217429532028016</v>
      </c>
      <c r="Z444" s="23">
        <f t="shared" si="159"/>
        <v>3.9848871212519583</v>
      </c>
      <c r="AA444" s="23">
        <f t="shared" si="160"/>
        <v>0.45716300054954945</v>
      </c>
      <c r="AB444" s="23">
        <f t="shared" si="161"/>
        <v>1.0472581521273769</v>
      </c>
      <c r="AC444" s="23">
        <f t="shared" si="162"/>
        <v>11.388711483182563</v>
      </c>
      <c r="AD444" s="23">
        <f t="shared" si="163"/>
        <v>104.7258152127377</v>
      </c>
      <c r="AE444" s="23">
        <f t="shared" si="164"/>
        <v>-0.2</v>
      </c>
      <c r="AF444" s="46">
        <f t="shared" si="165"/>
        <v>0.17535933163907788</v>
      </c>
      <c r="AG444" s="23">
        <f t="shared" si="166"/>
        <v>0.12320334180461065</v>
      </c>
      <c r="AH444" s="23">
        <f t="shared" si="167"/>
        <v>1.183160871021776</v>
      </c>
      <c r="AI444" s="155">
        <f t="shared" si="168"/>
        <v>0.17668717890037663</v>
      </c>
      <c r="AJ444" s="155">
        <f t="shared" si="169"/>
        <v>2.4787589575374497E-2</v>
      </c>
      <c r="AK444" s="155">
        <f t="shared" si="170"/>
        <v>0.20147476847575113</v>
      </c>
      <c r="AL444" s="155">
        <f t="shared" si="171"/>
        <v>12.050259083803253</v>
      </c>
    </row>
    <row r="445" spans="1:38" s="156" customFormat="1" x14ac:dyDescent="0.35">
      <c r="A445" s="23">
        <f>'Uitgebreide invoer'!A445</f>
        <v>308.69999999999743</v>
      </c>
      <c r="B445" s="23">
        <f t="shared" si="150"/>
        <v>0.69999999999998863</v>
      </c>
      <c r="C445" s="23">
        <f>'Uitgebreide invoer'!B445</f>
        <v>0.2</v>
      </c>
      <c r="D445" s="23" t="str">
        <f>'Uitgebreide invoer'!C445</f>
        <v>100 - Riet</v>
      </c>
      <c r="E445" s="23">
        <f>'Uitgebreide invoer'!D445</f>
        <v>100</v>
      </c>
      <c r="F445" s="23">
        <f>'Uitgebreide invoer'!E445</f>
        <v>1.5</v>
      </c>
      <c r="G445" s="23">
        <f>'Uitgebreide invoer'!F445</f>
        <v>1.2</v>
      </c>
      <c r="H445" s="23">
        <f>'Uitgebreide invoer'!G445</f>
        <v>1.2</v>
      </c>
      <c r="I445" s="23">
        <f>'Uitgebreide invoer'!H445</f>
        <v>1</v>
      </c>
      <c r="J445" s="24">
        <f>J444+(+H445-I445)/(MAX('Invoerblad heterogene watergang'!$H$9:$H$17))*B445</f>
        <v>1.0881999999999903</v>
      </c>
      <c r="K445" s="24">
        <f t="shared" si="172"/>
        <v>1.8607201232952206</v>
      </c>
      <c r="L445" s="79">
        <f t="shared" si="173"/>
        <v>0.77235439955490692</v>
      </c>
      <c r="M445" s="91">
        <f>'Uitgebreide invoer'!K445</f>
        <v>50</v>
      </c>
      <c r="N445" s="89">
        <f t="shared" si="151"/>
        <v>1.4381999999999904</v>
      </c>
      <c r="O445" s="93" t="str">
        <f>'Uitgebreide invoer'!L445</f>
        <v>Begroeiing volgt bodemverloop</v>
      </c>
      <c r="P445" s="23">
        <f t="shared" si="152"/>
        <v>0.35</v>
      </c>
      <c r="Q445" s="24">
        <f t="shared" si="153"/>
        <v>2.3674820046196607E-4</v>
      </c>
      <c r="R445" s="23">
        <f>'Uitgebreide invoer'!I445</f>
        <v>0</v>
      </c>
      <c r="S445" s="23">
        <f t="shared" si="154"/>
        <v>0</v>
      </c>
      <c r="T445" s="24">
        <f t="shared" si="174"/>
        <v>0.42235439955490695</v>
      </c>
      <c r="U445" s="23" t="str">
        <f>'Uitgebreide invoer'!J445</f>
        <v>Nee</v>
      </c>
      <c r="V445" s="23">
        <f t="shared" si="155"/>
        <v>0.77440013770096727</v>
      </c>
      <c r="W445" s="23">
        <f t="shared" si="156"/>
        <v>2.7228204440130219</v>
      </c>
      <c r="X445" s="23">
        <f t="shared" si="157"/>
        <v>0.28441101924430229</v>
      </c>
      <c r="Y445" s="23">
        <f t="shared" si="158"/>
        <v>1.8216222572336196</v>
      </c>
      <c r="Z445" s="23">
        <f t="shared" si="159"/>
        <v>3.9847633904254183</v>
      </c>
      <c r="AA445" s="23">
        <f t="shared" si="160"/>
        <v>0.45714690654170587</v>
      </c>
      <c r="AB445" s="23">
        <f t="shared" si="161"/>
        <v>1.0472221195326523</v>
      </c>
      <c r="AC445" s="23">
        <f t="shared" si="162"/>
        <v>11.386981569452953</v>
      </c>
      <c r="AD445" s="23">
        <f t="shared" si="163"/>
        <v>104.72221195326523</v>
      </c>
      <c r="AE445" s="23">
        <f t="shared" si="164"/>
        <v>-0.2</v>
      </c>
      <c r="AF445" s="46">
        <f t="shared" si="165"/>
        <v>0.17535412908882991</v>
      </c>
      <c r="AG445" s="23">
        <f t="shared" si="166"/>
        <v>0.12322935455585049</v>
      </c>
      <c r="AH445" s="23">
        <f t="shared" si="167"/>
        <v>1.1833767341455128</v>
      </c>
      <c r="AI445" s="155">
        <f t="shared" si="168"/>
        <v>0.17668200467492357</v>
      </c>
      <c r="AJ445" s="155">
        <f t="shared" si="169"/>
        <v>2.4792795228332137E-2</v>
      </c>
      <c r="AK445" s="155">
        <f t="shared" si="170"/>
        <v>0.2014747999032557</v>
      </c>
      <c r="AL445" s="155">
        <f t="shared" si="171"/>
        <v>12.049866836293358</v>
      </c>
    </row>
    <row r="446" spans="1:38" s="156" customFormat="1" x14ac:dyDescent="0.35">
      <c r="A446" s="23">
        <f>'Uitgebreide invoer'!A446</f>
        <v>309.39999999999742</v>
      </c>
      <c r="B446" s="23">
        <f t="shared" si="150"/>
        <v>0.69999999999998863</v>
      </c>
      <c r="C446" s="23">
        <f>'Uitgebreide invoer'!B446</f>
        <v>0.2</v>
      </c>
      <c r="D446" s="23" t="str">
        <f>'Uitgebreide invoer'!C446</f>
        <v>100 - Riet</v>
      </c>
      <c r="E446" s="23">
        <f>'Uitgebreide invoer'!D446</f>
        <v>100</v>
      </c>
      <c r="F446" s="23">
        <f>'Uitgebreide invoer'!E446</f>
        <v>1.5</v>
      </c>
      <c r="G446" s="23">
        <f>'Uitgebreide invoer'!F446</f>
        <v>1.2</v>
      </c>
      <c r="H446" s="23">
        <f>'Uitgebreide invoer'!G446</f>
        <v>1.2</v>
      </c>
      <c r="I446" s="23">
        <f>'Uitgebreide invoer'!H446</f>
        <v>1</v>
      </c>
      <c r="J446" s="24">
        <f>J445+(+H446-I446)/(MAX('Invoerblad heterogene watergang'!$H$9:$H$17))*B446</f>
        <v>1.0883999999999903</v>
      </c>
      <c r="K446" s="24">
        <f t="shared" si="172"/>
        <v>1.860885887495866</v>
      </c>
      <c r="L446" s="79">
        <f t="shared" si="173"/>
        <v>0.77232012329523037</v>
      </c>
      <c r="M446" s="91">
        <f>'Uitgebreide invoer'!K446</f>
        <v>50</v>
      </c>
      <c r="N446" s="89">
        <f t="shared" si="151"/>
        <v>1.4383999999999904</v>
      </c>
      <c r="O446" s="93" t="str">
        <f>'Uitgebreide invoer'!L446</f>
        <v>Begroeiing volgt bodemverloop</v>
      </c>
      <c r="P446" s="23">
        <f t="shared" si="152"/>
        <v>0.35</v>
      </c>
      <c r="Q446" s="24">
        <f t="shared" si="153"/>
        <v>2.3680600092212134E-4</v>
      </c>
      <c r="R446" s="23">
        <f>'Uitgebreide invoer'!I446</f>
        <v>0</v>
      </c>
      <c r="S446" s="23">
        <f t="shared" si="154"/>
        <v>0</v>
      </c>
      <c r="T446" s="24">
        <f t="shared" si="174"/>
        <v>0.42232012329523039</v>
      </c>
      <c r="U446" s="23" t="str">
        <f>'Uitgebreide invoer'!J446</f>
        <v>Nee</v>
      </c>
      <c r="V446" s="23">
        <f t="shared" si="155"/>
        <v>0.77431557776442428</v>
      </c>
      <c r="W446" s="23">
        <f t="shared" si="156"/>
        <v>2.7226968592012271</v>
      </c>
      <c r="X446" s="23">
        <f t="shared" si="157"/>
        <v>0.28439287140897118</v>
      </c>
      <c r="Y446" s="23">
        <f t="shared" si="158"/>
        <v>1.821501707224416</v>
      </c>
      <c r="Z446" s="23">
        <f t="shared" si="159"/>
        <v>3.9846398056136234</v>
      </c>
      <c r="AA446" s="23">
        <f t="shared" si="160"/>
        <v>0.45713083141373423</v>
      </c>
      <c r="AB446" s="23">
        <f t="shared" si="161"/>
        <v>1.0471861294599916</v>
      </c>
      <c r="AC446" s="23">
        <f t="shared" si="162"/>
        <v>11.385253835166059</v>
      </c>
      <c r="AD446" s="23">
        <f t="shared" si="163"/>
        <v>104.71861294599915</v>
      </c>
      <c r="AE446" s="23">
        <f t="shared" si="164"/>
        <v>-0.2</v>
      </c>
      <c r="AF446" s="46">
        <f t="shared" si="165"/>
        <v>0.17534893146151592</v>
      </c>
      <c r="AG446" s="23">
        <f t="shared" si="166"/>
        <v>0.12325534269242044</v>
      </c>
      <c r="AH446" s="23">
        <f t="shared" si="167"/>
        <v>1.1835925814649964</v>
      </c>
      <c r="AI446" s="155">
        <f t="shared" si="168"/>
        <v>0.17667683533141468</v>
      </c>
      <c r="AJ446" s="155">
        <f t="shared" si="169"/>
        <v>2.4797995953853545E-2</v>
      </c>
      <c r="AK446" s="155">
        <f t="shared" si="170"/>
        <v>0.20147483128526822</v>
      </c>
      <c r="AL446" s="155">
        <f t="shared" si="171"/>
        <v>12.049475067836308</v>
      </c>
    </row>
    <row r="447" spans="1:38" s="156" customFormat="1" x14ac:dyDescent="0.35">
      <c r="A447" s="23">
        <f>'Uitgebreide invoer'!A447</f>
        <v>310.09999999999741</v>
      </c>
      <c r="B447" s="23">
        <f t="shared" si="150"/>
        <v>0.69999999999998863</v>
      </c>
      <c r="C447" s="23">
        <f>'Uitgebreide invoer'!B447</f>
        <v>0.2</v>
      </c>
      <c r="D447" s="23" t="str">
        <f>'Uitgebreide invoer'!C447</f>
        <v>100 - Riet</v>
      </c>
      <c r="E447" s="23">
        <f>'Uitgebreide invoer'!D447</f>
        <v>100</v>
      </c>
      <c r="F447" s="23">
        <f>'Uitgebreide invoer'!E447</f>
        <v>1.5</v>
      </c>
      <c r="G447" s="23">
        <f>'Uitgebreide invoer'!F447</f>
        <v>1.2</v>
      </c>
      <c r="H447" s="23">
        <f>'Uitgebreide invoer'!G447</f>
        <v>1.2</v>
      </c>
      <c r="I447" s="23">
        <f>'Uitgebreide invoer'!H447</f>
        <v>1</v>
      </c>
      <c r="J447" s="24">
        <f>J446+(+H447-I447)/(MAX('Invoerblad heterogene watergang'!$H$9:$H$17))*B447</f>
        <v>1.0885999999999902</v>
      </c>
      <c r="K447" s="24">
        <f t="shared" si="172"/>
        <v>1.8610516921199596</v>
      </c>
      <c r="L447" s="79">
        <f t="shared" si="173"/>
        <v>0.77228588749587579</v>
      </c>
      <c r="M447" s="91">
        <f>'Uitgebreide invoer'!K447</f>
        <v>50</v>
      </c>
      <c r="N447" s="89">
        <f t="shared" si="151"/>
        <v>1.4385999999999903</v>
      </c>
      <c r="O447" s="93" t="str">
        <f>'Uitgebreide invoer'!L447</f>
        <v>Begroeiing volgt bodemverloop</v>
      </c>
      <c r="P447" s="23">
        <f t="shared" si="152"/>
        <v>0.35</v>
      </c>
      <c r="Q447" s="24">
        <f t="shared" si="153"/>
        <v>2.3686374870507041E-4</v>
      </c>
      <c r="R447" s="23">
        <f>'Uitgebreide invoer'!I447</f>
        <v>0</v>
      </c>
      <c r="S447" s="23">
        <f t="shared" si="154"/>
        <v>0</v>
      </c>
      <c r="T447" s="24">
        <f t="shared" si="174"/>
        <v>0.42228588749587581</v>
      </c>
      <c r="U447" s="23" t="str">
        <f>'Uitgebreide invoer'!J447</f>
        <v>Nee</v>
      </c>
      <c r="V447" s="23">
        <f t="shared" si="155"/>
        <v>0.77423112116232018</v>
      </c>
      <c r="W447" s="23">
        <f t="shared" si="156"/>
        <v>2.7225734202711975</v>
      </c>
      <c r="X447" s="23">
        <f t="shared" si="157"/>
        <v>0.28437474464332296</v>
      </c>
      <c r="Y447" s="23">
        <f t="shared" si="158"/>
        <v>1.8213813030329895</v>
      </c>
      <c r="Z447" s="23">
        <f t="shared" si="159"/>
        <v>3.9845163666835939</v>
      </c>
      <c r="AA447" s="23">
        <f t="shared" si="160"/>
        <v>0.45711477514872595</v>
      </c>
      <c r="AB447" s="23">
        <f t="shared" si="161"/>
        <v>1.0471501818706694</v>
      </c>
      <c r="AC447" s="23">
        <f t="shared" si="162"/>
        <v>11.383528277971372</v>
      </c>
      <c r="AD447" s="23">
        <f t="shared" si="163"/>
        <v>104.71501818706695</v>
      </c>
      <c r="AE447" s="23">
        <f t="shared" si="164"/>
        <v>-0.2</v>
      </c>
      <c r="AF447" s="46">
        <f t="shared" si="165"/>
        <v>0.17534373875557224</v>
      </c>
      <c r="AG447" s="23">
        <f t="shared" si="166"/>
        <v>0.12328130622213884</v>
      </c>
      <c r="AH447" s="23">
        <f t="shared" si="167"/>
        <v>1.1838084129874056</v>
      </c>
      <c r="AI447" s="155">
        <f t="shared" si="168"/>
        <v>0.17667167086834046</v>
      </c>
      <c r="AJ447" s="155">
        <f t="shared" si="169"/>
        <v>2.4803191753508303E-2</v>
      </c>
      <c r="AK447" s="155">
        <f t="shared" si="170"/>
        <v>0.20147486262184877</v>
      </c>
      <c r="AL447" s="155">
        <f t="shared" si="171"/>
        <v>12.049083777962197</v>
      </c>
    </row>
    <row r="448" spans="1:38" s="156" customFormat="1" x14ac:dyDescent="0.35">
      <c r="A448" s="23">
        <f>'Uitgebreide invoer'!A448</f>
        <v>310.7999999999974</v>
      </c>
      <c r="B448" s="23">
        <f t="shared" si="150"/>
        <v>0.69999999999998863</v>
      </c>
      <c r="C448" s="23">
        <f>'Uitgebreide invoer'!B448</f>
        <v>0.2</v>
      </c>
      <c r="D448" s="23" t="str">
        <f>'Uitgebreide invoer'!C448</f>
        <v>100 - Riet</v>
      </c>
      <c r="E448" s="23">
        <f>'Uitgebreide invoer'!D448</f>
        <v>100</v>
      </c>
      <c r="F448" s="23">
        <f>'Uitgebreide invoer'!E448</f>
        <v>1.5</v>
      </c>
      <c r="G448" s="23">
        <f>'Uitgebreide invoer'!F448</f>
        <v>1.2</v>
      </c>
      <c r="H448" s="23">
        <f>'Uitgebreide invoer'!G448</f>
        <v>1.2</v>
      </c>
      <c r="I448" s="23">
        <f>'Uitgebreide invoer'!H448</f>
        <v>1</v>
      </c>
      <c r="J448" s="24">
        <f>J447+(+H448-I448)/(MAX('Invoerblad heterogene watergang'!$H$9:$H$17))*B448</f>
        <v>1.0887999999999902</v>
      </c>
      <c r="K448" s="24">
        <f t="shared" si="172"/>
        <v>1.8612175371306352</v>
      </c>
      <c r="L448" s="79">
        <f t="shared" si="173"/>
        <v>0.77225169211996936</v>
      </c>
      <c r="M448" s="91">
        <f>'Uitgebreide invoer'!K448</f>
        <v>50</v>
      </c>
      <c r="N448" s="89">
        <f t="shared" si="151"/>
        <v>1.4387999999999903</v>
      </c>
      <c r="O448" s="93" t="str">
        <f>'Uitgebreide invoer'!L448</f>
        <v>Begroeiing volgt bodemverloop</v>
      </c>
      <c r="P448" s="23">
        <f t="shared" si="152"/>
        <v>0.35</v>
      </c>
      <c r="Q448" s="24">
        <f t="shared" si="153"/>
        <v>2.3692144382217795E-4</v>
      </c>
      <c r="R448" s="23">
        <f>'Uitgebreide invoer'!I448</f>
        <v>0</v>
      </c>
      <c r="S448" s="23">
        <f t="shared" si="154"/>
        <v>0</v>
      </c>
      <c r="T448" s="24">
        <f t="shared" si="174"/>
        <v>0.42225169211996938</v>
      </c>
      <c r="U448" s="23" t="str">
        <f>'Uitgebreide invoer'!J448</f>
        <v>Nee</v>
      </c>
      <c r="V448" s="23">
        <f t="shared" si="155"/>
        <v>0.77414676779122937</v>
      </c>
      <c r="W448" s="23">
        <f t="shared" si="156"/>
        <v>2.7224501270899832</v>
      </c>
      <c r="X448" s="23">
        <f t="shared" si="157"/>
        <v>0.28435663892903412</v>
      </c>
      <c r="Y448" s="23">
        <f t="shared" si="158"/>
        <v>1.8212610445171971</v>
      </c>
      <c r="Z448" s="23">
        <f t="shared" si="159"/>
        <v>3.9843930735023791</v>
      </c>
      <c r="AA448" s="23">
        <f t="shared" si="160"/>
        <v>0.45709873772977522</v>
      </c>
      <c r="AB448" s="23">
        <f t="shared" si="161"/>
        <v>1.0471142767259676</v>
      </c>
      <c r="AC448" s="23">
        <f t="shared" si="162"/>
        <v>11.381804895519972</v>
      </c>
      <c r="AD448" s="23">
        <f t="shared" si="163"/>
        <v>104.71142767259676</v>
      </c>
      <c r="AE448" s="23">
        <f t="shared" si="164"/>
        <v>-0.2</v>
      </c>
      <c r="AF448" s="46">
        <f t="shared" si="165"/>
        <v>0.17533855096942796</v>
      </c>
      <c r="AG448" s="23">
        <f t="shared" si="166"/>
        <v>0.12330724515286023</v>
      </c>
      <c r="AH448" s="23">
        <f t="shared" si="167"/>
        <v>1.1840242287199385</v>
      </c>
      <c r="AI448" s="155">
        <f t="shared" si="168"/>
        <v>0.17666651128418417</v>
      </c>
      <c r="AJ448" s="155">
        <f t="shared" si="169"/>
        <v>2.4808382628873183E-2</v>
      </c>
      <c r="AK448" s="155">
        <f t="shared" si="170"/>
        <v>0.20147489391305737</v>
      </c>
      <c r="AL448" s="155">
        <f t="shared" si="171"/>
        <v>12.048692966201264</v>
      </c>
    </row>
    <row r="449" spans="1:38" s="156" customFormat="1" x14ac:dyDescent="0.35">
      <c r="A449" s="23">
        <f>'Uitgebreide invoer'!A449</f>
        <v>311.49999999999739</v>
      </c>
      <c r="B449" s="23">
        <f t="shared" si="150"/>
        <v>0.69999999999998863</v>
      </c>
      <c r="C449" s="23">
        <f>'Uitgebreide invoer'!B449</f>
        <v>0.2</v>
      </c>
      <c r="D449" s="23" t="str">
        <f>'Uitgebreide invoer'!C449</f>
        <v>100 - Riet</v>
      </c>
      <c r="E449" s="23">
        <f>'Uitgebreide invoer'!D449</f>
        <v>100</v>
      </c>
      <c r="F449" s="23">
        <f>'Uitgebreide invoer'!E449</f>
        <v>1.5</v>
      </c>
      <c r="G449" s="23">
        <f>'Uitgebreide invoer'!F449</f>
        <v>1.2</v>
      </c>
      <c r="H449" s="23">
        <f>'Uitgebreide invoer'!G449</f>
        <v>1.2</v>
      </c>
      <c r="I449" s="23">
        <f>'Uitgebreide invoer'!H449</f>
        <v>1</v>
      </c>
      <c r="J449" s="24">
        <f>J448+(+H449-I449)/(MAX('Invoerblad heterogene watergang'!$H$9:$H$17))*B449</f>
        <v>1.0889999999999902</v>
      </c>
      <c r="K449" s="24">
        <f t="shared" si="172"/>
        <v>1.8613834224910346</v>
      </c>
      <c r="L449" s="79">
        <f t="shared" si="173"/>
        <v>0.772217537130645</v>
      </c>
      <c r="M449" s="91">
        <f>'Uitgebreide invoer'!K449</f>
        <v>50</v>
      </c>
      <c r="N449" s="89">
        <f t="shared" si="151"/>
        <v>1.4389999999999903</v>
      </c>
      <c r="O449" s="93" t="str">
        <f>'Uitgebreide invoer'!L449</f>
        <v>Begroeiing volgt bodemverloop</v>
      </c>
      <c r="P449" s="23">
        <f t="shared" si="152"/>
        <v>0.35</v>
      </c>
      <c r="Q449" s="24">
        <f t="shared" si="153"/>
        <v>2.3697908628489821E-4</v>
      </c>
      <c r="R449" s="23">
        <f>'Uitgebreide invoer'!I449</f>
        <v>0</v>
      </c>
      <c r="S449" s="23">
        <f t="shared" si="154"/>
        <v>0</v>
      </c>
      <c r="T449" s="24">
        <f t="shared" si="174"/>
        <v>0.42221753713064503</v>
      </c>
      <c r="U449" s="23" t="str">
        <f>'Uitgebreide invoer'!J449</f>
        <v>Nee</v>
      </c>
      <c r="V449" s="23">
        <f t="shared" si="155"/>
        <v>0.77406251754777544</v>
      </c>
      <c r="W449" s="23">
        <f t="shared" si="156"/>
        <v>2.7223269795246612</v>
      </c>
      <c r="X449" s="23">
        <f t="shared" si="157"/>
        <v>0.28433855424778276</v>
      </c>
      <c r="Y449" s="23">
        <f t="shared" si="158"/>
        <v>1.8211409315349523</v>
      </c>
      <c r="Z449" s="23">
        <f t="shared" si="159"/>
        <v>3.9842699259370571</v>
      </c>
      <c r="AA449" s="23">
        <f t="shared" si="160"/>
        <v>0.45708271913997889</v>
      </c>
      <c r="AB449" s="23">
        <f t="shared" si="161"/>
        <v>1.0470784139871769</v>
      </c>
      <c r="AC449" s="23">
        <f t="shared" si="162"/>
        <v>11.380083685464527</v>
      </c>
      <c r="AD449" s="23">
        <f t="shared" si="163"/>
        <v>104.70784139871769</v>
      </c>
      <c r="AE449" s="23">
        <f t="shared" si="164"/>
        <v>-0.2</v>
      </c>
      <c r="AF449" s="46">
        <f t="shared" si="165"/>
        <v>0.17533336810150524</v>
      </c>
      <c r="AG449" s="23">
        <f t="shared" si="166"/>
        <v>0.12333315949247387</v>
      </c>
      <c r="AH449" s="23">
        <f t="shared" si="167"/>
        <v>1.1842400286698094</v>
      </c>
      <c r="AI449" s="155">
        <f t="shared" si="168"/>
        <v>0.17666135657742205</v>
      </c>
      <c r="AJ449" s="155">
        <f t="shared" si="169"/>
        <v>2.4813568581532157E-2</v>
      </c>
      <c r="AK449" s="155">
        <f t="shared" si="170"/>
        <v>0.20147492515895421</v>
      </c>
      <c r="AL449" s="155">
        <f t="shared" si="171"/>
        <v>12.048302632083939</v>
      </c>
    </row>
    <row r="450" spans="1:38" s="156" customFormat="1" x14ac:dyDescent="0.35">
      <c r="A450" s="23">
        <f>'Uitgebreide invoer'!A450</f>
        <v>312.19999999999737</v>
      </c>
      <c r="B450" s="23">
        <f t="shared" si="150"/>
        <v>0.69999999999998863</v>
      </c>
      <c r="C450" s="23">
        <f>'Uitgebreide invoer'!B450</f>
        <v>0.2</v>
      </c>
      <c r="D450" s="23" t="str">
        <f>'Uitgebreide invoer'!C450</f>
        <v>100 - Riet</v>
      </c>
      <c r="E450" s="23">
        <f>'Uitgebreide invoer'!D450</f>
        <v>100</v>
      </c>
      <c r="F450" s="23">
        <f>'Uitgebreide invoer'!E450</f>
        <v>1.5</v>
      </c>
      <c r="G450" s="23">
        <f>'Uitgebreide invoer'!F450</f>
        <v>1.2</v>
      </c>
      <c r="H450" s="23">
        <f>'Uitgebreide invoer'!G450</f>
        <v>1.2</v>
      </c>
      <c r="I450" s="23">
        <f>'Uitgebreide invoer'!H450</f>
        <v>1</v>
      </c>
      <c r="J450" s="24">
        <f>J449+(+H450-I450)/(MAX('Invoerblad heterogene watergang'!$H$9:$H$17))*B450</f>
        <v>1.0891999999999902</v>
      </c>
      <c r="K450" s="24">
        <f t="shared" si="172"/>
        <v>1.8615493481643079</v>
      </c>
      <c r="L450" s="79">
        <f t="shared" si="173"/>
        <v>0.77218342249104444</v>
      </c>
      <c r="M450" s="91">
        <f>'Uitgebreide invoer'!K450</f>
        <v>50</v>
      </c>
      <c r="N450" s="89">
        <f t="shared" si="151"/>
        <v>1.4391999999999903</v>
      </c>
      <c r="O450" s="93" t="str">
        <f>'Uitgebreide invoer'!L450</f>
        <v>Begroeiing volgt bodemverloop</v>
      </c>
      <c r="P450" s="23">
        <f t="shared" si="152"/>
        <v>0.35</v>
      </c>
      <c r="Q450" s="24">
        <f t="shared" si="153"/>
        <v>2.3703667610477472E-4</v>
      </c>
      <c r="R450" s="23">
        <f>'Uitgebreide invoer'!I450</f>
        <v>0</v>
      </c>
      <c r="S450" s="23">
        <f t="shared" si="154"/>
        <v>0</v>
      </c>
      <c r="T450" s="24">
        <f t="shared" si="174"/>
        <v>0.42218342249104446</v>
      </c>
      <c r="U450" s="23" t="str">
        <f>'Uitgebreide invoer'!J450</f>
        <v>Nee</v>
      </c>
      <c r="V450" s="23">
        <f t="shared" si="155"/>
        <v>0.77397837032863093</v>
      </c>
      <c r="W450" s="23">
        <f t="shared" si="156"/>
        <v>2.7222039774423372</v>
      </c>
      <c r="X450" s="23">
        <f t="shared" si="157"/>
        <v>0.28432049058124836</v>
      </c>
      <c r="Y450" s="23">
        <f t="shared" si="158"/>
        <v>1.8210209639442276</v>
      </c>
      <c r="Z450" s="23">
        <f t="shared" si="159"/>
        <v>3.984146923854734</v>
      </c>
      <c r="AA450" s="23">
        <f t="shared" si="160"/>
        <v>0.45706671936243681</v>
      </c>
      <c r="AB450" s="23">
        <f t="shared" si="161"/>
        <v>1.0470425936155967</v>
      </c>
      <c r="AC450" s="23">
        <f t="shared" si="162"/>
        <v>11.37836464545928</v>
      </c>
      <c r="AD450" s="23">
        <f t="shared" si="163"/>
        <v>104.70425936155966</v>
      </c>
      <c r="AE450" s="23">
        <f t="shared" si="164"/>
        <v>-0.2</v>
      </c>
      <c r="AF450" s="46">
        <f t="shared" si="165"/>
        <v>0.17532819015021878</v>
      </c>
      <c r="AG450" s="23">
        <f t="shared" si="166"/>
        <v>0.12335904924890617</v>
      </c>
      <c r="AH450" s="23">
        <f t="shared" si="167"/>
        <v>1.1844558128442519</v>
      </c>
      <c r="AI450" s="155">
        <f t="shared" si="168"/>
        <v>0.17665620674652277</v>
      </c>
      <c r="AJ450" s="155">
        <f t="shared" si="169"/>
        <v>2.4818749613076344E-2</v>
      </c>
      <c r="AK450" s="155">
        <f t="shared" si="170"/>
        <v>0.20147495635959911</v>
      </c>
      <c r="AL450" s="155">
        <f t="shared" si="171"/>
        <v>12.047912775140798</v>
      </c>
    </row>
    <row r="451" spans="1:38" s="156" customFormat="1" x14ac:dyDescent="0.35">
      <c r="A451" s="23">
        <f>'Uitgebreide invoer'!A451</f>
        <v>312.89999999999736</v>
      </c>
      <c r="B451" s="23">
        <f t="shared" si="150"/>
        <v>0.69999999999998863</v>
      </c>
      <c r="C451" s="23">
        <f>'Uitgebreide invoer'!B451</f>
        <v>0.2</v>
      </c>
      <c r="D451" s="23" t="str">
        <f>'Uitgebreide invoer'!C451</f>
        <v>100 - Riet</v>
      </c>
      <c r="E451" s="23">
        <f>'Uitgebreide invoer'!D451</f>
        <v>100</v>
      </c>
      <c r="F451" s="23">
        <f>'Uitgebreide invoer'!E451</f>
        <v>1.5</v>
      </c>
      <c r="G451" s="23">
        <f>'Uitgebreide invoer'!F451</f>
        <v>1.2</v>
      </c>
      <c r="H451" s="23">
        <f>'Uitgebreide invoer'!G451</f>
        <v>1.2</v>
      </c>
      <c r="I451" s="23">
        <f>'Uitgebreide invoer'!H451</f>
        <v>1</v>
      </c>
      <c r="J451" s="24">
        <f>J450+(+H451-I451)/(MAX('Invoerblad heterogene watergang'!$H$9:$H$17))*B451</f>
        <v>1.0893999999999902</v>
      </c>
      <c r="K451" s="24">
        <f t="shared" si="172"/>
        <v>1.8617153141136134</v>
      </c>
      <c r="L451" s="79">
        <f t="shared" si="173"/>
        <v>0.77214934816431779</v>
      </c>
      <c r="M451" s="91">
        <f>'Uitgebreide invoer'!K451</f>
        <v>50</v>
      </c>
      <c r="N451" s="89">
        <f t="shared" si="151"/>
        <v>1.4393999999999902</v>
      </c>
      <c r="O451" s="93" t="str">
        <f>'Uitgebreide invoer'!L451</f>
        <v>Begroeiing volgt bodemverloop</v>
      </c>
      <c r="P451" s="23">
        <f t="shared" si="152"/>
        <v>0.35</v>
      </c>
      <c r="Q451" s="24">
        <f t="shared" si="153"/>
        <v>2.370942132934401E-4</v>
      </c>
      <c r="R451" s="23">
        <f>'Uitgebreide invoer'!I451</f>
        <v>0</v>
      </c>
      <c r="S451" s="23">
        <f t="shared" si="154"/>
        <v>0</v>
      </c>
      <c r="T451" s="24">
        <f t="shared" si="174"/>
        <v>0.42214934816431782</v>
      </c>
      <c r="U451" s="23" t="str">
        <f>'Uitgebreide invoer'!J451</f>
        <v>Nee</v>
      </c>
      <c r="V451" s="23">
        <f t="shared" si="155"/>
        <v>0.773894326030519</v>
      </c>
      <c r="W451" s="23">
        <f t="shared" si="156"/>
        <v>2.7220811207101479</v>
      </c>
      <c r="X451" s="23">
        <f t="shared" si="157"/>
        <v>0.28430244791111231</v>
      </c>
      <c r="Y451" s="23">
        <f t="shared" si="158"/>
        <v>1.8209011416030525</v>
      </c>
      <c r="Z451" s="23">
        <f t="shared" si="159"/>
        <v>3.9840240671225438</v>
      </c>
      <c r="AA451" s="23">
        <f t="shared" si="160"/>
        <v>0.45705073838025179</v>
      </c>
      <c r="AB451" s="23">
        <f t="shared" si="161"/>
        <v>1.0470068155725336</v>
      </c>
      <c r="AC451" s="23">
        <f t="shared" si="162"/>
        <v>11.376647773160087</v>
      </c>
      <c r="AD451" s="23">
        <f t="shared" si="163"/>
        <v>104.70068155725336</v>
      </c>
      <c r="AE451" s="23">
        <f t="shared" si="164"/>
        <v>-0.2</v>
      </c>
      <c r="AF451" s="46">
        <f t="shared" si="165"/>
        <v>0.17532301711397644</v>
      </c>
      <c r="AG451" s="23">
        <f t="shared" si="166"/>
        <v>0.12338491443011787</v>
      </c>
      <c r="AH451" s="23">
        <f t="shared" si="167"/>
        <v>1.1846715812505157</v>
      </c>
      <c r="AI451" s="155">
        <f t="shared" si="168"/>
        <v>0.17665106178994819</v>
      </c>
      <c r="AJ451" s="155">
        <f t="shared" si="169"/>
        <v>2.4823925725103977E-2</v>
      </c>
      <c r="AK451" s="155">
        <f t="shared" si="170"/>
        <v>0.20147498751505216</v>
      </c>
      <c r="AL451" s="155">
        <f t="shared" si="171"/>
        <v>12.047523394902607</v>
      </c>
    </row>
    <row r="452" spans="1:38" s="156" customFormat="1" x14ac:dyDescent="0.35">
      <c r="A452" s="23">
        <f>'Uitgebreide invoer'!A452</f>
        <v>313.59999999999735</v>
      </c>
      <c r="B452" s="23">
        <f t="shared" si="150"/>
        <v>0.69999999999998863</v>
      </c>
      <c r="C452" s="23">
        <f>'Uitgebreide invoer'!B452</f>
        <v>0.2</v>
      </c>
      <c r="D452" s="23" t="str">
        <f>'Uitgebreide invoer'!C452</f>
        <v>100 - Riet</v>
      </c>
      <c r="E452" s="23">
        <f>'Uitgebreide invoer'!D452</f>
        <v>100</v>
      </c>
      <c r="F452" s="23">
        <f>'Uitgebreide invoer'!E452</f>
        <v>1.5</v>
      </c>
      <c r="G452" s="23">
        <f>'Uitgebreide invoer'!F452</f>
        <v>1.2</v>
      </c>
      <c r="H452" s="23">
        <f>'Uitgebreide invoer'!G452</f>
        <v>1.2</v>
      </c>
      <c r="I452" s="23">
        <f>'Uitgebreide invoer'!H452</f>
        <v>1</v>
      </c>
      <c r="J452" s="24">
        <f>J451+(+H452-I452)/(MAX('Invoerblad heterogene watergang'!$H$9:$H$17))*B452</f>
        <v>1.0895999999999901</v>
      </c>
      <c r="K452" s="24">
        <f t="shared" si="172"/>
        <v>1.8618813203021172</v>
      </c>
      <c r="L452" s="79">
        <f t="shared" si="173"/>
        <v>0.77211531411362322</v>
      </c>
      <c r="M452" s="91">
        <f>'Uitgebreide invoer'!K452</f>
        <v>50</v>
      </c>
      <c r="N452" s="89">
        <f t="shared" si="151"/>
        <v>1.4395999999999902</v>
      </c>
      <c r="O452" s="93" t="str">
        <f>'Uitgebreide invoer'!L452</f>
        <v>Begroeiing volgt bodemverloop</v>
      </c>
      <c r="P452" s="23">
        <f t="shared" si="152"/>
        <v>0.35</v>
      </c>
      <c r="Q452" s="24">
        <f t="shared" si="153"/>
        <v>2.3715169786261536E-4</v>
      </c>
      <c r="R452" s="23">
        <f>'Uitgebreide invoer'!I452</f>
        <v>0</v>
      </c>
      <c r="S452" s="23">
        <f t="shared" si="154"/>
        <v>0</v>
      </c>
      <c r="T452" s="24">
        <f t="shared" si="174"/>
        <v>0.42211531411362324</v>
      </c>
      <c r="U452" s="23" t="str">
        <f>'Uitgebreide invoer'!J452</f>
        <v>Nee</v>
      </c>
      <c r="V452" s="23">
        <f t="shared" si="155"/>
        <v>0.77381038455021212</v>
      </c>
      <c r="W452" s="23">
        <f t="shared" si="156"/>
        <v>2.7219584091952567</v>
      </c>
      <c r="X452" s="23">
        <f t="shared" si="157"/>
        <v>0.28428442621905753</v>
      </c>
      <c r="Y452" s="23">
        <f t="shared" si="158"/>
        <v>1.8207814643695162</v>
      </c>
      <c r="Z452" s="23">
        <f t="shared" si="159"/>
        <v>3.983901355607653</v>
      </c>
      <c r="AA452" s="23">
        <f t="shared" si="160"/>
        <v>0.45703477617652949</v>
      </c>
      <c r="AB452" s="23">
        <f t="shared" si="161"/>
        <v>1.0469710798193042</v>
      </c>
      <c r="AC452" s="23">
        <f t="shared" si="162"/>
        <v>11.374933066224392</v>
      </c>
      <c r="AD452" s="23">
        <f t="shared" si="163"/>
        <v>104.69710798193042</v>
      </c>
      <c r="AE452" s="23">
        <f t="shared" si="164"/>
        <v>-0.2</v>
      </c>
      <c r="AF452" s="46">
        <f t="shared" si="165"/>
        <v>0.17531784899117861</v>
      </c>
      <c r="AG452" s="23">
        <f t="shared" si="166"/>
        <v>0.12341075504410701</v>
      </c>
      <c r="AH452" s="23">
        <f t="shared" si="167"/>
        <v>1.1848873338958703</v>
      </c>
      <c r="AI452" s="155">
        <f t="shared" si="168"/>
        <v>0.17664592170615276</v>
      </c>
      <c r="AJ452" s="155">
        <f t="shared" si="169"/>
        <v>2.4829096919220375E-2</v>
      </c>
      <c r="AK452" s="155">
        <f t="shared" si="170"/>
        <v>0.20147501862537315</v>
      </c>
      <c r="AL452" s="155">
        <f t="shared" si="171"/>
        <v>12.047134490900293</v>
      </c>
    </row>
    <row r="453" spans="1:38" s="156" customFormat="1" x14ac:dyDescent="0.35">
      <c r="A453" s="23">
        <f>'Uitgebreide invoer'!A453</f>
        <v>314.29999999999734</v>
      </c>
      <c r="B453" s="23">
        <f t="shared" ref="B453:B516" si="175">A454-A453</f>
        <v>0.69999999999998863</v>
      </c>
      <c r="C453" s="23">
        <f>'Uitgebreide invoer'!B453</f>
        <v>0.2</v>
      </c>
      <c r="D453" s="23" t="str">
        <f>'Uitgebreide invoer'!C453</f>
        <v>100 - Riet</v>
      </c>
      <c r="E453" s="23">
        <f>'Uitgebreide invoer'!D453</f>
        <v>100</v>
      </c>
      <c r="F453" s="23">
        <f>'Uitgebreide invoer'!E453</f>
        <v>1.5</v>
      </c>
      <c r="G453" s="23">
        <f>'Uitgebreide invoer'!F453</f>
        <v>1.2</v>
      </c>
      <c r="H453" s="23">
        <f>'Uitgebreide invoer'!G453</f>
        <v>1.2</v>
      </c>
      <c r="I453" s="23">
        <f>'Uitgebreide invoer'!H453</f>
        <v>1</v>
      </c>
      <c r="J453" s="24">
        <f>J452+(+H453-I453)/(MAX('Invoerblad heterogene watergang'!$H$9:$H$17))*B453</f>
        <v>1.0897999999999901</v>
      </c>
      <c r="K453" s="24">
        <f t="shared" si="172"/>
        <v>1.862047366692994</v>
      </c>
      <c r="L453" s="79">
        <f t="shared" si="173"/>
        <v>0.77208132030212706</v>
      </c>
      <c r="M453" s="91">
        <f>'Uitgebreide invoer'!K453</f>
        <v>50</v>
      </c>
      <c r="N453" s="89">
        <f t="shared" ref="N453:N516" si="176">IF(O453="Begroeiing volgt horizontaal peil",$J$4+$P$4,J453+P453)</f>
        <v>1.4397999999999902</v>
      </c>
      <c r="O453" s="93" t="str">
        <f>'Uitgebreide invoer'!L453</f>
        <v>Begroeiing volgt bodemverloop</v>
      </c>
      <c r="P453" s="23">
        <f t="shared" ref="P453:P516" si="177">M453/100*$L$4</f>
        <v>0.35</v>
      </c>
      <c r="Q453" s="24">
        <f t="shared" ref="Q453:Q516" si="178">((-AC453+(AC453^2-4*AD453*AE453)^0.5)/(2*AD453))^2</f>
        <v>2.3720912982411096E-4</v>
      </c>
      <c r="R453" s="23">
        <f>'Uitgebreide invoer'!I453</f>
        <v>0</v>
      </c>
      <c r="S453" s="23">
        <f t="shared" ref="S453:S516" si="179">P453*R453</f>
        <v>0</v>
      </c>
      <c r="T453" s="24">
        <f t="shared" si="174"/>
        <v>0.42208132030212708</v>
      </c>
      <c r="U453" s="23" t="str">
        <f>'Uitgebreide invoer'!J453</f>
        <v>Nee</v>
      </c>
      <c r="V453" s="23">
        <f t="shared" ref="V453:V516" si="180">IF(((+T453*(G453+(F453*T453))+S453)*(IF(U453="Ja",0.5,1))+Y453*(IF(U453="Ja",0.5,0)))&lt;0,0,((+T453*(G453+(F453*T453))+S453)*(IF(U453="Ja",0.5,1))+Y453*(IF(U453="Ja",0.5,0))))</f>
        <v>0.7737265457845327</v>
      </c>
      <c r="W453" s="23">
        <f t="shared" ref="W453:W516" si="181">(+G453+(2*T453*(1+F453^2)^0.5)+2*(IF(R453&gt;0,1,0))*P453)*(IF(U453="Ja",0.5,1))+Z453*(IF(U453="Ja",0.5,0))</f>
        <v>2.7218358427648588</v>
      </c>
      <c r="X453" s="23">
        <f t="shared" ref="X453:X516" si="182">V453/W453</f>
        <v>0.28426642548676856</v>
      </c>
      <c r="Y453" s="23">
        <f t="shared" ref="Y453:Y516" si="183">L453*($G453+($F453*L453))</f>
        <v>1.8206619321017659</v>
      </c>
      <c r="Z453" s="23">
        <f t="shared" ref="Z453:Z516" si="184">$G453+(2*L453*(1+$F453^2)^0.5)</f>
        <v>3.9837787891772551</v>
      </c>
      <c r="AA453" s="23">
        <f t="shared" ref="AA453:AA516" si="185">Y453/Z453</f>
        <v>0.45701883273437877</v>
      </c>
      <c r="AB453" s="23">
        <f t="shared" ref="AB453:AB516" si="186">Y453-V453</f>
        <v>1.0469353863172333</v>
      </c>
      <c r="AC453" s="23">
        <f t="shared" ref="AC453:AC516" si="187">34*V453*X453^(2/3)</f>
        <v>11.373220522311222</v>
      </c>
      <c r="AD453" s="23">
        <f t="shared" ref="AD453:AD516" si="188">E453*AB453</f>
        <v>104.69353863172333</v>
      </c>
      <c r="AE453" s="23">
        <f t="shared" ref="AE453:AE516" si="189">-C453</f>
        <v>-0.2</v>
      </c>
      <c r="AF453" s="46">
        <f t="shared" ref="AF453:AF516" si="190">(+(Q453^0.5))*V453*(X453^0.666)*34</f>
        <v>0.17531268578021908</v>
      </c>
      <c r="AG453" s="23">
        <f t="shared" ref="AG453:AG516" si="191">(+C453-AF453)/C453</f>
        <v>0.12343657109890466</v>
      </c>
      <c r="AH453" s="23">
        <f t="shared" ref="AH453:AH516" si="192">J453+AG453*L453</f>
        <v>1.1851030707875998</v>
      </c>
      <c r="AI453" s="155">
        <f t="shared" ref="AI453:AI516" si="193">34*V453*X453^0.66*Q453^0.5</f>
        <v>0.17664078649358406</v>
      </c>
      <c r="AJ453" s="155">
        <f t="shared" ref="AJ453:AJ516" si="194">E453*AB453*Q453</f>
        <v>2.4834263197038034E-2</v>
      </c>
      <c r="AK453" s="155">
        <f t="shared" ref="AK453:AK516" si="195">AJ453+AI453</f>
        <v>0.20147504969062208</v>
      </c>
      <c r="AL453" s="155">
        <f t="shared" ref="AL453:AL516" si="196">AK453/(Y453*AA453^0.66*Q453^0.5)</f>
        <v>12.046746062664946</v>
      </c>
    </row>
    <row r="454" spans="1:38" s="156" customFormat="1" x14ac:dyDescent="0.35">
      <c r="A454" s="23">
        <f>'Uitgebreide invoer'!A454</f>
        <v>314.99999999999733</v>
      </c>
      <c r="B454" s="23">
        <f t="shared" si="175"/>
        <v>0.69999999999998863</v>
      </c>
      <c r="C454" s="23">
        <f>'Uitgebreide invoer'!B454</f>
        <v>0.2</v>
      </c>
      <c r="D454" s="23" t="str">
        <f>'Uitgebreide invoer'!C454</f>
        <v>100 - Riet</v>
      </c>
      <c r="E454" s="23">
        <f>'Uitgebreide invoer'!D454</f>
        <v>100</v>
      </c>
      <c r="F454" s="23">
        <f>'Uitgebreide invoer'!E454</f>
        <v>1.5</v>
      </c>
      <c r="G454" s="23">
        <f>'Uitgebreide invoer'!F454</f>
        <v>1.2</v>
      </c>
      <c r="H454" s="23">
        <f>'Uitgebreide invoer'!G454</f>
        <v>1.2</v>
      </c>
      <c r="I454" s="23">
        <f>'Uitgebreide invoer'!H454</f>
        <v>1</v>
      </c>
      <c r="J454" s="24">
        <f>J453+(+H454-I454)/(MAX('Invoerblad heterogene watergang'!$H$9:$H$17))*B454</f>
        <v>1.0899999999999901</v>
      </c>
      <c r="K454" s="24">
        <f t="shared" ref="K454:K517" si="197">IF(C454&lt;0,+K453-Q454*B454,+K453+Q454*B454)</f>
        <v>1.8622134532494268</v>
      </c>
      <c r="L454" s="79">
        <f t="shared" ref="L454:L517" si="198">K453-J454</f>
        <v>0.77204736669300389</v>
      </c>
      <c r="M454" s="91">
        <f>'Uitgebreide invoer'!K454</f>
        <v>50</v>
      </c>
      <c r="N454" s="89">
        <f t="shared" si="176"/>
        <v>1.4399999999999902</v>
      </c>
      <c r="O454" s="93" t="str">
        <f>'Uitgebreide invoer'!L454</f>
        <v>Begroeiing volgt bodemverloop</v>
      </c>
      <c r="P454" s="23">
        <f t="shared" si="177"/>
        <v>0.35</v>
      </c>
      <c r="Q454" s="24">
        <f t="shared" si="178"/>
        <v>2.3726650918982502E-4</v>
      </c>
      <c r="R454" s="23">
        <f>'Uitgebreide invoer'!I454</f>
        <v>0</v>
      </c>
      <c r="S454" s="23">
        <f t="shared" si="179"/>
        <v>0</v>
      </c>
      <c r="T454" s="24">
        <f t="shared" ref="T454:T517" si="199">IF((IF(B454="","",(+K453-J454)-P454))&lt;0,0,(IF(B454="","",(+K453-J454)-P454)))</f>
        <v>0.42204736669300391</v>
      </c>
      <c r="U454" s="23" t="str">
        <f>'Uitgebreide invoer'!J454</f>
        <v>Nee</v>
      </c>
      <c r="V454" s="23">
        <f t="shared" si="180"/>
        <v>0.77364280963035303</v>
      </c>
      <c r="W454" s="23">
        <f t="shared" si="181"/>
        <v>2.7217134212861782</v>
      </c>
      <c r="X454" s="23">
        <f t="shared" si="182"/>
        <v>0.28424844569593183</v>
      </c>
      <c r="Y454" s="23">
        <f t="shared" si="183"/>
        <v>1.820542544658007</v>
      </c>
      <c r="Z454" s="23">
        <f t="shared" si="184"/>
        <v>3.9836563676985746</v>
      </c>
      <c r="AA454" s="23">
        <f t="shared" si="185"/>
        <v>0.45700290803691113</v>
      </c>
      <c r="AB454" s="23">
        <f t="shared" si="186"/>
        <v>1.0468997350276541</v>
      </c>
      <c r="AC454" s="23">
        <f t="shared" si="187"/>
        <v>11.371510139081206</v>
      </c>
      <c r="AD454" s="23">
        <f t="shared" si="188"/>
        <v>104.68997350276541</v>
      </c>
      <c r="AE454" s="23">
        <f t="shared" si="189"/>
        <v>-0.2</v>
      </c>
      <c r="AF454" s="46">
        <f t="shared" si="190"/>
        <v>0.17530752747948403</v>
      </c>
      <c r="AG454" s="23">
        <f t="shared" si="191"/>
        <v>0.12346236260257992</v>
      </c>
      <c r="AH454" s="23">
        <f t="shared" si="192"/>
        <v>1.1853187919330088</v>
      </c>
      <c r="AI454" s="155">
        <f t="shared" si="193"/>
        <v>0.17663565615068208</v>
      </c>
      <c r="AJ454" s="155">
        <f t="shared" si="194"/>
        <v>2.4839424560176428E-2</v>
      </c>
      <c r="AK454" s="155">
        <f t="shared" si="195"/>
        <v>0.20147508071085851</v>
      </c>
      <c r="AL454" s="155">
        <f t="shared" si="196"/>
        <v>12.046358109727839</v>
      </c>
    </row>
    <row r="455" spans="1:38" s="156" customFormat="1" x14ac:dyDescent="0.35">
      <c r="A455" s="23">
        <f>'Uitgebreide invoer'!A455</f>
        <v>315.69999999999732</v>
      </c>
      <c r="B455" s="23">
        <f t="shared" si="175"/>
        <v>0.69999999999998863</v>
      </c>
      <c r="C455" s="23">
        <f>'Uitgebreide invoer'!B455</f>
        <v>0.2</v>
      </c>
      <c r="D455" s="23" t="str">
        <f>'Uitgebreide invoer'!C455</f>
        <v>100 - Riet</v>
      </c>
      <c r="E455" s="23">
        <f>'Uitgebreide invoer'!D455</f>
        <v>100</v>
      </c>
      <c r="F455" s="23">
        <f>'Uitgebreide invoer'!E455</f>
        <v>1.5</v>
      </c>
      <c r="G455" s="23">
        <f>'Uitgebreide invoer'!F455</f>
        <v>1.2</v>
      </c>
      <c r="H455" s="23">
        <f>'Uitgebreide invoer'!G455</f>
        <v>1.2</v>
      </c>
      <c r="I455" s="23">
        <f>'Uitgebreide invoer'!H455</f>
        <v>1</v>
      </c>
      <c r="J455" s="24">
        <f>J454+(+H455-I455)/(MAX('Invoerblad heterogene watergang'!$H$9:$H$17))*B455</f>
        <v>1.0901999999999901</v>
      </c>
      <c r="K455" s="24">
        <f t="shared" si="197"/>
        <v>1.862379579934607</v>
      </c>
      <c r="L455" s="79">
        <f t="shared" si="198"/>
        <v>0.77201345324943671</v>
      </c>
      <c r="M455" s="91">
        <f>'Uitgebreide invoer'!K455</f>
        <v>50</v>
      </c>
      <c r="N455" s="89">
        <f t="shared" si="176"/>
        <v>1.4401999999999902</v>
      </c>
      <c r="O455" s="93" t="str">
        <f>'Uitgebreide invoer'!L455</f>
        <v>Begroeiing volgt bodemverloop</v>
      </c>
      <c r="P455" s="23">
        <f t="shared" si="177"/>
        <v>0.35</v>
      </c>
      <c r="Q455" s="24">
        <f t="shared" si="178"/>
        <v>2.3732383597174452E-4</v>
      </c>
      <c r="R455" s="23">
        <f>'Uitgebreide invoer'!I455</f>
        <v>0</v>
      </c>
      <c r="S455" s="23">
        <f t="shared" si="179"/>
        <v>0</v>
      </c>
      <c r="T455" s="24">
        <f t="shared" si="199"/>
        <v>0.42201345324943673</v>
      </c>
      <c r="U455" s="23" t="str">
        <f>'Uitgebreide invoer'!J455</f>
        <v>Nee</v>
      </c>
      <c r="V455" s="23">
        <f t="shared" si="180"/>
        <v>0.77355917598459578</v>
      </c>
      <c r="W455" s="23">
        <f t="shared" si="181"/>
        <v>2.7215911446264691</v>
      </c>
      <c r="X455" s="23">
        <f t="shared" si="182"/>
        <v>0.28423048682823543</v>
      </c>
      <c r="Y455" s="23">
        <f t="shared" si="183"/>
        <v>1.8204233018965046</v>
      </c>
      <c r="Z455" s="23">
        <f t="shared" si="184"/>
        <v>3.983534091038865</v>
      </c>
      <c r="AA455" s="23">
        <f t="shared" si="185"/>
        <v>0.45698700206724147</v>
      </c>
      <c r="AB455" s="23">
        <f t="shared" si="186"/>
        <v>1.0468641259119087</v>
      </c>
      <c r="AC455" s="23">
        <f t="shared" si="187"/>
        <v>11.369801914196568</v>
      </c>
      <c r="AD455" s="23">
        <f t="shared" si="188"/>
        <v>104.68641259119087</v>
      </c>
      <c r="AE455" s="23">
        <f t="shared" si="189"/>
        <v>-0.2</v>
      </c>
      <c r="AF455" s="46">
        <f t="shared" si="190"/>
        <v>0.17530237408735289</v>
      </c>
      <c r="AG455" s="23">
        <f t="shared" si="191"/>
        <v>0.12348812956323563</v>
      </c>
      <c r="AH455" s="23">
        <f t="shared" si="192"/>
        <v>1.1855344973394175</v>
      </c>
      <c r="AI455" s="155">
        <f t="shared" si="193"/>
        <v>0.17663053067588014</v>
      </c>
      <c r="AJ455" s="155">
        <f t="shared" si="194"/>
        <v>2.4844581010262153E-2</v>
      </c>
      <c r="AK455" s="155">
        <f t="shared" si="195"/>
        <v>0.20147511168614229</v>
      </c>
      <c r="AL455" s="155">
        <f t="shared" si="196"/>
        <v>12.045970631620403</v>
      </c>
    </row>
    <row r="456" spans="1:38" s="156" customFormat="1" x14ac:dyDescent="0.35">
      <c r="A456" s="23">
        <f>'Uitgebreide invoer'!A456</f>
        <v>316.39999999999731</v>
      </c>
      <c r="B456" s="23">
        <f t="shared" si="175"/>
        <v>0.69999999999998863</v>
      </c>
      <c r="C456" s="23">
        <f>'Uitgebreide invoer'!B456</f>
        <v>0.2</v>
      </c>
      <c r="D456" s="23" t="str">
        <f>'Uitgebreide invoer'!C456</f>
        <v>100 - Riet</v>
      </c>
      <c r="E456" s="23">
        <f>'Uitgebreide invoer'!D456</f>
        <v>100</v>
      </c>
      <c r="F456" s="23">
        <f>'Uitgebreide invoer'!E456</f>
        <v>1.5</v>
      </c>
      <c r="G456" s="23">
        <f>'Uitgebreide invoer'!F456</f>
        <v>1.2</v>
      </c>
      <c r="H456" s="23">
        <f>'Uitgebreide invoer'!G456</f>
        <v>1.2</v>
      </c>
      <c r="I456" s="23">
        <f>'Uitgebreide invoer'!H456</f>
        <v>1</v>
      </c>
      <c r="J456" s="24">
        <f>J455+(+H456-I456)/(MAX('Invoerblad heterogene watergang'!$H$9:$H$17))*B456</f>
        <v>1.09039999999999</v>
      </c>
      <c r="K456" s="24">
        <f t="shared" si="197"/>
        <v>1.8625457467117343</v>
      </c>
      <c r="L456" s="79">
        <f t="shared" si="198"/>
        <v>0.77197957993461697</v>
      </c>
      <c r="M456" s="91">
        <f>'Uitgebreide invoer'!K456</f>
        <v>50</v>
      </c>
      <c r="N456" s="89">
        <f t="shared" si="176"/>
        <v>1.4403999999999901</v>
      </c>
      <c r="O456" s="93" t="str">
        <f>'Uitgebreide invoer'!L456</f>
        <v>Begroeiing volgt bodemverloop</v>
      </c>
      <c r="P456" s="23">
        <f t="shared" si="177"/>
        <v>0.35</v>
      </c>
      <c r="Q456" s="24">
        <f t="shared" si="178"/>
        <v>2.3738111018194364E-4</v>
      </c>
      <c r="R456" s="23">
        <f>'Uitgebreide invoer'!I456</f>
        <v>0</v>
      </c>
      <c r="S456" s="23">
        <f t="shared" si="179"/>
        <v>0</v>
      </c>
      <c r="T456" s="24">
        <f t="shared" si="199"/>
        <v>0.42197957993461699</v>
      </c>
      <c r="U456" s="23" t="str">
        <f>'Uitgebreide invoer'!J456</f>
        <v>Nee</v>
      </c>
      <c r="V456" s="23">
        <f t="shared" si="180"/>
        <v>0.77347564474423403</v>
      </c>
      <c r="W456" s="23">
        <f t="shared" si="181"/>
        <v>2.7214690126530163</v>
      </c>
      <c r="X456" s="23">
        <f t="shared" si="182"/>
        <v>0.2842125488653694</v>
      </c>
      <c r="Y456" s="23">
        <f t="shared" si="183"/>
        <v>1.8203042036755821</v>
      </c>
      <c r="Z456" s="23">
        <f t="shared" si="184"/>
        <v>3.9834119590654131</v>
      </c>
      <c r="AA456" s="23">
        <f t="shared" si="185"/>
        <v>0.45697111480848729</v>
      </c>
      <c r="AB456" s="23">
        <f t="shared" si="186"/>
        <v>1.046828558931348</v>
      </c>
      <c r="AC456" s="23">
        <f t="shared" si="187"/>
        <v>11.368095845321143</v>
      </c>
      <c r="AD456" s="23">
        <f t="shared" si="188"/>
        <v>104.6828558931348</v>
      </c>
      <c r="AE456" s="23">
        <f t="shared" si="189"/>
        <v>-0.2</v>
      </c>
      <c r="AF456" s="46">
        <f t="shared" si="190"/>
        <v>0.17529722560219796</v>
      </c>
      <c r="AG456" s="23">
        <f t="shared" si="191"/>
        <v>0.12351387198901026</v>
      </c>
      <c r="AH456" s="23">
        <f t="shared" si="192"/>
        <v>1.1857501870141642</v>
      </c>
      <c r="AI456" s="155">
        <f t="shared" si="193"/>
        <v>0.1766254100676041</v>
      </c>
      <c r="AJ456" s="155">
        <f t="shared" si="194"/>
        <v>2.4849732548928759E-2</v>
      </c>
      <c r="AK456" s="155">
        <f t="shared" si="195"/>
        <v>0.20147514261653285</v>
      </c>
      <c r="AL456" s="155">
        <f t="shared" si="196"/>
        <v>12.045583627874255</v>
      </c>
    </row>
    <row r="457" spans="1:38" s="156" customFormat="1" x14ac:dyDescent="0.35">
      <c r="A457" s="23">
        <f>'Uitgebreide invoer'!A457</f>
        <v>317.09999999999729</v>
      </c>
      <c r="B457" s="23">
        <f t="shared" si="175"/>
        <v>0.69999999999998863</v>
      </c>
      <c r="C457" s="23">
        <f>'Uitgebreide invoer'!B457</f>
        <v>0.2</v>
      </c>
      <c r="D457" s="23" t="str">
        <f>'Uitgebreide invoer'!C457</f>
        <v>100 - Riet</v>
      </c>
      <c r="E457" s="23">
        <f>'Uitgebreide invoer'!D457</f>
        <v>100</v>
      </c>
      <c r="F457" s="23">
        <f>'Uitgebreide invoer'!E457</f>
        <v>1.5</v>
      </c>
      <c r="G457" s="23">
        <f>'Uitgebreide invoer'!F457</f>
        <v>1.2</v>
      </c>
      <c r="H457" s="23">
        <f>'Uitgebreide invoer'!G457</f>
        <v>1.2</v>
      </c>
      <c r="I457" s="23">
        <f>'Uitgebreide invoer'!H457</f>
        <v>1</v>
      </c>
      <c r="J457" s="24">
        <f>J456+(+H457-I457)/(MAX('Invoerblad heterogene watergang'!$H$9:$H$17))*B457</f>
        <v>1.09059999999999</v>
      </c>
      <c r="K457" s="24">
        <f t="shared" si="197"/>
        <v>1.8627119535440171</v>
      </c>
      <c r="L457" s="79">
        <f t="shared" si="198"/>
        <v>0.77194574671174432</v>
      </c>
      <c r="M457" s="91">
        <f>'Uitgebreide invoer'!K457</f>
        <v>50</v>
      </c>
      <c r="N457" s="89">
        <f t="shared" si="176"/>
        <v>1.4405999999999901</v>
      </c>
      <c r="O457" s="93" t="str">
        <f>'Uitgebreide invoer'!L457</f>
        <v>Begroeiing volgt bodemverloop</v>
      </c>
      <c r="P457" s="23">
        <f t="shared" si="177"/>
        <v>0.35</v>
      </c>
      <c r="Q457" s="24">
        <f t="shared" si="178"/>
        <v>2.3743833183258585E-4</v>
      </c>
      <c r="R457" s="23">
        <f>'Uitgebreide invoer'!I457</f>
        <v>0</v>
      </c>
      <c r="S457" s="23">
        <f t="shared" si="179"/>
        <v>0</v>
      </c>
      <c r="T457" s="24">
        <f t="shared" si="199"/>
        <v>0.42194574671174434</v>
      </c>
      <c r="U457" s="23" t="str">
        <f>'Uitgebreide invoer'!J457</f>
        <v>Nee</v>
      </c>
      <c r="V457" s="23">
        <f t="shared" si="180"/>
        <v>0.77339221580629047</v>
      </c>
      <c r="W457" s="23">
        <f t="shared" si="181"/>
        <v>2.7213470252331353</v>
      </c>
      <c r="X457" s="23">
        <f t="shared" si="182"/>
        <v>0.28419463178902538</v>
      </c>
      <c r="Y457" s="23">
        <f t="shared" si="183"/>
        <v>1.820185249853622</v>
      </c>
      <c r="Z457" s="23">
        <f t="shared" si="184"/>
        <v>3.9832899716455312</v>
      </c>
      <c r="AA457" s="23">
        <f t="shared" si="185"/>
        <v>0.45695524624376965</v>
      </c>
      <c r="AB457" s="23">
        <f t="shared" si="186"/>
        <v>1.0467930340473315</v>
      </c>
      <c r="AC457" s="23">
        <f t="shared" si="187"/>
        <v>11.366391930120336</v>
      </c>
      <c r="AD457" s="23">
        <f t="shared" si="188"/>
        <v>104.67930340473315</v>
      </c>
      <c r="AE457" s="23">
        <f t="shared" si="189"/>
        <v>-0.2</v>
      </c>
      <c r="AF457" s="46">
        <f t="shared" si="190"/>
        <v>0.17529208202238467</v>
      </c>
      <c r="AG457" s="23">
        <f t="shared" si="191"/>
        <v>0.12353958988807673</v>
      </c>
      <c r="AH457" s="23">
        <f t="shared" si="192"/>
        <v>1.185965860964604</v>
      </c>
      <c r="AI457" s="155">
        <f t="shared" si="193"/>
        <v>0.1766202943242732</v>
      </c>
      <c r="AJ457" s="155">
        <f t="shared" si="194"/>
        <v>2.4854879177816962E-2</v>
      </c>
      <c r="AK457" s="155">
        <f t="shared" si="195"/>
        <v>0.20147517350209015</v>
      </c>
      <c r="AL457" s="155">
        <f t="shared" si="196"/>
        <v>12.045197098021191</v>
      </c>
    </row>
    <row r="458" spans="1:38" s="156" customFormat="1" x14ac:dyDescent="0.35">
      <c r="A458" s="23">
        <f>'Uitgebreide invoer'!A458</f>
        <v>317.79999999999728</v>
      </c>
      <c r="B458" s="23">
        <f t="shared" si="175"/>
        <v>0.69999999999998863</v>
      </c>
      <c r="C458" s="23">
        <f>'Uitgebreide invoer'!B458</f>
        <v>0.2</v>
      </c>
      <c r="D458" s="23" t="str">
        <f>'Uitgebreide invoer'!C458</f>
        <v>100 - Riet</v>
      </c>
      <c r="E458" s="23">
        <f>'Uitgebreide invoer'!D458</f>
        <v>100</v>
      </c>
      <c r="F458" s="23">
        <f>'Uitgebreide invoer'!E458</f>
        <v>1.5</v>
      </c>
      <c r="G458" s="23">
        <f>'Uitgebreide invoer'!F458</f>
        <v>1.2</v>
      </c>
      <c r="H458" s="23">
        <f>'Uitgebreide invoer'!G458</f>
        <v>1.2</v>
      </c>
      <c r="I458" s="23">
        <f>'Uitgebreide invoer'!H458</f>
        <v>1</v>
      </c>
      <c r="J458" s="24">
        <f>J457+(+H458-I458)/(MAX('Invoerblad heterogene watergang'!$H$9:$H$17))*B458</f>
        <v>1.09079999999999</v>
      </c>
      <c r="K458" s="24">
        <f t="shared" si="197"/>
        <v>1.8628782003946722</v>
      </c>
      <c r="L458" s="79">
        <f t="shared" si="198"/>
        <v>0.77191195354402709</v>
      </c>
      <c r="M458" s="91">
        <f>'Uitgebreide invoer'!K458</f>
        <v>50</v>
      </c>
      <c r="N458" s="89">
        <f t="shared" si="176"/>
        <v>1.4407999999999901</v>
      </c>
      <c r="O458" s="93" t="str">
        <f>'Uitgebreide invoer'!L458</f>
        <v>Begroeiing volgt bodemverloop</v>
      </c>
      <c r="P458" s="23">
        <f t="shared" si="177"/>
        <v>0.35</v>
      </c>
      <c r="Q458" s="24">
        <f t="shared" si="178"/>
        <v>2.3749550093592092E-4</v>
      </c>
      <c r="R458" s="23">
        <f>'Uitgebreide invoer'!I458</f>
        <v>0</v>
      </c>
      <c r="S458" s="23">
        <f t="shared" si="179"/>
        <v>0</v>
      </c>
      <c r="T458" s="24">
        <f t="shared" si="199"/>
        <v>0.42191195354402711</v>
      </c>
      <c r="U458" s="23" t="str">
        <f>'Uitgebreide invoer'!J458</f>
        <v>Nee</v>
      </c>
      <c r="V458" s="23">
        <f t="shared" si="180"/>
        <v>0.77330888906783846</v>
      </c>
      <c r="W458" s="23">
        <f t="shared" si="181"/>
        <v>2.7212251822341704</v>
      </c>
      <c r="X458" s="23">
        <f t="shared" si="182"/>
        <v>0.28417673558089712</v>
      </c>
      <c r="Y458" s="23">
        <f t="shared" si="183"/>
        <v>1.8200664402890669</v>
      </c>
      <c r="Z458" s="23">
        <f t="shared" si="184"/>
        <v>3.9831681286465663</v>
      </c>
      <c r="AA458" s="23">
        <f t="shared" si="185"/>
        <v>0.45693939635621261</v>
      </c>
      <c r="AB458" s="23">
        <f t="shared" si="186"/>
        <v>1.0467575512212286</v>
      </c>
      <c r="AC458" s="23">
        <f t="shared" si="187"/>
        <v>11.364690166261168</v>
      </c>
      <c r="AD458" s="23">
        <f t="shared" si="188"/>
        <v>104.67575512212287</v>
      </c>
      <c r="AE458" s="23">
        <f t="shared" si="189"/>
        <v>-0.2</v>
      </c>
      <c r="AF458" s="46">
        <f t="shared" si="190"/>
        <v>0.17528694334627107</v>
      </c>
      <c r="AG458" s="23">
        <f t="shared" si="191"/>
        <v>0.12356528326864472</v>
      </c>
      <c r="AH458" s="23">
        <f t="shared" si="192"/>
        <v>1.1861815191981107</v>
      </c>
      <c r="AI458" s="155">
        <f t="shared" si="193"/>
        <v>0.17661518344429911</v>
      </c>
      <c r="AJ458" s="155">
        <f t="shared" si="194"/>
        <v>2.4860020898574361E-2</v>
      </c>
      <c r="AK458" s="155">
        <f t="shared" si="195"/>
        <v>0.20147520434287347</v>
      </c>
      <c r="AL458" s="155">
        <f t="shared" si="196"/>
        <v>12.044811041593153</v>
      </c>
    </row>
    <row r="459" spans="1:38" s="156" customFormat="1" x14ac:dyDescent="0.35">
      <c r="A459" s="23">
        <f>'Uitgebreide invoer'!A459</f>
        <v>318.49999999999727</v>
      </c>
      <c r="B459" s="23">
        <f t="shared" si="175"/>
        <v>0.69999999999998863</v>
      </c>
      <c r="C459" s="23">
        <f>'Uitgebreide invoer'!B459</f>
        <v>0.2</v>
      </c>
      <c r="D459" s="23" t="str">
        <f>'Uitgebreide invoer'!C459</f>
        <v>100 - Riet</v>
      </c>
      <c r="E459" s="23">
        <f>'Uitgebreide invoer'!D459</f>
        <v>100</v>
      </c>
      <c r="F459" s="23">
        <f>'Uitgebreide invoer'!E459</f>
        <v>1.5</v>
      </c>
      <c r="G459" s="23">
        <f>'Uitgebreide invoer'!F459</f>
        <v>1.2</v>
      </c>
      <c r="H459" s="23">
        <f>'Uitgebreide invoer'!G459</f>
        <v>1.2</v>
      </c>
      <c r="I459" s="23">
        <f>'Uitgebreide invoer'!H459</f>
        <v>1</v>
      </c>
      <c r="J459" s="24">
        <f>J458+(+H459-I459)/(MAX('Invoerblad heterogene watergang'!$H$9:$H$17))*B459</f>
        <v>1.09099999999999</v>
      </c>
      <c r="K459" s="24">
        <f t="shared" si="197"/>
        <v>1.8630444872269252</v>
      </c>
      <c r="L459" s="79">
        <f t="shared" si="198"/>
        <v>0.77187820039468225</v>
      </c>
      <c r="M459" s="91">
        <f>'Uitgebreide invoer'!K459</f>
        <v>50</v>
      </c>
      <c r="N459" s="89">
        <f t="shared" si="176"/>
        <v>1.4409999999999901</v>
      </c>
      <c r="O459" s="93" t="str">
        <f>'Uitgebreide invoer'!L459</f>
        <v>Begroeiing volgt bodemverloop</v>
      </c>
      <c r="P459" s="23">
        <f t="shared" si="177"/>
        <v>0.35</v>
      </c>
      <c r="Q459" s="24">
        <f t="shared" si="178"/>
        <v>2.3755261750428675E-4</v>
      </c>
      <c r="R459" s="23">
        <f>'Uitgebreide invoer'!I459</f>
        <v>0</v>
      </c>
      <c r="S459" s="23">
        <f t="shared" si="179"/>
        <v>0</v>
      </c>
      <c r="T459" s="24">
        <f t="shared" si="199"/>
        <v>0.42187820039468227</v>
      </c>
      <c r="U459" s="23" t="str">
        <f>'Uitgebreide invoer'!J459</f>
        <v>Nee</v>
      </c>
      <c r="V459" s="23">
        <f t="shared" si="180"/>
        <v>0.77322566442600227</v>
      </c>
      <c r="W459" s="23">
        <f t="shared" si="181"/>
        <v>2.7211034835234988</v>
      </c>
      <c r="X459" s="23">
        <f t="shared" si="182"/>
        <v>0.28415886022268028</v>
      </c>
      <c r="Y459" s="23">
        <f t="shared" si="183"/>
        <v>1.8199477748404183</v>
      </c>
      <c r="Z459" s="23">
        <f t="shared" si="184"/>
        <v>3.9830464299358947</v>
      </c>
      <c r="AA459" s="23">
        <f t="shared" si="185"/>
        <v>0.45692356512894311</v>
      </c>
      <c r="AB459" s="23">
        <f t="shared" si="186"/>
        <v>1.046722110414416</v>
      </c>
      <c r="AC459" s="23">
        <f t="shared" si="187"/>
        <v>11.362990551412269</v>
      </c>
      <c r="AD459" s="23">
        <f t="shared" si="188"/>
        <v>104.6722110414416</v>
      </c>
      <c r="AE459" s="23">
        <f t="shared" si="189"/>
        <v>-0.2</v>
      </c>
      <c r="AF459" s="46">
        <f t="shared" si="190"/>
        <v>0.1752818095722086</v>
      </c>
      <c r="AG459" s="23">
        <f t="shared" si="191"/>
        <v>0.12359095213895707</v>
      </c>
      <c r="AH459" s="23">
        <f t="shared" si="192"/>
        <v>1.1863971617220734</v>
      </c>
      <c r="AI459" s="155">
        <f t="shared" si="193"/>
        <v>0.17661007742608684</v>
      </c>
      <c r="AJ459" s="155">
        <f t="shared" si="194"/>
        <v>2.4865157712855558E-2</v>
      </c>
      <c r="AK459" s="155">
        <f t="shared" si="195"/>
        <v>0.20147523513894239</v>
      </c>
      <c r="AL459" s="155">
        <f t="shared" si="196"/>
        <v>12.044425458122284</v>
      </c>
    </row>
    <row r="460" spans="1:38" s="156" customFormat="1" x14ac:dyDescent="0.35">
      <c r="A460" s="23">
        <f>'Uitgebreide invoer'!A460</f>
        <v>319.19999999999726</v>
      </c>
      <c r="B460" s="23">
        <f t="shared" si="175"/>
        <v>0.69999999999998863</v>
      </c>
      <c r="C460" s="23">
        <f>'Uitgebreide invoer'!B460</f>
        <v>0.2</v>
      </c>
      <c r="D460" s="23" t="str">
        <f>'Uitgebreide invoer'!C460</f>
        <v>100 - Riet</v>
      </c>
      <c r="E460" s="23">
        <f>'Uitgebreide invoer'!D460</f>
        <v>100</v>
      </c>
      <c r="F460" s="23">
        <f>'Uitgebreide invoer'!E460</f>
        <v>1.5</v>
      </c>
      <c r="G460" s="23">
        <f>'Uitgebreide invoer'!F460</f>
        <v>1.2</v>
      </c>
      <c r="H460" s="23">
        <f>'Uitgebreide invoer'!G460</f>
        <v>1.2</v>
      </c>
      <c r="I460" s="23">
        <f>'Uitgebreide invoer'!H460</f>
        <v>1</v>
      </c>
      <c r="J460" s="24">
        <f>J459+(+H460-I460)/(MAX('Invoerblad heterogene watergang'!$H$9:$H$17))*B460</f>
        <v>1.09119999999999</v>
      </c>
      <c r="K460" s="24">
        <f t="shared" si="197"/>
        <v>1.8632108140040102</v>
      </c>
      <c r="L460" s="79">
        <f t="shared" si="198"/>
        <v>0.77184448722693522</v>
      </c>
      <c r="M460" s="91">
        <f>'Uitgebreide invoer'!K460</f>
        <v>50</v>
      </c>
      <c r="N460" s="89">
        <f t="shared" si="176"/>
        <v>1.44119999999999</v>
      </c>
      <c r="O460" s="93" t="str">
        <f>'Uitgebreide invoer'!L460</f>
        <v>Begroeiing volgt bodemverloop</v>
      </c>
      <c r="P460" s="23">
        <f t="shared" si="177"/>
        <v>0.35</v>
      </c>
      <c r="Q460" s="24">
        <f t="shared" si="178"/>
        <v>2.3760968155010857E-4</v>
      </c>
      <c r="R460" s="23">
        <f>'Uitgebreide invoer'!I460</f>
        <v>0</v>
      </c>
      <c r="S460" s="23">
        <f t="shared" si="179"/>
        <v>0</v>
      </c>
      <c r="T460" s="24">
        <f t="shared" si="199"/>
        <v>0.42184448722693524</v>
      </c>
      <c r="U460" s="23" t="str">
        <f>'Uitgebreide invoer'!J460</f>
        <v>Nee</v>
      </c>
      <c r="V460" s="23">
        <f t="shared" si="180"/>
        <v>0.77314254177795616</v>
      </c>
      <c r="W460" s="23">
        <f t="shared" si="181"/>
        <v>2.7209819289685289</v>
      </c>
      <c r="X460" s="23">
        <f t="shared" si="182"/>
        <v>0.28414100569607215</v>
      </c>
      <c r="Y460" s="23">
        <f t="shared" si="183"/>
        <v>1.8198292533662384</v>
      </c>
      <c r="Z460" s="23">
        <f t="shared" si="184"/>
        <v>3.9829248753809248</v>
      </c>
      <c r="AA460" s="23">
        <f t="shared" si="185"/>
        <v>0.45690775254509186</v>
      </c>
      <c r="AB460" s="23">
        <f t="shared" si="186"/>
        <v>1.0466867115882823</v>
      </c>
      <c r="AC460" s="23">
        <f t="shared" si="187"/>
        <v>11.361293083243847</v>
      </c>
      <c r="AD460" s="23">
        <f t="shared" si="188"/>
        <v>104.66867115882823</v>
      </c>
      <c r="AE460" s="23">
        <f t="shared" si="189"/>
        <v>-0.2</v>
      </c>
      <c r="AF460" s="46">
        <f t="shared" si="190"/>
        <v>0.17527668069854155</v>
      </c>
      <c r="AG460" s="23">
        <f t="shared" si="191"/>
        <v>0.12361659650729231</v>
      </c>
      <c r="AH460" s="23">
        <f t="shared" si="192"/>
        <v>1.1866127885439</v>
      </c>
      <c r="AI460" s="155">
        <f t="shared" si="193"/>
        <v>0.1766049762680342</v>
      </c>
      <c r="AJ460" s="155">
        <f t="shared" si="194"/>
        <v>2.4870289622322208E-2</v>
      </c>
      <c r="AK460" s="155">
        <f t="shared" si="195"/>
        <v>0.20147526589035641</v>
      </c>
      <c r="AL460" s="155">
        <f t="shared" si="196"/>
        <v>12.044040347140887</v>
      </c>
    </row>
    <row r="461" spans="1:38" s="156" customFormat="1" x14ac:dyDescent="0.35">
      <c r="A461" s="23">
        <f>'Uitgebreide invoer'!A461</f>
        <v>319.89999999999725</v>
      </c>
      <c r="B461" s="23">
        <f t="shared" si="175"/>
        <v>0.69999999999998863</v>
      </c>
      <c r="C461" s="23">
        <f>'Uitgebreide invoer'!B461</f>
        <v>0.2</v>
      </c>
      <c r="D461" s="23" t="str">
        <f>'Uitgebreide invoer'!C461</f>
        <v>100 - Riet</v>
      </c>
      <c r="E461" s="23">
        <f>'Uitgebreide invoer'!D461</f>
        <v>100</v>
      </c>
      <c r="F461" s="23">
        <f>'Uitgebreide invoer'!E461</f>
        <v>1.5</v>
      </c>
      <c r="G461" s="23">
        <f>'Uitgebreide invoer'!F461</f>
        <v>1.2</v>
      </c>
      <c r="H461" s="23">
        <f>'Uitgebreide invoer'!G461</f>
        <v>1.2</v>
      </c>
      <c r="I461" s="23">
        <f>'Uitgebreide invoer'!H461</f>
        <v>1</v>
      </c>
      <c r="J461" s="24">
        <f>J460+(+H461-I461)/(MAX('Invoerblad heterogene watergang'!$H$9:$H$17))*B461</f>
        <v>1.0913999999999899</v>
      </c>
      <c r="K461" s="24">
        <f t="shared" si="197"/>
        <v>1.8633771806891704</v>
      </c>
      <c r="L461" s="79">
        <f t="shared" si="198"/>
        <v>0.7718108140040203</v>
      </c>
      <c r="M461" s="91">
        <f>'Uitgebreide invoer'!K461</f>
        <v>50</v>
      </c>
      <c r="N461" s="89">
        <f t="shared" si="176"/>
        <v>1.44139999999999</v>
      </c>
      <c r="O461" s="93" t="str">
        <f>'Uitgebreide invoer'!L461</f>
        <v>Begroeiing volgt bodemverloop</v>
      </c>
      <c r="P461" s="23">
        <f t="shared" si="177"/>
        <v>0.35</v>
      </c>
      <c r="Q461" s="24">
        <f t="shared" si="178"/>
        <v>2.3766669308589823E-4</v>
      </c>
      <c r="R461" s="23">
        <f>'Uitgebreide invoer'!I461</f>
        <v>0</v>
      </c>
      <c r="S461" s="23">
        <f t="shared" si="179"/>
        <v>0</v>
      </c>
      <c r="T461" s="24">
        <f t="shared" si="199"/>
        <v>0.42181081400402032</v>
      </c>
      <c r="U461" s="23" t="str">
        <f>'Uitgebreide invoer'!J461</f>
        <v>Nee</v>
      </c>
      <c r="V461" s="23">
        <f t="shared" si="180"/>
        <v>0.77305952102092568</v>
      </c>
      <c r="W461" s="23">
        <f t="shared" si="181"/>
        <v>2.720860518436699</v>
      </c>
      <c r="X461" s="23">
        <f t="shared" si="182"/>
        <v>0.28412317198277248</v>
      </c>
      <c r="Y461" s="23">
        <f t="shared" si="183"/>
        <v>1.8197108757251468</v>
      </c>
      <c r="Z461" s="23">
        <f t="shared" si="184"/>
        <v>3.9828034648490949</v>
      </c>
      <c r="AA461" s="23">
        <f t="shared" si="185"/>
        <v>0.45689195858779191</v>
      </c>
      <c r="AB461" s="23">
        <f t="shared" si="186"/>
        <v>1.0466513547042211</v>
      </c>
      <c r="AC461" s="23">
        <f t="shared" si="187"/>
        <v>11.359597759427734</v>
      </c>
      <c r="AD461" s="23">
        <f t="shared" si="188"/>
        <v>104.66513547042211</v>
      </c>
      <c r="AE461" s="23">
        <f t="shared" si="189"/>
        <v>-0.2</v>
      </c>
      <c r="AF461" s="46">
        <f t="shared" si="190"/>
        <v>0.17527155672360725</v>
      </c>
      <c r="AG461" s="23">
        <f t="shared" si="191"/>
        <v>0.12364221638196379</v>
      </c>
      <c r="AH461" s="23">
        <f t="shared" si="192"/>
        <v>1.1868283996710147</v>
      </c>
      <c r="AI461" s="155">
        <f t="shared" si="193"/>
        <v>0.17659987996853202</v>
      </c>
      <c r="AJ461" s="155">
        <f t="shared" si="194"/>
        <v>2.4875416628642774E-2</v>
      </c>
      <c r="AK461" s="155">
        <f t="shared" si="195"/>
        <v>0.20147529659717478</v>
      </c>
      <c r="AL461" s="155">
        <f t="shared" si="196"/>
        <v>12.043655708181461</v>
      </c>
    </row>
    <row r="462" spans="1:38" s="156" customFormat="1" x14ac:dyDescent="0.35">
      <c r="A462" s="23">
        <f>'Uitgebreide invoer'!A462</f>
        <v>320.59999999999724</v>
      </c>
      <c r="B462" s="23">
        <f t="shared" si="175"/>
        <v>0.69999999999998863</v>
      </c>
      <c r="C462" s="23">
        <f>'Uitgebreide invoer'!B462</f>
        <v>0.2</v>
      </c>
      <c r="D462" s="23" t="str">
        <f>'Uitgebreide invoer'!C462</f>
        <v>100 - Riet</v>
      </c>
      <c r="E462" s="23">
        <f>'Uitgebreide invoer'!D462</f>
        <v>100</v>
      </c>
      <c r="F462" s="23">
        <f>'Uitgebreide invoer'!E462</f>
        <v>1.5</v>
      </c>
      <c r="G462" s="23">
        <f>'Uitgebreide invoer'!F462</f>
        <v>1.2</v>
      </c>
      <c r="H462" s="23">
        <f>'Uitgebreide invoer'!G462</f>
        <v>1.2</v>
      </c>
      <c r="I462" s="23">
        <f>'Uitgebreide invoer'!H462</f>
        <v>1</v>
      </c>
      <c r="J462" s="24">
        <f>J461+(+H462-I462)/(MAX('Invoerblad heterogene watergang'!$H$9:$H$17))*B462</f>
        <v>1.0915999999999899</v>
      </c>
      <c r="K462" s="24">
        <f t="shared" si="197"/>
        <v>1.8635435872456574</v>
      </c>
      <c r="L462" s="79">
        <f t="shared" si="198"/>
        <v>0.77177718068918044</v>
      </c>
      <c r="M462" s="91">
        <f>'Uitgebreide invoer'!K462</f>
        <v>50</v>
      </c>
      <c r="N462" s="89">
        <f t="shared" si="176"/>
        <v>1.44159999999999</v>
      </c>
      <c r="O462" s="93" t="str">
        <f>'Uitgebreide invoer'!L462</f>
        <v>Begroeiing volgt bodemverloop</v>
      </c>
      <c r="P462" s="23">
        <f t="shared" si="177"/>
        <v>0.35</v>
      </c>
      <c r="Q462" s="24">
        <f t="shared" si="178"/>
        <v>2.3772365212425489E-4</v>
      </c>
      <c r="R462" s="23">
        <f>'Uitgebreide invoer'!I462</f>
        <v>0</v>
      </c>
      <c r="S462" s="23">
        <f t="shared" si="179"/>
        <v>0</v>
      </c>
      <c r="T462" s="24">
        <f t="shared" si="199"/>
        <v>0.42177718068918046</v>
      </c>
      <c r="U462" s="23" t="str">
        <f>'Uitgebreide invoer'!J462</f>
        <v>Nee</v>
      </c>
      <c r="V462" s="23">
        <f t="shared" si="180"/>
        <v>0.77297660205218688</v>
      </c>
      <c r="W462" s="23">
        <f t="shared" si="181"/>
        <v>2.72073925179548</v>
      </c>
      <c r="X462" s="23">
        <f t="shared" si="182"/>
        <v>0.2841053590644827</v>
      </c>
      <c r="Y462" s="23">
        <f t="shared" si="183"/>
        <v>1.8195926417758266</v>
      </c>
      <c r="Z462" s="23">
        <f t="shared" si="184"/>
        <v>3.9826821982078764</v>
      </c>
      <c r="AA462" s="23">
        <f t="shared" si="185"/>
        <v>0.45687618324018048</v>
      </c>
      <c r="AB462" s="23">
        <f t="shared" si="186"/>
        <v>1.0466160397236397</v>
      </c>
      <c r="AC462" s="23">
        <f t="shared" si="187"/>
        <v>11.357904577637354</v>
      </c>
      <c r="AD462" s="23">
        <f t="shared" si="188"/>
        <v>104.66160397236396</v>
      </c>
      <c r="AE462" s="23">
        <f t="shared" si="189"/>
        <v>-0.2</v>
      </c>
      <c r="AF462" s="46">
        <f t="shared" si="190"/>
        <v>0.17526643764573618</v>
      </c>
      <c r="AG462" s="23">
        <f t="shared" si="191"/>
        <v>0.12366781177131914</v>
      </c>
      <c r="AH462" s="23">
        <f t="shared" si="192"/>
        <v>1.1870439951108589</v>
      </c>
      <c r="AI462" s="155">
        <f t="shared" si="193"/>
        <v>0.17659478852596425</v>
      </c>
      <c r="AJ462" s="155">
        <f t="shared" si="194"/>
        <v>2.4880538733492785E-2</v>
      </c>
      <c r="AK462" s="155">
        <f t="shared" si="195"/>
        <v>0.20147532725945702</v>
      </c>
      <c r="AL462" s="155">
        <f t="shared" si="196"/>
        <v>12.043271540776653</v>
      </c>
    </row>
    <row r="463" spans="1:38" s="156" customFormat="1" x14ac:dyDescent="0.35">
      <c r="A463" s="23">
        <f>'Uitgebreide invoer'!A463</f>
        <v>321.29999999999723</v>
      </c>
      <c r="B463" s="23">
        <f t="shared" si="175"/>
        <v>0.69999999999998863</v>
      </c>
      <c r="C463" s="23">
        <f>'Uitgebreide invoer'!B463</f>
        <v>0.2</v>
      </c>
      <c r="D463" s="23" t="str">
        <f>'Uitgebreide invoer'!C463</f>
        <v>100 - Riet</v>
      </c>
      <c r="E463" s="23">
        <f>'Uitgebreide invoer'!D463</f>
        <v>100</v>
      </c>
      <c r="F463" s="23">
        <f>'Uitgebreide invoer'!E463</f>
        <v>1.5</v>
      </c>
      <c r="G463" s="23">
        <f>'Uitgebreide invoer'!F463</f>
        <v>1.2</v>
      </c>
      <c r="H463" s="23">
        <f>'Uitgebreide invoer'!G463</f>
        <v>1.2</v>
      </c>
      <c r="I463" s="23">
        <f>'Uitgebreide invoer'!H463</f>
        <v>1</v>
      </c>
      <c r="J463" s="24">
        <f>J462+(+H463-I463)/(MAX('Invoerblad heterogene watergang'!$H$9:$H$17))*B463</f>
        <v>1.0917999999999899</v>
      </c>
      <c r="K463" s="24">
        <f t="shared" si="197"/>
        <v>1.8637100336367318</v>
      </c>
      <c r="L463" s="79">
        <f t="shared" si="198"/>
        <v>0.7717435872456675</v>
      </c>
      <c r="M463" s="91">
        <f>'Uitgebreide invoer'!K463</f>
        <v>50</v>
      </c>
      <c r="N463" s="89">
        <f t="shared" si="176"/>
        <v>1.44179999999999</v>
      </c>
      <c r="O463" s="93" t="str">
        <f>'Uitgebreide invoer'!L463</f>
        <v>Begroeiing volgt bodemverloop</v>
      </c>
      <c r="P463" s="23">
        <f t="shared" si="177"/>
        <v>0.35</v>
      </c>
      <c r="Q463" s="24">
        <f t="shared" si="178"/>
        <v>2.3778055867786359E-4</v>
      </c>
      <c r="R463" s="23">
        <f>'Uitgebreide invoer'!I463</f>
        <v>0</v>
      </c>
      <c r="S463" s="23">
        <f t="shared" si="179"/>
        <v>0</v>
      </c>
      <c r="T463" s="24">
        <f t="shared" si="199"/>
        <v>0.42174358724566752</v>
      </c>
      <c r="U463" s="23" t="str">
        <f>'Uitgebreide invoer'!J463</f>
        <v>Nee</v>
      </c>
      <c r="V463" s="23">
        <f t="shared" si="180"/>
        <v>0.772893784769067</v>
      </c>
      <c r="W463" s="23">
        <f t="shared" si="181"/>
        <v>2.720618128912375</v>
      </c>
      <c r="X463" s="23">
        <f t="shared" si="182"/>
        <v>0.28408756692290649</v>
      </c>
      <c r="Y463" s="23">
        <f t="shared" si="183"/>
        <v>1.8194745513770179</v>
      </c>
      <c r="Z463" s="23">
        <f t="shared" si="184"/>
        <v>3.9825610753247709</v>
      </c>
      <c r="AA463" s="23">
        <f t="shared" si="185"/>
        <v>0.45686042648539743</v>
      </c>
      <c r="AB463" s="23">
        <f t="shared" si="186"/>
        <v>1.046580766607951</v>
      </c>
      <c r="AC463" s="23">
        <f t="shared" si="187"/>
        <v>11.356213535547747</v>
      </c>
      <c r="AD463" s="23">
        <f t="shared" si="188"/>
        <v>104.6580766607951</v>
      </c>
      <c r="AE463" s="23">
        <f t="shared" si="189"/>
        <v>-0.2</v>
      </c>
      <c r="AF463" s="46">
        <f t="shared" si="190"/>
        <v>0.17526132346325171</v>
      </c>
      <c r="AG463" s="23">
        <f t="shared" si="191"/>
        <v>0.1236933826837415</v>
      </c>
      <c r="AH463" s="23">
        <f t="shared" si="192"/>
        <v>1.1872595748708916</v>
      </c>
      <c r="AI463" s="155">
        <f t="shared" si="193"/>
        <v>0.17658970193870757</v>
      </c>
      <c r="AJ463" s="155">
        <f t="shared" si="194"/>
        <v>2.4885655938554536E-2</v>
      </c>
      <c r="AK463" s="155">
        <f t="shared" si="195"/>
        <v>0.20147535787726212</v>
      </c>
      <c r="AL463" s="155">
        <f t="shared" si="196"/>
        <v>12.042887844459317</v>
      </c>
    </row>
    <row r="464" spans="1:38" s="156" customFormat="1" x14ac:dyDescent="0.35">
      <c r="A464" s="23">
        <f>'Uitgebreide invoer'!A464</f>
        <v>321.99999999999721</v>
      </c>
      <c r="B464" s="23">
        <f t="shared" si="175"/>
        <v>0.69999999999998863</v>
      </c>
      <c r="C464" s="23">
        <f>'Uitgebreide invoer'!B464</f>
        <v>0.2</v>
      </c>
      <c r="D464" s="23" t="str">
        <f>'Uitgebreide invoer'!C464</f>
        <v>100 - Riet</v>
      </c>
      <c r="E464" s="23">
        <f>'Uitgebreide invoer'!D464</f>
        <v>100</v>
      </c>
      <c r="F464" s="23">
        <f>'Uitgebreide invoer'!E464</f>
        <v>1.5</v>
      </c>
      <c r="G464" s="23">
        <f>'Uitgebreide invoer'!F464</f>
        <v>1.2</v>
      </c>
      <c r="H464" s="23">
        <f>'Uitgebreide invoer'!G464</f>
        <v>1.2</v>
      </c>
      <c r="I464" s="23">
        <f>'Uitgebreide invoer'!H464</f>
        <v>1</v>
      </c>
      <c r="J464" s="24">
        <f>J463+(+H464-I464)/(MAX('Invoerblad heterogene watergang'!$H$9:$H$17))*B464</f>
        <v>1.0919999999999899</v>
      </c>
      <c r="K464" s="24">
        <f t="shared" si="197"/>
        <v>1.8638765198256635</v>
      </c>
      <c r="L464" s="79">
        <f t="shared" si="198"/>
        <v>0.77171003363674195</v>
      </c>
      <c r="M464" s="91">
        <f>'Uitgebreide invoer'!K464</f>
        <v>50</v>
      </c>
      <c r="N464" s="89">
        <f t="shared" si="176"/>
        <v>1.44199999999999</v>
      </c>
      <c r="O464" s="93" t="str">
        <f>'Uitgebreide invoer'!L464</f>
        <v>Begroeiing volgt bodemverloop</v>
      </c>
      <c r="P464" s="23">
        <f t="shared" si="177"/>
        <v>0.35</v>
      </c>
      <c r="Q464" s="24">
        <f t="shared" si="178"/>
        <v>2.3783741275949726E-4</v>
      </c>
      <c r="R464" s="23">
        <f>'Uitgebreide invoer'!I464</f>
        <v>0</v>
      </c>
      <c r="S464" s="23">
        <f t="shared" si="179"/>
        <v>0</v>
      </c>
      <c r="T464" s="24">
        <f t="shared" si="199"/>
        <v>0.42171003363674198</v>
      </c>
      <c r="U464" s="23" t="str">
        <f>'Uitgebreide invoer'!J464</f>
        <v>Nee</v>
      </c>
      <c r="V464" s="23">
        <f t="shared" si="180"/>
        <v>0.77281106906894348</v>
      </c>
      <c r="W464" s="23">
        <f t="shared" si="181"/>
        <v>2.7204971496549168</v>
      </c>
      <c r="X464" s="23">
        <f t="shared" si="182"/>
        <v>0.28406979553974948</v>
      </c>
      <c r="Y464" s="23">
        <f t="shared" si="183"/>
        <v>1.8193566043875227</v>
      </c>
      <c r="Z464" s="23">
        <f t="shared" si="184"/>
        <v>3.9824400960673128</v>
      </c>
      <c r="AA464" s="23">
        <f t="shared" si="185"/>
        <v>0.4568446883065862</v>
      </c>
      <c r="AB464" s="23">
        <f t="shared" si="186"/>
        <v>1.0465455353185793</v>
      </c>
      <c r="AC464" s="23">
        <f t="shared" si="187"/>
        <v>11.354524630835535</v>
      </c>
      <c r="AD464" s="23">
        <f t="shared" si="188"/>
        <v>104.65455353185793</v>
      </c>
      <c r="AE464" s="23">
        <f t="shared" si="189"/>
        <v>-0.2</v>
      </c>
      <c r="AF464" s="46">
        <f t="shared" si="190"/>
        <v>0.17525621417447065</v>
      </c>
      <c r="AG464" s="23">
        <f t="shared" si="191"/>
        <v>0.12371892912764679</v>
      </c>
      <c r="AH464" s="23">
        <f t="shared" si="192"/>
        <v>1.1874751389585878</v>
      </c>
      <c r="AI464" s="155">
        <f t="shared" si="193"/>
        <v>0.17658462020513208</v>
      </c>
      <c r="AJ464" s="155">
        <f t="shared" si="194"/>
        <v>2.4890768245517395E-2</v>
      </c>
      <c r="AK464" s="155">
        <f t="shared" si="195"/>
        <v>0.20147538845064947</v>
      </c>
      <c r="AL464" s="155">
        <f t="shared" si="196"/>
        <v>12.042504618762464</v>
      </c>
    </row>
    <row r="465" spans="1:38" s="156" customFormat="1" x14ac:dyDescent="0.35">
      <c r="A465" s="23">
        <f>'Uitgebreide invoer'!A465</f>
        <v>322.6999999999972</v>
      </c>
      <c r="B465" s="23">
        <f t="shared" si="175"/>
        <v>0.69999999999998863</v>
      </c>
      <c r="C465" s="23">
        <f>'Uitgebreide invoer'!B465</f>
        <v>0.2</v>
      </c>
      <c r="D465" s="23" t="str">
        <f>'Uitgebreide invoer'!C465</f>
        <v>100 - Riet</v>
      </c>
      <c r="E465" s="23">
        <f>'Uitgebreide invoer'!D465</f>
        <v>100</v>
      </c>
      <c r="F465" s="23">
        <f>'Uitgebreide invoer'!E465</f>
        <v>1.5</v>
      </c>
      <c r="G465" s="23">
        <f>'Uitgebreide invoer'!F465</f>
        <v>1.2</v>
      </c>
      <c r="H465" s="23">
        <f>'Uitgebreide invoer'!G465</f>
        <v>1.2</v>
      </c>
      <c r="I465" s="23">
        <f>'Uitgebreide invoer'!H465</f>
        <v>1</v>
      </c>
      <c r="J465" s="24">
        <f>J464+(+H465-I465)/(MAX('Invoerblad heterogene watergang'!$H$9:$H$17))*B465</f>
        <v>1.0921999999999898</v>
      </c>
      <c r="K465" s="24">
        <f t="shared" si="197"/>
        <v>1.8640430457757309</v>
      </c>
      <c r="L465" s="79">
        <f t="shared" si="198"/>
        <v>0.77167651982567365</v>
      </c>
      <c r="M465" s="91">
        <f>'Uitgebreide invoer'!K465</f>
        <v>50</v>
      </c>
      <c r="N465" s="89">
        <f t="shared" si="176"/>
        <v>1.4421999999999899</v>
      </c>
      <c r="O465" s="93" t="str">
        <f>'Uitgebreide invoer'!L465</f>
        <v>Begroeiing volgt bodemverloop</v>
      </c>
      <c r="P465" s="23">
        <f t="shared" si="177"/>
        <v>0.35</v>
      </c>
      <c r="Q465" s="24">
        <f t="shared" si="178"/>
        <v>2.3789421438201366E-4</v>
      </c>
      <c r="R465" s="23">
        <f>'Uitgebreide invoer'!I465</f>
        <v>0</v>
      </c>
      <c r="S465" s="23">
        <f t="shared" si="179"/>
        <v>0</v>
      </c>
      <c r="T465" s="24">
        <f t="shared" si="199"/>
        <v>0.42167651982567367</v>
      </c>
      <c r="U465" s="23" t="str">
        <f>'Uitgebreide invoer'!J465</f>
        <v>Nee</v>
      </c>
      <c r="V465" s="23">
        <f t="shared" si="180"/>
        <v>0.77272845484924602</v>
      </c>
      <c r="W465" s="23">
        <f t="shared" si="181"/>
        <v>2.7203763138906738</v>
      </c>
      <c r="X465" s="23">
        <f t="shared" si="182"/>
        <v>0.28405204489671954</v>
      </c>
      <c r="Y465" s="23">
        <f t="shared" si="183"/>
        <v>1.8192388006662032</v>
      </c>
      <c r="Z465" s="23">
        <f t="shared" si="184"/>
        <v>3.9823192603030702</v>
      </c>
      <c r="AA465" s="23">
        <f t="shared" si="185"/>
        <v>0.45682896868689327</v>
      </c>
      <c r="AB465" s="23">
        <f t="shared" si="186"/>
        <v>1.0465103458169573</v>
      </c>
      <c r="AC465" s="23">
        <f t="shared" si="187"/>
        <v>11.352837861178978</v>
      </c>
      <c r="AD465" s="23">
        <f t="shared" si="188"/>
        <v>104.65103458169574</v>
      </c>
      <c r="AE465" s="23">
        <f t="shared" si="189"/>
        <v>-0.2</v>
      </c>
      <c r="AF465" s="46">
        <f t="shared" si="190"/>
        <v>0.17525110977770253</v>
      </c>
      <c r="AG465" s="23">
        <f t="shared" si="191"/>
        <v>0.12374445111148741</v>
      </c>
      <c r="AH465" s="23">
        <f t="shared" si="192"/>
        <v>1.1876906873814406</v>
      </c>
      <c r="AI465" s="155">
        <f t="shared" si="193"/>
        <v>0.17657954332360074</v>
      </c>
      <c r="AJ465" s="155">
        <f t="shared" si="194"/>
        <v>2.4895875656077451E-2</v>
      </c>
      <c r="AK465" s="155">
        <f t="shared" si="195"/>
        <v>0.20147541897967819</v>
      </c>
      <c r="AL465" s="155">
        <f t="shared" si="196"/>
        <v>12.0421218632193</v>
      </c>
    </row>
    <row r="466" spans="1:38" s="156" customFormat="1" x14ac:dyDescent="0.35">
      <c r="A466" s="23">
        <f>'Uitgebreide invoer'!A466</f>
        <v>323.39999999999719</v>
      </c>
      <c r="B466" s="23">
        <f t="shared" si="175"/>
        <v>0.69999999999998863</v>
      </c>
      <c r="C466" s="23">
        <f>'Uitgebreide invoer'!B466</f>
        <v>0.2</v>
      </c>
      <c r="D466" s="23" t="str">
        <f>'Uitgebreide invoer'!C466</f>
        <v>100 - Riet</v>
      </c>
      <c r="E466" s="23">
        <f>'Uitgebreide invoer'!D466</f>
        <v>100</v>
      </c>
      <c r="F466" s="23">
        <f>'Uitgebreide invoer'!E466</f>
        <v>1.5</v>
      </c>
      <c r="G466" s="23">
        <f>'Uitgebreide invoer'!F466</f>
        <v>1.2</v>
      </c>
      <c r="H466" s="23">
        <f>'Uitgebreide invoer'!G466</f>
        <v>1.2</v>
      </c>
      <c r="I466" s="23">
        <f>'Uitgebreide invoer'!H466</f>
        <v>1</v>
      </c>
      <c r="J466" s="24">
        <f>J465+(+H466-I466)/(MAX('Invoerblad heterogene watergang'!$H$9:$H$17))*B466</f>
        <v>1.0923999999999898</v>
      </c>
      <c r="K466" s="24">
        <f t="shared" si="197"/>
        <v>1.8642096114502218</v>
      </c>
      <c r="L466" s="79">
        <f t="shared" si="198"/>
        <v>0.77164304577574105</v>
      </c>
      <c r="M466" s="91">
        <f>'Uitgebreide invoer'!K466</f>
        <v>50</v>
      </c>
      <c r="N466" s="89">
        <f t="shared" si="176"/>
        <v>1.4423999999999899</v>
      </c>
      <c r="O466" s="93" t="str">
        <f>'Uitgebreide invoer'!L466</f>
        <v>Begroeiing volgt bodemverloop</v>
      </c>
      <c r="P466" s="23">
        <f t="shared" si="177"/>
        <v>0.35</v>
      </c>
      <c r="Q466" s="24">
        <f t="shared" si="178"/>
        <v>2.3795096355835749E-4</v>
      </c>
      <c r="R466" s="23">
        <f>'Uitgebreide invoer'!I466</f>
        <v>0</v>
      </c>
      <c r="S466" s="23">
        <f t="shared" si="179"/>
        <v>0</v>
      </c>
      <c r="T466" s="24">
        <f t="shared" si="199"/>
        <v>0.42164304577574108</v>
      </c>
      <c r="U466" s="23" t="str">
        <f>'Uitgebreide invoer'!J466</f>
        <v>Nee</v>
      </c>
      <c r="V466" s="23">
        <f t="shared" si="180"/>
        <v>0.77264594200745484</v>
      </c>
      <c r="W466" s="23">
        <f t="shared" si="181"/>
        <v>2.7202556214872446</v>
      </c>
      <c r="X466" s="23">
        <f t="shared" si="182"/>
        <v>0.28403431497552656</v>
      </c>
      <c r="Y466" s="23">
        <f t="shared" si="183"/>
        <v>1.8191211400719829</v>
      </c>
      <c r="Z466" s="23">
        <f t="shared" si="184"/>
        <v>3.9821985678996406</v>
      </c>
      <c r="AA466" s="23">
        <f t="shared" si="185"/>
        <v>0.45681326760946905</v>
      </c>
      <c r="AB466" s="23">
        <f t="shared" si="186"/>
        <v>1.0464751980645279</v>
      </c>
      <c r="AC466" s="23">
        <f t="shared" si="187"/>
        <v>11.351153224257915</v>
      </c>
      <c r="AD466" s="23">
        <f t="shared" si="188"/>
        <v>104.64751980645279</v>
      </c>
      <c r="AE466" s="23">
        <f t="shared" si="189"/>
        <v>-0.2</v>
      </c>
      <c r="AF466" s="46">
        <f t="shared" si="190"/>
        <v>0.17524601027125034</v>
      </c>
      <c r="AG466" s="23">
        <f t="shared" si="191"/>
        <v>0.12376994864374838</v>
      </c>
      <c r="AH466" s="23">
        <f t="shared" si="192"/>
        <v>1.1879062201469588</v>
      </c>
      <c r="AI466" s="155">
        <f t="shared" si="193"/>
        <v>0.17657447129246959</v>
      </c>
      <c r="AJ466" s="155">
        <f t="shared" si="194"/>
        <v>2.4900978171937743E-2</v>
      </c>
      <c r="AK466" s="155">
        <f t="shared" si="195"/>
        <v>0.20147544946440732</v>
      </c>
      <c r="AL466" s="155">
        <f t="shared" si="196"/>
        <v>12.041739577363186</v>
      </c>
    </row>
    <row r="467" spans="1:38" s="156" customFormat="1" x14ac:dyDescent="0.35">
      <c r="A467" s="23">
        <f>'Uitgebreide invoer'!A467</f>
        <v>324.09999999999718</v>
      </c>
      <c r="B467" s="23">
        <f t="shared" si="175"/>
        <v>0.69999999999998863</v>
      </c>
      <c r="C467" s="23">
        <f>'Uitgebreide invoer'!B467</f>
        <v>0.2</v>
      </c>
      <c r="D467" s="23" t="str">
        <f>'Uitgebreide invoer'!C467</f>
        <v>100 - Riet</v>
      </c>
      <c r="E467" s="23">
        <f>'Uitgebreide invoer'!D467</f>
        <v>100</v>
      </c>
      <c r="F467" s="23">
        <f>'Uitgebreide invoer'!E467</f>
        <v>1.5</v>
      </c>
      <c r="G467" s="23">
        <f>'Uitgebreide invoer'!F467</f>
        <v>1.2</v>
      </c>
      <c r="H467" s="23">
        <f>'Uitgebreide invoer'!G467</f>
        <v>1.2</v>
      </c>
      <c r="I467" s="23">
        <f>'Uitgebreide invoer'!H467</f>
        <v>1</v>
      </c>
      <c r="J467" s="24">
        <f>J466+(+H467-I467)/(MAX('Invoerblad heterogene watergang'!$H$9:$H$17))*B467</f>
        <v>1.0925999999999898</v>
      </c>
      <c r="K467" s="24">
        <f t="shared" si="197"/>
        <v>1.8643762168124329</v>
      </c>
      <c r="L467" s="79">
        <f t="shared" si="198"/>
        <v>0.77160961145023199</v>
      </c>
      <c r="M467" s="91">
        <f>'Uitgebreide invoer'!K467</f>
        <v>50</v>
      </c>
      <c r="N467" s="89">
        <f t="shared" si="176"/>
        <v>1.4425999999999899</v>
      </c>
      <c r="O467" s="93" t="str">
        <f>'Uitgebreide invoer'!L467</f>
        <v>Begroeiing volgt bodemverloop</v>
      </c>
      <c r="P467" s="23">
        <f t="shared" si="177"/>
        <v>0.35</v>
      </c>
      <c r="Q467" s="24">
        <f t="shared" si="178"/>
        <v>2.3800766030155867E-4</v>
      </c>
      <c r="R467" s="23">
        <f>'Uitgebreide invoer'!I467</f>
        <v>0</v>
      </c>
      <c r="S467" s="23">
        <f t="shared" si="179"/>
        <v>0</v>
      </c>
      <c r="T467" s="24">
        <f t="shared" si="199"/>
        <v>0.42160961145023201</v>
      </c>
      <c r="U467" s="23" t="str">
        <f>'Uitgebreide invoer'!J467</f>
        <v>Nee</v>
      </c>
      <c r="V467" s="23">
        <f t="shared" si="180"/>
        <v>0.77256353044110182</v>
      </c>
      <c r="W467" s="23">
        <f t="shared" si="181"/>
        <v>2.720135072312261</v>
      </c>
      <c r="X467" s="23">
        <f t="shared" si="182"/>
        <v>0.28401660575788296</v>
      </c>
      <c r="Y467" s="23">
        <f t="shared" si="183"/>
        <v>1.8190036224638453</v>
      </c>
      <c r="Z467" s="23">
        <f t="shared" si="184"/>
        <v>3.9820780187246569</v>
      </c>
      <c r="AA467" s="23">
        <f t="shared" si="185"/>
        <v>0.45679758505746676</v>
      </c>
      <c r="AB467" s="23">
        <f t="shared" si="186"/>
        <v>1.0464400920227435</v>
      </c>
      <c r="AC467" s="23">
        <f t="shared" si="187"/>
        <v>11.349470717753828</v>
      </c>
      <c r="AD467" s="23">
        <f t="shared" si="188"/>
        <v>104.64400920227435</v>
      </c>
      <c r="AE467" s="23">
        <f t="shared" si="189"/>
        <v>-0.2</v>
      </c>
      <c r="AF467" s="46">
        <f t="shared" si="190"/>
        <v>0.17524091565340996</v>
      </c>
      <c r="AG467" s="23">
        <f t="shared" si="191"/>
        <v>0.12379542173295024</v>
      </c>
      <c r="AH467" s="23">
        <f t="shared" si="192"/>
        <v>1.1881217372626691</v>
      </c>
      <c r="AI467" s="155">
        <f t="shared" si="193"/>
        <v>0.1765694041100879</v>
      </c>
      <c r="AJ467" s="155">
        <f t="shared" si="194"/>
        <v>2.4906075794808091E-2</v>
      </c>
      <c r="AK467" s="155">
        <f t="shared" si="195"/>
        <v>0.20147547990489598</v>
      </c>
      <c r="AL467" s="155">
        <f t="shared" si="196"/>
        <v>12.041357760727703</v>
      </c>
    </row>
    <row r="468" spans="1:38" s="156" customFormat="1" x14ac:dyDescent="0.35">
      <c r="A468" s="23">
        <f>'Uitgebreide invoer'!A468</f>
        <v>324.79999999999717</v>
      </c>
      <c r="B468" s="23">
        <f t="shared" si="175"/>
        <v>0.69999999999998863</v>
      </c>
      <c r="C468" s="23">
        <f>'Uitgebreide invoer'!B468</f>
        <v>0.2</v>
      </c>
      <c r="D468" s="23" t="str">
        <f>'Uitgebreide invoer'!C468</f>
        <v>100 - Riet</v>
      </c>
      <c r="E468" s="23">
        <f>'Uitgebreide invoer'!D468</f>
        <v>100</v>
      </c>
      <c r="F468" s="23">
        <f>'Uitgebreide invoer'!E468</f>
        <v>1.5</v>
      </c>
      <c r="G468" s="23">
        <f>'Uitgebreide invoer'!F468</f>
        <v>1.2</v>
      </c>
      <c r="H468" s="23">
        <f>'Uitgebreide invoer'!G468</f>
        <v>1.2</v>
      </c>
      <c r="I468" s="23">
        <f>'Uitgebreide invoer'!H468</f>
        <v>1</v>
      </c>
      <c r="J468" s="24">
        <f>J467+(+H468-I468)/(MAX('Invoerblad heterogene watergang'!$H$9:$H$17))*B468</f>
        <v>1.0927999999999898</v>
      </c>
      <c r="K468" s="24">
        <f t="shared" si="197"/>
        <v>1.8645428618256703</v>
      </c>
      <c r="L468" s="79">
        <f t="shared" si="198"/>
        <v>0.77157621681244315</v>
      </c>
      <c r="M468" s="91">
        <f>'Uitgebreide invoer'!K468</f>
        <v>50</v>
      </c>
      <c r="N468" s="89">
        <f t="shared" si="176"/>
        <v>1.4427999999999899</v>
      </c>
      <c r="O468" s="93" t="str">
        <f>'Uitgebreide invoer'!L468</f>
        <v>Begroeiing volgt bodemverloop</v>
      </c>
      <c r="P468" s="23">
        <f t="shared" si="177"/>
        <v>0.35</v>
      </c>
      <c r="Q468" s="24">
        <f t="shared" si="178"/>
        <v>2.3806430462473352E-4</v>
      </c>
      <c r="R468" s="23">
        <f>'Uitgebreide invoer'!I468</f>
        <v>0</v>
      </c>
      <c r="S468" s="23">
        <f t="shared" si="179"/>
        <v>0</v>
      </c>
      <c r="T468" s="24">
        <f t="shared" si="199"/>
        <v>0.42157621681244317</v>
      </c>
      <c r="U468" s="23" t="str">
        <f>'Uitgebreide invoer'!J468</f>
        <v>Nee</v>
      </c>
      <c r="V468" s="23">
        <f t="shared" si="180"/>
        <v>0.77248122004776998</v>
      </c>
      <c r="W468" s="23">
        <f t="shared" si="181"/>
        <v>2.7200146662333875</v>
      </c>
      <c r="X468" s="23">
        <f t="shared" si="182"/>
        <v>0.28399891722550302</v>
      </c>
      <c r="Y468" s="23">
        <f t="shared" si="183"/>
        <v>1.8188862477008354</v>
      </c>
      <c r="Z468" s="23">
        <f t="shared" si="184"/>
        <v>3.9819576126457834</v>
      </c>
      <c r="AA468" s="23">
        <f t="shared" si="185"/>
        <v>0.45678192101404347</v>
      </c>
      <c r="AB468" s="23">
        <f t="shared" si="186"/>
        <v>1.0464050276530654</v>
      </c>
      <c r="AC468" s="23">
        <f t="shared" si="187"/>
        <v>11.347790339349771</v>
      </c>
      <c r="AD468" s="23">
        <f t="shared" si="188"/>
        <v>104.64050276530654</v>
      </c>
      <c r="AE468" s="23">
        <f t="shared" si="189"/>
        <v>-0.2</v>
      </c>
      <c r="AF468" s="46">
        <f t="shared" si="190"/>
        <v>0.17523582592247078</v>
      </c>
      <c r="AG468" s="23">
        <f t="shared" si="191"/>
        <v>0.12382087038764616</v>
      </c>
      <c r="AH468" s="23">
        <f t="shared" si="192"/>
        <v>1.1883372387361137</v>
      </c>
      <c r="AI468" s="155">
        <f t="shared" si="193"/>
        <v>0.17656434177479796</v>
      </c>
      <c r="AJ468" s="155">
        <f t="shared" si="194"/>
        <v>2.4911168526405205E-2</v>
      </c>
      <c r="AK468" s="155">
        <f t="shared" si="195"/>
        <v>0.20147551030120317</v>
      </c>
      <c r="AL468" s="155">
        <f t="shared" si="196"/>
        <v>12.04097641284657</v>
      </c>
    </row>
    <row r="469" spans="1:38" s="156" customFormat="1" x14ac:dyDescent="0.35">
      <c r="A469" s="23">
        <f>'Uitgebreide invoer'!A469</f>
        <v>325.49999999999716</v>
      </c>
      <c r="B469" s="23">
        <f t="shared" si="175"/>
        <v>0.69999999999998863</v>
      </c>
      <c r="C469" s="23">
        <f>'Uitgebreide invoer'!B469</f>
        <v>0.2</v>
      </c>
      <c r="D469" s="23" t="str">
        <f>'Uitgebreide invoer'!C469</f>
        <v>100 - Riet</v>
      </c>
      <c r="E469" s="23">
        <f>'Uitgebreide invoer'!D469</f>
        <v>100</v>
      </c>
      <c r="F469" s="23">
        <f>'Uitgebreide invoer'!E469</f>
        <v>1.5</v>
      </c>
      <c r="G469" s="23">
        <f>'Uitgebreide invoer'!F469</f>
        <v>1.2</v>
      </c>
      <c r="H469" s="23">
        <f>'Uitgebreide invoer'!G469</f>
        <v>1.2</v>
      </c>
      <c r="I469" s="23">
        <f>'Uitgebreide invoer'!H469</f>
        <v>1</v>
      </c>
      <c r="J469" s="24">
        <f>J468+(+H469-I469)/(MAX('Invoerblad heterogene watergang'!$H$9:$H$17))*B469</f>
        <v>1.0929999999999898</v>
      </c>
      <c r="K469" s="24">
        <f t="shared" si="197"/>
        <v>1.864709546453249</v>
      </c>
      <c r="L469" s="79">
        <f t="shared" si="198"/>
        <v>0.77154286182568055</v>
      </c>
      <c r="M469" s="91">
        <f>'Uitgebreide invoer'!K469</f>
        <v>50</v>
      </c>
      <c r="N469" s="89">
        <f t="shared" si="176"/>
        <v>1.4429999999999898</v>
      </c>
      <c r="O469" s="93" t="str">
        <f>'Uitgebreide invoer'!L469</f>
        <v>Begroeiing volgt bodemverloop</v>
      </c>
      <c r="P469" s="23">
        <f t="shared" si="177"/>
        <v>0.35</v>
      </c>
      <c r="Q469" s="24">
        <f t="shared" si="178"/>
        <v>2.3812089654108373E-4</v>
      </c>
      <c r="R469" s="23">
        <f>'Uitgebreide invoer'!I469</f>
        <v>0</v>
      </c>
      <c r="S469" s="23">
        <f t="shared" si="179"/>
        <v>0</v>
      </c>
      <c r="T469" s="24">
        <f t="shared" si="199"/>
        <v>0.42154286182568057</v>
      </c>
      <c r="U469" s="23" t="str">
        <f>'Uitgebreide invoer'!J469</f>
        <v>Nee</v>
      </c>
      <c r="V469" s="23">
        <f t="shared" si="180"/>
        <v>0.77239901072509387</v>
      </c>
      <c r="W469" s="23">
        <f t="shared" si="181"/>
        <v>2.7198944031183228</v>
      </c>
      <c r="X469" s="23">
        <f t="shared" si="182"/>
        <v>0.28398124936010333</v>
      </c>
      <c r="Y469" s="23">
        <f t="shared" si="183"/>
        <v>1.8187690156420586</v>
      </c>
      <c r="Z469" s="23">
        <f t="shared" si="184"/>
        <v>3.9818373495307187</v>
      </c>
      <c r="AA469" s="23">
        <f t="shared" si="185"/>
        <v>0.45676627546235921</v>
      </c>
      <c r="AB469" s="23">
        <f t="shared" si="186"/>
        <v>1.0463700049169646</v>
      </c>
      <c r="AC469" s="23">
        <f t="shared" si="187"/>
        <v>11.346112086730429</v>
      </c>
      <c r="AD469" s="23">
        <f t="shared" si="188"/>
        <v>104.63700049169647</v>
      </c>
      <c r="AE469" s="23">
        <f t="shared" si="189"/>
        <v>-0.2</v>
      </c>
      <c r="AF469" s="46">
        <f t="shared" si="190"/>
        <v>0.17523074107671502</v>
      </c>
      <c r="AG469" s="23">
        <f t="shared" si="191"/>
        <v>0.12384629461642496</v>
      </c>
      <c r="AH469" s="23">
        <f t="shared" si="192"/>
        <v>1.1885527245748526</v>
      </c>
      <c r="AI469" s="155">
        <f t="shared" si="193"/>
        <v>0.17655928428493525</v>
      </c>
      <c r="AJ469" s="155">
        <f t="shared" si="194"/>
        <v>2.4916256368452582E-2</v>
      </c>
      <c r="AK469" s="155">
        <f t="shared" si="195"/>
        <v>0.20147554065338782</v>
      </c>
      <c r="AL469" s="155">
        <f t="shared" si="196"/>
        <v>12.040595533253716</v>
      </c>
    </row>
    <row r="470" spans="1:38" s="156" customFormat="1" x14ac:dyDescent="0.35">
      <c r="A470" s="23">
        <f>'Uitgebreide invoer'!A470</f>
        <v>326.19999999999715</v>
      </c>
      <c r="B470" s="23">
        <f t="shared" si="175"/>
        <v>0.69999999999998863</v>
      </c>
      <c r="C470" s="23">
        <f>'Uitgebreide invoer'!B470</f>
        <v>0.2</v>
      </c>
      <c r="D470" s="23" t="str">
        <f>'Uitgebreide invoer'!C470</f>
        <v>100 - Riet</v>
      </c>
      <c r="E470" s="23">
        <f>'Uitgebreide invoer'!D470</f>
        <v>100</v>
      </c>
      <c r="F470" s="23">
        <f>'Uitgebreide invoer'!E470</f>
        <v>1.5</v>
      </c>
      <c r="G470" s="23">
        <f>'Uitgebreide invoer'!F470</f>
        <v>1.2</v>
      </c>
      <c r="H470" s="23">
        <f>'Uitgebreide invoer'!G470</f>
        <v>1.2</v>
      </c>
      <c r="I470" s="23">
        <f>'Uitgebreide invoer'!H470</f>
        <v>1</v>
      </c>
      <c r="J470" s="24">
        <f>J469+(+H470-I470)/(MAX('Invoerblad heterogene watergang'!$H$9:$H$17))*B470</f>
        <v>1.0931999999999897</v>
      </c>
      <c r="K470" s="24">
        <f t="shared" si="197"/>
        <v>1.8648762706584938</v>
      </c>
      <c r="L470" s="79">
        <f t="shared" si="198"/>
        <v>0.77150954645325931</v>
      </c>
      <c r="M470" s="91">
        <f>'Uitgebreide invoer'!K470</f>
        <v>50</v>
      </c>
      <c r="N470" s="89">
        <f t="shared" si="176"/>
        <v>1.4431999999999898</v>
      </c>
      <c r="O470" s="93" t="str">
        <f>'Uitgebreide invoer'!L470</f>
        <v>Begroeiing volgt bodemverloop</v>
      </c>
      <c r="P470" s="23">
        <f t="shared" si="177"/>
        <v>0.35</v>
      </c>
      <c r="Q470" s="24">
        <f t="shared" si="178"/>
        <v>2.3817743606389518E-4</v>
      </c>
      <c r="R470" s="23">
        <f>'Uitgebreide invoer'!I470</f>
        <v>0</v>
      </c>
      <c r="S470" s="23">
        <f t="shared" si="179"/>
        <v>0</v>
      </c>
      <c r="T470" s="24">
        <f t="shared" si="199"/>
        <v>0.42150954645325933</v>
      </c>
      <c r="U470" s="23" t="str">
        <f>'Uitgebreide invoer'!J470</f>
        <v>Nee</v>
      </c>
      <c r="V470" s="23">
        <f t="shared" si="180"/>
        <v>0.77231690237075978</v>
      </c>
      <c r="W470" s="23">
        <f t="shared" si="181"/>
        <v>2.7197742828347966</v>
      </c>
      <c r="X470" s="23">
        <f t="shared" si="182"/>
        <v>0.28396360214340316</v>
      </c>
      <c r="Y470" s="23">
        <f t="shared" si="183"/>
        <v>1.8186519261466818</v>
      </c>
      <c r="Z470" s="23">
        <f t="shared" si="184"/>
        <v>3.9817172292471925</v>
      </c>
      <c r="AA470" s="23">
        <f t="shared" si="185"/>
        <v>0.45675064838557788</v>
      </c>
      <c r="AB470" s="23">
        <f t="shared" si="186"/>
        <v>1.0463350237759221</v>
      </c>
      <c r="AC470" s="23">
        <f t="shared" si="187"/>
        <v>11.344435957582101</v>
      </c>
      <c r="AD470" s="23">
        <f t="shared" si="188"/>
        <v>104.63350237759221</v>
      </c>
      <c r="AE470" s="23">
        <f t="shared" si="189"/>
        <v>-0.2</v>
      </c>
      <c r="AF470" s="46">
        <f t="shared" si="190"/>
        <v>0.17522566111441826</v>
      </c>
      <c r="AG470" s="23">
        <f t="shared" si="191"/>
        <v>0.12387169442790877</v>
      </c>
      <c r="AH470" s="23">
        <f t="shared" si="192"/>
        <v>1.1887681947864623</v>
      </c>
      <c r="AI470" s="155">
        <f t="shared" si="193"/>
        <v>0.17655423163882827</v>
      </c>
      <c r="AJ470" s="155">
        <f t="shared" si="194"/>
        <v>2.4921339322680394E-2</v>
      </c>
      <c r="AK470" s="155">
        <f t="shared" si="195"/>
        <v>0.20147557096150867</v>
      </c>
      <c r="AL470" s="155">
        <f t="shared" si="196"/>
        <v>12.040215121483259</v>
      </c>
    </row>
    <row r="471" spans="1:38" s="156" customFormat="1" x14ac:dyDescent="0.35">
      <c r="A471" s="23">
        <f>'Uitgebreide invoer'!A471</f>
        <v>326.89999999999714</v>
      </c>
      <c r="B471" s="23">
        <f t="shared" si="175"/>
        <v>0.69999999999998863</v>
      </c>
      <c r="C471" s="23">
        <f>'Uitgebreide invoer'!B471</f>
        <v>0.2</v>
      </c>
      <c r="D471" s="23" t="str">
        <f>'Uitgebreide invoer'!C471</f>
        <v>100 - Riet</v>
      </c>
      <c r="E471" s="23">
        <f>'Uitgebreide invoer'!D471</f>
        <v>100</v>
      </c>
      <c r="F471" s="23">
        <f>'Uitgebreide invoer'!E471</f>
        <v>1.5</v>
      </c>
      <c r="G471" s="23">
        <f>'Uitgebreide invoer'!F471</f>
        <v>1.2</v>
      </c>
      <c r="H471" s="23">
        <f>'Uitgebreide invoer'!G471</f>
        <v>1.2</v>
      </c>
      <c r="I471" s="23">
        <f>'Uitgebreide invoer'!H471</f>
        <v>1</v>
      </c>
      <c r="J471" s="24">
        <f>J470+(+H471-I471)/(MAX('Invoerblad heterogene watergang'!$H$9:$H$17))*B471</f>
        <v>1.0933999999999897</v>
      </c>
      <c r="K471" s="24">
        <f t="shared" si="197"/>
        <v>1.8650430344047384</v>
      </c>
      <c r="L471" s="79">
        <f t="shared" si="198"/>
        <v>0.7714762706585041</v>
      </c>
      <c r="M471" s="91">
        <f>'Uitgebreide invoer'!K471</f>
        <v>50</v>
      </c>
      <c r="N471" s="89">
        <f t="shared" si="176"/>
        <v>1.4433999999999898</v>
      </c>
      <c r="O471" s="93" t="str">
        <f>'Uitgebreide invoer'!L471</f>
        <v>Begroeiing volgt bodemverloop</v>
      </c>
      <c r="P471" s="23">
        <f t="shared" si="177"/>
        <v>0.35</v>
      </c>
      <c r="Q471" s="24">
        <f t="shared" si="178"/>
        <v>2.3823392320654037E-4</v>
      </c>
      <c r="R471" s="23">
        <f>'Uitgebreide invoer'!I471</f>
        <v>0</v>
      </c>
      <c r="S471" s="23">
        <f t="shared" si="179"/>
        <v>0</v>
      </c>
      <c r="T471" s="24">
        <f t="shared" si="199"/>
        <v>0.42147627065850413</v>
      </c>
      <c r="U471" s="23" t="str">
        <f>'Uitgebreide invoer'!J471</f>
        <v>Nee</v>
      </c>
      <c r="V471" s="23">
        <f t="shared" si="180"/>
        <v>0.77223489488250585</v>
      </c>
      <c r="W471" s="23">
        <f t="shared" si="181"/>
        <v>2.7196543052505753</v>
      </c>
      <c r="X471" s="23">
        <f t="shared" si="182"/>
        <v>0.28394597555712359</v>
      </c>
      <c r="Y471" s="23">
        <f t="shared" si="183"/>
        <v>1.8185349790739351</v>
      </c>
      <c r="Z471" s="23">
        <f t="shared" si="184"/>
        <v>3.9815972516629712</v>
      </c>
      <c r="AA471" s="23">
        <f t="shared" si="185"/>
        <v>0.45673503976686691</v>
      </c>
      <c r="AB471" s="23">
        <f t="shared" si="186"/>
        <v>1.0463000841914294</v>
      </c>
      <c r="AC471" s="23">
        <f t="shared" si="187"/>
        <v>11.342761949592692</v>
      </c>
      <c r="AD471" s="23">
        <f t="shared" si="188"/>
        <v>104.63000841914294</v>
      </c>
      <c r="AE471" s="23">
        <f t="shared" si="189"/>
        <v>-0.2</v>
      </c>
      <c r="AF471" s="46">
        <f t="shared" si="190"/>
        <v>0.17522058603384938</v>
      </c>
      <c r="AG471" s="23">
        <f t="shared" si="191"/>
        <v>0.12389706983075316</v>
      </c>
      <c r="AH471" s="23">
        <f t="shared" si="192"/>
        <v>1.1889836493785355</v>
      </c>
      <c r="AI471" s="155">
        <f t="shared" si="193"/>
        <v>0.17654918383479892</v>
      </c>
      <c r="AJ471" s="155">
        <f t="shared" si="194"/>
        <v>2.492641739082577E-2</v>
      </c>
      <c r="AK471" s="155">
        <f t="shared" si="195"/>
        <v>0.20147560122562469</v>
      </c>
      <c r="AL471" s="155">
        <f t="shared" si="196"/>
        <v>12.039835177069463</v>
      </c>
    </row>
    <row r="472" spans="1:38" s="156" customFormat="1" x14ac:dyDescent="0.35">
      <c r="A472" s="23">
        <f>'Uitgebreide invoer'!A472</f>
        <v>327.59999999999712</v>
      </c>
      <c r="B472" s="23">
        <f t="shared" si="175"/>
        <v>0.69999999999998863</v>
      </c>
      <c r="C472" s="23">
        <f>'Uitgebreide invoer'!B472</f>
        <v>0.2</v>
      </c>
      <c r="D472" s="23" t="str">
        <f>'Uitgebreide invoer'!C472</f>
        <v>100 - Riet</v>
      </c>
      <c r="E472" s="23">
        <f>'Uitgebreide invoer'!D472</f>
        <v>100</v>
      </c>
      <c r="F472" s="23">
        <f>'Uitgebreide invoer'!E472</f>
        <v>1.5</v>
      </c>
      <c r="G472" s="23">
        <f>'Uitgebreide invoer'!F472</f>
        <v>1.2</v>
      </c>
      <c r="H472" s="23">
        <f>'Uitgebreide invoer'!G472</f>
        <v>1.2</v>
      </c>
      <c r="I472" s="23">
        <f>'Uitgebreide invoer'!H472</f>
        <v>1</v>
      </c>
      <c r="J472" s="24">
        <f>J471+(+H472-I472)/(MAX('Invoerblad heterogene watergang'!$H$9:$H$17))*B472</f>
        <v>1.0935999999999897</v>
      </c>
      <c r="K472" s="24">
        <f t="shared" si="197"/>
        <v>1.8652098376553261</v>
      </c>
      <c r="L472" s="79">
        <f t="shared" si="198"/>
        <v>0.77144303440474871</v>
      </c>
      <c r="M472" s="91">
        <f>'Uitgebreide invoer'!K472</f>
        <v>50</v>
      </c>
      <c r="N472" s="89">
        <f t="shared" si="176"/>
        <v>1.4435999999999898</v>
      </c>
      <c r="O472" s="93" t="str">
        <f>'Uitgebreide invoer'!L472</f>
        <v>Begroeiing volgt bodemverloop</v>
      </c>
      <c r="P472" s="23">
        <f t="shared" si="177"/>
        <v>0.35</v>
      </c>
      <c r="Q472" s="24">
        <f t="shared" si="178"/>
        <v>2.3829035798247569E-4</v>
      </c>
      <c r="R472" s="23">
        <f>'Uitgebreide invoer'!I472</f>
        <v>0</v>
      </c>
      <c r="S472" s="23">
        <f t="shared" si="179"/>
        <v>0</v>
      </c>
      <c r="T472" s="24">
        <f t="shared" si="199"/>
        <v>0.42144303440474873</v>
      </c>
      <c r="U472" s="23" t="str">
        <f>'Uitgebreide invoer'!J472</f>
        <v>Nee</v>
      </c>
      <c r="V472" s="23">
        <f t="shared" si="180"/>
        <v>0.77215298815812172</v>
      </c>
      <c r="W472" s="23">
        <f t="shared" si="181"/>
        <v>2.7195344702334556</v>
      </c>
      <c r="X472" s="23">
        <f t="shared" si="182"/>
        <v>0.28392836958298862</v>
      </c>
      <c r="Y472" s="23">
        <f t="shared" si="183"/>
        <v>1.8184181742831076</v>
      </c>
      <c r="Z472" s="23">
        <f t="shared" si="184"/>
        <v>3.981477416645852</v>
      </c>
      <c r="AA472" s="23">
        <f t="shared" si="185"/>
        <v>0.45671944958939698</v>
      </c>
      <c r="AB472" s="23">
        <f t="shared" si="186"/>
        <v>1.0462651861249859</v>
      </c>
      <c r="AC472" s="23">
        <f t="shared" si="187"/>
        <v>11.341090060451728</v>
      </c>
      <c r="AD472" s="23">
        <f t="shared" si="188"/>
        <v>104.62651861249859</v>
      </c>
      <c r="AE472" s="23">
        <f t="shared" si="189"/>
        <v>-0.2</v>
      </c>
      <c r="AF472" s="46">
        <f t="shared" si="190"/>
        <v>0.17521551583327044</v>
      </c>
      <c r="AG472" s="23">
        <f t="shared" si="191"/>
        <v>0.12392242083364785</v>
      </c>
      <c r="AH472" s="23">
        <f t="shared" si="192"/>
        <v>1.1891990883586812</v>
      </c>
      <c r="AI472" s="155">
        <f t="shared" si="193"/>
        <v>0.17654414087116221</v>
      </c>
      <c r="AJ472" s="155">
        <f t="shared" si="194"/>
        <v>2.4931490574632443E-2</v>
      </c>
      <c r="AK472" s="155">
        <f t="shared" si="195"/>
        <v>0.20147563144579467</v>
      </c>
      <c r="AL472" s="155">
        <f t="shared" si="196"/>
        <v>12.039455699546815</v>
      </c>
    </row>
    <row r="473" spans="1:38" s="156" customFormat="1" x14ac:dyDescent="0.35">
      <c r="A473" s="23">
        <f>'Uitgebreide invoer'!A473</f>
        <v>328.29999999999711</v>
      </c>
      <c r="B473" s="23">
        <f t="shared" si="175"/>
        <v>0.69999999999998863</v>
      </c>
      <c r="C473" s="23">
        <f>'Uitgebreide invoer'!B473</f>
        <v>0.2</v>
      </c>
      <c r="D473" s="23" t="str">
        <f>'Uitgebreide invoer'!C473</f>
        <v>100 - Riet</v>
      </c>
      <c r="E473" s="23">
        <f>'Uitgebreide invoer'!D473</f>
        <v>100</v>
      </c>
      <c r="F473" s="23">
        <f>'Uitgebreide invoer'!E473</f>
        <v>1.5</v>
      </c>
      <c r="G473" s="23">
        <f>'Uitgebreide invoer'!F473</f>
        <v>1.2</v>
      </c>
      <c r="H473" s="23">
        <f>'Uitgebreide invoer'!G473</f>
        <v>1.2</v>
      </c>
      <c r="I473" s="23">
        <f>'Uitgebreide invoer'!H473</f>
        <v>1</v>
      </c>
      <c r="J473" s="24">
        <f>J472+(+H473-I473)/(MAX('Invoerblad heterogene watergang'!$H$9:$H$17))*B473</f>
        <v>1.0937999999999897</v>
      </c>
      <c r="K473" s="24">
        <f t="shared" si="197"/>
        <v>1.8653766803736098</v>
      </c>
      <c r="L473" s="79">
        <f t="shared" si="198"/>
        <v>0.77140983765533644</v>
      </c>
      <c r="M473" s="91">
        <f>'Uitgebreide invoer'!K473</f>
        <v>50</v>
      </c>
      <c r="N473" s="89">
        <f t="shared" si="176"/>
        <v>1.4437999999999898</v>
      </c>
      <c r="O473" s="93" t="str">
        <f>'Uitgebreide invoer'!L473</f>
        <v>Begroeiing volgt bodemverloop</v>
      </c>
      <c r="P473" s="23">
        <f t="shared" si="177"/>
        <v>0.35</v>
      </c>
      <c r="Q473" s="24">
        <f t="shared" si="178"/>
        <v>2.3834674040524217E-4</v>
      </c>
      <c r="R473" s="23">
        <f>'Uitgebreide invoer'!I473</f>
        <v>0</v>
      </c>
      <c r="S473" s="23">
        <f t="shared" si="179"/>
        <v>0</v>
      </c>
      <c r="T473" s="24">
        <f t="shared" si="199"/>
        <v>0.42140983765533646</v>
      </c>
      <c r="U473" s="23" t="str">
        <f>'Uitgebreide invoer'!J473</f>
        <v>Nee</v>
      </c>
      <c r="V473" s="23">
        <f t="shared" si="180"/>
        <v>0.77207118209544934</v>
      </c>
      <c r="W473" s="23">
        <f t="shared" si="181"/>
        <v>2.7194147776512709</v>
      </c>
      <c r="X473" s="23">
        <f t="shared" si="182"/>
        <v>0.28391078420272425</v>
      </c>
      <c r="Y473" s="23">
        <f t="shared" si="183"/>
        <v>1.8183015116335524</v>
      </c>
      <c r="Z473" s="23">
        <f t="shared" si="184"/>
        <v>3.9813577240636668</v>
      </c>
      <c r="AA473" s="23">
        <f t="shared" si="185"/>
        <v>0.4567038778363427</v>
      </c>
      <c r="AB473" s="23">
        <f t="shared" si="186"/>
        <v>1.046230329538103</v>
      </c>
      <c r="AC473" s="23">
        <f t="shared" si="187"/>
        <v>11.339420287850341</v>
      </c>
      <c r="AD473" s="23">
        <f t="shared" si="188"/>
        <v>104.62303295381031</v>
      </c>
      <c r="AE473" s="23">
        <f t="shared" si="189"/>
        <v>-0.2</v>
      </c>
      <c r="AF473" s="46">
        <f t="shared" si="190"/>
        <v>0.17521045051093667</v>
      </c>
      <c r="AG473" s="23">
        <f t="shared" si="191"/>
        <v>0.1239477474453167</v>
      </c>
      <c r="AH473" s="23">
        <f t="shared" si="192"/>
        <v>1.1894145117345261</v>
      </c>
      <c r="AI473" s="155">
        <f t="shared" si="193"/>
        <v>0.17653910274622614</v>
      </c>
      <c r="AJ473" s="155">
        <f t="shared" si="194"/>
        <v>2.4936558875850924E-2</v>
      </c>
      <c r="AK473" s="155">
        <f t="shared" si="195"/>
        <v>0.20147566162207706</v>
      </c>
      <c r="AL473" s="155">
        <f t="shared" si="196"/>
        <v>12.039076688449962</v>
      </c>
    </row>
    <row r="474" spans="1:38" s="156" customFormat="1" x14ac:dyDescent="0.35">
      <c r="A474" s="23">
        <f>'Uitgebreide invoer'!A474</f>
        <v>328.9999999999971</v>
      </c>
      <c r="B474" s="23">
        <f t="shared" si="175"/>
        <v>0.69999999999998863</v>
      </c>
      <c r="C474" s="23">
        <f>'Uitgebreide invoer'!B474</f>
        <v>0.2</v>
      </c>
      <c r="D474" s="23" t="str">
        <f>'Uitgebreide invoer'!C474</f>
        <v>100 - Riet</v>
      </c>
      <c r="E474" s="23">
        <f>'Uitgebreide invoer'!D474</f>
        <v>100</v>
      </c>
      <c r="F474" s="23">
        <f>'Uitgebreide invoer'!E474</f>
        <v>1.5</v>
      </c>
      <c r="G474" s="23">
        <f>'Uitgebreide invoer'!F474</f>
        <v>1.2</v>
      </c>
      <c r="H474" s="23">
        <f>'Uitgebreide invoer'!G474</f>
        <v>1.2</v>
      </c>
      <c r="I474" s="23">
        <f>'Uitgebreide invoer'!H474</f>
        <v>1</v>
      </c>
      <c r="J474" s="24">
        <f>J473+(+H474-I474)/(MAX('Invoerblad heterogene watergang'!$H$9:$H$17))*B474</f>
        <v>1.0939999999999896</v>
      </c>
      <c r="K474" s="24">
        <f t="shared" si="197"/>
        <v>1.8655435625229517</v>
      </c>
      <c r="L474" s="79">
        <f t="shared" si="198"/>
        <v>0.77137668037362017</v>
      </c>
      <c r="M474" s="91">
        <f>'Uitgebreide invoer'!K474</f>
        <v>50</v>
      </c>
      <c r="N474" s="89">
        <f t="shared" si="176"/>
        <v>1.4439999999999897</v>
      </c>
      <c r="O474" s="93" t="str">
        <f>'Uitgebreide invoer'!L474</f>
        <v>Begroeiing volgt bodemverloop</v>
      </c>
      <c r="P474" s="23">
        <f t="shared" si="177"/>
        <v>0.35</v>
      </c>
      <c r="Q474" s="24">
        <f t="shared" si="178"/>
        <v>2.3840307048846588E-4</v>
      </c>
      <c r="R474" s="23">
        <f>'Uitgebreide invoer'!I474</f>
        <v>0</v>
      </c>
      <c r="S474" s="23">
        <f t="shared" si="179"/>
        <v>0</v>
      </c>
      <c r="T474" s="24">
        <f t="shared" si="199"/>
        <v>0.42137668037362019</v>
      </c>
      <c r="U474" s="23" t="str">
        <f>'Uitgebreide invoer'!J474</f>
        <v>Nee</v>
      </c>
      <c r="V474" s="23">
        <f t="shared" si="180"/>
        <v>0.77198947659238237</v>
      </c>
      <c r="W474" s="23">
        <f t="shared" si="181"/>
        <v>2.7192952273718882</v>
      </c>
      <c r="X474" s="23">
        <f t="shared" si="182"/>
        <v>0.28389321939805906</v>
      </c>
      <c r="Y474" s="23">
        <f t="shared" si="183"/>
        <v>1.8181849909846834</v>
      </c>
      <c r="Z474" s="23">
        <f t="shared" si="184"/>
        <v>3.9812381737842841</v>
      </c>
      <c r="AA474" s="23">
        <f t="shared" si="185"/>
        <v>0.45668832449088198</v>
      </c>
      <c r="AB474" s="23">
        <f t="shared" si="186"/>
        <v>1.0461955143923012</v>
      </c>
      <c r="AC474" s="23">
        <f t="shared" si="187"/>
        <v>11.337752629481292</v>
      </c>
      <c r="AD474" s="23">
        <f t="shared" si="188"/>
        <v>104.61955143923012</v>
      </c>
      <c r="AE474" s="23">
        <f t="shared" si="189"/>
        <v>-0.2</v>
      </c>
      <c r="AF474" s="46">
        <f t="shared" si="190"/>
        <v>0.17520539006509675</v>
      </c>
      <c r="AG474" s="23">
        <f t="shared" si="191"/>
        <v>0.12397304967451631</v>
      </c>
      <c r="AH474" s="23">
        <f t="shared" si="192"/>
        <v>1.1896299195137119</v>
      </c>
      <c r="AI474" s="155">
        <f t="shared" si="193"/>
        <v>0.17653406945829231</v>
      </c>
      <c r="AJ474" s="155">
        <f t="shared" si="194"/>
        <v>2.4941622296238461E-2</v>
      </c>
      <c r="AK474" s="155">
        <f t="shared" si="195"/>
        <v>0.20147569175453078</v>
      </c>
      <c r="AL474" s="155">
        <f t="shared" si="196"/>
        <v>12.03869814331375</v>
      </c>
    </row>
    <row r="475" spans="1:38" s="156" customFormat="1" x14ac:dyDescent="0.35">
      <c r="A475" s="23">
        <f>'Uitgebreide invoer'!A475</f>
        <v>329.69999999999709</v>
      </c>
      <c r="B475" s="23">
        <f t="shared" si="175"/>
        <v>0.69999999999998863</v>
      </c>
      <c r="C475" s="23">
        <f>'Uitgebreide invoer'!B475</f>
        <v>0.2</v>
      </c>
      <c r="D475" s="23" t="str">
        <f>'Uitgebreide invoer'!C475</f>
        <v>100 - Riet</v>
      </c>
      <c r="E475" s="23">
        <f>'Uitgebreide invoer'!D475</f>
        <v>100</v>
      </c>
      <c r="F475" s="23">
        <f>'Uitgebreide invoer'!E475</f>
        <v>1.5</v>
      </c>
      <c r="G475" s="23">
        <f>'Uitgebreide invoer'!F475</f>
        <v>1.2</v>
      </c>
      <c r="H475" s="23">
        <f>'Uitgebreide invoer'!G475</f>
        <v>1.2</v>
      </c>
      <c r="I475" s="23">
        <f>'Uitgebreide invoer'!H475</f>
        <v>1</v>
      </c>
      <c r="J475" s="24">
        <f>J474+(+H475-I475)/(MAX('Invoerblad heterogene watergang'!$H$9:$H$17))*B475</f>
        <v>1.0941999999999896</v>
      </c>
      <c r="K475" s="24">
        <f t="shared" si="197"/>
        <v>1.8657104840667238</v>
      </c>
      <c r="L475" s="79">
        <f t="shared" si="198"/>
        <v>0.7713435625229621</v>
      </c>
      <c r="M475" s="91">
        <f>'Uitgebreide invoer'!K475</f>
        <v>50</v>
      </c>
      <c r="N475" s="89">
        <f t="shared" si="176"/>
        <v>1.4441999999999897</v>
      </c>
      <c r="O475" s="93" t="str">
        <f>'Uitgebreide invoer'!L475</f>
        <v>Begroeiing volgt bodemverloop</v>
      </c>
      <c r="P475" s="23">
        <f t="shared" si="177"/>
        <v>0.35</v>
      </c>
      <c r="Q475" s="24">
        <f t="shared" si="178"/>
        <v>2.3845934824585677E-4</v>
      </c>
      <c r="R475" s="23">
        <f>'Uitgebreide invoer'!I475</f>
        <v>0</v>
      </c>
      <c r="S475" s="23">
        <f t="shared" si="179"/>
        <v>0</v>
      </c>
      <c r="T475" s="24">
        <f t="shared" si="199"/>
        <v>0.42134356252296212</v>
      </c>
      <c r="U475" s="23" t="str">
        <f>'Uitgebreide invoer'!J475</f>
        <v>Nee</v>
      </c>
      <c r="V475" s="23">
        <f t="shared" si="180"/>
        <v>0.77190787154686646</v>
      </c>
      <c r="W475" s="23">
        <f t="shared" si="181"/>
        <v>2.7191758192632074</v>
      </c>
      <c r="X475" s="23">
        <f t="shared" si="182"/>
        <v>0.28387567515072415</v>
      </c>
      <c r="Y475" s="23">
        <f t="shared" si="183"/>
        <v>1.8180686121959766</v>
      </c>
      <c r="Z475" s="23">
        <f t="shared" si="184"/>
        <v>3.9811187656756033</v>
      </c>
      <c r="AA475" s="23">
        <f t="shared" si="185"/>
        <v>0.45667278953619633</v>
      </c>
      <c r="AB475" s="23">
        <f t="shared" si="186"/>
        <v>1.04616074064911</v>
      </c>
      <c r="AC475" s="23">
        <f t="shared" si="187"/>
        <v>11.336087083038942</v>
      </c>
      <c r="AD475" s="23">
        <f t="shared" si="188"/>
        <v>104.616074064911</v>
      </c>
      <c r="AE475" s="23">
        <f t="shared" si="189"/>
        <v>-0.2</v>
      </c>
      <c r="AF475" s="46">
        <f t="shared" si="190"/>
        <v>0.17520033449399247</v>
      </c>
      <c r="AG475" s="23">
        <f t="shared" si="191"/>
        <v>0.1239983275300377</v>
      </c>
      <c r="AH475" s="23">
        <f t="shared" si="192"/>
        <v>1.1898453117038981</v>
      </c>
      <c r="AI475" s="155">
        <f t="shared" si="193"/>
        <v>0.17652904100565522</v>
      </c>
      <c r="AJ475" s="155">
        <f t="shared" si="194"/>
        <v>2.4946680837558959E-2</v>
      </c>
      <c r="AK475" s="155">
        <f t="shared" si="195"/>
        <v>0.20147572184321419</v>
      </c>
      <c r="AL475" s="155">
        <f t="shared" si="196"/>
        <v>12.038320063673206</v>
      </c>
    </row>
    <row r="476" spans="1:38" s="156" customFormat="1" x14ac:dyDescent="0.35">
      <c r="A476" s="23">
        <f>'Uitgebreide invoer'!A476</f>
        <v>330.39999999999708</v>
      </c>
      <c r="B476" s="23">
        <f t="shared" si="175"/>
        <v>0.69999999999998863</v>
      </c>
      <c r="C476" s="23">
        <f>'Uitgebreide invoer'!B476</f>
        <v>0.2</v>
      </c>
      <c r="D476" s="23" t="str">
        <f>'Uitgebreide invoer'!C476</f>
        <v>100 - Riet</v>
      </c>
      <c r="E476" s="23">
        <f>'Uitgebreide invoer'!D476</f>
        <v>100</v>
      </c>
      <c r="F476" s="23">
        <f>'Uitgebreide invoer'!E476</f>
        <v>1.5</v>
      </c>
      <c r="G476" s="23">
        <f>'Uitgebreide invoer'!F476</f>
        <v>1.2</v>
      </c>
      <c r="H476" s="23">
        <f>'Uitgebreide invoer'!G476</f>
        <v>1.2</v>
      </c>
      <c r="I476" s="23">
        <f>'Uitgebreide invoer'!H476</f>
        <v>1</v>
      </c>
      <c r="J476" s="24">
        <f>J475+(+H476-I476)/(MAX('Invoerblad heterogene watergang'!$H$9:$H$17))*B476</f>
        <v>1.0943999999999896</v>
      </c>
      <c r="K476" s="24">
        <f t="shared" si="197"/>
        <v>1.8658774449683075</v>
      </c>
      <c r="L476" s="79">
        <f t="shared" si="198"/>
        <v>0.77131048406673419</v>
      </c>
      <c r="M476" s="91">
        <f>'Uitgebreide invoer'!K476</f>
        <v>50</v>
      </c>
      <c r="N476" s="89">
        <f t="shared" si="176"/>
        <v>1.4443999999999897</v>
      </c>
      <c r="O476" s="93" t="str">
        <f>'Uitgebreide invoer'!L476</f>
        <v>Begroeiing volgt bodemverloop</v>
      </c>
      <c r="P476" s="23">
        <f t="shared" si="177"/>
        <v>0.35</v>
      </c>
      <c r="Q476" s="24">
        <f t="shared" si="178"/>
        <v>2.3851557369120903E-4</v>
      </c>
      <c r="R476" s="23">
        <f>'Uitgebreide invoer'!I476</f>
        <v>0</v>
      </c>
      <c r="S476" s="23">
        <f t="shared" si="179"/>
        <v>0</v>
      </c>
      <c r="T476" s="24">
        <f t="shared" si="199"/>
        <v>0.42131048406673421</v>
      </c>
      <c r="U476" s="23" t="str">
        <f>'Uitgebreide invoer'!J476</f>
        <v>Nee</v>
      </c>
      <c r="V476" s="23">
        <f t="shared" si="180"/>
        <v>0.77182636685689987</v>
      </c>
      <c r="W476" s="23">
        <f t="shared" si="181"/>
        <v>2.7190565531931643</v>
      </c>
      <c r="X476" s="23">
        <f t="shared" si="182"/>
        <v>0.28385815144245313</v>
      </c>
      <c r="Y476" s="23">
        <f t="shared" si="183"/>
        <v>1.8179523751269711</v>
      </c>
      <c r="Z476" s="23">
        <f t="shared" si="184"/>
        <v>3.9809994996055602</v>
      </c>
      <c r="AA476" s="23">
        <f t="shared" si="185"/>
        <v>0.45665727295547132</v>
      </c>
      <c r="AB476" s="23">
        <f t="shared" si="186"/>
        <v>1.0461260082700712</v>
      </c>
      <c r="AC476" s="23">
        <f t="shared" si="187"/>
        <v>11.334423646219287</v>
      </c>
      <c r="AD476" s="23">
        <f t="shared" si="188"/>
        <v>104.61260082700711</v>
      </c>
      <c r="AE476" s="23">
        <f t="shared" si="189"/>
        <v>-0.2</v>
      </c>
      <c r="AF476" s="46">
        <f t="shared" si="190"/>
        <v>0.17519528379585914</v>
      </c>
      <c r="AG476" s="23">
        <f t="shared" si="191"/>
        <v>0.12402358102070438</v>
      </c>
      <c r="AH476" s="23">
        <f t="shared" si="192"/>
        <v>1.1900606883127589</v>
      </c>
      <c r="AI476" s="155">
        <f t="shared" si="193"/>
        <v>0.17652401738660303</v>
      </c>
      <c r="AJ476" s="155">
        <f t="shared" si="194"/>
        <v>2.4951734501583049E-2</v>
      </c>
      <c r="AK476" s="155">
        <f t="shared" si="195"/>
        <v>0.20147575188818609</v>
      </c>
      <c r="AL476" s="155">
        <f t="shared" si="196"/>
        <v>12.037942449063543</v>
      </c>
    </row>
    <row r="477" spans="1:38" s="156" customFormat="1" x14ac:dyDescent="0.35">
      <c r="A477" s="23">
        <f>'Uitgebreide invoer'!A477</f>
        <v>331.09999999999707</v>
      </c>
      <c r="B477" s="23">
        <f t="shared" si="175"/>
        <v>0.69999999999998863</v>
      </c>
      <c r="C477" s="23">
        <f>'Uitgebreide invoer'!B477</f>
        <v>0.2</v>
      </c>
      <c r="D477" s="23" t="str">
        <f>'Uitgebreide invoer'!C477</f>
        <v>100 - Riet</v>
      </c>
      <c r="E477" s="23">
        <f>'Uitgebreide invoer'!D477</f>
        <v>100</v>
      </c>
      <c r="F477" s="23">
        <f>'Uitgebreide invoer'!E477</f>
        <v>1.5</v>
      </c>
      <c r="G477" s="23">
        <f>'Uitgebreide invoer'!F477</f>
        <v>1.2</v>
      </c>
      <c r="H477" s="23">
        <f>'Uitgebreide invoer'!G477</f>
        <v>1.2</v>
      </c>
      <c r="I477" s="23">
        <f>'Uitgebreide invoer'!H477</f>
        <v>1</v>
      </c>
      <c r="J477" s="24">
        <f>J476+(+H477-I477)/(MAX('Invoerblad heterogene watergang'!$H$9:$H$17))*B477</f>
        <v>1.0945999999999896</v>
      </c>
      <c r="K477" s="24">
        <f t="shared" si="197"/>
        <v>1.8660444451910945</v>
      </c>
      <c r="L477" s="79">
        <f t="shared" si="198"/>
        <v>0.77127744496831796</v>
      </c>
      <c r="M477" s="91">
        <f>'Uitgebreide invoer'!K477</f>
        <v>50</v>
      </c>
      <c r="N477" s="89">
        <f t="shared" si="176"/>
        <v>1.4445999999999897</v>
      </c>
      <c r="O477" s="93" t="str">
        <f>'Uitgebreide invoer'!L477</f>
        <v>Begroeiing volgt bodemverloop</v>
      </c>
      <c r="P477" s="23">
        <f t="shared" si="177"/>
        <v>0.35</v>
      </c>
      <c r="Q477" s="24">
        <f t="shared" si="178"/>
        <v>2.3857174683840067E-4</v>
      </c>
      <c r="R477" s="23">
        <f>'Uitgebreide invoer'!I477</f>
        <v>0</v>
      </c>
      <c r="S477" s="23">
        <f t="shared" si="179"/>
        <v>0</v>
      </c>
      <c r="T477" s="24">
        <f t="shared" si="199"/>
        <v>0.42127744496831798</v>
      </c>
      <c r="U477" s="23" t="str">
        <f>'Uitgebreide invoer'!J477</f>
        <v>Nee</v>
      </c>
      <c r="V477" s="23">
        <f t="shared" si="180"/>
        <v>0.77174496242053281</v>
      </c>
      <c r="W477" s="23">
        <f t="shared" si="181"/>
        <v>2.7189374290297295</v>
      </c>
      <c r="X477" s="23">
        <f t="shared" si="182"/>
        <v>0.28384064825498212</v>
      </c>
      <c r="Y477" s="23">
        <f t="shared" si="183"/>
        <v>1.8178362796372665</v>
      </c>
      <c r="Z477" s="23">
        <f t="shared" si="184"/>
        <v>3.9808803754421254</v>
      </c>
      <c r="AA477" s="23">
        <f t="shared" si="185"/>
        <v>0.45664177473189549</v>
      </c>
      <c r="AB477" s="23">
        <f t="shared" si="186"/>
        <v>1.0460913172167337</v>
      </c>
      <c r="AC477" s="23">
        <f t="shared" si="187"/>
        <v>11.332762316719929</v>
      </c>
      <c r="AD477" s="23">
        <f t="shared" si="188"/>
        <v>104.60913172167336</v>
      </c>
      <c r="AE477" s="23">
        <f t="shared" si="189"/>
        <v>-0.2</v>
      </c>
      <c r="AF477" s="46">
        <f t="shared" si="190"/>
        <v>0.1751902379689253</v>
      </c>
      <c r="AG477" s="23">
        <f t="shared" si="191"/>
        <v>0.12404881015537356</v>
      </c>
      <c r="AH477" s="23">
        <f t="shared" si="192"/>
        <v>1.190276049347986</v>
      </c>
      <c r="AI477" s="155">
        <f t="shared" si="193"/>
        <v>0.17651899859941678</v>
      </c>
      <c r="AJ477" s="155">
        <f t="shared" si="194"/>
        <v>2.4956783290087967E-2</v>
      </c>
      <c r="AK477" s="155">
        <f t="shared" si="195"/>
        <v>0.20147578188950474</v>
      </c>
      <c r="AL477" s="155">
        <f t="shared" si="196"/>
        <v>12.037565299020168</v>
      </c>
    </row>
    <row r="478" spans="1:38" s="156" customFormat="1" x14ac:dyDescent="0.35">
      <c r="A478" s="23">
        <f>'Uitgebreide invoer'!A478</f>
        <v>331.79999999999706</v>
      </c>
      <c r="B478" s="23">
        <f t="shared" si="175"/>
        <v>0.69999999999998863</v>
      </c>
      <c r="C478" s="23">
        <f>'Uitgebreide invoer'!B478</f>
        <v>0.2</v>
      </c>
      <c r="D478" s="23" t="str">
        <f>'Uitgebreide invoer'!C478</f>
        <v>100 - Riet</v>
      </c>
      <c r="E478" s="23">
        <f>'Uitgebreide invoer'!D478</f>
        <v>100</v>
      </c>
      <c r="F478" s="23">
        <f>'Uitgebreide invoer'!E478</f>
        <v>1.5</v>
      </c>
      <c r="G478" s="23">
        <f>'Uitgebreide invoer'!F478</f>
        <v>1.2</v>
      </c>
      <c r="H478" s="23">
        <f>'Uitgebreide invoer'!G478</f>
        <v>1.2</v>
      </c>
      <c r="I478" s="23">
        <f>'Uitgebreide invoer'!H478</f>
        <v>1</v>
      </c>
      <c r="J478" s="24">
        <f>J477+(+H478-I478)/(MAX('Invoerblad heterogene watergang'!$H$9:$H$17))*B478</f>
        <v>1.0947999999999896</v>
      </c>
      <c r="K478" s="24">
        <f t="shared" si="197"/>
        <v>1.8662114846984854</v>
      </c>
      <c r="L478" s="79">
        <f t="shared" si="198"/>
        <v>0.77124444519110491</v>
      </c>
      <c r="M478" s="91">
        <f>'Uitgebreide invoer'!K478</f>
        <v>50</v>
      </c>
      <c r="N478" s="89">
        <f t="shared" si="176"/>
        <v>1.4447999999999896</v>
      </c>
      <c r="O478" s="93" t="str">
        <f>'Uitgebreide invoer'!L478</f>
        <v>Begroeiing volgt bodemverloop</v>
      </c>
      <c r="P478" s="23">
        <f t="shared" si="177"/>
        <v>0.35</v>
      </c>
      <c r="Q478" s="24">
        <f t="shared" si="178"/>
        <v>2.3862786770139296E-4</v>
      </c>
      <c r="R478" s="23">
        <f>'Uitgebreide invoer'!I478</f>
        <v>0</v>
      </c>
      <c r="S478" s="23">
        <f t="shared" si="179"/>
        <v>0</v>
      </c>
      <c r="T478" s="24">
        <f t="shared" si="199"/>
        <v>0.42124444519110493</v>
      </c>
      <c r="U478" s="23" t="str">
        <f>'Uitgebreide invoer'!J478</f>
        <v>Nee</v>
      </c>
      <c r="V478" s="23">
        <f t="shared" si="180"/>
        <v>0.77166365813586857</v>
      </c>
      <c r="W478" s="23">
        <f t="shared" si="181"/>
        <v>2.7188184466409089</v>
      </c>
      <c r="X478" s="23">
        <f t="shared" si="182"/>
        <v>0.28382316557004988</v>
      </c>
      <c r="Y478" s="23">
        <f t="shared" si="183"/>
        <v>1.8177203255865286</v>
      </c>
      <c r="Z478" s="23">
        <f t="shared" si="184"/>
        <v>3.9807613930533048</v>
      </c>
      <c r="AA478" s="23">
        <f t="shared" si="185"/>
        <v>0.45662629484866196</v>
      </c>
      <c r="AB478" s="23">
        <f t="shared" si="186"/>
        <v>1.0460566674506602</v>
      </c>
      <c r="AC478" s="23">
        <f t="shared" si="187"/>
        <v>11.331103092240108</v>
      </c>
      <c r="AD478" s="23">
        <f t="shared" si="188"/>
        <v>104.60566674506602</v>
      </c>
      <c r="AE478" s="23">
        <f t="shared" si="189"/>
        <v>-0.2</v>
      </c>
      <c r="AF478" s="46">
        <f t="shared" si="190"/>
        <v>0.17518519701141289</v>
      </c>
      <c r="AG478" s="23">
        <f t="shared" si="191"/>
        <v>0.12407401494293563</v>
      </c>
      <c r="AH478" s="23">
        <f t="shared" si="192"/>
        <v>1.1904913948172868</v>
      </c>
      <c r="AI478" s="155">
        <f t="shared" si="193"/>
        <v>0.17651398464237109</v>
      </c>
      <c r="AJ478" s="155">
        <f t="shared" si="194"/>
        <v>2.4961827204857616E-2</v>
      </c>
      <c r="AK478" s="155">
        <f t="shared" si="195"/>
        <v>0.20147581184722871</v>
      </c>
      <c r="AL478" s="155">
        <f t="shared" si="196"/>
        <v>12.037188613078674</v>
      </c>
    </row>
    <row r="479" spans="1:38" s="156" customFormat="1" x14ac:dyDescent="0.35">
      <c r="A479" s="23">
        <f>'Uitgebreide invoer'!A479</f>
        <v>332.49999999999704</v>
      </c>
      <c r="B479" s="23">
        <f t="shared" si="175"/>
        <v>0.69999999999998863</v>
      </c>
      <c r="C479" s="23">
        <f>'Uitgebreide invoer'!B479</f>
        <v>0.2</v>
      </c>
      <c r="D479" s="23" t="str">
        <f>'Uitgebreide invoer'!C479</f>
        <v>100 - Riet</v>
      </c>
      <c r="E479" s="23">
        <f>'Uitgebreide invoer'!D479</f>
        <v>100</v>
      </c>
      <c r="F479" s="23">
        <f>'Uitgebreide invoer'!E479</f>
        <v>1.5</v>
      </c>
      <c r="G479" s="23">
        <f>'Uitgebreide invoer'!F479</f>
        <v>1.2</v>
      </c>
      <c r="H479" s="23">
        <f>'Uitgebreide invoer'!G479</f>
        <v>1.2</v>
      </c>
      <c r="I479" s="23">
        <f>'Uitgebreide invoer'!H479</f>
        <v>1</v>
      </c>
      <c r="J479" s="24">
        <f>J478+(+H479-I479)/(MAX('Invoerblad heterogene watergang'!$H$9:$H$17))*B479</f>
        <v>1.0949999999999895</v>
      </c>
      <c r="K479" s="24">
        <f t="shared" si="197"/>
        <v>1.8663785634538914</v>
      </c>
      <c r="L479" s="79">
        <f t="shared" si="198"/>
        <v>0.77121148469849587</v>
      </c>
      <c r="M479" s="91">
        <f>'Uitgebreide invoer'!K479</f>
        <v>50</v>
      </c>
      <c r="N479" s="89">
        <f t="shared" si="176"/>
        <v>1.4449999999999896</v>
      </c>
      <c r="O479" s="93" t="str">
        <f>'Uitgebreide invoer'!L479</f>
        <v>Begroeiing volgt bodemverloop</v>
      </c>
      <c r="P479" s="23">
        <f t="shared" si="177"/>
        <v>0.35</v>
      </c>
      <c r="Q479" s="24">
        <f t="shared" si="178"/>
        <v>2.3868393629423144E-4</v>
      </c>
      <c r="R479" s="23">
        <f>'Uitgebreide invoer'!I479</f>
        <v>0</v>
      </c>
      <c r="S479" s="23">
        <f t="shared" si="179"/>
        <v>0</v>
      </c>
      <c r="T479" s="24">
        <f t="shared" si="199"/>
        <v>0.4212114846984959</v>
      </c>
      <c r="U479" s="23" t="str">
        <f>'Uitgebreide invoer'!J479</f>
        <v>Nee</v>
      </c>
      <c r="V479" s="23">
        <f t="shared" si="180"/>
        <v>0.77158245390106195</v>
      </c>
      <c r="W479" s="23">
        <f t="shared" si="181"/>
        <v>2.7186996058947424</v>
      </c>
      <c r="X479" s="23">
        <f t="shared" si="182"/>
        <v>0.28380570336939781</v>
      </c>
      <c r="Y479" s="23">
        <f t="shared" si="183"/>
        <v>1.8176045128344824</v>
      </c>
      <c r="Z479" s="23">
        <f t="shared" si="184"/>
        <v>3.9806425523071383</v>
      </c>
      <c r="AA479" s="23">
        <f t="shared" si="185"/>
        <v>0.4566108332889669</v>
      </c>
      <c r="AB479" s="23">
        <f t="shared" si="186"/>
        <v>1.0460220589334206</v>
      </c>
      <c r="AC479" s="23">
        <f t="shared" si="187"/>
        <v>11.329445970480668</v>
      </c>
      <c r="AD479" s="23">
        <f t="shared" si="188"/>
        <v>104.60220589334206</v>
      </c>
      <c r="AE479" s="23">
        <f t="shared" si="189"/>
        <v>-0.2</v>
      </c>
      <c r="AF479" s="46">
        <f t="shared" si="190"/>
        <v>0.17518016092153704</v>
      </c>
      <c r="AG479" s="23">
        <f t="shared" si="191"/>
        <v>0.12409919539231484</v>
      </c>
      <c r="AH479" s="23">
        <f t="shared" si="192"/>
        <v>1.1907067247283853</v>
      </c>
      <c r="AI479" s="155">
        <f t="shared" si="193"/>
        <v>0.17650897551373373</v>
      </c>
      <c r="AJ479" s="155">
        <f t="shared" si="194"/>
        <v>2.4966866247682538E-2</v>
      </c>
      <c r="AK479" s="155">
        <f t="shared" si="195"/>
        <v>0.20147584176141628</v>
      </c>
      <c r="AL479" s="155">
        <f t="shared" si="196"/>
        <v>12.036812390774825</v>
      </c>
    </row>
    <row r="480" spans="1:38" s="156" customFormat="1" x14ac:dyDescent="0.35">
      <c r="A480" s="23">
        <f>'Uitgebreide invoer'!A480</f>
        <v>333.19999999999703</v>
      </c>
      <c r="B480" s="23">
        <f t="shared" si="175"/>
        <v>0.69999999999998863</v>
      </c>
      <c r="C480" s="23">
        <f>'Uitgebreide invoer'!B480</f>
        <v>0.2</v>
      </c>
      <c r="D480" s="23" t="str">
        <f>'Uitgebreide invoer'!C480</f>
        <v>100 - Riet</v>
      </c>
      <c r="E480" s="23">
        <f>'Uitgebreide invoer'!D480</f>
        <v>100</v>
      </c>
      <c r="F480" s="23">
        <f>'Uitgebreide invoer'!E480</f>
        <v>1.5</v>
      </c>
      <c r="G480" s="23">
        <f>'Uitgebreide invoer'!F480</f>
        <v>1.2</v>
      </c>
      <c r="H480" s="23">
        <f>'Uitgebreide invoer'!G480</f>
        <v>1.2</v>
      </c>
      <c r="I480" s="23">
        <f>'Uitgebreide invoer'!H480</f>
        <v>1</v>
      </c>
      <c r="J480" s="24">
        <f>J479+(+H480-I480)/(MAX('Invoerblad heterogene watergang'!$H$9:$H$17))*B480</f>
        <v>1.0951999999999895</v>
      </c>
      <c r="K480" s="24">
        <f t="shared" si="197"/>
        <v>1.8665456814207331</v>
      </c>
      <c r="L480" s="79">
        <f t="shared" si="198"/>
        <v>0.7711785634539019</v>
      </c>
      <c r="M480" s="91">
        <f>'Uitgebreide invoer'!K480</f>
        <v>50</v>
      </c>
      <c r="N480" s="89">
        <f t="shared" si="176"/>
        <v>1.4451999999999896</v>
      </c>
      <c r="O480" s="93" t="str">
        <f>'Uitgebreide invoer'!L480</f>
        <v>Begroeiing volgt bodemverloop</v>
      </c>
      <c r="P480" s="23">
        <f t="shared" si="177"/>
        <v>0.35</v>
      </c>
      <c r="Q480" s="24">
        <f t="shared" si="178"/>
        <v>2.387399526310443E-4</v>
      </c>
      <c r="R480" s="23">
        <f>'Uitgebreide invoer'!I480</f>
        <v>0</v>
      </c>
      <c r="S480" s="23">
        <f t="shared" si="179"/>
        <v>0</v>
      </c>
      <c r="T480" s="24">
        <f t="shared" si="199"/>
        <v>0.42117856345390192</v>
      </c>
      <c r="U480" s="23" t="str">
        <f>'Uitgebreide invoer'!J480</f>
        <v>Nee</v>
      </c>
      <c r="V480" s="23">
        <f t="shared" si="180"/>
        <v>0.77150134961432104</v>
      </c>
      <c r="W480" s="23">
        <f t="shared" si="181"/>
        <v>2.718580906659307</v>
      </c>
      <c r="X480" s="23">
        <f t="shared" si="182"/>
        <v>0.28378826163476978</v>
      </c>
      <c r="Y480" s="23">
        <f t="shared" si="183"/>
        <v>1.817488841240918</v>
      </c>
      <c r="Z480" s="23">
        <f t="shared" si="184"/>
        <v>3.9805238530717029</v>
      </c>
      <c r="AA480" s="23">
        <f t="shared" si="185"/>
        <v>0.45659539003601063</v>
      </c>
      <c r="AB480" s="23">
        <f t="shared" si="186"/>
        <v>1.045987491626597</v>
      </c>
      <c r="AC480" s="23">
        <f t="shared" si="187"/>
        <v>11.327790949144077</v>
      </c>
      <c r="AD480" s="23">
        <f t="shared" si="188"/>
        <v>104.5987491626597</v>
      </c>
      <c r="AE480" s="23">
        <f t="shared" si="189"/>
        <v>-0.2</v>
      </c>
      <c r="AF480" s="46">
        <f t="shared" si="190"/>
        <v>0.17517512969750648</v>
      </c>
      <c r="AG480" s="23">
        <f t="shared" si="191"/>
        <v>0.12412435151246765</v>
      </c>
      <c r="AH480" s="23">
        <f t="shared" si="192"/>
        <v>1.1909220390890214</v>
      </c>
      <c r="AI480" s="155">
        <f t="shared" si="193"/>
        <v>0.17650397121176592</v>
      </c>
      <c r="AJ480" s="155">
        <f t="shared" si="194"/>
        <v>2.497190042035986E-2</v>
      </c>
      <c r="AK480" s="155">
        <f t="shared" si="195"/>
        <v>0.20147587163212577</v>
      </c>
      <c r="AL480" s="155">
        <f t="shared" si="196"/>
        <v>12.0364366316446</v>
      </c>
    </row>
    <row r="481" spans="1:38" s="156" customFormat="1" x14ac:dyDescent="0.35">
      <c r="A481" s="23">
        <f>'Uitgebreide invoer'!A481</f>
        <v>333.89999999999702</v>
      </c>
      <c r="B481" s="23">
        <f t="shared" si="175"/>
        <v>0.69999999999998863</v>
      </c>
      <c r="C481" s="23">
        <f>'Uitgebreide invoer'!B481</f>
        <v>0.2</v>
      </c>
      <c r="D481" s="23" t="str">
        <f>'Uitgebreide invoer'!C481</f>
        <v>100 - Riet</v>
      </c>
      <c r="E481" s="23">
        <f>'Uitgebreide invoer'!D481</f>
        <v>100</v>
      </c>
      <c r="F481" s="23">
        <f>'Uitgebreide invoer'!E481</f>
        <v>1.5</v>
      </c>
      <c r="G481" s="23">
        <f>'Uitgebreide invoer'!F481</f>
        <v>1.2</v>
      </c>
      <c r="H481" s="23">
        <f>'Uitgebreide invoer'!G481</f>
        <v>1.2</v>
      </c>
      <c r="I481" s="23">
        <f>'Uitgebreide invoer'!H481</f>
        <v>1</v>
      </c>
      <c r="J481" s="24">
        <f>J480+(+H481-I481)/(MAX('Invoerblad heterogene watergang'!$H$9:$H$17))*B481</f>
        <v>1.0953999999999895</v>
      </c>
      <c r="K481" s="24">
        <f t="shared" si="197"/>
        <v>1.8667128385624412</v>
      </c>
      <c r="L481" s="79">
        <f t="shared" si="198"/>
        <v>0.77114568142074358</v>
      </c>
      <c r="M481" s="91">
        <f>'Uitgebreide invoer'!K481</f>
        <v>50</v>
      </c>
      <c r="N481" s="89">
        <f t="shared" si="176"/>
        <v>1.4453999999999896</v>
      </c>
      <c r="O481" s="93" t="str">
        <f>'Uitgebreide invoer'!L481</f>
        <v>Begroeiing volgt bodemverloop</v>
      </c>
      <c r="P481" s="23">
        <f t="shared" si="177"/>
        <v>0.35</v>
      </c>
      <c r="Q481" s="24">
        <f t="shared" si="178"/>
        <v>2.3879591672604312E-4</v>
      </c>
      <c r="R481" s="23">
        <f>'Uitgebreide invoer'!I481</f>
        <v>0</v>
      </c>
      <c r="S481" s="23">
        <f t="shared" si="179"/>
        <v>0</v>
      </c>
      <c r="T481" s="24">
        <f t="shared" si="199"/>
        <v>0.4211456814207436</v>
      </c>
      <c r="U481" s="23" t="str">
        <f>'Uitgebreide invoer'!J481</f>
        <v>Nee</v>
      </c>
      <c r="V481" s="23">
        <f t="shared" si="180"/>
        <v>0.77142034517390601</v>
      </c>
      <c r="W481" s="23">
        <f t="shared" si="181"/>
        <v>2.7184623488027126</v>
      </c>
      <c r="X481" s="23">
        <f t="shared" si="182"/>
        <v>0.28377084034791256</v>
      </c>
      <c r="Y481" s="23">
        <f t="shared" si="183"/>
        <v>1.8173733106656864</v>
      </c>
      <c r="Z481" s="23">
        <f t="shared" si="184"/>
        <v>3.9804052952151086</v>
      </c>
      <c r="AA481" s="23">
        <f t="shared" si="185"/>
        <v>0.45657996507299697</v>
      </c>
      <c r="AB481" s="23">
        <f t="shared" si="186"/>
        <v>1.0459529654917805</v>
      </c>
      <c r="AC481" s="23">
        <f t="shared" si="187"/>
        <v>11.32613802593443</v>
      </c>
      <c r="AD481" s="23">
        <f t="shared" si="188"/>
        <v>104.59529654917804</v>
      </c>
      <c r="AE481" s="23">
        <f t="shared" si="189"/>
        <v>-0.2</v>
      </c>
      <c r="AF481" s="46">
        <f t="shared" si="190"/>
        <v>0.17517010333752325</v>
      </c>
      <c r="AG481" s="23">
        <f t="shared" si="191"/>
        <v>0.12414948331238379</v>
      </c>
      <c r="AH481" s="23">
        <f t="shared" si="192"/>
        <v>1.191137337906951</v>
      </c>
      <c r="AI481" s="155">
        <f t="shared" si="193"/>
        <v>0.17649897173472212</v>
      </c>
      <c r="AJ481" s="155">
        <f t="shared" si="194"/>
        <v>2.4976929724693307E-2</v>
      </c>
      <c r="AK481" s="155">
        <f t="shared" si="195"/>
        <v>0.20147590145941544</v>
      </c>
      <c r="AL481" s="155">
        <f t="shared" si="196"/>
        <v>12.036061335224161</v>
      </c>
    </row>
    <row r="482" spans="1:38" s="156" customFormat="1" x14ac:dyDescent="0.35">
      <c r="A482" s="23">
        <f>'Uitgebreide invoer'!A482</f>
        <v>334.59999999999701</v>
      </c>
      <c r="B482" s="23">
        <f t="shared" si="175"/>
        <v>0.69999999999998863</v>
      </c>
      <c r="C482" s="23">
        <f>'Uitgebreide invoer'!B482</f>
        <v>0.2</v>
      </c>
      <c r="D482" s="23" t="str">
        <f>'Uitgebreide invoer'!C482</f>
        <v>100 - Riet</v>
      </c>
      <c r="E482" s="23">
        <f>'Uitgebreide invoer'!D482</f>
        <v>100</v>
      </c>
      <c r="F482" s="23">
        <f>'Uitgebreide invoer'!E482</f>
        <v>1.5</v>
      </c>
      <c r="G482" s="23">
        <f>'Uitgebreide invoer'!F482</f>
        <v>1.2</v>
      </c>
      <c r="H482" s="23">
        <f>'Uitgebreide invoer'!G482</f>
        <v>1.2</v>
      </c>
      <c r="I482" s="23">
        <f>'Uitgebreide invoer'!H482</f>
        <v>1</v>
      </c>
      <c r="J482" s="24">
        <f>J481+(+H482-I482)/(MAX('Invoerblad heterogene watergang'!$H$9:$H$17))*B482</f>
        <v>1.0955999999999895</v>
      </c>
      <c r="K482" s="24">
        <f t="shared" si="197"/>
        <v>1.8668800348424566</v>
      </c>
      <c r="L482" s="79">
        <f t="shared" si="198"/>
        <v>0.77111283856245172</v>
      </c>
      <c r="M482" s="91">
        <f>'Uitgebreide invoer'!K482</f>
        <v>50</v>
      </c>
      <c r="N482" s="89">
        <f t="shared" si="176"/>
        <v>1.4455999999999896</v>
      </c>
      <c r="O482" s="93" t="str">
        <f>'Uitgebreide invoer'!L482</f>
        <v>Begroeiing volgt bodemverloop</v>
      </c>
      <c r="P482" s="23">
        <f t="shared" si="177"/>
        <v>0.35</v>
      </c>
      <c r="Q482" s="24">
        <f t="shared" si="178"/>
        <v>2.3885182859352243E-4</v>
      </c>
      <c r="R482" s="23">
        <f>'Uitgebreide invoer'!I482</f>
        <v>0</v>
      </c>
      <c r="S482" s="23">
        <f t="shared" si="179"/>
        <v>0</v>
      </c>
      <c r="T482" s="24">
        <f t="shared" si="199"/>
        <v>0.42111283856245174</v>
      </c>
      <c r="U482" s="23" t="str">
        <f>'Uitgebreide invoer'!J482</f>
        <v>Nee</v>
      </c>
      <c r="V482" s="23">
        <f t="shared" si="180"/>
        <v>0.77133944047813041</v>
      </c>
      <c r="W482" s="23">
        <f t="shared" si="181"/>
        <v>2.7183439321931089</v>
      </c>
      <c r="X482" s="23">
        <f t="shared" si="182"/>
        <v>0.28375343949057552</v>
      </c>
      <c r="Y482" s="23">
        <f t="shared" si="183"/>
        <v>1.8172579209687043</v>
      </c>
      <c r="Z482" s="23">
        <f t="shared" si="184"/>
        <v>3.9802868786055052</v>
      </c>
      <c r="AA482" s="23">
        <f t="shared" si="185"/>
        <v>0.45656455838313376</v>
      </c>
      <c r="AB482" s="23">
        <f t="shared" si="186"/>
        <v>1.0459184804905739</v>
      </c>
      <c r="AC482" s="23">
        <f t="shared" si="187"/>
        <v>11.324487198557442</v>
      </c>
      <c r="AD482" s="23">
        <f t="shared" si="188"/>
        <v>104.59184804905739</v>
      </c>
      <c r="AE482" s="23">
        <f t="shared" si="189"/>
        <v>-0.2</v>
      </c>
      <c r="AF482" s="46">
        <f t="shared" si="190"/>
        <v>0.17516508183978288</v>
      </c>
      <c r="AG482" s="23">
        <f t="shared" si="191"/>
        <v>0.12417459080108564</v>
      </c>
      <c r="AH482" s="23">
        <f t="shared" si="192"/>
        <v>1.1913526211899454</v>
      </c>
      <c r="AI482" s="155">
        <f t="shared" si="193"/>
        <v>0.17649397708085027</v>
      </c>
      <c r="AJ482" s="155">
        <f t="shared" si="194"/>
        <v>2.49819541624932E-2</v>
      </c>
      <c r="AK482" s="155">
        <f t="shared" si="195"/>
        <v>0.20147593124334345</v>
      </c>
      <c r="AL482" s="155">
        <f t="shared" si="196"/>
        <v>12.035686501049843</v>
      </c>
    </row>
    <row r="483" spans="1:38" s="156" customFormat="1" x14ac:dyDescent="0.35">
      <c r="A483" s="23">
        <f>'Uitgebreide invoer'!A483</f>
        <v>335.299999999997</v>
      </c>
      <c r="B483" s="23">
        <f t="shared" si="175"/>
        <v>0.69999999999998863</v>
      </c>
      <c r="C483" s="23">
        <f>'Uitgebreide invoer'!B483</f>
        <v>0.2</v>
      </c>
      <c r="D483" s="23" t="str">
        <f>'Uitgebreide invoer'!C483</f>
        <v>100 - Riet</v>
      </c>
      <c r="E483" s="23">
        <f>'Uitgebreide invoer'!D483</f>
        <v>100</v>
      </c>
      <c r="F483" s="23">
        <f>'Uitgebreide invoer'!E483</f>
        <v>1.5</v>
      </c>
      <c r="G483" s="23">
        <f>'Uitgebreide invoer'!F483</f>
        <v>1.2</v>
      </c>
      <c r="H483" s="23">
        <f>'Uitgebreide invoer'!G483</f>
        <v>1.2</v>
      </c>
      <c r="I483" s="23">
        <f>'Uitgebreide invoer'!H483</f>
        <v>1</v>
      </c>
      <c r="J483" s="24">
        <f>J482+(+H483-I483)/(MAX('Invoerblad heterogene watergang'!$H$9:$H$17))*B483</f>
        <v>1.0957999999999894</v>
      </c>
      <c r="K483" s="24">
        <f t="shared" si="197"/>
        <v>1.86704727022423</v>
      </c>
      <c r="L483" s="79">
        <f t="shared" si="198"/>
        <v>0.77108003484246712</v>
      </c>
      <c r="M483" s="91">
        <f>'Uitgebreide invoer'!K483</f>
        <v>50</v>
      </c>
      <c r="N483" s="89">
        <f t="shared" si="176"/>
        <v>1.4457999999999895</v>
      </c>
      <c r="O483" s="93" t="str">
        <f>'Uitgebreide invoer'!L483</f>
        <v>Begroeiing volgt bodemverloop</v>
      </c>
      <c r="P483" s="23">
        <f t="shared" si="177"/>
        <v>0.35</v>
      </c>
      <c r="Q483" s="24">
        <f t="shared" si="178"/>
        <v>2.3890768824785872E-4</v>
      </c>
      <c r="R483" s="23">
        <f>'Uitgebreide invoer'!I483</f>
        <v>0</v>
      </c>
      <c r="S483" s="23">
        <f t="shared" si="179"/>
        <v>0</v>
      </c>
      <c r="T483" s="24">
        <f t="shared" si="199"/>
        <v>0.42108003484246714</v>
      </c>
      <c r="U483" s="23" t="str">
        <f>'Uitgebreide invoer'!J483</f>
        <v>Nee</v>
      </c>
      <c r="V483" s="23">
        <f t="shared" si="180"/>
        <v>0.77125863542536055</v>
      </c>
      <c r="W483" s="23">
        <f t="shared" si="181"/>
        <v>2.7182256566986784</v>
      </c>
      <c r="X483" s="23">
        <f t="shared" si="182"/>
        <v>0.28373605904451088</v>
      </c>
      <c r="Y483" s="23">
        <f t="shared" si="183"/>
        <v>1.8171426720099508</v>
      </c>
      <c r="Z483" s="23">
        <f t="shared" si="184"/>
        <v>3.9801686031110748</v>
      </c>
      <c r="AA483" s="23">
        <f t="shared" si="185"/>
        <v>0.45654916994963285</v>
      </c>
      <c r="AB483" s="23">
        <f t="shared" si="186"/>
        <v>1.0458840365845903</v>
      </c>
      <c r="AC483" s="23">
        <f t="shared" si="187"/>
        <v>11.322838464720466</v>
      </c>
      <c r="AD483" s="23">
        <f t="shared" si="188"/>
        <v>104.58840365845903</v>
      </c>
      <c r="AE483" s="23">
        <f t="shared" si="189"/>
        <v>-0.2</v>
      </c>
      <c r="AF483" s="46">
        <f t="shared" si="190"/>
        <v>0.17516006520247421</v>
      </c>
      <c r="AG483" s="23">
        <f t="shared" si="191"/>
        <v>0.12419967398762902</v>
      </c>
      <c r="AH483" s="23">
        <f t="shared" si="192"/>
        <v>1.1915678889457935</v>
      </c>
      <c r="AI483" s="155">
        <f t="shared" si="193"/>
        <v>0.1764889872483916</v>
      </c>
      <c r="AJ483" s="155">
        <f t="shared" si="194"/>
        <v>2.4986973735576335E-2</v>
      </c>
      <c r="AK483" s="155">
        <f t="shared" si="195"/>
        <v>0.20147596098396794</v>
      </c>
      <c r="AL483" s="155">
        <f t="shared" si="196"/>
        <v>12.035312128658202</v>
      </c>
    </row>
    <row r="484" spans="1:38" s="156" customFormat="1" x14ac:dyDescent="0.35">
      <c r="A484" s="23">
        <f>'Uitgebreide invoer'!A484</f>
        <v>335.99999999999699</v>
      </c>
      <c r="B484" s="23">
        <f t="shared" si="175"/>
        <v>0.69999999999998863</v>
      </c>
      <c r="C484" s="23">
        <f>'Uitgebreide invoer'!B484</f>
        <v>0.2</v>
      </c>
      <c r="D484" s="23" t="str">
        <f>'Uitgebreide invoer'!C484</f>
        <v>100 - Riet</v>
      </c>
      <c r="E484" s="23">
        <f>'Uitgebreide invoer'!D484</f>
        <v>100</v>
      </c>
      <c r="F484" s="23">
        <f>'Uitgebreide invoer'!E484</f>
        <v>1.5</v>
      </c>
      <c r="G484" s="23">
        <f>'Uitgebreide invoer'!F484</f>
        <v>1.2</v>
      </c>
      <c r="H484" s="23">
        <f>'Uitgebreide invoer'!G484</f>
        <v>1.2</v>
      </c>
      <c r="I484" s="23">
        <f>'Uitgebreide invoer'!H484</f>
        <v>1</v>
      </c>
      <c r="J484" s="24">
        <f>J483+(+H484-I484)/(MAX('Invoerblad heterogene watergang'!$H$9:$H$17))*B484</f>
        <v>1.0959999999999894</v>
      </c>
      <c r="K484" s="24">
        <f t="shared" si="197"/>
        <v>1.8672145446712225</v>
      </c>
      <c r="L484" s="79">
        <f t="shared" si="198"/>
        <v>0.77104727022424058</v>
      </c>
      <c r="M484" s="91">
        <f>'Uitgebreide invoer'!K484</f>
        <v>50</v>
      </c>
      <c r="N484" s="89">
        <f t="shared" si="176"/>
        <v>1.4459999999999895</v>
      </c>
      <c r="O484" s="93" t="str">
        <f>'Uitgebreide invoer'!L484</f>
        <v>Begroeiing volgt bodemverloop</v>
      </c>
      <c r="P484" s="23">
        <f t="shared" si="177"/>
        <v>0.35</v>
      </c>
      <c r="Q484" s="24">
        <f t="shared" si="178"/>
        <v>2.3896349570351209E-4</v>
      </c>
      <c r="R484" s="23">
        <f>'Uitgebreide invoer'!I484</f>
        <v>0</v>
      </c>
      <c r="S484" s="23">
        <f t="shared" si="179"/>
        <v>0</v>
      </c>
      <c r="T484" s="24">
        <f t="shared" si="199"/>
        <v>0.4210472702242406</v>
      </c>
      <c r="U484" s="23" t="str">
        <f>'Uitgebreide invoer'!J484</f>
        <v>Nee</v>
      </c>
      <c r="V484" s="23">
        <f t="shared" si="180"/>
        <v>0.77117792991401579</v>
      </c>
      <c r="W484" s="23">
        <f t="shared" si="181"/>
        <v>2.7181075221876414</v>
      </c>
      <c r="X484" s="23">
        <f t="shared" si="182"/>
        <v>0.28371869899147367</v>
      </c>
      <c r="Y484" s="23">
        <f t="shared" si="183"/>
        <v>1.8170275636494684</v>
      </c>
      <c r="Z484" s="23">
        <f t="shared" si="184"/>
        <v>3.9800504686000373</v>
      </c>
      <c r="AA484" s="23">
        <f t="shared" si="185"/>
        <v>0.45653379975570979</v>
      </c>
      <c r="AB484" s="23">
        <f t="shared" si="186"/>
        <v>1.0458496337354526</v>
      </c>
      <c r="AC484" s="23">
        <f t="shared" si="187"/>
        <v>11.321191822132468</v>
      </c>
      <c r="AD484" s="23">
        <f t="shared" si="188"/>
        <v>104.58496337354526</v>
      </c>
      <c r="AE484" s="23">
        <f t="shared" si="189"/>
        <v>-0.2</v>
      </c>
      <c r="AF484" s="46">
        <f t="shared" si="190"/>
        <v>0.17515505342377982</v>
      </c>
      <c r="AG484" s="23">
        <f t="shared" si="191"/>
        <v>0.12422473288110095</v>
      </c>
      <c r="AH484" s="23">
        <f t="shared" si="192"/>
        <v>1.1917831411822979</v>
      </c>
      <c r="AI484" s="155">
        <f t="shared" si="193"/>
        <v>0.176484002235581</v>
      </c>
      <c r="AJ484" s="155">
        <f t="shared" si="194"/>
        <v>2.4991988445766153E-2</v>
      </c>
      <c r="AK484" s="155">
        <f t="shared" si="195"/>
        <v>0.20147599068134714</v>
      </c>
      <c r="AL484" s="155">
        <f t="shared" si="196"/>
        <v>12.03493821758596</v>
      </c>
    </row>
    <row r="485" spans="1:38" s="156" customFormat="1" x14ac:dyDescent="0.35">
      <c r="A485" s="23">
        <f>'Uitgebreide invoer'!A485</f>
        <v>336.69999999999698</v>
      </c>
      <c r="B485" s="23">
        <f t="shared" si="175"/>
        <v>0.69999999999998863</v>
      </c>
      <c r="C485" s="23">
        <f>'Uitgebreide invoer'!B485</f>
        <v>0.2</v>
      </c>
      <c r="D485" s="23" t="str">
        <f>'Uitgebreide invoer'!C485</f>
        <v>100 - Riet</v>
      </c>
      <c r="E485" s="23">
        <f>'Uitgebreide invoer'!D485</f>
        <v>100</v>
      </c>
      <c r="F485" s="23">
        <f>'Uitgebreide invoer'!E485</f>
        <v>1.5</v>
      </c>
      <c r="G485" s="23">
        <f>'Uitgebreide invoer'!F485</f>
        <v>1.2</v>
      </c>
      <c r="H485" s="23">
        <f>'Uitgebreide invoer'!G485</f>
        <v>1.2</v>
      </c>
      <c r="I485" s="23">
        <f>'Uitgebreide invoer'!H485</f>
        <v>1</v>
      </c>
      <c r="J485" s="24">
        <f>J484+(+H485-I485)/(MAX('Invoerblad heterogene watergang'!$H$9:$H$17))*B485</f>
        <v>1.0961999999999894</v>
      </c>
      <c r="K485" s="24">
        <f t="shared" si="197"/>
        <v>1.867381858146905</v>
      </c>
      <c r="L485" s="79">
        <f t="shared" si="198"/>
        <v>0.77101454467123309</v>
      </c>
      <c r="M485" s="91">
        <f>'Uitgebreide invoer'!K485</f>
        <v>50</v>
      </c>
      <c r="N485" s="89">
        <f t="shared" si="176"/>
        <v>1.4461999999999895</v>
      </c>
      <c r="O485" s="93" t="str">
        <f>'Uitgebreide invoer'!L485</f>
        <v>Begroeiing volgt bodemverloop</v>
      </c>
      <c r="P485" s="23">
        <f t="shared" si="177"/>
        <v>0.35</v>
      </c>
      <c r="Q485" s="24">
        <f t="shared" si="178"/>
        <v>2.3901925097502365E-4</v>
      </c>
      <c r="R485" s="23">
        <f>'Uitgebreide invoer'!I485</f>
        <v>0</v>
      </c>
      <c r="S485" s="23">
        <f t="shared" si="179"/>
        <v>0</v>
      </c>
      <c r="T485" s="24">
        <f t="shared" si="199"/>
        <v>0.42101454467123312</v>
      </c>
      <c r="U485" s="23" t="str">
        <f>'Uitgebreide invoer'!J485</f>
        <v>Nee</v>
      </c>
      <c r="V485" s="23">
        <f t="shared" si="180"/>
        <v>0.77109732384256835</v>
      </c>
      <c r="W485" s="23">
        <f t="shared" si="181"/>
        <v>2.7179895285282551</v>
      </c>
      <c r="X485" s="23">
        <f t="shared" si="182"/>
        <v>0.2837013593132216</v>
      </c>
      <c r="Y485" s="23">
        <f t="shared" si="183"/>
        <v>1.8169125957473631</v>
      </c>
      <c r="Z485" s="23">
        <f t="shared" si="184"/>
        <v>3.9799324749406511</v>
      </c>
      <c r="AA485" s="23">
        <f t="shared" si="185"/>
        <v>0.45651844778458384</v>
      </c>
      <c r="AB485" s="23">
        <f t="shared" si="186"/>
        <v>1.0458152719047948</v>
      </c>
      <c r="AC485" s="23">
        <f t="shared" si="187"/>
        <v>11.319547268504049</v>
      </c>
      <c r="AD485" s="23">
        <f t="shared" si="188"/>
        <v>104.58152719047948</v>
      </c>
      <c r="AE485" s="23">
        <f t="shared" si="189"/>
        <v>-0.2</v>
      </c>
      <c r="AF485" s="46">
        <f t="shared" si="190"/>
        <v>0.17515004650187532</v>
      </c>
      <c r="AG485" s="23">
        <f t="shared" si="191"/>
        <v>0.12424976749062344</v>
      </c>
      <c r="AH485" s="23">
        <f t="shared" si="192"/>
        <v>1.1919983779072789</v>
      </c>
      <c r="AI485" s="155">
        <f t="shared" si="193"/>
        <v>0.17647902204064642</v>
      </c>
      <c r="AJ485" s="155">
        <f t="shared" si="194"/>
        <v>2.4996998294892474E-2</v>
      </c>
      <c r="AK485" s="155">
        <f t="shared" si="195"/>
        <v>0.20147602033553888</v>
      </c>
      <c r="AL485" s="155">
        <f t="shared" si="196"/>
        <v>12.034564767370052</v>
      </c>
    </row>
    <row r="486" spans="1:38" s="156" customFormat="1" x14ac:dyDescent="0.35">
      <c r="A486" s="23">
        <f>'Uitgebreide invoer'!A486</f>
        <v>337.39999999999696</v>
      </c>
      <c r="B486" s="23">
        <f t="shared" si="175"/>
        <v>0.69999999999998863</v>
      </c>
      <c r="C486" s="23">
        <f>'Uitgebreide invoer'!B486</f>
        <v>0.2</v>
      </c>
      <c r="D486" s="23" t="str">
        <f>'Uitgebreide invoer'!C486</f>
        <v>100 - Riet</v>
      </c>
      <c r="E486" s="23">
        <f>'Uitgebreide invoer'!D486</f>
        <v>100</v>
      </c>
      <c r="F486" s="23">
        <f>'Uitgebreide invoer'!E486</f>
        <v>1.5</v>
      </c>
      <c r="G486" s="23">
        <f>'Uitgebreide invoer'!F486</f>
        <v>1.2</v>
      </c>
      <c r="H486" s="23">
        <f>'Uitgebreide invoer'!G486</f>
        <v>1.2</v>
      </c>
      <c r="I486" s="23">
        <f>'Uitgebreide invoer'!H486</f>
        <v>1</v>
      </c>
      <c r="J486" s="24">
        <f>J485+(+H486-I486)/(MAX('Invoerblad heterogene watergang'!$H$9:$H$17))*B486</f>
        <v>1.0963999999999894</v>
      </c>
      <c r="K486" s="24">
        <f t="shared" si="197"/>
        <v>1.8675492106147589</v>
      </c>
      <c r="L486" s="79">
        <f t="shared" si="198"/>
        <v>0.77098185814691567</v>
      </c>
      <c r="M486" s="91">
        <f>'Uitgebreide invoer'!K486</f>
        <v>50</v>
      </c>
      <c r="N486" s="89">
        <f t="shared" si="176"/>
        <v>1.4463999999999895</v>
      </c>
      <c r="O486" s="93" t="str">
        <f>'Uitgebreide invoer'!L486</f>
        <v>Begroeiing volgt bodemverloop</v>
      </c>
      <c r="P486" s="23">
        <f t="shared" si="177"/>
        <v>0.35</v>
      </c>
      <c r="Q486" s="24">
        <f t="shared" si="178"/>
        <v>2.3907495407701735E-4</v>
      </c>
      <c r="R486" s="23">
        <f>'Uitgebreide invoer'!I486</f>
        <v>0</v>
      </c>
      <c r="S486" s="23">
        <f t="shared" si="179"/>
        <v>0</v>
      </c>
      <c r="T486" s="24">
        <f t="shared" si="199"/>
        <v>0.42098185814691569</v>
      </c>
      <c r="U486" s="23" t="str">
        <f>'Uitgebreide invoer'!J486</f>
        <v>Nee</v>
      </c>
      <c r="V486" s="23">
        <f t="shared" si="180"/>
        <v>0.77101681710954362</v>
      </c>
      <c r="W486" s="23">
        <f t="shared" si="181"/>
        <v>2.7178716755888122</v>
      </c>
      <c r="X486" s="23">
        <f t="shared" si="182"/>
        <v>0.28368403999151542</v>
      </c>
      <c r="Y486" s="23">
        <f t="shared" si="183"/>
        <v>1.816797768163805</v>
      </c>
      <c r="Z486" s="23">
        <f t="shared" si="184"/>
        <v>3.9798146220012081</v>
      </c>
      <c r="AA486" s="23">
        <f t="shared" si="185"/>
        <v>0.45650311401947846</v>
      </c>
      <c r="AB486" s="23">
        <f t="shared" si="186"/>
        <v>1.0457809510542613</v>
      </c>
      <c r="AC486" s="23">
        <f t="shared" si="187"/>
        <v>11.317904801547435</v>
      </c>
      <c r="AD486" s="23">
        <f t="shared" si="188"/>
        <v>104.57809510542613</v>
      </c>
      <c r="AE486" s="23">
        <f t="shared" si="189"/>
        <v>-0.2</v>
      </c>
      <c r="AF486" s="46">
        <f t="shared" si="190"/>
        <v>0.17514504443493029</v>
      </c>
      <c r="AG486" s="23">
        <f t="shared" si="191"/>
        <v>0.12427477782534863</v>
      </c>
      <c r="AH486" s="23">
        <f t="shared" si="192"/>
        <v>1.1922135991285718</v>
      </c>
      <c r="AI486" s="155">
        <f t="shared" si="193"/>
        <v>0.17647404666180946</v>
      </c>
      <c r="AJ486" s="155">
        <f t="shared" si="194"/>
        <v>2.5002003284791706E-2</v>
      </c>
      <c r="AK486" s="155">
        <f t="shared" si="195"/>
        <v>0.20147604994660118</v>
      </c>
      <c r="AL486" s="155">
        <f t="shared" si="196"/>
        <v>12.034191777547596</v>
      </c>
    </row>
    <row r="487" spans="1:38" s="156" customFormat="1" x14ac:dyDescent="0.35">
      <c r="A487" s="23">
        <f>'Uitgebreide invoer'!A487</f>
        <v>338.09999999999695</v>
      </c>
      <c r="B487" s="23">
        <f t="shared" si="175"/>
        <v>0.69999999999998863</v>
      </c>
      <c r="C487" s="23">
        <f>'Uitgebreide invoer'!B487</f>
        <v>0.2</v>
      </c>
      <c r="D487" s="23" t="str">
        <f>'Uitgebreide invoer'!C487</f>
        <v>100 - Riet</v>
      </c>
      <c r="E487" s="23">
        <f>'Uitgebreide invoer'!D487</f>
        <v>100</v>
      </c>
      <c r="F487" s="23">
        <f>'Uitgebreide invoer'!E487</f>
        <v>1.5</v>
      </c>
      <c r="G487" s="23">
        <f>'Uitgebreide invoer'!F487</f>
        <v>1.2</v>
      </c>
      <c r="H487" s="23">
        <f>'Uitgebreide invoer'!G487</f>
        <v>1.2</v>
      </c>
      <c r="I487" s="23">
        <f>'Uitgebreide invoer'!H487</f>
        <v>1</v>
      </c>
      <c r="J487" s="24">
        <f>J486+(+H487-I487)/(MAX('Invoerblad heterogene watergang'!$H$9:$H$17))*B487</f>
        <v>1.0965999999999894</v>
      </c>
      <c r="K487" s="24">
        <f t="shared" si="197"/>
        <v>1.8677166020382758</v>
      </c>
      <c r="L487" s="79">
        <f t="shared" si="198"/>
        <v>0.77094921061476951</v>
      </c>
      <c r="M487" s="91">
        <f>'Uitgebreide invoer'!K487</f>
        <v>50</v>
      </c>
      <c r="N487" s="89">
        <f t="shared" si="176"/>
        <v>1.4465999999999894</v>
      </c>
      <c r="O487" s="93" t="str">
        <f>'Uitgebreide invoer'!L487</f>
        <v>Begroeiing volgt bodemverloop</v>
      </c>
      <c r="P487" s="23">
        <f t="shared" si="177"/>
        <v>0.35</v>
      </c>
      <c r="Q487" s="24">
        <f t="shared" si="178"/>
        <v>2.391306050241996E-4</v>
      </c>
      <c r="R487" s="23">
        <f>'Uitgebreide invoer'!I487</f>
        <v>0</v>
      </c>
      <c r="S487" s="23">
        <f t="shared" si="179"/>
        <v>0</v>
      </c>
      <c r="T487" s="24">
        <f t="shared" si="199"/>
        <v>0.42094921061476953</v>
      </c>
      <c r="U487" s="23" t="str">
        <f>'Uitgebreide invoer'!J487</f>
        <v>Nee</v>
      </c>
      <c r="V487" s="23">
        <f t="shared" si="180"/>
        <v>0.77093640961351984</v>
      </c>
      <c r="W487" s="23">
        <f t="shared" si="181"/>
        <v>2.7177539632376417</v>
      </c>
      <c r="X487" s="23">
        <f t="shared" si="182"/>
        <v>0.28366674100811856</v>
      </c>
      <c r="Y487" s="23">
        <f t="shared" si="183"/>
        <v>1.8166830807590277</v>
      </c>
      <c r="Z487" s="23">
        <f t="shared" si="184"/>
        <v>3.9796969096500376</v>
      </c>
      <c r="AA487" s="23">
        <f t="shared" si="185"/>
        <v>0.45648779844362097</v>
      </c>
      <c r="AB487" s="23">
        <f t="shared" si="186"/>
        <v>1.0457466711455079</v>
      </c>
      <c r="AC487" s="23">
        <f t="shared" si="187"/>
        <v>11.316264418976463</v>
      </c>
      <c r="AD487" s="23">
        <f t="shared" si="188"/>
        <v>104.57466711455079</v>
      </c>
      <c r="AE487" s="23">
        <f t="shared" si="189"/>
        <v>-0.2</v>
      </c>
      <c r="AF487" s="46">
        <f t="shared" si="190"/>
        <v>0.17514004722110743</v>
      </c>
      <c r="AG487" s="23">
        <f t="shared" si="191"/>
        <v>0.1242997638944629</v>
      </c>
      <c r="AH487" s="23">
        <f t="shared" si="192"/>
        <v>1.1924288048540277</v>
      </c>
      <c r="AI487" s="155">
        <f t="shared" si="193"/>
        <v>0.17646907609728521</v>
      </c>
      <c r="AJ487" s="155">
        <f t="shared" si="194"/>
        <v>2.50070034173068E-2</v>
      </c>
      <c r="AK487" s="155">
        <f t="shared" si="195"/>
        <v>0.20147607951459201</v>
      </c>
      <c r="AL487" s="155">
        <f t="shared" si="196"/>
        <v>12.033819247655904</v>
      </c>
    </row>
    <row r="488" spans="1:38" s="156" customFormat="1" x14ac:dyDescent="0.35">
      <c r="A488" s="23">
        <f>'Uitgebreide invoer'!A488</f>
        <v>338.79999999999694</v>
      </c>
      <c r="B488" s="23">
        <f t="shared" si="175"/>
        <v>0.69999999999998863</v>
      </c>
      <c r="C488" s="23">
        <f>'Uitgebreide invoer'!B488</f>
        <v>0.2</v>
      </c>
      <c r="D488" s="23" t="str">
        <f>'Uitgebreide invoer'!C488</f>
        <v>100 - Riet</v>
      </c>
      <c r="E488" s="23">
        <f>'Uitgebreide invoer'!D488</f>
        <v>100</v>
      </c>
      <c r="F488" s="23">
        <f>'Uitgebreide invoer'!E488</f>
        <v>1.5</v>
      </c>
      <c r="G488" s="23">
        <f>'Uitgebreide invoer'!F488</f>
        <v>1.2</v>
      </c>
      <c r="H488" s="23">
        <f>'Uitgebreide invoer'!G488</f>
        <v>1.2</v>
      </c>
      <c r="I488" s="23">
        <f>'Uitgebreide invoer'!H488</f>
        <v>1</v>
      </c>
      <c r="J488" s="24">
        <f>J487+(+H488-I488)/(MAX('Invoerblad heterogene watergang'!$H$9:$H$17))*B488</f>
        <v>1.0967999999999893</v>
      </c>
      <c r="K488" s="24">
        <f t="shared" si="197"/>
        <v>1.8678840323809578</v>
      </c>
      <c r="L488" s="79">
        <f t="shared" si="198"/>
        <v>0.77091660203828649</v>
      </c>
      <c r="M488" s="91">
        <f>'Uitgebreide invoer'!K488</f>
        <v>50</v>
      </c>
      <c r="N488" s="89">
        <f t="shared" si="176"/>
        <v>1.4467999999999894</v>
      </c>
      <c r="O488" s="93" t="str">
        <f>'Uitgebreide invoer'!L488</f>
        <v>Begroeiing volgt bodemverloop</v>
      </c>
      <c r="P488" s="23">
        <f t="shared" si="177"/>
        <v>0.35</v>
      </c>
      <c r="Q488" s="24">
        <f t="shared" si="178"/>
        <v>2.391862038313571E-4</v>
      </c>
      <c r="R488" s="23">
        <f>'Uitgebreide invoer'!I488</f>
        <v>0</v>
      </c>
      <c r="S488" s="23">
        <f t="shared" si="179"/>
        <v>0</v>
      </c>
      <c r="T488" s="24">
        <f t="shared" si="199"/>
        <v>0.42091660203828651</v>
      </c>
      <c r="U488" s="23" t="str">
        <f>'Uitgebreide invoer'!J488</f>
        <v>Nee</v>
      </c>
      <c r="V488" s="23">
        <f t="shared" si="180"/>
        <v>0.77085610125312976</v>
      </c>
      <c r="W488" s="23">
        <f t="shared" si="181"/>
        <v>2.7176363913431123</v>
      </c>
      <c r="X488" s="23">
        <f t="shared" si="182"/>
        <v>0.2836494623447976</v>
      </c>
      <c r="Y488" s="23">
        <f t="shared" si="183"/>
        <v>1.8165685333933304</v>
      </c>
      <c r="Z488" s="23">
        <f t="shared" si="184"/>
        <v>3.9795793377555082</v>
      </c>
      <c r="AA488" s="23">
        <f t="shared" si="185"/>
        <v>0.4564725010402429</v>
      </c>
      <c r="AB488" s="23">
        <f t="shared" si="186"/>
        <v>1.0457124321402005</v>
      </c>
      <c r="AC488" s="23">
        <f t="shared" si="187"/>
        <v>11.314626118506634</v>
      </c>
      <c r="AD488" s="23">
        <f t="shared" si="188"/>
        <v>104.57124321402004</v>
      </c>
      <c r="AE488" s="23">
        <f t="shared" si="189"/>
        <v>-0.2</v>
      </c>
      <c r="AF488" s="46">
        <f t="shared" si="190"/>
        <v>0.17513505485856326</v>
      </c>
      <c r="AG488" s="23">
        <f t="shared" si="191"/>
        <v>0.12432472570718375</v>
      </c>
      <c r="AH488" s="23">
        <f t="shared" si="192"/>
        <v>1.1926439950915135</v>
      </c>
      <c r="AI488" s="155">
        <f t="shared" si="193"/>
        <v>0.17646411034528223</v>
      </c>
      <c r="AJ488" s="155">
        <f t="shared" si="194"/>
        <v>2.5011998694287017E-2</v>
      </c>
      <c r="AK488" s="155">
        <f t="shared" si="195"/>
        <v>0.20147610903956925</v>
      </c>
      <c r="AL488" s="155">
        <f t="shared" si="196"/>
        <v>12.033447177232484</v>
      </c>
    </row>
    <row r="489" spans="1:38" s="156" customFormat="1" x14ac:dyDescent="0.35">
      <c r="A489" s="23">
        <f>'Uitgebreide invoer'!A489</f>
        <v>339.49999999999693</v>
      </c>
      <c r="B489" s="23">
        <f t="shared" si="175"/>
        <v>0.69999999999998863</v>
      </c>
      <c r="C489" s="23">
        <f>'Uitgebreide invoer'!B489</f>
        <v>0.2</v>
      </c>
      <c r="D489" s="23" t="str">
        <f>'Uitgebreide invoer'!C489</f>
        <v>100 - Riet</v>
      </c>
      <c r="E489" s="23">
        <f>'Uitgebreide invoer'!D489</f>
        <v>100</v>
      </c>
      <c r="F489" s="23">
        <f>'Uitgebreide invoer'!E489</f>
        <v>1.5</v>
      </c>
      <c r="G489" s="23">
        <f>'Uitgebreide invoer'!F489</f>
        <v>1.2</v>
      </c>
      <c r="H489" s="23">
        <f>'Uitgebreide invoer'!G489</f>
        <v>1.2</v>
      </c>
      <c r="I489" s="23">
        <f>'Uitgebreide invoer'!H489</f>
        <v>1</v>
      </c>
      <c r="J489" s="24">
        <f>J488+(+H489-I489)/(MAX('Invoerblad heterogene watergang'!$H$9:$H$17))*B489</f>
        <v>1.0969999999999893</v>
      </c>
      <c r="K489" s="24">
        <f t="shared" si="197"/>
        <v>1.8680515016063171</v>
      </c>
      <c r="L489" s="79">
        <f t="shared" si="198"/>
        <v>0.77088403238096848</v>
      </c>
      <c r="M489" s="91">
        <f>'Uitgebreide invoer'!K489</f>
        <v>50</v>
      </c>
      <c r="N489" s="89">
        <f t="shared" si="176"/>
        <v>1.4469999999999894</v>
      </c>
      <c r="O489" s="93" t="str">
        <f>'Uitgebreide invoer'!L489</f>
        <v>Begroeiing volgt bodemverloop</v>
      </c>
      <c r="P489" s="23">
        <f t="shared" si="177"/>
        <v>0.35</v>
      </c>
      <c r="Q489" s="24">
        <f t="shared" si="178"/>
        <v>2.3924175051335915E-4</v>
      </c>
      <c r="R489" s="23">
        <f>'Uitgebreide invoer'!I489</f>
        <v>0</v>
      </c>
      <c r="S489" s="23">
        <f t="shared" si="179"/>
        <v>0</v>
      </c>
      <c r="T489" s="24">
        <f t="shared" si="199"/>
        <v>0.4208840323809685</v>
      </c>
      <c r="U489" s="23" t="str">
        <f>'Uitgebreide invoer'!J489</f>
        <v>Nee</v>
      </c>
      <c r="V489" s="23">
        <f t="shared" si="180"/>
        <v>0.77077589192705831</v>
      </c>
      <c r="W489" s="23">
        <f t="shared" si="181"/>
        <v>2.7175189597736278</v>
      </c>
      <c r="X489" s="23">
        <f t="shared" si="182"/>
        <v>0.2836322039833219</v>
      </c>
      <c r="Y489" s="23">
        <f t="shared" si="183"/>
        <v>1.8164541259270752</v>
      </c>
      <c r="Z489" s="23">
        <f t="shared" si="184"/>
        <v>3.9794619061860237</v>
      </c>
      <c r="AA489" s="23">
        <f t="shared" si="185"/>
        <v>0.45645722179257958</v>
      </c>
      <c r="AB489" s="23">
        <f t="shared" si="186"/>
        <v>1.0456782340000168</v>
      </c>
      <c r="AC489" s="23">
        <f t="shared" si="187"/>
        <v>11.312989897855052</v>
      </c>
      <c r="AD489" s="23">
        <f t="shared" si="188"/>
        <v>104.56782340000169</v>
      </c>
      <c r="AE489" s="23">
        <f t="shared" si="189"/>
        <v>-0.2</v>
      </c>
      <c r="AF489" s="46">
        <f t="shared" si="190"/>
        <v>0.17513006734544778</v>
      </c>
      <c r="AG489" s="23">
        <f t="shared" si="191"/>
        <v>0.12434966327276115</v>
      </c>
      <c r="AH489" s="23">
        <f t="shared" si="192"/>
        <v>1.192859169848911</v>
      </c>
      <c r="AI489" s="155">
        <f t="shared" si="193"/>
        <v>0.17645914940400242</v>
      </c>
      <c r="AJ489" s="155">
        <f t="shared" si="194"/>
        <v>2.5016989117588203E-2</v>
      </c>
      <c r="AK489" s="155">
        <f t="shared" si="195"/>
        <v>0.20147613852159063</v>
      </c>
      <c r="AL489" s="155">
        <f t="shared" si="196"/>
        <v>12.033075565815036</v>
      </c>
    </row>
    <row r="490" spans="1:38" s="156" customFormat="1" x14ac:dyDescent="0.35">
      <c r="A490" s="23">
        <f>'Uitgebreide invoer'!A490</f>
        <v>340.19999999999692</v>
      </c>
      <c r="B490" s="23">
        <f t="shared" si="175"/>
        <v>0.69999999999998863</v>
      </c>
      <c r="C490" s="23">
        <f>'Uitgebreide invoer'!B490</f>
        <v>0.2</v>
      </c>
      <c r="D490" s="23" t="str">
        <f>'Uitgebreide invoer'!C490</f>
        <v>100 - Riet</v>
      </c>
      <c r="E490" s="23">
        <f>'Uitgebreide invoer'!D490</f>
        <v>100</v>
      </c>
      <c r="F490" s="23">
        <f>'Uitgebreide invoer'!E490</f>
        <v>1.5</v>
      </c>
      <c r="G490" s="23">
        <f>'Uitgebreide invoer'!F490</f>
        <v>1.2</v>
      </c>
      <c r="H490" s="23">
        <f>'Uitgebreide invoer'!G490</f>
        <v>1.2</v>
      </c>
      <c r="I490" s="23">
        <f>'Uitgebreide invoer'!H490</f>
        <v>1</v>
      </c>
      <c r="J490" s="24">
        <f>J489+(+H490-I490)/(MAX('Invoerblad heterogene watergang'!$H$9:$H$17))*B490</f>
        <v>1.0971999999999893</v>
      </c>
      <c r="K490" s="24">
        <f t="shared" si="197"/>
        <v>1.8682190096778766</v>
      </c>
      <c r="L490" s="79">
        <f t="shared" si="198"/>
        <v>0.77085150160632776</v>
      </c>
      <c r="M490" s="91">
        <f>'Uitgebreide invoer'!K490</f>
        <v>50</v>
      </c>
      <c r="N490" s="89">
        <f t="shared" si="176"/>
        <v>1.4471999999999894</v>
      </c>
      <c r="O490" s="93" t="str">
        <f>'Uitgebreide invoer'!L490</f>
        <v>Begroeiing volgt bodemverloop</v>
      </c>
      <c r="P490" s="23">
        <f t="shared" si="177"/>
        <v>0.35</v>
      </c>
      <c r="Q490" s="24">
        <f t="shared" si="178"/>
        <v>2.3929724508515559E-4</v>
      </c>
      <c r="R490" s="23">
        <f>'Uitgebreide invoer'!I490</f>
        <v>0</v>
      </c>
      <c r="S490" s="23">
        <f t="shared" si="179"/>
        <v>0</v>
      </c>
      <c r="T490" s="24">
        <f t="shared" si="199"/>
        <v>0.42085150160632778</v>
      </c>
      <c r="U490" s="23" t="str">
        <f>'Uitgebreide invoer'!J490</f>
        <v>Nee</v>
      </c>
      <c r="V490" s="23">
        <f t="shared" si="180"/>
        <v>0.77069578153404472</v>
      </c>
      <c r="W490" s="23">
        <f t="shared" si="181"/>
        <v>2.7174016683976303</v>
      </c>
      <c r="X490" s="23">
        <f t="shared" si="182"/>
        <v>0.28361496590546392</v>
      </c>
      <c r="Y490" s="23">
        <f t="shared" si="183"/>
        <v>1.8163398582206891</v>
      </c>
      <c r="Z490" s="23">
        <f t="shared" si="184"/>
        <v>3.9793446148100262</v>
      </c>
      <c r="AA490" s="23">
        <f t="shared" si="185"/>
        <v>0.45644196068387033</v>
      </c>
      <c r="AB490" s="23">
        <f t="shared" si="186"/>
        <v>1.0456440766866444</v>
      </c>
      <c r="AC490" s="23">
        <f t="shared" si="187"/>
        <v>11.311355754740463</v>
      </c>
      <c r="AD490" s="23">
        <f t="shared" si="188"/>
        <v>104.56440766866444</v>
      </c>
      <c r="AE490" s="23">
        <f t="shared" si="189"/>
        <v>-0.2</v>
      </c>
      <c r="AF490" s="46">
        <f t="shared" si="190"/>
        <v>0.17512508467990434</v>
      </c>
      <c r="AG490" s="23">
        <f t="shared" si="191"/>
        <v>0.12437457660047835</v>
      </c>
      <c r="AH490" s="23">
        <f t="shared" si="192"/>
        <v>1.1930743291341193</v>
      </c>
      <c r="AI490" s="155">
        <f t="shared" si="193"/>
        <v>0.1764541932716413</v>
      </c>
      <c r="AJ490" s="155">
        <f t="shared" si="194"/>
        <v>2.5021974689072517E-2</v>
      </c>
      <c r="AK490" s="155">
        <f t="shared" si="195"/>
        <v>0.20147616796071383</v>
      </c>
      <c r="AL490" s="155">
        <f t="shared" si="196"/>
        <v>12.032704412941461</v>
      </c>
    </row>
    <row r="491" spans="1:38" s="156" customFormat="1" x14ac:dyDescent="0.35">
      <c r="A491" s="23">
        <f>'Uitgebreide invoer'!A491</f>
        <v>340.89999999999691</v>
      </c>
      <c r="B491" s="23">
        <f t="shared" si="175"/>
        <v>0.69999999999998863</v>
      </c>
      <c r="C491" s="23">
        <f>'Uitgebreide invoer'!B491</f>
        <v>0.2</v>
      </c>
      <c r="D491" s="23" t="str">
        <f>'Uitgebreide invoer'!C491</f>
        <v>100 - Riet</v>
      </c>
      <c r="E491" s="23">
        <f>'Uitgebreide invoer'!D491</f>
        <v>100</v>
      </c>
      <c r="F491" s="23">
        <f>'Uitgebreide invoer'!E491</f>
        <v>1.5</v>
      </c>
      <c r="G491" s="23">
        <f>'Uitgebreide invoer'!F491</f>
        <v>1.2</v>
      </c>
      <c r="H491" s="23">
        <f>'Uitgebreide invoer'!G491</f>
        <v>1.2</v>
      </c>
      <c r="I491" s="23">
        <f>'Uitgebreide invoer'!H491</f>
        <v>1</v>
      </c>
      <c r="J491" s="24">
        <f>J490+(+H491-I491)/(MAX('Invoerblad heterogene watergang'!$H$9:$H$17))*B491</f>
        <v>1.0973999999999893</v>
      </c>
      <c r="K491" s="24">
        <f t="shared" si="197"/>
        <v>1.8683865565591697</v>
      </c>
      <c r="L491" s="79">
        <f t="shared" si="198"/>
        <v>0.7708190096778873</v>
      </c>
      <c r="M491" s="91">
        <f>'Uitgebreide invoer'!K491</f>
        <v>50</v>
      </c>
      <c r="N491" s="89">
        <f t="shared" si="176"/>
        <v>1.4473999999999894</v>
      </c>
      <c r="O491" s="93" t="str">
        <f>'Uitgebreide invoer'!L491</f>
        <v>Begroeiing volgt bodemverloop</v>
      </c>
      <c r="P491" s="23">
        <f t="shared" si="177"/>
        <v>0.35</v>
      </c>
      <c r="Q491" s="24">
        <f t="shared" si="178"/>
        <v>2.3935268756177801E-4</v>
      </c>
      <c r="R491" s="23">
        <f>'Uitgebreide invoer'!I491</f>
        <v>0</v>
      </c>
      <c r="S491" s="23">
        <f t="shared" si="179"/>
        <v>0</v>
      </c>
      <c r="T491" s="24">
        <f t="shared" si="199"/>
        <v>0.42081900967788732</v>
      </c>
      <c r="U491" s="23" t="str">
        <f>'Uitgebreide invoer'!J491</f>
        <v>Nee</v>
      </c>
      <c r="V491" s="23">
        <f t="shared" si="180"/>
        <v>0.7706157699728815</v>
      </c>
      <c r="W491" s="23">
        <f t="shared" si="181"/>
        <v>2.7172845170835993</v>
      </c>
      <c r="X491" s="23">
        <f t="shared" si="182"/>
        <v>0.28359774809299915</v>
      </c>
      <c r="Y491" s="23">
        <f t="shared" si="183"/>
        <v>1.8162257301346629</v>
      </c>
      <c r="Z491" s="23">
        <f t="shared" si="184"/>
        <v>3.9792274634959952</v>
      </c>
      <c r="AA491" s="23">
        <f t="shared" si="185"/>
        <v>0.4564267176973586</v>
      </c>
      <c r="AB491" s="23">
        <f t="shared" si="186"/>
        <v>1.0456099601617814</v>
      </c>
      <c r="AC491" s="23">
        <f t="shared" si="187"/>
        <v>11.309723686883244</v>
      </c>
      <c r="AD491" s="23">
        <f t="shared" si="188"/>
        <v>104.56099601617814</v>
      </c>
      <c r="AE491" s="23">
        <f t="shared" si="189"/>
        <v>-0.2</v>
      </c>
      <c r="AF491" s="46">
        <f t="shared" si="190"/>
        <v>0.17512010686007023</v>
      </c>
      <c r="AG491" s="23">
        <f t="shared" si="191"/>
        <v>0.12439946569964888</v>
      </c>
      <c r="AH491" s="23">
        <f t="shared" si="192"/>
        <v>1.1932894729550509</v>
      </c>
      <c r="AI491" s="155">
        <f t="shared" si="193"/>
        <v>0.17644924194638809</v>
      </c>
      <c r="AJ491" s="155">
        <f t="shared" si="194"/>
        <v>2.5026955410608603E-2</v>
      </c>
      <c r="AK491" s="155">
        <f t="shared" si="195"/>
        <v>0.20147619735699668</v>
      </c>
      <c r="AL491" s="155">
        <f t="shared" si="196"/>
        <v>12.032333718149875</v>
      </c>
    </row>
    <row r="492" spans="1:38" s="156" customFormat="1" x14ac:dyDescent="0.35">
      <c r="A492" s="23">
        <f>'Uitgebreide invoer'!A492</f>
        <v>341.5999999999969</v>
      </c>
      <c r="B492" s="23">
        <f t="shared" si="175"/>
        <v>0.69999999999998863</v>
      </c>
      <c r="C492" s="23">
        <f>'Uitgebreide invoer'!B492</f>
        <v>0.2</v>
      </c>
      <c r="D492" s="23" t="str">
        <f>'Uitgebreide invoer'!C492</f>
        <v>100 - Riet</v>
      </c>
      <c r="E492" s="23">
        <f>'Uitgebreide invoer'!D492</f>
        <v>100</v>
      </c>
      <c r="F492" s="23">
        <f>'Uitgebreide invoer'!E492</f>
        <v>1.5</v>
      </c>
      <c r="G492" s="23">
        <f>'Uitgebreide invoer'!F492</f>
        <v>1.2</v>
      </c>
      <c r="H492" s="23">
        <f>'Uitgebreide invoer'!G492</f>
        <v>1.2</v>
      </c>
      <c r="I492" s="23">
        <f>'Uitgebreide invoer'!H492</f>
        <v>1</v>
      </c>
      <c r="J492" s="24">
        <f>J491+(+H492-I492)/(MAX('Invoerblad heterogene watergang'!$H$9:$H$17))*B492</f>
        <v>1.0975999999999893</v>
      </c>
      <c r="K492" s="24">
        <f t="shared" si="197"/>
        <v>1.8685541422137406</v>
      </c>
      <c r="L492" s="79">
        <f t="shared" si="198"/>
        <v>0.77078655655918049</v>
      </c>
      <c r="M492" s="91">
        <f>'Uitgebreide invoer'!K492</f>
        <v>50</v>
      </c>
      <c r="N492" s="89">
        <f t="shared" si="176"/>
        <v>1.4475999999999893</v>
      </c>
      <c r="O492" s="93" t="str">
        <f>'Uitgebreide invoer'!L492</f>
        <v>Begroeiing volgt bodemverloop</v>
      </c>
      <c r="P492" s="23">
        <f t="shared" si="177"/>
        <v>0.35</v>
      </c>
      <c r="Q492" s="24">
        <f t="shared" si="178"/>
        <v>2.394080779583379E-4</v>
      </c>
      <c r="R492" s="23">
        <f>'Uitgebreide invoer'!I492</f>
        <v>0</v>
      </c>
      <c r="S492" s="23">
        <f t="shared" si="179"/>
        <v>0</v>
      </c>
      <c r="T492" s="24">
        <f t="shared" si="199"/>
        <v>0.42078655655918051</v>
      </c>
      <c r="U492" s="23" t="str">
        <f>'Uitgebreide invoer'!J492</f>
        <v>Nee</v>
      </c>
      <c r="V492" s="23">
        <f t="shared" si="180"/>
        <v>0.77053585714241524</v>
      </c>
      <c r="W492" s="23">
        <f t="shared" si="181"/>
        <v>2.7171675057000533</v>
      </c>
      <c r="X492" s="23">
        <f t="shared" si="182"/>
        <v>0.28358055052770614</v>
      </c>
      <c r="Y492" s="23">
        <f t="shared" si="183"/>
        <v>1.8161117415295547</v>
      </c>
      <c r="Z492" s="23">
        <f t="shared" si="184"/>
        <v>3.9791104521124492</v>
      </c>
      <c r="AA492" s="23">
        <f t="shared" si="185"/>
        <v>0.45641149281629229</v>
      </c>
      <c r="AB492" s="23">
        <f t="shared" si="186"/>
        <v>1.0455758843871394</v>
      </c>
      <c r="AC492" s="23">
        <f t="shared" si="187"/>
        <v>11.308093692005414</v>
      </c>
      <c r="AD492" s="23">
        <f t="shared" si="188"/>
        <v>104.55758843871395</v>
      </c>
      <c r="AE492" s="23">
        <f t="shared" si="189"/>
        <v>-0.2</v>
      </c>
      <c r="AF492" s="46">
        <f t="shared" si="190"/>
        <v>0.17511513388407596</v>
      </c>
      <c r="AG492" s="23">
        <f t="shared" si="191"/>
        <v>0.12442433057962027</v>
      </c>
      <c r="AH492" s="23">
        <f t="shared" si="192"/>
        <v>1.193504601319636</v>
      </c>
      <c r="AI492" s="155">
        <f t="shared" si="193"/>
        <v>0.17644429542642523</v>
      </c>
      <c r="AJ492" s="155">
        <f t="shared" si="194"/>
        <v>2.503193128407144E-2</v>
      </c>
      <c r="AK492" s="155">
        <f t="shared" si="195"/>
        <v>0.20147622671049667</v>
      </c>
      <c r="AL492" s="155">
        <f t="shared" si="196"/>
        <v>12.031963480978549</v>
      </c>
    </row>
    <row r="493" spans="1:38" s="156" customFormat="1" x14ac:dyDescent="0.35">
      <c r="A493" s="23">
        <f>'Uitgebreide invoer'!A493</f>
        <v>342.29999999999688</v>
      </c>
      <c r="B493" s="23">
        <f t="shared" si="175"/>
        <v>0.69999999999998863</v>
      </c>
      <c r="C493" s="23">
        <f>'Uitgebreide invoer'!B493</f>
        <v>0.2</v>
      </c>
      <c r="D493" s="23" t="str">
        <f>'Uitgebreide invoer'!C493</f>
        <v>100 - Riet</v>
      </c>
      <c r="E493" s="23">
        <f>'Uitgebreide invoer'!D493</f>
        <v>100</v>
      </c>
      <c r="F493" s="23">
        <f>'Uitgebreide invoer'!E493</f>
        <v>1.5</v>
      </c>
      <c r="G493" s="23">
        <f>'Uitgebreide invoer'!F493</f>
        <v>1.2</v>
      </c>
      <c r="H493" s="23">
        <f>'Uitgebreide invoer'!G493</f>
        <v>1.2</v>
      </c>
      <c r="I493" s="23">
        <f>'Uitgebreide invoer'!H493</f>
        <v>1</v>
      </c>
      <c r="J493" s="24">
        <f>J492+(+H493-I493)/(MAX('Invoerblad heterogene watergang'!$H$9:$H$17))*B493</f>
        <v>1.0977999999999892</v>
      </c>
      <c r="K493" s="24">
        <f t="shared" si="197"/>
        <v>1.8687217666051437</v>
      </c>
      <c r="L493" s="79">
        <f t="shared" si="198"/>
        <v>0.77075414221375138</v>
      </c>
      <c r="M493" s="91">
        <f>'Uitgebreide invoer'!K493</f>
        <v>50</v>
      </c>
      <c r="N493" s="89">
        <f t="shared" si="176"/>
        <v>1.4477999999999893</v>
      </c>
      <c r="O493" s="93" t="str">
        <f>'Uitgebreide invoer'!L493</f>
        <v>Begroeiing volgt bodemverloop</v>
      </c>
      <c r="P493" s="23">
        <f t="shared" si="177"/>
        <v>0.35</v>
      </c>
      <c r="Q493" s="24">
        <f t="shared" si="178"/>
        <v>2.3946341629002815E-4</v>
      </c>
      <c r="R493" s="23">
        <f>'Uitgebreide invoer'!I493</f>
        <v>0</v>
      </c>
      <c r="S493" s="23">
        <f t="shared" si="179"/>
        <v>0</v>
      </c>
      <c r="T493" s="24">
        <f t="shared" si="199"/>
        <v>0.4207541422137514</v>
      </c>
      <c r="U493" s="23" t="str">
        <f>'Uitgebreide invoer'!J493</f>
        <v>Nee</v>
      </c>
      <c r="V493" s="23">
        <f t="shared" si="180"/>
        <v>0.77045604294154624</v>
      </c>
      <c r="W493" s="23">
        <f t="shared" si="181"/>
        <v>2.717050634115548</v>
      </c>
      <c r="X493" s="23">
        <f t="shared" si="182"/>
        <v>0.28356337319136654</v>
      </c>
      <c r="Y493" s="23">
        <f t="shared" si="183"/>
        <v>1.8159978922659854</v>
      </c>
      <c r="Z493" s="23">
        <f t="shared" si="184"/>
        <v>3.9789935805279439</v>
      </c>
      <c r="AA493" s="23">
        <f t="shared" si="185"/>
        <v>0.45639628602392313</v>
      </c>
      <c r="AB493" s="23">
        <f t="shared" si="186"/>
        <v>1.0455418493244393</v>
      </c>
      <c r="AC493" s="23">
        <f t="shared" si="187"/>
        <v>11.306465767830618</v>
      </c>
      <c r="AD493" s="23">
        <f t="shared" si="188"/>
        <v>104.55418493244393</v>
      </c>
      <c r="AE493" s="23">
        <f t="shared" si="189"/>
        <v>-0.2</v>
      </c>
      <c r="AF493" s="46">
        <f t="shared" si="190"/>
        <v>0.17511016575004601</v>
      </c>
      <c r="AG493" s="23">
        <f t="shared" si="191"/>
        <v>0.12444917124977001</v>
      </c>
      <c r="AH493" s="23">
        <f t="shared" si="192"/>
        <v>1.193719714235818</v>
      </c>
      <c r="AI493" s="155">
        <f t="shared" si="193"/>
        <v>0.17643935370992894</v>
      </c>
      <c r="AJ493" s="155">
        <f t="shared" si="194"/>
        <v>2.503690231134241E-2</v>
      </c>
      <c r="AK493" s="155">
        <f t="shared" si="195"/>
        <v>0.20147625602127134</v>
      </c>
      <c r="AL493" s="155">
        <f t="shared" si="196"/>
        <v>12.031593700965981</v>
      </c>
    </row>
    <row r="494" spans="1:38" s="156" customFormat="1" x14ac:dyDescent="0.35">
      <c r="A494" s="23">
        <f>'Uitgebreide invoer'!A494</f>
        <v>342.99999999999687</v>
      </c>
      <c r="B494" s="23">
        <f t="shared" si="175"/>
        <v>0.69999999999998863</v>
      </c>
      <c r="C494" s="23">
        <f>'Uitgebreide invoer'!B494</f>
        <v>0.2</v>
      </c>
      <c r="D494" s="23" t="str">
        <f>'Uitgebreide invoer'!C494</f>
        <v>100 - Riet</v>
      </c>
      <c r="E494" s="23">
        <f>'Uitgebreide invoer'!D494</f>
        <v>100</v>
      </c>
      <c r="F494" s="23">
        <f>'Uitgebreide invoer'!E494</f>
        <v>1.5</v>
      </c>
      <c r="G494" s="23">
        <f>'Uitgebreide invoer'!F494</f>
        <v>1.2</v>
      </c>
      <c r="H494" s="23">
        <f>'Uitgebreide invoer'!G494</f>
        <v>1.2</v>
      </c>
      <c r="I494" s="23">
        <f>'Uitgebreide invoer'!H494</f>
        <v>1</v>
      </c>
      <c r="J494" s="24">
        <f>J493+(+H494-I494)/(MAX('Invoerblad heterogene watergang'!$H$9:$H$17))*B494</f>
        <v>1.0979999999999892</v>
      </c>
      <c r="K494" s="24">
        <f t="shared" si="197"/>
        <v>1.868889429696944</v>
      </c>
      <c r="L494" s="79">
        <f t="shared" si="198"/>
        <v>0.77072176660515446</v>
      </c>
      <c r="M494" s="91">
        <f>'Uitgebreide invoer'!K494</f>
        <v>50</v>
      </c>
      <c r="N494" s="89">
        <f t="shared" si="176"/>
        <v>1.4479999999999893</v>
      </c>
      <c r="O494" s="93" t="str">
        <f>'Uitgebreide invoer'!L494</f>
        <v>Begroeiing volgt bodemverloop</v>
      </c>
      <c r="P494" s="23">
        <f t="shared" si="177"/>
        <v>0.35</v>
      </c>
      <c r="Q494" s="24">
        <f t="shared" si="178"/>
        <v>2.395187025721225E-4</v>
      </c>
      <c r="R494" s="23">
        <f>'Uitgebreide invoer'!I494</f>
        <v>0</v>
      </c>
      <c r="S494" s="23">
        <f t="shared" si="179"/>
        <v>0</v>
      </c>
      <c r="T494" s="24">
        <f t="shared" si="199"/>
        <v>0.42072176660515448</v>
      </c>
      <c r="U494" s="23" t="str">
        <f>'Uitgebreide invoer'!J494</f>
        <v>Nee</v>
      </c>
      <c r="V494" s="23">
        <f t="shared" si="180"/>
        <v>0.77037632726922844</v>
      </c>
      <c r="W494" s="23">
        <f t="shared" si="181"/>
        <v>2.7169339021986776</v>
      </c>
      <c r="X494" s="23">
        <f t="shared" si="182"/>
        <v>0.28354621606576508</v>
      </c>
      <c r="Y494" s="23">
        <f t="shared" si="183"/>
        <v>1.8158841822046408</v>
      </c>
      <c r="Z494" s="23">
        <f t="shared" si="184"/>
        <v>3.9788768486110735</v>
      </c>
      <c r="AA494" s="23">
        <f t="shared" si="185"/>
        <v>0.45638109730350679</v>
      </c>
      <c r="AB494" s="23">
        <f t="shared" si="186"/>
        <v>1.0455078549354124</v>
      </c>
      <c r="AC494" s="23">
        <f t="shared" si="187"/>
        <v>11.304839912084132</v>
      </c>
      <c r="AD494" s="23">
        <f t="shared" si="188"/>
        <v>104.55078549354124</v>
      </c>
      <c r="AE494" s="23">
        <f t="shared" si="189"/>
        <v>-0.2</v>
      </c>
      <c r="AF494" s="46">
        <f t="shared" si="190"/>
        <v>0.17510520245609845</v>
      </c>
      <c r="AG494" s="23">
        <f t="shared" si="191"/>
        <v>0.12447398771950779</v>
      </c>
      <c r="AH494" s="23">
        <f t="shared" si="192"/>
        <v>1.1939348117115565</v>
      </c>
      <c r="AI494" s="155">
        <f t="shared" si="193"/>
        <v>0.17643441679506919</v>
      </c>
      <c r="AJ494" s="155">
        <f t="shared" si="194"/>
        <v>2.5041868494309283E-2</v>
      </c>
      <c r="AK494" s="155">
        <f t="shared" si="195"/>
        <v>0.20147628528937847</v>
      </c>
      <c r="AL494" s="155">
        <f t="shared" si="196"/>
        <v>12.031224377650872</v>
      </c>
    </row>
    <row r="495" spans="1:38" s="156" customFormat="1" x14ac:dyDescent="0.35">
      <c r="A495" s="23">
        <f>'Uitgebreide invoer'!A495</f>
        <v>343.69999999999686</v>
      </c>
      <c r="B495" s="23">
        <f t="shared" si="175"/>
        <v>0.69999999999998863</v>
      </c>
      <c r="C495" s="23">
        <f>'Uitgebreide invoer'!B495</f>
        <v>0.2</v>
      </c>
      <c r="D495" s="23" t="str">
        <f>'Uitgebreide invoer'!C495</f>
        <v>100 - Riet</v>
      </c>
      <c r="E495" s="23">
        <f>'Uitgebreide invoer'!D495</f>
        <v>100</v>
      </c>
      <c r="F495" s="23">
        <f>'Uitgebreide invoer'!E495</f>
        <v>1.5</v>
      </c>
      <c r="G495" s="23">
        <f>'Uitgebreide invoer'!F495</f>
        <v>1.2</v>
      </c>
      <c r="H495" s="23">
        <f>'Uitgebreide invoer'!G495</f>
        <v>1.2</v>
      </c>
      <c r="I495" s="23">
        <f>'Uitgebreide invoer'!H495</f>
        <v>1</v>
      </c>
      <c r="J495" s="24">
        <f>J494+(+H495-I495)/(MAX('Invoerblad heterogene watergang'!$H$9:$H$17))*B495</f>
        <v>1.0981999999999892</v>
      </c>
      <c r="K495" s="24">
        <f t="shared" si="197"/>
        <v>1.869057131452718</v>
      </c>
      <c r="L495" s="79">
        <f t="shared" si="198"/>
        <v>0.77068942969695486</v>
      </c>
      <c r="M495" s="91">
        <f>'Uitgebreide invoer'!K495</f>
        <v>50</v>
      </c>
      <c r="N495" s="89">
        <f t="shared" si="176"/>
        <v>1.4481999999999893</v>
      </c>
      <c r="O495" s="93" t="str">
        <f>'Uitgebreide invoer'!L495</f>
        <v>Begroeiing volgt bodemverloop</v>
      </c>
      <c r="P495" s="23">
        <f t="shared" si="177"/>
        <v>0.35</v>
      </c>
      <c r="Q495" s="24">
        <f t="shared" si="178"/>
        <v>2.3957393681997436E-4</v>
      </c>
      <c r="R495" s="23">
        <f>'Uitgebreide invoer'!I495</f>
        <v>0</v>
      </c>
      <c r="S495" s="23">
        <f t="shared" si="179"/>
        <v>0</v>
      </c>
      <c r="T495" s="24">
        <f t="shared" si="199"/>
        <v>0.42068942969695489</v>
      </c>
      <c r="U495" s="23" t="str">
        <f>'Uitgebreide invoer'!J495</f>
        <v>Nee</v>
      </c>
      <c r="V495" s="23">
        <f t="shared" si="180"/>
        <v>0.77029671002446964</v>
      </c>
      <c r="W495" s="23">
        <f t="shared" si="181"/>
        <v>2.7168173098180741</v>
      </c>
      <c r="X495" s="23">
        <f t="shared" si="182"/>
        <v>0.2835290791326896</v>
      </c>
      <c r="Y495" s="23">
        <f t="shared" si="183"/>
        <v>1.8157706112062721</v>
      </c>
      <c r="Z495" s="23">
        <f t="shared" si="184"/>
        <v>3.97876025623047</v>
      </c>
      <c r="AA495" s="23">
        <f t="shared" si="185"/>
        <v>0.45636592663830344</v>
      </c>
      <c r="AB495" s="23">
        <f t="shared" si="186"/>
        <v>1.0454739011818024</v>
      </c>
      <c r="AC495" s="23">
        <f t="shared" si="187"/>
        <v>11.303216122492868</v>
      </c>
      <c r="AD495" s="23">
        <f t="shared" si="188"/>
        <v>104.54739011818023</v>
      </c>
      <c r="AE495" s="23">
        <f t="shared" si="189"/>
        <v>-0.2</v>
      </c>
      <c r="AF495" s="46">
        <f t="shared" si="190"/>
        <v>0.17510024400034477</v>
      </c>
      <c r="AG495" s="23">
        <f t="shared" si="191"/>
        <v>0.12449877999827622</v>
      </c>
      <c r="AH495" s="23">
        <f t="shared" si="192"/>
        <v>1.1941498937548274</v>
      </c>
      <c r="AI495" s="155">
        <f t="shared" si="193"/>
        <v>0.17642948468000919</v>
      </c>
      <c r="AJ495" s="155">
        <f t="shared" si="194"/>
        <v>2.5046829834866124E-2</v>
      </c>
      <c r="AK495" s="155">
        <f t="shared" si="195"/>
        <v>0.2014763145148753</v>
      </c>
      <c r="AL495" s="155">
        <f t="shared" si="196"/>
        <v>12.030855510572112</v>
      </c>
    </row>
    <row r="496" spans="1:38" s="156" customFormat="1" x14ac:dyDescent="0.35">
      <c r="A496" s="23">
        <f>'Uitgebreide invoer'!A496</f>
        <v>344.39999999999685</v>
      </c>
      <c r="B496" s="23">
        <f t="shared" si="175"/>
        <v>0.69999999999998863</v>
      </c>
      <c r="C496" s="23">
        <f>'Uitgebreide invoer'!B496</f>
        <v>0.2</v>
      </c>
      <c r="D496" s="23" t="str">
        <f>'Uitgebreide invoer'!C496</f>
        <v>100 - Riet</v>
      </c>
      <c r="E496" s="23">
        <f>'Uitgebreide invoer'!D496</f>
        <v>100</v>
      </c>
      <c r="F496" s="23">
        <f>'Uitgebreide invoer'!E496</f>
        <v>1.5</v>
      </c>
      <c r="G496" s="23">
        <f>'Uitgebreide invoer'!F496</f>
        <v>1.2</v>
      </c>
      <c r="H496" s="23">
        <f>'Uitgebreide invoer'!G496</f>
        <v>1.2</v>
      </c>
      <c r="I496" s="23">
        <f>'Uitgebreide invoer'!H496</f>
        <v>1</v>
      </c>
      <c r="J496" s="24">
        <f>J495+(+H496-I496)/(MAX('Invoerblad heterogene watergang'!$H$9:$H$17))*B496</f>
        <v>1.0983999999999892</v>
      </c>
      <c r="K496" s="24">
        <f t="shared" si="197"/>
        <v>1.8692248718360522</v>
      </c>
      <c r="L496" s="79">
        <f t="shared" si="198"/>
        <v>0.77065713145272885</v>
      </c>
      <c r="M496" s="91">
        <f>'Uitgebreide invoer'!K496</f>
        <v>50</v>
      </c>
      <c r="N496" s="89">
        <f t="shared" si="176"/>
        <v>1.4483999999999893</v>
      </c>
      <c r="O496" s="93" t="str">
        <f>'Uitgebreide invoer'!L496</f>
        <v>Begroeiing volgt bodemverloop</v>
      </c>
      <c r="P496" s="23">
        <f t="shared" si="177"/>
        <v>0.35</v>
      </c>
      <c r="Q496" s="24">
        <f t="shared" si="178"/>
        <v>2.39629119049017E-4</v>
      </c>
      <c r="R496" s="23">
        <f>'Uitgebreide invoer'!I496</f>
        <v>0</v>
      </c>
      <c r="S496" s="23">
        <f t="shared" si="179"/>
        <v>0</v>
      </c>
      <c r="T496" s="24">
        <f t="shared" si="199"/>
        <v>0.42065713145272887</v>
      </c>
      <c r="U496" s="23" t="str">
        <f>'Uitgebreide invoer'!J496</f>
        <v>Nee</v>
      </c>
      <c r="V496" s="23">
        <f t="shared" si="180"/>
        <v>0.77021719110633224</v>
      </c>
      <c r="W496" s="23">
        <f t="shared" si="181"/>
        <v>2.7167008568424098</v>
      </c>
      <c r="X496" s="23">
        <f t="shared" si="182"/>
        <v>0.28351196237393134</v>
      </c>
      <c r="Y496" s="23">
        <f t="shared" si="183"/>
        <v>1.8156571791316978</v>
      </c>
      <c r="Z496" s="23">
        <f t="shared" si="184"/>
        <v>3.9786438032548057</v>
      </c>
      <c r="AA496" s="23">
        <f t="shared" si="185"/>
        <v>0.4563507740115777</v>
      </c>
      <c r="AB496" s="23">
        <f t="shared" si="186"/>
        <v>1.0454399880253655</v>
      </c>
      <c r="AC496" s="23">
        <f t="shared" si="187"/>
        <v>11.301594396785388</v>
      </c>
      <c r="AD496" s="23">
        <f t="shared" si="188"/>
        <v>104.54399880253655</v>
      </c>
      <c r="AE496" s="23">
        <f t="shared" si="189"/>
        <v>-0.2</v>
      </c>
      <c r="AF496" s="46">
        <f t="shared" si="190"/>
        <v>0.17509529038089017</v>
      </c>
      <c r="AG496" s="23">
        <f t="shared" si="191"/>
        <v>0.12452354809554922</v>
      </c>
      <c r="AH496" s="23">
        <f t="shared" si="192"/>
        <v>1.1943649603736211</v>
      </c>
      <c r="AI496" s="155">
        <f t="shared" si="193"/>
        <v>0.17642455736290588</v>
      </c>
      <c r="AJ496" s="155">
        <f t="shared" si="194"/>
        <v>2.5051786334913322E-2</v>
      </c>
      <c r="AK496" s="155">
        <f t="shared" si="195"/>
        <v>0.20147634369781919</v>
      </c>
      <c r="AL496" s="155">
        <f t="shared" si="196"/>
        <v>12.030487099268775</v>
      </c>
    </row>
    <row r="497" spans="1:38" s="156" customFormat="1" x14ac:dyDescent="0.35">
      <c r="A497" s="23">
        <f>'Uitgebreide invoer'!A497</f>
        <v>345.09999999999684</v>
      </c>
      <c r="B497" s="23">
        <f t="shared" si="175"/>
        <v>0.69999999999998863</v>
      </c>
      <c r="C497" s="23">
        <f>'Uitgebreide invoer'!B497</f>
        <v>0.2</v>
      </c>
      <c r="D497" s="23" t="str">
        <f>'Uitgebreide invoer'!C497</f>
        <v>100 - Riet</v>
      </c>
      <c r="E497" s="23">
        <f>'Uitgebreide invoer'!D497</f>
        <v>100</v>
      </c>
      <c r="F497" s="23">
        <f>'Uitgebreide invoer'!E497</f>
        <v>1.5</v>
      </c>
      <c r="G497" s="23">
        <f>'Uitgebreide invoer'!F497</f>
        <v>1.2</v>
      </c>
      <c r="H497" s="23">
        <f>'Uitgebreide invoer'!G497</f>
        <v>1.2</v>
      </c>
      <c r="I497" s="23">
        <f>'Uitgebreide invoer'!H497</f>
        <v>1</v>
      </c>
      <c r="J497" s="24">
        <f>J496+(+H497-I497)/(MAX('Invoerblad heterogene watergang'!$H$9:$H$17))*B497</f>
        <v>1.0985999999999891</v>
      </c>
      <c r="K497" s="24">
        <f t="shared" si="197"/>
        <v>1.8693926508105445</v>
      </c>
      <c r="L497" s="79">
        <f t="shared" si="198"/>
        <v>0.7706248718360631</v>
      </c>
      <c r="M497" s="91">
        <f>'Uitgebreide invoer'!K497</f>
        <v>50</v>
      </c>
      <c r="N497" s="89">
        <f t="shared" si="176"/>
        <v>1.4485999999999892</v>
      </c>
      <c r="O497" s="93" t="str">
        <f>'Uitgebreide invoer'!L497</f>
        <v>Begroeiing volgt bodemverloop</v>
      </c>
      <c r="P497" s="23">
        <f t="shared" si="177"/>
        <v>0.35</v>
      </c>
      <c r="Q497" s="24">
        <f t="shared" si="178"/>
        <v>2.3968424927476429E-4</v>
      </c>
      <c r="R497" s="23">
        <f>'Uitgebreide invoer'!I497</f>
        <v>0</v>
      </c>
      <c r="S497" s="23">
        <f t="shared" si="179"/>
        <v>0</v>
      </c>
      <c r="T497" s="24">
        <f t="shared" si="199"/>
        <v>0.42062487183606312</v>
      </c>
      <c r="U497" s="23" t="str">
        <f>'Uitgebreide invoer'!J497</f>
        <v>Nee</v>
      </c>
      <c r="V497" s="23">
        <f t="shared" si="180"/>
        <v>0.7701377704139325</v>
      </c>
      <c r="W497" s="23">
        <f t="shared" si="181"/>
        <v>2.7165845431403941</v>
      </c>
      <c r="X497" s="23">
        <f t="shared" si="182"/>
        <v>0.28349486577128458</v>
      </c>
      <c r="Y497" s="23">
        <f t="shared" si="183"/>
        <v>1.8155438858417987</v>
      </c>
      <c r="Z497" s="23">
        <f t="shared" si="184"/>
        <v>3.97852748955279</v>
      </c>
      <c r="AA497" s="23">
        <f t="shared" si="185"/>
        <v>0.45633563940659777</v>
      </c>
      <c r="AB497" s="23">
        <f t="shared" si="186"/>
        <v>1.0454061154278662</v>
      </c>
      <c r="AC497" s="23">
        <f t="shared" si="187"/>
        <v>11.299974732691879</v>
      </c>
      <c r="AD497" s="23">
        <f t="shared" si="188"/>
        <v>104.54061154278662</v>
      </c>
      <c r="AE497" s="23">
        <f t="shared" si="189"/>
        <v>-0.2</v>
      </c>
      <c r="AF497" s="46">
        <f t="shared" si="190"/>
        <v>0.17509034159583389</v>
      </c>
      <c r="AG497" s="23">
        <f t="shared" si="191"/>
        <v>0.12454829202083059</v>
      </c>
      <c r="AH497" s="23">
        <f t="shared" si="192"/>
        <v>1.1945800115759422</v>
      </c>
      <c r="AI497" s="155">
        <f t="shared" si="193"/>
        <v>0.17641963484191009</v>
      </c>
      <c r="AJ497" s="155">
        <f t="shared" si="194"/>
        <v>2.5056737996357568E-2</v>
      </c>
      <c r="AK497" s="155">
        <f t="shared" si="195"/>
        <v>0.20147637283826766</v>
      </c>
      <c r="AL497" s="155">
        <f t="shared" si="196"/>
        <v>12.030119143280176</v>
      </c>
    </row>
    <row r="498" spans="1:38" s="156" customFormat="1" x14ac:dyDescent="0.35">
      <c r="A498" s="23">
        <f>'Uitgebreide invoer'!A498</f>
        <v>345.79999999999683</v>
      </c>
      <c r="B498" s="23">
        <f t="shared" si="175"/>
        <v>0.69999999999998863</v>
      </c>
      <c r="C498" s="23">
        <f>'Uitgebreide invoer'!B498</f>
        <v>0.2</v>
      </c>
      <c r="D498" s="23" t="str">
        <f>'Uitgebreide invoer'!C498</f>
        <v>100 - Riet</v>
      </c>
      <c r="E498" s="23">
        <f>'Uitgebreide invoer'!D498</f>
        <v>100</v>
      </c>
      <c r="F498" s="23">
        <f>'Uitgebreide invoer'!E498</f>
        <v>1.5</v>
      </c>
      <c r="G498" s="23">
        <f>'Uitgebreide invoer'!F498</f>
        <v>1.2</v>
      </c>
      <c r="H498" s="23">
        <f>'Uitgebreide invoer'!G498</f>
        <v>1.2</v>
      </c>
      <c r="I498" s="23">
        <f>'Uitgebreide invoer'!H498</f>
        <v>1</v>
      </c>
      <c r="J498" s="24">
        <f>J497+(+H498-I498)/(MAX('Invoerblad heterogene watergang'!$H$9:$H$17))*B498</f>
        <v>1.0987999999999891</v>
      </c>
      <c r="K498" s="24">
        <f t="shared" si="197"/>
        <v>1.8695604683398035</v>
      </c>
      <c r="L498" s="79">
        <f t="shared" si="198"/>
        <v>0.77059265081055539</v>
      </c>
      <c r="M498" s="91">
        <f>'Uitgebreide invoer'!K498</f>
        <v>50</v>
      </c>
      <c r="N498" s="89">
        <f t="shared" si="176"/>
        <v>1.4487999999999892</v>
      </c>
      <c r="O498" s="93" t="str">
        <f>'Uitgebreide invoer'!L498</f>
        <v>Begroeiing volgt bodemverloop</v>
      </c>
      <c r="P498" s="23">
        <f t="shared" si="177"/>
        <v>0.35</v>
      </c>
      <c r="Q498" s="24">
        <f t="shared" si="178"/>
        <v>2.3973932751280904E-4</v>
      </c>
      <c r="R498" s="23">
        <f>'Uitgebreide invoer'!I498</f>
        <v>0</v>
      </c>
      <c r="S498" s="23">
        <f t="shared" si="179"/>
        <v>0</v>
      </c>
      <c r="T498" s="24">
        <f t="shared" si="199"/>
        <v>0.42059265081055541</v>
      </c>
      <c r="U498" s="23" t="str">
        <f>'Uitgebreide invoer'!J498</f>
        <v>Nee</v>
      </c>
      <c r="V498" s="23">
        <f t="shared" si="180"/>
        <v>0.77005844784644117</v>
      </c>
      <c r="W498" s="23">
        <f t="shared" si="181"/>
        <v>2.7164683685807782</v>
      </c>
      <c r="X498" s="23">
        <f t="shared" si="182"/>
        <v>0.28347778930654693</v>
      </c>
      <c r="Y498" s="23">
        <f t="shared" si="183"/>
        <v>1.8154307311975242</v>
      </c>
      <c r="Z498" s="23">
        <f t="shared" si="184"/>
        <v>3.9784113149931741</v>
      </c>
      <c r="AA498" s="23">
        <f t="shared" si="185"/>
        <v>0.45632052280663671</v>
      </c>
      <c r="AB498" s="23">
        <f t="shared" si="186"/>
        <v>1.045372283351083</v>
      </c>
      <c r="AC498" s="23">
        <f t="shared" si="187"/>
        <v>11.298357127944174</v>
      </c>
      <c r="AD498" s="23">
        <f t="shared" si="188"/>
        <v>104.5372283351083</v>
      </c>
      <c r="AE498" s="23">
        <f t="shared" si="189"/>
        <v>-0.2</v>
      </c>
      <c r="AF498" s="46">
        <f t="shared" si="190"/>
        <v>0.17508539764326844</v>
      </c>
      <c r="AG498" s="23">
        <f t="shared" si="191"/>
        <v>0.12457301178365784</v>
      </c>
      <c r="AH498" s="23">
        <f t="shared" si="192"/>
        <v>1.1947950473698126</v>
      </c>
      <c r="AI498" s="155">
        <f t="shared" si="193"/>
        <v>0.17641471711516596</v>
      </c>
      <c r="AJ498" s="155">
        <f t="shared" si="194"/>
        <v>2.5061684821111829E-2</v>
      </c>
      <c r="AK498" s="155">
        <f t="shared" si="195"/>
        <v>0.20147640193627778</v>
      </c>
      <c r="AL498" s="155">
        <f t="shared" si="196"/>
        <v>12.029751642145794</v>
      </c>
    </row>
    <row r="499" spans="1:38" s="156" customFormat="1" x14ac:dyDescent="0.35">
      <c r="A499" s="23">
        <f>'Uitgebreide invoer'!A499</f>
        <v>346.49999999999682</v>
      </c>
      <c r="B499" s="23">
        <f t="shared" si="175"/>
        <v>0.69999999999998863</v>
      </c>
      <c r="C499" s="23">
        <f>'Uitgebreide invoer'!B499</f>
        <v>0.2</v>
      </c>
      <c r="D499" s="23" t="str">
        <f>'Uitgebreide invoer'!C499</f>
        <v>100 - Riet</v>
      </c>
      <c r="E499" s="23">
        <f>'Uitgebreide invoer'!D499</f>
        <v>100</v>
      </c>
      <c r="F499" s="23">
        <f>'Uitgebreide invoer'!E499</f>
        <v>1.5</v>
      </c>
      <c r="G499" s="23">
        <f>'Uitgebreide invoer'!F499</f>
        <v>1.2</v>
      </c>
      <c r="H499" s="23">
        <f>'Uitgebreide invoer'!G499</f>
        <v>1.2</v>
      </c>
      <c r="I499" s="23">
        <f>'Uitgebreide invoer'!H499</f>
        <v>1</v>
      </c>
      <c r="J499" s="24">
        <f>J498+(+H499-I499)/(MAX('Invoerblad heterogene watergang'!$H$9:$H$17))*B499</f>
        <v>1.0989999999999891</v>
      </c>
      <c r="K499" s="24">
        <f t="shared" si="197"/>
        <v>1.8697283243874487</v>
      </c>
      <c r="L499" s="79">
        <f t="shared" si="198"/>
        <v>0.7705604683398144</v>
      </c>
      <c r="M499" s="91">
        <f>'Uitgebreide invoer'!K499</f>
        <v>50</v>
      </c>
      <c r="N499" s="89">
        <f t="shared" si="176"/>
        <v>1.4489999999999892</v>
      </c>
      <c r="O499" s="93" t="str">
        <f>'Uitgebreide invoer'!L499</f>
        <v>Begroeiing volgt bodemverloop</v>
      </c>
      <c r="P499" s="23">
        <f t="shared" si="177"/>
        <v>0.35</v>
      </c>
      <c r="Q499" s="24">
        <f t="shared" si="178"/>
        <v>2.3979435377882426E-4</v>
      </c>
      <c r="R499" s="23">
        <f>'Uitgebreide invoer'!I499</f>
        <v>0</v>
      </c>
      <c r="S499" s="23">
        <f t="shared" si="179"/>
        <v>0</v>
      </c>
      <c r="T499" s="24">
        <f t="shared" si="199"/>
        <v>0.42056046833981442</v>
      </c>
      <c r="U499" s="23" t="str">
        <f>'Uitgebreide invoer'!J499</f>
        <v>Nee</v>
      </c>
      <c r="V499" s="23">
        <f t="shared" si="180"/>
        <v>0.76997922330308333</v>
      </c>
      <c r="W499" s="23">
        <f t="shared" si="181"/>
        <v>2.7163523330323507</v>
      </c>
      <c r="X499" s="23">
        <f t="shared" si="182"/>
        <v>0.28346073296151936</v>
      </c>
      <c r="Y499" s="23">
        <f t="shared" si="183"/>
        <v>1.815317715059888</v>
      </c>
      <c r="Z499" s="23">
        <f t="shared" si="184"/>
        <v>3.9782952794447466</v>
      </c>
      <c r="AA499" s="23">
        <f t="shared" si="185"/>
        <v>0.45630542419497155</v>
      </c>
      <c r="AB499" s="23">
        <f t="shared" si="186"/>
        <v>1.0453384917568047</v>
      </c>
      <c r="AC499" s="23">
        <f t="shared" si="187"/>
        <v>11.296741580275743</v>
      </c>
      <c r="AD499" s="23">
        <f t="shared" si="188"/>
        <v>104.53384917568047</v>
      </c>
      <c r="AE499" s="23">
        <f t="shared" si="189"/>
        <v>-0.2</v>
      </c>
      <c r="AF499" s="46">
        <f t="shared" si="190"/>
        <v>0.17508045852128043</v>
      </c>
      <c r="AG499" s="23">
        <f t="shared" si="191"/>
        <v>0.12459770739359791</v>
      </c>
      <c r="AH499" s="23">
        <f t="shared" si="192"/>
        <v>1.1950100677632671</v>
      </c>
      <c r="AI499" s="155">
        <f t="shared" si="193"/>
        <v>0.17640980418081167</v>
      </c>
      <c r="AJ499" s="155">
        <f t="shared" si="194"/>
        <v>2.506662681109538E-2</v>
      </c>
      <c r="AK499" s="155">
        <f t="shared" si="195"/>
        <v>0.20147643099190704</v>
      </c>
      <c r="AL499" s="155">
        <f t="shared" si="196"/>
        <v>12.029384595405331</v>
      </c>
    </row>
    <row r="500" spans="1:38" s="156" customFormat="1" x14ac:dyDescent="0.35">
      <c r="A500" s="23">
        <f>'Uitgebreide invoer'!A500</f>
        <v>347.19999999999681</v>
      </c>
      <c r="B500" s="23">
        <f t="shared" si="175"/>
        <v>0.69999999999998863</v>
      </c>
      <c r="C500" s="23">
        <f>'Uitgebreide invoer'!B500</f>
        <v>0.2</v>
      </c>
      <c r="D500" s="23" t="str">
        <f>'Uitgebreide invoer'!C500</f>
        <v>100 - Riet</v>
      </c>
      <c r="E500" s="23">
        <f>'Uitgebreide invoer'!D500</f>
        <v>100</v>
      </c>
      <c r="F500" s="23">
        <f>'Uitgebreide invoer'!E500</f>
        <v>1.5</v>
      </c>
      <c r="G500" s="23">
        <f>'Uitgebreide invoer'!F500</f>
        <v>1.2</v>
      </c>
      <c r="H500" s="23">
        <f>'Uitgebreide invoer'!G500</f>
        <v>1.2</v>
      </c>
      <c r="I500" s="23">
        <f>'Uitgebreide invoer'!H500</f>
        <v>1</v>
      </c>
      <c r="J500" s="24">
        <f>J499+(+H500-I500)/(MAX('Invoerblad heterogene watergang'!$H$9:$H$17))*B500</f>
        <v>1.0991999999999891</v>
      </c>
      <c r="K500" s="24">
        <f t="shared" si="197"/>
        <v>1.8698962189171107</v>
      </c>
      <c r="L500" s="79">
        <f t="shared" si="198"/>
        <v>0.77052832438745966</v>
      </c>
      <c r="M500" s="91">
        <f>'Uitgebreide invoer'!K500</f>
        <v>50</v>
      </c>
      <c r="N500" s="89">
        <f t="shared" si="176"/>
        <v>1.4491999999999892</v>
      </c>
      <c r="O500" s="93" t="str">
        <f>'Uitgebreide invoer'!L500</f>
        <v>Begroeiing volgt bodemverloop</v>
      </c>
      <c r="P500" s="23">
        <f t="shared" si="177"/>
        <v>0.35</v>
      </c>
      <c r="Q500" s="24">
        <f t="shared" si="178"/>
        <v>2.3984932808856143E-4</v>
      </c>
      <c r="R500" s="23">
        <f>'Uitgebreide invoer'!I500</f>
        <v>0</v>
      </c>
      <c r="S500" s="23">
        <f t="shared" si="179"/>
        <v>0</v>
      </c>
      <c r="T500" s="24">
        <f t="shared" si="199"/>
        <v>0.42052832438745968</v>
      </c>
      <c r="U500" s="23" t="str">
        <f>'Uitgebreide invoer'!J500</f>
        <v>Nee</v>
      </c>
      <c r="V500" s="23">
        <f t="shared" si="180"/>
        <v>0.76990009668313841</v>
      </c>
      <c r="W500" s="23">
        <f t="shared" si="181"/>
        <v>2.7162364363639391</v>
      </c>
      <c r="X500" s="23">
        <f t="shared" si="182"/>
        <v>0.28344369671800623</v>
      </c>
      <c r="Y500" s="23">
        <f t="shared" si="183"/>
        <v>1.8152048372899712</v>
      </c>
      <c r="Z500" s="23">
        <f t="shared" si="184"/>
        <v>3.9781793827763359</v>
      </c>
      <c r="AA500" s="23">
        <f t="shared" si="185"/>
        <v>0.45629034355488413</v>
      </c>
      <c r="AB500" s="23">
        <f t="shared" si="186"/>
        <v>1.0453047406068328</v>
      </c>
      <c r="AC500" s="23">
        <f t="shared" si="187"/>
        <v>11.295128087421702</v>
      </c>
      <c r="AD500" s="23">
        <f t="shared" si="188"/>
        <v>104.53047406068328</v>
      </c>
      <c r="AE500" s="23">
        <f t="shared" si="189"/>
        <v>-0.2</v>
      </c>
      <c r="AF500" s="46">
        <f t="shared" si="190"/>
        <v>0.17507552422795</v>
      </c>
      <c r="AG500" s="23">
        <f t="shared" si="191"/>
        <v>0.12462237886025004</v>
      </c>
      <c r="AH500" s="23">
        <f t="shared" si="192"/>
        <v>1.1952250727643567</v>
      </c>
      <c r="AI500" s="155">
        <f t="shared" si="193"/>
        <v>0.17640489603697879</v>
      </c>
      <c r="AJ500" s="155">
        <f t="shared" si="194"/>
        <v>2.5071563968233682E-2</v>
      </c>
      <c r="AK500" s="155">
        <f t="shared" si="195"/>
        <v>0.20147646000521247</v>
      </c>
      <c r="AL500" s="155">
        <f t="shared" si="196"/>
        <v>12.029018002598677</v>
      </c>
    </row>
    <row r="501" spans="1:38" s="156" customFormat="1" x14ac:dyDescent="0.35">
      <c r="A501" s="23">
        <f>'Uitgebreide invoer'!A501</f>
        <v>347.89999999999679</v>
      </c>
      <c r="B501" s="23">
        <f t="shared" si="175"/>
        <v>0.69999999999998863</v>
      </c>
      <c r="C501" s="23">
        <f>'Uitgebreide invoer'!B501</f>
        <v>0.2</v>
      </c>
      <c r="D501" s="23" t="str">
        <f>'Uitgebreide invoer'!C501</f>
        <v>100 - Riet</v>
      </c>
      <c r="E501" s="23">
        <f>'Uitgebreide invoer'!D501</f>
        <v>100</v>
      </c>
      <c r="F501" s="23">
        <f>'Uitgebreide invoer'!E501</f>
        <v>1.5</v>
      </c>
      <c r="G501" s="23">
        <f>'Uitgebreide invoer'!F501</f>
        <v>1.2</v>
      </c>
      <c r="H501" s="23">
        <f>'Uitgebreide invoer'!G501</f>
        <v>1.2</v>
      </c>
      <c r="I501" s="23">
        <f>'Uitgebreide invoer'!H501</f>
        <v>1</v>
      </c>
      <c r="J501" s="24">
        <f>J500+(+H501-I501)/(MAX('Invoerblad heterogene watergang'!$H$9:$H$17))*B501</f>
        <v>1.0993999999999891</v>
      </c>
      <c r="K501" s="24">
        <f t="shared" si="197"/>
        <v>1.8700641518924312</v>
      </c>
      <c r="L501" s="79">
        <f t="shared" si="198"/>
        <v>0.77049621891712161</v>
      </c>
      <c r="M501" s="91">
        <f>'Uitgebreide invoer'!K501</f>
        <v>50</v>
      </c>
      <c r="N501" s="89">
        <f t="shared" si="176"/>
        <v>1.4493999999999891</v>
      </c>
      <c r="O501" s="93" t="str">
        <f>'Uitgebreide invoer'!L501</f>
        <v>Begroeiing volgt bodemverloop</v>
      </c>
      <c r="P501" s="23">
        <f t="shared" si="177"/>
        <v>0.35</v>
      </c>
      <c r="Q501" s="24">
        <f t="shared" si="178"/>
        <v>2.3990425045785212E-4</v>
      </c>
      <c r="R501" s="23">
        <f>'Uitgebreide invoer'!I501</f>
        <v>0</v>
      </c>
      <c r="S501" s="23">
        <f t="shared" si="179"/>
        <v>0</v>
      </c>
      <c r="T501" s="24">
        <f t="shared" si="199"/>
        <v>0.42049621891712163</v>
      </c>
      <c r="U501" s="23" t="str">
        <f>'Uitgebreide invoer'!J501</f>
        <v>Nee</v>
      </c>
      <c r="V501" s="23">
        <f t="shared" si="180"/>
        <v>0.76982106788593974</v>
      </c>
      <c r="W501" s="23">
        <f t="shared" si="181"/>
        <v>2.7161206784444127</v>
      </c>
      <c r="X501" s="23">
        <f t="shared" si="182"/>
        <v>0.28342668055781478</v>
      </c>
      <c r="Y501" s="23">
        <f t="shared" si="183"/>
        <v>1.8150920977489176</v>
      </c>
      <c r="Z501" s="23">
        <f t="shared" si="184"/>
        <v>3.9780636248568086</v>
      </c>
      <c r="AA501" s="23">
        <f t="shared" si="185"/>
        <v>0.45627528086965985</v>
      </c>
      <c r="AB501" s="23">
        <f t="shared" si="186"/>
        <v>1.0452710298629779</v>
      </c>
      <c r="AC501" s="23">
        <f t="shared" si="187"/>
        <v>11.293516647118787</v>
      </c>
      <c r="AD501" s="23">
        <f t="shared" si="188"/>
        <v>104.52710298629779</v>
      </c>
      <c r="AE501" s="23">
        <f t="shared" si="189"/>
        <v>-0.2</v>
      </c>
      <c r="AF501" s="46">
        <f t="shared" si="190"/>
        <v>0.17507059476135092</v>
      </c>
      <c r="AG501" s="23">
        <f t="shared" si="191"/>
        <v>0.12464702619324544</v>
      </c>
      <c r="AH501" s="23">
        <f t="shared" si="192"/>
        <v>1.1954400623811481</v>
      </c>
      <c r="AI501" s="155">
        <f t="shared" si="193"/>
        <v>0.17639999268179263</v>
      </c>
      <c r="AJ501" s="155">
        <f t="shared" si="194"/>
        <v>2.5076496294458486E-2</v>
      </c>
      <c r="AK501" s="155">
        <f t="shared" si="195"/>
        <v>0.20147648897625112</v>
      </c>
      <c r="AL501" s="155">
        <f t="shared" si="196"/>
        <v>12.02865186326594</v>
      </c>
    </row>
    <row r="502" spans="1:38" s="156" customFormat="1" x14ac:dyDescent="0.35">
      <c r="A502" s="23">
        <f>'Uitgebreide invoer'!A502</f>
        <v>348.59999999999678</v>
      </c>
      <c r="B502" s="23">
        <f t="shared" si="175"/>
        <v>0.69999999999998863</v>
      </c>
      <c r="C502" s="23">
        <f>'Uitgebreide invoer'!B502</f>
        <v>0.2</v>
      </c>
      <c r="D502" s="23" t="str">
        <f>'Uitgebreide invoer'!C502</f>
        <v>100 - Riet</v>
      </c>
      <c r="E502" s="23">
        <f>'Uitgebreide invoer'!D502</f>
        <v>100</v>
      </c>
      <c r="F502" s="23">
        <f>'Uitgebreide invoer'!E502</f>
        <v>1.5</v>
      </c>
      <c r="G502" s="23">
        <f>'Uitgebreide invoer'!F502</f>
        <v>1.2</v>
      </c>
      <c r="H502" s="23">
        <f>'Uitgebreide invoer'!G502</f>
        <v>1.2</v>
      </c>
      <c r="I502" s="23">
        <f>'Uitgebreide invoer'!H502</f>
        <v>1</v>
      </c>
      <c r="J502" s="24">
        <f>J501+(+H502-I502)/(MAX('Invoerblad heterogene watergang'!$H$9:$H$17))*B502</f>
        <v>1.099599999999989</v>
      </c>
      <c r="K502" s="24">
        <f t="shared" si="197"/>
        <v>1.8702321232770631</v>
      </c>
      <c r="L502" s="79">
        <f t="shared" si="198"/>
        <v>0.77046415189244222</v>
      </c>
      <c r="M502" s="91">
        <f>'Uitgebreide invoer'!K502</f>
        <v>50</v>
      </c>
      <c r="N502" s="89">
        <f t="shared" si="176"/>
        <v>1.4495999999999891</v>
      </c>
      <c r="O502" s="93" t="str">
        <f>'Uitgebreide invoer'!L502</f>
        <v>Begroeiing volgt bodemverloop</v>
      </c>
      <c r="P502" s="23">
        <f t="shared" si="177"/>
        <v>0.35</v>
      </c>
      <c r="Q502" s="24">
        <f t="shared" si="178"/>
        <v>2.399591209026057E-4</v>
      </c>
      <c r="R502" s="23">
        <f>'Uitgebreide invoer'!I502</f>
        <v>0</v>
      </c>
      <c r="S502" s="23">
        <f t="shared" si="179"/>
        <v>0</v>
      </c>
      <c r="T502" s="24">
        <f t="shared" si="199"/>
        <v>0.42046415189244224</v>
      </c>
      <c r="U502" s="23" t="str">
        <f>'Uitgebreide invoer'!J502</f>
        <v>Nee</v>
      </c>
      <c r="V502" s="23">
        <f t="shared" si="180"/>
        <v>0.76974213681087678</v>
      </c>
      <c r="W502" s="23">
        <f t="shared" si="181"/>
        <v>2.7160050591426792</v>
      </c>
      <c r="X502" s="23">
        <f t="shared" si="182"/>
        <v>0.28340968446275638</v>
      </c>
      <c r="Y502" s="23">
        <f t="shared" si="183"/>
        <v>1.8149794962979413</v>
      </c>
      <c r="Z502" s="23">
        <f t="shared" si="184"/>
        <v>3.977948005555076</v>
      </c>
      <c r="AA502" s="23">
        <f t="shared" si="185"/>
        <v>0.45626023612258909</v>
      </c>
      <c r="AB502" s="23">
        <f t="shared" si="186"/>
        <v>1.0452373594870645</v>
      </c>
      <c r="AC502" s="23">
        <f t="shared" si="187"/>
        <v>11.291907257105411</v>
      </c>
      <c r="AD502" s="23">
        <f t="shared" si="188"/>
        <v>104.52373594870646</v>
      </c>
      <c r="AE502" s="23">
        <f t="shared" si="189"/>
        <v>-0.2</v>
      </c>
      <c r="AF502" s="46">
        <f t="shared" si="190"/>
        <v>0.17506567011955121</v>
      </c>
      <c r="AG502" s="23">
        <f t="shared" si="191"/>
        <v>0.12467164940224401</v>
      </c>
      <c r="AH502" s="23">
        <f t="shared" si="192"/>
        <v>1.1956550366217209</v>
      </c>
      <c r="AI502" s="155">
        <f t="shared" si="193"/>
        <v>0.17639509411337248</v>
      </c>
      <c r="AJ502" s="155">
        <f t="shared" si="194"/>
        <v>2.5081423791707688E-2</v>
      </c>
      <c r="AK502" s="155">
        <f t="shared" si="195"/>
        <v>0.20147651790508017</v>
      </c>
      <c r="AL502" s="155">
        <f t="shared" si="196"/>
        <v>12.028286176947425</v>
      </c>
    </row>
    <row r="503" spans="1:38" s="156" customFormat="1" x14ac:dyDescent="0.35">
      <c r="A503" s="23">
        <f>'Uitgebreide invoer'!A503</f>
        <v>349.29999999999677</v>
      </c>
      <c r="B503" s="23">
        <f t="shared" si="175"/>
        <v>0.69999999999998863</v>
      </c>
      <c r="C503" s="23">
        <f>'Uitgebreide invoer'!B503</f>
        <v>0.2</v>
      </c>
      <c r="D503" s="23" t="str">
        <f>'Uitgebreide invoer'!C503</f>
        <v>100 - Riet</v>
      </c>
      <c r="E503" s="23">
        <f>'Uitgebreide invoer'!D503</f>
        <v>100</v>
      </c>
      <c r="F503" s="23">
        <f>'Uitgebreide invoer'!E503</f>
        <v>1.5</v>
      </c>
      <c r="G503" s="23">
        <f>'Uitgebreide invoer'!F503</f>
        <v>1.2</v>
      </c>
      <c r="H503" s="23">
        <f>'Uitgebreide invoer'!G503</f>
        <v>1.2</v>
      </c>
      <c r="I503" s="23">
        <f>'Uitgebreide invoer'!H503</f>
        <v>1</v>
      </c>
      <c r="J503" s="24">
        <f>J502+(+H503-I503)/(MAX('Invoerblad heterogene watergang'!$H$9:$H$17))*B503</f>
        <v>1.099799999999989</v>
      </c>
      <c r="K503" s="24">
        <f t="shared" si="197"/>
        <v>1.8704001330346702</v>
      </c>
      <c r="L503" s="79">
        <f t="shared" si="198"/>
        <v>0.77043212327707411</v>
      </c>
      <c r="M503" s="91">
        <f>'Uitgebreide invoer'!K503</f>
        <v>50</v>
      </c>
      <c r="N503" s="89">
        <f t="shared" si="176"/>
        <v>1.4497999999999891</v>
      </c>
      <c r="O503" s="93" t="str">
        <f>'Uitgebreide invoer'!L503</f>
        <v>Begroeiing volgt bodemverloop</v>
      </c>
      <c r="P503" s="23">
        <f t="shared" si="177"/>
        <v>0.35</v>
      </c>
      <c r="Q503" s="24">
        <f t="shared" si="178"/>
        <v>2.4001393943881089E-4</v>
      </c>
      <c r="R503" s="23">
        <f>'Uitgebreide invoer'!I503</f>
        <v>0</v>
      </c>
      <c r="S503" s="23">
        <f t="shared" si="179"/>
        <v>0</v>
      </c>
      <c r="T503" s="24">
        <f t="shared" si="199"/>
        <v>0.42043212327707413</v>
      </c>
      <c r="U503" s="23" t="str">
        <f>'Uitgebreide invoer'!J503</f>
        <v>Nee</v>
      </c>
      <c r="V503" s="23">
        <f t="shared" si="180"/>
        <v>0.76966330335739219</v>
      </c>
      <c r="W503" s="23">
        <f t="shared" si="181"/>
        <v>2.7158895783276877</v>
      </c>
      <c r="X503" s="23">
        <f t="shared" si="182"/>
        <v>0.2833927084146452</v>
      </c>
      <c r="Y503" s="23">
        <f t="shared" si="183"/>
        <v>1.8148670327983201</v>
      </c>
      <c r="Z503" s="23">
        <f t="shared" si="184"/>
        <v>3.9778325247400836</v>
      </c>
      <c r="AA503" s="23">
        <f t="shared" si="185"/>
        <v>0.45624520929696649</v>
      </c>
      <c r="AB503" s="23">
        <f t="shared" si="186"/>
        <v>1.045203729440928</v>
      </c>
      <c r="AC503" s="23">
        <f t="shared" si="187"/>
        <v>11.290299915121595</v>
      </c>
      <c r="AD503" s="23">
        <f t="shared" si="188"/>
        <v>104.5203729440928</v>
      </c>
      <c r="AE503" s="23">
        <f t="shared" si="189"/>
        <v>-0.2</v>
      </c>
      <c r="AF503" s="46">
        <f t="shared" si="190"/>
        <v>0.17506075030061211</v>
      </c>
      <c r="AG503" s="23">
        <f t="shared" si="191"/>
        <v>0.12469624849693953</v>
      </c>
      <c r="AH503" s="23">
        <f t="shared" si="192"/>
        <v>1.1958699954941718</v>
      </c>
      <c r="AI503" s="155">
        <f t="shared" si="193"/>
        <v>0.17639020032983099</v>
      </c>
      <c r="AJ503" s="155">
        <f t="shared" si="194"/>
        <v>2.5086346461925417E-2</v>
      </c>
      <c r="AK503" s="155">
        <f t="shared" si="195"/>
        <v>0.20147654679175642</v>
      </c>
      <c r="AL503" s="155">
        <f t="shared" si="196"/>
        <v>12.027920943183638</v>
      </c>
    </row>
    <row r="504" spans="1:38" s="156" customFormat="1" x14ac:dyDescent="0.35">
      <c r="A504" s="23">
        <f>'Uitgebreide invoer'!A504</f>
        <v>349.99999999999676</v>
      </c>
      <c r="B504" s="23">
        <f t="shared" si="175"/>
        <v>0.69999999999998863</v>
      </c>
      <c r="C504" s="23">
        <f>'Uitgebreide invoer'!B504</f>
        <v>0.2</v>
      </c>
      <c r="D504" s="23" t="str">
        <f>'Uitgebreide invoer'!C504</f>
        <v>100 - Riet</v>
      </c>
      <c r="E504" s="23">
        <f>'Uitgebreide invoer'!D504</f>
        <v>100</v>
      </c>
      <c r="F504" s="23">
        <f>'Uitgebreide invoer'!E504</f>
        <v>1.5</v>
      </c>
      <c r="G504" s="23">
        <f>'Uitgebreide invoer'!F504</f>
        <v>1.2</v>
      </c>
      <c r="H504" s="23">
        <f>'Uitgebreide invoer'!G504</f>
        <v>1.2</v>
      </c>
      <c r="I504" s="23">
        <f>'Uitgebreide invoer'!H504</f>
        <v>1</v>
      </c>
      <c r="J504" s="24">
        <f>J503+(+H504-I504)/(MAX('Invoerblad heterogene watergang'!$H$9:$H$17))*B504</f>
        <v>1.099999999999989</v>
      </c>
      <c r="K504" s="24">
        <f t="shared" si="197"/>
        <v>1.8705681811289281</v>
      </c>
      <c r="L504" s="79">
        <f t="shared" si="198"/>
        <v>0.77040013303468124</v>
      </c>
      <c r="M504" s="91">
        <f>'Uitgebreide invoer'!K504</f>
        <v>50</v>
      </c>
      <c r="N504" s="89">
        <f t="shared" si="176"/>
        <v>1.4499999999999891</v>
      </c>
      <c r="O504" s="93" t="str">
        <f>'Uitgebreide invoer'!L504</f>
        <v>Begroeiing volgt bodemverloop</v>
      </c>
      <c r="P504" s="23">
        <f t="shared" si="177"/>
        <v>0.35</v>
      </c>
      <c r="Q504" s="24">
        <f t="shared" si="178"/>
        <v>2.4006870608253561E-4</v>
      </c>
      <c r="R504" s="23">
        <f>'Uitgebreide invoer'!I504</f>
        <v>0</v>
      </c>
      <c r="S504" s="23">
        <f t="shared" si="179"/>
        <v>0</v>
      </c>
      <c r="T504" s="24">
        <f t="shared" si="199"/>
        <v>0.42040013303468127</v>
      </c>
      <c r="U504" s="23" t="str">
        <f>'Uitgebreide invoer'!J504</f>
        <v>Nee</v>
      </c>
      <c r="V504" s="23">
        <f t="shared" si="180"/>
        <v>0.76958456742498405</v>
      </c>
      <c r="W504" s="23">
        <f t="shared" si="181"/>
        <v>2.7157742358684258</v>
      </c>
      <c r="X504" s="23">
        <f t="shared" si="182"/>
        <v>0.28337575239529922</v>
      </c>
      <c r="Y504" s="23">
        <f t="shared" si="183"/>
        <v>1.8147547071113994</v>
      </c>
      <c r="Z504" s="23">
        <f t="shared" si="184"/>
        <v>3.9777171822808217</v>
      </c>
      <c r="AA504" s="23">
        <f t="shared" si="185"/>
        <v>0.45623020037609102</v>
      </c>
      <c r="AB504" s="23">
        <f t="shared" si="186"/>
        <v>1.0451701396864155</v>
      </c>
      <c r="AC504" s="23">
        <f t="shared" si="187"/>
        <v>11.288694618909023</v>
      </c>
      <c r="AD504" s="23">
        <f t="shared" si="188"/>
        <v>104.51701396864155</v>
      </c>
      <c r="AE504" s="23">
        <f t="shared" si="189"/>
        <v>-0.2</v>
      </c>
      <c r="AF504" s="46">
        <f t="shared" si="190"/>
        <v>0.17505583530258934</v>
      </c>
      <c r="AG504" s="23">
        <f t="shared" si="191"/>
        <v>0.12472082348705338</v>
      </c>
      <c r="AH504" s="23">
        <f t="shared" si="192"/>
        <v>1.1960849390066099</v>
      </c>
      <c r="AI504" s="155">
        <f t="shared" si="193"/>
        <v>0.17638531132927515</v>
      </c>
      <c r="AJ504" s="155">
        <f t="shared" si="194"/>
        <v>2.5091264307062076E-2</v>
      </c>
      <c r="AK504" s="155">
        <f t="shared" si="195"/>
        <v>0.20147657563633722</v>
      </c>
      <c r="AL504" s="155">
        <f t="shared" si="196"/>
        <v>12.027556161515298</v>
      </c>
    </row>
    <row r="505" spans="1:38" s="156" customFormat="1" x14ac:dyDescent="0.35">
      <c r="A505" s="23">
        <f>'Uitgebreide invoer'!A505</f>
        <v>350.69999999999675</v>
      </c>
      <c r="B505" s="23">
        <f t="shared" si="175"/>
        <v>0.69999999999998863</v>
      </c>
      <c r="C505" s="23">
        <f>'Uitgebreide invoer'!B505</f>
        <v>0.2</v>
      </c>
      <c r="D505" s="23" t="str">
        <f>'Uitgebreide invoer'!C505</f>
        <v>100 - Riet</v>
      </c>
      <c r="E505" s="23">
        <f>'Uitgebreide invoer'!D505</f>
        <v>100</v>
      </c>
      <c r="F505" s="23">
        <f>'Uitgebreide invoer'!E505</f>
        <v>1.5</v>
      </c>
      <c r="G505" s="23">
        <f>'Uitgebreide invoer'!F505</f>
        <v>1.2</v>
      </c>
      <c r="H505" s="23">
        <f>'Uitgebreide invoer'!G505</f>
        <v>1.2</v>
      </c>
      <c r="I505" s="23">
        <f>'Uitgebreide invoer'!H505</f>
        <v>1</v>
      </c>
      <c r="J505" s="24">
        <f>J504+(+H505-I505)/(MAX('Invoerblad heterogene watergang'!$H$9:$H$17))*B505</f>
        <v>1.100199999999989</v>
      </c>
      <c r="K505" s="24">
        <f t="shared" si="197"/>
        <v>1.8707362675235231</v>
      </c>
      <c r="L505" s="79">
        <f t="shared" si="198"/>
        <v>0.77036818112893912</v>
      </c>
      <c r="M505" s="91">
        <f>'Uitgebreide invoer'!K505</f>
        <v>50</v>
      </c>
      <c r="N505" s="89">
        <f t="shared" si="176"/>
        <v>1.4501999999999891</v>
      </c>
      <c r="O505" s="93" t="str">
        <f>'Uitgebreide invoer'!L505</f>
        <v>Begroeiing volgt bodemverloop</v>
      </c>
      <c r="P505" s="23">
        <f t="shared" si="177"/>
        <v>0.35</v>
      </c>
      <c r="Q505" s="24">
        <f t="shared" si="178"/>
        <v>2.4012342084992348E-4</v>
      </c>
      <c r="R505" s="23">
        <f>'Uitgebreide invoer'!I505</f>
        <v>0</v>
      </c>
      <c r="S505" s="23">
        <f t="shared" si="179"/>
        <v>0</v>
      </c>
      <c r="T505" s="24">
        <f t="shared" si="199"/>
        <v>0.42036818112893914</v>
      </c>
      <c r="U505" s="23" t="str">
        <f>'Uitgebreide invoer'!J505</f>
        <v>Nee</v>
      </c>
      <c r="V505" s="23">
        <f t="shared" si="180"/>
        <v>0.76950592891320579</v>
      </c>
      <c r="W505" s="23">
        <f t="shared" si="181"/>
        <v>2.7156590316339235</v>
      </c>
      <c r="X505" s="23">
        <f t="shared" si="182"/>
        <v>0.28335881638653992</v>
      </c>
      <c r="Y505" s="23">
        <f t="shared" si="183"/>
        <v>1.8146425190985918</v>
      </c>
      <c r="Z505" s="23">
        <f t="shared" si="184"/>
        <v>3.9776019780463194</v>
      </c>
      <c r="AA505" s="23">
        <f t="shared" si="185"/>
        <v>0.45621520934326631</v>
      </c>
      <c r="AB505" s="23">
        <f t="shared" si="186"/>
        <v>1.045136590185386</v>
      </c>
      <c r="AC505" s="23">
        <f t="shared" si="187"/>
        <v>11.287091366211031</v>
      </c>
      <c r="AD505" s="23">
        <f t="shared" si="188"/>
        <v>104.51365901853859</v>
      </c>
      <c r="AE505" s="23">
        <f t="shared" si="189"/>
        <v>-0.2</v>
      </c>
      <c r="AF505" s="46">
        <f t="shared" si="190"/>
        <v>0.17505092512353157</v>
      </c>
      <c r="AG505" s="23">
        <f t="shared" si="191"/>
        <v>0.12474537438234221</v>
      </c>
      <c r="AH505" s="23">
        <f t="shared" si="192"/>
        <v>1.1962998671671625</v>
      </c>
      <c r="AI505" s="155">
        <f t="shared" si="193"/>
        <v>0.17638042710980495</v>
      </c>
      <c r="AJ505" s="155">
        <f t="shared" si="194"/>
        <v>2.5096177329073942E-2</v>
      </c>
      <c r="AK505" s="155">
        <f t="shared" si="195"/>
        <v>0.20147660443887888</v>
      </c>
      <c r="AL505" s="155">
        <f t="shared" si="196"/>
        <v>12.027191831483323</v>
      </c>
    </row>
    <row r="506" spans="1:38" s="156" customFormat="1" x14ac:dyDescent="0.35">
      <c r="A506" s="23">
        <f>'Uitgebreide invoer'!A506</f>
        <v>351.39999999999674</v>
      </c>
      <c r="B506" s="23">
        <f t="shared" si="175"/>
        <v>0.69999999999998863</v>
      </c>
      <c r="C506" s="23">
        <f>'Uitgebreide invoer'!B506</f>
        <v>0.2</v>
      </c>
      <c r="D506" s="23" t="str">
        <f>'Uitgebreide invoer'!C506</f>
        <v>100 - Riet</v>
      </c>
      <c r="E506" s="23">
        <f>'Uitgebreide invoer'!D506</f>
        <v>100</v>
      </c>
      <c r="F506" s="23">
        <f>'Uitgebreide invoer'!E506</f>
        <v>1.5</v>
      </c>
      <c r="G506" s="23">
        <f>'Uitgebreide invoer'!F506</f>
        <v>1.2</v>
      </c>
      <c r="H506" s="23">
        <f>'Uitgebreide invoer'!G506</f>
        <v>1.2</v>
      </c>
      <c r="I506" s="23">
        <f>'Uitgebreide invoer'!H506</f>
        <v>1</v>
      </c>
      <c r="J506" s="24">
        <f>J505+(+H506-I506)/(MAX('Invoerblad heterogene watergang'!$H$9:$H$17))*B506</f>
        <v>1.1003999999999889</v>
      </c>
      <c r="K506" s="24">
        <f t="shared" si="197"/>
        <v>1.8709043921821531</v>
      </c>
      <c r="L506" s="79">
        <f t="shared" si="198"/>
        <v>0.77033626752353412</v>
      </c>
      <c r="M506" s="91">
        <f>'Uitgebreide invoer'!K506</f>
        <v>50</v>
      </c>
      <c r="N506" s="89">
        <f t="shared" si="176"/>
        <v>1.450399999999989</v>
      </c>
      <c r="O506" s="93" t="str">
        <f>'Uitgebreide invoer'!L506</f>
        <v>Begroeiing volgt bodemverloop</v>
      </c>
      <c r="P506" s="23">
        <f t="shared" si="177"/>
        <v>0.35</v>
      </c>
      <c r="Q506" s="24">
        <f t="shared" si="178"/>
        <v>2.4017808375719968E-4</v>
      </c>
      <c r="R506" s="23">
        <f>'Uitgebreide invoer'!I506</f>
        <v>0</v>
      </c>
      <c r="S506" s="23">
        <f t="shared" si="179"/>
        <v>0</v>
      </c>
      <c r="T506" s="24">
        <f t="shared" si="199"/>
        <v>0.42033626752353415</v>
      </c>
      <c r="U506" s="23" t="str">
        <f>'Uitgebreide invoer'!J506</f>
        <v>Nee</v>
      </c>
      <c r="V506" s="23">
        <f t="shared" si="180"/>
        <v>0.76942738772166508</v>
      </c>
      <c r="W506" s="23">
        <f t="shared" si="181"/>
        <v>2.7155439654932509</v>
      </c>
      <c r="X506" s="23">
        <f t="shared" si="182"/>
        <v>0.28334190037019208</v>
      </c>
      <c r="Y506" s="23">
        <f t="shared" si="183"/>
        <v>1.8145304686213755</v>
      </c>
      <c r="Z506" s="23">
        <f t="shared" si="184"/>
        <v>3.9774869119056468</v>
      </c>
      <c r="AA506" s="23">
        <f t="shared" si="185"/>
        <v>0.45620023618180028</v>
      </c>
      <c r="AB506" s="23">
        <f t="shared" si="186"/>
        <v>1.0451030808997104</v>
      </c>
      <c r="AC506" s="23">
        <f t="shared" si="187"/>
        <v>11.285490154772576</v>
      </c>
      <c r="AD506" s="23">
        <f t="shared" si="188"/>
        <v>104.51030808997103</v>
      </c>
      <c r="AE506" s="23">
        <f t="shared" si="189"/>
        <v>-0.2</v>
      </c>
      <c r="AF506" s="46">
        <f t="shared" si="190"/>
        <v>0.17504601976148235</v>
      </c>
      <c r="AG506" s="23">
        <f t="shared" si="191"/>
        <v>0.12476990119258832</v>
      </c>
      <c r="AH506" s="23">
        <f t="shared" si="192"/>
        <v>1.1965147799839675</v>
      </c>
      <c r="AI506" s="155">
        <f t="shared" si="193"/>
        <v>0.17637554766951502</v>
      </c>
      <c r="AJ506" s="155">
        <f t="shared" si="194"/>
        <v>2.5101085529923805E-2</v>
      </c>
      <c r="AK506" s="155">
        <f t="shared" si="195"/>
        <v>0.20147663319943881</v>
      </c>
      <c r="AL506" s="155">
        <f t="shared" si="196"/>
        <v>12.026827952628842</v>
      </c>
    </row>
    <row r="507" spans="1:38" s="156" customFormat="1" x14ac:dyDescent="0.35">
      <c r="A507" s="23">
        <f>'Uitgebreide invoer'!A507</f>
        <v>352.09999999999673</v>
      </c>
      <c r="B507" s="23">
        <f t="shared" si="175"/>
        <v>0.69999999999998863</v>
      </c>
      <c r="C507" s="23">
        <f>'Uitgebreide invoer'!B507</f>
        <v>0.2</v>
      </c>
      <c r="D507" s="23" t="str">
        <f>'Uitgebreide invoer'!C507</f>
        <v>100 - Riet</v>
      </c>
      <c r="E507" s="23">
        <f>'Uitgebreide invoer'!D507</f>
        <v>100</v>
      </c>
      <c r="F507" s="23">
        <f>'Uitgebreide invoer'!E507</f>
        <v>1.5</v>
      </c>
      <c r="G507" s="23">
        <f>'Uitgebreide invoer'!F507</f>
        <v>1.2</v>
      </c>
      <c r="H507" s="23">
        <f>'Uitgebreide invoer'!G507</f>
        <v>1.2</v>
      </c>
      <c r="I507" s="23">
        <f>'Uitgebreide invoer'!H507</f>
        <v>1</v>
      </c>
      <c r="J507" s="24">
        <f>J506+(+H507-I507)/(MAX('Invoerblad heterogene watergang'!$H$9:$H$17))*B507</f>
        <v>1.1005999999999889</v>
      </c>
      <c r="K507" s="24">
        <f t="shared" si="197"/>
        <v>1.8710725550685277</v>
      </c>
      <c r="L507" s="79">
        <f t="shared" si="198"/>
        <v>0.77030439218216418</v>
      </c>
      <c r="M507" s="91">
        <f>'Uitgebreide invoer'!K507</f>
        <v>50</v>
      </c>
      <c r="N507" s="89">
        <f t="shared" si="176"/>
        <v>1.450599999999989</v>
      </c>
      <c r="O507" s="93" t="str">
        <f>'Uitgebreide invoer'!L507</f>
        <v>Begroeiing volgt bodemverloop</v>
      </c>
      <c r="P507" s="23">
        <f t="shared" si="177"/>
        <v>0.35</v>
      </c>
      <c r="Q507" s="24">
        <f t="shared" si="178"/>
        <v>2.4023269482066444E-4</v>
      </c>
      <c r="R507" s="23">
        <f>'Uitgebreide invoer'!I507</f>
        <v>0</v>
      </c>
      <c r="S507" s="23">
        <f t="shared" si="179"/>
        <v>0</v>
      </c>
      <c r="T507" s="24">
        <f t="shared" si="199"/>
        <v>0.4203043921821642</v>
      </c>
      <c r="U507" s="23" t="str">
        <f>'Uitgebreide invoer'!J507</f>
        <v>Nee</v>
      </c>
      <c r="V507" s="23">
        <f t="shared" si="180"/>
        <v>0.76934894375002472</v>
      </c>
      <c r="W507" s="23">
        <f t="shared" si="181"/>
        <v>2.715429037315519</v>
      </c>
      <c r="X507" s="23">
        <f t="shared" si="182"/>
        <v>0.28332500432808411</v>
      </c>
      <c r="Y507" s="23">
        <f t="shared" si="183"/>
        <v>1.8144185555412971</v>
      </c>
      <c r="Z507" s="23">
        <f t="shared" si="184"/>
        <v>3.9773719837279149</v>
      </c>
      <c r="AA507" s="23">
        <f t="shared" si="185"/>
        <v>0.45618528087500559</v>
      </c>
      <c r="AB507" s="23">
        <f t="shared" si="186"/>
        <v>1.0450696117912723</v>
      </c>
      <c r="AC507" s="23">
        <f t="shared" si="187"/>
        <v>11.283890982340278</v>
      </c>
      <c r="AD507" s="23">
        <f t="shared" si="188"/>
        <v>104.50696117912723</v>
      </c>
      <c r="AE507" s="23">
        <f t="shared" si="189"/>
        <v>-0.2</v>
      </c>
      <c r="AF507" s="46">
        <f t="shared" si="190"/>
        <v>0.17504111921447821</v>
      </c>
      <c r="AG507" s="23">
        <f t="shared" si="191"/>
        <v>0.12479440392760902</v>
      </c>
      <c r="AH507" s="23">
        <f t="shared" si="192"/>
        <v>1.1967296774651812</v>
      </c>
      <c r="AI507" s="155">
        <f t="shared" si="193"/>
        <v>0.17637067300649303</v>
      </c>
      <c r="AJ507" s="155">
        <f t="shared" si="194"/>
        <v>2.5105988911580297E-2</v>
      </c>
      <c r="AK507" s="155">
        <f t="shared" si="195"/>
        <v>0.20147666191807334</v>
      </c>
      <c r="AL507" s="155">
        <f t="shared" si="196"/>
        <v>12.026464524493177</v>
      </c>
    </row>
    <row r="508" spans="1:38" s="156" customFormat="1" x14ac:dyDescent="0.35">
      <c r="A508" s="23">
        <f>'Uitgebreide invoer'!A508</f>
        <v>352.79999999999671</v>
      </c>
      <c r="B508" s="23">
        <f t="shared" si="175"/>
        <v>0.69999999999998863</v>
      </c>
      <c r="C508" s="23">
        <f>'Uitgebreide invoer'!B508</f>
        <v>0.2</v>
      </c>
      <c r="D508" s="23" t="str">
        <f>'Uitgebreide invoer'!C508</f>
        <v>100 - Riet</v>
      </c>
      <c r="E508" s="23">
        <f>'Uitgebreide invoer'!D508</f>
        <v>100</v>
      </c>
      <c r="F508" s="23">
        <f>'Uitgebreide invoer'!E508</f>
        <v>1.5</v>
      </c>
      <c r="G508" s="23">
        <f>'Uitgebreide invoer'!F508</f>
        <v>1.2</v>
      </c>
      <c r="H508" s="23">
        <f>'Uitgebreide invoer'!G508</f>
        <v>1.2</v>
      </c>
      <c r="I508" s="23">
        <f>'Uitgebreide invoer'!H508</f>
        <v>1</v>
      </c>
      <c r="J508" s="24">
        <f>J507+(+H508-I508)/(MAX('Invoerblad heterogene watergang'!$H$9:$H$17))*B508</f>
        <v>1.1007999999999889</v>
      </c>
      <c r="K508" s="24">
        <f t="shared" si="197"/>
        <v>1.8712407561463673</v>
      </c>
      <c r="L508" s="79">
        <f t="shared" si="198"/>
        <v>0.77027255506853876</v>
      </c>
      <c r="M508" s="91">
        <f>'Uitgebreide invoer'!K508</f>
        <v>50</v>
      </c>
      <c r="N508" s="89">
        <f t="shared" si="176"/>
        <v>1.450799999999989</v>
      </c>
      <c r="O508" s="93" t="str">
        <f>'Uitgebreide invoer'!L508</f>
        <v>Begroeiing volgt bodemverloop</v>
      </c>
      <c r="P508" s="23">
        <f t="shared" si="177"/>
        <v>0.35</v>
      </c>
      <c r="Q508" s="24">
        <f t="shared" si="178"/>
        <v>2.4028725405669707E-4</v>
      </c>
      <c r="R508" s="23">
        <f>'Uitgebreide invoer'!I508</f>
        <v>0</v>
      </c>
      <c r="S508" s="23">
        <f t="shared" si="179"/>
        <v>0</v>
      </c>
      <c r="T508" s="24">
        <f t="shared" si="199"/>
        <v>0.42027255506853878</v>
      </c>
      <c r="U508" s="23" t="str">
        <f>'Uitgebreide invoer'!J508</f>
        <v>Nee</v>
      </c>
      <c r="V508" s="23">
        <f t="shared" si="180"/>
        <v>0.76927059689800348</v>
      </c>
      <c r="W508" s="23">
        <f t="shared" si="181"/>
        <v>2.7153142469698794</v>
      </c>
      <c r="X508" s="23">
        <f t="shared" si="182"/>
        <v>0.28330812824204832</v>
      </c>
      <c r="Y508" s="23">
        <f t="shared" si="183"/>
        <v>1.8143067797199688</v>
      </c>
      <c r="Z508" s="23">
        <f t="shared" si="184"/>
        <v>3.9772571933822753</v>
      </c>
      <c r="AA508" s="23">
        <f t="shared" si="185"/>
        <v>0.45617034340619927</v>
      </c>
      <c r="AB508" s="23">
        <f t="shared" si="186"/>
        <v>1.0450361828219652</v>
      </c>
      <c r="AC508" s="23">
        <f t="shared" si="187"/>
        <v>11.282293846662411</v>
      </c>
      <c r="AD508" s="23">
        <f t="shared" si="188"/>
        <v>104.50361828219653</v>
      </c>
      <c r="AE508" s="23">
        <f t="shared" si="189"/>
        <v>-0.2</v>
      </c>
      <c r="AF508" s="46">
        <f t="shared" si="190"/>
        <v>0.17503622348055026</v>
      </c>
      <c r="AG508" s="23">
        <f t="shared" si="191"/>
        <v>0.12481888259724877</v>
      </c>
      <c r="AH508" s="23">
        <f t="shared" si="192"/>
        <v>1.1969445596189716</v>
      </c>
      <c r="AI508" s="155">
        <f t="shared" si="193"/>
        <v>0.17636580311882119</v>
      </c>
      <c r="AJ508" s="155">
        <f t="shared" si="194"/>
        <v>2.5110887476018248E-2</v>
      </c>
      <c r="AK508" s="155">
        <f t="shared" si="195"/>
        <v>0.20147669059483944</v>
      </c>
      <c r="AL508" s="155">
        <f t="shared" si="196"/>
        <v>12.026101546617889</v>
      </c>
    </row>
    <row r="509" spans="1:38" s="156" customFormat="1" x14ac:dyDescent="0.35">
      <c r="A509" s="23">
        <f>'Uitgebreide invoer'!A509</f>
        <v>353.4999999999967</v>
      </c>
      <c r="B509" s="23">
        <f t="shared" si="175"/>
        <v>0.69999999999998863</v>
      </c>
      <c r="C509" s="23">
        <f>'Uitgebreide invoer'!B509</f>
        <v>0.2</v>
      </c>
      <c r="D509" s="23" t="str">
        <f>'Uitgebreide invoer'!C509</f>
        <v>100 - Riet</v>
      </c>
      <c r="E509" s="23">
        <f>'Uitgebreide invoer'!D509</f>
        <v>100</v>
      </c>
      <c r="F509" s="23">
        <f>'Uitgebreide invoer'!E509</f>
        <v>1.5</v>
      </c>
      <c r="G509" s="23">
        <f>'Uitgebreide invoer'!F509</f>
        <v>1.2</v>
      </c>
      <c r="H509" s="23">
        <f>'Uitgebreide invoer'!G509</f>
        <v>1.2</v>
      </c>
      <c r="I509" s="23">
        <f>'Uitgebreide invoer'!H509</f>
        <v>1</v>
      </c>
      <c r="J509" s="24">
        <f>J508+(+H509-I509)/(MAX('Invoerblad heterogene watergang'!$H$9:$H$17))*B509</f>
        <v>1.1009999999999889</v>
      </c>
      <c r="K509" s="24">
        <f t="shared" si="197"/>
        <v>1.8714089953794046</v>
      </c>
      <c r="L509" s="79">
        <f t="shared" si="198"/>
        <v>0.77024075614637844</v>
      </c>
      <c r="M509" s="91">
        <f>'Uitgebreide invoer'!K509</f>
        <v>50</v>
      </c>
      <c r="N509" s="89">
        <f t="shared" si="176"/>
        <v>1.450999999999989</v>
      </c>
      <c r="O509" s="93" t="str">
        <f>'Uitgebreide invoer'!L509</f>
        <v>Begroeiing volgt bodemverloop</v>
      </c>
      <c r="P509" s="23">
        <f t="shared" si="177"/>
        <v>0.35</v>
      </c>
      <c r="Q509" s="24">
        <f t="shared" si="178"/>
        <v>2.4034176148175434E-4</v>
      </c>
      <c r="R509" s="23">
        <f>'Uitgebreide invoer'!I509</f>
        <v>0</v>
      </c>
      <c r="S509" s="23">
        <f t="shared" si="179"/>
        <v>0</v>
      </c>
      <c r="T509" s="24">
        <f t="shared" si="199"/>
        <v>0.42024075614637846</v>
      </c>
      <c r="U509" s="23" t="str">
        <f>'Uitgebreide invoer'!J509</f>
        <v>Nee</v>
      </c>
      <c r="V509" s="23">
        <f t="shared" si="180"/>
        <v>0.76919234706537398</v>
      </c>
      <c r="W509" s="23">
        <f t="shared" si="181"/>
        <v>2.7151995943255258</v>
      </c>
      <c r="X509" s="23">
        <f t="shared" si="182"/>
        <v>0.28329127209392008</v>
      </c>
      <c r="Y509" s="23">
        <f t="shared" si="183"/>
        <v>1.8141951410190711</v>
      </c>
      <c r="Z509" s="23">
        <f t="shared" si="184"/>
        <v>3.9771425407379217</v>
      </c>
      <c r="AA509" s="23">
        <f t="shared" si="185"/>
        <v>0.45615542375870294</v>
      </c>
      <c r="AB509" s="23">
        <f t="shared" si="186"/>
        <v>1.0450027939536972</v>
      </c>
      <c r="AC509" s="23">
        <f t="shared" si="187"/>
        <v>11.280698745488872</v>
      </c>
      <c r="AD509" s="23">
        <f t="shared" si="188"/>
        <v>104.50027939536972</v>
      </c>
      <c r="AE509" s="23">
        <f t="shared" si="189"/>
        <v>-0.2</v>
      </c>
      <c r="AF509" s="46">
        <f t="shared" si="190"/>
        <v>0.17503133255772291</v>
      </c>
      <c r="AG509" s="23">
        <f t="shared" si="191"/>
        <v>0.12484333721138552</v>
      </c>
      <c r="AH509" s="23">
        <f t="shared" si="192"/>
        <v>1.1971594264535237</v>
      </c>
      <c r="AI509" s="155">
        <f t="shared" si="193"/>
        <v>0.17636093800457503</v>
      </c>
      <c r="AJ509" s="155">
        <f t="shared" si="194"/>
        <v>2.5115781225218636E-2</v>
      </c>
      <c r="AK509" s="155">
        <f t="shared" si="195"/>
        <v>0.20147671922979365</v>
      </c>
      <c r="AL509" s="155">
        <f t="shared" si="196"/>
        <v>12.02573901854471</v>
      </c>
    </row>
    <row r="510" spans="1:38" s="156" customFormat="1" x14ac:dyDescent="0.35">
      <c r="A510" s="23">
        <f>'Uitgebreide invoer'!A510</f>
        <v>354.19999999999669</v>
      </c>
      <c r="B510" s="23">
        <f t="shared" si="175"/>
        <v>0.69999999999998863</v>
      </c>
      <c r="C510" s="23">
        <f>'Uitgebreide invoer'!B510</f>
        <v>0.2</v>
      </c>
      <c r="D510" s="23" t="str">
        <f>'Uitgebreide invoer'!C510</f>
        <v>100 - Riet</v>
      </c>
      <c r="E510" s="23">
        <f>'Uitgebreide invoer'!D510</f>
        <v>100</v>
      </c>
      <c r="F510" s="23">
        <f>'Uitgebreide invoer'!E510</f>
        <v>1.5</v>
      </c>
      <c r="G510" s="23">
        <f>'Uitgebreide invoer'!F510</f>
        <v>1.2</v>
      </c>
      <c r="H510" s="23">
        <f>'Uitgebreide invoer'!G510</f>
        <v>1.2</v>
      </c>
      <c r="I510" s="23">
        <f>'Uitgebreide invoer'!H510</f>
        <v>1</v>
      </c>
      <c r="J510" s="24">
        <f>J509+(+H510-I510)/(MAX('Invoerblad heterogene watergang'!$H$9:$H$17))*B510</f>
        <v>1.1011999999999889</v>
      </c>
      <c r="K510" s="24">
        <f t="shared" si="197"/>
        <v>1.8715772727313833</v>
      </c>
      <c r="L510" s="79">
        <f t="shared" si="198"/>
        <v>0.77020899537941578</v>
      </c>
      <c r="M510" s="91">
        <f>'Uitgebreide invoer'!K510</f>
        <v>50</v>
      </c>
      <c r="N510" s="89">
        <f t="shared" si="176"/>
        <v>1.4511999999999889</v>
      </c>
      <c r="O510" s="93" t="str">
        <f>'Uitgebreide invoer'!L510</f>
        <v>Begroeiing volgt bodemverloop</v>
      </c>
      <c r="P510" s="23">
        <f t="shared" si="177"/>
        <v>0.35</v>
      </c>
      <c r="Q510" s="24">
        <f t="shared" si="178"/>
        <v>2.4039621711236957E-4</v>
      </c>
      <c r="R510" s="23">
        <f>'Uitgebreide invoer'!I510</f>
        <v>0</v>
      </c>
      <c r="S510" s="23">
        <f t="shared" si="179"/>
        <v>0</v>
      </c>
      <c r="T510" s="24">
        <f t="shared" si="199"/>
        <v>0.42020899537941581</v>
      </c>
      <c r="U510" s="23" t="str">
        <f>'Uitgebreide invoer'!J510</f>
        <v>Nee</v>
      </c>
      <c r="V510" s="23">
        <f t="shared" si="180"/>
        <v>0.7691141941519658</v>
      </c>
      <c r="W510" s="23">
        <f t="shared" si="181"/>
        <v>2.7150850792516943</v>
      </c>
      <c r="X510" s="23">
        <f t="shared" si="182"/>
        <v>0.28327443586553896</v>
      </c>
      <c r="Y510" s="23">
        <f t="shared" si="183"/>
        <v>1.8140836393003525</v>
      </c>
      <c r="Z510" s="23">
        <f t="shared" si="184"/>
        <v>3.9770280256640902</v>
      </c>
      <c r="AA510" s="23">
        <f t="shared" si="185"/>
        <v>0.45614052191584292</v>
      </c>
      <c r="AB510" s="23">
        <f t="shared" si="186"/>
        <v>1.0449694451483866</v>
      </c>
      <c r="AC510" s="23">
        <f t="shared" si="187"/>
        <v>11.279105676571236</v>
      </c>
      <c r="AD510" s="23">
        <f t="shared" si="188"/>
        <v>104.49694451483866</v>
      </c>
      <c r="AE510" s="23">
        <f t="shared" si="189"/>
        <v>-0.2</v>
      </c>
      <c r="AF510" s="46">
        <f t="shared" si="190"/>
        <v>0.17502644644401499</v>
      </c>
      <c r="AG510" s="23">
        <f t="shared" si="191"/>
        <v>0.12486776777992509</v>
      </c>
      <c r="AH510" s="23">
        <f t="shared" si="192"/>
        <v>1.1973742779770351</v>
      </c>
      <c r="AI510" s="155">
        <f t="shared" si="193"/>
        <v>0.17635607766182426</v>
      </c>
      <c r="AJ510" s="155">
        <f t="shared" si="194"/>
        <v>2.5120670161168389E-2</v>
      </c>
      <c r="AK510" s="155">
        <f t="shared" si="195"/>
        <v>0.20147674782299266</v>
      </c>
      <c r="AL510" s="155">
        <f t="shared" si="196"/>
        <v>12.025376939815606</v>
      </c>
    </row>
    <row r="511" spans="1:38" s="156" customFormat="1" x14ac:dyDescent="0.35">
      <c r="A511" s="23">
        <f>'Uitgebreide invoer'!A511</f>
        <v>354.89999999999668</v>
      </c>
      <c r="B511" s="23">
        <f t="shared" si="175"/>
        <v>0.69999999999998863</v>
      </c>
      <c r="C511" s="23">
        <f>'Uitgebreide invoer'!B511</f>
        <v>0.2</v>
      </c>
      <c r="D511" s="23" t="str">
        <f>'Uitgebreide invoer'!C511</f>
        <v>100 - Riet</v>
      </c>
      <c r="E511" s="23">
        <f>'Uitgebreide invoer'!D511</f>
        <v>100</v>
      </c>
      <c r="F511" s="23">
        <f>'Uitgebreide invoer'!E511</f>
        <v>1.5</v>
      </c>
      <c r="G511" s="23">
        <f>'Uitgebreide invoer'!F511</f>
        <v>1.2</v>
      </c>
      <c r="H511" s="23">
        <f>'Uitgebreide invoer'!G511</f>
        <v>1.2</v>
      </c>
      <c r="I511" s="23">
        <f>'Uitgebreide invoer'!H511</f>
        <v>1</v>
      </c>
      <c r="J511" s="24">
        <f>J510+(+H511-I511)/(MAX('Invoerblad heterogene watergang'!$H$9:$H$17))*B511</f>
        <v>1.1013999999999888</v>
      </c>
      <c r="K511" s="24">
        <f t="shared" si="197"/>
        <v>1.871745588166059</v>
      </c>
      <c r="L511" s="79">
        <f t="shared" si="198"/>
        <v>0.77017727273139447</v>
      </c>
      <c r="M511" s="91">
        <f>'Uitgebreide invoer'!K511</f>
        <v>50</v>
      </c>
      <c r="N511" s="89">
        <f t="shared" si="176"/>
        <v>1.4513999999999889</v>
      </c>
      <c r="O511" s="93" t="str">
        <f>'Uitgebreide invoer'!L511</f>
        <v>Begroeiing volgt bodemverloop</v>
      </c>
      <c r="P511" s="23">
        <f t="shared" si="177"/>
        <v>0.35</v>
      </c>
      <c r="Q511" s="24">
        <f t="shared" si="178"/>
        <v>2.4045062096515421E-4</v>
      </c>
      <c r="R511" s="23">
        <f>'Uitgebreide invoer'!I511</f>
        <v>0</v>
      </c>
      <c r="S511" s="23">
        <f t="shared" si="179"/>
        <v>0</v>
      </c>
      <c r="T511" s="24">
        <f t="shared" si="199"/>
        <v>0.42017727273139449</v>
      </c>
      <c r="U511" s="23" t="str">
        <f>'Uitgebreide invoer'!J511</f>
        <v>Nee</v>
      </c>
      <c r="V511" s="23">
        <f t="shared" si="180"/>
        <v>0.76903613805766236</v>
      </c>
      <c r="W511" s="23">
        <f t="shared" si="181"/>
        <v>2.7149707016176601</v>
      </c>
      <c r="X511" s="23">
        <f t="shared" si="182"/>
        <v>0.28325761953874778</v>
      </c>
      <c r="Y511" s="23">
        <f t="shared" si="183"/>
        <v>1.8139722744256268</v>
      </c>
      <c r="Z511" s="23">
        <f t="shared" si="184"/>
        <v>3.976913648030056</v>
      </c>
      <c r="AA511" s="23">
        <f t="shared" si="185"/>
        <v>0.45612563786095001</v>
      </c>
      <c r="AB511" s="23">
        <f t="shared" si="186"/>
        <v>1.0449361363679643</v>
      </c>
      <c r="AC511" s="23">
        <f t="shared" si="187"/>
        <v>11.2775146376627</v>
      </c>
      <c r="AD511" s="23">
        <f t="shared" si="188"/>
        <v>104.49361363679644</v>
      </c>
      <c r="AE511" s="23">
        <f t="shared" si="189"/>
        <v>-0.2</v>
      </c>
      <c r="AF511" s="46">
        <f t="shared" si="190"/>
        <v>0.17502156513743905</v>
      </c>
      <c r="AG511" s="23">
        <f t="shared" si="191"/>
        <v>0.1248921743128048</v>
      </c>
      <c r="AH511" s="23">
        <f t="shared" si="192"/>
        <v>1.1975891141977189</v>
      </c>
      <c r="AI511" s="155">
        <f t="shared" si="193"/>
        <v>0.17635122208863233</v>
      </c>
      <c r="AJ511" s="155">
        <f t="shared" si="194"/>
        <v>2.5125554285860611E-2</v>
      </c>
      <c r="AK511" s="155">
        <f t="shared" si="195"/>
        <v>0.20147677637449293</v>
      </c>
      <c r="AL511" s="155">
        <f t="shared" si="196"/>
        <v>12.025015309972746</v>
      </c>
    </row>
    <row r="512" spans="1:38" s="156" customFormat="1" x14ac:dyDescent="0.35">
      <c r="A512" s="23">
        <f>'Uitgebreide invoer'!A512</f>
        <v>355.59999999999667</v>
      </c>
      <c r="B512" s="23">
        <f t="shared" si="175"/>
        <v>0.69999999999998863</v>
      </c>
      <c r="C512" s="23">
        <f>'Uitgebreide invoer'!B512</f>
        <v>0.2</v>
      </c>
      <c r="D512" s="23" t="str">
        <f>'Uitgebreide invoer'!C512</f>
        <v>100 - Riet</v>
      </c>
      <c r="E512" s="23">
        <f>'Uitgebreide invoer'!D512</f>
        <v>100</v>
      </c>
      <c r="F512" s="23">
        <f>'Uitgebreide invoer'!E512</f>
        <v>1.5</v>
      </c>
      <c r="G512" s="23">
        <f>'Uitgebreide invoer'!F512</f>
        <v>1.2</v>
      </c>
      <c r="H512" s="23">
        <f>'Uitgebreide invoer'!G512</f>
        <v>1.2</v>
      </c>
      <c r="I512" s="23">
        <f>'Uitgebreide invoer'!H512</f>
        <v>1</v>
      </c>
      <c r="J512" s="24">
        <f>J511+(+H512-I512)/(MAX('Invoerblad heterogene watergang'!$H$9:$H$17))*B512</f>
        <v>1.1015999999999888</v>
      </c>
      <c r="K512" s="24">
        <f t="shared" si="197"/>
        <v>1.8719139416471988</v>
      </c>
      <c r="L512" s="79">
        <f t="shared" si="198"/>
        <v>0.77014558816607015</v>
      </c>
      <c r="M512" s="91">
        <f>'Uitgebreide invoer'!K512</f>
        <v>50</v>
      </c>
      <c r="N512" s="89">
        <f t="shared" si="176"/>
        <v>1.4515999999999889</v>
      </c>
      <c r="O512" s="93" t="str">
        <f>'Uitgebreide invoer'!L512</f>
        <v>Begroeiing volgt bodemverloop</v>
      </c>
      <c r="P512" s="23">
        <f t="shared" si="177"/>
        <v>0.35</v>
      </c>
      <c r="Q512" s="24">
        <f t="shared" si="178"/>
        <v>2.4050497305679538E-4</v>
      </c>
      <c r="R512" s="23">
        <f>'Uitgebreide invoer'!I512</f>
        <v>0</v>
      </c>
      <c r="S512" s="23">
        <f t="shared" si="179"/>
        <v>0</v>
      </c>
      <c r="T512" s="24">
        <f t="shared" si="199"/>
        <v>0.42014558816607017</v>
      </c>
      <c r="U512" s="23" t="str">
        <f>'Uitgebreide invoer'!J512</f>
        <v>Nee</v>
      </c>
      <c r="V512" s="23">
        <f t="shared" si="180"/>
        <v>0.76895817868240368</v>
      </c>
      <c r="W512" s="23">
        <f t="shared" si="181"/>
        <v>2.7148564612927419</v>
      </c>
      <c r="X512" s="23">
        <f t="shared" si="182"/>
        <v>0.28324082309539356</v>
      </c>
      <c r="Y512" s="23">
        <f t="shared" si="183"/>
        <v>1.8138610462567772</v>
      </c>
      <c r="Z512" s="23">
        <f t="shared" si="184"/>
        <v>3.9767994077051378</v>
      </c>
      <c r="AA512" s="23">
        <f t="shared" si="185"/>
        <v>0.45611077157735963</v>
      </c>
      <c r="AB512" s="23">
        <f t="shared" si="186"/>
        <v>1.0449028675743737</v>
      </c>
      <c r="AC512" s="23">
        <f t="shared" si="187"/>
        <v>11.275925626518138</v>
      </c>
      <c r="AD512" s="23">
        <f t="shared" si="188"/>
        <v>104.49028675743736</v>
      </c>
      <c r="AE512" s="23">
        <f t="shared" si="189"/>
        <v>-0.2</v>
      </c>
      <c r="AF512" s="46">
        <f t="shared" si="190"/>
        <v>0.17501668863600151</v>
      </c>
      <c r="AG512" s="23">
        <f t="shared" si="191"/>
        <v>0.12491655681999253</v>
      </c>
      <c r="AH512" s="23">
        <f t="shared" si="192"/>
        <v>1.1978039351238023</v>
      </c>
      <c r="AI512" s="155">
        <f t="shared" si="193"/>
        <v>0.17634637128305666</v>
      </c>
      <c r="AJ512" s="155">
        <f t="shared" si="194"/>
        <v>2.5130433601294296E-2</v>
      </c>
      <c r="AK512" s="155">
        <f t="shared" si="195"/>
        <v>0.20147680488435096</v>
      </c>
      <c r="AL512" s="155">
        <f t="shared" si="196"/>
        <v>12.024654128558517</v>
      </c>
    </row>
    <row r="513" spans="1:38" s="156" customFormat="1" x14ac:dyDescent="0.35">
      <c r="A513" s="23">
        <f>'Uitgebreide invoer'!A513</f>
        <v>356.29999999999666</v>
      </c>
      <c r="B513" s="23">
        <f t="shared" si="175"/>
        <v>0.69999999999998863</v>
      </c>
      <c r="C513" s="23">
        <f>'Uitgebreide invoer'!B513</f>
        <v>0.2</v>
      </c>
      <c r="D513" s="23" t="str">
        <f>'Uitgebreide invoer'!C513</f>
        <v>100 - Riet</v>
      </c>
      <c r="E513" s="23">
        <f>'Uitgebreide invoer'!D513</f>
        <v>100</v>
      </c>
      <c r="F513" s="23">
        <f>'Uitgebreide invoer'!E513</f>
        <v>1.5</v>
      </c>
      <c r="G513" s="23">
        <f>'Uitgebreide invoer'!F513</f>
        <v>1.2</v>
      </c>
      <c r="H513" s="23">
        <f>'Uitgebreide invoer'!G513</f>
        <v>1.2</v>
      </c>
      <c r="I513" s="23">
        <f>'Uitgebreide invoer'!H513</f>
        <v>1</v>
      </c>
      <c r="J513" s="24">
        <f>J512+(+H513-I513)/(MAX('Invoerblad heterogene watergang'!$H$9:$H$17))*B513</f>
        <v>1.1017999999999888</v>
      </c>
      <c r="K513" s="24">
        <f t="shared" si="197"/>
        <v>1.8720823331385816</v>
      </c>
      <c r="L513" s="79">
        <f t="shared" si="198"/>
        <v>0.77011394164721003</v>
      </c>
      <c r="M513" s="91">
        <f>'Uitgebreide invoer'!K513</f>
        <v>50</v>
      </c>
      <c r="N513" s="89">
        <f t="shared" si="176"/>
        <v>1.4517999999999889</v>
      </c>
      <c r="O513" s="93" t="str">
        <f>'Uitgebreide invoer'!L513</f>
        <v>Begroeiing volgt bodemverloop</v>
      </c>
      <c r="P513" s="23">
        <f t="shared" si="177"/>
        <v>0.35</v>
      </c>
      <c r="Q513" s="24">
        <f t="shared" si="178"/>
        <v>2.4055927340405764E-4</v>
      </c>
      <c r="R513" s="23">
        <f>'Uitgebreide invoer'!I513</f>
        <v>0</v>
      </c>
      <c r="S513" s="23">
        <f t="shared" si="179"/>
        <v>0</v>
      </c>
      <c r="T513" s="24">
        <f t="shared" si="199"/>
        <v>0.42011394164721005</v>
      </c>
      <c r="U513" s="23" t="str">
        <f>'Uitgebreide invoer'!J513</f>
        <v>Nee</v>
      </c>
      <c r="V513" s="23">
        <f t="shared" si="180"/>
        <v>0.76888031592618511</v>
      </c>
      <c r="W513" s="23">
        <f t="shared" si="181"/>
        <v>2.7147423581463022</v>
      </c>
      <c r="X513" s="23">
        <f t="shared" si="182"/>
        <v>0.28322404651732658</v>
      </c>
      <c r="Y513" s="23">
        <f t="shared" si="183"/>
        <v>1.8137499546557554</v>
      </c>
      <c r="Z513" s="23">
        <f t="shared" si="184"/>
        <v>3.9766853045586981</v>
      </c>
      <c r="AA513" s="23">
        <f t="shared" si="185"/>
        <v>0.45609592304841218</v>
      </c>
      <c r="AB513" s="23">
        <f t="shared" si="186"/>
        <v>1.0448696387295704</v>
      </c>
      <c r="AC513" s="23">
        <f t="shared" si="187"/>
        <v>11.274338640894054</v>
      </c>
      <c r="AD513" s="23">
        <f t="shared" si="188"/>
        <v>104.48696387295703</v>
      </c>
      <c r="AE513" s="23">
        <f t="shared" si="189"/>
        <v>-0.2</v>
      </c>
      <c r="AF513" s="46">
        <f t="shared" si="190"/>
        <v>0.1750118169377029</v>
      </c>
      <c r="AG513" s="23">
        <f t="shared" si="191"/>
        <v>0.12494091531148555</v>
      </c>
      <c r="AH513" s="23">
        <f t="shared" si="192"/>
        <v>1.1980187407635272</v>
      </c>
      <c r="AI513" s="155">
        <f t="shared" si="193"/>
        <v>0.17634152524314856</v>
      </c>
      <c r="AJ513" s="155">
        <f t="shared" si="194"/>
        <v>2.5135308109474563E-2</v>
      </c>
      <c r="AK513" s="155">
        <f t="shared" si="195"/>
        <v>0.20147683335262312</v>
      </c>
      <c r="AL513" s="155">
        <f t="shared" si="196"/>
        <v>12.024293395115494</v>
      </c>
    </row>
    <row r="514" spans="1:38" s="156" customFormat="1" x14ac:dyDescent="0.35">
      <c r="A514" s="23">
        <f>'Uitgebreide invoer'!A514</f>
        <v>356.99999999999665</v>
      </c>
      <c r="B514" s="23">
        <f t="shared" si="175"/>
        <v>0.69999999999998863</v>
      </c>
      <c r="C514" s="23">
        <f>'Uitgebreide invoer'!B514</f>
        <v>0.2</v>
      </c>
      <c r="D514" s="23" t="str">
        <f>'Uitgebreide invoer'!C514</f>
        <v>100 - Riet</v>
      </c>
      <c r="E514" s="23">
        <f>'Uitgebreide invoer'!D514</f>
        <v>100</v>
      </c>
      <c r="F514" s="23">
        <f>'Uitgebreide invoer'!E514</f>
        <v>1.5</v>
      </c>
      <c r="G514" s="23">
        <f>'Uitgebreide invoer'!F514</f>
        <v>1.2</v>
      </c>
      <c r="H514" s="23">
        <f>'Uitgebreide invoer'!G514</f>
        <v>1.2</v>
      </c>
      <c r="I514" s="23">
        <f>'Uitgebreide invoer'!H514</f>
        <v>1</v>
      </c>
      <c r="J514" s="24">
        <f>J513+(+H514-I514)/(MAX('Invoerblad heterogene watergang'!$H$9:$H$17))*B514</f>
        <v>1.1019999999999888</v>
      </c>
      <c r="K514" s="24">
        <f t="shared" si="197"/>
        <v>1.8722507626039984</v>
      </c>
      <c r="L514" s="79">
        <f t="shared" si="198"/>
        <v>0.77008233313859287</v>
      </c>
      <c r="M514" s="91">
        <f>'Uitgebreide invoer'!K514</f>
        <v>50</v>
      </c>
      <c r="N514" s="89">
        <f t="shared" si="176"/>
        <v>1.4519999999999889</v>
      </c>
      <c r="O514" s="93" t="str">
        <f>'Uitgebreide invoer'!L514</f>
        <v>Begroeiing volgt bodemverloop</v>
      </c>
      <c r="P514" s="23">
        <f t="shared" si="177"/>
        <v>0.35</v>
      </c>
      <c r="Q514" s="24">
        <f t="shared" si="178"/>
        <v>2.4061352202378253E-4</v>
      </c>
      <c r="R514" s="23">
        <f>'Uitgebreide invoer'!I514</f>
        <v>0</v>
      </c>
      <c r="S514" s="23">
        <f t="shared" si="179"/>
        <v>0</v>
      </c>
      <c r="T514" s="24">
        <f t="shared" si="199"/>
        <v>0.42008233313859289</v>
      </c>
      <c r="U514" s="23" t="str">
        <f>'Uitgebreide invoer'!J514</f>
        <v>Nee</v>
      </c>
      <c r="V514" s="23">
        <f t="shared" si="180"/>
        <v>0.76880254968905704</v>
      </c>
      <c r="W514" s="23">
        <f t="shared" si="181"/>
        <v>2.7146283920477421</v>
      </c>
      <c r="X514" s="23">
        <f t="shared" si="182"/>
        <v>0.28320728978640114</v>
      </c>
      <c r="Y514" s="23">
        <f t="shared" si="183"/>
        <v>1.8136389994845794</v>
      </c>
      <c r="Z514" s="23">
        <f t="shared" si="184"/>
        <v>3.976571338460138</v>
      </c>
      <c r="AA514" s="23">
        <f t="shared" si="185"/>
        <v>0.45608109225745247</v>
      </c>
      <c r="AB514" s="23">
        <f t="shared" si="186"/>
        <v>1.0448364497955223</v>
      </c>
      <c r="AC514" s="23">
        <f t="shared" si="187"/>
        <v>11.272753678548611</v>
      </c>
      <c r="AD514" s="23">
        <f t="shared" si="188"/>
        <v>104.48364497955222</v>
      </c>
      <c r="AE514" s="23">
        <f t="shared" si="189"/>
        <v>-0.2</v>
      </c>
      <c r="AF514" s="46">
        <f t="shared" si="190"/>
        <v>0.1750069500405379</v>
      </c>
      <c r="AG514" s="23">
        <f t="shared" si="191"/>
        <v>0.12496524979731055</v>
      </c>
      <c r="AH514" s="23">
        <f t="shared" si="192"/>
        <v>1.1982335311251489</v>
      </c>
      <c r="AI514" s="155">
        <f t="shared" si="193"/>
        <v>0.17633668396695337</v>
      </c>
      <c r="AJ514" s="155">
        <f t="shared" si="194"/>
        <v>2.5140177812412564E-2</v>
      </c>
      <c r="AK514" s="155">
        <f t="shared" si="195"/>
        <v>0.20147686177936594</v>
      </c>
      <c r="AL514" s="155">
        <f t="shared" si="196"/>
        <v>12.023933109186482</v>
      </c>
    </row>
    <row r="515" spans="1:38" s="156" customFormat="1" x14ac:dyDescent="0.35">
      <c r="A515" s="23">
        <f>'Uitgebreide invoer'!A515</f>
        <v>357.69999999999663</v>
      </c>
      <c r="B515" s="23">
        <f t="shared" si="175"/>
        <v>0.69999999999998863</v>
      </c>
      <c r="C515" s="23">
        <f>'Uitgebreide invoer'!B515</f>
        <v>0.2</v>
      </c>
      <c r="D515" s="23" t="str">
        <f>'Uitgebreide invoer'!C515</f>
        <v>100 - Riet</v>
      </c>
      <c r="E515" s="23">
        <f>'Uitgebreide invoer'!D515</f>
        <v>100</v>
      </c>
      <c r="F515" s="23">
        <f>'Uitgebreide invoer'!E515</f>
        <v>1.5</v>
      </c>
      <c r="G515" s="23">
        <f>'Uitgebreide invoer'!F515</f>
        <v>1.2</v>
      </c>
      <c r="H515" s="23">
        <f>'Uitgebreide invoer'!G515</f>
        <v>1.2</v>
      </c>
      <c r="I515" s="23">
        <f>'Uitgebreide invoer'!H515</f>
        <v>1</v>
      </c>
      <c r="J515" s="24">
        <f>J514+(+H515-I515)/(MAX('Invoerblad heterogene watergang'!$H$9:$H$17))*B515</f>
        <v>1.1021999999999887</v>
      </c>
      <c r="K515" s="24">
        <f t="shared" si="197"/>
        <v>1.8724192300072513</v>
      </c>
      <c r="L515" s="79">
        <f t="shared" si="198"/>
        <v>0.77005076260400962</v>
      </c>
      <c r="M515" s="91">
        <f>'Uitgebreide invoer'!K515</f>
        <v>50</v>
      </c>
      <c r="N515" s="89">
        <f t="shared" si="176"/>
        <v>1.4521999999999888</v>
      </c>
      <c r="O515" s="93" t="str">
        <f>'Uitgebreide invoer'!L515</f>
        <v>Begroeiing volgt bodemverloop</v>
      </c>
      <c r="P515" s="23">
        <f t="shared" si="177"/>
        <v>0.35</v>
      </c>
      <c r="Q515" s="24">
        <f t="shared" si="178"/>
        <v>2.4066771893288706E-4</v>
      </c>
      <c r="R515" s="23">
        <f>'Uitgebreide invoer'!I515</f>
        <v>0</v>
      </c>
      <c r="S515" s="23">
        <f t="shared" si="179"/>
        <v>0</v>
      </c>
      <c r="T515" s="24">
        <f t="shared" si="199"/>
        <v>0.42005076260400964</v>
      </c>
      <c r="U515" s="23" t="str">
        <f>'Uitgebreide invoer'!J515</f>
        <v>Nee</v>
      </c>
      <c r="V515" s="23">
        <f t="shared" si="180"/>
        <v>0.7687248798711267</v>
      </c>
      <c r="W515" s="23">
        <f t="shared" si="181"/>
        <v>2.7145145628665084</v>
      </c>
      <c r="X515" s="23">
        <f t="shared" si="182"/>
        <v>0.28319055288447542</v>
      </c>
      <c r="Y515" s="23">
        <f t="shared" si="183"/>
        <v>1.8135281806053369</v>
      </c>
      <c r="Z515" s="23">
        <f t="shared" si="184"/>
        <v>3.9764575092789043</v>
      </c>
      <c r="AA515" s="23">
        <f t="shared" si="185"/>
        <v>0.45606627918783027</v>
      </c>
      <c r="AB515" s="23">
        <f t="shared" si="186"/>
        <v>1.0448033007342103</v>
      </c>
      <c r="AC515" s="23">
        <f t="shared" si="187"/>
        <v>11.271170737241629</v>
      </c>
      <c r="AD515" s="23">
        <f t="shared" si="188"/>
        <v>104.48033007342103</v>
      </c>
      <c r="AE515" s="23">
        <f t="shared" si="189"/>
        <v>-0.2</v>
      </c>
      <c r="AF515" s="46">
        <f t="shared" si="190"/>
        <v>0.17500208794249494</v>
      </c>
      <c r="AG515" s="23">
        <f t="shared" si="191"/>
        <v>0.12498956028752534</v>
      </c>
      <c r="AH515" s="23">
        <f t="shared" si="192"/>
        <v>1.1984483062169375</v>
      </c>
      <c r="AI515" s="155">
        <f t="shared" si="193"/>
        <v>0.17633184745251043</v>
      </c>
      <c r="AJ515" s="155">
        <f t="shared" si="194"/>
        <v>2.5145042712125362E-2</v>
      </c>
      <c r="AK515" s="155">
        <f t="shared" si="195"/>
        <v>0.2014768901646358</v>
      </c>
      <c r="AL515" s="155">
        <f t="shared" si="196"/>
        <v>12.02357327031449</v>
      </c>
    </row>
    <row r="516" spans="1:38" s="156" customFormat="1" x14ac:dyDescent="0.35">
      <c r="A516" s="23">
        <f>'Uitgebreide invoer'!A516</f>
        <v>358.39999999999662</v>
      </c>
      <c r="B516" s="23">
        <f t="shared" si="175"/>
        <v>0.69999999999998863</v>
      </c>
      <c r="C516" s="23">
        <f>'Uitgebreide invoer'!B516</f>
        <v>0.2</v>
      </c>
      <c r="D516" s="23" t="str">
        <f>'Uitgebreide invoer'!C516</f>
        <v>100 - Riet</v>
      </c>
      <c r="E516" s="23">
        <f>'Uitgebreide invoer'!D516</f>
        <v>100</v>
      </c>
      <c r="F516" s="23">
        <f>'Uitgebreide invoer'!E516</f>
        <v>1.5</v>
      </c>
      <c r="G516" s="23">
        <f>'Uitgebreide invoer'!F516</f>
        <v>1.2</v>
      </c>
      <c r="H516" s="23">
        <f>'Uitgebreide invoer'!G516</f>
        <v>1.2</v>
      </c>
      <c r="I516" s="23">
        <f>'Uitgebreide invoer'!H516</f>
        <v>1</v>
      </c>
      <c r="J516" s="24">
        <f>J515+(+H516-I516)/(MAX('Invoerblad heterogene watergang'!$H$9:$H$17))*B516</f>
        <v>1.1023999999999887</v>
      </c>
      <c r="K516" s="24">
        <f t="shared" si="197"/>
        <v>1.8725877353121552</v>
      </c>
      <c r="L516" s="79">
        <f t="shared" si="198"/>
        <v>0.77001923000726258</v>
      </c>
      <c r="M516" s="91">
        <f>'Uitgebreide invoer'!K516</f>
        <v>50</v>
      </c>
      <c r="N516" s="89">
        <f t="shared" si="176"/>
        <v>1.4523999999999888</v>
      </c>
      <c r="O516" s="93" t="str">
        <f>'Uitgebreide invoer'!L516</f>
        <v>Begroeiing volgt bodemverloop</v>
      </c>
      <c r="P516" s="23">
        <f t="shared" si="177"/>
        <v>0.35</v>
      </c>
      <c r="Q516" s="24">
        <f t="shared" si="178"/>
        <v>2.4072186414836425E-4</v>
      </c>
      <c r="R516" s="23">
        <f>'Uitgebreide invoer'!I516</f>
        <v>0</v>
      </c>
      <c r="S516" s="23">
        <f t="shared" si="179"/>
        <v>0</v>
      </c>
      <c r="T516" s="24">
        <f t="shared" si="199"/>
        <v>0.4200192300072626</v>
      </c>
      <c r="U516" s="23" t="str">
        <f>'Uitgebreide invoer'!J516</f>
        <v>Nee</v>
      </c>
      <c r="V516" s="23">
        <f t="shared" si="180"/>
        <v>0.76864730637255574</v>
      </c>
      <c r="W516" s="23">
        <f t="shared" si="181"/>
        <v>2.7144008704720886</v>
      </c>
      <c r="X516" s="23">
        <f t="shared" si="182"/>
        <v>0.28317383579341127</v>
      </c>
      <c r="Y516" s="23">
        <f t="shared" si="183"/>
        <v>1.8134174978801816</v>
      </c>
      <c r="Z516" s="23">
        <f t="shared" si="184"/>
        <v>3.9763438168844845</v>
      </c>
      <c r="AA516" s="23">
        <f t="shared" si="185"/>
        <v>0.45605148382289967</v>
      </c>
      <c r="AB516" s="23">
        <f t="shared" si="186"/>
        <v>1.044770191507626</v>
      </c>
      <c r="AC516" s="23">
        <f t="shared" si="187"/>
        <v>11.269589814734569</v>
      </c>
      <c r="AD516" s="23">
        <f t="shared" si="188"/>
        <v>104.4770191507626</v>
      </c>
      <c r="AE516" s="23">
        <f t="shared" si="189"/>
        <v>-0.2</v>
      </c>
      <c r="AF516" s="46">
        <f t="shared" si="190"/>
        <v>0.17499723064155634</v>
      </c>
      <c r="AG516" s="23">
        <f t="shared" si="191"/>
        <v>0.12501384679221836</v>
      </c>
      <c r="AH516" s="23">
        <f t="shared" si="192"/>
        <v>1.1986630660471786</v>
      </c>
      <c r="AI516" s="155">
        <f t="shared" si="193"/>
        <v>0.17632701569785264</v>
      </c>
      <c r="AJ516" s="155">
        <f t="shared" si="194"/>
        <v>2.5149902810635925E-2</v>
      </c>
      <c r="AK516" s="155">
        <f t="shared" si="195"/>
        <v>0.20147691850848856</v>
      </c>
      <c r="AL516" s="155">
        <f t="shared" si="196"/>
        <v>12.02321387804275</v>
      </c>
    </row>
    <row r="517" spans="1:38" s="156" customFormat="1" x14ac:dyDescent="0.35">
      <c r="A517" s="23">
        <f>'Uitgebreide invoer'!A517</f>
        <v>359.09999999999661</v>
      </c>
      <c r="B517" s="23">
        <f t="shared" ref="B517:B580" si="200">A518-A517</f>
        <v>0.69999999999998863</v>
      </c>
      <c r="C517" s="23">
        <f>'Uitgebreide invoer'!B517</f>
        <v>0.2</v>
      </c>
      <c r="D517" s="23" t="str">
        <f>'Uitgebreide invoer'!C517</f>
        <v>100 - Riet</v>
      </c>
      <c r="E517" s="23">
        <f>'Uitgebreide invoer'!D517</f>
        <v>100</v>
      </c>
      <c r="F517" s="23">
        <f>'Uitgebreide invoer'!E517</f>
        <v>1.5</v>
      </c>
      <c r="G517" s="23">
        <f>'Uitgebreide invoer'!F517</f>
        <v>1.2</v>
      </c>
      <c r="H517" s="23">
        <f>'Uitgebreide invoer'!G517</f>
        <v>1.2</v>
      </c>
      <c r="I517" s="23">
        <f>'Uitgebreide invoer'!H517</f>
        <v>1</v>
      </c>
      <c r="J517" s="24">
        <f>J516+(+H517-I517)/(MAX('Invoerblad heterogene watergang'!$H$9:$H$17))*B517</f>
        <v>1.1025999999999887</v>
      </c>
      <c r="K517" s="24">
        <f t="shared" si="197"/>
        <v>1.8727562784825362</v>
      </c>
      <c r="L517" s="79">
        <f t="shared" si="198"/>
        <v>0.76998773531216647</v>
      </c>
      <c r="M517" s="91">
        <f>'Uitgebreide invoer'!K517</f>
        <v>50</v>
      </c>
      <c r="N517" s="89">
        <f t="shared" ref="N517:N580" si="201">IF(O517="Begroeiing volgt horizontaal peil",$J$4+$P$4,J517+P517)</f>
        <v>1.4525999999999888</v>
      </c>
      <c r="O517" s="93" t="str">
        <f>'Uitgebreide invoer'!L517</f>
        <v>Begroeiing volgt bodemverloop</v>
      </c>
      <c r="P517" s="23">
        <f t="shared" ref="P517:P580" si="202">M517/100*$L$4</f>
        <v>0.35</v>
      </c>
      <c r="Q517" s="24">
        <f t="shared" ref="Q517:Q580" si="203">((-AC517+(AC517^2-4*AD517*AE517)^0.5)/(2*AD517))^2</f>
        <v>2.4077595768728338E-4</v>
      </c>
      <c r="R517" s="23">
        <f>'Uitgebreide invoer'!I517</f>
        <v>0</v>
      </c>
      <c r="S517" s="23">
        <f t="shared" ref="S517:S580" si="204">P517*R517</f>
        <v>0</v>
      </c>
      <c r="T517" s="24">
        <f t="shared" si="199"/>
        <v>0.41998773531216649</v>
      </c>
      <c r="U517" s="23" t="str">
        <f>'Uitgebreide invoer'!J517</f>
        <v>Nee</v>
      </c>
      <c r="V517" s="23">
        <f t="shared" ref="V517:V580" si="205">IF(((+T517*(G517+(F517*T517))+S517)*(IF(U517="Ja",0.5,1))+Y517*(IF(U517="Ja",0.5,0)))&lt;0,0,((+T517*(G517+(F517*T517))+S517)*(IF(U517="Ja",0.5,1))+Y517*(IF(U517="Ja",0.5,0))))</f>
        <v>0.76856982909356342</v>
      </c>
      <c r="W517" s="23">
        <f t="shared" ref="W517:W580" si="206">(+G517+(2*T517*(1+F517^2)^0.5)+2*(IF(R517&gt;0,1,0))*P517)*(IF(U517="Ja",0.5,1))+Z517*(IF(U517="Ja",0.5,0))</f>
        <v>2.7142873147340141</v>
      </c>
      <c r="X517" s="23">
        <f t="shared" ref="X517:X580" si="207">V517/W517</f>
        <v>0.28315713849507462</v>
      </c>
      <c r="Y517" s="23">
        <f t="shared" ref="Y517:Y580" si="208">L517*($G517+($F517*L517))</f>
        <v>1.8133069511713384</v>
      </c>
      <c r="Z517" s="23">
        <f t="shared" ref="Z517:Z580" si="209">$G517+(2*L517*(1+$F517^2)^0.5)</f>
        <v>3.9762302611464104</v>
      </c>
      <c r="AA517" s="23">
        <f t="shared" ref="AA517:AA580" si="210">Y517/Z517</f>
        <v>0.45603670614602015</v>
      </c>
      <c r="AB517" s="23">
        <f t="shared" ref="AB517:AB580" si="211">Y517-V517</f>
        <v>1.044737122077775</v>
      </c>
      <c r="AC517" s="23">
        <f t="shared" ref="AC517:AC580" si="212">34*V517*X517^(2/3)</f>
        <v>11.26801090879057</v>
      </c>
      <c r="AD517" s="23">
        <f t="shared" ref="AD517:AD580" si="213">E517*AB517</f>
        <v>104.47371220777751</v>
      </c>
      <c r="AE517" s="23">
        <f t="shared" ref="AE517:AE580" si="214">-C517</f>
        <v>-0.2</v>
      </c>
      <c r="AF517" s="46">
        <f t="shared" ref="AF517:AF580" si="215">(+(Q517^0.5))*V517*(X517^0.666)*34</f>
        <v>0.17499237813569901</v>
      </c>
      <c r="AG517" s="23">
        <f t="shared" ref="AG517:AG580" si="216">(+C517-AF517)/C517</f>
        <v>0.125038109321505</v>
      </c>
      <c r="AH517" s="23">
        <f t="shared" ref="AH517:AH580" si="217">J517+AG517*L517</f>
        <v>1.1988778106241695</v>
      </c>
      <c r="AI517" s="155">
        <f t="shared" ref="AI517:AI580" si="218">34*V517*X517^0.66*Q517^0.5</f>
        <v>0.17632218870100747</v>
      </c>
      <c r="AJ517" s="155">
        <f t="shared" ref="AJ517:AJ580" si="219">E517*AB517*Q517</f>
        <v>2.5154758109973259E-2</v>
      </c>
      <c r="AK517" s="155">
        <f t="shared" ref="AK517:AK580" si="220">AJ517+AI517</f>
        <v>0.20147694681098072</v>
      </c>
      <c r="AL517" s="155">
        <f t="shared" ref="AL517:AL580" si="221">AK517/(Y517*AA517^0.66*Q517^0.5)</f>
        <v>12.022854931914695</v>
      </c>
    </row>
    <row r="518" spans="1:38" s="156" customFormat="1" x14ac:dyDescent="0.35">
      <c r="A518" s="23">
        <f>'Uitgebreide invoer'!A518</f>
        <v>359.7999999999966</v>
      </c>
      <c r="B518" s="23">
        <f t="shared" si="200"/>
        <v>0.69999999999998863</v>
      </c>
      <c r="C518" s="23">
        <f>'Uitgebreide invoer'!B518</f>
        <v>0.2</v>
      </c>
      <c r="D518" s="23" t="str">
        <f>'Uitgebreide invoer'!C518</f>
        <v>100 - Riet</v>
      </c>
      <c r="E518" s="23">
        <f>'Uitgebreide invoer'!D518</f>
        <v>100</v>
      </c>
      <c r="F518" s="23">
        <f>'Uitgebreide invoer'!E518</f>
        <v>1.5</v>
      </c>
      <c r="G518" s="23">
        <f>'Uitgebreide invoer'!F518</f>
        <v>1.2</v>
      </c>
      <c r="H518" s="23">
        <f>'Uitgebreide invoer'!G518</f>
        <v>1.2</v>
      </c>
      <c r="I518" s="23">
        <f>'Uitgebreide invoer'!H518</f>
        <v>1</v>
      </c>
      <c r="J518" s="24">
        <f>J517+(+H518-I518)/(MAX('Invoerblad heterogene watergang'!$H$9:$H$17))*B518</f>
        <v>1.1027999999999887</v>
      </c>
      <c r="K518" s="24">
        <f t="shared" ref="K518:K581" si="222">IF(C518&lt;0,+K517-Q518*B518,+K517+Q518*B518)</f>
        <v>1.872924859482233</v>
      </c>
      <c r="L518" s="79">
        <f t="shared" ref="L518:L581" si="223">K517-J518</f>
        <v>0.76995627848254755</v>
      </c>
      <c r="M518" s="91">
        <f>'Uitgebreide invoer'!K518</f>
        <v>50</v>
      </c>
      <c r="N518" s="89">
        <f t="shared" si="201"/>
        <v>1.4527999999999888</v>
      </c>
      <c r="O518" s="93" t="str">
        <f>'Uitgebreide invoer'!L518</f>
        <v>Begroeiing volgt bodemverloop</v>
      </c>
      <c r="P518" s="23">
        <f t="shared" si="202"/>
        <v>0.35</v>
      </c>
      <c r="Q518" s="24">
        <f t="shared" si="203"/>
        <v>2.4082999956678987E-4</v>
      </c>
      <c r="R518" s="23">
        <f>'Uitgebreide invoer'!I518</f>
        <v>0</v>
      </c>
      <c r="S518" s="23">
        <f t="shared" si="204"/>
        <v>0</v>
      </c>
      <c r="T518" s="24">
        <f t="shared" ref="T518:T581" si="224">IF((IF(B518="","",(+K517-J518)-P518))&lt;0,0,(IF(B518="","",(+K517-J518)-P518)))</f>
        <v>0.41995627848254757</v>
      </c>
      <c r="U518" s="23" t="str">
        <f>'Uitgebreide invoer'!J518</f>
        <v>Nee</v>
      </c>
      <c r="V518" s="23">
        <f t="shared" si="205"/>
        <v>0.76849244793442362</v>
      </c>
      <c r="W518" s="23">
        <f t="shared" si="206"/>
        <v>2.7141738955218595</v>
      </c>
      <c r="X518" s="23">
        <f t="shared" si="207"/>
        <v>0.28314046097133511</v>
      </c>
      <c r="Y518" s="23">
        <f t="shared" si="208"/>
        <v>1.8131965403410983</v>
      </c>
      <c r="Z518" s="23">
        <f t="shared" si="209"/>
        <v>3.9761168419342559</v>
      </c>
      <c r="AA518" s="23">
        <f t="shared" si="210"/>
        <v>0.45602194614055536</v>
      </c>
      <c r="AB518" s="23">
        <f t="shared" si="211"/>
        <v>1.0447040924066746</v>
      </c>
      <c r="AC518" s="23">
        <f t="shared" si="212"/>
        <v>11.266434017174397</v>
      </c>
      <c r="AD518" s="23">
        <f t="shared" si="213"/>
        <v>104.47040924066746</v>
      </c>
      <c r="AE518" s="23">
        <f t="shared" si="214"/>
        <v>-0.2</v>
      </c>
      <c r="AF518" s="46">
        <f t="shared" si="215"/>
        <v>0.17498753042289353</v>
      </c>
      <c r="AG518" s="23">
        <f t="shared" si="216"/>
        <v>0.12506234788553242</v>
      </c>
      <c r="AH518" s="23">
        <f t="shared" si="217"/>
        <v>1.1990925399562229</v>
      </c>
      <c r="AI518" s="155">
        <f t="shared" si="218"/>
        <v>0.17631736645999613</v>
      </c>
      <c r="AJ518" s="155">
        <f t="shared" si="219"/>
        <v>2.5159608612172306E-2</v>
      </c>
      <c r="AK518" s="155">
        <f t="shared" si="220"/>
        <v>0.20147697507216844</v>
      </c>
      <c r="AL518" s="155">
        <f t="shared" si="221"/>
        <v>12.022496431473984</v>
      </c>
    </row>
    <row r="519" spans="1:38" s="156" customFormat="1" x14ac:dyDescent="0.35">
      <c r="A519" s="23">
        <f>'Uitgebreide invoer'!A519</f>
        <v>360.49999999999659</v>
      </c>
      <c r="B519" s="23">
        <f t="shared" si="200"/>
        <v>0.69999999999998863</v>
      </c>
      <c r="C519" s="23">
        <f>'Uitgebreide invoer'!B519</f>
        <v>0.2</v>
      </c>
      <c r="D519" s="23" t="str">
        <f>'Uitgebreide invoer'!C519</f>
        <v>100 - Riet</v>
      </c>
      <c r="E519" s="23">
        <f>'Uitgebreide invoer'!D519</f>
        <v>100</v>
      </c>
      <c r="F519" s="23">
        <f>'Uitgebreide invoer'!E519</f>
        <v>1.5</v>
      </c>
      <c r="G519" s="23">
        <f>'Uitgebreide invoer'!F519</f>
        <v>1.2</v>
      </c>
      <c r="H519" s="23">
        <f>'Uitgebreide invoer'!G519</f>
        <v>1.2</v>
      </c>
      <c r="I519" s="23">
        <f>'Uitgebreide invoer'!H519</f>
        <v>1</v>
      </c>
      <c r="J519" s="24">
        <f>J518+(+H519-I519)/(MAX('Invoerblad heterogene watergang'!$H$9:$H$17))*B519</f>
        <v>1.1029999999999887</v>
      </c>
      <c r="K519" s="24">
        <f t="shared" si="222"/>
        <v>1.8730934782750959</v>
      </c>
      <c r="L519" s="79">
        <f t="shared" si="223"/>
        <v>0.76992485948224432</v>
      </c>
      <c r="M519" s="91">
        <f>'Uitgebreide invoer'!K519</f>
        <v>50</v>
      </c>
      <c r="N519" s="89">
        <f t="shared" si="201"/>
        <v>1.4529999999999887</v>
      </c>
      <c r="O519" s="93" t="str">
        <f>'Uitgebreide invoer'!L519</f>
        <v>Begroeiing volgt bodemverloop</v>
      </c>
      <c r="P519" s="23">
        <f t="shared" si="202"/>
        <v>0.35</v>
      </c>
      <c r="Q519" s="24">
        <f t="shared" si="203"/>
        <v>2.4088398980410365E-4</v>
      </c>
      <c r="R519" s="23">
        <f>'Uitgebreide invoer'!I519</f>
        <v>0</v>
      </c>
      <c r="S519" s="23">
        <f t="shared" si="204"/>
        <v>0</v>
      </c>
      <c r="T519" s="24">
        <f t="shared" si="224"/>
        <v>0.41992485948224434</v>
      </c>
      <c r="U519" s="23" t="str">
        <f>'Uitgebreide invoer'!J519</f>
        <v>Nee</v>
      </c>
      <c r="V519" s="23">
        <f t="shared" si="205"/>
        <v>0.76841516279546718</v>
      </c>
      <c r="W519" s="23">
        <f t="shared" si="206"/>
        <v>2.7140606127052425</v>
      </c>
      <c r="X519" s="23">
        <f t="shared" si="207"/>
        <v>0.28312380320406649</v>
      </c>
      <c r="Y519" s="23">
        <f t="shared" si="208"/>
        <v>1.8130862652518238</v>
      </c>
      <c r="Z519" s="23">
        <f t="shared" si="209"/>
        <v>3.9760035591176388</v>
      </c>
      <c r="AA519" s="23">
        <f t="shared" si="210"/>
        <v>0.45600720378987458</v>
      </c>
      <c r="AB519" s="23">
        <f t="shared" si="211"/>
        <v>1.0446711024563566</v>
      </c>
      <c r="AC519" s="23">
        <f t="shared" si="212"/>
        <v>11.264859137652497</v>
      </c>
      <c r="AD519" s="23">
        <f t="shared" si="213"/>
        <v>104.46711024563567</v>
      </c>
      <c r="AE519" s="23">
        <f t="shared" si="214"/>
        <v>-0.2</v>
      </c>
      <c r="AF519" s="46">
        <f t="shared" si="215"/>
        <v>0.17498268750110463</v>
      </c>
      <c r="AG519" s="23">
        <f t="shared" si="216"/>
        <v>0.12508656249447692</v>
      </c>
      <c r="AH519" s="23">
        <f t="shared" si="217"/>
        <v>1.1993072540516658</v>
      </c>
      <c r="AI519" s="155">
        <f t="shared" si="218"/>
        <v>0.17631254897283385</v>
      </c>
      <c r="AJ519" s="155">
        <f t="shared" si="219"/>
        <v>2.5164454319273874E-2</v>
      </c>
      <c r="AK519" s="155">
        <f t="shared" si="220"/>
        <v>0.20147700329210771</v>
      </c>
      <c r="AL519" s="155">
        <f t="shared" si="221"/>
        <v>12.022138376264465</v>
      </c>
    </row>
    <row r="520" spans="1:38" s="156" customFormat="1" x14ac:dyDescent="0.35">
      <c r="A520" s="23">
        <f>'Uitgebreide invoer'!A520</f>
        <v>361.19999999999658</v>
      </c>
      <c r="B520" s="23">
        <f t="shared" si="200"/>
        <v>0.69999999999998863</v>
      </c>
      <c r="C520" s="23">
        <f>'Uitgebreide invoer'!B520</f>
        <v>0.2</v>
      </c>
      <c r="D520" s="23" t="str">
        <f>'Uitgebreide invoer'!C520</f>
        <v>100 - Riet</v>
      </c>
      <c r="E520" s="23">
        <f>'Uitgebreide invoer'!D520</f>
        <v>100</v>
      </c>
      <c r="F520" s="23">
        <f>'Uitgebreide invoer'!E520</f>
        <v>1.5</v>
      </c>
      <c r="G520" s="23">
        <f>'Uitgebreide invoer'!F520</f>
        <v>1.2</v>
      </c>
      <c r="H520" s="23">
        <f>'Uitgebreide invoer'!G520</f>
        <v>1.2</v>
      </c>
      <c r="I520" s="23">
        <f>'Uitgebreide invoer'!H520</f>
        <v>1</v>
      </c>
      <c r="J520" s="24">
        <f>J519+(+H520-I520)/(MAX('Invoerblad heterogene watergang'!$H$9:$H$17))*B520</f>
        <v>1.1031999999999886</v>
      </c>
      <c r="K520" s="24">
        <f t="shared" si="222"/>
        <v>1.8732621348249874</v>
      </c>
      <c r="L520" s="79">
        <f t="shared" si="223"/>
        <v>0.76989347827510723</v>
      </c>
      <c r="M520" s="91">
        <f>'Uitgebreide invoer'!K520</f>
        <v>50</v>
      </c>
      <c r="N520" s="89">
        <f t="shared" si="201"/>
        <v>1.4531999999999887</v>
      </c>
      <c r="O520" s="93" t="str">
        <f>'Uitgebreide invoer'!L520</f>
        <v>Begroeiing volgt bodemverloop</v>
      </c>
      <c r="P520" s="23">
        <f t="shared" si="202"/>
        <v>0.35</v>
      </c>
      <c r="Q520" s="24">
        <f t="shared" si="203"/>
        <v>2.4093792841652027E-4</v>
      </c>
      <c r="R520" s="23">
        <f>'Uitgebreide invoer'!I520</f>
        <v>0</v>
      </c>
      <c r="S520" s="23">
        <f t="shared" si="204"/>
        <v>0</v>
      </c>
      <c r="T520" s="24">
        <f t="shared" si="224"/>
        <v>0.41989347827510726</v>
      </c>
      <c r="U520" s="23" t="str">
        <f>'Uitgebreide invoer'!J520</f>
        <v>Nee</v>
      </c>
      <c r="V520" s="23">
        <f t="shared" si="205"/>
        <v>0.76833797357708067</v>
      </c>
      <c r="W520" s="23">
        <f t="shared" si="206"/>
        <v>2.7139474661538237</v>
      </c>
      <c r="X520" s="23">
        <f t="shared" si="207"/>
        <v>0.28310716517514645</v>
      </c>
      <c r="Y520" s="23">
        <f t="shared" si="208"/>
        <v>1.8129761257659429</v>
      </c>
      <c r="Z520" s="23">
        <f t="shared" si="209"/>
        <v>3.97589041256622</v>
      </c>
      <c r="AA520" s="23">
        <f t="shared" si="210"/>
        <v>0.45599247907735108</v>
      </c>
      <c r="AB520" s="23">
        <f t="shared" si="211"/>
        <v>1.0446381521888624</v>
      </c>
      <c r="AC520" s="23">
        <f t="shared" si="212"/>
        <v>11.263286267992953</v>
      </c>
      <c r="AD520" s="23">
        <f t="shared" si="213"/>
        <v>104.46381521888624</v>
      </c>
      <c r="AE520" s="23">
        <f t="shared" si="214"/>
        <v>-0.2</v>
      </c>
      <c r="AF520" s="46">
        <f t="shared" si="215"/>
        <v>0.17497784936829103</v>
      </c>
      <c r="AG520" s="23">
        <f t="shared" si="216"/>
        <v>0.12511075315854492</v>
      </c>
      <c r="AH520" s="23">
        <f t="shared" si="217"/>
        <v>1.1995219529188392</v>
      </c>
      <c r="AI520" s="155">
        <f t="shared" si="218"/>
        <v>0.17630773623752991</v>
      </c>
      <c r="AJ520" s="155">
        <f t="shared" si="219"/>
        <v>2.5169295233324614E-2</v>
      </c>
      <c r="AK520" s="155">
        <f t="shared" si="220"/>
        <v>0.20147703147085452</v>
      </c>
      <c r="AL520" s="155">
        <f t="shared" si="221"/>
        <v>12.021780765830242</v>
      </c>
    </row>
    <row r="521" spans="1:38" s="156" customFormat="1" x14ac:dyDescent="0.35">
      <c r="A521" s="23">
        <f>'Uitgebreide invoer'!A521</f>
        <v>361.89999999999657</v>
      </c>
      <c r="B521" s="23">
        <f t="shared" si="200"/>
        <v>0.69999999999998863</v>
      </c>
      <c r="C521" s="23">
        <f>'Uitgebreide invoer'!B521</f>
        <v>0.2</v>
      </c>
      <c r="D521" s="23" t="str">
        <f>'Uitgebreide invoer'!C521</f>
        <v>100 - Riet</v>
      </c>
      <c r="E521" s="23">
        <f>'Uitgebreide invoer'!D521</f>
        <v>100</v>
      </c>
      <c r="F521" s="23">
        <f>'Uitgebreide invoer'!E521</f>
        <v>1.5</v>
      </c>
      <c r="G521" s="23">
        <f>'Uitgebreide invoer'!F521</f>
        <v>1.2</v>
      </c>
      <c r="H521" s="23">
        <f>'Uitgebreide invoer'!G521</f>
        <v>1.2</v>
      </c>
      <c r="I521" s="23">
        <f>'Uitgebreide invoer'!H521</f>
        <v>1</v>
      </c>
      <c r="J521" s="24">
        <f>J520+(+H521-I521)/(MAX('Invoerblad heterogene watergang'!$H$9:$H$17))*B521</f>
        <v>1.1033999999999886</v>
      </c>
      <c r="K521" s="24">
        <f t="shared" si="222"/>
        <v>1.8734308290957824</v>
      </c>
      <c r="L521" s="79">
        <f t="shared" si="223"/>
        <v>0.76986213482499877</v>
      </c>
      <c r="M521" s="91">
        <f>'Uitgebreide invoer'!K521</f>
        <v>50</v>
      </c>
      <c r="N521" s="89">
        <f t="shared" si="201"/>
        <v>1.4533999999999887</v>
      </c>
      <c r="O521" s="93" t="str">
        <f>'Uitgebreide invoer'!L521</f>
        <v>Begroeiing volgt bodemverloop</v>
      </c>
      <c r="P521" s="23">
        <f t="shared" si="202"/>
        <v>0.35</v>
      </c>
      <c r="Q521" s="24">
        <f t="shared" si="203"/>
        <v>2.4099181542141133E-4</v>
      </c>
      <c r="R521" s="23">
        <f>'Uitgebreide invoer'!I521</f>
        <v>0</v>
      </c>
      <c r="S521" s="23">
        <f t="shared" si="204"/>
        <v>0</v>
      </c>
      <c r="T521" s="24">
        <f t="shared" si="224"/>
        <v>0.41986213482499879</v>
      </c>
      <c r="U521" s="23" t="str">
        <f>'Uitgebreide invoer'!J521</f>
        <v>Nee</v>
      </c>
      <c r="V521" s="23">
        <f t="shared" si="205"/>
        <v>0.76826088017970673</v>
      </c>
      <c r="W521" s="23">
        <f t="shared" si="206"/>
        <v>2.7138344557373077</v>
      </c>
      <c r="X521" s="23">
        <f t="shared" si="207"/>
        <v>0.28309054686645646</v>
      </c>
      <c r="Y521" s="23">
        <f t="shared" si="208"/>
        <v>1.8128661217459552</v>
      </c>
      <c r="Z521" s="23">
        <f t="shared" si="209"/>
        <v>3.9757774021497037</v>
      </c>
      <c r="AA521" s="23">
        <f t="shared" si="210"/>
        <v>0.45597777198636374</v>
      </c>
      <c r="AB521" s="23">
        <f t="shared" si="211"/>
        <v>1.0446052415662486</v>
      </c>
      <c r="AC521" s="23">
        <f t="shared" si="212"/>
        <v>11.261715405965514</v>
      </c>
      <c r="AD521" s="23">
        <f t="shared" si="213"/>
        <v>104.46052415662486</v>
      </c>
      <c r="AE521" s="23">
        <f t="shared" si="214"/>
        <v>-0.2</v>
      </c>
      <c r="AF521" s="46">
        <f t="shared" si="215"/>
        <v>0.17497301602240589</v>
      </c>
      <c r="AG521" s="23">
        <f t="shared" si="216"/>
        <v>0.1251349198879706</v>
      </c>
      <c r="AH521" s="23">
        <f t="shared" si="217"/>
        <v>1.1997366365660969</v>
      </c>
      <c r="AI521" s="155">
        <f t="shared" si="218"/>
        <v>0.17630292825208774</v>
      </c>
      <c r="AJ521" s="155">
        <f t="shared" si="219"/>
        <v>2.5174131356377215E-2</v>
      </c>
      <c r="AK521" s="155">
        <f t="shared" si="220"/>
        <v>0.20147705960846496</v>
      </c>
      <c r="AL521" s="155">
        <f t="shared" si="221"/>
        <v>12.021423599715588</v>
      </c>
    </row>
    <row r="522" spans="1:38" s="156" customFormat="1" x14ac:dyDescent="0.35">
      <c r="A522" s="23">
        <f>'Uitgebreide invoer'!A522</f>
        <v>362.59999999999656</v>
      </c>
      <c r="B522" s="23">
        <f t="shared" si="200"/>
        <v>0.69999999999998863</v>
      </c>
      <c r="C522" s="23">
        <f>'Uitgebreide invoer'!B522</f>
        <v>0.2</v>
      </c>
      <c r="D522" s="23" t="str">
        <f>'Uitgebreide invoer'!C522</f>
        <v>100 - Riet</v>
      </c>
      <c r="E522" s="23">
        <f>'Uitgebreide invoer'!D522</f>
        <v>100</v>
      </c>
      <c r="F522" s="23">
        <f>'Uitgebreide invoer'!E522</f>
        <v>1.5</v>
      </c>
      <c r="G522" s="23">
        <f>'Uitgebreide invoer'!F522</f>
        <v>1.2</v>
      </c>
      <c r="H522" s="23">
        <f>'Uitgebreide invoer'!G522</f>
        <v>1.2</v>
      </c>
      <c r="I522" s="23">
        <f>'Uitgebreide invoer'!H522</f>
        <v>1</v>
      </c>
      <c r="J522" s="24">
        <f>J521+(+H522-I522)/(MAX('Invoerblad heterogene watergang'!$H$9:$H$17))*B522</f>
        <v>1.1035999999999886</v>
      </c>
      <c r="K522" s="24">
        <f t="shared" si="222"/>
        <v>1.8735995610513678</v>
      </c>
      <c r="L522" s="79">
        <f t="shared" si="223"/>
        <v>0.76983082909579381</v>
      </c>
      <c r="M522" s="91">
        <f>'Uitgebreide invoer'!K522</f>
        <v>50</v>
      </c>
      <c r="N522" s="89">
        <f t="shared" si="201"/>
        <v>1.4535999999999887</v>
      </c>
      <c r="O522" s="93" t="str">
        <f>'Uitgebreide invoer'!L522</f>
        <v>Begroeiing volgt bodemverloop</v>
      </c>
      <c r="P522" s="23">
        <f t="shared" si="202"/>
        <v>0.35</v>
      </c>
      <c r="Q522" s="24">
        <f t="shared" si="203"/>
        <v>2.4104565083622186E-4</v>
      </c>
      <c r="R522" s="23">
        <f>'Uitgebreide invoer'!I522</f>
        <v>0</v>
      </c>
      <c r="S522" s="23">
        <f t="shared" si="204"/>
        <v>0</v>
      </c>
      <c r="T522" s="24">
        <f t="shared" si="224"/>
        <v>0.41983082909579383</v>
      </c>
      <c r="U522" s="23" t="str">
        <f>'Uitgebreide invoer'!J522</f>
        <v>Nee</v>
      </c>
      <c r="V522" s="23">
        <f t="shared" si="205"/>
        <v>0.76818388250384506</v>
      </c>
      <c r="W522" s="23">
        <f t="shared" si="206"/>
        <v>2.7137215813254434</v>
      </c>
      <c r="X522" s="23">
        <f t="shared" si="207"/>
        <v>0.28307394825988247</v>
      </c>
      <c r="Y522" s="23">
        <f t="shared" si="208"/>
        <v>1.8127562530544283</v>
      </c>
      <c r="Z522" s="23">
        <f t="shared" si="209"/>
        <v>3.9756645277378393</v>
      </c>
      <c r="AA522" s="23">
        <f t="shared" si="210"/>
        <v>0.45596308250029588</v>
      </c>
      <c r="AB522" s="23">
        <f t="shared" si="211"/>
        <v>1.0445723705505832</v>
      </c>
      <c r="AC522" s="23">
        <f t="shared" si="212"/>
        <v>11.26014654934159</v>
      </c>
      <c r="AD522" s="23">
        <f t="shared" si="213"/>
        <v>104.45723705505831</v>
      </c>
      <c r="AE522" s="23">
        <f t="shared" si="214"/>
        <v>-0.2</v>
      </c>
      <c r="AF522" s="46">
        <f t="shared" si="215"/>
        <v>0.17496818746139625</v>
      </c>
      <c r="AG522" s="23">
        <f t="shared" si="216"/>
        <v>0.1251590626930188</v>
      </c>
      <c r="AH522" s="23">
        <f t="shared" si="217"/>
        <v>1.1999513050018078</v>
      </c>
      <c r="AI522" s="155">
        <f t="shared" si="218"/>
        <v>0.17629812501450479</v>
      </c>
      <c r="AJ522" s="155">
        <f t="shared" si="219"/>
        <v>2.5178962690490043E-2</v>
      </c>
      <c r="AK522" s="155">
        <f t="shared" si="220"/>
        <v>0.20147708770499484</v>
      </c>
      <c r="AL522" s="155">
        <f t="shared" si="221"/>
        <v>12.02106687746503</v>
      </c>
    </row>
    <row r="523" spans="1:38" s="156" customFormat="1" x14ac:dyDescent="0.35">
      <c r="A523" s="23">
        <f>'Uitgebreide invoer'!A523</f>
        <v>363.29999999999654</v>
      </c>
      <c r="B523" s="23">
        <f t="shared" si="200"/>
        <v>0.69999999999998863</v>
      </c>
      <c r="C523" s="23">
        <f>'Uitgebreide invoer'!B523</f>
        <v>0.2</v>
      </c>
      <c r="D523" s="23" t="str">
        <f>'Uitgebreide invoer'!C523</f>
        <v>100 - Riet</v>
      </c>
      <c r="E523" s="23">
        <f>'Uitgebreide invoer'!D523</f>
        <v>100</v>
      </c>
      <c r="F523" s="23">
        <f>'Uitgebreide invoer'!E523</f>
        <v>1.5</v>
      </c>
      <c r="G523" s="23">
        <f>'Uitgebreide invoer'!F523</f>
        <v>1.2</v>
      </c>
      <c r="H523" s="23">
        <f>'Uitgebreide invoer'!G523</f>
        <v>1.2</v>
      </c>
      <c r="I523" s="23">
        <f>'Uitgebreide invoer'!H523</f>
        <v>1</v>
      </c>
      <c r="J523" s="24">
        <f>J522+(+H523-I523)/(MAX('Invoerblad heterogene watergang'!$H$9:$H$17))*B523</f>
        <v>1.1037999999999886</v>
      </c>
      <c r="K523" s="24">
        <f t="shared" si="222"/>
        <v>1.8737683306556427</v>
      </c>
      <c r="L523" s="79">
        <f t="shared" si="223"/>
        <v>0.76979956105137926</v>
      </c>
      <c r="M523" s="91">
        <f>'Uitgebreide invoer'!K523</f>
        <v>50</v>
      </c>
      <c r="N523" s="89">
        <f t="shared" si="201"/>
        <v>1.4537999999999887</v>
      </c>
      <c r="O523" s="93" t="str">
        <f>'Uitgebreide invoer'!L523</f>
        <v>Begroeiing volgt bodemverloop</v>
      </c>
      <c r="P523" s="23">
        <f t="shared" si="202"/>
        <v>0.35</v>
      </c>
      <c r="Q523" s="24">
        <f t="shared" si="203"/>
        <v>2.4109943467847254E-4</v>
      </c>
      <c r="R523" s="23">
        <f>'Uitgebreide invoer'!I523</f>
        <v>0</v>
      </c>
      <c r="S523" s="23">
        <f t="shared" si="204"/>
        <v>0</v>
      </c>
      <c r="T523" s="24">
        <f t="shared" si="224"/>
        <v>0.41979956105137928</v>
      </c>
      <c r="U523" s="23" t="str">
        <f>'Uitgebreide invoer'!J523</f>
        <v>Nee</v>
      </c>
      <c r="V523" s="23">
        <f t="shared" si="205"/>
        <v>0.76810698045005121</v>
      </c>
      <c r="W523" s="23">
        <f t="shared" si="206"/>
        <v>2.7136088427880232</v>
      </c>
      <c r="X523" s="23">
        <f t="shared" si="207"/>
        <v>0.28305736933731418</v>
      </c>
      <c r="Y523" s="23">
        <f t="shared" si="208"/>
        <v>1.8126465195539994</v>
      </c>
      <c r="Z523" s="23">
        <f t="shared" si="209"/>
        <v>3.9755517892004191</v>
      </c>
      <c r="AA523" s="23">
        <f t="shared" si="210"/>
        <v>0.45594841060253599</v>
      </c>
      <c r="AB523" s="23">
        <f t="shared" si="211"/>
        <v>1.044539539103948</v>
      </c>
      <c r="AC523" s="23">
        <f t="shared" si="212"/>
        <v>11.258579695894248</v>
      </c>
      <c r="AD523" s="23">
        <f t="shared" si="213"/>
        <v>104.4539539103948</v>
      </c>
      <c r="AE523" s="23">
        <f t="shared" si="214"/>
        <v>-0.2</v>
      </c>
      <c r="AF523" s="46">
        <f t="shared" si="215"/>
        <v>0.17496336368320334</v>
      </c>
      <c r="AG523" s="23">
        <f t="shared" si="216"/>
        <v>0.12518318158398337</v>
      </c>
      <c r="AH523" s="23">
        <f t="shared" si="217"/>
        <v>1.200165958234354</v>
      </c>
      <c r="AI523" s="155">
        <f t="shared" si="218"/>
        <v>0.17629332652277269</v>
      </c>
      <c r="AJ523" s="155">
        <f t="shared" si="219"/>
        <v>2.5183789237727412E-2</v>
      </c>
      <c r="AK523" s="155">
        <f t="shared" si="220"/>
        <v>0.20147711576050009</v>
      </c>
      <c r="AL523" s="155">
        <f t="shared" si="221"/>
        <v>12.020710598623294</v>
      </c>
    </row>
    <row r="524" spans="1:38" s="156" customFormat="1" x14ac:dyDescent="0.35">
      <c r="A524" s="23">
        <f>'Uitgebreide invoer'!A524</f>
        <v>363.99999999999653</v>
      </c>
      <c r="B524" s="23">
        <f t="shared" si="200"/>
        <v>0.69999999999998863</v>
      </c>
      <c r="C524" s="23">
        <f>'Uitgebreide invoer'!B524</f>
        <v>0.2</v>
      </c>
      <c r="D524" s="23" t="str">
        <f>'Uitgebreide invoer'!C524</f>
        <v>100 - Riet</v>
      </c>
      <c r="E524" s="23">
        <f>'Uitgebreide invoer'!D524</f>
        <v>100</v>
      </c>
      <c r="F524" s="23">
        <f>'Uitgebreide invoer'!E524</f>
        <v>1.5</v>
      </c>
      <c r="G524" s="23">
        <f>'Uitgebreide invoer'!F524</f>
        <v>1.2</v>
      </c>
      <c r="H524" s="23">
        <f>'Uitgebreide invoer'!G524</f>
        <v>1.2</v>
      </c>
      <c r="I524" s="23">
        <f>'Uitgebreide invoer'!H524</f>
        <v>1</v>
      </c>
      <c r="J524" s="24">
        <f>J523+(+H524-I524)/(MAX('Invoerblad heterogene watergang'!$H$9:$H$17))*B524</f>
        <v>1.1039999999999885</v>
      </c>
      <c r="K524" s="24">
        <f t="shared" si="222"/>
        <v>1.8739371378725187</v>
      </c>
      <c r="L524" s="79">
        <f t="shared" si="223"/>
        <v>0.7697683306556542</v>
      </c>
      <c r="M524" s="91">
        <f>'Uitgebreide invoer'!K524</f>
        <v>50</v>
      </c>
      <c r="N524" s="89">
        <f t="shared" si="201"/>
        <v>1.4539999999999886</v>
      </c>
      <c r="O524" s="93" t="str">
        <f>'Uitgebreide invoer'!L524</f>
        <v>Begroeiing volgt bodemverloop</v>
      </c>
      <c r="P524" s="23">
        <f t="shared" si="202"/>
        <v>0.35</v>
      </c>
      <c r="Q524" s="24">
        <f t="shared" si="203"/>
        <v>2.4115316696575838E-4</v>
      </c>
      <c r="R524" s="23">
        <f>'Uitgebreide invoer'!I524</f>
        <v>0</v>
      </c>
      <c r="S524" s="23">
        <f t="shared" si="204"/>
        <v>0</v>
      </c>
      <c r="T524" s="24">
        <f t="shared" si="224"/>
        <v>0.41976833065565422</v>
      </c>
      <c r="U524" s="23" t="str">
        <f>'Uitgebreide invoer'!J524</f>
        <v>Nee</v>
      </c>
      <c r="V524" s="23">
        <f t="shared" si="205"/>
        <v>0.76803017391893702</v>
      </c>
      <c r="W524" s="23">
        <f t="shared" si="206"/>
        <v>2.7134962399948837</v>
      </c>
      <c r="X524" s="23">
        <f t="shared" si="207"/>
        <v>0.2830408100806453</v>
      </c>
      <c r="Y524" s="23">
        <f t="shared" si="208"/>
        <v>1.8125369211073741</v>
      </c>
      <c r="Z524" s="23">
        <f t="shared" si="209"/>
        <v>3.9754391864072796</v>
      </c>
      <c r="AA524" s="23">
        <f t="shared" si="210"/>
        <v>0.45593375627647736</v>
      </c>
      <c r="AB524" s="23">
        <f t="shared" si="211"/>
        <v>1.0445067471884371</v>
      </c>
      <c r="AC524" s="23">
        <f t="shared" si="212"/>
        <v>11.257014843398203</v>
      </c>
      <c r="AD524" s="23">
        <f t="shared" si="213"/>
        <v>104.4506747188437</v>
      </c>
      <c r="AE524" s="23">
        <f t="shared" si="214"/>
        <v>-0.2</v>
      </c>
      <c r="AF524" s="46">
        <f t="shared" si="215"/>
        <v>0.17495854468576261</v>
      </c>
      <c r="AG524" s="23">
        <f t="shared" si="216"/>
        <v>0.12520727657118702</v>
      </c>
      <c r="AH524" s="23">
        <f t="shared" si="217"/>
        <v>1.2003805962721319</v>
      </c>
      <c r="AI524" s="155">
        <f t="shared" si="218"/>
        <v>0.17628853277487702</v>
      </c>
      <c r="AJ524" s="155">
        <f t="shared" si="219"/>
        <v>2.5188611000159435E-2</v>
      </c>
      <c r="AK524" s="155">
        <f t="shared" si="220"/>
        <v>0.20147714377503645</v>
      </c>
      <c r="AL524" s="155">
        <f t="shared" si="221"/>
        <v>12.020354762735325</v>
      </c>
    </row>
    <row r="525" spans="1:38" s="156" customFormat="1" x14ac:dyDescent="0.35">
      <c r="A525" s="23">
        <f>'Uitgebreide invoer'!A525</f>
        <v>364.69999999999652</v>
      </c>
      <c r="B525" s="23">
        <f t="shared" si="200"/>
        <v>0.69999999999998863</v>
      </c>
      <c r="C525" s="23">
        <f>'Uitgebreide invoer'!B525</f>
        <v>0.2</v>
      </c>
      <c r="D525" s="23" t="str">
        <f>'Uitgebreide invoer'!C525</f>
        <v>100 - Riet</v>
      </c>
      <c r="E525" s="23">
        <f>'Uitgebreide invoer'!D525</f>
        <v>100</v>
      </c>
      <c r="F525" s="23">
        <f>'Uitgebreide invoer'!E525</f>
        <v>1.5</v>
      </c>
      <c r="G525" s="23">
        <f>'Uitgebreide invoer'!F525</f>
        <v>1.2</v>
      </c>
      <c r="H525" s="23">
        <f>'Uitgebreide invoer'!G525</f>
        <v>1.2</v>
      </c>
      <c r="I525" s="23">
        <f>'Uitgebreide invoer'!H525</f>
        <v>1</v>
      </c>
      <c r="J525" s="24">
        <f>J524+(+H525-I525)/(MAX('Invoerblad heterogene watergang'!$H$9:$H$17))*B525</f>
        <v>1.1041999999999885</v>
      </c>
      <c r="K525" s="24">
        <f t="shared" si="222"/>
        <v>1.8741059826659197</v>
      </c>
      <c r="L525" s="79">
        <f t="shared" si="223"/>
        <v>0.76973713787253017</v>
      </c>
      <c r="M525" s="91">
        <f>'Uitgebreide invoer'!K525</f>
        <v>50</v>
      </c>
      <c r="N525" s="89">
        <f t="shared" si="201"/>
        <v>1.4541999999999886</v>
      </c>
      <c r="O525" s="93" t="str">
        <f>'Uitgebreide invoer'!L525</f>
        <v>Begroeiing volgt bodemverloop</v>
      </c>
      <c r="P525" s="23">
        <f t="shared" si="202"/>
        <v>0.35</v>
      </c>
      <c r="Q525" s="24">
        <f t="shared" si="203"/>
        <v>2.4120684771574883E-4</v>
      </c>
      <c r="R525" s="23">
        <f>'Uitgebreide invoer'!I525</f>
        <v>0</v>
      </c>
      <c r="S525" s="23">
        <f t="shared" si="204"/>
        <v>0</v>
      </c>
      <c r="T525" s="24">
        <f t="shared" si="224"/>
        <v>0.4197371378725302</v>
      </c>
      <c r="U525" s="23" t="str">
        <f>'Uitgebreide invoer'!J525</f>
        <v>Nee</v>
      </c>
      <c r="V525" s="23">
        <f t="shared" si="205"/>
        <v>0.76795346281117138</v>
      </c>
      <c r="W525" s="23">
        <f t="shared" si="206"/>
        <v>2.7133837728159054</v>
      </c>
      <c r="X525" s="23">
        <f t="shared" si="207"/>
        <v>0.28302427047177398</v>
      </c>
      <c r="Y525" s="23">
        <f t="shared" si="208"/>
        <v>1.8124274575773278</v>
      </c>
      <c r="Z525" s="23">
        <f t="shared" si="209"/>
        <v>3.9753267192283017</v>
      </c>
      <c r="AA525" s="23">
        <f t="shared" si="210"/>
        <v>0.45591911950551822</v>
      </c>
      <c r="AB525" s="23">
        <f t="shared" si="211"/>
        <v>1.0444739947661565</v>
      </c>
      <c r="AC525" s="23">
        <f t="shared" si="212"/>
        <v>11.255451989629842</v>
      </c>
      <c r="AD525" s="23">
        <f t="shared" si="213"/>
        <v>104.44739947661566</v>
      </c>
      <c r="AE525" s="23">
        <f t="shared" si="214"/>
        <v>-0.2</v>
      </c>
      <c r="AF525" s="46">
        <f t="shared" si="215"/>
        <v>0.17495373046700374</v>
      </c>
      <c r="AG525" s="23">
        <f t="shared" si="216"/>
        <v>0.12523134766498134</v>
      </c>
      <c r="AH525" s="23">
        <f t="shared" si="217"/>
        <v>1.2005952191235509</v>
      </c>
      <c r="AI525" s="155">
        <f t="shared" si="218"/>
        <v>0.17628374376879768</v>
      </c>
      <c r="AJ525" s="155">
        <f t="shared" si="219"/>
        <v>2.5193427979862015E-2</v>
      </c>
      <c r="AK525" s="155">
        <f t="shared" si="220"/>
        <v>0.2014771717486597</v>
      </c>
      <c r="AL525" s="155">
        <f t="shared" si="221"/>
        <v>12.019999369346291</v>
      </c>
    </row>
    <row r="526" spans="1:38" s="156" customFormat="1" x14ac:dyDescent="0.35">
      <c r="A526" s="23">
        <f>'Uitgebreide invoer'!A526</f>
        <v>365.39999999999651</v>
      </c>
      <c r="B526" s="23">
        <f t="shared" si="200"/>
        <v>0.69999999999998863</v>
      </c>
      <c r="C526" s="23">
        <f>'Uitgebreide invoer'!B526</f>
        <v>0.2</v>
      </c>
      <c r="D526" s="23" t="str">
        <f>'Uitgebreide invoer'!C526</f>
        <v>100 - Riet</v>
      </c>
      <c r="E526" s="23">
        <f>'Uitgebreide invoer'!D526</f>
        <v>100</v>
      </c>
      <c r="F526" s="23">
        <f>'Uitgebreide invoer'!E526</f>
        <v>1.5</v>
      </c>
      <c r="G526" s="23">
        <f>'Uitgebreide invoer'!F526</f>
        <v>1.2</v>
      </c>
      <c r="H526" s="23">
        <f>'Uitgebreide invoer'!G526</f>
        <v>1.2</v>
      </c>
      <c r="I526" s="23">
        <f>'Uitgebreide invoer'!H526</f>
        <v>1</v>
      </c>
      <c r="J526" s="24">
        <f>J525+(+H526-I526)/(MAX('Invoerblad heterogene watergang'!$H$9:$H$17))*B526</f>
        <v>1.1043999999999885</v>
      </c>
      <c r="K526" s="24">
        <f t="shared" si="222"/>
        <v>1.874274864999782</v>
      </c>
      <c r="L526" s="79">
        <f t="shared" si="223"/>
        <v>0.76970598266593115</v>
      </c>
      <c r="M526" s="91">
        <f>'Uitgebreide invoer'!K526</f>
        <v>50</v>
      </c>
      <c r="N526" s="89">
        <f t="shared" si="201"/>
        <v>1.4543999999999886</v>
      </c>
      <c r="O526" s="93" t="str">
        <f>'Uitgebreide invoer'!L526</f>
        <v>Begroeiing volgt bodemverloop</v>
      </c>
      <c r="P526" s="23">
        <f t="shared" si="202"/>
        <v>0.35</v>
      </c>
      <c r="Q526" s="24">
        <f t="shared" si="203"/>
        <v>2.4126047694618703E-4</v>
      </c>
      <c r="R526" s="23">
        <f>'Uitgebreide invoer'!I526</f>
        <v>0</v>
      </c>
      <c r="S526" s="23">
        <f t="shared" si="204"/>
        <v>0</v>
      </c>
      <c r="T526" s="24">
        <f t="shared" si="224"/>
        <v>0.41970598266593118</v>
      </c>
      <c r="U526" s="23" t="str">
        <f>'Uitgebreide invoer'!J526</f>
        <v>Nee</v>
      </c>
      <c r="V526" s="23">
        <f t="shared" si="205"/>
        <v>0.76787684702747971</v>
      </c>
      <c r="W526" s="23">
        <f t="shared" si="206"/>
        <v>2.713271441121015</v>
      </c>
      <c r="X526" s="23">
        <f t="shared" si="207"/>
        <v>0.28300775049260229</v>
      </c>
      <c r="Y526" s="23">
        <f t="shared" si="208"/>
        <v>1.8123181288267074</v>
      </c>
      <c r="Z526" s="23">
        <f t="shared" si="209"/>
        <v>3.9752143875334109</v>
      </c>
      <c r="AA526" s="23">
        <f t="shared" si="210"/>
        <v>0.45590450027306234</v>
      </c>
      <c r="AB526" s="23">
        <f t="shared" si="211"/>
        <v>1.0444412817992277</v>
      </c>
      <c r="AC526" s="23">
        <f t="shared" si="212"/>
        <v>11.253891132367214</v>
      </c>
      <c r="AD526" s="23">
        <f t="shared" si="213"/>
        <v>104.44412817992277</v>
      </c>
      <c r="AE526" s="23">
        <f t="shared" si="214"/>
        <v>-0.2</v>
      </c>
      <c r="AF526" s="46">
        <f t="shared" si="215"/>
        <v>0.17494892102485046</v>
      </c>
      <c r="AG526" s="23">
        <f t="shared" si="216"/>
        <v>0.12525539487574774</v>
      </c>
      <c r="AH526" s="23">
        <f t="shared" si="217"/>
        <v>1.2008098267970351</v>
      </c>
      <c r="AI526" s="155">
        <f t="shared" si="218"/>
        <v>0.17627895950250866</v>
      </c>
      <c r="AJ526" s="155">
        <f t="shared" si="219"/>
        <v>2.5198240178916861E-2</v>
      </c>
      <c r="AK526" s="155">
        <f t="shared" si="220"/>
        <v>0.20147719968142552</v>
      </c>
      <c r="AL526" s="155">
        <f t="shared" si="221"/>
        <v>12.019644418001567</v>
      </c>
    </row>
    <row r="527" spans="1:38" s="156" customFormat="1" x14ac:dyDescent="0.35">
      <c r="A527" s="23">
        <f>'Uitgebreide invoer'!A527</f>
        <v>366.0999999999965</v>
      </c>
      <c r="B527" s="23">
        <f t="shared" si="200"/>
        <v>0.69999999999998863</v>
      </c>
      <c r="C527" s="23">
        <f>'Uitgebreide invoer'!B527</f>
        <v>0.2</v>
      </c>
      <c r="D527" s="23" t="str">
        <f>'Uitgebreide invoer'!C527</f>
        <v>100 - Riet</v>
      </c>
      <c r="E527" s="23">
        <f>'Uitgebreide invoer'!D527</f>
        <v>100</v>
      </c>
      <c r="F527" s="23">
        <f>'Uitgebreide invoer'!E527</f>
        <v>1.5</v>
      </c>
      <c r="G527" s="23">
        <f>'Uitgebreide invoer'!F527</f>
        <v>1.2</v>
      </c>
      <c r="H527" s="23">
        <f>'Uitgebreide invoer'!G527</f>
        <v>1.2</v>
      </c>
      <c r="I527" s="23">
        <f>'Uitgebreide invoer'!H527</f>
        <v>1</v>
      </c>
      <c r="J527" s="24">
        <f>J526+(+H527-I527)/(MAX('Invoerblad heterogene watergang'!$H$9:$H$17))*B527</f>
        <v>1.1045999999999885</v>
      </c>
      <c r="K527" s="24">
        <f t="shared" si="222"/>
        <v>1.8744437848380544</v>
      </c>
      <c r="L527" s="79">
        <f t="shared" si="223"/>
        <v>0.76967486499979354</v>
      </c>
      <c r="M527" s="91">
        <f>'Uitgebreide invoer'!K527</f>
        <v>50</v>
      </c>
      <c r="N527" s="89">
        <f t="shared" si="201"/>
        <v>1.4545999999999886</v>
      </c>
      <c r="O527" s="93" t="str">
        <f>'Uitgebreide invoer'!L527</f>
        <v>Begroeiing volgt bodemverloop</v>
      </c>
      <c r="P527" s="23">
        <f t="shared" si="202"/>
        <v>0.35</v>
      </c>
      <c r="Q527" s="24">
        <f t="shared" si="203"/>
        <v>2.4131405467488977E-4</v>
      </c>
      <c r="R527" s="23">
        <f>'Uitgebreide invoer'!I527</f>
        <v>0</v>
      </c>
      <c r="S527" s="23">
        <f t="shared" si="204"/>
        <v>0</v>
      </c>
      <c r="T527" s="24">
        <f t="shared" si="224"/>
        <v>0.41967486499979356</v>
      </c>
      <c r="U527" s="23" t="str">
        <f>'Uitgebreide invoer'!J527</f>
        <v>Nee</v>
      </c>
      <c r="V527" s="23">
        <f t="shared" si="205"/>
        <v>0.76780032646864471</v>
      </c>
      <c r="W527" s="23">
        <f t="shared" si="206"/>
        <v>2.7131592447801829</v>
      </c>
      <c r="X527" s="23">
        <f t="shared" si="207"/>
        <v>0.28299125012503679</v>
      </c>
      <c r="Y527" s="23">
        <f t="shared" si="208"/>
        <v>1.8122089347184278</v>
      </c>
      <c r="Z527" s="23">
        <f t="shared" si="209"/>
        <v>3.9751021911925788</v>
      </c>
      <c r="AA527" s="23">
        <f t="shared" si="210"/>
        <v>0.45588989856251799</v>
      </c>
      <c r="AB527" s="23">
        <f t="shared" si="211"/>
        <v>1.0444086082497832</v>
      </c>
      <c r="AC527" s="23">
        <f t="shared" si="212"/>
        <v>11.252332269390035</v>
      </c>
      <c r="AD527" s="23">
        <f t="shared" si="213"/>
        <v>104.44086082497832</v>
      </c>
      <c r="AE527" s="23">
        <f t="shared" si="214"/>
        <v>-0.2</v>
      </c>
      <c r="AF527" s="46">
        <f t="shared" si="215"/>
        <v>0.17494411635722087</v>
      </c>
      <c r="AG527" s="23">
        <f t="shared" si="216"/>
        <v>0.12527941821389568</v>
      </c>
      <c r="AH527" s="23">
        <f t="shared" si="217"/>
        <v>1.2010244193010213</v>
      </c>
      <c r="AI527" s="155">
        <f t="shared" si="218"/>
        <v>0.17627417997397807</v>
      </c>
      <c r="AJ527" s="155">
        <f t="shared" si="219"/>
        <v>2.520304759941137E-2</v>
      </c>
      <c r="AK527" s="155">
        <f t="shared" si="220"/>
        <v>0.20147722757338943</v>
      </c>
      <c r="AL527" s="155">
        <f t="shared" si="221"/>
        <v>12.019289908246758</v>
      </c>
    </row>
    <row r="528" spans="1:38" s="156" customFormat="1" x14ac:dyDescent="0.35">
      <c r="A528" s="23">
        <f>'Uitgebreide invoer'!A528</f>
        <v>366.79999999999649</v>
      </c>
      <c r="B528" s="23">
        <f t="shared" si="200"/>
        <v>0.69999999999998863</v>
      </c>
      <c r="C528" s="23">
        <f>'Uitgebreide invoer'!B528</f>
        <v>0.2</v>
      </c>
      <c r="D528" s="23" t="str">
        <f>'Uitgebreide invoer'!C528</f>
        <v>100 - Riet</v>
      </c>
      <c r="E528" s="23">
        <f>'Uitgebreide invoer'!D528</f>
        <v>100</v>
      </c>
      <c r="F528" s="23">
        <f>'Uitgebreide invoer'!E528</f>
        <v>1.5</v>
      </c>
      <c r="G528" s="23">
        <f>'Uitgebreide invoer'!F528</f>
        <v>1.2</v>
      </c>
      <c r="H528" s="23">
        <f>'Uitgebreide invoer'!G528</f>
        <v>1.2</v>
      </c>
      <c r="I528" s="23">
        <f>'Uitgebreide invoer'!H528</f>
        <v>1</v>
      </c>
      <c r="J528" s="24">
        <f>J527+(+H528-I528)/(MAX('Invoerblad heterogene watergang'!$H$9:$H$17))*B528</f>
        <v>1.1047999999999885</v>
      </c>
      <c r="K528" s="24">
        <f t="shared" si="222"/>
        <v>1.8746127421446983</v>
      </c>
      <c r="L528" s="79">
        <f t="shared" si="223"/>
        <v>0.76964378483806595</v>
      </c>
      <c r="M528" s="91">
        <f>'Uitgebreide invoer'!K528</f>
        <v>50</v>
      </c>
      <c r="N528" s="89">
        <f t="shared" si="201"/>
        <v>1.4547999999999885</v>
      </c>
      <c r="O528" s="93" t="str">
        <f>'Uitgebreide invoer'!L528</f>
        <v>Begroeiing volgt bodemverloop</v>
      </c>
      <c r="P528" s="23">
        <f t="shared" si="202"/>
        <v>0.35</v>
      </c>
      <c r="Q528" s="24">
        <f t="shared" si="203"/>
        <v>2.4136758091974881E-4</v>
      </c>
      <c r="R528" s="23">
        <f>'Uitgebreide invoer'!I528</f>
        <v>0</v>
      </c>
      <c r="S528" s="23">
        <f t="shared" si="204"/>
        <v>0</v>
      </c>
      <c r="T528" s="24">
        <f t="shared" si="224"/>
        <v>0.41964378483806597</v>
      </c>
      <c r="U528" s="23" t="str">
        <f>'Uitgebreide invoer'!J528</f>
        <v>Nee</v>
      </c>
      <c r="V528" s="23">
        <f t="shared" si="205"/>
        <v>0.7677239010355047</v>
      </c>
      <c r="W528" s="23">
        <f t="shared" si="206"/>
        <v>2.7130471836634245</v>
      </c>
      <c r="X528" s="23">
        <f t="shared" si="207"/>
        <v>0.28297476935098786</v>
      </c>
      <c r="Y528" s="23">
        <f t="shared" si="208"/>
        <v>1.8120998751154738</v>
      </c>
      <c r="Z528" s="23">
        <f t="shared" si="209"/>
        <v>3.9749901300758204</v>
      </c>
      <c r="AA528" s="23">
        <f t="shared" si="210"/>
        <v>0.45587531435729856</v>
      </c>
      <c r="AB528" s="23">
        <f t="shared" si="211"/>
        <v>1.0443759740799692</v>
      </c>
      <c r="AC528" s="23">
        <f t="shared" si="212"/>
        <v>11.250775398479657</v>
      </c>
      <c r="AD528" s="23">
        <f t="shared" si="213"/>
        <v>104.43759740799692</v>
      </c>
      <c r="AE528" s="23">
        <f t="shared" si="214"/>
        <v>-0.2</v>
      </c>
      <c r="AF528" s="46">
        <f t="shared" si="215"/>
        <v>0.17493931646202734</v>
      </c>
      <c r="AG528" s="23">
        <f t="shared" si="216"/>
        <v>0.12530341768986333</v>
      </c>
      <c r="AH528" s="23">
        <f t="shared" si="217"/>
        <v>1.2012389966439598</v>
      </c>
      <c r="AI528" s="155">
        <f t="shared" si="218"/>
        <v>0.17626940518116832</v>
      </c>
      <c r="AJ528" s="155">
        <f t="shared" si="219"/>
        <v>2.5207850243438846E-2</v>
      </c>
      <c r="AK528" s="155">
        <f t="shared" si="220"/>
        <v>0.20147725542460718</v>
      </c>
      <c r="AL528" s="155">
        <f t="shared" si="221"/>
        <v>12.018935839627689</v>
      </c>
    </row>
    <row r="529" spans="1:38" s="156" customFormat="1" x14ac:dyDescent="0.35">
      <c r="A529" s="23">
        <f>'Uitgebreide invoer'!A529</f>
        <v>367.49999999999648</v>
      </c>
      <c r="B529" s="23">
        <f t="shared" si="200"/>
        <v>0.69999999999998863</v>
      </c>
      <c r="C529" s="23">
        <f>'Uitgebreide invoer'!B529</f>
        <v>0.2</v>
      </c>
      <c r="D529" s="23" t="str">
        <f>'Uitgebreide invoer'!C529</f>
        <v>100 - Riet</v>
      </c>
      <c r="E529" s="23">
        <f>'Uitgebreide invoer'!D529</f>
        <v>100</v>
      </c>
      <c r="F529" s="23">
        <f>'Uitgebreide invoer'!E529</f>
        <v>1.5</v>
      </c>
      <c r="G529" s="23">
        <f>'Uitgebreide invoer'!F529</f>
        <v>1.2</v>
      </c>
      <c r="H529" s="23">
        <f>'Uitgebreide invoer'!G529</f>
        <v>1.2</v>
      </c>
      <c r="I529" s="23">
        <f>'Uitgebreide invoer'!H529</f>
        <v>1</v>
      </c>
      <c r="J529" s="24">
        <f>J528+(+H529-I529)/(MAX('Invoerblad heterogene watergang'!$H$9:$H$17))*B529</f>
        <v>1.1049999999999884</v>
      </c>
      <c r="K529" s="24">
        <f t="shared" si="222"/>
        <v>1.8747817368836874</v>
      </c>
      <c r="L529" s="79">
        <f t="shared" si="223"/>
        <v>0.76961274214470987</v>
      </c>
      <c r="M529" s="91">
        <f>'Uitgebreide invoer'!K529</f>
        <v>50</v>
      </c>
      <c r="N529" s="89">
        <f t="shared" si="201"/>
        <v>1.4549999999999885</v>
      </c>
      <c r="O529" s="93" t="str">
        <f>'Uitgebreide invoer'!L529</f>
        <v>Begroeiing volgt bodemverloop</v>
      </c>
      <c r="P529" s="23">
        <f t="shared" si="202"/>
        <v>0.35</v>
      </c>
      <c r="Q529" s="24">
        <f t="shared" si="203"/>
        <v>2.4142105569872823E-4</v>
      </c>
      <c r="R529" s="23">
        <f>'Uitgebreide invoer'!I529</f>
        <v>0</v>
      </c>
      <c r="S529" s="23">
        <f t="shared" si="204"/>
        <v>0</v>
      </c>
      <c r="T529" s="24">
        <f t="shared" si="224"/>
        <v>0.41961274214470989</v>
      </c>
      <c r="U529" s="23" t="str">
        <f>'Uitgebreide invoer'!J529</f>
        <v>Nee</v>
      </c>
      <c r="V529" s="23">
        <f t="shared" si="205"/>
        <v>0.76764757062895606</v>
      </c>
      <c r="W529" s="23">
        <f t="shared" si="206"/>
        <v>2.712935257640801</v>
      </c>
      <c r="X529" s="23">
        <f t="shared" si="207"/>
        <v>0.28295830815237039</v>
      </c>
      <c r="Y529" s="23">
        <f t="shared" si="208"/>
        <v>1.8119909498809017</v>
      </c>
      <c r="Z529" s="23">
        <f t="shared" si="209"/>
        <v>3.9748782040531969</v>
      </c>
      <c r="AA529" s="23">
        <f t="shared" si="210"/>
        <v>0.45586074764082291</v>
      </c>
      <c r="AB529" s="23">
        <f t="shared" si="211"/>
        <v>1.0443433792519456</v>
      </c>
      <c r="AC529" s="23">
        <f t="shared" si="212"/>
        <v>11.249220517419124</v>
      </c>
      <c r="AD529" s="23">
        <f t="shared" si="213"/>
        <v>104.43433792519457</v>
      </c>
      <c r="AE529" s="23">
        <f t="shared" si="214"/>
        <v>-0.2</v>
      </c>
      <c r="AF529" s="46">
        <f t="shared" si="215"/>
        <v>0.17493452133717632</v>
      </c>
      <c r="AG529" s="23">
        <f t="shared" si="216"/>
        <v>0.12532739331411843</v>
      </c>
      <c r="AH529" s="23">
        <f t="shared" si="217"/>
        <v>1.2014535588343156</v>
      </c>
      <c r="AI529" s="155">
        <f t="shared" si="218"/>
        <v>0.17626463512203597</v>
      </c>
      <c r="AJ529" s="155">
        <f t="shared" si="219"/>
        <v>2.5212648113098205E-2</v>
      </c>
      <c r="AK529" s="155">
        <f t="shared" si="220"/>
        <v>0.20147728323513417</v>
      </c>
      <c r="AL529" s="155">
        <f t="shared" si="221"/>
        <v>12.018582211690392</v>
      </c>
    </row>
    <row r="530" spans="1:38" s="156" customFormat="1" x14ac:dyDescent="0.35">
      <c r="A530" s="23">
        <f>'Uitgebreide invoer'!A530</f>
        <v>368.19999999999646</v>
      </c>
      <c r="B530" s="23">
        <f t="shared" si="200"/>
        <v>0.69999999999998863</v>
      </c>
      <c r="C530" s="23">
        <f>'Uitgebreide invoer'!B530</f>
        <v>0.2</v>
      </c>
      <c r="D530" s="23" t="str">
        <f>'Uitgebreide invoer'!C530</f>
        <v>100 - Riet</v>
      </c>
      <c r="E530" s="23">
        <f>'Uitgebreide invoer'!D530</f>
        <v>100</v>
      </c>
      <c r="F530" s="23">
        <f>'Uitgebreide invoer'!E530</f>
        <v>1.5</v>
      </c>
      <c r="G530" s="23">
        <f>'Uitgebreide invoer'!F530</f>
        <v>1.2</v>
      </c>
      <c r="H530" s="23">
        <f>'Uitgebreide invoer'!G530</f>
        <v>1.2</v>
      </c>
      <c r="I530" s="23">
        <f>'Uitgebreide invoer'!H530</f>
        <v>1</v>
      </c>
      <c r="J530" s="24">
        <f>J529+(+H530-I530)/(MAX('Invoerblad heterogene watergang'!$H$9:$H$17))*B530</f>
        <v>1.1051999999999884</v>
      </c>
      <c r="K530" s="24">
        <f t="shared" si="222"/>
        <v>1.8749507690190084</v>
      </c>
      <c r="L530" s="79">
        <f t="shared" si="223"/>
        <v>0.76958173688369902</v>
      </c>
      <c r="M530" s="91">
        <f>'Uitgebreide invoer'!K530</f>
        <v>50</v>
      </c>
      <c r="N530" s="89">
        <f t="shared" si="201"/>
        <v>1.4551999999999885</v>
      </c>
      <c r="O530" s="93" t="str">
        <f>'Uitgebreide invoer'!L530</f>
        <v>Begroeiing volgt bodemverloop</v>
      </c>
      <c r="P530" s="23">
        <f t="shared" si="202"/>
        <v>0.35</v>
      </c>
      <c r="Q530" s="24">
        <f t="shared" si="203"/>
        <v>2.4147447902986589E-4</v>
      </c>
      <c r="R530" s="23">
        <f>'Uitgebreide invoer'!I530</f>
        <v>0</v>
      </c>
      <c r="S530" s="23">
        <f t="shared" si="204"/>
        <v>0</v>
      </c>
      <c r="T530" s="24">
        <f t="shared" si="224"/>
        <v>0.41958173688369904</v>
      </c>
      <c r="U530" s="23" t="str">
        <f>'Uitgebreide invoer'!J530</f>
        <v>Nee</v>
      </c>
      <c r="V530" s="23">
        <f t="shared" si="205"/>
        <v>0.76757133514995135</v>
      </c>
      <c r="W530" s="23">
        <f t="shared" si="206"/>
        <v>2.7128234665824169</v>
      </c>
      <c r="X530" s="23">
        <f t="shared" si="207"/>
        <v>0.28294186651110353</v>
      </c>
      <c r="Y530" s="23">
        <f t="shared" si="208"/>
        <v>1.8118821588778351</v>
      </c>
      <c r="Z530" s="23">
        <f t="shared" si="209"/>
        <v>3.9747664129948133</v>
      </c>
      <c r="AA530" s="23">
        <f t="shared" si="210"/>
        <v>0.4558461983965143</v>
      </c>
      <c r="AB530" s="23">
        <f t="shared" si="211"/>
        <v>1.0443108237278838</v>
      </c>
      <c r="AC530" s="23">
        <f t="shared" si="212"/>
        <v>11.247667623993125</v>
      </c>
      <c r="AD530" s="23">
        <f t="shared" si="213"/>
        <v>104.43108237278838</v>
      </c>
      <c r="AE530" s="23">
        <f t="shared" si="214"/>
        <v>-0.2</v>
      </c>
      <c r="AF530" s="46">
        <f t="shared" si="215"/>
        <v>0.17492973098056869</v>
      </c>
      <c r="AG530" s="23">
        <f t="shared" si="216"/>
        <v>0.12535134509715662</v>
      </c>
      <c r="AH530" s="23">
        <f t="shared" si="217"/>
        <v>1.2016681058805661</v>
      </c>
      <c r="AI530" s="155">
        <f t="shared" si="218"/>
        <v>0.17625986979453173</v>
      </c>
      <c r="AJ530" s="155">
        <f t="shared" si="219"/>
        <v>2.5217441210494084E-2</v>
      </c>
      <c r="AK530" s="155">
        <f t="shared" si="220"/>
        <v>0.20147731100502581</v>
      </c>
      <c r="AL530" s="155">
        <f t="shared" si="221"/>
        <v>12.018229023981137</v>
      </c>
    </row>
    <row r="531" spans="1:38" s="156" customFormat="1" x14ac:dyDescent="0.35">
      <c r="A531" s="23">
        <f>'Uitgebreide invoer'!A531</f>
        <v>368.89999999999645</v>
      </c>
      <c r="B531" s="23">
        <f t="shared" si="200"/>
        <v>0.69999999999998863</v>
      </c>
      <c r="C531" s="23">
        <f>'Uitgebreide invoer'!B531</f>
        <v>0.2</v>
      </c>
      <c r="D531" s="23" t="str">
        <f>'Uitgebreide invoer'!C531</f>
        <v>100 - Riet</v>
      </c>
      <c r="E531" s="23">
        <f>'Uitgebreide invoer'!D531</f>
        <v>100</v>
      </c>
      <c r="F531" s="23">
        <f>'Uitgebreide invoer'!E531</f>
        <v>1.5</v>
      </c>
      <c r="G531" s="23">
        <f>'Uitgebreide invoer'!F531</f>
        <v>1.2</v>
      </c>
      <c r="H531" s="23">
        <f>'Uitgebreide invoer'!G531</f>
        <v>1.2</v>
      </c>
      <c r="I531" s="23">
        <f>'Uitgebreide invoer'!H531</f>
        <v>1</v>
      </c>
      <c r="J531" s="24">
        <f>J530+(+H531-I531)/(MAX('Invoerblad heterogene watergang'!$H$9:$H$17))*B531</f>
        <v>1.1053999999999884</v>
      </c>
      <c r="K531" s="24">
        <f t="shared" si="222"/>
        <v>1.8751198385146604</v>
      </c>
      <c r="L531" s="79">
        <f t="shared" si="223"/>
        <v>0.76955076901901998</v>
      </c>
      <c r="M531" s="91">
        <f>'Uitgebreide invoer'!K531</f>
        <v>50</v>
      </c>
      <c r="N531" s="89">
        <f t="shared" si="201"/>
        <v>1.4553999999999885</v>
      </c>
      <c r="O531" s="93" t="str">
        <f>'Uitgebreide invoer'!L531</f>
        <v>Begroeiing volgt bodemverloop</v>
      </c>
      <c r="P531" s="23">
        <f t="shared" si="202"/>
        <v>0.35</v>
      </c>
      <c r="Q531" s="24">
        <f t="shared" si="203"/>
        <v>2.4152785093127307E-4</v>
      </c>
      <c r="R531" s="23">
        <f>'Uitgebreide invoer'!I531</f>
        <v>0</v>
      </c>
      <c r="S531" s="23">
        <f t="shared" si="204"/>
        <v>0</v>
      </c>
      <c r="T531" s="24">
        <f t="shared" si="224"/>
        <v>0.41955076901902</v>
      </c>
      <c r="U531" s="23" t="str">
        <f>'Uitgebreide invoer'!J531</f>
        <v>Nee</v>
      </c>
      <c r="V531" s="23">
        <f t="shared" si="205"/>
        <v>0.76749519449950054</v>
      </c>
      <c r="W531" s="23">
        <f t="shared" si="206"/>
        <v>2.7127118103584249</v>
      </c>
      <c r="X531" s="23">
        <f t="shared" si="207"/>
        <v>0.28292544440911066</v>
      </c>
      <c r="Y531" s="23">
        <f t="shared" si="208"/>
        <v>1.8117735019694714</v>
      </c>
      <c r="Z531" s="23">
        <f t="shared" si="209"/>
        <v>3.9746547567708213</v>
      </c>
      <c r="AA531" s="23">
        <f t="shared" si="210"/>
        <v>0.455831666607802</v>
      </c>
      <c r="AB531" s="23">
        <f t="shared" si="211"/>
        <v>1.0442783074699709</v>
      </c>
      <c r="AC531" s="23">
        <f t="shared" si="212"/>
        <v>11.246116715988027</v>
      </c>
      <c r="AD531" s="23">
        <f t="shared" si="213"/>
        <v>104.42783074699709</v>
      </c>
      <c r="AE531" s="23">
        <f t="shared" si="214"/>
        <v>-0.2</v>
      </c>
      <c r="AF531" s="46">
        <f t="shared" si="215"/>
        <v>0.1749249453900997</v>
      </c>
      <c r="AG531" s="23">
        <f t="shared" si="216"/>
        <v>0.12537527304950155</v>
      </c>
      <c r="AH531" s="23">
        <f t="shared" si="217"/>
        <v>1.201882637791202</v>
      </c>
      <c r="AI531" s="155">
        <f t="shared" si="218"/>
        <v>0.17625510919660076</v>
      </c>
      <c r="AJ531" s="155">
        <f t="shared" si="219"/>
        <v>2.5222229537736927E-2</v>
      </c>
      <c r="AK531" s="155">
        <f t="shared" si="220"/>
        <v>0.20147733873433768</v>
      </c>
      <c r="AL531" s="155">
        <f t="shared" si="221"/>
        <v>12.017876276046408</v>
      </c>
    </row>
    <row r="532" spans="1:38" s="156" customFormat="1" x14ac:dyDescent="0.35">
      <c r="A532" s="23">
        <f>'Uitgebreide invoer'!A532</f>
        <v>369.59999999999644</v>
      </c>
      <c r="B532" s="23">
        <f t="shared" si="200"/>
        <v>0.69999999999998863</v>
      </c>
      <c r="C532" s="23">
        <f>'Uitgebreide invoer'!B532</f>
        <v>0.2</v>
      </c>
      <c r="D532" s="23" t="str">
        <f>'Uitgebreide invoer'!C532</f>
        <v>100 - Riet</v>
      </c>
      <c r="E532" s="23">
        <f>'Uitgebreide invoer'!D532</f>
        <v>100</v>
      </c>
      <c r="F532" s="23">
        <f>'Uitgebreide invoer'!E532</f>
        <v>1.5</v>
      </c>
      <c r="G532" s="23">
        <f>'Uitgebreide invoer'!F532</f>
        <v>1.2</v>
      </c>
      <c r="H532" s="23">
        <f>'Uitgebreide invoer'!G532</f>
        <v>1.2</v>
      </c>
      <c r="I532" s="23">
        <f>'Uitgebreide invoer'!H532</f>
        <v>1</v>
      </c>
      <c r="J532" s="24">
        <f>J531+(+H532-I532)/(MAX('Invoerblad heterogene watergang'!$H$9:$H$17))*B532</f>
        <v>1.1055999999999884</v>
      </c>
      <c r="K532" s="24">
        <f t="shared" si="222"/>
        <v>1.8752889453346551</v>
      </c>
      <c r="L532" s="79">
        <f t="shared" si="223"/>
        <v>0.76951983851467198</v>
      </c>
      <c r="M532" s="91">
        <f>'Uitgebreide invoer'!K532</f>
        <v>50</v>
      </c>
      <c r="N532" s="89">
        <f t="shared" si="201"/>
        <v>1.4555999999999885</v>
      </c>
      <c r="O532" s="93" t="str">
        <f>'Uitgebreide invoer'!L532</f>
        <v>Begroeiing volgt bodemverloop</v>
      </c>
      <c r="P532" s="23">
        <f t="shared" si="202"/>
        <v>0.35</v>
      </c>
      <c r="Q532" s="24">
        <f t="shared" si="203"/>
        <v>2.4158117142113295E-4</v>
      </c>
      <c r="R532" s="23">
        <f>'Uitgebreide invoer'!I532</f>
        <v>0</v>
      </c>
      <c r="S532" s="23">
        <f t="shared" si="204"/>
        <v>0</v>
      </c>
      <c r="T532" s="24">
        <f t="shared" si="224"/>
        <v>0.41951983851467201</v>
      </c>
      <c r="U532" s="23" t="str">
        <f>'Uitgebreide invoer'!J532</f>
        <v>Nee</v>
      </c>
      <c r="V532" s="23">
        <f t="shared" si="205"/>
        <v>0.76741914857867111</v>
      </c>
      <c r="W532" s="23">
        <f t="shared" si="206"/>
        <v>2.7126002888390222</v>
      </c>
      <c r="X532" s="23">
        <f t="shared" si="207"/>
        <v>0.28290904182831972</v>
      </c>
      <c r="Y532" s="23">
        <f t="shared" si="208"/>
        <v>1.8116649790190766</v>
      </c>
      <c r="Z532" s="23">
        <f t="shared" si="209"/>
        <v>3.9745432352514181</v>
      </c>
      <c r="AA532" s="23">
        <f t="shared" si="210"/>
        <v>0.45581715225812003</v>
      </c>
      <c r="AB532" s="23">
        <f t="shared" si="211"/>
        <v>1.0442458304404054</v>
      </c>
      <c r="AC532" s="23">
        <f t="shared" si="212"/>
        <v>11.244567791191852</v>
      </c>
      <c r="AD532" s="23">
        <f t="shared" si="213"/>
        <v>104.42458304404055</v>
      </c>
      <c r="AE532" s="23">
        <f t="shared" si="214"/>
        <v>-0.2</v>
      </c>
      <c r="AF532" s="46">
        <f t="shared" si="215"/>
        <v>0.17492016456365855</v>
      </c>
      <c r="AG532" s="23">
        <f t="shared" si="216"/>
        <v>0.12539917718170729</v>
      </c>
      <c r="AH532" s="23">
        <f t="shared" si="217"/>
        <v>1.2020971545747285</v>
      </c>
      <c r="AI532" s="155">
        <f t="shared" si="218"/>
        <v>0.17625035332618219</v>
      </c>
      <c r="AJ532" s="155">
        <f t="shared" si="219"/>
        <v>2.5227013096942693E-2</v>
      </c>
      <c r="AK532" s="155">
        <f t="shared" si="220"/>
        <v>0.20147736642312489</v>
      </c>
      <c r="AL532" s="155">
        <f t="shared" si="221"/>
        <v>12.017523967432895</v>
      </c>
    </row>
    <row r="533" spans="1:38" s="156" customFormat="1" x14ac:dyDescent="0.35">
      <c r="A533" s="23">
        <f>'Uitgebreide invoer'!A533</f>
        <v>370.29999999999643</v>
      </c>
      <c r="B533" s="23">
        <f t="shared" si="200"/>
        <v>0.69999999999998863</v>
      </c>
      <c r="C533" s="23">
        <f>'Uitgebreide invoer'!B533</f>
        <v>0.2</v>
      </c>
      <c r="D533" s="23" t="str">
        <f>'Uitgebreide invoer'!C533</f>
        <v>100 - Riet</v>
      </c>
      <c r="E533" s="23">
        <f>'Uitgebreide invoer'!D533</f>
        <v>100</v>
      </c>
      <c r="F533" s="23">
        <f>'Uitgebreide invoer'!E533</f>
        <v>1.5</v>
      </c>
      <c r="G533" s="23">
        <f>'Uitgebreide invoer'!F533</f>
        <v>1.2</v>
      </c>
      <c r="H533" s="23">
        <f>'Uitgebreide invoer'!G533</f>
        <v>1.2</v>
      </c>
      <c r="I533" s="23">
        <f>'Uitgebreide invoer'!H533</f>
        <v>1</v>
      </c>
      <c r="J533" s="24">
        <f>J532+(+H533-I533)/(MAX('Invoerblad heterogene watergang'!$H$9:$H$17))*B533</f>
        <v>1.1057999999999883</v>
      </c>
      <c r="K533" s="24">
        <f t="shared" si="222"/>
        <v>1.8754580894430175</v>
      </c>
      <c r="L533" s="79">
        <f t="shared" si="223"/>
        <v>0.76948894533466672</v>
      </c>
      <c r="M533" s="91">
        <f>'Uitgebreide invoer'!K533</f>
        <v>50</v>
      </c>
      <c r="N533" s="89">
        <f t="shared" si="201"/>
        <v>1.4557999999999884</v>
      </c>
      <c r="O533" s="93" t="str">
        <f>'Uitgebreide invoer'!L533</f>
        <v>Begroeiing volgt bodemverloop</v>
      </c>
      <c r="P533" s="23">
        <f t="shared" si="202"/>
        <v>0.35</v>
      </c>
      <c r="Q533" s="24">
        <f t="shared" si="203"/>
        <v>2.4163444051770311E-4</v>
      </c>
      <c r="R533" s="23">
        <f>'Uitgebreide invoer'!I533</f>
        <v>0</v>
      </c>
      <c r="S533" s="23">
        <f t="shared" si="204"/>
        <v>0</v>
      </c>
      <c r="T533" s="24">
        <f t="shared" si="224"/>
        <v>0.41948894533466674</v>
      </c>
      <c r="U533" s="23" t="str">
        <f>'Uitgebreide invoer'!J533</f>
        <v>Nee</v>
      </c>
      <c r="V533" s="23">
        <f t="shared" si="205"/>
        <v>0.76734319728858658</v>
      </c>
      <c r="W533" s="23">
        <f t="shared" si="206"/>
        <v>2.7124889018944511</v>
      </c>
      <c r="X533" s="23">
        <f t="shared" si="207"/>
        <v>0.28289265875066261</v>
      </c>
      <c r="Y533" s="23">
        <f t="shared" si="208"/>
        <v>1.8115565898899866</v>
      </c>
      <c r="Z533" s="23">
        <f t="shared" si="209"/>
        <v>3.974431848306847</v>
      </c>
      <c r="AA533" s="23">
        <f t="shared" si="210"/>
        <v>0.4558026553309073</v>
      </c>
      <c r="AB533" s="23">
        <f t="shared" si="211"/>
        <v>1.0442133926013999</v>
      </c>
      <c r="AC533" s="23">
        <f t="shared" si="212"/>
        <v>11.243020847394279</v>
      </c>
      <c r="AD533" s="23">
        <f t="shared" si="213"/>
        <v>104.42133926013999</v>
      </c>
      <c r="AE533" s="23">
        <f t="shared" si="214"/>
        <v>-0.2</v>
      </c>
      <c r="AF533" s="46">
        <f t="shared" si="215"/>
        <v>0.17491538849912924</v>
      </c>
      <c r="AG533" s="23">
        <f t="shared" si="216"/>
        <v>0.12542305750435384</v>
      </c>
      <c r="AH533" s="23">
        <f t="shared" si="217"/>
        <v>1.2023116562396627</v>
      </c>
      <c r="AI533" s="155">
        <f t="shared" si="218"/>
        <v>0.17624560218120969</v>
      </c>
      <c r="AJ533" s="155">
        <f t="shared" si="219"/>
        <v>2.5231791890233193E-2</v>
      </c>
      <c r="AK533" s="155">
        <f t="shared" si="220"/>
        <v>0.20147739407144288</v>
      </c>
      <c r="AL533" s="155">
        <f t="shared" si="221"/>
        <v>12.017172097687542</v>
      </c>
    </row>
    <row r="534" spans="1:38" s="156" customFormat="1" x14ac:dyDescent="0.35">
      <c r="A534" s="23">
        <f>'Uitgebreide invoer'!A534</f>
        <v>370.99999999999642</v>
      </c>
      <c r="B534" s="23">
        <f t="shared" si="200"/>
        <v>0.69999999999998863</v>
      </c>
      <c r="C534" s="23">
        <f>'Uitgebreide invoer'!B534</f>
        <v>0.2</v>
      </c>
      <c r="D534" s="23" t="str">
        <f>'Uitgebreide invoer'!C534</f>
        <v>100 - Riet</v>
      </c>
      <c r="E534" s="23">
        <f>'Uitgebreide invoer'!D534</f>
        <v>100</v>
      </c>
      <c r="F534" s="23">
        <f>'Uitgebreide invoer'!E534</f>
        <v>1.5</v>
      </c>
      <c r="G534" s="23">
        <f>'Uitgebreide invoer'!F534</f>
        <v>1.2</v>
      </c>
      <c r="H534" s="23">
        <f>'Uitgebreide invoer'!G534</f>
        <v>1.2</v>
      </c>
      <c r="I534" s="23">
        <f>'Uitgebreide invoer'!H534</f>
        <v>1</v>
      </c>
      <c r="J534" s="24">
        <f>J533+(+H534-I534)/(MAX('Invoerblad heterogene watergang'!$H$9:$H$17))*B534</f>
        <v>1.1059999999999883</v>
      </c>
      <c r="K534" s="24">
        <f t="shared" si="222"/>
        <v>1.8756272708037851</v>
      </c>
      <c r="L534" s="79">
        <f t="shared" si="223"/>
        <v>0.76945808944302918</v>
      </c>
      <c r="M534" s="91">
        <f>'Uitgebreide invoer'!K534</f>
        <v>50</v>
      </c>
      <c r="N534" s="89">
        <f t="shared" si="201"/>
        <v>1.4559999999999884</v>
      </c>
      <c r="O534" s="93" t="str">
        <f>'Uitgebreide invoer'!L534</f>
        <v>Begroeiing volgt bodemverloop</v>
      </c>
      <c r="P534" s="23">
        <f t="shared" si="202"/>
        <v>0.35</v>
      </c>
      <c r="Q534" s="24">
        <f t="shared" si="203"/>
        <v>2.4168765823931153E-4</v>
      </c>
      <c r="R534" s="23">
        <f>'Uitgebreide invoer'!I534</f>
        <v>0</v>
      </c>
      <c r="S534" s="23">
        <f t="shared" si="204"/>
        <v>0</v>
      </c>
      <c r="T534" s="24">
        <f t="shared" si="224"/>
        <v>0.4194580894430292</v>
      </c>
      <c r="U534" s="23" t="str">
        <f>'Uitgebreide invoer'!J534</f>
        <v>Nee</v>
      </c>
      <c r="V534" s="23">
        <f t="shared" si="205"/>
        <v>0.76726734053042944</v>
      </c>
      <c r="W534" s="23">
        <f t="shared" si="206"/>
        <v>2.7123776493950018</v>
      </c>
      <c r="X534" s="23">
        <f t="shared" si="207"/>
        <v>0.28287629515807622</v>
      </c>
      <c r="Y534" s="23">
        <f t="shared" si="208"/>
        <v>1.8114483344456103</v>
      </c>
      <c r="Z534" s="23">
        <f t="shared" si="209"/>
        <v>3.9743205958073977</v>
      </c>
      <c r="AA534" s="23">
        <f t="shared" si="210"/>
        <v>0.45578817580960851</v>
      </c>
      <c r="AB534" s="23">
        <f t="shared" si="211"/>
        <v>1.0441809939151807</v>
      </c>
      <c r="AC534" s="23">
        <f t="shared" si="212"/>
        <v>11.241475882386689</v>
      </c>
      <c r="AD534" s="23">
        <f t="shared" si="213"/>
        <v>104.41809939151807</v>
      </c>
      <c r="AE534" s="23">
        <f t="shared" si="214"/>
        <v>-0.2</v>
      </c>
      <c r="AF534" s="46">
        <f t="shared" si="215"/>
        <v>0.17491061719438977</v>
      </c>
      <c r="AG534" s="23">
        <f t="shared" si="216"/>
        <v>0.12544691402805119</v>
      </c>
      <c r="AH534" s="23">
        <f t="shared" si="217"/>
        <v>1.2025261427945366</v>
      </c>
      <c r="AI534" s="155">
        <f t="shared" si="218"/>
        <v>0.17624085575961115</v>
      </c>
      <c r="AJ534" s="155">
        <f t="shared" si="219"/>
        <v>2.5236565919735682E-2</v>
      </c>
      <c r="AK534" s="155">
        <f t="shared" si="220"/>
        <v>0.20147742167934685</v>
      </c>
      <c r="AL534" s="155">
        <f t="shared" si="221"/>
        <v>12.016820666357495</v>
      </c>
    </row>
    <row r="535" spans="1:38" s="156" customFormat="1" x14ac:dyDescent="0.35">
      <c r="A535" s="23">
        <f>'Uitgebreide invoer'!A535</f>
        <v>371.69999999999641</v>
      </c>
      <c r="B535" s="23">
        <f t="shared" si="200"/>
        <v>0.69999999999998863</v>
      </c>
      <c r="C535" s="23">
        <f>'Uitgebreide invoer'!B535</f>
        <v>0.2</v>
      </c>
      <c r="D535" s="23" t="str">
        <f>'Uitgebreide invoer'!C535</f>
        <v>100 - Riet</v>
      </c>
      <c r="E535" s="23">
        <f>'Uitgebreide invoer'!D535</f>
        <v>100</v>
      </c>
      <c r="F535" s="23">
        <f>'Uitgebreide invoer'!E535</f>
        <v>1.5</v>
      </c>
      <c r="G535" s="23">
        <f>'Uitgebreide invoer'!F535</f>
        <v>1.2</v>
      </c>
      <c r="H535" s="23">
        <f>'Uitgebreide invoer'!G535</f>
        <v>1.2</v>
      </c>
      <c r="I535" s="23">
        <f>'Uitgebreide invoer'!H535</f>
        <v>1</v>
      </c>
      <c r="J535" s="24">
        <f>J534+(+H535-I535)/(MAX('Invoerblad heterogene watergang'!$H$9:$H$17))*B535</f>
        <v>1.1061999999999883</v>
      </c>
      <c r="K535" s="24">
        <f t="shared" si="222"/>
        <v>1.8757964893810082</v>
      </c>
      <c r="L535" s="79">
        <f t="shared" si="223"/>
        <v>0.7694272708037968</v>
      </c>
      <c r="M535" s="91">
        <f>'Uitgebreide invoer'!K535</f>
        <v>50</v>
      </c>
      <c r="N535" s="89">
        <f t="shared" si="201"/>
        <v>1.4561999999999884</v>
      </c>
      <c r="O535" s="93" t="str">
        <f>'Uitgebreide invoer'!L535</f>
        <v>Begroeiing volgt bodemverloop</v>
      </c>
      <c r="P535" s="23">
        <f t="shared" si="202"/>
        <v>0.35</v>
      </c>
      <c r="Q535" s="24">
        <f t="shared" si="203"/>
        <v>2.4174082460436011E-4</v>
      </c>
      <c r="R535" s="23">
        <f>'Uitgebreide invoer'!I535</f>
        <v>0</v>
      </c>
      <c r="S535" s="23">
        <f t="shared" si="204"/>
        <v>0</v>
      </c>
      <c r="T535" s="24">
        <f t="shared" si="224"/>
        <v>0.41942727080379683</v>
      </c>
      <c r="U535" s="23" t="str">
        <f>'Uitgebreide invoer'!J535</f>
        <v>Nee</v>
      </c>
      <c r="V535" s="23">
        <f t="shared" si="205"/>
        <v>0.76719157820543837</v>
      </c>
      <c r="W535" s="23">
        <f t="shared" si="206"/>
        <v>2.7122665312110095</v>
      </c>
      <c r="X535" s="23">
        <f t="shared" si="207"/>
        <v>0.28285995103250133</v>
      </c>
      <c r="Y535" s="23">
        <f t="shared" si="208"/>
        <v>1.8113402125494253</v>
      </c>
      <c r="Z535" s="23">
        <f t="shared" si="209"/>
        <v>3.9742094776234058</v>
      </c>
      <c r="AA535" s="23">
        <f t="shared" si="210"/>
        <v>0.45577371367767322</v>
      </c>
      <c r="AB535" s="23">
        <f t="shared" si="211"/>
        <v>1.044148634343987</v>
      </c>
      <c r="AC535" s="23">
        <f t="shared" si="212"/>
        <v>11.239932893962088</v>
      </c>
      <c r="AD535" s="23">
        <f t="shared" si="213"/>
        <v>104.4148634343987</v>
      </c>
      <c r="AE535" s="23">
        <f t="shared" si="214"/>
        <v>-0.2</v>
      </c>
      <c r="AF535" s="46">
        <f t="shared" si="215"/>
        <v>0.17490585064731259</v>
      </c>
      <c r="AG535" s="23">
        <f t="shared" si="216"/>
        <v>0.12547074676343709</v>
      </c>
      <c r="AH535" s="23">
        <f t="shared" si="217"/>
        <v>1.202740614247894</v>
      </c>
      <c r="AI535" s="155">
        <f t="shared" si="218"/>
        <v>0.17623611405930859</v>
      </c>
      <c r="AJ535" s="155">
        <f t="shared" si="219"/>
        <v>2.5241335187583189E-2</v>
      </c>
      <c r="AK535" s="155">
        <f t="shared" si="220"/>
        <v>0.20147744924689176</v>
      </c>
      <c r="AL535" s="155">
        <f t="shared" si="221"/>
        <v>12.016469672990123</v>
      </c>
    </row>
    <row r="536" spans="1:38" s="156" customFormat="1" x14ac:dyDescent="0.35">
      <c r="A536" s="23">
        <f>'Uitgebreide invoer'!A536</f>
        <v>372.3999999999964</v>
      </c>
      <c r="B536" s="23">
        <f t="shared" si="200"/>
        <v>0.69999999999998863</v>
      </c>
      <c r="C536" s="23">
        <f>'Uitgebreide invoer'!B536</f>
        <v>0.2</v>
      </c>
      <c r="D536" s="23" t="str">
        <f>'Uitgebreide invoer'!C536</f>
        <v>100 - Riet</v>
      </c>
      <c r="E536" s="23">
        <f>'Uitgebreide invoer'!D536</f>
        <v>100</v>
      </c>
      <c r="F536" s="23">
        <f>'Uitgebreide invoer'!E536</f>
        <v>1.5</v>
      </c>
      <c r="G536" s="23">
        <f>'Uitgebreide invoer'!F536</f>
        <v>1.2</v>
      </c>
      <c r="H536" s="23">
        <f>'Uitgebreide invoer'!G536</f>
        <v>1.2</v>
      </c>
      <c r="I536" s="23">
        <f>'Uitgebreide invoer'!H536</f>
        <v>1</v>
      </c>
      <c r="J536" s="24">
        <f>J535+(+H536-I536)/(MAX('Invoerblad heterogene watergang'!$H$9:$H$17))*B536</f>
        <v>1.1063999999999883</v>
      </c>
      <c r="K536" s="24">
        <f t="shared" si="222"/>
        <v>1.8759657451387501</v>
      </c>
      <c r="L536" s="79">
        <f t="shared" si="223"/>
        <v>0.7693964893810199</v>
      </c>
      <c r="M536" s="91">
        <f>'Uitgebreide invoer'!K536</f>
        <v>50</v>
      </c>
      <c r="N536" s="89">
        <f t="shared" si="201"/>
        <v>1.4563999999999884</v>
      </c>
      <c r="O536" s="93" t="str">
        <f>'Uitgebreide invoer'!L536</f>
        <v>Begroeiing volgt bodemverloop</v>
      </c>
      <c r="P536" s="23">
        <f t="shared" si="202"/>
        <v>0.35</v>
      </c>
      <c r="Q536" s="24">
        <f t="shared" si="203"/>
        <v>2.4179393963132297E-4</v>
      </c>
      <c r="R536" s="23">
        <f>'Uitgebreide invoer'!I536</f>
        <v>0</v>
      </c>
      <c r="S536" s="23">
        <f t="shared" si="204"/>
        <v>0</v>
      </c>
      <c r="T536" s="24">
        <f t="shared" si="224"/>
        <v>0.41939648938101992</v>
      </c>
      <c r="U536" s="23" t="str">
        <f>'Uitgebreide invoer'!J536</f>
        <v>Nee</v>
      </c>
      <c r="V536" s="23">
        <f t="shared" si="205"/>
        <v>0.76711591021490977</v>
      </c>
      <c r="W536" s="23">
        <f t="shared" si="206"/>
        <v>2.7121555472128556</v>
      </c>
      <c r="X536" s="23">
        <f t="shared" si="207"/>
        <v>0.28284362635588356</v>
      </c>
      <c r="Y536" s="23">
        <f t="shared" si="208"/>
        <v>1.8112322240649805</v>
      </c>
      <c r="Z536" s="23">
        <f t="shared" si="209"/>
        <v>3.9740984936252515</v>
      </c>
      <c r="AA536" s="23">
        <f t="shared" si="210"/>
        <v>0.45575926891855628</v>
      </c>
      <c r="AB536" s="23">
        <f t="shared" si="211"/>
        <v>1.0441163138500706</v>
      </c>
      <c r="AC536" s="23">
        <f t="shared" si="212"/>
        <v>11.238391879915175</v>
      </c>
      <c r="AD536" s="23">
        <f t="shared" si="213"/>
        <v>104.41163138500707</v>
      </c>
      <c r="AE536" s="23">
        <f t="shared" si="214"/>
        <v>-0.2</v>
      </c>
      <c r="AF536" s="46">
        <f t="shared" si="215"/>
        <v>0.1749010888557648</v>
      </c>
      <c r="AG536" s="23">
        <f t="shared" si="216"/>
        <v>0.12549455572117604</v>
      </c>
      <c r="AH536" s="23">
        <f t="shared" si="217"/>
        <v>1.2029550706082919</v>
      </c>
      <c r="AI536" s="155">
        <f t="shared" si="218"/>
        <v>0.17623137707821884</v>
      </c>
      <c r="AJ536" s="155">
        <f t="shared" si="219"/>
        <v>2.5246099695914345E-2</v>
      </c>
      <c r="AK536" s="155">
        <f t="shared" si="220"/>
        <v>0.20147747677413319</v>
      </c>
      <c r="AL536" s="155">
        <f t="shared" si="221"/>
        <v>12.016119117133039</v>
      </c>
    </row>
    <row r="537" spans="1:38" s="156" customFormat="1" x14ac:dyDescent="0.35">
      <c r="A537" s="23">
        <f>'Uitgebreide invoer'!A537</f>
        <v>373.09999999999638</v>
      </c>
      <c r="B537" s="23">
        <f t="shared" si="200"/>
        <v>0.69999999999998863</v>
      </c>
      <c r="C537" s="23">
        <f>'Uitgebreide invoer'!B537</f>
        <v>0.2</v>
      </c>
      <c r="D537" s="23" t="str">
        <f>'Uitgebreide invoer'!C537</f>
        <v>100 - Riet</v>
      </c>
      <c r="E537" s="23">
        <f>'Uitgebreide invoer'!D537</f>
        <v>100</v>
      </c>
      <c r="F537" s="23">
        <f>'Uitgebreide invoer'!E537</f>
        <v>1.5</v>
      </c>
      <c r="G537" s="23">
        <f>'Uitgebreide invoer'!F537</f>
        <v>1.2</v>
      </c>
      <c r="H537" s="23">
        <f>'Uitgebreide invoer'!G537</f>
        <v>1.2</v>
      </c>
      <c r="I537" s="23">
        <f>'Uitgebreide invoer'!H537</f>
        <v>1</v>
      </c>
      <c r="J537" s="24">
        <f>J536+(+H537-I537)/(MAX('Invoerblad heterogene watergang'!$H$9:$H$17))*B537</f>
        <v>1.1065999999999883</v>
      </c>
      <c r="K537" s="24">
        <f t="shared" si="222"/>
        <v>1.8761350380410873</v>
      </c>
      <c r="L537" s="79">
        <f t="shared" si="223"/>
        <v>0.76936574513876188</v>
      </c>
      <c r="M537" s="91">
        <f>'Uitgebreide invoer'!K537</f>
        <v>50</v>
      </c>
      <c r="N537" s="89">
        <f t="shared" si="201"/>
        <v>1.4565999999999883</v>
      </c>
      <c r="O537" s="93" t="str">
        <f>'Uitgebreide invoer'!L537</f>
        <v>Begroeiing volgt bodemverloop</v>
      </c>
      <c r="P537" s="23">
        <f t="shared" si="202"/>
        <v>0.35</v>
      </c>
      <c r="Q537" s="24">
        <f t="shared" si="203"/>
        <v>2.4184700333874478E-4</v>
      </c>
      <c r="R537" s="23">
        <f>'Uitgebreide invoer'!I537</f>
        <v>0</v>
      </c>
      <c r="S537" s="23">
        <f t="shared" si="204"/>
        <v>0</v>
      </c>
      <c r="T537" s="24">
        <f t="shared" si="224"/>
        <v>0.4193657451387619</v>
      </c>
      <c r="U537" s="23" t="str">
        <f>'Uitgebreide invoer'!J537</f>
        <v>Nee</v>
      </c>
      <c r="V537" s="23">
        <f t="shared" si="205"/>
        <v>0.76704033646019776</v>
      </c>
      <c r="W537" s="23">
        <f t="shared" si="206"/>
        <v>2.7120446972709691</v>
      </c>
      <c r="X537" s="23">
        <f t="shared" si="207"/>
        <v>0.28282732111017278</v>
      </c>
      <c r="Y537" s="23">
        <f t="shared" si="208"/>
        <v>1.8111243688558978</v>
      </c>
      <c r="Z537" s="23">
        <f t="shared" si="209"/>
        <v>3.9739876436833654</v>
      </c>
      <c r="AA537" s="23">
        <f t="shared" si="210"/>
        <v>0.4557448415157182</v>
      </c>
      <c r="AB537" s="23">
        <f t="shared" si="211"/>
        <v>1.0440840323957001</v>
      </c>
      <c r="AC537" s="23">
        <f t="shared" si="212"/>
        <v>11.236852838042308</v>
      </c>
      <c r="AD537" s="23">
        <f t="shared" si="213"/>
        <v>104.40840323957002</v>
      </c>
      <c r="AE537" s="23">
        <f t="shared" si="214"/>
        <v>-0.2</v>
      </c>
      <c r="AF537" s="46">
        <f t="shared" si="215"/>
        <v>0.17489633181760744</v>
      </c>
      <c r="AG537" s="23">
        <f t="shared" si="216"/>
        <v>0.12551834091196284</v>
      </c>
      <c r="AH537" s="23">
        <f t="shared" si="217"/>
        <v>1.2031695118843018</v>
      </c>
      <c r="AI537" s="155">
        <f t="shared" si="218"/>
        <v>0.17622664481425243</v>
      </c>
      <c r="AJ537" s="155">
        <f t="shared" si="219"/>
        <v>2.5250859446873303E-2</v>
      </c>
      <c r="AK537" s="155">
        <f t="shared" si="220"/>
        <v>0.20147750426112573</v>
      </c>
      <c r="AL537" s="155">
        <f t="shared" si="221"/>
        <v>12.015768998334043</v>
      </c>
    </row>
    <row r="538" spans="1:38" s="156" customFormat="1" x14ac:dyDescent="0.35">
      <c r="A538" s="23">
        <f>'Uitgebreide invoer'!A538</f>
        <v>373.79999999999637</v>
      </c>
      <c r="B538" s="23">
        <f t="shared" si="200"/>
        <v>0.69999999999998863</v>
      </c>
      <c r="C538" s="23">
        <f>'Uitgebreide invoer'!B538</f>
        <v>0.2</v>
      </c>
      <c r="D538" s="23" t="str">
        <f>'Uitgebreide invoer'!C538</f>
        <v>100 - Riet</v>
      </c>
      <c r="E538" s="23">
        <f>'Uitgebreide invoer'!D538</f>
        <v>100</v>
      </c>
      <c r="F538" s="23">
        <f>'Uitgebreide invoer'!E538</f>
        <v>1.5</v>
      </c>
      <c r="G538" s="23">
        <f>'Uitgebreide invoer'!F538</f>
        <v>1.2</v>
      </c>
      <c r="H538" s="23">
        <f>'Uitgebreide invoer'!G538</f>
        <v>1.2</v>
      </c>
      <c r="I538" s="23">
        <f>'Uitgebreide invoer'!H538</f>
        <v>1</v>
      </c>
      <c r="J538" s="24">
        <f>J537+(+H538-I538)/(MAX('Invoerblad heterogene watergang'!$H$9:$H$17))*B538</f>
        <v>1.1067999999999882</v>
      </c>
      <c r="K538" s="24">
        <f t="shared" si="222"/>
        <v>1.876304368052109</v>
      </c>
      <c r="L538" s="79">
        <f t="shared" si="223"/>
        <v>0.76933503804109904</v>
      </c>
      <c r="M538" s="91">
        <f>'Uitgebreide invoer'!K538</f>
        <v>50</v>
      </c>
      <c r="N538" s="89">
        <f t="shared" si="201"/>
        <v>1.4567999999999883</v>
      </c>
      <c r="O538" s="93" t="str">
        <f>'Uitgebreide invoer'!L538</f>
        <v>Begroeiing volgt bodemverloop</v>
      </c>
      <c r="P538" s="23">
        <f t="shared" si="202"/>
        <v>0.35</v>
      </c>
      <c r="Q538" s="24">
        <f t="shared" si="203"/>
        <v>2.4190001574524308E-4</v>
      </c>
      <c r="R538" s="23">
        <f>'Uitgebreide invoer'!I538</f>
        <v>0</v>
      </c>
      <c r="S538" s="23">
        <f t="shared" si="204"/>
        <v>0</v>
      </c>
      <c r="T538" s="24">
        <f t="shared" si="224"/>
        <v>0.41933503804109906</v>
      </c>
      <c r="U538" s="23" t="str">
        <f>'Uitgebreide invoer'!J538</f>
        <v>Nee</v>
      </c>
      <c r="V538" s="23">
        <f t="shared" si="205"/>
        <v>0.76696485684271387</v>
      </c>
      <c r="W538" s="23">
        <f t="shared" si="206"/>
        <v>2.7119339812558252</v>
      </c>
      <c r="X538" s="23">
        <f t="shared" si="207"/>
        <v>0.2828110352773236</v>
      </c>
      <c r="Y538" s="23">
        <f t="shared" si="208"/>
        <v>1.8110166467858679</v>
      </c>
      <c r="Z538" s="23">
        <f t="shared" si="209"/>
        <v>3.9738769276682211</v>
      </c>
      <c r="AA538" s="23">
        <f t="shared" si="210"/>
        <v>0.45573043145262443</v>
      </c>
      <c r="AB538" s="23">
        <f t="shared" si="211"/>
        <v>1.0440517899431541</v>
      </c>
      <c r="AC538" s="23">
        <f t="shared" si="212"/>
        <v>11.235315766141516</v>
      </c>
      <c r="AD538" s="23">
        <f t="shared" si="213"/>
        <v>104.40517899431541</v>
      </c>
      <c r="AE538" s="23">
        <f t="shared" si="214"/>
        <v>-0.2</v>
      </c>
      <c r="AF538" s="46">
        <f t="shared" si="215"/>
        <v>0.17489157953069626</v>
      </c>
      <c r="AG538" s="23">
        <f t="shared" si="216"/>
        <v>0.12554210234651877</v>
      </c>
      <c r="AH538" s="23">
        <f t="shared" si="217"/>
        <v>1.2033839380845068</v>
      </c>
      <c r="AI538" s="155">
        <f t="shared" si="218"/>
        <v>0.17622191726531466</v>
      </c>
      <c r="AJ538" s="155">
        <f t="shared" si="219"/>
        <v>2.5255614442609819E-2</v>
      </c>
      <c r="AK538" s="155">
        <f t="shared" si="220"/>
        <v>0.20147753170792448</v>
      </c>
      <c r="AL538" s="155">
        <f t="shared" si="221"/>
        <v>12.015419316141193</v>
      </c>
    </row>
    <row r="539" spans="1:38" s="156" customFormat="1" x14ac:dyDescent="0.35">
      <c r="A539" s="23">
        <f>'Uitgebreide invoer'!A539</f>
        <v>374.49999999999636</v>
      </c>
      <c r="B539" s="23">
        <f t="shared" si="200"/>
        <v>0.69999999999998863</v>
      </c>
      <c r="C539" s="23">
        <f>'Uitgebreide invoer'!B539</f>
        <v>0.2</v>
      </c>
      <c r="D539" s="23" t="str">
        <f>'Uitgebreide invoer'!C539</f>
        <v>100 - Riet</v>
      </c>
      <c r="E539" s="23">
        <f>'Uitgebreide invoer'!D539</f>
        <v>100</v>
      </c>
      <c r="F539" s="23">
        <f>'Uitgebreide invoer'!E539</f>
        <v>1.5</v>
      </c>
      <c r="G539" s="23">
        <f>'Uitgebreide invoer'!F539</f>
        <v>1.2</v>
      </c>
      <c r="H539" s="23">
        <f>'Uitgebreide invoer'!G539</f>
        <v>1.2</v>
      </c>
      <c r="I539" s="23">
        <f>'Uitgebreide invoer'!H539</f>
        <v>1</v>
      </c>
      <c r="J539" s="24">
        <f>J538+(+H539-I539)/(MAX('Invoerblad heterogene watergang'!$H$9:$H$17))*B539</f>
        <v>1.1069999999999882</v>
      </c>
      <c r="K539" s="24">
        <f t="shared" si="222"/>
        <v>1.8764737351359175</v>
      </c>
      <c r="L539" s="79">
        <f t="shared" si="223"/>
        <v>0.76930436805212077</v>
      </c>
      <c r="M539" s="91">
        <f>'Uitgebreide invoer'!K539</f>
        <v>50</v>
      </c>
      <c r="N539" s="89">
        <f t="shared" si="201"/>
        <v>1.4569999999999883</v>
      </c>
      <c r="O539" s="93" t="str">
        <f>'Uitgebreide invoer'!L539</f>
        <v>Begroeiing volgt bodemverloop</v>
      </c>
      <c r="P539" s="23">
        <f t="shared" si="202"/>
        <v>0.35</v>
      </c>
      <c r="Q539" s="24">
        <f t="shared" si="203"/>
        <v>2.4195297686950646E-4</v>
      </c>
      <c r="R539" s="23">
        <f>'Uitgebreide invoer'!I539</f>
        <v>0</v>
      </c>
      <c r="S539" s="23">
        <f t="shared" si="204"/>
        <v>0</v>
      </c>
      <c r="T539" s="24">
        <f t="shared" si="224"/>
        <v>0.41930436805212079</v>
      </c>
      <c r="U539" s="23" t="str">
        <f>'Uitgebreide invoer'!J539</f>
        <v>Nee</v>
      </c>
      <c r="V539" s="23">
        <f t="shared" si="205"/>
        <v>0.76688947126392748</v>
      </c>
      <c r="W539" s="23">
        <f t="shared" si="206"/>
        <v>2.7118233990379461</v>
      </c>
      <c r="X539" s="23">
        <f t="shared" si="207"/>
        <v>0.28279476883929511</v>
      </c>
      <c r="Y539" s="23">
        <f t="shared" si="208"/>
        <v>1.8109090577186542</v>
      </c>
      <c r="Z539" s="23">
        <f t="shared" si="209"/>
        <v>3.9737663454503425</v>
      </c>
      <c r="AA539" s="23">
        <f t="shared" si="210"/>
        <v>0.45571603871274569</v>
      </c>
      <c r="AB539" s="23">
        <f t="shared" si="211"/>
        <v>1.0440195864547266</v>
      </c>
      <c r="AC539" s="23">
        <f t="shared" si="212"/>
        <v>11.233780662012503</v>
      </c>
      <c r="AD539" s="23">
        <f t="shared" si="213"/>
        <v>104.40195864547266</v>
      </c>
      <c r="AE539" s="23">
        <f t="shared" si="214"/>
        <v>-0.2</v>
      </c>
      <c r="AF539" s="46">
        <f t="shared" si="215"/>
        <v>0.17488683199288135</v>
      </c>
      <c r="AG539" s="23">
        <f t="shared" si="216"/>
        <v>0.12556584003559329</v>
      </c>
      <c r="AH539" s="23">
        <f t="shared" si="217"/>
        <v>1.203598349217504</v>
      </c>
      <c r="AI539" s="155">
        <f t="shared" si="218"/>
        <v>0.1762171944293052</v>
      </c>
      <c r="AJ539" s="155">
        <f t="shared" si="219"/>
        <v>2.5260364685279216E-2</v>
      </c>
      <c r="AK539" s="155">
        <f t="shared" si="220"/>
        <v>0.20147755911458443</v>
      </c>
      <c r="AL539" s="155">
        <f t="shared" si="221"/>
        <v>12.015070070102768</v>
      </c>
    </row>
    <row r="540" spans="1:38" s="156" customFormat="1" x14ac:dyDescent="0.35">
      <c r="A540" s="23">
        <f>'Uitgebreide invoer'!A540</f>
        <v>375.19999999999635</v>
      </c>
      <c r="B540" s="23">
        <f t="shared" si="200"/>
        <v>0.69999999999998863</v>
      </c>
      <c r="C540" s="23">
        <f>'Uitgebreide invoer'!B540</f>
        <v>0.2</v>
      </c>
      <c r="D540" s="23" t="str">
        <f>'Uitgebreide invoer'!C540</f>
        <v>100 - Riet</v>
      </c>
      <c r="E540" s="23">
        <f>'Uitgebreide invoer'!D540</f>
        <v>100</v>
      </c>
      <c r="F540" s="23">
        <f>'Uitgebreide invoer'!E540</f>
        <v>1.5</v>
      </c>
      <c r="G540" s="23">
        <f>'Uitgebreide invoer'!F540</f>
        <v>1.2</v>
      </c>
      <c r="H540" s="23">
        <f>'Uitgebreide invoer'!G540</f>
        <v>1.2</v>
      </c>
      <c r="I540" s="23">
        <f>'Uitgebreide invoer'!H540</f>
        <v>1</v>
      </c>
      <c r="J540" s="24">
        <f>J539+(+H540-I540)/(MAX('Invoerblad heterogene watergang'!$H$9:$H$17))*B540</f>
        <v>1.1071999999999882</v>
      </c>
      <c r="K540" s="24">
        <f t="shared" si="222"/>
        <v>1.8766431392566287</v>
      </c>
      <c r="L540" s="79">
        <f t="shared" si="223"/>
        <v>0.76927373513592934</v>
      </c>
      <c r="M540" s="91">
        <f>'Uitgebreide invoer'!K540</f>
        <v>50</v>
      </c>
      <c r="N540" s="89">
        <f t="shared" si="201"/>
        <v>1.4571999999999883</v>
      </c>
      <c r="O540" s="93" t="str">
        <f>'Uitgebreide invoer'!L540</f>
        <v>Begroeiing volgt bodemverloop</v>
      </c>
      <c r="P540" s="23">
        <f t="shared" si="202"/>
        <v>0.35</v>
      </c>
      <c r="Q540" s="24">
        <f t="shared" si="203"/>
        <v>2.420058867302959E-4</v>
      </c>
      <c r="R540" s="23">
        <f>'Uitgebreide invoer'!I540</f>
        <v>0</v>
      </c>
      <c r="S540" s="23">
        <f t="shared" si="204"/>
        <v>0</v>
      </c>
      <c r="T540" s="24">
        <f t="shared" si="224"/>
        <v>0.41927373513592936</v>
      </c>
      <c r="U540" s="23" t="str">
        <f>'Uitgebreide invoer'!J540</f>
        <v>Nee</v>
      </c>
      <c r="V540" s="23">
        <f t="shared" si="205"/>
        <v>0.76681417962536536</v>
      </c>
      <c r="W540" s="23">
        <f t="shared" si="206"/>
        <v>2.7117129504879007</v>
      </c>
      <c r="X540" s="23">
        <f t="shared" si="207"/>
        <v>0.28277852177805085</v>
      </c>
      <c r="Y540" s="23">
        <f t="shared" si="208"/>
        <v>1.810801601518091</v>
      </c>
      <c r="Z540" s="23">
        <f t="shared" si="209"/>
        <v>3.9736558969002971</v>
      </c>
      <c r="AA540" s="23">
        <f t="shared" si="210"/>
        <v>0.45570166327955847</v>
      </c>
      <c r="AB540" s="23">
        <f t="shared" si="211"/>
        <v>1.0439874218927256</v>
      </c>
      <c r="AC540" s="23">
        <f t="shared" si="212"/>
        <v>11.232247523456623</v>
      </c>
      <c r="AD540" s="23">
        <f t="shared" si="213"/>
        <v>104.39874218927257</v>
      </c>
      <c r="AE540" s="23">
        <f t="shared" si="214"/>
        <v>-0.2</v>
      </c>
      <c r="AF540" s="46">
        <f t="shared" si="215"/>
        <v>0.17488208920200754</v>
      </c>
      <c r="AG540" s="23">
        <f t="shared" si="216"/>
        <v>0.12558955398996235</v>
      </c>
      <c r="AH540" s="23">
        <f t="shared" si="217"/>
        <v>1.2038127452919021</v>
      </c>
      <c r="AI540" s="155">
        <f t="shared" si="218"/>
        <v>0.17621247630411813</v>
      </c>
      <c r="AJ540" s="155">
        <f t="shared" si="219"/>
        <v>2.5265110177042461E-2</v>
      </c>
      <c r="AK540" s="155">
        <f t="shared" si="220"/>
        <v>0.2014775864811606</v>
      </c>
      <c r="AL540" s="155">
        <f t="shared" si="221"/>
        <v>12.01472125976726</v>
      </c>
    </row>
    <row r="541" spans="1:38" s="156" customFormat="1" x14ac:dyDescent="0.35">
      <c r="A541" s="23">
        <f>'Uitgebreide invoer'!A541</f>
        <v>375.89999999999634</v>
      </c>
      <c r="B541" s="23">
        <f t="shared" si="200"/>
        <v>0.69999999999998863</v>
      </c>
      <c r="C541" s="23">
        <f>'Uitgebreide invoer'!B541</f>
        <v>0.2</v>
      </c>
      <c r="D541" s="23" t="str">
        <f>'Uitgebreide invoer'!C541</f>
        <v>100 - Riet</v>
      </c>
      <c r="E541" s="23">
        <f>'Uitgebreide invoer'!D541</f>
        <v>100</v>
      </c>
      <c r="F541" s="23">
        <f>'Uitgebreide invoer'!E541</f>
        <v>1.5</v>
      </c>
      <c r="G541" s="23">
        <f>'Uitgebreide invoer'!F541</f>
        <v>1.2</v>
      </c>
      <c r="H541" s="23">
        <f>'Uitgebreide invoer'!G541</f>
        <v>1.2</v>
      </c>
      <c r="I541" s="23">
        <f>'Uitgebreide invoer'!H541</f>
        <v>1</v>
      </c>
      <c r="J541" s="24">
        <f>J540+(+H541-I541)/(MAX('Invoerblad heterogene watergang'!$H$9:$H$17))*B541</f>
        <v>1.1073999999999882</v>
      </c>
      <c r="K541" s="24">
        <f t="shared" si="222"/>
        <v>1.8768125803783713</v>
      </c>
      <c r="L541" s="79">
        <f t="shared" si="223"/>
        <v>0.76924313925664056</v>
      </c>
      <c r="M541" s="91">
        <f>'Uitgebreide invoer'!K541</f>
        <v>50</v>
      </c>
      <c r="N541" s="89">
        <f t="shared" si="201"/>
        <v>1.4573999999999883</v>
      </c>
      <c r="O541" s="93" t="str">
        <f>'Uitgebreide invoer'!L541</f>
        <v>Begroeiing volgt bodemverloop</v>
      </c>
      <c r="P541" s="23">
        <f t="shared" si="202"/>
        <v>0.35</v>
      </c>
      <c r="Q541" s="24">
        <f t="shared" si="203"/>
        <v>2.4205874534644157E-4</v>
      </c>
      <c r="R541" s="23">
        <f>'Uitgebreide invoer'!I541</f>
        <v>0</v>
      </c>
      <c r="S541" s="23">
        <f t="shared" si="204"/>
        <v>0</v>
      </c>
      <c r="T541" s="24">
        <f t="shared" si="224"/>
        <v>0.41924313925664058</v>
      </c>
      <c r="U541" s="23" t="str">
        <f>'Uitgebreide invoer'!J541</f>
        <v>Nee</v>
      </c>
      <c r="V541" s="23">
        <f t="shared" si="205"/>
        <v>0.76673898182861311</v>
      </c>
      <c r="W541" s="23">
        <f t="shared" si="206"/>
        <v>2.7116026354763072</v>
      </c>
      <c r="X541" s="23">
        <f t="shared" si="207"/>
        <v>0.28276229407555925</v>
      </c>
      <c r="Y541" s="23">
        <f t="shared" si="208"/>
        <v>1.8106942780480859</v>
      </c>
      <c r="Z541" s="23">
        <f t="shared" si="209"/>
        <v>3.9735455818887031</v>
      </c>
      <c r="AA541" s="23">
        <f t="shared" si="210"/>
        <v>0.45568730513654454</v>
      </c>
      <c r="AB541" s="23">
        <f t="shared" si="211"/>
        <v>1.0439552962194729</v>
      </c>
      <c r="AC541" s="23">
        <f t="shared" si="212"/>
        <v>11.230716348276934</v>
      </c>
      <c r="AD541" s="23">
        <f t="shared" si="213"/>
        <v>104.39552962194729</v>
      </c>
      <c r="AE541" s="23">
        <f t="shared" si="214"/>
        <v>-0.2</v>
      </c>
      <c r="AF541" s="46">
        <f t="shared" si="215"/>
        <v>0.1748773511559136</v>
      </c>
      <c r="AG541" s="23">
        <f t="shared" si="216"/>
        <v>0.12561324422043205</v>
      </c>
      <c r="AH541" s="23">
        <f t="shared" si="217"/>
        <v>1.2040271263163245</v>
      </c>
      <c r="AI541" s="155">
        <f t="shared" si="218"/>
        <v>0.17620776288764176</v>
      </c>
      <c r="AJ541" s="155">
        <f t="shared" si="219"/>
        <v>2.5269850920065836E-2</v>
      </c>
      <c r="AK541" s="155">
        <f t="shared" si="220"/>
        <v>0.2014776138077076</v>
      </c>
      <c r="AL541" s="155">
        <f t="shared" si="221"/>
        <v>12.014372884683395</v>
      </c>
    </row>
    <row r="542" spans="1:38" s="156" customFormat="1" x14ac:dyDescent="0.35">
      <c r="A542" s="23">
        <f>'Uitgebreide invoer'!A542</f>
        <v>376.59999999999633</v>
      </c>
      <c r="B542" s="23">
        <f t="shared" si="200"/>
        <v>0.69999999999998863</v>
      </c>
      <c r="C542" s="23">
        <f>'Uitgebreide invoer'!B542</f>
        <v>0.2</v>
      </c>
      <c r="D542" s="23" t="str">
        <f>'Uitgebreide invoer'!C542</f>
        <v>100 - Riet</v>
      </c>
      <c r="E542" s="23">
        <f>'Uitgebreide invoer'!D542</f>
        <v>100</v>
      </c>
      <c r="F542" s="23">
        <f>'Uitgebreide invoer'!E542</f>
        <v>1.5</v>
      </c>
      <c r="G542" s="23">
        <f>'Uitgebreide invoer'!F542</f>
        <v>1.2</v>
      </c>
      <c r="H542" s="23">
        <f>'Uitgebreide invoer'!G542</f>
        <v>1.2</v>
      </c>
      <c r="I542" s="23">
        <f>'Uitgebreide invoer'!H542</f>
        <v>1</v>
      </c>
      <c r="J542" s="24">
        <f>J541+(+H542-I542)/(MAX('Invoerblad heterogene watergang'!$H$9:$H$17))*B542</f>
        <v>1.1075999999999881</v>
      </c>
      <c r="K542" s="24">
        <f t="shared" si="222"/>
        <v>1.876982058465287</v>
      </c>
      <c r="L542" s="79">
        <f t="shared" si="223"/>
        <v>0.76921258037838314</v>
      </c>
      <c r="M542" s="91">
        <f>'Uitgebreide invoer'!K542</f>
        <v>50</v>
      </c>
      <c r="N542" s="89">
        <f t="shared" si="201"/>
        <v>1.4575999999999882</v>
      </c>
      <c r="O542" s="93" t="str">
        <f>'Uitgebreide invoer'!L542</f>
        <v>Begroeiing volgt bodemverloop</v>
      </c>
      <c r="P542" s="23">
        <f t="shared" si="202"/>
        <v>0.35</v>
      </c>
      <c r="Q542" s="24">
        <f t="shared" si="203"/>
        <v>2.4211155273684557E-4</v>
      </c>
      <c r="R542" s="23">
        <f>'Uitgebreide invoer'!I542</f>
        <v>0</v>
      </c>
      <c r="S542" s="23">
        <f t="shared" si="204"/>
        <v>0</v>
      </c>
      <c r="T542" s="24">
        <f t="shared" si="224"/>
        <v>0.41921258037838316</v>
      </c>
      <c r="U542" s="23" t="str">
        <f>'Uitgebreide invoer'!J542</f>
        <v>Nee</v>
      </c>
      <c r="V542" s="23">
        <f t="shared" si="205"/>
        <v>0.76666387777531331</v>
      </c>
      <c r="W542" s="23">
        <f t="shared" si="206"/>
        <v>2.7114924538738294</v>
      </c>
      <c r="X542" s="23">
        <f t="shared" si="207"/>
        <v>0.28274608571379323</v>
      </c>
      <c r="Y542" s="23">
        <f t="shared" si="208"/>
        <v>1.8105870871726157</v>
      </c>
      <c r="Z542" s="23">
        <f t="shared" si="209"/>
        <v>3.9734354002862258</v>
      </c>
      <c r="AA542" s="23">
        <f t="shared" si="210"/>
        <v>0.45567296426719067</v>
      </c>
      <c r="AB542" s="23">
        <f t="shared" si="211"/>
        <v>1.0439232093973025</v>
      </c>
      <c r="AC542" s="23">
        <f t="shared" si="212"/>
        <v>11.229187134278144</v>
      </c>
      <c r="AD542" s="23">
        <f t="shared" si="213"/>
        <v>104.39232093973025</v>
      </c>
      <c r="AE542" s="23">
        <f t="shared" si="214"/>
        <v>-0.2</v>
      </c>
      <c r="AF542" s="46">
        <f t="shared" si="215"/>
        <v>0.17487261785243302</v>
      </c>
      <c r="AG542" s="23">
        <f t="shared" si="216"/>
        <v>0.12563691073783495</v>
      </c>
      <c r="AH542" s="23">
        <f t="shared" si="217"/>
        <v>1.2042414922994067</v>
      </c>
      <c r="AI542" s="155">
        <f t="shared" si="218"/>
        <v>0.17620305417775889</v>
      </c>
      <c r="AJ542" s="155">
        <f t="shared" si="219"/>
        <v>2.5274586916521208E-2</v>
      </c>
      <c r="AK542" s="155">
        <f t="shared" si="220"/>
        <v>0.2014776410942801</v>
      </c>
      <c r="AL542" s="155">
        <f t="shared" si="221"/>
        <v>12.014024944400134</v>
      </c>
    </row>
    <row r="543" spans="1:38" s="156" customFormat="1" x14ac:dyDescent="0.35">
      <c r="A543" s="23">
        <f>'Uitgebreide invoer'!A543</f>
        <v>377.29999999999632</v>
      </c>
      <c r="B543" s="23">
        <f t="shared" si="200"/>
        <v>0.69999999999998863</v>
      </c>
      <c r="C543" s="23">
        <f>'Uitgebreide invoer'!B543</f>
        <v>0.2</v>
      </c>
      <c r="D543" s="23" t="str">
        <f>'Uitgebreide invoer'!C543</f>
        <v>100 - Riet</v>
      </c>
      <c r="E543" s="23">
        <f>'Uitgebreide invoer'!D543</f>
        <v>100</v>
      </c>
      <c r="F543" s="23">
        <f>'Uitgebreide invoer'!E543</f>
        <v>1.5</v>
      </c>
      <c r="G543" s="23">
        <f>'Uitgebreide invoer'!F543</f>
        <v>1.2</v>
      </c>
      <c r="H543" s="23">
        <f>'Uitgebreide invoer'!G543</f>
        <v>1.2</v>
      </c>
      <c r="I543" s="23">
        <f>'Uitgebreide invoer'!H543</f>
        <v>1</v>
      </c>
      <c r="J543" s="24">
        <f>J542+(+H543-I543)/(MAX('Invoerblad heterogene watergang'!$H$9:$H$17))*B543</f>
        <v>1.1077999999999881</v>
      </c>
      <c r="K543" s="24">
        <f t="shared" si="222"/>
        <v>1.8771515734815314</v>
      </c>
      <c r="L543" s="79">
        <f t="shared" si="223"/>
        <v>0.76918205846529886</v>
      </c>
      <c r="M543" s="91">
        <f>'Uitgebreide invoer'!K543</f>
        <v>50</v>
      </c>
      <c r="N543" s="89">
        <f t="shared" si="201"/>
        <v>1.4577999999999882</v>
      </c>
      <c r="O543" s="93" t="str">
        <f>'Uitgebreide invoer'!L543</f>
        <v>Begroeiing volgt bodemverloop</v>
      </c>
      <c r="P543" s="23">
        <f t="shared" si="202"/>
        <v>0.35</v>
      </c>
      <c r="Q543" s="24">
        <f t="shared" si="203"/>
        <v>2.4216430892048219E-4</v>
      </c>
      <c r="R543" s="23">
        <f>'Uitgebreide invoer'!I543</f>
        <v>0</v>
      </c>
      <c r="S543" s="23">
        <f t="shared" si="204"/>
        <v>0</v>
      </c>
      <c r="T543" s="24">
        <f t="shared" si="224"/>
        <v>0.41918205846529888</v>
      </c>
      <c r="U543" s="23" t="str">
        <f>'Uitgebreide invoer'!J543</f>
        <v>Nee</v>
      </c>
      <c r="V543" s="23">
        <f t="shared" si="205"/>
        <v>0.76658886736716647</v>
      </c>
      <c r="W543" s="23">
        <f t="shared" si="206"/>
        <v>2.7113824055511788</v>
      </c>
      <c r="X543" s="23">
        <f t="shared" si="207"/>
        <v>0.28272989667473031</v>
      </c>
      <c r="Y543" s="23">
        <f t="shared" si="208"/>
        <v>1.8104800287557299</v>
      </c>
      <c r="Z543" s="23">
        <f t="shared" si="209"/>
        <v>3.9733253519635747</v>
      </c>
      <c r="AA543" s="23">
        <f t="shared" si="210"/>
        <v>0.45565864065498946</v>
      </c>
      <c r="AB543" s="23">
        <f t="shared" si="211"/>
        <v>1.0438911613885633</v>
      </c>
      <c r="AC543" s="23">
        <f t="shared" si="212"/>
        <v>11.227659879266625</v>
      </c>
      <c r="AD543" s="23">
        <f t="shared" si="213"/>
        <v>104.38911613885634</v>
      </c>
      <c r="AE543" s="23">
        <f t="shared" si="214"/>
        <v>-0.2</v>
      </c>
      <c r="AF543" s="46">
        <f t="shared" si="215"/>
        <v>0.17486788928939417</v>
      </c>
      <c r="AG543" s="23">
        <f t="shared" si="216"/>
        <v>0.12566055355302919</v>
      </c>
      <c r="AH543" s="23">
        <f t="shared" si="217"/>
        <v>1.204455843249796</v>
      </c>
      <c r="AI543" s="155">
        <f t="shared" si="218"/>
        <v>0.17619835017234714</v>
      </c>
      <c r="AJ543" s="155">
        <f t="shared" si="219"/>
        <v>2.5279318168586098E-2</v>
      </c>
      <c r="AK543" s="155">
        <f t="shared" si="220"/>
        <v>0.20147766834093322</v>
      </c>
      <c r="AL543" s="155">
        <f t="shared" si="221"/>
        <v>12.013677438466658</v>
      </c>
    </row>
    <row r="544" spans="1:38" s="156" customFormat="1" x14ac:dyDescent="0.35">
      <c r="A544" s="23">
        <f>'Uitgebreide invoer'!A544</f>
        <v>377.99999999999631</v>
      </c>
      <c r="B544" s="23">
        <f t="shared" si="200"/>
        <v>0.69999999999998863</v>
      </c>
      <c r="C544" s="23">
        <f>'Uitgebreide invoer'!B544</f>
        <v>0.2</v>
      </c>
      <c r="D544" s="23" t="str">
        <f>'Uitgebreide invoer'!C544</f>
        <v>100 - Riet</v>
      </c>
      <c r="E544" s="23">
        <f>'Uitgebreide invoer'!D544</f>
        <v>100</v>
      </c>
      <c r="F544" s="23">
        <f>'Uitgebreide invoer'!E544</f>
        <v>1.5</v>
      </c>
      <c r="G544" s="23">
        <f>'Uitgebreide invoer'!F544</f>
        <v>1.2</v>
      </c>
      <c r="H544" s="23">
        <f>'Uitgebreide invoer'!G544</f>
        <v>1.2</v>
      </c>
      <c r="I544" s="23">
        <f>'Uitgebreide invoer'!H544</f>
        <v>1</v>
      </c>
      <c r="J544" s="24">
        <f>J543+(+H544-I544)/(MAX('Invoerblad heterogene watergang'!$H$9:$H$17))*B544</f>
        <v>1.1079999999999881</v>
      </c>
      <c r="K544" s="24">
        <f t="shared" si="222"/>
        <v>1.8773211253912729</v>
      </c>
      <c r="L544" s="79">
        <f t="shared" si="223"/>
        <v>0.76915157348154328</v>
      </c>
      <c r="M544" s="91">
        <f>'Uitgebreide invoer'!K544</f>
        <v>50</v>
      </c>
      <c r="N544" s="89">
        <f t="shared" si="201"/>
        <v>1.4579999999999882</v>
      </c>
      <c r="O544" s="93" t="str">
        <f>'Uitgebreide invoer'!L544</f>
        <v>Begroeiing volgt bodemverloop</v>
      </c>
      <c r="P544" s="23">
        <f t="shared" si="202"/>
        <v>0.35</v>
      </c>
      <c r="Q544" s="24">
        <f t="shared" si="203"/>
        <v>2.4221701391639338E-4</v>
      </c>
      <c r="R544" s="23">
        <f>'Uitgebreide invoer'!I544</f>
        <v>0</v>
      </c>
      <c r="S544" s="23">
        <f t="shared" si="204"/>
        <v>0</v>
      </c>
      <c r="T544" s="24">
        <f t="shared" si="224"/>
        <v>0.4191515734815433</v>
      </c>
      <c r="U544" s="23" t="str">
        <f>'Uitgebreide invoer'!J544</f>
        <v>Nee</v>
      </c>
      <c r="V544" s="23">
        <f t="shared" si="205"/>
        <v>0.7665139505059323</v>
      </c>
      <c r="W544" s="23">
        <f t="shared" si="206"/>
        <v>2.7112724903791161</v>
      </c>
      <c r="X544" s="23">
        <f t="shared" si="207"/>
        <v>0.28271372694035302</v>
      </c>
      <c r="Y544" s="23">
        <f t="shared" si="208"/>
        <v>1.810373102661553</v>
      </c>
      <c r="Z544" s="23">
        <f t="shared" si="209"/>
        <v>3.9732154367915129</v>
      </c>
      <c r="AA544" s="23">
        <f t="shared" si="210"/>
        <v>0.4556443342834392</v>
      </c>
      <c r="AB544" s="23">
        <f t="shared" si="211"/>
        <v>1.0438591521556209</v>
      </c>
      <c r="AC544" s="23">
        <f t="shared" si="212"/>
        <v>11.226134581050452</v>
      </c>
      <c r="AD544" s="23">
        <f t="shared" si="213"/>
        <v>104.38591521556208</v>
      </c>
      <c r="AE544" s="23">
        <f t="shared" si="214"/>
        <v>-0.2</v>
      </c>
      <c r="AF544" s="46">
        <f t="shared" si="215"/>
        <v>0.17486316546461939</v>
      </c>
      <c r="AG544" s="23">
        <f t="shared" si="216"/>
        <v>0.12568417267690313</v>
      </c>
      <c r="AH544" s="23">
        <f t="shared" si="217"/>
        <v>1.204670179176154</v>
      </c>
      <c r="AI544" s="155">
        <f t="shared" si="218"/>
        <v>0.17619365086927796</v>
      </c>
      <c r="AJ544" s="155">
        <f t="shared" si="219"/>
        <v>2.5284044678443258E-2</v>
      </c>
      <c r="AK544" s="155">
        <f t="shared" si="220"/>
        <v>0.20147769554772121</v>
      </c>
      <c r="AL544" s="155">
        <f t="shared" si="221"/>
        <v>12.013330366432372</v>
      </c>
    </row>
    <row r="545" spans="1:38" s="156" customFormat="1" x14ac:dyDescent="0.35">
      <c r="A545" s="23">
        <f>'Uitgebreide invoer'!A545</f>
        <v>378.69999999999629</v>
      </c>
      <c r="B545" s="23">
        <f t="shared" si="200"/>
        <v>0.69999999999998863</v>
      </c>
      <c r="C545" s="23">
        <f>'Uitgebreide invoer'!B545</f>
        <v>0.2</v>
      </c>
      <c r="D545" s="23" t="str">
        <f>'Uitgebreide invoer'!C545</f>
        <v>100 - Riet</v>
      </c>
      <c r="E545" s="23">
        <f>'Uitgebreide invoer'!D545</f>
        <v>100</v>
      </c>
      <c r="F545" s="23">
        <f>'Uitgebreide invoer'!E545</f>
        <v>1.5</v>
      </c>
      <c r="G545" s="23">
        <f>'Uitgebreide invoer'!F545</f>
        <v>1.2</v>
      </c>
      <c r="H545" s="23">
        <f>'Uitgebreide invoer'!G545</f>
        <v>1.2</v>
      </c>
      <c r="I545" s="23">
        <f>'Uitgebreide invoer'!H545</f>
        <v>1</v>
      </c>
      <c r="J545" s="24">
        <f>J544+(+H545-I545)/(MAX('Invoerblad heterogene watergang'!$H$9:$H$17))*B545</f>
        <v>1.1081999999999881</v>
      </c>
      <c r="K545" s="24">
        <f t="shared" si="222"/>
        <v>1.8774907141586936</v>
      </c>
      <c r="L545" s="79">
        <f t="shared" si="223"/>
        <v>0.76912112539128485</v>
      </c>
      <c r="M545" s="91">
        <f>'Uitgebreide invoer'!K545</f>
        <v>50</v>
      </c>
      <c r="N545" s="89">
        <f t="shared" si="201"/>
        <v>1.4581999999999882</v>
      </c>
      <c r="O545" s="93" t="str">
        <f>'Uitgebreide invoer'!L545</f>
        <v>Begroeiing volgt bodemverloop</v>
      </c>
      <c r="P545" s="23">
        <f t="shared" si="202"/>
        <v>0.35</v>
      </c>
      <c r="Q545" s="24">
        <f t="shared" si="203"/>
        <v>2.4226966774369387E-4</v>
      </c>
      <c r="R545" s="23">
        <f>'Uitgebreide invoer'!I545</f>
        <v>0</v>
      </c>
      <c r="S545" s="23">
        <f t="shared" si="204"/>
        <v>0</v>
      </c>
      <c r="T545" s="24">
        <f t="shared" si="224"/>
        <v>0.41912112539128488</v>
      </c>
      <c r="U545" s="23" t="str">
        <f>'Uitgebreide invoer'!J545</f>
        <v>Nee</v>
      </c>
      <c r="V545" s="23">
        <f t="shared" si="205"/>
        <v>0.76643912709342754</v>
      </c>
      <c r="W545" s="23">
        <f t="shared" si="206"/>
        <v>2.71116270822845</v>
      </c>
      <c r="X545" s="23">
        <f t="shared" si="207"/>
        <v>0.28269757649264821</v>
      </c>
      <c r="Y545" s="23">
        <f t="shared" si="208"/>
        <v>1.8102663087542763</v>
      </c>
      <c r="Z545" s="23">
        <f t="shared" si="209"/>
        <v>3.9731056546408459</v>
      </c>
      <c r="AA545" s="23">
        <f t="shared" si="210"/>
        <v>0.45563004513604299</v>
      </c>
      <c r="AB545" s="23">
        <f t="shared" si="211"/>
        <v>1.0438271816608489</v>
      </c>
      <c r="AC545" s="23">
        <f t="shared" si="212"/>
        <v>11.224611237439346</v>
      </c>
      <c r="AD545" s="23">
        <f t="shared" si="213"/>
        <v>104.38271816608489</v>
      </c>
      <c r="AE545" s="23">
        <f t="shared" si="214"/>
        <v>-0.2</v>
      </c>
      <c r="AF545" s="46">
        <f t="shared" si="215"/>
        <v>0.17485844637592593</v>
      </c>
      <c r="AG545" s="23">
        <f t="shared" si="216"/>
        <v>0.12570776812037041</v>
      </c>
      <c r="AH545" s="23">
        <f t="shared" si="217"/>
        <v>1.204884500087154</v>
      </c>
      <c r="AI545" s="155">
        <f t="shared" si="218"/>
        <v>0.1761889562664179</v>
      </c>
      <c r="AJ545" s="155">
        <f t="shared" si="219"/>
        <v>2.5288766448281024E-2</v>
      </c>
      <c r="AK545" s="155">
        <f t="shared" si="220"/>
        <v>0.20147772271469891</v>
      </c>
      <c r="AL545" s="155">
        <f t="shared" si="221"/>
        <v>12.012983727846922</v>
      </c>
    </row>
    <row r="546" spans="1:38" s="156" customFormat="1" x14ac:dyDescent="0.35">
      <c r="A546" s="23">
        <f>'Uitgebreide invoer'!A546</f>
        <v>379.39999999999628</v>
      </c>
      <c r="B546" s="23">
        <f t="shared" si="200"/>
        <v>0.69999999999998863</v>
      </c>
      <c r="C546" s="23">
        <f>'Uitgebreide invoer'!B546</f>
        <v>0.2</v>
      </c>
      <c r="D546" s="23" t="str">
        <f>'Uitgebreide invoer'!C546</f>
        <v>100 - Riet</v>
      </c>
      <c r="E546" s="23">
        <f>'Uitgebreide invoer'!D546</f>
        <v>100</v>
      </c>
      <c r="F546" s="23">
        <f>'Uitgebreide invoer'!E546</f>
        <v>1.5</v>
      </c>
      <c r="G546" s="23">
        <f>'Uitgebreide invoer'!F546</f>
        <v>1.2</v>
      </c>
      <c r="H546" s="23">
        <f>'Uitgebreide invoer'!G546</f>
        <v>1.2</v>
      </c>
      <c r="I546" s="23">
        <f>'Uitgebreide invoer'!H546</f>
        <v>1</v>
      </c>
      <c r="J546" s="24">
        <f>J545+(+H546-I546)/(MAX('Invoerblad heterogene watergang'!$H$9:$H$17))*B546</f>
        <v>1.1083999999999881</v>
      </c>
      <c r="K546" s="24">
        <f t="shared" si="222"/>
        <v>1.8776603397479887</v>
      </c>
      <c r="L546" s="79">
        <f t="shared" si="223"/>
        <v>0.76909071415870556</v>
      </c>
      <c r="M546" s="91">
        <f>'Uitgebreide invoer'!K546</f>
        <v>50</v>
      </c>
      <c r="N546" s="89">
        <f t="shared" si="201"/>
        <v>1.4583999999999882</v>
      </c>
      <c r="O546" s="93" t="str">
        <f>'Uitgebreide invoer'!L546</f>
        <v>Begroeiing volgt bodemverloop</v>
      </c>
      <c r="P546" s="23">
        <f t="shared" si="202"/>
        <v>0.35</v>
      </c>
      <c r="Q546" s="24">
        <f t="shared" si="203"/>
        <v>2.4232227042156706E-4</v>
      </c>
      <c r="R546" s="23">
        <f>'Uitgebreide invoer'!I546</f>
        <v>0</v>
      </c>
      <c r="S546" s="23">
        <f t="shared" si="204"/>
        <v>0</v>
      </c>
      <c r="T546" s="24">
        <f t="shared" si="224"/>
        <v>0.41909071415870558</v>
      </c>
      <c r="U546" s="23" t="str">
        <f>'Uitgebreide invoer'!J546</f>
        <v>Nee</v>
      </c>
      <c r="V546" s="23">
        <f t="shared" si="205"/>
        <v>0.76636439703152748</v>
      </c>
      <c r="W546" s="23">
        <f t="shared" si="206"/>
        <v>2.7110530589700348</v>
      </c>
      <c r="X546" s="23">
        <f t="shared" si="207"/>
        <v>0.28268144531360795</v>
      </c>
      <c r="Y546" s="23">
        <f t="shared" si="208"/>
        <v>1.810159646898168</v>
      </c>
      <c r="Z546" s="23">
        <f t="shared" si="209"/>
        <v>3.9729960053824307</v>
      </c>
      <c r="AA546" s="23">
        <f t="shared" si="210"/>
        <v>0.45561577319631019</v>
      </c>
      <c r="AB546" s="23">
        <f t="shared" si="211"/>
        <v>1.0437952498666405</v>
      </c>
      <c r="AC546" s="23">
        <f t="shared" si="212"/>
        <v>11.223089846244712</v>
      </c>
      <c r="AD546" s="23">
        <f t="shared" si="213"/>
        <v>104.37952498666405</v>
      </c>
      <c r="AE546" s="23">
        <f t="shared" si="214"/>
        <v>-0.2</v>
      </c>
      <c r="AF546" s="46">
        <f t="shared" si="215"/>
        <v>0.1748537320211252</v>
      </c>
      <c r="AG546" s="23">
        <f t="shared" si="216"/>
        <v>0.12573133989437407</v>
      </c>
      <c r="AH546" s="23">
        <f t="shared" si="217"/>
        <v>1.2050988059914831</v>
      </c>
      <c r="AI546" s="155">
        <f t="shared" si="218"/>
        <v>0.17618426636162748</v>
      </c>
      <c r="AJ546" s="155">
        <f t="shared" si="219"/>
        <v>2.5293483480293123E-2</v>
      </c>
      <c r="AK546" s="155">
        <f t="shared" si="220"/>
        <v>0.2014777498419206</v>
      </c>
      <c r="AL546" s="155">
        <f t="shared" si="221"/>
        <v>12.012637522260173</v>
      </c>
    </row>
    <row r="547" spans="1:38" s="156" customFormat="1" x14ac:dyDescent="0.35">
      <c r="A547" s="23">
        <f>'Uitgebreide invoer'!A547</f>
        <v>380.09999999999627</v>
      </c>
      <c r="B547" s="23">
        <f t="shared" si="200"/>
        <v>0.69999999999998863</v>
      </c>
      <c r="C547" s="23">
        <f>'Uitgebreide invoer'!B547</f>
        <v>0.2</v>
      </c>
      <c r="D547" s="23" t="str">
        <f>'Uitgebreide invoer'!C547</f>
        <v>100 - Riet</v>
      </c>
      <c r="E547" s="23">
        <f>'Uitgebreide invoer'!D547</f>
        <v>100</v>
      </c>
      <c r="F547" s="23">
        <f>'Uitgebreide invoer'!E547</f>
        <v>1.5</v>
      </c>
      <c r="G547" s="23">
        <f>'Uitgebreide invoer'!F547</f>
        <v>1.2</v>
      </c>
      <c r="H547" s="23">
        <f>'Uitgebreide invoer'!G547</f>
        <v>1.2</v>
      </c>
      <c r="I547" s="23">
        <f>'Uitgebreide invoer'!H547</f>
        <v>1</v>
      </c>
      <c r="J547" s="24">
        <f>J546+(+H547-I547)/(MAX('Invoerblad heterogene watergang'!$H$9:$H$17))*B547</f>
        <v>1.108599999999988</v>
      </c>
      <c r="K547" s="24">
        <f t="shared" si="222"/>
        <v>1.8778300021233671</v>
      </c>
      <c r="L547" s="79">
        <f t="shared" si="223"/>
        <v>0.7690603397480007</v>
      </c>
      <c r="M547" s="91">
        <f>'Uitgebreide invoer'!K547</f>
        <v>50</v>
      </c>
      <c r="N547" s="89">
        <f t="shared" si="201"/>
        <v>1.4585999999999881</v>
      </c>
      <c r="O547" s="93" t="str">
        <f>'Uitgebreide invoer'!L547</f>
        <v>Begroeiing volgt bodemverloop</v>
      </c>
      <c r="P547" s="23">
        <f t="shared" si="202"/>
        <v>0.35</v>
      </c>
      <c r="Q547" s="24">
        <f t="shared" si="203"/>
        <v>2.4237482196926742E-4</v>
      </c>
      <c r="R547" s="23">
        <f>'Uitgebreide invoer'!I547</f>
        <v>0</v>
      </c>
      <c r="S547" s="23">
        <f t="shared" si="204"/>
        <v>0</v>
      </c>
      <c r="T547" s="24">
        <f t="shared" si="224"/>
        <v>0.41906033974800072</v>
      </c>
      <c r="U547" s="23" t="str">
        <f>'Uitgebreide invoer'!J547</f>
        <v>Nee</v>
      </c>
      <c r="V547" s="23">
        <f t="shared" si="205"/>
        <v>0.76628976022216555</v>
      </c>
      <c r="W547" s="23">
        <f t="shared" si="206"/>
        <v>2.7109435424747765</v>
      </c>
      <c r="X547" s="23">
        <f t="shared" si="207"/>
        <v>0.2826653333852287</v>
      </c>
      <c r="Y547" s="23">
        <f t="shared" si="208"/>
        <v>1.8100531169575662</v>
      </c>
      <c r="Z547" s="23">
        <f t="shared" si="209"/>
        <v>3.9728864888871724</v>
      </c>
      <c r="AA547" s="23">
        <f t="shared" si="210"/>
        <v>0.45560151844775515</v>
      </c>
      <c r="AB547" s="23">
        <f t="shared" si="211"/>
        <v>1.0437633567354005</v>
      </c>
      <c r="AC547" s="23">
        <f t="shared" si="212"/>
        <v>11.221570405279623</v>
      </c>
      <c r="AD547" s="23">
        <f t="shared" si="213"/>
        <v>104.37633567354005</v>
      </c>
      <c r="AE547" s="23">
        <f t="shared" si="214"/>
        <v>-0.2</v>
      </c>
      <c r="AF547" s="46">
        <f t="shared" si="215"/>
        <v>0.17484902239802361</v>
      </c>
      <c r="AG547" s="23">
        <f t="shared" si="216"/>
        <v>0.12575488800988202</v>
      </c>
      <c r="AH547" s="23">
        <f t="shared" si="217"/>
        <v>1.2053130968978396</v>
      </c>
      <c r="AI547" s="155">
        <f t="shared" si="218"/>
        <v>0.17617958115276219</v>
      </c>
      <c r="AJ547" s="155">
        <f t="shared" si="219"/>
        <v>2.5298195776678769E-2</v>
      </c>
      <c r="AK547" s="155">
        <f t="shared" si="220"/>
        <v>0.20147777692944097</v>
      </c>
      <c r="AL547" s="155">
        <f t="shared" si="221"/>
        <v>12.012291749222223</v>
      </c>
    </row>
    <row r="548" spans="1:38" s="156" customFormat="1" x14ac:dyDescent="0.35">
      <c r="A548" s="23">
        <f>'Uitgebreide invoer'!A548</f>
        <v>380.79999999999626</v>
      </c>
      <c r="B548" s="23">
        <f t="shared" si="200"/>
        <v>0.69999999999998863</v>
      </c>
      <c r="C548" s="23">
        <f>'Uitgebreide invoer'!B548</f>
        <v>0.2</v>
      </c>
      <c r="D548" s="23" t="str">
        <f>'Uitgebreide invoer'!C548</f>
        <v>100 - Riet</v>
      </c>
      <c r="E548" s="23">
        <f>'Uitgebreide invoer'!D548</f>
        <v>100</v>
      </c>
      <c r="F548" s="23">
        <f>'Uitgebreide invoer'!E548</f>
        <v>1.5</v>
      </c>
      <c r="G548" s="23">
        <f>'Uitgebreide invoer'!F548</f>
        <v>1.2</v>
      </c>
      <c r="H548" s="23">
        <f>'Uitgebreide invoer'!G548</f>
        <v>1.2</v>
      </c>
      <c r="I548" s="23">
        <f>'Uitgebreide invoer'!H548</f>
        <v>1</v>
      </c>
      <c r="J548" s="24">
        <f>J547+(+H548-I548)/(MAX('Invoerblad heterogene watergang'!$H$9:$H$17))*B548</f>
        <v>1.108799999999988</v>
      </c>
      <c r="K548" s="24">
        <f t="shared" si="222"/>
        <v>1.8779997012490515</v>
      </c>
      <c r="L548" s="79">
        <f t="shared" si="223"/>
        <v>0.76903000212337913</v>
      </c>
      <c r="M548" s="91">
        <f>'Uitgebreide invoer'!K548</f>
        <v>50</v>
      </c>
      <c r="N548" s="89">
        <f t="shared" si="201"/>
        <v>1.4587999999999881</v>
      </c>
      <c r="O548" s="93" t="str">
        <f>'Uitgebreide invoer'!L548</f>
        <v>Begroeiing volgt bodemverloop</v>
      </c>
      <c r="P548" s="23">
        <f t="shared" si="202"/>
        <v>0.35</v>
      </c>
      <c r="Q548" s="24">
        <f t="shared" si="203"/>
        <v>2.4242732240611911E-4</v>
      </c>
      <c r="R548" s="23">
        <f>'Uitgebreide invoer'!I548</f>
        <v>0</v>
      </c>
      <c r="S548" s="23">
        <f t="shared" si="204"/>
        <v>0</v>
      </c>
      <c r="T548" s="24">
        <f t="shared" si="224"/>
        <v>0.41903000212337915</v>
      </c>
      <c r="U548" s="23" t="str">
        <f>'Uitgebreide invoer'!J548</f>
        <v>Nee</v>
      </c>
      <c r="V548" s="23">
        <f t="shared" si="205"/>
        <v>0.76621521656733371</v>
      </c>
      <c r="W548" s="23">
        <f t="shared" si="206"/>
        <v>2.7108341586136278</v>
      </c>
      <c r="X548" s="23">
        <f t="shared" si="207"/>
        <v>0.28264924068951186</v>
      </c>
      <c r="Y548" s="23">
        <f t="shared" si="208"/>
        <v>1.8099467187968816</v>
      </c>
      <c r="Z548" s="23">
        <f t="shared" si="209"/>
        <v>3.9727771050260241</v>
      </c>
      <c r="AA548" s="23">
        <f t="shared" si="210"/>
        <v>0.45558728087389777</v>
      </c>
      <c r="AB548" s="23">
        <f t="shared" si="211"/>
        <v>1.0437315022295479</v>
      </c>
      <c r="AC548" s="23">
        <f t="shared" si="212"/>
        <v>11.220052912358835</v>
      </c>
      <c r="AD548" s="23">
        <f t="shared" si="213"/>
        <v>104.37315022295479</v>
      </c>
      <c r="AE548" s="23">
        <f t="shared" si="214"/>
        <v>-0.2</v>
      </c>
      <c r="AF548" s="46">
        <f t="shared" si="215"/>
        <v>0.17484431750442209</v>
      </c>
      <c r="AG548" s="23">
        <f t="shared" si="216"/>
        <v>0.12577841247788962</v>
      </c>
      <c r="AH548" s="23">
        <f t="shared" si="217"/>
        <v>1.2055273728149347</v>
      </c>
      <c r="AI548" s="155">
        <f t="shared" si="218"/>
        <v>0.17617490063767194</v>
      </c>
      <c r="AJ548" s="155">
        <f t="shared" si="219"/>
        <v>2.5302903339642566E-2</v>
      </c>
      <c r="AK548" s="155">
        <f t="shared" si="220"/>
        <v>0.20147780397731452</v>
      </c>
      <c r="AL548" s="155">
        <f t="shared" si="221"/>
        <v>12.011946408283407</v>
      </c>
    </row>
    <row r="549" spans="1:38" s="156" customFormat="1" x14ac:dyDescent="0.35">
      <c r="A549" s="23">
        <f>'Uitgebreide invoer'!A549</f>
        <v>381.49999999999625</v>
      </c>
      <c r="B549" s="23">
        <f t="shared" si="200"/>
        <v>0.69999999999998863</v>
      </c>
      <c r="C549" s="23">
        <f>'Uitgebreide invoer'!B549</f>
        <v>0.2</v>
      </c>
      <c r="D549" s="23" t="str">
        <f>'Uitgebreide invoer'!C549</f>
        <v>100 - Riet</v>
      </c>
      <c r="E549" s="23">
        <f>'Uitgebreide invoer'!D549</f>
        <v>100</v>
      </c>
      <c r="F549" s="23">
        <f>'Uitgebreide invoer'!E549</f>
        <v>1.5</v>
      </c>
      <c r="G549" s="23">
        <f>'Uitgebreide invoer'!F549</f>
        <v>1.2</v>
      </c>
      <c r="H549" s="23">
        <f>'Uitgebreide invoer'!G549</f>
        <v>1.2</v>
      </c>
      <c r="I549" s="23">
        <f>'Uitgebreide invoer'!H549</f>
        <v>1</v>
      </c>
      <c r="J549" s="24">
        <f>J548+(+H549-I549)/(MAX('Invoerblad heterogene watergang'!$H$9:$H$17))*B549</f>
        <v>1.108999999999988</v>
      </c>
      <c r="K549" s="24">
        <f t="shared" si="222"/>
        <v>1.8781694370892774</v>
      </c>
      <c r="L549" s="79">
        <f t="shared" si="223"/>
        <v>0.76899970124906347</v>
      </c>
      <c r="M549" s="91">
        <f>'Uitgebreide invoer'!K549</f>
        <v>50</v>
      </c>
      <c r="N549" s="89">
        <f t="shared" si="201"/>
        <v>1.4589999999999881</v>
      </c>
      <c r="O549" s="93" t="str">
        <f>'Uitgebreide invoer'!L549</f>
        <v>Begroeiing volgt bodemverloop</v>
      </c>
      <c r="P549" s="23">
        <f t="shared" si="202"/>
        <v>0.35</v>
      </c>
      <c r="Q549" s="24">
        <f t="shared" si="203"/>
        <v>2.4247977175151426E-4</v>
      </c>
      <c r="R549" s="23">
        <f>'Uitgebreide invoer'!I549</f>
        <v>0</v>
      </c>
      <c r="S549" s="23">
        <f t="shared" si="204"/>
        <v>0</v>
      </c>
      <c r="T549" s="24">
        <f t="shared" si="224"/>
        <v>0.41899970124906349</v>
      </c>
      <c r="U549" s="23" t="str">
        <f>'Uitgebreide invoer'!J549</f>
        <v>Nee</v>
      </c>
      <c r="V549" s="23">
        <f t="shared" si="205"/>
        <v>0.76614076596908287</v>
      </c>
      <c r="W549" s="23">
        <f t="shared" si="206"/>
        <v>2.7107249072575912</v>
      </c>
      <c r="X549" s="23">
        <f t="shared" si="207"/>
        <v>0.28263316720846399</v>
      </c>
      <c r="Y549" s="23">
        <f t="shared" si="208"/>
        <v>1.8098404522805993</v>
      </c>
      <c r="Z549" s="23">
        <f t="shared" si="209"/>
        <v>3.9726678536699875</v>
      </c>
      <c r="AA549" s="23">
        <f t="shared" si="210"/>
        <v>0.45557306045826407</v>
      </c>
      <c r="AB549" s="23">
        <f t="shared" si="211"/>
        <v>1.0436996863115164</v>
      </c>
      <c r="AC549" s="23">
        <f t="shared" si="212"/>
        <v>11.218537365298781</v>
      </c>
      <c r="AD549" s="23">
        <f t="shared" si="213"/>
        <v>104.36996863115165</v>
      </c>
      <c r="AE549" s="23">
        <f t="shared" si="214"/>
        <v>-0.2</v>
      </c>
      <c r="AF549" s="46">
        <f t="shared" si="215"/>
        <v>0.17483961733811584</v>
      </c>
      <c r="AG549" s="23">
        <f t="shared" si="216"/>
        <v>0.12580191330942084</v>
      </c>
      <c r="AH549" s="23">
        <f t="shared" si="217"/>
        <v>1.2057416337514932</v>
      </c>
      <c r="AI549" s="155">
        <f t="shared" si="218"/>
        <v>0.17617022481420092</v>
      </c>
      <c r="AJ549" s="155">
        <f t="shared" si="219"/>
        <v>2.5307606171394357E-2</v>
      </c>
      <c r="AK549" s="155">
        <f t="shared" si="220"/>
        <v>0.20147783098559527</v>
      </c>
      <c r="AL549" s="155">
        <f t="shared" si="221"/>
        <v>12.011601498994281</v>
      </c>
    </row>
    <row r="550" spans="1:38" s="156" customFormat="1" x14ac:dyDescent="0.35">
      <c r="A550" s="23">
        <f>'Uitgebreide invoer'!A550</f>
        <v>382.19999999999624</v>
      </c>
      <c r="B550" s="23">
        <f t="shared" si="200"/>
        <v>0.69999999999998863</v>
      </c>
      <c r="C550" s="23">
        <f>'Uitgebreide invoer'!B550</f>
        <v>0.2</v>
      </c>
      <c r="D550" s="23" t="str">
        <f>'Uitgebreide invoer'!C550</f>
        <v>100 - Riet</v>
      </c>
      <c r="E550" s="23">
        <f>'Uitgebreide invoer'!D550</f>
        <v>100</v>
      </c>
      <c r="F550" s="23">
        <f>'Uitgebreide invoer'!E550</f>
        <v>1.5</v>
      </c>
      <c r="G550" s="23">
        <f>'Uitgebreide invoer'!F550</f>
        <v>1.2</v>
      </c>
      <c r="H550" s="23">
        <f>'Uitgebreide invoer'!G550</f>
        <v>1.2</v>
      </c>
      <c r="I550" s="23">
        <f>'Uitgebreide invoer'!H550</f>
        <v>1</v>
      </c>
      <c r="J550" s="24">
        <f>J549+(+H550-I550)/(MAX('Invoerblad heterogene watergang'!$H$9:$H$17))*B550</f>
        <v>1.109199999999988</v>
      </c>
      <c r="K550" s="24">
        <f t="shared" si="222"/>
        <v>1.8783392096082949</v>
      </c>
      <c r="L550" s="79">
        <f t="shared" si="223"/>
        <v>0.76896943708928944</v>
      </c>
      <c r="M550" s="91">
        <f>'Uitgebreide invoer'!K550</f>
        <v>50</v>
      </c>
      <c r="N550" s="89">
        <f t="shared" si="201"/>
        <v>1.4591999999999881</v>
      </c>
      <c r="O550" s="93" t="str">
        <f>'Uitgebreide invoer'!L550</f>
        <v>Begroeiing volgt bodemverloop</v>
      </c>
      <c r="P550" s="23">
        <f t="shared" si="202"/>
        <v>0.35</v>
      </c>
      <c r="Q550" s="24">
        <f t="shared" si="203"/>
        <v>2.4253217002491651E-4</v>
      </c>
      <c r="R550" s="23">
        <f>'Uitgebreide invoer'!I550</f>
        <v>0</v>
      </c>
      <c r="S550" s="23">
        <f t="shared" si="204"/>
        <v>0</v>
      </c>
      <c r="T550" s="24">
        <f t="shared" si="224"/>
        <v>0.41896943708928946</v>
      </c>
      <c r="U550" s="23" t="str">
        <f>'Uitgebreide invoer'!J550</f>
        <v>Nee</v>
      </c>
      <c r="V550" s="23">
        <f t="shared" si="205"/>
        <v>0.76606640832952144</v>
      </c>
      <c r="W550" s="23">
        <f t="shared" si="206"/>
        <v>2.7106157882777171</v>
      </c>
      <c r="X550" s="23">
        <f t="shared" si="207"/>
        <v>0.28261711292409614</v>
      </c>
      <c r="Y550" s="23">
        <f t="shared" si="208"/>
        <v>1.8097343172732754</v>
      </c>
      <c r="Z550" s="23">
        <f t="shared" si="209"/>
        <v>3.9725587346901134</v>
      </c>
      <c r="AA550" s="23">
        <f t="shared" si="210"/>
        <v>0.45555885718438521</v>
      </c>
      <c r="AB550" s="23">
        <f t="shared" si="211"/>
        <v>1.0436679089437539</v>
      </c>
      <c r="AC550" s="23">
        <f t="shared" si="212"/>
        <v>11.217023761917559</v>
      </c>
      <c r="AD550" s="23">
        <f t="shared" si="213"/>
        <v>104.3667908943754</v>
      </c>
      <c r="AE550" s="23">
        <f t="shared" si="214"/>
        <v>-0.2</v>
      </c>
      <c r="AF550" s="46">
        <f t="shared" si="215"/>
        <v>0.17483492189689515</v>
      </c>
      <c r="AG550" s="23">
        <f t="shared" si="216"/>
        <v>0.12582539051552433</v>
      </c>
      <c r="AH550" s="23">
        <f t="shared" si="217"/>
        <v>1.2059558797162508</v>
      </c>
      <c r="AI550" s="155">
        <f t="shared" si="218"/>
        <v>0.17616555368018824</v>
      </c>
      <c r="AJ550" s="155">
        <f t="shared" si="219"/>
        <v>2.5312304274149561E-2</v>
      </c>
      <c r="AK550" s="155">
        <f t="shared" si="220"/>
        <v>0.20147785795433781</v>
      </c>
      <c r="AL550" s="155">
        <f t="shared" si="221"/>
        <v>12.01125702090564</v>
      </c>
    </row>
    <row r="551" spans="1:38" s="156" customFormat="1" x14ac:dyDescent="0.35">
      <c r="A551" s="23">
        <f>'Uitgebreide invoer'!A551</f>
        <v>382.89999999999623</v>
      </c>
      <c r="B551" s="23">
        <f t="shared" si="200"/>
        <v>0.69999999999998863</v>
      </c>
      <c r="C551" s="23">
        <f>'Uitgebreide invoer'!B551</f>
        <v>0.2</v>
      </c>
      <c r="D551" s="23" t="str">
        <f>'Uitgebreide invoer'!C551</f>
        <v>100 - Riet</v>
      </c>
      <c r="E551" s="23">
        <f>'Uitgebreide invoer'!D551</f>
        <v>100</v>
      </c>
      <c r="F551" s="23">
        <f>'Uitgebreide invoer'!E551</f>
        <v>1.5</v>
      </c>
      <c r="G551" s="23">
        <f>'Uitgebreide invoer'!F551</f>
        <v>1.2</v>
      </c>
      <c r="H551" s="23">
        <f>'Uitgebreide invoer'!G551</f>
        <v>1.2</v>
      </c>
      <c r="I551" s="23">
        <f>'Uitgebreide invoer'!H551</f>
        <v>1</v>
      </c>
      <c r="J551" s="24">
        <f>J550+(+H551-I551)/(MAX('Invoerblad heterogene watergang'!$H$9:$H$17))*B551</f>
        <v>1.109399999999988</v>
      </c>
      <c r="K551" s="24">
        <f t="shared" si="222"/>
        <v>1.878509018770367</v>
      </c>
      <c r="L551" s="79">
        <f t="shared" si="223"/>
        <v>0.76893920960830697</v>
      </c>
      <c r="M551" s="91">
        <f>'Uitgebreide invoer'!K551</f>
        <v>50</v>
      </c>
      <c r="N551" s="89">
        <f t="shared" si="201"/>
        <v>1.459399999999988</v>
      </c>
      <c r="O551" s="93" t="str">
        <f>'Uitgebreide invoer'!L551</f>
        <v>Begroeiing volgt bodemverloop</v>
      </c>
      <c r="P551" s="23">
        <f t="shared" si="202"/>
        <v>0.35</v>
      </c>
      <c r="Q551" s="24">
        <f t="shared" si="203"/>
        <v>2.4258451724585675E-4</v>
      </c>
      <c r="R551" s="23">
        <f>'Uitgebreide invoer'!I551</f>
        <v>0</v>
      </c>
      <c r="S551" s="23">
        <f t="shared" si="204"/>
        <v>0</v>
      </c>
      <c r="T551" s="24">
        <f t="shared" si="224"/>
        <v>0.41893920960830699</v>
      </c>
      <c r="U551" s="23" t="str">
        <f>'Uitgebreide invoer'!J551</f>
        <v>Nee</v>
      </c>
      <c r="V551" s="23">
        <f t="shared" si="205"/>
        <v>0.76599214355081779</v>
      </c>
      <c r="W551" s="23">
        <f t="shared" si="206"/>
        <v>2.7105068015451068</v>
      </c>
      <c r="X551" s="23">
        <f t="shared" si="207"/>
        <v>0.28260107781842458</v>
      </c>
      <c r="Y551" s="23">
        <f t="shared" si="208"/>
        <v>1.8096283136395399</v>
      </c>
      <c r="Z551" s="23">
        <f t="shared" si="209"/>
        <v>3.9724497479575032</v>
      </c>
      <c r="AA551" s="23">
        <f t="shared" si="210"/>
        <v>0.4555446710357981</v>
      </c>
      <c r="AB551" s="23">
        <f t="shared" si="211"/>
        <v>1.043636170088722</v>
      </c>
      <c r="AC551" s="23">
        <f t="shared" si="212"/>
        <v>11.215512100034969</v>
      </c>
      <c r="AD551" s="23">
        <f t="shared" si="213"/>
        <v>104.3636170088722</v>
      </c>
      <c r="AE551" s="23">
        <f t="shared" si="214"/>
        <v>-0.2</v>
      </c>
      <c r="AF551" s="46">
        <f t="shared" si="215"/>
        <v>0.17483023117854454</v>
      </c>
      <c r="AG551" s="23">
        <f t="shared" si="216"/>
        <v>0.12584884410727734</v>
      </c>
      <c r="AH551" s="23">
        <f t="shared" si="217"/>
        <v>1.2061701107179568</v>
      </c>
      <c r="AI551" s="155">
        <f t="shared" si="218"/>
        <v>0.17616088723346734</v>
      </c>
      <c r="AJ551" s="155">
        <f t="shared" si="219"/>
        <v>2.5316997650128747E-2</v>
      </c>
      <c r="AK551" s="155">
        <f t="shared" si="220"/>
        <v>0.20147788488359608</v>
      </c>
      <c r="AL551" s="155">
        <f t="shared" si="221"/>
        <v>12.010912973568509</v>
      </c>
    </row>
    <row r="552" spans="1:38" s="156" customFormat="1" x14ac:dyDescent="0.35">
      <c r="A552" s="23">
        <f>'Uitgebreide invoer'!A552</f>
        <v>383.59999999999621</v>
      </c>
      <c r="B552" s="23">
        <f t="shared" si="200"/>
        <v>0.69999999999998863</v>
      </c>
      <c r="C552" s="23">
        <f>'Uitgebreide invoer'!B552</f>
        <v>0.2</v>
      </c>
      <c r="D552" s="23" t="str">
        <f>'Uitgebreide invoer'!C552</f>
        <v>100 - Riet</v>
      </c>
      <c r="E552" s="23">
        <f>'Uitgebreide invoer'!D552</f>
        <v>100</v>
      </c>
      <c r="F552" s="23">
        <f>'Uitgebreide invoer'!E552</f>
        <v>1.5</v>
      </c>
      <c r="G552" s="23">
        <f>'Uitgebreide invoer'!F552</f>
        <v>1.2</v>
      </c>
      <c r="H552" s="23">
        <f>'Uitgebreide invoer'!G552</f>
        <v>1.2</v>
      </c>
      <c r="I552" s="23">
        <f>'Uitgebreide invoer'!H552</f>
        <v>1</v>
      </c>
      <c r="J552" s="24">
        <f>J551+(+H552-I552)/(MAX('Invoerblad heterogene watergang'!$H$9:$H$17))*B552</f>
        <v>1.1095999999999879</v>
      </c>
      <c r="K552" s="24">
        <f t="shared" si="222"/>
        <v>1.8786788645397707</v>
      </c>
      <c r="L552" s="79">
        <f t="shared" si="223"/>
        <v>0.76890901877037909</v>
      </c>
      <c r="M552" s="91">
        <f>'Uitgebreide invoer'!K552</f>
        <v>50</v>
      </c>
      <c r="N552" s="89">
        <f t="shared" si="201"/>
        <v>1.459599999999988</v>
      </c>
      <c r="O552" s="93" t="str">
        <f>'Uitgebreide invoer'!L552</f>
        <v>Begroeiing volgt bodemverloop</v>
      </c>
      <c r="P552" s="23">
        <f t="shared" si="202"/>
        <v>0.35</v>
      </c>
      <c r="Q552" s="24">
        <f t="shared" si="203"/>
        <v>2.4263681343393681E-4</v>
      </c>
      <c r="R552" s="23">
        <f>'Uitgebreide invoer'!I552</f>
        <v>0</v>
      </c>
      <c r="S552" s="23">
        <f t="shared" si="204"/>
        <v>0</v>
      </c>
      <c r="T552" s="24">
        <f t="shared" si="224"/>
        <v>0.41890901877037912</v>
      </c>
      <c r="U552" s="23" t="str">
        <f>'Uitgebreide invoer'!J552</f>
        <v>Nee</v>
      </c>
      <c r="V552" s="23">
        <f t="shared" si="205"/>
        <v>0.76591797153519769</v>
      </c>
      <c r="W552" s="23">
        <f t="shared" si="206"/>
        <v>2.7103979469309083</v>
      </c>
      <c r="X552" s="23">
        <f t="shared" si="207"/>
        <v>0.28258506187347032</v>
      </c>
      <c r="Y552" s="23">
        <f t="shared" si="208"/>
        <v>1.809522441244096</v>
      </c>
      <c r="Z552" s="23">
        <f t="shared" si="209"/>
        <v>3.9723408933433051</v>
      </c>
      <c r="AA552" s="23">
        <f t="shared" si="210"/>
        <v>0.45553050199604561</v>
      </c>
      <c r="AB552" s="23">
        <f t="shared" si="211"/>
        <v>1.0436044697088982</v>
      </c>
      <c r="AC552" s="23">
        <f t="shared" si="212"/>
        <v>11.214002377472459</v>
      </c>
      <c r="AD552" s="23">
        <f t="shared" si="213"/>
        <v>104.36044697088983</v>
      </c>
      <c r="AE552" s="23">
        <f t="shared" si="214"/>
        <v>-0.2</v>
      </c>
      <c r="AF552" s="46">
        <f t="shared" si="215"/>
        <v>0.17482554518084367</v>
      </c>
      <c r="AG552" s="23">
        <f t="shared" si="216"/>
        <v>0.12587227409578169</v>
      </c>
      <c r="AH552" s="23">
        <f t="shared" si="217"/>
        <v>1.2063843267653716</v>
      </c>
      <c r="AI552" s="155">
        <f t="shared" si="218"/>
        <v>0.17615622547186674</v>
      </c>
      <c r="AJ552" s="155">
        <f t="shared" si="219"/>
        <v>2.5321686301558049E-2</v>
      </c>
      <c r="AK552" s="155">
        <f t="shared" si="220"/>
        <v>0.20147791177342478</v>
      </c>
      <c r="AL552" s="155">
        <f t="shared" si="221"/>
        <v>12.010569356534145</v>
      </c>
    </row>
    <row r="553" spans="1:38" s="156" customFormat="1" x14ac:dyDescent="0.35">
      <c r="A553" s="23">
        <f>'Uitgebreide invoer'!A553</f>
        <v>384.2999999999962</v>
      </c>
      <c r="B553" s="23">
        <f t="shared" si="200"/>
        <v>0.69999999999998863</v>
      </c>
      <c r="C553" s="23">
        <f>'Uitgebreide invoer'!B553</f>
        <v>0.2</v>
      </c>
      <c r="D553" s="23" t="str">
        <f>'Uitgebreide invoer'!C553</f>
        <v>100 - Riet</v>
      </c>
      <c r="E553" s="23">
        <f>'Uitgebreide invoer'!D553</f>
        <v>100</v>
      </c>
      <c r="F553" s="23">
        <f>'Uitgebreide invoer'!E553</f>
        <v>1.5</v>
      </c>
      <c r="G553" s="23">
        <f>'Uitgebreide invoer'!F553</f>
        <v>1.2</v>
      </c>
      <c r="H553" s="23">
        <f>'Uitgebreide invoer'!G553</f>
        <v>1.2</v>
      </c>
      <c r="I553" s="23">
        <f>'Uitgebreide invoer'!H553</f>
        <v>1</v>
      </c>
      <c r="J553" s="24">
        <f>J552+(+H553-I553)/(MAX('Invoerblad heterogene watergang'!$H$9:$H$17))*B553</f>
        <v>1.1097999999999879</v>
      </c>
      <c r="K553" s="24">
        <f t="shared" si="222"/>
        <v>1.8788487468807968</v>
      </c>
      <c r="L553" s="79">
        <f t="shared" si="223"/>
        <v>0.76887886453978282</v>
      </c>
      <c r="M553" s="91">
        <f>'Uitgebreide invoer'!K553</f>
        <v>50</v>
      </c>
      <c r="N553" s="89">
        <f t="shared" si="201"/>
        <v>1.459799999999988</v>
      </c>
      <c r="O553" s="93" t="str">
        <f>'Uitgebreide invoer'!L553</f>
        <v>Begroeiing volgt bodemverloop</v>
      </c>
      <c r="P553" s="23">
        <f t="shared" si="202"/>
        <v>0.35</v>
      </c>
      <c r="Q553" s="24">
        <f t="shared" si="203"/>
        <v>2.4268905860882524E-4</v>
      </c>
      <c r="R553" s="23">
        <f>'Uitgebreide invoer'!I553</f>
        <v>0</v>
      </c>
      <c r="S553" s="23">
        <f t="shared" si="204"/>
        <v>0</v>
      </c>
      <c r="T553" s="24">
        <f t="shared" si="224"/>
        <v>0.41887886453978285</v>
      </c>
      <c r="U553" s="23" t="str">
        <f>'Uitgebreide invoer'!J553</f>
        <v>Nee</v>
      </c>
      <c r="V553" s="23">
        <f t="shared" si="205"/>
        <v>0.76584389218494608</v>
      </c>
      <c r="W553" s="23">
        <f t="shared" si="206"/>
        <v>2.7102892243063215</v>
      </c>
      <c r="X553" s="23">
        <f t="shared" si="207"/>
        <v>0.2825690650712594</v>
      </c>
      <c r="Y553" s="23">
        <f t="shared" si="208"/>
        <v>1.8094166999517181</v>
      </c>
      <c r="Z553" s="23">
        <f t="shared" si="209"/>
        <v>3.9722321707187174</v>
      </c>
      <c r="AA553" s="23">
        <f t="shared" si="210"/>
        <v>0.45551635004867569</v>
      </c>
      <c r="AB553" s="23">
        <f t="shared" si="211"/>
        <v>1.0435728077667719</v>
      </c>
      <c r="AC553" s="23">
        <f t="shared" si="212"/>
        <v>11.21249459205317</v>
      </c>
      <c r="AD553" s="23">
        <f t="shared" si="213"/>
        <v>104.35728077667719</v>
      </c>
      <c r="AE553" s="23">
        <f t="shared" si="214"/>
        <v>-0.2</v>
      </c>
      <c r="AF553" s="46">
        <f t="shared" si="215"/>
        <v>0.17482086390156615</v>
      </c>
      <c r="AG553" s="23">
        <f t="shared" si="216"/>
        <v>0.12589568049216932</v>
      </c>
      <c r="AH553" s="23">
        <f t="shared" si="217"/>
        <v>1.2065985278672704</v>
      </c>
      <c r="AI553" s="155">
        <f t="shared" si="218"/>
        <v>0.17615156839320878</v>
      </c>
      <c r="AJ553" s="155">
        <f t="shared" si="219"/>
        <v>2.5326370230668641E-2</v>
      </c>
      <c r="AK553" s="155">
        <f t="shared" si="220"/>
        <v>0.20147793862387742</v>
      </c>
      <c r="AL553" s="155">
        <f t="shared" si="221"/>
        <v>12.010226169354041</v>
      </c>
    </row>
    <row r="554" spans="1:38" s="156" customFormat="1" x14ac:dyDescent="0.35">
      <c r="A554" s="23">
        <f>'Uitgebreide invoer'!A554</f>
        <v>384.99999999999619</v>
      </c>
      <c r="B554" s="23">
        <f t="shared" si="200"/>
        <v>0.69999999999998863</v>
      </c>
      <c r="C554" s="23">
        <f>'Uitgebreide invoer'!B554</f>
        <v>0.2</v>
      </c>
      <c r="D554" s="23" t="str">
        <f>'Uitgebreide invoer'!C554</f>
        <v>100 - Riet</v>
      </c>
      <c r="E554" s="23">
        <f>'Uitgebreide invoer'!D554</f>
        <v>100</v>
      </c>
      <c r="F554" s="23">
        <f>'Uitgebreide invoer'!E554</f>
        <v>1.5</v>
      </c>
      <c r="G554" s="23">
        <f>'Uitgebreide invoer'!F554</f>
        <v>1.2</v>
      </c>
      <c r="H554" s="23">
        <f>'Uitgebreide invoer'!G554</f>
        <v>1.2</v>
      </c>
      <c r="I554" s="23">
        <f>'Uitgebreide invoer'!H554</f>
        <v>1</v>
      </c>
      <c r="J554" s="24">
        <f>J553+(+H554-I554)/(MAX('Invoerblad heterogene watergang'!$H$9:$H$17))*B554</f>
        <v>1.1099999999999879</v>
      </c>
      <c r="K554" s="24">
        <f t="shared" si="222"/>
        <v>1.8790186657577501</v>
      </c>
      <c r="L554" s="79">
        <f t="shared" si="223"/>
        <v>0.76884874688080895</v>
      </c>
      <c r="M554" s="91">
        <f>'Uitgebreide invoer'!K554</f>
        <v>50</v>
      </c>
      <c r="N554" s="89">
        <f t="shared" si="201"/>
        <v>1.459999999999988</v>
      </c>
      <c r="O554" s="93" t="str">
        <f>'Uitgebreide invoer'!L554</f>
        <v>Begroeiing volgt bodemverloop</v>
      </c>
      <c r="P554" s="23">
        <f t="shared" si="202"/>
        <v>0.35</v>
      </c>
      <c r="Q554" s="24">
        <f t="shared" si="203"/>
        <v>2.4274125279026155E-4</v>
      </c>
      <c r="R554" s="23">
        <f>'Uitgebreide invoer'!I554</f>
        <v>0</v>
      </c>
      <c r="S554" s="23">
        <f t="shared" si="204"/>
        <v>0</v>
      </c>
      <c r="T554" s="24">
        <f t="shared" si="224"/>
        <v>0.41884874688080898</v>
      </c>
      <c r="U554" s="23" t="str">
        <f>'Uitgebreide invoer'!J554</f>
        <v>Nee</v>
      </c>
      <c r="V554" s="23">
        <f t="shared" si="205"/>
        <v>0.76576990540240675</v>
      </c>
      <c r="W554" s="23">
        <f t="shared" si="206"/>
        <v>2.7101806335425942</v>
      </c>
      <c r="X554" s="23">
        <f t="shared" si="207"/>
        <v>0.28255308739382284</v>
      </c>
      <c r="Y554" s="23">
        <f t="shared" si="208"/>
        <v>1.809311089627256</v>
      </c>
      <c r="Z554" s="23">
        <f t="shared" si="209"/>
        <v>3.9721235799549905</v>
      </c>
      <c r="AA554" s="23">
        <f t="shared" si="210"/>
        <v>0.45550221517724226</v>
      </c>
      <c r="AB554" s="23">
        <f t="shared" si="211"/>
        <v>1.0435411842248492</v>
      </c>
      <c r="AC554" s="23">
        <f t="shared" si="212"/>
        <v>11.210988741601913</v>
      </c>
      <c r="AD554" s="23">
        <f t="shared" si="213"/>
        <v>104.35411842248492</v>
      </c>
      <c r="AE554" s="23">
        <f t="shared" si="214"/>
        <v>-0.2</v>
      </c>
      <c r="AF554" s="46">
        <f t="shared" si="215"/>
        <v>0.17481618733848123</v>
      </c>
      <c r="AG554" s="23">
        <f t="shared" si="216"/>
        <v>0.12591906330759392</v>
      </c>
      <c r="AH554" s="23">
        <f t="shared" si="217"/>
        <v>1.2068127140324367</v>
      </c>
      <c r="AI554" s="155">
        <f t="shared" si="218"/>
        <v>0.17614691599531138</v>
      </c>
      <c r="AJ554" s="155">
        <f t="shared" si="219"/>
        <v>2.5331049439697301E-2</v>
      </c>
      <c r="AK554" s="155">
        <f t="shared" si="220"/>
        <v>0.20147796543500868</v>
      </c>
      <c r="AL554" s="155">
        <f t="shared" si="221"/>
        <v>12.009883411579924</v>
      </c>
    </row>
    <row r="555" spans="1:38" s="156" customFormat="1" x14ac:dyDescent="0.35">
      <c r="A555" s="23">
        <f>'Uitgebreide invoer'!A555</f>
        <v>385.69999999999618</v>
      </c>
      <c r="B555" s="23">
        <f t="shared" si="200"/>
        <v>0.69999999999998863</v>
      </c>
      <c r="C555" s="23">
        <f>'Uitgebreide invoer'!B555</f>
        <v>0.2</v>
      </c>
      <c r="D555" s="23" t="str">
        <f>'Uitgebreide invoer'!C555</f>
        <v>100 - Riet</v>
      </c>
      <c r="E555" s="23">
        <f>'Uitgebreide invoer'!D555</f>
        <v>100</v>
      </c>
      <c r="F555" s="23">
        <f>'Uitgebreide invoer'!E555</f>
        <v>1.5</v>
      </c>
      <c r="G555" s="23">
        <f>'Uitgebreide invoer'!F555</f>
        <v>1.2</v>
      </c>
      <c r="H555" s="23">
        <f>'Uitgebreide invoer'!G555</f>
        <v>1.2</v>
      </c>
      <c r="I555" s="23">
        <f>'Uitgebreide invoer'!H555</f>
        <v>1</v>
      </c>
      <c r="J555" s="24">
        <f>J554+(+H555-I555)/(MAX('Invoerblad heterogene watergang'!$H$9:$H$17))*B555</f>
        <v>1.1101999999999879</v>
      </c>
      <c r="K555" s="24">
        <f t="shared" si="222"/>
        <v>1.8791886211349487</v>
      </c>
      <c r="L555" s="79">
        <f t="shared" si="223"/>
        <v>0.76881866575776225</v>
      </c>
      <c r="M555" s="91">
        <f>'Uitgebreide invoer'!K555</f>
        <v>50</v>
      </c>
      <c r="N555" s="89">
        <f t="shared" si="201"/>
        <v>1.460199999999988</v>
      </c>
      <c r="O555" s="93" t="str">
        <f>'Uitgebreide invoer'!L555</f>
        <v>Begroeiing volgt bodemverloop</v>
      </c>
      <c r="P555" s="23">
        <f t="shared" si="202"/>
        <v>0.35</v>
      </c>
      <c r="Q555" s="24">
        <f t="shared" si="203"/>
        <v>2.427933959980511E-4</v>
      </c>
      <c r="R555" s="23">
        <f>'Uitgebreide invoer'!I555</f>
        <v>0</v>
      </c>
      <c r="S555" s="23">
        <f t="shared" si="204"/>
        <v>0</v>
      </c>
      <c r="T555" s="24">
        <f t="shared" si="224"/>
        <v>0.41881866575776228</v>
      </c>
      <c r="U555" s="23" t="str">
        <f>'Uitgebreide invoer'!J555</f>
        <v>Nee</v>
      </c>
      <c r="V555" s="23">
        <f t="shared" si="205"/>
        <v>0.76569601108998298</v>
      </c>
      <c r="W555" s="23">
        <f t="shared" si="206"/>
        <v>2.7100721745110259</v>
      </c>
      <c r="X555" s="23">
        <f t="shared" si="207"/>
        <v>0.28253712882319687</v>
      </c>
      <c r="Y555" s="23">
        <f t="shared" si="208"/>
        <v>1.8092056101356331</v>
      </c>
      <c r="Z555" s="23">
        <f t="shared" si="209"/>
        <v>3.9720151209234222</v>
      </c>
      <c r="AA555" s="23">
        <f t="shared" si="210"/>
        <v>0.45548809736530543</v>
      </c>
      <c r="AB555" s="23">
        <f t="shared" si="211"/>
        <v>1.0435095990456502</v>
      </c>
      <c r="AC555" s="23">
        <f t="shared" si="212"/>
        <v>11.209484823945198</v>
      </c>
      <c r="AD555" s="23">
        <f t="shared" si="213"/>
        <v>104.35095990456502</v>
      </c>
      <c r="AE555" s="23">
        <f t="shared" si="214"/>
        <v>-0.2</v>
      </c>
      <c r="AF555" s="46">
        <f t="shared" si="215"/>
        <v>0.17481151548935206</v>
      </c>
      <c r="AG555" s="23">
        <f t="shared" si="216"/>
        <v>0.12594242255323976</v>
      </c>
      <c r="AH555" s="23">
        <f t="shared" si="217"/>
        <v>1.2070268852696699</v>
      </c>
      <c r="AI555" s="155">
        <f t="shared" si="218"/>
        <v>0.17614226827598639</v>
      </c>
      <c r="AJ555" s="155">
        <f t="shared" si="219"/>
        <v>2.5335723930885807E-2</v>
      </c>
      <c r="AK555" s="155">
        <f t="shared" si="220"/>
        <v>0.20147799220687221</v>
      </c>
      <c r="AL555" s="155">
        <f t="shared" si="221"/>
        <v>12.00954108276375</v>
      </c>
    </row>
    <row r="556" spans="1:38" s="156" customFormat="1" x14ac:dyDescent="0.35">
      <c r="A556" s="23">
        <f>'Uitgebreide invoer'!A556</f>
        <v>386.39999999999617</v>
      </c>
      <c r="B556" s="23">
        <f t="shared" si="200"/>
        <v>0.69999999999998863</v>
      </c>
      <c r="C556" s="23">
        <f>'Uitgebreide invoer'!B556</f>
        <v>0.2</v>
      </c>
      <c r="D556" s="23" t="str">
        <f>'Uitgebreide invoer'!C556</f>
        <v>100 - Riet</v>
      </c>
      <c r="E556" s="23">
        <f>'Uitgebreide invoer'!D556</f>
        <v>100</v>
      </c>
      <c r="F556" s="23">
        <f>'Uitgebreide invoer'!E556</f>
        <v>1.5</v>
      </c>
      <c r="G556" s="23">
        <f>'Uitgebreide invoer'!F556</f>
        <v>1.2</v>
      </c>
      <c r="H556" s="23">
        <f>'Uitgebreide invoer'!G556</f>
        <v>1.2</v>
      </c>
      <c r="I556" s="23">
        <f>'Uitgebreide invoer'!H556</f>
        <v>1</v>
      </c>
      <c r="J556" s="24">
        <f>J555+(+H556-I556)/(MAX('Invoerblad heterogene watergang'!$H$9:$H$17))*B556</f>
        <v>1.1103999999999878</v>
      </c>
      <c r="K556" s="24">
        <f t="shared" si="222"/>
        <v>1.879358612976725</v>
      </c>
      <c r="L556" s="79">
        <f t="shared" si="223"/>
        <v>0.76878862113496083</v>
      </c>
      <c r="M556" s="91">
        <f>'Uitgebreide invoer'!K556</f>
        <v>50</v>
      </c>
      <c r="N556" s="89">
        <f t="shared" si="201"/>
        <v>1.4603999999999879</v>
      </c>
      <c r="O556" s="93" t="str">
        <f>'Uitgebreide invoer'!L556</f>
        <v>Begroeiing volgt bodemverloop</v>
      </c>
      <c r="P556" s="23">
        <f t="shared" si="202"/>
        <v>0.35</v>
      </c>
      <c r="Q556" s="24">
        <f t="shared" si="203"/>
        <v>2.4284548825206901E-4</v>
      </c>
      <c r="R556" s="23">
        <f>'Uitgebreide invoer'!I556</f>
        <v>0</v>
      </c>
      <c r="S556" s="23">
        <f t="shared" si="204"/>
        <v>0</v>
      </c>
      <c r="T556" s="24">
        <f t="shared" si="224"/>
        <v>0.41878862113496085</v>
      </c>
      <c r="U556" s="23" t="str">
        <f>'Uitgebreide invoer'!J556</f>
        <v>Nee</v>
      </c>
      <c r="V556" s="23">
        <f t="shared" si="205"/>
        <v>0.76562220915013568</v>
      </c>
      <c r="W556" s="23">
        <f t="shared" si="206"/>
        <v>2.7099638470829635</v>
      </c>
      <c r="X556" s="23">
        <f t="shared" si="207"/>
        <v>0.28252118934142251</v>
      </c>
      <c r="Y556" s="23">
        <f t="shared" si="208"/>
        <v>1.8091002613418441</v>
      </c>
      <c r="Z556" s="23">
        <f t="shared" si="209"/>
        <v>3.9719067934953598</v>
      </c>
      <c r="AA556" s="23">
        <f t="shared" si="210"/>
        <v>0.45547399659643034</v>
      </c>
      <c r="AB556" s="23">
        <f t="shared" si="211"/>
        <v>1.0434780521917084</v>
      </c>
      <c r="AC556" s="23">
        <f t="shared" si="212"/>
        <v>11.207982836911189</v>
      </c>
      <c r="AD556" s="23">
        <f t="shared" si="213"/>
        <v>104.34780521917084</v>
      </c>
      <c r="AE556" s="23">
        <f t="shared" si="214"/>
        <v>-0.2</v>
      </c>
      <c r="AF556" s="46">
        <f t="shared" si="215"/>
        <v>0.17480684835193686</v>
      </c>
      <c r="AG556" s="23">
        <f t="shared" si="216"/>
        <v>0.12596575824031578</v>
      </c>
      <c r="AH556" s="23">
        <f t="shared" si="217"/>
        <v>1.2072410415877801</v>
      </c>
      <c r="AI556" s="155">
        <f t="shared" si="218"/>
        <v>0.17613762523304055</v>
      </c>
      <c r="AJ556" s="155">
        <f t="shared" si="219"/>
        <v>2.5340393706481338E-2</v>
      </c>
      <c r="AK556" s="155">
        <f t="shared" si="220"/>
        <v>0.20147801893952189</v>
      </c>
      <c r="AL556" s="155">
        <f t="shared" si="221"/>
        <v>12.00919918245771</v>
      </c>
    </row>
    <row r="557" spans="1:38" s="156" customFormat="1" x14ac:dyDescent="0.35">
      <c r="A557" s="23">
        <f>'Uitgebreide invoer'!A557</f>
        <v>387.09999999999616</v>
      </c>
      <c r="B557" s="23">
        <f t="shared" si="200"/>
        <v>0.69999999999998863</v>
      </c>
      <c r="C557" s="23">
        <f>'Uitgebreide invoer'!B557</f>
        <v>0.2</v>
      </c>
      <c r="D557" s="23" t="str">
        <f>'Uitgebreide invoer'!C557</f>
        <v>100 - Riet</v>
      </c>
      <c r="E557" s="23">
        <f>'Uitgebreide invoer'!D557</f>
        <v>100</v>
      </c>
      <c r="F557" s="23">
        <f>'Uitgebreide invoer'!E557</f>
        <v>1.5</v>
      </c>
      <c r="G557" s="23">
        <f>'Uitgebreide invoer'!F557</f>
        <v>1.2</v>
      </c>
      <c r="H557" s="23">
        <f>'Uitgebreide invoer'!G557</f>
        <v>1.2</v>
      </c>
      <c r="I557" s="23">
        <f>'Uitgebreide invoer'!H557</f>
        <v>1</v>
      </c>
      <c r="J557" s="24">
        <f>J556+(+H557-I557)/(MAX('Invoerblad heterogene watergang'!$H$9:$H$17))*B557</f>
        <v>1.1105999999999878</v>
      </c>
      <c r="K557" s="24">
        <f t="shared" si="222"/>
        <v>1.8795286412474257</v>
      </c>
      <c r="L557" s="79">
        <f t="shared" si="223"/>
        <v>0.7687586129767372</v>
      </c>
      <c r="M557" s="91">
        <f>'Uitgebreide invoer'!K557</f>
        <v>50</v>
      </c>
      <c r="N557" s="89">
        <f t="shared" si="201"/>
        <v>1.4605999999999879</v>
      </c>
      <c r="O557" s="93" t="str">
        <f>'Uitgebreide invoer'!L557</f>
        <v>Begroeiing volgt bodemverloop</v>
      </c>
      <c r="P557" s="23">
        <f t="shared" si="202"/>
        <v>0.35</v>
      </c>
      <c r="Q557" s="24">
        <f t="shared" si="203"/>
        <v>2.4289752957225842E-4</v>
      </c>
      <c r="R557" s="23">
        <f>'Uitgebreide invoer'!I557</f>
        <v>0</v>
      </c>
      <c r="S557" s="23">
        <f t="shared" si="204"/>
        <v>0</v>
      </c>
      <c r="T557" s="24">
        <f t="shared" si="224"/>
        <v>0.41875861297673722</v>
      </c>
      <c r="U557" s="23" t="str">
        <f>'Uitgebreide invoer'!J557</f>
        <v>Nee</v>
      </c>
      <c r="V557" s="23">
        <f t="shared" si="205"/>
        <v>0.76554849948538584</v>
      </c>
      <c r="W557" s="23">
        <f t="shared" si="206"/>
        <v>2.7098556511298058</v>
      </c>
      <c r="X557" s="23">
        <f t="shared" si="207"/>
        <v>0.28250526893054606</v>
      </c>
      <c r="Y557" s="23">
        <f t="shared" si="208"/>
        <v>1.80899504311096</v>
      </c>
      <c r="Z557" s="23">
        <f t="shared" si="209"/>
        <v>3.9717985975422021</v>
      </c>
      <c r="AA557" s="23">
        <f t="shared" si="210"/>
        <v>0.45545991285418863</v>
      </c>
      <c r="AB557" s="23">
        <f t="shared" si="211"/>
        <v>1.0434465436255742</v>
      </c>
      <c r="AC557" s="23">
        <f t="shared" si="212"/>
        <v>11.206482778329745</v>
      </c>
      <c r="AD557" s="23">
        <f t="shared" si="213"/>
        <v>104.34465436255742</v>
      </c>
      <c r="AE557" s="23">
        <f t="shared" si="214"/>
        <v>-0.2</v>
      </c>
      <c r="AF557" s="46">
        <f t="shared" si="215"/>
        <v>0.17480218592398863</v>
      </c>
      <c r="AG557" s="23">
        <f t="shared" si="216"/>
        <v>0.12598907038005688</v>
      </c>
      <c r="AH557" s="23">
        <f t="shared" si="217"/>
        <v>1.2074551829955888</v>
      </c>
      <c r="AI557" s="155">
        <f t="shared" si="218"/>
        <v>0.1761329868642755</v>
      </c>
      <c r="AJ557" s="155">
        <f t="shared" si="219"/>
        <v>2.5345058768736373E-2</v>
      </c>
      <c r="AK557" s="155">
        <f t="shared" si="220"/>
        <v>0.20147804563301189</v>
      </c>
      <c r="AL557" s="155">
        <f t="shared" si="221"/>
        <v>12.00885771021423</v>
      </c>
    </row>
    <row r="558" spans="1:38" s="156" customFormat="1" x14ac:dyDescent="0.35">
      <c r="A558" s="23">
        <f>'Uitgebreide invoer'!A558</f>
        <v>387.79999999999615</v>
      </c>
      <c r="B558" s="23">
        <f t="shared" si="200"/>
        <v>0.69999999999998863</v>
      </c>
      <c r="C558" s="23">
        <f>'Uitgebreide invoer'!B558</f>
        <v>0.2</v>
      </c>
      <c r="D558" s="23" t="str">
        <f>'Uitgebreide invoer'!C558</f>
        <v>100 - Riet</v>
      </c>
      <c r="E558" s="23">
        <f>'Uitgebreide invoer'!D558</f>
        <v>100</v>
      </c>
      <c r="F558" s="23">
        <f>'Uitgebreide invoer'!E558</f>
        <v>1.5</v>
      </c>
      <c r="G558" s="23">
        <f>'Uitgebreide invoer'!F558</f>
        <v>1.2</v>
      </c>
      <c r="H558" s="23">
        <f>'Uitgebreide invoer'!G558</f>
        <v>1.2</v>
      </c>
      <c r="I558" s="23">
        <f>'Uitgebreide invoer'!H558</f>
        <v>1</v>
      </c>
      <c r="J558" s="24">
        <f>J557+(+H558-I558)/(MAX('Invoerblad heterogene watergang'!$H$9:$H$17))*B558</f>
        <v>1.1107999999999878</v>
      </c>
      <c r="K558" s="24">
        <f t="shared" si="222"/>
        <v>1.8796987059114107</v>
      </c>
      <c r="L558" s="79">
        <f t="shared" si="223"/>
        <v>0.76872864124743789</v>
      </c>
      <c r="M558" s="91">
        <f>'Uitgebreide invoer'!K558</f>
        <v>50</v>
      </c>
      <c r="N558" s="89">
        <f t="shared" si="201"/>
        <v>1.4607999999999879</v>
      </c>
      <c r="O558" s="93" t="str">
        <f>'Uitgebreide invoer'!L558</f>
        <v>Begroeiing volgt bodemverloop</v>
      </c>
      <c r="P558" s="23">
        <f t="shared" si="202"/>
        <v>0.35</v>
      </c>
      <c r="Q558" s="24">
        <f t="shared" si="203"/>
        <v>2.4294951997862877E-4</v>
      </c>
      <c r="R558" s="23">
        <f>'Uitgebreide invoer'!I558</f>
        <v>0</v>
      </c>
      <c r="S558" s="23">
        <f t="shared" si="204"/>
        <v>0</v>
      </c>
      <c r="T558" s="24">
        <f t="shared" si="224"/>
        <v>0.41872864124743792</v>
      </c>
      <c r="U558" s="23" t="str">
        <f>'Uitgebreide invoer'!J558</f>
        <v>Nee</v>
      </c>
      <c r="V558" s="23">
        <f t="shared" si="205"/>
        <v>0.76547488199831382</v>
      </c>
      <c r="W558" s="23">
        <f t="shared" si="206"/>
        <v>2.7097475865230027</v>
      </c>
      <c r="X558" s="23">
        <f t="shared" si="207"/>
        <v>0.28248936757261905</v>
      </c>
      <c r="Y558" s="23">
        <f t="shared" si="208"/>
        <v>1.8088899553081239</v>
      </c>
      <c r="Z558" s="23">
        <f t="shared" si="209"/>
        <v>3.9716905329353986</v>
      </c>
      <c r="AA558" s="23">
        <f t="shared" si="210"/>
        <v>0.45544584612215716</v>
      </c>
      <c r="AB558" s="23">
        <f t="shared" si="211"/>
        <v>1.0434150733098102</v>
      </c>
      <c r="AC558" s="23">
        <f t="shared" si="212"/>
        <v>11.204984646032418</v>
      </c>
      <c r="AD558" s="23">
        <f t="shared" si="213"/>
        <v>104.34150733098102</v>
      </c>
      <c r="AE558" s="23">
        <f t="shared" si="214"/>
        <v>-0.2</v>
      </c>
      <c r="AF558" s="46">
        <f t="shared" si="215"/>
        <v>0.17479752820325498</v>
      </c>
      <c r="AG558" s="23">
        <f t="shared" si="216"/>
        <v>0.12601235898372518</v>
      </c>
      <c r="AH558" s="23">
        <f t="shared" si="217"/>
        <v>1.2076693095019313</v>
      </c>
      <c r="AI558" s="155">
        <f t="shared" si="218"/>
        <v>0.17612835316748729</v>
      </c>
      <c r="AJ558" s="155">
        <f t="shared" si="219"/>
        <v>2.5349719119908413E-2</v>
      </c>
      <c r="AK558" s="155">
        <f t="shared" si="220"/>
        <v>0.2014780722873957</v>
      </c>
      <c r="AL558" s="155">
        <f t="shared" si="221"/>
        <v>12.008516665585987</v>
      </c>
    </row>
    <row r="559" spans="1:38" s="156" customFormat="1" x14ac:dyDescent="0.35">
      <c r="A559" s="23">
        <f>'Uitgebreide invoer'!A559</f>
        <v>388.49999999999613</v>
      </c>
      <c r="B559" s="23">
        <f t="shared" si="200"/>
        <v>0.69999999999998863</v>
      </c>
      <c r="C559" s="23">
        <f>'Uitgebreide invoer'!B559</f>
        <v>0.2</v>
      </c>
      <c r="D559" s="23" t="str">
        <f>'Uitgebreide invoer'!C559</f>
        <v>100 - Riet</v>
      </c>
      <c r="E559" s="23">
        <f>'Uitgebreide invoer'!D559</f>
        <v>100</v>
      </c>
      <c r="F559" s="23">
        <f>'Uitgebreide invoer'!E559</f>
        <v>1.5</v>
      </c>
      <c r="G559" s="23">
        <f>'Uitgebreide invoer'!F559</f>
        <v>1.2</v>
      </c>
      <c r="H559" s="23">
        <f>'Uitgebreide invoer'!G559</f>
        <v>1.2</v>
      </c>
      <c r="I559" s="23">
        <f>'Uitgebreide invoer'!H559</f>
        <v>1</v>
      </c>
      <c r="J559" s="24">
        <f>J558+(+H559-I559)/(MAX('Invoerblad heterogene watergang'!$H$9:$H$17))*B559</f>
        <v>1.1109999999999878</v>
      </c>
      <c r="K559" s="24">
        <f t="shared" si="222"/>
        <v>1.8798688069330547</v>
      </c>
      <c r="L559" s="79">
        <f t="shared" si="223"/>
        <v>0.76869870591142297</v>
      </c>
      <c r="M559" s="91">
        <f>'Uitgebreide invoer'!K559</f>
        <v>50</v>
      </c>
      <c r="N559" s="89">
        <f t="shared" si="201"/>
        <v>1.4609999999999879</v>
      </c>
      <c r="O559" s="93" t="str">
        <f>'Uitgebreide invoer'!L559</f>
        <v>Begroeiing volgt bodemverloop</v>
      </c>
      <c r="P559" s="23">
        <f t="shared" si="202"/>
        <v>0.35</v>
      </c>
      <c r="Q559" s="24">
        <f t="shared" si="203"/>
        <v>2.4300145949125967E-4</v>
      </c>
      <c r="R559" s="23">
        <f>'Uitgebreide invoer'!I559</f>
        <v>0</v>
      </c>
      <c r="S559" s="23">
        <f t="shared" si="204"/>
        <v>0</v>
      </c>
      <c r="T559" s="24">
        <f t="shared" si="224"/>
        <v>0.418698705911423</v>
      </c>
      <c r="U559" s="23" t="str">
        <f>'Uitgebreide invoer'!J559</f>
        <v>Nee</v>
      </c>
      <c r="V559" s="23">
        <f t="shared" si="205"/>
        <v>0.76540135659155795</v>
      </c>
      <c r="W559" s="23">
        <f t="shared" si="206"/>
        <v>2.7096396531340528</v>
      </c>
      <c r="X559" s="23">
        <f t="shared" si="207"/>
        <v>0.28247348524969773</v>
      </c>
      <c r="Y559" s="23">
        <f t="shared" si="208"/>
        <v>1.8087849977985522</v>
      </c>
      <c r="Z559" s="23">
        <f t="shared" si="209"/>
        <v>3.9715825995464487</v>
      </c>
      <c r="AA559" s="23">
        <f t="shared" si="210"/>
        <v>0.45543179638391856</v>
      </c>
      <c r="AB559" s="23">
        <f t="shared" si="211"/>
        <v>1.0433836412069941</v>
      </c>
      <c r="AC559" s="23">
        <f t="shared" si="212"/>
        <v>11.203488437852407</v>
      </c>
      <c r="AD559" s="23">
        <f t="shared" si="213"/>
        <v>104.33836412069941</v>
      </c>
      <c r="AE559" s="23">
        <f t="shared" si="214"/>
        <v>-0.2</v>
      </c>
      <c r="AF559" s="46">
        <f t="shared" si="215"/>
        <v>0.17479287518747863</v>
      </c>
      <c r="AG559" s="23">
        <f t="shared" si="216"/>
        <v>0.1260356240626069</v>
      </c>
      <c r="AH559" s="23">
        <f t="shared" si="217"/>
        <v>1.2078834211156524</v>
      </c>
      <c r="AI559" s="155">
        <f t="shared" si="218"/>
        <v>0.17612372414046715</v>
      </c>
      <c r="AJ559" s="155">
        <f t="shared" si="219"/>
        <v>2.5354374762260438E-2</v>
      </c>
      <c r="AK559" s="155">
        <f t="shared" si="220"/>
        <v>0.20147809890272758</v>
      </c>
      <c r="AL559" s="155">
        <f t="shared" si="221"/>
        <v>12.008176048125881</v>
      </c>
    </row>
    <row r="560" spans="1:38" s="156" customFormat="1" x14ac:dyDescent="0.35">
      <c r="A560" s="23">
        <f>'Uitgebreide invoer'!A560</f>
        <v>389.19999999999612</v>
      </c>
      <c r="B560" s="23">
        <f t="shared" si="200"/>
        <v>0.69999999999998863</v>
      </c>
      <c r="C560" s="23">
        <f>'Uitgebreide invoer'!B560</f>
        <v>0.2</v>
      </c>
      <c r="D560" s="23" t="str">
        <f>'Uitgebreide invoer'!C560</f>
        <v>100 - Riet</v>
      </c>
      <c r="E560" s="23">
        <f>'Uitgebreide invoer'!D560</f>
        <v>100</v>
      </c>
      <c r="F560" s="23">
        <f>'Uitgebreide invoer'!E560</f>
        <v>1.5</v>
      </c>
      <c r="G560" s="23">
        <f>'Uitgebreide invoer'!F560</f>
        <v>1.2</v>
      </c>
      <c r="H560" s="23">
        <f>'Uitgebreide invoer'!G560</f>
        <v>1.2</v>
      </c>
      <c r="I560" s="23">
        <f>'Uitgebreide invoer'!H560</f>
        <v>1</v>
      </c>
      <c r="J560" s="24">
        <f>J559+(+H560-I560)/(MAX('Invoerblad heterogene watergang'!$H$9:$H$17))*B560</f>
        <v>1.1111999999999878</v>
      </c>
      <c r="K560" s="24">
        <f t="shared" si="222"/>
        <v>1.880038944276746</v>
      </c>
      <c r="L560" s="79">
        <f t="shared" si="223"/>
        <v>0.76866880693306694</v>
      </c>
      <c r="M560" s="91">
        <f>'Uitgebreide invoer'!K560</f>
        <v>50</v>
      </c>
      <c r="N560" s="89">
        <f t="shared" si="201"/>
        <v>1.4611999999999878</v>
      </c>
      <c r="O560" s="93" t="str">
        <f>'Uitgebreide invoer'!L560</f>
        <v>Begroeiing volgt bodemverloop</v>
      </c>
      <c r="P560" s="23">
        <f t="shared" si="202"/>
        <v>0.35</v>
      </c>
      <c r="Q560" s="24">
        <f t="shared" si="203"/>
        <v>2.4305334813029561E-4</v>
      </c>
      <c r="R560" s="23">
        <f>'Uitgebreide invoer'!I560</f>
        <v>0</v>
      </c>
      <c r="S560" s="23">
        <f t="shared" si="204"/>
        <v>0</v>
      </c>
      <c r="T560" s="24">
        <f t="shared" si="224"/>
        <v>0.41866880693306696</v>
      </c>
      <c r="U560" s="23" t="str">
        <f>'Uitgebreide invoer'!J560</f>
        <v>Nee</v>
      </c>
      <c r="V560" s="23">
        <f t="shared" si="205"/>
        <v>0.76532792316781695</v>
      </c>
      <c r="W560" s="23">
        <f t="shared" si="206"/>
        <v>2.7095318508345061</v>
      </c>
      <c r="X560" s="23">
        <f t="shared" si="207"/>
        <v>0.28245762194384405</v>
      </c>
      <c r="Y560" s="23">
        <f t="shared" si="208"/>
        <v>1.808680170447537</v>
      </c>
      <c r="Z560" s="23">
        <f t="shared" si="209"/>
        <v>3.971474797246902</v>
      </c>
      <c r="AA560" s="23">
        <f t="shared" si="210"/>
        <v>0.45541776362306186</v>
      </c>
      <c r="AB560" s="23">
        <f t="shared" si="211"/>
        <v>1.0433522472797201</v>
      </c>
      <c r="AC560" s="23">
        <f t="shared" si="212"/>
        <v>11.201994151624627</v>
      </c>
      <c r="AD560" s="23">
        <f t="shared" si="213"/>
        <v>104.335224727972</v>
      </c>
      <c r="AE560" s="23">
        <f t="shared" si="214"/>
        <v>-0.2</v>
      </c>
      <c r="AF560" s="46">
        <f t="shared" si="215"/>
        <v>0.17478822687439671</v>
      </c>
      <c r="AG560" s="23">
        <f t="shared" si="216"/>
        <v>0.12605886562801649</v>
      </c>
      <c r="AH560" s="23">
        <f t="shared" si="217"/>
        <v>1.208097517845611</v>
      </c>
      <c r="AI560" s="155">
        <f t="shared" si="218"/>
        <v>0.17611909978100046</v>
      </c>
      <c r="AJ560" s="155">
        <f t="shared" si="219"/>
        <v>2.5359025698060405E-2</v>
      </c>
      <c r="AK560" s="155">
        <f t="shared" si="220"/>
        <v>0.20147812547906085</v>
      </c>
      <c r="AL560" s="155">
        <f t="shared" si="221"/>
        <v>12.007835857387049</v>
      </c>
    </row>
    <row r="561" spans="1:38" s="156" customFormat="1" x14ac:dyDescent="0.35">
      <c r="A561" s="23">
        <f>'Uitgebreide invoer'!A561</f>
        <v>389.89999999999611</v>
      </c>
      <c r="B561" s="23">
        <f t="shared" si="200"/>
        <v>0.69999999999998863</v>
      </c>
      <c r="C561" s="23">
        <f>'Uitgebreide invoer'!B561</f>
        <v>0.2</v>
      </c>
      <c r="D561" s="23" t="str">
        <f>'Uitgebreide invoer'!C561</f>
        <v>100 - Riet</v>
      </c>
      <c r="E561" s="23">
        <f>'Uitgebreide invoer'!D561</f>
        <v>100</v>
      </c>
      <c r="F561" s="23">
        <f>'Uitgebreide invoer'!E561</f>
        <v>1.5</v>
      </c>
      <c r="G561" s="23">
        <f>'Uitgebreide invoer'!F561</f>
        <v>1.2</v>
      </c>
      <c r="H561" s="23">
        <f>'Uitgebreide invoer'!G561</f>
        <v>1.2</v>
      </c>
      <c r="I561" s="23">
        <f>'Uitgebreide invoer'!H561</f>
        <v>1</v>
      </c>
      <c r="J561" s="24">
        <f>J560+(+H561-I561)/(MAX('Invoerblad heterogene watergang'!$H$9:$H$17))*B561</f>
        <v>1.1113999999999877</v>
      </c>
      <c r="K561" s="24">
        <f t="shared" si="222"/>
        <v>1.8802091179068872</v>
      </c>
      <c r="L561" s="79">
        <f t="shared" si="223"/>
        <v>0.76863894427675827</v>
      </c>
      <c r="M561" s="91">
        <f>'Uitgebreide invoer'!K561</f>
        <v>50</v>
      </c>
      <c r="N561" s="89">
        <f t="shared" si="201"/>
        <v>1.4613999999999878</v>
      </c>
      <c r="O561" s="93" t="str">
        <f>'Uitgebreide invoer'!L561</f>
        <v>Begroeiing volgt bodemverloop</v>
      </c>
      <c r="P561" s="23">
        <f t="shared" si="202"/>
        <v>0.35</v>
      </c>
      <c r="Q561" s="24">
        <f t="shared" si="203"/>
        <v>2.4310518591594998E-4</v>
      </c>
      <c r="R561" s="23">
        <f>'Uitgebreide invoer'!I561</f>
        <v>0</v>
      </c>
      <c r="S561" s="23">
        <f t="shared" si="204"/>
        <v>0</v>
      </c>
      <c r="T561" s="24">
        <f t="shared" si="224"/>
        <v>0.4186389442767583</v>
      </c>
      <c r="U561" s="23" t="str">
        <f>'Uitgebreide invoer'!J561</f>
        <v>Nee</v>
      </c>
      <c r="V561" s="23">
        <f t="shared" si="205"/>
        <v>0.76525458162984805</v>
      </c>
      <c r="W561" s="23">
        <f t="shared" si="206"/>
        <v>2.7094241794959637</v>
      </c>
      <c r="X561" s="23">
        <f t="shared" si="207"/>
        <v>0.28244177763712469</v>
      </c>
      <c r="Y561" s="23">
        <f t="shared" si="208"/>
        <v>1.808575473120444</v>
      </c>
      <c r="Z561" s="23">
        <f t="shared" si="209"/>
        <v>3.9713671259083601</v>
      </c>
      <c r="AA561" s="23">
        <f t="shared" si="210"/>
        <v>0.45540374782318155</v>
      </c>
      <c r="AB561" s="23">
        <f t="shared" si="211"/>
        <v>1.043320891490596</v>
      </c>
      <c r="AC561" s="23">
        <f t="shared" si="212"/>
        <v>11.200501785185653</v>
      </c>
      <c r="AD561" s="23">
        <f t="shared" si="213"/>
        <v>104.3320891490596</v>
      </c>
      <c r="AE561" s="23">
        <f t="shared" si="214"/>
        <v>-0.2</v>
      </c>
      <c r="AF561" s="46">
        <f t="shared" si="215"/>
        <v>0.17478358326174137</v>
      </c>
      <c r="AG561" s="23">
        <f t="shared" si="216"/>
        <v>0.1260820836912932</v>
      </c>
      <c r="AH561" s="23">
        <f t="shared" si="217"/>
        <v>1.2083115997006773</v>
      </c>
      <c r="AI561" s="155">
        <f t="shared" si="218"/>
        <v>0.17611448008686784</v>
      </c>
      <c r="AJ561" s="155">
        <f t="shared" si="219"/>
        <v>2.53636719295816E-2</v>
      </c>
      <c r="AK561" s="155">
        <f t="shared" si="220"/>
        <v>0.20147815201644945</v>
      </c>
      <c r="AL561" s="155">
        <f t="shared" si="221"/>
        <v>12.007496092922866</v>
      </c>
    </row>
    <row r="562" spans="1:38" s="156" customFormat="1" x14ac:dyDescent="0.35">
      <c r="A562" s="23">
        <f>'Uitgebreide invoer'!A562</f>
        <v>390.5999999999961</v>
      </c>
      <c r="B562" s="23">
        <f t="shared" si="200"/>
        <v>0.69999999999998863</v>
      </c>
      <c r="C562" s="23">
        <f>'Uitgebreide invoer'!B562</f>
        <v>0.2</v>
      </c>
      <c r="D562" s="23" t="str">
        <f>'Uitgebreide invoer'!C562</f>
        <v>100 - Riet</v>
      </c>
      <c r="E562" s="23">
        <f>'Uitgebreide invoer'!D562</f>
        <v>100</v>
      </c>
      <c r="F562" s="23">
        <f>'Uitgebreide invoer'!E562</f>
        <v>1.5</v>
      </c>
      <c r="G562" s="23">
        <f>'Uitgebreide invoer'!F562</f>
        <v>1.2</v>
      </c>
      <c r="H562" s="23">
        <f>'Uitgebreide invoer'!G562</f>
        <v>1.2</v>
      </c>
      <c r="I562" s="23">
        <f>'Uitgebreide invoer'!H562</f>
        <v>1</v>
      </c>
      <c r="J562" s="24">
        <f>J561+(+H562-I562)/(MAX('Invoerblad heterogene watergang'!$H$9:$H$17))*B562</f>
        <v>1.1115999999999877</v>
      </c>
      <c r="K562" s="24">
        <f t="shared" si="222"/>
        <v>1.8803793277878951</v>
      </c>
      <c r="L562" s="79">
        <f t="shared" si="223"/>
        <v>0.76860911790689945</v>
      </c>
      <c r="M562" s="91">
        <f>'Uitgebreide invoer'!K562</f>
        <v>50</v>
      </c>
      <c r="N562" s="89">
        <f t="shared" si="201"/>
        <v>1.4615999999999878</v>
      </c>
      <c r="O562" s="93" t="str">
        <f>'Uitgebreide invoer'!L562</f>
        <v>Begroeiing volgt bodemverloop</v>
      </c>
      <c r="P562" s="23">
        <f t="shared" si="202"/>
        <v>0.35</v>
      </c>
      <c r="Q562" s="24">
        <f t="shared" si="203"/>
        <v>2.4315697286850238E-4</v>
      </c>
      <c r="R562" s="23">
        <f>'Uitgebreide invoer'!I562</f>
        <v>0</v>
      </c>
      <c r="S562" s="23">
        <f t="shared" si="204"/>
        <v>0</v>
      </c>
      <c r="T562" s="24">
        <f t="shared" si="224"/>
        <v>0.41860911790689947</v>
      </c>
      <c r="U562" s="23" t="str">
        <f>'Uitgebreide invoer'!J562</f>
        <v>Nee</v>
      </c>
      <c r="V562" s="23">
        <f t="shared" si="205"/>
        <v>0.76518133188046811</v>
      </c>
      <c r="W562" s="23">
        <f t="shared" si="206"/>
        <v>2.7093166389900767</v>
      </c>
      <c r="X562" s="23">
        <f t="shared" si="207"/>
        <v>0.28242595231161194</v>
      </c>
      <c r="Y562" s="23">
        <f t="shared" si="208"/>
        <v>1.8084709056827124</v>
      </c>
      <c r="Z562" s="23">
        <f t="shared" si="209"/>
        <v>3.971259585402473</v>
      </c>
      <c r="AA562" s="23">
        <f t="shared" si="210"/>
        <v>0.45538974896787826</v>
      </c>
      <c r="AB562" s="23">
        <f t="shared" si="211"/>
        <v>1.0432895738022443</v>
      </c>
      <c r="AC562" s="23">
        <f t="shared" si="212"/>
        <v>11.199011336373751</v>
      </c>
      <c r="AD562" s="23">
        <f t="shared" si="213"/>
        <v>104.32895738022442</v>
      </c>
      <c r="AE562" s="23">
        <f t="shared" si="214"/>
        <v>-0.2</v>
      </c>
      <c r="AF562" s="46">
        <f t="shared" si="215"/>
        <v>0.17477894434723945</v>
      </c>
      <c r="AG562" s="23">
        <f t="shared" si="216"/>
        <v>0.1261052782638028</v>
      </c>
      <c r="AH562" s="23">
        <f t="shared" si="217"/>
        <v>1.2085256666897333</v>
      </c>
      <c r="AI562" s="155">
        <f t="shared" si="218"/>
        <v>0.17610986505584444</v>
      </c>
      <c r="AJ562" s="155">
        <f t="shared" si="219"/>
        <v>2.5368313459102371E-2</v>
      </c>
      <c r="AK562" s="155">
        <f t="shared" si="220"/>
        <v>0.20147817851494682</v>
      </c>
      <c r="AL562" s="155">
        <f t="shared" si="221"/>
        <v>12.007156754286939</v>
      </c>
    </row>
    <row r="563" spans="1:38" s="156" customFormat="1" x14ac:dyDescent="0.35">
      <c r="A563" s="23">
        <f>'Uitgebreide invoer'!A563</f>
        <v>391.29999999999609</v>
      </c>
      <c r="B563" s="23">
        <f t="shared" si="200"/>
        <v>0.69999999999998863</v>
      </c>
      <c r="C563" s="23">
        <f>'Uitgebreide invoer'!B563</f>
        <v>0.2</v>
      </c>
      <c r="D563" s="23" t="str">
        <f>'Uitgebreide invoer'!C563</f>
        <v>100 - Riet</v>
      </c>
      <c r="E563" s="23">
        <f>'Uitgebreide invoer'!D563</f>
        <v>100</v>
      </c>
      <c r="F563" s="23">
        <f>'Uitgebreide invoer'!E563</f>
        <v>1.5</v>
      </c>
      <c r="G563" s="23">
        <f>'Uitgebreide invoer'!F563</f>
        <v>1.2</v>
      </c>
      <c r="H563" s="23">
        <f>'Uitgebreide invoer'!G563</f>
        <v>1.2</v>
      </c>
      <c r="I563" s="23">
        <f>'Uitgebreide invoer'!H563</f>
        <v>1</v>
      </c>
      <c r="J563" s="24">
        <f>J562+(+H563-I563)/(MAX('Invoerblad heterogene watergang'!$H$9:$H$17))*B563</f>
        <v>1.1117999999999877</v>
      </c>
      <c r="K563" s="24">
        <f t="shared" si="222"/>
        <v>1.8805495738842009</v>
      </c>
      <c r="L563" s="79">
        <f t="shared" si="223"/>
        <v>0.76857932778790738</v>
      </c>
      <c r="M563" s="91">
        <f>'Uitgebreide invoer'!K563</f>
        <v>50</v>
      </c>
      <c r="N563" s="89">
        <f t="shared" si="201"/>
        <v>1.4617999999999878</v>
      </c>
      <c r="O563" s="93" t="str">
        <f>'Uitgebreide invoer'!L563</f>
        <v>Begroeiing volgt bodemverloop</v>
      </c>
      <c r="P563" s="23">
        <f t="shared" si="202"/>
        <v>0.35</v>
      </c>
      <c r="Q563" s="24">
        <f t="shared" si="203"/>
        <v>2.4320870900829963E-4</v>
      </c>
      <c r="R563" s="23">
        <f>'Uitgebreide invoer'!I563</f>
        <v>0</v>
      </c>
      <c r="S563" s="23">
        <f t="shared" si="204"/>
        <v>0</v>
      </c>
      <c r="T563" s="24">
        <f t="shared" si="224"/>
        <v>0.41857932778790741</v>
      </c>
      <c r="U563" s="23" t="str">
        <f>'Uitgebreide invoer'!J563</f>
        <v>Nee</v>
      </c>
      <c r="V563" s="23">
        <f t="shared" si="205"/>
        <v>0.76510817382255358</v>
      </c>
      <c r="W563" s="23">
        <f t="shared" si="206"/>
        <v>2.7092092291885486</v>
      </c>
      <c r="X563" s="23">
        <f t="shared" si="207"/>
        <v>0.28241014594938307</v>
      </c>
      <c r="Y563" s="23">
        <f t="shared" si="208"/>
        <v>1.8083664679998561</v>
      </c>
      <c r="Z563" s="23">
        <f t="shared" si="209"/>
        <v>3.9711521756009445</v>
      </c>
      <c r="AA563" s="23">
        <f t="shared" si="210"/>
        <v>0.45537576704075827</v>
      </c>
      <c r="AB563" s="23">
        <f t="shared" si="211"/>
        <v>1.0432582941773025</v>
      </c>
      <c r="AC563" s="23">
        <f t="shared" si="212"/>
        <v>11.197522803028871</v>
      </c>
      <c r="AD563" s="23">
        <f t="shared" si="213"/>
        <v>104.32582941773025</v>
      </c>
      <c r="AE563" s="23">
        <f t="shared" si="214"/>
        <v>-0.2</v>
      </c>
      <c r="AF563" s="46">
        <f t="shared" si="215"/>
        <v>0.17477431012861286</v>
      </c>
      <c r="AG563" s="23">
        <f t="shared" si="216"/>
        <v>0.12612844935693576</v>
      </c>
      <c r="AH563" s="23">
        <f t="shared" si="217"/>
        <v>1.2087397188216724</v>
      </c>
      <c r="AI563" s="155">
        <f t="shared" si="218"/>
        <v>0.17610525468570029</v>
      </c>
      <c r="AJ563" s="155">
        <f t="shared" si="219"/>
        <v>2.5372950288906262E-2</v>
      </c>
      <c r="AK563" s="155">
        <f t="shared" si="220"/>
        <v>0.20147820497460656</v>
      </c>
      <c r="AL563" s="155">
        <f t="shared" si="221"/>
        <v>12.006817841033129</v>
      </c>
    </row>
    <row r="564" spans="1:38" s="156" customFormat="1" x14ac:dyDescent="0.35">
      <c r="A564" s="23">
        <f>'Uitgebreide invoer'!A564</f>
        <v>391.99999999999608</v>
      </c>
      <c r="B564" s="23">
        <f t="shared" si="200"/>
        <v>0.69999999999998863</v>
      </c>
      <c r="C564" s="23">
        <f>'Uitgebreide invoer'!B564</f>
        <v>0.2</v>
      </c>
      <c r="D564" s="23" t="str">
        <f>'Uitgebreide invoer'!C564</f>
        <v>100 - Riet</v>
      </c>
      <c r="E564" s="23">
        <f>'Uitgebreide invoer'!D564</f>
        <v>100</v>
      </c>
      <c r="F564" s="23">
        <f>'Uitgebreide invoer'!E564</f>
        <v>1.5</v>
      </c>
      <c r="G564" s="23">
        <f>'Uitgebreide invoer'!F564</f>
        <v>1.2</v>
      </c>
      <c r="H564" s="23">
        <f>'Uitgebreide invoer'!G564</f>
        <v>1.2</v>
      </c>
      <c r="I564" s="23">
        <f>'Uitgebreide invoer'!H564</f>
        <v>1</v>
      </c>
      <c r="J564" s="24">
        <f>J563+(+H564-I564)/(MAX('Invoerblad heterogene watergang'!$H$9:$H$17))*B564</f>
        <v>1.1119999999999877</v>
      </c>
      <c r="K564" s="24">
        <f t="shared" si="222"/>
        <v>1.8807198561602498</v>
      </c>
      <c r="L564" s="79">
        <f t="shared" si="223"/>
        <v>0.76854957388421319</v>
      </c>
      <c r="M564" s="91">
        <f>'Uitgebreide invoer'!K564</f>
        <v>50</v>
      </c>
      <c r="N564" s="89">
        <f t="shared" si="201"/>
        <v>1.4619999999999878</v>
      </c>
      <c r="O564" s="93" t="str">
        <f>'Uitgebreide invoer'!L564</f>
        <v>Begroeiing volgt bodemverloop</v>
      </c>
      <c r="P564" s="23">
        <f t="shared" si="202"/>
        <v>0.35</v>
      </c>
      <c r="Q564" s="24">
        <f t="shared" si="203"/>
        <v>2.432603943557547E-4</v>
      </c>
      <c r="R564" s="23">
        <f>'Uitgebreide invoer'!I564</f>
        <v>0</v>
      </c>
      <c r="S564" s="23">
        <f t="shared" si="204"/>
        <v>0</v>
      </c>
      <c r="T564" s="24">
        <f t="shared" si="224"/>
        <v>0.41854957388421321</v>
      </c>
      <c r="U564" s="23" t="str">
        <f>'Uitgebreide invoer'!J564</f>
        <v>Nee</v>
      </c>
      <c r="V564" s="23">
        <f t="shared" si="205"/>
        <v>0.76503510735904057</v>
      </c>
      <c r="W564" s="23">
        <f t="shared" si="206"/>
        <v>2.7091019499631344</v>
      </c>
      <c r="X564" s="23">
        <f t="shared" si="207"/>
        <v>0.28239435853252082</v>
      </c>
      <c r="Y564" s="23">
        <f t="shared" si="208"/>
        <v>1.8082621599374644</v>
      </c>
      <c r="Z564" s="23">
        <f t="shared" si="209"/>
        <v>3.9710448963755303</v>
      </c>
      <c r="AA564" s="23">
        <f t="shared" si="210"/>
        <v>0.45536180202543403</v>
      </c>
      <c r="AB564" s="23">
        <f t="shared" si="211"/>
        <v>1.0432270525784237</v>
      </c>
      <c r="AC564" s="23">
        <f t="shared" si="212"/>
        <v>11.196036182992646</v>
      </c>
      <c r="AD564" s="23">
        <f t="shared" si="213"/>
        <v>104.32270525784237</v>
      </c>
      <c r="AE564" s="23">
        <f t="shared" si="214"/>
        <v>-0.2</v>
      </c>
      <c r="AF564" s="46">
        <f t="shared" si="215"/>
        <v>0.17476968060357814</v>
      </c>
      <c r="AG564" s="23">
        <f t="shared" si="216"/>
        <v>0.12615159698210934</v>
      </c>
      <c r="AH564" s="23">
        <f t="shared" si="217"/>
        <v>1.2089537561054007</v>
      </c>
      <c r="AI564" s="155">
        <f t="shared" si="218"/>
        <v>0.17610064897420022</v>
      </c>
      <c r="AJ564" s="155">
        <f t="shared" si="219"/>
        <v>2.5377582421281901E-2</v>
      </c>
      <c r="AK564" s="155">
        <f t="shared" si="220"/>
        <v>0.20147823139548213</v>
      </c>
      <c r="AL564" s="155">
        <f t="shared" si="221"/>
        <v>12.006479352715521</v>
      </c>
    </row>
    <row r="565" spans="1:38" s="156" customFormat="1" x14ac:dyDescent="0.35">
      <c r="A565" s="23">
        <f>'Uitgebreide invoer'!A565</f>
        <v>392.69999999999607</v>
      </c>
      <c r="B565" s="23">
        <f t="shared" si="200"/>
        <v>0.69999999999998863</v>
      </c>
      <c r="C565" s="23">
        <f>'Uitgebreide invoer'!B565</f>
        <v>0.2</v>
      </c>
      <c r="D565" s="23" t="str">
        <f>'Uitgebreide invoer'!C565</f>
        <v>100 - Riet</v>
      </c>
      <c r="E565" s="23">
        <f>'Uitgebreide invoer'!D565</f>
        <v>100</v>
      </c>
      <c r="F565" s="23">
        <f>'Uitgebreide invoer'!E565</f>
        <v>1.5</v>
      </c>
      <c r="G565" s="23">
        <f>'Uitgebreide invoer'!F565</f>
        <v>1.2</v>
      </c>
      <c r="H565" s="23">
        <f>'Uitgebreide invoer'!G565</f>
        <v>1.2</v>
      </c>
      <c r="I565" s="23">
        <f>'Uitgebreide invoer'!H565</f>
        <v>1</v>
      </c>
      <c r="J565" s="24">
        <f>J564+(+H565-I565)/(MAX('Invoerblad heterogene watergang'!$H$9:$H$17))*B565</f>
        <v>1.1121999999999876</v>
      </c>
      <c r="K565" s="24">
        <f t="shared" si="222"/>
        <v>1.8808901745805018</v>
      </c>
      <c r="L565" s="79">
        <f t="shared" si="223"/>
        <v>0.76851985616026219</v>
      </c>
      <c r="M565" s="91">
        <f>'Uitgebreide invoer'!K565</f>
        <v>50</v>
      </c>
      <c r="N565" s="89">
        <f t="shared" si="201"/>
        <v>1.4621999999999877</v>
      </c>
      <c r="O565" s="93" t="str">
        <f>'Uitgebreide invoer'!L565</f>
        <v>Begroeiing volgt bodemverloop</v>
      </c>
      <c r="P565" s="23">
        <f t="shared" si="202"/>
        <v>0.35</v>
      </c>
      <c r="Q565" s="24">
        <f t="shared" si="203"/>
        <v>2.4331202893134723E-4</v>
      </c>
      <c r="R565" s="23">
        <f>'Uitgebreide invoer'!I565</f>
        <v>0</v>
      </c>
      <c r="S565" s="23">
        <f t="shared" si="204"/>
        <v>0</v>
      </c>
      <c r="T565" s="24">
        <f t="shared" si="224"/>
        <v>0.41851985616026222</v>
      </c>
      <c r="U565" s="23" t="str">
        <f>'Uitgebreide invoer'!J565</f>
        <v>Nee</v>
      </c>
      <c r="V565" s="23">
        <f t="shared" si="205"/>
        <v>0.76496213239292454</v>
      </c>
      <c r="W565" s="23">
        <f t="shared" si="206"/>
        <v>2.7089948011856384</v>
      </c>
      <c r="X565" s="23">
        <f t="shared" si="207"/>
        <v>0.28237859004311328</v>
      </c>
      <c r="Y565" s="23">
        <f t="shared" si="208"/>
        <v>1.8081579813611999</v>
      </c>
      <c r="Z565" s="23">
        <f t="shared" si="209"/>
        <v>3.9709377475980352</v>
      </c>
      <c r="AA565" s="23">
        <f t="shared" si="210"/>
        <v>0.45534785390552379</v>
      </c>
      <c r="AB565" s="23">
        <f t="shared" si="211"/>
        <v>1.0431958489682753</v>
      </c>
      <c r="AC565" s="23">
        <f t="shared" si="212"/>
        <v>11.194551474108399</v>
      </c>
      <c r="AD565" s="23">
        <f t="shared" si="213"/>
        <v>104.31958489682754</v>
      </c>
      <c r="AE565" s="23">
        <f t="shared" si="214"/>
        <v>-0.2</v>
      </c>
      <c r="AF565" s="46">
        <f t="shared" si="215"/>
        <v>0.17476505576984688</v>
      </c>
      <c r="AG565" s="23">
        <f t="shared" si="216"/>
        <v>0.12617472115076564</v>
      </c>
      <c r="AH565" s="23">
        <f t="shared" si="217"/>
        <v>1.2091677785498351</v>
      </c>
      <c r="AI565" s="155">
        <f t="shared" si="218"/>
        <v>0.17609604791910391</v>
      </c>
      <c r="AJ565" s="155">
        <f t="shared" si="219"/>
        <v>2.5382209858523037E-2</v>
      </c>
      <c r="AK565" s="155">
        <f t="shared" si="220"/>
        <v>0.20147825777762696</v>
      </c>
      <c r="AL565" s="155">
        <f t="shared" si="221"/>
        <v>12.006141288888452</v>
      </c>
    </row>
    <row r="566" spans="1:38" s="156" customFormat="1" x14ac:dyDescent="0.35">
      <c r="A566" s="23">
        <f>'Uitgebreide invoer'!A566</f>
        <v>393.39999999999606</v>
      </c>
      <c r="B566" s="23">
        <f t="shared" si="200"/>
        <v>0.69999999999998863</v>
      </c>
      <c r="C566" s="23">
        <f>'Uitgebreide invoer'!B566</f>
        <v>0.2</v>
      </c>
      <c r="D566" s="23" t="str">
        <f>'Uitgebreide invoer'!C566</f>
        <v>100 - Riet</v>
      </c>
      <c r="E566" s="23">
        <f>'Uitgebreide invoer'!D566</f>
        <v>100</v>
      </c>
      <c r="F566" s="23">
        <f>'Uitgebreide invoer'!E566</f>
        <v>1.5</v>
      </c>
      <c r="G566" s="23">
        <f>'Uitgebreide invoer'!F566</f>
        <v>1.2</v>
      </c>
      <c r="H566" s="23">
        <f>'Uitgebreide invoer'!G566</f>
        <v>1.2</v>
      </c>
      <c r="I566" s="23">
        <f>'Uitgebreide invoer'!H566</f>
        <v>1</v>
      </c>
      <c r="J566" s="24">
        <f>J565+(+H566-I566)/(MAX('Invoerblad heterogene watergang'!$H$9:$H$17))*B566</f>
        <v>1.1123999999999876</v>
      </c>
      <c r="K566" s="24">
        <f t="shared" si="222"/>
        <v>1.8810605291094307</v>
      </c>
      <c r="L566" s="79">
        <f t="shared" si="223"/>
        <v>0.76849017458051416</v>
      </c>
      <c r="M566" s="91">
        <f>'Uitgebreide invoer'!K566</f>
        <v>50</v>
      </c>
      <c r="N566" s="89">
        <f t="shared" si="201"/>
        <v>1.4623999999999877</v>
      </c>
      <c r="O566" s="93" t="str">
        <f>'Uitgebreide invoer'!L566</f>
        <v>Begroeiing volgt bodemverloop</v>
      </c>
      <c r="P566" s="23">
        <f t="shared" si="202"/>
        <v>0.35</v>
      </c>
      <c r="Q566" s="24">
        <f t="shared" si="203"/>
        <v>2.4336361275562352E-4</v>
      </c>
      <c r="R566" s="23">
        <f>'Uitgebreide invoer'!I566</f>
        <v>0</v>
      </c>
      <c r="S566" s="23">
        <f t="shared" si="204"/>
        <v>0</v>
      </c>
      <c r="T566" s="24">
        <f t="shared" si="224"/>
        <v>0.41849017458051418</v>
      </c>
      <c r="U566" s="23" t="str">
        <f>'Uitgebreide invoer'!J566</f>
        <v>Nee</v>
      </c>
      <c r="V566" s="23">
        <f t="shared" si="205"/>
        <v>0.76488924882726084</v>
      </c>
      <c r="W566" s="23">
        <f t="shared" si="206"/>
        <v>2.7088877827279205</v>
      </c>
      <c r="X566" s="23">
        <f t="shared" si="207"/>
        <v>0.28236284046325366</v>
      </c>
      <c r="Y566" s="23">
        <f t="shared" si="208"/>
        <v>1.8080539321368008</v>
      </c>
      <c r="Z566" s="23">
        <f t="shared" si="209"/>
        <v>3.9708307291403164</v>
      </c>
      <c r="AA566" s="23">
        <f t="shared" si="210"/>
        <v>0.45533392266465206</v>
      </c>
      <c r="AB566" s="23">
        <f t="shared" si="211"/>
        <v>1.04316468330954</v>
      </c>
      <c r="AC566" s="23">
        <f t="shared" si="212"/>
        <v>11.193068674221131</v>
      </c>
      <c r="AD566" s="23">
        <f t="shared" si="213"/>
        <v>104.31646833095401</v>
      </c>
      <c r="AE566" s="23">
        <f t="shared" si="214"/>
        <v>-0.2</v>
      </c>
      <c r="AF566" s="46">
        <f t="shared" si="215"/>
        <v>0.17476043562512561</v>
      </c>
      <c r="AG566" s="23">
        <f t="shared" si="216"/>
        <v>0.12619782187437201</v>
      </c>
      <c r="AH566" s="23">
        <f t="shared" si="217"/>
        <v>1.2093817861639045</v>
      </c>
      <c r="AI566" s="155">
        <f t="shared" si="218"/>
        <v>0.17609145151816599</v>
      </c>
      <c r="AJ566" s="155">
        <f t="shared" si="219"/>
        <v>2.5386832602928556E-2</v>
      </c>
      <c r="AK566" s="155">
        <f t="shared" si="220"/>
        <v>0.20147828412109456</v>
      </c>
      <c r="AL566" s="155">
        <f t="shared" si="221"/>
        <v>12.00580364910649</v>
      </c>
    </row>
    <row r="567" spans="1:38" s="156" customFormat="1" x14ac:dyDescent="0.35">
      <c r="A567" s="23">
        <f>'Uitgebreide invoer'!A567</f>
        <v>394.09999999999604</v>
      </c>
      <c r="B567" s="23">
        <f t="shared" si="200"/>
        <v>0.69999999999998863</v>
      </c>
      <c r="C567" s="23">
        <f>'Uitgebreide invoer'!B567</f>
        <v>0.2</v>
      </c>
      <c r="D567" s="23" t="str">
        <f>'Uitgebreide invoer'!C567</f>
        <v>100 - Riet</v>
      </c>
      <c r="E567" s="23">
        <f>'Uitgebreide invoer'!D567</f>
        <v>100</v>
      </c>
      <c r="F567" s="23">
        <f>'Uitgebreide invoer'!E567</f>
        <v>1.5</v>
      </c>
      <c r="G567" s="23">
        <f>'Uitgebreide invoer'!F567</f>
        <v>1.2</v>
      </c>
      <c r="H567" s="23">
        <f>'Uitgebreide invoer'!G567</f>
        <v>1.2</v>
      </c>
      <c r="I567" s="23">
        <f>'Uitgebreide invoer'!H567</f>
        <v>1</v>
      </c>
      <c r="J567" s="24">
        <f>J566+(+H567-I567)/(MAX('Invoerblad heterogene watergang'!$H$9:$H$17))*B567</f>
        <v>1.1125999999999876</v>
      </c>
      <c r="K567" s="24">
        <f t="shared" si="222"/>
        <v>1.8812309197115251</v>
      </c>
      <c r="L567" s="79">
        <f t="shared" si="223"/>
        <v>0.76846052910944307</v>
      </c>
      <c r="M567" s="91">
        <f>'Uitgebreide invoer'!K567</f>
        <v>50</v>
      </c>
      <c r="N567" s="89">
        <f t="shared" si="201"/>
        <v>1.4625999999999877</v>
      </c>
      <c r="O567" s="93" t="str">
        <f>'Uitgebreide invoer'!L567</f>
        <v>Begroeiing volgt bodemverloop</v>
      </c>
      <c r="P567" s="23">
        <f t="shared" si="202"/>
        <v>0.35</v>
      </c>
      <c r="Q567" s="24">
        <f t="shared" si="203"/>
        <v>2.4341514584919543E-4</v>
      </c>
      <c r="R567" s="23">
        <f>'Uitgebreide invoer'!I567</f>
        <v>0</v>
      </c>
      <c r="S567" s="23">
        <f t="shared" si="204"/>
        <v>0</v>
      </c>
      <c r="T567" s="24">
        <f t="shared" si="224"/>
        <v>0.41846052910944309</v>
      </c>
      <c r="U567" s="23" t="str">
        <f>'Uitgebreide invoer'!J567</f>
        <v>Nee</v>
      </c>
      <c r="V567" s="23">
        <f t="shared" si="205"/>
        <v>0.76481645656516428</v>
      </c>
      <c r="W567" s="23">
        <f t="shared" si="206"/>
        <v>2.7087808944618885</v>
      </c>
      <c r="X567" s="23">
        <f t="shared" si="207"/>
        <v>0.28234710977504091</v>
      </c>
      <c r="Y567" s="23">
        <f t="shared" si="208"/>
        <v>1.8079500121300796</v>
      </c>
      <c r="Z567" s="23">
        <f t="shared" si="209"/>
        <v>3.9707238408742844</v>
      </c>
      <c r="AA567" s="23">
        <f t="shared" si="210"/>
        <v>0.45532000828644892</v>
      </c>
      <c r="AB567" s="23">
        <f t="shared" si="211"/>
        <v>1.0431335555649153</v>
      </c>
      <c r="AC567" s="23">
        <f t="shared" si="212"/>
        <v>11.19158778117753</v>
      </c>
      <c r="AD567" s="23">
        <f t="shared" si="213"/>
        <v>104.31335555649153</v>
      </c>
      <c r="AE567" s="23">
        <f t="shared" si="214"/>
        <v>-0.2</v>
      </c>
      <c r="AF567" s="46">
        <f t="shared" si="215"/>
        <v>0.17475582016711574</v>
      </c>
      <c r="AG567" s="23">
        <f t="shared" si="216"/>
        <v>0.12622089916442134</v>
      </c>
      <c r="AH567" s="23">
        <f t="shared" si="217"/>
        <v>1.2095957789565486</v>
      </c>
      <c r="AI567" s="155">
        <f t="shared" si="218"/>
        <v>0.17608685976913582</v>
      </c>
      <c r="AJ567" s="155">
        <f t="shared" si="219"/>
        <v>2.5391450656802365E-2</v>
      </c>
      <c r="AK567" s="155">
        <f t="shared" si="220"/>
        <v>0.2014783104259382</v>
      </c>
      <c r="AL567" s="155">
        <f t="shared" si="221"/>
        <v>12.005466432924447</v>
      </c>
    </row>
    <row r="568" spans="1:38" s="156" customFormat="1" x14ac:dyDescent="0.35">
      <c r="A568" s="23">
        <f>'Uitgebreide invoer'!A568</f>
        <v>394.79999999999603</v>
      </c>
      <c r="B568" s="23">
        <f t="shared" si="200"/>
        <v>0.69999999999998863</v>
      </c>
      <c r="C568" s="23">
        <f>'Uitgebreide invoer'!B568</f>
        <v>0.2</v>
      </c>
      <c r="D568" s="23" t="str">
        <f>'Uitgebreide invoer'!C568</f>
        <v>100 - Riet</v>
      </c>
      <c r="E568" s="23">
        <f>'Uitgebreide invoer'!D568</f>
        <v>100</v>
      </c>
      <c r="F568" s="23">
        <f>'Uitgebreide invoer'!E568</f>
        <v>1.5</v>
      </c>
      <c r="G568" s="23">
        <f>'Uitgebreide invoer'!F568</f>
        <v>1.2</v>
      </c>
      <c r="H568" s="23">
        <f>'Uitgebreide invoer'!G568</f>
        <v>1.2</v>
      </c>
      <c r="I568" s="23">
        <f>'Uitgebreide invoer'!H568</f>
        <v>1</v>
      </c>
      <c r="J568" s="24">
        <f>J567+(+H568-I568)/(MAX('Invoerblad heterogene watergang'!$H$9:$H$17))*B568</f>
        <v>1.1127999999999876</v>
      </c>
      <c r="K568" s="24">
        <f t="shared" si="222"/>
        <v>1.881401346351288</v>
      </c>
      <c r="L568" s="79">
        <f t="shared" si="223"/>
        <v>0.76843091971153754</v>
      </c>
      <c r="M568" s="91">
        <f>'Uitgebreide invoer'!K568</f>
        <v>50</v>
      </c>
      <c r="N568" s="89">
        <f t="shared" si="201"/>
        <v>1.4627999999999877</v>
      </c>
      <c r="O568" s="93" t="str">
        <f>'Uitgebreide invoer'!L568</f>
        <v>Begroeiing volgt bodemverloop</v>
      </c>
      <c r="P568" s="23">
        <f t="shared" si="202"/>
        <v>0.35</v>
      </c>
      <c r="Q568" s="24">
        <f t="shared" si="203"/>
        <v>2.4346662823274015E-4</v>
      </c>
      <c r="R568" s="23">
        <f>'Uitgebreide invoer'!I568</f>
        <v>0</v>
      </c>
      <c r="S568" s="23">
        <f t="shared" si="204"/>
        <v>0</v>
      </c>
      <c r="T568" s="24">
        <f t="shared" si="224"/>
        <v>0.41843091971153756</v>
      </c>
      <c r="U568" s="23" t="str">
        <f>'Uitgebreide invoer'!J568</f>
        <v>Nee</v>
      </c>
      <c r="V568" s="23">
        <f t="shared" si="205"/>
        <v>0.76474375550980989</v>
      </c>
      <c r="W568" s="23">
        <f t="shared" si="206"/>
        <v>2.7086741362595044</v>
      </c>
      <c r="X568" s="23">
        <f t="shared" si="207"/>
        <v>0.28233139796057904</v>
      </c>
      <c r="Y568" s="23">
        <f t="shared" si="208"/>
        <v>1.8078462212069244</v>
      </c>
      <c r="Z568" s="23">
        <f t="shared" si="209"/>
        <v>3.9706170826719003</v>
      </c>
      <c r="AA568" s="23">
        <f t="shared" si="210"/>
        <v>0.45530611075455102</v>
      </c>
      <c r="AB568" s="23">
        <f t="shared" si="211"/>
        <v>1.0431024656971144</v>
      </c>
      <c r="AC568" s="23">
        <f t="shared" si="212"/>
        <v>11.190108792825981</v>
      </c>
      <c r="AD568" s="23">
        <f t="shared" si="213"/>
        <v>104.31024656971144</v>
      </c>
      <c r="AE568" s="23">
        <f t="shared" si="214"/>
        <v>-0.2</v>
      </c>
      <c r="AF568" s="46">
        <f t="shared" si="215"/>
        <v>0.17475120939351338</v>
      </c>
      <c r="AG568" s="23">
        <f t="shared" si="216"/>
        <v>0.12624395303243316</v>
      </c>
      <c r="AH568" s="23">
        <f t="shared" si="217"/>
        <v>1.2098097569367203</v>
      </c>
      <c r="AI568" s="155">
        <f t="shared" si="218"/>
        <v>0.17608227266975757</v>
      </c>
      <c r="AJ568" s="155">
        <f t="shared" si="219"/>
        <v>2.5396064022453393E-2</v>
      </c>
      <c r="AK568" s="155">
        <f t="shared" si="220"/>
        <v>0.20147833669221096</v>
      </c>
      <c r="AL568" s="155">
        <f t="shared" si="221"/>
        <v>12.005129639897374</v>
      </c>
    </row>
    <row r="569" spans="1:38" s="156" customFormat="1" x14ac:dyDescent="0.35">
      <c r="A569" s="23">
        <f>'Uitgebreide invoer'!A569</f>
        <v>395.49999999999602</v>
      </c>
      <c r="B569" s="23">
        <f t="shared" si="200"/>
        <v>0.69999999999998863</v>
      </c>
      <c r="C569" s="23">
        <f>'Uitgebreide invoer'!B569</f>
        <v>0.2</v>
      </c>
      <c r="D569" s="23" t="str">
        <f>'Uitgebreide invoer'!C569</f>
        <v>100 - Riet</v>
      </c>
      <c r="E569" s="23">
        <f>'Uitgebreide invoer'!D569</f>
        <v>100</v>
      </c>
      <c r="F569" s="23">
        <f>'Uitgebreide invoer'!E569</f>
        <v>1.5</v>
      </c>
      <c r="G569" s="23">
        <f>'Uitgebreide invoer'!F569</f>
        <v>1.2</v>
      </c>
      <c r="H569" s="23">
        <f>'Uitgebreide invoer'!G569</f>
        <v>1.2</v>
      </c>
      <c r="I569" s="23">
        <f>'Uitgebreide invoer'!H569</f>
        <v>1</v>
      </c>
      <c r="J569" s="24">
        <f>J568+(+H569-I569)/(MAX('Invoerblad heterogene watergang'!$H$9:$H$17))*B569</f>
        <v>1.1129999999999876</v>
      </c>
      <c r="K569" s="24">
        <f t="shared" si="222"/>
        <v>1.8815718089932369</v>
      </c>
      <c r="L569" s="79">
        <f t="shared" si="223"/>
        <v>0.76840134635130042</v>
      </c>
      <c r="M569" s="91">
        <f>'Uitgebreide invoer'!K569</f>
        <v>50</v>
      </c>
      <c r="N569" s="89">
        <f t="shared" si="201"/>
        <v>1.4629999999999876</v>
      </c>
      <c r="O569" s="93" t="str">
        <f>'Uitgebreide invoer'!L569</f>
        <v>Begroeiing volgt bodemverloop</v>
      </c>
      <c r="P569" s="23">
        <f t="shared" si="202"/>
        <v>0.35</v>
      </c>
      <c r="Q569" s="24">
        <f t="shared" si="203"/>
        <v>2.4351805992700197E-4</v>
      </c>
      <c r="R569" s="23">
        <f>'Uitgebreide invoer'!I569</f>
        <v>0</v>
      </c>
      <c r="S569" s="23">
        <f t="shared" si="204"/>
        <v>0</v>
      </c>
      <c r="T569" s="24">
        <f t="shared" si="224"/>
        <v>0.41840134635130044</v>
      </c>
      <c r="U569" s="23" t="str">
        <f>'Uitgebreide invoer'!J569</f>
        <v>Nee</v>
      </c>
      <c r="V569" s="23">
        <f t="shared" si="205"/>
        <v>0.76467114556443183</v>
      </c>
      <c r="W569" s="23">
        <f t="shared" si="206"/>
        <v>2.7085675079927816</v>
      </c>
      <c r="X569" s="23">
        <f t="shared" si="207"/>
        <v>0.28231570500197761</v>
      </c>
      <c r="Y569" s="23">
        <f t="shared" si="208"/>
        <v>1.8077425592332974</v>
      </c>
      <c r="Z569" s="23">
        <f t="shared" si="209"/>
        <v>3.9705104544051775</v>
      </c>
      <c r="AA569" s="23">
        <f t="shared" si="210"/>
        <v>0.4552922300526005</v>
      </c>
      <c r="AB569" s="23">
        <f t="shared" si="211"/>
        <v>1.0430714136688657</v>
      </c>
      <c r="AC569" s="23">
        <f t="shared" si="212"/>
        <v>11.188631707016526</v>
      </c>
      <c r="AD569" s="23">
        <f t="shared" si="213"/>
        <v>104.30714136688657</v>
      </c>
      <c r="AE569" s="23">
        <f t="shared" si="214"/>
        <v>-0.2</v>
      </c>
      <c r="AF569" s="46">
        <f t="shared" si="215"/>
        <v>0.17474660330200986</v>
      </c>
      <c r="AG569" s="23">
        <f t="shared" si="216"/>
        <v>0.12626698348995075</v>
      </c>
      <c r="AH569" s="23">
        <f t="shared" si="217"/>
        <v>1.2100237201133832</v>
      </c>
      <c r="AI569" s="155">
        <f t="shared" si="218"/>
        <v>0.1760776902177705</v>
      </c>
      <c r="AJ569" s="155">
        <f t="shared" si="219"/>
        <v>2.5400672702195749E-2</v>
      </c>
      <c r="AK569" s="155">
        <f t="shared" si="220"/>
        <v>0.20147836291996626</v>
      </c>
      <c r="AL569" s="155">
        <f t="shared" si="221"/>
        <v>12.004793269580565</v>
      </c>
    </row>
    <row r="570" spans="1:38" s="156" customFormat="1" x14ac:dyDescent="0.35">
      <c r="A570" s="23">
        <f>'Uitgebreide invoer'!A570</f>
        <v>396.19999999999601</v>
      </c>
      <c r="B570" s="23">
        <f t="shared" si="200"/>
        <v>0.69999999999998863</v>
      </c>
      <c r="C570" s="23">
        <f>'Uitgebreide invoer'!B570</f>
        <v>0.2</v>
      </c>
      <c r="D570" s="23" t="str">
        <f>'Uitgebreide invoer'!C570</f>
        <v>100 - Riet</v>
      </c>
      <c r="E570" s="23">
        <f>'Uitgebreide invoer'!D570</f>
        <v>100</v>
      </c>
      <c r="F570" s="23">
        <f>'Uitgebreide invoer'!E570</f>
        <v>1.5</v>
      </c>
      <c r="G570" s="23">
        <f>'Uitgebreide invoer'!F570</f>
        <v>1.2</v>
      </c>
      <c r="H570" s="23">
        <f>'Uitgebreide invoer'!G570</f>
        <v>1.2</v>
      </c>
      <c r="I570" s="23">
        <f>'Uitgebreide invoer'!H570</f>
        <v>1</v>
      </c>
      <c r="J570" s="24">
        <f>J569+(+H570-I570)/(MAX('Invoerblad heterogene watergang'!$H$9:$H$17))*B570</f>
        <v>1.1131999999999875</v>
      </c>
      <c r="K570" s="24">
        <f t="shared" si="222"/>
        <v>1.881742307601904</v>
      </c>
      <c r="L570" s="79">
        <f t="shared" si="223"/>
        <v>0.76837180899324942</v>
      </c>
      <c r="M570" s="91">
        <f>'Uitgebreide invoer'!K570</f>
        <v>50</v>
      </c>
      <c r="N570" s="89">
        <f t="shared" si="201"/>
        <v>1.4631999999999876</v>
      </c>
      <c r="O570" s="93" t="str">
        <f>'Uitgebreide invoer'!L570</f>
        <v>Begroeiing volgt bodemverloop</v>
      </c>
      <c r="P570" s="23">
        <f t="shared" si="202"/>
        <v>0.35</v>
      </c>
      <c r="Q570" s="24">
        <f t="shared" si="203"/>
        <v>2.4356944095278943E-4</v>
      </c>
      <c r="R570" s="23">
        <f>'Uitgebreide invoer'!I570</f>
        <v>0</v>
      </c>
      <c r="S570" s="23">
        <f t="shared" si="204"/>
        <v>0</v>
      </c>
      <c r="T570" s="24">
        <f t="shared" si="224"/>
        <v>0.41837180899324944</v>
      </c>
      <c r="U570" s="23" t="str">
        <f>'Uitgebreide invoer'!J570</f>
        <v>Nee</v>
      </c>
      <c r="V570" s="23">
        <f t="shared" si="205"/>
        <v>0.76459862663232536</v>
      </c>
      <c r="W570" s="23">
        <f t="shared" si="206"/>
        <v>2.7084610095337869</v>
      </c>
      <c r="X570" s="23">
        <f t="shared" si="207"/>
        <v>0.2823000308813518</v>
      </c>
      <c r="Y570" s="23">
        <f t="shared" si="208"/>
        <v>1.8076390260752373</v>
      </c>
      <c r="Z570" s="23">
        <f t="shared" si="209"/>
        <v>3.9704039559461828</v>
      </c>
      <c r="AA570" s="23">
        <f t="shared" si="210"/>
        <v>0.45527836616424605</v>
      </c>
      <c r="AB570" s="23">
        <f t="shared" si="211"/>
        <v>1.043040399442912</v>
      </c>
      <c r="AC570" s="23">
        <f t="shared" si="212"/>
        <v>11.187156521600937</v>
      </c>
      <c r="AD570" s="23">
        <f t="shared" si="213"/>
        <v>104.3040399442912</v>
      </c>
      <c r="AE570" s="23">
        <f t="shared" si="214"/>
        <v>-0.2</v>
      </c>
      <c r="AF570" s="46">
        <f t="shared" si="215"/>
        <v>0.17474200189029157</v>
      </c>
      <c r="AG570" s="23">
        <f t="shared" si="216"/>
        <v>0.1262899905485422</v>
      </c>
      <c r="AH570" s="23">
        <f t="shared" si="217"/>
        <v>1.2102376684955112</v>
      </c>
      <c r="AI570" s="155">
        <f t="shared" si="218"/>
        <v>0.17607311241090884</v>
      </c>
      <c r="AJ570" s="155">
        <f t="shared" si="219"/>
        <v>2.5405276698348425E-2</v>
      </c>
      <c r="AK570" s="155">
        <f t="shared" si="220"/>
        <v>0.20147838910925725</v>
      </c>
      <c r="AL570" s="155">
        <f t="shared" si="221"/>
        <v>12.004457321529557</v>
      </c>
    </row>
    <row r="571" spans="1:38" s="156" customFormat="1" x14ac:dyDescent="0.35">
      <c r="A571" s="23">
        <f>'Uitgebreide invoer'!A571</f>
        <v>396.899999999996</v>
      </c>
      <c r="B571" s="23">
        <f t="shared" si="200"/>
        <v>0.69999999999998863</v>
      </c>
      <c r="C571" s="23">
        <f>'Uitgebreide invoer'!B571</f>
        <v>0.2</v>
      </c>
      <c r="D571" s="23" t="str">
        <f>'Uitgebreide invoer'!C571</f>
        <v>100 - Riet</v>
      </c>
      <c r="E571" s="23">
        <f>'Uitgebreide invoer'!D571</f>
        <v>100</v>
      </c>
      <c r="F571" s="23">
        <f>'Uitgebreide invoer'!E571</f>
        <v>1.5</v>
      </c>
      <c r="G571" s="23">
        <f>'Uitgebreide invoer'!F571</f>
        <v>1.2</v>
      </c>
      <c r="H571" s="23">
        <f>'Uitgebreide invoer'!G571</f>
        <v>1.2</v>
      </c>
      <c r="I571" s="23">
        <f>'Uitgebreide invoer'!H571</f>
        <v>1</v>
      </c>
      <c r="J571" s="24">
        <f>J570+(+H571-I571)/(MAX('Invoerblad heterogene watergang'!$H$9:$H$17))*B571</f>
        <v>1.1133999999999875</v>
      </c>
      <c r="K571" s="24">
        <f t="shared" si="222"/>
        <v>1.8819128421418356</v>
      </c>
      <c r="L571" s="79">
        <f t="shared" si="223"/>
        <v>0.76834230760191646</v>
      </c>
      <c r="M571" s="91">
        <f>'Uitgebreide invoer'!K571</f>
        <v>50</v>
      </c>
      <c r="N571" s="89">
        <f t="shared" si="201"/>
        <v>1.4633999999999876</v>
      </c>
      <c r="O571" s="93" t="str">
        <f>'Uitgebreide invoer'!L571</f>
        <v>Begroeiing volgt bodemverloop</v>
      </c>
      <c r="P571" s="23">
        <f t="shared" si="202"/>
        <v>0.35</v>
      </c>
      <c r="Q571" s="24">
        <f t="shared" si="203"/>
        <v>2.4362077133097658E-4</v>
      </c>
      <c r="R571" s="23">
        <f>'Uitgebreide invoer'!I571</f>
        <v>0</v>
      </c>
      <c r="S571" s="23">
        <f t="shared" si="204"/>
        <v>0</v>
      </c>
      <c r="T571" s="24">
        <f t="shared" si="224"/>
        <v>0.41834230760191649</v>
      </c>
      <c r="U571" s="23" t="str">
        <f>'Uitgebreide invoer'!J571</f>
        <v>Nee</v>
      </c>
      <c r="V571" s="23">
        <f t="shared" si="205"/>
        <v>0.76452619861684457</v>
      </c>
      <c r="W571" s="23">
        <f t="shared" si="206"/>
        <v>2.7083546407546386</v>
      </c>
      <c r="X571" s="23">
        <f t="shared" si="207"/>
        <v>0.28228437558082198</v>
      </c>
      <c r="Y571" s="23">
        <f t="shared" si="208"/>
        <v>1.8075356215988567</v>
      </c>
      <c r="Z571" s="23">
        <f t="shared" si="209"/>
        <v>3.9702975871670345</v>
      </c>
      <c r="AA571" s="23">
        <f t="shared" si="210"/>
        <v>0.45526451907314219</v>
      </c>
      <c r="AB571" s="23">
        <f t="shared" si="211"/>
        <v>1.0430094229820122</v>
      </c>
      <c r="AC571" s="23">
        <f t="shared" si="212"/>
        <v>11.185683234432632</v>
      </c>
      <c r="AD571" s="23">
        <f t="shared" si="213"/>
        <v>104.30094229820122</v>
      </c>
      <c r="AE571" s="23">
        <f t="shared" si="214"/>
        <v>-0.2</v>
      </c>
      <c r="AF571" s="46">
        <f t="shared" si="215"/>
        <v>0.17473740515603947</v>
      </c>
      <c r="AG571" s="23">
        <f t="shared" si="216"/>
        <v>0.1263129742198027</v>
      </c>
      <c r="AH571" s="23">
        <f t="shared" si="217"/>
        <v>1.2104516020920921</v>
      </c>
      <c r="AI571" s="155">
        <f t="shared" si="218"/>
        <v>0.17606853924690141</v>
      </c>
      <c r="AJ571" s="155">
        <f t="shared" si="219"/>
        <v>2.5409876013235463E-2</v>
      </c>
      <c r="AK571" s="155">
        <f t="shared" si="220"/>
        <v>0.20147841526013688</v>
      </c>
      <c r="AL571" s="155">
        <f t="shared" si="221"/>
        <v>12.004121795300129</v>
      </c>
    </row>
    <row r="572" spans="1:38" s="156" customFormat="1" x14ac:dyDescent="0.35">
      <c r="A572" s="23">
        <f>'Uitgebreide invoer'!A572</f>
        <v>397.59999999999599</v>
      </c>
      <c r="B572" s="23">
        <f t="shared" si="200"/>
        <v>0.69999999999998863</v>
      </c>
      <c r="C572" s="23">
        <f>'Uitgebreide invoer'!B572</f>
        <v>0.2</v>
      </c>
      <c r="D572" s="23" t="str">
        <f>'Uitgebreide invoer'!C572</f>
        <v>100 - Riet</v>
      </c>
      <c r="E572" s="23">
        <f>'Uitgebreide invoer'!D572</f>
        <v>100</v>
      </c>
      <c r="F572" s="23">
        <f>'Uitgebreide invoer'!E572</f>
        <v>1.5</v>
      </c>
      <c r="G572" s="23">
        <f>'Uitgebreide invoer'!F572</f>
        <v>1.2</v>
      </c>
      <c r="H572" s="23">
        <f>'Uitgebreide invoer'!G572</f>
        <v>1.2</v>
      </c>
      <c r="I572" s="23">
        <f>'Uitgebreide invoer'!H572</f>
        <v>1</v>
      </c>
      <c r="J572" s="24">
        <f>J571+(+H572-I572)/(MAX('Invoerblad heterogene watergang'!$H$9:$H$17))*B572</f>
        <v>1.1135999999999875</v>
      </c>
      <c r="K572" s="24">
        <f t="shared" si="222"/>
        <v>1.8820834125775934</v>
      </c>
      <c r="L572" s="79">
        <f t="shared" si="223"/>
        <v>0.76831284214184814</v>
      </c>
      <c r="M572" s="91">
        <f>'Uitgebreide invoer'!K572</f>
        <v>50</v>
      </c>
      <c r="N572" s="89">
        <f t="shared" si="201"/>
        <v>1.4635999999999876</v>
      </c>
      <c r="O572" s="93" t="str">
        <f>'Uitgebreide invoer'!L572</f>
        <v>Begroeiing volgt bodemverloop</v>
      </c>
      <c r="P572" s="23">
        <f t="shared" si="202"/>
        <v>0.35</v>
      </c>
      <c r="Q572" s="24">
        <f t="shared" si="203"/>
        <v>2.4367205108250347E-4</v>
      </c>
      <c r="R572" s="23">
        <f>'Uitgebreide invoer'!I572</f>
        <v>0</v>
      </c>
      <c r="S572" s="23">
        <f t="shared" si="204"/>
        <v>0</v>
      </c>
      <c r="T572" s="24">
        <f t="shared" si="224"/>
        <v>0.41831284214184816</v>
      </c>
      <c r="U572" s="23" t="str">
        <f>'Uitgebreide invoer'!J572</f>
        <v>Nee</v>
      </c>
      <c r="V572" s="23">
        <f t="shared" si="205"/>
        <v>0.76445386142140392</v>
      </c>
      <c r="W572" s="23">
        <f t="shared" si="206"/>
        <v>2.708248401527507</v>
      </c>
      <c r="X572" s="23">
        <f t="shared" si="207"/>
        <v>0.28226873908251415</v>
      </c>
      <c r="Y572" s="23">
        <f t="shared" si="208"/>
        <v>1.8074323456703445</v>
      </c>
      <c r="Z572" s="23">
        <f t="shared" si="209"/>
        <v>3.9701913479399034</v>
      </c>
      <c r="AA572" s="23">
        <f t="shared" si="210"/>
        <v>0.45525068876294966</v>
      </c>
      <c r="AB572" s="23">
        <f t="shared" si="211"/>
        <v>1.0429784842489407</v>
      </c>
      <c r="AC572" s="23">
        <f t="shared" si="212"/>
        <v>11.184211843366734</v>
      </c>
      <c r="AD572" s="23">
        <f t="shared" si="213"/>
        <v>104.29784842489407</v>
      </c>
      <c r="AE572" s="23">
        <f t="shared" si="214"/>
        <v>-0.2</v>
      </c>
      <c r="AF572" s="46">
        <f t="shared" si="215"/>
        <v>0.17473281309693001</v>
      </c>
      <c r="AG572" s="23">
        <f t="shared" si="216"/>
        <v>0.12633593451535002</v>
      </c>
      <c r="AH572" s="23">
        <f t="shared" si="217"/>
        <v>1.2106655209121224</v>
      </c>
      <c r="AI572" s="155">
        <f t="shared" si="218"/>
        <v>0.17606397072347238</v>
      </c>
      <c r="AJ572" s="155">
        <f t="shared" si="219"/>
        <v>2.5414470649185991E-2</v>
      </c>
      <c r="AK572" s="155">
        <f t="shared" si="220"/>
        <v>0.20147844137265836</v>
      </c>
      <c r="AL572" s="155">
        <f t="shared" si="221"/>
        <v>12.003786690448289</v>
      </c>
    </row>
    <row r="573" spans="1:38" s="156" customFormat="1" x14ac:dyDescent="0.35">
      <c r="A573" s="23">
        <f>'Uitgebreide invoer'!A573</f>
        <v>398.29999999999598</v>
      </c>
      <c r="B573" s="23">
        <f t="shared" si="200"/>
        <v>0.69999999999998863</v>
      </c>
      <c r="C573" s="23">
        <f>'Uitgebreide invoer'!B573</f>
        <v>0.2</v>
      </c>
      <c r="D573" s="23" t="str">
        <f>'Uitgebreide invoer'!C573</f>
        <v>100 - Riet</v>
      </c>
      <c r="E573" s="23">
        <f>'Uitgebreide invoer'!D573</f>
        <v>100</v>
      </c>
      <c r="F573" s="23">
        <f>'Uitgebreide invoer'!E573</f>
        <v>1.5</v>
      </c>
      <c r="G573" s="23">
        <f>'Uitgebreide invoer'!F573</f>
        <v>1.2</v>
      </c>
      <c r="H573" s="23">
        <f>'Uitgebreide invoer'!G573</f>
        <v>1.2</v>
      </c>
      <c r="I573" s="23">
        <f>'Uitgebreide invoer'!H573</f>
        <v>1</v>
      </c>
      <c r="J573" s="24">
        <f>J572+(+H573-I573)/(MAX('Invoerblad heterogene watergang'!$H$9:$H$17))*B573</f>
        <v>1.1137999999999875</v>
      </c>
      <c r="K573" s="24">
        <f t="shared" si="222"/>
        <v>1.8822540188737533</v>
      </c>
      <c r="L573" s="79">
        <f t="shared" si="223"/>
        <v>0.76828341257760591</v>
      </c>
      <c r="M573" s="91">
        <f>'Uitgebreide invoer'!K573</f>
        <v>50</v>
      </c>
      <c r="N573" s="89">
        <f t="shared" si="201"/>
        <v>1.4637999999999876</v>
      </c>
      <c r="O573" s="93" t="str">
        <f>'Uitgebreide invoer'!L573</f>
        <v>Begroeiing volgt bodemverloop</v>
      </c>
      <c r="P573" s="23">
        <f t="shared" si="202"/>
        <v>0.35</v>
      </c>
      <c r="Q573" s="24">
        <f t="shared" si="203"/>
        <v>2.4372328022837319E-4</v>
      </c>
      <c r="R573" s="23">
        <f>'Uitgebreide invoer'!I573</f>
        <v>0</v>
      </c>
      <c r="S573" s="23">
        <f t="shared" si="204"/>
        <v>0</v>
      </c>
      <c r="T573" s="24">
        <f t="shared" si="224"/>
        <v>0.41828341257760593</v>
      </c>
      <c r="U573" s="23" t="str">
        <f>'Uitgebreide invoer'!J573</f>
        <v>Nee</v>
      </c>
      <c r="V573" s="23">
        <f t="shared" si="205"/>
        <v>0.76438161494947865</v>
      </c>
      <c r="W573" s="23">
        <f t="shared" si="206"/>
        <v>2.708142291724617</v>
      </c>
      <c r="X573" s="23">
        <f t="shared" si="207"/>
        <v>0.28225312136856007</v>
      </c>
      <c r="Y573" s="23">
        <f t="shared" si="208"/>
        <v>1.8073291981559645</v>
      </c>
      <c r="Z573" s="23">
        <f t="shared" si="209"/>
        <v>3.9700852381370133</v>
      </c>
      <c r="AA573" s="23">
        <f t="shared" si="210"/>
        <v>0.4552368752173353</v>
      </c>
      <c r="AB573" s="23">
        <f t="shared" si="211"/>
        <v>1.0429475832064858</v>
      </c>
      <c r="AC573" s="23">
        <f t="shared" si="212"/>
        <v>11.182742346260067</v>
      </c>
      <c r="AD573" s="23">
        <f t="shared" si="213"/>
        <v>104.29475832064858</v>
      </c>
      <c r="AE573" s="23">
        <f t="shared" si="214"/>
        <v>-0.2</v>
      </c>
      <c r="AF573" s="46">
        <f t="shared" si="215"/>
        <v>0.17472822571063429</v>
      </c>
      <c r="AG573" s="23">
        <f t="shared" si="216"/>
        <v>0.12635887144682861</v>
      </c>
      <c r="AH573" s="23">
        <f t="shared" si="217"/>
        <v>1.210879424964612</v>
      </c>
      <c r="AI573" s="155">
        <f t="shared" si="218"/>
        <v>0.17605940683834057</v>
      </c>
      <c r="AJ573" s="155">
        <f t="shared" si="219"/>
        <v>2.541906060853389E-2</v>
      </c>
      <c r="AK573" s="155">
        <f t="shared" si="220"/>
        <v>0.20147846744687445</v>
      </c>
      <c r="AL573" s="155">
        <f t="shared" si="221"/>
        <v>12.003452006530321</v>
      </c>
    </row>
    <row r="574" spans="1:38" s="156" customFormat="1" x14ac:dyDescent="0.35">
      <c r="A574" s="23">
        <f>'Uitgebreide invoer'!A574</f>
        <v>398.99999999999596</v>
      </c>
      <c r="B574" s="23">
        <f t="shared" si="200"/>
        <v>0.69999999999998863</v>
      </c>
      <c r="C574" s="23">
        <f>'Uitgebreide invoer'!B574</f>
        <v>0.2</v>
      </c>
      <c r="D574" s="23" t="str">
        <f>'Uitgebreide invoer'!C574</f>
        <v>100 - Riet</v>
      </c>
      <c r="E574" s="23">
        <f>'Uitgebreide invoer'!D574</f>
        <v>100</v>
      </c>
      <c r="F574" s="23">
        <f>'Uitgebreide invoer'!E574</f>
        <v>1.5</v>
      </c>
      <c r="G574" s="23">
        <f>'Uitgebreide invoer'!F574</f>
        <v>1.2</v>
      </c>
      <c r="H574" s="23">
        <f>'Uitgebreide invoer'!G574</f>
        <v>1.2</v>
      </c>
      <c r="I574" s="23">
        <f>'Uitgebreide invoer'!H574</f>
        <v>1</v>
      </c>
      <c r="J574" s="24">
        <f>J573+(+H574-I574)/(MAX('Invoerblad heterogene watergang'!$H$9:$H$17))*B574</f>
        <v>1.1139999999999874</v>
      </c>
      <c r="K574" s="24">
        <f t="shared" si="222"/>
        <v>1.882424660994906</v>
      </c>
      <c r="L574" s="79">
        <f t="shared" si="223"/>
        <v>0.76825401887376588</v>
      </c>
      <c r="M574" s="91">
        <f>'Uitgebreide invoer'!K574</f>
        <v>50</v>
      </c>
      <c r="N574" s="89">
        <f t="shared" si="201"/>
        <v>1.4639999999999875</v>
      </c>
      <c r="O574" s="93" t="str">
        <f>'Uitgebreide invoer'!L574</f>
        <v>Begroeiing volgt bodemverloop</v>
      </c>
      <c r="P574" s="23">
        <f t="shared" si="202"/>
        <v>0.35</v>
      </c>
      <c r="Q574" s="24">
        <f t="shared" si="203"/>
        <v>2.4377445878965483E-4</v>
      </c>
      <c r="R574" s="23">
        <f>'Uitgebreide invoer'!I574</f>
        <v>0</v>
      </c>
      <c r="S574" s="23">
        <f t="shared" si="204"/>
        <v>0</v>
      </c>
      <c r="T574" s="24">
        <f t="shared" si="224"/>
        <v>0.4182540188737659</v>
      </c>
      <c r="U574" s="23" t="str">
        <f>'Uitgebreide invoer'!J574</f>
        <v>Nee</v>
      </c>
      <c r="V574" s="23">
        <f t="shared" si="205"/>
        <v>0.76430945910460391</v>
      </c>
      <c r="W574" s="23">
        <f t="shared" si="206"/>
        <v>2.7080363112182457</v>
      </c>
      <c r="X574" s="23">
        <f t="shared" si="207"/>
        <v>0.28223752242109679</v>
      </c>
      <c r="Y574" s="23">
        <f t="shared" si="208"/>
        <v>1.8072261789220578</v>
      </c>
      <c r="Z574" s="23">
        <f t="shared" si="209"/>
        <v>3.9699792576306425</v>
      </c>
      <c r="AA574" s="23">
        <f t="shared" si="210"/>
        <v>0.45522307841997239</v>
      </c>
      <c r="AB574" s="23">
        <f t="shared" si="211"/>
        <v>1.042916719817454</v>
      </c>
      <c r="AC574" s="23">
        <f t="shared" si="212"/>
        <v>11.181274740971132</v>
      </c>
      <c r="AD574" s="23">
        <f t="shared" si="213"/>
        <v>104.29167198174541</v>
      </c>
      <c r="AE574" s="23">
        <f t="shared" si="214"/>
        <v>-0.2</v>
      </c>
      <c r="AF574" s="46">
        <f t="shared" si="215"/>
        <v>0.17472364299481852</v>
      </c>
      <c r="AG574" s="23">
        <f t="shared" si="216"/>
        <v>0.12638178502590747</v>
      </c>
      <c r="AH574" s="23">
        <f t="shared" si="217"/>
        <v>1.2110933142585811</v>
      </c>
      <c r="AI574" s="155">
        <f t="shared" si="218"/>
        <v>0.17605484758921996</v>
      </c>
      <c r="AJ574" s="155">
        <f t="shared" si="219"/>
        <v>2.5423645893618195E-2</v>
      </c>
      <c r="AK574" s="155">
        <f t="shared" si="220"/>
        <v>0.20147849348283817</v>
      </c>
      <c r="AL574" s="155">
        <f t="shared" si="221"/>
        <v>12.003117743102715</v>
      </c>
    </row>
    <row r="575" spans="1:38" s="156" customFormat="1" x14ac:dyDescent="0.35">
      <c r="A575" s="23">
        <f>'Uitgebreide invoer'!A575</f>
        <v>399.69999999999595</v>
      </c>
      <c r="B575" s="23">
        <f t="shared" si="200"/>
        <v>0.69999999999998863</v>
      </c>
      <c r="C575" s="23">
        <f>'Uitgebreide invoer'!B575</f>
        <v>0.2</v>
      </c>
      <c r="D575" s="23" t="str">
        <f>'Uitgebreide invoer'!C575</f>
        <v>100 - Riet</v>
      </c>
      <c r="E575" s="23">
        <f>'Uitgebreide invoer'!D575</f>
        <v>100</v>
      </c>
      <c r="F575" s="23">
        <f>'Uitgebreide invoer'!E575</f>
        <v>1.5</v>
      </c>
      <c r="G575" s="23">
        <f>'Uitgebreide invoer'!F575</f>
        <v>1.2</v>
      </c>
      <c r="H575" s="23">
        <f>'Uitgebreide invoer'!G575</f>
        <v>1.2</v>
      </c>
      <c r="I575" s="23">
        <f>'Uitgebreide invoer'!H575</f>
        <v>1</v>
      </c>
      <c r="J575" s="24">
        <f>J574+(+H575-I575)/(MAX('Invoerblad heterogene watergang'!$H$9:$H$17))*B575</f>
        <v>1.1141999999999874</v>
      </c>
      <c r="K575" s="24">
        <f t="shared" si="222"/>
        <v>1.8825953389056573</v>
      </c>
      <c r="L575" s="79">
        <f t="shared" si="223"/>
        <v>0.7682246609949186</v>
      </c>
      <c r="M575" s="91">
        <f>'Uitgebreide invoer'!K575</f>
        <v>50</v>
      </c>
      <c r="N575" s="89">
        <f t="shared" si="201"/>
        <v>1.4641999999999875</v>
      </c>
      <c r="O575" s="93" t="str">
        <f>'Uitgebreide invoer'!L575</f>
        <v>Begroeiing volgt bodemverloop</v>
      </c>
      <c r="P575" s="23">
        <f t="shared" si="202"/>
        <v>0.35</v>
      </c>
      <c r="Q575" s="24">
        <f t="shared" si="203"/>
        <v>2.4382558678748257E-4</v>
      </c>
      <c r="R575" s="23">
        <f>'Uitgebreide invoer'!I575</f>
        <v>0</v>
      </c>
      <c r="S575" s="23">
        <f t="shared" si="204"/>
        <v>0</v>
      </c>
      <c r="T575" s="24">
        <f t="shared" si="224"/>
        <v>0.41822466099491862</v>
      </c>
      <c r="U575" s="23" t="str">
        <f>'Uitgebreide invoer'!J575</f>
        <v>Nee</v>
      </c>
      <c r="V575" s="23">
        <f t="shared" si="205"/>
        <v>0.76423739379037425</v>
      </c>
      <c r="W575" s="23">
        <f t="shared" si="206"/>
        <v>2.707930459880723</v>
      </c>
      <c r="X575" s="23">
        <f t="shared" si="207"/>
        <v>0.28222194222226699</v>
      </c>
      <c r="Y575" s="23">
        <f t="shared" si="208"/>
        <v>1.8071232878350389</v>
      </c>
      <c r="Z575" s="23">
        <f t="shared" si="209"/>
        <v>3.9698734062931189</v>
      </c>
      <c r="AA575" s="23">
        <f t="shared" si="210"/>
        <v>0.45520929835454016</v>
      </c>
      <c r="AB575" s="23">
        <f t="shared" si="211"/>
        <v>1.0428858940446646</v>
      </c>
      <c r="AC575" s="23">
        <f t="shared" si="212"/>
        <v>11.1798090253601</v>
      </c>
      <c r="AD575" s="23">
        <f t="shared" si="213"/>
        <v>104.28858940446646</v>
      </c>
      <c r="AE575" s="23">
        <f t="shared" si="214"/>
        <v>-0.2</v>
      </c>
      <c r="AF575" s="46">
        <f t="shared" si="215"/>
        <v>0.17471906494714434</v>
      </c>
      <c r="AG575" s="23">
        <f t="shared" si="216"/>
        <v>0.12640467526427834</v>
      </c>
      <c r="AH575" s="23">
        <f t="shared" si="217"/>
        <v>1.2113071888030604</v>
      </c>
      <c r="AI575" s="155">
        <f t="shared" si="218"/>
        <v>0.17605029297381966</v>
      </c>
      <c r="AJ575" s="155">
        <f t="shared" si="219"/>
        <v>2.5428226506782874E-2</v>
      </c>
      <c r="AK575" s="155">
        <f t="shared" si="220"/>
        <v>0.20147851948060252</v>
      </c>
      <c r="AL575" s="155">
        <f t="shared" si="221"/>
        <v>12.002783899722225</v>
      </c>
    </row>
    <row r="576" spans="1:38" s="156" customFormat="1" x14ac:dyDescent="0.35">
      <c r="A576" s="23">
        <f>'Uitgebreide invoer'!A576</f>
        <v>400.39999999999594</v>
      </c>
      <c r="B576" s="23">
        <f t="shared" si="200"/>
        <v>0.69999999999998863</v>
      </c>
      <c r="C576" s="23">
        <f>'Uitgebreide invoer'!B576</f>
        <v>0.2</v>
      </c>
      <c r="D576" s="23" t="str">
        <f>'Uitgebreide invoer'!C576</f>
        <v>100 - Riet</v>
      </c>
      <c r="E576" s="23">
        <f>'Uitgebreide invoer'!D576</f>
        <v>100</v>
      </c>
      <c r="F576" s="23">
        <f>'Uitgebreide invoer'!E576</f>
        <v>1.5</v>
      </c>
      <c r="G576" s="23">
        <f>'Uitgebreide invoer'!F576</f>
        <v>1.2</v>
      </c>
      <c r="H576" s="23">
        <f>'Uitgebreide invoer'!G576</f>
        <v>1.2</v>
      </c>
      <c r="I576" s="23">
        <f>'Uitgebreide invoer'!H576</f>
        <v>1</v>
      </c>
      <c r="J576" s="24">
        <f>J575+(+H576-I576)/(MAX('Invoerblad heterogene watergang'!$H$9:$H$17))*B576</f>
        <v>1.1143999999999874</v>
      </c>
      <c r="K576" s="24">
        <f t="shared" si="222"/>
        <v>1.8827660525706276</v>
      </c>
      <c r="L576" s="79">
        <f t="shared" si="223"/>
        <v>0.76819533890566993</v>
      </c>
      <c r="M576" s="91">
        <f>'Uitgebreide invoer'!K576</f>
        <v>50</v>
      </c>
      <c r="N576" s="89">
        <f t="shared" si="201"/>
        <v>1.4643999999999875</v>
      </c>
      <c r="O576" s="93" t="str">
        <f>'Uitgebreide invoer'!L576</f>
        <v>Begroeiing volgt bodemverloop</v>
      </c>
      <c r="P576" s="23">
        <f t="shared" si="202"/>
        <v>0.35</v>
      </c>
      <c r="Q576" s="24">
        <f t="shared" si="203"/>
        <v>2.4387666424305321E-4</v>
      </c>
      <c r="R576" s="23">
        <f>'Uitgebreide invoer'!I576</f>
        <v>0</v>
      </c>
      <c r="S576" s="23">
        <f t="shared" si="204"/>
        <v>0</v>
      </c>
      <c r="T576" s="24">
        <f t="shared" si="224"/>
        <v>0.41819533890566996</v>
      </c>
      <c r="U576" s="23" t="str">
        <f>'Uitgebreide invoer'!J576</f>
        <v>Nee</v>
      </c>
      <c r="V576" s="23">
        <f t="shared" si="205"/>
        <v>0.76416541891044609</v>
      </c>
      <c r="W576" s="23">
        <f t="shared" si="206"/>
        <v>2.7078247375844335</v>
      </c>
      <c r="X576" s="23">
        <f t="shared" si="207"/>
        <v>0.28220638075421911</v>
      </c>
      <c r="Y576" s="23">
        <f t="shared" si="208"/>
        <v>1.8070205247613993</v>
      </c>
      <c r="Z576" s="23">
        <f t="shared" si="209"/>
        <v>3.9697676839968299</v>
      </c>
      <c r="AA576" s="23">
        <f t="shared" si="210"/>
        <v>0.45519553500472354</v>
      </c>
      <c r="AB576" s="23">
        <f t="shared" si="211"/>
        <v>1.0428551058509532</v>
      </c>
      <c r="AC576" s="23">
        <f t="shared" si="212"/>
        <v>11.17834519728887</v>
      </c>
      <c r="AD576" s="23">
        <f t="shared" si="213"/>
        <v>104.28551058509532</v>
      </c>
      <c r="AE576" s="23">
        <f t="shared" si="214"/>
        <v>-0.2</v>
      </c>
      <c r="AF576" s="46">
        <f t="shared" si="215"/>
        <v>0.17471449156526794</v>
      </c>
      <c r="AG576" s="23">
        <f t="shared" si="216"/>
        <v>0.12642754217366034</v>
      </c>
      <c r="AH576" s="23">
        <f t="shared" si="217"/>
        <v>1.2115210486070933</v>
      </c>
      <c r="AI576" s="155">
        <f t="shared" si="218"/>
        <v>0.17604574298984346</v>
      </c>
      <c r="AJ576" s="155">
        <f t="shared" si="219"/>
        <v>2.5432802450376664E-2</v>
      </c>
      <c r="AK576" s="155">
        <f t="shared" si="220"/>
        <v>0.20147854544022012</v>
      </c>
      <c r="AL576" s="155">
        <f t="shared" si="221"/>
        <v>12.00245047594586</v>
      </c>
    </row>
    <row r="577" spans="1:38" s="156" customFormat="1" x14ac:dyDescent="0.35">
      <c r="A577" s="23">
        <f>'Uitgebreide invoer'!A577</f>
        <v>401.09999999999593</v>
      </c>
      <c r="B577" s="23">
        <f t="shared" si="200"/>
        <v>0.69999999999998863</v>
      </c>
      <c r="C577" s="23">
        <f>'Uitgebreide invoer'!B577</f>
        <v>0.2</v>
      </c>
      <c r="D577" s="23" t="str">
        <f>'Uitgebreide invoer'!C577</f>
        <v>100 - Riet</v>
      </c>
      <c r="E577" s="23">
        <f>'Uitgebreide invoer'!D577</f>
        <v>100</v>
      </c>
      <c r="F577" s="23">
        <f>'Uitgebreide invoer'!E577</f>
        <v>1.5</v>
      </c>
      <c r="G577" s="23">
        <f>'Uitgebreide invoer'!F577</f>
        <v>1.2</v>
      </c>
      <c r="H577" s="23">
        <f>'Uitgebreide invoer'!G577</f>
        <v>1.2</v>
      </c>
      <c r="I577" s="23">
        <f>'Uitgebreide invoer'!H577</f>
        <v>1</v>
      </c>
      <c r="J577" s="24">
        <f>J576+(+H577-I577)/(MAX('Invoerblad heterogene watergang'!$H$9:$H$17))*B577</f>
        <v>1.1145999999999874</v>
      </c>
      <c r="K577" s="24">
        <f t="shared" si="222"/>
        <v>1.8829368019544519</v>
      </c>
      <c r="L577" s="79">
        <f t="shared" si="223"/>
        <v>0.76816605257064019</v>
      </c>
      <c r="M577" s="91">
        <f>'Uitgebreide invoer'!K577</f>
        <v>50</v>
      </c>
      <c r="N577" s="89">
        <f t="shared" si="201"/>
        <v>1.4645999999999875</v>
      </c>
      <c r="O577" s="93" t="str">
        <f>'Uitgebreide invoer'!L577</f>
        <v>Begroeiing volgt bodemverloop</v>
      </c>
      <c r="P577" s="23">
        <f t="shared" si="202"/>
        <v>0.35</v>
      </c>
      <c r="Q577" s="24">
        <f t="shared" si="203"/>
        <v>2.4392769117762808E-4</v>
      </c>
      <c r="R577" s="23">
        <f>'Uitgebreide invoer'!I577</f>
        <v>0</v>
      </c>
      <c r="S577" s="23">
        <f t="shared" si="204"/>
        <v>0</v>
      </c>
      <c r="T577" s="24">
        <f t="shared" si="224"/>
        <v>0.41816605257064021</v>
      </c>
      <c r="U577" s="23" t="str">
        <f>'Uitgebreide invoer'!J577</f>
        <v>Nee</v>
      </c>
      <c r="V577" s="23">
        <f t="shared" si="205"/>
        <v>0.76409353436853544</v>
      </c>
      <c r="W577" s="23">
        <f t="shared" si="206"/>
        <v>2.7077191442018131</v>
      </c>
      <c r="X577" s="23">
        <f t="shared" si="207"/>
        <v>0.28219083799910732</v>
      </c>
      <c r="Y577" s="23">
        <f t="shared" si="208"/>
        <v>1.8069178895677076</v>
      </c>
      <c r="Z577" s="23">
        <f t="shared" si="209"/>
        <v>3.969662090614209</v>
      </c>
      <c r="AA577" s="23">
        <f t="shared" si="210"/>
        <v>0.45518178835421502</v>
      </c>
      <c r="AB577" s="23">
        <f t="shared" si="211"/>
        <v>1.0428243551991723</v>
      </c>
      <c r="AC577" s="23">
        <f t="shared" si="212"/>
        <v>11.176883254621016</v>
      </c>
      <c r="AD577" s="23">
        <f t="shared" si="213"/>
        <v>104.28243551991723</v>
      </c>
      <c r="AE577" s="23">
        <f t="shared" si="214"/>
        <v>-0.2</v>
      </c>
      <c r="AF577" s="46">
        <f t="shared" si="215"/>
        <v>0.17470992284684075</v>
      </c>
      <c r="AG577" s="23">
        <f t="shared" si="216"/>
        <v>0.12645038576579629</v>
      </c>
      <c r="AH577" s="23">
        <f t="shared" si="217"/>
        <v>1.2117348936797339</v>
      </c>
      <c r="AI577" s="155">
        <f t="shared" si="218"/>
        <v>0.17604119763499046</v>
      </c>
      <c r="AJ577" s="155">
        <f t="shared" si="219"/>
        <v>2.5437373726753282E-2</v>
      </c>
      <c r="AK577" s="155">
        <f t="shared" si="220"/>
        <v>0.20147857136174374</v>
      </c>
      <c r="AL577" s="155">
        <f t="shared" si="221"/>
        <v>12.002117471330861</v>
      </c>
    </row>
    <row r="578" spans="1:38" s="156" customFormat="1" x14ac:dyDescent="0.35">
      <c r="A578" s="23">
        <f>'Uitgebreide invoer'!A578</f>
        <v>401.79999999999592</v>
      </c>
      <c r="B578" s="23">
        <f t="shared" si="200"/>
        <v>0.69999999999998863</v>
      </c>
      <c r="C578" s="23">
        <f>'Uitgebreide invoer'!B578</f>
        <v>0.2</v>
      </c>
      <c r="D578" s="23" t="str">
        <f>'Uitgebreide invoer'!C578</f>
        <v>100 - Riet</v>
      </c>
      <c r="E578" s="23">
        <f>'Uitgebreide invoer'!D578</f>
        <v>100</v>
      </c>
      <c r="F578" s="23">
        <f>'Uitgebreide invoer'!E578</f>
        <v>1.5</v>
      </c>
      <c r="G578" s="23">
        <f>'Uitgebreide invoer'!F578</f>
        <v>1.2</v>
      </c>
      <c r="H578" s="23">
        <f>'Uitgebreide invoer'!G578</f>
        <v>1.2</v>
      </c>
      <c r="I578" s="23">
        <f>'Uitgebreide invoer'!H578</f>
        <v>1</v>
      </c>
      <c r="J578" s="24">
        <f>J577+(+H578-I578)/(MAX('Invoerblad heterogene watergang'!$H$9:$H$17))*B578</f>
        <v>1.1147999999999874</v>
      </c>
      <c r="K578" s="24">
        <f t="shared" si="222"/>
        <v>1.8831075870217806</v>
      </c>
      <c r="L578" s="79">
        <f t="shared" si="223"/>
        <v>0.76813680195446454</v>
      </c>
      <c r="M578" s="91">
        <f>'Uitgebreide invoer'!K578</f>
        <v>50</v>
      </c>
      <c r="N578" s="89">
        <f t="shared" si="201"/>
        <v>1.4647999999999874</v>
      </c>
      <c r="O578" s="93" t="str">
        <f>'Uitgebreide invoer'!L578</f>
        <v>Begroeiing volgt bodemverloop</v>
      </c>
      <c r="P578" s="23">
        <f t="shared" si="202"/>
        <v>0.35</v>
      </c>
      <c r="Q578" s="24">
        <f t="shared" si="203"/>
        <v>2.43978667612534E-4</v>
      </c>
      <c r="R578" s="23">
        <f>'Uitgebreide invoer'!I578</f>
        <v>0</v>
      </c>
      <c r="S578" s="23">
        <f t="shared" si="204"/>
        <v>0</v>
      </c>
      <c r="T578" s="24">
        <f t="shared" si="224"/>
        <v>0.41813680195446457</v>
      </c>
      <c r="U578" s="23" t="str">
        <f>'Uitgebreide invoer'!J578</f>
        <v>Nee</v>
      </c>
      <c r="V578" s="23">
        <f t="shared" si="205"/>
        <v>0.76402174006841816</v>
      </c>
      <c r="W578" s="23">
        <f t="shared" si="206"/>
        <v>2.7076136796053532</v>
      </c>
      <c r="X578" s="23">
        <f t="shared" si="207"/>
        <v>0.28217531393909112</v>
      </c>
      <c r="Y578" s="23">
        <f t="shared" si="208"/>
        <v>1.8068153821206059</v>
      </c>
      <c r="Z578" s="23">
        <f t="shared" si="209"/>
        <v>3.9695566260177495</v>
      </c>
      <c r="AA578" s="23">
        <f t="shared" si="210"/>
        <v>0.45516805838671187</v>
      </c>
      <c r="AB578" s="23">
        <f t="shared" si="211"/>
        <v>1.0427936420521877</v>
      </c>
      <c r="AC578" s="23">
        <f t="shared" si="212"/>
        <v>11.17542319522178</v>
      </c>
      <c r="AD578" s="23">
        <f t="shared" si="213"/>
        <v>104.27936420521877</v>
      </c>
      <c r="AE578" s="23">
        <f t="shared" si="214"/>
        <v>-0.2</v>
      </c>
      <c r="AF578" s="46">
        <f t="shared" si="215"/>
        <v>0.17470535878950966</v>
      </c>
      <c r="AG578" s="23">
        <f t="shared" si="216"/>
        <v>0.12647320605245177</v>
      </c>
      <c r="AH578" s="23">
        <f t="shared" si="217"/>
        <v>1.2119487240300457</v>
      </c>
      <c r="AI578" s="155">
        <f t="shared" si="218"/>
        <v>0.17603665690695475</v>
      </c>
      <c r="AJ578" s="155">
        <f t="shared" si="219"/>
        <v>2.5441940338271445E-2</v>
      </c>
      <c r="AK578" s="155">
        <f t="shared" si="220"/>
        <v>0.20147859724522618</v>
      </c>
      <c r="AL578" s="155">
        <f t="shared" si="221"/>
        <v>12.001784885434699</v>
      </c>
    </row>
    <row r="579" spans="1:38" s="156" customFormat="1" x14ac:dyDescent="0.35">
      <c r="A579" s="23">
        <f>'Uitgebreide invoer'!A579</f>
        <v>402.49999999999591</v>
      </c>
      <c r="B579" s="23">
        <f t="shared" si="200"/>
        <v>0.69999999999998863</v>
      </c>
      <c r="C579" s="23">
        <f>'Uitgebreide invoer'!B579</f>
        <v>0.2</v>
      </c>
      <c r="D579" s="23" t="str">
        <f>'Uitgebreide invoer'!C579</f>
        <v>100 - Riet</v>
      </c>
      <c r="E579" s="23">
        <f>'Uitgebreide invoer'!D579</f>
        <v>100</v>
      </c>
      <c r="F579" s="23">
        <f>'Uitgebreide invoer'!E579</f>
        <v>1.5</v>
      </c>
      <c r="G579" s="23">
        <f>'Uitgebreide invoer'!F579</f>
        <v>1.2</v>
      </c>
      <c r="H579" s="23">
        <f>'Uitgebreide invoer'!G579</f>
        <v>1.2</v>
      </c>
      <c r="I579" s="23">
        <f>'Uitgebreide invoer'!H579</f>
        <v>1</v>
      </c>
      <c r="J579" s="24">
        <f>J578+(+H579-I579)/(MAX('Invoerblad heterogene watergang'!$H$9:$H$17))*B579</f>
        <v>1.1149999999999873</v>
      </c>
      <c r="K579" s="24">
        <f t="shared" si="222"/>
        <v>1.8832784077372791</v>
      </c>
      <c r="L579" s="79">
        <f t="shared" si="223"/>
        <v>0.76810758702179327</v>
      </c>
      <c r="M579" s="91">
        <f>'Uitgebreide invoer'!K579</f>
        <v>50</v>
      </c>
      <c r="N579" s="89">
        <f t="shared" si="201"/>
        <v>1.4649999999999874</v>
      </c>
      <c r="O579" s="93" t="str">
        <f>'Uitgebreide invoer'!L579</f>
        <v>Begroeiing volgt bodemverloop</v>
      </c>
      <c r="P579" s="23">
        <f t="shared" si="202"/>
        <v>0.35</v>
      </c>
      <c r="Q579" s="24">
        <f t="shared" si="203"/>
        <v>2.4402959356915974E-4</v>
      </c>
      <c r="R579" s="23">
        <f>'Uitgebreide invoer'!I579</f>
        <v>0</v>
      </c>
      <c r="S579" s="23">
        <f t="shared" si="204"/>
        <v>0</v>
      </c>
      <c r="T579" s="24">
        <f t="shared" si="224"/>
        <v>0.41810758702179329</v>
      </c>
      <c r="U579" s="23" t="str">
        <f>'Uitgebreide invoer'!J579</f>
        <v>Nee</v>
      </c>
      <c r="V579" s="23">
        <f t="shared" si="205"/>
        <v>0.76395003591393162</v>
      </c>
      <c r="W579" s="23">
        <f t="shared" si="206"/>
        <v>2.7075083436675973</v>
      </c>
      <c r="X579" s="23">
        <f t="shared" si="207"/>
        <v>0.28215980855633599</v>
      </c>
      <c r="Y579" s="23">
        <f t="shared" si="208"/>
        <v>1.8067130022868143</v>
      </c>
      <c r="Z579" s="23">
        <f t="shared" si="209"/>
        <v>3.9694512900799941</v>
      </c>
      <c r="AA579" s="23">
        <f t="shared" si="210"/>
        <v>0.45515434508591857</v>
      </c>
      <c r="AB579" s="23">
        <f t="shared" si="211"/>
        <v>1.0427629663728828</v>
      </c>
      <c r="AC579" s="23">
        <f t="shared" si="212"/>
        <v>11.173965016958119</v>
      </c>
      <c r="AD579" s="23">
        <f t="shared" si="213"/>
        <v>104.27629663728828</v>
      </c>
      <c r="AE579" s="23">
        <f t="shared" si="214"/>
        <v>-0.2</v>
      </c>
      <c r="AF579" s="46">
        <f t="shared" si="215"/>
        <v>0.17470079939091618</v>
      </c>
      <c r="AG579" s="23">
        <f t="shared" si="216"/>
        <v>0.12649600304541916</v>
      </c>
      <c r="AH579" s="23">
        <f t="shared" si="217"/>
        <v>1.2121625396671056</v>
      </c>
      <c r="AI579" s="155">
        <f t="shared" si="218"/>
        <v>0.17603212080342545</v>
      </c>
      <c r="AJ579" s="155">
        <f t="shared" si="219"/>
        <v>2.5446502287294597E-2</v>
      </c>
      <c r="AK579" s="155">
        <f t="shared" si="220"/>
        <v>0.20147862309072004</v>
      </c>
      <c r="AL579" s="155">
        <f t="shared" si="221"/>
        <v>12.001452717815127</v>
      </c>
    </row>
    <row r="580" spans="1:38" s="156" customFormat="1" x14ac:dyDescent="0.35">
      <c r="A580" s="23">
        <f>'Uitgebreide invoer'!A580</f>
        <v>403.1999999999959</v>
      </c>
      <c r="B580" s="23">
        <f t="shared" si="200"/>
        <v>0.69999999999998863</v>
      </c>
      <c r="C580" s="23">
        <f>'Uitgebreide invoer'!B580</f>
        <v>0.2</v>
      </c>
      <c r="D580" s="23" t="str">
        <f>'Uitgebreide invoer'!C580</f>
        <v>100 - Riet</v>
      </c>
      <c r="E580" s="23">
        <f>'Uitgebreide invoer'!D580</f>
        <v>100</v>
      </c>
      <c r="F580" s="23">
        <f>'Uitgebreide invoer'!E580</f>
        <v>1.5</v>
      </c>
      <c r="G580" s="23">
        <f>'Uitgebreide invoer'!F580</f>
        <v>1.2</v>
      </c>
      <c r="H580" s="23">
        <f>'Uitgebreide invoer'!G580</f>
        <v>1.2</v>
      </c>
      <c r="I580" s="23">
        <f>'Uitgebreide invoer'!H580</f>
        <v>1</v>
      </c>
      <c r="J580" s="24">
        <f>J579+(+H580-I580)/(MAX('Invoerblad heterogene watergang'!$H$9:$H$17))*B580</f>
        <v>1.1151999999999873</v>
      </c>
      <c r="K580" s="24">
        <f t="shared" si="222"/>
        <v>1.8834492640656273</v>
      </c>
      <c r="L580" s="79">
        <f t="shared" si="223"/>
        <v>0.76807840773729175</v>
      </c>
      <c r="M580" s="91">
        <f>'Uitgebreide invoer'!K580</f>
        <v>50</v>
      </c>
      <c r="N580" s="89">
        <f t="shared" si="201"/>
        <v>1.4651999999999874</v>
      </c>
      <c r="O580" s="93" t="str">
        <f>'Uitgebreide invoer'!L580</f>
        <v>Begroeiing volgt bodemverloop</v>
      </c>
      <c r="P580" s="23">
        <f t="shared" si="202"/>
        <v>0.35</v>
      </c>
      <c r="Q580" s="24">
        <f t="shared" si="203"/>
        <v>2.440804690689577E-4</v>
      </c>
      <c r="R580" s="23">
        <f>'Uitgebreide invoer'!I580</f>
        <v>0</v>
      </c>
      <c r="S580" s="23">
        <f t="shared" si="204"/>
        <v>0</v>
      </c>
      <c r="T580" s="24">
        <f t="shared" si="224"/>
        <v>0.41807840773729177</v>
      </c>
      <c r="U580" s="23" t="str">
        <f>'Uitgebreide invoer'!J580</f>
        <v>Nee</v>
      </c>
      <c r="V580" s="23">
        <f t="shared" si="205"/>
        <v>0.76387842180897381</v>
      </c>
      <c r="W580" s="23">
        <f t="shared" si="206"/>
        <v>2.7074031362611457</v>
      </c>
      <c r="X580" s="23">
        <f t="shared" si="207"/>
        <v>0.28214432183301313</v>
      </c>
      <c r="Y580" s="23">
        <f t="shared" si="208"/>
        <v>1.8066107499331299</v>
      </c>
      <c r="Z580" s="23">
        <f t="shared" si="209"/>
        <v>3.9693460826735425</v>
      </c>
      <c r="AA580" s="23">
        <f t="shared" si="210"/>
        <v>0.45514064843554586</v>
      </c>
      <c r="AB580" s="23">
        <f t="shared" si="211"/>
        <v>1.0427323281241561</v>
      </c>
      <c r="AC580" s="23">
        <f t="shared" si="212"/>
        <v>11.172508717698689</v>
      </c>
      <c r="AD580" s="23">
        <f t="shared" si="213"/>
        <v>104.2732328124156</v>
      </c>
      <c r="AE580" s="23">
        <f t="shared" si="214"/>
        <v>-0.2</v>
      </c>
      <c r="AF580" s="46">
        <f t="shared" si="215"/>
        <v>0.17469624464869724</v>
      </c>
      <c r="AG580" s="23">
        <f t="shared" si="216"/>
        <v>0.12651877675651388</v>
      </c>
      <c r="AH580" s="23">
        <f t="shared" si="217"/>
        <v>1.2123763406000003</v>
      </c>
      <c r="AI580" s="155">
        <f t="shared" si="218"/>
        <v>0.17602758932208673</v>
      </c>
      <c r="AJ580" s="155">
        <f t="shared" si="219"/>
        <v>2.545105957619103E-2</v>
      </c>
      <c r="AK580" s="155">
        <f t="shared" si="220"/>
        <v>0.20147864889827777</v>
      </c>
      <c r="AL580" s="155">
        <f t="shared" si="221"/>
        <v>12.001120968030115</v>
      </c>
    </row>
    <row r="581" spans="1:38" s="156" customFormat="1" x14ac:dyDescent="0.35">
      <c r="A581" s="23">
        <f>'Uitgebreide invoer'!A581</f>
        <v>403.89999999999588</v>
      </c>
      <c r="B581" s="23">
        <f t="shared" ref="B581:B644" si="225">A582-A581</f>
        <v>0.69999999999998863</v>
      </c>
      <c r="C581" s="23">
        <f>'Uitgebreide invoer'!B581</f>
        <v>0.2</v>
      </c>
      <c r="D581" s="23" t="str">
        <f>'Uitgebreide invoer'!C581</f>
        <v>100 - Riet</v>
      </c>
      <c r="E581" s="23">
        <f>'Uitgebreide invoer'!D581</f>
        <v>100</v>
      </c>
      <c r="F581" s="23">
        <f>'Uitgebreide invoer'!E581</f>
        <v>1.5</v>
      </c>
      <c r="G581" s="23">
        <f>'Uitgebreide invoer'!F581</f>
        <v>1.2</v>
      </c>
      <c r="H581" s="23">
        <f>'Uitgebreide invoer'!G581</f>
        <v>1.2</v>
      </c>
      <c r="I581" s="23">
        <f>'Uitgebreide invoer'!H581</f>
        <v>1</v>
      </c>
      <c r="J581" s="24">
        <f>J580+(+H581-I581)/(MAX('Invoerblad heterogene watergang'!$H$9:$H$17))*B581</f>
        <v>1.1153999999999873</v>
      </c>
      <c r="K581" s="24">
        <f t="shared" si="222"/>
        <v>1.8836201559715207</v>
      </c>
      <c r="L581" s="79">
        <f t="shared" si="223"/>
        <v>0.76804926406564</v>
      </c>
      <c r="M581" s="91">
        <f>'Uitgebreide invoer'!K581</f>
        <v>50</v>
      </c>
      <c r="N581" s="89">
        <f t="shared" ref="N581:N644" si="226">IF(O581="Begroeiing volgt horizontaal peil",$J$4+$P$4,J581+P581)</f>
        <v>1.4653999999999874</v>
      </c>
      <c r="O581" s="93" t="str">
        <f>'Uitgebreide invoer'!L581</f>
        <v>Begroeiing volgt bodemverloop</v>
      </c>
      <c r="P581" s="23">
        <f t="shared" ref="P581:P644" si="227">M581/100*$L$4</f>
        <v>0.35</v>
      </c>
      <c r="Q581" s="24">
        <f t="shared" ref="Q581:Q644" si="228">((-AC581+(AC581^2-4*AD581*AE581)^0.5)/(2*AD581))^2</f>
        <v>2.4413129413344457E-4</v>
      </c>
      <c r="R581" s="23">
        <f>'Uitgebreide invoer'!I581</f>
        <v>0</v>
      </c>
      <c r="S581" s="23">
        <f t="shared" ref="S581:S644" si="229">P581*R581</f>
        <v>0</v>
      </c>
      <c r="T581" s="24">
        <f t="shared" si="224"/>
        <v>0.41804926406564002</v>
      </c>
      <c r="U581" s="23" t="str">
        <f>'Uitgebreide invoer'!J581</f>
        <v>Nee</v>
      </c>
      <c r="V581" s="23">
        <f t="shared" ref="V581:V644" si="230">IF(((+T581*(G581+(F581*T581))+S581)*(IF(U581="Ja",0.5,1))+Y581*(IF(U581="Ja",0.5,0)))&lt;0,0,((+T581*(G581+(F581*T581))+S581)*(IF(U581="Ja",0.5,1))+Y581*(IF(U581="Ja",0.5,0))))</f>
        <v>0.76380689765750287</v>
      </c>
      <c r="W581" s="23">
        <f t="shared" ref="W581:W644" si="231">(+G581+(2*T581*(1+F581^2)^0.5)+2*(IF(R581&gt;0,1,0))*P581)*(IF(U581="Ja",0.5,1))+Z581*(IF(U581="Ja",0.5,0))</f>
        <v>2.70729805725865</v>
      </c>
      <c r="X581" s="23">
        <f t="shared" ref="X581:X644" si="232">V581/W581</f>
        <v>0.28212885375129948</v>
      </c>
      <c r="Y581" s="23">
        <f t="shared" ref="Y581:Y644" si="233">L581*($G581+($F581*L581))</f>
        <v>1.8065086249264251</v>
      </c>
      <c r="Z581" s="23">
        <f t="shared" ref="Z581:Z644" si="234">$G581+(2*L581*(1+$F581^2)^0.5)</f>
        <v>3.9692410036710468</v>
      </c>
      <c r="AA581" s="23">
        <f t="shared" ref="AA581:AA644" si="235">Y581/Z581</f>
        <v>0.45512696841931055</v>
      </c>
      <c r="AB581" s="23">
        <f t="shared" ref="AB581:AB644" si="236">Y581-V581</f>
        <v>1.0427017272689221</v>
      </c>
      <c r="AC581" s="23">
        <f t="shared" ref="AC581:AC644" si="237">34*V581*X581^(2/3)</f>
        <v>11.171054295313816</v>
      </c>
      <c r="AD581" s="23">
        <f t="shared" ref="AD581:AD644" si="238">E581*AB581</f>
        <v>104.27017272689221</v>
      </c>
      <c r="AE581" s="23">
        <f t="shared" ref="AE581:AE644" si="239">-C581</f>
        <v>-0.2</v>
      </c>
      <c r="AF581" s="46">
        <f t="shared" ref="AF581:AF644" si="240">(+(Q581^0.5))*V581*(X581^0.666)*34</f>
        <v>0.17469169456048492</v>
      </c>
      <c r="AG581" s="23">
        <f t="shared" ref="AG581:AG644" si="241">(+C581-AF581)/C581</f>
        <v>0.12654152719757547</v>
      </c>
      <c r="AH581" s="23">
        <f t="shared" ref="AH581:AH644" si="242">J581+AG581*L581</f>
        <v>1.2125901268378274</v>
      </c>
      <c r="AI581" s="155">
        <f t="shared" ref="AI581:AI644" si="243">34*V581*X581^0.66*Q581^0.5</f>
        <v>0.176023062460618</v>
      </c>
      <c r="AJ581" s="155">
        <f t="shared" ref="AJ581:AJ644" si="244">E581*AB581*Q581</f>
        <v>2.5455612207333993E-2</v>
      </c>
      <c r="AK581" s="155">
        <f t="shared" ref="AK581:AK644" si="245">AJ581+AI581</f>
        <v>0.201478674667952</v>
      </c>
      <c r="AL581" s="155">
        <f t="shared" ref="AL581:AL644" si="246">AK581/(Y581*AA581^0.66*Q581^0.5)</f>
        <v>12.000789635637886</v>
      </c>
    </row>
    <row r="582" spans="1:38" s="156" customFormat="1" x14ac:dyDescent="0.35">
      <c r="A582" s="23">
        <f>'Uitgebreide invoer'!A582</f>
        <v>404.59999999999587</v>
      </c>
      <c r="B582" s="23">
        <f t="shared" si="225"/>
        <v>0.69999999999998863</v>
      </c>
      <c r="C582" s="23">
        <f>'Uitgebreide invoer'!B582</f>
        <v>0.2</v>
      </c>
      <c r="D582" s="23" t="str">
        <f>'Uitgebreide invoer'!C582</f>
        <v>100 - Riet</v>
      </c>
      <c r="E582" s="23">
        <f>'Uitgebreide invoer'!D582</f>
        <v>100</v>
      </c>
      <c r="F582" s="23">
        <f>'Uitgebreide invoer'!E582</f>
        <v>1.5</v>
      </c>
      <c r="G582" s="23">
        <f>'Uitgebreide invoer'!F582</f>
        <v>1.2</v>
      </c>
      <c r="H582" s="23">
        <f>'Uitgebreide invoer'!G582</f>
        <v>1.2</v>
      </c>
      <c r="I582" s="23">
        <f>'Uitgebreide invoer'!H582</f>
        <v>1</v>
      </c>
      <c r="J582" s="24">
        <f>J581+(+H582-I582)/(MAX('Invoerblad heterogene watergang'!$H$9:$H$17))*B582</f>
        <v>1.1155999999999873</v>
      </c>
      <c r="K582" s="24">
        <f t="shared" ref="K582:K645" si="247">IF(C582&lt;0,+K581-Q582*B582,+K581+Q582*B582)</f>
        <v>1.8837910834196696</v>
      </c>
      <c r="L582" s="79">
        <f t="shared" ref="L582:L645" si="248">K581-J582</f>
        <v>0.76802015597153339</v>
      </c>
      <c r="M582" s="91">
        <f>'Uitgebreide invoer'!K582</f>
        <v>50</v>
      </c>
      <c r="N582" s="89">
        <f t="shared" si="226"/>
        <v>1.4655999999999874</v>
      </c>
      <c r="O582" s="93" t="str">
        <f>'Uitgebreide invoer'!L582</f>
        <v>Begroeiing volgt bodemverloop</v>
      </c>
      <c r="P582" s="23">
        <f t="shared" si="227"/>
        <v>0.35</v>
      </c>
      <c r="Q582" s="24">
        <f t="shared" si="228"/>
        <v>2.4418206878419916E-4</v>
      </c>
      <c r="R582" s="23">
        <f>'Uitgebreide invoer'!I582</f>
        <v>0</v>
      </c>
      <c r="S582" s="23">
        <f t="shared" si="229"/>
        <v>0</v>
      </c>
      <c r="T582" s="24">
        <f t="shared" ref="T582:T645" si="249">IF((IF(B582="","",(+K581-J582)-P582))&lt;0,0,(IF(B582="","",(+K581-J582)-P582)))</f>
        <v>0.41802015597153341</v>
      </c>
      <c r="U582" s="23" t="str">
        <f>'Uitgebreide invoer'!J582</f>
        <v>Nee</v>
      </c>
      <c r="V582" s="23">
        <f t="shared" si="230"/>
        <v>0.76373546336353781</v>
      </c>
      <c r="W582" s="23">
        <f t="shared" si="231"/>
        <v>2.7071931065328179</v>
      </c>
      <c r="X582" s="23">
        <f t="shared" si="232"/>
        <v>0.28211340429337767</v>
      </c>
      <c r="Y582" s="23">
        <f t="shared" si="233"/>
        <v>1.8064066271336476</v>
      </c>
      <c r="Z582" s="23">
        <f t="shared" si="234"/>
        <v>3.9691360529452142</v>
      </c>
      <c r="AA582" s="23">
        <f t="shared" si="235"/>
        <v>0.45511330502093561</v>
      </c>
      <c r="AB582" s="23">
        <f t="shared" si="236"/>
        <v>1.0426711637701098</v>
      </c>
      <c r="AC582" s="23">
        <f t="shared" si="237"/>
        <v>11.169601747675529</v>
      </c>
      <c r="AD582" s="23">
        <f t="shared" si="238"/>
        <v>104.26711637701098</v>
      </c>
      <c r="AE582" s="23">
        <f t="shared" si="239"/>
        <v>-0.2</v>
      </c>
      <c r="AF582" s="46">
        <f t="shared" si="240"/>
        <v>0.17468714912390626</v>
      </c>
      <c r="AG582" s="23">
        <f t="shared" si="241"/>
        <v>0.12656425438046875</v>
      </c>
      <c r="AH582" s="23">
        <f t="shared" si="242"/>
        <v>1.2128038983896956</v>
      </c>
      <c r="AI582" s="155">
        <f t="shared" si="243"/>
        <v>0.17601854021669358</v>
      </c>
      <c r="AJ582" s="155">
        <f t="shared" si="244"/>
        <v>2.5460160183101394E-2</v>
      </c>
      <c r="AK582" s="155">
        <f t="shared" si="245"/>
        <v>0.20147870039979499</v>
      </c>
      <c r="AL582" s="155">
        <f t="shared" si="246"/>
        <v>12.000458720196935</v>
      </c>
    </row>
    <row r="583" spans="1:38" s="156" customFormat="1" x14ac:dyDescent="0.35">
      <c r="A583" s="23">
        <f>'Uitgebreide invoer'!A583</f>
        <v>405.29999999999586</v>
      </c>
      <c r="B583" s="23">
        <f t="shared" si="225"/>
        <v>0.69999999999998863</v>
      </c>
      <c r="C583" s="23">
        <f>'Uitgebreide invoer'!B583</f>
        <v>0.2</v>
      </c>
      <c r="D583" s="23" t="str">
        <f>'Uitgebreide invoer'!C583</f>
        <v>100 - Riet</v>
      </c>
      <c r="E583" s="23">
        <f>'Uitgebreide invoer'!D583</f>
        <v>100</v>
      </c>
      <c r="F583" s="23">
        <f>'Uitgebreide invoer'!E583</f>
        <v>1.5</v>
      </c>
      <c r="G583" s="23">
        <f>'Uitgebreide invoer'!F583</f>
        <v>1.2</v>
      </c>
      <c r="H583" s="23">
        <f>'Uitgebreide invoer'!G583</f>
        <v>1.2</v>
      </c>
      <c r="I583" s="23">
        <f>'Uitgebreide invoer'!H583</f>
        <v>1</v>
      </c>
      <c r="J583" s="24">
        <f>J582+(+H583-I583)/(MAX('Invoerblad heterogene watergang'!$H$9:$H$17))*B583</f>
        <v>1.1157999999999872</v>
      </c>
      <c r="K583" s="24">
        <f t="shared" si="247"/>
        <v>1.8839620463747997</v>
      </c>
      <c r="L583" s="79">
        <f t="shared" si="248"/>
        <v>0.76799108341968236</v>
      </c>
      <c r="M583" s="91">
        <f>'Uitgebreide invoer'!K583</f>
        <v>50</v>
      </c>
      <c r="N583" s="89">
        <f t="shared" si="226"/>
        <v>1.4657999999999873</v>
      </c>
      <c r="O583" s="93" t="str">
        <f>'Uitgebreide invoer'!L583</f>
        <v>Begroeiing volgt bodemverloop</v>
      </c>
      <c r="P583" s="23">
        <f t="shared" si="227"/>
        <v>0.35</v>
      </c>
      <c r="Q583" s="24">
        <f t="shared" si="228"/>
        <v>2.4423279304286444E-4</v>
      </c>
      <c r="R583" s="23">
        <f>'Uitgebreide invoer'!I583</f>
        <v>0</v>
      </c>
      <c r="S583" s="23">
        <f t="shared" si="229"/>
        <v>0</v>
      </c>
      <c r="T583" s="24">
        <f t="shared" si="249"/>
        <v>0.41799108341968239</v>
      </c>
      <c r="U583" s="23" t="str">
        <f>'Uitgebreide invoer'!J583</f>
        <v>Nee</v>
      </c>
      <c r="V583" s="23">
        <f t="shared" si="230"/>
        <v>0.76366411883115859</v>
      </c>
      <c r="W583" s="23">
        <f t="shared" si="231"/>
        <v>2.7070882839564105</v>
      </c>
      <c r="X583" s="23">
        <f t="shared" si="232"/>
        <v>0.28209797344143622</v>
      </c>
      <c r="Y583" s="23">
        <f t="shared" si="233"/>
        <v>1.8063047564218251</v>
      </c>
      <c r="Z583" s="23">
        <f t="shared" si="234"/>
        <v>3.9690312303688069</v>
      </c>
      <c r="AA583" s="23">
        <f t="shared" si="235"/>
        <v>0.45509965822415088</v>
      </c>
      <c r="AB583" s="23">
        <f t="shared" si="236"/>
        <v>1.0426406375906665</v>
      </c>
      <c r="AC583" s="23">
        <f t="shared" si="237"/>
        <v>11.168151072657547</v>
      </c>
      <c r="AD583" s="23">
        <f t="shared" si="238"/>
        <v>104.26406375906664</v>
      </c>
      <c r="AE583" s="23">
        <f t="shared" si="239"/>
        <v>-0.2</v>
      </c>
      <c r="AF583" s="46">
        <f t="shared" si="240"/>
        <v>0.17468260833658383</v>
      </c>
      <c r="AG583" s="23">
        <f t="shared" si="241"/>
        <v>0.12658695831708089</v>
      </c>
      <c r="AH583" s="23">
        <f t="shared" si="242"/>
        <v>1.2130176552647243</v>
      </c>
      <c r="AI583" s="155">
        <f t="shared" si="243"/>
        <v>0.17601402258798329</v>
      </c>
      <c r="AJ583" s="155">
        <f t="shared" si="244"/>
        <v>2.5464703505876145E-2</v>
      </c>
      <c r="AK583" s="155">
        <f t="shared" si="245"/>
        <v>0.20147872609385944</v>
      </c>
      <c r="AL583" s="155">
        <f t="shared" si="246"/>
        <v>12.000128221265971</v>
      </c>
    </row>
    <row r="584" spans="1:38" s="156" customFormat="1" x14ac:dyDescent="0.35">
      <c r="A584" s="23">
        <f>'Uitgebreide invoer'!A584</f>
        <v>405.99999999999585</v>
      </c>
      <c r="B584" s="23">
        <f t="shared" si="225"/>
        <v>0.69999999999998863</v>
      </c>
      <c r="C584" s="23">
        <f>'Uitgebreide invoer'!B584</f>
        <v>0.2</v>
      </c>
      <c r="D584" s="23" t="str">
        <f>'Uitgebreide invoer'!C584</f>
        <v>100 - Riet</v>
      </c>
      <c r="E584" s="23">
        <f>'Uitgebreide invoer'!D584</f>
        <v>100</v>
      </c>
      <c r="F584" s="23">
        <f>'Uitgebreide invoer'!E584</f>
        <v>1.5</v>
      </c>
      <c r="G584" s="23">
        <f>'Uitgebreide invoer'!F584</f>
        <v>1.2</v>
      </c>
      <c r="H584" s="23">
        <f>'Uitgebreide invoer'!G584</f>
        <v>1.2</v>
      </c>
      <c r="I584" s="23">
        <f>'Uitgebreide invoer'!H584</f>
        <v>1</v>
      </c>
      <c r="J584" s="24">
        <f>J583+(+H584-I584)/(MAX('Invoerblad heterogene watergang'!$H$9:$H$17))*B584</f>
        <v>1.1159999999999872</v>
      </c>
      <c r="K584" s="24">
        <f t="shared" si="247"/>
        <v>1.8841330448016516</v>
      </c>
      <c r="L584" s="79">
        <f t="shared" si="248"/>
        <v>0.76796204637481247</v>
      </c>
      <c r="M584" s="91">
        <f>'Uitgebreide invoer'!K584</f>
        <v>50</v>
      </c>
      <c r="N584" s="89">
        <f t="shared" si="226"/>
        <v>1.4659999999999873</v>
      </c>
      <c r="O584" s="93" t="str">
        <f>'Uitgebreide invoer'!L584</f>
        <v>Begroeiing volgt bodemverloop</v>
      </c>
      <c r="P584" s="23">
        <f t="shared" si="227"/>
        <v>0.35</v>
      </c>
      <c r="Q584" s="24">
        <f t="shared" si="228"/>
        <v>2.4428346693114482E-4</v>
      </c>
      <c r="R584" s="23">
        <f>'Uitgebreide invoer'!I584</f>
        <v>0</v>
      </c>
      <c r="S584" s="23">
        <f t="shared" si="229"/>
        <v>0</v>
      </c>
      <c r="T584" s="24">
        <f t="shared" si="249"/>
        <v>0.41796204637481249</v>
      </c>
      <c r="U584" s="23" t="str">
        <f>'Uitgebreide invoer'!J584</f>
        <v>Nee</v>
      </c>
      <c r="V584" s="23">
        <f t="shared" si="230"/>
        <v>0.76359286396450632</v>
      </c>
      <c r="W584" s="23">
        <f t="shared" si="231"/>
        <v>2.706983589402244</v>
      </c>
      <c r="X584" s="23">
        <f t="shared" si="232"/>
        <v>0.28208256117766967</v>
      </c>
      <c r="Y584" s="23">
        <f t="shared" si="233"/>
        <v>1.8062030126580593</v>
      </c>
      <c r="Z584" s="23">
        <f t="shared" si="234"/>
        <v>3.9689265358146404</v>
      </c>
      <c r="AA584" s="23">
        <f t="shared" si="235"/>
        <v>0.45508602801269232</v>
      </c>
      <c r="AB584" s="23">
        <f t="shared" si="236"/>
        <v>1.0426101486935528</v>
      </c>
      <c r="AC584" s="23">
        <f t="shared" si="237"/>
        <v>11.166702268135296</v>
      </c>
      <c r="AD584" s="23">
        <f t="shared" si="238"/>
        <v>104.26101486935528</v>
      </c>
      <c r="AE584" s="23">
        <f t="shared" si="239"/>
        <v>-0.2</v>
      </c>
      <c r="AF584" s="46">
        <f t="shared" si="240"/>
        <v>0.17467807219613529</v>
      </c>
      <c r="AG584" s="23">
        <f t="shared" si="241"/>
        <v>0.12660963901932359</v>
      </c>
      <c r="AH584" s="23">
        <f t="shared" si="242"/>
        <v>1.2132313974720432</v>
      </c>
      <c r="AI584" s="155">
        <f t="shared" si="243"/>
        <v>0.17600950957215181</v>
      </c>
      <c r="AJ584" s="155">
        <f t="shared" si="244"/>
        <v>2.5469242178045748E-2</v>
      </c>
      <c r="AK584" s="155">
        <f t="shared" si="245"/>
        <v>0.20147875175019755</v>
      </c>
      <c r="AL584" s="155">
        <f t="shared" si="246"/>
        <v>11.999798138403966</v>
      </c>
    </row>
    <row r="585" spans="1:38" s="156" customFormat="1" x14ac:dyDescent="0.35">
      <c r="A585" s="23">
        <f>'Uitgebreide invoer'!A585</f>
        <v>406.69999999999584</v>
      </c>
      <c r="B585" s="23">
        <f t="shared" si="225"/>
        <v>0.69999999999998863</v>
      </c>
      <c r="C585" s="23">
        <f>'Uitgebreide invoer'!B585</f>
        <v>0.2</v>
      </c>
      <c r="D585" s="23" t="str">
        <f>'Uitgebreide invoer'!C585</f>
        <v>100 - Riet</v>
      </c>
      <c r="E585" s="23">
        <f>'Uitgebreide invoer'!D585</f>
        <v>100</v>
      </c>
      <c r="F585" s="23">
        <f>'Uitgebreide invoer'!E585</f>
        <v>1.5</v>
      </c>
      <c r="G585" s="23">
        <f>'Uitgebreide invoer'!F585</f>
        <v>1.2</v>
      </c>
      <c r="H585" s="23">
        <f>'Uitgebreide invoer'!G585</f>
        <v>1.2</v>
      </c>
      <c r="I585" s="23">
        <f>'Uitgebreide invoer'!H585</f>
        <v>1</v>
      </c>
      <c r="J585" s="24">
        <f>J584+(+H585-I585)/(MAX('Invoerblad heterogene watergang'!$H$9:$H$17))*B585</f>
        <v>1.1161999999999872</v>
      </c>
      <c r="K585" s="24">
        <f t="shared" si="247"/>
        <v>1.8843040786649812</v>
      </c>
      <c r="L585" s="79">
        <f t="shared" si="248"/>
        <v>0.76793304480166436</v>
      </c>
      <c r="M585" s="91">
        <f>'Uitgebreide invoer'!K585</f>
        <v>50</v>
      </c>
      <c r="N585" s="89">
        <f t="shared" si="226"/>
        <v>1.4661999999999873</v>
      </c>
      <c r="O585" s="93" t="str">
        <f>'Uitgebreide invoer'!L585</f>
        <v>Begroeiing volgt bodemverloop</v>
      </c>
      <c r="P585" s="23">
        <f t="shared" si="227"/>
        <v>0.35</v>
      </c>
      <c r="Q585" s="24">
        <f t="shared" si="228"/>
        <v>2.4433409047080768E-4</v>
      </c>
      <c r="R585" s="23">
        <f>'Uitgebreide invoer'!I585</f>
        <v>0</v>
      </c>
      <c r="S585" s="23">
        <f t="shared" si="229"/>
        <v>0</v>
      </c>
      <c r="T585" s="24">
        <f t="shared" si="249"/>
        <v>0.41793304480166438</v>
      </c>
      <c r="U585" s="23" t="str">
        <f>'Uitgebreide invoer'!J585</f>
        <v>Nee</v>
      </c>
      <c r="V585" s="23">
        <f t="shared" si="230"/>
        <v>0.7635216986677823</v>
      </c>
      <c r="W585" s="23">
        <f t="shared" si="231"/>
        <v>2.7068790227431894</v>
      </c>
      <c r="X585" s="23">
        <f t="shared" si="232"/>
        <v>0.28206716748427813</v>
      </c>
      <c r="Y585" s="23">
        <f t="shared" si="233"/>
        <v>1.8061013957095298</v>
      </c>
      <c r="Z585" s="23">
        <f t="shared" si="234"/>
        <v>3.9688219691555853</v>
      </c>
      <c r="AA585" s="23">
        <f t="shared" si="235"/>
        <v>0.45507241437030233</v>
      </c>
      <c r="AB585" s="23">
        <f t="shared" si="236"/>
        <v>1.0425796970417474</v>
      </c>
      <c r="AC585" s="23">
        <f t="shared" si="237"/>
        <v>11.165255331985874</v>
      </c>
      <c r="AD585" s="23">
        <f t="shared" si="238"/>
        <v>104.25796970417474</v>
      </c>
      <c r="AE585" s="23">
        <f t="shared" si="239"/>
        <v>-0.2</v>
      </c>
      <c r="AF585" s="46">
        <f t="shared" si="240"/>
        <v>0.17467354070017327</v>
      </c>
      <c r="AG585" s="23">
        <f t="shared" si="241"/>
        <v>0.12663229649913371</v>
      </c>
      <c r="AH585" s="23">
        <f t="shared" si="242"/>
        <v>1.213445125020794</v>
      </c>
      <c r="AI585" s="155">
        <f t="shared" si="243"/>
        <v>0.17600500116685891</v>
      </c>
      <c r="AJ585" s="155">
        <f t="shared" si="244"/>
        <v>2.5473776202002557E-2</v>
      </c>
      <c r="AK585" s="155">
        <f t="shared" si="245"/>
        <v>0.20147877736886147</v>
      </c>
      <c r="AL585" s="155">
        <f t="shared" si="246"/>
        <v>11.999468471170148</v>
      </c>
    </row>
    <row r="586" spans="1:38" s="156" customFormat="1" x14ac:dyDescent="0.35">
      <c r="A586" s="23">
        <f>'Uitgebreide invoer'!A586</f>
        <v>407.39999999999583</v>
      </c>
      <c r="B586" s="23">
        <f t="shared" si="225"/>
        <v>0.69999999999998863</v>
      </c>
      <c r="C586" s="23">
        <f>'Uitgebreide invoer'!B586</f>
        <v>0.2</v>
      </c>
      <c r="D586" s="23" t="str">
        <f>'Uitgebreide invoer'!C586</f>
        <v>100 - Riet</v>
      </c>
      <c r="E586" s="23">
        <f>'Uitgebreide invoer'!D586</f>
        <v>100</v>
      </c>
      <c r="F586" s="23">
        <f>'Uitgebreide invoer'!E586</f>
        <v>1.5</v>
      </c>
      <c r="G586" s="23">
        <f>'Uitgebreide invoer'!F586</f>
        <v>1.2</v>
      </c>
      <c r="H586" s="23">
        <f>'Uitgebreide invoer'!G586</f>
        <v>1.2</v>
      </c>
      <c r="I586" s="23">
        <f>'Uitgebreide invoer'!H586</f>
        <v>1</v>
      </c>
      <c r="J586" s="24">
        <f>J585+(+H586-I586)/(MAX('Invoerblad heterogene watergang'!$H$9:$H$17))*B586</f>
        <v>1.1163999999999872</v>
      </c>
      <c r="K586" s="24">
        <f t="shared" si="247"/>
        <v>1.8844751479295598</v>
      </c>
      <c r="L586" s="79">
        <f t="shared" si="248"/>
        <v>0.76790407866499399</v>
      </c>
      <c r="M586" s="91">
        <f>'Uitgebreide invoer'!K586</f>
        <v>50</v>
      </c>
      <c r="N586" s="89">
        <f t="shared" si="226"/>
        <v>1.4663999999999873</v>
      </c>
      <c r="O586" s="93" t="str">
        <f>'Uitgebreide invoer'!L586</f>
        <v>Begroeiing volgt bodemverloop</v>
      </c>
      <c r="P586" s="23">
        <f t="shared" si="227"/>
        <v>0.35</v>
      </c>
      <c r="Q586" s="24">
        <f t="shared" si="228"/>
        <v>2.443846636836838E-4</v>
      </c>
      <c r="R586" s="23">
        <f>'Uitgebreide invoer'!I586</f>
        <v>0</v>
      </c>
      <c r="S586" s="23">
        <f t="shared" si="229"/>
        <v>0</v>
      </c>
      <c r="T586" s="24">
        <f t="shared" si="249"/>
        <v>0.41790407866499402</v>
      </c>
      <c r="U586" s="23" t="str">
        <f>'Uitgebreide invoer'!J586</f>
        <v>Nee</v>
      </c>
      <c r="V586" s="23">
        <f t="shared" si="230"/>
        <v>0.76345062284524901</v>
      </c>
      <c r="W586" s="23">
        <f t="shared" si="231"/>
        <v>2.7067745838521722</v>
      </c>
      <c r="X586" s="23">
        <f t="shared" si="232"/>
        <v>0.28205179234346767</v>
      </c>
      <c r="Y586" s="23">
        <f t="shared" si="233"/>
        <v>1.8059999054434925</v>
      </c>
      <c r="Z586" s="23">
        <f t="shared" si="234"/>
        <v>3.9687175302645681</v>
      </c>
      <c r="AA586" s="23">
        <f t="shared" si="235"/>
        <v>0.45505881728072961</v>
      </c>
      <c r="AB586" s="23">
        <f t="shared" si="236"/>
        <v>1.0425492825982436</v>
      </c>
      <c r="AC586" s="23">
        <f t="shared" si="237"/>
        <v>11.163810262088075</v>
      </c>
      <c r="AD586" s="23">
        <f t="shared" si="238"/>
        <v>104.25492825982437</v>
      </c>
      <c r="AE586" s="23">
        <f t="shared" si="239"/>
        <v>-0.2</v>
      </c>
      <c r="AF586" s="46">
        <f t="shared" si="240"/>
        <v>0.17466901384630601</v>
      </c>
      <c r="AG586" s="23">
        <f t="shared" si="241"/>
        <v>0.12665493076847001</v>
      </c>
      <c r="AH586" s="23">
        <f t="shared" si="242"/>
        <v>1.2136588379201276</v>
      </c>
      <c r="AI586" s="155">
        <f t="shared" si="243"/>
        <v>0.17600049736975992</v>
      </c>
      <c r="AJ586" s="155">
        <f t="shared" si="244"/>
        <v>2.5478305580143759E-2</v>
      </c>
      <c r="AK586" s="155">
        <f t="shared" si="245"/>
        <v>0.20147880294990367</v>
      </c>
      <c r="AL586" s="155">
        <f t="shared" si="246"/>
        <v>11.999139219123983</v>
      </c>
    </row>
    <row r="587" spans="1:38" s="156" customFormat="1" x14ac:dyDescent="0.35">
      <c r="A587" s="23">
        <f>'Uitgebreide invoer'!A587</f>
        <v>408.09999999999582</v>
      </c>
      <c r="B587" s="23">
        <f t="shared" si="225"/>
        <v>0.69999999999998863</v>
      </c>
      <c r="C587" s="23">
        <f>'Uitgebreide invoer'!B587</f>
        <v>0.2</v>
      </c>
      <c r="D587" s="23" t="str">
        <f>'Uitgebreide invoer'!C587</f>
        <v>100 - Riet</v>
      </c>
      <c r="E587" s="23">
        <f>'Uitgebreide invoer'!D587</f>
        <v>100</v>
      </c>
      <c r="F587" s="23">
        <f>'Uitgebreide invoer'!E587</f>
        <v>1.5</v>
      </c>
      <c r="G587" s="23">
        <f>'Uitgebreide invoer'!F587</f>
        <v>1.2</v>
      </c>
      <c r="H587" s="23">
        <f>'Uitgebreide invoer'!G587</f>
        <v>1.2</v>
      </c>
      <c r="I587" s="23">
        <f>'Uitgebreide invoer'!H587</f>
        <v>1</v>
      </c>
      <c r="J587" s="24">
        <f>J586+(+H587-I587)/(MAX('Invoerblad heterogene watergang'!$H$9:$H$17))*B587</f>
        <v>1.1165999999999872</v>
      </c>
      <c r="K587" s="24">
        <f t="shared" si="247"/>
        <v>1.8846462525601739</v>
      </c>
      <c r="L587" s="79">
        <f t="shared" si="248"/>
        <v>0.76787514792957268</v>
      </c>
      <c r="M587" s="91">
        <f>'Uitgebreide invoer'!K587</f>
        <v>50</v>
      </c>
      <c r="N587" s="89">
        <f t="shared" si="226"/>
        <v>1.4665999999999872</v>
      </c>
      <c r="O587" s="93" t="str">
        <f>'Uitgebreide invoer'!L587</f>
        <v>Begroeiing volgt bodemverloop</v>
      </c>
      <c r="P587" s="23">
        <f t="shared" si="227"/>
        <v>0.35</v>
      </c>
      <c r="Q587" s="24">
        <f t="shared" si="228"/>
        <v>2.4443518659166458E-4</v>
      </c>
      <c r="R587" s="23">
        <f>'Uitgebreide invoer'!I587</f>
        <v>0</v>
      </c>
      <c r="S587" s="23">
        <f t="shared" si="229"/>
        <v>0</v>
      </c>
      <c r="T587" s="24">
        <f t="shared" si="249"/>
        <v>0.4178751479295727</v>
      </c>
      <c r="U587" s="23" t="str">
        <f>'Uitgebreide invoer'!J587</f>
        <v>Nee</v>
      </c>
      <c r="V587" s="23">
        <f t="shared" si="230"/>
        <v>0.76337963640123063</v>
      </c>
      <c r="W587" s="23">
        <f t="shared" si="231"/>
        <v>2.7066702726021736</v>
      </c>
      <c r="X587" s="23">
        <f t="shared" si="232"/>
        <v>0.28203643573745052</v>
      </c>
      <c r="Y587" s="23">
        <f t="shared" si="233"/>
        <v>1.8058985417272819</v>
      </c>
      <c r="Z587" s="23">
        <f t="shared" si="234"/>
        <v>3.9686132190145704</v>
      </c>
      <c r="AA587" s="23">
        <f t="shared" si="235"/>
        <v>0.45504523672772951</v>
      </c>
      <c r="AB587" s="23">
        <f t="shared" si="236"/>
        <v>1.0425189053260513</v>
      </c>
      <c r="AC587" s="23">
        <f t="shared" si="237"/>
        <v>11.162367056322411</v>
      </c>
      <c r="AD587" s="23">
        <f t="shared" si="238"/>
        <v>104.25189053260513</v>
      </c>
      <c r="AE587" s="23">
        <f t="shared" si="239"/>
        <v>-0.2</v>
      </c>
      <c r="AF587" s="46">
        <f t="shared" si="240"/>
        <v>0.17466449163213682</v>
      </c>
      <c r="AG587" s="23">
        <f t="shared" si="241"/>
        <v>0.12667754183931595</v>
      </c>
      <c r="AH587" s="23">
        <f t="shared" si="242"/>
        <v>1.2138725361792064</v>
      </c>
      <c r="AI587" s="155">
        <f t="shared" si="243"/>
        <v>0.17599599817850517</v>
      </c>
      <c r="AJ587" s="155">
        <f t="shared" si="244"/>
        <v>2.5482830314871124E-2</v>
      </c>
      <c r="AK587" s="155">
        <f t="shared" si="245"/>
        <v>0.20147882849337628</v>
      </c>
      <c r="AL587" s="155">
        <f t="shared" si="246"/>
        <v>11.998810381825201</v>
      </c>
    </row>
    <row r="588" spans="1:38" s="156" customFormat="1" x14ac:dyDescent="0.35">
      <c r="A588" s="23">
        <f>'Uitgebreide invoer'!A588</f>
        <v>408.7999999999958</v>
      </c>
      <c r="B588" s="23">
        <f t="shared" si="225"/>
        <v>0.69999999999998863</v>
      </c>
      <c r="C588" s="23">
        <f>'Uitgebreide invoer'!B588</f>
        <v>0.2</v>
      </c>
      <c r="D588" s="23" t="str">
        <f>'Uitgebreide invoer'!C588</f>
        <v>100 - Riet</v>
      </c>
      <c r="E588" s="23">
        <f>'Uitgebreide invoer'!D588</f>
        <v>100</v>
      </c>
      <c r="F588" s="23">
        <f>'Uitgebreide invoer'!E588</f>
        <v>1.5</v>
      </c>
      <c r="G588" s="23">
        <f>'Uitgebreide invoer'!F588</f>
        <v>1.2</v>
      </c>
      <c r="H588" s="23">
        <f>'Uitgebreide invoer'!G588</f>
        <v>1.2</v>
      </c>
      <c r="I588" s="23">
        <f>'Uitgebreide invoer'!H588</f>
        <v>1</v>
      </c>
      <c r="J588" s="24">
        <f>J587+(+H588-I588)/(MAX('Invoerblad heterogene watergang'!$H$9:$H$17))*B588</f>
        <v>1.1167999999999871</v>
      </c>
      <c r="K588" s="24">
        <f t="shared" si="247"/>
        <v>1.8848173925216256</v>
      </c>
      <c r="L588" s="79">
        <f t="shared" si="248"/>
        <v>0.76784625256018679</v>
      </c>
      <c r="M588" s="91">
        <f>'Uitgebreide invoer'!K588</f>
        <v>50</v>
      </c>
      <c r="N588" s="89">
        <f t="shared" si="226"/>
        <v>1.4667999999999872</v>
      </c>
      <c r="O588" s="93" t="str">
        <f>'Uitgebreide invoer'!L588</f>
        <v>Begroeiing volgt bodemverloop</v>
      </c>
      <c r="P588" s="23">
        <f t="shared" si="227"/>
        <v>0.35</v>
      </c>
      <c r="Q588" s="24">
        <f t="shared" si="228"/>
        <v>2.4448565921670473E-4</v>
      </c>
      <c r="R588" s="23">
        <f>'Uitgebreide invoer'!I588</f>
        <v>0</v>
      </c>
      <c r="S588" s="23">
        <f t="shared" si="229"/>
        <v>0</v>
      </c>
      <c r="T588" s="24">
        <f t="shared" si="249"/>
        <v>0.41784625256018681</v>
      </c>
      <c r="U588" s="23" t="str">
        <f>'Uitgebreide invoer'!J588</f>
        <v>Nee</v>
      </c>
      <c r="V588" s="23">
        <f t="shared" si="230"/>
        <v>0.76330873924011122</v>
      </c>
      <c r="W588" s="23">
        <f t="shared" si="231"/>
        <v>2.7065660888662295</v>
      </c>
      <c r="X588" s="23">
        <f t="shared" si="232"/>
        <v>0.28202109764844441</v>
      </c>
      <c r="Y588" s="23">
        <f t="shared" si="233"/>
        <v>1.8057973044283073</v>
      </c>
      <c r="Z588" s="23">
        <f t="shared" si="234"/>
        <v>3.9685090352786254</v>
      </c>
      <c r="AA588" s="23">
        <f t="shared" si="235"/>
        <v>0.45503167269506389</v>
      </c>
      <c r="AB588" s="23">
        <f t="shared" si="236"/>
        <v>1.0424885651881961</v>
      </c>
      <c r="AC588" s="23">
        <f t="shared" si="237"/>
        <v>11.16092571257105</v>
      </c>
      <c r="AD588" s="23">
        <f t="shared" si="238"/>
        <v>104.24885651881961</v>
      </c>
      <c r="AE588" s="23">
        <f t="shared" si="239"/>
        <v>-0.2</v>
      </c>
      <c r="AF588" s="46">
        <f t="shared" si="240"/>
        <v>0.17465997405526426</v>
      </c>
      <c r="AG588" s="23">
        <f t="shared" si="241"/>
        <v>0.12670012972367875</v>
      </c>
      <c r="AH588" s="23">
        <f t="shared" si="242"/>
        <v>1.2140862198072033</v>
      </c>
      <c r="AI588" s="155">
        <f t="shared" si="243"/>
        <v>0.17599150359074003</v>
      </c>
      <c r="AJ588" s="155">
        <f t="shared" si="244"/>
        <v>2.5487350408591278E-2</v>
      </c>
      <c r="AK588" s="155">
        <f t="shared" si="245"/>
        <v>0.2014788539993313</v>
      </c>
      <c r="AL588" s="155">
        <f t="shared" si="246"/>
        <v>11.998481958833754</v>
      </c>
    </row>
    <row r="589" spans="1:38" s="156" customFormat="1" x14ac:dyDescent="0.35">
      <c r="A589" s="23">
        <f>'Uitgebreide invoer'!A589</f>
        <v>409.49999999999579</v>
      </c>
      <c r="B589" s="23">
        <f t="shared" si="225"/>
        <v>0.69999999999998863</v>
      </c>
      <c r="C589" s="23">
        <f>'Uitgebreide invoer'!B589</f>
        <v>0.2</v>
      </c>
      <c r="D589" s="23" t="str">
        <f>'Uitgebreide invoer'!C589</f>
        <v>100 - Riet</v>
      </c>
      <c r="E589" s="23">
        <f>'Uitgebreide invoer'!D589</f>
        <v>100</v>
      </c>
      <c r="F589" s="23">
        <f>'Uitgebreide invoer'!E589</f>
        <v>1.5</v>
      </c>
      <c r="G589" s="23">
        <f>'Uitgebreide invoer'!F589</f>
        <v>1.2</v>
      </c>
      <c r="H589" s="23">
        <f>'Uitgebreide invoer'!G589</f>
        <v>1.2</v>
      </c>
      <c r="I589" s="23">
        <f>'Uitgebreide invoer'!H589</f>
        <v>1</v>
      </c>
      <c r="J589" s="24">
        <f>J588+(+H589-I589)/(MAX('Invoerblad heterogene watergang'!$H$9:$H$17))*B589</f>
        <v>1.1169999999999871</v>
      </c>
      <c r="K589" s="24">
        <f t="shared" si="247"/>
        <v>1.8849885677787321</v>
      </c>
      <c r="L589" s="79">
        <f t="shared" si="248"/>
        <v>0.7678173925216385</v>
      </c>
      <c r="M589" s="91">
        <f>'Uitgebreide invoer'!K589</f>
        <v>50</v>
      </c>
      <c r="N589" s="89">
        <f t="shared" si="226"/>
        <v>1.4669999999999872</v>
      </c>
      <c r="O589" s="93" t="str">
        <f>'Uitgebreide invoer'!L589</f>
        <v>Begroeiing volgt bodemverloop</v>
      </c>
      <c r="P589" s="23">
        <f t="shared" si="227"/>
        <v>0.35</v>
      </c>
      <c r="Q589" s="24">
        <f t="shared" si="228"/>
        <v>2.445360815808192E-4</v>
      </c>
      <c r="R589" s="23">
        <f>'Uitgebreide invoer'!I589</f>
        <v>0</v>
      </c>
      <c r="S589" s="23">
        <f t="shared" si="229"/>
        <v>0</v>
      </c>
      <c r="T589" s="24">
        <f t="shared" si="249"/>
        <v>0.41781739252163852</v>
      </c>
      <c r="U589" s="23" t="str">
        <f>'Uitgebreide invoer'!J589</f>
        <v>Nee</v>
      </c>
      <c r="V589" s="23">
        <f t="shared" si="230"/>
        <v>0.76323793126633765</v>
      </c>
      <c r="W589" s="23">
        <f t="shared" si="231"/>
        <v>2.706462032517432</v>
      </c>
      <c r="X589" s="23">
        <f t="shared" si="232"/>
        <v>0.28200577805867361</v>
      </c>
      <c r="Y589" s="23">
        <f t="shared" si="233"/>
        <v>1.8056961934140583</v>
      </c>
      <c r="Z589" s="23">
        <f t="shared" si="234"/>
        <v>3.9684049789298284</v>
      </c>
      <c r="AA589" s="23">
        <f t="shared" si="235"/>
        <v>0.45501812516650098</v>
      </c>
      <c r="AB589" s="23">
        <f t="shared" si="236"/>
        <v>1.0424582621477207</v>
      </c>
      <c r="AC589" s="23">
        <f t="shared" si="237"/>
        <v>11.159486228717897</v>
      </c>
      <c r="AD589" s="23">
        <f t="shared" si="238"/>
        <v>104.24582621477208</v>
      </c>
      <c r="AE589" s="23">
        <f t="shared" si="239"/>
        <v>-0.2</v>
      </c>
      <c r="AF589" s="46">
        <f t="shared" si="240"/>
        <v>0.17465546111328217</v>
      </c>
      <c r="AG589" s="23">
        <f t="shared" si="241"/>
        <v>0.12672269443358919</v>
      </c>
      <c r="AH589" s="23">
        <f t="shared" si="242"/>
        <v>1.2142998888133019</v>
      </c>
      <c r="AI589" s="155">
        <f t="shared" si="243"/>
        <v>0.17598701360410537</v>
      </c>
      <c r="AJ589" s="155">
        <f t="shared" si="244"/>
        <v>2.5491865863715407E-2</v>
      </c>
      <c r="AK589" s="155">
        <f t="shared" si="245"/>
        <v>0.20147887946782078</v>
      </c>
      <c r="AL589" s="155">
        <f t="shared" si="246"/>
        <v>11.998153949709884</v>
      </c>
    </row>
    <row r="590" spans="1:38" s="156" customFormat="1" x14ac:dyDescent="0.35">
      <c r="A590" s="23">
        <f>'Uitgebreide invoer'!A590</f>
        <v>410.19999999999578</v>
      </c>
      <c r="B590" s="23">
        <f t="shared" si="225"/>
        <v>0.69999999999998863</v>
      </c>
      <c r="C590" s="23">
        <f>'Uitgebreide invoer'!B590</f>
        <v>0.2</v>
      </c>
      <c r="D590" s="23" t="str">
        <f>'Uitgebreide invoer'!C590</f>
        <v>100 - Riet</v>
      </c>
      <c r="E590" s="23">
        <f>'Uitgebreide invoer'!D590</f>
        <v>100</v>
      </c>
      <c r="F590" s="23">
        <f>'Uitgebreide invoer'!E590</f>
        <v>1.5</v>
      </c>
      <c r="G590" s="23">
        <f>'Uitgebreide invoer'!F590</f>
        <v>1.2</v>
      </c>
      <c r="H590" s="23">
        <f>'Uitgebreide invoer'!G590</f>
        <v>1.2</v>
      </c>
      <c r="I590" s="23">
        <f>'Uitgebreide invoer'!H590</f>
        <v>1</v>
      </c>
      <c r="J590" s="24">
        <f>J589+(+H590-I590)/(MAX('Invoerblad heterogene watergang'!$H$9:$H$17))*B590</f>
        <v>1.1171999999999871</v>
      </c>
      <c r="K590" s="24">
        <f t="shared" si="247"/>
        <v>1.8851597782963263</v>
      </c>
      <c r="L590" s="79">
        <f t="shared" si="248"/>
        <v>0.76778856777874505</v>
      </c>
      <c r="M590" s="91">
        <f>'Uitgebreide invoer'!K590</f>
        <v>50</v>
      </c>
      <c r="N590" s="89">
        <f t="shared" si="226"/>
        <v>1.4671999999999872</v>
      </c>
      <c r="O590" s="93" t="str">
        <f>'Uitgebreide invoer'!L590</f>
        <v>Begroeiing volgt bodemverloop</v>
      </c>
      <c r="P590" s="23">
        <f t="shared" si="227"/>
        <v>0.35</v>
      </c>
      <c r="Q590" s="24">
        <f t="shared" si="228"/>
        <v>2.445864537060863E-4</v>
      </c>
      <c r="R590" s="23">
        <f>'Uitgebreide invoer'!I590</f>
        <v>0</v>
      </c>
      <c r="S590" s="23">
        <f t="shared" si="229"/>
        <v>0</v>
      </c>
      <c r="T590" s="24">
        <f t="shared" si="249"/>
        <v>0.41778856777874507</v>
      </c>
      <c r="U590" s="23" t="str">
        <f>'Uitgebreide invoer'!J590</f>
        <v>Nee</v>
      </c>
      <c r="V590" s="23">
        <f t="shared" si="230"/>
        <v>0.76316721238441665</v>
      </c>
      <c r="W590" s="23">
        <f t="shared" si="231"/>
        <v>2.7063581034289275</v>
      </c>
      <c r="X590" s="23">
        <f t="shared" si="232"/>
        <v>0.281990476950368</v>
      </c>
      <c r="Y590" s="23">
        <f t="shared" si="233"/>
        <v>1.805595208552099</v>
      </c>
      <c r="Z590" s="23">
        <f t="shared" si="234"/>
        <v>3.9683010498413234</v>
      </c>
      <c r="AA590" s="23">
        <f t="shared" si="235"/>
        <v>0.45500459412581551</v>
      </c>
      <c r="AB590" s="23">
        <f t="shared" si="236"/>
        <v>1.0424279961676823</v>
      </c>
      <c r="AC590" s="23">
        <f t="shared" si="237"/>
        <v>11.158048602648527</v>
      </c>
      <c r="AD590" s="23">
        <f t="shared" si="238"/>
        <v>104.24279961676824</v>
      </c>
      <c r="AE590" s="23">
        <f t="shared" si="239"/>
        <v>-0.2</v>
      </c>
      <c r="AF590" s="46">
        <f t="shared" si="240"/>
        <v>0.17465095280377999</v>
      </c>
      <c r="AG590" s="23">
        <f t="shared" si="241"/>
        <v>0.12674523598110013</v>
      </c>
      <c r="AH590" s="23">
        <f t="shared" si="242"/>
        <v>1.2145135432066949</v>
      </c>
      <c r="AI590" s="155">
        <f t="shared" si="243"/>
        <v>0.17598252821623733</v>
      </c>
      <c r="AJ590" s="155">
        <f t="shared" si="244"/>
        <v>2.5496376682659513E-2</v>
      </c>
      <c r="AK590" s="155">
        <f t="shared" si="245"/>
        <v>0.20147890489889686</v>
      </c>
      <c r="AL590" s="155">
        <f t="shared" si="246"/>
        <v>11.997826354014052</v>
      </c>
    </row>
    <row r="591" spans="1:38" s="156" customFormat="1" x14ac:dyDescent="0.35">
      <c r="A591" s="23">
        <f>'Uitgebreide invoer'!A591</f>
        <v>410.89999999999577</v>
      </c>
      <c r="B591" s="23">
        <f t="shared" si="225"/>
        <v>0.69999999999998863</v>
      </c>
      <c r="C591" s="23">
        <f>'Uitgebreide invoer'!B591</f>
        <v>0.2</v>
      </c>
      <c r="D591" s="23" t="str">
        <f>'Uitgebreide invoer'!C591</f>
        <v>100 - Riet</v>
      </c>
      <c r="E591" s="23">
        <f>'Uitgebreide invoer'!D591</f>
        <v>100</v>
      </c>
      <c r="F591" s="23">
        <f>'Uitgebreide invoer'!E591</f>
        <v>1.5</v>
      </c>
      <c r="G591" s="23">
        <f>'Uitgebreide invoer'!F591</f>
        <v>1.2</v>
      </c>
      <c r="H591" s="23">
        <f>'Uitgebreide invoer'!G591</f>
        <v>1.2</v>
      </c>
      <c r="I591" s="23">
        <f>'Uitgebreide invoer'!H591</f>
        <v>1</v>
      </c>
      <c r="J591" s="24">
        <f>J590+(+H591-I591)/(MAX('Invoerblad heterogene watergang'!$H$9:$H$17))*B591</f>
        <v>1.1173999999999871</v>
      </c>
      <c r="K591" s="24">
        <f t="shared" si="247"/>
        <v>1.8853310240392565</v>
      </c>
      <c r="L591" s="79">
        <f t="shared" si="248"/>
        <v>0.76775977829633923</v>
      </c>
      <c r="M591" s="91">
        <f>'Uitgebreide invoer'!K591</f>
        <v>50</v>
      </c>
      <c r="N591" s="89">
        <f t="shared" si="226"/>
        <v>1.4673999999999872</v>
      </c>
      <c r="O591" s="93" t="str">
        <f>'Uitgebreide invoer'!L591</f>
        <v>Begroeiing volgt bodemverloop</v>
      </c>
      <c r="P591" s="23">
        <f t="shared" si="227"/>
        <v>0.35</v>
      </c>
      <c r="Q591" s="24">
        <f t="shared" si="228"/>
        <v>2.4463677561464424E-4</v>
      </c>
      <c r="R591" s="23">
        <f>'Uitgebreide invoer'!I591</f>
        <v>0</v>
      </c>
      <c r="S591" s="23">
        <f t="shared" si="229"/>
        <v>0</v>
      </c>
      <c r="T591" s="24">
        <f t="shared" si="249"/>
        <v>0.41775977829633926</v>
      </c>
      <c r="U591" s="23" t="str">
        <f>'Uitgebreide invoer'!J591</f>
        <v>Nee</v>
      </c>
      <c r="V591" s="23">
        <f t="shared" si="230"/>
        <v>0.76309658249891688</v>
      </c>
      <c r="W591" s="23">
        <f t="shared" si="231"/>
        <v>2.7062543014739191</v>
      </c>
      <c r="X591" s="23">
        <f t="shared" si="232"/>
        <v>0.28197519430576362</v>
      </c>
      <c r="Y591" s="23">
        <f t="shared" si="233"/>
        <v>1.8054943497100733</v>
      </c>
      <c r="Z591" s="23">
        <f t="shared" si="234"/>
        <v>3.968197247886315</v>
      </c>
      <c r="AA591" s="23">
        <f t="shared" si="235"/>
        <v>0.45499107955678891</v>
      </c>
      <c r="AB591" s="23">
        <f t="shared" si="236"/>
        <v>1.0423977672111564</v>
      </c>
      <c r="AC591" s="23">
        <f t="shared" si="237"/>
        <v>11.156612832250216</v>
      </c>
      <c r="AD591" s="23">
        <f t="shared" si="238"/>
        <v>104.23977672111565</v>
      </c>
      <c r="AE591" s="23">
        <f t="shared" si="239"/>
        <v>-0.2</v>
      </c>
      <c r="AF591" s="46">
        <f t="shared" si="240"/>
        <v>0.17464644912434202</v>
      </c>
      <c r="AG591" s="23">
        <f t="shared" si="241"/>
        <v>0.12676775437828997</v>
      </c>
      <c r="AH591" s="23">
        <f t="shared" si="242"/>
        <v>1.2147271829965878</v>
      </c>
      <c r="AI591" s="155">
        <f t="shared" si="243"/>
        <v>0.17597804742476711</v>
      </c>
      <c r="AJ591" s="155">
        <f t="shared" si="244"/>
        <v>2.5500882867844184E-2</v>
      </c>
      <c r="AK591" s="155">
        <f t="shared" si="245"/>
        <v>0.2014789302926113</v>
      </c>
      <c r="AL591" s="155">
        <f t="shared" si="246"/>
        <v>11.997499171306991</v>
      </c>
    </row>
    <row r="592" spans="1:38" s="156" customFormat="1" x14ac:dyDescent="0.35">
      <c r="A592" s="23">
        <f>'Uitgebreide invoer'!A592</f>
        <v>411.59999999999576</v>
      </c>
      <c r="B592" s="23">
        <f t="shared" si="225"/>
        <v>0.69999999999998863</v>
      </c>
      <c r="C592" s="23">
        <f>'Uitgebreide invoer'!B592</f>
        <v>0.2</v>
      </c>
      <c r="D592" s="23" t="str">
        <f>'Uitgebreide invoer'!C592</f>
        <v>100 - Riet</v>
      </c>
      <c r="E592" s="23">
        <f>'Uitgebreide invoer'!D592</f>
        <v>100</v>
      </c>
      <c r="F592" s="23">
        <f>'Uitgebreide invoer'!E592</f>
        <v>1.5</v>
      </c>
      <c r="G592" s="23">
        <f>'Uitgebreide invoer'!F592</f>
        <v>1.2</v>
      </c>
      <c r="H592" s="23">
        <f>'Uitgebreide invoer'!G592</f>
        <v>1.2</v>
      </c>
      <c r="I592" s="23">
        <f>'Uitgebreide invoer'!H592</f>
        <v>1</v>
      </c>
      <c r="J592" s="24">
        <f>J591+(+H592-I592)/(MAX('Invoerblad heterogene watergang'!$H$9:$H$17))*B592</f>
        <v>1.117599999999987</v>
      </c>
      <c r="K592" s="24">
        <f t="shared" si="247"/>
        <v>1.8855023049723865</v>
      </c>
      <c r="L592" s="79">
        <f t="shared" si="248"/>
        <v>0.76773102403926941</v>
      </c>
      <c r="M592" s="91">
        <f>'Uitgebreide invoer'!K592</f>
        <v>50</v>
      </c>
      <c r="N592" s="89">
        <f t="shared" si="226"/>
        <v>1.4675999999999871</v>
      </c>
      <c r="O592" s="93" t="str">
        <f>'Uitgebreide invoer'!L592</f>
        <v>Begroeiing volgt bodemverloop</v>
      </c>
      <c r="P592" s="23">
        <f t="shared" si="227"/>
        <v>0.35</v>
      </c>
      <c r="Q592" s="24">
        <f t="shared" si="228"/>
        <v>2.4468704732869348E-4</v>
      </c>
      <c r="R592" s="23">
        <f>'Uitgebreide invoer'!I592</f>
        <v>0</v>
      </c>
      <c r="S592" s="23">
        <f t="shared" si="229"/>
        <v>0</v>
      </c>
      <c r="T592" s="24">
        <f t="shared" si="249"/>
        <v>0.41773102403926943</v>
      </c>
      <c r="U592" s="23" t="str">
        <f>'Uitgebreide invoer'!J592</f>
        <v>Nee</v>
      </c>
      <c r="V592" s="23">
        <f t="shared" si="230"/>
        <v>0.76302604151446829</v>
      </c>
      <c r="W592" s="23">
        <f t="shared" si="231"/>
        <v>2.7061506265256661</v>
      </c>
      <c r="X592" s="23">
        <f t="shared" si="232"/>
        <v>0.28195993010710246</v>
      </c>
      <c r="Y592" s="23">
        <f t="shared" si="233"/>
        <v>1.805393616755701</v>
      </c>
      <c r="Z592" s="23">
        <f t="shared" si="234"/>
        <v>3.968093572938062</v>
      </c>
      <c r="AA592" s="23">
        <f t="shared" si="235"/>
        <v>0.45497758144320893</v>
      </c>
      <c r="AB592" s="23">
        <f t="shared" si="236"/>
        <v>1.0423675752412327</v>
      </c>
      <c r="AC592" s="23">
        <f t="shared" si="237"/>
        <v>11.155178915411938</v>
      </c>
      <c r="AD592" s="23">
        <f t="shared" si="238"/>
        <v>104.23675752412326</v>
      </c>
      <c r="AE592" s="23">
        <f t="shared" si="239"/>
        <v>-0.2</v>
      </c>
      <c r="AF592" s="46">
        <f t="shared" si="240"/>
        <v>0.17464195007254821</v>
      </c>
      <c r="AG592" s="23">
        <f t="shared" si="241"/>
        <v>0.12679024963725902</v>
      </c>
      <c r="AH592" s="23">
        <f t="shared" si="242"/>
        <v>1.2149408081921944</v>
      </c>
      <c r="AI592" s="155">
        <f t="shared" si="243"/>
        <v>0.17597357122732135</v>
      </c>
      <c r="AJ592" s="155">
        <f t="shared" si="244"/>
        <v>2.5505384421694696E-2</v>
      </c>
      <c r="AK592" s="155">
        <f t="shared" si="245"/>
        <v>0.20147895564901605</v>
      </c>
      <c r="AL592" s="155">
        <f t="shared" si="246"/>
        <v>11.997172401149671</v>
      </c>
    </row>
    <row r="593" spans="1:38" s="156" customFormat="1" x14ac:dyDescent="0.35">
      <c r="A593" s="23">
        <f>'Uitgebreide invoer'!A593</f>
        <v>412.29999999999575</v>
      </c>
      <c r="B593" s="23">
        <f t="shared" si="225"/>
        <v>0.69999999999998863</v>
      </c>
      <c r="C593" s="23">
        <f>'Uitgebreide invoer'!B593</f>
        <v>0.2</v>
      </c>
      <c r="D593" s="23" t="str">
        <f>'Uitgebreide invoer'!C593</f>
        <v>100 - Riet</v>
      </c>
      <c r="E593" s="23">
        <f>'Uitgebreide invoer'!D593</f>
        <v>100</v>
      </c>
      <c r="F593" s="23">
        <f>'Uitgebreide invoer'!E593</f>
        <v>1.5</v>
      </c>
      <c r="G593" s="23">
        <f>'Uitgebreide invoer'!F593</f>
        <v>1.2</v>
      </c>
      <c r="H593" s="23">
        <f>'Uitgebreide invoer'!G593</f>
        <v>1.2</v>
      </c>
      <c r="I593" s="23">
        <f>'Uitgebreide invoer'!H593</f>
        <v>1</v>
      </c>
      <c r="J593" s="24">
        <f>J592+(+H593-I593)/(MAX('Invoerblad heterogene watergang'!$H$9:$H$17))*B593</f>
        <v>1.117799999999987</v>
      </c>
      <c r="K593" s="24">
        <f t="shared" si="247"/>
        <v>1.8856736210605958</v>
      </c>
      <c r="L593" s="79">
        <f t="shared" si="248"/>
        <v>0.76770230497239944</v>
      </c>
      <c r="M593" s="91">
        <f>'Uitgebreide invoer'!K593</f>
        <v>50</v>
      </c>
      <c r="N593" s="89">
        <f t="shared" si="226"/>
        <v>1.4677999999999871</v>
      </c>
      <c r="O593" s="93" t="str">
        <f>'Uitgebreide invoer'!L593</f>
        <v>Begroeiing volgt bodemverloop</v>
      </c>
      <c r="P593" s="23">
        <f t="shared" si="227"/>
        <v>0.35</v>
      </c>
      <c r="Q593" s="24">
        <f t="shared" si="228"/>
        <v>2.4473726887049501E-4</v>
      </c>
      <c r="R593" s="23">
        <f>'Uitgebreide invoer'!I593</f>
        <v>0</v>
      </c>
      <c r="S593" s="23">
        <f t="shared" si="229"/>
        <v>0</v>
      </c>
      <c r="T593" s="24">
        <f t="shared" si="249"/>
        <v>0.41770230497239946</v>
      </c>
      <c r="U593" s="23" t="str">
        <f>'Uitgebreide invoer'!J593</f>
        <v>Nee</v>
      </c>
      <c r="V593" s="23">
        <f t="shared" si="230"/>
        <v>0.76295558933576246</v>
      </c>
      <c r="W593" s="23">
        <f t="shared" si="231"/>
        <v>2.706047078457483</v>
      </c>
      <c r="X593" s="23">
        <f t="shared" si="232"/>
        <v>0.28194468433663278</v>
      </c>
      <c r="Y593" s="23">
        <f t="shared" si="233"/>
        <v>1.8052930095567816</v>
      </c>
      <c r="Z593" s="23">
        <f t="shared" si="234"/>
        <v>3.967990024869879</v>
      </c>
      <c r="AA593" s="23">
        <f t="shared" si="235"/>
        <v>0.45496409976887026</v>
      </c>
      <c r="AB593" s="23">
        <f t="shared" si="236"/>
        <v>1.0423374202210192</v>
      </c>
      <c r="AC593" s="23">
        <f t="shared" si="237"/>
        <v>11.153746850024364</v>
      </c>
      <c r="AD593" s="23">
        <f t="shared" si="238"/>
        <v>104.23374202210192</v>
      </c>
      <c r="AE593" s="23">
        <f t="shared" si="239"/>
        <v>-0.2</v>
      </c>
      <c r="AF593" s="46">
        <f t="shared" si="240"/>
        <v>0.17463745564597391</v>
      </c>
      <c r="AG593" s="23">
        <f t="shared" si="241"/>
        <v>0.1268127217701305</v>
      </c>
      <c r="AH593" s="23">
        <f t="shared" si="242"/>
        <v>1.2151544188027399</v>
      </c>
      <c r="AI593" s="155">
        <f t="shared" si="243"/>
        <v>0.1759690996215221</v>
      </c>
      <c r="AJ593" s="155">
        <f t="shared" si="244"/>
        <v>2.5509881346640971E-2</v>
      </c>
      <c r="AK593" s="155">
        <f t="shared" si="245"/>
        <v>0.20147898096816308</v>
      </c>
      <c r="AL593" s="155">
        <f t="shared" si="246"/>
        <v>11.996846043103325</v>
      </c>
    </row>
    <row r="594" spans="1:38" s="156" customFormat="1" x14ac:dyDescent="0.35">
      <c r="A594" s="23">
        <f>'Uitgebreide invoer'!A594</f>
        <v>412.99999999999574</v>
      </c>
      <c r="B594" s="23">
        <f t="shared" si="225"/>
        <v>0.69999999999998863</v>
      </c>
      <c r="C594" s="23">
        <f>'Uitgebreide invoer'!B594</f>
        <v>0.2</v>
      </c>
      <c r="D594" s="23" t="str">
        <f>'Uitgebreide invoer'!C594</f>
        <v>100 - Riet</v>
      </c>
      <c r="E594" s="23">
        <f>'Uitgebreide invoer'!D594</f>
        <v>100</v>
      </c>
      <c r="F594" s="23">
        <f>'Uitgebreide invoer'!E594</f>
        <v>1.5</v>
      </c>
      <c r="G594" s="23">
        <f>'Uitgebreide invoer'!F594</f>
        <v>1.2</v>
      </c>
      <c r="H594" s="23">
        <f>'Uitgebreide invoer'!G594</f>
        <v>1.2</v>
      </c>
      <c r="I594" s="23">
        <f>'Uitgebreide invoer'!H594</f>
        <v>1</v>
      </c>
      <c r="J594" s="24">
        <f>J593+(+H594-I594)/(MAX('Invoerblad heterogene watergang'!$H$9:$H$17))*B594</f>
        <v>1.117999999999987</v>
      </c>
      <c r="K594" s="24">
        <f t="shared" si="247"/>
        <v>1.8858449722687793</v>
      </c>
      <c r="L594" s="79">
        <f t="shared" si="248"/>
        <v>0.76767362106060877</v>
      </c>
      <c r="M594" s="91">
        <f>'Uitgebreide invoer'!K594</f>
        <v>50</v>
      </c>
      <c r="N594" s="89">
        <f t="shared" si="226"/>
        <v>1.4679999999999871</v>
      </c>
      <c r="O594" s="93" t="str">
        <f>'Uitgebreide invoer'!L594</f>
        <v>Begroeiing volgt bodemverloop</v>
      </c>
      <c r="P594" s="23">
        <f t="shared" si="227"/>
        <v>0.35</v>
      </c>
      <c r="Q594" s="24">
        <f t="shared" si="228"/>
        <v>2.4478744026237018E-4</v>
      </c>
      <c r="R594" s="23">
        <f>'Uitgebreide invoer'!I594</f>
        <v>0</v>
      </c>
      <c r="S594" s="23">
        <f t="shared" si="229"/>
        <v>0</v>
      </c>
      <c r="T594" s="24">
        <f t="shared" si="249"/>
        <v>0.41767362106060879</v>
      </c>
      <c r="U594" s="23" t="str">
        <f>'Uitgebreide invoer'!J594</f>
        <v>Nee</v>
      </c>
      <c r="V594" s="23">
        <f t="shared" si="230"/>
        <v>0.76288522586755203</v>
      </c>
      <c r="W594" s="23">
        <f t="shared" si="231"/>
        <v>2.7059436571427407</v>
      </c>
      <c r="X594" s="23">
        <f t="shared" si="232"/>
        <v>0.28192945697660887</v>
      </c>
      <c r="Y594" s="23">
        <f t="shared" si="233"/>
        <v>1.8051925279811916</v>
      </c>
      <c r="Z594" s="23">
        <f t="shared" si="234"/>
        <v>3.9678866035551366</v>
      </c>
      <c r="AA594" s="23">
        <f t="shared" si="235"/>
        <v>0.45495063451757417</v>
      </c>
      <c r="AB594" s="23">
        <f t="shared" si="236"/>
        <v>1.0423073021136395</v>
      </c>
      <c r="AC594" s="23">
        <f t="shared" si="237"/>
        <v>11.152316633979867</v>
      </c>
      <c r="AD594" s="23">
        <f t="shared" si="238"/>
        <v>104.23073021136395</v>
      </c>
      <c r="AE594" s="23">
        <f t="shared" si="239"/>
        <v>-0.2</v>
      </c>
      <c r="AF594" s="46">
        <f t="shared" si="240"/>
        <v>0.17463296584218951</v>
      </c>
      <c r="AG594" s="23">
        <f t="shared" si="241"/>
        <v>0.12683517078905249</v>
      </c>
      <c r="AH594" s="23">
        <f t="shared" si="242"/>
        <v>1.2153680148374597</v>
      </c>
      <c r="AI594" s="155">
        <f t="shared" si="243"/>
        <v>0.17596463260498635</v>
      </c>
      <c r="AJ594" s="155">
        <f t="shared" si="244"/>
        <v>2.5514373645117477E-2</v>
      </c>
      <c r="AK594" s="155">
        <f t="shared" si="245"/>
        <v>0.20147900625010381</v>
      </c>
      <c r="AL594" s="155">
        <f t="shared" si="246"/>
        <v>11.996520096729432</v>
      </c>
    </row>
    <row r="595" spans="1:38" s="156" customFormat="1" x14ac:dyDescent="0.35">
      <c r="A595" s="23">
        <f>'Uitgebreide invoer'!A595</f>
        <v>413.69999999999573</v>
      </c>
      <c r="B595" s="23">
        <f t="shared" si="225"/>
        <v>0.69999999999998863</v>
      </c>
      <c r="C595" s="23">
        <f>'Uitgebreide invoer'!B595</f>
        <v>0.2</v>
      </c>
      <c r="D595" s="23" t="str">
        <f>'Uitgebreide invoer'!C595</f>
        <v>100 - Riet</v>
      </c>
      <c r="E595" s="23">
        <f>'Uitgebreide invoer'!D595</f>
        <v>100</v>
      </c>
      <c r="F595" s="23">
        <f>'Uitgebreide invoer'!E595</f>
        <v>1.5</v>
      </c>
      <c r="G595" s="23">
        <f>'Uitgebreide invoer'!F595</f>
        <v>1.2</v>
      </c>
      <c r="H595" s="23">
        <f>'Uitgebreide invoer'!G595</f>
        <v>1.2</v>
      </c>
      <c r="I595" s="23">
        <f>'Uitgebreide invoer'!H595</f>
        <v>1</v>
      </c>
      <c r="J595" s="24">
        <f>J594+(+H595-I595)/(MAX('Invoerblad heterogene watergang'!$H$9:$H$17))*B595</f>
        <v>1.118199999999987</v>
      </c>
      <c r="K595" s="24">
        <f t="shared" si="247"/>
        <v>1.8860163585618481</v>
      </c>
      <c r="L595" s="79">
        <f t="shared" si="248"/>
        <v>0.76764497226879236</v>
      </c>
      <c r="M595" s="91">
        <f>'Uitgebreide invoer'!K595</f>
        <v>50</v>
      </c>
      <c r="N595" s="89">
        <f t="shared" si="226"/>
        <v>1.4681999999999871</v>
      </c>
      <c r="O595" s="93" t="str">
        <f>'Uitgebreide invoer'!L595</f>
        <v>Begroeiing volgt bodemverloop</v>
      </c>
      <c r="P595" s="23">
        <f t="shared" si="227"/>
        <v>0.35</v>
      </c>
      <c r="Q595" s="24">
        <f t="shared" si="228"/>
        <v>2.4483756152670223E-4</v>
      </c>
      <c r="R595" s="23">
        <f>'Uitgebreide invoer'!I595</f>
        <v>0</v>
      </c>
      <c r="S595" s="23">
        <f t="shared" si="229"/>
        <v>0</v>
      </c>
      <c r="T595" s="24">
        <f t="shared" si="249"/>
        <v>0.41764497226879238</v>
      </c>
      <c r="U595" s="23" t="str">
        <f>'Uitgebreide invoer'!J595</f>
        <v>Nee</v>
      </c>
      <c r="V595" s="23">
        <f t="shared" si="230"/>
        <v>0.76281495101465135</v>
      </c>
      <c r="W595" s="23">
        <f t="shared" si="231"/>
        <v>2.7058403624548664</v>
      </c>
      <c r="X595" s="23">
        <f t="shared" si="232"/>
        <v>0.2819142480092911</v>
      </c>
      <c r="Y595" s="23">
        <f t="shared" si="233"/>
        <v>1.8050921718968835</v>
      </c>
      <c r="Z595" s="23">
        <f t="shared" si="234"/>
        <v>3.9677833088672632</v>
      </c>
      <c r="AA595" s="23">
        <f t="shared" si="235"/>
        <v>0.4549371856731278</v>
      </c>
      <c r="AB595" s="23">
        <f t="shared" si="236"/>
        <v>1.0422772208822322</v>
      </c>
      <c r="AC595" s="23">
        <f t="shared" si="237"/>
        <v>11.150888265172505</v>
      </c>
      <c r="AD595" s="23">
        <f t="shared" si="238"/>
        <v>104.22772208822322</v>
      </c>
      <c r="AE595" s="23">
        <f t="shared" si="239"/>
        <v>-0.2</v>
      </c>
      <c r="AF595" s="46">
        <f t="shared" si="240"/>
        <v>0.1746284806587613</v>
      </c>
      <c r="AG595" s="23">
        <f t="shared" si="241"/>
        <v>0.12685759670619356</v>
      </c>
      <c r="AH595" s="23">
        <f t="shared" si="242"/>
        <v>1.2155815963055985</v>
      </c>
      <c r="AI595" s="155">
        <f t="shared" si="243"/>
        <v>0.17596017017532695</v>
      </c>
      <c r="AJ595" s="155">
        <f t="shared" si="244"/>
        <v>2.5518861319563373E-2</v>
      </c>
      <c r="AK595" s="155">
        <f t="shared" si="245"/>
        <v>0.20147903149489033</v>
      </c>
      <c r="AL595" s="155">
        <f t="shared" si="246"/>
        <v>11.996194561589741</v>
      </c>
    </row>
    <row r="596" spans="1:38" s="156" customFormat="1" x14ac:dyDescent="0.35">
      <c r="A596" s="23">
        <f>'Uitgebreide invoer'!A596</f>
        <v>414.39999999999571</v>
      </c>
      <c r="B596" s="23">
        <f t="shared" si="225"/>
        <v>0.69999999999998863</v>
      </c>
      <c r="C596" s="23">
        <f>'Uitgebreide invoer'!B596</f>
        <v>0.2</v>
      </c>
      <c r="D596" s="23" t="str">
        <f>'Uitgebreide invoer'!C596</f>
        <v>100 - Riet</v>
      </c>
      <c r="E596" s="23">
        <f>'Uitgebreide invoer'!D596</f>
        <v>100</v>
      </c>
      <c r="F596" s="23">
        <f>'Uitgebreide invoer'!E596</f>
        <v>1.5</v>
      </c>
      <c r="G596" s="23">
        <f>'Uitgebreide invoer'!F596</f>
        <v>1.2</v>
      </c>
      <c r="H596" s="23">
        <f>'Uitgebreide invoer'!G596</f>
        <v>1.2</v>
      </c>
      <c r="I596" s="23">
        <f>'Uitgebreide invoer'!H596</f>
        <v>1</v>
      </c>
      <c r="J596" s="24">
        <f>J595+(+H596-I596)/(MAX('Invoerblad heterogene watergang'!$H$9:$H$17))*B596</f>
        <v>1.118399999999987</v>
      </c>
      <c r="K596" s="24">
        <f t="shared" si="247"/>
        <v>1.8861877799047282</v>
      </c>
      <c r="L596" s="79">
        <f t="shared" si="248"/>
        <v>0.76761635856186117</v>
      </c>
      <c r="M596" s="91">
        <f>'Uitgebreide invoer'!K596</f>
        <v>50</v>
      </c>
      <c r="N596" s="89">
        <f t="shared" si="226"/>
        <v>1.468399999999987</v>
      </c>
      <c r="O596" s="93" t="str">
        <f>'Uitgebreide invoer'!L596</f>
        <v>Begroeiing volgt bodemverloop</v>
      </c>
      <c r="P596" s="23">
        <f t="shared" si="227"/>
        <v>0.35</v>
      </c>
      <c r="Q596" s="24">
        <f t="shared" si="228"/>
        <v>2.448876326859337E-4</v>
      </c>
      <c r="R596" s="23">
        <f>'Uitgebreide invoer'!I596</f>
        <v>0</v>
      </c>
      <c r="S596" s="23">
        <f t="shared" si="229"/>
        <v>0</v>
      </c>
      <c r="T596" s="24">
        <f t="shared" si="249"/>
        <v>0.41761635856186119</v>
      </c>
      <c r="U596" s="23" t="str">
        <f>'Uitgebreide invoer'!J596</f>
        <v>Nee</v>
      </c>
      <c r="V596" s="23">
        <f t="shared" si="230"/>
        <v>0.76274476468193686</v>
      </c>
      <c r="W596" s="23">
        <f t="shared" si="231"/>
        <v>2.7057371942673454</v>
      </c>
      <c r="X596" s="23">
        <f t="shared" si="232"/>
        <v>0.28189905741694604</v>
      </c>
      <c r="Y596" s="23">
        <f t="shared" si="233"/>
        <v>1.8049919411718909</v>
      </c>
      <c r="Z596" s="23">
        <f t="shared" si="234"/>
        <v>3.9676801406797413</v>
      </c>
      <c r="AA596" s="23">
        <f t="shared" si="235"/>
        <v>0.45492375321934608</v>
      </c>
      <c r="AB596" s="23">
        <f t="shared" si="236"/>
        <v>1.0422471764899539</v>
      </c>
      <c r="AC596" s="23">
        <f t="shared" si="237"/>
        <v>11.149461741498046</v>
      </c>
      <c r="AD596" s="23">
        <f t="shared" si="238"/>
        <v>104.22471764899539</v>
      </c>
      <c r="AE596" s="23">
        <f t="shared" si="239"/>
        <v>-0.2</v>
      </c>
      <c r="AF596" s="46">
        <f t="shared" si="240"/>
        <v>0.17462400009325055</v>
      </c>
      <c r="AG596" s="23">
        <f t="shared" si="241"/>
        <v>0.12687999953374732</v>
      </c>
      <c r="AH596" s="23">
        <f t="shared" si="242"/>
        <v>1.2157951632164128</v>
      </c>
      <c r="AI596" s="155">
        <f t="shared" si="243"/>
        <v>0.17595571233015175</v>
      </c>
      <c r="AJ596" s="155">
        <f t="shared" si="244"/>
        <v>2.5523344372422336E-2</v>
      </c>
      <c r="AK596" s="155">
        <f t="shared" si="245"/>
        <v>0.2014790567025741</v>
      </c>
      <c r="AL596" s="155">
        <f t="shared" si="246"/>
        <v>11.995869437246231</v>
      </c>
    </row>
    <row r="597" spans="1:38" s="156" customFormat="1" x14ac:dyDescent="0.35">
      <c r="A597" s="23">
        <f>'Uitgebreide invoer'!A597</f>
        <v>415.0999999999957</v>
      </c>
      <c r="B597" s="23">
        <f t="shared" si="225"/>
        <v>0.69999999999998863</v>
      </c>
      <c r="C597" s="23">
        <f>'Uitgebreide invoer'!B597</f>
        <v>0.2</v>
      </c>
      <c r="D597" s="23" t="str">
        <f>'Uitgebreide invoer'!C597</f>
        <v>100 - Riet</v>
      </c>
      <c r="E597" s="23">
        <f>'Uitgebreide invoer'!D597</f>
        <v>100</v>
      </c>
      <c r="F597" s="23">
        <f>'Uitgebreide invoer'!E597</f>
        <v>1.5</v>
      </c>
      <c r="G597" s="23">
        <f>'Uitgebreide invoer'!F597</f>
        <v>1.2</v>
      </c>
      <c r="H597" s="23">
        <f>'Uitgebreide invoer'!G597</f>
        <v>1.2</v>
      </c>
      <c r="I597" s="23">
        <f>'Uitgebreide invoer'!H597</f>
        <v>1</v>
      </c>
      <c r="J597" s="24">
        <f>J596+(+H597-I597)/(MAX('Invoerblad heterogene watergang'!$H$9:$H$17))*B597</f>
        <v>1.1185999999999869</v>
      </c>
      <c r="K597" s="24">
        <f t="shared" si="247"/>
        <v>1.886359236262362</v>
      </c>
      <c r="L597" s="79">
        <f t="shared" si="248"/>
        <v>0.76758777990474125</v>
      </c>
      <c r="M597" s="91">
        <f>'Uitgebreide invoer'!K597</f>
        <v>50</v>
      </c>
      <c r="N597" s="89">
        <f t="shared" si="226"/>
        <v>1.468599999999987</v>
      </c>
      <c r="O597" s="93" t="str">
        <f>'Uitgebreide invoer'!L597</f>
        <v>Begroeiing volgt bodemverloop</v>
      </c>
      <c r="P597" s="23">
        <f t="shared" si="227"/>
        <v>0.35</v>
      </c>
      <c r="Q597" s="24">
        <f t="shared" si="228"/>
        <v>2.4493765376256836E-4</v>
      </c>
      <c r="R597" s="23">
        <f>'Uitgebreide invoer'!I597</f>
        <v>0</v>
      </c>
      <c r="S597" s="23">
        <f t="shared" si="229"/>
        <v>0</v>
      </c>
      <c r="T597" s="24">
        <f t="shared" si="249"/>
        <v>0.41758777990474127</v>
      </c>
      <c r="U597" s="23" t="str">
        <f>'Uitgebreide invoer'!J597</f>
        <v>Nee</v>
      </c>
      <c r="V597" s="23">
        <f t="shared" si="230"/>
        <v>0.76267466677434548</v>
      </c>
      <c r="W597" s="23">
        <f t="shared" si="231"/>
        <v>2.7056341524537153</v>
      </c>
      <c r="X597" s="23">
        <f t="shared" si="232"/>
        <v>0.28188388518184643</v>
      </c>
      <c r="Y597" s="23">
        <f t="shared" si="233"/>
        <v>1.8048918356743238</v>
      </c>
      <c r="Z597" s="23">
        <f t="shared" si="234"/>
        <v>3.9675770988661112</v>
      </c>
      <c r="AA597" s="23">
        <f t="shared" si="235"/>
        <v>0.45491033714004991</v>
      </c>
      <c r="AB597" s="23">
        <f t="shared" si="236"/>
        <v>1.0422171688999784</v>
      </c>
      <c r="AC597" s="23">
        <f t="shared" si="237"/>
        <v>11.148037060853941</v>
      </c>
      <c r="AD597" s="23">
        <f t="shared" si="238"/>
        <v>104.22171688999784</v>
      </c>
      <c r="AE597" s="23">
        <f t="shared" si="239"/>
        <v>-0.2</v>
      </c>
      <c r="AF597" s="46">
        <f t="shared" si="240"/>
        <v>0.17461952414321413</v>
      </c>
      <c r="AG597" s="23">
        <f t="shared" si="241"/>
        <v>0.12690237928392939</v>
      </c>
      <c r="AH597" s="23">
        <f t="shared" si="242"/>
        <v>1.2160087155791677</v>
      </c>
      <c r="AI597" s="155">
        <f t="shared" si="243"/>
        <v>0.1759512590670641</v>
      </c>
      <c r="AJ597" s="155">
        <f t="shared" si="244"/>
        <v>2.5527822806142714E-2</v>
      </c>
      <c r="AK597" s="155">
        <f t="shared" si="245"/>
        <v>0.20147908187320682</v>
      </c>
      <c r="AL597" s="155">
        <f t="shared" si="246"/>
        <v>11.995544723261149</v>
      </c>
    </row>
    <row r="598" spans="1:38" s="156" customFormat="1" x14ac:dyDescent="0.35">
      <c r="A598" s="23">
        <f>'Uitgebreide invoer'!A598</f>
        <v>415.79999999999569</v>
      </c>
      <c r="B598" s="23">
        <f t="shared" si="225"/>
        <v>0.69999999999998863</v>
      </c>
      <c r="C598" s="23">
        <f>'Uitgebreide invoer'!B598</f>
        <v>0.2</v>
      </c>
      <c r="D598" s="23" t="str">
        <f>'Uitgebreide invoer'!C598</f>
        <v>100 - Riet</v>
      </c>
      <c r="E598" s="23">
        <f>'Uitgebreide invoer'!D598</f>
        <v>100</v>
      </c>
      <c r="F598" s="23">
        <f>'Uitgebreide invoer'!E598</f>
        <v>1.5</v>
      </c>
      <c r="G598" s="23">
        <f>'Uitgebreide invoer'!F598</f>
        <v>1.2</v>
      </c>
      <c r="H598" s="23">
        <f>'Uitgebreide invoer'!G598</f>
        <v>1.2</v>
      </c>
      <c r="I598" s="23">
        <f>'Uitgebreide invoer'!H598</f>
        <v>1</v>
      </c>
      <c r="J598" s="24">
        <f>J597+(+H598-I598)/(MAX('Invoerblad heterogene watergang'!$H$9:$H$17))*B598</f>
        <v>1.1187999999999869</v>
      </c>
      <c r="K598" s="24">
        <f t="shared" si="247"/>
        <v>1.8865307275997074</v>
      </c>
      <c r="L598" s="79">
        <f t="shared" si="248"/>
        <v>0.7675592362623751</v>
      </c>
      <c r="M598" s="91">
        <f>'Uitgebreide invoer'!K598</f>
        <v>50</v>
      </c>
      <c r="N598" s="89">
        <f t="shared" si="226"/>
        <v>1.468799999999987</v>
      </c>
      <c r="O598" s="93" t="str">
        <f>'Uitgebreide invoer'!L598</f>
        <v>Begroeiing volgt bodemverloop</v>
      </c>
      <c r="P598" s="23">
        <f t="shared" si="227"/>
        <v>0.35</v>
      </c>
      <c r="Q598" s="24">
        <f t="shared" si="228"/>
        <v>2.4498762477916883E-4</v>
      </c>
      <c r="R598" s="23">
        <f>'Uitgebreide invoer'!I598</f>
        <v>0</v>
      </c>
      <c r="S598" s="23">
        <f t="shared" si="229"/>
        <v>0</v>
      </c>
      <c r="T598" s="24">
        <f t="shared" si="249"/>
        <v>0.41755923626237512</v>
      </c>
      <c r="U598" s="23" t="str">
        <f>'Uitgebreide invoer'!J598</f>
        <v>Nee</v>
      </c>
      <c r="V598" s="23">
        <f t="shared" si="230"/>
        <v>0.76260465719687709</v>
      </c>
      <c r="W598" s="23">
        <f t="shared" si="231"/>
        <v>2.7055312368875759</v>
      </c>
      <c r="X598" s="23">
        <f t="shared" si="232"/>
        <v>0.28186873128627121</v>
      </c>
      <c r="Y598" s="23">
        <f t="shared" si="233"/>
        <v>1.8047918552723707</v>
      </c>
      <c r="Z598" s="23">
        <f t="shared" si="234"/>
        <v>3.9674741832999718</v>
      </c>
      <c r="AA598" s="23">
        <f t="shared" si="235"/>
        <v>0.45489693741906689</v>
      </c>
      <c r="AB598" s="23">
        <f t="shared" si="236"/>
        <v>1.0421871980754935</v>
      </c>
      <c r="AC598" s="23">
        <f t="shared" si="237"/>
        <v>11.146614221139357</v>
      </c>
      <c r="AD598" s="23">
        <f t="shared" si="238"/>
        <v>104.21871980754935</v>
      </c>
      <c r="AE598" s="23">
        <f t="shared" si="239"/>
        <v>-0.2</v>
      </c>
      <c r="AF598" s="46">
        <f t="shared" si="240"/>
        <v>0.17461505280620429</v>
      </c>
      <c r="AG598" s="23">
        <f t="shared" si="241"/>
        <v>0.1269247359689786</v>
      </c>
      <c r="AH598" s="23">
        <f t="shared" si="242"/>
        <v>1.2162222534031397</v>
      </c>
      <c r="AI598" s="155">
        <f t="shared" si="243"/>
        <v>0.17594681038366261</v>
      </c>
      <c r="AJ598" s="155">
        <f t="shared" si="244"/>
        <v>2.5532296623177232E-2</v>
      </c>
      <c r="AK598" s="155">
        <f t="shared" si="245"/>
        <v>0.20147910700683985</v>
      </c>
      <c r="AL598" s="155">
        <f t="shared" si="246"/>
        <v>11.995220419196999</v>
      </c>
    </row>
    <row r="599" spans="1:38" s="156" customFormat="1" x14ac:dyDescent="0.35">
      <c r="A599" s="23">
        <f>'Uitgebreide invoer'!A599</f>
        <v>416.49999999999568</v>
      </c>
      <c r="B599" s="23">
        <f t="shared" si="225"/>
        <v>0.69999999999998863</v>
      </c>
      <c r="C599" s="23">
        <f>'Uitgebreide invoer'!B599</f>
        <v>0.2</v>
      </c>
      <c r="D599" s="23" t="str">
        <f>'Uitgebreide invoer'!C599</f>
        <v>100 - Riet</v>
      </c>
      <c r="E599" s="23">
        <f>'Uitgebreide invoer'!D599</f>
        <v>100</v>
      </c>
      <c r="F599" s="23">
        <f>'Uitgebreide invoer'!E599</f>
        <v>1.5</v>
      </c>
      <c r="G599" s="23">
        <f>'Uitgebreide invoer'!F599</f>
        <v>1.2</v>
      </c>
      <c r="H599" s="23">
        <f>'Uitgebreide invoer'!G599</f>
        <v>1.2</v>
      </c>
      <c r="I599" s="23">
        <f>'Uitgebreide invoer'!H599</f>
        <v>1</v>
      </c>
      <c r="J599" s="24">
        <f>J598+(+H599-I599)/(MAX('Invoerblad heterogene watergang'!$H$9:$H$17))*B599</f>
        <v>1.1189999999999869</v>
      </c>
      <c r="K599" s="24">
        <f t="shared" si="247"/>
        <v>1.8867022538817382</v>
      </c>
      <c r="L599" s="79">
        <f t="shared" si="248"/>
        <v>0.76753072759972052</v>
      </c>
      <c r="M599" s="91">
        <f>'Uitgebreide invoer'!K599</f>
        <v>50</v>
      </c>
      <c r="N599" s="89">
        <f t="shared" si="226"/>
        <v>1.468999999999987</v>
      </c>
      <c r="O599" s="93" t="str">
        <f>'Uitgebreide invoer'!L599</f>
        <v>Begroeiing volgt bodemverloop</v>
      </c>
      <c r="P599" s="23">
        <f t="shared" si="227"/>
        <v>0.35</v>
      </c>
      <c r="Q599" s="24">
        <f t="shared" si="228"/>
        <v>2.4503754575835857E-4</v>
      </c>
      <c r="R599" s="23">
        <f>'Uitgebreide invoer'!I599</f>
        <v>0</v>
      </c>
      <c r="S599" s="23">
        <f t="shared" si="229"/>
        <v>0</v>
      </c>
      <c r="T599" s="24">
        <f t="shared" si="249"/>
        <v>0.41753072759972054</v>
      </c>
      <c r="U599" s="23" t="str">
        <f>'Uitgebreide invoer'!J599</f>
        <v>Nee</v>
      </c>
      <c r="V599" s="23">
        <f t="shared" si="230"/>
        <v>0.76253473585459264</v>
      </c>
      <c r="W599" s="23">
        <f t="shared" si="231"/>
        <v>2.7054284474425798</v>
      </c>
      <c r="X599" s="23">
        <f t="shared" si="232"/>
        <v>0.28185359571250562</v>
      </c>
      <c r="Y599" s="23">
        <f t="shared" si="233"/>
        <v>1.8046919998342992</v>
      </c>
      <c r="Z599" s="23">
        <f t="shared" si="234"/>
        <v>3.9673713938549762</v>
      </c>
      <c r="AA599" s="23">
        <f t="shared" si="235"/>
        <v>0.45488355404023162</v>
      </c>
      <c r="AB599" s="23">
        <f t="shared" si="236"/>
        <v>1.0421572639797065</v>
      </c>
      <c r="AC599" s="23">
        <f t="shared" si="237"/>
        <v>11.145193220255146</v>
      </c>
      <c r="AD599" s="23">
        <f t="shared" si="238"/>
        <v>104.21572639797066</v>
      </c>
      <c r="AE599" s="23">
        <f t="shared" si="239"/>
        <v>-0.2</v>
      </c>
      <c r="AF599" s="46">
        <f t="shared" si="240"/>
        <v>0.17461058607976879</v>
      </c>
      <c r="AG599" s="23">
        <f t="shared" si="241"/>
        <v>0.12694706960115612</v>
      </c>
      <c r="AH599" s="23">
        <f t="shared" si="242"/>
        <v>1.2164357766976146</v>
      </c>
      <c r="AI599" s="155">
        <f t="shared" si="243"/>
        <v>0.17594236627754142</v>
      </c>
      <c r="AJ599" s="155">
        <f t="shared" si="244"/>
        <v>2.5536765825983312E-2</v>
      </c>
      <c r="AK599" s="155">
        <f t="shared" si="245"/>
        <v>0.20147913210352475</v>
      </c>
      <c r="AL599" s="155">
        <f t="shared" si="246"/>
        <v>11.994896524616527</v>
      </c>
    </row>
    <row r="600" spans="1:38" s="156" customFormat="1" x14ac:dyDescent="0.35">
      <c r="A600" s="23">
        <f>'Uitgebreide invoer'!A600</f>
        <v>417.19999999999567</v>
      </c>
      <c r="B600" s="23">
        <f t="shared" si="225"/>
        <v>0.69999999999998863</v>
      </c>
      <c r="C600" s="23">
        <f>'Uitgebreide invoer'!B600</f>
        <v>0.2</v>
      </c>
      <c r="D600" s="23" t="str">
        <f>'Uitgebreide invoer'!C600</f>
        <v>100 - Riet</v>
      </c>
      <c r="E600" s="23">
        <f>'Uitgebreide invoer'!D600</f>
        <v>100</v>
      </c>
      <c r="F600" s="23">
        <f>'Uitgebreide invoer'!E600</f>
        <v>1.5</v>
      </c>
      <c r="G600" s="23">
        <f>'Uitgebreide invoer'!F600</f>
        <v>1.2</v>
      </c>
      <c r="H600" s="23">
        <f>'Uitgebreide invoer'!G600</f>
        <v>1.2</v>
      </c>
      <c r="I600" s="23">
        <f>'Uitgebreide invoer'!H600</f>
        <v>1</v>
      </c>
      <c r="J600" s="24">
        <f>J599+(+H600-I600)/(MAX('Invoerblad heterogene watergang'!$H$9:$H$17))*B600</f>
        <v>1.1191999999999869</v>
      </c>
      <c r="K600" s="24">
        <f t="shared" si="247"/>
        <v>1.8868738150734441</v>
      </c>
      <c r="L600" s="79">
        <f t="shared" si="248"/>
        <v>0.76750225388175131</v>
      </c>
      <c r="M600" s="91">
        <f>'Uitgebreide invoer'!K600</f>
        <v>50</v>
      </c>
      <c r="N600" s="89">
        <f t="shared" si="226"/>
        <v>1.469199999999987</v>
      </c>
      <c r="O600" s="93" t="str">
        <f>'Uitgebreide invoer'!L600</f>
        <v>Begroeiing volgt bodemverloop</v>
      </c>
      <c r="P600" s="23">
        <f t="shared" si="227"/>
        <v>0.35</v>
      </c>
      <c r="Q600" s="24">
        <f t="shared" si="228"/>
        <v>2.4508741672282065E-4</v>
      </c>
      <c r="R600" s="23">
        <f>'Uitgebreide invoer'!I600</f>
        <v>0</v>
      </c>
      <c r="S600" s="23">
        <f t="shared" si="229"/>
        <v>0</v>
      </c>
      <c r="T600" s="24">
        <f t="shared" si="249"/>
        <v>0.41750225388175133</v>
      </c>
      <c r="U600" s="23" t="str">
        <f>'Uitgebreide invoer'!J600</f>
        <v>Nee</v>
      </c>
      <c r="V600" s="23">
        <f t="shared" si="230"/>
        <v>0.76246490265261502</v>
      </c>
      <c r="W600" s="23">
        <f t="shared" si="231"/>
        <v>2.7053257839924387</v>
      </c>
      <c r="X600" s="23">
        <f t="shared" si="232"/>
        <v>0.28183847844284105</v>
      </c>
      <c r="Y600" s="23">
        <f t="shared" si="233"/>
        <v>1.8045922692284537</v>
      </c>
      <c r="Z600" s="23">
        <f t="shared" si="234"/>
        <v>3.9672687304048351</v>
      </c>
      <c r="AA600" s="23">
        <f t="shared" si="235"/>
        <v>0.45487018698738524</v>
      </c>
      <c r="AB600" s="23">
        <f t="shared" si="236"/>
        <v>1.0421273665758388</v>
      </c>
      <c r="AC600" s="23">
        <f t="shared" si="237"/>
        <v>11.143774056103865</v>
      </c>
      <c r="AD600" s="23">
        <f t="shared" si="238"/>
        <v>104.21273665758389</v>
      </c>
      <c r="AE600" s="23">
        <f t="shared" si="239"/>
        <v>-0.2</v>
      </c>
      <c r="AF600" s="46">
        <f t="shared" si="240"/>
        <v>0.17460612396145087</v>
      </c>
      <c r="AG600" s="23">
        <f t="shared" si="241"/>
        <v>0.12696938019274573</v>
      </c>
      <c r="AH600" s="23">
        <f t="shared" si="242"/>
        <v>1.2166492854718882</v>
      </c>
      <c r="AI600" s="155">
        <f t="shared" si="243"/>
        <v>0.17593792674629014</v>
      </c>
      <c r="AJ600" s="155">
        <f t="shared" si="244"/>
        <v>2.5541230417022831E-2</v>
      </c>
      <c r="AK600" s="155">
        <f t="shared" si="245"/>
        <v>0.20147915716331297</v>
      </c>
      <c r="AL600" s="155">
        <f t="shared" si="246"/>
        <v>11.99457303908275</v>
      </c>
    </row>
    <row r="601" spans="1:38" s="156" customFormat="1" x14ac:dyDescent="0.35">
      <c r="A601" s="23">
        <f>'Uitgebreide invoer'!A601</f>
        <v>417.89999999999566</v>
      </c>
      <c r="B601" s="23">
        <f t="shared" si="225"/>
        <v>0.69999999999998863</v>
      </c>
      <c r="C601" s="23">
        <f>'Uitgebreide invoer'!B601</f>
        <v>0.2</v>
      </c>
      <c r="D601" s="23" t="str">
        <f>'Uitgebreide invoer'!C601</f>
        <v>100 - Riet</v>
      </c>
      <c r="E601" s="23">
        <f>'Uitgebreide invoer'!D601</f>
        <v>100</v>
      </c>
      <c r="F601" s="23">
        <f>'Uitgebreide invoer'!E601</f>
        <v>1.5</v>
      </c>
      <c r="G601" s="23">
        <f>'Uitgebreide invoer'!F601</f>
        <v>1.2</v>
      </c>
      <c r="H601" s="23">
        <f>'Uitgebreide invoer'!G601</f>
        <v>1.2</v>
      </c>
      <c r="I601" s="23">
        <f>'Uitgebreide invoer'!H601</f>
        <v>1</v>
      </c>
      <c r="J601" s="24">
        <f>J600+(+H601-I601)/(MAX('Invoerblad heterogene watergang'!$H$9:$H$17))*B601</f>
        <v>1.1193999999999868</v>
      </c>
      <c r="K601" s="24">
        <f t="shared" si="247"/>
        <v>1.8870454111398307</v>
      </c>
      <c r="L601" s="79">
        <f t="shared" si="248"/>
        <v>0.76747381507345724</v>
      </c>
      <c r="M601" s="91">
        <f>'Uitgebreide invoer'!K601</f>
        <v>50</v>
      </c>
      <c r="N601" s="89">
        <f t="shared" si="226"/>
        <v>1.4693999999999869</v>
      </c>
      <c r="O601" s="93" t="str">
        <f>'Uitgebreide invoer'!L601</f>
        <v>Begroeiing volgt bodemverloop</v>
      </c>
      <c r="P601" s="23">
        <f t="shared" si="227"/>
        <v>0.35</v>
      </c>
      <c r="Q601" s="24">
        <f t="shared" si="228"/>
        <v>2.4513723769529702E-4</v>
      </c>
      <c r="R601" s="23">
        <f>'Uitgebreide invoer'!I601</f>
        <v>0</v>
      </c>
      <c r="S601" s="23">
        <f t="shared" si="229"/>
        <v>0</v>
      </c>
      <c r="T601" s="24">
        <f t="shared" si="249"/>
        <v>0.41747381507345727</v>
      </c>
      <c r="U601" s="23" t="str">
        <f>'Uitgebreide invoer'!J601</f>
        <v>Nee</v>
      </c>
      <c r="V601" s="23">
        <f t="shared" si="230"/>
        <v>0.76239515749612952</v>
      </c>
      <c r="W601" s="23">
        <f t="shared" si="231"/>
        <v>2.7052232464109212</v>
      </c>
      <c r="X601" s="23">
        <f t="shared" si="232"/>
        <v>0.28182337945957542</v>
      </c>
      <c r="Y601" s="23">
        <f t="shared" si="233"/>
        <v>1.8044926633232596</v>
      </c>
      <c r="Z601" s="23">
        <f t="shared" si="234"/>
        <v>3.9671661928233171</v>
      </c>
      <c r="AA601" s="23">
        <f t="shared" si="235"/>
        <v>0.4548568362443759</v>
      </c>
      <c r="AB601" s="23">
        <f t="shared" si="236"/>
        <v>1.04209750582713</v>
      </c>
      <c r="AC601" s="23">
        <f t="shared" si="237"/>
        <v>11.142356726589774</v>
      </c>
      <c r="AD601" s="23">
        <f t="shared" si="238"/>
        <v>104.209750582713</v>
      </c>
      <c r="AE601" s="23">
        <f t="shared" si="239"/>
        <v>-0.2</v>
      </c>
      <c r="AF601" s="46">
        <f t="shared" si="240"/>
        <v>0.17460166644878924</v>
      </c>
      <c r="AG601" s="23">
        <f t="shared" si="241"/>
        <v>0.12699166775605383</v>
      </c>
      <c r="AH601" s="23">
        <f t="shared" si="242"/>
        <v>1.2168627797352665</v>
      </c>
      <c r="AI601" s="155">
        <f t="shared" si="243"/>
        <v>0.17593349178749376</v>
      </c>
      <c r="AJ601" s="155">
        <f t="shared" si="244"/>
        <v>2.5545690398762134E-2</v>
      </c>
      <c r="AK601" s="155">
        <f t="shared" si="245"/>
        <v>0.20147918218625591</v>
      </c>
      <c r="AL601" s="155">
        <f t="shared" si="246"/>
        <v>11.994249962158941</v>
      </c>
    </row>
    <row r="602" spans="1:38" s="156" customFormat="1" x14ac:dyDescent="0.35">
      <c r="A602" s="23">
        <f>'Uitgebreide invoer'!A602</f>
        <v>418.59999999999565</v>
      </c>
      <c r="B602" s="23">
        <f t="shared" si="225"/>
        <v>0.69999999999998863</v>
      </c>
      <c r="C602" s="23">
        <f>'Uitgebreide invoer'!B602</f>
        <v>0.2</v>
      </c>
      <c r="D602" s="23" t="str">
        <f>'Uitgebreide invoer'!C602</f>
        <v>100 - Riet</v>
      </c>
      <c r="E602" s="23">
        <f>'Uitgebreide invoer'!D602</f>
        <v>100</v>
      </c>
      <c r="F602" s="23">
        <f>'Uitgebreide invoer'!E602</f>
        <v>1.5</v>
      </c>
      <c r="G602" s="23">
        <f>'Uitgebreide invoer'!F602</f>
        <v>1.2</v>
      </c>
      <c r="H602" s="23">
        <f>'Uitgebreide invoer'!G602</f>
        <v>1.2</v>
      </c>
      <c r="I602" s="23">
        <f>'Uitgebreide invoer'!H602</f>
        <v>1</v>
      </c>
      <c r="J602" s="24">
        <f>J601+(+H602-I602)/(MAX('Invoerblad heterogene watergang'!$H$9:$H$17))*B602</f>
        <v>1.1195999999999868</v>
      </c>
      <c r="K602" s="24">
        <f t="shared" si="247"/>
        <v>1.8872170420459198</v>
      </c>
      <c r="L602" s="79">
        <f t="shared" si="248"/>
        <v>0.76744541113984388</v>
      </c>
      <c r="M602" s="91">
        <f>'Uitgebreide invoer'!K602</f>
        <v>50</v>
      </c>
      <c r="N602" s="89">
        <f t="shared" si="226"/>
        <v>1.4695999999999869</v>
      </c>
      <c r="O602" s="93" t="str">
        <f>'Uitgebreide invoer'!L602</f>
        <v>Begroeiing volgt bodemverloop</v>
      </c>
      <c r="P602" s="23">
        <f t="shared" si="227"/>
        <v>0.35</v>
      </c>
      <c r="Q602" s="24">
        <f t="shared" si="228"/>
        <v>2.4518700869858965E-4</v>
      </c>
      <c r="R602" s="23">
        <f>'Uitgebreide invoer'!I602</f>
        <v>0</v>
      </c>
      <c r="S602" s="23">
        <f t="shared" si="229"/>
        <v>0</v>
      </c>
      <c r="T602" s="24">
        <f t="shared" si="249"/>
        <v>0.4174454111398439</v>
      </c>
      <c r="U602" s="23" t="str">
        <f>'Uitgebreide invoer'!J602</f>
        <v>Nee</v>
      </c>
      <c r="V602" s="23">
        <f t="shared" si="230"/>
        <v>0.76232550029038271</v>
      </c>
      <c r="W602" s="23">
        <f t="shared" si="231"/>
        <v>2.7051208345718534</v>
      </c>
      <c r="X602" s="23">
        <f t="shared" si="232"/>
        <v>0.28180829874501262</v>
      </c>
      <c r="Y602" s="23">
        <f t="shared" si="233"/>
        <v>1.8043931819872185</v>
      </c>
      <c r="Z602" s="23">
        <f t="shared" si="234"/>
        <v>3.9670637809842493</v>
      </c>
      <c r="AA602" s="23">
        <f t="shared" si="235"/>
        <v>0.45484350179505789</v>
      </c>
      <c r="AB602" s="23">
        <f t="shared" si="236"/>
        <v>1.0420676816968357</v>
      </c>
      <c r="AC602" s="23">
        <f t="shared" si="237"/>
        <v>11.140941229618825</v>
      </c>
      <c r="AD602" s="23">
        <f t="shared" si="238"/>
        <v>104.20676816968357</v>
      </c>
      <c r="AE602" s="23">
        <f t="shared" si="239"/>
        <v>-0.2</v>
      </c>
      <c r="AF602" s="46">
        <f t="shared" si="240"/>
        <v>0.1745972135393182</v>
      </c>
      <c r="AG602" s="23">
        <f t="shared" si="241"/>
        <v>0.12701393230340904</v>
      </c>
      <c r="AH602" s="23">
        <f t="shared" si="242"/>
        <v>1.2170762594970648</v>
      </c>
      <c r="AI602" s="155">
        <f t="shared" si="243"/>
        <v>0.17592906139873268</v>
      </c>
      <c r="AJ602" s="155">
        <f t="shared" si="244"/>
        <v>2.5550145773672123E-2</v>
      </c>
      <c r="AK602" s="155">
        <f t="shared" si="245"/>
        <v>0.20147920717240481</v>
      </c>
      <c r="AL602" s="155">
        <f t="shared" si="246"/>
        <v>11.993927293408609</v>
      </c>
    </row>
    <row r="603" spans="1:38" s="156" customFormat="1" x14ac:dyDescent="0.35">
      <c r="A603" s="23">
        <f>'Uitgebreide invoer'!A603</f>
        <v>419.29999999999563</v>
      </c>
      <c r="B603" s="23">
        <f t="shared" si="225"/>
        <v>0.69999999999998863</v>
      </c>
      <c r="C603" s="23">
        <f>'Uitgebreide invoer'!B603</f>
        <v>0.2</v>
      </c>
      <c r="D603" s="23" t="str">
        <f>'Uitgebreide invoer'!C603</f>
        <v>100 - Riet</v>
      </c>
      <c r="E603" s="23">
        <f>'Uitgebreide invoer'!D603</f>
        <v>100</v>
      </c>
      <c r="F603" s="23">
        <f>'Uitgebreide invoer'!E603</f>
        <v>1.5</v>
      </c>
      <c r="G603" s="23">
        <f>'Uitgebreide invoer'!F603</f>
        <v>1.2</v>
      </c>
      <c r="H603" s="23">
        <f>'Uitgebreide invoer'!G603</f>
        <v>1.2</v>
      </c>
      <c r="I603" s="23">
        <f>'Uitgebreide invoer'!H603</f>
        <v>1</v>
      </c>
      <c r="J603" s="24">
        <f>J602+(+H603-I603)/(MAX('Invoerblad heterogene watergang'!$H$9:$H$17))*B603</f>
        <v>1.1197999999999868</v>
      </c>
      <c r="K603" s="24">
        <f t="shared" si="247"/>
        <v>1.8873887077567486</v>
      </c>
      <c r="L603" s="79">
        <f t="shared" si="248"/>
        <v>0.76741704204593297</v>
      </c>
      <c r="M603" s="91">
        <f>'Uitgebreide invoer'!K603</f>
        <v>50</v>
      </c>
      <c r="N603" s="89">
        <f t="shared" si="226"/>
        <v>1.4697999999999869</v>
      </c>
      <c r="O603" s="93" t="str">
        <f>'Uitgebreide invoer'!L603</f>
        <v>Begroeiing volgt bodemverloop</v>
      </c>
      <c r="P603" s="23">
        <f t="shared" si="227"/>
        <v>0.35</v>
      </c>
      <c r="Q603" s="24">
        <f t="shared" si="228"/>
        <v>2.4523672975555852E-4</v>
      </c>
      <c r="R603" s="23">
        <f>'Uitgebreide invoer'!I603</f>
        <v>0</v>
      </c>
      <c r="S603" s="23">
        <f t="shared" si="229"/>
        <v>0</v>
      </c>
      <c r="T603" s="24">
        <f t="shared" si="249"/>
        <v>0.417417042045933</v>
      </c>
      <c r="U603" s="23" t="str">
        <f>'Uitgebreide invoer'!J603</f>
        <v>Nee</v>
      </c>
      <c r="V603" s="23">
        <f t="shared" si="230"/>
        <v>0.76225593094068389</v>
      </c>
      <c r="W603" s="23">
        <f t="shared" si="231"/>
        <v>2.7050185483491189</v>
      </c>
      <c r="X603" s="23">
        <f t="shared" si="232"/>
        <v>0.28179323628146319</v>
      </c>
      <c r="Y603" s="23">
        <f t="shared" si="233"/>
        <v>1.8042938250889136</v>
      </c>
      <c r="Z603" s="23">
        <f t="shared" si="234"/>
        <v>3.9669614947615157</v>
      </c>
      <c r="AA603" s="23">
        <f t="shared" si="235"/>
        <v>0.45483018362329314</v>
      </c>
      <c r="AB603" s="23">
        <f t="shared" si="236"/>
        <v>1.0420378941482298</v>
      </c>
      <c r="AC603" s="23">
        <f t="shared" si="237"/>
        <v>11.139527563098678</v>
      </c>
      <c r="AD603" s="23">
        <f t="shared" si="238"/>
        <v>104.20378941482298</v>
      </c>
      <c r="AE603" s="23">
        <f t="shared" si="239"/>
        <v>-0.2</v>
      </c>
      <c r="AF603" s="46">
        <f t="shared" si="240"/>
        <v>0.1745927652305673</v>
      </c>
      <c r="AG603" s="23">
        <f t="shared" si="241"/>
        <v>0.12703617384716356</v>
      </c>
      <c r="AH603" s="23">
        <f t="shared" si="242"/>
        <v>1.2172897247666099</v>
      </c>
      <c r="AI603" s="155">
        <f t="shared" si="243"/>
        <v>0.17592463557758273</v>
      </c>
      <c r="AJ603" s="155">
        <f t="shared" si="244"/>
        <v>2.5554596544228071E-2</v>
      </c>
      <c r="AK603" s="155">
        <f t="shared" si="245"/>
        <v>0.20147923212181079</v>
      </c>
      <c r="AL603" s="155">
        <f t="shared" si="246"/>
        <v>11.993605032395543</v>
      </c>
    </row>
    <row r="604" spans="1:38" s="156" customFormat="1" x14ac:dyDescent="0.35">
      <c r="A604" s="23">
        <f>'Uitgebreide invoer'!A604</f>
        <v>419.99999999999562</v>
      </c>
      <c r="B604" s="23">
        <f t="shared" si="225"/>
        <v>0.69999999999998863</v>
      </c>
      <c r="C604" s="23">
        <f>'Uitgebreide invoer'!B604</f>
        <v>0.2</v>
      </c>
      <c r="D604" s="23" t="str">
        <f>'Uitgebreide invoer'!C604</f>
        <v>100 - Riet</v>
      </c>
      <c r="E604" s="23">
        <f>'Uitgebreide invoer'!D604</f>
        <v>100</v>
      </c>
      <c r="F604" s="23">
        <f>'Uitgebreide invoer'!E604</f>
        <v>1.5</v>
      </c>
      <c r="G604" s="23">
        <f>'Uitgebreide invoer'!F604</f>
        <v>1.2</v>
      </c>
      <c r="H604" s="23">
        <f>'Uitgebreide invoer'!G604</f>
        <v>1.2</v>
      </c>
      <c r="I604" s="23">
        <f>'Uitgebreide invoer'!H604</f>
        <v>1</v>
      </c>
      <c r="J604" s="24">
        <f>J603+(+H604-I604)/(MAX('Invoerblad heterogene watergang'!$H$9:$H$17))*B604</f>
        <v>1.1199999999999868</v>
      </c>
      <c r="K604" s="24">
        <f t="shared" si="247"/>
        <v>1.8875604082373709</v>
      </c>
      <c r="L604" s="79">
        <f t="shared" si="248"/>
        <v>0.76738870775676182</v>
      </c>
      <c r="M604" s="91">
        <f>'Uitgebreide invoer'!K604</f>
        <v>50</v>
      </c>
      <c r="N604" s="89">
        <f t="shared" si="226"/>
        <v>1.4699999999999869</v>
      </c>
      <c r="O604" s="93" t="str">
        <f>'Uitgebreide invoer'!L604</f>
        <v>Begroeiing volgt bodemverloop</v>
      </c>
      <c r="P604" s="23">
        <f t="shared" si="227"/>
        <v>0.35</v>
      </c>
      <c r="Q604" s="24">
        <f t="shared" si="228"/>
        <v>2.4528640088912452E-4</v>
      </c>
      <c r="R604" s="23">
        <f>'Uitgebreide invoer'!I604</f>
        <v>0</v>
      </c>
      <c r="S604" s="23">
        <f t="shared" si="229"/>
        <v>0</v>
      </c>
      <c r="T604" s="24">
        <f t="shared" si="249"/>
        <v>0.41738870775676185</v>
      </c>
      <c r="U604" s="23" t="str">
        <f>'Uitgebreide invoer'!J604</f>
        <v>Nee</v>
      </c>
      <c r="V604" s="23">
        <f t="shared" si="230"/>
        <v>0.76218644935240354</v>
      </c>
      <c r="W604" s="23">
        <f t="shared" si="231"/>
        <v>2.7049163876166586</v>
      </c>
      <c r="X604" s="23">
        <f t="shared" si="232"/>
        <v>0.28177819205124383</v>
      </c>
      <c r="Y604" s="23">
        <f t="shared" si="233"/>
        <v>1.8041945924970031</v>
      </c>
      <c r="Z604" s="23">
        <f t="shared" si="234"/>
        <v>3.9668593340290546</v>
      </c>
      <c r="AA604" s="23">
        <f t="shared" si="235"/>
        <v>0.45481688171294976</v>
      </c>
      <c r="AB604" s="23">
        <f t="shared" si="236"/>
        <v>1.0420081431445996</v>
      </c>
      <c r="AC604" s="23">
        <f t="shared" si="237"/>
        <v>11.138115724938682</v>
      </c>
      <c r="AD604" s="23">
        <f t="shared" si="238"/>
        <v>104.20081431445996</v>
      </c>
      <c r="AE604" s="23">
        <f t="shared" si="239"/>
        <v>-0.2</v>
      </c>
      <c r="AF604" s="46">
        <f t="shared" si="240"/>
        <v>0.1745883215200621</v>
      </c>
      <c r="AG604" s="23">
        <f t="shared" si="241"/>
        <v>0.12705839239968958</v>
      </c>
      <c r="AH604" s="23">
        <f t="shared" si="242"/>
        <v>1.2175031755532362</v>
      </c>
      <c r="AI604" s="155">
        <f t="shared" si="243"/>
        <v>0.17592021432161556</v>
      </c>
      <c r="AJ604" s="155">
        <f t="shared" si="244"/>
        <v>2.555904271290985E-2</v>
      </c>
      <c r="AK604" s="155">
        <f t="shared" si="245"/>
        <v>0.20147925703452541</v>
      </c>
      <c r="AL604" s="155">
        <f t="shared" si="246"/>
        <v>11.993283178683784</v>
      </c>
    </row>
    <row r="605" spans="1:38" s="156" customFormat="1" x14ac:dyDescent="0.35">
      <c r="A605" s="23">
        <f>'Uitgebreide invoer'!A605</f>
        <v>420.69999999999561</v>
      </c>
      <c r="B605" s="23">
        <f t="shared" si="225"/>
        <v>0.69999999999998863</v>
      </c>
      <c r="C605" s="23">
        <f>'Uitgebreide invoer'!B605</f>
        <v>0.2</v>
      </c>
      <c r="D605" s="23" t="str">
        <f>'Uitgebreide invoer'!C605</f>
        <v>100 - Riet</v>
      </c>
      <c r="E605" s="23">
        <f>'Uitgebreide invoer'!D605</f>
        <v>100</v>
      </c>
      <c r="F605" s="23">
        <f>'Uitgebreide invoer'!E605</f>
        <v>1.5</v>
      </c>
      <c r="G605" s="23">
        <f>'Uitgebreide invoer'!F605</f>
        <v>1.2</v>
      </c>
      <c r="H605" s="23">
        <f>'Uitgebreide invoer'!G605</f>
        <v>1.2</v>
      </c>
      <c r="I605" s="23">
        <f>'Uitgebreide invoer'!H605</f>
        <v>1</v>
      </c>
      <c r="J605" s="24">
        <f>J604+(+H605-I605)/(MAX('Invoerblad heterogene watergang'!$H$9:$H$17))*B605</f>
        <v>1.1201999999999868</v>
      </c>
      <c r="K605" s="24">
        <f t="shared" si="247"/>
        <v>1.8877321434528564</v>
      </c>
      <c r="L605" s="79">
        <f t="shared" si="248"/>
        <v>0.76736040823738416</v>
      </c>
      <c r="M605" s="91">
        <f>'Uitgebreide invoer'!K605</f>
        <v>50</v>
      </c>
      <c r="N605" s="89">
        <f t="shared" si="226"/>
        <v>1.4701999999999869</v>
      </c>
      <c r="O605" s="93" t="str">
        <f>'Uitgebreide invoer'!L605</f>
        <v>Begroeiing volgt bodemverloop</v>
      </c>
      <c r="P605" s="23">
        <f t="shared" si="227"/>
        <v>0.35</v>
      </c>
      <c r="Q605" s="24">
        <f t="shared" si="228"/>
        <v>2.4533602212226547E-4</v>
      </c>
      <c r="R605" s="23">
        <f>'Uitgebreide invoer'!I605</f>
        <v>0</v>
      </c>
      <c r="S605" s="23">
        <f t="shared" si="229"/>
        <v>0</v>
      </c>
      <c r="T605" s="24">
        <f t="shared" si="249"/>
        <v>0.41736040823738418</v>
      </c>
      <c r="U605" s="23" t="str">
        <f>'Uitgebreide invoer'!J605</f>
        <v>Nee</v>
      </c>
      <c r="V605" s="23">
        <f t="shared" si="230"/>
        <v>0.76211705543097497</v>
      </c>
      <c r="W605" s="23">
        <f t="shared" si="231"/>
        <v>2.704814352248472</v>
      </c>
      <c r="X605" s="23">
        <f t="shared" si="232"/>
        <v>0.28176316603667767</v>
      </c>
      <c r="Y605" s="23">
        <f t="shared" si="233"/>
        <v>1.8040954840802284</v>
      </c>
      <c r="Z605" s="23">
        <f t="shared" si="234"/>
        <v>3.9667572986608679</v>
      </c>
      <c r="AA605" s="23">
        <f t="shared" si="235"/>
        <v>0.45480359604790299</v>
      </c>
      <c r="AB605" s="23">
        <f t="shared" si="236"/>
        <v>1.0419784286492533</v>
      </c>
      <c r="AC605" s="23">
        <f t="shared" si="237"/>
        <v>11.136705713049897</v>
      </c>
      <c r="AD605" s="23">
        <f t="shared" si="238"/>
        <v>104.19784286492532</v>
      </c>
      <c r="AE605" s="23">
        <f t="shared" si="239"/>
        <v>-0.2</v>
      </c>
      <c r="AF605" s="46">
        <f t="shared" si="240"/>
        <v>0.17458388240532335</v>
      </c>
      <c r="AG605" s="23">
        <f t="shared" si="241"/>
        <v>0.12708058797338329</v>
      </c>
      <c r="AH605" s="23">
        <f t="shared" si="242"/>
        <v>1.217716611866289</v>
      </c>
      <c r="AI605" s="155">
        <f t="shared" si="243"/>
        <v>0.17591579762839796</v>
      </c>
      <c r="AJ605" s="155">
        <f t="shared" si="244"/>
        <v>2.5563484282201659E-2</v>
      </c>
      <c r="AK605" s="155">
        <f t="shared" si="245"/>
        <v>0.20147928191059961</v>
      </c>
      <c r="AL605" s="155">
        <f t="shared" si="246"/>
        <v>11.992961731837621</v>
      </c>
    </row>
    <row r="606" spans="1:38" s="156" customFormat="1" x14ac:dyDescent="0.35">
      <c r="A606" s="23">
        <f>'Uitgebreide invoer'!A606</f>
        <v>421.3999999999956</v>
      </c>
      <c r="B606" s="23">
        <f t="shared" si="225"/>
        <v>0.69999999999998863</v>
      </c>
      <c r="C606" s="23">
        <f>'Uitgebreide invoer'!B606</f>
        <v>0.2</v>
      </c>
      <c r="D606" s="23" t="str">
        <f>'Uitgebreide invoer'!C606</f>
        <v>100 - Riet</v>
      </c>
      <c r="E606" s="23">
        <f>'Uitgebreide invoer'!D606</f>
        <v>100</v>
      </c>
      <c r="F606" s="23">
        <f>'Uitgebreide invoer'!E606</f>
        <v>1.5</v>
      </c>
      <c r="G606" s="23">
        <f>'Uitgebreide invoer'!F606</f>
        <v>1.2</v>
      </c>
      <c r="H606" s="23">
        <f>'Uitgebreide invoer'!G606</f>
        <v>1.2</v>
      </c>
      <c r="I606" s="23">
        <f>'Uitgebreide invoer'!H606</f>
        <v>1</v>
      </c>
      <c r="J606" s="24">
        <f>J605+(+H606-I606)/(MAX('Invoerblad heterogene watergang'!$H$9:$H$17))*B606</f>
        <v>1.1203999999999867</v>
      </c>
      <c r="K606" s="24">
        <f t="shared" si="247"/>
        <v>1.8879039133682911</v>
      </c>
      <c r="L606" s="79">
        <f t="shared" si="248"/>
        <v>0.76733214345286971</v>
      </c>
      <c r="M606" s="91">
        <f>'Uitgebreide invoer'!K606</f>
        <v>50</v>
      </c>
      <c r="N606" s="89">
        <f t="shared" si="226"/>
        <v>1.4703999999999868</v>
      </c>
      <c r="O606" s="93" t="str">
        <f>'Uitgebreide invoer'!L606</f>
        <v>Begroeiing volgt bodemverloop</v>
      </c>
      <c r="P606" s="23">
        <f t="shared" si="227"/>
        <v>0.35</v>
      </c>
      <c r="Q606" s="24">
        <f t="shared" si="228"/>
        <v>2.4538559347801774E-4</v>
      </c>
      <c r="R606" s="23">
        <f>'Uitgebreide invoer'!I606</f>
        <v>0</v>
      </c>
      <c r="S606" s="23">
        <f t="shared" si="229"/>
        <v>0</v>
      </c>
      <c r="T606" s="24">
        <f t="shared" si="249"/>
        <v>0.41733214345286973</v>
      </c>
      <c r="U606" s="23" t="str">
        <f>'Uitgebreide invoer'!J606</f>
        <v>Nee</v>
      </c>
      <c r="V606" s="23">
        <f t="shared" si="230"/>
        <v>0.76204774908189366</v>
      </c>
      <c r="W606" s="23">
        <f t="shared" si="231"/>
        <v>2.7047124421186148</v>
      </c>
      <c r="X606" s="23">
        <f t="shared" si="232"/>
        <v>0.28174815822009447</v>
      </c>
      <c r="Y606" s="23">
        <f t="shared" si="233"/>
        <v>1.8039964997074065</v>
      </c>
      <c r="Z606" s="23">
        <f t="shared" si="234"/>
        <v>3.9666553885310112</v>
      </c>
      <c r="AA606" s="23">
        <f t="shared" si="235"/>
        <v>0.45479032661203483</v>
      </c>
      <c r="AB606" s="23">
        <f t="shared" si="236"/>
        <v>1.041948750625513</v>
      </c>
      <c r="AC606" s="23">
        <f t="shared" si="237"/>
        <v>11.135297525345086</v>
      </c>
      <c r="AD606" s="23">
        <f t="shared" si="238"/>
        <v>104.19487506255129</v>
      </c>
      <c r="AE606" s="23">
        <f t="shared" si="239"/>
        <v>-0.2</v>
      </c>
      <c r="AF606" s="46">
        <f t="shared" si="240"/>
        <v>0.17457944788386737</v>
      </c>
      <c r="AG606" s="23">
        <f t="shared" si="241"/>
        <v>0.12710276058066322</v>
      </c>
      <c r="AH606" s="23">
        <f t="shared" si="242"/>
        <v>1.217930033715124</v>
      </c>
      <c r="AI606" s="155">
        <f t="shared" si="243"/>
        <v>0.17591138549549218</v>
      </c>
      <c r="AJ606" s="155">
        <f t="shared" si="244"/>
        <v>2.556792125459206E-2</v>
      </c>
      <c r="AK606" s="155">
        <f t="shared" si="245"/>
        <v>0.20147930675008424</v>
      </c>
      <c r="AL606" s="155">
        <f t="shared" si="246"/>
        <v>11.992640691421611</v>
      </c>
    </row>
    <row r="607" spans="1:38" s="156" customFormat="1" x14ac:dyDescent="0.35">
      <c r="A607" s="23">
        <f>'Uitgebreide invoer'!A607</f>
        <v>422.09999999999559</v>
      </c>
      <c r="B607" s="23">
        <f t="shared" si="225"/>
        <v>0.69999999999998863</v>
      </c>
      <c r="C607" s="23">
        <f>'Uitgebreide invoer'!B607</f>
        <v>0.2</v>
      </c>
      <c r="D607" s="23" t="str">
        <f>'Uitgebreide invoer'!C607</f>
        <v>100 - Riet</v>
      </c>
      <c r="E607" s="23">
        <f>'Uitgebreide invoer'!D607</f>
        <v>100</v>
      </c>
      <c r="F607" s="23">
        <f>'Uitgebreide invoer'!E607</f>
        <v>1.5</v>
      </c>
      <c r="G607" s="23">
        <f>'Uitgebreide invoer'!F607</f>
        <v>1.2</v>
      </c>
      <c r="H607" s="23">
        <f>'Uitgebreide invoer'!G607</f>
        <v>1.2</v>
      </c>
      <c r="I607" s="23">
        <f>'Uitgebreide invoer'!H607</f>
        <v>1</v>
      </c>
      <c r="J607" s="24">
        <f>J606+(+H607-I607)/(MAX('Invoerblad heterogene watergang'!$H$9:$H$17))*B607</f>
        <v>1.1205999999999867</v>
      </c>
      <c r="K607" s="24">
        <f t="shared" si="247"/>
        <v>1.8880757179487768</v>
      </c>
      <c r="L607" s="79">
        <f t="shared" si="248"/>
        <v>0.76730391336830439</v>
      </c>
      <c r="M607" s="91">
        <f>'Uitgebreide invoer'!K607</f>
        <v>50</v>
      </c>
      <c r="N607" s="89">
        <f t="shared" si="226"/>
        <v>1.4705999999999868</v>
      </c>
      <c r="O607" s="93" t="str">
        <f>'Uitgebreide invoer'!L607</f>
        <v>Begroeiing volgt bodemverloop</v>
      </c>
      <c r="P607" s="23">
        <f t="shared" si="227"/>
        <v>0.35</v>
      </c>
      <c r="Q607" s="24">
        <f t="shared" si="228"/>
        <v>2.4543511497947712E-4</v>
      </c>
      <c r="R607" s="23">
        <f>'Uitgebreide invoer'!I607</f>
        <v>0</v>
      </c>
      <c r="S607" s="23">
        <f t="shared" si="229"/>
        <v>0</v>
      </c>
      <c r="T607" s="24">
        <f t="shared" si="249"/>
        <v>0.41730391336830441</v>
      </c>
      <c r="U607" s="23" t="str">
        <f>'Uitgebreide invoer'!J607</f>
        <v>Nee</v>
      </c>
      <c r="V607" s="23">
        <f t="shared" si="230"/>
        <v>0.76197853021071726</v>
      </c>
      <c r="W607" s="23">
        <f t="shared" si="231"/>
        <v>2.7046106571012039</v>
      </c>
      <c r="X607" s="23">
        <f t="shared" si="232"/>
        <v>0.28173316858383018</v>
      </c>
      <c r="Y607" s="23">
        <f t="shared" si="233"/>
        <v>1.8038976392474368</v>
      </c>
      <c r="Z607" s="23">
        <f t="shared" si="234"/>
        <v>3.9665536035136002</v>
      </c>
      <c r="AA607" s="23">
        <f t="shared" si="235"/>
        <v>0.45477707338923445</v>
      </c>
      <c r="AB607" s="23">
        <f t="shared" si="236"/>
        <v>1.0419191090367197</v>
      </c>
      <c r="AC607" s="23">
        <f t="shared" si="237"/>
        <v>11.133891159738704</v>
      </c>
      <c r="AD607" s="23">
        <f t="shared" si="238"/>
        <v>104.19191090367197</v>
      </c>
      <c r="AE607" s="23">
        <f t="shared" si="239"/>
        <v>-0.2</v>
      </c>
      <c r="AF607" s="46">
        <f t="shared" si="240"/>
        <v>0.17457501795320626</v>
      </c>
      <c r="AG607" s="23">
        <f t="shared" si="241"/>
        <v>0.12712491023396874</v>
      </c>
      <c r="AH607" s="23">
        <f t="shared" si="242"/>
        <v>1.2181434411091054</v>
      </c>
      <c r="AI607" s="155">
        <f t="shared" si="243"/>
        <v>0.17590697792045645</v>
      </c>
      <c r="AJ607" s="155">
        <f t="shared" si="244"/>
        <v>2.5572353632574166E-2</v>
      </c>
      <c r="AK607" s="155">
        <f t="shared" si="245"/>
        <v>0.20147933155303061</v>
      </c>
      <c r="AL607" s="155">
        <f t="shared" si="246"/>
        <v>11.992320057000562</v>
      </c>
    </row>
    <row r="608" spans="1:38" s="156" customFormat="1" x14ac:dyDescent="0.35">
      <c r="A608" s="23">
        <f>'Uitgebreide invoer'!A608</f>
        <v>422.79999999999558</v>
      </c>
      <c r="B608" s="23">
        <f t="shared" si="225"/>
        <v>0.69999999999998863</v>
      </c>
      <c r="C608" s="23">
        <f>'Uitgebreide invoer'!B608</f>
        <v>0.2</v>
      </c>
      <c r="D608" s="23" t="str">
        <f>'Uitgebreide invoer'!C608</f>
        <v>100 - Riet</v>
      </c>
      <c r="E608" s="23">
        <f>'Uitgebreide invoer'!D608</f>
        <v>100</v>
      </c>
      <c r="F608" s="23">
        <f>'Uitgebreide invoer'!E608</f>
        <v>1.5</v>
      </c>
      <c r="G608" s="23">
        <f>'Uitgebreide invoer'!F608</f>
        <v>1.2</v>
      </c>
      <c r="H608" s="23">
        <f>'Uitgebreide invoer'!G608</f>
        <v>1.2</v>
      </c>
      <c r="I608" s="23">
        <f>'Uitgebreide invoer'!H608</f>
        <v>1</v>
      </c>
      <c r="J608" s="24">
        <f>J607+(+H608-I608)/(MAX('Invoerblad heterogene watergang'!$H$9:$H$17))*B608</f>
        <v>1.1207999999999867</v>
      </c>
      <c r="K608" s="24">
        <f t="shared" si="247"/>
        <v>1.8882475571594317</v>
      </c>
      <c r="L608" s="79">
        <f t="shared" si="248"/>
        <v>0.76727571794879013</v>
      </c>
      <c r="M608" s="91">
        <f>'Uitgebreide invoer'!K608</f>
        <v>50</v>
      </c>
      <c r="N608" s="89">
        <f t="shared" si="226"/>
        <v>1.4707999999999868</v>
      </c>
      <c r="O608" s="93" t="str">
        <f>'Uitgebreide invoer'!L608</f>
        <v>Begroeiing volgt bodemverloop</v>
      </c>
      <c r="P608" s="23">
        <f t="shared" si="227"/>
        <v>0.35</v>
      </c>
      <c r="Q608" s="24">
        <f t="shared" si="228"/>
        <v>2.4548458664979707E-4</v>
      </c>
      <c r="R608" s="23">
        <f>'Uitgebreide invoer'!I608</f>
        <v>0</v>
      </c>
      <c r="S608" s="23">
        <f t="shared" si="229"/>
        <v>0</v>
      </c>
      <c r="T608" s="24">
        <f t="shared" si="249"/>
        <v>0.41727571794879015</v>
      </c>
      <c r="U608" s="23" t="str">
        <f>'Uitgebreide invoer'!J608</f>
        <v>Nee</v>
      </c>
      <c r="V608" s="23">
        <f t="shared" si="230"/>
        <v>0.76190939872306551</v>
      </c>
      <c r="W608" s="23">
        <f t="shared" si="231"/>
        <v>2.7045089970704121</v>
      </c>
      <c r="X608" s="23">
        <f t="shared" si="232"/>
        <v>0.28171819711022728</v>
      </c>
      <c r="Y608" s="23">
        <f t="shared" si="233"/>
        <v>1.8037989025692951</v>
      </c>
      <c r="Z608" s="23">
        <f t="shared" si="234"/>
        <v>3.9664519434828085</v>
      </c>
      <c r="AA608" s="23">
        <f t="shared" si="235"/>
        <v>0.45476383636339729</v>
      </c>
      <c r="AB608" s="23">
        <f t="shared" si="236"/>
        <v>1.0418895038462295</v>
      </c>
      <c r="AC608" s="23">
        <f t="shared" si="237"/>
        <v>11.132486614146911</v>
      </c>
      <c r="AD608" s="23">
        <f t="shared" si="238"/>
        <v>104.18895038462294</v>
      </c>
      <c r="AE608" s="23">
        <f t="shared" si="239"/>
        <v>-0.2</v>
      </c>
      <c r="AF608" s="46">
        <f t="shared" si="240"/>
        <v>0.17457059261084776</v>
      </c>
      <c r="AG608" s="23">
        <f t="shared" si="241"/>
        <v>0.12714703694576127</v>
      </c>
      <c r="AH608" s="23">
        <f t="shared" si="242"/>
        <v>1.218356834057607</v>
      </c>
      <c r="AI608" s="155">
        <f t="shared" si="243"/>
        <v>0.17590257490084429</v>
      </c>
      <c r="AJ608" s="155">
        <f t="shared" si="244"/>
        <v>2.5576781418645379E-2</v>
      </c>
      <c r="AK608" s="155">
        <f t="shared" si="245"/>
        <v>0.20147935631948968</v>
      </c>
      <c r="AL608" s="155">
        <f t="shared" si="246"/>
        <v>11.991999828139557</v>
      </c>
    </row>
    <row r="609" spans="1:38" s="156" customFormat="1" x14ac:dyDescent="0.35">
      <c r="A609" s="23">
        <f>'Uitgebreide invoer'!A609</f>
        <v>423.49999999999557</v>
      </c>
      <c r="B609" s="23">
        <f t="shared" si="225"/>
        <v>0.69999999999998863</v>
      </c>
      <c r="C609" s="23">
        <f>'Uitgebreide invoer'!B609</f>
        <v>0.2</v>
      </c>
      <c r="D609" s="23" t="str">
        <f>'Uitgebreide invoer'!C609</f>
        <v>100 - Riet</v>
      </c>
      <c r="E609" s="23">
        <f>'Uitgebreide invoer'!D609</f>
        <v>100</v>
      </c>
      <c r="F609" s="23">
        <f>'Uitgebreide invoer'!E609</f>
        <v>1.5</v>
      </c>
      <c r="G609" s="23">
        <f>'Uitgebreide invoer'!F609</f>
        <v>1.2</v>
      </c>
      <c r="H609" s="23">
        <f>'Uitgebreide invoer'!G609</f>
        <v>1.2</v>
      </c>
      <c r="I609" s="23">
        <f>'Uitgebreide invoer'!H609</f>
        <v>1</v>
      </c>
      <c r="J609" s="24">
        <f>J608+(+H609-I609)/(MAX('Invoerblad heterogene watergang'!$H$9:$H$17))*B609</f>
        <v>1.1209999999999867</v>
      </c>
      <c r="K609" s="24">
        <f t="shared" si="247"/>
        <v>1.8884194309653903</v>
      </c>
      <c r="L609" s="79">
        <f t="shared" si="248"/>
        <v>0.76724755715944504</v>
      </c>
      <c r="M609" s="91">
        <f>'Uitgebreide invoer'!K609</f>
        <v>50</v>
      </c>
      <c r="N609" s="89">
        <f t="shared" si="226"/>
        <v>1.4709999999999868</v>
      </c>
      <c r="O609" s="93" t="str">
        <f>'Uitgebreide invoer'!L609</f>
        <v>Begroeiing volgt bodemverloop</v>
      </c>
      <c r="P609" s="23">
        <f t="shared" si="227"/>
        <v>0.35</v>
      </c>
      <c r="Q609" s="24">
        <f t="shared" si="228"/>
        <v>2.4553400851218867E-4</v>
      </c>
      <c r="R609" s="23">
        <f>'Uitgebreide invoer'!I609</f>
        <v>0</v>
      </c>
      <c r="S609" s="23">
        <f t="shared" si="229"/>
        <v>0</v>
      </c>
      <c r="T609" s="24">
        <f t="shared" si="249"/>
        <v>0.41724755715944506</v>
      </c>
      <c r="U609" s="23" t="str">
        <f>'Uitgebreide invoer'!J609</f>
        <v>Nee</v>
      </c>
      <c r="V609" s="23">
        <f t="shared" si="230"/>
        <v>0.76184035452462062</v>
      </c>
      <c r="W609" s="23">
        <f t="shared" si="231"/>
        <v>2.7044074619004705</v>
      </c>
      <c r="X609" s="23">
        <f t="shared" si="232"/>
        <v>0.28170324378163486</v>
      </c>
      <c r="Y609" s="23">
        <f t="shared" si="233"/>
        <v>1.803700289542038</v>
      </c>
      <c r="Z609" s="23">
        <f t="shared" si="234"/>
        <v>3.9663504083128673</v>
      </c>
      <c r="AA609" s="23">
        <f t="shared" si="235"/>
        <v>0.45475061551842633</v>
      </c>
      <c r="AB609" s="23">
        <f t="shared" si="236"/>
        <v>1.0418599350174174</v>
      </c>
      <c r="AC609" s="23">
        <f t="shared" si="237"/>
        <v>11.131083886487573</v>
      </c>
      <c r="AD609" s="23">
        <f t="shared" si="238"/>
        <v>104.18599350174173</v>
      </c>
      <c r="AE609" s="23">
        <f t="shared" si="239"/>
        <v>-0.2</v>
      </c>
      <c r="AF609" s="46">
        <f t="shared" si="240"/>
        <v>0.17456617185429496</v>
      </c>
      <c r="AG609" s="23">
        <f t="shared" si="241"/>
        <v>0.12716914072852525</v>
      </c>
      <c r="AH609" s="23">
        <f t="shared" si="242"/>
        <v>1.2185702125700133</v>
      </c>
      <c r="AI609" s="155">
        <f t="shared" si="243"/>
        <v>0.17589817643420466</v>
      </c>
      <c r="AJ609" s="155">
        <f t="shared" si="244"/>
        <v>2.5581204615307489E-2</v>
      </c>
      <c r="AK609" s="155">
        <f t="shared" si="245"/>
        <v>0.20147938104951216</v>
      </c>
      <c r="AL609" s="155">
        <f t="shared" si="246"/>
        <v>11.991680004403916</v>
      </c>
    </row>
    <row r="610" spans="1:38" s="156" customFormat="1" x14ac:dyDescent="0.35">
      <c r="A610" s="23">
        <f>'Uitgebreide invoer'!A610</f>
        <v>424.19999999999555</v>
      </c>
      <c r="B610" s="23">
        <f t="shared" si="225"/>
        <v>0.69999999999998863</v>
      </c>
      <c r="C610" s="23">
        <f>'Uitgebreide invoer'!B610</f>
        <v>0.2</v>
      </c>
      <c r="D610" s="23" t="str">
        <f>'Uitgebreide invoer'!C610</f>
        <v>100 - Riet</v>
      </c>
      <c r="E610" s="23">
        <f>'Uitgebreide invoer'!D610</f>
        <v>100</v>
      </c>
      <c r="F610" s="23">
        <f>'Uitgebreide invoer'!E610</f>
        <v>1.5</v>
      </c>
      <c r="G610" s="23">
        <f>'Uitgebreide invoer'!F610</f>
        <v>1.2</v>
      </c>
      <c r="H610" s="23">
        <f>'Uitgebreide invoer'!G610</f>
        <v>1.2</v>
      </c>
      <c r="I610" s="23">
        <f>'Uitgebreide invoer'!H610</f>
        <v>1</v>
      </c>
      <c r="J610" s="24">
        <f>J609+(+H610-I610)/(MAX('Invoerblad heterogene watergang'!$H$9:$H$17))*B610</f>
        <v>1.1211999999999867</v>
      </c>
      <c r="K610" s="24">
        <f t="shared" si="247"/>
        <v>1.8885913393318032</v>
      </c>
      <c r="L610" s="79">
        <f t="shared" si="248"/>
        <v>0.76721943096540368</v>
      </c>
      <c r="M610" s="91">
        <f>'Uitgebreide invoer'!K610</f>
        <v>50</v>
      </c>
      <c r="N610" s="89">
        <f t="shared" si="226"/>
        <v>1.4711999999999867</v>
      </c>
      <c r="O610" s="93" t="str">
        <f>'Uitgebreide invoer'!L610</f>
        <v>Begroeiing volgt bodemverloop</v>
      </c>
      <c r="P610" s="23">
        <f t="shared" si="227"/>
        <v>0.35</v>
      </c>
      <c r="Q610" s="24">
        <f t="shared" si="228"/>
        <v>2.4558338058992151E-4</v>
      </c>
      <c r="R610" s="23">
        <f>'Uitgebreide invoer'!I610</f>
        <v>0</v>
      </c>
      <c r="S610" s="23">
        <f t="shared" si="229"/>
        <v>0</v>
      </c>
      <c r="T610" s="24">
        <f t="shared" si="249"/>
        <v>0.4172194309654037</v>
      </c>
      <c r="U610" s="23" t="str">
        <f>'Uitgebreide invoer'!J610</f>
        <v>Nee</v>
      </c>
      <c r="V610" s="23">
        <f t="shared" si="230"/>
        <v>0.76177139752112732</v>
      </c>
      <c r="W610" s="23">
        <f t="shared" si="231"/>
        <v>2.7043060514656707</v>
      </c>
      <c r="X610" s="23">
        <f t="shared" si="232"/>
        <v>0.28168830858040828</v>
      </c>
      <c r="Y610" s="23">
        <f t="shared" si="233"/>
        <v>1.8036018000348009</v>
      </c>
      <c r="Z610" s="23">
        <f t="shared" si="234"/>
        <v>3.9662489978780675</v>
      </c>
      <c r="AA610" s="23">
        <f t="shared" si="235"/>
        <v>0.45473741083823105</v>
      </c>
      <c r="AB610" s="23">
        <f t="shared" si="236"/>
        <v>1.0418304025136735</v>
      </c>
      <c r="AC610" s="23">
        <f t="shared" si="237"/>
        <v>11.12968297468025</v>
      </c>
      <c r="AD610" s="23">
        <f t="shared" si="238"/>
        <v>104.18304025136736</v>
      </c>
      <c r="AE610" s="23">
        <f t="shared" si="239"/>
        <v>-0.2</v>
      </c>
      <c r="AF610" s="46">
        <f t="shared" si="240"/>
        <v>0.17456175568104687</v>
      </c>
      <c r="AG610" s="23">
        <f t="shared" si="241"/>
        <v>0.1271912215947657</v>
      </c>
      <c r="AH610" s="23">
        <f t="shared" si="242"/>
        <v>1.2187835766557173</v>
      </c>
      <c r="AI610" s="155">
        <f t="shared" si="243"/>
        <v>0.17589378251808233</v>
      </c>
      <c r="AJ610" s="155">
        <f t="shared" si="244"/>
        <v>2.5585623225066662E-2</v>
      </c>
      <c r="AK610" s="155">
        <f t="shared" si="245"/>
        <v>0.20147940574314899</v>
      </c>
      <c r="AL610" s="155">
        <f t="shared" si="246"/>
        <v>11.991360585359232</v>
      </c>
    </row>
    <row r="611" spans="1:38" s="156" customFormat="1" x14ac:dyDescent="0.35">
      <c r="A611" s="23">
        <f>'Uitgebreide invoer'!A611</f>
        <v>424.89999999999554</v>
      </c>
      <c r="B611" s="23">
        <f t="shared" si="225"/>
        <v>0.69999999999998863</v>
      </c>
      <c r="C611" s="23">
        <f>'Uitgebreide invoer'!B611</f>
        <v>0.2</v>
      </c>
      <c r="D611" s="23" t="str">
        <f>'Uitgebreide invoer'!C611</f>
        <v>100 - Riet</v>
      </c>
      <c r="E611" s="23">
        <f>'Uitgebreide invoer'!D611</f>
        <v>100</v>
      </c>
      <c r="F611" s="23">
        <f>'Uitgebreide invoer'!E611</f>
        <v>1.5</v>
      </c>
      <c r="G611" s="23">
        <f>'Uitgebreide invoer'!F611</f>
        <v>1.2</v>
      </c>
      <c r="H611" s="23">
        <f>'Uitgebreide invoer'!G611</f>
        <v>1.2</v>
      </c>
      <c r="I611" s="23">
        <f>'Uitgebreide invoer'!H611</f>
        <v>1</v>
      </c>
      <c r="J611" s="24">
        <f>J610+(+H611-I611)/(MAX('Invoerblad heterogene watergang'!$H$9:$H$17))*B611</f>
        <v>1.1213999999999866</v>
      </c>
      <c r="K611" s="24">
        <f t="shared" si="247"/>
        <v>1.8887632822238376</v>
      </c>
      <c r="L611" s="79">
        <f t="shared" si="248"/>
        <v>0.7671913393318166</v>
      </c>
      <c r="M611" s="91">
        <f>'Uitgebreide invoer'!K611</f>
        <v>50</v>
      </c>
      <c r="N611" s="89">
        <f t="shared" si="226"/>
        <v>1.4713999999999867</v>
      </c>
      <c r="O611" s="93" t="str">
        <f>'Uitgebreide invoer'!L611</f>
        <v>Begroeiing volgt bodemverloop</v>
      </c>
      <c r="P611" s="23">
        <f t="shared" si="227"/>
        <v>0.35</v>
      </c>
      <c r="Q611" s="24">
        <f t="shared" si="228"/>
        <v>2.4563270290632215E-4</v>
      </c>
      <c r="R611" s="23">
        <f>'Uitgebreide invoer'!I611</f>
        <v>0</v>
      </c>
      <c r="S611" s="23">
        <f t="shared" si="229"/>
        <v>0</v>
      </c>
      <c r="T611" s="24">
        <f t="shared" si="249"/>
        <v>0.41719133933181662</v>
      </c>
      <c r="U611" s="23" t="str">
        <f>'Uitgebreide invoer'!J611</f>
        <v>Nee</v>
      </c>
      <c r="V611" s="23">
        <f t="shared" si="230"/>
        <v>0.7617025276183923</v>
      </c>
      <c r="W611" s="23">
        <f t="shared" si="231"/>
        <v>2.7042047656403616</v>
      </c>
      <c r="X611" s="23">
        <f t="shared" si="232"/>
        <v>0.28167339148890946</v>
      </c>
      <c r="Y611" s="23">
        <f t="shared" si="233"/>
        <v>1.8035034339167997</v>
      </c>
      <c r="Z611" s="23">
        <f t="shared" si="234"/>
        <v>3.9661477120527575</v>
      </c>
      <c r="AA611" s="23">
        <f t="shared" si="235"/>
        <v>0.45472422230672827</v>
      </c>
      <c r="AB611" s="23">
        <f t="shared" si="236"/>
        <v>1.0418009062984073</v>
      </c>
      <c r="AC611" s="23">
        <f t="shared" si="237"/>
        <v>11.128283876646201</v>
      </c>
      <c r="AD611" s="23">
        <f t="shared" si="238"/>
        <v>104.18009062984072</v>
      </c>
      <c r="AE611" s="23">
        <f t="shared" si="239"/>
        <v>-0.2</v>
      </c>
      <c r="AF611" s="46">
        <f t="shared" si="240"/>
        <v>0.1745573440885978</v>
      </c>
      <c r="AG611" s="23">
        <f t="shared" si="241"/>
        <v>0.12721327955701106</v>
      </c>
      <c r="AH611" s="23">
        <f t="shared" si="242"/>
        <v>1.2189969263241227</v>
      </c>
      <c r="AI611" s="155">
        <f t="shared" si="243"/>
        <v>0.17588939315001756</v>
      </c>
      <c r="AJ611" s="155">
        <f t="shared" si="244"/>
        <v>2.5590037250433382E-2</v>
      </c>
      <c r="AK611" s="155">
        <f t="shared" si="245"/>
        <v>0.20147943040045094</v>
      </c>
      <c r="AL611" s="155">
        <f t="shared" si="246"/>
        <v>11.99104157057136</v>
      </c>
    </row>
    <row r="612" spans="1:38" s="156" customFormat="1" x14ac:dyDescent="0.35">
      <c r="A612" s="23">
        <f>'Uitgebreide invoer'!A612</f>
        <v>425.59999999999553</v>
      </c>
      <c r="B612" s="23">
        <f t="shared" si="225"/>
        <v>0.69999999999998863</v>
      </c>
      <c r="C612" s="23">
        <f>'Uitgebreide invoer'!B612</f>
        <v>0.2</v>
      </c>
      <c r="D612" s="23" t="str">
        <f>'Uitgebreide invoer'!C612</f>
        <v>100 - Riet</v>
      </c>
      <c r="E612" s="23">
        <f>'Uitgebreide invoer'!D612</f>
        <v>100</v>
      </c>
      <c r="F612" s="23">
        <f>'Uitgebreide invoer'!E612</f>
        <v>1.5</v>
      </c>
      <c r="G612" s="23">
        <f>'Uitgebreide invoer'!F612</f>
        <v>1.2</v>
      </c>
      <c r="H612" s="23">
        <f>'Uitgebreide invoer'!G612</f>
        <v>1.2</v>
      </c>
      <c r="I612" s="23">
        <f>'Uitgebreide invoer'!H612</f>
        <v>1</v>
      </c>
      <c r="J612" s="24">
        <f>J611+(+H612-I612)/(MAX('Invoerblad heterogene watergang'!$H$9:$H$17))*B612</f>
        <v>1.1215999999999866</v>
      </c>
      <c r="K612" s="24">
        <f t="shared" si="247"/>
        <v>1.8889352596066769</v>
      </c>
      <c r="L612" s="79">
        <f t="shared" si="248"/>
        <v>0.767163282223851</v>
      </c>
      <c r="M612" s="91">
        <f>'Uitgebreide invoer'!K612</f>
        <v>50</v>
      </c>
      <c r="N612" s="89">
        <f t="shared" si="226"/>
        <v>1.4715999999999867</v>
      </c>
      <c r="O612" s="93" t="str">
        <f>'Uitgebreide invoer'!L612</f>
        <v>Begroeiing volgt bodemverloop</v>
      </c>
      <c r="P612" s="23">
        <f t="shared" si="227"/>
        <v>0.35</v>
      </c>
      <c r="Q612" s="24">
        <f t="shared" si="228"/>
        <v>2.4568197548477491E-4</v>
      </c>
      <c r="R612" s="23">
        <f>'Uitgebreide invoer'!I612</f>
        <v>0</v>
      </c>
      <c r="S612" s="23">
        <f t="shared" si="229"/>
        <v>0</v>
      </c>
      <c r="T612" s="24">
        <f t="shared" si="249"/>
        <v>0.41716328222385102</v>
      </c>
      <c r="U612" s="23" t="str">
        <f>'Uitgebreide invoer'!J612</f>
        <v>Nee</v>
      </c>
      <c r="V612" s="23">
        <f t="shared" si="230"/>
        <v>0.76163374472228573</v>
      </c>
      <c r="W612" s="23">
        <f t="shared" si="231"/>
        <v>2.7041036042989504</v>
      </c>
      <c r="X612" s="23">
        <f t="shared" si="232"/>
        <v>0.28165849248950736</v>
      </c>
      <c r="Y612" s="23">
        <f t="shared" si="233"/>
        <v>1.8034051910573292</v>
      </c>
      <c r="Z612" s="23">
        <f t="shared" si="234"/>
        <v>3.9660465507113463</v>
      </c>
      <c r="AA612" s="23">
        <f t="shared" si="235"/>
        <v>0.45471104990784139</v>
      </c>
      <c r="AB612" s="23">
        <f t="shared" si="236"/>
        <v>1.0417714463350434</v>
      </c>
      <c r="AC612" s="23">
        <f t="shared" si="237"/>
        <v>11.126886590308406</v>
      </c>
      <c r="AD612" s="23">
        <f t="shared" si="238"/>
        <v>104.17714463350434</v>
      </c>
      <c r="AE612" s="23">
        <f t="shared" si="239"/>
        <v>-0.2</v>
      </c>
      <c r="AF612" s="46">
        <f t="shared" si="240"/>
        <v>0.17455293707443834</v>
      </c>
      <c r="AG612" s="23">
        <f t="shared" si="241"/>
        <v>0.12723531462780838</v>
      </c>
      <c r="AH612" s="23">
        <f t="shared" si="242"/>
        <v>1.2192102615846405</v>
      </c>
      <c r="AI612" s="155">
        <f t="shared" si="243"/>
        <v>0.17588500832754636</v>
      </c>
      <c r="AJ612" s="155">
        <f t="shared" si="244"/>
        <v>2.5594446693922464E-2</v>
      </c>
      <c r="AK612" s="155">
        <f t="shared" si="245"/>
        <v>0.20147945502146883</v>
      </c>
      <c r="AL612" s="155">
        <f t="shared" si="246"/>
        <v>11.99072295960641</v>
      </c>
    </row>
    <row r="613" spans="1:38" s="156" customFormat="1" x14ac:dyDescent="0.35">
      <c r="A613" s="23">
        <f>'Uitgebreide invoer'!A613</f>
        <v>426.29999999999552</v>
      </c>
      <c r="B613" s="23">
        <f t="shared" si="225"/>
        <v>0.69999999999998863</v>
      </c>
      <c r="C613" s="23">
        <f>'Uitgebreide invoer'!B613</f>
        <v>0.2</v>
      </c>
      <c r="D613" s="23" t="str">
        <f>'Uitgebreide invoer'!C613</f>
        <v>100 - Riet</v>
      </c>
      <c r="E613" s="23">
        <f>'Uitgebreide invoer'!D613</f>
        <v>100</v>
      </c>
      <c r="F613" s="23">
        <f>'Uitgebreide invoer'!E613</f>
        <v>1.5</v>
      </c>
      <c r="G613" s="23">
        <f>'Uitgebreide invoer'!F613</f>
        <v>1.2</v>
      </c>
      <c r="H613" s="23">
        <f>'Uitgebreide invoer'!G613</f>
        <v>1.2</v>
      </c>
      <c r="I613" s="23">
        <f>'Uitgebreide invoer'!H613</f>
        <v>1</v>
      </c>
      <c r="J613" s="24">
        <f>J612+(+H613-I613)/(MAX('Invoerblad heterogene watergang'!$H$9:$H$17))*B613</f>
        <v>1.1217999999999866</v>
      </c>
      <c r="K613" s="24">
        <f t="shared" si="247"/>
        <v>1.889107271445521</v>
      </c>
      <c r="L613" s="79">
        <f t="shared" si="248"/>
        <v>0.76713525960669027</v>
      </c>
      <c r="M613" s="91">
        <f>'Uitgebreide invoer'!K613</f>
        <v>50</v>
      </c>
      <c r="N613" s="89">
        <f t="shared" si="226"/>
        <v>1.4717999999999867</v>
      </c>
      <c r="O613" s="93" t="str">
        <f>'Uitgebreide invoer'!L613</f>
        <v>Begroeiing volgt bodemverloop</v>
      </c>
      <c r="P613" s="23">
        <f t="shared" si="227"/>
        <v>0.35</v>
      </c>
      <c r="Q613" s="24">
        <f t="shared" si="228"/>
        <v>2.4573119834872125E-4</v>
      </c>
      <c r="R613" s="23">
        <f>'Uitgebreide invoer'!I613</f>
        <v>0</v>
      </c>
      <c r="S613" s="23">
        <f t="shared" si="229"/>
        <v>0</v>
      </c>
      <c r="T613" s="24">
        <f t="shared" si="249"/>
        <v>0.41713525960669029</v>
      </c>
      <c r="U613" s="23" t="str">
        <f>'Uitgebreide invoer'!J613</f>
        <v>Nee</v>
      </c>
      <c r="V613" s="23">
        <f t="shared" si="230"/>
        <v>0.76156504873873965</v>
      </c>
      <c r="W613" s="23">
        <f t="shared" si="231"/>
        <v>2.7040025673159045</v>
      </c>
      <c r="X613" s="23">
        <f t="shared" si="232"/>
        <v>0.28164361156457701</v>
      </c>
      <c r="Y613" s="23">
        <f t="shared" si="233"/>
        <v>1.8033070713257644</v>
      </c>
      <c r="Z613" s="23">
        <f t="shared" si="234"/>
        <v>3.9659455137283004</v>
      </c>
      <c r="AA613" s="23">
        <f t="shared" si="235"/>
        <v>0.45469789362550117</v>
      </c>
      <c r="AB613" s="23">
        <f t="shared" si="236"/>
        <v>1.0417420225870249</v>
      </c>
      <c r="AC613" s="23">
        <f t="shared" si="237"/>
        <v>11.125491113591529</v>
      </c>
      <c r="AD613" s="23">
        <f t="shared" si="238"/>
        <v>104.17420225870248</v>
      </c>
      <c r="AE613" s="23">
        <f t="shared" si="239"/>
        <v>-0.2</v>
      </c>
      <c r="AF613" s="46">
        <f t="shared" si="240"/>
        <v>0.17454853463605419</v>
      </c>
      <c r="AG613" s="23">
        <f t="shared" si="241"/>
        <v>0.12725732681972912</v>
      </c>
      <c r="AH613" s="23">
        <f t="shared" si="242"/>
        <v>1.219423582446693</v>
      </c>
      <c r="AI613" s="155">
        <f t="shared" si="243"/>
        <v>0.17588062804820032</v>
      </c>
      <c r="AJ613" s="155">
        <f t="shared" si="244"/>
        <v>2.5598851558053023E-2</v>
      </c>
      <c r="AK613" s="155">
        <f t="shared" si="245"/>
        <v>0.20147947960625334</v>
      </c>
      <c r="AL613" s="155">
        <f t="shared" si="246"/>
        <v>11.990404752030761</v>
      </c>
    </row>
    <row r="614" spans="1:38" s="156" customFormat="1" x14ac:dyDescent="0.35">
      <c r="A614" s="23">
        <f>'Uitgebreide invoer'!A614</f>
        <v>426.99999999999551</v>
      </c>
      <c r="B614" s="23">
        <f t="shared" si="225"/>
        <v>0.69999999999998863</v>
      </c>
      <c r="C614" s="23">
        <f>'Uitgebreide invoer'!B614</f>
        <v>0.2</v>
      </c>
      <c r="D614" s="23" t="str">
        <f>'Uitgebreide invoer'!C614</f>
        <v>100 - Riet</v>
      </c>
      <c r="E614" s="23">
        <f>'Uitgebreide invoer'!D614</f>
        <v>100</v>
      </c>
      <c r="F614" s="23">
        <f>'Uitgebreide invoer'!E614</f>
        <v>1.5</v>
      </c>
      <c r="G614" s="23">
        <f>'Uitgebreide invoer'!F614</f>
        <v>1.2</v>
      </c>
      <c r="H614" s="23">
        <f>'Uitgebreide invoer'!G614</f>
        <v>1.2</v>
      </c>
      <c r="I614" s="23">
        <f>'Uitgebreide invoer'!H614</f>
        <v>1</v>
      </c>
      <c r="J614" s="24">
        <f>J613+(+H614-I614)/(MAX('Invoerblad heterogene watergang'!$H$9:$H$17))*B614</f>
        <v>1.1219999999999866</v>
      </c>
      <c r="K614" s="24">
        <f t="shared" si="247"/>
        <v>1.8892793177055862</v>
      </c>
      <c r="L614" s="79">
        <f t="shared" si="248"/>
        <v>0.76710727144553448</v>
      </c>
      <c r="M614" s="91">
        <f>'Uitgebreide invoer'!K614</f>
        <v>50</v>
      </c>
      <c r="N614" s="89">
        <f t="shared" si="226"/>
        <v>1.4719999999999867</v>
      </c>
      <c r="O614" s="93" t="str">
        <f>'Uitgebreide invoer'!L614</f>
        <v>Begroeiing volgt bodemverloop</v>
      </c>
      <c r="P614" s="23">
        <f t="shared" si="227"/>
        <v>0.35</v>
      </c>
      <c r="Q614" s="24">
        <f t="shared" si="228"/>
        <v>2.4578037152165911E-4</v>
      </c>
      <c r="R614" s="23">
        <f>'Uitgebreide invoer'!I614</f>
        <v>0</v>
      </c>
      <c r="S614" s="23">
        <f t="shared" si="229"/>
        <v>0</v>
      </c>
      <c r="T614" s="24">
        <f t="shared" si="249"/>
        <v>0.4171072714455345</v>
      </c>
      <c r="U614" s="23" t="str">
        <f>'Uitgebreide invoer'!J614</f>
        <v>Nee</v>
      </c>
      <c r="V614" s="23">
        <f t="shared" si="230"/>
        <v>0.76149643957374957</v>
      </c>
      <c r="W614" s="23">
        <f t="shared" si="231"/>
        <v>2.703901654565751</v>
      </c>
      <c r="X614" s="23">
        <f t="shared" si="232"/>
        <v>0.2816287486965004</v>
      </c>
      <c r="Y614" s="23">
        <f t="shared" si="233"/>
        <v>1.8032090745915608</v>
      </c>
      <c r="Z614" s="23">
        <f t="shared" si="234"/>
        <v>3.9658446009781469</v>
      </c>
      <c r="AA614" s="23">
        <f t="shared" si="235"/>
        <v>0.45468475344364534</v>
      </c>
      <c r="AB614" s="23">
        <f t="shared" si="236"/>
        <v>1.0417126350178112</v>
      </c>
      <c r="AC614" s="23">
        <f t="shared" si="237"/>
        <v>11.124097444421967</v>
      </c>
      <c r="AD614" s="23">
        <f t="shared" si="238"/>
        <v>104.17126350178111</v>
      </c>
      <c r="AE614" s="23">
        <f t="shared" si="239"/>
        <v>-0.2</v>
      </c>
      <c r="AF614" s="46">
        <f t="shared" si="240"/>
        <v>0.17454413677092712</v>
      </c>
      <c r="AG614" s="23">
        <f t="shared" si="241"/>
        <v>0.12727931614536447</v>
      </c>
      <c r="AH614" s="23">
        <f t="shared" si="242"/>
        <v>1.2196368889197107</v>
      </c>
      <c r="AI614" s="155">
        <f t="shared" si="243"/>
        <v>0.1758762523095066</v>
      </c>
      <c r="AJ614" s="155">
        <f t="shared" si="244"/>
        <v>2.560325184534841E-2</v>
      </c>
      <c r="AK614" s="155">
        <f t="shared" si="245"/>
        <v>0.20147950415485499</v>
      </c>
      <c r="AL614" s="155">
        <f t="shared" si="246"/>
        <v>11.990086947411038</v>
      </c>
    </row>
    <row r="615" spans="1:38" s="156" customFormat="1" x14ac:dyDescent="0.35">
      <c r="A615" s="23">
        <f>'Uitgebreide invoer'!A615</f>
        <v>427.6999999999955</v>
      </c>
      <c r="B615" s="23">
        <f t="shared" si="225"/>
        <v>0.69999999999998863</v>
      </c>
      <c r="C615" s="23">
        <f>'Uitgebreide invoer'!B615</f>
        <v>0.2</v>
      </c>
      <c r="D615" s="23" t="str">
        <f>'Uitgebreide invoer'!C615</f>
        <v>100 - Riet</v>
      </c>
      <c r="E615" s="23">
        <f>'Uitgebreide invoer'!D615</f>
        <v>100</v>
      </c>
      <c r="F615" s="23">
        <f>'Uitgebreide invoer'!E615</f>
        <v>1.5</v>
      </c>
      <c r="G615" s="23">
        <f>'Uitgebreide invoer'!F615</f>
        <v>1.2</v>
      </c>
      <c r="H615" s="23">
        <f>'Uitgebreide invoer'!G615</f>
        <v>1.2</v>
      </c>
      <c r="I615" s="23">
        <f>'Uitgebreide invoer'!H615</f>
        <v>1</v>
      </c>
      <c r="J615" s="24">
        <f>J614+(+H615-I615)/(MAX('Invoerblad heterogene watergang'!$H$9:$H$17))*B615</f>
        <v>1.1221999999999865</v>
      </c>
      <c r="K615" s="24">
        <f t="shared" si="247"/>
        <v>1.8894513983521053</v>
      </c>
      <c r="L615" s="79">
        <f t="shared" si="248"/>
        <v>0.76707931770559967</v>
      </c>
      <c r="M615" s="91">
        <f>'Uitgebreide invoer'!K615</f>
        <v>50</v>
      </c>
      <c r="N615" s="89">
        <f t="shared" si="226"/>
        <v>1.4721999999999866</v>
      </c>
      <c r="O615" s="93" t="str">
        <f>'Uitgebreide invoer'!L615</f>
        <v>Begroeiing volgt bodemverloop</v>
      </c>
      <c r="P615" s="23">
        <f t="shared" si="227"/>
        <v>0.35</v>
      </c>
      <c r="Q615" s="24">
        <f t="shared" si="228"/>
        <v>2.4582949502714388E-4</v>
      </c>
      <c r="R615" s="23">
        <f>'Uitgebreide invoer'!I615</f>
        <v>0</v>
      </c>
      <c r="S615" s="23">
        <f t="shared" si="229"/>
        <v>0</v>
      </c>
      <c r="T615" s="24">
        <f t="shared" si="249"/>
        <v>0.41707931770559969</v>
      </c>
      <c r="U615" s="23" t="str">
        <f>'Uitgebreide invoer'!J615</f>
        <v>Nee</v>
      </c>
      <c r="V615" s="23">
        <f t="shared" si="230"/>
        <v>0.76142791713337243</v>
      </c>
      <c r="W615" s="23">
        <f t="shared" si="231"/>
        <v>2.7038008659230752</v>
      </c>
      <c r="X615" s="23">
        <f t="shared" si="232"/>
        <v>0.28161390386766577</v>
      </c>
      <c r="Y615" s="23">
        <f t="shared" si="233"/>
        <v>1.803111200724252</v>
      </c>
      <c r="Z615" s="23">
        <f t="shared" si="234"/>
        <v>3.9657438123354716</v>
      </c>
      <c r="AA615" s="23">
        <f t="shared" si="235"/>
        <v>0.45467162934621824</v>
      </c>
      <c r="AB615" s="23">
        <f t="shared" si="236"/>
        <v>1.0416832835908796</v>
      </c>
      <c r="AC615" s="23">
        <f t="shared" si="237"/>
        <v>11.122705580727779</v>
      </c>
      <c r="AD615" s="23">
        <f t="shared" si="238"/>
        <v>104.16832835908795</v>
      </c>
      <c r="AE615" s="23">
        <f t="shared" si="239"/>
        <v>-0.2</v>
      </c>
      <c r="AF615" s="46">
        <f t="shared" si="240"/>
        <v>0.1745397434765342</v>
      </c>
      <c r="AG615" s="23">
        <f t="shared" si="241"/>
        <v>0.12730128261732906</v>
      </c>
      <c r="AH615" s="23">
        <f t="shared" si="242"/>
        <v>1.219850181013135</v>
      </c>
      <c r="AI615" s="155">
        <f t="shared" si="243"/>
        <v>0.17587188110898799</v>
      </c>
      <c r="AJ615" s="155">
        <f t="shared" si="244"/>
        <v>2.5607647558336302E-2</v>
      </c>
      <c r="AK615" s="155">
        <f t="shared" si="245"/>
        <v>0.2014795286673243</v>
      </c>
      <c r="AL615" s="155">
        <f t="shared" si="246"/>
        <v>11.989769545314148</v>
      </c>
    </row>
    <row r="616" spans="1:38" s="156" customFormat="1" x14ac:dyDescent="0.35">
      <c r="A616" s="23">
        <f>'Uitgebreide invoer'!A616</f>
        <v>428.39999999999549</v>
      </c>
      <c r="B616" s="23">
        <f t="shared" si="225"/>
        <v>0.69999999999998863</v>
      </c>
      <c r="C616" s="23">
        <f>'Uitgebreide invoer'!B616</f>
        <v>0.2</v>
      </c>
      <c r="D616" s="23" t="str">
        <f>'Uitgebreide invoer'!C616</f>
        <v>100 - Riet</v>
      </c>
      <c r="E616" s="23">
        <f>'Uitgebreide invoer'!D616</f>
        <v>100</v>
      </c>
      <c r="F616" s="23">
        <f>'Uitgebreide invoer'!E616</f>
        <v>1.5</v>
      </c>
      <c r="G616" s="23">
        <f>'Uitgebreide invoer'!F616</f>
        <v>1.2</v>
      </c>
      <c r="H616" s="23">
        <f>'Uitgebreide invoer'!G616</f>
        <v>1.2</v>
      </c>
      <c r="I616" s="23">
        <f>'Uitgebreide invoer'!H616</f>
        <v>1</v>
      </c>
      <c r="J616" s="24">
        <f>J615+(+H616-I616)/(MAX('Invoerblad heterogene watergang'!$H$9:$H$17))*B616</f>
        <v>1.1223999999999865</v>
      </c>
      <c r="K616" s="24">
        <f t="shared" si="247"/>
        <v>1.8896235133503274</v>
      </c>
      <c r="L616" s="79">
        <f t="shared" si="248"/>
        <v>0.76705139835211877</v>
      </c>
      <c r="M616" s="91">
        <f>'Uitgebreide invoer'!K616</f>
        <v>50</v>
      </c>
      <c r="N616" s="89">
        <f t="shared" si="226"/>
        <v>1.4723999999999866</v>
      </c>
      <c r="O616" s="93" t="str">
        <f>'Uitgebreide invoer'!L616</f>
        <v>Begroeiing volgt bodemverloop</v>
      </c>
      <c r="P616" s="23">
        <f t="shared" si="227"/>
        <v>0.35</v>
      </c>
      <c r="Q616" s="24">
        <f t="shared" si="228"/>
        <v>2.4587856888878769E-4</v>
      </c>
      <c r="R616" s="23">
        <f>'Uitgebreide invoer'!I616</f>
        <v>0</v>
      </c>
      <c r="S616" s="23">
        <f t="shared" si="229"/>
        <v>0</v>
      </c>
      <c r="T616" s="24">
        <f t="shared" si="249"/>
        <v>0.4170513983521188</v>
      </c>
      <c r="U616" s="23" t="str">
        <f>'Uitgebreide invoer'!J616</f>
        <v>Nee</v>
      </c>
      <c r="V616" s="23">
        <f t="shared" si="230"/>
        <v>0.7613594813237291</v>
      </c>
      <c r="W616" s="23">
        <f t="shared" si="231"/>
        <v>2.7037002012625222</v>
      </c>
      <c r="X616" s="23">
        <f t="shared" si="232"/>
        <v>0.28159907706046849</v>
      </c>
      <c r="Y616" s="23">
        <f t="shared" si="233"/>
        <v>1.8030134495934536</v>
      </c>
      <c r="Z616" s="23">
        <f t="shared" si="234"/>
        <v>3.9656431476749185</v>
      </c>
      <c r="AA616" s="23">
        <f t="shared" si="235"/>
        <v>0.45465852131717188</v>
      </c>
      <c r="AB616" s="23">
        <f t="shared" si="236"/>
        <v>1.0416539682697246</v>
      </c>
      <c r="AC616" s="23">
        <f t="shared" si="237"/>
        <v>11.121315520438754</v>
      </c>
      <c r="AD616" s="23">
        <f t="shared" si="238"/>
        <v>104.16539682697245</v>
      </c>
      <c r="AE616" s="23">
        <f t="shared" si="239"/>
        <v>-0.2</v>
      </c>
      <c r="AF616" s="46">
        <f t="shared" si="240"/>
        <v>0.17453535475034887</v>
      </c>
      <c r="AG616" s="23">
        <f t="shared" si="241"/>
        <v>0.12732322624825571</v>
      </c>
      <c r="AH616" s="23">
        <f t="shared" si="242"/>
        <v>1.2200634587364143</v>
      </c>
      <c r="AI616" s="155">
        <f t="shared" si="243"/>
        <v>0.17586751444416329</v>
      </c>
      <c r="AJ616" s="155">
        <f t="shared" si="244"/>
        <v>2.5612038699548652E-2</v>
      </c>
      <c r="AK616" s="155">
        <f t="shared" si="245"/>
        <v>0.20147955314371194</v>
      </c>
      <c r="AL616" s="155">
        <f t="shared" si="246"/>
        <v>11.989452545307246</v>
      </c>
    </row>
    <row r="617" spans="1:38" s="156" customFormat="1" x14ac:dyDescent="0.35">
      <c r="A617" s="23">
        <f>'Uitgebreide invoer'!A617</f>
        <v>429.09999999999548</v>
      </c>
      <c r="B617" s="23">
        <f t="shared" si="225"/>
        <v>0.69999999999998863</v>
      </c>
      <c r="C617" s="23">
        <f>'Uitgebreide invoer'!B617</f>
        <v>0.2</v>
      </c>
      <c r="D617" s="23" t="str">
        <f>'Uitgebreide invoer'!C617</f>
        <v>100 - Riet</v>
      </c>
      <c r="E617" s="23">
        <f>'Uitgebreide invoer'!D617</f>
        <v>100</v>
      </c>
      <c r="F617" s="23">
        <f>'Uitgebreide invoer'!E617</f>
        <v>1.5</v>
      </c>
      <c r="G617" s="23">
        <f>'Uitgebreide invoer'!F617</f>
        <v>1.2</v>
      </c>
      <c r="H617" s="23">
        <f>'Uitgebreide invoer'!G617</f>
        <v>1.2</v>
      </c>
      <c r="I617" s="23">
        <f>'Uitgebreide invoer'!H617</f>
        <v>1</v>
      </c>
      <c r="J617" s="24">
        <f>J616+(+H617-I617)/(MAX('Invoerblad heterogene watergang'!$H$9:$H$17))*B617</f>
        <v>1.1225999999999865</v>
      </c>
      <c r="K617" s="24">
        <f t="shared" si="247"/>
        <v>1.8897956626655186</v>
      </c>
      <c r="L617" s="79">
        <f t="shared" si="248"/>
        <v>0.76702351335034091</v>
      </c>
      <c r="M617" s="91">
        <f>'Uitgebreide invoer'!K617</f>
        <v>50</v>
      </c>
      <c r="N617" s="89">
        <f t="shared" si="226"/>
        <v>1.4725999999999866</v>
      </c>
      <c r="O617" s="93" t="str">
        <f>'Uitgebreide invoer'!L617</f>
        <v>Begroeiing volgt bodemverloop</v>
      </c>
      <c r="P617" s="23">
        <f t="shared" si="227"/>
        <v>0.35</v>
      </c>
      <c r="Q617" s="24">
        <f t="shared" si="228"/>
        <v>2.4592759313025905E-4</v>
      </c>
      <c r="R617" s="23">
        <f>'Uitgebreide invoer'!I617</f>
        <v>0</v>
      </c>
      <c r="S617" s="23">
        <f t="shared" si="229"/>
        <v>0</v>
      </c>
      <c r="T617" s="24">
        <f t="shared" si="249"/>
        <v>0.41702351335034094</v>
      </c>
      <c r="U617" s="23" t="str">
        <f>'Uitgebreide invoer'!J617</f>
        <v>Nee</v>
      </c>
      <c r="V617" s="23">
        <f t="shared" si="230"/>
        <v>0.76129113205100207</v>
      </c>
      <c r="W617" s="23">
        <f t="shared" si="231"/>
        <v>2.7035996604587957</v>
      </c>
      <c r="X617" s="23">
        <f t="shared" si="232"/>
        <v>0.28158426825731009</v>
      </c>
      <c r="Y617" s="23">
        <f t="shared" si="233"/>
        <v>1.8029158210688598</v>
      </c>
      <c r="Z617" s="23">
        <f t="shared" si="234"/>
        <v>3.9655426068711916</v>
      </c>
      <c r="AA617" s="23">
        <f t="shared" si="235"/>
        <v>0.45464542934046503</v>
      </c>
      <c r="AB617" s="23">
        <f t="shared" si="236"/>
        <v>1.0416246890178578</v>
      </c>
      <c r="AC617" s="23">
        <f t="shared" si="237"/>
        <v>11.119927261486371</v>
      </c>
      <c r="AD617" s="23">
        <f t="shared" si="238"/>
        <v>104.16246890178577</v>
      </c>
      <c r="AE617" s="23">
        <f t="shared" si="239"/>
        <v>-0.2</v>
      </c>
      <c r="AF617" s="46">
        <f t="shared" si="240"/>
        <v>0.17453097058983968</v>
      </c>
      <c r="AG617" s="23">
        <f t="shared" si="241"/>
        <v>0.12734514705080163</v>
      </c>
      <c r="AH617" s="23">
        <f t="shared" si="242"/>
        <v>1.2202767220990083</v>
      </c>
      <c r="AI617" s="155">
        <f t="shared" si="243"/>
        <v>0.17586315231254657</v>
      </c>
      <c r="AJ617" s="155">
        <f t="shared" si="244"/>
        <v>2.5616425271521633E-2</v>
      </c>
      <c r="AK617" s="155">
        <f t="shared" si="245"/>
        <v>0.2014795775840682</v>
      </c>
      <c r="AL617" s="155">
        <f t="shared" si="246"/>
        <v>11.989135946957751</v>
      </c>
    </row>
    <row r="618" spans="1:38" s="156" customFormat="1" x14ac:dyDescent="0.35">
      <c r="A618" s="23">
        <f>'Uitgebreide invoer'!A618</f>
        <v>429.79999999999546</v>
      </c>
      <c r="B618" s="23">
        <f t="shared" si="225"/>
        <v>0.69999999999998863</v>
      </c>
      <c r="C618" s="23">
        <f>'Uitgebreide invoer'!B618</f>
        <v>0.2</v>
      </c>
      <c r="D618" s="23" t="str">
        <f>'Uitgebreide invoer'!C618</f>
        <v>100 - Riet</v>
      </c>
      <c r="E618" s="23">
        <f>'Uitgebreide invoer'!D618</f>
        <v>100</v>
      </c>
      <c r="F618" s="23">
        <f>'Uitgebreide invoer'!E618</f>
        <v>1.5</v>
      </c>
      <c r="G618" s="23">
        <f>'Uitgebreide invoer'!F618</f>
        <v>1.2</v>
      </c>
      <c r="H618" s="23">
        <f>'Uitgebreide invoer'!G618</f>
        <v>1.2</v>
      </c>
      <c r="I618" s="23">
        <f>'Uitgebreide invoer'!H618</f>
        <v>1</v>
      </c>
      <c r="J618" s="24">
        <f>J617+(+H618-I618)/(MAX('Invoerblad heterogene watergang'!$H$9:$H$17))*B618</f>
        <v>1.1227999999999865</v>
      </c>
      <c r="K618" s="24">
        <f t="shared" si="247"/>
        <v>1.8899678462629612</v>
      </c>
      <c r="L618" s="79">
        <f t="shared" si="248"/>
        <v>0.7669956626655321</v>
      </c>
      <c r="M618" s="91">
        <f>'Uitgebreide invoer'!K618</f>
        <v>50</v>
      </c>
      <c r="N618" s="89">
        <f t="shared" si="226"/>
        <v>1.4727999999999866</v>
      </c>
      <c r="O618" s="93" t="str">
        <f>'Uitgebreide invoer'!L618</f>
        <v>Begroeiing volgt bodemverloop</v>
      </c>
      <c r="P618" s="23">
        <f t="shared" si="227"/>
        <v>0.35</v>
      </c>
      <c r="Q618" s="24">
        <f t="shared" si="228"/>
        <v>2.4597656777528243E-4</v>
      </c>
      <c r="R618" s="23">
        <f>'Uitgebreide invoer'!I618</f>
        <v>0</v>
      </c>
      <c r="S618" s="23">
        <f t="shared" si="229"/>
        <v>0</v>
      </c>
      <c r="T618" s="24">
        <f t="shared" si="249"/>
        <v>0.41699566266553212</v>
      </c>
      <c r="U618" s="23" t="str">
        <f>'Uitgebreide invoer'!J618</f>
        <v>Nee</v>
      </c>
      <c r="V618" s="23">
        <f t="shared" si="230"/>
        <v>0.76122286922143789</v>
      </c>
      <c r="W618" s="23">
        <f t="shared" si="231"/>
        <v>2.7034992433866609</v>
      </c>
      <c r="X618" s="23">
        <f t="shared" si="232"/>
        <v>0.28156947744059935</v>
      </c>
      <c r="Y618" s="23">
        <f t="shared" si="233"/>
        <v>1.8028183150202468</v>
      </c>
      <c r="Z618" s="23">
        <f t="shared" si="234"/>
        <v>3.9654421897990568</v>
      </c>
      <c r="AA618" s="23">
        <f t="shared" si="235"/>
        <v>0.45463235340006358</v>
      </c>
      <c r="AB618" s="23">
        <f t="shared" si="236"/>
        <v>1.041595445798809</v>
      </c>
      <c r="AC618" s="23">
        <f t="shared" si="237"/>
        <v>11.118540801803826</v>
      </c>
      <c r="AD618" s="23">
        <f t="shared" si="238"/>
        <v>104.1595445798809</v>
      </c>
      <c r="AE618" s="23">
        <f t="shared" si="239"/>
        <v>-0.2</v>
      </c>
      <c r="AF618" s="46">
        <f t="shared" si="240"/>
        <v>0.17452659099247148</v>
      </c>
      <c r="AG618" s="23">
        <f t="shared" si="241"/>
        <v>0.12736704503764268</v>
      </c>
      <c r="AH618" s="23">
        <f t="shared" si="242"/>
        <v>1.2204899711103838</v>
      </c>
      <c r="AI618" s="155">
        <f t="shared" si="243"/>
        <v>0.175858794711648</v>
      </c>
      <c r="AJ618" s="155">
        <f t="shared" si="244"/>
        <v>2.5620807276795627E-2</v>
      </c>
      <c r="AK618" s="155">
        <f t="shared" si="245"/>
        <v>0.20147960198844364</v>
      </c>
      <c r="AL618" s="155">
        <f t="shared" si="246"/>
        <v>11.98881974983335</v>
      </c>
    </row>
    <row r="619" spans="1:38" s="156" customFormat="1" x14ac:dyDescent="0.35">
      <c r="A619" s="23">
        <f>'Uitgebreide invoer'!A619</f>
        <v>430.49999999999545</v>
      </c>
      <c r="B619" s="23">
        <f t="shared" si="225"/>
        <v>0.69999999999998863</v>
      </c>
      <c r="C619" s="23">
        <f>'Uitgebreide invoer'!B619</f>
        <v>0.2</v>
      </c>
      <c r="D619" s="23" t="str">
        <f>'Uitgebreide invoer'!C619</f>
        <v>100 - Riet</v>
      </c>
      <c r="E619" s="23">
        <f>'Uitgebreide invoer'!D619</f>
        <v>100</v>
      </c>
      <c r="F619" s="23">
        <f>'Uitgebreide invoer'!E619</f>
        <v>1.5</v>
      </c>
      <c r="G619" s="23">
        <f>'Uitgebreide invoer'!F619</f>
        <v>1.2</v>
      </c>
      <c r="H619" s="23">
        <f>'Uitgebreide invoer'!G619</f>
        <v>1.2</v>
      </c>
      <c r="I619" s="23">
        <f>'Uitgebreide invoer'!H619</f>
        <v>1</v>
      </c>
      <c r="J619" s="24">
        <f>J618+(+H619-I619)/(MAX('Invoerblad heterogene watergang'!$H$9:$H$17))*B619</f>
        <v>1.1229999999999865</v>
      </c>
      <c r="K619" s="24">
        <f t="shared" si="247"/>
        <v>1.8901400641079547</v>
      </c>
      <c r="L619" s="79">
        <f t="shared" si="248"/>
        <v>0.76696784626297476</v>
      </c>
      <c r="M619" s="91">
        <f>'Uitgebreide invoer'!K619</f>
        <v>50</v>
      </c>
      <c r="N619" s="89">
        <f t="shared" si="226"/>
        <v>1.4729999999999865</v>
      </c>
      <c r="O619" s="93" t="str">
        <f>'Uitgebreide invoer'!L619</f>
        <v>Begroeiing volgt bodemverloop</v>
      </c>
      <c r="P619" s="23">
        <f t="shared" si="227"/>
        <v>0.35</v>
      </c>
      <c r="Q619" s="24">
        <f t="shared" si="228"/>
        <v>2.4602549284763833E-4</v>
      </c>
      <c r="R619" s="23">
        <f>'Uitgebreide invoer'!I619</f>
        <v>0</v>
      </c>
      <c r="S619" s="23">
        <f t="shared" si="229"/>
        <v>0</v>
      </c>
      <c r="T619" s="24">
        <f t="shared" si="249"/>
        <v>0.41696784626297478</v>
      </c>
      <c r="U619" s="23" t="str">
        <f>'Uitgebreide invoer'!J619</f>
        <v>Nee</v>
      </c>
      <c r="V619" s="23">
        <f t="shared" si="230"/>
        <v>0.7611546927413454</v>
      </c>
      <c r="W619" s="23">
        <f t="shared" si="231"/>
        <v>2.703398949920941</v>
      </c>
      <c r="X619" s="23">
        <f t="shared" si="232"/>
        <v>0.28155470459275161</v>
      </c>
      <c r="Y619" s="23">
        <f t="shared" si="233"/>
        <v>1.802720931317469</v>
      </c>
      <c r="Z619" s="23">
        <f t="shared" si="234"/>
        <v>3.9653418963333369</v>
      </c>
      <c r="AA619" s="23">
        <f t="shared" si="235"/>
        <v>0.45461929347994051</v>
      </c>
      <c r="AB619" s="23">
        <f t="shared" si="236"/>
        <v>1.0415662385761237</v>
      </c>
      <c r="AC619" s="23">
        <f t="shared" si="237"/>
        <v>11.117156139326021</v>
      </c>
      <c r="AD619" s="23">
        <f t="shared" si="238"/>
        <v>104.15662385761237</v>
      </c>
      <c r="AE619" s="23">
        <f t="shared" si="239"/>
        <v>-0.2</v>
      </c>
      <c r="AF619" s="46">
        <f t="shared" si="240"/>
        <v>0.17452221595570452</v>
      </c>
      <c r="AG619" s="23">
        <f t="shared" si="241"/>
        <v>0.12738892022147744</v>
      </c>
      <c r="AH619" s="23">
        <f t="shared" si="242"/>
        <v>1.2207032057800189</v>
      </c>
      <c r="AI619" s="155">
        <f t="shared" si="243"/>
        <v>0.17585444163897321</v>
      </c>
      <c r="AJ619" s="155">
        <f t="shared" si="244"/>
        <v>2.5625184717915167E-2</v>
      </c>
      <c r="AK619" s="155">
        <f t="shared" si="245"/>
        <v>0.20147962635688837</v>
      </c>
      <c r="AL619" s="155">
        <f t="shared" si="246"/>
        <v>11.988503953501993</v>
      </c>
    </row>
    <row r="620" spans="1:38" s="156" customFormat="1" x14ac:dyDescent="0.35">
      <c r="A620" s="23">
        <f>'Uitgebreide invoer'!A620</f>
        <v>431.19999999999544</v>
      </c>
      <c r="B620" s="23">
        <f t="shared" si="225"/>
        <v>0.69999999999998863</v>
      </c>
      <c r="C620" s="23">
        <f>'Uitgebreide invoer'!B620</f>
        <v>0.2</v>
      </c>
      <c r="D620" s="23" t="str">
        <f>'Uitgebreide invoer'!C620</f>
        <v>100 - Riet</v>
      </c>
      <c r="E620" s="23">
        <f>'Uitgebreide invoer'!D620</f>
        <v>100</v>
      </c>
      <c r="F620" s="23">
        <f>'Uitgebreide invoer'!E620</f>
        <v>1.5</v>
      </c>
      <c r="G620" s="23">
        <f>'Uitgebreide invoer'!F620</f>
        <v>1.2</v>
      </c>
      <c r="H620" s="23">
        <f>'Uitgebreide invoer'!G620</f>
        <v>1.2</v>
      </c>
      <c r="I620" s="23">
        <f>'Uitgebreide invoer'!H620</f>
        <v>1</v>
      </c>
      <c r="J620" s="24">
        <f>J619+(+H620-I620)/(MAX('Invoerblad heterogene watergang'!$H$9:$H$17))*B620</f>
        <v>1.1231999999999864</v>
      </c>
      <c r="K620" s="24">
        <f t="shared" si="247"/>
        <v>1.8903123161658144</v>
      </c>
      <c r="L620" s="79">
        <f t="shared" si="248"/>
        <v>0.76694006410796822</v>
      </c>
      <c r="M620" s="91">
        <f>'Uitgebreide invoer'!K620</f>
        <v>50</v>
      </c>
      <c r="N620" s="89">
        <f t="shared" si="226"/>
        <v>1.4731999999999865</v>
      </c>
      <c r="O620" s="93" t="str">
        <f>'Uitgebreide invoer'!L620</f>
        <v>Begroeiing volgt bodemverloop</v>
      </c>
      <c r="P620" s="23">
        <f t="shared" si="227"/>
        <v>0.35</v>
      </c>
      <c r="Q620" s="24">
        <f t="shared" si="228"/>
        <v>2.4607436837116337E-4</v>
      </c>
      <c r="R620" s="23">
        <f>'Uitgebreide invoer'!I620</f>
        <v>0</v>
      </c>
      <c r="S620" s="23">
        <f t="shared" si="229"/>
        <v>0</v>
      </c>
      <c r="T620" s="24">
        <f t="shared" si="249"/>
        <v>0.41694006410796824</v>
      </c>
      <c r="U620" s="23" t="str">
        <f>'Uitgebreide invoer'!J620</f>
        <v>Nee</v>
      </c>
      <c r="V620" s="23">
        <f t="shared" si="230"/>
        <v>0.76108660251709692</v>
      </c>
      <c r="W620" s="23">
        <f t="shared" si="231"/>
        <v>2.7032987799365222</v>
      </c>
      <c r="X620" s="23">
        <f t="shared" si="232"/>
        <v>0.28153994969618878</v>
      </c>
      <c r="Y620" s="23">
        <f t="shared" si="233"/>
        <v>1.8026236698304634</v>
      </c>
      <c r="Z620" s="23">
        <f t="shared" si="234"/>
        <v>3.9652417263489186</v>
      </c>
      <c r="AA620" s="23">
        <f t="shared" si="235"/>
        <v>0.45460624956407586</v>
      </c>
      <c r="AB620" s="23">
        <f t="shared" si="236"/>
        <v>1.0415370673133664</v>
      </c>
      <c r="AC620" s="23">
        <f t="shared" si="237"/>
        <v>11.115773271989552</v>
      </c>
      <c r="AD620" s="23">
        <f t="shared" si="238"/>
        <v>104.15370673133664</v>
      </c>
      <c r="AE620" s="23">
        <f t="shared" si="239"/>
        <v>-0.2</v>
      </c>
      <c r="AF620" s="46">
        <f t="shared" si="240"/>
        <v>0.17451784547699509</v>
      </c>
      <c r="AG620" s="23">
        <f t="shared" si="241"/>
        <v>0.12741077261502462</v>
      </c>
      <c r="AH620" s="23">
        <f t="shared" si="242"/>
        <v>1.2209164261173993</v>
      </c>
      <c r="AI620" s="155">
        <f t="shared" si="243"/>
        <v>0.17585009309202382</v>
      </c>
      <c r="AJ620" s="155">
        <f t="shared" si="244"/>
        <v>2.5629557597429051E-2</v>
      </c>
      <c r="AK620" s="155">
        <f t="shared" si="245"/>
        <v>0.20147965068945287</v>
      </c>
      <c r="AL620" s="155">
        <f t="shared" si="246"/>
        <v>11.988188557531901</v>
      </c>
    </row>
    <row r="621" spans="1:38" s="156" customFormat="1" x14ac:dyDescent="0.35">
      <c r="A621" s="23">
        <f>'Uitgebreide invoer'!A621</f>
        <v>431.89999999999543</v>
      </c>
      <c r="B621" s="23">
        <f t="shared" si="225"/>
        <v>0.69999999999998863</v>
      </c>
      <c r="C621" s="23">
        <f>'Uitgebreide invoer'!B621</f>
        <v>0.2</v>
      </c>
      <c r="D621" s="23" t="str">
        <f>'Uitgebreide invoer'!C621</f>
        <v>100 - Riet</v>
      </c>
      <c r="E621" s="23">
        <f>'Uitgebreide invoer'!D621</f>
        <v>100</v>
      </c>
      <c r="F621" s="23">
        <f>'Uitgebreide invoer'!E621</f>
        <v>1.5</v>
      </c>
      <c r="G621" s="23">
        <f>'Uitgebreide invoer'!F621</f>
        <v>1.2</v>
      </c>
      <c r="H621" s="23">
        <f>'Uitgebreide invoer'!G621</f>
        <v>1.2</v>
      </c>
      <c r="I621" s="23">
        <f>'Uitgebreide invoer'!H621</f>
        <v>1</v>
      </c>
      <c r="J621" s="24">
        <f>J620+(+H621-I621)/(MAX('Invoerblad heterogene watergang'!$H$9:$H$17))*B621</f>
        <v>1.1233999999999864</v>
      </c>
      <c r="K621" s="24">
        <f t="shared" si="247"/>
        <v>1.8904846024018733</v>
      </c>
      <c r="L621" s="79">
        <f t="shared" si="248"/>
        <v>0.766912316165828</v>
      </c>
      <c r="M621" s="91">
        <f>'Uitgebreide invoer'!K621</f>
        <v>50</v>
      </c>
      <c r="N621" s="89">
        <f t="shared" si="226"/>
        <v>1.4733999999999865</v>
      </c>
      <c r="O621" s="93" t="str">
        <f>'Uitgebreide invoer'!L621</f>
        <v>Begroeiing volgt bodemverloop</v>
      </c>
      <c r="P621" s="23">
        <f t="shared" si="227"/>
        <v>0.35</v>
      </c>
      <c r="Q621" s="24">
        <f t="shared" si="228"/>
        <v>2.4612319436975001E-4</v>
      </c>
      <c r="R621" s="23">
        <f>'Uitgebreide invoer'!I621</f>
        <v>0</v>
      </c>
      <c r="S621" s="23">
        <f t="shared" si="229"/>
        <v>0</v>
      </c>
      <c r="T621" s="24">
        <f t="shared" si="249"/>
        <v>0.41691231616582802</v>
      </c>
      <c r="U621" s="23" t="str">
        <f>'Uitgebreide invoer'!J621</f>
        <v>Nee</v>
      </c>
      <c r="V621" s="23">
        <f t="shared" si="230"/>
        <v>0.76101859845512665</v>
      </c>
      <c r="W621" s="23">
        <f t="shared" si="231"/>
        <v>2.7031987333083469</v>
      </c>
      <c r="X621" s="23">
        <f t="shared" si="232"/>
        <v>0.28152521273333964</v>
      </c>
      <c r="Y621" s="23">
        <f t="shared" si="233"/>
        <v>1.8025265304292462</v>
      </c>
      <c r="Z621" s="23">
        <f t="shared" si="234"/>
        <v>3.9651416797207428</v>
      </c>
      <c r="AA621" s="23">
        <f t="shared" si="235"/>
        <v>0.45459322163645727</v>
      </c>
      <c r="AB621" s="23">
        <f t="shared" si="236"/>
        <v>1.0415079319741194</v>
      </c>
      <c r="AC621" s="23">
        <f t="shared" si="237"/>
        <v>11.114392197732718</v>
      </c>
      <c r="AD621" s="23">
        <f t="shared" si="238"/>
        <v>104.15079319741194</v>
      </c>
      <c r="AE621" s="23">
        <f t="shared" si="239"/>
        <v>-0.2</v>
      </c>
      <c r="AF621" s="46">
        <f t="shared" si="240"/>
        <v>0.17451347955379501</v>
      </c>
      <c r="AG621" s="23">
        <f t="shared" si="241"/>
        <v>0.12743260223102501</v>
      </c>
      <c r="AH621" s="23">
        <f t="shared" si="242"/>
        <v>1.2211296321320204</v>
      </c>
      <c r="AI621" s="155">
        <f t="shared" si="243"/>
        <v>0.17584574906829681</v>
      </c>
      <c r="AJ621" s="155">
        <f t="shared" si="244"/>
        <v>2.5633925917890255E-2</v>
      </c>
      <c r="AK621" s="155">
        <f t="shared" si="245"/>
        <v>0.20147967498618707</v>
      </c>
      <c r="AL621" s="155">
        <f t="shared" si="246"/>
        <v>11.987873561491527</v>
      </c>
    </row>
    <row r="622" spans="1:38" s="156" customFormat="1" x14ac:dyDescent="0.35">
      <c r="A622" s="23">
        <f>'Uitgebreide invoer'!A622</f>
        <v>432.59999999999542</v>
      </c>
      <c r="B622" s="23">
        <f t="shared" si="225"/>
        <v>0.69999999999998863</v>
      </c>
      <c r="C622" s="23">
        <f>'Uitgebreide invoer'!B622</f>
        <v>0.2</v>
      </c>
      <c r="D622" s="23" t="str">
        <f>'Uitgebreide invoer'!C622</f>
        <v>100 - Riet</v>
      </c>
      <c r="E622" s="23">
        <f>'Uitgebreide invoer'!D622</f>
        <v>100</v>
      </c>
      <c r="F622" s="23">
        <f>'Uitgebreide invoer'!E622</f>
        <v>1.5</v>
      </c>
      <c r="G622" s="23">
        <f>'Uitgebreide invoer'!F622</f>
        <v>1.2</v>
      </c>
      <c r="H622" s="23">
        <f>'Uitgebreide invoer'!G622</f>
        <v>1.2</v>
      </c>
      <c r="I622" s="23">
        <f>'Uitgebreide invoer'!H622</f>
        <v>1</v>
      </c>
      <c r="J622" s="24">
        <f>J621+(+H622-I622)/(MAX('Invoerblad heterogene watergang'!$H$9:$H$17))*B622</f>
        <v>1.1235999999999864</v>
      </c>
      <c r="K622" s="24">
        <f t="shared" si="247"/>
        <v>1.8906569227814805</v>
      </c>
      <c r="L622" s="79">
        <f t="shared" si="248"/>
        <v>0.76688460240188694</v>
      </c>
      <c r="M622" s="91">
        <f>'Uitgebreide invoer'!K622</f>
        <v>50</v>
      </c>
      <c r="N622" s="89">
        <f t="shared" si="226"/>
        <v>1.4735999999999865</v>
      </c>
      <c r="O622" s="93" t="str">
        <f>'Uitgebreide invoer'!L622</f>
        <v>Begroeiing volgt bodemverloop</v>
      </c>
      <c r="P622" s="23">
        <f t="shared" si="227"/>
        <v>0.35</v>
      </c>
      <c r="Q622" s="24">
        <f t="shared" si="228"/>
        <v>2.461719708673461E-4</v>
      </c>
      <c r="R622" s="23">
        <f>'Uitgebreide invoer'!I622</f>
        <v>0</v>
      </c>
      <c r="S622" s="23">
        <f t="shared" si="229"/>
        <v>0</v>
      </c>
      <c r="T622" s="24">
        <f t="shared" si="249"/>
        <v>0.41688460240188696</v>
      </c>
      <c r="U622" s="23" t="str">
        <f>'Uitgebreide invoer'!J622</f>
        <v>Nee</v>
      </c>
      <c r="V622" s="23">
        <f t="shared" si="230"/>
        <v>0.76095068046193337</v>
      </c>
      <c r="W622" s="23">
        <f t="shared" si="231"/>
        <v>2.7030988099114213</v>
      </c>
      <c r="X622" s="23">
        <f t="shared" si="232"/>
        <v>0.28151049368664005</v>
      </c>
      <c r="Y622" s="23">
        <f t="shared" si="233"/>
        <v>1.802429512983915</v>
      </c>
      <c r="Z622" s="23">
        <f t="shared" si="234"/>
        <v>3.9650417563238172</v>
      </c>
      <c r="AA622" s="23">
        <f t="shared" si="235"/>
        <v>0.45458020968107909</v>
      </c>
      <c r="AB622" s="23">
        <f t="shared" si="236"/>
        <v>1.0414788325219817</v>
      </c>
      <c r="AC622" s="23">
        <f t="shared" si="237"/>
        <v>11.113012914495538</v>
      </c>
      <c r="AD622" s="23">
        <f t="shared" si="238"/>
        <v>104.14788325219817</v>
      </c>
      <c r="AE622" s="23">
        <f t="shared" si="239"/>
        <v>-0.2</v>
      </c>
      <c r="AF622" s="46">
        <f t="shared" si="240"/>
        <v>0.1745091181835525</v>
      </c>
      <c r="AG622" s="23">
        <f t="shared" si="241"/>
        <v>0.12745440908223757</v>
      </c>
      <c r="AH622" s="23">
        <f t="shared" si="242"/>
        <v>1.2213428238333857</v>
      </c>
      <c r="AI622" s="155">
        <f t="shared" si="243"/>
        <v>0.17584140956528563</v>
      </c>
      <c r="AJ622" s="155">
        <f t="shared" si="244"/>
        <v>2.5638289681855889E-2</v>
      </c>
      <c r="AK622" s="155">
        <f t="shared" si="245"/>
        <v>0.20147969924714151</v>
      </c>
      <c r="AL622" s="155">
        <f t="shared" si="246"/>
        <v>11.98755896494964</v>
      </c>
    </row>
    <row r="623" spans="1:38" s="156" customFormat="1" x14ac:dyDescent="0.35">
      <c r="A623" s="23">
        <f>'Uitgebreide invoer'!A623</f>
        <v>433.29999999999541</v>
      </c>
      <c r="B623" s="23">
        <f t="shared" si="225"/>
        <v>0.69999999999998863</v>
      </c>
      <c r="C623" s="23">
        <f>'Uitgebreide invoer'!B623</f>
        <v>0.2</v>
      </c>
      <c r="D623" s="23" t="str">
        <f>'Uitgebreide invoer'!C623</f>
        <v>100 - Riet</v>
      </c>
      <c r="E623" s="23">
        <f>'Uitgebreide invoer'!D623</f>
        <v>100</v>
      </c>
      <c r="F623" s="23">
        <f>'Uitgebreide invoer'!E623</f>
        <v>1.5</v>
      </c>
      <c r="G623" s="23">
        <f>'Uitgebreide invoer'!F623</f>
        <v>1.2</v>
      </c>
      <c r="H623" s="23">
        <f>'Uitgebreide invoer'!G623</f>
        <v>1.2</v>
      </c>
      <c r="I623" s="23">
        <f>'Uitgebreide invoer'!H623</f>
        <v>1</v>
      </c>
      <c r="J623" s="24">
        <f>J622+(+H623-I623)/(MAX('Invoerblad heterogene watergang'!$H$9:$H$17))*B623</f>
        <v>1.1237999999999864</v>
      </c>
      <c r="K623" s="24">
        <f t="shared" si="247"/>
        <v>1.8908292772700019</v>
      </c>
      <c r="L623" s="79">
        <f t="shared" si="248"/>
        <v>0.76685692278149409</v>
      </c>
      <c r="M623" s="91">
        <f>'Uitgebreide invoer'!K623</f>
        <v>50</v>
      </c>
      <c r="N623" s="89">
        <f t="shared" si="226"/>
        <v>1.4737999999999865</v>
      </c>
      <c r="O623" s="93" t="str">
        <f>'Uitgebreide invoer'!L623</f>
        <v>Begroeiing volgt bodemverloop</v>
      </c>
      <c r="P623" s="23">
        <f t="shared" si="227"/>
        <v>0.35</v>
      </c>
      <c r="Q623" s="24">
        <f t="shared" si="228"/>
        <v>2.462206978879549E-4</v>
      </c>
      <c r="R623" s="23">
        <f>'Uitgebreide invoer'!I623</f>
        <v>0</v>
      </c>
      <c r="S623" s="23">
        <f t="shared" si="229"/>
        <v>0</v>
      </c>
      <c r="T623" s="24">
        <f t="shared" si="249"/>
        <v>0.41685692278149411</v>
      </c>
      <c r="U623" s="23" t="str">
        <f>'Uitgebreide invoer'!J623</f>
        <v>Nee</v>
      </c>
      <c r="V623" s="23">
        <f t="shared" si="230"/>
        <v>0.76088284844407772</v>
      </c>
      <c r="W623" s="23">
        <f t="shared" si="231"/>
        <v>2.7029990096208096</v>
      </c>
      <c r="X623" s="23">
        <f t="shared" si="232"/>
        <v>0.2814957925385323</v>
      </c>
      <c r="Y623" s="23">
        <f t="shared" si="233"/>
        <v>1.8023326173646466</v>
      </c>
      <c r="Z623" s="23">
        <f t="shared" si="234"/>
        <v>3.964941956033206</v>
      </c>
      <c r="AA623" s="23">
        <f t="shared" si="235"/>
        <v>0.45456721368194281</v>
      </c>
      <c r="AB623" s="23">
        <f t="shared" si="236"/>
        <v>1.0414497689205688</v>
      </c>
      <c r="AC623" s="23">
        <f t="shared" si="237"/>
        <v>11.11163542021972</v>
      </c>
      <c r="AD623" s="23">
        <f t="shared" si="238"/>
        <v>104.14497689205689</v>
      </c>
      <c r="AE623" s="23">
        <f t="shared" si="239"/>
        <v>-0.2</v>
      </c>
      <c r="AF623" s="46">
        <f t="shared" si="240"/>
        <v>0.17450476136371104</v>
      </c>
      <c r="AG623" s="23">
        <f t="shared" si="241"/>
        <v>0.12747619318144485</v>
      </c>
      <c r="AH623" s="23">
        <f t="shared" si="242"/>
        <v>1.2215560012310085</v>
      </c>
      <c r="AI623" s="155">
        <f t="shared" si="243"/>
        <v>0.17583707458047887</v>
      </c>
      <c r="AJ623" s="155">
        <f t="shared" si="244"/>
        <v>2.5642648891887183E-2</v>
      </c>
      <c r="AK623" s="155">
        <f t="shared" si="245"/>
        <v>0.20147972347236606</v>
      </c>
      <c r="AL623" s="155">
        <f t="shared" si="246"/>
        <v>11.987244767475241</v>
      </c>
    </row>
    <row r="624" spans="1:38" s="156" customFormat="1" x14ac:dyDescent="0.35">
      <c r="A624" s="23">
        <f>'Uitgebreide invoer'!A624</f>
        <v>433.9999999999954</v>
      </c>
      <c r="B624" s="23">
        <f t="shared" si="225"/>
        <v>0.69999999999998863</v>
      </c>
      <c r="C624" s="23">
        <f>'Uitgebreide invoer'!B624</f>
        <v>0.2</v>
      </c>
      <c r="D624" s="23" t="str">
        <f>'Uitgebreide invoer'!C624</f>
        <v>100 - Riet</v>
      </c>
      <c r="E624" s="23">
        <f>'Uitgebreide invoer'!D624</f>
        <v>100</v>
      </c>
      <c r="F624" s="23">
        <f>'Uitgebreide invoer'!E624</f>
        <v>1.5</v>
      </c>
      <c r="G624" s="23">
        <f>'Uitgebreide invoer'!F624</f>
        <v>1.2</v>
      </c>
      <c r="H624" s="23">
        <f>'Uitgebreide invoer'!G624</f>
        <v>1.2</v>
      </c>
      <c r="I624" s="23">
        <f>'Uitgebreide invoer'!H624</f>
        <v>1</v>
      </c>
      <c r="J624" s="24">
        <f>J623+(+H624-I624)/(MAX('Invoerblad heterogene watergang'!$H$9:$H$17))*B624</f>
        <v>1.1239999999999863</v>
      </c>
      <c r="K624" s="24">
        <f t="shared" si="247"/>
        <v>1.8910016658328208</v>
      </c>
      <c r="L624" s="79">
        <f t="shared" si="248"/>
        <v>0.7668292772700156</v>
      </c>
      <c r="M624" s="91">
        <f>'Uitgebreide invoer'!K624</f>
        <v>50</v>
      </c>
      <c r="N624" s="89">
        <f t="shared" si="226"/>
        <v>1.4739999999999864</v>
      </c>
      <c r="O624" s="93" t="str">
        <f>'Uitgebreide invoer'!L624</f>
        <v>Begroeiing volgt bodemverloop</v>
      </c>
      <c r="P624" s="23">
        <f t="shared" si="227"/>
        <v>0.35</v>
      </c>
      <c r="Q624" s="24">
        <f t="shared" si="228"/>
        <v>2.462693754556346E-4</v>
      </c>
      <c r="R624" s="23">
        <f>'Uitgebreide invoer'!I624</f>
        <v>0</v>
      </c>
      <c r="S624" s="23">
        <f t="shared" si="229"/>
        <v>0</v>
      </c>
      <c r="T624" s="24">
        <f t="shared" si="249"/>
        <v>0.41682927727001562</v>
      </c>
      <c r="U624" s="23" t="str">
        <f>'Uitgebreide invoer'!J624</f>
        <v>Nee</v>
      </c>
      <c r="V624" s="23">
        <f t="shared" si="230"/>
        <v>0.76081510230818405</v>
      </c>
      <c r="W624" s="23">
        <f t="shared" si="231"/>
        <v>2.7028993323116373</v>
      </c>
      <c r="X624" s="23">
        <f t="shared" si="232"/>
        <v>0.28148110927146586</v>
      </c>
      <c r="Y624" s="23">
        <f t="shared" si="233"/>
        <v>1.8022358434417007</v>
      </c>
      <c r="Z624" s="23">
        <f t="shared" si="234"/>
        <v>3.9648422787240341</v>
      </c>
      <c r="AA624" s="23">
        <f t="shared" si="235"/>
        <v>0.45455423362305764</v>
      </c>
      <c r="AB624" s="23">
        <f t="shared" si="236"/>
        <v>1.0414207411335168</v>
      </c>
      <c r="AC624" s="23">
        <f t="shared" si="237"/>
        <v>11.110259712848686</v>
      </c>
      <c r="AD624" s="23">
        <f t="shared" si="238"/>
        <v>104.14207411335168</v>
      </c>
      <c r="AE624" s="23">
        <f t="shared" si="239"/>
        <v>-0.2</v>
      </c>
      <c r="AF624" s="46">
        <f t="shared" si="240"/>
        <v>0.17450040909171025</v>
      </c>
      <c r="AG624" s="23">
        <f t="shared" si="241"/>
        <v>0.12749795454144883</v>
      </c>
      <c r="AH624" s="23">
        <f t="shared" si="242"/>
        <v>1.2217691643344109</v>
      </c>
      <c r="AI624" s="155">
        <f t="shared" si="243"/>
        <v>0.17583274411136124</v>
      </c>
      <c r="AJ624" s="155">
        <f t="shared" si="244"/>
        <v>2.5647003550549531E-2</v>
      </c>
      <c r="AK624" s="155">
        <f t="shared" si="245"/>
        <v>0.20147974766191076</v>
      </c>
      <c r="AL624" s="155">
        <f t="shared" si="246"/>
        <v>11.986930968637587</v>
      </c>
    </row>
    <row r="625" spans="1:38" s="156" customFormat="1" x14ac:dyDescent="0.35">
      <c r="A625" s="23">
        <f>'Uitgebreide invoer'!A625</f>
        <v>434.69999999999538</v>
      </c>
      <c r="B625" s="23">
        <f t="shared" si="225"/>
        <v>0.69999999999998863</v>
      </c>
      <c r="C625" s="23">
        <f>'Uitgebreide invoer'!B625</f>
        <v>0.2</v>
      </c>
      <c r="D625" s="23" t="str">
        <f>'Uitgebreide invoer'!C625</f>
        <v>100 - Riet</v>
      </c>
      <c r="E625" s="23">
        <f>'Uitgebreide invoer'!D625</f>
        <v>100</v>
      </c>
      <c r="F625" s="23">
        <f>'Uitgebreide invoer'!E625</f>
        <v>1.5</v>
      </c>
      <c r="G625" s="23">
        <f>'Uitgebreide invoer'!F625</f>
        <v>1.2</v>
      </c>
      <c r="H625" s="23">
        <f>'Uitgebreide invoer'!G625</f>
        <v>1.2</v>
      </c>
      <c r="I625" s="23">
        <f>'Uitgebreide invoer'!H625</f>
        <v>1</v>
      </c>
      <c r="J625" s="24">
        <f>J624+(+H625-I625)/(MAX('Invoerblad heterogene watergang'!$H$9:$H$17))*B625</f>
        <v>1.1241999999999863</v>
      </c>
      <c r="K625" s="24">
        <f t="shared" si="247"/>
        <v>1.891174088435337</v>
      </c>
      <c r="L625" s="79">
        <f t="shared" si="248"/>
        <v>0.76680166583283449</v>
      </c>
      <c r="M625" s="91">
        <f>'Uitgebreide invoer'!K625</f>
        <v>50</v>
      </c>
      <c r="N625" s="89">
        <f t="shared" si="226"/>
        <v>1.4741999999999864</v>
      </c>
      <c r="O625" s="93" t="str">
        <f>'Uitgebreide invoer'!L625</f>
        <v>Begroeiing volgt bodemverloop</v>
      </c>
      <c r="P625" s="23">
        <f t="shared" si="227"/>
        <v>0.35</v>
      </c>
      <c r="Q625" s="24">
        <f t="shared" si="228"/>
        <v>2.4631800359449887E-4</v>
      </c>
      <c r="R625" s="23">
        <f>'Uitgebreide invoer'!I625</f>
        <v>0</v>
      </c>
      <c r="S625" s="23">
        <f t="shared" si="229"/>
        <v>0</v>
      </c>
      <c r="T625" s="24">
        <f t="shared" si="249"/>
        <v>0.41680166583283451</v>
      </c>
      <c r="U625" s="23" t="str">
        <f>'Uitgebreide invoer'!J625</f>
        <v>Nee</v>
      </c>
      <c r="V625" s="23">
        <f t="shared" si="230"/>
        <v>0.76074744196094013</v>
      </c>
      <c r="W625" s="23">
        <f t="shared" si="231"/>
        <v>2.7027997778590915</v>
      </c>
      <c r="X625" s="23">
        <f t="shared" si="232"/>
        <v>0.28146644386789688</v>
      </c>
      <c r="Y625" s="23">
        <f t="shared" si="233"/>
        <v>1.8021391910854165</v>
      </c>
      <c r="Z625" s="23">
        <f t="shared" si="234"/>
        <v>3.9647427242714883</v>
      </c>
      <c r="AA625" s="23">
        <f t="shared" si="235"/>
        <v>0.45454126948843954</v>
      </c>
      <c r="AB625" s="23">
        <f t="shared" si="236"/>
        <v>1.0413917491244764</v>
      </c>
      <c r="AC625" s="23">
        <f t="shared" si="237"/>
        <v>11.108885790327562</v>
      </c>
      <c r="AD625" s="23">
        <f t="shared" si="238"/>
        <v>104.13917491244764</v>
      </c>
      <c r="AE625" s="23">
        <f t="shared" si="239"/>
        <v>-0.2</v>
      </c>
      <c r="AF625" s="46">
        <f t="shared" si="240"/>
        <v>0.17449606136498572</v>
      </c>
      <c r="AG625" s="23">
        <f t="shared" si="241"/>
        <v>0.12751969317507147</v>
      </c>
      <c r="AH625" s="23">
        <f t="shared" si="242"/>
        <v>1.2219823131531231</v>
      </c>
      <c r="AI625" s="155">
        <f t="shared" si="243"/>
        <v>0.17582841815541334</v>
      </c>
      <c r="AJ625" s="155">
        <f t="shared" si="244"/>
        <v>2.5651353660412424E-2</v>
      </c>
      <c r="AK625" s="155">
        <f t="shared" si="245"/>
        <v>0.20147977181582577</v>
      </c>
      <c r="AL625" s="155">
        <f t="shared" si="246"/>
        <v>11.986617568006231</v>
      </c>
    </row>
    <row r="626" spans="1:38" s="156" customFormat="1" x14ac:dyDescent="0.35">
      <c r="A626" s="23">
        <f>'Uitgebreide invoer'!A626</f>
        <v>435.39999999999537</v>
      </c>
      <c r="B626" s="23">
        <f t="shared" si="225"/>
        <v>0.69999999999998863</v>
      </c>
      <c r="C626" s="23">
        <f>'Uitgebreide invoer'!B626</f>
        <v>0.2</v>
      </c>
      <c r="D626" s="23" t="str">
        <f>'Uitgebreide invoer'!C626</f>
        <v>100 - Riet</v>
      </c>
      <c r="E626" s="23">
        <f>'Uitgebreide invoer'!D626</f>
        <v>100</v>
      </c>
      <c r="F626" s="23">
        <f>'Uitgebreide invoer'!E626</f>
        <v>1.5</v>
      </c>
      <c r="G626" s="23">
        <f>'Uitgebreide invoer'!F626</f>
        <v>1.2</v>
      </c>
      <c r="H626" s="23">
        <f>'Uitgebreide invoer'!G626</f>
        <v>1.2</v>
      </c>
      <c r="I626" s="23">
        <f>'Uitgebreide invoer'!H626</f>
        <v>1</v>
      </c>
      <c r="J626" s="24">
        <f>J625+(+H626-I626)/(MAX('Invoerblad heterogene watergang'!$H$9:$H$17))*B626</f>
        <v>1.1243999999999863</v>
      </c>
      <c r="K626" s="24">
        <f t="shared" si="247"/>
        <v>1.891346545042967</v>
      </c>
      <c r="L626" s="79">
        <f t="shared" si="248"/>
        <v>0.76677408843535066</v>
      </c>
      <c r="M626" s="91">
        <f>'Uitgebreide invoer'!K626</f>
        <v>50</v>
      </c>
      <c r="N626" s="89">
        <f t="shared" si="226"/>
        <v>1.4743999999999864</v>
      </c>
      <c r="O626" s="93" t="str">
        <f>'Uitgebreide invoer'!L626</f>
        <v>Begroeiing volgt bodemverloop</v>
      </c>
      <c r="P626" s="23">
        <f t="shared" si="227"/>
        <v>0.35</v>
      </c>
      <c r="Q626" s="24">
        <f t="shared" si="228"/>
        <v>2.463665823287149E-4</v>
      </c>
      <c r="R626" s="23">
        <f>'Uitgebreide invoer'!I626</f>
        <v>0</v>
      </c>
      <c r="S626" s="23">
        <f t="shared" si="229"/>
        <v>0</v>
      </c>
      <c r="T626" s="24">
        <f t="shared" si="249"/>
        <v>0.41677408843535069</v>
      </c>
      <c r="U626" s="23" t="str">
        <f>'Uitgebreide invoer'!J626</f>
        <v>Nee</v>
      </c>
      <c r="V626" s="23">
        <f t="shared" si="230"/>
        <v>0.76067986730909709</v>
      </c>
      <c r="W626" s="23">
        <f t="shared" si="231"/>
        <v>2.7027003461384203</v>
      </c>
      <c r="X626" s="23">
        <f t="shared" si="232"/>
        <v>0.2814517963102886</v>
      </c>
      <c r="Y626" s="23">
        <f t="shared" si="233"/>
        <v>1.8020426601662154</v>
      </c>
      <c r="Z626" s="23">
        <f t="shared" si="234"/>
        <v>3.9646432925508162</v>
      </c>
      <c r="AA626" s="23">
        <f t="shared" si="235"/>
        <v>0.45452832126211212</v>
      </c>
      <c r="AB626" s="23">
        <f t="shared" si="236"/>
        <v>1.0413627928571183</v>
      </c>
      <c r="AC626" s="23">
        <f t="shared" si="237"/>
        <v>11.107513650603192</v>
      </c>
      <c r="AD626" s="23">
        <f t="shared" si="238"/>
        <v>104.13627928571184</v>
      </c>
      <c r="AE626" s="23">
        <f t="shared" si="239"/>
        <v>-0.2</v>
      </c>
      <c r="AF626" s="46">
        <f t="shared" si="240"/>
        <v>0.1744917181809687</v>
      </c>
      <c r="AG626" s="23">
        <f t="shared" si="241"/>
        <v>0.12754140909515654</v>
      </c>
      <c r="AH626" s="23">
        <f t="shared" si="242"/>
        <v>1.2221954476966852</v>
      </c>
      <c r="AI626" s="155">
        <f t="shared" si="243"/>
        <v>0.17582409671011137</v>
      </c>
      <c r="AJ626" s="155">
        <f t="shared" si="244"/>
        <v>2.5655699224049373E-2</v>
      </c>
      <c r="AK626" s="155">
        <f t="shared" si="245"/>
        <v>0.20147979593416074</v>
      </c>
      <c r="AL626" s="155">
        <f t="shared" si="246"/>
        <v>11.986304565150979</v>
      </c>
    </row>
    <row r="627" spans="1:38" s="156" customFormat="1" x14ac:dyDescent="0.35">
      <c r="A627" s="23">
        <f>'Uitgebreide invoer'!A627</f>
        <v>436.09999999999536</v>
      </c>
      <c r="B627" s="23">
        <f t="shared" si="225"/>
        <v>0.69999999999998863</v>
      </c>
      <c r="C627" s="23">
        <f>'Uitgebreide invoer'!B627</f>
        <v>0.2</v>
      </c>
      <c r="D627" s="23" t="str">
        <f>'Uitgebreide invoer'!C627</f>
        <v>100 - Riet</v>
      </c>
      <c r="E627" s="23">
        <f>'Uitgebreide invoer'!D627</f>
        <v>100</v>
      </c>
      <c r="F627" s="23">
        <f>'Uitgebreide invoer'!E627</f>
        <v>1.5</v>
      </c>
      <c r="G627" s="23">
        <f>'Uitgebreide invoer'!F627</f>
        <v>1.2</v>
      </c>
      <c r="H627" s="23">
        <f>'Uitgebreide invoer'!G627</f>
        <v>1.2</v>
      </c>
      <c r="I627" s="23">
        <f>'Uitgebreide invoer'!H627</f>
        <v>1</v>
      </c>
      <c r="J627" s="24">
        <f>J626+(+H627-I627)/(MAX('Invoerblad heterogene watergang'!$H$9:$H$17))*B627</f>
        <v>1.1245999999999863</v>
      </c>
      <c r="K627" s="24">
        <f t="shared" si="247"/>
        <v>1.8915190356211447</v>
      </c>
      <c r="L627" s="79">
        <f t="shared" si="248"/>
        <v>0.76674654504298068</v>
      </c>
      <c r="M627" s="91">
        <f>'Uitgebreide invoer'!K627</f>
        <v>50</v>
      </c>
      <c r="N627" s="89">
        <f t="shared" si="226"/>
        <v>1.4745999999999864</v>
      </c>
      <c r="O627" s="93" t="str">
        <f>'Uitgebreide invoer'!L627</f>
        <v>Begroeiing volgt bodemverloop</v>
      </c>
      <c r="P627" s="23">
        <f t="shared" si="227"/>
        <v>0.35</v>
      </c>
      <c r="Q627" s="24">
        <f t="shared" si="228"/>
        <v>2.4641511168250622E-4</v>
      </c>
      <c r="R627" s="23">
        <f>'Uitgebreide invoer'!I627</f>
        <v>0</v>
      </c>
      <c r="S627" s="23">
        <f t="shared" si="229"/>
        <v>0</v>
      </c>
      <c r="T627" s="24">
        <f t="shared" si="249"/>
        <v>0.4167465450429807</v>
      </c>
      <c r="U627" s="23" t="str">
        <f>'Uitgebreide invoer'!J627</f>
        <v>Nee</v>
      </c>
      <c r="V627" s="23">
        <f t="shared" si="230"/>
        <v>0.76061237825946848</v>
      </c>
      <c r="W627" s="23">
        <f t="shared" si="231"/>
        <v>2.7026010370249298</v>
      </c>
      <c r="X627" s="23">
        <f t="shared" si="232"/>
        <v>0.28143716658111101</v>
      </c>
      <c r="Y627" s="23">
        <f t="shared" si="233"/>
        <v>1.801946250554598</v>
      </c>
      <c r="Z627" s="23">
        <f t="shared" si="234"/>
        <v>3.9645439834373262</v>
      </c>
      <c r="AA627" s="23">
        <f t="shared" si="235"/>
        <v>0.45451538892810578</v>
      </c>
      <c r="AB627" s="23">
        <f t="shared" si="236"/>
        <v>1.0413338722951295</v>
      </c>
      <c r="AC627" s="23">
        <f t="shared" si="237"/>
        <v>11.106143291624099</v>
      </c>
      <c r="AD627" s="23">
        <f t="shared" si="238"/>
        <v>104.13338722951295</v>
      </c>
      <c r="AE627" s="23">
        <f t="shared" si="239"/>
        <v>-0.2</v>
      </c>
      <c r="AF627" s="46">
        <f t="shared" si="240"/>
        <v>0.17448737953708654</v>
      </c>
      <c r="AG627" s="23">
        <f t="shared" si="241"/>
        <v>0.12756310231456736</v>
      </c>
      <c r="AH627" s="23">
        <f t="shared" si="242"/>
        <v>1.222408567974645</v>
      </c>
      <c r="AI627" s="155">
        <f t="shared" si="243"/>
        <v>0.17581977977292765</v>
      </c>
      <c r="AJ627" s="155">
        <f t="shared" si="244"/>
        <v>2.5660040244038101E-2</v>
      </c>
      <c r="AK627" s="155">
        <f t="shared" si="245"/>
        <v>0.20147982001696574</v>
      </c>
      <c r="AL627" s="155">
        <f t="shared" si="246"/>
        <v>11.985991959641893</v>
      </c>
    </row>
    <row r="628" spans="1:38" s="156" customFormat="1" x14ac:dyDescent="0.35">
      <c r="A628" s="23">
        <f>'Uitgebreide invoer'!A628</f>
        <v>436.79999999999535</v>
      </c>
      <c r="B628" s="23">
        <f t="shared" si="225"/>
        <v>0.69999999999998863</v>
      </c>
      <c r="C628" s="23">
        <f>'Uitgebreide invoer'!B628</f>
        <v>0.2</v>
      </c>
      <c r="D628" s="23" t="str">
        <f>'Uitgebreide invoer'!C628</f>
        <v>100 - Riet</v>
      </c>
      <c r="E628" s="23">
        <f>'Uitgebreide invoer'!D628</f>
        <v>100</v>
      </c>
      <c r="F628" s="23">
        <f>'Uitgebreide invoer'!E628</f>
        <v>1.5</v>
      </c>
      <c r="G628" s="23">
        <f>'Uitgebreide invoer'!F628</f>
        <v>1.2</v>
      </c>
      <c r="H628" s="23">
        <f>'Uitgebreide invoer'!G628</f>
        <v>1.2</v>
      </c>
      <c r="I628" s="23">
        <f>'Uitgebreide invoer'!H628</f>
        <v>1</v>
      </c>
      <c r="J628" s="24">
        <f>J627+(+H628-I628)/(MAX('Invoerblad heterogene watergang'!$H$9:$H$17))*B628</f>
        <v>1.1247999999999863</v>
      </c>
      <c r="K628" s="24">
        <f t="shared" si="247"/>
        <v>1.8916915601353208</v>
      </c>
      <c r="L628" s="79">
        <f t="shared" si="248"/>
        <v>0.7667190356211584</v>
      </c>
      <c r="M628" s="91">
        <f>'Uitgebreide invoer'!K628</f>
        <v>50</v>
      </c>
      <c r="N628" s="89">
        <f t="shared" si="226"/>
        <v>1.4747999999999863</v>
      </c>
      <c r="O628" s="93" t="str">
        <f>'Uitgebreide invoer'!L628</f>
        <v>Begroeiing volgt bodemverloop</v>
      </c>
      <c r="P628" s="23">
        <f t="shared" si="227"/>
        <v>0.35</v>
      </c>
      <c r="Q628" s="24">
        <f t="shared" si="228"/>
        <v>2.4646359168014915E-4</v>
      </c>
      <c r="R628" s="23">
        <f>'Uitgebreide invoer'!I628</f>
        <v>0</v>
      </c>
      <c r="S628" s="23">
        <f t="shared" si="229"/>
        <v>0</v>
      </c>
      <c r="T628" s="24">
        <f t="shared" si="249"/>
        <v>0.41671903562115842</v>
      </c>
      <c r="U628" s="23" t="str">
        <f>'Uitgebreide invoer'!J628</f>
        <v>Nee</v>
      </c>
      <c r="V628" s="23">
        <f t="shared" si="230"/>
        <v>0.76054497471893245</v>
      </c>
      <c r="W628" s="23">
        <f t="shared" si="231"/>
        <v>2.7025018503939915</v>
      </c>
      <c r="X628" s="23">
        <f t="shared" si="232"/>
        <v>0.28142255466284116</v>
      </c>
      <c r="Y628" s="23">
        <f t="shared" si="233"/>
        <v>1.8018499621211488</v>
      </c>
      <c r="Z628" s="23">
        <f t="shared" si="234"/>
        <v>3.9644447968063874</v>
      </c>
      <c r="AA628" s="23">
        <f t="shared" si="235"/>
        <v>0.45450247247045883</v>
      </c>
      <c r="AB628" s="23">
        <f t="shared" si="236"/>
        <v>1.0413049874022162</v>
      </c>
      <c r="AC628" s="23">
        <f t="shared" si="237"/>
        <v>11.104774711340538</v>
      </c>
      <c r="AD628" s="23">
        <f t="shared" si="238"/>
        <v>104.13049874022163</v>
      </c>
      <c r="AE628" s="23">
        <f t="shared" si="239"/>
        <v>-0.2</v>
      </c>
      <c r="AF628" s="46">
        <f t="shared" si="240"/>
        <v>0.17448304543076237</v>
      </c>
      <c r="AG628" s="23">
        <f t="shared" si="241"/>
        <v>0.12758477284618819</v>
      </c>
      <c r="AH628" s="23">
        <f t="shared" si="242"/>
        <v>1.2226216739965603</v>
      </c>
      <c r="AI628" s="155">
        <f t="shared" si="243"/>
        <v>0.17581546734133022</v>
      </c>
      <c r="AJ628" s="155">
        <f t="shared" si="244"/>
        <v>2.5664376722960267E-2</v>
      </c>
      <c r="AK628" s="155">
        <f t="shared" si="245"/>
        <v>0.20147984406429048</v>
      </c>
      <c r="AL628" s="155">
        <f t="shared" si="246"/>
        <v>11.985679751049318</v>
      </c>
    </row>
    <row r="629" spans="1:38" s="156" customFormat="1" x14ac:dyDescent="0.35">
      <c r="A629" s="23">
        <f>'Uitgebreide invoer'!A629</f>
        <v>437.49999999999534</v>
      </c>
      <c r="B629" s="23">
        <f t="shared" si="225"/>
        <v>0.69999999999998863</v>
      </c>
      <c r="C629" s="23">
        <f>'Uitgebreide invoer'!B629</f>
        <v>0.2</v>
      </c>
      <c r="D629" s="23" t="str">
        <f>'Uitgebreide invoer'!C629</f>
        <v>100 - Riet</v>
      </c>
      <c r="E629" s="23">
        <f>'Uitgebreide invoer'!D629</f>
        <v>100</v>
      </c>
      <c r="F629" s="23">
        <f>'Uitgebreide invoer'!E629</f>
        <v>1.5</v>
      </c>
      <c r="G629" s="23">
        <f>'Uitgebreide invoer'!F629</f>
        <v>1.2</v>
      </c>
      <c r="H629" s="23">
        <f>'Uitgebreide invoer'!G629</f>
        <v>1.2</v>
      </c>
      <c r="I629" s="23">
        <f>'Uitgebreide invoer'!H629</f>
        <v>1</v>
      </c>
      <c r="J629" s="24">
        <f>J628+(+H629-I629)/(MAX('Invoerblad heterogene watergang'!$H$9:$H$17))*B629</f>
        <v>1.1249999999999862</v>
      </c>
      <c r="K629" s="24">
        <f t="shared" si="247"/>
        <v>1.891864118550963</v>
      </c>
      <c r="L629" s="79">
        <f t="shared" si="248"/>
        <v>0.76669156013533457</v>
      </c>
      <c r="M629" s="91">
        <f>'Uitgebreide invoer'!K629</f>
        <v>50</v>
      </c>
      <c r="N629" s="89">
        <f t="shared" si="226"/>
        <v>1.4749999999999863</v>
      </c>
      <c r="O629" s="93" t="str">
        <f>'Uitgebreide invoer'!L629</f>
        <v>Begroeiing volgt bodemverloop</v>
      </c>
      <c r="P629" s="23">
        <f t="shared" si="227"/>
        <v>0.35</v>
      </c>
      <c r="Q629" s="24">
        <f t="shared" si="228"/>
        <v>2.4651202234597544E-4</v>
      </c>
      <c r="R629" s="23">
        <f>'Uitgebreide invoer'!I629</f>
        <v>0</v>
      </c>
      <c r="S629" s="23">
        <f t="shared" si="229"/>
        <v>0</v>
      </c>
      <c r="T629" s="24">
        <f t="shared" si="249"/>
        <v>0.41669156013533459</v>
      </c>
      <c r="U629" s="23" t="str">
        <f>'Uitgebreide invoer'!J629</f>
        <v>Nee</v>
      </c>
      <c r="V629" s="23">
        <f t="shared" si="230"/>
        <v>0.76047765659443023</v>
      </c>
      <c r="W629" s="23">
        <f t="shared" si="231"/>
        <v>2.7024027861210351</v>
      </c>
      <c r="X629" s="23">
        <f t="shared" si="232"/>
        <v>0.28140796053796324</v>
      </c>
      <c r="Y629" s="23">
        <f t="shared" si="233"/>
        <v>1.8017537947365316</v>
      </c>
      <c r="Z629" s="23">
        <f t="shared" si="234"/>
        <v>3.964345732533431</v>
      </c>
      <c r="AA629" s="23">
        <f t="shared" si="235"/>
        <v>0.45448957187321642</v>
      </c>
      <c r="AB629" s="23">
        <f t="shared" si="236"/>
        <v>1.0412761381421014</v>
      </c>
      <c r="AC629" s="23">
        <f t="shared" si="237"/>
        <v>11.103407907704467</v>
      </c>
      <c r="AD629" s="23">
        <f t="shared" si="238"/>
        <v>104.12761381421014</v>
      </c>
      <c r="AE629" s="23">
        <f t="shared" si="239"/>
        <v>-0.2</v>
      </c>
      <c r="AF629" s="46">
        <f t="shared" si="240"/>
        <v>0.17447871585941571</v>
      </c>
      <c r="AG629" s="23">
        <f t="shared" si="241"/>
        <v>0.1276064207029215</v>
      </c>
      <c r="AH629" s="23">
        <f t="shared" si="242"/>
        <v>1.2228347657719949</v>
      </c>
      <c r="AI629" s="155">
        <f t="shared" si="243"/>
        <v>0.17581115941278333</v>
      </c>
      <c r="AJ629" s="155">
        <f t="shared" si="244"/>
        <v>2.5668708663401669E-2</v>
      </c>
      <c r="AK629" s="155">
        <f t="shared" si="245"/>
        <v>0.20147986807618501</v>
      </c>
      <c r="AL629" s="155">
        <f t="shared" si="246"/>
        <v>11.985367938943861</v>
      </c>
    </row>
    <row r="630" spans="1:38" s="156" customFormat="1" x14ac:dyDescent="0.35">
      <c r="A630" s="23">
        <f>'Uitgebreide invoer'!A630</f>
        <v>438.19999999999533</v>
      </c>
      <c r="B630" s="23">
        <f t="shared" si="225"/>
        <v>0.69999999999998863</v>
      </c>
      <c r="C630" s="23">
        <f>'Uitgebreide invoer'!B630</f>
        <v>0.2</v>
      </c>
      <c r="D630" s="23" t="str">
        <f>'Uitgebreide invoer'!C630</f>
        <v>100 - Riet</v>
      </c>
      <c r="E630" s="23">
        <f>'Uitgebreide invoer'!D630</f>
        <v>100</v>
      </c>
      <c r="F630" s="23">
        <f>'Uitgebreide invoer'!E630</f>
        <v>1.5</v>
      </c>
      <c r="G630" s="23">
        <f>'Uitgebreide invoer'!F630</f>
        <v>1.2</v>
      </c>
      <c r="H630" s="23">
        <f>'Uitgebreide invoer'!G630</f>
        <v>1.2</v>
      </c>
      <c r="I630" s="23">
        <f>'Uitgebreide invoer'!H630</f>
        <v>1</v>
      </c>
      <c r="J630" s="24">
        <f>J629+(+H630-I630)/(MAX('Invoerblad heterogene watergang'!$H$9:$H$17))*B630</f>
        <v>1.1251999999999862</v>
      </c>
      <c r="K630" s="24">
        <f t="shared" si="247"/>
        <v>1.8920367108335561</v>
      </c>
      <c r="L630" s="79">
        <f t="shared" si="248"/>
        <v>0.76666411855097683</v>
      </c>
      <c r="M630" s="91">
        <f>'Uitgebreide invoer'!K630</f>
        <v>50</v>
      </c>
      <c r="N630" s="89">
        <f t="shared" si="226"/>
        <v>1.4751999999999863</v>
      </c>
      <c r="O630" s="93" t="str">
        <f>'Uitgebreide invoer'!L630</f>
        <v>Begroeiing volgt bodemverloop</v>
      </c>
      <c r="P630" s="23">
        <f t="shared" si="227"/>
        <v>0.35</v>
      </c>
      <c r="Q630" s="24">
        <f t="shared" si="228"/>
        <v>2.4656040370437012E-4</v>
      </c>
      <c r="R630" s="23">
        <f>'Uitgebreide invoer'!I630</f>
        <v>0</v>
      </c>
      <c r="S630" s="23">
        <f t="shared" si="229"/>
        <v>0</v>
      </c>
      <c r="T630" s="24">
        <f t="shared" si="249"/>
        <v>0.41666411855097685</v>
      </c>
      <c r="U630" s="23" t="str">
        <f>'Uitgebreide invoer'!J630</f>
        <v>Nee</v>
      </c>
      <c r="V630" s="23">
        <f t="shared" si="230"/>
        <v>0.76041042379296586</v>
      </c>
      <c r="W630" s="23">
        <f t="shared" si="231"/>
        <v>2.7023038440815532</v>
      </c>
      <c r="X630" s="23">
        <f t="shared" si="232"/>
        <v>0.28139338418896809</v>
      </c>
      <c r="Y630" s="23">
        <f t="shared" si="233"/>
        <v>1.8016577482714917</v>
      </c>
      <c r="Z630" s="23">
        <f t="shared" si="234"/>
        <v>3.9642467904939496</v>
      </c>
      <c r="AA630" s="23">
        <f t="shared" si="235"/>
        <v>0.45447668712043104</v>
      </c>
      <c r="AB630" s="23">
        <f t="shared" si="236"/>
        <v>1.0412473244785259</v>
      </c>
      <c r="AC630" s="23">
        <f t="shared" si="237"/>
        <v>11.102042878669536</v>
      </c>
      <c r="AD630" s="23">
        <f t="shared" si="238"/>
        <v>104.12473244785258</v>
      </c>
      <c r="AE630" s="23">
        <f t="shared" si="239"/>
        <v>-0.2</v>
      </c>
      <c r="AF630" s="46">
        <f t="shared" si="240"/>
        <v>0.17447439082046132</v>
      </c>
      <c r="AG630" s="23">
        <f t="shared" si="241"/>
        <v>0.12762804589769347</v>
      </c>
      <c r="AH630" s="23">
        <f t="shared" si="242"/>
        <v>1.223047843310525</v>
      </c>
      <c r="AI630" s="155">
        <f t="shared" si="243"/>
        <v>0.17580685598474655</v>
      </c>
      <c r="AJ630" s="155">
        <f t="shared" si="244"/>
        <v>2.5673036067952057E-2</v>
      </c>
      <c r="AK630" s="155">
        <f t="shared" si="245"/>
        <v>0.20147989205269862</v>
      </c>
      <c r="AL630" s="155">
        <f t="shared" si="246"/>
        <v>11.985056522896388</v>
      </c>
    </row>
    <row r="631" spans="1:38" s="156" customFormat="1" x14ac:dyDescent="0.35">
      <c r="A631" s="23">
        <f>'Uitgebreide invoer'!A631</f>
        <v>438.89999999999532</v>
      </c>
      <c r="B631" s="23">
        <f t="shared" si="225"/>
        <v>0.69999999999998863</v>
      </c>
      <c r="C631" s="23">
        <f>'Uitgebreide invoer'!B631</f>
        <v>0.2</v>
      </c>
      <c r="D631" s="23" t="str">
        <f>'Uitgebreide invoer'!C631</f>
        <v>100 - Riet</v>
      </c>
      <c r="E631" s="23">
        <f>'Uitgebreide invoer'!D631</f>
        <v>100</v>
      </c>
      <c r="F631" s="23">
        <f>'Uitgebreide invoer'!E631</f>
        <v>1.5</v>
      </c>
      <c r="G631" s="23">
        <f>'Uitgebreide invoer'!F631</f>
        <v>1.2</v>
      </c>
      <c r="H631" s="23">
        <f>'Uitgebreide invoer'!G631</f>
        <v>1.2</v>
      </c>
      <c r="I631" s="23">
        <f>'Uitgebreide invoer'!H631</f>
        <v>1</v>
      </c>
      <c r="J631" s="24">
        <f>J630+(+H631-I631)/(MAX('Invoerblad heterogene watergang'!$H$9:$H$17))*B631</f>
        <v>1.1253999999999862</v>
      </c>
      <c r="K631" s="24">
        <f t="shared" si="247"/>
        <v>1.8922093369486019</v>
      </c>
      <c r="L631" s="79">
        <f t="shared" si="248"/>
        <v>0.76663671083356988</v>
      </c>
      <c r="M631" s="91">
        <f>'Uitgebreide invoer'!K631</f>
        <v>50</v>
      </c>
      <c r="N631" s="89">
        <f t="shared" si="226"/>
        <v>1.4753999999999863</v>
      </c>
      <c r="O631" s="93" t="str">
        <f>'Uitgebreide invoer'!L631</f>
        <v>Begroeiing volgt bodemverloop</v>
      </c>
      <c r="P631" s="23">
        <f t="shared" si="227"/>
        <v>0.35</v>
      </c>
      <c r="Q631" s="24">
        <f t="shared" si="228"/>
        <v>2.4660873577977228E-4</v>
      </c>
      <c r="R631" s="23">
        <f>'Uitgebreide invoer'!I631</f>
        <v>0</v>
      </c>
      <c r="S631" s="23">
        <f t="shared" si="229"/>
        <v>0</v>
      </c>
      <c r="T631" s="24">
        <f t="shared" si="249"/>
        <v>0.4166367108335699</v>
      </c>
      <c r="U631" s="23" t="str">
        <f>'Uitgebreide invoer'!J631</f>
        <v>Nee</v>
      </c>
      <c r="V631" s="23">
        <f t="shared" si="230"/>
        <v>0.76034327622160747</v>
      </c>
      <c r="W631" s="23">
        <f t="shared" si="231"/>
        <v>2.7022050241510991</v>
      </c>
      <c r="X631" s="23">
        <f t="shared" si="232"/>
        <v>0.28137882559835375</v>
      </c>
      <c r="Y631" s="23">
        <f t="shared" si="233"/>
        <v>1.8015618225968559</v>
      </c>
      <c r="Z631" s="23">
        <f t="shared" si="234"/>
        <v>3.964147970563495</v>
      </c>
      <c r="AA631" s="23">
        <f t="shared" si="235"/>
        <v>0.45446381819616283</v>
      </c>
      <c r="AB631" s="23">
        <f t="shared" si="236"/>
        <v>1.0412185463752484</v>
      </c>
      <c r="AC631" s="23">
        <f t="shared" si="237"/>
        <v>11.100679622191111</v>
      </c>
      <c r="AD631" s="23">
        <f t="shared" si="238"/>
        <v>104.12185463752483</v>
      </c>
      <c r="AE631" s="23">
        <f t="shared" si="239"/>
        <v>-0.2</v>
      </c>
      <c r="AF631" s="46">
        <f t="shared" si="240"/>
        <v>0.17447007031131051</v>
      </c>
      <c r="AG631" s="23">
        <f t="shared" si="241"/>
        <v>0.12764964844344751</v>
      </c>
      <c r="AH631" s="23">
        <f t="shared" si="242"/>
        <v>1.2232609066217324</v>
      </c>
      <c r="AI631" s="155">
        <f t="shared" si="243"/>
        <v>0.17580255705467587</v>
      </c>
      <c r="AJ631" s="155">
        <f t="shared" si="244"/>
        <v>2.5677358939205218E-2</v>
      </c>
      <c r="AK631" s="155">
        <f t="shared" si="245"/>
        <v>0.2014799159938811</v>
      </c>
      <c r="AL631" s="155">
        <f t="shared" si="246"/>
        <v>11.984745502478045</v>
      </c>
    </row>
    <row r="632" spans="1:38" s="156" customFormat="1" x14ac:dyDescent="0.35">
      <c r="A632" s="23">
        <f>'Uitgebreide invoer'!A632</f>
        <v>439.5999999999953</v>
      </c>
      <c r="B632" s="23">
        <f t="shared" si="225"/>
        <v>0.69999999999998863</v>
      </c>
      <c r="C632" s="23">
        <f>'Uitgebreide invoer'!B632</f>
        <v>0.2</v>
      </c>
      <c r="D632" s="23" t="str">
        <f>'Uitgebreide invoer'!C632</f>
        <v>100 - Riet</v>
      </c>
      <c r="E632" s="23">
        <f>'Uitgebreide invoer'!D632</f>
        <v>100</v>
      </c>
      <c r="F632" s="23">
        <f>'Uitgebreide invoer'!E632</f>
        <v>1.5</v>
      </c>
      <c r="G632" s="23">
        <f>'Uitgebreide invoer'!F632</f>
        <v>1.2</v>
      </c>
      <c r="H632" s="23">
        <f>'Uitgebreide invoer'!G632</f>
        <v>1.2</v>
      </c>
      <c r="I632" s="23">
        <f>'Uitgebreide invoer'!H632</f>
        <v>1</v>
      </c>
      <c r="J632" s="24">
        <f>J631+(+H632-I632)/(MAX('Invoerblad heterogene watergang'!$H$9:$H$17))*B632</f>
        <v>1.1255999999999862</v>
      </c>
      <c r="K632" s="24">
        <f t="shared" si="247"/>
        <v>1.8923819968616196</v>
      </c>
      <c r="L632" s="79">
        <f t="shared" si="248"/>
        <v>0.76660933694861577</v>
      </c>
      <c r="M632" s="91">
        <f>'Uitgebreide invoer'!K632</f>
        <v>50</v>
      </c>
      <c r="N632" s="89">
        <f t="shared" si="226"/>
        <v>1.4755999999999863</v>
      </c>
      <c r="O632" s="93" t="str">
        <f>'Uitgebreide invoer'!L632</f>
        <v>Begroeiing volgt bodemverloop</v>
      </c>
      <c r="P632" s="23">
        <f t="shared" si="227"/>
        <v>0.35</v>
      </c>
      <c r="Q632" s="24">
        <f t="shared" si="228"/>
        <v>2.4665701859667488E-4</v>
      </c>
      <c r="R632" s="23">
        <f>'Uitgebreide invoer'!I632</f>
        <v>0</v>
      </c>
      <c r="S632" s="23">
        <f t="shared" si="229"/>
        <v>0</v>
      </c>
      <c r="T632" s="24">
        <f t="shared" si="249"/>
        <v>0.41660933694861579</v>
      </c>
      <c r="U632" s="23" t="str">
        <f>'Uitgebreide invoer'!J632</f>
        <v>Nee</v>
      </c>
      <c r="V632" s="23">
        <f t="shared" si="230"/>
        <v>0.76027621378748689</v>
      </c>
      <c r="W632" s="23">
        <f t="shared" si="231"/>
        <v>2.7021063262052882</v>
      </c>
      <c r="X632" s="23">
        <f t="shared" si="232"/>
        <v>0.28136428474862546</v>
      </c>
      <c r="Y632" s="23">
        <f t="shared" si="233"/>
        <v>1.8014660175835333</v>
      </c>
      <c r="Z632" s="23">
        <f t="shared" si="234"/>
        <v>3.9640492726176841</v>
      </c>
      <c r="AA632" s="23">
        <f t="shared" si="235"/>
        <v>0.45445096508447896</v>
      </c>
      <c r="AB632" s="23">
        <f t="shared" si="236"/>
        <v>1.0411898037960463</v>
      </c>
      <c r="AC632" s="23">
        <f t="shared" si="237"/>
        <v>11.099318136226268</v>
      </c>
      <c r="AD632" s="23">
        <f t="shared" si="238"/>
        <v>104.11898037960464</v>
      </c>
      <c r="AE632" s="23">
        <f t="shared" si="239"/>
        <v>-0.2</v>
      </c>
      <c r="AF632" s="46">
        <f t="shared" si="240"/>
        <v>0.17446575432937034</v>
      </c>
      <c r="AG632" s="23">
        <f t="shared" si="241"/>
        <v>0.12767122835314837</v>
      </c>
      <c r="AH632" s="23">
        <f t="shared" si="242"/>
        <v>1.2234739557152086</v>
      </c>
      <c r="AI632" s="155">
        <f t="shared" si="243"/>
        <v>0.17579826262002315</v>
      </c>
      <c r="AJ632" s="155">
        <f t="shared" si="244"/>
        <v>2.5681677279758966E-2</v>
      </c>
      <c r="AK632" s="155">
        <f t="shared" si="245"/>
        <v>0.20147993989978213</v>
      </c>
      <c r="AL632" s="155">
        <f t="shared" si="246"/>
        <v>11.984434877260254</v>
      </c>
    </row>
    <row r="633" spans="1:38" s="156" customFormat="1" x14ac:dyDescent="0.35">
      <c r="A633" s="23">
        <f>'Uitgebreide invoer'!A633</f>
        <v>440.29999999999529</v>
      </c>
      <c r="B633" s="23">
        <f t="shared" si="225"/>
        <v>0.69999999999998863</v>
      </c>
      <c r="C633" s="23">
        <f>'Uitgebreide invoer'!B633</f>
        <v>0.2</v>
      </c>
      <c r="D633" s="23" t="str">
        <f>'Uitgebreide invoer'!C633</f>
        <v>100 - Riet</v>
      </c>
      <c r="E633" s="23">
        <f>'Uitgebreide invoer'!D633</f>
        <v>100</v>
      </c>
      <c r="F633" s="23">
        <f>'Uitgebreide invoer'!E633</f>
        <v>1.5</v>
      </c>
      <c r="G633" s="23">
        <f>'Uitgebreide invoer'!F633</f>
        <v>1.2</v>
      </c>
      <c r="H633" s="23">
        <f>'Uitgebreide invoer'!G633</f>
        <v>1.2</v>
      </c>
      <c r="I633" s="23">
        <f>'Uitgebreide invoer'!H633</f>
        <v>1</v>
      </c>
      <c r="J633" s="24">
        <f>J632+(+H633-I633)/(MAX('Invoerblad heterogene watergang'!$H$9:$H$17))*B633</f>
        <v>1.1257999999999861</v>
      </c>
      <c r="K633" s="24">
        <f t="shared" si="247"/>
        <v>1.8925546905381454</v>
      </c>
      <c r="L633" s="79">
        <f t="shared" si="248"/>
        <v>0.76658199686163342</v>
      </c>
      <c r="M633" s="91">
        <f>'Uitgebreide invoer'!K633</f>
        <v>50</v>
      </c>
      <c r="N633" s="89">
        <f t="shared" si="226"/>
        <v>1.4757999999999862</v>
      </c>
      <c r="O633" s="93" t="str">
        <f>'Uitgebreide invoer'!L633</f>
        <v>Begroeiing volgt bodemverloop</v>
      </c>
      <c r="P633" s="23">
        <f t="shared" si="227"/>
        <v>0.35</v>
      </c>
      <c r="Q633" s="24">
        <f t="shared" si="228"/>
        <v>2.4670525217962468E-4</v>
      </c>
      <c r="R633" s="23">
        <f>'Uitgebreide invoer'!I633</f>
        <v>0</v>
      </c>
      <c r="S633" s="23">
        <f t="shared" si="229"/>
        <v>0</v>
      </c>
      <c r="T633" s="24">
        <f t="shared" si="249"/>
        <v>0.41658199686163344</v>
      </c>
      <c r="U633" s="23" t="str">
        <f>'Uitgebreide invoer'!J633</f>
        <v>Nee</v>
      </c>
      <c r="V633" s="23">
        <f t="shared" si="230"/>
        <v>0.76020923639779903</v>
      </c>
      <c r="W633" s="23">
        <f t="shared" si="231"/>
        <v>2.7020077501197979</v>
      </c>
      <c r="X633" s="23">
        <f t="shared" si="232"/>
        <v>0.28134976162229508</v>
      </c>
      <c r="Y633" s="23">
        <f t="shared" si="233"/>
        <v>1.8013703331025139</v>
      </c>
      <c r="Z633" s="23">
        <f t="shared" si="234"/>
        <v>3.9639506965321942</v>
      </c>
      <c r="AA633" s="23">
        <f t="shared" si="235"/>
        <v>0.45443812776945414</v>
      </c>
      <c r="AB633" s="23">
        <f t="shared" si="236"/>
        <v>1.0411610967047149</v>
      </c>
      <c r="AC633" s="23">
        <f t="shared" si="237"/>
        <v>11.097958418733777</v>
      </c>
      <c r="AD633" s="23">
        <f t="shared" si="238"/>
        <v>104.11610967047149</v>
      </c>
      <c r="AE633" s="23">
        <f t="shared" si="239"/>
        <v>-0.2</v>
      </c>
      <c r="AF633" s="46">
        <f t="shared" si="240"/>
        <v>0.17446144287204407</v>
      </c>
      <c r="AG633" s="23">
        <f t="shared" si="241"/>
        <v>0.1276927856397797</v>
      </c>
      <c r="AH633" s="23">
        <f t="shared" si="242"/>
        <v>1.223686990600553</v>
      </c>
      <c r="AI633" s="155">
        <f t="shared" si="243"/>
        <v>0.17579397267823615</v>
      </c>
      <c r="AJ633" s="155">
        <f t="shared" si="244"/>
        <v>2.568599109221513E-2</v>
      </c>
      <c r="AK633" s="155">
        <f t="shared" si="245"/>
        <v>0.2014799637704513</v>
      </c>
      <c r="AL633" s="155">
        <f t="shared" si="246"/>
        <v>11.984124646814681</v>
      </c>
    </row>
    <row r="634" spans="1:38" s="156" customFormat="1" x14ac:dyDescent="0.35">
      <c r="A634" s="23">
        <f>'Uitgebreide invoer'!A634</f>
        <v>440.99999999999528</v>
      </c>
      <c r="B634" s="23">
        <f t="shared" si="225"/>
        <v>0.69999999999998863</v>
      </c>
      <c r="C634" s="23">
        <f>'Uitgebreide invoer'!B634</f>
        <v>0.2</v>
      </c>
      <c r="D634" s="23" t="str">
        <f>'Uitgebreide invoer'!C634</f>
        <v>100 - Riet</v>
      </c>
      <c r="E634" s="23">
        <f>'Uitgebreide invoer'!D634</f>
        <v>100</v>
      </c>
      <c r="F634" s="23">
        <f>'Uitgebreide invoer'!E634</f>
        <v>1.5</v>
      </c>
      <c r="G634" s="23">
        <f>'Uitgebreide invoer'!F634</f>
        <v>1.2</v>
      </c>
      <c r="H634" s="23">
        <f>'Uitgebreide invoer'!G634</f>
        <v>1.2</v>
      </c>
      <c r="I634" s="23">
        <f>'Uitgebreide invoer'!H634</f>
        <v>1</v>
      </c>
      <c r="J634" s="24">
        <f>J633+(+H634-I634)/(MAX('Invoerblad heterogene watergang'!$H$9:$H$17))*B634</f>
        <v>1.1259999999999861</v>
      </c>
      <c r="K634" s="24">
        <f t="shared" si="247"/>
        <v>1.8927274179437326</v>
      </c>
      <c r="L634" s="79">
        <f t="shared" si="248"/>
        <v>0.76655469053815928</v>
      </c>
      <c r="M634" s="91">
        <f>'Uitgebreide invoer'!K634</f>
        <v>50</v>
      </c>
      <c r="N634" s="89">
        <f t="shared" si="226"/>
        <v>1.4759999999999862</v>
      </c>
      <c r="O634" s="93" t="str">
        <f>'Uitgebreide invoer'!L634</f>
        <v>Begroeiing volgt bodemverloop</v>
      </c>
      <c r="P634" s="23">
        <f t="shared" si="227"/>
        <v>0.35</v>
      </c>
      <c r="Q634" s="24">
        <f t="shared" si="228"/>
        <v>2.4675343655322001E-4</v>
      </c>
      <c r="R634" s="23">
        <f>'Uitgebreide invoer'!I634</f>
        <v>0</v>
      </c>
      <c r="S634" s="23">
        <f t="shared" si="229"/>
        <v>0</v>
      </c>
      <c r="T634" s="24">
        <f t="shared" si="249"/>
        <v>0.4165546905381593</v>
      </c>
      <c r="U634" s="23" t="str">
        <f>'Uitgebreide invoer'!J634</f>
        <v>Nee</v>
      </c>
      <c r="V634" s="23">
        <f t="shared" si="230"/>
        <v>0.76014234395980362</v>
      </c>
      <c r="W634" s="23">
        <f t="shared" si="231"/>
        <v>2.7019092957703674</v>
      </c>
      <c r="X634" s="23">
        <f t="shared" si="232"/>
        <v>0.28133525620188227</v>
      </c>
      <c r="Y634" s="23">
        <f t="shared" si="233"/>
        <v>1.8012747690248709</v>
      </c>
      <c r="Z634" s="23">
        <f t="shared" si="234"/>
        <v>3.9638522421827638</v>
      </c>
      <c r="AA634" s="23">
        <f t="shared" si="235"/>
        <v>0.4544253062351708</v>
      </c>
      <c r="AB634" s="23">
        <f t="shared" si="236"/>
        <v>1.0411324250650673</v>
      </c>
      <c r="AC634" s="23">
        <f t="shared" si="237"/>
        <v>11.096600467674145</v>
      </c>
      <c r="AD634" s="23">
        <f t="shared" si="238"/>
        <v>104.11324250650674</v>
      </c>
      <c r="AE634" s="23">
        <f t="shared" si="239"/>
        <v>-0.2</v>
      </c>
      <c r="AF634" s="46">
        <f t="shared" si="240"/>
        <v>0.17445713593673079</v>
      </c>
      <c r="AG634" s="23">
        <f t="shared" si="241"/>
        <v>0.12771432031634611</v>
      </c>
      <c r="AH634" s="23">
        <f t="shared" si="242"/>
        <v>1.2239000112873741</v>
      </c>
      <c r="AI634" s="155">
        <f t="shared" si="243"/>
        <v>0.17578968722675847</v>
      </c>
      <c r="AJ634" s="155">
        <f t="shared" si="244"/>
        <v>2.5690300379179319E-2</v>
      </c>
      <c r="AK634" s="155">
        <f t="shared" si="245"/>
        <v>0.2014799876059378</v>
      </c>
      <c r="AL634" s="155">
        <f t="shared" si="246"/>
        <v>11.983814810713275</v>
      </c>
    </row>
    <row r="635" spans="1:38" s="156" customFormat="1" x14ac:dyDescent="0.35">
      <c r="A635" s="23">
        <f>'Uitgebreide invoer'!A635</f>
        <v>441.69999999999527</v>
      </c>
      <c r="B635" s="23">
        <f t="shared" si="225"/>
        <v>0.69999999999998863</v>
      </c>
      <c r="C635" s="23">
        <f>'Uitgebreide invoer'!B635</f>
        <v>0.2</v>
      </c>
      <c r="D635" s="23" t="str">
        <f>'Uitgebreide invoer'!C635</f>
        <v>100 - Riet</v>
      </c>
      <c r="E635" s="23">
        <f>'Uitgebreide invoer'!D635</f>
        <v>100</v>
      </c>
      <c r="F635" s="23">
        <f>'Uitgebreide invoer'!E635</f>
        <v>1.5</v>
      </c>
      <c r="G635" s="23">
        <f>'Uitgebreide invoer'!F635</f>
        <v>1.2</v>
      </c>
      <c r="H635" s="23">
        <f>'Uitgebreide invoer'!G635</f>
        <v>1.2</v>
      </c>
      <c r="I635" s="23">
        <f>'Uitgebreide invoer'!H635</f>
        <v>1</v>
      </c>
      <c r="J635" s="24">
        <f>J634+(+H635-I635)/(MAX('Invoerblad heterogene watergang'!$H$9:$H$17))*B635</f>
        <v>1.1261999999999861</v>
      </c>
      <c r="K635" s="24">
        <f t="shared" si="247"/>
        <v>1.8929001790439521</v>
      </c>
      <c r="L635" s="79">
        <f t="shared" si="248"/>
        <v>0.76652741794374646</v>
      </c>
      <c r="M635" s="91">
        <f>'Uitgebreide invoer'!K635</f>
        <v>50</v>
      </c>
      <c r="N635" s="89">
        <f t="shared" si="226"/>
        <v>1.4761999999999862</v>
      </c>
      <c r="O635" s="93" t="str">
        <f>'Uitgebreide invoer'!L635</f>
        <v>Begroeiing volgt bodemverloop</v>
      </c>
      <c r="P635" s="23">
        <f t="shared" si="227"/>
        <v>0.35</v>
      </c>
      <c r="Q635" s="24">
        <f t="shared" si="228"/>
        <v>2.4680157174211459E-4</v>
      </c>
      <c r="R635" s="23">
        <f>'Uitgebreide invoer'!I635</f>
        <v>0</v>
      </c>
      <c r="S635" s="23">
        <f t="shared" si="229"/>
        <v>0</v>
      </c>
      <c r="T635" s="24">
        <f t="shared" si="249"/>
        <v>0.41652741794374648</v>
      </c>
      <c r="U635" s="23" t="str">
        <f>'Uitgebreide invoer'!J635</f>
        <v>Nee</v>
      </c>
      <c r="V635" s="23">
        <f t="shared" si="230"/>
        <v>0.76007553638082237</v>
      </c>
      <c r="W635" s="23">
        <f t="shared" si="231"/>
        <v>2.7018109630327971</v>
      </c>
      <c r="X635" s="23">
        <f t="shared" si="232"/>
        <v>0.28132076846991305</v>
      </c>
      <c r="Y635" s="23">
        <f t="shared" si="233"/>
        <v>1.8011793252217565</v>
      </c>
      <c r="Z635" s="23">
        <f t="shared" si="234"/>
        <v>3.9637539094451935</v>
      </c>
      <c r="AA635" s="23">
        <f t="shared" si="235"/>
        <v>0.45441250046571824</v>
      </c>
      <c r="AB635" s="23">
        <f t="shared" si="236"/>
        <v>1.041103788840934</v>
      </c>
      <c r="AC635" s="23">
        <f t="shared" si="237"/>
        <v>11.095244281009544</v>
      </c>
      <c r="AD635" s="23">
        <f t="shared" si="238"/>
        <v>104.11037888409341</v>
      </c>
      <c r="AE635" s="23">
        <f t="shared" si="239"/>
        <v>-0.2</v>
      </c>
      <c r="AF635" s="46">
        <f t="shared" si="240"/>
        <v>0.17445283352082561</v>
      </c>
      <c r="AG635" s="23">
        <f t="shared" si="241"/>
        <v>0.12773583239587202</v>
      </c>
      <c r="AH635" s="23">
        <f t="shared" si="242"/>
        <v>1.224113017785289</v>
      </c>
      <c r="AI635" s="155">
        <f t="shared" si="243"/>
        <v>0.17578540626302994</v>
      </c>
      <c r="AJ635" s="155">
        <f t="shared" si="244"/>
        <v>2.5694605143261311E-2</v>
      </c>
      <c r="AK635" s="155">
        <f t="shared" si="245"/>
        <v>0.20148001140629124</v>
      </c>
      <c r="AL635" s="155">
        <f t="shared" si="246"/>
        <v>11.983505368528254</v>
      </c>
    </row>
    <row r="636" spans="1:38" s="156" customFormat="1" x14ac:dyDescent="0.35">
      <c r="A636" s="23">
        <f>'Uitgebreide invoer'!A636</f>
        <v>442.39999999999526</v>
      </c>
      <c r="B636" s="23">
        <f t="shared" si="225"/>
        <v>0.69999999999998863</v>
      </c>
      <c r="C636" s="23">
        <f>'Uitgebreide invoer'!B636</f>
        <v>0.2</v>
      </c>
      <c r="D636" s="23" t="str">
        <f>'Uitgebreide invoer'!C636</f>
        <v>100 - Riet</v>
      </c>
      <c r="E636" s="23">
        <f>'Uitgebreide invoer'!D636</f>
        <v>100</v>
      </c>
      <c r="F636" s="23">
        <f>'Uitgebreide invoer'!E636</f>
        <v>1.5</v>
      </c>
      <c r="G636" s="23">
        <f>'Uitgebreide invoer'!F636</f>
        <v>1.2</v>
      </c>
      <c r="H636" s="23">
        <f>'Uitgebreide invoer'!G636</f>
        <v>1.2</v>
      </c>
      <c r="I636" s="23">
        <f>'Uitgebreide invoer'!H636</f>
        <v>1</v>
      </c>
      <c r="J636" s="24">
        <f>J635+(+H636-I636)/(MAX('Invoerblad heterogene watergang'!$H$9:$H$17))*B636</f>
        <v>1.1263999999999861</v>
      </c>
      <c r="K636" s="24">
        <f t="shared" si="247"/>
        <v>1.8930729738043919</v>
      </c>
      <c r="L636" s="79">
        <f t="shared" si="248"/>
        <v>0.76650017904396606</v>
      </c>
      <c r="M636" s="91">
        <f>'Uitgebreide invoer'!K636</f>
        <v>50</v>
      </c>
      <c r="N636" s="89">
        <f t="shared" si="226"/>
        <v>1.4763999999999862</v>
      </c>
      <c r="O636" s="93" t="str">
        <f>'Uitgebreide invoer'!L636</f>
        <v>Begroeiing volgt bodemverloop</v>
      </c>
      <c r="P636" s="23">
        <f t="shared" si="227"/>
        <v>0.35</v>
      </c>
      <c r="Q636" s="24">
        <f t="shared" si="228"/>
        <v>2.4684965777101332E-4</v>
      </c>
      <c r="R636" s="23">
        <f>'Uitgebreide invoer'!I636</f>
        <v>0</v>
      </c>
      <c r="S636" s="23">
        <f t="shared" si="229"/>
        <v>0</v>
      </c>
      <c r="T636" s="24">
        <f t="shared" si="249"/>
        <v>0.41650017904396608</v>
      </c>
      <c r="U636" s="23" t="str">
        <f>'Uitgebreide invoer'!J636</f>
        <v>Nee</v>
      </c>
      <c r="V636" s="23">
        <f t="shared" si="230"/>
        <v>0.76000881356824301</v>
      </c>
      <c r="W636" s="23">
        <f t="shared" si="231"/>
        <v>2.701712751782952</v>
      </c>
      <c r="X636" s="23">
        <f t="shared" si="232"/>
        <v>0.2813062984089213</v>
      </c>
      <c r="Y636" s="23">
        <f t="shared" si="233"/>
        <v>1.8010840015644074</v>
      </c>
      <c r="Z636" s="23">
        <f t="shared" si="234"/>
        <v>3.9636556981953479</v>
      </c>
      <c r="AA636" s="23">
        <f t="shared" si="235"/>
        <v>0.45439971044519351</v>
      </c>
      <c r="AB636" s="23">
        <f t="shared" si="236"/>
        <v>1.0410751879961644</v>
      </c>
      <c r="AC636" s="23">
        <f t="shared" si="237"/>
        <v>11.0938898567039</v>
      </c>
      <c r="AD636" s="23">
        <f t="shared" si="238"/>
        <v>104.10751879961644</v>
      </c>
      <c r="AE636" s="23">
        <f t="shared" si="239"/>
        <v>-0.2</v>
      </c>
      <c r="AF636" s="46">
        <f t="shared" si="240"/>
        <v>0.17444853562172008</v>
      </c>
      <c r="AG636" s="23">
        <f t="shared" si="241"/>
        <v>0.12775732189139966</v>
      </c>
      <c r="AH636" s="23">
        <f t="shared" si="242"/>
        <v>1.2243260101039215</v>
      </c>
      <c r="AI636" s="155">
        <f t="shared" si="243"/>
        <v>0.17578112978448637</v>
      </c>
      <c r="AJ636" s="155">
        <f t="shared" si="244"/>
        <v>2.5698905387074655E-2</v>
      </c>
      <c r="AK636" s="155">
        <f t="shared" si="245"/>
        <v>0.20148003517156102</v>
      </c>
      <c r="AL636" s="155">
        <f t="shared" si="246"/>
        <v>11.983196319832121</v>
      </c>
    </row>
    <row r="637" spans="1:38" s="156" customFormat="1" x14ac:dyDescent="0.35">
      <c r="A637" s="23">
        <f>'Uitgebreide invoer'!A637</f>
        <v>443.09999999999525</v>
      </c>
      <c r="B637" s="23">
        <f t="shared" si="225"/>
        <v>0.69999999999998863</v>
      </c>
      <c r="C637" s="23">
        <f>'Uitgebreide invoer'!B637</f>
        <v>0.2</v>
      </c>
      <c r="D637" s="23" t="str">
        <f>'Uitgebreide invoer'!C637</f>
        <v>100 - Riet</v>
      </c>
      <c r="E637" s="23">
        <f>'Uitgebreide invoer'!D637</f>
        <v>100</v>
      </c>
      <c r="F637" s="23">
        <f>'Uitgebreide invoer'!E637</f>
        <v>1.5</v>
      </c>
      <c r="G637" s="23">
        <f>'Uitgebreide invoer'!F637</f>
        <v>1.2</v>
      </c>
      <c r="H637" s="23">
        <f>'Uitgebreide invoer'!G637</f>
        <v>1.2</v>
      </c>
      <c r="I637" s="23">
        <f>'Uitgebreide invoer'!H637</f>
        <v>1</v>
      </c>
      <c r="J637" s="24">
        <f>J636+(+H637-I637)/(MAX('Invoerblad heterogene watergang'!$H$9:$H$17))*B637</f>
        <v>1.1265999999999861</v>
      </c>
      <c r="K637" s="24">
        <f t="shared" si="247"/>
        <v>1.8932458021906571</v>
      </c>
      <c r="L637" s="79">
        <f t="shared" si="248"/>
        <v>0.76647297380440582</v>
      </c>
      <c r="M637" s="91">
        <f>'Uitgebreide invoer'!K637</f>
        <v>50</v>
      </c>
      <c r="N637" s="89">
        <f t="shared" si="226"/>
        <v>1.4765999999999861</v>
      </c>
      <c r="O637" s="93" t="str">
        <f>'Uitgebreide invoer'!L637</f>
        <v>Begroeiing volgt bodemverloop</v>
      </c>
      <c r="P637" s="23">
        <f t="shared" si="227"/>
        <v>0.35</v>
      </c>
      <c r="Q637" s="24">
        <f t="shared" si="228"/>
        <v>2.4689769466467468E-4</v>
      </c>
      <c r="R637" s="23">
        <f>'Uitgebreide invoer'!I637</f>
        <v>0</v>
      </c>
      <c r="S637" s="23">
        <f t="shared" si="229"/>
        <v>0</v>
      </c>
      <c r="T637" s="24">
        <f t="shared" si="249"/>
        <v>0.41647297380440584</v>
      </c>
      <c r="U637" s="23" t="str">
        <f>'Uitgebreide invoer'!J637</f>
        <v>Nee</v>
      </c>
      <c r="V637" s="23">
        <f t="shared" si="230"/>
        <v>0.75994217542951503</v>
      </c>
      <c r="W637" s="23">
        <f t="shared" si="231"/>
        <v>2.7016146618967563</v>
      </c>
      <c r="X637" s="23">
        <f t="shared" si="232"/>
        <v>0.28129184600144752</v>
      </c>
      <c r="Y637" s="23">
        <f t="shared" si="233"/>
        <v>1.800988797924141</v>
      </c>
      <c r="Z637" s="23">
        <f t="shared" si="234"/>
        <v>3.9635576083091522</v>
      </c>
      <c r="AA637" s="23">
        <f t="shared" si="235"/>
        <v>0.45438693615770104</v>
      </c>
      <c r="AB637" s="23">
        <f t="shared" si="236"/>
        <v>1.041046622494626</v>
      </c>
      <c r="AC637" s="23">
        <f t="shared" si="237"/>
        <v>11.092537192722812</v>
      </c>
      <c r="AD637" s="23">
        <f t="shared" si="238"/>
        <v>104.10466224946259</v>
      </c>
      <c r="AE637" s="23">
        <f t="shared" si="239"/>
        <v>-0.2</v>
      </c>
      <c r="AF637" s="46">
        <f t="shared" si="240"/>
        <v>0.1744442422368013</v>
      </c>
      <c r="AG637" s="23">
        <f t="shared" si="241"/>
        <v>0.12777878881599355</v>
      </c>
      <c r="AH637" s="23">
        <f t="shared" si="242"/>
        <v>1.2245389882529059</v>
      </c>
      <c r="AI637" s="155">
        <f t="shared" si="243"/>
        <v>0.17577685778855937</v>
      </c>
      <c r="AJ637" s="155">
        <f t="shared" si="244"/>
        <v>2.5703201113236901E-2</v>
      </c>
      <c r="AK637" s="155">
        <f t="shared" si="245"/>
        <v>0.20148005890179627</v>
      </c>
      <c r="AL637" s="155">
        <f t="shared" si="246"/>
        <v>11.982887664197623</v>
      </c>
    </row>
    <row r="638" spans="1:38" s="156" customFormat="1" x14ac:dyDescent="0.35">
      <c r="A638" s="23">
        <f>'Uitgebreide invoer'!A638</f>
        <v>443.79999999999524</v>
      </c>
      <c r="B638" s="23">
        <f t="shared" si="225"/>
        <v>0.69999999999998863</v>
      </c>
      <c r="C638" s="23">
        <f>'Uitgebreide invoer'!B638</f>
        <v>0.2</v>
      </c>
      <c r="D638" s="23" t="str">
        <f>'Uitgebreide invoer'!C638</f>
        <v>100 - Riet</v>
      </c>
      <c r="E638" s="23">
        <f>'Uitgebreide invoer'!D638</f>
        <v>100</v>
      </c>
      <c r="F638" s="23">
        <f>'Uitgebreide invoer'!E638</f>
        <v>1.5</v>
      </c>
      <c r="G638" s="23">
        <f>'Uitgebreide invoer'!F638</f>
        <v>1.2</v>
      </c>
      <c r="H638" s="23">
        <f>'Uitgebreide invoer'!G638</f>
        <v>1.2</v>
      </c>
      <c r="I638" s="23">
        <f>'Uitgebreide invoer'!H638</f>
        <v>1</v>
      </c>
      <c r="J638" s="24">
        <f>J637+(+H638-I638)/(MAX('Invoerblad heterogene watergang'!$H$9:$H$17))*B638</f>
        <v>1.126799999999986</v>
      </c>
      <c r="K638" s="24">
        <f t="shared" si="247"/>
        <v>1.8934186641683706</v>
      </c>
      <c r="L638" s="79">
        <f t="shared" si="248"/>
        <v>0.76644580219067104</v>
      </c>
      <c r="M638" s="91">
        <f>'Uitgebreide invoer'!K638</f>
        <v>50</v>
      </c>
      <c r="N638" s="89">
        <f t="shared" si="226"/>
        <v>1.4767999999999861</v>
      </c>
      <c r="O638" s="93" t="str">
        <f>'Uitgebreide invoer'!L638</f>
        <v>Begroeiing volgt bodemverloop</v>
      </c>
      <c r="P638" s="23">
        <f t="shared" si="227"/>
        <v>0.35</v>
      </c>
      <c r="Q638" s="24">
        <f t="shared" si="228"/>
        <v>2.469456824479098E-4</v>
      </c>
      <c r="R638" s="23">
        <f>'Uitgebreide invoer'!I638</f>
        <v>0</v>
      </c>
      <c r="S638" s="23">
        <f t="shared" si="229"/>
        <v>0</v>
      </c>
      <c r="T638" s="24">
        <f t="shared" si="249"/>
        <v>0.41644580219067107</v>
      </c>
      <c r="U638" s="23" t="str">
        <f>'Uitgebreide invoer'!J638</f>
        <v>Nee</v>
      </c>
      <c r="V638" s="23">
        <f t="shared" si="230"/>
        <v>0.75987562187215252</v>
      </c>
      <c r="W638" s="23">
        <f t="shared" si="231"/>
        <v>2.7015166932501984</v>
      </c>
      <c r="X638" s="23">
        <f t="shared" si="232"/>
        <v>0.28127741123003952</v>
      </c>
      <c r="Y638" s="23">
        <f t="shared" si="233"/>
        <v>1.8008937141723571</v>
      </c>
      <c r="Z638" s="23">
        <f t="shared" si="234"/>
        <v>3.9634596396625943</v>
      </c>
      <c r="AA638" s="23">
        <f t="shared" si="235"/>
        <v>0.45437417758735282</v>
      </c>
      <c r="AB638" s="23">
        <f t="shared" si="236"/>
        <v>1.0410180923002046</v>
      </c>
      <c r="AC638" s="23">
        <f t="shared" si="237"/>
        <v>11.091186287033594</v>
      </c>
      <c r="AD638" s="23">
        <f t="shared" si="238"/>
        <v>104.10180923002046</v>
      </c>
      <c r="AE638" s="23">
        <f t="shared" si="239"/>
        <v>-0.2</v>
      </c>
      <c r="AF638" s="46">
        <f t="shared" si="240"/>
        <v>0.17443995336345286</v>
      </c>
      <c r="AG638" s="23">
        <f t="shared" si="241"/>
        <v>0.12780023318273576</v>
      </c>
      <c r="AH638" s="23">
        <f t="shared" si="242"/>
        <v>1.2247519522418828</v>
      </c>
      <c r="AI638" s="155">
        <f t="shared" si="243"/>
        <v>0.17577259027267683</v>
      </c>
      <c r="AJ638" s="155">
        <f t="shared" si="244"/>
        <v>2.5707492324369519E-2</v>
      </c>
      <c r="AK638" s="155">
        <f t="shared" si="245"/>
        <v>0.20148008259704636</v>
      </c>
      <c r="AL638" s="155">
        <f t="shared" si="246"/>
        <v>11.982579401197787</v>
      </c>
    </row>
    <row r="639" spans="1:38" s="156" customFormat="1" x14ac:dyDescent="0.35">
      <c r="A639" s="23">
        <f>'Uitgebreide invoer'!A639</f>
        <v>444.49999999999523</v>
      </c>
      <c r="B639" s="23">
        <f t="shared" si="225"/>
        <v>0.69999999999998863</v>
      </c>
      <c r="C639" s="23">
        <f>'Uitgebreide invoer'!B639</f>
        <v>0.2</v>
      </c>
      <c r="D639" s="23" t="str">
        <f>'Uitgebreide invoer'!C639</f>
        <v>100 - Riet</v>
      </c>
      <c r="E639" s="23">
        <f>'Uitgebreide invoer'!D639</f>
        <v>100</v>
      </c>
      <c r="F639" s="23">
        <f>'Uitgebreide invoer'!E639</f>
        <v>1.5</v>
      </c>
      <c r="G639" s="23">
        <f>'Uitgebreide invoer'!F639</f>
        <v>1.2</v>
      </c>
      <c r="H639" s="23">
        <f>'Uitgebreide invoer'!G639</f>
        <v>1.2</v>
      </c>
      <c r="I639" s="23">
        <f>'Uitgebreide invoer'!H639</f>
        <v>1</v>
      </c>
      <c r="J639" s="24">
        <f>J638+(+H639-I639)/(MAX('Invoerblad heterogene watergang'!$H$9:$H$17))*B639</f>
        <v>1.126999999999986</v>
      </c>
      <c r="K639" s="24">
        <f t="shared" si="247"/>
        <v>1.8935915597031725</v>
      </c>
      <c r="L639" s="79">
        <f t="shared" si="248"/>
        <v>0.76641866416838456</v>
      </c>
      <c r="M639" s="91">
        <f>'Uitgebreide invoer'!K639</f>
        <v>50</v>
      </c>
      <c r="N639" s="89">
        <f t="shared" si="226"/>
        <v>1.4769999999999861</v>
      </c>
      <c r="O639" s="93" t="str">
        <f>'Uitgebreide invoer'!L639</f>
        <v>Begroeiing volgt bodemverloop</v>
      </c>
      <c r="P639" s="23">
        <f t="shared" si="227"/>
        <v>0.35</v>
      </c>
      <c r="Q639" s="24">
        <f t="shared" si="228"/>
        <v>2.4699362114558151E-4</v>
      </c>
      <c r="R639" s="23">
        <f>'Uitgebreide invoer'!I639</f>
        <v>0</v>
      </c>
      <c r="S639" s="23">
        <f t="shared" si="229"/>
        <v>0</v>
      </c>
      <c r="T639" s="24">
        <f t="shared" si="249"/>
        <v>0.41641866416838458</v>
      </c>
      <c r="U639" s="23" t="str">
        <f>'Uitgebreide invoer'!J639</f>
        <v>Nee</v>
      </c>
      <c r="V639" s="23">
        <f t="shared" si="230"/>
        <v>0.75980915280373429</v>
      </c>
      <c r="W639" s="23">
        <f t="shared" si="231"/>
        <v>2.7014188457193296</v>
      </c>
      <c r="X639" s="23">
        <f t="shared" si="232"/>
        <v>0.28126299407725258</v>
      </c>
      <c r="Y639" s="23">
        <f t="shared" si="233"/>
        <v>1.800798750180538</v>
      </c>
      <c r="Z639" s="23">
        <f t="shared" si="234"/>
        <v>3.9633617921317255</v>
      </c>
      <c r="AA639" s="23">
        <f t="shared" si="235"/>
        <v>0.45436143471826834</v>
      </c>
      <c r="AB639" s="23">
        <f t="shared" si="236"/>
        <v>1.0409895973768037</v>
      </c>
      <c r="AC639" s="23">
        <f t="shared" si="237"/>
        <v>11.089837137605281</v>
      </c>
      <c r="AD639" s="23">
        <f t="shared" si="238"/>
        <v>104.09895973768037</v>
      </c>
      <c r="AE639" s="23">
        <f t="shared" si="239"/>
        <v>-0.2</v>
      </c>
      <c r="AF639" s="46">
        <f t="shared" si="240"/>
        <v>0.17443566899905427</v>
      </c>
      <c r="AG639" s="23">
        <f t="shared" si="241"/>
        <v>0.1278216550047287</v>
      </c>
      <c r="AH639" s="23">
        <f t="shared" si="242"/>
        <v>1.2249649020805022</v>
      </c>
      <c r="AI639" s="155">
        <f t="shared" si="243"/>
        <v>0.17576832723426267</v>
      </c>
      <c r="AJ639" s="155">
        <f t="shared" si="244"/>
        <v>2.5711779023097771E-2</v>
      </c>
      <c r="AK639" s="155">
        <f t="shared" si="245"/>
        <v>0.20148010625736043</v>
      </c>
      <c r="AL639" s="155">
        <f t="shared" si="246"/>
        <v>11.982271530405919</v>
      </c>
    </row>
    <row r="640" spans="1:38" s="156" customFormat="1" x14ac:dyDescent="0.35">
      <c r="A640" s="23">
        <f>'Uitgebreide invoer'!A640</f>
        <v>445.19999999999521</v>
      </c>
      <c r="B640" s="23">
        <f t="shared" si="225"/>
        <v>0.69999999999998863</v>
      </c>
      <c r="C640" s="23">
        <f>'Uitgebreide invoer'!B640</f>
        <v>0.2</v>
      </c>
      <c r="D640" s="23" t="str">
        <f>'Uitgebreide invoer'!C640</f>
        <v>100 - Riet</v>
      </c>
      <c r="E640" s="23">
        <f>'Uitgebreide invoer'!D640</f>
        <v>100</v>
      </c>
      <c r="F640" s="23">
        <f>'Uitgebreide invoer'!E640</f>
        <v>1.5</v>
      </c>
      <c r="G640" s="23">
        <f>'Uitgebreide invoer'!F640</f>
        <v>1.2</v>
      </c>
      <c r="H640" s="23">
        <f>'Uitgebreide invoer'!G640</f>
        <v>1.2</v>
      </c>
      <c r="I640" s="23">
        <f>'Uitgebreide invoer'!H640</f>
        <v>1</v>
      </c>
      <c r="J640" s="24">
        <f>J639+(+H640-I640)/(MAX('Invoerblad heterogene watergang'!$H$9:$H$17))*B640</f>
        <v>1.127199999999986</v>
      </c>
      <c r="K640" s="24">
        <f t="shared" si="247"/>
        <v>1.8937644887607203</v>
      </c>
      <c r="L640" s="79">
        <f t="shared" si="248"/>
        <v>0.76639155970318651</v>
      </c>
      <c r="M640" s="91">
        <f>'Uitgebreide invoer'!K640</f>
        <v>50</v>
      </c>
      <c r="N640" s="89">
        <f t="shared" si="226"/>
        <v>1.4771999999999861</v>
      </c>
      <c r="O640" s="93" t="str">
        <f>'Uitgebreide invoer'!L640</f>
        <v>Begroeiing volgt bodemverloop</v>
      </c>
      <c r="P640" s="23">
        <f t="shared" si="227"/>
        <v>0.35</v>
      </c>
      <c r="Q640" s="24">
        <f t="shared" si="228"/>
        <v>2.4704151078260548E-4</v>
      </c>
      <c r="R640" s="23">
        <f>'Uitgebreide invoer'!I640</f>
        <v>0</v>
      </c>
      <c r="S640" s="23">
        <f t="shared" si="229"/>
        <v>0</v>
      </c>
      <c r="T640" s="24">
        <f t="shared" si="249"/>
        <v>0.41639155970318653</v>
      </c>
      <c r="U640" s="23" t="str">
        <f>'Uitgebreide invoer'!J640</f>
        <v>Nee</v>
      </c>
      <c r="V640" s="23">
        <f t="shared" si="230"/>
        <v>0.75974276813190234</v>
      </c>
      <c r="W640" s="23">
        <f t="shared" si="231"/>
        <v>2.701321119180264</v>
      </c>
      <c r="X640" s="23">
        <f t="shared" si="232"/>
        <v>0.28124859452564899</v>
      </c>
      <c r="Y640" s="23">
        <f t="shared" si="233"/>
        <v>1.8007039058202479</v>
      </c>
      <c r="Z640" s="23">
        <f t="shared" si="234"/>
        <v>3.9632640655926599</v>
      </c>
      <c r="AA640" s="23">
        <f t="shared" si="235"/>
        <v>0.45434870753457446</v>
      </c>
      <c r="AB640" s="23">
        <f t="shared" si="236"/>
        <v>1.0409611376883454</v>
      </c>
      <c r="AC640" s="23">
        <f t="shared" si="237"/>
        <v>11.08848974240861</v>
      </c>
      <c r="AD640" s="23">
        <f t="shared" si="238"/>
        <v>104.09611376883454</v>
      </c>
      <c r="AE640" s="23">
        <f t="shared" si="239"/>
        <v>-0.2</v>
      </c>
      <c r="AF640" s="46">
        <f t="shared" si="240"/>
        <v>0.17443138914098136</v>
      </c>
      <c r="AG640" s="23">
        <f t="shared" si="241"/>
        <v>0.12784305429509327</v>
      </c>
      <c r="AH640" s="23">
        <f t="shared" si="242"/>
        <v>1.2251778377784217</v>
      </c>
      <c r="AI640" s="155">
        <f t="shared" si="243"/>
        <v>0.17576406867073685</v>
      </c>
      <c r="AJ640" s="155">
        <f t="shared" si="244"/>
        <v>2.5716061212050865E-2</v>
      </c>
      <c r="AK640" s="155">
        <f t="shared" si="245"/>
        <v>0.20148012988278771</v>
      </c>
      <c r="AL640" s="155">
        <f t="shared" si="246"/>
        <v>11.981964051395593</v>
      </c>
    </row>
    <row r="641" spans="1:38" s="156" customFormat="1" x14ac:dyDescent="0.35">
      <c r="A641" s="23">
        <f>'Uitgebreide invoer'!A641</f>
        <v>445.8999999999952</v>
      </c>
      <c r="B641" s="23">
        <f t="shared" si="225"/>
        <v>0.69999999999998863</v>
      </c>
      <c r="C641" s="23">
        <f>'Uitgebreide invoer'!B641</f>
        <v>0.2</v>
      </c>
      <c r="D641" s="23" t="str">
        <f>'Uitgebreide invoer'!C641</f>
        <v>100 - Riet</v>
      </c>
      <c r="E641" s="23">
        <f>'Uitgebreide invoer'!D641</f>
        <v>100</v>
      </c>
      <c r="F641" s="23">
        <f>'Uitgebreide invoer'!E641</f>
        <v>1.5</v>
      </c>
      <c r="G641" s="23">
        <f>'Uitgebreide invoer'!F641</f>
        <v>1.2</v>
      </c>
      <c r="H641" s="23">
        <f>'Uitgebreide invoer'!G641</f>
        <v>1.2</v>
      </c>
      <c r="I641" s="23">
        <f>'Uitgebreide invoer'!H641</f>
        <v>1</v>
      </c>
      <c r="J641" s="24">
        <f>J640+(+H641-I641)/(MAX('Invoerblad heterogene watergang'!$H$9:$H$17))*B641</f>
        <v>1.127399999999986</v>
      </c>
      <c r="K641" s="24">
        <f t="shared" si="247"/>
        <v>1.8939374513066891</v>
      </c>
      <c r="L641" s="79">
        <f t="shared" si="248"/>
        <v>0.76636448876073437</v>
      </c>
      <c r="M641" s="91">
        <f>'Uitgebreide invoer'!K641</f>
        <v>50</v>
      </c>
      <c r="N641" s="89">
        <f t="shared" si="226"/>
        <v>1.4773999999999861</v>
      </c>
      <c r="O641" s="93" t="str">
        <f>'Uitgebreide invoer'!L641</f>
        <v>Begroeiing volgt bodemverloop</v>
      </c>
      <c r="P641" s="23">
        <f t="shared" si="227"/>
        <v>0.35</v>
      </c>
      <c r="Q641" s="24">
        <f t="shared" si="228"/>
        <v>2.4708935138394893E-4</v>
      </c>
      <c r="R641" s="23">
        <f>'Uitgebreide invoer'!I641</f>
        <v>0</v>
      </c>
      <c r="S641" s="23">
        <f t="shared" si="229"/>
        <v>0</v>
      </c>
      <c r="T641" s="24">
        <f t="shared" si="249"/>
        <v>0.4163644887607344</v>
      </c>
      <c r="U641" s="23" t="str">
        <f>'Uitgebreide invoer'!J641</f>
        <v>Nee</v>
      </c>
      <c r="V641" s="23">
        <f t="shared" si="230"/>
        <v>0.75967646776436282</v>
      </c>
      <c r="W641" s="23">
        <f t="shared" si="231"/>
        <v>2.7012235135091776</v>
      </c>
      <c r="X641" s="23">
        <f t="shared" si="232"/>
        <v>0.28123421255779829</v>
      </c>
      <c r="Y641" s="23">
        <f t="shared" si="233"/>
        <v>1.8006091809631339</v>
      </c>
      <c r="Z641" s="23">
        <f t="shared" si="234"/>
        <v>3.9631664599215739</v>
      </c>
      <c r="AA641" s="23">
        <f t="shared" si="235"/>
        <v>0.45433599602040581</v>
      </c>
      <c r="AB641" s="23">
        <f t="shared" si="236"/>
        <v>1.0409327131987711</v>
      </c>
      <c r="AC641" s="23">
        <f t="shared" si="237"/>
        <v>11.087144099416024</v>
      </c>
      <c r="AD641" s="23">
        <f t="shared" si="238"/>
        <v>104.09327131987712</v>
      </c>
      <c r="AE641" s="23">
        <f t="shared" si="239"/>
        <v>-0.2</v>
      </c>
      <c r="AF641" s="46">
        <f t="shared" si="240"/>
        <v>0.17442711378660583</v>
      </c>
      <c r="AG641" s="23">
        <f t="shared" si="241"/>
        <v>0.1278644310669709</v>
      </c>
      <c r="AH641" s="23">
        <f t="shared" si="242"/>
        <v>1.2253907593453073</v>
      </c>
      <c r="AI641" s="155">
        <f t="shared" si="243"/>
        <v>0.17575981457951537</v>
      </c>
      <c r="AJ641" s="155">
        <f t="shared" si="244"/>
        <v>2.5720338893861851E-2</v>
      </c>
      <c r="AK641" s="155">
        <f t="shared" si="245"/>
        <v>0.20148015347337722</v>
      </c>
      <c r="AL641" s="155">
        <f t="shared" si="246"/>
        <v>11.981656963740649</v>
      </c>
    </row>
    <row r="642" spans="1:38" s="156" customFormat="1" x14ac:dyDescent="0.35">
      <c r="A642" s="23">
        <f>'Uitgebreide invoer'!A642</f>
        <v>446.59999999999519</v>
      </c>
      <c r="B642" s="23">
        <f t="shared" si="225"/>
        <v>0.69999999999998863</v>
      </c>
      <c r="C642" s="23">
        <f>'Uitgebreide invoer'!B642</f>
        <v>0.2</v>
      </c>
      <c r="D642" s="23" t="str">
        <f>'Uitgebreide invoer'!C642</f>
        <v>100 - Riet</v>
      </c>
      <c r="E642" s="23">
        <f>'Uitgebreide invoer'!D642</f>
        <v>100</v>
      </c>
      <c r="F642" s="23">
        <f>'Uitgebreide invoer'!E642</f>
        <v>1.5</v>
      </c>
      <c r="G642" s="23">
        <f>'Uitgebreide invoer'!F642</f>
        <v>1.2</v>
      </c>
      <c r="H642" s="23">
        <f>'Uitgebreide invoer'!G642</f>
        <v>1.2</v>
      </c>
      <c r="I642" s="23">
        <f>'Uitgebreide invoer'!H642</f>
        <v>1</v>
      </c>
      <c r="J642" s="24">
        <f>J641+(+H642-I642)/(MAX('Invoerblad heterogene watergang'!$H$9:$H$17))*B642</f>
        <v>1.1275999999999859</v>
      </c>
      <c r="K642" s="24">
        <f t="shared" si="247"/>
        <v>1.8941104473067714</v>
      </c>
      <c r="L642" s="79">
        <f t="shared" si="248"/>
        <v>0.76633745130670317</v>
      </c>
      <c r="M642" s="91">
        <f>'Uitgebreide invoer'!K642</f>
        <v>50</v>
      </c>
      <c r="N642" s="89">
        <f t="shared" si="226"/>
        <v>1.477599999999986</v>
      </c>
      <c r="O642" s="93" t="str">
        <f>'Uitgebreide invoer'!L642</f>
        <v>Begroeiing volgt bodemverloop</v>
      </c>
      <c r="P642" s="23">
        <f t="shared" si="227"/>
        <v>0.35</v>
      </c>
      <c r="Q642" s="24">
        <f t="shared" si="228"/>
        <v>2.4713714297463075E-4</v>
      </c>
      <c r="R642" s="23">
        <f>'Uitgebreide invoer'!I642</f>
        <v>0</v>
      </c>
      <c r="S642" s="23">
        <f t="shared" si="229"/>
        <v>0</v>
      </c>
      <c r="T642" s="24">
        <f t="shared" si="249"/>
        <v>0.41633745130670319</v>
      </c>
      <c r="U642" s="23" t="str">
        <f>'Uitgebreide invoer'!J642</f>
        <v>Nee</v>
      </c>
      <c r="V642" s="23">
        <f t="shared" si="230"/>
        <v>0.75961025160888596</v>
      </c>
      <c r="W642" s="23">
        <f t="shared" si="231"/>
        <v>2.7011260285823102</v>
      </c>
      <c r="X642" s="23">
        <f t="shared" si="232"/>
        <v>0.28121984815627743</v>
      </c>
      <c r="Y642" s="23">
        <f t="shared" si="233"/>
        <v>1.800514575480924</v>
      </c>
      <c r="Z642" s="23">
        <f t="shared" si="234"/>
        <v>3.9630689749947061</v>
      </c>
      <c r="AA642" s="23">
        <f t="shared" si="235"/>
        <v>0.45432330015990424</v>
      </c>
      <c r="AB642" s="23">
        <f t="shared" si="236"/>
        <v>1.0409043238720379</v>
      </c>
      <c r="AC642" s="23">
        <f t="shared" si="237"/>
        <v>11.085800206601677</v>
      </c>
      <c r="AD642" s="23">
        <f t="shared" si="238"/>
        <v>104.09043238720379</v>
      </c>
      <c r="AE642" s="23">
        <f t="shared" si="239"/>
        <v>-0.2</v>
      </c>
      <c r="AF642" s="46">
        <f t="shared" si="240"/>
        <v>0.17442284293329566</v>
      </c>
      <c r="AG642" s="23">
        <f t="shared" si="241"/>
        <v>0.12788578533352177</v>
      </c>
      <c r="AH642" s="23">
        <f t="shared" si="242"/>
        <v>1.2256036667908332</v>
      </c>
      <c r="AI642" s="155">
        <f t="shared" si="243"/>
        <v>0.17575556495801029</v>
      </c>
      <c r="AJ642" s="155">
        <f t="shared" si="244"/>
        <v>2.5724612071167517E-2</v>
      </c>
      <c r="AK642" s="155">
        <f t="shared" si="245"/>
        <v>0.20148017702917781</v>
      </c>
      <c r="AL642" s="155">
        <f t="shared" si="246"/>
        <v>11.981350267015209</v>
      </c>
    </row>
    <row r="643" spans="1:38" s="156" customFormat="1" x14ac:dyDescent="0.35">
      <c r="A643" s="23">
        <f>'Uitgebreide invoer'!A643</f>
        <v>447.29999999999518</v>
      </c>
      <c r="B643" s="23">
        <f t="shared" si="225"/>
        <v>0.69999999999998863</v>
      </c>
      <c r="C643" s="23">
        <f>'Uitgebreide invoer'!B643</f>
        <v>0.2</v>
      </c>
      <c r="D643" s="23" t="str">
        <f>'Uitgebreide invoer'!C643</f>
        <v>100 - Riet</v>
      </c>
      <c r="E643" s="23">
        <f>'Uitgebreide invoer'!D643</f>
        <v>100</v>
      </c>
      <c r="F643" s="23">
        <f>'Uitgebreide invoer'!E643</f>
        <v>1.5</v>
      </c>
      <c r="G643" s="23">
        <f>'Uitgebreide invoer'!F643</f>
        <v>1.2</v>
      </c>
      <c r="H643" s="23">
        <f>'Uitgebreide invoer'!G643</f>
        <v>1.2</v>
      </c>
      <c r="I643" s="23">
        <f>'Uitgebreide invoer'!H643</f>
        <v>1</v>
      </c>
      <c r="J643" s="24">
        <f>J642+(+H643-I643)/(MAX('Invoerblad heterogene watergang'!$H$9:$H$17))*B643</f>
        <v>1.1277999999999859</v>
      </c>
      <c r="K643" s="24">
        <f t="shared" si="247"/>
        <v>1.8942834767266772</v>
      </c>
      <c r="L643" s="79">
        <f t="shared" si="248"/>
        <v>0.76631044730678544</v>
      </c>
      <c r="M643" s="91">
        <f>'Uitgebreide invoer'!K643</f>
        <v>50</v>
      </c>
      <c r="N643" s="89">
        <f t="shared" si="226"/>
        <v>1.477799999999986</v>
      </c>
      <c r="O643" s="93" t="str">
        <f>'Uitgebreide invoer'!L643</f>
        <v>Begroeiing volgt bodemverloop</v>
      </c>
      <c r="P643" s="23">
        <f t="shared" si="227"/>
        <v>0.35</v>
      </c>
      <c r="Q643" s="24">
        <f t="shared" si="228"/>
        <v>2.4718488557972209E-4</v>
      </c>
      <c r="R643" s="23">
        <f>'Uitgebreide invoer'!I643</f>
        <v>0</v>
      </c>
      <c r="S643" s="23">
        <f t="shared" si="229"/>
        <v>0</v>
      </c>
      <c r="T643" s="24">
        <f t="shared" si="249"/>
        <v>0.41631044730678546</v>
      </c>
      <c r="U643" s="23" t="str">
        <f>'Uitgebreide invoer'!J643</f>
        <v>Nee</v>
      </c>
      <c r="V643" s="23">
        <f t="shared" si="230"/>
        <v>0.75954411957330614</v>
      </c>
      <c r="W643" s="23">
        <f t="shared" si="231"/>
        <v>2.701028664275964</v>
      </c>
      <c r="X643" s="23">
        <f t="shared" si="232"/>
        <v>0.28120550130367056</v>
      </c>
      <c r="Y643" s="23">
        <f t="shared" si="233"/>
        <v>1.8004200892454312</v>
      </c>
      <c r="Z643" s="23">
        <f t="shared" si="234"/>
        <v>3.9629716106883599</v>
      </c>
      <c r="AA643" s="23">
        <f t="shared" si="235"/>
        <v>0.45431061993721977</v>
      </c>
      <c r="AB643" s="23">
        <f t="shared" si="236"/>
        <v>1.040875969672125</v>
      </c>
      <c r="AC643" s="23">
        <f t="shared" si="237"/>
        <v>11.084458061941429</v>
      </c>
      <c r="AD643" s="23">
        <f t="shared" si="238"/>
        <v>104.08759696721251</v>
      </c>
      <c r="AE643" s="23">
        <f t="shared" si="239"/>
        <v>-0.2</v>
      </c>
      <c r="AF643" s="46">
        <f t="shared" si="240"/>
        <v>0.17441857657841509</v>
      </c>
      <c r="AG643" s="23">
        <f t="shared" si="241"/>
        <v>0.12790711710792463</v>
      </c>
      <c r="AH643" s="23">
        <f t="shared" si="242"/>
        <v>1.2258165601246811</v>
      </c>
      <c r="AI643" s="155">
        <f t="shared" si="243"/>
        <v>0.17575131980362999</v>
      </c>
      <c r="AJ643" s="155">
        <f t="shared" si="244"/>
        <v>2.5728880746608649E-2</v>
      </c>
      <c r="AK643" s="155">
        <f t="shared" si="245"/>
        <v>0.20148020055023863</v>
      </c>
      <c r="AL643" s="155">
        <f t="shared" si="246"/>
        <v>11.981043960793649</v>
      </c>
    </row>
    <row r="644" spans="1:38" s="156" customFormat="1" x14ac:dyDescent="0.35">
      <c r="A644" s="23">
        <f>'Uitgebreide invoer'!A644</f>
        <v>447.99999999999517</v>
      </c>
      <c r="B644" s="23">
        <f t="shared" si="225"/>
        <v>0.69999999999998863</v>
      </c>
      <c r="C644" s="23">
        <f>'Uitgebreide invoer'!B644</f>
        <v>0.2</v>
      </c>
      <c r="D644" s="23" t="str">
        <f>'Uitgebreide invoer'!C644</f>
        <v>100 - Riet</v>
      </c>
      <c r="E644" s="23">
        <f>'Uitgebreide invoer'!D644</f>
        <v>100</v>
      </c>
      <c r="F644" s="23">
        <f>'Uitgebreide invoer'!E644</f>
        <v>1.5</v>
      </c>
      <c r="G644" s="23">
        <f>'Uitgebreide invoer'!F644</f>
        <v>1.2</v>
      </c>
      <c r="H644" s="23">
        <f>'Uitgebreide invoer'!G644</f>
        <v>1.2</v>
      </c>
      <c r="I644" s="23">
        <f>'Uitgebreide invoer'!H644</f>
        <v>1</v>
      </c>
      <c r="J644" s="24">
        <f>J643+(+H644-I644)/(MAX('Invoerblad heterogene watergang'!$H$9:$H$17))*B644</f>
        <v>1.1279999999999859</v>
      </c>
      <c r="K644" s="24">
        <f t="shared" si="247"/>
        <v>1.8944565395321342</v>
      </c>
      <c r="L644" s="79">
        <f t="shared" si="248"/>
        <v>0.76628347672669128</v>
      </c>
      <c r="M644" s="91">
        <f>'Uitgebreide invoer'!K644</f>
        <v>50</v>
      </c>
      <c r="N644" s="89">
        <f t="shared" si="226"/>
        <v>1.477999999999986</v>
      </c>
      <c r="O644" s="93" t="str">
        <f>'Uitgebreide invoer'!L644</f>
        <v>Begroeiing volgt bodemverloop</v>
      </c>
      <c r="P644" s="23">
        <f t="shared" si="227"/>
        <v>0.35</v>
      </c>
      <c r="Q644" s="24">
        <f t="shared" si="228"/>
        <v>2.4723257922434542E-4</v>
      </c>
      <c r="R644" s="23">
        <f>'Uitgebreide invoer'!I644</f>
        <v>0</v>
      </c>
      <c r="S644" s="23">
        <f t="shared" si="229"/>
        <v>0</v>
      </c>
      <c r="T644" s="24">
        <f t="shared" si="249"/>
        <v>0.4162834767266913</v>
      </c>
      <c r="U644" s="23" t="str">
        <f>'Uitgebreide invoer'!J644</f>
        <v>Nee</v>
      </c>
      <c r="V644" s="23">
        <f t="shared" si="230"/>
        <v>0.75947807156552216</v>
      </c>
      <c r="W644" s="23">
        <f t="shared" si="231"/>
        <v>2.7009314204665058</v>
      </c>
      <c r="X644" s="23">
        <f t="shared" si="232"/>
        <v>0.28119117198256921</v>
      </c>
      <c r="Y644" s="23">
        <f t="shared" si="233"/>
        <v>1.8003257221285476</v>
      </c>
      <c r="Z644" s="23">
        <f t="shared" si="234"/>
        <v>3.9628743668789017</v>
      </c>
      <c r="AA644" s="23">
        <f t="shared" si="235"/>
        <v>0.45429795533650896</v>
      </c>
      <c r="AB644" s="23">
        <f t="shared" si="236"/>
        <v>1.0408476505630255</v>
      </c>
      <c r="AC644" s="23">
        <f t="shared" si="237"/>
        <v>11.083117663412853</v>
      </c>
      <c r="AD644" s="23">
        <f t="shared" si="238"/>
        <v>104.08476505630256</v>
      </c>
      <c r="AE644" s="23">
        <f t="shared" si="239"/>
        <v>-0.2</v>
      </c>
      <c r="AF644" s="46">
        <f t="shared" si="240"/>
        <v>0.17441431471932456</v>
      </c>
      <c r="AG644" s="23">
        <f t="shared" si="241"/>
        <v>0.12792842640337726</v>
      </c>
      <c r="AH644" s="23">
        <f t="shared" si="242"/>
        <v>1.2260294393565405</v>
      </c>
      <c r="AI644" s="155">
        <f t="shared" si="243"/>
        <v>0.17574707911377901</v>
      </c>
      <c r="AJ644" s="155">
        <f t="shared" si="244"/>
        <v>2.5733144922829701E-2</v>
      </c>
      <c r="AK644" s="155">
        <f t="shared" si="245"/>
        <v>0.2014802240366087</v>
      </c>
      <c r="AL644" s="155">
        <f t="shared" si="246"/>
        <v>11.980738044650662</v>
      </c>
    </row>
    <row r="645" spans="1:38" s="156" customFormat="1" x14ac:dyDescent="0.35">
      <c r="A645" s="23">
        <f>'Uitgebreide invoer'!A645</f>
        <v>448.69999999999516</v>
      </c>
      <c r="B645" s="23">
        <f t="shared" ref="B645:B708" si="250">A646-A645</f>
        <v>0.69999999999998863</v>
      </c>
      <c r="C645" s="23">
        <f>'Uitgebreide invoer'!B645</f>
        <v>0.2</v>
      </c>
      <c r="D645" s="23" t="str">
        <f>'Uitgebreide invoer'!C645</f>
        <v>100 - Riet</v>
      </c>
      <c r="E645" s="23">
        <f>'Uitgebreide invoer'!D645</f>
        <v>100</v>
      </c>
      <c r="F645" s="23">
        <f>'Uitgebreide invoer'!E645</f>
        <v>1.5</v>
      </c>
      <c r="G645" s="23">
        <f>'Uitgebreide invoer'!F645</f>
        <v>1.2</v>
      </c>
      <c r="H645" s="23">
        <f>'Uitgebreide invoer'!G645</f>
        <v>1.2</v>
      </c>
      <c r="I645" s="23">
        <f>'Uitgebreide invoer'!H645</f>
        <v>1</v>
      </c>
      <c r="J645" s="24">
        <f>J644+(+H645-I645)/(MAX('Invoerblad heterogene watergang'!$H$9:$H$17))*B645</f>
        <v>1.1281999999999859</v>
      </c>
      <c r="K645" s="24">
        <f t="shared" si="247"/>
        <v>1.8946296356888879</v>
      </c>
      <c r="L645" s="79">
        <f t="shared" si="248"/>
        <v>0.76625653953214834</v>
      </c>
      <c r="M645" s="91">
        <f>'Uitgebreide invoer'!K645</f>
        <v>50</v>
      </c>
      <c r="N645" s="89">
        <f t="shared" ref="N645:N708" si="251">IF(O645="Begroeiing volgt horizontaal peil",$J$4+$P$4,J645+P645)</f>
        <v>1.478199999999986</v>
      </c>
      <c r="O645" s="93" t="str">
        <f>'Uitgebreide invoer'!L645</f>
        <v>Begroeiing volgt bodemverloop</v>
      </c>
      <c r="P645" s="23">
        <f t="shared" ref="P645:P708" si="252">M645/100*$L$4</f>
        <v>0.35</v>
      </c>
      <c r="Q645" s="24">
        <f t="shared" ref="Q645:Q708" si="253">((-AC645+(AC645^2-4*AD645*AE645)^0.5)/(2*AD645))^2</f>
        <v>2.4728022393367353E-4</v>
      </c>
      <c r="R645" s="23">
        <f>'Uitgebreide invoer'!I645</f>
        <v>0</v>
      </c>
      <c r="S645" s="23">
        <f t="shared" ref="S645:S708" si="254">P645*R645</f>
        <v>0</v>
      </c>
      <c r="T645" s="24">
        <f t="shared" si="249"/>
        <v>0.41625653953214836</v>
      </c>
      <c r="U645" s="23" t="str">
        <f>'Uitgebreide invoer'!J645</f>
        <v>Nee</v>
      </c>
      <c r="V645" s="23">
        <f t="shared" ref="V645:V708" si="255">IF(((+T645*(G645+(F645*T645))+S645)*(IF(U645="Ja",0.5,1))+Y645*(IF(U645="Ja",0.5,0)))&lt;0,0,((+T645*(G645+(F645*T645))+S645)*(IF(U645="Ja",0.5,1))+Y645*(IF(U645="Ja",0.5,0))))</f>
        <v>0.75941210749349652</v>
      </c>
      <c r="W645" s="23">
        <f t="shared" ref="W645:W708" si="256">(+G645+(2*T645*(1+F645^2)^0.5)+2*(IF(R645&gt;0,1,0))*P645)*(IF(U645="Ja",0.5,1))+Z645*(IF(U645="Ja",0.5,0))</f>
        <v>2.7008342970303638</v>
      </c>
      <c r="X645" s="23">
        <f t="shared" ref="X645:X708" si="257">V645/W645</f>
        <v>0.28117686017557225</v>
      </c>
      <c r="Y645" s="23">
        <f t="shared" ref="Y645:Y708" si="258">L645*($G645+($F645*L645))</f>
        <v>1.8002314740022525</v>
      </c>
      <c r="Z645" s="23">
        <f t="shared" ref="Z645:Z708" si="259">$G645+(2*L645*(1+$F645^2)^0.5)</f>
        <v>3.9627772434427602</v>
      </c>
      <c r="AA645" s="23">
        <f t="shared" ref="AA645:AA708" si="260">Y645/Z645</f>
        <v>0.45428530634193737</v>
      </c>
      <c r="AB645" s="23">
        <f t="shared" ref="AB645:AB708" si="261">Y645-V645</f>
        <v>1.0408193665087559</v>
      </c>
      <c r="AC645" s="23">
        <f t="shared" ref="AC645:AC708" si="262">34*V645*X645^(2/3)</f>
        <v>11.081779008995227</v>
      </c>
      <c r="AD645" s="23">
        <f t="shared" ref="AD645:AD708" si="263">E645*AB645</f>
        <v>104.08193665087559</v>
      </c>
      <c r="AE645" s="23">
        <f t="shared" ref="AE645:AE708" si="264">-C645</f>
        <v>-0.2</v>
      </c>
      <c r="AF645" s="46">
        <f t="shared" ref="AF645:AF708" si="265">(+(Q645^0.5))*V645*(X645^0.666)*34</f>
        <v>0.17441005735338039</v>
      </c>
      <c r="AG645" s="23">
        <f t="shared" ref="AG645:AG708" si="266">(+C645-AF645)/C645</f>
        <v>0.12794971323309812</v>
      </c>
      <c r="AH645" s="23">
        <f t="shared" ref="AH645:AH708" si="267">J645+AG645*L645</f>
        <v>1.2262423044961104</v>
      </c>
      <c r="AI645" s="155">
        <f t="shared" ref="AI645:AI708" si="268">34*V645*X645^0.66*Q645^0.5</f>
        <v>0.17574284288585759</v>
      </c>
      <c r="AJ645" s="155">
        <f t="shared" ref="AJ645:AJ708" si="269">E645*AB645*Q645</f>
        <v>2.5737404602478937E-2</v>
      </c>
      <c r="AK645" s="155">
        <f t="shared" ref="AK645:AK708" si="270">AJ645+AI645</f>
        <v>0.20148024748833654</v>
      </c>
      <c r="AL645" s="155">
        <f t="shared" ref="AL645:AL708" si="271">AK645/(Y645*AA645^0.66*Q645^0.5)</f>
        <v>11.980432518161146</v>
      </c>
    </row>
    <row r="646" spans="1:38" s="156" customFormat="1" x14ac:dyDescent="0.35">
      <c r="A646" s="23">
        <f>'Uitgebreide invoer'!A646</f>
        <v>449.39999999999515</v>
      </c>
      <c r="B646" s="23">
        <f t="shared" si="250"/>
        <v>0.69999999999998863</v>
      </c>
      <c r="C646" s="23">
        <f>'Uitgebreide invoer'!B646</f>
        <v>0.2</v>
      </c>
      <c r="D646" s="23" t="str">
        <f>'Uitgebreide invoer'!C646</f>
        <v>100 - Riet</v>
      </c>
      <c r="E646" s="23">
        <f>'Uitgebreide invoer'!D646</f>
        <v>100</v>
      </c>
      <c r="F646" s="23">
        <f>'Uitgebreide invoer'!E646</f>
        <v>1.5</v>
      </c>
      <c r="G646" s="23">
        <f>'Uitgebreide invoer'!F646</f>
        <v>1.2</v>
      </c>
      <c r="H646" s="23">
        <f>'Uitgebreide invoer'!G646</f>
        <v>1.2</v>
      </c>
      <c r="I646" s="23">
        <f>'Uitgebreide invoer'!H646</f>
        <v>1</v>
      </c>
      <c r="J646" s="24">
        <f>J645+(+H646-I646)/(MAX('Invoerblad heterogene watergang'!$H$9:$H$17))*B646</f>
        <v>1.1283999999999859</v>
      </c>
      <c r="K646" s="24">
        <f t="shared" ref="K646:K709" si="272">IF(C646&lt;0,+K645-Q646*B646,+K645+Q646*B646)</f>
        <v>1.8948027651627009</v>
      </c>
      <c r="L646" s="79">
        <f t="shared" ref="L646:L709" si="273">K645-J646</f>
        <v>0.76622963568890201</v>
      </c>
      <c r="M646" s="91">
        <f>'Uitgebreide invoer'!K646</f>
        <v>50</v>
      </c>
      <c r="N646" s="89">
        <f t="shared" si="251"/>
        <v>1.4783999999999859</v>
      </c>
      <c r="O646" s="93" t="str">
        <f>'Uitgebreide invoer'!L646</f>
        <v>Begroeiing volgt bodemverloop</v>
      </c>
      <c r="P646" s="23">
        <f t="shared" si="252"/>
        <v>0.35</v>
      </c>
      <c r="Q646" s="24">
        <f t="shared" si="253"/>
        <v>2.4732781973293158E-4</v>
      </c>
      <c r="R646" s="23">
        <f>'Uitgebreide invoer'!I646</f>
        <v>0</v>
      </c>
      <c r="S646" s="23">
        <f t="shared" si="254"/>
        <v>0</v>
      </c>
      <c r="T646" s="24">
        <f t="shared" ref="T646:T709" si="274">IF((IF(B646="","",(+K645-J646)-P646))&lt;0,0,(IF(B646="","",(+K645-J646)-P646)))</f>
        <v>0.41622963568890203</v>
      </c>
      <c r="U646" s="23" t="str">
        <f>'Uitgebreide invoer'!J646</f>
        <v>Nee</v>
      </c>
      <c r="V646" s="23">
        <f t="shared" si="255"/>
        <v>0.75934622726525658</v>
      </c>
      <c r="W646" s="23">
        <f t="shared" si="256"/>
        <v>2.7007372938440319</v>
      </c>
      <c r="X646" s="23">
        <f t="shared" si="257"/>
        <v>0.28116256586528587</v>
      </c>
      <c r="Y646" s="23">
        <f t="shared" si="258"/>
        <v>1.8001373447386035</v>
      </c>
      <c r="Z646" s="23">
        <f t="shared" si="259"/>
        <v>3.9626802402564287</v>
      </c>
      <c r="AA646" s="23">
        <f t="shared" si="260"/>
        <v>0.45427267293767687</v>
      </c>
      <c r="AB646" s="23">
        <f t="shared" si="261"/>
        <v>1.0407911174733471</v>
      </c>
      <c r="AC646" s="23">
        <f t="shared" si="262"/>
        <v>11.080442096669543</v>
      </c>
      <c r="AD646" s="23">
        <f t="shared" si="263"/>
        <v>104.07911174733471</v>
      </c>
      <c r="AE646" s="23">
        <f t="shared" si="264"/>
        <v>-0.2</v>
      </c>
      <c r="AF646" s="46">
        <f t="shared" si="265"/>
        <v>0.17440580447793555</v>
      </c>
      <c r="AG646" s="23">
        <f t="shared" si="266"/>
        <v>0.12797097761032231</v>
      </c>
      <c r="AH646" s="23">
        <f t="shared" si="267"/>
        <v>1.2264551555530958</v>
      </c>
      <c r="AI646" s="155">
        <f t="shared" si="268"/>
        <v>0.17573861111726269</v>
      </c>
      <c r="AJ646" s="155">
        <f t="shared" si="269"/>
        <v>2.574165978820844E-2</v>
      </c>
      <c r="AK646" s="155">
        <f t="shared" si="270"/>
        <v>0.20148027090547113</v>
      </c>
      <c r="AL646" s="155">
        <f t="shared" si="271"/>
        <v>11.980127380900331</v>
      </c>
    </row>
    <row r="647" spans="1:38" s="156" customFormat="1" x14ac:dyDescent="0.35">
      <c r="A647" s="23">
        <f>'Uitgebreide invoer'!A647</f>
        <v>450.09999999999513</v>
      </c>
      <c r="B647" s="23">
        <f t="shared" si="250"/>
        <v>0.69999999999998863</v>
      </c>
      <c r="C647" s="23">
        <f>'Uitgebreide invoer'!B647</f>
        <v>0.2</v>
      </c>
      <c r="D647" s="23" t="str">
        <f>'Uitgebreide invoer'!C647</f>
        <v>100 - Riet</v>
      </c>
      <c r="E647" s="23">
        <f>'Uitgebreide invoer'!D647</f>
        <v>100</v>
      </c>
      <c r="F647" s="23">
        <f>'Uitgebreide invoer'!E647</f>
        <v>1.5</v>
      </c>
      <c r="G647" s="23">
        <f>'Uitgebreide invoer'!F647</f>
        <v>1.2</v>
      </c>
      <c r="H647" s="23">
        <f>'Uitgebreide invoer'!G647</f>
        <v>1.2</v>
      </c>
      <c r="I647" s="23">
        <f>'Uitgebreide invoer'!H647</f>
        <v>1</v>
      </c>
      <c r="J647" s="24">
        <f>J646+(+H647-I647)/(MAX('Invoerblad heterogene watergang'!$H$9:$H$17))*B647</f>
        <v>1.1285999999999858</v>
      </c>
      <c r="K647" s="24">
        <f t="shared" si="272"/>
        <v>1.8949759279193541</v>
      </c>
      <c r="L647" s="79">
        <f t="shared" si="273"/>
        <v>0.76620276516271502</v>
      </c>
      <c r="M647" s="91">
        <f>'Uitgebreide invoer'!K647</f>
        <v>50</v>
      </c>
      <c r="N647" s="89">
        <f t="shared" si="251"/>
        <v>1.4785999999999859</v>
      </c>
      <c r="O647" s="93" t="str">
        <f>'Uitgebreide invoer'!L647</f>
        <v>Begroeiing volgt bodemverloop</v>
      </c>
      <c r="P647" s="23">
        <f t="shared" si="252"/>
        <v>0.35</v>
      </c>
      <c r="Q647" s="24">
        <f t="shared" si="253"/>
        <v>2.473753666473951E-4</v>
      </c>
      <c r="R647" s="23">
        <f>'Uitgebreide invoer'!I647</f>
        <v>0</v>
      </c>
      <c r="S647" s="23">
        <f t="shared" si="254"/>
        <v>0</v>
      </c>
      <c r="T647" s="24">
        <f t="shared" si="274"/>
        <v>0.41620276516271504</v>
      </c>
      <c r="U647" s="23" t="str">
        <f>'Uitgebreide invoer'!J647</f>
        <v>Nee</v>
      </c>
      <c r="V647" s="23">
        <f t="shared" si="255"/>
        <v>0.75928043078889318</v>
      </c>
      <c r="W647" s="23">
        <f t="shared" si="256"/>
        <v>2.7006404107840662</v>
      </c>
      <c r="X647" s="23">
        <f t="shared" si="257"/>
        <v>0.28114828903432365</v>
      </c>
      <c r="Y647" s="23">
        <f t="shared" si="258"/>
        <v>1.8000433342097437</v>
      </c>
      <c r="Z647" s="23">
        <f t="shared" si="259"/>
        <v>3.9625833571964622</v>
      </c>
      <c r="AA647" s="23">
        <f t="shared" si="260"/>
        <v>0.45426005510790796</v>
      </c>
      <c r="AB647" s="23">
        <f t="shared" si="261"/>
        <v>1.0407629034208505</v>
      </c>
      <c r="AC647" s="23">
        <f t="shared" si="262"/>
        <v>11.07910692441849</v>
      </c>
      <c r="AD647" s="23">
        <f t="shared" si="263"/>
        <v>104.07629034208506</v>
      </c>
      <c r="AE647" s="23">
        <f t="shared" si="264"/>
        <v>-0.2</v>
      </c>
      <c r="AF647" s="46">
        <f t="shared" si="265"/>
        <v>0.174401556090339</v>
      </c>
      <c r="AG647" s="23">
        <f t="shared" si="266"/>
        <v>0.12799221954830506</v>
      </c>
      <c r="AH647" s="23">
        <f t="shared" si="267"/>
        <v>1.2266679925372106</v>
      </c>
      <c r="AI647" s="155">
        <f t="shared" si="268"/>
        <v>0.17573438380538717</v>
      </c>
      <c r="AJ647" s="155">
        <f t="shared" si="269"/>
        <v>2.5745910482674036E-2</v>
      </c>
      <c r="AK647" s="155">
        <f t="shared" si="270"/>
        <v>0.20148029428806119</v>
      </c>
      <c r="AL647" s="155">
        <f t="shared" si="271"/>
        <v>11.979822632443691</v>
      </c>
    </row>
    <row r="648" spans="1:38" s="156" customFormat="1" x14ac:dyDescent="0.35">
      <c r="A648" s="23">
        <f>'Uitgebreide invoer'!A648</f>
        <v>450.79999999999512</v>
      </c>
      <c r="B648" s="23">
        <f t="shared" si="250"/>
        <v>0.69999999999998863</v>
      </c>
      <c r="C648" s="23">
        <f>'Uitgebreide invoer'!B648</f>
        <v>0.2</v>
      </c>
      <c r="D648" s="23" t="str">
        <f>'Uitgebreide invoer'!C648</f>
        <v>100 - Riet</v>
      </c>
      <c r="E648" s="23">
        <f>'Uitgebreide invoer'!D648</f>
        <v>100</v>
      </c>
      <c r="F648" s="23">
        <f>'Uitgebreide invoer'!E648</f>
        <v>1.5</v>
      </c>
      <c r="G648" s="23">
        <f>'Uitgebreide invoer'!F648</f>
        <v>1.2</v>
      </c>
      <c r="H648" s="23">
        <f>'Uitgebreide invoer'!G648</f>
        <v>1.2</v>
      </c>
      <c r="I648" s="23">
        <f>'Uitgebreide invoer'!H648</f>
        <v>1</v>
      </c>
      <c r="J648" s="24">
        <f>J647+(+H648-I648)/(MAX('Invoerblad heterogene watergang'!$H$9:$H$17))*B648</f>
        <v>1.1287999999999858</v>
      </c>
      <c r="K648" s="24">
        <f t="shared" si="272"/>
        <v>1.8951491239246459</v>
      </c>
      <c r="L648" s="79">
        <f t="shared" si="273"/>
        <v>0.76617592791936828</v>
      </c>
      <c r="M648" s="91">
        <f>'Uitgebreide invoer'!K648</f>
        <v>50</v>
      </c>
      <c r="N648" s="89">
        <f t="shared" si="251"/>
        <v>1.4787999999999859</v>
      </c>
      <c r="O648" s="93" t="str">
        <f>'Uitgebreide invoer'!L648</f>
        <v>Begroeiing volgt bodemverloop</v>
      </c>
      <c r="P648" s="23">
        <f t="shared" si="252"/>
        <v>0.35</v>
      </c>
      <c r="Q648" s="24">
        <f t="shared" si="253"/>
        <v>2.4742286470238979E-4</v>
      </c>
      <c r="R648" s="23">
        <f>'Uitgebreide invoer'!I648</f>
        <v>0</v>
      </c>
      <c r="S648" s="23">
        <f t="shared" si="254"/>
        <v>0</v>
      </c>
      <c r="T648" s="24">
        <f t="shared" si="274"/>
        <v>0.4161759279193683</v>
      </c>
      <c r="U648" s="23" t="str">
        <f>'Uitgebreide invoer'!J648</f>
        <v>Nee</v>
      </c>
      <c r="V648" s="23">
        <f t="shared" si="255"/>
        <v>0.75921471797256279</v>
      </c>
      <c r="W648" s="23">
        <f t="shared" si="256"/>
        <v>2.7005436477270877</v>
      </c>
      <c r="X648" s="23">
        <f t="shared" si="257"/>
        <v>0.28113402966530676</v>
      </c>
      <c r="Y648" s="23">
        <f t="shared" si="258"/>
        <v>1.7999494422878992</v>
      </c>
      <c r="Z648" s="23">
        <f t="shared" si="259"/>
        <v>3.9624865941394836</v>
      </c>
      <c r="AA648" s="23">
        <f t="shared" si="260"/>
        <v>0.45424745283681817</v>
      </c>
      <c r="AB648" s="23">
        <f t="shared" si="261"/>
        <v>1.0407347243153364</v>
      </c>
      <c r="AC648" s="23">
        <f t="shared" si="262"/>
        <v>11.077773490226491</v>
      </c>
      <c r="AD648" s="23">
        <f t="shared" si="263"/>
        <v>104.07347243153365</v>
      </c>
      <c r="AE648" s="23">
        <f t="shared" si="264"/>
        <v>-0.2</v>
      </c>
      <c r="AF648" s="46">
        <f t="shared" si="265"/>
        <v>0.17439731218793605</v>
      </c>
      <c r="AG648" s="23">
        <f t="shared" si="266"/>
        <v>0.12801343906031978</v>
      </c>
      <c r="AH648" s="23">
        <f t="shared" si="267"/>
        <v>1.2268808154581758</v>
      </c>
      <c r="AI648" s="155">
        <f t="shared" si="268"/>
        <v>0.17573016094762017</v>
      </c>
      <c r="AJ648" s="155">
        <f t="shared" si="269"/>
        <v>2.5750156688535242E-2</v>
      </c>
      <c r="AK648" s="155">
        <f t="shared" si="270"/>
        <v>0.20148031763615543</v>
      </c>
      <c r="AL648" s="155">
        <f t="shared" si="271"/>
        <v>11.979518272366994</v>
      </c>
    </row>
    <row r="649" spans="1:38" s="156" customFormat="1" x14ac:dyDescent="0.35">
      <c r="A649" s="23">
        <f>'Uitgebreide invoer'!A649</f>
        <v>451.49999999999511</v>
      </c>
      <c r="B649" s="23">
        <f t="shared" si="250"/>
        <v>0.69999999999998863</v>
      </c>
      <c r="C649" s="23">
        <f>'Uitgebreide invoer'!B649</f>
        <v>0.2</v>
      </c>
      <c r="D649" s="23" t="str">
        <f>'Uitgebreide invoer'!C649</f>
        <v>100 - Riet</v>
      </c>
      <c r="E649" s="23">
        <f>'Uitgebreide invoer'!D649</f>
        <v>100</v>
      </c>
      <c r="F649" s="23">
        <f>'Uitgebreide invoer'!E649</f>
        <v>1.5</v>
      </c>
      <c r="G649" s="23">
        <f>'Uitgebreide invoer'!F649</f>
        <v>1.2</v>
      </c>
      <c r="H649" s="23">
        <f>'Uitgebreide invoer'!G649</f>
        <v>1.2</v>
      </c>
      <c r="I649" s="23">
        <f>'Uitgebreide invoer'!H649</f>
        <v>1</v>
      </c>
      <c r="J649" s="24">
        <f>J648+(+H649-I649)/(MAX('Invoerblad heterogene watergang'!$H$9:$H$17))*B649</f>
        <v>1.1289999999999858</v>
      </c>
      <c r="K649" s="24">
        <f t="shared" si="272"/>
        <v>1.8953223531443921</v>
      </c>
      <c r="L649" s="79">
        <f t="shared" si="273"/>
        <v>0.76614912392466006</v>
      </c>
      <c r="M649" s="91">
        <f>'Uitgebreide invoer'!K649</f>
        <v>50</v>
      </c>
      <c r="N649" s="89">
        <f t="shared" si="251"/>
        <v>1.4789999999999859</v>
      </c>
      <c r="O649" s="93" t="str">
        <f>'Uitgebreide invoer'!L649</f>
        <v>Begroeiing volgt bodemverloop</v>
      </c>
      <c r="P649" s="23">
        <f t="shared" si="252"/>
        <v>0.35</v>
      </c>
      <c r="Q649" s="24">
        <f t="shared" si="253"/>
        <v>2.4747031392329265E-4</v>
      </c>
      <c r="R649" s="23">
        <f>'Uitgebreide invoer'!I649</f>
        <v>0</v>
      </c>
      <c r="S649" s="23">
        <f t="shared" si="254"/>
        <v>0</v>
      </c>
      <c r="T649" s="24">
        <f t="shared" si="274"/>
        <v>0.41614912392466008</v>
      </c>
      <c r="U649" s="23" t="str">
        <f>'Uitgebreide invoer'!J649</f>
        <v>Nee</v>
      </c>
      <c r="V649" s="23">
        <f t="shared" si="255"/>
        <v>0.75914908872448517</v>
      </c>
      <c r="W649" s="23">
        <f t="shared" si="256"/>
        <v>2.7004470045497797</v>
      </c>
      <c r="X649" s="23">
        <f t="shared" si="257"/>
        <v>0.28111978774086366</v>
      </c>
      <c r="Y649" s="23">
        <f t="shared" si="258"/>
        <v>1.7998556688453784</v>
      </c>
      <c r="Z649" s="23">
        <f t="shared" si="259"/>
        <v>3.9623899509621756</v>
      </c>
      <c r="AA649" s="23">
        <f t="shared" si="260"/>
        <v>0.45423486610860314</v>
      </c>
      <c r="AB649" s="23">
        <f t="shared" si="261"/>
        <v>1.0407065801208932</v>
      </c>
      <c r="AC649" s="23">
        <f t="shared" si="262"/>
        <v>11.076441792079653</v>
      </c>
      <c r="AD649" s="23">
        <f t="shared" si="263"/>
        <v>104.07065801208932</v>
      </c>
      <c r="AE649" s="23">
        <f t="shared" si="264"/>
        <v>-0.2</v>
      </c>
      <c r="AF649" s="46">
        <f t="shared" si="265"/>
        <v>0.17439307276806823</v>
      </c>
      <c r="AG649" s="23">
        <f t="shared" si="266"/>
        <v>0.1280346361596589</v>
      </c>
      <c r="AH649" s="23">
        <f t="shared" si="267"/>
        <v>1.2270936243257211</v>
      </c>
      <c r="AI649" s="155">
        <f t="shared" si="268"/>
        <v>0.17572594254134702</v>
      </c>
      <c r="AJ649" s="155">
        <f t="shared" si="269"/>
        <v>2.5754398408455375E-2</v>
      </c>
      <c r="AK649" s="155">
        <f t="shared" si="270"/>
        <v>0.20148034094980238</v>
      </c>
      <c r="AL649" s="155">
        <f t="shared" si="271"/>
        <v>11.979214300246252</v>
      </c>
    </row>
    <row r="650" spans="1:38" s="156" customFormat="1" x14ac:dyDescent="0.35">
      <c r="A650" s="23">
        <f>'Uitgebreide invoer'!A650</f>
        <v>452.1999999999951</v>
      </c>
      <c r="B650" s="23">
        <f t="shared" si="250"/>
        <v>0.69999999999998863</v>
      </c>
      <c r="C650" s="23">
        <f>'Uitgebreide invoer'!B650</f>
        <v>0.2</v>
      </c>
      <c r="D650" s="23" t="str">
        <f>'Uitgebreide invoer'!C650</f>
        <v>100 - Riet</v>
      </c>
      <c r="E650" s="23">
        <f>'Uitgebreide invoer'!D650</f>
        <v>100</v>
      </c>
      <c r="F650" s="23">
        <f>'Uitgebreide invoer'!E650</f>
        <v>1.5</v>
      </c>
      <c r="G650" s="23">
        <f>'Uitgebreide invoer'!F650</f>
        <v>1.2</v>
      </c>
      <c r="H650" s="23">
        <f>'Uitgebreide invoer'!G650</f>
        <v>1.2</v>
      </c>
      <c r="I650" s="23">
        <f>'Uitgebreide invoer'!H650</f>
        <v>1</v>
      </c>
      <c r="J650" s="24">
        <f>J649+(+H650-I650)/(MAX('Invoerblad heterogene watergang'!$H$9:$H$17))*B650</f>
        <v>1.1291999999999858</v>
      </c>
      <c r="K650" s="24">
        <f t="shared" si="272"/>
        <v>1.8954956155444269</v>
      </c>
      <c r="L650" s="79">
        <f t="shared" si="273"/>
        <v>0.76612235314440635</v>
      </c>
      <c r="M650" s="91">
        <f>'Uitgebreide invoer'!K650</f>
        <v>50</v>
      </c>
      <c r="N650" s="89">
        <f t="shared" si="251"/>
        <v>1.4791999999999859</v>
      </c>
      <c r="O650" s="93" t="str">
        <f>'Uitgebreide invoer'!L650</f>
        <v>Begroeiing volgt bodemverloop</v>
      </c>
      <c r="P650" s="23">
        <f t="shared" si="252"/>
        <v>0.35</v>
      </c>
      <c r="Q650" s="24">
        <f t="shared" si="253"/>
        <v>2.4751771433553034E-4</v>
      </c>
      <c r="R650" s="23">
        <f>'Uitgebreide invoer'!I650</f>
        <v>0</v>
      </c>
      <c r="S650" s="23">
        <f t="shared" si="254"/>
        <v>0</v>
      </c>
      <c r="T650" s="24">
        <f t="shared" si="274"/>
        <v>0.41612235314440638</v>
      </c>
      <c r="U650" s="23" t="str">
        <f>'Uitgebreide invoer'!J650</f>
        <v>Nee</v>
      </c>
      <c r="V650" s="23">
        <f t="shared" si="255"/>
        <v>0.75908354295294478</v>
      </c>
      <c r="W650" s="23">
        <f t="shared" si="256"/>
        <v>2.7003504811288908</v>
      </c>
      <c r="X650" s="23">
        <f t="shared" si="257"/>
        <v>0.28110556324363023</v>
      </c>
      <c r="Y650" s="23">
        <f t="shared" si="258"/>
        <v>1.7997620137545711</v>
      </c>
      <c r="Z650" s="23">
        <f t="shared" si="259"/>
        <v>3.9622934275412867</v>
      </c>
      <c r="AA650" s="23">
        <f t="shared" si="260"/>
        <v>0.45422229490746563</v>
      </c>
      <c r="AB650" s="23">
        <f t="shared" si="261"/>
        <v>1.0406784708016263</v>
      </c>
      <c r="AC650" s="23">
        <f t="shared" si="262"/>
        <v>11.075111827965809</v>
      </c>
      <c r="AD650" s="23">
        <f t="shared" si="263"/>
        <v>104.06784708016264</v>
      </c>
      <c r="AE650" s="23">
        <f t="shared" si="264"/>
        <v>-0.2</v>
      </c>
      <c r="AF650" s="46">
        <f t="shared" si="265"/>
        <v>0.17438883782807321</v>
      </c>
      <c r="AG650" s="23">
        <f t="shared" si="266"/>
        <v>0.128055810859634</v>
      </c>
      <c r="AH650" s="23">
        <f t="shared" si="267"/>
        <v>1.2273064191495835</v>
      </c>
      <c r="AI650" s="155">
        <f t="shared" si="268"/>
        <v>0.17572172858394916</v>
      </c>
      <c r="AJ650" s="155">
        <f t="shared" si="269"/>
        <v>2.5758635645101349E-2</v>
      </c>
      <c r="AK650" s="155">
        <f t="shared" si="270"/>
        <v>0.20148036422905052</v>
      </c>
      <c r="AL650" s="155">
        <f t="shared" si="271"/>
        <v>11.978910715657799</v>
      </c>
    </row>
    <row r="651" spans="1:38" s="156" customFormat="1" x14ac:dyDescent="0.35">
      <c r="A651" s="23">
        <f>'Uitgebreide invoer'!A651</f>
        <v>452.89999999999509</v>
      </c>
      <c r="B651" s="23">
        <f t="shared" si="250"/>
        <v>0.69999999999998863</v>
      </c>
      <c r="C651" s="23">
        <f>'Uitgebreide invoer'!B651</f>
        <v>0.2</v>
      </c>
      <c r="D651" s="23" t="str">
        <f>'Uitgebreide invoer'!C651</f>
        <v>100 - Riet</v>
      </c>
      <c r="E651" s="23">
        <f>'Uitgebreide invoer'!D651</f>
        <v>100</v>
      </c>
      <c r="F651" s="23">
        <f>'Uitgebreide invoer'!E651</f>
        <v>1.5</v>
      </c>
      <c r="G651" s="23">
        <f>'Uitgebreide invoer'!F651</f>
        <v>1.2</v>
      </c>
      <c r="H651" s="23">
        <f>'Uitgebreide invoer'!G651</f>
        <v>1.2</v>
      </c>
      <c r="I651" s="23">
        <f>'Uitgebreide invoer'!H651</f>
        <v>1</v>
      </c>
      <c r="J651" s="24">
        <f>J650+(+H651-I651)/(MAX('Invoerblad heterogene watergang'!$H$9:$H$17))*B651</f>
        <v>1.1293999999999857</v>
      </c>
      <c r="K651" s="24">
        <f t="shared" si="272"/>
        <v>1.8956689110906022</v>
      </c>
      <c r="L651" s="79">
        <f t="shared" si="273"/>
        <v>0.76609561554444117</v>
      </c>
      <c r="M651" s="91">
        <f>'Uitgebreide invoer'!K651</f>
        <v>50</v>
      </c>
      <c r="N651" s="89">
        <f t="shared" si="251"/>
        <v>1.4793999999999858</v>
      </c>
      <c r="O651" s="93" t="str">
        <f>'Uitgebreide invoer'!L651</f>
        <v>Begroeiing volgt bodemverloop</v>
      </c>
      <c r="P651" s="23">
        <f t="shared" si="252"/>
        <v>0.35</v>
      </c>
      <c r="Q651" s="24">
        <f t="shared" si="253"/>
        <v>2.4756506596458112E-4</v>
      </c>
      <c r="R651" s="23">
        <f>'Uitgebreide invoer'!I651</f>
        <v>0</v>
      </c>
      <c r="S651" s="23">
        <f t="shared" si="254"/>
        <v>0</v>
      </c>
      <c r="T651" s="24">
        <f t="shared" si="274"/>
        <v>0.41609561554444119</v>
      </c>
      <c r="U651" s="23" t="str">
        <f>'Uitgebreide invoer'!J651</f>
        <v>Nee</v>
      </c>
      <c r="V651" s="23">
        <f t="shared" si="255"/>
        <v>0.7590180805662905</v>
      </c>
      <c r="W651" s="23">
        <f t="shared" si="256"/>
        <v>2.7002540773412336</v>
      </c>
      <c r="X651" s="23">
        <f t="shared" si="257"/>
        <v>0.28109135615624986</v>
      </c>
      <c r="Y651" s="23">
        <f t="shared" si="258"/>
        <v>1.7996684768879534</v>
      </c>
      <c r="Z651" s="23">
        <f t="shared" si="259"/>
        <v>3.9621970237536299</v>
      </c>
      <c r="AA651" s="23">
        <f t="shared" si="260"/>
        <v>0.4542097392176167</v>
      </c>
      <c r="AB651" s="23">
        <f t="shared" si="261"/>
        <v>1.0406503963216629</v>
      </c>
      <c r="AC651" s="23">
        <f t="shared" si="262"/>
        <v>11.073783595874481</v>
      </c>
      <c r="AD651" s="23">
        <f t="shared" si="263"/>
        <v>104.06503963216629</v>
      </c>
      <c r="AE651" s="23">
        <f t="shared" si="264"/>
        <v>-0.2</v>
      </c>
      <c r="AF651" s="46">
        <f t="shared" si="265"/>
        <v>0.17438460736528535</v>
      </c>
      <c r="AG651" s="23">
        <f t="shared" si="266"/>
        <v>0.12807696317357328</v>
      </c>
      <c r="AH651" s="23">
        <f t="shared" si="267"/>
        <v>1.2275191999395072</v>
      </c>
      <c r="AI651" s="155">
        <f t="shared" si="268"/>
        <v>0.17571751907280458</v>
      </c>
      <c r="AJ651" s="155">
        <f t="shared" si="269"/>
        <v>2.5762868401143998E-2</v>
      </c>
      <c r="AK651" s="155">
        <f t="shared" si="270"/>
        <v>0.20148038747394859</v>
      </c>
      <c r="AL651" s="155">
        <f t="shared" si="271"/>
        <v>11.978607518178194</v>
      </c>
    </row>
    <row r="652" spans="1:38" s="156" customFormat="1" x14ac:dyDescent="0.35">
      <c r="A652" s="23">
        <f>'Uitgebreide invoer'!A652</f>
        <v>453.59999999999508</v>
      </c>
      <c r="B652" s="23">
        <f t="shared" si="250"/>
        <v>0.69999999999998863</v>
      </c>
      <c r="C652" s="23">
        <f>'Uitgebreide invoer'!B652</f>
        <v>0.2</v>
      </c>
      <c r="D652" s="23" t="str">
        <f>'Uitgebreide invoer'!C652</f>
        <v>100 - Riet</v>
      </c>
      <c r="E652" s="23">
        <f>'Uitgebreide invoer'!D652</f>
        <v>100</v>
      </c>
      <c r="F652" s="23">
        <f>'Uitgebreide invoer'!E652</f>
        <v>1.5</v>
      </c>
      <c r="G652" s="23">
        <f>'Uitgebreide invoer'!F652</f>
        <v>1.2</v>
      </c>
      <c r="H652" s="23">
        <f>'Uitgebreide invoer'!G652</f>
        <v>1.2</v>
      </c>
      <c r="I652" s="23">
        <f>'Uitgebreide invoer'!H652</f>
        <v>1</v>
      </c>
      <c r="J652" s="24">
        <f>J651+(+H652-I652)/(MAX('Invoerblad heterogene watergang'!$H$9:$H$17))*B652</f>
        <v>1.1295999999999857</v>
      </c>
      <c r="K652" s="24">
        <f t="shared" si="272"/>
        <v>1.8958422397487873</v>
      </c>
      <c r="L652" s="79">
        <f t="shared" si="273"/>
        <v>0.76606891109061648</v>
      </c>
      <c r="M652" s="91">
        <f>'Uitgebreide invoer'!K652</f>
        <v>50</v>
      </c>
      <c r="N652" s="89">
        <f t="shared" si="251"/>
        <v>1.4795999999999858</v>
      </c>
      <c r="O652" s="93" t="str">
        <f>'Uitgebreide invoer'!L652</f>
        <v>Begroeiing volgt bodemverloop</v>
      </c>
      <c r="P652" s="23">
        <f t="shared" si="252"/>
        <v>0.35</v>
      </c>
      <c r="Q652" s="24">
        <f t="shared" si="253"/>
        <v>2.4761236883597058E-4</v>
      </c>
      <c r="R652" s="23">
        <f>'Uitgebreide invoer'!I652</f>
        <v>0</v>
      </c>
      <c r="S652" s="23">
        <f t="shared" si="254"/>
        <v>0</v>
      </c>
      <c r="T652" s="24">
        <f t="shared" si="274"/>
        <v>0.4160689110906165</v>
      </c>
      <c r="U652" s="23" t="str">
        <f>'Uitgebreide invoer'!J652</f>
        <v>Nee</v>
      </c>
      <c r="V652" s="23">
        <f t="shared" si="255"/>
        <v>0.75895270147293681</v>
      </c>
      <c r="W652" s="23">
        <f t="shared" si="256"/>
        <v>2.7001577930636853</v>
      </c>
      <c r="X652" s="23">
        <f t="shared" si="257"/>
        <v>0.28107716646137365</v>
      </c>
      <c r="Y652" s="23">
        <f t="shared" si="258"/>
        <v>1.799575058118084</v>
      </c>
      <c r="Z652" s="23">
        <f t="shared" si="259"/>
        <v>3.9621007394760817</v>
      </c>
      <c r="AA652" s="23">
        <f t="shared" si="260"/>
        <v>0.45419719902327527</v>
      </c>
      <c r="AB652" s="23">
        <f t="shared" si="261"/>
        <v>1.0406223566451471</v>
      </c>
      <c r="AC652" s="23">
        <f t="shared" si="262"/>
        <v>11.072457093796936</v>
      </c>
      <c r="AD652" s="23">
        <f t="shared" si="263"/>
        <v>104.06223566451472</v>
      </c>
      <c r="AE652" s="23">
        <f t="shared" si="264"/>
        <v>-0.2</v>
      </c>
      <c r="AF652" s="46">
        <f t="shared" si="265"/>
        <v>0.17438038137703493</v>
      </c>
      <c r="AG652" s="23">
        <f t="shared" si="266"/>
        <v>0.1280980931148254</v>
      </c>
      <c r="AH652" s="23">
        <f t="shared" si="267"/>
        <v>1.2277319667052444</v>
      </c>
      <c r="AI652" s="155">
        <f t="shared" si="268"/>
        <v>0.17571331400528725</v>
      </c>
      <c r="AJ652" s="155">
        <f t="shared" si="269"/>
        <v>2.5767096679257511E-2</v>
      </c>
      <c r="AK652" s="155">
        <f t="shared" si="270"/>
        <v>0.20148041068454475</v>
      </c>
      <c r="AL652" s="155">
        <f t="shared" si="271"/>
        <v>11.9783047073843</v>
      </c>
    </row>
    <row r="653" spans="1:38" s="156" customFormat="1" x14ac:dyDescent="0.35">
      <c r="A653" s="23">
        <f>'Uitgebreide invoer'!A653</f>
        <v>454.29999999999507</v>
      </c>
      <c r="B653" s="23">
        <f t="shared" si="250"/>
        <v>0.69999999999998863</v>
      </c>
      <c r="C653" s="23">
        <f>'Uitgebreide invoer'!B653</f>
        <v>0.2</v>
      </c>
      <c r="D653" s="23" t="str">
        <f>'Uitgebreide invoer'!C653</f>
        <v>100 - Riet</v>
      </c>
      <c r="E653" s="23">
        <f>'Uitgebreide invoer'!D653</f>
        <v>100</v>
      </c>
      <c r="F653" s="23">
        <f>'Uitgebreide invoer'!E653</f>
        <v>1.5</v>
      </c>
      <c r="G653" s="23">
        <f>'Uitgebreide invoer'!F653</f>
        <v>1.2</v>
      </c>
      <c r="H653" s="23">
        <f>'Uitgebreide invoer'!G653</f>
        <v>1.2</v>
      </c>
      <c r="I653" s="23">
        <f>'Uitgebreide invoer'!H653</f>
        <v>1</v>
      </c>
      <c r="J653" s="24">
        <f>J652+(+H653-I653)/(MAX('Invoerblad heterogene watergang'!$H$9:$H$17))*B653</f>
        <v>1.1297999999999857</v>
      </c>
      <c r="K653" s="24">
        <f t="shared" si="272"/>
        <v>1.8960156014848699</v>
      </c>
      <c r="L653" s="79">
        <f t="shared" si="273"/>
        <v>0.76604223974880159</v>
      </c>
      <c r="M653" s="91">
        <f>'Uitgebreide invoer'!K653</f>
        <v>50</v>
      </c>
      <c r="N653" s="89">
        <f t="shared" si="251"/>
        <v>1.4797999999999858</v>
      </c>
      <c r="O653" s="93" t="str">
        <f>'Uitgebreide invoer'!L653</f>
        <v>Begroeiing volgt bodemverloop</v>
      </c>
      <c r="P653" s="23">
        <f t="shared" si="252"/>
        <v>0.35</v>
      </c>
      <c r="Q653" s="24">
        <f t="shared" si="253"/>
        <v>2.4765962297527755E-4</v>
      </c>
      <c r="R653" s="23">
        <f>'Uitgebreide invoer'!I653</f>
        <v>0</v>
      </c>
      <c r="S653" s="23">
        <f t="shared" si="254"/>
        <v>0</v>
      </c>
      <c r="T653" s="24">
        <f t="shared" si="274"/>
        <v>0.41604223974880161</v>
      </c>
      <c r="U653" s="23" t="str">
        <f>'Uitgebreide invoer'!J653</f>
        <v>Nee</v>
      </c>
      <c r="V653" s="23">
        <f t="shared" si="255"/>
        <v>0.75888740558136092</v>
      </c>
      <c r="W653" s="23">
        <f t="shared" si="256"/>
        <v>2.7000616281731862</v>
      </c>
      <c r="X653" s="23">
        <f t="shared" si="257"/>
        <v>0.28106299414165992</v>
      </c>
      <c r="Y653" s="23">
        <f t="shared" si="258"/>
        <v>1.7994817573176025</v>
      </c>
      <c r="Z653" s="23">
        <f t="shared" si="259"/>
        <v>3.9620045745855821</v>
      </c>
      <c r="AA653" s="23">
        <f t="shared" si="260"/>
        <v>0.45418467430866727</v>
      </c>
      <c r="AB653" s="23">
        <f t="shared" si="261"/>
        <v>1.0405943517362415</v>
      </c>
      <c r="AC653" s="23">
        <f t="shared" si="262"/>
        <v>11.071132319726114</v>
      </c>
      <c r="AD653" s="23">
        <f t="shared" si="263"/>
        <v>104.05943517362415</v>
      </c>
      <c r="AE653" s="23">
        <f t="shared" si="264"/>
        <v>-0.2</v>
      </c>
      <c r="AF653" s="46">
        <f t="shared" si="265"/>
        <v>0.17437615986064894</v>
      </c>
      <c r="AG653" s="23">
        <f t="shared" si="266"/>
        <v>0.12811920069675534</v>
      </c>
      <c r="AH653" s="23">
        <f t="shared" si="267"/>
        <v>1.2279447194565545</v>
      </c>
      <c r="AI653" s="155">
        <f t="shared" si="268"/>
        <v>0.17570911337876774</v>
      </c>
      <c r="AJ653" s="155">
        <f t="shared" si="269"/>
        <v>2.5771320482120094E-2</v>
      </c>
      <c r="AK653" s="155">
        <f t="shared" si="270"/>
        <v>0.20148043386088782</v>
      </c>
      <c r="AL653" s="155">
        <f t="shared" si="271"/>
        <v>11.978002282853257</v>
      </c>
    </row>
    <row r="654" spans="1:38" s="156" customFormat="1" x14ac:dyDescent="0.35">
      <c r="A654" s="23">
        <f>'Uitgebreide invoer'!A654</f>
        <v>454.99999999999505</v>
      </c>
      <c r="B654" s="23">
        <f t="shared" si="250"/>
        <v>0.69999999999998863</v>
      </c>
      <c r="C654" s="23">
        <f>'Uitgebreide invoer'!B654</f>
        <v>0.2</v>
      </c>
      <c r="D654" s="23" t="str">
        <f>'Uitgebreide invoer'!C654</f>
        <v>100 - Riet</v>
      </c>
      <c r="E654" s="23">
        <f>'Uitgebreide invoer'!D654</f>
        <v>100</v>
      </c>
      <c r="F654" s="23">
        <f>'Uitgebreide invoer'!E654</f>
        <v>1.5</v>
      </c>
      <c r="G654" s="23">
        <f>'Uitgebreide invoer'!F654</f>
        <v>1.2</v>
      </c>
      <c r="H654" s="23">
        <f>'Uitgebreide invoer'!G654</f>
        <v>1.2</v>
      </c>
      <c r="I654" s="23">
        <f>'Uitgebreide invoer'!H654</f>
        <v>1</v>
      </c>
      <c r="J654" s="24">
        <f>J653+(+H654-I654)/(MAX('Invoerblad heterogene watergang'!$H$9:$H$17))*B654</f>
        <v>1.1299999999999857</v>
      </c>
      <c r="K654" s="24">
        <f t="shared" si="272"/>
        <v>1.8961889962647556</v>
      </c>
      <c r="L654" s="79">
        <f t="shared" si="273"/>
        <v>0.76601560148488423</v>
      </c>
      <c r="M654" s="91">
        <f>'Uitgebreide invoer'!K654</f>
        <v>50</v>
      </c>
      <c r="N654" s="89">
        <f t="shared" si="251"/>
        <v>1.4799999999999858</v>
      </c>
      <c r="O654" s="93" t="str">
        <f>'Uitgebreide invoer'!L654</f>
        <v>Begroeiing volgt bodemverloop</v>
      </c>
      <c r="P654" s="23">
        <f t="shared" si="252"/>
        <v>0.35</v>
      </c>
      <c r="Q654" s="24">
        <f t="shared" si="253"/>
        <v>2.477068284081273E-4</v>
      </c>
      <c r="R654" s="23">
        <f>'Uitgebreide invoer'!I654</f>
        <v>0</v>
      </c>
      <c r="S654" s="23">
        <f t="shared" si="254"/>
        <v>0</v>
      </c>
      <c r="T654" s="24">
        <f t="shared" si="274"/>
        <v>0.41601560148488426</v>
      </c>
      <c r="U654" s="23" t="str">
        <f>'Uitgebreide invoer'!J654</f>
        <v>Nee</v>
      </c>
      <c r="V654" s="23">
        <f t="shared" si="255"/>
        <v>0.7588221928001061</v>
      </c>
      <c r="W654" s="23">
        <f t="shared" si="256"/>
        <v>2.699965582546743</v>
      </c>
      <c r="X654" s="23">
        <f t="shared" si="257"/>
        <v>0.28104883917977463</v>
      </c>
      <c r="Y654" s="23">
        <f t="shared" si="258"/>
        <v>1.7993885743592342</v>
      </c>
      <c r="Z654" s="23">
        <f t="shared" si="259"/>
        <v>3.9619085289591389</v>
      </c>
      <c r="AA654" s="23">
        <f t="shared" si="260"/>
        <v>0.45417216505802677</v>
      </c>
      <c r="AB654" s="23">
        <f t="shared" si="261"/>
        <v>1.040566381559128</v>
      </c>
      <c r="AC654" s="23">
        <f t="shared" si="262"/>
        <v>11.069809271656688</v>
      </c>
      <c r="AD654" s="23">
        <f t="shared" si="263"/>
        <v>104.05663815591279</v>
      </c>
      <c r="AE654" s="23">
        <f t="shared" si="264"/>
        <v>-0.2</v>
      </c>
      <c r="AF654" s="46">
        <f t="shared" si="265"/>
        <v>0.17437194281345023</v>
      </c>
      <c r="AG654" s="23">
        <f t="shared" si="266"/>
        <v>0.12814028593274893</v>
      </c>
      <c r="AH654" s="23">
        <f t="shared" si="267"/>
        <v>1.2281574582032053</v>
      </c>
      <c r="AI654" s="155">
        <f t="shared" si="268"/>
        <v>0.17570491719061243</v>
      </c>
      <c r="AJ654" s="155">
        <f t="shared" si="269"/>
        <v>2.5775539812413283E-2</v>
      </c>
      <c r="AK654" s="155">
        <f t="shared" si="270"/>
        <v>0.20148045700302572</v>
      </c>
      <c r="AL654" s="155">
        <f t="shared" si="271"/>
        <v>11.977700244162479</v>
      </c>
    </row>
    <row r="655" spans="1:38" s="156" customFormat="1" x14ac:dyDescent="0.35">
      <c r="A655" s="23">
        <f>'Uitgebreide invoer'!A655</f>
        <v>455.69999999999504</v>
      </c>
      <c r="B655" s="23">
        <f t="shared" si="250"/>
        <v>0.69999999999998863</v>
      </c>
      <c r="C655" s="23">
        <f>'Uitgebreide invoer'!B655</f>
        <v>0.2</v>
      </c>
      <c r="D655" s="23" t="str">
        <f>'Uitgebreide invoer'!C655</f>
        <v>100 - Riet</v>
      </c>
      <c r="E655" s="23">
        <f>'Uitgebreide invoer'!D655</f>
        <v>100</v>
      </c>
      <c r="F655" s="23">
        <f>'Uitgebreide invoer'!E655</f>
        <v>1.5</v>
      </c>
      <c r="G655" s="23">
        <f>'Uitgebreide invoer'!F655</f>
        <v>1.2</v>
      </c>
      <c r="H655" s="23">
        <f>'Uitgebreide invoer'!G655</f>
        <v>1.2</v>
      </c>
      <c r="I655" s="23">
        <f>'Uitgebreide invoer'!H655</f>
        <v>1</v>
      </c>
      <c r="J655" s="24">
        <f>J654+(+H655-I655)/(MAX('Invoerblad heterogene watergang'!$H$9:$H$17))*B655</f>
        <v>1.1301999999999857</v>
      </c>
      <c r="K655" s="24">
        <f t="shared" si="272"/>
        <v>1.8963624240543677</v>
      </c>
      <c r="L655" s="79">
        <f t="shared" si="273"/>
        <v>0.76598899626476991</v>
      </c>
      <c r="M655" s="91">
        <f>'Uitgebreide invoer'!K655</f>
        <v>50</v>
      </c>
      <c r="N655" s="89">
        <f t="shared" si="251"/>
        <v>1.4801999999999857</v>
      </c>
      <c r="O655" s="93" t="str">
        <f>'Uitgebreide invoer'!L655</f>
        <v>Begroeiing volgt bodemverloop</v>
      </c>
      <c r="P655" s="23">
        <f t="shared" si="252"/>
        <v>0.35</v>
      </c>
      <c r="Q655" s="24">
        <f t="shared" si="253"/>
        <v>2.477539851601959E-4</v>
      </c>
      <c r="R655" s="23">
        <f>'Uitgebreide invoer'!I655</f>
        <v>0</v>
      </c>
      <c r="S655" s="23">
        <f t="shared" si="254"/>
        <v>0</v>
      </c>
      <c r="T655" s="24">
        <f t="shared" si="274"/>
        <v>0.41598899626476993</v>
      </c>
      <c r="U655" s="23" t="str">
        <f>'Uitgebreide invoer'!J655</f>
        <v>Nee</v>
      </c>
      <c r="V655" s="23">
        <f t="shared" si="255"/>
        <v>0.75875706303778012</v>
      </c>
      <c r="W655" s="23">
        <f t="shared" si="256"/>
        <v>2.6998696560614257</v>
      </c>
      <c r="X655" s="23">
        <f t="shared" si="257"/>
        <v>0.28103470155839161</v>
      </c>
      <c r="Y655" s="23">
        <f t="shared" si="258"/>
        <v>1.7992955091157883</v>
      </c>
      <c r="Z655" s="23">
        <f t="shared" si="259"/>
        <v>3.9618126024738221</v>
      </c>
      <c r="AA655" s="23">
        <f t="shared" si="260"/>
        <v>0.45415967125559603</v>
      </c>
      <c r="AB655" s="23">
        <f t="shared" si="261"/>
        <v>1.0405384460780081</v>
      </c>
      <c r="AC655" s="23">
        <f t="shared" si="262"/>
        <v>11.068487947585039</v>
      </c>
      <c r="AD655" s="23">
        <f t="shared" si="263"/>
        <v>104.05384460780081</v>
      </c>
      <c r="AE655" s="23">
        <f t="shared" si="264"/>
        <v>-0.2</v>
      </c>
      <c r="AF655" s="46">
        <f t="shared" si="265"/>
        <v>0.17436773023275831</v>
      </c>
      <c r="AG655" s="23">
        <f t="shared" si="266"/>
        <v>0.1281613488362085</v>
      </c>
      <c r="AH655" s="23">
        <f t="shared" si="267"/>
        <v>1.228370182954972</v>
      </c>
      <c r="AI655" s="155">
        <f t="shared" si="268"/>
        <v>0.17570072543818438</v>
      </c>
      <c r="AJ655" s="155">
        <f t="shared" si="269"/>
        <v>2.5779754672822414E-2</v>
      </c>
      <c r="AK655" s="155">
        <f t="shared" si="270"/>
        <v>0.2014804801110068</v>
      </c>
      <c r="AL655" s="155">
        <f t="shared" si="271"/>
        <v>11.977398590889637</v>
      </c>
    </row>
    <row r="656" spans="1:38" s="156" customFormat="1" x14ac:dyDescent="0.35">
      <c r="A656" s="23">
        <f>'Uitgebreide invoer'!A656</f>
        <v>456.39999999999503</v>
      </c>
      <c r="B656" s="23">
        <f t="shared" si="250"/>
        <v>0.69999999999998863</v>
      </c>
      <c r="C656" s="23">
        <f>'Uitgebreide invoer'!B656</f>
        <v>0.2</v>
      </c>
      <c r="D656" s="23" t="str">
        <f>'Uitgebreide invoer'!C656</f>
        <v>100 - Riet</v>
      </c>
      <c r="E656" s="23">
        <f>'Uitgebreide invoer'!D656</f>
        <v>100</v>
      </c>
      <c r="F656" s="23">
        <f>'Uitgebreide invoer'!E656</f>
        <v>1.5</v>
      </c>
      <c r="G656" s="23">
        <f>'Uitgebreide invoer'!F656</f>
        <v>1.2</v>
      </c>
      <c r="H656" s="23">
        <f>'Uitgebreide invoer'!G656</f>
        <v>1.2</v>
      </c>
      <c r="I656" s="23">
        <f>'Uitgebreide invoer'!H656</f>
        <v>1</v>
      </c>
      <c r="J656" s="24">
        <f>J655+(+H656-I656)/(MAX('Invoerblad heterogene watergang'!$H$9:$H$17))*B656</f>
        <v>1.1303999999999856</v>
      </c>
      <c r="K656" s="24">
        <f t="shared" si="272"/>
        <v>1.8965358848196479</v>
      </c>
      <c r="L656" s="79">
        <f t="shared" si="273"/>
        <v>0.76596242405438209</v>
      </c>
      <c r="M656" s="91">
        <f>'Uitgebreide invoer'!K656</f>
        <v>50</v>
      </c>
      <c r="N656" s="89">
        <f t="shared" si="251"/>
        <v>1.4803999999999857</v>
      </c>
      <c r="O656" s="93" t="str">
        <f>'Uitgebreide invoer'!L656</f>
        <v>Begroeiing volgt bodemverloop</v>
      </c>
      <c r="P656" s="23">
        <f t="shared" si="252"/>
        <v>0.35</v>
      </c>
      <c r="Q656" s="24">
        <f t="shared" si="253"/>
        <v>2.4780109325720921E-4</v>
      </c>
      <c r="R656" s="23">
        <f>'Uitgebreide invoer'!I656</f>
        <v>0</v>
      </c>
      <c r="S656" s="23">
        <f t="shared" si="254"/>
        <v>0</v>
      </c>
      <c r="T656" s="24">
        <f t="shared" si="274"/>
        <v>0.41596242405438211</v>
      </c>
      <c r="U656" s="23" t="str">
        <f>'Uitgebreide invoer'!J656</f>
        <v>Nee</v>
      </c>
      <c r="V656" s="23">
        <f t="shared" si="255"/>
        <v>0.75869201620305493</v>
      </c>
      <c r="W656" s="23">
        <f t="shared" si="256"/>
        <v>2.6997738485943703</v>
      </c>
      <c r="X656" s="23">
        <f t="shared" si="257"/>
        <v>0.2810205812601918</v>
      </c>
      <c r="Y656" s="23">
        <f t="shared" si="258"/>
        <v>1.7992025614601563</v>
      </c>
      <c r="Z656" s="23">
        <f t="shared" si="259"/>
        <v>3.9617167950067662</v>
      </c>
      <c r="AA656" s="23">
        <f t="shared" si="260"/>
        <v>0.45414719288562461</v>
      </c>
      <c r="AB656" s="23">
        <f t="shared" si="261"/>
        <v>1.0405105452571015</v>
      </c>
      <c r="AC656" s="23">
        <f t="shared" si="262"/>
        <v>11.067168345509248</v>
      </c>
      <c r="AD656" s="23">
        <f t="shared" si="263"/>
        <v>104.05105452571016</v>
      </c>
      <c r="AE656" s="23">
        <f t="shared" si="264"/>
        <v>-0.2</v>
      </c>
      <c r="AF656" s="46">
        <f t="shared" si="265"/>
        <v>0.17436352211588924</v>
      </c>
      <c r="AG656" s="23">
        <f t="shared" si="266"/>
        <v>0.12818238942055388</v>
      </c>
      <c r="AH656" s="23">
        <f t="shared" si="267"/>
        <v>1.2285828937216359</v>
      </c>
      <c r="AI656" s="155">
        <f t="shared" si="268"/>
        <v>0.17569653811884298</v>
      </c>
      <c r="AJ656" s="155">
        <f t="shared" si="269"/>
        <v>2.5783965066036463E-2</v>
      </c>
      <c r="AK656" s="155">
        <f t="shared" si="270"/>
        <v>0.20148050318487945</v>
      </c>
      <c r="AL656" s="155">
        <f t="shared" si="271"/>
        <v>11.977097322612702</v>
      </c>
    </row>
    <row r="657" spans="1:38" s="156" customFormat="1" x14ac:dyDescent="0.35">
      <c r="A657" s="23">
        <f>'Uitgebreide invoer'!A657</f>
        <v>457.09999999999502</v>
      </c>
      <c r="B657" s="23">
        <f t="shared" si="250"/>
        <v>0.69999999999998863</v>
      </c>
      <c r="C657" s="23">
        <f>'Uitgebreide invoer'!B657</f>
        <v>0.2</v>
      </c>
      <c r="D657" s="23" t="str">
        <f>'Uitgebreide invoer'!C657</f>
        <v>100 - Riet</v>
      </c>
      <c r="E657" s="23">
        <f>'Uitgebreide invoer'!D657</f>
        <v>100</v>
      </c>
      <c r="F657" s="23">
        <f>'Uitgebreide invoer'!E657</f>
        <v>1.5</v>
      </c>
      <c r="G657" s="23">
        <f>'Uitgebreide invoer'!F657</f>
        <v>1.2</v>
      </c>
      <c r="H657" s="23">
        <f>'Uitgebreide invoer'!G657</f>
        <v>1.2</v>
      </c>
      <c r="I657" s="23">
        <f>'Uitgebreide invoer'!H657</f>
        <v>1</v>
      </c>
      <c r="J657" s="24">
        <f>J656+(+H657-I657)/(MAX('Invoerblad heterogene watergang'!$H$9:$H$17))*B657</f>
        <v>1.1305999999999856</v>
      </c>
      <c r="K657" s="24">
        <f t="shared" si="272"/>
        <v>1.8967093785265554</v>
      </c>
      <c r="L657" s="79">
        <f t="shared" si="273"/>
        <v>0.76593588481966224</v>
      </c>
      <c r="M657" s="91">
        <f>'Uitgebreide invoer'!K657</f>
        <v>50</v>
      </c>
      <c r="N657" s="89">
        <f t="shared" si="251"/>
        <v>1.4805999999999857</v>
      </c>
      <c r="O657" s="93" t="str">
        <f>'Uitgebreide invoer'!L657</f>
        <v>Begroeiing volgt bodemverloop</v>
      </c>
      <c r="P657" s="23">
        <f t="shared" si="252"/>
        <v>0.35</v>
      </c>
      <c r="Q657" s="24">
        <f t="shared" si="253"/>
        <v>2.4784815272494142E-4</v>
      </c>
      <c r="R657" s="23">
        <f>'Uitgebreide invoer'!I657</f>
        <v>0</v>
      </c>
      <c r="S657" s="23">
        <f t="shared" si="254"/>
        <v>0</v>
      </c>
      <c r="T657" s="24">
        <f t="shared" si="274"/>
        <v>0.41593588481966226</v>
      </c>
      <c r="U657" s="23" t="str">
        <f>'Uitgebreide invoer'!J657</f>
        <v>Nee</v>
      </c>
      <c r="V657" s="23">
        <f t="shared" si="255"/>
        <v>0.75862705220466775</v>
      </c>
      <c r="W657" s="23">
        <f t="shared" si="256"/>
        <v>2.6996781600227759</v>
      </c>
      <c r="X657" s="23">
        <f t="shared" si="257"/>
        <v>0.28100647826786418</v>
      </c>
      <c r="Y657" s="23">
        <f t="shared" si="258"/>
        <v>1.799109731265313</v>
      </c>
      <c r="Z657" s="23">
        <f t="shared" si="259"/>
        <v>3.9616211064351718</v>
      </c>
      <c r="AA657" s="23">
        <f t="shared" si="260"/>
        <v>0.45413472993236986</v>
      </c>
      <c r="AB657" s="23">
        <f t="shared" si="261"/>
        <v>1.0404826790606454</v>
      </c>
      <c r="AC657" s="23">
        <f t="shared" si="262"/>
        <v>11.065850463429117</v>
      </c>
      <c r="AD657" s="23">
        <f t="shared" si="263"/>
        <v>104.04826790606454</v>
      </c>
      <c r="AE657" s="23">
        <f t="shared" si="264"/>
        <v>-0.2</v>
      </c>
      <c r="AF657" s="46">
        <f t="shared" si="265"/>
        <v>0.17435931846015529</v>
      </c>
      <c r="AG657" s="23">
        <f t="shared" si="266"/>
        <v>0.12820340769922361</v>
      </c>
      <c r="AH657" s="23">
        <f t="shared" si="267"/>
        <v>1.2287955905129864</v>
      </c>
      <c r="AI657" s="155">
        <f t="shared" si="268"/>
        <v>0.17569235522994395</v>
      </c>
      <c r="AJ657" s="155">
        <f t="shared" si="269"/>
        <v>2.5788170994747905E-2</v>
      </c>
      <c r="AK657" s="155">
        <f t="shared" si="270"/>
        <v>0.20148052622469184</v>
      </c>
      <c r="AL657" s="155">
        <f t="shared" si="271"/>
        <v>11.976796438909927</v>
      </c>
    </row>
    <row r="658" spans="1:38" s="156" customFormat="1" x14ac:dyDescent="0.35">
      <c r="A658" s="23">
        <f>'Uitgebreide invoer'!A658</f>
        <v>457.79999999999501</v>
      </c>
      <c r="B658" s="23">
        <f t="shared" si="250"/>
        <v>0.69999999999998863</v>
      </c>
      <c r="C658" s="23">
        <f>'Uitgebreide invoer'!B658</f>
        <v>0.2</v>
      </c>
      <c r="D658" s="23" t="str">
        <f>'Uitgebreide invoer'!C658</f>
        <v>100 - Riet</v>
      </c>
      <c r="E658" s="23">
        <f>'Uitgebreide invoer'!D658</f>
        <v>100</v>
      </c>
      <c r="F658" s="23">
        <f>'Uitgebreide invoer'!E658</f>
        <v>1.5</v>
      </c>
      <c r="G658" s="23">
        <f>'Uitgebreide invoer'!F658</f>
        <v>1.2</v>
      </c>
      <c r="H658" s="23">
        <f>'Uitgebreide invoer'!G658</f>
        <v>1.2</v>
      </c>
      <c r="I658" s="23">
        <f>'Uitgebreide invoer'!H658</f>
        <v>1</v>
      </c>
      <c r="J658" s="24">
        <f>J657+(+H658-I658)/(MAX('Invoerblad heterogene watergang'!$H$9:$H$17))*B658</f>
        <v>1.1307999999999856</v>
      </c>
      <c r="K658" s="24">
        <f t="shared" si="272"/>
        <v>1.8968829051410678</v>
      </c>
      <c r="L658" s="79">
        <f t="shared" si="273"/>
        <v>0.76590937852656982</v>
      </c>
      <c r="M658" s="91">
        <f>'Uitgebreide invoer'!K658</f>
        <v>50</v>
      </c>
      <c r="N658" s="89">
        <f t="shared" si="251"/>
        <v>1.4807999999999857</v>
      </c>
      <c r="O658" s="93" t="str">
        <f>'Uitgebreide invoer'!L658</f>
        <v>Begroeiing volgt bodemverloop</v>
      </c>
      <c r="P658" s="23">
        <f t="shared" si="252"/>
        <v>0.35</v>
      </c>
      <c r="Q658" s="24">
        <f t="shared" si="253"/>
        <v>2.4789516358921567E-4</v>
      </c>
      <c r="R658" s="23">
        <f>'Uitgebreide invoer'!I658</f>
        <v>0</v>
      </c>
      <c r="S658" s="23">
        <f t="shared" si="254"/>
        <v>0</v>
      </c>
      <c r="T658" s="24">
        <f t="shared" si="274"/>
        <v>0.41590937852656984</v>
      </c>
      <c r="U658" s="23" t="str">
        <f>'Uitgebreide invoer'!J658</f>
        <v>Nee</v>
      </c>
      <c r="V658" s="23">
        <f t="shared" si="255"/>
        <v>0.75856217095142009</v>
      </c>
      <c r="W658" s="23">
        <f t="shared" si="256"/>
        <v>2.6995825902239088</v>
      </c>
      <c r="X658" s="23">
        <f t="shared" si="257"/>
        <v>0.28099239256410502</v>
      </c>
      <c r="Y658" s="23">
        <f t="shared" si="258"/>
        <v>1.7990170184043182</v>
      </c>
      <c r="Z658" s="23">
        <f t="shared" si="259"/>
        <v>3.9615255366363051</v>
      </c>
      <c r="AA658" s="23">
        <f t="shared" si="260"/>
        <v>0.45412228238009716</v>
      </c>
      <c r="AB658" s="23">
        <f t="shared" si="261"/>
        <v>1.0404548474528981</v>
      </c>
      <c r="AC658" s="23">
        <f t="shared" si="262"/>
        <v>11.064534299346144</v>
      </c>
      <c r="AD658" s="23">
        <f t="shared" si="263"/>
        <v>104.04548474528981</v>
      </c>
      <c r="AE658" s="23">
        <f t="shared" si="264"/>
        <v>-0.2</v>
      </c>
      <c r="AF658" s="46">
        <f t="shared" si="265"/>
        <v>0.17435511926286487</v>
      </c>
      <c r="AG658" s="23">
        <f t="shared" si="266"/>
        <v>0.1282244036856757</v>
      </c>
      <c r="AH658" s="23">
        <f t="shared" si="267"/>
        <v>1.2290082733388215</v>
      </c>
      <c r="AI658" s="155">
        <f t="shared" si="268"/>
        <v>0.17568817676883908</v>
      </c>
      <c r="AJ658" s="155">
        <f t="shared" si="269"/>
        <v>2.5792372461652863E-2</v>
      </c>
      <c r="AK658" s="155">
        <f t="shared" si="270"/>
        <v>0.20148054923049194</v>
      </c>
      <c r="AL658" s="155">
        <f t="shared" si="271"/>
        <v>11.976495939359815</v>
      </c>
    </row>
    <row r="659" spans="1:38" s="156" customFormat="1" x14ac:dyDescent="0.35">
      <c r="A659" s="23">
        <f>'Uitgebreide invoer'!A659</f>
        <v>458.499999999995</v>
      </c>
      <c r="B659" s="23">
        <f t="shared" si="250"/>
        <v>0.69999999999998863</v>
      </c>
      <c r="C659" s="23">
        <f>'Uitgebreide invoer'!B659</f>
        <v>0.2</v>
      </c>
      <c r="D659" s="23" t="str">
        <f>'Uitgebreide invoer'!C659</f>
        <v>100 - Riet</v>
      </c>
      <c r="E659" s="23">
        <f>'Uitgebreide invoer'!D659</f>
        <v>100</v>
      </c>
      <c r="F659" s="23">
        <f>'Uitgebreide invoer'!E659</f>
        <v>1.5</v>
      </c>
      <c r="G659" s="23">
        <f>'Uitgebreide invoer'!F659</f>
        <v>1.2</v>
      </c>
      <c r="H659" s="23">
        <f>'Uitgebreide invoer'!G659</f>
        <v>1.2</v>
      </c>
      <c r="I659" s="23">
        <f>'Uitgebreide invoer'!H659</f>
        <v>1</v>
      </c>
      <c r="J659" s="24">
        <f>J658+(+H659-I659)/(MAX('Invoerblad heterogene watergang'!$H$9:$H$17))*B659</f>
        <v>1.1309999999999856</v>
      </c>
      <c r="K659" s="24">
        <f t="shared" si="272"/>
        <v>1.897056464629181</v>
      </c>
      <c r="L659" s="79">
        <f t="shared" si="273"/>
        <v>0.76588290514108226</v>
      </c>
      <c r="M659" s="91">
        <f>'Uitgebreide invoer'!K659</f>
        <v>50</v>
      </c>
      <c r="N659" s="89">
        <f t="shared" si="251"/>
        <v>1.4809999999999857</v>
      </c>
      <c r="O659" s="93" t="str">
        <f>'Uitgebreide invoer'!L659</f>
        <v>Begroeiing volgt bodemverloop</v>
      </c>
      <c r="P659" s="23">
        <f t="shared" si="252"/>
        <v>0.35</v>
      </c>
      <c r="Q659" s="24">
        <f t="shared" si="253"/>
        <v>2.4794212587590401E-4</v>
      </c>
      <c r="R659" s="23">
        <f>'Uitgebreide invoer'!I659</f>
        <v>0</v>
      </c>
      <c r="S659" s="23">
        <f t="shared" si="254"/>
        <v>0</v>
      </c>
      <c r="T659" s="24">
        <f t="shared" si="274"/>
        <v>0.41588290514108228</v>
      </c>
      <c r="U659" s="23" t="str">
        <f>'Uitgebreide invoer'!J659</f>
        <v>Nee</v>
      </c>
      <c r="V659" s="23">
        <f t="shared" si="255"/>
        <v>0.7584973723521784</v>
      </c>
      <c r="W659" s="23">
        <f t="shared" si="256"/>
        <v>2.6994871390750985</v>
      </c>
      <c r="X659" s="23">
        <f t="shared" si="257"/>
        <v>0.28097832413161844</v>
      </c>
      <c r="Y659" s="23">
        <f t="shared" si="258"/>
        <v>1.7989244227503147</v>
      </c>
      <c r="Z659" s="23">
        <f t="shared" si="259"/>
        <v>3.9614300854874944</v>
      </c>
      <c r="AA659" s="23">
        <f t="shared" si="260"/>
        <v>0.45410985021307998</v>
      </c>
      <c r="AB659" s="23">
        <f t="shared" si="261"/>
        <v>1.0404270503981363</v>
      </c>
      <c r="AC659" s="23">
        <f t="shared" si="262"/>
        <v>11.06321985126355</v>
      </c>
      <c r="AD659" s="23">
        <f t="shared" si="263"/>
        <v>104.04270503981363</v>
      </c>
      <c r="AE659" s="23">
        <f t="shared" si="264"/>
        <v>-0.2</v>
      </c>
      <c r="AF659" s="46">
        <f t="shared" si="265"/>
        <v>0.1743509245213232</v>
      </c>
      <c r="AG659" s="23">
        <f t="shared" si="266"/>
        <v>0.12824537739338407</v>
      </c>
      <c r="AH659" s="23">
        <f t="shared" si="267"/>
        <v>1.2292209422089451</v>
      </c>
      <c r="AI659" s="155">
        <f t="shared" si="268"/>
        <v>0.17568400273287674</v>
      </c>
      <c r="AJ659" s="155">
        <f t="shared" si="269"/>
        <v>2.5796569469451022E-2</v>
      </c>
      <c r="AK659" s="155">
        <f t="shared" si="270"/>
        <v>0.20148057220232776</v>
      </c>
      <c r="AL659" s="155">
        <f t="shared" si="271"/>
        <v>11.976195823541165</v>
      </c>
    </row>
    <row r="660" spans="1:38" s="156" customFormat="1" x14ac:dyDescent="0.35">
      <c r="A660" s="23">
        <f>'Uitgebreide invoer'!A660</f>
        <v>459.19999999999499</v>
      </c>
      <c r="B660" s="23">
        <f t="shared" si="250"/>
        <v>0.69999999999998863</v>
      </c>
      <c r="C660" s="23">
        <f>'Uitgebreide invoer'!B660</f>
        <v>0.2</v>
      </c>
      <c r="D660" s="23" t="str">
        <f>'Uitgebreide invoer'!C660</f>
        <v>100 - Riet</v>
      </c>
      <c r="E660" s="23">
        <f>'Uitgebreide invoer'!D660</f>
        <v>100</v>
      </c>
      <c r="F660" s="23">
        <f>'Uitgebreide invoer'!E660</f>
        <v>1.5</v>
      </c>
      <c r="G660" s="23">
        <f>'Uitgebreide invoer'!F660</f>
        <v>1.2</v>
      </c>
      <c r="H660" s="23">
        <f>'Uitgebreide invoer'!G660</f>
        <v>1.2</v>
      </c>
      <c r="I660" s="23">
        <f>'Uitgebreide invoer'!H660</f>
        <v>1</v>
      </c>
      <c r="J660" s="24">
        <f>J659+(+H660-I660)/(MAX('Invoerblad heterogene watergang'!$H$9:$H$17))*B660</f>
        <v>1.1311999999999856</v>
      </c>
      <c r="K660" s="24">
        <f t="shared" si="272"/>
        <v>1.8972300569569087</v>
      </c>
      <c r="L660" s="79">
        <f t="shared" si="273"/>
        <v>0.76585646462919543</v>
      </c>
      <c r="M660" s="91">
        <f>'Uitgebreide invoer'!K660</f>
        <v>50</v>
      </c>
      <c r="N660" s="89">
        <f t="shared" si="251"/>
        <v>1.4811999999999856</v>
      </c>
      <c r="O660" s="93" t="str">
        <f>'Uitgebreide invoer'!L660</f>
        <v>Begroeiing volgt bodemverloop</v>
      </c>
      <c r="P660" s="23">
        <f t="shared" si="252"/>
        <v>0.35</v>
      </c>
      <c r="Q660" s="24">
        <f t="shared" si="253"/>
        <v>2.4798903961092679E-4</v>
      </c>
      <c r="R660" s="23">
        <f>'Uitgebreide invoer'!I660</f>
        <v>0</v>
      </c>
      <c r="S660" s="23">
        <f t="shared" si="254"/>
        <v>0</v>
      </c>
      <c r="T660" s="24">
        <f t="shared" si="274"/>
        <v>0.41585646462919545</v>
      </c>
      <c r="U660" s="23" t="str">
        <f>'Uitgebreide invoer'!J660</f>
        <v>Nee</v>
      </c>
      <c r="V660" s="23">
        <f t="shared" si="255"/>
        <v>0.75843265631587453</v>
      </c>
      <c r="W660" s="23">
        <f t="shared" si="256"/>
        <v>2.699391806453741</v>
      </c>
      <c r="X660" s="23">
        <f t="shared" si="257"/>
        <v>0.28096427295311627</v>
      </c>
      <c r="Y660" s="23">
        <f t="shared" si="258"/>
        <v>1.7988319441765297</v>
      </c>
      <c r="Z660" s="23">
        <f t="shared" si="259"/>
        <v>3.9613347528661373</v>
      </c>
      <c r="AA660" s="23">
        <f t="shared" si="260"/>
        <v>0.45409743341559916</v>
      </c>
      <c r="AB660" s="23">
        <f t="shared" si="261"/>
        <v>1.0403992878606552</v>
      </c>
      <c r="AC660" s="23">
        <f t="shared" si="262"/>
        <v>11.061907117186266</v>
      </c>
      <c r="AD660" s="23">
        <f t="shared" si="263"/>
        <v>104.03992878606552</v>
      </c>
      <c r="AE660" s="23">
        <f t="shared" si="264"/>
        <v>-0.2</v>
      </c>
      <c r="AF660" s="46">
        <f t="shared" si="265"/>
        <v>0.17434673423283181</v>
      </c>
      <c r="AG660" s="23">
        <f t="shared" si="266"/>
        <v>0.12826632883584099</v>
      </c>
      <c r="AH660" s="23">
        <f t="shared" si="267"/>
        <v>1.2294335971331685</v>
      </c>
      <c r="AI660" s="155">
        <f t="shared" si="268"/>
        <v>0.17567983311940186</v>
      </c>
      <c r="AJ660" s="155">
        <f t="shared" si="269"/>
        <v>2.5800762020845604E-2</v>
      </c>
      <c r="AK660" s="155">
        <f t="shared" si="270"/>
        <v>0.20148059514024746</v>
      </c>
      <c r="AL660" s="155">
        <f t="shared" si="271"/>
        <v>11.975896091033064</v>
      </c>
    </row>
    <row r="661" spans="1:38" s="156" customFormat="1" x14ac:dyDescent="0.35">
      <c r="A661" s="23">
        <f>'Uitgebreide invoer'!A661</f>
        <v>459.89999999999498</v>
      </c>
      <c r="B661" s="23">
        <f t="shared" si="250"/>
        <v>0.69999999999998863</v>
      </c>
      <c r="C661" s="23">
        <f>'Uitgebreide invoer'!B661</f>
        <v>0.2</v>
      </c>
      <c r="D661" s="23" t="str">
        <f>'Uitgebreide invoer'!C661</f>
        <v>100 - Riet</v>
      </c>
      <c r="E661" s="23">
        <f>'Uitgebreide invoer'!D661</f>
        <v>100</v>
      </c>
      <c r="F661" s="23">
        <f>'Uitgebreide invoer'!E661</f>
        <v>1.5</v>
      </c>
      <c r="G661" s="23">
        <f>'Uitgebreide invoer'!F661</f>
        <v>1.2</v>
      </c>
      <c r="H661" s="23">
        <f>'Uitgebreide invoer'!G661</f>
        <v>1.2</v>
      </c>
      <c r="I661" s="23">
        <f>'Uitgebreide invoer'!H661</f>
        <v>1</v>
      </c>
      <c r="J661" s="24">
        <f>J660+(+H661-I661)/(MAX('Invoerblad heterogene watergang'!$H$9:$H$17))*B661</f>
        <v>1.1313999999999855</v>
      </c>
      <c r="K661" s="24">
        <f t="shared" si="272"/>
        <v>1.8974036820902829</v>
      </c>
      <c r="L661" s="79">
        <f t="shared" si="273"/>
        <v>0.76583005695692319</v>
      </c>
      <c r="M661" s="91">
        <f>'Uitgebreide invoer'!K661</f>
        <v>50</v>
      </c>
      <c r="N661" s="89">
        <f t="shared" si="251"/>
        <v>1.4813999999999856</v>
      </c>
      <c r="O661" s="93" t="str">
        <f>'Uitgebreide invoer'!L661</f>
        <v>Begroeiing volgt bodemverloop</v>
      </c>
      <c r="P661" s="23">
        <f t="shared" si="252"/>
        <v>0.35</v>
      </c>
      <c r="Q661" s="24">
        <f t="shared" si="253"/>
        <v>2.4803590482025303E-4</v>
      </c>
      <c r="R661" s="23">
        <f>'Uitgebreide invoer'!I661</f>
        <v>0</v>
      </c>
      <c r="S661" s="23">
        <f t="shared" si="254"/>
        <v>0</v>
      </c>
      <c r="T661" s="24">
        <f t="shared" si="274"/>
        <v>0.41583005695692321</v>
      </c>
      <c r="U661" s="23" t="str">
        <f>'Uitgebreide invoer'!J661</f>
        <v>Nee</v>
      </c>
      <c r="V661" s="23">
        <f t="shared" si="255"/>
        <v>0.75836802275150483</v>
      </c>
      <c r="W661" s="23">
        <f t="shared" si="256"/>
        <v>2.6992965922372978</v>
      </c>
      <c r="X661" s="23">
        <f t="shared" si="257"/>
        <v>0.28095023901131794</v>
      </c>
      <c r="Y661" s="23">
        <f t="shared" si="258"/>
        <v>1.7987395825562744</v>
      </c>
      <c r="Z661" s="23">
        <f t="shared" si="259"/>
        <v>3.9612395386496937</v>
      </c>
      <c r="AA661" s="23">
        <f t="shared" si="260"/>
        <v>0.45408503197194389</v>
      </c>
      <c r="AB661" s="23">
        <f t="shared" si="261"/>
        <v>1.0403715598047696</v>
      </c>
      <c r="AC661" s="23">
        <f t="shared" si="262"/>
        <v>11.060596095120923</v>
      </c>
      <c r="AD661" s="23">
        <f t="shared" si="263"/>
        <v>104.03715598047695</v>
      </c>
      <c r="AE661" s="23">
        <f t="shared" si="264"/>
        <v>-0.2</v>
      </c>
      <c r="AF661" s="46">
        <f t="shared" si="265"/>
        <v>0.17434254839468868</v>
      </c>
      <c r="AG661" s="23">
        <f t="shared" si="266"/>
        <v>0.12828725802655663</v>
      </c>
      <c r="AH661" s="23">
        <f t="shared" si="267"/>
        <v>1.2296462381213109</v>
      </c>
      <c r="AI661" s="155">
        <f t="shared" si="268"/>
        <v>0.17567566792575548</v>
      </c>
      <c r="AJ661" s="155">
        <f t="shared" si="269"/>
        <v>2.5804950118543401E-2</v>
      </c>
      <c r="AK661" s="155">
        <f t="shared" si="270"/>
        <v>0.20148061804429887</v>
      </c>
      <c r="AL661" s="155">
        <f t="shared" si="271"/>
        <v>11.975596741414849</v>
      </c>
    </row>
    <row r="662" spans="1:38" s="156" customFormat="1" x14ac:dyDescent="0.35">
      <c r="A662" s="23">
        <f>'Uitgebreide invoer'!A662</f>
        <v>460.59999999999496</v>
      </c>
      <c r="B662" s="23">
        <f t="shared" si="250"/>
        <v>0.69999999999998863</v>
      </c>
      <c r="C662" s="23">
        <f>'Uitgebreide invoer'!B662</f>
        <v>0.2</v>
      </c>
      <c r="D662" s="23" t="str">
        <f>'Uitgebreide invoer'!C662</f>
        <v>100 - Riet</v>
      </c>
      <c r="E662" s="23">
        <f>'Uitgebreide invoer'!D662</f>
        <v>100</v>
      </c>
      <c r="F662" s="23">
        <f>'Uitgebreide invoer'!E662</f>
        <v>1.5</v>
      </c>
      <c r="G662" s="23">
        <f>'Uitgebreide invoer'!F662</f>
        <v>1.2</v>
      </c>
      <c r="H662" s="23">
        <f>'Uitgebreide invoer'!G662</f>
        <v>1.2</v>
      </c>
      <c r="I662" s="23">
        <f>'Uitgebreide invoer'!H662</f>
        <v>1</v>
      </c>
      <c r="J662" s="24">
        <f>J661+(+H662-I662)/(MAX('Invoerblad heterogene watergang'!$H$9:$H$17))*B662</f>
        <v>1.1315999999999855</v>
      </c>
      <c r="K662" s="24">
        <f t="shared" si="272"/>
        <v>1.8975773399953537</v>
      </c>
      <c r="L662" s="79">
        <f t="shared" si="273"/>
        <v>0.76580368209029737</v>
      </c>
      <c r="M662" s="91">
        <f>'Uitgebreide invoer'!K662</f>
        <v>50</v>
      </c>
      <c r="N662" s="89">
        <f t="shared" si="251"/>
        <v>1.4815999999999856</v>
      </c>
      <c r="O662" s="93" t="str">
        <f>'Uitgebreide invoer'!L662</f>
        <v>Begroeiing volgt bodemverloop</v>
      </c>
      <c r="P662" s="23">
        <f t="shared" si="252"/>
        <v>0.35</v>
      </c>
      <c r="Q662" s="24">
        <f t="shared" si="253"/>
        <v>2.4808272152989963E-4</v>
      </c>
      <c r="R662" s="23">
        <f>'Uitgebreide invoer'!I662</f>
        <v>0</v>
      </c>
      <c r="S662" s="23">
        <f t="shared" si="254"/>
        <v>0</v>
      </c>
      <c r="T662" s="24">
        <f t="shared" si="274"/>
        <v>0.41580368209029739</v>
      </c>
      <c r="U662" s="23" t="str">
        <f>'Uitgebreide invoer'!J662</f>
        <v>Nee</v>
      </c>
      <c r="V662" s="23">
        <f t="shared" si="255"/>
        <v>0.75830347156813049</v>
      </c>
      <c r="W662" s="23">
        <f t="shared" si="256"/>
        <v>2.6992014963032949</v>
      </c>
      <c r="X662" s="23">
        <f t="shared" si="257"/>
        <v>0.2809362222889506</v>
      </c>
      <c r="Y662" s="23">
        <f t="shared" si="258"/>
        <v>1.7986473377629426</v>
      </c>
      <c r="Z662" s="23">
        <f t="shared" si="259"/>
        <v>3.9611444427156908</v>
      </c>
      <c r="AA662" s="23">
        <f t="shared" si="260"/>
        <v>0.45407264586641072</v>
      </c>
      <c r="AB662" s="23">
        <f t="shared" si="261"/>
        <v>1.0403438661948121</v>
      </c>
      <c r="AC662" s="23">
        <f t="shared" si="262"/>
        <v>11.059286783075873</v>
      </c>
      <c r="AD662" s="23">
        <f t="shared" si="263"/>
        <v>104.03438661948121</v>
      </c>
      <c r="AE662" s="23">
        <f t="shared" si="264"/>
        <v>-0.2</v>
      </c>
      <c r="AF662" s="46">
        <f t="shared" si="265"/>
        <v>0.17433836700418817</v>
      </c>
      <c r="AG662" s="23">
        <f t="shared" si="266"/>
        <v>0.1283081649790592</v>
      </c>
      <c r="AH662" s="23">
        <f t="shared" si="267"/>
        <v>1.2298588651831983</v>
      </c>
      <c r="AI662" s="155">
        <f t="shared" si="268"/>
        <v>0.17567150714927518</v>
      </c>
      <c r="AJ662" s="155">
        <f t="shared" si="269"/>
        <v>2.5809133765254674E-2</v>
      </c>
      <c r="AK662" s="155">
        <f t="shared" si="270"/>
        <v>0.20148064091452986</v>
      </c>
      <c r="AL662" s="155">
        <f t="shared" si="271"/>
        <v>11.975297774266167</v>
      </c>
    </row>
    <row r="663" spans="1:38" s="156" customFormat="1" x14ac:dyDescent="0.35">
      <c r="A663" s="23">
        <f>'Uitgebreide invoer'!A663</f>
        <v>461.29999999999495</v>
      </c>
      <c r="B663" s="23">
        <f t="shared" si="250"/>
        <v>0.69999999999998863</v>
      </c>
      <c r="C663" s="23">
        <f>'Uitgebreide invoer'!B663</f>
        <v>0.2</v>
      </c>
      <c r="D663" s="23" t="str">
        <f>'Uitgebreide invoer'!C663</f>
        <v>100 - Riet</v>
      </c>
      <c r="E663" s="23">
        <f>'Uitgebreide invoer'!D663</f>
        <v>100</v>
      </c>
      <c r="F663" s="23">
        <f>'Uitgebreide invoer'!E663</f>
        <v>1.5</v>
      </c>
      <c r="G663" s="23">
        <f>'Uitgebreide invoer'!F663</f>
        <v>1.2</v>
      </c>
      <c r="H663" s="23">
        <f>'Uitgebreide invoer'!G663</f>
        <v>1.2</v>
      </c>
      <c r="I663" s="23">
        <f>'Uitgebreide invoer'!H663</f>
        <v>1</v>
      </c>
      <c r="J663" s="24">
        <f>J662+(+H663-I663)/(MAX('Invoerblad heterogene watergang'!$H$9:$H$17))*B663</f>
        <v>1.1317999999999855</v>
      </c>
      <c r="K663" s="24">
        <f t="shared" si="272"/>
        <v>1.89775103063819</v>
      </c>
      <c r="L663" s="79">
        <f t="shared" si="273"/>
        <v>0.76577733999536823</v>
      </c>
      <c r="M663" s="91">
        <f>'Uitgebreide invoer'!K663</f>
        <v>50</v>
      </c>
      <c r="N663" s="89">
        <f t="shared" si="251"/>
        <v>1.4817999999999856</v>
      </c>
      <c r="O663" s="93" t="str">
        <f>'Uitgebreide invoer'!L663</f>
        <v>Begroeiing volgt bodemverloop</v>
      </c>
      <c r="P663" s="23">
        <f t="shared" si="252"/>
        <v>0.35</v>
      </c>
      <c r="Q663" s="24">
        <f t="shared" si="253"/>
        <v>2.48129489765932E-4</v>
      </c>
      <c r="R663" s="23">
        <f>'Uitgebreide invoer'!I663</f>
        <v>0</v>
      </c>
      <c r="S663" s="23">
        <f t="shared" si="254"/>
        <v>0</v>
      </c>
      <c r="T663" s="24">
        <f t="shared" si="274"/>
        <v>0.41577733999536826</v>
      </c>
      <c r="U663" s="23" t="str">
        <f>'Uitgebreide invoer'!J663</f>
        <v>Nee</v>
      </c>
      <c r="V663" s="23">
        <f t="shared" si="255"/>
        <v>0.75823900267487798</v>
      </c>
      <c r="W663" s="23">
        <f t="shared" si="256"/>
        <v>2.6991065185293248</v>
      </c>
      <c r="X663" s="23">
        <f t="shared" si="257"/>
        <v>0.28092222276874917</v>
      </c>
      <c r="Y663" s="23">
        <f t="shared" si="258"/>
        <v>1.7985552096700146</v>
      </c>
      <c r="Z663" s="23">
        <f t="shared" si="259"/>
        <v>3.9610494649417207</v>
      </c>
      <c r="AA663" s="23">
        <f t="shared" si="260"/>
        <v>0.45406027508330471</v>
      </c>
      <c r="AB663" s="23">
        <f t="shared" si="261"/>
        <v>1.0403162069951366</v>
      </c>
      <c r="AC663" s="23">
        <f t="shared" si="262"/>
        <v>11.057979179061167</v>
      </c>
      <c r="AD663" s="23">
        <f t="shared" si="263"/>
        <v>104.03162069951367</v>
      </c>
      <c r="AE663" s="23">
        <f t="shared" si="264"/>
        <v>-0.2</v>
      </c>
      <c r="AF663" s="46">
        <f t="shared" si="265"/>
        <v>0.17433419005862144</v>
      </c>
      <c r="AG663" s="23">
        <f t="shared" si="266"/>
        <v>0.12832904970689285</v>
      </c>
      <c r="AH663" s="23">
        <f t="shared" si="267"/>
        <v>1.2300714783286633</v>
      </c>
      <c r="AI663" s="155">
        <f t="shared" si="268"/>
        <v>0.17566735078729512</v>
      </c>
      <c r="AJ663" s="155">
        <f t="shared" si="269"/>
        <v>2.5813312963693297E-2</v>
      </c>
      <c r="AK663" s="155">
        <f t="shared" si="270"/>
        <v>0.20148066375098841</v>
      </c>
      <c r="AL663" s="155">
        <f t="shared" si="271"/>
        <v>11.974999189166924</v>
      </c>
    </row>
    <row r="664" spans="1:38" s="156" customFormat="1" x14ac:dyDescent="0.35">
      <c r="A664" s="23">
        <f>'Uitgebreide invoer'!A664</f>
        <v>461.99999999999494</v>
      </c>
      <c r="B664" s="23">
        <f t="shared" si="250"/>
        <v>0.69999999999998863</v>
      </c>
      <c r="C664" s="23">
        <f>'Uitgebreide invoer'!B664</f>
        <v>0.2</v>
      </c>
      <c r="D664" s="23" t="str">
        <f>'Uitgebreide invoer'!C664</f>
        <v>100 - Riet</v>
      </c>
      <c r="E664" s="23">
        <f>'Uitgebreide invoer'!D664</f>
        <v>100</v>
      </c>
      <c r="F664" s="23">
        <f>'Uitgebreide invoer'!E664</f>
        <v>1.5</v>
      </c>
      <c r="G664" s="23">
        <f>'Uitgebreide invoer'!F664</f>
        <v>1.2</v>
      </c>
      <c r="H664" s="23">
        <f>'Uitgebreide invoer'!G664</f>
        <v>1.2</v>
      </c>
      <c r="I664" s="23">
        <f>'Uitgebreide invoer'!H664</f>
        <v>1</v>
      </c>
      <c r="J664" s="24">
        <f>J663+(+H664-I664)/(MAX('Invoerblad heterogene watergang'!$H$9:$H$17))*B664</f>
        <v>1.1319999999999855</v>
      </c>
      <c r="K664" s="24">
        <f t="shared" si="272"/>
        <v>1.897924753984878</v>
      </c>
      <c r="L664" s="79">
        <f t="shared" si="273"/>
        <v>0.76575103063820449</v>
      </c>
      <c r="M664" s="91">
        <f>'Uitgebreide invoer'!K664</f>
        <v>50</v>
      </c>
      <c r="N664" s="89">
        <f t="shared" si="251"/>
        <v>1.4819999999999856</v>
      </c>
      <c r="O664" s="93" t="str">
        <f>'Uitgebreide invoer'!L664</f>
        <v>Begroeiing volgt bodemverloop</v>
      </c>
      <c r="P664" s="23">
        <f t="shared" si="252"/>
        <v>0.35</v>
      </c>
      <c r="Q664" s="24">
        <f t="shared" si="253"/>
        <v>2.4817620955446202E-4</v>
      </c>
      <c r="R664" s="23">
        <f>'Uitgebreide invoer'!I664</f>
        <v>0</v>
      </c>
      <c r="S664" s="23">
        <f t="shared" si="254"/>
        <v>0</v>
      </c>
      <c r="T664" s="24">
        <f t="shared" si="274"/>
        <v>0.41575103063820451</v>
      </c>
      <c r="U664" s="23" t="str">
        <f>'Uitgebreide invoer'!J664</f>
        <v>Nee</v>
      </c>
      <c r="V664" s="23">
        <f t="shared" si="255"/>
        <v>0.75817461598093927</v>
      </c>
      <c r="W664" s="23">
        <f t="shared" si="256"/>
        <v>2.6990116587930464</v>
      </c>
      <c r="X664" s="23">
        <f t="shared" si="257"/>
        <v>0.28090824043345647</v>
      </c>
      <c r="Y664" s="23">
        <f t="shared" si="258"/>
        <v>1.7984631981510537</v>
      </c>
      <c r="Z664" s="23">
        <f t="shared" si="259"/>
        <v>3.9609546052054423</v>
      </c>
      <c r="AA664" s="23">
        <f t="shared" si="260"/>
        <v>0.45404791960693858</v>
      </c>
      <c r="AB664" s="23">
        <f t="shared" si="261"/>
        <v>1.0402885821701144</v>
      </c>
      <c r="AC664" s="23">
        <f t="shared" si="262"/>
        <v>11.056673281088591</v>
      </c>
      <c r="AD664" s="23">
        <f t="shared" si="263"/>
        <v>104.02885821701145</v>
      </c>
      <c r="AE664" s="23">
        <f t="shared" si="264"/>
        <v>-0.2</v>
      </c>
      <c r="AF664" s="46">
        <f t="shared" si="265"/>
        <v>0.17433001755527572</v>
      </c>
      <c r="AG664" s="23">
        <f t="shared" si="266"/>
        <v>0.12834991222362147</v>
      </c>
      <c r="AH664" s="23">
        <f t="shared" si="267"/>
        <v>1.2302840775675468</v>
      </c>
      <c r="AI664" s="155">
        <f t="shared" si="268"/>
        <v>0.17566319883714554</v>
      </c>
      <c r="AJ664" s="155">
        <f t="shared" si="269"/>
        <v>2.5817487716576451E-2</v>
      </c>
      <c r="AK664" s="155">
        <f t="shared" si="270"/>
        <v>0.20148068655372198</v>
      </c>
      <c r="AL664" s="155">
        <f t="shared" si="271"/>
        <v>11.974700985697307</v>
      </c>
    </row>
    <row r="665" spans="1:38" s="156" customFormat="1" x14ac:dyDescent="0.35">
      <c r="A665" s="23">
        <f>'Uitgebreide invoer'!A665</f>
        <v>462.69999999999493</v>
      </c>
      <c r="B665" s="23">
        <f t="shared" si="250"/>
        <v>0.69999999999998863</v>
      </c>
      <c r="C665" s="23">
        <f>'Uitgebreide invoer'!B665</f>
        <v>0.2</v>
      </c>
      <c r="D665" s="23" t="str">
        <f>'Uitgebreide invoer'!C665</f>
        <v>100 - Riet</v>
      </c>
      <c r="E665" s="23">
        <f>'Uitgebreide invoer'!D665</f>
        <v>100</v>
      </c>
      <c r="F665" s="23">
        <f>'Uitgebreide invoer'!E665</f>
        <v>1.5</v>
      </c>
      <c r="G665" s="23">
        <f>'Uitgebreide invoer'!F665</f>
        <v>1.2</v>
      </c>
      <c r="H665" s="23">
        <f>'Uitgebreide invoer'!G665</f>
        <v>1.2</v>
      </c>
      <c r="I665" s="23">
        <f>'Uitgebreide invoer'!H665</f>
        <v>1</v>
      </c>
      <c r="J665" s="24">
        <f>J664+(+H665-I665)/(MAX('Invoerblad heterogene watergang'!$H$9:$H$17))*B665</f>
        <v>1.1321999999999854</v>
      </c>
      <c r="K665" s="24">
        <f t="shared" si="272"/>
        <v>1.8980985100015231</v>
      </c>
      <c r="L665" s="79">
        <f t="shared" si="273"/>
        <v>0.76572475398489259</v>
      </c>
      <c r="M665" s="91">
        <f>'Uitgebreide invoer'!K665</f>
        <v>50</v>
      </c>
      <c r="N665" s="89">
        <f t="shared" si="251"/>
        <v>1.4821999999999855</v>
      </c>
      <c r="O665" s="93" t="str">
        <f>'Uitgebreide invoer'!L665</f>
        <v>Begroeiing volgt bodemverloop</v>
      </c>
      <c r="P665" s="23">
        <f t="shared" si="252"/>
        <v>0.35</v>
      </c>
      <c r="Q665" s="24">
        <f t="shared" si="253"/>
        <v>2.4822288092165082E-4</v>
      </c>
      <c r="R665" s="23">
        <f>'Uitgebreide invoer'!I665</f>
        <v>0</v>
      </c>
      <c r="S665" s="23">
        <f t="shared" si="254"/>
        <v>0</v>
      </c>
      <c r="T665" s="24">
        <f t="shared" si="274"/>
        <v>0.41572475398489261</v>
      </c>
      <c r="U665" s="23" t="str">
        <f>'Uitgebreide invoer'!J665</f>
        <v>Nee</v>
      </c>
      <c r="V665" s="23">
        <f t="shared" si="255"/>
        <v>0.75811031139557028</v>
      </c>
      <c r="W665" s="23">
        <f t="shared" si="256"/>
        <v>2.6989169169721827</v>
      </c>
      <c r="X665" s="23">
        <f t="shared" si="257"/>
        <v>0.28089427526582283</v>
      </c>
      <c r="Y665" s="23">
        <f t="shared" si="258"/>
        <v>1.7983713030797073</v>
      </c>
      <c r="Z665" s="23">
        <f t="shared" si="259"/>
        <v>3.9608598633845791</v>
      </c>
      <c r="AA665" s="23">
        <f t="shared" si="260"/>
        <v>0.45403557942163297</v>
      </c>
      <c r="AB665" s="23">
        <f t="shared" si="261"/>
        <v>1.040260991684137</v>
      </c>
      <c r="AC665" s="23">
        <f t="shared" si="262"/>
        <v>11.055369087171609</v>
      </c>
      <c r="AD665" s="23">
        <f t="shared" si="263"/>
        <v>104.02609916841369</v>
      </c>
      <c r="AE665" s="23">
        <f t="shared" si="264"/>
        <v>-0.2</v>
      </c>
      <c r="AF665" s="46">
        <f t="shared" si="265"/>
        <v>0.17432584949143498</v>
      </c>
      <c r="AG665" s="23">
        <f t="shared" si="266"/>
        <v>0.12837075254282515</v>
      </c>
      <c r="AH665" s="23">
        <f t="shared" si="267"/>
        <v>1.2304966629096958</v>
      </c>
      <c r="AI665" s="155">
        <f t="shared" si="268"/>
        <v>0.1756590512961535</v>
      </c>
      <c r="AJ665" s="155">
        <f t="shared" si="269"/>
        <v>2.5821658026624991E-2</v>
      </c>
      <c r="AK665" s="155">
        <f t="shared" si="270"/>
        <v>0.20148070932277851</v>
      </c>
      <c r="AL665" s="155">
        <f t="shared" si="271"/>
        <v>11.974403163437794</v>
      </c>
    </row>
    <row r="666" spans="1:38" s="156" customFormat="1" x14ac:dyDescent="0.35">
      <c r="A666" s="23">
        <f>'Uitgebreide invoer'!A666</f>
        <v>463.39999999999492</v>
      </c>
      <c r="B666" s="23">
        <f t="shared" si="250"/>
        <v>0.69999999999998863</v>
      </c>
      <c r="C666" s="23">
        <f>'Uitgebreide invoer'!B666</f>
        <v>0.2</v>
      </c>
      <c r="D666" s="23" t="str">
        <f>'Uitgebreide invoer'!C666</f>
        <v>100 - Riet</v>
      </c>
      <c r="E666" s="23">
        <f>'Uitgebreide invoer'!D666</f>
        <v>100</v>
      </c>
      <c r="F666" s="23">
        <f>'Uitgebreide invoer'!E666</f>
        <v>1.5</v>
      </c>
      <c r="G666" s="23">
        <f>'Uitgebreide invoer'!F666</f>
        <v>1.2</v>
      </c>
      <c r="H666" s="23">
        <f>'Uitgebreide invoer'!G666</f>
        <v>1.2</v>
      </c>
      <c r="I666" s="23">
        <f>'Uitgebreide invoer'!H666</f>
        <v>1</v>
      </c>
      <c r="J666" s="24">
        <f>J665+(+H666-I666)/(MAX('Invoerblad heterogene watergang'!$H$9:$H$17))*B666</f>
        <v>1.1323999999999854</v>
      </c>
      <c r="K666" s="24">
        <f t="shared" si="272"/>
        <v>1.8982722986542486</v>
      </c>
      <c r="L666" s="79">
        <f t="shared" si="273"/>
        <v>0.76569851000153766</v>
      </c>
      <c r="M666" s="91">
        <f>'Uitgebreide invoer'!K666</f>
        <v>50</v>
      </c>
      <c r="N666" s="89">
        <f t="shared" si="251"/>
        <v>1.4823999999999855</v>
      </c>
      <c r="O666" s="93" t="str">
        <f>'Uitgebreide invoer'!L666</f>
        <v>Begroeiing volgt bodemverloop</v>
      </c>
      <c r="P666" s="23">
        <f t="shared" si="252"/>
        <v>0.35</v>
      </c>
      <c r="Q666" s="24">
        <f t="shared" si="253"/>
        <v>2.4826950389370635E-4</v>
      </c>
      <c r="R666" s="23">
        <f>'Uitgebreide invoer'!I666</f>
        <v>0</v>
      </c>
      <c r="S666" s="23">
        <f t="shared" si="254"/>
        <v>0</v>
      </c>
      <c r="T666" s="24">
        <f t="shared" si="274"/>
        <v>0.41569851000153768</v>
      </c>
      <c r="U666" s="23" t="str">
        <f>'Uitgebreide invoer'!J666</f>
        <v>Nee</v>
      </c>
      <c r="V666" s="23">
        <f t="shared" si="255"/>
        <v>0.75804608882809299</v>
      </c>
      <c r="W666" s="23">
        <f t="shared" si="256"/>
        <v>2.698822292944524</v>
      </c>
      <c r="X666" s="23">
        <f t="shared" si="257"/>
        <v>0.28088032724860668</v>
      </c>
      <c r="Y666" s="23">
        <f t="shared" si="258"/>
        <v>1.7982795243297076</v>
      </c>
      <c r="Z666" s="23">
        <f t="shared" si="259"/>
        <v>3.9607652393569204</v>
      </c>
      <c r="AA666" s="23">
        <f t="shared" si="260"/>
        <v>0.45402325451171671</v>
      </c>
      <c r="AB666" s="23">
        <f t="shared" si="261"/>
        <v>1.0402334355016145</v>
      </c>
      <c r="AC666" s="23">
        <f t="shared" si="262"/>
        <v>11.054066595325418</v>
      </c>
      <c r="AD666" s="23">
        <f t="shared" si="263"/>
        <v>104.02334355016146</v>
      </c>
      <c r="AE666" s="23">
        <f t="shared" si="264"/>
        <v>-0.2</v>
      </c>
      <c r="AF666" s="46">
        <f t="shared" si="265"/>
        <v>0.17432168586437985</v>
      </c>
      <c r="AG666" s="23">
        <f t="shared" si="266"/>
        <v>0.12839157067810081</v>
      </c>
      <c r="AH666" s="23">
        <f t="shared" si="267"/>
        <v>1.2307092343649644</v>
      </c>
      <c r="AI666" s="155">
        <f t="shared" si="268"/>
        <v>0.1756549081616425</v>
      </c>
      <c r="AJ666" s="155">
        <f t="shared" si="269"/>
        <v>2.5825823896563162E-2</v>
      </c>
      <c r="AK666" s="155">
        <f t="shared" si="270"/>
        <v>0.20148073205820566</v>
      </c>
      <c r="AL666" s="155">
        <f t="shared" si="271"/>
        <v>11.974105721969124</v>
      </c>
    </row>
    <row r="667" spans="1:38" s="156" customFormat="1" x14ac:dyDescent="0.35">
      <c r="A667" s="23">
        <f>'Uitgebreide invoer'!A667</f>
        <v>464.09999999999491</v>
      </c>
      <c r="B667" s="23">
        <f t="shared" si="250"/>
        <v>0.69999999999998863</v>
      </c>
      <c r="C667" s="23">
        <f>'Uitgebreide invoer'!B667</f>
        <v>0.2</v>
      </c>
      <c r="D667" s="23" t="str">
        <f>'Uitgebreide invoer'!C667</f>
        <v>100 - Riet</v>
      </c>
      <c r="E667" s="23">
        <f>'Uitgebreide invoer'!D667</f>
        <v>100</v>
      </c>
      <c r="F667" s="23">
        <f>'Uitgebreide invoer'!E667</f>
        <v>1.5</v>
      </c>
      <c r="G667" s="23">
        <f>'Uitgebreide invoer'!F667</f>
        <v>1.2</v>
      </c>
      <c r="H667" s="23">
        <f>'Uitgebreide invoer'!G667</f>
        <v>1.2</v>
      </c>
      <c r="I667" s="23">
        <f>'Uitgebreide invoer'!H667</f>
        <v>1</v>
      </c>
      <c r="J667" s="24">
        <f>J666+(+H667-I667)/(MAX('Invoerblad heterogene watergang'!$H$9:$H$17))*B667</f>
        <v>1.1325999999999854</v>
      </c>
      <c r="K667" s="24">
        <f t="shared" si="272"/>
        <v>1.8984461199091964</v>
      </c>
      <c r="L667" s="79">
        <f t="shared" si="273"/>
        <v>0.76567229865426323</v>
      </c>
      <c r="M667" s="91">
        <f>'Uitgebreide invoer'!K667</f>
        <v>50</v>
      </c>
      <c r="N667" s="89">
        <f t="shared" si="251"/>
        <v>1.4825999999999855</v>
      </c>
      <c r="O667" s="93" t="str">
        <f>'Uitgebreide invoer'!L667</f>
        <v>Begroeiing volgt bodemverloop</v>
      </c>
      <c r="P667" s="23">
        <f t="shared" si="252"/>
        <v>0.35</v>
      </c>
      <c r="Q667" s="24">
        <f t="shared" si="253"/>
        <v>2.4831607849688369E-4</v>
      </c>
      <c r="R667" s="23">
        <f>'Uitgebreide invoer'!I667</f>
        <v>0</v>
      </c>
      <c r="S667" s="23">
        <f t="shared" si="254"/>
        <v>0</v>
      </c>
      <c r="T667" s="24">
        <f t="shared" si="274"/>
        <v>0.41567229865426325</v>
      </c>
      <c r="U667" s="23" t="str">
        <f>'Uitgebreide invoer'!J667</f>
        <v>Nee</v>
      </c>
      <c r="V667" s="23">
        <f t="shared" si="255"/>
        <v>0.75798194818789444</v>
      </c>
      <c r="W667" s="23">
        <f t="shared" si="256"/>
        <v>2.6987277865879271</v>
      </c>
      <c r="X667" s="23">
        <f t="shared" si="257"/>
        <v>0.28086639636457411</v>
      </c>
      <c r="Y667" s="23">
        <f t="shared" si="258"/>
        <v>1.7981878617748708</v>
      </c>
      <c r="Z667" s="23">
        <f t="shared" si="259"/>
        <v>3.960670733000323</v>
      </c>
      <c r="AA667" s="23">
        <f t="shared" si="260"/>
        <v>0.45401094486152632</v>
      </c>
      <c r="AB667" s="23">
        <f t="shared" si="261"/>
        <v>1.0402059135869763</v>
      </c>
      <c r="AC667" s="23">
        <f t="shared" si="262"/>
        <v>11.052765803566917</v>
      </c>
      <c r="AD667" s="23">
        <f t="shared" si="263"/>
        <v>104.02059135869763</v>
      </c>
      <c r="AE667" s="23">
        <f t="shared" si="264"/>
        <v>-0.2</v>
      </c>
      <c r="AF667" s="46">
        <f t="shared" si="265"/>
        <v>0.17431752667138739</v>
      </c>
      <c r="AG667" s="23">
        <f t="shared" si="266"/>
        <v>0.1284123666430631</v>
      </c>
      <c r="AH667" s="23">
        <f t="shared" si="267"/>
        <v>1.2309217919432136</v>
      </c>
      <c r="AI667" s="155">
        <f t="shared" si="268"/>
        <v>0.17565076943093244</v>
      </c>
      <c r="AJ667" s="155">
        <f t="shared" si="269"/>
        <v>2.5829985329118621E-2</v>
      </c>
      <c r="AK667" s="155">
        <f t="shared" si="270"/>
        <v>0.20148075476005106</v>
      </c>
      <c r="AL667" s="155">
        <f t="shared" si="271"/>
        <v>11.973808660872351</v>
      </c>
    </row>
    <row r="668" spans="1:38" s="156" customFormat="1" x14ac:dyDescent="0.35">
      <c r="A668" s="23">
        <f>'Uitgebreide invoer'!A668</f>
        <v>464.7999999999949</v>
      </c>
      <c r="B668" s="23">
        <f t="shared" si="250"/>
        <v>0.69999999999998863</v>
      </c>
      <c r="C668" s="23">
        <f>'Uitgebreide invoer'!B668</f>
        <v>0.2</v>
      </c>
      <c r="D668" s="23" t="str">
        <f>'Uitgebreide invoer'!C668</f>
        <v>100 - Riet</v>
      </c>
      <c r="E668" s="23">
        <f>'Uitgebreide invoer'!D668</f>
        <v>100</v>
      </c>
      <c r="F668" s="23">
        <f>'Uitgebreide invoer'!E668</f>
        <v>1.5</v>
      </c>
      <c r="G668" s="23">
        <f>'Uitgebreide invoer'!F668</f>
        <v>1.2</v>
      </c>
      <c r="H668" s="23">
        <f>'Uitgebreide invoer'!G668</f>
        <v>1.2</v>
      </c>
      <c r="I668" s="23">
        <f>'Uitgebreide invoer'!H668</f>
        <v>1</v>
      </c>
      <c r="J668" s="24">
        <f>J667+(+H668-I668)/(MAX('Invoerblad heterogene watergang'!$H$9:$H$17))*B668</f>
        <v>1.1327999999999854</v>
      </c>
      <c r="K668" s="24">
        <f t="shared" si="272"/>
        <v>1.8986199737325267</v>
      </c>
      <c r="L668" s="79">
        <f t="shared" si="273"/>
        <v>0.76564611990921105</v>
      </c>
      <c r="M668" s="91">
        <f>'Uitgebreide invoer'!K668</f>
        <v>50</v>
      </c>
      <c r="N668" s="89">
        <f t="shared" si="251"/>
        <v>1.4827999999999855</v>
      </c>
      <c r="O668" s="93" t="str">
        <f>'Uitgebreide invoer'!L668</f>
        <v>Begroeiing volgt bodemverloop</v>
      </c>
      <c r="P668" s="23">
        <f t="shared" si="252"/>
        <v>0.35</v>
      </c>
      <c r="Q668" s="24">
        <f t="shared" si="253"/>
        <v>2.4836260475748467E-4</v>
      </c>
      <c r="R668" s="23">
        <f>'Uitgebreide invoer'!I668</f>
        <v>0</v>
      </c>
      <c r="S668" s="23">
        <f t="shared" si="254"/>
        <v>0</v>
      </c>
      <c r="T668" s="24">
        <f t="shared" si="274"/>
        <v>0.41564611990921108</v>
      </c>
      <c r="U668" s="23" t="str">
        <f>'Uitgebreide invoer'!J668</f>
        <v>Nee</v>
      </c>
      <c r="V668" s="23">
        <f t="shared" si="255"/>
        <v>0.75791788938442661</v>
      </c>
      <c r="W668" s="23">
        <f t="shared" si="256"/>
        <v>2.6986333977803141</v>
      </c>
      <c r="X668" s="23">
        <f t="shared" si="257"/>
        <v>0.28085248259649898</v>
      </c>
      <c r="Y668" s="23">
        <f t="shared" si="258"/>
        <v>1.7980963152890985</v>
      </c>
      <c r="Z668" s="23">
        <f t="shared" si="259"/>
        <v>3.9605763441927104</v>
      </c>
      <c r="AA668" s="23">
        <f t="shared" si="260"/>
        <v>0.4539986504554066</v>
      </c>
      <c r="AB668" s="23">
        <f t="shared" si="261"/>
        <v>1.040178425904672</v>
      </c>
      <c r="AC668" s="23">
        <f t="shared" si="262"/>
        <v>11.051466709914717</v>
      </c>
      <c r="AD668" s="23">
        <f t="shared" si="263"/>
        <v>104.0178425904672</v>
      </c>
      <c r="AE668" s="23">
        <f t="shared" si="264"/>
        <v>-0.2</v>
      </c>
      <c r="AF668" s="46">
        <f t="shared" si="265"/>
        <v>0.17431337190973101</v>
      </c>
      <c r="AG668" s="23">
        <f t="shared" si="266"/>
        <v>0.12843314045134502</v>
      </c>
      <c r="AH668" s="23">
        <f t="shared" si="267"/>
        <v>1.2311343356543125</v>
      </c>
      <c r="AI668" s="155">
        <f t="shared" si="268"/>
        <v>0.17564663510133963</v>
      </c>
      <c r="AJ668" s="155">
        <f t="shared" si="269"/>
        <v>2.5834142327022459E-2</v>
      </c>
      <c r="AK668" s="155">
        <f t="shared" si="270"/>
        <v>0.2014807774283621</v>
      </c>
      <c r="AL668" s="155">
        <f t="shared" si="271"/>
        <v>11.973511979728771</v>
      </c>
    </row>
    <row r="669" spans="1:38" s="156" customFormat="1" x14ac:dyDescent="0.35">
      <c r="A669" s="23">
        <f>'Uitgebreide invoer'!A669</f>
        <v>465.49999999999488</v>
      </c>
      <c r="B669" s="23">
        <f t="shared" si="250"/>
        <v>0.69999999999998863</v>
      </c>
      <c r="C669" s="23">
        <f>'Uitgebreide invoer'!B669</f>
        <v>0.2</v>
      </c>
      <c r="D669" s="23" t="str">
        <f>'Uitgebreide invoer'!C669</f>
        <v>100 - Riet</v>
      </c>
      <c r="E669" s="23">
        <f>'Uitgebreide invoer'!D669</f>
        <v>100</v>
      </c>
      <c r="F669" s="23">
        <f>'Uitgebreide invoer'!E669</f>
        <v>1.5</v>
      </c>
      <c r="G669" s="23">
        <f>'Uitgebreide invoer'!F669</f>
        <v>1.2</v>
      </c>
      <c r="H669" s="23">
        <f>'Uitgebreide invoer'!G669</f>
        <v>1.2</v>
      </c>
      <c r="I669" s="23">
        <f>'Uitgebreide invoer'!H669</f>
        <v>1</v>
      </c>
      <c r="J669" s="24">
        <f>J668+(+H669-I669)/(MAX('Invoerblad heterogene watergang'!$H$9:$H$17))*B669</f>
        <v>1.1329999999999854</v>
      </c>
      <c r="K669" s="24">
        <f t="shared" si="272"/>
        <v>1.898793860090418</v>
      </c>
      <c r="L669" s="79">
        <f t="shared" si="273"/>
        <v>0.76561997373254131</v>
      </c>
      <c r="M669" s="91">
        <f>'Uitgebreide invoer'!K669</f>
        <v>50</v>
      </c>
      <c r="N669" s="89">
        <f t="shared" si="251"/>
        <v>1.4829999999999854</v>
      </c>
      <c r="O669" s="93" t="str">
        <f>'Uitgebreide invoer'!L669</f>
        <v>Begroeiing volgt bodemverloop</v>
      </c>
      <c r="P669" s="23">
        <f t="shared" si="252"/>
        <v>0.35</v>
      </c>
      <c r="Q669" s="24">
        <f t="shared" si="253"/>
        <v>2.4840908270185882E-4</v>
      </c>
      <c r="R669" s="23">
        <f>'Uitgebreide invoer'!I669</f>
        <v>0</v>
      </c>
      <c r="S669" s="23">
        <f t="shared" si="254"/>
        <v>0</v>
      </c>
      <c r="T669" s="24">
        <f t="shared" si="274"/>
        <v>0.41561997373254134</v>
      </c>
      <c r="U669" s="23" t="str">
        <f>'Uitgebreide invoer'!J669</f>
        <v>Nee</v>
      </c>
      <c r="V669" s="23">
        <f t="shared" si="255"/>
        <v>0.75785391232720711</v>
      </c>
      <c r="W669" s="23">
        <f t="shared" si="256"/>
        <v>2.6985391263996741</v>
      </c>
      <c r="X669" s="23">
        <f t="shared" si="257"/>
        <v>0.28083858592716332</v>
      </c>
      <c r="Y669" s="23">
        <f t="shared" si="258"/>
        <v>1.7980048847463754</v>
      </c>
      <c r="Z669" s="23">
        <f t="shared" si="259"/>
        <v>3.96048207281207</v>
      </c>
      <c r="AA669" s="23">
        <f t="shared" si="260"/>
        <v>0.45398637127771013</v>
      </c>
      <c r="AB669" s="23">
        <f t="shared" si="261"/>
        <v>1.0401509724191684</v>
      </c>
      <c r="AC669" s="23">
        <f t="shared" si="262"/>
        <v>11.05016931238915</v>
      </c>
      <c r="AD669" s="23">
        <f t="shared" si="263"/>
        <v>104.01509724191685</v>
      </c>
      <c r="AE669" s="23">
        <f t="shared" si="264"/>
        <v>-0.2</v>
      </c>
      <c r="AF669" s="46">
        <f t="shared" si="265"/>
        <v>0.17430922157668113</v>
      </c>
      <c r="AG669" s="23">
        <f t="shared" si="266"/>
        <v>0.12845389211659439</v>
      </c>
      <c r="AH669" s="23">
        <f t="shared" si="267"/>
        <v>1.231346865508135</v>
      </c>
      <c r="AI669" s="155">
        <f t="shared" si="268"/>
        <v>0.17564250517017718</v>
      </c>
      <c r="AJ669" s="155">
        <f t="shared" si="269"/>
        <v>2.5838294893009209E-2</v>
      </c>
      <c r="AK669" s="155">
        <f t="shared" si="270"/>
        <v>0.20148080006318639</v>
      </c>
      <c r="AL669" s="155">
        <f t="shared" si="271"/>
        <v>11.973215678119992</v>
      </c>
    </row>
    <row r="670" spans="1:38" s="156" customFormat="1" x14ac:dyDescent="0.35">
      <c r="A670" s="23">
        <f>'Uitgebreide invoer'!A670</f>
        <v>466.19999999999487</v>
      </c>
      <c r="B670" s="23">
        <f t="shared" si="250"/>
        <v>0.69999999999998863</v>
      </c>
      <c r="C670" s="23">
        <f>'Uitgebreide invoer'!B670</f>
        <v>0.2</v>
      </c>
      <c r="D670" s="23" t="str">
        <f>'Uitgebreide invoer'!C670</f>
        <v>100 - Riet</v>
      </c>
      <c r="E670" s="23">
        <f>'Uitgebreide invoer'!D670</f>
        <v>100</v>
      </c>
      <c r="F670" s="23">
        <f>'Uitgebreide invoer'!E670</f>
        <v>1.5</v>
      </c>
      <c r="G670" s="23">
        <f>'Uitgebreide invoer'!F670</f>
        <v>1.2</v>
      </c>
      <c r="H670" s="23">
        <f>'Uitgebreide invoer'!G670</f>
        <v>1.2</v>
      </c>
      <c r="I670" s="23">
        <f>'Uitgebreide invoer'!H670</f>
        <v>1</v>
      </c>
      <c r="J670" s="24">
        <f>J669+(+H670-I670)/(MAX('Invoerblad heterogene watergang'!$H$9:$H$17))*B670</f>
        <v>1.1331999999999853</v>
      </c>
      <c r="K670" s="24">
        <f t="shared" si="272"/>
        <v>1.8989677789490673</v>
      </c>
      <c r="L670" s="79">
        <f t="shared" si="273"/>
        <v>0.76559386009043262</v>
      </c>
      <c r="M670" s="91">
        <f>'Uitgebreide invoer'!K670</f>
        <v>50</v>
      </c>
      <c r="N670" s="89">
        <f t="shared" si="251"/>
        <v>1.4831999999999854</v>
      </c>
      <c r="O670" s="93" t="str">
        <f>'Uitgebreide invoer'!L670</f>
        <v>Begroeiing volgt bodemverloop</v>
      </c>
      <c r="P670" s="23">
        <f t="shared" si="252"/>
        <v>0.35</v>
      </c>
      <c r="Q670" s="24">
        <f t="shared" si="253"/>
        <v>2.4845551235640179E-4</v>
      </c>
      <c r="R670" s="23">
        <f>'Uitgebreide invoer'!I670</f>
        <v>0</v>
      </c>
      <c r="S670" s="23">
        <f t="shared" si="254"/>
        <v>0</v>
      </c>
      <c r="T670" s="24">
        <f t="shared" si="274"/>
        <v>0.41559386009043264</v>
      </c>
      <c r="U670" s="23" t="str">
        <f>'Uitgebreide invoer'!J670</f>
        <v>Nee</v>
      </c>
      <c r="V670" s="23">
        <f t="shared" si="255"/>
        <v>0.75779001692581838</v>
      </c>
      <c r="W670" s="23">
        <f t="shared" si="256"/>
        <v>2.698444972324062</v>
      </c>
      <c r="X670" s="23">
        <f t="shared" si="257"/>
        <v>0.28082470633935674</v>
      </c>
      <c r="Y670" s="23">
        <f t="shared" si="258"/>
        <v>1.7979135700207722</v>
      </c>
      <c r="Z670" s="23">
        <f t="shared" si="259"/>
        <v>3.9603879187364583</v>
      </c>
      <c r="AA670" s="23">
        <f t="shared" si="260"/>
        <v>0.45397410731279764</v>
      </c>
      <c r="AB670" s="23">
        <f t="shared" si="261"/>
        <v>1.0401235530949537</v>
      </c>
      <c r="AC670" s="23">
        <f t="shared" si="262"/>
        <v>11.04887360901224</v>
      </c>
      <c r="AD670" s="23">
        <f t="shared" si="263"/>
        <v>104.01235530949538</v>
      </c>
      <c r="AE670" s="23">
        <f t="shared" si="264"/>
        <v>-0.2</v>
      </c>
      <c r="AF670" s="46">
        <f t="shared" si="265"/>
        <v>0.17430507566950432</v>
      </c>
      <c r="AG670" s="23">
        <f t="shared" si="266"/>
        <v>0.12847462165247847</v>
      </c>
      <c r="AH670" s="23">
        <f t="shared" si="267"/>
        <v>1.2315593815145642</v>
      </c>
      <c r="AI670" s="155">
        <f t="shared" si="268"/>
        <v>0.17563837963475448</v>
      </c>
      <c r="AJ670" s="155">
        <f t="shared" si="269"/>
        <v>2.5842443029816781E-2</v>
      </c>
      <c r="AK670" s="155">
        <f t="shared" si="270"/>
        <v>0.20148082266457126</v>
      </c>
      <c r="AL670" s="155">
        <f t="shared" si="271"/>
        <v>11.972919755627881</v>
      </c>
    </row>
    <row r="671" spans="1:38" s="156" customFormat="1" x14ac:dyDescent="0.35">
      <c r="A671" s="23">
        <f>'Uitgebreide invoer'!A671</f>
        <v>466.89999999999486</v>
      </c>
      <c r="B671" s="23">
        <f t="shared" si="250"/>
        <v>0.69999999999998863</v>
      </c>
      <c r="C671" s="23">
        <f>'Uitgebreide invoer'!B671</f>
        <v>0.2</v>
      </c>
      <c r="D671" s="23" t="str">
        <f>'Uitgebreide invoer'!C671</f>
        <v>100 - Riet</v>
      </c>
      <c r="E671" s="23">
        <f>'Uitgebreide invoer'!D671</f>
        <v>100</v>
      </c>
      <c r="F671" s="23">
        <f>'Uitgebreide invoer'!E671</f>
        <v>1.5</v>
      </c>
      <c r="G671" s="23">
        <f>'Uitgebreide invoer'!F671</f>
        <v>1.2</v>
      </c>
      <c r="H671" s="23">
        <f>'Uitgebreide invoer'!G671</f>
        <v>1.2</v>
      </c>
      <c r="I671" s="23">
        <f>'Uitgebreide invoer'!H671</f>
        <v>1</v>
      </c>
      <c r="J671" s="24">
        <f>J670+(+H671-I671)/(MAX('Invoerblad heterogene watergang'!$H$9:$H$17))*B671</f>
        <v>1.1333999999999853</v>
      </c>
      <c r="K671" s="24">
        <f t="shared" si="272"/>
        <v>1.8991417302746907</v>
      </c>
      <c r="L671" s="79">
        <f t="shared" si="273"/>
        <v>0.76556777894908201</v>
      </c>
      <c r="M671" s="91">
        <f>'Uitgebreide invoer'!K671</f>
        <v>50</v>
      </c>
      <c r="N671" s="89">
        <f t="shared" si="251"/>
        <v>1.4833999999999854</v>
      </c>
      <c r="O671" s="93" t="str">
        <f>'Uitgebreide invoer'!L671</f>
        <v>Begroeiing volgt bodemverloop</v>
      </c>
      <c r="P671" s="23">
        <f t="shared" si="252"/>
        <v>0.35</v>
      </c>
      <c r="Q671" s="24">
        <f t="shared" si="253"/>
        <v>2.4850189374755636E-4</v>
      </c>
      <c r="R671" s="23">
        <f>'Uitgebreide invoer'!I671</f>
        <v>0</v>
      </c>
      <c r="S671" s="23">
        <f t="shared" si="254"/>
        <v>0</v>
      </c>
      <c r="T671" s="24">
        <f t="shared" si="274"/>
        <v>0.41556777894908203</v>
      </c>
      <c r="U671" s="23" t="str">
        <f>'Uitgebreide invoer'!J671</f>
        <v>Nee</v>
      </c>
      <c r="V671" s="23">
        <f t="shared" si="255"/>
        <v>0.75772620308990812</v>
      </c>
      <c r="W671" s="23">
        <f t="shared" si="256"/>
        <v>2.6983509354315998</v>
      </c>
      <c r="X671" s="23">
        <f t="shared" si="257"/>
        <v>0.28081084381587684</v>
      </c>
      <c r="Y671" s="23">
        <f t="shared" si="258"/>
        <v>1.7978223709864443</v>
      </c>
      <c r="Z671" s="23">
        <f t="shared" si="259"/>
        <v>3.9602938818439961</v>
      </c>
      <c r="AA671" s="23">
        <f t="shared" si="260"/>
        <v>0.45396185854503818</v>
      </c>
      <c r="AB671" s="23">
        <f t="shared" si="261"/>
        <v>1.0400961678965361</v>
      </c>
      <c r="AC671" s="23">
        <f t="shared" si="262"/>
        <v>11.047579597807726</v>
      </c>
      <c r="AD671" s="23">
        <f t="shared" si="263"/>
        <v>104.00961678965362</v>
      </c>
      <c r="AE671" s="23">
        <f t="shared" si="264"/>
        <v>-0.2</v>
      </c>
      <c r="AF671" s="46">
        <f t="shared" si="265"/>
        <v>0.174300934185464</v>
      </c>
      <c r="AG671" s="23">
        <f t="shared" si="266"/>
        <v>0.12849532907268008</v>
      </c>
      <c r="AH671" s="23">
        <f t="shared" si="267"/>
        <v>1.2317718836834883</v>
      </c>
      <c r="AI671" s="155">
        <f t="shared" si="268"/>
        <v>0.17563425849237754</v>
      </c>
      <c r="AJ671" s="155">
        <f t="shared" si="269"/>
        <v>2.5846586740186559E-2</v>
      </c>
      <c r="AK671" s="155">
        <f t="shared" si="270"/>
        <v>0.2014808452325641</v>
      </c>
      <c r="AL671" s="155">
        <f t="shared" si="271"/>
        <v>11.972624211834589</v>
      </c>
    </row>
    <row r="672" spans="1:38" s="156" customFormat="1" x14ac:dyDescent="0.35">
      <c r="A672" s="23">
        <f>'Uitgebreide invoer'!A672</f>
        <v>467.59999999999485</v>
      </c>
      <c r="B672" s="23">
        <f t="shared" si="250"/>
        <v>0.69999999999998863</v>
      </c>
      <c r="C672" s="23">
        <f>'Uitgebreide invoer'!B672</f>
        <v>0.2</v>
      </c>
      <c r="D672" s="23" t="str">
        <f>'Uitgebreide invoer'!C672</f>
        <v>100 - Riet</v>
      </c>
      <c r="E672" s="23">
        <f>'Uitgebreide invoer'!D672</f>
        <v>100</v>
      </c>
      <c r="F672" s="23">
        <f>'Uitgebreide invoer'!E672</f>
        <v>1.5</v>
      </c>
      <c r="G672" s="23">
        <f>'Uitgebreide invoer'!F672</f>
        <v>1.2</v>
      </c>
      <c r="H672" s="23">
        <f>'Uitgebreide invoer'!G672</f>
        <v>1.2</v>
      </c>
      <c r="I672" s="23">
        <f>'Uitgebreide invoer'!H672</f>
        <v>1</v>
      </c>
      <c r="J672" s="24">
        <f>J671+(+H672-I672)/(MAX('Invoerblad heterogene watergang'!$H$9:$H$17))*B672</f>
        <v>1.1335999999999853</v>
      </c>
      <c r="K672" s="24">
        <f t="shared" si="272"/>
        <v>1.899315714033522</v>
      </c>
      <c r="L672" s="79">
        <f t="shared" si="273"/>
        <v>0.7655417302747054</v>
      </c>
      <c r="M672" s="91">
        <f>'Uitgebreide invoer'!K672</f>
        <v>50</v>
      </c>
      <c r="N672" s="89">
        <f t="shared" si="251"/>
        <v>1.4835999999999854</v>
      </c>
      <c r="O672" s="93" t="str">
        <f>'Uitgebreide invoer'!L672</f>
        <v>Begroeiing volgt bodemverloop</v>
      </c>
      <c r="P672" s="23">
        <f t="shared" si="252"/>
        <v>0.35</v>
      </c>
      <c r="Q672" s="24">
        <f t="shared" si="253"/>
        <v>2.4854822690181089E-4</v>
      </c>
      <c r="R672" s="23">
        <f>'Uitgebreide invoer'!I672</f>
        <v>0</v>
      </c>
      <c r="S672" s="23">
        <f t="shared" si="254"/>
        <v>0</v>
      </c>
      <c r="T672" s="24">
        <f t="shared" si="274"/>
        <v>0.41554173027470542</v>
      </c>
      <c r="U672" s="23" t="str">
        <f>'Uitgebreide invoer'!J672</f>
        <v>Nee</v>
      </c>
      <c r="V672" s="23">
        <f t="shared" si="255"/>
        <v>0.75766247072919057</v>
      </c>
      <c r="W672" s="23">
        <f t="shared" si="256"/>
        <v>2.6982570156004773</v>
      </c>
      <c r="X672" s="23">
        <f t="shared" si="257"/>
        <v>0.28079699833952931</v>
      </c>
      <c r="Y672" s="23">
        <f t="shared" si="258"/>
        <v>1.7977312875176312</v>
      </c>
      <c r="Z672" s="23">
        <f t="shared" si="259"/>
        <v>3.9601999620128732</v>
      </c>
      <c r="AA672" s="23">
        <f t="shared" si="260"/>
        <v>0.45394962495880847</v>
      </c>
      <c r="AB672" s="23">
        <f t="shared" si="261"/>
        <v>1.0400688167884407</v>
      </c>
      <c r="AC672" s="23">
        <f t="shared" si="262"/>
        <v>11.046287276801072</v>
      </c>
      <c r="AD672" s="23">
        <f t="shared" si="263"/>
        <v>104.00688167884407</v>
      </c>
      <c r="AE672" s="23">
        <f t="shared" si="264"/>
        <v>-0.2</v>
      </c>
      <c r="AF672" s="46">
        <f t="shared" si="265"/>
        <v>0.17429679712182028</v>
      </c>
      <c r="AG672" s="23">
        <f t="shared" si="266"/>
        <v>0.12851601439089866</v>
      </c>
      <c r="AH672" s="23">
        <f t="shared" si="267"/>
        <v>1.2319843720248027</v>
      </c>
      <c r="AI672" s="155">
        <f t="shared" si="268"/>
        <v>0.17563014174034919</v>
      </c>
      <c r="AJ672" s="155">
        <f t="shared" si="269"/>
        <v>2.5850726026863134E-2</v>
      </c>
      <c r="AK672" s="155">
        <f t="shared" si="270"/>
        <v>0.20148086776721233</v>
      </c>
      <c r="AL672" s="155">
        <f t="shared" si="271"/>
        <v>11.972329046322566</v>
      </c>
    </row>
    <row r="673" spans="1:38" s="156" customFormat="1" x14ac:dyDescent="0.35">
      <c r="A673" s="23">
        <f>'Uitgebreide invoer'!A673</f>
        <v>468.29999999999484</v>
      </c>
      <c r="B673" s="23">
        <f t="shared" si="250"/>
        <v>0.69999999999998863</v>
      </c>
      <c r="C673" s="23">
        <f>'Uitgebreide invoer'!B673</f>
        <v>0.2</v>
      </c>
      <c r="D673" s="23" t="str">
        <f>'Uitgebreide invoer'!C673</f>
        <v>100 - Riet</v>
      </c>
      <c r="E673" s="23">
        <f>'Uitgebreide invoer'!D673</f>
        <v>100</v>
      </c>
      <c r="F673" s="23">
        <f>'Uitgebreide invoer'!E673</f>
        <v>1.5</v>
      </c>
      <c r="G673" s="23">
        <f>'Uitgebreide invoer'!F673</f>
        <v>1.2</v>
      </c>
      <c r="H673" s="23">
        <f>'Uitgebreide invoer'!G673</f>
        <v>1.2</v>
      </c>
      <c r="I673" s="23">
        <f>'Uitgebreide invoer'!H673</f>
        <v>1</v>
      </c>
      <c r="J673" s="24">
        <f>J672+(+H673-I673)/(MAX('Invoerblad heterogene watergang'!$H$9:$H$17))*B673</f>
        <v>1.1337999999999853</v>
      </c>
      <c r="K673" s="24">
        <f t="shared" si="272"/>
        <v>1.8994897301918139</v>
      </c>
      <c r="L673" s="79">
        <f t="shared" si="273"/>
        <v>0.76551571403353669</v>
      </c>
      <c r="M673" s="91">
        <f>'Uitgebreide invoer'!K673</f>
        <v>50</v>
      </c>
      <c r="N673" s="89">
        <f t="shared" si="251"/>
        <v>1.4837999999999854</v>
      </c>
      <c r="O673" s="93" t="str">
        <f>'Uitgebreide invoer'!L673</f>
        <v>Begroeiing volgt bodemverloop</v>
      </c>
      <c r="P673" s="23">
        <f t="shared" si="252"/>
        <v>0.35</v>
      </c>
      <c r="Q673" s="24">
        <f t="shared" si="253"/>
        <v>2.4859451184570068E-4</v>
      </c>
      <c r="R673" s="23">
        <f>'Uitgebreide invoer'!I673</f>
        <v>0</v>
      </c>
      <c r="S673" s="23">
        <f t="shared" si="254"/>
        <v>0</v>
      </c>
      <c r="T673" s="24">
        <f t="shared" si="274"/>
        <v>0.41551571403353671</v>
      </c>
      <c r="U673" s="23" t="str">
        <f>'Uitgebreide invoer'!J673</f>
        <v>Nee</v>
      </c>
      <c r="V673" s="23">
        <f t="shared" si="255"/>
        <v>0.75759881975344379</v>
      </c>
      <c r="W673" s="23">
        <f t="shared" si="256"/>
        <v>2.6981632127089483</v>
      </c>
      <c r="X673" s="23">
        <f t="shared" si="257"/>
        <v>0.28078316989312768</v>
      </c>
      <c r="Y673" s="23">
        <f t="shared" si="258"/>
        <v>1.797640319488657</v>
      </c>
      <c r="Z673" s="23">
        <f t="shared" si="259"/>
        <v>3.9601061591213442</v>
      </c>
      <c r="AA673" s="23">
        <f t="shared" si="260"/>
        <v>0.45393740653849335</v>
      </c>
      <c r="AB673" s="23">
        <f t="shared" si="261"/>
        <v>1.0400414997352132</v>
      </c>
      <c r="AC673" s="23">
        <f t="shared" si="262"/>
        <v>11.044996644019438</v>
      </c>
      <c r="AD673" s="23">
        <f t="shared" si="263"/>
        <v>104.00414997352132</v>
      </c>
      <c r="AE673" s="23">
        <f t="shared" si="264"/>
        <v>-0.2</v>
      </c>
      <c r="AF673" s="46">
        <f t="shared" si="265"/>
        <v>0.17429266447582972</v>
      </c>
      <c r="AG673" s="23">
        <f t="shared" si="266"/>
        <v>0.12853667762085144</v>
      </c>
      <c r="AH673" s="23">
        <f t="shared" si="267"/>
        <v>1.2321968465484099</v>
      </c>
      <c r="AI673" s="155">
        <f t="shared" si="268"/>
        <v>0.17562602937596847</v>
      </c>
      <c r="AJ673" s="155">
        <f t="shared" si="269"/>
        <v>2.5854860892594575E-2</v>
      </c>
      <c r="AK673" s="155">
        <f t="shared" si="270"/>
        <v>0.20148089026856303</v>
      </c>
      <c r="AL673" s="155">
        <f t="shared" si="271"/>
        <v>11.972034258674528</v>
      </c>
    </row>
    <row r="674" spans="1:38" s="156" customFormat="1" x14ac:dyDescent="0.35">
      <c r="A674" s="23">
        <f>'Uitgebreide invoer'!A674</f>
        <v>468.99999999999483</v>
      </c>
      <c r="B674" s="23">
        <f t="shared" si="250"/>
        <v>0.69999999999998863</v>
      </c>
      <c r="C674" s="23">
        <f>'Uitgebreide invoer'!B674</f>
        <v>0.2</v>
      </c>
      <c r="D674" s="23" t="str">
        <f>'Uitgebreide invoer'!C674</f>
        <v>100 - Riet</v>
      </c>
      <c r="E674" s="23">
        <f>'Uitgebreide invoer'!D674</f>
        <v>100</v>
      </c>
      <c r="F674" s="23">
        <f>'Uitgebreide invoer'!E674</f>
        <v>1.5</v>
      </c>
      <c r="G674" s="23">
        <f>'Uitgebreide invoer'!F674</f>
        <v>1.2</v>
      </c>
      <c r="H674" s="23">
        <f>'Uitgebreide invoer'!G674</f>
        <v>1.2</v>
      </c>
      <c r="I674" s="23">
        <f>'Uitgebreide invoer'!H674</f>
        <v>1</v>
      </c>
      <c r="J674" s="24">
        <f>J673+(+H674-I674)/(MAX('Invoerblad heterogene watergang'!$H$9:$H$17))*B674</f>
        <v>1.1339999999999852</v>
      </c>
      <c r="K674" s="24">
        <f t="shared" si="272"/>
        <v>1.8996637787158379</v>
      </c>
      <c r="L674" s="79">
        <f t="shared" si="273"/>
        <v>0.76548973019182864</v>
      </c>
      <c r="M674" s="91">
        <f>'Uitgebreide invoer'!K674</f>
        <v>50</v>
      </c>
      <c r="N674" s="89">
        <f t="shared" si="251"/>
        <v>1.4839999999999853</v>
      </c>
      <c r="O674" s="93" t="str">
        <f>'Uitgebreide invoer'!L674</f>
        <v>Begroeiing volgt bodemverloop</v>
      </c>
      <c r="P674" s="23">
        <f t="shared" si="252"/>
        <v>0.35</v>
      </c>
      <c r="Q674" s="24">
        <f t="shared" si="253"/>
        <v>2.4864074860580707E-4</v>
      </c>
      <c r="R674" s="23">
        <f>'Uitgebreide invoer'!I674</f>
        <v>0</v>
      </c>
      <c r="S674" s="23">
        <f t="shared" si="254"/>
        <v>0</v>
      </c>
      <c r="T674" s="24">
        <f t="shared" si="274"/>
        <v>0.41548973019182867</v>
      </c>
      <c r="U674" s="23" t="str">
        <f>'Uitgebreide invoer'!J674</f>
        <v>Nee</v>
      </c>
      <c r="V674" s="23">
        <f t="shared" si="255"/>
        <v>0.75753525007251221</v>
      </c>
      <c r="W674" s="23">
        <f t="shared" si="256"/>
        <v>2.6980695266353365</v>
      </c>
      <c r="X674" s="23">
        <f t="shared" si="257"/>
        <v>0.2807693584594933</v>
      </c>
      <c r="Y674" s="23">
        <f t="shared" si="258"/>
        <v>1.7975494667739325</v>
      </c>
      <c r="Z674" s="23">
        <f t="shared" si="259"/>
        <v>3.9600124730477324</v>
      </c>
      <c r="AA674" s="23">
        <f t="shared" si="260"/>
        <v>0.45392520326848612</v>
      </c>
      <c r="AB674" s="23">
        <f t="shared" si="261"/>
        <v>1.0400142167014201</v>
      </c>
      <c r="AC674" s="23">
        <f t="shared" si="262"/>
        <v>11.043707697491698</v>
      </c>
      <c r="AD674" s="23">
        <f t="shared" si="263"/>
        <v>104.00142167014201</v>
      </c>
      <c r="AE674" s="23">
        <f t="shared" si="264"/>
        <v>-0.2</v>
      </c>
      <c r="AF674" s="46">
        <f t="shared" si="265"/>
        <v>0.17428853624474569</v>
      </c>
      <c r="AG674" s="23">
        <f t="shared" si="266"/>
        <v>0.12855731877627161</v>
      </c>
      <c r="AH674" s="23">
        <f t="shared" si="267"/>
        <v>1.2324093072642184</v>
      </c>
      <c r="AI674" s="155">
        <f t="shared" si="268"/>
        <v>0.17562192139653132</v>
      </c>
      <c r="AJ674" s="155">
        <f t="shared" si="269"/>
        <v>2.5858991340132316E-2</v>
      </c>
      <c r="AK674" s="155">
        <f t="shared" si="270"/>
        <v>0.20148091273666363</v>
      </c>
      <c r="AL674" s="155">
        <f t="shared" si="271"/>
        <v>11.971739848473485</v>
      </c>
    </row>
    <row r="675" spans="1:38" s="156" customFormat="1" x14ac:dyDescent="0.35">
      <c r="A675" s="23">
        <f>'Uitgebreide invoer'!A675</f>
        <v>469.69999999999482</v>
      </c>
      <c r="B675" s="23">
        <f t="shared" si="250"/>
        <v>0.69999999999998863</v>
      </c>
      <c r="C675" s="23">
        <f>'Uitgebreide invoer'!B675</f>
        <v>0.2</v>
      </c>
      <c r="D675" s="23" t="str">
        <f>'Uitgebreide invoer'!C675</f>
        <v>100 - Riet</v>
      </c>
      <c r="E675" s="23">
        <f>'Uitgebreide invoer'!D675</f>
        <v>100</v>
      </c>
      <c r="F675" s="23">
        <f>'Uitgebreide invoer'!E675</f>
        <v>1.5</v>
      </c>
      <c r="G675" s="23">
        <f>'Uitgebreide invoer'!F675</f>
        <v>1.2</v>
      </c>
      <c r="H675" s="23">
        <f>'Uitgebreide invoer'!G675</f>
        <v>1.2</v>
      </c>
      <c r="I675" s="23">
        <f>'Uitgebreide invoer'!H675</f>
        <v>1</v>
      </c>
      <c r="J675" s="24">
        <f>J674+(+H675-I675)/(MAX('Invoerblad heterogene watergang'!$H$9:$H$17))*B675</f>
        <v>1.1341999999999852</v>
      </c>
      <c r="K675" s="24">
        <f t="shared" si="272"/>
        <v>1.8998378595718841</v>
      </c>
      <c r="L675" s="79">
        <f t="shared" si="273"/>
        <v>0.76546377871585269</v>
      </c>
      <c r="M675" s="91">
        <f>'Uitgebreide invoer'!K675</f>
        <v>50</v>
      </c>
      <c r="N675" s="89">
        <f t="shared" si="251"/>
        <v>1.4841999999999853</v>
      </c>
      <c r="O675" s="93" t="str">
        <f>'Uitgebreide invoer'!L675</f>
        <v>Begroeiing volgt bodemverloop</v>
      </c>
      <c r="P675" s="23">
        <f t="shared" si="252"/>
        <v>0.35</v>
      </c>
      <c r="Q675" s="24">
        <f t="shared" si="253"/>
        <v>2.4868693720875659E-4</v>
      </c>
      <c r="R675" s="23">
        <f>'Uitgebreide invoer'!I675</f>
        <v>0</v>
      </c>
      <c r="S675" s="23">
        <f t="shared" si="254"/>
        <v>0</v>
      </c>
      <c r="T675" s="24">
        <f t="shared" si="274"/>
        <v>0.41546377871585272</v>
      </c>
      <c r="U675" s="23" t="str">
        <f>'Uitgebreide invoer'!J675</f>
        <v>Nee</v>
      </c>
      <c r="V675" s="23">
        <f t="shared" si="255"/>
        <v>0.7574717615963058</v>
      </c>
      <c r="W675" s="23">
        <f t="shared" si="256"/>
        <v>2.6979759572580315</v>
      </c>
      <c r="X675" s="23">
        <f t="shared" si="257"/>
        <v>0.28075556402145579</v>
      </c>
      <c r="Y675" s="23">
        <f t="shared" si="258"/>
        <v>1.7974587292479511</v>
      </c>
      <c r="Z675" s="23">
        <f t="shared" si="259"/>
        <v>3.9599189036704274</v>
      </c>
      <c r="AA675" s="23">
        <f t="shared" si="260"/>
        <v>0.45391301513318777</v>
      </c>
      <c r="AB675" s="23">
        <f t="shared" si="261"/>
        <v>1.0399869676516453</v>
      </c>
      <c r="AC675" s="23">
        <f t="shared" si="262"/>
        <v>11.042420435248442</v>
      </c>
      <c r="AD675" s="23">
        <f t="shared" si="263"/>
        <v>103.99869676516454</v>
      </c>
      <c r="AE675" s="23">
        <f t="shared" si="264"/>
        <v>-0.2</v>
      </c>
      <c r="AF675" s="46">
        <f t="shared" si="265"/>
        <v>0.17428441242581821</v>
      </c>
      <c r="AG675" s="23">
        <f t="shared" si="266"/>
        <v>0.12857793787090899</v>
      </c>
      <c r="AH675" s="23">
        <f t="shared" si="267"/>
        <v>1.2326217541821434</v>
      </c>
      <c r="AI675" s="155">
        <f t="shared" si="268"/>
        <v>0.17561781779933019</v>
      </c>
      <c r="AJ675" s="155">
        <f t="shared" si="269"/>
        <v>2.5863117372230991E-2</v>
      </c>
      <c r="AK675" s="155">
        <f t="shared" si="270"/>
        <v>0.20148093517156118</v>
      </c>
      <c r="AL675" s="155">
        <f t="shared" si="271"/>
        <v>11.971445815302721</v>
      </c>
    </row>
    <row r="676" spans="1:38" s="156" customFormat="1" x14ac:dyDescent="0.35">
      <c r="A676" s="23">
        <f>'Uitgebreide invoer'!A676</f>
        <v>470.3999999999948</v>
      </c>
      <c r="B676" s="23">
        <f t="shared" si="250"/>
        <v>0.69999999999998863</v>
      </c>
      <c r="C676" s="23">
        <f>'Uitgebreide invoer'!B676</f>
        <v>0.2</v>
      </c>
      <c r="D676" s="23" t="str">
        <f>'Uitgebreide invoer'!C676</f>
        <v>100 - Riet</v>
      </c>
      <c r="E676" s="23">
        <f>'Uitgebreide invoer'!D676</f>
        <v>100</v>
      </c>
      <c r="F676" s="23">
        <f>'Uitgebreide invoer'!E676</f>
        <v>1.5</v>
      </c>
      <c r="G676" s="23">
        <f>'Uitgebreide invoer'!F676</f>
        <v>1.2</v>
      </c>
      <c r="H676" s="23">
        <f>'Uitgebreide invoer'!G676</f>
        <v>1.2</v>
      </c>
      <c r="I676" s="23">
        <f>'Uitgebreide invoer'!H676</f>
        <v>1</v>
      </c>
      <c r="J676" s="24">
        <f>J675+(+H676-I676)/(MAX('Invoerblad heterogene watergang'!$H$9:$H$17))*B676</f>
        <v>1.1343999999999852</v>
      </c>
      <c r="K676" s="24">
        <f t="shared" si="272"/>
        <v>1.900011972726261</v>
      </c>
      <c r="L676" s="79">
        <f t="shared" si="273"/>
        <v>0.76543785957189892</v>
      </c>
      <c r="M676" s="91">
        <f>'Uitgebreide invoer'!K676</f>
        <v>50</v>
      </c>
      <c r="N676" s="89">
        <f t="shared" si="251"/>
        <v>1.4843999999999853</v>
      </c>
      <c r="O676" s="93" t="str">
        <f>'Uitgebreide invoer'!L676</f>
        <v>Begroeiing volgt bodemverloop</v>
      </c>
      <c r="P676" s="23">
        <f t="shared" si="252"/>
        <v>0.35</v>
      </c>
      <c r="Q676" s="24">
        <f t="shared" si="253"/>
        <v>2.487330776812216E-4</v>
      </c>
      <c r="R676" s="23">
        <f>'Uitgebreide invoer'!I676</f>
        <v>0</v>
      </c>
      <c r="S676" s="23">
        <f t="shared" si="254"/>
        <v>0</v>
      </c>
      <c r="T676" s="24">
        <f t="shared" si="274"/>
        <v>0.41543785957189894</v>
      </c>
      <c r="U676" s="23" t="str">
        <f>'Uitgebreide invoer'!J676</f>
        <v>Nee</v>
      </c>
      <c r="V676" s="23">
        <f t="shared" si="255"/>
        <v>0.75740835423479991</v>
      </c>
      <c r="W676" s="23">
        <f t="shared" si="256"/>
        <v>2.6978825044554897</v>
      </c>
      <c r="X676" s="23">
        <f t="shared" si="257"/>
        <v>0.28074178656185278</v>
      </c>
      <c r="Y676" s="23">
        <f t="shared" si="258"/>
        <v>1.7973681067852938</v>
      </c>
      <c r="Z676" s="23">
        <f t="shared" si="259"/>
        <v>3.9598254508678856</v>
      </c>
      <c r="AA676" s="23">
        <f t="shared" si="260"/>
        <v>0.45390084211700793</v>
      </c>
      <c r="AB676" s="23">
        <f t="shared" si="261"/>
        <v>1.039959752550494</v>
      </c>
      <c r="AC676" s="23">
        <f t="shared" si="262"/>
        <v>11.041134855321967</v>
      </c>
      <c r="AD676" s="23">
        <f t="shared" si="263"/>
        <v>103.9959752550494</v>
      </c>
      <c r="AE676" s="23">
        <f t="shared" si="264"/>
        <v>-0.2</v>
      </c>
      <c r="AF676" s="46">
        <f t="shared" si="265"/>
        <v>0.17428029301629386</v>
      </c>
      <c r="AG676" s="23">
        <f t="shared" si="266"/>
        <v>0.12859853491853077</v>
      </c>
      <c r="AH676" s="23">
        <f t="shared" si="267"/>
        <v>1.2328341873121076</v>
      </c>
      <c r="AI676" s="155">
        <f t="shared" si="268"/>
        <v>0.17561371858165409</v>
      </c>
      <c r="AJ676" s="155">
        <f t="shared" si="269"/>
        <v>2.5867238991648601E-2</v>
      </c>
      <c r="AK676" s="155">
        <f t="shared" si="270"/>
        <v>0.2014809575733027</v>
      </c>
      <c r="AL676" s="155">
        <f t="shared" si="271"/>
        <v>11.971152158745808</v>
      </c>
    </row>
    <row r="677" spans="1:38" s="156" customFormat="1" x14ac:dyDescent="0.35">
      <c r="A677" s="23">
        <f>'Uitgebreide invoer'!A677</f>
        <v>471.09999999999479</v>
      </c>
      <c r="B677" s="23">
        <f t="shared" si="250"/>
        <v>0.69999999999998863</v>
      </c>
      <c r="C677" s="23">
        <f>'Uitgebreide invoer'!B677</f>
        <v>0.2</v>
      </c>
      <c r="D677" s="23" t="str">
        <f>'Uitgebreide invoer'!C677</f>
        <v>100 - Riet</v>
      </c>
      <c r="E677" s="23">
        <f>'Uitgebreide invoer'!D677</f>
        <v>100</v>
      </c>
      <c r="F677" s="23">
        <f>'Uitgebreide invoer'!E677</f>
        <v>1.5</v>
      </c>
      <c r="G677" s="23">
        <f>'Uitgebreide invoer'!F677</f>
        <v>1.2</v>
      </c>
      <c r="H677" s="23">
        <f>'Uitgebreide invoer'!G677</f>
        <v>1.2</v>
      </c>
      <c r="I677" s="23">
        <f>'Uitgebreide invoer'!H677</f>
        <v>1</v>
      </c>
      <c r="J677" s="24">
        <f>J676+(+H677-I677)/(MAX('Invoerblad heterogene watergang'!$H$9:$H$17))*B677</f>
        <v>1.1345999999999852</v>
      </c>
      <c r="K677" s="24">
        <f t="shared" si="272"/>
        <v>1.9001861181452959</v>
      </c>
      <c r="L677" s="79">
        <f t="shared" si="273"/>
        <v>0.76541197272627581</v>
      </c>
      <c r="M677" s="91">
        <f>'Uitgebreide invoer'!K677</f>
        <v>50</v>
      </c>
      <c r="N677" s="89">
        <f t="shared" si="251"/>
        <v>1.4845999999999853</v>
      </c>
      <c r="O677" s="93" t="str">
        <f>'Uitgebreide invoer'!L677</f>
        <v>Begroeiing volgt bodemverloop</v>
      </c>
      <c r="P677" s="23">
        <f t="shared" si="252"/>
        <v>0.35</v>
      </c>
      <c r="Q677" s="24">
        <f t="shared" si="253"/>
        <v>2.4877917004992024E-4</v>
      </c>
      <c r="R677" s="23">
        <f>'Uitgebreide invoer'!I677</f>
        <v>0</v>
      </c>
      <c r="S677" s="23">
        <f t="shared" si="254"/>
        <v>0</v>
      </c>
      <c r="T677" s="24">
        <f t="shared" si="274"/>
        <v>0.41541197272627584</v>
      </c>
      <c r="U677" s="23" t="str">
        <f>'Uitgebreide invoer'!J677</f>
        <v>Nee</v>
      </c>
      <c r="V677" s="23">
        <f t="shared" si="255"/>
        <v>0.75734502789803526</v>
      </c>
      <c r="W677" s="23">
        <f t="shared" si="256"/>
        <v>2.6977891681062358</v>
      </c>
      <c r="X677" s="23">
        <f t="shared" si="257"/>
        <v>0.28072802606352965</v>
      </c>
      <c r="Y677" s="23">
        <f t="shared" si="258"/>
        <v>1.7972775992606245</v>
      </c>
      <c r="Z677" s="23">
        <f t="shared" si="259"/>
        <v>3.9597321145186317</v>
      </c>
      <c r="AA677" s="23">
        <f t="shared" si="260"/>
        <v>0.45388868420436368</v>
      </c>
      <c r="AB677" s="23">
        <f t="shared" si="261"/>
        <v>1.0399325713625891</v>
      </c>
      <c r="AC677" s="23">
        <f t="shared" si="262"/>
        <v>11.039850955746282</v>
      </c>
      <c r="AD677" s="23">
        <f t="shared" si="263"/>
        <v>103.9932571362589</v>
      </c>
      <c r="AE677" s="23">
        <f t="shared" si="264"/>
        <v>-0.2</v>
      </c>
      <c r="AF677" s="46">
        <f t="shared" si="265"/>
        <v>0.17427617801341594</v>
      </c>
      <c r="AG677" s="23">
        <f t="shared" si="266"/>
        <v>0.12861910993292036</v>
      </c>
      <c r="AH677" s="23">
        <f t="shared" si="267"/>
        <v>1.2330466066640395</v>
      </c>
      <c r="AI677" s="155">
        <f t="shared" si="268"/>
        <v>0.17560962374078876</v>
      </c>
      <c r="AJ677" s="155">
        <f t="shared" si="269"/>
        <v>2.5871356201146434E-2</v>
      </c>
      <c r="AK677" s="155">
        <f t="shared" si="270"/>
        <v>0.2014809799419352</v>
      </c>
      <c r="AL677" s="155">
        <f t="shared" si="271"/>
        <v>11.970858878386606</v>
      </c>
    </row>
    <row r="678" spans="1:38" s="156" customFormat="1" x14ac:dyDescent="0.35">
      <c r="A678" s="23">
        <f>'Uitgebreide invoer'!A678</f>
        <v>471.79999999999478</v>
      </c>
      <c r="B678" s="23">
        <f t="shared" si="250"/>
        <v>0.69999999999998863</v>
      </c>
      <c r="C678" s="23">
        <f>'Uitgebreide invoer'!B678</f>
        <v>0.2</v>
      </c>
      <c r="D678" s="23" t="str">
        <f>'Uitgebreide invoer'!C678</f>
        <v>100 - Riet</v>
      </c>
      <c r="E678" s="23">
        <f>'Uitgebreide invoer'!D678</f>
        <v>100</v>
      </c>
      <c r="F678" s="23">
        <f>'Uitgebreide invoer'!E678</f>
        <v>1.5</v>
      </c>
      <c r="G678" s="23">
        <f>'Uitgebreide invoer'!F678</f>
        <v>1.2</v>
      </c>
      <c r="H678" s="23">
        <f>'Uitgebreide invoer'!G678</f>
        <v>1.2</v>
      </c>
      <c r="I678" s="23">
        <f>'Uitgebreide invoer'!H678</f>
        <v>1</v>
      </c>
      <c r="J678" s="24">
        <f>J677+(+H678-I678)/(MAX('Invoerblad heterogene watergang'!$H$9:$H$17))*B678</f>
        <v>1.1347999999999852</v>
      </c>
      <c r="K678" s="24">
        <f t="shared" si="272"/>
        <v>1.9003602957953349</v>
      </c>
      <c r="L678" s="79">
        <f t="shared" si="273"/>
        <v>0.76538611814531077</v>
      </c>
      <c r="M678" s="91">
        <f>'Uitgebreide invoer'!K678</f>
        <v>50</v>
      </c>
      <c r="N678" s="89">
        <f t="shared" si="251"/>
        <v>1.4847999999999852</v>
      </c>
      <c r="O678" s="93" t="str">
        <f>'Uitgebreide invoer'!L678</f>
        <v>Begroeiing volgt bodemverloop</v>
      </c>
      <c r="P678" s="23">
        <f t="shared" si="252"/>
        <v>0.35</v>
      </c>
      <c r="Q678" s="24">
        <f t="shared" si="253"/>
        <v>2.4882521434161622E-4</v>
      </c>
      <c r="R678" s="23">
        <f>'Uitgebreide invoer'!I678</f>
        <v>0</v>
      </c>
      <c r="S678" s="23">
        <f t="shared" si="254"/>
        <v>0</v>
      </c>
      <c r="T678" s="24">
        <f t="shared" si="274"/>
        <v>0.41538611814531079</v>
      </c>
      <c r="U678" s="23" t="str">
        <f>'Uitgebreide invoer'!J678</f>
        <v>Nee</v>
      </c>
      <c r="V678" s="23">
        <f t="shared" si="255"/>
        <v>0.75728178249611811</v>
      </c>
      <c r="W678" s="23">
        <f t="shared" si="256"/>
        <v>2.6976959480888603</v>
      </c>
      <c r="X678" s="23">
        <f t="shared" si="257"/>
        <v>0.28071428250934</v>
      </c>
      <c r="Y678" s="23">
        <f t="shared" si="258"/>
        <v>1.7971872065486942</v>
      </c>
      <c r="Z678" s="23">
        <f t="shared" si="259"/>
        <v>3.9596388945012571</v>
      </c>
      <c r="AA678" s="23">
        <f t="shared" si="260"/>
        <v>0.45387654137968103</v>
      </c>
      <c r="AB678" s="23">
        <f t="shared" si="261"/>
        <v>1.0399054240525762</v>
      </c>
      <c r="AC678" s="23">
        <f t="shared" si="262"/>
        <v>11.038568734557096</v>
      </c>
      <c r="AD678" s="23">
        <f t="shared" si="263"/>
        <v>103.99054240525763</v>
      </c>
      <c r="AE678" s="23">
        <f t="shared" si="264"/>
        <v>-0.2</v>
      </c>
      <c r="AF678" s="46">
        <f t="shared" si="265"/>
        <v>0.17427206741442461</v>
      </c>
      <c r="AG678" s="23">
        <f t="shared" si="266"/>
        <v>0.12863966292787701</v>
      </c>
      <c r="AH678" s="23">
        <f t="shared" si="267"/>
        <v>1.2332590122478742</v>
      </c>
      <c r="AI678" s="155">
        <f t="shared" si="268"/>
        <v>0.17560553327401662</v>
      </c>
      <c r="AJ678" s="155">
        <f t="shared" si="269"/>
        <v>2.5875469003489162E-2</v>
      </c>
      <c r="AK678" s="155">
        <f t="shared" si="270"/>
        <v>0.20148100227750579</v>
      </c>
      <c r="AL678" s="155">
        <f t="shared" si="271"/>
        <v>11.970565973809236</v>
      </c>
    </row>
    <row r="679" spans="1:38" s="156" customFormat="1" x14ac:dyDescent="0.35">
      <c r="A679" s="23">
        <f>'Uitgebreide invoer'!A679</f>
        <v>472.49999999999477</v>
      </c>
      <c r="B679" s="23">
        <f t="shared" si="250"/>
        <v>0.69999999999998863</v>
      </c>
      <c r="C679" s="23">
        <f>'Uitgebreide invoer'!B679</f>
        <v>0.2</v>
      </c>
      <c r="D679" s="23" t="str">
        <f>'Uitgebreide invoer'!C679</f>
        <v>100 - Riet</v>
      </c>
      <c r="E679" s="23">
        <f>'Uitgebreide invoer'!D679</f>
        <v>100</v>
      </c>
      <c r="F679" s="23">
        <f>'Uitgebreide invoer'!E679</f>
        <v>1.5</v>
      </c>
      <c r="G679" s="23">
        <f>'Uitgebreide invoer'!F679</f>
        <v>1.2</v>
      </c>
      <c r="H679" s="23">
        <f>'Uitgebreide invoer'!G679</f>
        <v>1.2</v>
      </c>
      <c r="I679" s="23">
        <f>'Uitgebreide invoer'!H679</f>
        <v>1</v>
      </c>
      <c r="J679" s="24">
        <f>J678+(+H679-I679)/(MAX('Invoerblad heterogene watergang'!$H$9:$H$17))*B679</f>
        <v>1.1349999999999851</v>
      </c>
      <c r="K679" s="24">
        <f t="shared" si="272"/>
        <v>1.9005345056427432</v>
      </c>
      <c r="L679" s="79">
        <f t="shared" si="273"/>
        <v>0.76536029579534981</v>
      </c>
      <c r="M679" s="91">
        <f>'Uitgebreide invoer'!K679</f>
        <v>50</v>
      </c>
      <c r="N679" s="89">
        <f t="shared" si="251"/>
        <v>1.4849999999999852</v>
      </c>
      <c r="O679" s="93" t="str">
        <f>'Uitgebreide invoer'!L679</f>
        <v>Begroeiing volgt bodemverloop</v>
      </c>
      <c r="P679" s="23">
        <f t="shared" si="252"/>
        <v>0.35</v>
      </c>
      <c r="Q679" s="24">
        <f t="shared" si="253"/>
        <v>2.4887121058311834E-4</v>
      </c>
      <c r="R679" s="23">
        <f>'Uitgebreide invoer'!I679</f>
        <v>0</v>
      </c>
      <c r="S679" s="23">
        <f t="shared" si="254"/>
        <v>0</v>
      </c>
      <c r="T679" s="24">
        <f t="shared" si="274"/>
        <v>0.41536029579534983</v>
      </c>
      <c r="U679" s="23" t="str">
        <f>'Uitgebreide invoer'!J679</f>
        <v>Nee</v>
      </c>
      <c r="V679" s="23">
        <f t="shared" si="255"/>
        <v>0.75721861793922052</v>
      </c>
      <c r="W679" s="23">
        <f t="shared" si="256"/>
        <v>2.6976028442820232</v>
      </c>
      <c r="X679" s="23">
        <f t="shared" si="257"/>
        <v>0.28070055588214543</v>
      </c>
      <c r="Y679" s="23">
        <f t="shared" si="258"/>
        <v>1.7970969285243377</v>
      </c>
      <c r="Z679" s="23">
        <f t="shared" si="259"/>
        <v>3.9595457906944196</v>
      </c>
      <c r="AA679" s="23">
        <f t="shared" si="260"/>
        <v>0.45386441362739371</v>
      </c>
      <c r="AB679" s="23">
        <f t="shared" si="261"/>
        <v>1.039878310585117</v>
      </c>
      <c r="AC679" s="23">
        <f t="shared" si="262"/>
        <v>11.037288189791834</v>
      </c>
      <c r="AD679" s="23">
        <f t="shared" si="263"/>
        <v>103.9878310585117</v>
      </c>
      <c r="AE679" s="23">
        <f t="shared" si="264"/>
        <v>-0.2</v>
      </c>
      <c r="AF679" s="46">
        <f t="shared" si="265"/>
        <v>0.1742679612165568</v>
      </c>
      <c r="AG679" s="23">
        <f t="shared" si="266"/>
        <v>0.12866019391721606</v>
      </c>
      <c r="AH679" s="23">
        <f t="shared" si="267"/>
        <v>1.2334714040735526</v>
      </c>
      <c r="AI679" s="155">
        <f t="shared" si="268"/>
        <v>0.17560144717861687</v>
      </c>
      <c r="AJ679" s="155">
        <f t="shared" si="269"/>
        <v>2.5879577401444601E-2</v>
      </c>
      <c r="AK679" s="155">
        <f t="shared" si="270"/>
        <v>0.20148102458006145</v>
      </c>
      <c r="AL679" s="155">
        <f t="shared" si="271"/>
        <v>11.970273444598133</v>
      </c>
    </row>
    <row r="680" spans="1:38" s="156" customFormat="1" x14ac:dyDescent="0.35">
      <c r="A680" s="23">
        <f>'Uitgebreide invoer'!A680</f>
        <v>473.19999999999476</v>
      </c>
      <c r="B680" s="23">
        <f t="shared" si="250"/>
        <v>0.69999999999998863</v>
      </c>
      <c r="C680" s="23">
        <f>'Uitgebreide invoer'!B680</f>
        <v>0.2</v>
      </c>
      <c r="D680" s="23" t="str">
        <f>'Uitgebreide invoer'!C680</f>
        <v>100 - Riet</v>
      </c>
      <c r="E680" s="23">
        <f>'Uitgebreide invoer'!D680</f>
        <v>100</v>
      </c>
      <c r="F680" s="23">
        <f>'Uitgebreide invoer'!E680</f>
        <v>1.5</v>
      </c>
      <c r="G680" s="23">
        <f>'Uitgebreide invoer'!F680</f>
        <v>1.2</v>
      </c>
      <c r="H680" s="23">
        <f>'Uitgebreide invoer'!G680</f>
        <v>1.2</v>
      </c>
      <c r="I680" s="23">
        <f>'Uitgebreide invoer'!H680</f>
        <v>1</v>
      </c>
      <c r="J680" s="24">
        <f>J679+(+H680-I680)/(MAX('Invoerblad heterogene watergang'!$H$9:$H$17))*B680</f>
        <v>1.1351999999999851</v>
      </c>
      <c r="K680" s="24">
        <f t="shared" si="272"/>
        <v>1.900708747653904</v>
      </c>
      <c r="L680" s="79">
        <f t="shared" si="273"/>
        <v>0.76533450564275807</v>
      </c>
      <c r="M680" s="91">
        <f>'Uitgebreide invoer'!K680</f>
        <v>50</v>
      </c>
      <c r="N680" s="89">
        <f t="shared" si="251"/>
        <v>1.4851999999999852</v>
      </c>
      <c r="O680" s="93" t="str">
        <f>'Uitgebreide invoer'!L680</f>
        <v>Begroeiing volgt bodemverloop</v>
      </c>
      <c r="P680" s="23">
        <f t="shared" si="252"/>
        <v>0.35</v>
      </c>
      <c r="Q680" s="24">
        <f t="shared" si="253"/>
        <v>2.4891715880127869E-4</v>
      </c>
      <c r="R680" s="23">
        <f>'Uitgebreide invoer'!I680</f>
        <v>0</v>
      </c>
      <c r="S680" s="23">
        <f t="shared" si="254"/>
        <v>0</v>
      </c>
      <c r="T680" s="24">
        <f t="shared" si="274"/>
        <v>0.41533450564275809</v>
      </c>
      <c r="U680" s="23" t="str">
        <f>'Uitgebreide invoer'!J680</f>
        <v>Nee</v>
      </c>
      <c r="V680" s="23">
        <f t="shared" si="255"/>
        <v>0.75715553413758108</v>
      </c>
      <c r="W680" s="23">
        <f t="shared" si="256"/>
        <v>2.6975098565644515</v>
      </c>
      <c r="X680" s="23">
        <f t="shared" si="257"/>
        <v>0.28068684616481598</v>
      </c>
      <c r="Y680" s="23">
        <f t="shared" si="258"/>
        <v>1.7970067650624768</v>
      </c>
      <c r="Z680" s="23">
        <f t="shared" si="259"/>
        <v>3.9594528029768483</v>
      </c>
      <c r="AA680" s="23">
        <f t="shared" si="260"/>
        <v>0.45385230093194379</v>
      </c>
      <c r="AB680" s="23">
        <f t="shared" si="261"/>
        <v>1.0398512309248957</v>
      </c>
      <c r="AC680" s="23">
        <f t="shared" si="262"/>
        <v>11.036009319489656</v>
      </c>
      <c r="AD680" s="23">
        <f t="shared" si="263"/>
        <v>103.98512309248957</v>
      </c>
      <c r="AE680" s="23">
        <f t="shared" si="264"/>
        <v>-0.2</v>
      </c>
      <c r="AF680" s="46">
        <f t="shared" si="265"/>
        <v>0.17426385941704581</v>
      </c>
      <c r="AG680" s="23">
        <f t="shared" si="266"/>
        <v>0.12868070291477102</v>
      </c>
      <c r="AH680" s="23">
        <f t="shared" si="267"/>
        <v>1.233683782151024</v>
      </c>
      <c r="AI680" s="155">
        <f t="shared" si="268"/>
        <v>0.175597365451865</v>
      </c>
      <c r="AJ680" s="155">
        <f t="shared" si="269"/>
        <v>2.5883681397783739E-2</v>
      </c>
      <c r="AK680" s="155">
        <f t="shared" si="270"/>
        <v>0.20148104684964874</v>
      </c>
      <c r="AL680" s="155">
        <f t="shared" si="271"/>
        <v>11.96998129033801</v>
      </c>
    </row>
    <row r="681" spans="1:38" s="156" customFormat="1" x14ac:dyDescent="0.35">
      <c r="A681" s="23">
        <f>'Uitgebreide invoer'!A681</f>
        <v>473.89999999999475</v>
      </c>
      <c r="B681" s="23">
        <f t="shared" si="250"/>
        <v>0.69999999999998863</v>
      </c>
      <c r="C681" s="23">
        <f>'Uitgebreide invoer'!B681</f>
        <v>0.2</v>
      </c>
      <c r="D681" s="23" t="str">
        <f>'Uitgebreide invoer'!C681</f>
        <v>100 - Riet</v>
      </c>
      <c r="E681" s="23">
        <f>'Uitgebreide invoer'!D681</f>
        <v>100</v>
      </c>
      <c r="F681" s="23">
        <f>'Uitgebreide invoer'!E681</f>
        <v>1.5</v>
      </c>
      <c r="G681" s="23">
        <f>'Uitgebreide invoer'!F681</f>
        <v>1.2</v>
      </c>
      <c r="H681" s="23">
        <f>'Uitgebreide invoer'!G681</f>
        <v>1.2</v>
      </c>
      <c r="I681" s="23">
        <f>'Uitgebreide invoer'!H681</f>
        <v>1</v>
      </c>
      <c r="J681" s="24">
        <f>J680+(+H681-I681)/(MAX('Invoerblad heterogene watergang'!$H$9:$H$17))*B681</f>
        <v>1.1353999999999851</v>
      </c>
      <c r="K681" s="24">
        <f t="shared" si="272"/>
        <v>1.90088302179522</v>
      </c>
      <c r="L681" s="79">
        <f t="shared" si="273"/>
        <v>0.76530874765391887</v>
      </c>
      <c r="M681" s="91">
        <f>'Uitgebreide invoer'!K681</f>
        <v>50</v>
      </c>
      <c r="N681" s="89">
        <f t="shared" si="251"/>
        <v>1.4853999999999852</v>
      </c>
      <c r="O681" s="93" t="str">
        <f>'Uitgebreide invoer'!L681</f>
        <v>Begroeiing volgt bodemverloop</v>
      </c>
      <c r="P681" s="23">
        <f t="shared" si="252"/>
        <v>0.35</v>
      </c>
      <c r="Q681" s="24">
        <f t="shared" si="253"/>
        <v>2.4896305902299677E-4</v>
      </c>
      <c r="R681" s="23">
        <f>'Uitgebreide invoer'!I681</f>
        <v>0</v>
      </c>
      <c r="S681" s="23">
        <f t="shared" si="254"/>
        <v>0</v>
      </c>
      <c r="T681" s="24">
        <f t="shared" si="274"/>
        <v>0.4153087476539189</v>
      </c>
      <c r="U681" s="23" t="str">
        <f>'Uitgebreide invoer'!J681</f>
        <v>Nee</v>
      </c>
      <c r="V681" s="23">
        <f t="shared" si="255"/>
        <v>0.75709253100150242</v>
      </c>
      <c r="W681" s="23">
        <f t="shared" si="256"/>
        <v>2.6974169848149394</v>
      </c>
      <c r="X681" s="23">
        <f t="shared" si="257"/>
        <v>0.2806731533402293</v>
      </c>
      <c r="Y681" s="23">
        <f t="shared" si="258"/>
        <v>1.7969167160381172</v>
      </c>
      <c r="Z681" s="23">
        <f t="shared" si="259"/>
        <v>3.9593599312273353</v>
      </c>
      <c r="AA681" s="23">
        <f t="shared" si="260"/>
        <v>0.45384020327778157</v>
      </c>
      <c r="AB681" s="23">
        <f t="shared" si="261"/>
        <v>1.0398241850366148</v>
      </c>
      <c r="AC681" s="23">
        <f t="shared" si="262"/>
        <v>11.034732121691389</v>
      </c>
      <c r="AD681" s="23">
        <f t="shared" si="263"/>
        <v>103.98241850366148</v>
      </c>
      <c r="AE681" s="23">
        <f t="shared" si="264"/>
        <v>-0.2</v>
      </c>
      <c r="AF681" s="46">
        <f t="shared" si="265"/>
        <v>0.17425976201312213</v>
      </c>
      <c r="AG681" s="23">
        <f t="shared" si="266"/>
        <v>0.12870118993438942</v>
      </c>
      <c r="AH681" s="23">
        <f t="shared" si="267"/>
        <v>1.2338961464902418</v>
      </c>
      <c r="AI681" s="155">
        <f t="shared" si="268"/>
        <v>0.17559328809103372</v>
      </c>
      <c r="AJ681" s="155">
        <f t="shared" si="269"/>
        <v>2.5887780995281023E-2</v>
      </c>
      <c r="AK681" s="155">
        <f t="shared" si="270"/>
        <v>0.20148106908631475</v>
      </c>
      <c r="AL681" s="155">
        <f t="shared" si="271"/>
        <v>11.969689510613843</v>
      </c>
    </row>
    <row r="682" spans="1:38" s="156" customFormat="1" x14ac:dyDescent="0.35">
      <c r="A682" s="23">
        <f>'Uitgebreide invoer'!A682</f>
        <v>474.59999999999474</v>
      </c>
      <c r="B682" s="23">
        <f t="shared" si="250"/>
        <v>0.69999999999998863</v>
      </c>
      <c r="C682" s="23">
        <f>'Uitgebreide invoer'!B682</f>
        <v>0.2</v>
      </c>
      <c r="D682" s="23" t="str">
        <f>'Uitgebreide invoer'!C682</f>
        <v>100 - Riet</v>
      </c>
      <c r="E682" s="23">
        <f>'Uitgebreide invoer'!D682</f>
        <v>100</v>
      </c>
      <c r="F682" s="23">
        <f>'Uitgebreide invoer'!E682</f>
        <v>1.5</v>
      </c>
      <c r="G682" s="23">
        <f>'Uitgebreide invoer'!F682</f>
        <v>1.2</v>
      </c>
      <c r="H682" s="23">
        <f>'Uitgebreide invoer'!G682</f>
        <v>1.2</v>
      </c>
      <c r="I682" s="23">
        <f>'Uitgebreide invoer'!H682</f>
        <v>1</v>
      </c>
      <c r="J682" s="24">
        <f>J681+(+H682-I682)/(MAX('Invoerblad heterogene watergang'!$H$9:$H$17))*B682</f>
        <v>1.1355999999999851</v>
      </c>
      <c r="K682" s="24">
        <f t="shared" si="272"/>
        <v>1.9010573280331127</v>
      </c>
      <c r="L682" s="79">
        <f t="shared" si="273"/>
        <v>0.76528302179523489</v>
      </c>
      <c r="M682" s="91">
        <f>'Uitgebreide invoer'!K682</f>
        <v>50</v>
      </c>
      <c r="N682" s="89">
        <f t="shared" si="251"/>
        <v>1.4855999999999852</v>
      </c>
      <c r="O682" s="93" t="str">
        <f>'Uitgebreide invoer'!L682</f>
        <v>Begroeiing volgt bodemverloop</v>
      </c>
      <c r="P682" s="23">
        <f t="shared" si="252"/>
        <v>0.35</v>
      </c>
      <c r="Q682" s="24">
        <f t="shared" si="253"/>
        <v>2.4900891127521501E-4</v>
      </c>
      <c r="R682" s="23">
        <f>'Uitgebreide invoer'!I682</f>
        <v>0</v>
      </c>
      <c r="S682" s="23">
        <f t="shared" si="254"/>
        <v>0</v>
      </c>
      <c r="T682" s="24">
        <f t="shared" si="274"/>
        <v>0.41528302179523491</v>
      </c>
      <c r="U682" s="23" t="str">
        <f>'Uitgebreide invoer'!J682</f>
        <v>Nee</v>
      </c>
      <c r="V682" s="23">
        <f t="shared" si="255"/>
        <v>0.75702960844135414</v>
      </c>
      <c r="W682" s="23">
        <f t="shared" si="256"/>
        <v>2.6973242289123487</v>
      </c>
      <c r="X682" s="23">
        <f t="shared" si="257"/>
        <v>0.28065947739127151</v>
      </c>
      <c r="Y682" s="23">
        <f t="shared" si="258"/>
        <v>1.7968267813263508</v>
      </c>
      <c r="Z682" s="23">
        <f t="shared" si="259"/>
        <v>3.9592671753247446</v>
      </c>
      <c r="AA682" s="23">
        <f t="shared" si="260"/>
        <v>0.45382812064936551</v>
      </c>
      <c r="AB682" s="23">
        <f t="shared" si="261"/>
        <v>1.0397971728849966</v>
      </c>
      <c r="AC682" s="23">
        <f t="shared" si="262"/>
        <v>11.033456594439604</v>
      </c>
      <c r="AD682" s="23">
        <f t="shared" si="263"/>
        <v>103.97971728849966</v>
      </c>
      <c r="AE682" s="23">
        <f t="shared" si="264"/>
        <v>-0.2</v>
      </c>
      <c r="AF682" s="46">
        <f t="shared" si="265"/>
        <v>0.17425566900201281</v>
      </c>
      <c r="AG682" s="23">
        <f t="shared" si="266"/>
        <v>0.12872165498993601</v>
      </c>
      <c r="AH682" s="23">
        <f t="shared" si="267"/>
        <v>1.2341084971011669</v>
      </c>
      <c r="AI682" s="155">
        <f t="shared" si="268"/>
        <v>0.17558921509339215</v>
      </c>
      <c r="AJ682" s="155">
        <f t="shared" si="269"/>
        <v>2.5891876196713952E-2</v>
      </c>
      <c r="AK682" s="155">
        <f t="shared" si="270"/>
        <v>0.20148109129010611</v>
      </c>
      <c r="AL682" s="155">
        <f t="shared" si="271"/>
        <v>11.969398105010917</v>
      </c>
    </row>
    <row r="683" spans="1:38" s="156" customFormat="1" x14ac:dyDescent="0.35">
      <c r="A683" s="23">
        <f>'Uitgebreide invoer'!A683</f>
        <v>475.29999999999472</v>
      </c>
      <c r="B683" s="23">
        <f t="shared" si="250"/>
        <v>0.69999999999998863</v>
      </c>
      <c r="C683" s="23">
        <f>'Uitgebreide invoer'!B683</f>
        <v>0.2</v>
      </c>
      <c r="D683" s="23" t="str">
        <f>'Uitgebreide invoer'!C683</f>
        <v>100 - Riet</v>
      </c>
      <c r="E683" s="23">
        <f>'Uitgebreide invoer'!D683</f>
        <v>100</v>
      </c>
      <c r="F683" s="23">
        <f>'Uitgebreide invoer'!E683</f>
        <v>1.5</v>
      </c>
      <c r="G683" s="23">
        <f>'Uitgebreide invoer'!F683</f>
        <v>1.2</v>
      </c>
      <c r="H683" s="23">
        <f>'Uitgebreide invoer'!G683</f>
        <v>1.2</v>
      </c>
      <c r="I683" s="23">
        <f>'Uitgebreide invoer'!H683</f>
        <v>1</v>
      </c>
      <c r="J683" s="24">
        <f>J682+(+H683-I683)/(MAX('Invoerblad heterogene watergang'!$H$9:$H$17))*B683</f>
        <v>1.135799999999985</v>
      </c>
      <c r="K683" s="24">
        <f t="shared" si="272"/>
        <v>1.9012316663340221</v>
      </c>
      <c r="L683" s="79">
        <f t="shared" si="273"/>
        <v>0.76525732803312763</v>
      </c>
      <c r="M683" s="91">
        <f>'Uitgebreide invoer'!K683</f>
        <v>50</v>
      </c>
      <c r="N683" s="89">
        <f t="shared" si="251"/>
        <v>1.4857999999999851</v>
      </c>
      <c r="O683" s="93" t="str">
        <f>'Uitgebreide invoer'!L683</f>
        <v>Begroeiing volgt bodemverloop</v>
      </c>
      <c r="P683" s="23">
        <f t="shared" si="252"/>
        <v>0.35</v>
      </c>
      <c r="Q683" s="24">
        <f t="shared" si="253"/>
        <v>2.4905471558492028E-4</v>
      </c>
      <c r="R683" s="23">
        <f>'Uitgebreide invoer'!I683</f>
        <v>0</v>
      </c>
      <c r="S683" s="23">
        <f t="shared" si="254"/>
        <v>0</v>
      </c>
      <c r="T683" s="24">
        <f t="shared" si="274"/>
        <v>0.41525732803312765</v>
      </c>
      <c r="U683" s="23" t="str">
        <f>'Uitgebreide invoer'!J683</f>
        <v>Nee</v>
      </c>
      <c r="V683" s="23">
        <f t="shared" si="255"/>
        <v>0.75696676636757199</v>
      </c>
      <c r="W683" s="23">
        <f t="shared" si="256"/>
        <v>2.6972315887356118</v>
      </c>
      <c r="X683" s="23">
        <f t="shared" si="257"/>
        <v>0.28064581830083685</v>
      </c>
      <c r="Y683" s="23">
        <f t="shared" si="258"/>
        <v>1.7967369608023558</v>
      </c>
      <c r="Z683" s="23">
        <f t="shared" si="259"/>
        <v>3.9591745351480077</v>
      </c>
      <c r="AA683" s="23">
        <f t="shared" si="260"/>
        <v>0.45381605303116235</v>
      </c>
      <c r="AB683" s="23">
        <f t="shared" si="261"/>
        <v>1.0397701944347837</v>
      </c>
      <c r="AC683" s="23">
        <f t="shared" si="262"/>
        <v>11.032182735778584</v>
      </c>
      <c r="AD683" s="23">
        <f t="shared" si="263"/>
        <v>103.97701944347837</v>
      </c>
      <c r="AE683" s="23">
        <f t="shared" si="264"/>
        <v>-0.2</v>
      </c>
      <c r="AF683" s="46">
        <f t="shared" si="265"/>
        <v>0.17425158038094177</v>
      </c>
      <c r="AG683" s="23">
        <f t="shared" si="266"/>
        <v>0.12874209809529122</v>
      </c>
      <c r="AH683" s="23">
        <f t="shared" si="267"/>
        <v>1.2343208339937664</v>
      </c>
      <c r="AI683" s="155">
        <f t="shared" si="268"/>
        <v>0.17558514645620635</v>
      </c>
      <c r="AJ683" s="155">
        <f t="shared" si="269"/>
        <v>2.589596700486323E-2</v>
      </c>
      <c r="AK683" s="155">
        <f t="shared" si="270"/>
        <v>0.20148111346106959</v>
      </c>
      <c r="AL683" s="155">
        <f t="shared" si="271"/>
        <v>11.969107073114802</v>
      </c>
    </row>
    <row r="684" spans="1:38" s="156" customFormat="1" x14ac:dyDescent="0.35">
      <c r="A684" s="23">
        <f>'Uitgebreide invoer'!A684</f>
        <v>475.99999999999471</v>
      </c>
      <c r="B684" s="23">
        <f t="shared" si="250"/>
        <v>0.69999999999998863</v>
      </c>
      <c r="C684" s="23">
        <f>'Uitgebreide invoer'!B684</f>
        <v>0.2</v>
      </c>
      <c r="D684" s="23" t="str">
        <f>'Uitgebreide invoer'!C684</f>
        <v>100 - Riet</v>
      </c>
      <c r="E684" s="23">
        <f>'Uitgebreide invoer'!D684</f>
        <v>100</v>
      </c>
      <c r="F684" s="23">
        <f>'Uitgebreide invoer'!E684</f>
        <v>1.5</v>
      </c>
      <c r="G684" s="23">
        <f>'Uitgebreide invoer'!F684</f>
        <v>1.2</v>
      </c>
      <c r="H684" s="23">
        <f>'Uitgebreide invoer'!G684</f>
        <v>1.2</v>
      </c>
      <c r="I684" s="23">
        <f>'Uitgebreide invoer'!H684</f>
        <v>1</v>
      </c>
      <c r="J684" s="24">
        <f>J683+(+H684-I684)/(MAX('Invoerblad heterogene watergang'!$H$9:$H$17))*B684</f>
        <v>1.135999999999985</v>
      </c>
      <c r="K684" s="24">
        <f t="shared" si="272"/>
        <v>1.9014060366644074</v>
      </c>
      <c r="L684" s="79">
        <f t="shared" si="273"/>
        <v>0.76523166633403705</v>
      </c>
      <c r="M684" s="91">
        <f>'Uitgebreide invoer'!K684</f>
        <v>50</v>
      </c>
      <c r="N684" s="89">
        <f t="shared" si="251"/>
        <v>1.4859999999999851</v>
      </c>
      <c r="O684" s="93" t="str">
        <f>'Uitgebreide invoer'!L684</f>
        <v>Begroeiing volgt bodemverloop</v>
      </c>
      <c r="P684" s="23">
        <f t="shared" si="252"/>
        <v>0.35</v>
      </c>
      <c r="Q684" s="24">
        <f t="shared" si="253"/>
        <v>2.4910047197914477E-4</v>
      </c>
      <c r="R684" s="23">
        <f>'Uitgebreide invoer'!I684</f>
        <v>0</v>
      </c>
      <c r="S684" s="23">
        <f t="shared" si="254"/>
        <v>0</v>
      </c>
      <c r="T684" s="24">
        <f t="shared" si="274"/>
        <v>0.41523166633403708</v>
      </c>
      <c r="U684" s="23" t="str">
        <f>'Uitgebreide invoer'!J684</f>
        <v>Nee</v>
      </c>
      <c r="V684" s="23">
        <f t="shared" si="255"/>
        <v>0.75690400469065611</v>
      </c>
      <c r="W684" s="23">
        <f t="shared" si="256"/>
        <v>2.697139064163725</v>
      </c>
      <c r="X684" s="23">
        <f t="shared" si="257"/>
        <v>0.28063217605182766</v>
      </c>
      <c r="Y684" s="23">
        <f t="shared" si="258"/>
        <v>1.7966472543413949</v>
      </c>
      <c r="Z684" s="23">
        <f t="shared" si="259"/>
        <v>3.9590820105761209</v>
      </c>
      <c r="AA684" s="23">
        <f t="shared" si="260"/>
        <v>0.45380400040764729</v>
      </c>
      <c r="AB684" s="23">
        <f t="shared" si="261"/>
        <v>1.0397432496507388</v>
      </c>
      <c r="AC684" s="23">
        <f t="shared" si="262"/>
        <v>11.030910543754288</v>
      </c>
      <c r="AD684" s="23">
        <f t="shared" si="263"/>
        <v>103.97432496507389</v>
      </c>
      <c r="AE684" s="23">
        <f t="shared" si="264"/>
        <v>-0.2</v>
      </c>
      <c r="AF684" s="46">
        <f t="shared" si="265"/>
        <v>0.17424749614712975</v>
      </c>
      <c r="AG684" s="23">
        <f t="shared" si="266"/>
        <v>0.12876251926435128</v>
      </c>
      <c r="AH684" s="23">
        <f t="shared" si="267"/>
        <v>1.2345331571780132</v>
      </c>
      <c r="AI684" s="155">
        <f t="shared" si="268"/>
        <v>0.17558108217673898</v>
      </c>
      <c r="AJ684" s="155">
        <f t="shared" si="269"/>
        <v>2.5900053422512882E-2</v>
      </c>
      <c r="AK684" s="155">
        <f t="shared" si="270"/>
        <v>0.20148113559925188</v>
      </c>
      <c r="AL684" s="155">
        <f t="shared" si="271"/>
        <v>11.968816414511332</v>
      </c>
    </row>
    <row r="685" spans="1:38" s="156" customFormat="1" x14ac:dyDescent="0.35">
      <c r="A685" s="23">
        <f>'Uitgebreide invoer'!A685</f>
        <v>476.6999999999947</v>
      </c>
      <c r="B685" s="23">
        <f t="shared" si="250"/>
        <v>0.69999999999998863</v>
      </c>
      <c r="C685" s="23">
        <f>'Uitgebreide invoer'!B685</f>
        <v>0.2</v>
      </c>
      <c r="D685" s="23" t="str">
        <f>'Uitgebreide invoer'!C685</f>
        <v>100 - Riet</v>
      </c>
      <c r="E685" s="23">
        <f>'Uitgebreide invoer'!D685</f>
        <v>100</v>
      </c>
      <c r="F685" s="23">
        <f>'Uitgebreide invoer'!E685</f>
        <v>1.5</v>
      </c>
      <c r="G685" s="23">
        <f>'Uitgebreide invoer'!F685</f>
        <v>1.2</v>
      </c>
      <c r="H685" s="23">
        <f>'Uitgebreide invoer'!G685</f>
        <v>1.2</v>
      </c>
      <c r="I685" s="23">
        <f>'Uitgebreide invoer'!H685</f>
        <v>1</v>
      </c>
      <c r="J685" s="24">
        <f>J684+(+H685-I685)/(MAX('Invoerblad heterogene watergang'!$H$9:$H$17))*B685</f>
        <v>1.136199999999985</v>
      </c>
      <c r="K685" s="24">
        <f t="shared" si="272"/>
        <v>1.9015804389907469</v>
      </c>
      <c r="L685" s="79">
        <f t="shared" si="273"/>
        <v>0.76520603666442244</v>
      </c>
      <c r="M685" s="91">
        <f>'Uitgebreide invoer'!K685</f>
        <v>50</v>
      </c>
      <c r="N685" s="89">
        <f t="shared" si="251"/>
        <v>1.4861999999999851</v>
      </c>
      <c r="O685" s="93" t="str">
        <f>'Uitgebreide invoer'!L685</f>
        <v>Begroeiing volgt bodemverloop</v>
      </c>
      <c r="P685" s="23">
        <f t="shared" si="252"/>
        <v>0.35</v>
      </c>
      <c r="Q685" s="24">
        <f t="shared" si="253"/>
        <v>2.4914618048496367E-4</v>
      </c>
      <c r="R685" s="23">
        <f>'Uitgebreide invoer'!I685</f>
        <v>0</v>
      </c>
      <c r="S685" s="23">
        <f t="shared" si="254"/>
        <v>0</v>
      </c>
      <c r="T685" s="24">
        <f t="shared" si="274"/>
        <v>0.41520603666442246</v>
      </c>
      <c r="U685" s="23" t="str">
        <f>'Uitgebreide invoer'!J685</f>
        <v>Nee</v>
      </c>
      <c r="V685" s="23">
        <f t="shared" si="255"/>
        <v>0.75684132332117349</v>
      </c>
      <c r="W685" s="23">
        <f t="shared" si="256"/>
        <v>2.6970466550757561</v>
      </c>
      <c r="X685" s="23">
        <f t="shared" si="257"/>
        <v>0.28061855062715441</v>
      </c>
      <c r="Y685" s="23">
        <f t="shared" si="258"/>
        <v>1.796557661818817</v>
      </c>
      <c r="Z685" s="23">
        <f t="shared" si="259"/>
        <v>3.9589896014881525</v>
      </c>
      <c r="AA685" s="23">
        <f t="shared" si="260"/>
        <v>0.45379196276330341</v>
      </c>
      <c r="AB685" s="23">
        <f t="shared" si="261"/>
        <v>1.0397163384976436</v>
      </c>
      <c r="AC685" s="23">
        <f t="shared" si="262"/>
        <v>11.029640016414419</v>
      </c>
      <c r="AD685" s="23">
        <f t="shared" si="263"/>
        <v>103.97163384976436</v>
      </c>
      <c r="AE685" s="23">
        <f t="shared" si="264"/>
        <v>-0.2</v>
      </c>
      <c r="AF685" s="46">
        <f t="shared" si="265"/>
        <v>0.17424341629779413</v>
      </c>
      <c r="AG685" s="23">
        <f t="shared" si="266"/>
        <v>0.12878291851102938</v>
      </c>
      <c r="AH685" s="23">
        <f t="shared" si="267"/>
        <v>1.2347454666638871</v>
      </c>
      <c r="AI685" s="155">
        <f t="shared" si="268"/>
        <v>0.17557702225224947</v>
      </c>
      <c r="AJ685" s="155">
        <f t="shared" si="269"/>
        <v>2.5904135452449951E-2</v>
      </c>
      <c r="AK685" s="155">
        <f t="shared" si="270"/>
        <v>0.20148115770469943</v>
      </c>
      <c r="AL685" s="155">
        <f t="shared" si="271"/>
        <v>11.96852612878665</v>
      </c>
    </row>
    <row r="686" spans="1:38" s="156" customFormat="1" x14ac:dyDescent="0.35">
      <c r="A686" s="23">
        <f>'Uitgebreide invoer'!A686</f>
        <v>477.39999999999469</v>
      </c>
      <c r="B686" s="23">
        <f t="shared" si="250"/>
        <v>0.69999999999998863</v>
      </c>
      <c r="C686" s="23">
        <f>'Uitgebreide invoer'!B686</f>
        <v>0.2</v>
      </c>
      <c r="D686" s="23" t="str">
        <f>'Uitgebreide invoer'!C686</f>
        <v>100 - Riet</v>
      </c>
      <c r="E686" s="23">
        <f>'Uitgebreide invoer'!D686</f>
        <v>100</v>
      </c>
      <c r="F686" s="23">
        <f>'Uitgebreide invoer'!E686</f>
        <v>1.5</v>
      </c>
      <c r="G686" s="23">
        <f>'Uitgebreide invoer'!F686</f>
        <v>1.2</v>
      </c>
      <c r="H686" s="23">
        <f>'Uitgebreide invoer'!G686</f>
        <v>1.2</v>
      </c>
      <c r="I686" s="23">
        <f>'Uitgebreide invoer'!H686</f>
        <v>1</v>
      </c>
      <c r="J686" s="24">
        <f>J685+(+H686-I686)/(MAX('Invoerblad heterogene watergang'!$H$9:$H$17))*B686</f>
        <v>1.136399999999985</v>
      </c>
      <c r="K686" s="24">
        <f t="shared" si="272"/>
        <v>1.9017548732795375</v>
      </c>
      <c r="L686" s="79">
        <f t="shared" si="273"/>
        <v>0.76518043899076194</v>
      </c>
      <c r="M686" s="91">
        <f>'Uitgebreide invoer'!K686</f>
        <v>50</v>
      </c>
      <c r="N686" s="89">
        <f t="shared" si="251"/>
        <v>1.4863999999999851</v>
      </c>
      <c r="O686" s="93" t="str">
        <f>'Uitgebreide invoer'!L686</f>
        <v>Begroeiing volgt bodemverloop</v>
      </c>
      <c r="P686" s="23">
        <f t="shared" si="252"/>
        <v>0.35</v>
      </c>
      <c r="Q686" s="24">
        <f t="shared" si="253"/>
        <v>2.4919184112949625E-4</v>
      </c>
      <c r="R686" s="23">
        <f>'Uitgebreide invoer'!I686</f>
        <v>0</v>
      </c>
      <c r="S686" s="23">
        <f t="shared" si="254"/>
        <v>0</v>
      </c>
      <c r="T686" s="24">
        <f t="shared" si="274"/>
        <v>0.41518043899076196</v>
      </c>
      <c r="U686" s="23" t="str">
        <f>'Uitgebreide invoer'!J686</f>
        <v>Nee</v>
      </c>
      <c r="V686" s="23">
        <f t="shared" si="255"/>
        <v>0.75677872216975706</v>
      </c>
      <c r="W686" s="23">
        <f t="shared" si="256"/>
        <v>2.6969543613508407</v>
      </c>
      <c r="X686" s="23">
        <f t="shared" si="257"/>
        <v>0.28060494200973596</v>
      </c>
      <c r="Y686" s="23">
        <f t="shared" si="258"/>
        <v>1.7964681831100568</v>
      </c>
      <c r="Z686" s="23">
        <f t="shared" si="259"/>
        <v>3.9588973077632366</v>
      </c>
      <c r="AA686" s="23">
        <f t="shared" si="260"/>
        <v>0.45377994008262246</v>
      </c>
      <c r="AB686" s="23">
        <f t="shared" si="261"/>
        <v>1.0396894609402998</v>
      </c>
      <c r="AC686" s="23">
        <f t="shared" si="262"/>
        <v>11.028371151808376</v>
      </c>
      <c r="AD686" s="23">
        <f t="shared" si="263"/>
        <v>103.96894609402997</v>
      </c>
      <c r="AE686" s="23">
        <f t="shared" si="264"/>
        <v>-0.2</v>
      </c>
      <c r="AF686" s="46">
        <f t="shared" si="265"/>
        <v>0.17423934083014922</v>
      </c>
      <c r="AG686" s="23">
        <f t="shared" si="266"/>
        <v>0.12880329584925396</v>
      </c>
      <c r="AH686" s="23">
        <f t="shared" si="267"/>
        <v>1.2349577624613741</v>
      </c>
      <c r="AI686" s="155">
        <f t="shared" si="268"/>
        <v>0.17557296667999403</v>
      </c>
      <c r="AJ686" s="155">
        <f t="shared" si="269"/>
        <v>2.5908213097464678E-2</v>
      </c>
      <c r="AK686" s="155">
        <f t="shared" si="270"/>
        <v>0.20148117977745872</v>
      </c>
      <c r="AL686" s="155">
        <f t="shared" si="271"/>
        <v>11.968236215527167</v>
      </c>
    </row>
    <row r="687" spans="1:38" s="156" customFormat="1" x14ac:dyDescent="0.35">
      <c r="A687" s="23">
        <f>'Uitgebreide invoer'!A687</f>
        <v>478.09999999999468</v>
      </c>
      <c r="B687" s="23">
        <f t="shared" si="250"/>
        <v>0.69999999999998863</v>
      </c>
      <c r="C687" s="23">
        <f>'Uitgebreide invoer'!B687</f>
        <v>0.2</v>
      </c>
      <c r="D687" s="23" t="str">
        <f>'Uitgebreide invoer'!C687</f>
        <v>100 - Riet</v>
      </c>
      <c r="E687" s="23">
        <f>'Uitgebreide invoer'!D687</f>
        <v>100</v>
      </c>
      <c r="F687" s="23">
        <f>'Uitgebreide invoer'!E687</f>
        <v>1.5</v>
      </c>
      <c r="G687" s="23">
        <f>'Uitgebreide invoer'!F687</f>
        <v>1.2</v>
      </c>
      <c r="H687" s="23">
        <f>'Uitgebreide invoer'!G687</f>
        <v>1.2</v>
      </c>
      <c r="I687" s="23">
        <f>'Uitgebreide invoer'!H687</f>
        <v>1</v>
      </c>
      <c r="J687" s="24">
        <f>J686+(+H687-I687)/(MAX('Invoerblad heterogene watergang'!$H$9:$H$17))*B687</f>
        <v>1.136599999999985</v>
      </c>
      <c r="K687" s="24">
        <f t="shared" si="272"/>
        <v>1.9019293394972954</v>
      </c>
      <c r="L687" s="79">
        <f t="shared" si="273"/>
        <v>0.76515487327955256</v>
      </c>
      <c r="M687" s="91">
        <f>'Uitgebreide invoer'!K687</f>
        <v>50</v>
      </c>
      <c r="N687" s="89">
        <f t="shared" si="251"/>
        <v>1.486599999999985</v>
      </c>
      <c r="O687" s="93" t="str">
        <f>'Uitgebreide invoer'!L687</f>
        <v>Begroeiing volgt bodemverloop</v>
      </c>
      <c r="P687" s="23">
        <f t="shared" si="252"/>
        <v>0.35</v>
      </c>
      <c r="Q687" s="24">
        <f t="shared" si="253"/>
        <v>2.492374539399062E-4</v>
      </c>
      <c r="R687" s="23">
        <f>'Uitgebreide invoer'!I687</f>
        <v>0</v>
      </c>
      <c r="S687" s="23">
        <f t="shared" si="254"/>
        <v>0</v>
      </c>
      <c r="T687" s="24">
        <f t="shared" si="274"/>
        <v>0.41515487327955258</v>
      </c>
      <c r="U687" s="23" t="str">
        <f>'Uitgebreide invoer'!J687</f>
        <v>Nee</v>
      </c>
      <c r="V687" s="23">
        <f t="shared" si="255"/>
        <v>0.75671620114710514</v>
      </c>
      <c r="W687" s="23">
        <f t="shared" si="256"/>
        <v>2.6968621828681814</v>
      </c>
      <c r="X687" s="23">
        <f t="shared" si="257"/>
        <v>0.2805913501824992</v>
      </c>
      <c r="Y687" s="23">
        <f t="shared" si="258"/>
        <v>1.7963788180906355</v>
      </c>
      <c r="Z687" s="23">
        <f t="shared" si="259"/>
        <v>3.9588051292805773</v>
      </c>
      <c r="AA687" s="23">
        <f t="shared" si="260"/>
        <v>0.45376793235010443</v>
      </c>
      <c r="AB687" s="23">
        <f t="shared" si="261"/>
        <v>1.0396626169435303</v>
      </c>
      <c r="AC687" s="23">
        <f t="shared" si="262"/>
        <v>11.027103947987266</v>
      </c>
      <c r="AD687" s="23">
        <f t="shared" si="263"/>
        <v>103.96626169435304</v>
      </c>
      <c r="AE687" s="23">
        <f t="shared" si="264"/>
        <v>-0.2</v>
      </c>
      <c r="AF687" s="46">
        <f t="shared" si="265"/>
        <v>0.17423526974140638</v>
      </c>
      <c r="AG687" s="23">
        <f t="shared" si="266"/>
        <v>0.12882365129296816</v>
      </c>
      <c r="AH687" s="23">
        <f t="shared" si="267"/>
        <v>1.2351700445804652</v>
      </c>
      <c r="AI687" s="155">
        <f t="shared" si="268"/>
        <v>0.17556891545722583</v>
      </c>
      <c r="AJ687" s="155">
        <f t="shared" si="269"/>
        <v>2.5912286360350548E-2</v>
      </c>
      <c r="AK687" s="155">
        <f t="shared" si="270"/>
        <v>0.20148120181757639</v>
      </c>
      <c r="AL687" s="155">
        <f t="shared" si="271"/>
        <v>11.96794667431959</v>
      </c>
    </row>
    <row r="688" spans="1:38" s="156" customFormat="1" x14ac:dyDescent="0.35">
      <c r="A688" s="23">
        <f>'Uitgebreide invoer'!A688</f>
        <v>478.79999999999467</v>
      </c>
      <c r="B688" s="23">
        <f t="shared" si="250"/>
        <v>0.69999999999998863</v>
      </c>
      <c r="C688" s="23">
        <f>'Uitgebreide invoer'!B688</f>
        <v>0.2</v>
      </c>
      <c r="D688" s="23" t="str">
        <f>'Uitgebreide invoer'!C688</f>
        <v>100 - Riet</v>
      </c>
      <c r="E688" s="23">
        <f>'Uitgebreide invoer'!D688</f>
        <v>100</v>
      </c>
      <c r="F688" s="23">
        <f>'Uitgebreide invoer'!E688</f>
        <v>1.5</v>
      </c>
      <c r="G688" s="23">
        <f>'Uitgebreide invoer'!F688</f>
        <v>1.2</v>
      </c>
      <c r="H688" s="23">
        <f>'Uitgebreide invoer'!G688</f>
        <v>1.2</v>
      </c>
      <c r="I688" s="23">
        <f>'Uitgebreide invoer'!H688</f>
        <v>1</v>
      </c>
      <c r="J688" s="24">
        <f>J687+(+H688-I688)/(MAX('Invoerblad heterogene watergang'!$H$9:$H$17))*B688</f>
        <v>1.1367999999999849</v>
      </c>
      <c r="K688" s="24">
        <f t="shared" si="272"/>
        <v>1.9021038376105557</v>
      </c>
      <c r="L688" s="79">
        <f t="shared" si="273"/>
        <v>0.76512933949731043</v>
      </c>
      <c r="M688" s="91">
        <f>'Uitgebreide invoer'!K688</f>
        <v>50</v>
      </c>
      <c r="N688" s="89">
        <f t="shared" si="251"/>
        <v>1.486799999999985</v>
      </c>
      <c r="O688" s="93" t="str">
        <f>'Uitgebreide invoer'!L688</f>
        <v>Begroeiing volgt bodemverloop</v>
      </c>
      <c r="P688" s="23">
        <f t="shared" si="252"/>
        <v>0.35</v>
      </c>
      <c r="Q688" s="24">
        <f t="shared" si="253"/>
        <v>2.4928301894340044E-4</v>
      </c>
      <c r="R688" s="23">
        <f>'Uitgebreide invoer'!I688</f>
        <v>0</v>
      </c>
      <c r="S688" s="23">
        <f t="shared" si="254"/>
        <v>0</v>
      </c>
      <c r="T688" s="24">
        <f t="shared" si="274"/>
        <v>0.41512933949731046</v>
      </c>
      <c r="U688" s="23" t="str">
        <f>'Uitgebreide invoer'!J688</f>
        <v>Nee</v>
      </c>
      <c r="V688" s="23">
        <f t="shared" si="255"/>
        <v>0.75665376016398234</v>
      </c>
      <c r="W688" s="23">
        <f t="shared" si="256"/>
        <v>2.6967701195070513</v>
      </c>
      <c r="X688" s="23">
        <f t="shared" si="257"/>
        <v>0.28057777512837945</v>
      </c>
      <c r="Y688" s="23">
        <f t="shared" si="258"/>
        <v>1.7962895666361582</v>
      </c>
      <c r="Z688" s="23">
        <f t="shared" si="259"/>
        <v>3.9587130659194472</v>
      </c>
      <c r="AA688" s="23">
        <f t="shared" si="260"/>
        <v>0.45375593955025728</v>
      </c>
      <c r="AB688" s="23">
        <f t="shared" si="261"/>
        <v>1.0396358064721758</v>
      </c>
      <c r="AC688" s="23">
        <f t="shared" si="262"/>
        <v>11.025838403003913</v>
      </c>
      <c r="AD688" s="23">
        <f t="shared" si="263"/>
        <v>103.96358064721758</v>
      </c>
      <c r="AE688" s="23">
        <f t="shared" si="264"/>
        <v>-0.2</v>
      </c>
      <c r="AF688" s="46">
        <f t="shared" si="265"/>
        <v>0.17423120302877365</v>
      </c>
      <c r="AG688" s="23">
        <f t="shared" si="266"/>
        <v>0.1288439848561318</v>
      </c>
      <c r="AH688" s="23">
        <f t="shared" si="267"/>
        <v>1.2353823130311585</v>
      </c>
      <c r="AI688" s="155">
        <f t="shared" si="268"/>
        <v>0.17556486858119472</v>
      </c>
      <c r="AJ688" s="155">
        <f t="shared" si="269"/>
        <v>2.591635524390408E-2</v>
      </c>
      <c r="AK688" s="155">
        <f t="shared" si="270"/>
        <v>0.20148122382509881</v>
      </c>
      <c r="AL688" s="155">
        <f t="shared" si="271"/>
        <v>11.967657504750921</v>
      </c>
    </row>
    <row r="689" spans="1:38" s="156" customFormat="1" x14ac:dyDescent="0.35">
      <c r="A689" s="23">
        <f>'Uitgebreide invoer'!A689</f>
        <v>479.49999999999466</v>
      </c>
      <c r="B689" s="23">
        <f t="shared" si="250"/>
        <v>0.69999999999998863</v>
      </c>
      <c r="C689" s="23">
        <f>'Uitgebreide invoer'!B689</f>
        <v>0.2</v>
      </c>
      <c r="D689" s="23" t="str">
        <f>'Uitgebreide invoer'!C689</f>
        <v>100 - Riet</v>
      </c>
      <c r="E689" s="23">
        <f>'Uitgebreide invoer'!D689</f>
        <v>100</v>
      </c>
      <c r="F689" s="23">
        <f>'Uitgebreide invoer'!E689</f>
        <v>1.5</v>
      </c>
      <c r="G689" s="23">
        <f>'Uitgebreide invoer'!F689</f>
        <v>1.2</v>
      </c>
      <c r="H689" s="23">
        <f>'Uitgebreide invoer'!G689</f>
        <v>1.2</v>
      </c>
      <c r="I689" s="23">
        <f>'Uitgebreide invoer'!H689</f>
        <v>1</v>
      </c>
      <c r="J689" s="24">
        <f>J688+(+H689-I689)/(MAX('Invoerblad heterogene watergang'!$H$9:$H$17))*B689</f>
        <v>1.1369999999999849</v>
      </c>
      <c r="K689" s="24">
        <f t="shared" si="272"/>
        <v>1.9022783675858728</v>
      </c>
      <c r="L689" s="79">
        <f t="shared" si="273"/>
        <v>0.76510383761057077</v>
      </c>
      <c r="M689" s="91">
        <f>'Uitgebreide invoer'!K689</f>
        <v>50</v>
      </c>
      <c r="N689" s="89">
        <f t="shared" si="251"/>
        <v>1.486999999999985</v>
      </c>
      <c r="O689" s="93" t="str">
        <f>'Uitgebreide invoer'!L689</f>
        <v>Begroeiing volgt bodemverloop</v>
      </c>
      <c r="P689" s="23">
        <f t="shared" si="252"/>
        <v>0.35</v>
      </c>
      <c r="Q689" s="24">
        <f t="shared" si="253"/>
        <v>2.4932853616722872E-4</v>
      </c>
      <c r="R689" s="23">
        <f>'Uitgebreide invoer'!I689</f>
        <v>0</v>
      </c>
      <c r="S689" s="23">
        <f t="shared" si="254"/>
        <v>0</v>
      </c>
      <c r="T689" s="24">
        <f t="shared" si="274"/>
        <v>0.41510383761057079</v>
      </c>
      <c r="U689" s="23" t="str">
        <f>'Uitgebreide invoer'!J689</f>
        <v>Nee</v>
      </c>
      <c r="V689" s="23">
        <f t="shared" si="255"/>
        <v>0.75659139913121964</v>
      </c>
      <c r="W689" s="23">
        <f t="shared" si="256"/>
        <v>2.6966781711467904</v>
      </c>
      <c r="X689" s="23">
        <f t="shared" si="257"/>
        <v>0.28056421683032029</v>
      </c>
      <c r="Y689" s="23">
        <f t="shared" si="258"/>
        <v>1.7962004286223185</v>
      </c>
      <c r="Z689" s="23">
        <f t="shared" si="259"/>
        <v>3.9586211175591863</v>
      </c>
      <c r="AA689" s="23">
        <f t="shared" si="260"/>
        <v>0.45374396166759778</v>
      </c>
      <c r="AB689" s="23">
        <f t="shared" si="261"/>
        <v>1.0396090294910989</v>
      </c>
      <c r="AC689" s="23">
        <f t="shared" si="262"/>
        <v>11.024574514912853</v>
      </c>
      <c r="AD689" s="23">
        <f t="shared" si="263"/>
        <v>103.96090294910989</v>
      </c>
      <c r="AE689" s="23">
        <f t="shared" si="264"/>
        <v>-0.2</v>
      </c>
      <c r="AF689" s="46">
        <f t="shared" si="265"/>
        <v>0.17422714068945599</v>
      </c>
      <c r="AG689" s="23">
        <f t="shared" si="266"/>
        <v>0.12886429655272008</v>
      </c>
      <c r="AH689" s="23">
        <f t="shared" si="267"/>
        <v>1.2355945678234577</v>
      </c>
      <c r="AI689" s="155">
        <f t="shared" si="268"/>
        <v>0.17556082604914749</v>
      </c>
      <c r="AJ689" s="155">
        <f t="shared" si="269"/>
        <v>2.5920419750924902E-2</v>
      </c>
      <c r="AK689" s="155">
        <f t="shared" si="270"/>
        <v>0.2014812458000724</v>
      </c>
      <c r="AL689" s="155">
        <f t="shared" si="271"/>
        <v>11.967368706408434</v>
      </c>
    </row>
    <row r="690" spans="1:38" s="156" customFormat="1" x14ac:dyDescent="0.35">
      <c r="A690" s="23">
        <f>'Uitgebreide invoer'!A690</f>
        <v>480.19999999999465</v>
      </c>
      <c r="B690" s="23">
        <f t="shared" si="250"/>
        <v>0.69999999999998863</v>
      </c>
      <c r="C690" s="23">
        <f>'Uitgebreide invoer'!B690</f>
        <v>0.2</v>
      </c>
      <c r="D690" s="23" t="str">
        <f>'Uitgebreide invoer'!C690</f>
        <v>100 - Riet</v>
      </c>
      <c r="E690" s="23">
        <f>'Uitgebreide invoer'!D690</f>
        <v>100</v>
      </c>
      <c r="F690" s="23">
        <f>'Uitgebreide invoer'!E690</f>
        <v>1.5</v>
      </c>
      <c r="G690" s="23">
        <f>'Uitgebreide invoer'!F690</f>
        <v>1.2</v>
      </c>
      <c r="H690" s="23">
        <f>'Uitgebreide invoer'!G690</f>
        <v>1.2</v>
      </c>
      <c r="I690" s="23">
        <f>'Uitgebreide invoer'!H690</f>
        <v>1</v>
      </c>
      <c r="J690" s="24">
        <f>J689+(+H690-I690)/(MAX('Invoerblad heterogene watergang'!$H$9:$H$17))*B690</f>
        <v>1.1371999999999849</v>
      </c>
      <c r="K690" s="24">
        <f t="shared" si="272"/>
        <v>1.9024529293898198</v>
      </c>
      <c r="L690" s="79">
        <f t="shared" si="273"/>
        <v>0.76507836758588788</v>
      </c>
      <c r="M690" s="91">
        <f>'Uitgebreide invoer'!K690</f>
        <v>50</v>
      </c>
      <c r="N690" s="89">
        <f t="shared" si="251"/>
        <v>1.487199999999985</v>
      </c>
      <c r="O690" s="93" t="str">
        <f>'Uitgebreide invoer'!L690</f>
        <v>Begroeiing volgt bodemverloop</v>
      </c>
      <c r="P690" s="23">
        <f t="shared" si="252"/>
        <v>0.35</v>
      </c>
      <c r="Q690" s="24">
        <f t="shared" si="253"/>
        <v>2.4937400563868376E-4</v>
      </c>
      <c r="R690" s="23">
        <f>'Uitgebreide invoer'!I690</f>
        <v>0</v>
      </c>
      <c r="S690" s="23">
        <f t="shared" si="254"/>
        <v>0</v>
      </c>
      <c r="T690" s="24">
        <f t="shared" si="274"/>
        <v>0.4150783675858879</v>
      </c>
      <c r="U690" s="23" t="str">
        <f>'Uitgebreide invoer'!J690</f>
        <v>Nee</v>
      </c>
      <c r="V690" s="23">
        <f t="shared" si="255"/>
        <v>0.75652911795971367</v>
      </c>
      <c r="W690" s="23">
        <f t="shared" si="256"/>
        <v>2.6965863376668087</v>
      </c>
      <c r="X690" s="23">
        <f t="shared" si="257"/>
        <v>0.28055067527127359</v>
      </c>
      <c r="Y690" s="23">
        <f t="shared" si="258"/>
        <v>1.796111403924896</v>
      </c>
      <c r="Z690" s="23">
        <f t="shared" si="259"/>
        <v>3.958529284079205</v>
      </c>
      <c r="AA690" s="23">
        <f t="shared" si="260"/>
        <v>0.45373199868665115</v>
      </c>
      <c r="AB690" s="23">
        <f t="shared" si="261"/>
        <v>1.0395822859651824</v>
      </c>
      <c r="AC690" s="23">
        <f t="shared" si="262"/>
        <v>11.023312281770332</v>
      </c>
      <c r="AD690" s="23">
        <f t="shared" si="263"/>
        <v>103.95822859651824</v>
      </c>
      <c r="AE690" s="23">
        <f t="shared" si="264"/>
        <v>-0.2</v>
      </c>
      <c r="AF690" s="46">
        <f t="shared" si="265"/>
        <v>0.17422308272065493</v>
      </c>
      <c r="AG690" s="23">
        <f t="shared" si="266"/>
        <v>0.12888458639672543</v>
      </c>
      <c r="AH690" s="23">
        <f t="shared" si="267"/>
        <v>1.2358068089673739</v>
      </c>
      <c r="AI690" s="155">
        <f t="shared" si="268"/>
        <v>0.17555678785832743</v>
      </c>
      <c r="AJ690" s="155">
        <f t="shared" si="269"/>
        <v>2.5924479884215715E-2</v>
      </c>
      <c r="AK690" s="155">
        <f t="shared" si="270"/>
        <v>0.20148126774254316</v>
      </c>
      <c r="AL690" s="155">
        <f t="shared" si="271"/>
        <v>11.967080278879692</v>
      </c>
    </row>
    <row r="691" spans="1:38" s="156" customFormat="1" x14ac:dyDescent="0.35">
      <c r="A691" s="23">
        <f>'Uitgebreide invoer'!A691</f>
        <v>480.89999999999463</v>
      </c>
      <c r="B691" s="23">
        <f t="shared" si="250"/>
        <v>0.69999999999998863</v>
      </c>
      <c r="C691" s="23">
        <f>'Uitgebreide invoer'!B691</f>
        <v>0.2</v>
      </c>
      <c r="D691" s="23" t="str">
        <f>'Uitgebreide invoer'!C691</f>
        <v>100 - Riet</v>
      </c>
      <c r="E691" s="23">
        <f>'Uitgebreide invoer'!D691</f>
        <v>100</v>
      </c>
      <c r="F691" s="23">
        <f>'Uitgebreide invoer'!E691</f>
        <v>1.5</v>
      </c>
      <c r="G691" s="23">
        <f>'Uitgebreide invoer'!F691</f>
        <v>1.2</v>
      </c>
      <c r="H691" s="23">
        <f>'Uitgebreide invoer'!G691</f>
        <v>1.2</v>
      </c>
      <c r="I691" s="23">
        <f>'Uitgebreide invoer'!H691</f>
        <v>1</v>
      </c>
      <c r="J691" s="24">
        <f>J690+(+H691-I691)/(MAX('Invoerblad heterogene watergang'!$H$9:$H$17))*B691</f>
        <v>1.1373999999999849</v>
      </c>
      <c r="K691" s="24">
        <f t="shared" si="272"/>
        <v>1.9026275229889893</v>
      </c>
      <c r="L691" s="79">
        <f t="shared" si="273"/>
        <v>0.76505292938983493</v>
      </c>
      <c r="M691" s="91">
        <f>'Uitgebreide invoer'!K691</f>
        <v>50</v>
      </c>
      <c r="N691" s="89">
        <f t="shared" si="251"/>
        <v>1.487399999999985</v>
      </c>
      <c r="O691" s="93" t="str">
        <f>'Uitgebreide invoer'!L691</f>
        <v>Begroeiing volgt bodemverloop</v>
      </c>
      <c r="P691" s="23">
        <f t="shared" si="252"/>
        <v>0.35</v>
      </c>
      <c r="Q691" s="24">
        <f t="shared" si="253"/>
        <v>2.4941942738510318E-4</v>
      </c>
      <c r="R691" s="23">
        <f>'Uitgebreide invoer'!I691</f>
        <v>0</v>
      </c>
      <c r="S691" s="23">
        <f t="shared" si="254"/>
        <v>0</v>
      </c>
      <c r="T691" s="24">
        <f t="shared" si="274"/>
        <v>0.41505292938983496</v>
      </c>
      <c r="U691" s="23" t="str">
        <f>'Uitgebreide invoer'!J691</f>
        <v>Nee</v>
      </c>
      <c r="V691" s="23">
        <f t="shared" si="255"/>
        <v>0.75646691656042686</v>
      </c>
      <c r="W691" s="23">
        <f t="shared" si="256"/>
        <v>2.6964946189465842</v>
      </c>
      <c r="X691" s="23">
        <f t="shared" si="257"/>
        <v>0.2805371504341993</v>
      </c>
      <c r="Y691" s="23">
        <f t="shared" si="258"/>
        <v>1.7960224924197532</v>
      </c>
      <c r="Z691" s="23">
        <f t="shared" si="259"/>
        <v>3.9584375653589809</v>
      </c>
      <c r="AA691" s="23">
        <f t="shared" si="260"/>
        <v>0.45372005059195025</v>
      </c>
      <c r="AB691" s="23">
        <f t="shared" si="261"/>
        <v>1.0395555758593265</v>
      </c>
      <c r="AC691" s="23">
        <f t="shared" si="262"/>
        <v>11.02205170163429</v>
      </c>
      <c r="AD691" s="23">
        <f t="shared" si="263"/>
        <v>103.95555758593264</v>
      </c>
      <c r="AE691" s="23">
        <f t="shared" si="264"/>
        <v>-0.2</v>
      </c>
      <c r="AF691" s="46">
        <f t="shared" si="265"/>
        <v>0.17421902911956968</v>
      </c>
      <c r="AG691" s="23">
        <f t="shared" si="266"/>
        <v>0.12890485440215163</v>
      </c>
      <c r="AH691" s="23">
        <f t="shared" si="267"/>
        <v>1.2360190364729211</v>
      </c>
      <c r="AI691" s="155">
        <f t="shared" si="268"/>
        <v>0.17555275400597523</v>
      </c>
      <c r="AJ691" s="155">
        <f t="shared" si="269"/>
        <v>2.5928535646582439E-2</v>
      </c>
      <c r="AK691" s="155">
        <f t="shared" si="270"/>
        <v>0.20148128965255765</v>
      </c>
      <c r="AL691" s="155">
        <f t="shared" si="271"/>
        <v>11.966792221752556</v>
      </c>
    </row>
    <row r="692" spans="1:38" s="156" customFormat="1" x14ac:dyDescent="0.35">
      <c r="A692" s="23">
        <f>'Uitgebreide invoer'!A692</f>
        <v>481.59999999999462</v>
      </c>
      <c r="B692" s="23">
        <f t="shared" si="250"/>
        <v>0.69999999999998863</v>
      </c>
      <c r="C692" s="23">
        <f>'Uitgebreide invoer'!B692</f>
        <v>0.2</v>
      </c>
      <c r="D692" s="23" t="str">
        <f>'Uitgebreide invoer'!C692</f>
        <v>100 - Riet</v>
      </c>
      <c r="E692" s="23">
        <f>'Uitgebreide invoer'!D692</f>
        <v>100</v>
      </c>
      <c r="F692" s="23">
        <f>'Uitgebreide invoer'!E692</f>
        <v>1.5</v>
      </c>
      <c r="G692" s="23">
        <f>'Uitgebreide invoer'!F692</f>
        <v>1.2</v>
      </c>
      <c r="H692" s="23">
        <f>'Uitgebreide invoer'!G692</f>
        <v>1.2</v>
      </c>
      <c r="I692" s="23">
        <f>'Uitgebreide invoer'!H692</f>
        <v>1</v>
      </c>
      <c r="J692" s="24">
        <f>J691+(+H692-I692)/(MAX('Invoerblad heterogene watergang'!$H$9:$H$17))*B692</f>
        <v>1.1375999999999848</v>
      </c>
      <c r="K692" s="24">
        <f t="shared" si="272"/>
        <v>1.9028021483499931</v>
      </c>
      <c r="L692" s="79">
        <f t="shared" si="273"/>
        <v>0.76502752298900445</v>
      </c>
      <c r="M692" s="91">
        <f>'Uitgebreide invoer'!K692</f>
        <v>50</v>
      </c>
      <c r="N692" s="89">
        <f t="shared" si="251"/>
        <v>1.4875999999999849</v>
      </c>
      <c r="O692" s="93" t="str">
        <f>'Uitgebreide invoer'!L692</f>
        <v>Begroeiing volgt bodemverloop</v>
      </c>
      <c r="P692" s="23">
        <f t="shared" si="252"/>
        <v>0.35</v>
      </c>
      <c r="Q692" s="24">
        <f t="shared" si="253"/>
        <v>2.4946480143386585E-4</v>
      </c>
      <c r="R692" s="23">
        <f>'Uitgebreide invoer'!I692</f>
        <v>0</v>
      </c>
      <c r="S692" s="23">
        <f t="shared" si="254"/>
        <v>0</v>
      </c>
      <c r="T692" s="24">
        <f t="shared" si="274"/>
        <v>0.41502752298900447</v>
      </c>
      <c r="U692" s="23" t="str">
        <f>'Uitgebreide invoer'!J692</f>
        <v>Nee</v>
      </c>
      <c r="V692" s="23">
        <f t="shared" si="255"/>
        <v>0.75640479484438827</v>
      </c>
      <c r="W692" s="23">
        <f t="shared" si="256"/>
        <v>2.6964030148656652</v>
      </c>
      <c r="X692" s="23">
        <f t="shared" si="257"/>
        <v>0.280523642302066</v>
      </c>
      <c r="Y692" s="23">
        <f t="shared" si="258"/>
        <v>1.795933693982843</v>
      </c>
      <c r="Z692" s="23">
        <f t="shared" si="259"/>
        <v>3.9583459612780612</v>
      </c>
      <c r="AA692" s="23">
        <f t="shared" si="260"/>
        <v>0.45370811736803729</v>
      </c>
      <c r="AB692" s="23">
        <f t="shared" si="261"/>
        <v>1.0395288991384546</v>
      </c>
      <c r="AC692" s="23">
        <f t="shared" si="262"/>
        <v>11.020792772564389</v>
      </c>
      <c r="AD692" s="23">
        <f t="shared" si="263"/>
        <v>103.95288991384545</v>
      </c>
      <c r="AE692" s="23">
        <f t="shared" si="264"/>
        <v>-0.2</v>
      </c>
      <c r="AF692" s="46">
        <f t="shared" si="265"/>
        <v>0.17421497988339568</v>
      </c>
      <c r="AG692" s="23">
        <f t="shared" si="266"/>
        <v>0.12892510058302165</v>
      </c>
      <c r="AH692" s="23">
        <f t="shared" si="267"/>
        <v>1.236231250350122</v>
      </c>
      <c r="AI692" s="155">
        <f t="shared" si="268"/>
        <v>0.17554872448932812</v>
      </c>
      <c r="AJ692" s="155">
        <f t="shared" si="269"/>
        <v>2.5932587040833972E-2</v>
      </c>
      <c r="AK692" s="155">
        <f t="shared" si="270"/>
        <v>0.2014813115301621</v>
      </c>
      <c r="AL692" s="155">
        <f t="shared" si="271"/>
        <v>11.96650453461516</v>
      </c>
    </row>
    <row r="693" spans="1:38" s="156" customFormat="1" x14ac:dyDescent="0.35">
      <c r="A693" s="23">
        <f>'Uitgebreide invoer'!A693</f>
        <v>482.29999999999461</v>
      </c>
      <c r="B693" s="23">
        <f t="shared" si="250"/>
        <v>0.69999999999998863</v>
      </c>
      <c r="C693" s="23">
        <f>'Uitgebreide invoer'!B693</f>
        <v>0.2</v>
      </c>
      <c r="D693" s="23" t="str">
        <f>'Uitgebreide invoer'!C693</f>
        <v>100 - Riet</v>
      </c>
      <c r="E693" s="23">
        <f>'Uitgebreide invoer'!D693</f>
        <v>100</v>
      </c>
      <c r="F693" s="23">
        <f>'Uitgebreide invoer'!E693</f>
        <v>1.5</v>
      </c>
      <c r="G693" s="23">
        <f>'Uitgebreide invoer'!F693</f>
        <v>1.2</v>
      </c>
      <c r="H693" s="23">
        <f>'Uitgebreide invoer'!G693</f>
        <v>1.2</v>
      </c>
      <c r="I693" s="23">
        <f>'Uitgebreide invoer'!H693</f>
        <v>1</v>
      </c>
      <c r="J693" s="24">
        <f>J692+(+H693-I693)/(MAX('Invoerblad heterogene watergang'!$H$9:$H$17))*B693</f>
        <v>1.1377999999999848</v>
      </c>
      <c r="K693" s="24">
        <f t="shared" si="272"/>
        <v>1.9029768054394618</v>
      </c>
      <c r="L693" s="79">
        <f t="shared" si="273"/>
        <v>0.76500214835000824</v>
      </c>
      <c r="M693" s="91">
        <f>'Uitgebreide invoer'!K693</f>
        <v>50</v>
      </c>
      <c r="N693" s="89">
        <f t="shared" si="251"/>
        <v>1.4877999999999849</v>
      </c>
      <c r="O693" s="93" t="str">
        <f>'Uitgebreide invoer'!L693</f>
        <v>Begroeiing volgt bodemverloop</v>
      </c>
      <c r="P693" s="23">
        <f t="shared" si="252"/>
        <v>0.35</v>
      </c>
      <c r="Q693" s="24">
        <f t="shared" si="253"/>
        <v>2.4951012781239298E-4</v>
      </c>
      <c r="R693" s="23">
        <f>'Uitgebreide invoer'!I693</f>
        <v>0</v>
      </c>
      <c r="S693" s="23">
        <f t="shared" si="254"/>
        <v>0</v>
      </c>
      <c r="T693" s="24">
        <f t="shared" si="274"/>
        <v>0.41500214835000826</v>
      </c>
      <c r="U693" s="23" t="str">
        <f>'Uitgebreide invoer'!J693</f>
        <v>Nee</v>
      </c>
      <c r="V693" s="23">
        <f t="shared" si="255"/>
        <v>0.75634275272269336</v>
      </c>
      <c r="W693" s="23">
        <f t="shared" si="256"/>
        <v>2.6963115253036678</v>
      </c>
      <c r="X693" s="23">
        <f t="shared" si="257"/>
        <v>0.28051015085785069</v>
      </c>
      <c r="Y693" s="23">
        <f t="shared" si="258"/>
        <v>1.7958450084902018</v>
      </c>
      <c r="Z693" s="23">
        <f t="shared" si="259"/>
        <v>3.9582544717160637</v>
      </c>
      <c r="AA693" s="23">
        <f t="shared" si="260"/>
        <v>0.45369619899946206</v>
      </c>
      <c r="AB693" s="23">
        <f t="shared" si="261"/>
        <v>1.0395022557675084</v>
      </c>
      <c r="AC693" s="23">
        <f t="shared" si="262"/>
        <v>11.019535492622021</v>
      </c>
      <c r="AD693" s="23">
        <f t="shared" si="263"/>
        <v>103.95022557675084</v>
      </c>
      <c r="AE693" s="23">
        <f t="shared" si="264"/>
        <v>-0.2</v>
      </c>
      <c r="AF693" s="46">
        <f t="shared" si="265"/>
        <v>0.17421093500932561</v>
      </c>
      <c r="AG693" s="23">
        <f t="shared" si="266"/>
        <v>0.12894532495337202</v>
      </c>
      <c r="AH693" s="23">
        <f t="shared" si="267"/>
        <v>1.2364434506090043</v>
      </c>
      <c r="AI693" s="155">
        <f t="shared" si="268"/>
        <v>0.17554469930562028</v>
      </c>
      <c r="AJ693" s="155">
        <f t="shared" si="269"/>
        <v>2.5936634069782184E-2</v>
      </c>
      <c r="AK693" s="155">
        <f t="shared" si="270"/>
        <v>0.20148133337540247</v>
      </c>
      <c r="AL693" s="155">
        <f t="shared" si="271"/>
        <v>11.966217217055954</v>
      </c>
    </row>
    <row r="694" spans="1:38" s="156" customFormat="1" x14ac:dyDescent="0.35">
      <c r="A694" s="23">
        <f>'Uitgebreide invoer'!A694</f>
        <v>482.9999999999946</v>
      </c>
      <c r="B694" s="23">
        <f t="shared" si="250"/>
        <v>0.69999999999998863</v>
      </c>
      <c r="C694" s="23">
        <f>'Uitgebreide invoer'!B694</f>
        <v>0.2</v>
      </c>
      <c r="D694" s="23" t="str">
        <f>'Uitgebreide invoer'!C694</f>
        <v>100 - Riet</v>
      </c>
      <c r="E694" s="23">
        <f>'Uitgebreide invoer'!D694</f>
        <v>100</v>
      </c>
      <c r="F694" s="23">
        <f>'Uitgebreide invoer'!E694</f>
        <v>1.5</v>
      </c>
      <c r="G694" s="23">
        <f>'Uitgebreide invoer'!F694</f>
        <v>1.2</v>
      </c>
      <c r="H694" s="23">
        <f>'Uitgebreide invoer'!G694</f>
        <v>1.2</v>
      </c>
      <c r="I694" s="23">
        <f>'Uitgebreide invoer'!H694</f>
        <v>1</v>
      </c>
      <c r="J694" s="24">
        <f>J693+(+H694-I694)/(MAX('Invoerblad heterogene watergang'!$H$9:$H$17))*B694</f>
        <v>1.1379999999999848</v>
      </c>
      <c r="K694" s="24">
        <f t="shared" si="272"/>
        <v>1.9031514942240455</v>
      </c>
      <c r="L694" s="79">
        <f t="shared" si="273"/>
        <v>0.76497680543947699</v>
      </c>
      <c r="M694" s="91">
        <f>'Uitgebreide invoer'!K694</f>
        <v>50</v>
      </c>
      <c r="N694" s="89">
        <f t="shared" si="251"/>
        <v>1.4879999999999849</v>
      </c>
      <c r="O694" s="93" t="str">
        <f>'Uitgebreide invoer'!L694</f>
        <v>Begroeiing volgt bodemverloop</v>
      </c>
      <c r="P694" s="23">
        <f t="shared" si="252"/>
        <v>0.35</v>
      </c>
      <c r="Q694" s="24">
        <f t="shared" si="253"/>
        <v>2.4955540654814985E-4</v>
      </c>
      <c r="R694" s="23">
        <f>'Uitgebreide invoer'!I694</f>
        <v>0</v>
      </c>
      <c r="S694" s="23">
        <f t="shared" si="254"/>
        <v>0</v>
      </c>
      <c r="T694" s="24">
        <f t="shared" si="274"/>
        <v>0.41497680543947701</v>
      </c>
      <c r="U694" s="23" t="str">
        <f>'Uitgebreide invoer'!J694</f>
        <v>Nee</v>
      </c>
      <c r="V694" s="23">
        <f t="shared" si="255"/>
        <v>0.75628079010650273</v>
      </c>
      <c r="W694" s="23">
        <f t="shared" si="256"/>
        <v>2.6962201501402783</v>
      </c>
      <c r="X694" s="23">
        <f t="shared" si="257"/>
        <v>0.28049667608453827</v>
      </c>
      <c r="Y694" s="23">
        <f t="shared" si="258"/>
        <v>1.7957564358179539</v>
      </c>
      <c r="Z694" s="23">
        <f t="shared" si="259"/>
        <v>3.9581630965526742</v>
      </c>
      <c r="AA694" s="23">
        <f t="shared" si="260"/>
        <v>0.45368429547078326</v>
      </c>
      <c r="AB694" s="23">
        <f t="shared" si="261"/>
        <v>1.0394756457114511</v>
      </c>
      <c r="AC694" s="23">
        <f t="shared" si="262"/>
        <v>11.018279859870244</v>
      </c>
      <c r="AD694" s="23">
        <f t="shared" si="263"/>
        <v>103.94756457114511</v>
      </c>
      <c r="AE694" s="23">
        <f t="shared" si="264"/>
        <v>-0.2</v>
      </c>
      <c r="AF694" s="46">
        <f t="shared" si="265"/>
        <v>0.17420689449454904</v>
      </c>
      <c r="AG694" s="23">
        <f t="shared" si="266"/>
        <v>0.12896552752725485</v>
      </c>
      <c r="AH694" s="23">
        <f t="shared" si="267"/>
        <v>1.2366556372596011</v>
      </c>
      <c r="AI694" s="155">
        <f t="shared" si="268"/>
        <v>0.17554067845208274</v>
      </c>
      <c r="AJ694" s="155">
        <f t="shared" si="269"/>
        <v>2.5940676736242174E-2</v>
      </c>
      <c r="AK694" s="155">
        <f t="shared" si="270"/>
        <v>0.20148135518832491</v>
      </c>
      <c r="AL694" s="155">
        <f t="shared" si="271"/>
        <v>11.96593026866363</v>
      </c>
    </row>
    <row r="695" spans="1:38" s="156" customFormat="1" x14ac:dyDescent="0.35">
      <c r="A695" s="23">
        <f>'Uitgebreide invoer'!A695</f>
        <v>483.69999999999459</v>
      </c>
      <c r="B695" s="23">
        <f t="shared" si="250"/>
        <v>0.69999999999998863</v>
      </c>
      <c r="C695" s="23">
        <f>'Uitgebreide invoer'!B695</f>
        <v>0.2</v>
      </c>
      <c r="D695" s="23" t="str">
        <f>'Uitgebreide invoer'!C695</f>
        <v>100 - Riet</v>
      </c>
      <c r="E695" s="23">
        <f>'Uitgebreide invoer'!D695</f>
        <v>100</v>
      </c>
      <c r="F695" s="23">
        <f>'Uitgebreide invoer'!E695</f>
        <v>1.5</v>
      </c>
      <c r="G695" s="23">
        <f>'Uitgebreide invoer'!F695</f>
        <v>1.2</v>
      </c>
      <c r="H695" s="23">
        <f>'Uitgebreide invoer'!G695</f>
        <v>1.2</v>
      </c>
      <c r="I695" s="23">
        <f>'Uitgebreide invoer'!H695</f>
        <v>1</v>
      </c>
      <c r="J695" s="24">
        <f>J694+(+H695-I695)/(MAX('Invoerblad heterogene watergang'!$H$9:$H$17))*B695</f>
        <v>1.1381999999999848</v>
      </c>
      <c r="K695" s="24">
        <f t="shared" si="272"/>
        <v>1.9033262146704135</v>
      </c>
      <c r="L695" s="79">
        <f t="shared" si="273"/>
        <v>0.76495149422406072</v>
      </c>
      <c r="M695" s="91">
        <f>'Uitgebreide invoer'!K695</f>
        <v>50</v>
      </c>
      <c r="N695" s="89">
        <f t="shared" si="251"/>
        <v>1.4881999999999849</v>
      </c>
      <c r="O695" s="93" t="str">
        <f>'Uitgebreide invoer'!L695</f>
        <v>Begroeiing volgt bodemverloop</v>
      </c>
      <c r="P695" s="23">
        <f t="shared" si="252"/>
        <v>0.35</v>
      </c>
      <c r="Q695" s="24">
        <f t="shared" si="253"/>
        <v>2.4960063766864266E-4</v>
      </c>
      <c r="R695" s="23">
        <f>'Uitgebreide invoer'!I695</f>
        <v>0</v>
      </c>
      <c r="S695" s="23">
        <f t="shared" si="254"/>
        <v>0</v>
      </c>
      <c r="T695" s="24">
        <f t="shared" si="274"/>
        <v>0.41495149422406075</v>
      </c>
      <c r="U695" s="23" t="str">
        <f>'Uitgebreide invoer'!J695</f>
        <v>Nee</v>
      </c>
      <c r="V695" s="23">
        <f t="shared" si="255"/>
        <v>0.75621890690704396</v>
      </c>
      <c r="W695" s="23">
        <f t="shared" si="256"/>
        <v>2.6961288892552506</v>
      </c>
      <c r="X695" s="23">
        <f t="shared" si="257"/>
        <v>0.28048321796512243</v>
      </c>
      <c r="Y695" s="23">
        <f t="shared" si="258"/>
        <v>1.7956679758423078</v>
      </c>
      <c r="Z695" s="23">
        <f t="shared" si="259"/>
        <v>3.9580718356676465</v>
      </c>
      <c r="AA695" s="23">
        <f t="shared" si="260"/>
        <v>0.45367240676656767</v>
      </c>
      <c r="AB695" s="23">
        <f t="shared" si="261"/>
        <v>1.0394490689352638</v>
      </c>
      <c r="AC695" s="23">
        <f t="shared" si="262"/>
        <v>11.017025872373857</v>
      </c>
      <c r="AD695" s="23">
        <f t="shared" si="263"/>
        <v>103.94490689352638</v>
      </c>
      <c r="AE695" s="23">
        <f t="shared" si="264"/>
        <v>-0.2</v>
      </c>
      <c r="AF695" s="46">
        <f t="shared" si="265"/>
        <v>0.17420285833625243</v>
      </c>
      <c r="AG695" s="23">
        <f t="shared" si="266"/>
        <v>0.1289857083187379</v>
      </c>
      <c r="AH695" s="23">
        <f t="shared" si="267"/>
        <v>1.2368678103119521</v>
      </c>
      <c r="AI695" s="155">
        <f t="shared" si="268"/>
        <v>0.17553666192594347</v>
      </c>
      <c r="AJ695" s="155">
        <f t="shared" si="269"/>
        <v>2.5944715043031873E-2</v>
      </c>
      <c r="AK695" s="155">
        <f t="shared" si="270"/>
        <v>0.20148137696897533</v>
      </c>
      <c r="AL695" s="155">
        <f t="shared" si="271"/>
        <v>11.965643689027214</v>
      </c>
    </row>
    <row r="696" spans="1:38" s="156" customFormat="1" x14ac:dyDescent="0.35">
      <c r="A696" s="23">
        <f>'Uitgebreide invoer'!A696</f>
        <v>484.39999999999458</v>
      </c>
      <c r="B696" s="23">
        <f t="shared" si="250"/>
        <v>0.69999999999998863</v>
      </c>
      <c r="C696" s="23">
        <f>'Uitgebreide invoer'!B696</f>
        <v>0.2</v>
      </c>
      <c r="D696" s="23" t="str">
        <f>'Uitgebreide invoer'!C696</f>
        <v>100 - Riet</v>
      </c>
      <c r="E696" s="23">
        <f>'Uitgebreide invoer'!D696</f>
        <v>100</v>
      </c>
      <c r="F696" s="23">
        <f>'Uitgebreide invoer'!E696</f>
        <v>1.5</v>
      </c>
      <c r="G696" s="23">
        <f>'Uitgebreide invoer'!F696</f>
        <v>1.2</v>
      </c>
      <c r="H696" s="23">
        <f>'Uitgebreide invoer'!G696</f>
        <v>1.2</v>
      </c>
      <c r="I696" s="23">
        <f>'Uitgebreide invoer'!H696</f>
        <v>1</v>
      </c>
      <c r="J696" s="24">
        <f>J695+(+H696-I696)/(MAX('Invoerblad heterogene watergang'!$H$9:$H$17))*B696</f>
        <v>1.1383999999999848</v>
      </c>
      <c r="K696" s="24">
        <f t="shared" si="272"/>
        <v>1.9035009667452545</v>
      </c>
      <c r="L696" s="79">
        <f t="shared" si="273"/>
        <v>0.76492621467042876</v>
      </c>
      <c r="M696" s="91">
        <f>'Uitgebreide invoer'!K696</f>
        <v>50</v>
      </c>
      <c r="N696" s="89">
        <f t="shared" si="251"/>
        <v>1.4883999999999848</v>
      </c>
      <c r="O696" s="93" t="str">
        <f>'Uitgebreide invoer'!L696</f>
        <v>Begroeiing volgt bodemverloop</v>
      </c>
      <c r="P696" s="23">
        <f t="shared" si="252"/>
        <v>0.35</v>
      </c>
      <c r="Q696" s="24">
        <f t="shared" si="253"/>
        <v>2.4964582120142126E-4</v>
      </c>
      <c r="R696" s="23">
        <f>'Uitgebreide invoer'!I696</f>
        <v>0</v>
      </c>
      <c r="S696" s="23">
        <f t="shared" si="254"/>
        <v>0</v>
      </c>
      <c r="T696" s="24">
        <f t="shared" si="274"/>
        <v>0.41492621467042878</v>
      </c>
      <c r="U696" s="23" t="str">
        <f>'Uitgebreide invoer'!J696</f>
        <v>Nee</v>
      </c>
      <c r="V696" s="23">
        <f t="shared" si="255"/>
        <v>0.75615710303561068</v>
      </c>
      <c r="W696" s="23">
        <f t="shared" si="256"/>
        <v>2.6960377425284094</v>
      </c>
      <c r="X696" s="23">
        <f t="shared" si="257"/>
        <v>0.28046977648260524</v>
      </c>
      <c r="Y696" s="23">
        <f t="shared" si="258"/>
        <v>1.7955796284395609</v>
      </c>
      <c r="Z696" s="23">
        <f t="shared" si="259"/>
        <v>3.9579806889408058</v>
      </c>
      <c r="AA696" s="23">
        <f t="shared" si="260"/>
        <v>0.45366053287139091</v>
      </c>
      <c r="AB696" s="23">
        <f t="shared" si="261"/>
        <v>1.0394225254039502</v>
      </c>
      <c r="AC696" s="23">
        <f t="shared" si="262"/>
        <v>11.015773528199356</v>
      </c>
      <c r="AD696" s="23">
        <f t="shared" si="263"/>
        <v>103.94225254039502</v>
      </c>
      <c r="AE696" s="23">
        <f t="shared" si="264"/>
        <v>-0.2</v>
      </c>
      <c r="AF696" s="46">
        <f t="shared" si="265"/>
        <v>0.17419882653161955</v>
      </c>
      <c r="AG696" s="23">
        <f t="shared" si="266"/>
        <v>0.12900586734190228</v>
      </c>
      <c r="AH696" s="23">
        <f t="shared" si="267"/>
        <v>1.2370799697761015</v>
      </c>
      <c r="AI696" s="155">
        <f t="shared" si="268"/>
        <v>0.17553264972442764</v>
      </c>
      <c r="AJ696" s="155">
        <f t="shared" si="269"/>
        <v>2.5948748992972431E-2</v>
      </c>
      <c r="AK696" s="155">
        <f t="shared" si="270"/>
        <v>0.20148139871740006</v>
      </c>
      <c r="AL696" s="155">
        <f t="shared" si="271"/>
        <v>11.965357477735997</v>
      </c>
    </row>
    <row r="697" spans="1:38" s="156" customFormat="1" x14ac:dyDescent="0.35">
      <c r="A697" s="23">
        <f>'Uitgebreide invoer'!A697</f>
        <v>485.09999999999457</v>
      </c>
      <c r="B697" s="23">
        <f t="shared" si="250"/>
        <v>0.69999999999998863</v>
      </c>
      <c r="C697" s="23">
        <f>'Uitgebreide invoer'!B697</f>
        <v>0.2</v>
      </c>
      <c r="D697" s="23" t="str">
        <f>'Uitgebreide invoer'!C697</f>
        <v>100 - Riet</v>
      </c>
      <c r="E697" s="23">
        <f>'Uitgebreide invoer'!D697</f>
        <v>100</v>
      </c>
      <c r="F697" s="23">
        <f>'Uitgebreide invoer'!E697</f>
        <v>1.5</v>
      </c>
      <c r="G697" s="23">
        <f>'Uitgebreide invoer'!F697</f>
        <v>1.2</v>
      </c>
      <c r="H697" s="23">
        <f>'Uitgebreide invoer'!G697</f>
        <v>1.2</v>
      </c>
      <c r="I697" s="23">
        <f>'Uitgebreide invoer'!H697</f>
        <v>1</v>
      </c>
      <c r="J697" s="24">
        <f>J696+(+H697-I697)/(MAX('Invoerblad heterogene watergang'!$H$9:$H$17))*B697</f>
        <v>1.1385999999999847</v>
      </c>
      <c r="K697" s="24">
        <f t="shared" si="272"/>
        <v>1.9036757504152764</v>
      </c>
      <c r="L697" s="79">
        <f t="shared" si="273"/>
        <v>0.76490096674526975</v>
      </c>
      <c r="M697" s="91">
        <f>'Uitgebreide invoer'!K697</f>
        <v>50</v>
      </c>
      <c r="N697" s="89">
        <f t="shared" si="251"/>
        <v>1.4885999999999848</v>
      </c>
      <c r="O697" s="93" t="str">
        <f>'Uitgebreide invoer'!L697</f>
        <v>Begroeiing volgt bodemverloop</v>
      </c>
      <c r="P697" s="23">
        <f t="shared" si="252"/>
        <v>0.35</v>
      </c>
      <c r="Q697" s="24">
        <f t="shared" si="253"/>
        <v>2.4969095717407519E-4</v>
      </c>
      <c r="R697" s="23">
        <f>'Uitgebreide invoer'!I697</f>
        <v>0</v>
      </c>
      <c r="S697" s="23">
        <f t="shared" si="254"/>
        <v>0</v>
      </c>
      <c r="T697" s="24">
        <f t="shared" si="274"/>
        <v>0.41490096674526977</v>
      </c>
      <c r="U697" s="23" t="str">
        <f>'Uitgebreide invoer'!J697</f>
        <v>Nee</v>
      </c>
      <c r="V697" s="23">
        <f t="shared" si="255"/>
        <v>0.75609537840356289</v>
      </c>
      <c r="W697" s="23">
        <f t="shared" si="256"/>
        <v>2.6959467098396495</v>
      </c>
      <c r="X697" s="23">
        <f t="shared" si="257"/>
        <v>0.28045635161999705</v>
      </c>
      <c r="Y697" s="23">
        <f t="shared" si="258"/>
        <v>1.7954913934860959</v>
      </c>
      <c r="Z697" s="23">
        <f t="shared" si="259"/>
        <v>3.9578896562520454</v>
      </c>
      <c r="AA697" s="23">
        <f t="shared" si="260"/>
        <v>0.45364867376983686</v>
      </c>
      <c r="AB697" s="23">
        <f t="shared" si="261"/>
        <v>1.039396015082533</v>
      </c>
      <c r="AC697" s="23">
        <f t="shared" si="262"/>
        <v>11.014522825414957</v>
      </c>
      <c r="AD697" s="23">
        <f t="shared" si="263"/>
        <v>103.9396015082533</v>
      </c>
      <c r="AE697" s="23">
        <f t="shared" si="264"/>
        <v>-0.2</v>
      </c>
      <c r="AF697" s="46">
        <f t="shared" si="265"/>
        <v>0.17419479907783053</v>
      </c>
      <c r="AG697" s="23">
        <f t="shared" si="266"/>
        <v>0.1290260046108474</v>
      </c>
      <c r="AH697" s="23">
        <f t="shared" si="267"/>
        <v>1.2372921156621015</v>
      </c>
      <c r="AI697" s="155">
        <f t="shared" si="268"/>
        <v>0.17552864184475681</v>
      </c>
      <c r="AJ697" s="155">
        <f t="shared" si="269"/>
        <v>2.5952778588887716E-2</v>
      </c>
      <c r="AK697" s="155">
        <f t="shared" si="270"/>
        <v>0.20148142043364453</v>
      </c>
      <c r="AL697" s="155">
        <f t="shared" si="271"/>
        <v>11.965071634379569</v>
      </c>
    </row>
    <row r="698" spans="1:38" s="156" customFormat="1" x14ac:dyDescent="0.35">
      <c r="A698" s="23">
        <f>'Uitgebreide invoer'!A698</f>
        <v>485.79999999999455</v>
      </c>
      <c r="B698" s="23">
        <f t="shared" si="250"/>
        <v>0.69999999999998863</v>
      </c>
      <c r="C698" s="23">
        <f>'Uitgebreide invoer'!B698</f>
        <v>0.2</v>
      </c>
      <c r="D698" s="23" t="str">
        <f>'Uitgebreide invoer'!C698</f>
        <v>100 - Riet</v>
      </c>
      <c r="E698" s="23">
        <f>'Uitgebreide invoer'!D698</f>
        <v>100</v>
      </c>
      <c r="F698" s="23">
        <f>'Uitgebreide invoer'!E698</f>
        <v>1.5</v>
      </c>
      <c r="G698" s="23">
        <f>'Uitgebreide invoer'!F698</f>
        <v>1.2</v>
      </c>
      <c r="H698" s="23">
        <f>'Uitgebreide invoer'!G698</f>
        <v>1.2</v>
      </c>
      <c r="I698" s="23">
        <f>'Uitgebreide invoer'!H698</f>
        <v>1</v>
      </c>
      <c r="J698" s="24">
        <f>J697+(+H698-I698)/(MAX('Invoerblad heterogene watergang'!$H$9:$H$17))*B698</f>
        <v>1.1387999999999847</v>
      </c>
      <c r="K698" s="24">
        <f t="shared" si="272"/>
        <v>1.9038505656472062</v>
      </c>
      <c r="L698" s="79">
        <f t="shared" si="273"/>
        <v>0.76487575041529166</v>
      </c>
      <c r="M698" s="91">
        <f>'Uitgebreide invoer'!K698</f>
        <v>50</v>
      </c>
      <c r="N698" s="89">
        <f t="shared" si="251"/>
        <v>1.4887999999999848</v>
      </c>
      <c r="O698" s="93" t="str">
        <f>'Uitgebreide invoer'!L698</f>
        <v>Begroeiing volgt bodemverloop</v>
      </c>
      <c r="P698" s="23">
        <f t="shared" si="252"/>
        <v>0.35</v>
      </c>
      <c r="Q698" s="24">
        <f t="shared" si="253"/>
        <v>2.4973604561423805E-4</v>
      </c>
      <c r="R698" s="23">
        <f>'Uitgebreide invoer'!I698</f>
        <v>0</v>
      </c>
      <c r="S698" s="23">
        <f t="shared" si="254"/>
        <v>0</v>
      </c>
      <c r="T698" s="24">
        <f t="shared" si="274"/>
        <v>0.41487575041529168</v>
      </c>
      <c r="U698" s="23" t="str">
        <f>'Uitgebreide invoer'!J698</f>
        <v>Nee</v>
      </c>
      <c r="V698" s="23">
        <f t="shared" si="255"/>
        <v>0.75603373292232712</v>
      </c>
      <c r="W698" s="23">
        <f t="shared" si="256"/>
        <v>2.6958557910689347</v>
      </c>
      <c r="X698" s="23">
        <f t="shared" si="257"/>
        <v>0.28044294336031672</v>
      </c>
      <c r="Y698" s="23">
        <f t="shared" si="258"/>
        <v>1.7954032708583831</v>
      </c>
      <c r="Z698" s="23">
        <f t="shared" si="259"/>
        <v>3.9577987374813306</v>
      </c>
      <c r="AA698" s="23">
        <f t="shared" si="260"/>
        <v>0.45363682944649791</v>
      </c>
      <c r="AB698" s="23">
        <f t="shared" si="261"/>
        <v>1.0393695379360559</v>
      </c>
      <c r="AC698" s="23">
        <f t="shared" si="262"/>
        <v>11.013273762090577</v>
      </c>
      <c r="AD698" s="23">
        <f t="shared" si="263"/>
        <v>103.9369537936056</v>
      </c>
      <c r="AE698" s="23">
        <f t="shared" si="264"/>
        <v>-0.2</v>
      </c>
      <c r="AF698" s="46">
        <f t="shared" si="265"/>
        <v>0.17419077597206326</v>
      </c>
      <c r="AG698" s="23">
        <f t="shared" si="266"/>
        <v>0.12904612013968378</v>
      </c>
      <c r="AH698" s="23">
        <f t="shared" si="267"/>
        <v>1.2375042479800071</v>
      </c>
      <c r="AI698" s="155">
        <f t="shared" si="268"/>
        <v>0.17552463828415008</v>
      </c>
      <c r="AJ698" s="155">
        <f t="shared" si="269"/>
        <v>2.5956803833604838E-2</v>
      </c>
      <c r="AK698" s="155">
        <f t="shared" si="270"/>
        <v>0.20148144211775493</v>
      </c>
      <c r="AL698" s="155">
        <f t="shared" si="271"/>
        <v>11.964786158547794</v>
      </c>
    </row>
    <row r="699" spans="1:38" s="156" customFormat="1" x14ac:dyDescent="0.35">
      <c r="A699" s="23">
        <f>'Uitgebreide invoer'!A699</f>
        <v>486.49999999999454</v>
      </c>
      <c r="B699" s="23">
        <f t="shared" si="250"/>
        <v>0.69999999999998863</v>
      </c>
      <c r="C699" s="23">
        <f>'Uitgebreide invoer'!B699</f>
        <v>0.2</v>
      </c>
      <c r="D699" s="23" t="str">
        <f>'Uitgebreide invoer'!C699</f>
        <v>100 - Riet</v>
      </c>
      <c r="E699" s="23">
        <f>'Uitgebreide invoer'!D699</f>
        <v>100</v>
      </c>
      <c r="F699" s="23">
        <f>'Uitgebreide invoer'!E699</f>
        <v>1.5</v>
      </c>
      <c r="G699" s="23">
        <f>'Uitgebreide invoer'!F699</f>
        <v>1.2</v>
      </c>
      <c r="H699" s="23">
        <f>'Uitgebreide invoer'!G699</f>
        <v>1.2</v>
      </c>
      <c r="I699" s="23">
        <f>'Uitgebreide invoer'!H699</f>
        <v>1</v>
      </c>
      <c r="J699" s="24">
        <f>J698+(+H699-I699)/(MAX('Invoerblad heterogene watergang'!$H$9:$H$17))*B699</f>
        <v>1.1389999999999847</v>
      </c>
      <c r="K699" s="24">
        <f t="shared" si="272"/>
        <v>1.9040254124077909</v>
      </c>
      <c r="L699" s="79">
        <f t="shared" si="273"/>
        <v>0.76485056564722154</v>
      </c>
      <c r="M699" s="91">
        <f>'Uitgebreide invoer'!K699</f>
        <v>50</v>
      </c>
      <c r="N699" s="89">
        <f t="shared" si="251"/>
        <v>1.4889999999999848</v>
      </c>
      <c r="O699" s="93" t="str">
        <f>'Uitgebreide invoer'!L699</f>
        <v>Begroeiing volgt bodemverloop</v>
      </c>
      <c r="P699" s="23">
        <f t="shared" si="252"/>
        <v>0.35</v>
      </c>
      <c r="Q699" s="24">
        <f t="shared" si="253"/>
        <v>2.497810865495842E-4</v>
      </c>
      <c r="R699" s="23">
        <f>'Uitgebreide invoer'!I699</f>
        <v>0</v>
      </c>
      <c r="S699" s="23">
        <f t="shared" si="254"/>
        <v>0</v>
      </c>
      <c r="T699" s="24">
        <f t="shared" si="274"/>
        <v>0.41485056564722156</v>
      </c>
      <c r="U699" s="23" t="str">
        <f>'Uitgebreide invoer'!J699</f>
        <v>Nee</v>
      </c>
      <c r="V699" s="23">
        <f t="shared" si="255"/>
        <v>0.75597216650339538</v>
      </c>
      <c r="W699" s="23">
        <f t="shared" si="256"/>
        <v>2.6957649860962967</v>
      </c>
      <c r="X699" s="23">
        <f t="shared" si="257"/>
        <v>0.28042955168659162</v>
      </c>
      <c r="Y699" s="23">
        <f t="shared" si="258"/>
        <v>1.7953152604329778</v>
      </c>
      <c r="Z699" s="23">
        <f t="shared" si="259"/>
        <v>3.9577079325086935</v>
      </c>
      <c r="AA699" s="23">
        <f t="shared" si="260"/>
        <v>0.45362499988597488</v>
      </c>
      <c r="AB699" s="23">
        <f t="shared" si="261"/>
        <v>1.0393430939295825</v>
      </c>
      <c r="AC699" s="23">
        <f t="shared" si="262"/>
        <v>11.012026336297838</v>
      </c>
      <c r="AD699" s="23">
        <f t="shared" si="263"/>
        <v>103.93430939295824</v>
      </c>
      <c r="AE699" s="23">
        <f t="shared" si="264"/>
        <v>-0.2</v>
      </c>
      <c r="AF699" s="46">
        <f t="shared" si="265"/>
        <v>0.17418675721149218</v>
      </c>
      <c r="AG699" s="23">
        <f t="shared" si="266"/>
        <v>0.12906621394253914</v>
      </c>
      <c r="AH699" s="23">
        <f t="shared" si="267"/>
        <v>1.2377163667398812</v>
      </c>
      <c r="AI699" s="155">
        <f t="shared" si="268"/>
        <v>0.17552063903982321</v>
      </c>
      <c r="AJ699" s="155">
        <f t="shared" si="269"/>
        <v>2.5960824729953765E-2</v>
      </c>
      <c r="AK699" s="155">
        <f t="shared" si="270"/>
        <v>0.20148146376977696</v>
      </c>
      <c r="AL699" s="155">
        <f t="shared" si="271"/>
        <v>11.964501049830842</v>
      </c>
    </row>
    <row r="700" spans="1:38" s="156" customFormat="1" x14ac:dyDescent="0.35">
      <c r="A700" s="23">
        <f>'Uitgebreide invoer'!A700</f>
        <v>487.19999999999453</v>
      </c>
      <c r="B700" s="23">
        <f t="shared" si="250"/>
        <v>0.69999999999998863</v>
      </c>
      <c r="C700" s="23">
        <f>'Uitgebreide invoer'!B700</f>
        <v>0.2</v>
      </c>
      <c r="D700" s="23" t="str">
        <f>'Uitgebreide invoer'!C700</f>
        <v>100 - Riet</v>
      </c>
      <c r="E700" s="23">
        <f>'Uitgebreide invoer'!D700</f>
        <v>100</v>
      </c>
      <c r="F700" s="23">
        <f>'Uitgebreide invoer'!E700</f>
        <v>1.5</v>
      </c>
      <c r="G700" s="23">
        <f>'Uitgebreide invoer'!F700</f>
        <v>1.2</v>
      </c>
      <c r="H700" s="23">
        <f>'Uitgebreide invoer'!G700</f>
        <v>1.2</v>
      </c>
      <c r="I700" s="23">
        <f>'Uitgebreide invoer'!H700</f>
        <v>1</v>
      </c>
      <c r="J700" s="24">
        <f>J699+(+H700-I700)/(MAX('Invoerblad heterogene watergang'!$H$9:$H$17))*B700</f>
        <v>1.1391999999999847</v>
      </c>
      <c r="K700" s="24">
        <f t="shared" si="272"/>
        <v>1.9042002906637963</v>
      </c>
      <c r="L700" s="79">
        <f t="shared" si="273"/>
        <v>0.76482541240780622</v>
      </c>
      <c r="M700" s="91">
        <f>'Uitgebreide invoer'!K700</f>
        <v>50</v>
      </c>
      <c r="N700" s="89">
        <f t="shared" si="251"/>
        <v>1.4891999999999848</v>
      </c>
      <c r="O700" s="93" t="str">
        <f>'Uitgebreide invoer'!L700</f>
        <v>Begroeiing volgt bodemverloop</v>
      </c>
      <c r="P700" s="23">
        <f t="shared" si="252"/>
        <v>0.35</v>
      </c>
      <c r="Q700" s="24">
        <f t="shared" si="253"/>
        <v>2.4982608000782906E-4</v>
      </c>
      <c r="R700" s="23">
        <f>'Uitgebreide invoer'!I700</f>
        <v>0</v>
      </c>
      <c r="S700" s="23">
        <f t="shared" si="254"/>
        <v>0</v>
      </c>
      <c r="T700" s="24">
        <f t="shared" si="274"/>
        <v>0.41482541240780624</v>
      </c>
      <c r="U700" s="23" t="str">
        <f>'Uitgebreide invoer'!J700</f>
        <v>Nee</v>
      </c>
      <c r="V700" s="23">
        <f t="shared" si="255"/>
        <v>0.75591067905832732</v>
      </c>
      <c r="W700" s="23">
        <f t="shared" si="256"/>
        <v>2.6956742948018411</v>
      </c>
      <c r="X700" s="23">
        <f t="shared" si="257"/>
        <v>0.28041617658185752</v>
      </c>
      <c r="Y700" s="23">
        <f t="shared" si="258"/>
        <v>1.7952273620865238</v>
      </c>
      <c r="Z700" s="23">
        <f t="shared" si="259"/>
        <v>3.957617241214237</v>
      </c>
      <c r="AA700" s="23">
        <f t="shared" si="260"/>
        <v>0.45361318507287729</v>
      </c>
      <c r="AB700" s="23">
        <f t="shared" si="261"/>
        <v>1.0393166830281966</v>
      </c>
      <c r="AC700" s="23">
        <f t="shared" si="262"/>
        <v>11.010780546110084</v>
      </c>
      <c r="AD700" s="23">
        <f t="shared" si="263"/>
        <v>103.93166830281966</v>
      </c>
      <c r="AE700" s="23">
        <f t="shared" si="264"/>
        <v>-0.2</v>
      </c>
      <c r="AF700" s="46">
        <f t="shared" si="265"/>
        <v>0.17418274279328883</v>
      </c>
      <c r="AG700" s="23">
        <f t="shared" si="266"/>
        <v>0.12908628603355593</v>
      </c>
      <c r="AH700" s="23">
        <f t="shared" si="267"/>
        <v>1.2379284719517911</v>
      </c>
      <c r="AI700" s="155">
        <f t="shared" si="268"/>
        <v>0.17551664410898896</v>
      </c>
      <c r="AJ700" s="155">
        <f t="shared" si="269"/>
        <v>2.5964841280767377E-2</v>
      </c>
      <c r="AK700" s="155">
        <f t="shared" si="270"/>
        <v>0.20148148538975633</v>
      </c>
      <c r="AL700" s="155">
        <f t="shared" si="271"/>
        <v>11.964216307819173</v>
      </c>
    </row>
    <row r="701" spans="1:38" s="156" customFormat="1" x14ac:dyDescent="0.35">
      <c r="A701" s="23">
        <f>'Uitgebreide invoer'!A701</f>
        <v>487.89999999999452</v>
      </c>
      <c r="B701" s="23">
        <f t="shared" si="250"/>
        <v>0.69999999999998863</v>
      </c>
      <c r="C701" s="23">
        <f>'Uitgebreide invoer'!B701</f>
        <v>0.2</v>
      </c>
      <c r="D701" s="23" t="str">
        <f>'Uitgebreide invoer'!C701</f>
        <v>100 - Riet</v>
      </c>
      <c r="E701" s="23">
        <f>'Uitgebreide invoer'!D701</f>
        <v>100</v>
      </c>
      <c r="F701" s="23">
        <f>'Uitgebreide invoer'!E701</f>
        <v>1.5</v>
      </c>
      <c r="G701" s="23">
        <f>'Uitgebreide invoer'!F701</f>
        <v>1.2</v>
      </c>
      <c r="H701" s="23">
        <f>'Uitgebreide invoer'!G701</f>
        <v>1.2</v>
      </c>
      <c r="I701" s="23">
        <f>'Uitgebreide invoer'!H701</f>
        <v>1</v>
      </c>
      <c r="J701" s="24">
        <f>J700+(+H701-I701)/(MAX('Invoerblad heterogene watergang'!$H$9:$H$17))*B701</f>
        <v>1.1393999999999846</v>
      </c>
      <c r="K701" s="24">
        <f t="shared" si="272"/>
        <v>1.904375200382008</v>
      </c>
      <c r="L701" s="79">
        <f t="shared" si="273"/>
        <v>0.76480029066381161</v>
      </c>
      <c r="M701" s="91">
        <f>'Uitgebreide invoer'!K701</f>
        <v>50</v>
      </c>
      <c r="N701" s="89">
        <f t="shared" si="251"/>
        <v>1.4893999999999847</v>
      </c>
      <c r="O701" s="93" t="str">
        <f>'Uitgebreide invoer'!L701</f>
        <v>Begroeiing volgt bodemverloop</v>
      </c>
      <c r="P701" s="23">
        <f t="shared" si="252"/>
        <v>0.35</v>
      </c>
      <c r="Q701" s="24">
        <f t="shared" si="253"/>
        <v>2.4987102601673042E-4</v>
      </c>
      <c r="R701" s="23">
        <f>'Uitgebreide invoer'!I701</f>
        <v>0</v>
      </c>
      <c r="S701" s="23">
        <f t="shared" si="254"/>
        <v>0</v>
      </c>
      <c r="T701" s="24">
        <f t="shared" si="274"/>
        <v>0.41480029066381163</v>
      </c>
      <c r="U701" s="23" t="str">
        <f>'Uitgebreide invoer'!J701</f>
        <v>Nee</v>
      </c>
      <c r="V701" s="23">
        <f t="shared" si="255"/>
        <v>0.75584927049874784</v>
      </c>
      <c r="W701" s="23">
        <f t="shared" si="256"/>
        <v>2.6955837170657393</v>
      </c>
      <c r="X701" s="23">
        <f t="shared" si="257"/>
        <v>0.28040281802915873</v>
      </c>
      <c r="Y701" s="23">
        <f t="shared" si="258"/>
        <v>1.7951395756957502</v>
      </c>
      <c r="Z701" s="23">
        <f t="shared" si="259"/>
        <v>3.9575266634781352</v>
      </c>
      <c r="AA701" s="23">
        <f t="shared" si="260"/>
        <v>0.45360138499182295</v>
      </c>
      <c r="AB701" s="23">
        <f t="shared" si="261"/>
        <v>1.0392903051970024</v>
      </c>
      <c r="AC701" s="23">
        <f t="shared" si="262"/>
        <v>11.009536389602355</v>
      </c>
      <c r="AD701" s="23">
        <f t="shared" si="263"/>
        <v>103.92903051970023</v>
      </c>
      <c r="AE701" s="23">
        <f t="shared" si="264"/>
        <v>-0.2</v>
      </c>
      <c r="AF701" s="46">
        <f t="shared" si="265"/>
        <v>0.17417873271462211</v>
      </c>
      <c r="AG701" s="23">
        <f t="shared" si="266"/>
        <v>0.12910633642688948</v>
      </c>
      <c r="AH701" s="23">
        <f t="shared" si="267"/>
        <v>1.2381405636258096</v>
      </c>
      <c r="AI701" s="155">
        <f t="shared" si="268"/>
        <v>0.17551265348885731</v>
      </c>
      <c r="AJ701" s="155">
        <f t="shared" si="269"/>
        <v>2.5968853488881588E-2</v>
      </c>
      <c r="AK701" s="155">
        <f t="shared" si="270"/>
        <v>0.20148150697773889</v>
      </c>
      <c r="AL701" s="155">
        <f t="shared" si="271"/>
        <v>11.963931932103518</v>
      </c>
    </row>
    <row r="702" spans="1:38" s="156" customFormat="1" x14ac:dyDescent="0.35">
      <c r="A702" s="23">
        <f>'Uitgebreide invoer'!A702</f>
        <v>488.59999999999451</v>
      </c>
      <c r="B702" s="23">
        <f t="shared" si="250"/>
        <v>0.69999999999998863</v>
      </c>
      <c r="C702" s="23">
        <f>'Uitgebreide invoer'!B702</f>
        <v>0.2</v>
      </c>
      <c r="D702" s="23" t="str">
        <f>'Uitgebreide invoer'!C702</f>
        <v>100 - Riet</v>
      </c>
      <c r="E702" s="23">
        <f>'Uitgebreide invoer'!D702</f>
        <v>100</v>
      </c>
      <c r="F702" s="23">
        <f>'Uitgebreide invoer'!E702</f>
        <v>1.5</v>
      </c>
      <c r="G702" s="23">
        <f>'Uitgebreide invoer'!F702</f>
        <v>1.2</v>
      </c>
      <c r="H702" s="23">
        <f>'Uitgebreide invoer'!G702</f>
        <v>1.2</v>
      </c>
      <c r="I702" s="23">
        <f>'Uitgebreide invoer'!H702</f>
        <v>1</v>
      </c>
      <c r="J702" s="24">
        <f>J701+(+H702-I702)/(MAX('Invoerblad heterogene watergang'!$H$9:$H$17))*B702</f>
        <v>1.1395999999999846</v>
      </c>
      <c r="K702" s="24">
        <f t="shared" si="272"/>
        <v>1.904550141529231</v>
      </c>
      <c r="L702" s="79">
        <f t="shared" si="273"/>
        <v>0.7647752003820234</v>
      </c>
      <c r="M702" s="91">
        <f>'Uitgebreide invoer'!K702</f>
        <v>50</v>
      </c>
      <c r="N702" s="89">
        <f t="shared" si="251"/>
        <v>1.4895999999999847</v>
      </c>
      <c r="O702" s="93" t="str">
        <f>'Uitgebreide invoer'!L702</f>
        <v>Begroeiing volgt bodemverloop</v>
      </c>
      <c r="P702" s="23">
        <f t="shared" si="252"/>
        <v>0.35</v>
      </c>
      <c r="Q702" s="24">
        <f t="shared" si="253"/>
        <v>2.4991592460408565E-4</v>
      </c>
      <c r="R702" s="23">
        <f>'Uitgebreide invoer'!I702</f>
        <v>0</v>
      </c>
      <c r="S702" s="23">
        <f t="shared" si="254"/>
        <v>0</v>
      </c>
      <c r="T702" s="24">
        <f t="shared" si="274"/>
        <v>0.41477520038202342</v>
      </c>
      <c r="U702" s="23" t="str">
        <f>'Uitgebreide invoer'!J702</f>
        <v>Nee</v>
      </c>
      <c r="V702" s="23">
        <f t="shared" si="255"/>
        <v>0.75578794073634958</v>
      </c>
      <c r="W702" s="23">
        <f t="shared" si="256"/>
        <v>2.6954932527682365</v>
      </c>
      <c r="X702" s="23">
        <f t="shared" si="257"/>
        <v>0.28038947601154823</v>
      </c>
      <c r="Y702" s="23">
        <f t="shared" si="258"/>
        <v>1.7950519011374744</v>
      </c>
      <c r="Z702" s="23">
        <f t="shared" si="259"/>
        <v>3.9574361991806324</v>
      </c>
      <c r="AA702" s="23">
        <f t="shared" si="260"/>
        <v>0.45358959962743833</v>
      </c>
      <c r="AB702" s="23">
        <f t="shared" si="261"/>
        <v>1.0392639604011249</v>
      </c>
      <c r="AC702" s="23">
        <f t="shared" si="262"/>
        <v>11.008293864851417</v>
      </c>
      <c r="AD702" s="23">
        <f t="shared" si="263"/>
        <v>103.92639604011249</v>
      </c>
      <c r="AE702" s="23">
        <f t="shared" si="264"/>
        <v>-0.2</v>
      </c>
      <c r="AF702" s="46">
        <f t="shared" si="265"/>
        <v>0.17417472697265762</v>
      </c>
      <c r="AG702" s="23">
        <f t="shared" si="266"/>
        <v>0.12912636513671194</v>
      </c>
      <c r="AH702" s="23">
        <f t="shared" si="267"/>
        <v>1.2383526417720159</v>
      </c>
      <c r="AI702" s="155">
        <f t="shared" si="268"/>
        <v>0.17550866717663499</v>
      </c>
      <c r="AJ702" s="155">
        <f t="shared" si="269"/>
        <v>2.5972861357135099E-2</v>
      </c>
      <c r="AK702" s="155">
        <f t="shared" si="270"/>
        <v>0.2014815285337701</v>
      </c>
      <c r="AL702" s="155">
        <f t="shared" si="271"/>
        <v>11.963647922274927</v>
      </c>
    </row>
    <row r="703" spans="1:38" s="156" customFormat="1" x14ac:dyDescent="0.35">
      <c r="A703" s="23">
        <f>'Uitgebreide invoer'!A703</f>
        <v>489.2999999999945</v>
      </c>
      <c r="B703" s="23">
        <f t="shared" si="250"/>
        <v>0.69999999999998863</v>
      </c>
      <c r="C703" s="23">
        <f>'Uitgebreide invoer'!B703</f>
        <v>0.2</v>
      </c>
      <c r="D703" s="23" t="str">
        <f>'Uitgebreide invoer'!C703</f>
        <v>100 - Riet</v>
      </c>
      <c r="E703" s="23">
        <f>'Uitgebreide invoer'!D703</f>
        <v>100</v>
      </c>
      <c r="F703" s="23">
        <f>'Uitgebreide invoer'!E703</f>
        <v>1.5</v>
      </c>
      <c r="G703" s="23">
        <f>'Uitgebreide invoer'!F703</f>
        <v>1.2</v>
      </c>
      <c r="H703" s="23">
        <f>'Uitgebreide invoer'!G703</f>
        <v>1.2</v>
      </c>
      <c r="I703" s="23">
        <f>'Uitgebreide invoer'!H703</f>
        <v>1</v>
      </c>
      <c r="J703" s="24">
        <f>J702+(+H703-I703)/(MAX('Invoerblad heterogene watergang'!$H$9:$H$17))*B703</f>
        <v>1.1397999999999846</v>
      </c>
      <c r="K703" s="24">
        <f t="shared" si="272"/>
        <v>1.9047251140722894</v>
      </c>
      <c r="L703" s="79">
        <f t="shared" si="273"/>
        <v>0.76475014152924636</v>
      </c>
      <c r="M703" s="91">
        <f>'Uitgebreide invoer'!K703</f>
        <v>50</v>
      </c>
      <c r="N703" s="89">
        <f t="shared" si="251"/>
        <v>1.4897999999999847</v>
      </c>
      <c r="O703" s="93" t="str">
        <f>'Uitgebreide invoer'!L703</f>
        <v>Begroeiing volgt bodemverloop</v>
      </c>
      <c r="P703" s="23">
        <f t="shared" si="252"/>
        <v>0.35</v>
      </c>
      <c r="Q703" s="24">
        <f t="shared" si="253"/>
        <v>2.4996077579773402E-4</v>
      </c>
      <c r="R703" s="23">
        <f>'Uitgebreide invoer'!I703</f>
        <v>0</v>
      </c>
      <c r="S703" s="23">
        <f t="shared" si="254"/>
        <v>0</v>
      </c>
      <c r="T703" s="24">
        <f t="shared" si="274"/>
        <v>0.41475014152924639</v>
      </c>
      <c r="U703" s="23" t="str">
        <f>'Uitgebreide invoer'!J703</f>
        <v>Nee</v>
      </c>
      <c r="V703" s="23">
        <f t="shared" si="255"/>
        <v>0.75572668968289047</v>
      </c>
      <c r="W703" s="23">
        <f t="shared" si="256"/>
        <v>2.6954029017896444</v>
      </c>
      <c r="X703" s="23">
        <f t="shared" si="257"/>
        <v>0.28037615051208742</v>
      </c>
      <c r="Y703" s="23">
        <f t="shared" si="258"/>
        <v>1.7949643382885994</v>
      </c>
      <c r="Z703" s="23">
        <f t="shared" si="259"/>
        <v>3.9573458482020403</v>
      </c>
      <c r="AA703" s="23">
        <f t="shared" si="260"/>
        <v>0.45357782896435855</v>
      </c>
      <c r="AB703" s="23">
        <f t="shared" si="261"/>
        <v>1.0392376486057089</v>
      </c>
      <c r="AC703" s="23">
        <f t="shared" si="262"/>
        <v>11.007052969935735</v>
      </c>
      <c r="AD703" s="23">
        <f t="shared" si="263"/>
        <v>103.92376486057088</v>
      </c>
      <c r="AE703" s="23">
        <f t="shared" si="264"/>
        <v>-0.2</v>
      </c>
      <c r="AF703" s="46">
        <f t="shared" si="265"/>
        <v>0.17417072556455809</v>
      </c>
      <c r="AG703" s="23">
        <f t="shared" si="266"/>
        <v>0.12914637217720959</v>
      </c>
      <c r="AH703" s="23">
        <f t="shared" si="267"/>
        <v>1.2385647064004943</v>
      </c>
      <c r="AI703" s="155">
        <f t="shared" si="268"/>
        <v>0.17550468516952594</v>
      </c>
      <c r="AJ703" s="155">
        <f t="shared" si="269"/>
        <v>2.5976864888369589E-2</v>
      </c>
      <c r="AK703" s="155">
        <f t="shared" si="270"/>
        <v>0.20148155005789553</v>
      </c>
      <c r="AL703" s="155">
        <f t="shared" si="271"/>
        <v>11.96336427792472</v>
      </c>
    </row>
    <row r="704" spans="1:38" s="156" customFormat="1" x14ac:dyDescent="0.35">
      <c r="A704" s="23">
        <f>'Uitgebreide invoer'!A704</f>
        <v>489.99999999999449</v>
      </c>
      <c r="B704" s="23">
        <f t="shared" si="250"/>
        <v>0.69999999999998863</v>
      </c>
      <c r="C704" s="23">
        <f>'Uitgebreide invoer'!B704</f>
        <v>0.2</v>
      </c>
      <c r="D704" s="23" t="str">
        <f>'Uitgebreide invoer'!C704</f>
        <v>100 - Riet</v>
      </c>
      <c r="E704" s="23">
        <f>'Uitgebreide invoer'!D704</f>
        <v>100</v>
      </c>
      <c r="F704" s="23">
        <f>'Uitgebreide invoer'!E704</f>
        <v>1.5</v>
      </c>
      <c r="G704" s="23">
        <f>'Uitgebreide invoer'!F704</f>
        <v>1.2</v>
      </c>
      <c r="H704" s="23">
        <f>'Uitgebreide invoer'!G704</f>
        <v>1.2</v>
      </c>
      <c r="I704" s="23">
        <f>'Uitgebreide invoer'!H704</f>
        <v>1</v>
      </c>
      <c r="J704" s="24">
        <f>J703+(+H704-I704)/(MAX('Invoerblad heterogene watergang'!$H$9:$H$17))*B704</f>
        <v>1.1399999999999846</v>
      </c>
      <c r="K704" s="24">
        <f t="shared" si="272"/>
        <v>1.9049001179780274</v>
      </c>
      <c r="L704" s="79">
        <f t="shared" si="273"/>
        <v>0.76472511407230481</v>
      </c>
      <c r="M704" s="91">
        <f>'Uitgebreide invoer'!K704</f>
        <v>50</v>
      </c>
      <c r="N704" s="89">
        <f t="shared" si="251"/>
        <v>1.4899999999999847</v>
      </c>
      <c r="O704" s="93" t="str">
        <f>'Uitgebreide invoer'!L704</f>
        <v>Begroeiing volgt bodemverloop</v>
      </c>
      <c r="P704" s="23">
        <f t="shared" si="252"/>
        <v>0.35</v>
      </c>
      <c r="Q704" s="24">
        <f t="shared" si="253"/>
        <v>2.5000557962555635E-4</v>
      </c>
      <c r="R704" s="23">
        <f>'Uitgebreide invoer'!I704</f>
        <v>0</v>
      </c>
      <c r="S704" s="23">
        <f t="shared" si="254"/>
        <v>0</v>
      </c>
      <c r="T704" s="24">
        <f t="shared" si="274"/>
        <v>0.41472511407230483</v>
      </c>
      <c r="U704" s="23" t="str">
        <f>'Uitgebreide invoer'!J704</f>
        <v>Nee</v>
      </c>
      <c r="V704" s="23">
        <f t="shared" si="255"/>
        <v>0.75566551725019515</v>
      </c>
      <c r="W704" s="23">
        <f t="shared" si="256"/>
        <v>2.6953126640103471</v>
      </c>
      <c r="X704" s="23">
        <f t="shared" si="257"/>
        <v>0.28036284151384605</v>
      </c>
      <c r="Y704" s="23">
        <f t="shared" si="258"/>
        <v>1.7948768870261149</v>
      </c>
      <c r="Z704" s="23">
        <f t="shared" si="259"/>
        <v>3.9572556104227434</v>
      </c>
      <c r="AA704" s="23">
        <f t="shared" si="260"/>
        <v>0.45356607298722684</v>
      </c>
      <c r="AB704" s="23">
        <f t="shared" si="261"/>
        <v>1.0392113697759198</v>
      </c>
      <c r="AC704" s="23">
        <f t="shared" si="262"/>
        <v>11.005813702935464</v>
      </c>
      <c r="AD704" s="23">
        <f t="shared" si="263"/>
        <v>103.92113697759197</v>
      </c>
      <c r="AE704" s="23">
        <f t="shared" si="264"/>
        <v>-0.2</v>
      </c>
      <c r="AF704" s="46">
        <f t="shared" si="265"/>
        <v>0.17416672848748371</v>
      </c>
      <c r="AG704" s="23">
        <f t="shared" si="266"/>
        <v>0.12916635756258149</v>
      </c>
      <c r="AH704" s="23">
        <f t="shared" si="267"/>
        <v>1.2387767575213338</v>
      </c>
      <c r="AI704" s="155">
        <f t="shared" si="268"/>
        <v>0.17550070746473115</v>
      </c>
      <c r="AJ704" s="155">
        <f t="shared" si="269"/>
        <v>2.5980864085429718E-2</v>
      </c>
      <c r="AK704" s="155">
        <f t="shared" si="270"/>
        <v>0.20148157155016086</v>
      </c>
      <c r="AL704" s="155">
        <f t="shared" si="271"/>
        <v>11.963080998644518</v>
      </c>
    </row>
    <row r="705" spans="1:38" s="156" customFormat="1" x14ac:dyDescent="0.35">
      <c r="A705" s="23">
        <f>'Uitgebreide invoer'!A705</f>
        <v>490.69999999999447</v>
      </c>
      <c r="B705" s="23">
        <f t="shared" si="250"/>
        <v>0.69999999999998863</v>
      </c>
      <c r="C705" s="23">
        <f>'Uitgebreide invoer'!B705</f>
        <v>0.2</v>
      </c>
      <c r="D705" s="23" t="str">
        <f>'Uitgebreide invoer'!C705</f>
        <v>100 - Riet</v>
      </c>
      <c r="E705" s="23">
        <f>'Uitgebreide invoer'!D705</f>
        <v>100</v>
      </c>
      <c r="F705" s="23">
        <f>'Uitgebreide invoer'!E705</f>
        <v>1.5</v>
      </c>
      <c r="G705" s="23">
        <f>'Uitgebreide invoer'!F705</f>
        <v>1.2</v>
      </c>
      <c r="H705" s="23">
        <f>'Uitgebreide invoer'!G705</f>
        <v>1.2</v>
      </c>
      <c r="I705" s="23">
        <f>'Uitgebreide invoer'!H705</f>
        <v>1</v>
      </c>
      <c r="J705" s="24">
        <f>J704+(+H705-I705)/(MAX('Invoerblad heterogene watergang'!$H$9:$H$17))*B705</f>
        <v>1.1401999999999846</v>
      </c>
      <c r="K705" s="24">
        <f t="shared" si="272"/>
        <v>1.9050751532133081</v>
      </c>
      <c r="L705" s="79">
        <f t="shared" si="273"/>
        <v>0.76470011797804283</v>
      </c>
      <c r="M705" s="91">
        <f>'Uitgebreide invoer'!K705</f>
        <v>50</v>
      </c>
      <c r="N705" s="89">
        <f t="shared" si="251"/>
        <v>1.4901999999999846</v>
      </c>
      <c r="O705" s="93" t="str">
        <f>'Uitgebreide invoer'!L705</f>
        <v>Begroeiing volgt bodemverloop</v>
      </c>
      <c r="P705" s="23">
        <f t="shared" si="252"/>
        <v>0.35</v>
      </c>
      <c r="Q705" s="24">
        <f t="shared" si="253"/>
        <v>2.5005033611547229E-4</v>
      </c>
      <c r="R705" s="23">
        <f>'Uitgebreide invoer'!I705</f>
        <v>0</v>
      </c>
      <c r="S705" s="23">
        <f t="shared" si="254"/>
        <v>0</v>
      </c>
      <c r="T705" s="24">
        <f t="shared" si="274"/>
        <v>0.41470011797804285</v>
      </c>
      <c r="U705" s="23" t="str">
        <f>'Uitgebreide invoer'!J705</f>
        <v>Nee</v>
      </c>
      <c r="V705" s="23">
        <f t="shared" si="255"/>
        <v>0.75560442335015543</v>
      </c>
      <c r="W705" s="23">
        <f t="shared" si="256"/>
        <v>2.6952225393107989</v>
      </c>
      <c r="X705" s="23">
        <f t="shared" si="257"/>
        <v>0.28034954899990283</v>
      </c>
      <c r="Y705" s="23">
        <f t="shared" si="258"/>
        <v>1.7947895472271005</v>
      </c>
      <c r="Z705" s="23">
        <f t="shared" si="259"/>
        <v>3.9571654857231948</v>
      </c>
      <c r="AA705" s="23">
        <f t="shared" si="260"/>
        <v>0.45355433168069603</v>
      </c>
      <c r="AB705" s="23">
        <f t="shared" si="261"/>
        <v>1.0391851238769449</v>
      </c>
      <c r="AC705" s="23">
        <f t="shared" si="262"/>
        <v>11.004576061932502</v>
      </c>
      <c r="AD705" s="23">
        <f t="shared" si="263"/>
        <v>103.91851238769449</v>
      </c>
      <c r="AE705" s="23">
        <f t="shared" si="264"/>
        <v>-0.2</v>
      </c>
      <c r="AF705" s="46">
        <f t="shared" si="265"/>
        <v>0.17416273573859126</v>
      </c>
      <c r="AG705" s="23">
        <f t="shared" si="266"/>
        <v>0.12918632130704377</v>
      </c>
      <c r="AH705" s="23">
        <f t="shared" si="267"/>
        <v>1.2389887951446303</v>
      </c>
      <c r="AI705" s="155">
        <f t="shared" si="268"/>
        <v>0.17549673405944852</v>
      </c>
      <c r="AJ705" s="155">
        <f t="shared" si="269"/>
        <v>2.5984858951162877E-2</v>
      </c>
      <c r="AK705" s="155">
        <f t="shared" si="270"/>
        <v>0.20148159301061139</v>
      </c>
      <c r="AL705" s="155">
        <f t="shared" si="271"/>
        <v>11.962798084026216</v>
      </c>
    </row>
    <row r="706" spans="1:38" s="156" customFormat="1" x14ac:dyDescent="0.35">
      <c r="A706" s="23">
        <f>'Uitgebreide invoer'!A706</f>
        <v>491.39999999999446</v>
      </c>
      <c r="B706" s="23">
        <f t="shared" si="250"/>
        <v>0.69999999999998863</v>
      </c>
      <c r="C706" s="23">
        <f>'Uitgebreide invoer'!B706</f>
        <v>0.2</v>
      </c>
      <c r="D706" s="23" t="str">
        <f>'Uitgebreide invoer'!C706</f>
        <v>100 - Riet</v>
      </c>
      <c r="E706" s="23">
        <f>'Uitgebreide invoer'!D706</f>
        <v>100</v>
      </c>
      <c r="F706" s="23">
        <f>'Uitgebreide invoer'!E706</f>
        <v>1.5</v>
      </c>
      <c r="G706" s="23">
        <f>'Uitgebreide invoer'!F706</f>
        <v>1.2</v>
      </c>
      <c r="H706" s="23">
        <f>'Uitgebreide invoer'!G706</f>
        <v>1.2</v>
      </c>
      <c r="I706" s="23">
        <f>'Uitgebreide invoer'!H706</f>
        <v>1</v>
      </c>
      <c r="J706" s="24">
        <f>J705+(+H706-I706)/(MAX('Invoerblad heterogene watergang'!$H$9:$H$17))*B706</f>
        <v>1.1403999999999845</v>
      </c>
      <c r="K706" s="24">
        <f t="shared" si="272"/>
        <v>1.905250219745015</v>
      </c>
      <c r="L706" s="79">
        <f t="shared" si="273"/>
        <v>0.76467515321332358</v>
      </c>
      <c r="M706" s="91">
        <f>'Uitgebreide invoer'!K706</f>
        <v>50</v>
      </c>
      <c r="N706" s="89">
        <f t="shared" si="251"/>
        <v>1.4903999999999846</v>
      </c>
      <c r="O706" s="93" t="str">
        <f>'Uitgebreide invoer'!L706</f>
        <v>Begroeiing volgt bodemverloop</v>
      </c>
      <c r="P706" s="23">
        <f t="shared" si="252"/>
        <v>0.35</v>
      </c>
      <c r="Q706" s="24">
        <f t="shared" si="253"/>
        <v>2.5009504529544392E-4</v>
      </c>
      <c r="R706" s="23">
        <f>'Uitgebreide invoer'!I706</f>
        <v>0</v>
      </c>
      <c r="S706" s="23">
        <f t="shared" si="254"/>
        <v>0</v>
      </c>
      <c r="T706" s="24">
        <f t="shared" si="274"/>
        <v>0.4146751532133236</v>
      </c>
      <c r="U706" s="23" t="str">
        <f>'Uitgebreide invoer'!J706</f>
        <v>Nee</v>
      </c>
      <c r="V706" s="23">
        <f t="shared" si="255"/>
        <v>0.7555434078947284</v>
      </c>
      <c r="W706" s="23">
        <f t="shared" si="256"/>
        <v>2.6951325275715239</v>
      </c>
      <c r="X706" s="23">
        <f t="shared" si="257"/>
        <v>0.28033627295334468</v>
      </c>
      <c r="Y706" s="23">
        <f t="shared" si="258"/>
        <v>1.7947023187687181</v>
      </c>
      <c r="Z706" s="23">
        <f t="shared" si="259"/>
        <v>3.9570754739839202</v>
      </c>
      <c r="AA706" s="23">
        <f t="shared" si="260"/>
        <v>0.45354260502942606</v>
      </c>
      <c r="AB706" s="23">
        <f t="shared" si="261"/>
        <v>1.0391589108739896</v>
      </c>
      <c r="AC706" s="23">
        <f t="shared" si="262"/>
        <v>11.003340045010418</v>
      </c>
      <c r="AD706" s="23">
        <f t="shared" si="263"/>
        <v>103.91589108739896</v>
      </c>
      <c r="AE706" s="23">
        <f t="shared" si="264"/>
        <v>-0.2</v>
      </c>
      <c r="AF706" s="46">
        <f t="shared" si="265"/>
        <v>0.17415874731503514</v>
      </c>
      <c r="AG706" s="23">
        <f t="shared" si="266"/>
        <v>0.12920626342482436</v>
      </c>
      <c r="AH706" s="23">
        <f t="shared" si="267"/>
        <v>1.2392008192804831</v>
      </c>
      <c r="AI706" s="155">
        <f t="shared" si="268"/>
        <v>0.17549276495087329</v>
      </c>
      <c r="AJ706" s="155">
        <f t="shared" si="269"/>
        <v>2.5988849488419459E-2</v>
      </c>
      <c r="AK706" s="155">
        <f t="shared" si="270"/>
        <v>0.20148161443929274</v>
      </c>
      <c r="AL706" s="155">
        <f t="shared" si="271"/>
        <v>11.962515533662032</v>
      </c>
    </row>
    <row r="707" spans="1:38" s="156" customFormat="1" x14ac:dyDescent="0.35">
      <c r="A707" s="23">
        <f>'Uitgebreide invoer'!A707</f>
        <v>492.09999999999445</v>
      </c>
      <c r="B707" s="23">
        <f t="shared" si="250"/>
        <v>0.69999999999998863</v>
      </c>
      <c r="C707" s="23">
        <f>'Uitgebreide invoer'!B707</f>
        <v>0.2</v>
      </c>
      <c r="D707" s="23" t="str">
        <f>'Uitgebreide invoer'!C707</f>
        <v>100 - Riet</v>
      </c>
      <c r="E707" s="23">
        <f>'Uitgebreide invoer'!D707</f>
        <v>100</v>
      </c>
      <c r="F707" s="23">
        <f>'Uitgebreide invoer'!E707</f>
        <v>1.5</v>
      </c>
      <c r="G707" s="23">
        <f>'Uitgebreide invoer'!F707</f>
        <v>1.2</v>
      </c>
      <c r="H707" s="23">
        <f>'Uitgebreide invoer'!G707</f>
        <v>1.2</v>
      </c>
      <c r="I707" s="23">
        <f>'Uitgebreide invoer'!H707</f>
        <v>1</v>
      </c>
      <c r="J707" s="24">
        <f>J706+(+H707-I707)/(MAX('Invoerblad heterogene watergang'!$H$9:$H$17))*B707</f>
        <v>1.1405999999999845</v>
      </c>
      <c r="K707" s="24">
        <f t="shared" si="272"/>
        <v>1.9054253175400504</v>
      </c>
      <c r="L707" s="79">
        <f t="shared" si="273"/>
        <v>0.76465021974503045</v>
      </c>
      <c r="M707" s="91">
        <f>'Uitgebreide invoer'!K707</f>
        <v>50</v>
      </c>
      <c r="N707" s="89">
        <f t="shared" si="251"/>
        <v>1.4905999999999846</v>
      </c>
      <c r="O707" s="93" t="str">
        <f>'Uitgebreide invoer'!L707</f>
        <v>Begroeiing volgt bodemverloop</v>
      </c>
      <c r="P707" s="23">
        <f t="shared" si="252"/>
        <v>0.35</v>
      </c>
      <c r="Q707" s="24">
        <f t="shared" si="253"/>
        <v>2.5013970719347189E-4</v>
      </c>
      <c r="R707" s="23">
        <f>'Uitgebreide invoer'!I707</f>
        <v>0</v>
      </c>
      <c r="S707" s="23">
        <f t="shared" si="254"/>
        <v>0</v>
      </c>
      <c r="T707" s="24">
        <f t="shared" si="274"/>
        <v>0.41465021974503047</v>
      </c>
      <c r="U707" s="23" t="str">
        <f>'Uitgebreide invoer'!J707</f>
        <v>Nee</v>
      </c>
      <c r="V707" s="23">
        <f t="shared" si="255"/>
        <v>0.75548247079593955</v>
      </c>
      <c r="W707" s="23">
        <f t="shared" si="256"/>
        <v>2.6950426286731179</v>
      </c>
      <c r="X707" s="23">
        <f t="shared" si="257"/>
        <v>0.28032301335726745</v>
      </c>
      <c r="Y707" s="23">
        <f t="shared" si="258"/>
        <v>1.7946152015282213</v>
      </c>
      <c r="Z707" s="23">
        <f t="shared" si="259"/>
        <v>3.9569855750855139</v>
      </c>
      <c r="AA707" s="23">
        <f t="shared" si="260"/>
        <v>0.45353089301808691</v>
      </c>
      <c r="AB707" s="23">
        <f t="shared" si="261"/>
        <v>1.0391327307322817</v>
      </c>
      <c r="AC707" s="23">
        <f t="shared" si="262"/>
        <v>11.002105650254526</v>
      </c>
      <c r="AD707" s="23">
        <f t="shared" si="263"/>
        <v>103.91327307322817</v>
      </c>
      <c r="AE707" s="23">
        <f t="shared" si="264"/>
        <v>-0.2</v>
      </c>
      <c r="AF707" s="46">
        <f t="shared" si="265"/>
        <v>0.17415476321396661</v>
      </c>
      <c r="AG707" s="23">
        <f t="shared" si="266"/>
        <v>0.12922618393016699</v>
      </c>
      <c r="AH707" s="23">
        <f t="shared" si="267"/>
        <v>1.2394128299389984</v>
      </c>
      <c r="AI707" s="155">
        <f t="shared" si="268"/>
        <v>0.17548880013619755</v>
      </c>
      <c r="AJ707" s="155">
        <f t="shared" si="269"/>
        <v>2.5992835700052581E-2</v>
      </c>
      <c r="AK707" s="155">
        <f t="shared" si="270"/>
        <v>0.20148163583625014</v>
      </c>
      <c r="AL707" s="155">
        <f t="shared" si="271"/>
        <v>11.962233347144441</v>
      </c>
    </row>
    <row r="708" spans="1:38" s="156" customFormat="1" x14ac:dyDescent="0.35">
      <c r="A708" s="23">
        <f>'Uitgebreide invoer'!A708</f>
        <v>492.79999999999444</v>
      </c>
      <c r="B708" s="23">
        <f t="shared" si="250"/>
        <v>0.69999999999998863</v>
      </c>
      <c r="C708" s="23">
        <f>'Uitgebreide invoer'!B708</f>
        <v>0.2</v>
      </c>
      <c r="D708" s="23" t="str">
        <f>'Uitgebreide invoer'!C708</f>
        <v>100 - Riet</v>
      </c>
      <c r="E708" s="23">
        <f>'Uitgebreide invoer'!D708</f>
        <v>100</v>
      </c>
      <c r="F708" s="23">
        <f>'Uitgebreide invoer'!E708</f>
        <v>1.5</v>
      </c>
      <c r="G708" s="23">
        <f>'Uitgebreide invoer'!F708</f>
        <v>1.2</v>
      </c>
      <c r="H708" s="23">
        <f>'Uitgebreide invoer'!G708</f>
        <v>1.2</v>
      </c>
      <c r="I708" s="23">
        <f>'Uitgebreide invoer'!H708</f>
        <v>1</v>
      </c>
      <c r="J708" s="24">
        <f>J707+(+H708-I708)/(MAX('Invoerblad heterogene watergang'!$H$9:$H$17))*B708</f>
        <v>1.1407999999999845</v>
      </c>
      <c r="K708" s="24">
        <f t="shared" si="272"/>
        <v>1.9056004465653367</v>
      </c>
      <c r="L708" s="79">
        <f t="shared" si="273"/>
        <v>0.76462531754006591</v>
      </c>
      <c r="M708" s="91">
        <f>'Uitgebreide invoer'!K708</f>
        <v>50</v>
      </c>
      <c r="N708" s="89">
        <f t="shared" si="251"/>
        <v>1.4907999999999846</v>
      </c>
      <c r="O708" s="93" t="str">
        <f>'Uitgebreide invoer'!L708</f>
        <v>Begroeiing volgt bodemverloop</v>
      </c>
      <c r="P708" s="23">
        <f t="shared" si="252"/>
        <v>0.35</v>
      </c>
      <c r="Q708" s="24">
        <f t="shared" si="253"/>
        <v>2.5018432183759756E-4</v>
      </c>
      <c r="R708" s="23">
        <f>'Uitgebreide invoer'!I708</f>
        <v>0</v>
      </c>
      <c r="S708" s="23">
        <f t="shared" si="254"/>
        <v>0</v>
      </c>
      <c r="T708" s="24">
        <f t="shared" si="274"/>
        <v>0.41462531754006593</v>
      </c>
      <c r="U708" s="23" t="str">
        <f>'Uitgebreide invoer'!J708</f>
        <v>Nee</v>
      </c>
      <c r="V708" s="23">
        <f t="shared" si="255"/>
        <v>0.75542161196587987</v>
      </c>
      <c r="W708" s="23">
        <f t="shared" si="256"/>
        <v>2.6949528424962459</v>
      </c>
      <c r="X708" s="23">
        <f t="shared" si="257"/>
        <v>0.28030977019477554</v>
      </c>
      <c r="Y708" s="23">
        <f t="shared" si="258"/>
        <v>1.7945281953829491</v>
      </c>
      <c r="Z708" s="23">
        <f t="shared" si="259"/>
        <v>3.9568957889086427</v>
      </c>
      <c r="AA708" s="23">
        <f t="shared" si="260"/>
        <v>0.4535191956313564</v>
      </c>
      <c r="AB708" s="23">
        <f t="shared" si="261"/>
        <v>1.0391065834170692</v>
      </c>
      <c r="AC708" s="23">
        <f t="shared" si="262"/>
        <v>11.000872875751829</v>
      </c>
      <c r="AD708" s="23">
        <f t="shared" si="263"/>
        <v>103.91065834170692</v>
      </c>
      <c r="AE708" s="23">
        <f t="shared" si="264"/>
        <v>-0.2</v>
      </c>
      <c r="AF708" s="46">
        <f t="shared" si="265"/>
        <v>0.1741507834325341</v>
      </c>
      <c r="AG708" s="23">
        <f t="shared" si="266"/>
        <v>0.12924608283732958</v>
      </c>
      <c r="AH708" s="23">
        <f t="shared" si="267"/>
        <v>1.2396248271302872</v>
      </c>
      <c r="AI708" s="155">
        <f t="shared" si="268"/>
        <v>0.17548483961261066</v>
      </c>
      <c r="AJ708" s="155">
        <f t="shared" si="269"/>
        <v>2.5996817588918246E-2</v>
      </c>
      <c r="AK708" s="155">
        <f t="shared" si="270"/>
        <v>0.20148165720152891</v>
      </c>
      <c r="AL708" s="155">
        <f t="shared" si="271"/>
        <v>11.96195152406623</v>
      </c>
    </row>
    <row r="709" spans="1:38" s="156" customFormat="1" x14ac:dyDescent="0.35">
      <c r="A709" s="23">
        <f>'Uitgebreide invoer'!A709</f>
        <v>493.49999999999443</v>
      </c>
      <c r="B709" s="23">
        <f t="shared" ref="B709:B772" si="275">A710-A709</f>
        <v>0.69999999999998863</v>
      </c>
      <c r="C709" s="23">
        <f>'Uitgebreide invoer'!B709</f>
        <v>0.2</v>
      </c>
      <c r="D709" s="23" t="str">
        <f>'Uitgebreide invoer'!C709</f>
        <v>100 - Riet</v>
      </c>
      <c r="E709" s="23">
        <f>'Uitgebreide invoer'!D709</f>
        <v>100</v>
      </c>
      <c r="F709" s="23">
        <f>'Uitgebreide invoer'!E709</f>
        <v>1.5</v>
      </c>
      <c r="G709" s="23">
        <f>'Uitgebreide invoer'!F709</f>
        <v>1.2</v>
      </c>
      <c r="H709" s="23">
        <f>'Uitgebreide invoer'!G709</f>
        <v>1.2</v>
      </c>
      <c r="I709" s="23">
        <f>'Uitgebreide invoer'!H709</f>
        <v>1</v>
      </c>
      <c r="J709" s="24">
        <f>J708+(+H709-I709)/(MAX('Invoerblad heterogene watergang'!$H$9:$H$17))*B709</f>
        <v>1.1409999999999845</v>
      </c>
      <c r="K709" s="24">
        <f t="shared" si="272"/>
        <v>1.9057756067878158</v>
      </c>
      <c r="L709" s="79">
        <f t="shared" si="273"/>
        <v>0.7646004465653522</v>
      </c>
      <c r="M709" s="91">
        <f>'Uitgebreide invoer'!K709</f>
        <v>50</v>
      </c>
      <c r="N709" s="89">
        <f t="shared" ref="N709:N772" si="276">IF(O709="Begroeiing volgt horizontaal peil",$J$4+$P$4,J709+P709)</f>
        <v>1.4909999999999846</v>
      </c>
      <c r="O709" s="93" t="str">
        <f>'Uitgebreide invoer'!L709</f>
        <v>Begroeiing volgt bodemverloop</v>
      </c>
      <c r="P709" s="23">
        <f t="shared" ref="P709:P772" si="277">M709/100*$L$4</f>
        <v>0.35</v>
      </c>
      <c r="Q709" s="24">
        <f t="shared" ref="Q709:Q772" si="278">((-AC709+(AC709^2-4*AD709*AE709)^0.5)/(2*AD709))^2</f>
        <v>2.5022888925590238E-4</v>
      </c>
      <c r="R709" s="23">
        <f>'Uitgebreide invoer'!I709</f>
        <v>0</v>
      </c>
      <c r="S709" s="23">
        <f t="shared" ref="S709:S772" si="279">P709*R709</f>
        <v>0</v>
      </c>
      <c r="T709" s="24">
        <f t="shared" si="274"/>
        <v>0.41460044656535222</v>
      </c>
      <c r="U709" s="23" t="str">
        <f>'Uitgebreide invoer'!J709</f>
        <v>Nee</v>
      </c>
      <c r="V709" s="23">
        <f t="shared" ref="V709:V772" si="280">IF(((+T709*(G709+(F709*T709))+S709)*(IF(U709="Ja",0.5,1))+Y709*(IF(U709="Ja",0.5,0)))&lt;0,0,((+T709*(G709+(F709*T709))+S709)*(IF(U709="Ja",0.5,1))+Y709*(IF(U709="Ja",0.5,0))))</f>
        <v>0.75536083131670684</v>
      </c>
      <c r="W709" s="23">
        <f t="shared" ref="W709:W772" si="281">(+G709+(2*T709*(1+F709^2)^0.5)+2*(IF(R709&gt;0,1,0))*P709)*(IF(U709="Ja",0.5,1))+Z709*(IF(U709="Ja",0.5,0))</f>
        <v>2.6948631689216453</v>
      </c>
      <c r="X709" s="23">
        <f t="shared" ref="X709:X772" si="282">V709/W709</f>
        <v>0.28029654344898186</v>
      </c>
      <c r="Y709" s="23">
        <f t="shared" ref="Y709:Y772" si="283">L709*($G709+($F709*L709))</f>
        <v>1.7944413002103268</v>
      </c>
      <c r="Z709" s="23">
        <f t="shared" ref="Z709:Z772" si="284">$G709+(2*L709*(1+$F709^2)^0.5)</f>
        <v>3.9568061153340413</v>
      </c>
      <c r="AA709" s="23">
        <f t="shared" ref="AA709:AA772" si="285">Y709/Z709</f>
        <v>0.45350751285392121</v>
      </c>
      <c r="AB709" s="23">
        <f t="shared" ref="AB709:AB772" si="286">Y709-V709</f>
        <v>1.0390804688936199</v>
      </c>
      <c r="AC709" s="23">
        <f t="shared" ref="AC709:AC772" si="287">34*V709*X709^(2/3)</f>
        <v>10.999641719591033</v>
      </c>
      <c r="AD709" s="23">
        <f t="shared" ref="AD709:AD772" si="288">E709*AB709</f>
        <v>103.908046889362</v>
      </c>
      <c r="AE709" s="23">
        <f t="shared" ref="AE709:AE772" si="289">-C709</f>
        <v>-0.2</v>
      </c>
      <c r="AF709" s="46">
        <f t="shared" ref="AF709:AF772" si="290">(+(Q709^0.5))*V709*(X709^0.666)*34</f>
        <v>0.17414680796788326</v>
      </c>
      <c r="AG709" s="23">
        <f t="shared" ref="AG709:AG772" si="291">(+C709-AF709)/C709</f>
        <v>0.12926596016058375</v>
      </c>
      <c r="AH709" s="23">
        <f t="shared" ref="AH709:AH772" si="292">J709+AG709*L709</f>
        <v>1.2398368108644657</v>
      </c>
      <c r="AI709" s="155">
        <f t="shared" ref="AI709:AI772" si="293">34*V709*X709^0.66*Q709^0.5</f>
        <v>0.17548088337729895</v>
      </c>
      <c r="AJ709" s="155">
        <f t="shared" ref="AJ709:AJ772" si="294">E709*AB709*Q709</f>
        <v>2.6000795157875276E-2</v>
      </c>
      <c r="AK709" s="155">
        <f t="shared" ref="AK709:AK772" si="295">AJ709+AI709</f>
        <v>0.20148167853517424</v>
      </c>
      <c r="AL709" s="155">
        <f t="shared" ref="AL709:AL772" si="296">AK709/(Y709*AA709^0.66*Q709^0.5)</f>
        <v>11.961670064020478</v>
      </c>
    </row>
    <row r="710" spans="1:38" s="156" customFormat="1" x14ac:dyDescent="0.35">
      <c r="A710" s="23">
        <f>'Uitgebreide invoer'!A710</f>
        <v>494.19999999999442</v>
      </c>
      <c r="B710" s="23">
        <f t="shared" si="275"/>
        <v>0.69999999999998863</v>
      </c>
      <c r="C710" s="23">
        <f>'Uitgebreide invoer'!B710</f>
        <v>0.2</v>
      </c>
      <c r="D710" s="23" t="str">
        <f>'Uitgebreide invoer'!C710</f>
        <v>100 - Riet</v>
      </c>
      <c r="E710" s="23">
        <f>'Uitgebreide invoer'!D710</f>
        <v>100</v>
      </c>
      <c r="F710" s="23">
        <f>'Uitgebreide invoer'!E710</f>
        <v>1.5</v>
      </c>
      <c r="G710" s="23">
        <f>'Uitgebreide invoer'!F710</f>
        <v>1.2</v>
      </c>
      <c r="H710" s="23">
        <f>'Uitgebreide invoer'!G710</f>
        <v>1.2</v>
      </c>
      <c r="I710" s="23">
        <f>'Uitgebreide invoer'!H710</f>
        <v>1</v>
      </c>
      <c r="J710" s="24">
        <f>J709+(+H710-I710)/(MAX('Invoerblad heterogene watergang'!$H$9:$H$17))*B710</f>
        <v>1.1411999999999844</v>
      </c>
      <c r="K710" s="24">
        <f t="shared" ref="K710:K773" si="297">IF(C710&lt;0,+K709-Q710*B710,+K709+Q710*B710)</f>
        <v>1.9059507981744492</v>
      </c>
      <c r="L710" s="79">
        <f t="shared" ref="L710:L773" si="298">K709-J710</f>
        <v>0.76457560678783132</v>
      </c>
      <c r="M710" s="91">
        <f>'Uitgebreide invoer'!K710</f>
        <v>50</v>
      </c>
      <c r="N710" s="89">
        <f t="shared" si="276"/>
        <v>1.4911999999999845</v>
      </c>
      <c r="O710" s="93" t="str">
        <f>'Uitgebreide invoer'!L710</f>
        <v>Begroeiing volgt bodemverloop</v>
      </c>
      <c r="P710" s="23">
        <f t="shared" si="277"/>
        <v>0.35</v>
      </c>
      <c r="Q710" s="24">
        <f t="shared" si="278"/>
        <v>2.5027340947650757E-4</v>
      </c>
      <c r="R710" s="23">
        <f>'Uitgebreide invoer'!I710</f>
        <v>0</v>
      </c>
      <c r="S710" s="23">
        <f t="shared" si="279"/>
        <v>0</v>
      </c>
      <c r="T710" s="24">
        <f t="shared" ref="T710:T773" si="299">IF((IF(B710="","",(+K709-J710)-P710))&lt;0,0,(IF(B710="","",(+K709-J710)-P710)))</f>
        <v>0.41457560678783134</v>
      </c>
      <c r="U710" s="23" t="str">
        <f>'Uitgebreide invoer'!J710</f>
        <v>Nee</v>
      </c>
      <c r="V710" s="23">
        <f t="shared" si="280"/>
        <v>0.75530012876064545</v>
      </c>
      <c r="W710" s="23">
        <f t="shared" si="281"/>
        <v>2.6947736078301228</v>
      </c>
      <c r="X710" s="23">
        <f t="shared" si="282"/>
        <v>0.28028333310300818</v>
      </c>
      <c r="Y710" s="23">
        <f t="shared" si="283"/>
        <v>1.7943545158878684</v>
      </c>
      <c r="Z710" s="23">
        <f t="shared" si="284"/>
        <v>3.9567165542425187</v>
      </c>
      <c r="AA710" s="23">
        <f t="shared" si="285"/>
        <v>0.45349584467047654</v>
      </c>
      <c r="AB710" s="23">
        <f t="shared" si="286"/>
        <v>1.0390543871272229</v>
      </c>
      <c r="AC710" s="23">
        <f t="shared" si="287"/>
        <v>10.998412179862566</v>
      </c>
      <c r="AD710" s="23">
        <f t="shared" si="288"/>
        <v>103.90543871272229</v>
      </c>
      <c r="AE710" s="23">
        <f t="shared" si="289"/>
        <v>-0.2</v>
      </c>
      <c r="AF710" s="46">
        <f t="shared" si="290"/>
        <v>0.17414283681715712</v>
      </c>
      <c r="AG710" s="23">
        <f t="shared" si="291"/>
        <v>0.12928581591421448</v>
      </c>
      <c r="AH710" s="23">
        <f t="shared" si="292"/>
        <v>1.2400487811516547</v>
      </c>
      <c r="AI710" s="155">
        <f t="shared" si="293"/>
        <v>0.17547693142744605</v>
      </c>
      <c r="AJ710" s="155">
        <f t="shared" si="294"/>
        <v>2.6004768409785307E-2</v>
      </c>
      <c r="AK710" s="155">
        <f t="shared" si="295"/>
        <v>0.20148169983723135</v>
      </c>
      <c r="AL710" s="155">
        <f t="shared" si="296"/>
        <v>11.961388966600548</v>
      </c>
    </row>
    <row r="711" spans="1:38" s="156" customFormat="1" x14ac:dyDescent="0.35">
      <c r="A711" s="23">
        <f>'Uitgebreide invoer'!A711</f>
        <v>494.89999999999441</v>
      </c>
      <c r="B711" s="23">
        <f t="shared" si="275"/>
        <v>0.69999999999998863</v>
      </c>
      <c r="C711" s="23">
        <f>'Uitgebreide invoer'!B711</f>
        <v>0.2</v>
      </c>
      <c r="D711" s="23" t="str">
        <f>'Uitgebreide invoer'!C711</f>
        <v>100 - Riet</v>
      </c>
      <c r="E711" s="23">
        <f>'Uitgebreide invoer'!D711</f>
        <v>100</v>
      </c>
      <c r="F711" s="23">
        <f>'Uitgebreide invoer'!E711</f>
        <v>1.5</v>
      </c>
      <c r="G711" s="23">
        <f>'Uitgebreide invoer'!F711</f>
        <v>1.2</v>
      </c>
      <c r="H711" s="23">
        <f>'Uitgebreide invoer'!G711</f>
        <v>1.2</v>
      </c>
      <c r="I711" s="23">
        <f>'Uitgebreide invoer'!H711</f>
        <v>1</v>
      </c>
      <c r="J711" s="24">
        <f>J710+(+H711-I711)/(MAX('Invoerblad heterogene watergang'!$H$9:$H$17))*B711</f>
        <v>1.1413999999999844</v>
      </c>
      <c r="K711" s="24">
        <f t="shared" si="297"/>
        <v>1.9061260206922186</v>
      </c>
      <c r="L711" s="79">
        <f t="shared" si="298"/>
        <v>0.76455079817446481</v>
      </c>
      <c r="M711" s="91">
        <f>'Uitgebreide invoer'!K711</f>
        <v>50</v>
      </c>
      <c r="N711" s="89">
        <f t="shared" si="276"/>
        <v>1.4913999999999845</v>
      </c>
      <c r="O711" s="93" t="str">
        <f>'Uitgebreide invoer'!L711</f>
        <v>Begroeiing volgt bodemverloop</v>
      </c>
      <c r="P711" s="23">
        <f t="shared" si="277"/>
        <v>0.35</v>
      </c>
      <c r="Q711" s="24">
        <f t="shared" si="278"/>
        <v>2.5031788252757392E-4</v>
      </c>
      <c r="R711" s="23">
        <f>'Uitgebreide invoer'!I711</f>
        <v>0</v>
      </c>
      <c r="S711" s="23">
        <f t="shared" si="279"/>
        <v>0</v>
      </c>
      <c r="T711" s="24">
        <f t="shared" si="299"/>
        <v>0.41455079817446483</v>
      </c>
      <c r="U711" s="23" t="str">
        <f>'Uitgebreide invoer'!J711</f>
        <v>Nee</v>
      </c>
      <c r="V711" s="23">
        <f t="shared" si="280"/>
        <v>0.75523950420998653</v>
      </c>
      <c r="W711" s="23">
        <f t="shared" si="281"/>
        <v>2.6946841591025565</v>
      </c>
      <c r="X711" s="23">
        <f t="shared" si="282"/>
        <v>0.28027013913998483</v>
      </c>
      <c r="Y711" s="23">
        <f t="shared" si="283"/>
        <v>1.7942678422931744</v>
      </c>
      <c r="Z711" s="23">
        <f t="shared" si="284"/>
        <v>3.9566271055149524</v>
      </c>
      <c r="AA711" s="23">
        <f t="shared" si="285"/>
        <v>0.45348419106572629</v>
      </c>
      <c r="AB711" s="23">
        <f t="shared" si="286"/>
        <v>1.0390283380831877</v>
      </c>
      <c r="AC711" s="23">
        <f t="shared" si="287"/>
        <v>10.997184254658547</v>
      </c>
      <c r="AD711" s="23">
        <f t="shared" si="288"/>
        <v>103.90283380831877</v>
      </c>
      <c r="AE711" s="23">
        <f t="shared" si="289"/>
        <v>-0.2</v>
      </c>
      <c r="AF711" s="46">
        <f t="shared" si="290"/>
        <v>0.17413886997749559</v>
      </c>
      <c r="AG711" s="23">
        <f t="shared" si="291"/>
        <v>0.12930565011252212</v>
      </c>
      <c r="AH711" s="23">
        <f t="shared" si="292"/>
        <v>1.2402607380019812</v>
      </c>
      <c r="AI711" s="155">
        <f t="shared" si="293"/>
        <v>0.17547298376023276</v>
      </c>
      <c r="AJ711" s="155">
        <f t="shared" si="294"/>
        <v>2.6008737347512776E-2</v>
      </c>
      <c r="AK711" s="155">
        <f t="shared" si="295"/>
        <v>0.20148172110774554</v>
      </c>
      <c r="AL711" s="155">
        <f t="shared" si="296"/>
        <v>11.961108231400111</v>
      </c>
    </row>
    <row r="712" spans="1:38" s="156" customFormat="1" x14ac:dyDescent="0.35">
      <c r="A712" s="23">
        <f>'Uitgebreide invoer'!A712</f>
        <v>495.5999999999944</v>
      </c>
      <c r="B712" s="23">
        <f t="shared" si="275"/>
        <v>0.69999999999998863</v>
      </c>
      <c r="C712" s="23">
        <f>'Uitgebreide invoer'!B712</f>
        <v>0.2</v>
      </c>
      <c r="D712" s="23" t="str">
        <f>'Uitgebreide invoer'!C712</f>
        <v>100 - Riet</v>
      </c>
      <c r="E712" s="23">
        <f>'Uitgebreide invoer'!D712</f>
        <v>100</v>
      </c>
      <c r="F712" s="23">
        <f>'Uitgebreide invoer'!E712</f>
        <v>1.5</v>
      </c>
      <c r="G712" s="23">
        <f>'Uitgebreide invoer'!F712</f>
        <v>1.2</v>
      </c>
      <c r="H712" s="23">
        <f>'Uitgebreide invoer'!G712</f>
        <v>1.2</v>
      </c>
      <c r="I712" s="23">
        <f>'Uitgebreide invoer'!H712</f>
        <v>1</v>
      </c>
      <c r="J712" s="24">
        <f>J711+(+H712-I712)/(MAX('Invoerblad heterogene watergang'!$H$9:$H$17))*B712</f>
        <v>1.1415999999999844</v>
      </c>
      <c r="K712" s="24">
        <f t="shared" si="297"/>
        <v>1.9063012743081247</v>
      </c>
      <c r="L712" s="79">
        <f t="shared" si="298"/>
        <v>0.76452602069223419</v>
      </c>
      <c r="M712" s="91">
        <f>'Uitgebreide invoer'!K712</f>
        <v>50</v>
      </c>
      <c r="N712" s="89">
        <f t="shared" si="276"/>
        <v>1.4915999999999845</v>
      </c>
      <c r="O712" s="93" t="str">
        <f>'Uitgebreide invoer'!L712</f>
        <v>Begroeiing volgt bodemverloop</v>
      </c>
      <c r="P712" s="23">
        <f t="shared" si="277"/>
        <v>0.35</v>
      </c>
      <c r="Q712" s="24">
        <f t="shared" si="278"/>
        <v>2.5036230843730089E-4</v>
      </c>
      <c r="R712" s="23">
        <f>'Uitgebreide invoer'!I712</f>
        <v>0</v>
      </c>
      <c r="S712" s="23">
        <f t="shared" si="279"/>
        <v>0</v>
      </c>
      <c r="T712" s="24">
        <f t="shared" si="299"/>
        <v>0.41452602069223421</v>
      </c>
      <c r="U712" s="23" t="str">
        <f>'Uitgebreide invoer'!J712</f>
        <v>Nee</v>
      </c>
      <c r="V712" s="23">
        <f t="shared" si="280"/>
        <v>0.75517895757708897</v>
      </c>
      <c r="W712" s="23">
        <f t="shared" si="281"/>
        <v>2.694594822619897</v>
      </c>
      <c r="X712" s="23">
        <f t="shared" si="282"/>
        <v>0.28025696154305108</v>
      </c>
      <c r="Y712" s="23">
        <f t="shared" si="283"/>
        <v>1.7941812793039347</v>
      </c>
      <c r="Z712" s="23">
        <f t="shared" si="284"/>
        <v>3.9565377690322929</v>
      </c>
      <c r="AA712" s="23">
        <f t="shared" si="285"/>
        <v>0.45347255202438352</v>
      </c>
      <c r="AB712" s="23">
        <f t="shared" si="286"/>
        <v>1.0390023217268456</v>
      </c>
      <c r="AC712" s="23">
        <f t="shared" si="287"/>
        <v>10.995957942072829</v>
      </c>
      <c r="AD712" s="23">
        <f t="shared" si="288"/>
        <v>103.90023217268455</v>
      </c>
      <c r="AE712" s="23">
        <f t="shared" si="289"/>
        <v>-0.2</v>
      </c>
      <c r="AF712" s="46">
        <f t="shared" si="290"/>
        <v>0.17413490744603602</v>
      </c>
      <c r="AG712" s="23">
        <f t="shared" si="291"/>
        <v>0.12932546276981996</v>
      </c>
      <c r="AH712" s="23">
        <f t="shared" si="292"/>
        <v>1.2404726814255764</v>
      </c>
      <c r="AI712" s="155">
        <f t="shared" si="293"/>
        <v>0.17546904037283684</v>
      </c>
      <c r="AJ712" s="155">
        <f t="shared" si="294"/>
        <v>2.6012701973924822E-2</v>
      </c>
      <c r="AK712" s="155">
        <f t="shared" si="295"/>
        <v>0.20148174234676167</v>
      </c>
      <c r="AL712" s="155">
        <f t="shared" si="296"/>
        <v>11.960827858013102</v>
      </c>
    </row>
    <row r="713" spans="1:38" s="156" customFormat="1" x14ac:dyDescent="0.35">
      <c r="A713" s="23">
        <f>'Uitgebreide invoer'!A713</f>
        <v>496.29999999999438</v>
      </c>
      <c r="B713" s="23">
        <f t="shared" si="275"/>
        <v>0.69999999999998863</v>
      </c>
      <c r="C713" s="23">
        <f>'Uitgebreide invoer'!B713</f>
        <v>0.2</v>
      </c>
      <c r="D713" s="23" t="str">
        <f>'Uitgebreide invoer'!C713</f>
        <v>100 - Riet</v>
      </c>
      <c r="E713" s="23">
        <f>'Uitgebreide invoer'!D713</f>
        <v>100</v>
      </c>
      <c r="F713" s="23">
        <f>'Uitgebreide invoer'!E713</f>
        <v>1.5</v>
      </c>
      <c r="G713" s="23">
        <f>'Uitgebreide invoer'!F713</f>
        <v>1.2</v>
      </c>
      <c r="H713" s="23">
        <f>'Uitgebreide invoer'!G713</f>
        <v>1.2</v>
      </c>
      <c r="I713" s="23">
        <f>'Uitgebreide invoer'!H713</f>
        <v>1</v>
      </c>
      <c r="J713" s="24">
        <f>J712+(+H713-I713)/(MAX('Invoerblad heterogene watergang'!$H$9:$H$17))*B713</f>
        <v>1.1417999999999844</v>
      </c>
      <c r="K713" s="24">
        <f t="shared" si="297"/>
        <v>1.9064765589891883</v>
      </c>
      <c r="L713" s="79">
        <f t="shared" si="298"/>
        <v>0.7645012743081403</v>
      </c>
      <c r="M713" s="91">
        <f>'Uitgebreide invoer'!K713</f>
        <v>50</v>
      </c>
      <c r="N713" s="89">
        <f t="shared" si="276"/>
        <v>1.4917999999999845</v>
      </c>
      <c r="O713" s="93" t="str">
        <f>'Uitgebreide invoer'!L713</f>
        <v>Begroeiing volgt bodemverloop</v>
      </c>
      <c r="P713" s="23">
        <f t="shared" si="277"/>
        <v>0.35</v>
      </c>
      <c r="Q713" s="24">
        <f t="shared" si="278"/>
        <v>2.5040668723392819E-4</v>
      </c>
      <c r="R713" s="23">
        <f>'Uitgebreide invoer'!I713</f>
        <v>0</v>
      </c>
      <c r="S713" s="23">
        <f t="shared" si="279"/>
        <v>0</v>
      </c>
      <c r="T713" s="24">
        <f t="shared" si="299"/>
        <v>0.41450127430814032</v>
      </c>
      <c r="U713" s="23" t="str">
        <f>'Uitgebreide invoer'!J713</f>
        <v>Nee</v>
      </c>
      <c r="V713" s="23">
        <f t="shared" si="280"/>
        <v>0.75511848877437671</v>
      </c>
      <c r="W713" s="23">
        <f t="shared" si="281"/>
        <v>2.6945055982631638</v>
      </c>
      <c r="X713" s="23">
        <f t="shared" si="282"/>
        <v>0.28024380029535445</v>
      </c>
      <c r="Y713" s="23">
        <f t="shared" si="283"/>
        <v>1.794094826797924</v>
      </c>
      <c r="Z713" s="23">
        <f t="shared" si="284"/>
        <v>3.9564485446755606</v>
      </c>
      <c r="AA713" s="23">
        <f t="shared" si="285"/>
        <v>0.45346092753116912</v>
      </c>
      <c r="AB713" s="23">
        <f t="shared" si="286"/>
        <v>1.0389763380235473</v>
      </c>
      <c r="AC713" s="23">
        <f t="shared" si="287"/>
        <v>10.994733240200944</v>
      </c>
      <c r="AD713" s="23">
        <f t="shared" si="288"/>
        <v>103.89763380235473</v>
      </c>
      <c r="AE713" s="23">
        <f t="shared" si="289"/>
        <v>-0.2</v>
      </c>
      <c r="AF713" s="46">
        <f t="shared" si="290"/>
        <v>0.17413094921991276</v>
      </c>
      <c r="AG713" s="23">
        <f t="shared" si="291"/>
        <v>0.12934525390043625</v>
      </c>
      <c r="AH713" s="23">
        <f t="shared" si="292"/>
        <v>1.2406846114325778</v>
      </c>
      <c r="AI713" s="155">
        <f t="shared" si="293"/>
        <v>0.17546510126243337</v>
      </c>
      <c r="AJ713" s="155">
        <f t="shared" si="294"/>
        <v>2.6016662291891448E-2</v>
      </c>
      <c r="AK713" s="155">
        <f t="shared" si="295"/>
        <v>0.20148176355432482</v>
      </c>
      <c r="AL713" s="155">
        <f t="shared" si="296"/>
        <v>11.960547846033787</v>
      </c>
    </row>
    <row r="714" spans="1:38" s="156" customFormat="1" x14ac:dyDescent="0.35">
      <c r="A714" s="23">
        <f>'Uitgebreide invoer'!A714</f>
        <v>496.99999999999437</v>
      </c>
      <c r="B714" s="23">
        <f t="shared" si="275"/>
        <v>0.69999999999998863</v>
      </c>
      <c r="C714" s="23">
        <f>'Uitgebreide invoer'!B714</f>
        <v>0.2</v>
      </c>
      <c r="D714" s="23" t="str">
        <f>'Uitgebreide invoer'!C714</f>
        <v>100 - Riet</v>
      </c>
      <c r="E714" s="23">
        <f>'Uitgebreide invoer'!D714</f>
        <v>100</v>
      </c>
      <c r="F714" s="23">
        <f>'Uitgebreide invoer'!E714</f>
        <v>1.5</v>
      </c>
      <c r="G714" s="23">
        <f>'Uitgebreide invoer'!F714</f>
        <v>1.2</v>
      </c>
      <c r="H714" s="23">
        <f>'Uitgebreide invoer'!G714</f>
        <v>1.2</v>
      </c>
      <c r="I714" s="23">
        <f>'Uitgebreide invoer'!H714</f>
        <v>1</v>
      </c>
      <c r="J714" s="24">
        <f>J713+(+H714-I714)/(MAX('Invoerblad heterogene watergang'!$H$9:$H$17))*B714</f>
        <v>1.1419999999999844</v>
      </c>
      <c r="K714" s="24">
        <f t="shared" si="297"/>
        <v>1.9066518747024503</v>
      </c>
      <c r="L714" s="79">
        <f t="shared" si="298"/>
        <v>0.76447655898920397</v>
      </c>
      <c r="M714" s="91">
        <f>'Uitgebreide invoer'!K714</f>
        <v>50</v>
      </c>
      <c r="N714" s="89">
        <f t="shared" si="276"/>
        <v>1.4919999999999844</v>
      </c>
      <c r="O714" s="93" t="str">
        <f>'Uitgebreide invoer'!L714</f>
        <v>Begroeiing volgt bodemverloop</v>
      </c>
      <c r="P714" s="23">
        <f t="shared" si="277"/>
        <v>0.35</v>
      </c>
      <c r="Q714" s="24">
        <f t="shared" si="278"/>
        <v>2.5045101894573447E-4</v>
      </c>
      <c r="R714" s="23">
        <f>'Uitgebreide invoer'!I714</f>
        <v>0</v>
      </c>
      <c r="S714" s="23">
        <f t="shared" si="279"/>
        <v>0</v>
      </c>
      <c r="T714" s="24">
        <f t="shared" si="299"/>
        <v>0.41447655898920399</v>
      </c>
      <c r="U714" s="23" t="str">
        <f>'Uitgebreide invoer'!J714</f>
        <v>Nee</v>
      </c>
      <c r="V714" s="23">
        <f t="shared" si="280"/>
        <v>0.7550580977143414</v>
      </c>
      <c r="W714" s="23">
        <f t="shared" si="281"/>
        <v>2.6944164859134498</v>
      </c>
      <c r="X714" s="23">
        <f t="shared" si="282"/>
        <v>0.28023065538005154</v>
      </c>
      <c r="Y714" s="23">
        <f t="shared" si="283"/>
        <v>1.7940084846530056</v>
      </c>
      <c r="Z714" s="23">
        <f t="shared" si="284"/>
        <v>3.9563594323258462</v>
      </c>
      <c r="AA714" s="23">
        <f t="shared" si="285"/>
        <v>0.45344931757081336</v>
      </c>
      <c r="AB714" s="23">
        <f t="shared" si="286"/>
        <v>1.038950386938664</v>
      </c>
      <c r="AC714" s="23">
        <f t="shared" si="287"/>
        <v>10.993510147140134</v>
      </c>
      <c r="AD714" s="23">
        <f t="shared" si="288"/>
        <v>103.89503869386641</v>
      </c>
      <c r="AE714" s="23">
        <f t="shared" si="289"/>
        <v>-0.2</v>
      </c>
      <c r="AF714" s="46">
        <f t="shared" si="290"/>
        <v>0.17412699529625772</v>
      </c>
      <c r="AG714" s="23">
        <f t="shared" si="291"/>
        <v>0.12936502351871146</v>
      </c>
      <c r="AH714" s="23">
        <f t="shared" si="292"/>
        <v>1.2408965280331263</v>
      </c>
      <c r="AI714" s="155">
        <f t="shared" si="293"/>
        <v>0.17546116642619464</v>
      </c>
      <c r="AJ714" s="155">
        <f t="shared" si="294"/>
        <v>2.6020618304285353E-2</v>
      </c>
      <c r="AK714" s="155">
        <f t="shared" si="295"/>
        <v>0.20148178473047998</v>
      </c>
      <c r="AL714" s="155">
        <f t="shared" si="296"/>
        <v>11.960268195056686</v>
      </c>
    </row>
    <row r="715" spans="1:38" s="156" customFormat="1" x14ac:dyDescent="0.35">
      <c r="A715" s="23">
        <f>'Uitgebreide invoer'!A715</f>
        <v>497.69999999999436</v>
      </c>
      <c r="B715" s="23">
        <f t="shared" si="275"/>
        <v>0.69999999999998863</v>
      </c>
      <c r="C715" s="23">
        <f>'Uitgebreide invoer'!B715</f>
        <v>0.2</v>
      </c>
      <c r="D715" s="23" t="str">
        <f>'Uitgebreide invoer'!C715</f>
        <v>100 - Riet</v>
      </c>
      <c r="E715" s="23">
        <f>'Uitgebreide invoer'!D715</f>
        <v>100</v>
      </c>
      <c r="F715" s="23">
        <f>'Uitgebreide invoer'!E715</f>
        <v>1.5</v>
      </c>
      <c r="G715" s="23">
        <f>'Uitgebreide invoer'!F715</f>
        <v>1.2</v>
      </c>
      <c r="H715" s="23">
        <f>'Uitgebreide invoer'!G715</f>
        <v>1.2</v>
      </c>
      <c r="I715" s="23">
        <f>'Uitgebreide invoer'!H715</f>
        <v>1</v>
      </c>
      <c r="J715" s="24">
        <f>J714+(+H715-I715)/(MAX('Invoerblad heterogene watergang'!$H$9:$H$17))*B715</f>
        <v>1.1421999999999843</v>
      </c>
      <c r="K715" s="24">
        <f t="shared" si="297"/>
        <v>1.9068272214149711</v>
      </c>
      <c r="L715" s="79">
        <f t="shared" si="298"/>
        <v>0.76445187470246601</v>
      </c>
      <c r="M715" s="91">
        <f>'Uitgebreide invoer'!K715</f>
        <v>50</v>
      </c>
      <c r="N715" s="89">
        <f t="shared" si="276"/>
        <v>1.4921999999999844</v>
      </c>
      <c r="O715" s="93" t="str">
        <f>'Uitgebreide invoer'!L715</f>
        <v>Begroeiing volgt bodemverloop</v>
      </c>
      <c r="P715" s="23">
        <f t="shared" si="277"/>
        <v>0.35</v>
      </c>
      <c r="Q715" s="24">
        <f t="shared" si="278"/>
        <v>2.5049530360103677E-4</v>
      </c>
      <c r="R715" s="23">
        <f>'Uitgebreide invoer'!I715</f>
        <v>0</v>
      </c>
      <c r="S715" s="23">
        <f t="shared" si="279"/>
        <v>0</v>
      </c>
      <c r="T715" s="24">
        <f t="shared" si="299"/>
        <v>0.41445187470246603</v>
      </c>
      <c r="U715" s="23" t="str">
        <f>'Uitgebreide invoer'!J715</f>
        <v>Nee</v>
      </c>
      <c r="V715" s="23">
        <f t="shared" si="280"/>
        <v>0.75499778430954212</v>
      </c>
      <c r="W715" s="23">
        <f t="shared" si="281"/>
        <v>2.6943274854519177</v>
      </c>
      <c r="X715" s="23">
        <f t="shared" si="282"/>
        <v>0.28021752678030781</v>
      </c>
      <c r="Y715" s="23">
        <f t="shared" si="283"/>
        <v>1.793922252747131</v>
      </c>
      <c r="Z715" s="23">
        <f t="shared" si="284"/>
        <v>3.956270431864314</v>
      </c>
      <c r="AA715" s="23">
        <f t="shared" si="285"/>
        <v>0.453437722128055</v>
      </c>
      <c r="AB715" s="23">
        <f t="shared" si="286"/>
        <v>1.0389244684375889</v>
      </c>
      <c r="AC715" s="23">
        <f t="shared" si="287"/>
        <v>10.992288660989374</v>
      </c>
      <c r="AD715" s="23">
        <f t="shared" si="288"/>
        <v>103.89244684375889</v>
      </c>
      <c r="AE715" s="23">
        <f t="shared" si="289"/>
        <v>-0.2</v>
      </c>
      <c r="AF715" s="46">
        <f t="shared" si="290"/>
        <v>0.17412304567219988</v>
      </c>
      <c r="AG715" s="23">
        <f t="shared" si="291"/>
        <v>0.12938477163900064</v>
      </c>
      <c r="AH715" s="23">
        <f t="shared" si="292"/>
        <v>1.2411084312373688</v>
      </c>
      <c r="AI715" s="155">
        <f t="shared" si="293"/>
        <v>0.17545723586129017</v>
      </c>
      <c r="AJ715" s="155">
        <f t="shared" si="294"/>
        <v>2.6024570013981958E-2</v>
      </c>
      <c r="AK715" s="155">
        <f t="shared" si="295"/>
        <v>0.20148180587527212</v>
      </c>
      <c r="AL715" s="155">
        <f t="shared" si="296"/>
        <v>11.959988904676656</v>
      </c>
    </row>
    <row r="716" spans="1:38" s="156" customFormat="1" x14ac:dyDescent="0.35">
      <c r="A716" s="23">
        <f>'Uitgebreide invoer'!A716</f>
        <v>498.39999999999435</v>
      </c>
      <c r="B716" s="23">
        <f t="shared" si="275"/>
        <v>0.69999999999998863</v>
      </c>
      <c r="C716" s="23">
        <f>'Uitgebreide invoer'!B716</f>
        <v>0.2</v>
      </c>
      <c r="D716" s="23" t="str">
        <f>'Uitgebreide invoer'!C716</f>
        <v>100 - Riet</v>
      </c>
      <c r="E716" s="23">
        <f>'Uitgebreide invoer'!D716</f>
        <v>100</v>
      </c>
      <c r="F716" s="23">
        <f>'Uitgebreide invoer'!E716</f>
        <v>1.5</v>
      </c>
      <c r="G716" s="23">
        <f>'Uitgebreide invoer'!F716</f>
        <v>1.2</v>
      </c>
      <c r="H716" s="23">
        <f>'Uitgebreide invoer'!G716</f>
        <v>1.2</v>
      </c>
      <c r="I716" s="23">
        <f>'Uitgebreide invoer'!H716</f>
        <v>1</v>
      </c>
      <c r="J716" s="24">
        <f>J715+(+H716-I716)/(MAX('Invoerblad heterogene watergang'!$H$9:$H$17))*B716</f>
        <v>1.1423999999999843</v>
      </c>
      <c r="K716" s="24">
        <f t="shared" si="297"/>
        <v>1.9070025990938309</v>
      </c>
      <c r="L716" s="79">
        <f t="shared" si="298"/>
        <v>0.76442722141498676</v>
      </c>
      <c r="M716" s="91">
        <f>'Uitgebreide invoer'!K716</f>
        <v>50</v>
      </c>
      <c r="N716" s="89">
        <f t="shared" si="276"/>
        <v>1.4923999999999844</v>
      </c>
      <c r="O716" s="93" t="str">
        <f>'Uitgebreide invoer'!L716</f>
        <v>Begroeiing volgt bodemverloop</v>
      </c>
      <c r="P716" s="23">
        <f t="shared" si="277"/>
        <v>0.35</v>
      </c>
      <c r="Q716" s="24">
        <f t="shared" si="278"/>
        <v>2.5053954122819099E-4</v>
      </c>
      <c r="R716" s="23">
        <f>'Uitgebreide invoer'!I716</f>
        <v>0</v>
      </c>
      <c r="S716" s="23">
        <f t="shared" si="279"/>
        <v>0</v>
      </c>
      <c r="T716" s="24">
        <f t="shared" si="299"/>
        <v>0.41442722141498678</v>
      </c>
      <c r="U716" s="23" t="str">
        <f>'Uitgebreide invoer'!J716</f>
        <v>Nee</v>
      </c>
      <c r="V716" s="23">
        <f t="shared" si="280"/>
        <v>0.75493754847260386</v>
      </c>
      <c r="W716" s="23">
        <f t="shared" si="281"/>
        <v>2.6942385967598028</v>
      </c>
      <c r="X716" s="23">
        <f t="shared" si="282"/>
        <v>0.28020441447929723</v>
      </c>
      <c r="Y716" s="23">
        <f t="shared" si="283"/>
        <v>1.7938361309583399</v>
      </c>
      <c r="Z716" s="23">
        <f t="shared" si="284"/>
        <v>3.9561815431721987</v>
      </c>
      <c r="AA716" s="23">
        <f t="shared" si="285"/>
        <v>0.4534261411876418</v>
      </c>
      <c r="AB716" s="23">
        <f t="shared" si="286"/>
        <v>1.0388985824857362</v>
      </c>
      <c r="AC716" s="23">
        <f t="shared" si="287"/>
        <v>10.991068779849318</v>
      </c>
      <c r="AD716" s="23">
        <f t="shared" si="288"/>
        <v>103.88985824857362</v>
      </c>
      <c r="AE716" s="23">
        <f t="shared" si="289"/>
        <v>-0.2</v>
      </c>
      <c r="AF716" s="46">
        <f t="shared" si="290"/>
        <v>0.17411910034486547</v>
      </c>
      <c r="AG716" s="23">
        <f t="shared" si="291"/>
        <v>0.12940449827567271</v>
      </c>
      <c r="AH716" s="23">
        <f t="shared" si="292"/>
        <v>1.2413203210554573</v>
      </c>
      <c r="AI716" s="155">
        <f t="shared" si="293"/>
        <v>0.17545330956488658</v>
      </c>
      <c r="AJ716" s="155">
        <f t="shared" si="294"/>
        <v>2.6028517423859428E-2</v>
      </c>
      <c r="AK716" s="155">
        <f t="shared" si="295"/>
        <v>0.201481826988746</v>
      </c>
      <c r="AL716" s="155">
        <f t="shared" si="296"/>
        <v>11.959709974488797</v>
      </c>
    </row>
    <row r="717" spans="1:38" s="156" customFormat="1" x14ac:dyDescent="0.35">
      <c r="A717" s="23">
        <f>'Uitgebreide invoer'!A717</f>
        <v>499.09999999999434</v>
      </c>
      <c r="B717" s="23">
        <f t="shared" si="275"/>
        <v>0.69999999999998863</v>
      </c>
      <c r="C717" s="23">
        <f>'Uitgebreide invoer'!B717</f>
        <v>0.2</v>
      </c>
      <c r="D717" s="23" t="str">
        <f>'Uitgebreide invoer'!C717</f>
        <v>100 - Riet</v>
      </c>
      <c r="E717" s="23">
        <f>'Uitgebreide invoer'!D717</f>
        <v>100</v>
      </c>
      <c r="F717" s="23">
        <f>'Uitgebreide invoer'!E717</f>
        <v>1.5</v>
      </c>
      <c r="G717" s="23">
        <f>'Uitgebreide invoer'!F717</f>
        <v>1.2</v>
      </c>
      <c r="H717" s="23">
        <f>'Uitgebreide invoer'!G717</f>
        <v>1.2</v>
      </c>
      <c r="I717" s="23">
        <f>'Uitgebreide invoer'!H717</f>
        <v>1</v>
      </c>
      <c r="J717" s="24">
        <f>J716+(+H717-I717)/(MAX('Invoerblad heterogene watergang'!$H$9:$H$17))*B717</f>
        <v>1.1425999999999843</v>
      </c>
      <c r="K717" s="24">
        <f t="shared" si="297"/>
        <v>1.9071780077061298</v>
      </c>
      <c r="L717" s="79">
        <f t="shared" si="298"/>
        <v>0.76440259909384656</v>
      </c>
      <c r="M717" s="91">
        <f>'Uitgebreide invoer'!K717</f>
        <v>50</v>
      </c>
      <c r="N717" s="89">
        <f t="shared" si="276"/>
        <v>1.4925999999999844</v>
      </c>
      <c r="O717" s="93" t="str">
        <f>'Uitgebreide invoer'!L717</f>
        <v>Begroeiing volgt bodemverloop</v>
      </c>
      <c r="P717" s="23">
        <f t="shared" si="277"/>
        <v>0.35</v>
      </c>
      <c r="Q717" s="24">
        <f t="shared" si="278"/>
        <v>2.5058373185559232E-4</v>
      </c>
      <c r="R717" s="23">
        <f>'Uitgebreide invoer'!I717</f>
        <v>0</v>
      </c>
      <c r="S717" s="23">
        <f t="shared" si="279"/>
        <v>0</v>
      </c>
      <c r="T717" s="24">
        <f t="shared" si="299"/>
        <v>0.41440259909384658</v>
      </c>
      <c r="U717" s="23" t="str">
        <f>'Uitgebreide invoer'!J717</f>
        <v>Nee</v>
      </c>
      <c r="V717" s="23">
        <f t="shared" si="280"/>
        <v>0.7548773901162189</v>
      </c>
      <c r="W717" s="23">
        <f t="shared" si="281"/>
        <v>2.6941498197184108</v>
      </c>
      <c r="X717" s="23">
        <f t="shared" si="282"/>
        <v>0.28019131846020268</v>
      </c>
      <c r="Y717" s="23">
        <f t="shared" si="283"/>
        <v>1.7937501191647578</v>
      </c>
      <c r="Z717" s="23">
        <f t="shared" si="284"/>
        <v>3.9560927661308067</v>
      </c>
      <c r="AA717" s="23">
        <f t="shared" si="285"/>
        <v>0.45341457473432972</v>
      </c>
      <c r="AB717" s="23">
        <f t="shared" si="286"/>
        <v>1.0388727290485389</v>
      </c>
      <c r="AC717" s="23">
        <f t="shared" si="287"/>
        <v>10.989850501822339</v>
      </c>
      <c r="AD717" s="23">
        <f t="shared" si="288"/>
        <v>103.88727290485389</v>
      </c>
      <c r="AE717" s="23">
        <f t="shared" si="289"/>
        <v>-0.2</v>
      </c>
      <c r="AF717" s="46">
        <f t="shared" si="290"/>
        <v>0.17411515931137825</v>
      </c>
      <c r="AG717" s="23">
        <f t="shared" si="291"/>
        <v>0.12942420344310882</v>
      </c>
      <c r="AH717" s="23">
        <f t="shared" si="292"/>
        <v>1.2415321974975475</v>
      </c>
      <c r="AI717" s="155">
        <f t="shared" si="293"/>
        <v>0.17544938753414796</v>
      </c>
      <c r="AJ717" s="155">
        <f t="shared" si="294"/>
        <v>2.6032460536798648E-2</v>
      </c>
      <c r="AK717" s="155">
        <f t="shared" si="295"/>
        <v>0.2014818480709466</v>
      </c>
      <c r="AL717" s="155">
        <f t="shared" si="296"/>
        <v>11.95943140408855</v>
      </c>
    </row>
    <row r="718" spans="1:38" s="156" customFormat="1" x14ac:dyDescent="0.35">
      <c r="A718" s="23">
        <f>'Uitgebreide invoer'!A718</f>
        <v>499.79999999999433</v>
      </c>
      <c r="B718" s="23">
        <f t="shared" si="275"/>
        <v>0.69999999999998863</v>
      </c>
      <c r="C718" s="23">
        <f>'Uitgebreide invoer'!B718</f>
        <v>0.2</v>
      </c>
      <c r="D718" s="23" t="str">
        <f>'Uitgebreide invoer'!C718</f>
        <v>100 - Riet</v>
      </c>
      <c r="E718" s="23">
        <f>'Uitgebreide invoer'!D718</f>
        <v>100</v>
      </c>
      <c r="F718" s="23">
        <f>'Uitgebreide invoer'!E718</f>
        <v>1.5</v>
      </c>
      <c r="G718" s="23">
        <f>'Uitgebreide invoer'!F718</f>
        <v>1.2</v>
      </c>
      <c r="H718" s="23">
        <f>'Uitgebreide invoer'!G718</f>
        <v>1.2</v>
      </c>
      <c r="I718" s="23">
        <f>'Uitgebreide invoer'!H718</f>
        <v>1</v>
      </c>
      <c r="J718" s="24">
        <f>J717+(+H718-I718)/(MAX('Invoerblad heterogene watergang'!$H$9:$H$17))*B718</f>
        <v>1.1427999999999843</v>
      </c>
      <c r="K718" s="24">
        <f t="shared" si="297"/>
        <v>1.9073534472189879</v>
      </c>
      <c r="L718" s="79">
        <f t="shared" si="298"/>
        <v>0.7643780077061455</v>
      </c>
      <c r="M718" s="91">
        <f>'Uitgebreide invoer'!K718</f>
        <v>50</v>
      </c>
      <c r="N718" s="89">
        <f t="shared" si="276"/>
        <v>1.4927999999999844</v>
      </c>
      <c r="O718" s="93" t="str">
        <f>'Uitgebreide invoer'!L718</f>
        <v>Begroeiing volgt bodemverloop</v>
      </c>
      <c r="P718" s="23">
        <f t="shared" si="277"/>
        <v>0.35</v>
      </c>
      <c r="Q718" s="24">
        <f t="shared" si="278"/>
        <v>2.5062787551167332E-4</v>
      </c>
      <c r="R718" s="23">
        <f>'Uitgebreide invoer'!I718</f>
        <v>0</v>
      </c>
      <c r="S718" s="23">
        <f t="shared" si="279"/>
        <v>0</v>
      </c>
      <c r="T718" s="24">
        <f t="shared" si="299"/>
        <v>0.41437800770614552</v>
      </c>
      <c r="U718" s="23" t="str">
        <f>'Uitgebreide invoer'!J718</f>
        <v>Nee</v>
      </c>
      <c r="V718" s="23">
        <f t="shared" si="280"/>
        <v>0.75481730915314615</v>
      </c>
      <c r="W718" s="23">
        <f t="shared" si="281"/>
        <v>2.6940611542091197</v>
      </c>
      <c r="X718" s="23">
        <f t="shared" si="282"/>
        <v>0.28017823870621583</v>
      </c>
      <c r="Y718" s="23">
        <f t="shared" si="283"/>
        <v>1.7936642172445987</v>
      </c>
      <c r="Z718" s="23">
        <f t="shared" si="284"/>
        <v>3.9560041006215156</v>
      </c>
      <c r="AA718" s="23">
        <f t="shared" si="285"/>
        <v>0.4534030227528838</v>
      </c>
      <c r="AB718" s="23">
        <f t="shared" si="286"/>
        <v>1.0388469080914526</v>
      </c>
      <c r="AC718" s="23">
        <f t="shared" si="287"/>
        <v>10.988633825012512</v>
      </c>
      <c r="AD718" s="23">
        <f t="shared" si="288"/>
        <v>103.88469080914527</v>
      </c>
      <c r="AE718" s="23">
        <f t="shared" si="289"/>
        <v>-0.2</v>
      </c>
      <c r="AF718" s="46">
        <f t="shared" si="290"/>
        <v>0.17411122256885891</v>
      </c>
      <c r="AG718" s="23">
        <f t="shared" si="291"/>
        <v>0.12944388715570548</v>
      </c>
      <c r="AH718" s="23">
        <f t="shared" si="292"/>
        <v>1.2417440605738015</v>
      </c>
      <c r="AI718" s="155">
        <f t="shared" si="293"/>
        <v>0.17544546976623537</v>
      </c>
      <c r="AJ718" s="155">
        <f t="shared" si="294"/>
        <v>2.6036399355683134E-2</v>
      </c>
      <c r="AK718" s="155">
        <f t="shared" si="295"/>
        <v>0.20148186912191851</v>
      </c>
      <c r="AL718" s="155">
        <f t="shared" si="296"/>
        <v>11.959153193071632</v>
      </c>
    </row>
    <row r="719" spans="1:38" s="156" customFormat="1" x14ac:dyDescent="0.35">
      <c r="A719" s="23">
        <f>'Uitgebreide invoer'!A719</f>
        <v>500.49999999999432</v>
      </c>
      <c r="B719" s="23">
        <f t="shared" si="275"/>
        <v>0.69999999999998863</v>
      </c>
      <c r="C719" s="23">
        <f>'Uitgebreide invoer'!B719</f>
        <v>0.15</v>
      </c>
      <c r="D719" s="23" t="str">
        <f>'Uitgebreide invoer'!C719</f>
        <v>30 - Grasachtigen en ondergedoken soorten</v>
      </c>
      <c r="E719" s="23">
        <f>'Uitgebreide invoer'!D719</f>
        <v>30</v>
      </c>
      <c r="F719" s="23">
        <f>'Uitgebreide invoer'!E719</f>
        <v>1.5</v>
      </c>
      <c r="G719" s="23">
        <f>'Uitgebreide invoer'!F719</f>
        <v>1.2</v>
      </c>
      <c r="H719" s="23">
        <f>'Uitgebreide invoer'!G719</f>
        <v>1.2</v>
      </c>
      <c r="I719" s="23">
        <f>'Uitgebreide invoer'!H719</f>
        <v>1</v>
      </c>
      <c r="J719" s="24">
        <f>J718+(+H719-I719)/(MAX('Invoerblad heterogene watergang'!$H$9:$H$17))*B719</f>
        <v>1.1429999999999843</v>
      </c>
      <c r="K719" s="24">
        <f t="shared" si="297"/>
        <v>1.9091087601758883</v>
      </c>
      <c r="L719" s="79">
        <f t="shared" si="298"/>
        <v>0.76435344721900367</v>
      </c>
      <c r="M719" s="91">
        <f>'Uitgebreide invoer'!K719</f>
        <v>100</v>
      </c>
      <c r="N719" s="89">
        <f t="shared" si="276"/>
        <v>1.8429999999999842</v>
      </c>
      <c r="O719" s="93" t="str">
        <f>'Uitgebreide invoer'!L719</f>
        <v>Begroeiing volgt bodemverloop</v>
      </c>
      <c r="P719" s="23">
        <f t="shared" si="277"/>
        <v>0.7</v>
      </c>
      <c r="Q719" s="24">
        <f t="shared" si="278"/>
        <v>2.5075899384292468E-3</v>
      </c>
      <c r="R719" s="23">
        <f>'Uitgebreide invoer'!I719</f>
        <v>0</v>
      </c>
      <c r="S719" s="23">
        <f t="shared" si="279"/>
        <v>0</v>
      </c>
      <c r="T719" s="24">
        <f t="shared" si="299"/>
        <v>6.4353447219003712E-2</v>
      </c>
      <c r="U719" s="23" t="str">
        <f>'Uitgebreide invoer'!J719</f>
        <v>Nee</v>
      </c>
      <c r="V719" s="23">
        <f t="shared" si="280"/>
        <v>8.3436185916258093E-2</v>
      </c>
      <c r="W719" s="23">
        <f t="shared" si="281"/>
        <v>1.4320296537009833</v>
      </c>
      <c r="X719" s="23">
        <f t="shared" si="282"/>
        <v>5.8264286427744665E-2</v>
      </c>
      <c r="Y719" s="23">
        <f t="shared" si="283"/>
        <v>1.7935784250761657</v>
      </c>
      <c r="Z719" s="23">
        <f t="shared" si="284"/>
        <v>3.9559155465257758</v>
      </c>
      <c r="AA719" s="23">
        <f t="shared" si="285"/>
        <v>0.45339148522807809</v>
      </c>
      <c r="AB719" s="23">
        <f t="shared" si="286"/>
        <v>1.7101422391599077</v>
      </c>
      <c r="AC719" s="23">
        <f t="shared" si="287"/>
        <v>0.42635201005311651</v>
      </c>
      <c r="AD719" s="23">
        <f t="shared" si="288"/>
        <v>51.304267174797232</v>
      </c>
      <c r="AE719" s="23">
        <f t="shared" si="289"/>
        <v>-0.15</v>
      </c>
      <c r="AF719" s="46">
        <f t="shared" si="290"/>
        <v>2.1390436113310679E-2</v>
      </c>
      <c r="AG719" s="23">
        <f t="shared" si="291"/>
        <v>0.85739709257792884</v>
      </c>
      <c r="AH719" s="23">
        <f t="shared" si="292"/>
        <v>1.7983544233474755</v>
      </c>
      <c r="AI719" s="155">
        <f t="shared" si="293"/>
        <v>2.1758413433733009E-2</v>
      </c>
      <c r="AJ719" s="155">
        <f t="shared" si="294"/>
        <v>0.12865006416600741</v>
      </c>
      <c r="AK719" s="155">
        <f t="shared" si="295"/>
        <v>0.15040847759974041</v>
      </c>
      <c r="AL719" s="155">
        <f t="shared" si="296"/>
        <v>2.8226125460402902</v>
      </c>
    </row>
    <row r="720" spans="1:38" s="156" customFormat="1" x14ac:dyDescent="0.35">
      <c r="A720" s="23">
        <f>'Uitgebreide invoer'!A720</f>
        <v>501.1999999999943</v>
      </c>
      <c r="B720" s="23">
        <f t="shared" si="275"/>
        <v>0.69999999999998863</v>
      </c>
      <c r="C720" s="23">
        <f>'Uitgebreide invoer'!B720</f>
        <v>0.15</v>
      </c>
      <c r="D720" s="23" t="str">
        <f>'Uitgebreide invoer'!C720</f>
        <v>30 - Grasachtigen en ondergedoken soorten</v>
      </c>
      <c r="E720" s="23">
        <f>'Uitgebreide invoer'!D720</f>
        <v>30</v>
      </c>
      <c r="F720" s="23">
        <f>'Uitgebreide invoer'!E720</f>
        <v>1.5</v>
      </c>
      <c r="G720" s="23">
        <f>'Uitgebreide invoer'!F720</f>
        <v>1.2</v>
      </c>
      <c r="H720" s="23">
        <f>'Uitgebreide invoer'!G720</f>
        <v>1.2</v>
      </c>
      <c r="I720" s="23">
        <f>'Uitgebreide invoer'!H720</f>
        <v>1</v>
      </c>
      <c r="J720" s="24">
        <f>J719+(+H720-I720)/(MAX('Invoerblad heterogene watergang'!$H$9:$H$17))*B720</f>
        <v>1.1431999999999842</v>
      </c>
      <c r="K720" s="24">
        <f t="shared" si="297"/>
        <v>1.9108500176273453</v>
      </c>
      <c r="L720" s="79">
        <f t="shared" si="298"/>
        <v>0.76590876017590404</v>
      </c>
      <c r="M720" s="91">
        <f>'Uitgebreide invoer'!K720</f>
        <v>100</v>
      </c>
      <c r="N720" s="89">
        <f t="shared" si="276"/>
        <v>1.8431999999999842</v>
      </c>
      <c r="O720" s="93" t="str">
        <f>'Uitgebreide invoer'!L720</f>
        <v>Begroeiing volgt bodemverloop</v>
      </c>
      <c r="P720" s="23">
        <f t="shared" si="277"/>
        <v>0.7</v>
      </c>
      <c r="Q720" s="24">
        <f t="shared" si="278"/>
        <v>2.4875106449387366E-3</v>
      </c>
      <c r="R720" s="23">
        <f>'Uitgebreide invoer'!I720</f>
        <v>0</v>
      </c>
      <c r="S720" s="23">
        <f t="shared" si="279"/>
        <v>0</v>
      </c>
      <c r="T720" s="24">
        <f t="shared" si="299"/>
        <v>6.590876017590408E-2</v>
      </c>
      <c r="U720" s="23" t="str">
        <f>'Uitgebreide invoer'!J720</f>
        <v>Nee</v>
      </c>
      <c r="V720" s="23">
        <f t="shared" si="280"/>
        <v>8.560645921297215E-2</v>
      </c>
      <c r="W720" s="23">
        <f t="shared" si="281"/>
        <v>1.4376374143164812</v>
      </c>
      <c r="X720" s="23">
        <f t="shared" si="282"/>
        <v>5.9546627237489776E-2</v>
      </c>
      <c r="Y720" s="23">
        <f t="shared" si="283"/>
        <v>1.7990148555823706</v>
      </c>
      <c r="Z720" s="23">
        <f t="shared" si="284"/>
        <v>3.961523307141273</v>
      </c>
      <c r="AA720" s="23">
        <f t="shared" si="285"/>
        <v>0.45412199199721015</v>
      </c>
      <c r="AB720" s="23">
        <f t="shared" si="286"/>
        <v>1.7134083963693985</v>
      </c>
      <c r="AC720" s="23">
        <f t="shared" si="287"/>
        <v>0.44383706076945972</v>
      </c>
      <c r="AD720" s="23">
        <f t="shared" si="288"/>
        <v>51.402251891081953</v>
      </c>
      <c r="AE720" s="23">
        <f t="shared" si="289"/>
        <v>-0.15</v>
      </c>
      <c r="AF720" s="46">
        <f t="shared" si="290"/>
        <v>2.2178021451958657E-2</v>
      </c>
      <c r="AG720" s="23">
        <f t="shared" si="291"/>
        <v>0.85214652365360899</v>
      </c>
      <c r="AH720" s="23">
        <f t="shared" si="292"/>
        <v>1.7958664874197265</v>
      </c>
      <c r="AI720" s="155">
        <f t="shared" si="293"/>
        <v>2.2556600935534372E-2</v>
      </c>
      <c r="AJ720" s="155">
        <f t="shared" si="294"/>
        <v>0.12786364875288866</v>
      </c>
      <c r="AK720" s="155">
        <f t="shared" si="295"/>
        <v>0.15042024968842305</v>
      </c>
      <c r="AL720" s="155">
        <f t="shared" si="296"/>
        <v>2.8226381634154616</v>
      </c>
    </row>
    <row r="721" spans="1:38" s="156" customFormat="1" x14ac:dyDescent="0.35">
      <c r="A721" s="23">
        <f>'Uitgebreide invoer'!A721</f>
        <v>501.89999999999429</v>
      </c>
      <c r="B721" s="23">
        <f t="shared" si="275"/>
        <v>0.69999999999998863</v>
      </c>
      <c r="C721" s="23">
        <f>'Uitgebreide invoer'!B721</f>
        <v>0.15</v>
      </c>
      <c r="D721" s="23" t="str">
        <f>'Uitgebreide invoer'!C721</f>
        <v>30 - Grasachtigen en ondergedoken soorten</v>
      </c>
      <c r="E721" s="23">
        <f>'Uitgebreide invoer'!D721</f>
        <v>30</v>
      </c>
      <c r="F721" s="23">
        <f>'Uitgebreide invoer'!E721</f>
        <v>1.5</v>
      </c>
      <c r="G721" s="23">
        <f>'Uitgebreide invoer'!F721</f>
        <v>1.2</v>
      </c>
      <c r="H721" s="23">
        <f>'Uitgebreide invoer'!G721</f>
        <v>1.2</v>
      </c>
      <c r="I721" s="23">
        <f>'Uitgebreide invoer'!H721</f>
        <v>1</v>
      </c>
      <c r="J721" s="24">
        <f>J720+(+H721-I721)/(MAX('Invoerblad heterogene watergang'!$H$9:$H$17))*B721</f>
        <v>1.1433999999999842</v>
      </c>
      <c r="K721" s="24">
        <f t="shared" si="297"/>
        <v>1.9125773084934647</v>
      </c>
      <c r="L721" s="79">
        <f t="shared" si="298"/>
        <v>0.76745001762736109</v>
      </c>
      <c r="M721" s="91">
        <f>'Uitgebreide invoer'!K721</f>
        <v>100</v>
      </c>
      <c r="N721" s="89">
        <f t="shared" si="276"/>
        <v>1.8433999999999842</v>
      </c>
      <c r="O721" s="93" t="str">
        <f>'Uitgebreide invoer'!L721</f>
        <v>Begroeiing volgt bodemverloop</v>
      </c>
      <c r="P721" s="23">
        <f t="shared" si="277"/>
        <v>0.7</v>
      </c>
      <c r="Q721" s="24">
        <f t="shared" si="278"/>
        <v>2.4675583801707082E-3</v>
      </c>
      <c r="R721" s="23">
        <f>'Uitgebreide invoer'!I721</f>
        <v>0</v>
      </c>
      <c r="S721" s="23">
        <f t="shared" si="279"/>
        <v>0</v>
      </c>
      <c r="T721" s="24">
        <f t="shared" si="299"/>
        <v>6.7450017627361136E-2</v>
      </c>
      <c r="U721" s="23" t="str">
        <f>'Uitgebreide invoer'!J721</f>
        <v>Nee</v>
      </c>
      <c r="V721" s="23">
        <f t="shared" si="280"/>
        <v>8.7764278469730339E-2</v>
      </c>
      <c r="W721" s="23">
        <f t="shared" si="281"/>
        <v>1.4431944970864006</v>
      </c>
      <c r="X721" s="23">
        <f t="shared" si="282"/>
        <v>6.0812509087939032E-2</v>
      </c>
      <c r="Y721" s="23">
        <f t="shared" si="283"/>
        <v>1.8044093154871887</v>
      </c>
      <c r="Z721" s="23">
        <f t="shared" si="284"/>
        <v>3.9670803899111924</v>
      </c>
      <c r="AA721" s="23">
        <f t="shared" si="285"/>
        <v>0.45484566435206081</v>
      </c>
      <c r="AB721" s="23">
        <f t="shared" si="286"/>
        <v>1.7166450370174584</v>
      </c>
      <c r="AC721" s="23">
        <f t="shared" si="287"/>
        <v>0.46145071027419898</v>
      </c>
      <c r="AD721" s="23">
        <f t="shared" si="288"/>
        <v>51.499351110523754</v>
      </c>
      <c r="AE721" s="23">
        <f t="shared" si="289"/>
        <v>-0.15</v>
      </c>
      <c r="AF721" s="46">
        <f t="shared" si="290"/>
        <v>2.2965172315195261E-2</v>
      </c>
      <c r="AG721" s="23">
        <f t="shared" si="291"/>
        <v>0.84689885123203157</v>
      </c>
      <c r="AH721" s="23">
        <f t="shared" si="292"/>
        <v>1.7933525383065987</v>
      </c>
      <c r="AI721" s="155">
        <f t="shared" si="293"/>
        <v>2.3354240643117641E-2</v>
      </c>
      <c r="AJ721" s="155">
        <f t="shared" si="294"/>
        <v>0.12707765540612656</v>
      </c>
      <c r="AK721" s="155">
        <f t="shared" si="295"/>
        <v>0.1504318960492442</v>
      </c>
      <c r="AL721" s="155">
        <f t="shared" si="296"/>
        <v>2.8228049575290961</v>
      </c>
    </row>
    <row r="722" spans="1:38" s="156" customFormat="1" x14ac:dyDescent="0.35">
      <c r="A722" s="23">
        <f>'Uitgebreide invoer'!A722</f>
        <v>502.59999999999428</v>
      </c>
      <c r="B722" s="23">
        <f t="shared" si="275"/>
        <v>0.69999999999998863</v>
      </c>
      <c r="C722" s="23">
        <f>'Uitgebreide invoer'!B722</f>
        <v>0.15</v>
      </c>
      <c r="D722" s="23" t="str">
        <f>'Uitgebreide invoer'!C722</f>
        <v>30 - Grasachtigen en ondergedoken soorten</v>
      </c>
      <c r="E722" s="23">
        <f>'Uitgebreide invoer'!D722</f>
        <v>30</v>
      </c>
      <c r="F722" s="23">
        <f>'Uitgebreide invoer'!E722</f>
        <v>1.5</v>
      </c>
      <c r="G722" s="23">
        <f>'Uitgebreide invoer'!F722</f>
        <v>1.2</v>
      </c>
      <c r="H722" s="23">
        <f>'Uitgebreide invoer'!G722</f>
        <v>1.2</v>
      </c>
      <c r="I722" s="23">
        <f>'Uitgebreide invoer'!H722</f>
        <v>1</v>
      </c>
      <c r="J722" s="24">
        <f>J721+(+H722-I722)/(MAX('Invoerblad heterogene watergang'!$H$9:$H$17))*B722</f>
        <v>1.1435999999999842</v>
      </c>
      <c r="K722" s="24">
        <f t="shared" si="297"/>
        <v>1.9142907261034872</v>
      </c>
      <c r="L722" s="79">
        <f t="shared" si="298"/>
        <v>0.76897730849348056</v>
      </c>
      <c r="M722" s="91">
        <f>'Uitgebreide invoer'!K722</f>
        <v>100</v>
      </c>
      <c r="N722" s="89">
        <f t="shared" si="276"/>
        <v>1.8435999999999841</v>
      </c>
      <c r="O722" s="93" t="str">
        <f>'Uitgebreide invoer'!L722</f>
        <v>Begroeiing volgt bodemverloop</v>
      </c>
      <c r="P722" s="23">
        <f t="shared" si="277"/>
        <v>0.7</v>
      </c>
      <c r="Q722" s="24">
        <f t="shared" si="278"/>
        <v>2.447739442889168E-3</v>
      </c>
      <c r="R722" s="23">
        <f>'Uitgebreide invoer'!I722</f>
        <v>0</v>
      </c>
      <c r="S722" s="23">
        <f t="shared" si="279"/>
        <v>0</v>
      </c>
      <c r="T722" s="24">
        <f t="shared" si="299"/>
        <v>6.8977308493480605E-2</v>
      </c>
      <c r="U722" s="23" t="str">
        <f>'Uitgebreide invoer'!J722</f>
        <v>Nee</v>
      </c>
      <c r="V722" s="23">
        <f t="shared" si="280"/>
        <v>8.9909573822683914E-2</v>
      </c>
      <c r="W722" s="23">
        <f t="shared" si="281"/>
        <v>1.4487012226167419</v>
      </c>
      <c r="X722" s="23">
        <f t="shared" si="282"/>
        <v>6.2062192271973911E-2</v>
      </c>
      <c r="Y722" s="23">
        <f t="shared" si="283"/>
        <v>1.8097619216589931</v>
      </c>
      <c r="Z722" s="23">
        <f t="shared" si="284"/>
        <v>3.9725871154415344</v>
      </c>
      <c r="AA722" s="23">
        <f t="shared" si="285"/>
        <v>0.455562551321885</v>
      </c>
      <c r="AB722" s="23">
        <f t="shared" si="286"/>
        <v>1.7198523478363092</v>
      </c>
      <c r="AC722" s="23">
        <f t="shared" si="287"/>
        <v>0.47918468695799038</v>
      </c>
      <c r="AD722" s="23">
        <f t="shared" si="288"/>
        <v>51.595570435089279</v>
      </c>
      <c r="AE722" s="23">
        <f t="shared" si="289"/>
        <v>-0.15</v>
      </c>
      <c r="AF722" s="46">
        <f t="shared" si="290"/>
        <v>2.3751459740787299E-2</v>
      </c>
      <c r="AG722" s="23">
        <f t="shared" si="291"/>
        <v>0.84165693506141803</v>
      </c>
      <c r="AH722" s="23">
        <f t="shared" si="292"/>
        <v>1.7908150845983855</v>
      </c>
      <c r="AI722" s="155">
        <f t="shared" si="293"/>
        <v>2.4150901319852331E-2</v>
      </c>
      <c r="AJ722" s="155">
        <f t="shared" si="294"/>
        <v>0.12629251283233425</v>
      </c>
      <c r="AK722" s="155">
        <f t="shared" si="295"/>
        <v>0.15044341415218659</v>
      </c>
      <c r="AL722" s="155">
        <f t="shared" si="296"/>
        <v>2.8231077260638249</v>
      </c>
    </row>
    <row r="723" spans="1:38" s="156" customFormat="1" x14ac:dyDescent="0.35">
      <c r="A723" s="23">
        <f>'Uitgebreide invoer'!A723</f>
        <v>503.29999999999427</v>
      </c>
      <c r="B723" s="23">
        <f t="shared" si="275"/>
        <v>0.69999999999998863</v>
      </c>
      <c r="C723" s="23">
        <f>'Uitgebreide invoer'!B723</f>
        <v>0.15</v>
      </c>
      <c r="D723" s="23" t="str">
        <f>'Uitgebreide invoer'!C723</f>
        <v>30 - Grasachtigen en ondergedoken soorten</v>
      </c>
      <c r="E723" s="23">
        <f>'Uitgebreide invoer'!D723</f>
        <v>30</v>
      </c>
      <c r="F723" s="23">
        <f>'Uitgebreide invoer'!E723</f>
        <v>1.5</v>
      </c>
      <c r="G723" s="23">
        <f>'Uitgebreide invoer'!F723</f>
        <v>1.2</v>
      </c>
      <c r="H723" s="23">
        <f>'Uitgebreide invoer'!G723</f>
        <v>1.2</v>
      </c>
      <c r="I723" s="23">
        <f>'Uitgebreide invoer'!H723</f>
        <v>1</v>
      </c>
      <c r="J723" s="24">
        <f>J722+(+H723-I723)/(MAX('Invoerblad heterogene watergang'!$H$9:$H$17))*B723</f>
        <v>1.1437999999999842</v>
      </c>
      <c r="K723" s="24">
        <f t="shared" si="297"/>
        <v>1.9159903678170369</v>
      </c>
      <c r="L723" s="79">
        <f t="shared" si="298"/>
        <v>0.770490726103503</v>
      </c>
      <c r="M723" s="91">
        <f>'Uitgebreide invoer'!K723</f>
        <v>100</v>
      </c>
      <c r="N723" s="89">
        <f t="shared" si="276"/>
        <v>1.8437999999999841</v>
      </c>
      <c r="O723" s="93" t="str">
        <f>'Uitgebreide invoer'!L723</f>
        <v>Begroeiing volgt bodemverloop</v>
      </c>
      <c r="P723" s="23">
        <f t="shared" si="277"/>
        <v>0.7</v>
      </c>
      <c r="Q723" s="24">
        <f t="shared" si="278"/>
        <v>2.4280595907853926E-3</v>
      </c>
      <c r="R723" s="23">
        <f>'Uitgebreide invoer'!I723</f>
        <v>0</v>
      </c>
      <c r="S723" s="23">
        <f t="shared" si="279"/>
        <v>0</v>
      </c>
      <c r="T723" s="24">
        <f t="shared" si="299"/>
        <v>7.0490726103503043E-2</v>
      </c>
      <c r="U723" s="23" t="str">
        <f>'Uitgebreide invoer'!J723</f>
        <v>Nee</v>
      </c>
      <c r="V723" s="23">
        <f t="shared" si="280"/>
        <v>9.2042285024102277E-2</v>
      </c>
      <c r="W723" s="23">
        <f t="shared" si="281"/>
        <v>1.454157927410868</v>
      </c>
      <c r="X723" s="23">
        <f t="shared" si="282"/>
        <v>6.3295934567426118E-2</v>
      </c>
      <c r="Y723" s="23">
        <f t="shared" si="283"/>
        <v>1.8150728098414581</v>
      </c>
      <c r="Z723" s="23">
        <f t="shared" si="284"/>
        <v>3.9780438202356603</v>
      </c>
      <c r="AA723" s="23">
        <f t="shared" si="285"/>
        <v>0.45627270383711682</v>
      </c>
      <c r="AB723" s="23">
        <f t="shared" si="286"/>
        <v>1.7230305248173559</v>
      </c>
      <c r="AC723" s="23">
        <f t="shared" si="287"/>
        <v>0.49703104954281957</v>
      </c>
      <c r="AD723" s="23">
        <f t="shared" si="288"/>
        <v>51.690915744520673</v>
      </c>
      <c r="AE723" s="23">
        <f t="shared" si="289"/>
        <v>-0.15</v>
      </c>
      <c r="AF723" s="46">
        <f t="shared" si="290"/>
        <v>2.4536480810101298E-2</v>
      </c>
      <c r="AG723" s="23">
        <f t="shared" si="291"/>
        <v>0.83642346126599143</v>
      </c>
      <c r="AH723" s="23">
        <f t="shared" si="292"/>
        <v>1.7882565200008231</v>
      </c>
      <c r="AI723" s="155">
        <f t="shared" si="293"/>
        <v>2.4946178092241911E-2</v>
      </c>
      <c r="AJ723" s="155">
        <f t="shared" si="294"/>
        <v>0.12550862372996308</v>
      </c>
      <c r="AK723" s="155">
        <f t="shared" si="295"/>
        <v>0.150454801822205</v>
      </c>
      <c r="AL723" s="155">
        <f t="shared" si="296"/>
        <v>2.823541459709904</v>
      </c>
    </row>
    <row r="724" spans="1:38" s="156" customFormat="1" x14ac:dyDescent="0.35">
      <c r="A724" s="23">
        <f>'Uitgebreide invoer'!A724</f>
        <v>503.99999999999426</v>
      </c>
      <c r="B724" s="23">
        <f t="shared" si="275"/>
        <v>0.69999999999998863</v>
      </c>
      <c r="C724" s="23">
        <f>'Uitgebreide invoer'!B724</f>
        <v>0.15</v>
      </c>
      <c r="D724" s="23" t="str">
        <f>'Uitgebreide invoer'!C724</f>
        <v>30 - Grasachtigen en ondergedoken soorten</v>
      </c>
      <c r="E724" s="23">
        <f>'Uitgebreide invoer'!D724</f>
        <v>30</v>
      </c>
      <c r="F724" s="23">
        <f>'Uitgebreide invoer'!E724</f>
        <v>1.5</v>
      </c>
      <c r="G724" s="23">
        <f>'Uitgebreide invoer'!F724</f>
        <v>1.2</v>
      </c>
      <c r="H724" s="23">
        <f>'Uitgebreide invoer'!G724</f>
        <v>1.2</v>
      </c>
      <c r="I724" s="23">
        <f>'Uitgebreide invoer'!H724</f>
        <v>1</v>
      </c>
      <c r="J724" s="24">
        <f>J723+(+H724-I724)/(MAX('Invoerblad heterogene watergang'!$H$9:$H$17))*B724</f>
        <v>1.1439999999999841</v>
      </c>
      <c r="K724" s="24">
        <f t="shared" si="297"/>
        <v>1.917676334667189</v>
      </c>
      <c r="L724" s="79">
        <f t="shared" si="298"/>
        <v>0.77199036781705277</v>
      </c>
      <c r="M724" s="91">
        <f>'Uitgebreide invoer'!K724</f>
        <v>100</v>
      </c>
      <c r="N724" s="89">
        <f t="shared" si="276"/>
        <v>1.8439999999999841</v>
      </c>
      <c r="O724" s="93" t="str">
        <f>'Uitgebreide invoer'!L724</f>
        <v>Begroeiing volgt bodemverloop</v>
      </c>
      <c r="P724" s="23">
        <f t="shared" si="277"/>
        <v>0.7</v>
      </c>
      <c r="Q724" s="24">
        <f t="shared" si="278"/>
        <v>2.4085240716458789E-3</v>
      </c>
      <c r="R724" s="23">
        <f>'Uitgebreide invoer'!I724</f>
        <v>0</v>
      </c>
      <c r="S724" s="23">
        <f t="shared" si="279"/>
        <v>0</v>
      </c>
      <c r="T724" s="24">
        <f t="shared" si="299"/>
        <v>7.1990367817052814E-2</v>
      </c>
      <c r="U724" s="23" t="str">
        <f>'Uitgebreide invoer'!J724</f>
        <v>Nee</v>
      </c>
      <c r="V724" s="23">
        <f t="shared" si="280"/>
        <v>9.41623609681152E-2</v>
      </c>
      <c r="W724" s="23">
        <f t="shared" si="281"/>
        <v>1.4595649625038964</v>
      </c>
      <c r="X724" s="23">
        <f t="shared" si="282"/>
        <v>6.4513991077573454E-2</v>
      </c>
      <c r="Y724" s="23">
        <f t="shared" si="283"/>
        <v>1.820342133383926</v>
      </c>
      <c r="Z724" s="23">
        <f t="shared" si="284"/>
        <v>3.9834508553286883</v>
      </c>
      <c r="AA724" s="23">
        <f t="shared" si="285"/>
        <v>0.45697617455198236</v>
      </c>
      <c r="AB724" s="23">
        <f t="shared" si="286"/>
        <v>1.7261797724158108</v>
      </c>
      <c r="AC724" s="23">
        <f t="shared" si="287"/>
        <v>0.51498217379557976</v>
      </c>
      <c r="AD724" s="23">
        <f t="shared" si="288"/>
        <v>51.785393172474322</v>
      </c>
      <c r="AE724" s="23">
        <f t="shared" si="289"/>
        <v>-0.15</v>
      </c>
      <c r="AF724" s="46">
        <f t="shared" si="290"/>
        <v>2.5319857419188106E-2</v>
      </c>
      <c r="AG724" s="23">
        <f t="shared" si="291"/>
        <v>0.83120095053874599</v>
      </c>
      <c r="AH724" s="23">
        <f t="shared" si="292"/>
        <v>1.7856791275362744</v>
      </c>
      <c r="AI724" s="155">
        <f t="shared" si="293"/>
        <v>2.57396911968861E-2</v>
      </c>
      <c r="AJ724" s="155">
        <f t="shared" si="294"/>
        <v>0.12472636601555055</v>
      </c>
      <c r="AK724" s="155">
        <f t="shared" si="295"/>
        <v>0.15046605721243667</v>
      </c>
      <c r="AL724" s="155">
        <f t="shared" si="296"/>
        <v>2.824101333693732</v>
      </c>
    </row>
    <row r="725" spans="1:38" s="156" customFormat="1" x14ac:dyDescent="0.35">
      <c r="A725" s="23">
        <f>'Uitgebreide invoer'!A725</f>
        <v>504.69999999999425</v>
      </c>
      <c r="B725" s="23">
        <f t="shared" si="275"/>
        <v>0.69999999999998863</v>
      </c>
      <c r="C725" s="23">
        <f>'Uitgebreide invoer'!B725</f>
        <v>0.15</v>
      </c>
      <c r="D725" s="23" t="str">
        <f>'Uitgebreide invoer'!C725</f>
        <v>30 - Grasachtigen en ondergedoken soorten</v>
      </c>
      <c r="E725" s="23">
        <f>'Uitgebreide invoer'!D725</f>
        <v>30</v>
      </c>
      <c r="F725" s="23">
        <f>'Uitgebreide invoer'!E725</f>
        <v>1.5</v>
      </c>
      <c r="G725" s="23">
        <f>'Uitgebreide invoer'!F725</f>
        <v>1.2</v>
      </c>
      <c r="H725" s="23">
        <f>'Uitgebreide invoer'!G725</f>
        <v>1.2</v>
      </c>
      <c r="I725" s="23">
        <f>'Uitgebreide invoer'!H725</f>
        <v>1</v>
      </c>
      <c r="J725" s="24">
        <f>J724+(+H725-I725)/(MAX('Invoerblad heterogene watergang'!$H$9:$H$17))*B725</f>
        <v>1.1441999999999841</v>
      </c>
      <c r="K725" s="24">
        <f t="shared" si="297"/>
        <v>1.919348731024215</v>
      </c>
      <c r="L725" s="79">
        <f t="shared" si="298"/>
        <v>0.77347633466720489</v>
      </c>
      <c r="M725" s="91">
        <f>'Uitgebreide invoer'!K725</f>
        <v>100</v>
      </c>
      <c r="N725" s="89">
        <f t="shared" si="276"/>
        <v>1.8441999999999841</v>
      </c>
      <c r="O725" s="93" t="str">
        <f>'Uitgebreide invoer'!L725</f>
        <v>Begroeiing volgt bodemverloop</v>
      </c>
      <c r="P725" s="23">
        <f t="shared" si="277"/>
        <v>0.7</v>
      </c>
      <c r="Q725" s="24">
        <f t="shared" si="278"/>
        <v>2.3891376528943852E-3</v>
      </c>
      <c r="R725" s="23">
        <f>'Uitgebreide invoer'!I725</f>
        <v>0</v>
      </c>
      <c r="S725" s="23">
        <f t="shared" si="279"/>
        <v>0</v>
      </c>
      <c r="T725" s="24">
        <f t="shared" si="299"/>
        <v>7.3476334667204934E-2</v>
      </c>
      <c r="U725" s="23" t="str">
        <f>'Uitgebreide invoer'!J725</f>
        <v>Nee</v>
      </c>
      <c r="V725" s="23">
        <f t="shared" si="280"/>
        <v>9.6269759234836577E-2</v>
      </c>
      <c r="W725" s="23">
        <f t="shared" si="281"/>
        <v>1.4649226921757597</v>
      </c>
      <c r="X725" s="23">
        <f t="shared" si="282"/>
        <v>6.571661409098184E-2</v>
      </c>
      <c r="Y725" s="23">
        <f t="shared" si="283"/>
        <v>1.8255700620359667</v>
      </c>
      <c r="Z725" s="23">
        <f t="shared" si="284"/>
        <v>3.9888085850005517</v>
      </c>
      <c r="AA725" s="23">
        <f t="shared" si="285"/>
        <v>0.45767301767771196</v>
      </c>
      <c r="AB725" s="23">
        <f t="shared" si="286"/>
        <v>1.7293003028011302</v>
      </c>
      <c r="AC725" s="23">
        <f t="shared" si="287"/>
        <v>0.53303073991601746</v>
      </c>
      <c r="AD725" s="23">
        <f t="shared" si="288"/>
        <v>51.87900908403391</v>
      </c>
      <c r="AE725" s="23">
        <f t="shared" si="289"/>
        <v>-0.15</v>
      </c>
      <c r="AF725" s="46">
        <f t="shared" si="290"/>
        <v>2.6101235102516631E-2</v>
      </c>
      <c r="AG725" s="23">
        <f t="shared" si="291"/>
        <v>0.82599176598322244</v>
      </c>
      <c r="AH725" s="23">
        <f t="shared" si="292"/>
        <v>1.7830850836179786</v>
      </c>
      <c r="AI725" s="155">
        <f t="shared" si="293"/>
        <v>2.6531084781852649E-2</v>
      </c>
      <c r="AJ725" s="155">
        <f t="shared" si="294"/>
        <v>0.12394609399751527</v>
      </c>
      <c r="AK725" s="155">
        <f t="shared" si="295"/>
        <v>0.15047717877936792</v>
      </c>
      <c r="AL725" s="155">
        <f t="shared" si="296"/>
        <v>2.8247826998109056</v>
      </c>
    </row>
    <row r="726" spans="1:38" s="156" customFormat="1" x14ac:dyDescent="0.35">
      <c r="A726" s="23">
        <f>'Uitgebreide invoer'!A726</f>
        <v>505.39999999999424</v>
      </c>
      <c r="B726" s="23">
        <f t="shared" si="275"/>
        <v>0.69999999999998863</v>
      </c>
      <c r="C726" s="23">
        <f>'Uitgebreide invoer'!B726</f>
        <v>0.15</v>
      </c>
      <c r="D726" s="23" t="str">
        <f>'Uitgebreide invoer'!C726</f>
        <v>30 - Grasachtigen en ondergedoken soorten</v>
      </c>
      <c r="E726" s="23">
        <f>'Uitgebreide invoer'!D726</f>
        <v>30</v>
      </c>
      <c r="F726" s="23">
        <f>'Uitgebreide invoer'!E726</f>
        <v>1.5</v>
      </c>
      <c r="G726" s="23">
        <f>'Uitgebreide invoer'!F726</f>
        <v>1.2</v>
      </c>
      <c r="H726" s="23">
        <f>'Uitgebreide invoer'!G726</f>
        <v>1.2</v>
      </c>
      <c r="I726" s="23">
        <f>'Uitgebreide invoer'!H726</f>
        <v>1</v>
      </c>
      <c r="J726" s="24">
        <f>J725+(+H726-I726)/(MAX('Invoerblad heterogene watergang'!$H$9:$H$17))*B726</f>
        <v>1.1443999999999841</v>
      </c>
      <c r="K726" s="24">
        <f t="shared" si="297"/>
        <v>1.9210076642789349</v>
      </c>
      <c r="L726" s="79">
        <f t="shared" si="298"/>
        <v>0.7749487310242309</v>
      </c>
      <c r="M726" s="91">
        <f>'Uitgebreide invoer'!K726</f>
        <v>100</v>
      </c>
      <c r="N726" s="89">
        <f t="shared" si="276"/>
        <v>1.8443999999999841</v>
      </c>
      <c r="O726" s="93" t="str">
        <f>'Uitgebreide invoer'!L726</f>
        <v>Begroeiing volgt bodemverloop</v>
      </c>
      <c r="P726" s="23">
        <f t="shared" si="277"/>
        <v>0.7</v>
      </c>
      <c r="Q726" s="24">
        <f t="shared" si="278"/>
        <v>2.3699046495999367E-3</v>
      </c>
      <c r="R726" s="23">
        <f>'Uitgebreide invoer'!I726</f>
        <v>0</v>
      </c>
      <c r="S726" s="23">
        <f t="shared" si="279"/>
        <v>0</v>
      </c>
      <c r="T726" s="24">
        <f t="shared" si="299"/>
        <v>7.4948731024230941E-2</v>
      </c>
      <c r="U726" s="23" t="str">
        <f>'Uitgebreide invoer'!J726</f>
        <v>Nee</v>
      </c>
      <c r="V726" s="23">
        <f t="shared" si="280"/>
        <v>9.8364445652290897E-2</v>
      </c>
      <c r="W726" s="23">
        <f t="shared" si="281"/>
        <v>1.4702314927388231</v>
      </c>
      <c r="X726" s="23">
        <f t="shared" si="282"/>
        <v>6.6904052959070093E-2</v>
      </c>
      <c r="Y726" s="23">
        <f t="shared" si="283"/>
        <v>1.8307567808031759</v>
      </c>
      <c r="Z726" s="23">
        <f t="shared" si="284"/>
        <v>3.9941173855636158</v>
      </c>
      <c r="AA726" s="23">
        <f t="shared" si="285"/>
        <v>0.45836328882578276</v>
      </c>
      <c r="AB726" s="23">
        <f t="shared" si="286"/>
        <v>1.732392335150885</v>
      </c>
      <c r="AC726" s="23">
        <f t="shared" si="287"/>
        <v>0.55116972054184032</v>
      </c>
      <c r="AD726" s="23">
        <f t="shared" si="288"/>
        <v>51.971770054526552</v>
      </c>
      <c r="AE726" s="23">
        <f t="shared" si="289"/>
        <v>-0.15</v>
      </c>
      <c r="AF726" s="46">
        <f t="shared" si="290"/>
        <v>2.6880281906674498E-2</v>
      </c>
      <c r="AG726" s="23">
        <f t="shared" si="291"/>
        <v>0.82079812062217006</v>
      </c>
      <c r="AH726" s="23">
        <f t="shared" si="292"/>
        <v>1.7804764620032083</v>
      </c>
      <c r="AI726" s="155">
        <f t="shared" si="293"/>
        <v>2.732002575962689E-2</v>
      </c>
      <c r="AJ726" s="155">
        <f t="shared" si="294"/>
        <v>0.12316813950016123</v>
      </c>
      <c r="AK726" s="155">
        <f t="shared" si="295"/>
        <v>0.15048816525978811</v>
      </c>
      <c r="AL726" s="155">
        <f t="shared" si="296"/>
        <v>2.8255810789192566</v>
      </c>
    </row>
    <row r="727" spans="1:38" s="156" customFormat="1" x14ac:dyDescent="0.35">
      <c r="A727" s="23">
        <f>'Uitgebreide invoer'!A727</f>
        <v>506.09999999999422</v>
      </c>
      <c r="B727" s="23">
        <f t="shared" si="275"/>
        <v>0.69999999999998863</v>
      </c>
      <c r="C727" s="23">
        <f>'Uitgebreide invoer'!B727</f>
        <v>0.15</v>
      </c>
      <c r="D727" s="23" t="str">
        <f>'Uitgebreide invoer'!C727</f>
        <v>30 - Grasachtigen en ondergedoken soorten</v>
      </c>
      <c r="E727" s="23">
        <f>'Uitgebreide invoer'!D727</f>
        <v>30</v>
      </c>
      <c r="F727" s="23">
        <f>'Uitgebreide invoer'!E727</f>
        <v>1.5</v>
      </c>
      <c r="G727" s="23">
        <f>'Uitgebreide invoer'!F727</f>
        <v>1.2</v>
      </c>
      <c r="H727" s="23">
        <f>'Uitgebreide invoer'!G727</f>
        <v>1.2</v>
      </c>
      <c r="I727" s="23">
        <f>'Uitgebreide invoer'!H727</f>
        <v>1</v>
      </c>
      <c r="J727" s="24">
        <f>J726+(+H727-I727)/(MAX('Invoerblad heterogene watergang'!$H$9:$H$17))*B727</f>
        <v>1.1445999999999841</v>
      </c>
      <c r="K727" s="24">
        <f t="shared" si="297"/>
        <v>1.9226532445446591</v>
      </c>
      <c r="L727" s="79">
        <f t="shared" si="298"/>
        <v>0.7764076642789508</v>
      </c>
      <c r="M727" s="91">
        <f>'Uitgebreide invoer'!K727</f>
        <v>100</v>
      </c>
      <c r="N727" s="89">
        <f t="shared" si="276"/>
        <v>1.844599999999984</v>
      </c>
      <c r="O727" s="93" t="str">
        <f>'Uitgebreide invoer'!L727</f>
        <v>Begroeiing volgt bodemverloop</v>
      </c>
      <c r="P727" s="23">
        <f t="shared" si="277"/>
        <v>0.7</v>
      </c>
      <c r="Q727" s="24">
        <f t="shared" si="278"/>
        <v>2.3508289510346843E-3</v>
      </c>
      <c r="R727" s="23">
        <f>'Uitgebreide invoer'!I727</f>
        <v>0</v>
      </c>
      <c r="S727" s="23">
        <f t="shared" si="279"/>
        <v>0</v>
      </c>
      <c r="T727" s="24">
        <f t="shared" si="299"/>
        <v>7.6407664278950849E-2</v>
      </c>
      <c r="U727" s="23" t="str">
        <f>'Uitgebreide invoer'!J727</f>
        <v>Nee</v>
      </c>
      <c r="V727" s="23">
        <f t="shared" si="280"/>
        <v>0.10044639387558831</v>
      </c>
      <c r="W727" s="23">
        <f t="shared" si="281"/>
        <v>1.4754917513961954</v>
      </c>
      <c r="X727" s="23">
        <f t="shared" si="282"/>
        <v>6.8076553989908875E-2</v>
      </c>
      <c r="Y727" s="23">
        <f t="shared" si="283"/>
        <v>1.8359024888613851</v>
      </c>
      <c r="Z727" s="23">
        <f t="shared" si="284"/>
        <v>3.9993776442209876</v>
      </c>
      <c r="AA727" s="23">
        <f t="shared" si="285"/>
        <v>0.45904704486064818</v>
      </c>
      <c r="AB727" s="23">
        <f t="shared" si="286"/>
        <v>1.7354560949857967</v>
      </c>
      <c r="AC727" s="23">
        <f t="shared" si="287"/>
        <v>0.56939236932141868</v>
      </c>
      <c r="AD727" s="23">
        <f t="shared" si="288"/>
        <v>52.063682849573901</v>
      </c>
      <c r="AE727" s="23">
        <f t="shared" si="289"/>
        <v>-0.15</v>
      </c>
      <c r="AF727" s="46">
        <f t="shared" si="290"/>
        <v>2.7656687311647905E-2</v>
      </c>
      <c r="AG727" s="23">
        <f t="shared" si="291"/>
        <v>0.81562208458901397</v>
      </c>
      <c r="AH727" s="23">
        <f t="shared" si="292"/>
        <v>1.7778552376300691</v>
      </c>
      <c r="AI727" s="155">
        <f t="shared" si="293"/>
        <v>2.8106202709117893E-2</v>
      </c>
      <c r="AJ727" s="155">
        <f t="shared" si="294"/>
        <v>0.1223928129402663</v>
      </c>
      <c r="AK727" s="155">
        <f t="shared" si="295"/>
        <v>0.1504990156493842</v>
      </c>
      <c r="AL727" s="155">
        <f t="shared" si="296"/>
        <v>2.8264921538528718</v>
      </c>
    </row>
    <row r="728" spans="1:38" s="156" customFormat="1" x14ac:dyDescent="0.35">
      <c r="A728" s="23">
        <f>'Uitgebreide invoer'!A728</f>
        <v>506.79999999999421</v>
      </c>
      <c r="B728" s="23">
        <f t="shared" si="275"/>
        <v>0.69999999999998863</v>
      </c>
      <c r="C728" s="23">
        <f>'Uitgebreide invoer'!B728</f>
        <v>0.15</v>
      </c>
      <c r="D728" s="23" t="str">
        <f>'Uitgebreide invoer'!C728</f>
        <v>30 - Grasachtigen en ondergedoken soorten</v>
      </c>
      <c r="E728" s="23">
        <f>'Uitgebreide invoer'!D728</f>
        <v>30</v>
      </c>
      <c r="F728" s="23">
        <f>'Uitgebreide invoer'!E728</f>
        <v>1.5</v>
      </c>
      <c r="G728" s="23">
        <f>'Uitgebreide invoer'!F728</f>
        <v>1.2</v>
      </c>
      <c r="H728" s="23">
        <f>'Uitgebreide invoer'!G728</f>
        <v>1.2</v>
      </c>
      <c r="I728" s="23">
        <f>'Uitgebreide invoer'!H728</f>
        <v>1</v>
      </c>
      <c r="J728" s="24">
        <f>J727+(+H728-I728)/(MAX('Invoerblad heterogene watergang'!$H$9:$H$17))*B728</f>
        <v>1.1447999999999841</v>
      </c>
      <c r="K728" s="24">
        <f t="shared" si="297"/>
        <v>1.9242855843767601</v>
      </c>
      <c r="L728" s="79">
        <f t="shared" si="298"/>
        <v>0.77785324454467508</v>
      </c>
      <c r="M728" s="91">
        <f>'Uitgebreide invoer'!K728</f>
        <v>100</v>
      </c>
      <c r="N728" s="89">
        <f t="shared" si="276"/>
        <v>1.844799999999984</v>
      </c>
      <c r="O728" s="93" t="str">
        <f>'Uitgebreide invoer'!L728</f>
        <v>Begroeiing volgt bodemverloop</v>
      </c>
      <c r="P728" s="23">
        <f t="shared" si="277"/>
        <v>0.7</v>
      </c>
      <c r="Q728" s="24">
        <f t="shared" si="278"/>
        <v>2.3319140458586407E-3</v>
      </c>
      <c r="R728" s="23">
        <f>'Uitgebreide invoer'!I728</f>
        <v>0</v>
      </c>
      <c r="S728" s="23">
        <f t="shared" si="279"/>
        <v>0</v>
      </c>
      <c r="T728" s="24">
        <f t="shared" si="299"/>
        <v>7.7853244544675126E-2</v>
      </c>
      <c r="U728" s="23" t="str">
        <f>'Uitgebreide invoer'!J728</f>
        <v>Nee</v>
      </c>
      <c r="V728" s="23">
        <f t="shared" si="280"/>
        <v>0.10251558498280963</v>
      </c>
      <c r="W728" s="23">
        <f t="shared" si="281"/>
        <v>1.4807038651670632</v>
      </c>
      <c r="X728" s="23">
        <f t="shared" si="282"/>
        <v>6.9234360356885488E-2</v>
      </c>
      <c r="Y728" s="23">
        <f t="shared" si="283"/>
        <v>1.8410073985266273</v>
      </c>
      <c r="Z728" s="23">
        <f t="shared" si="284"/>
        <v>4.0045897579918552</v>
      </c>
      <c r="AA728" s="23">
        <f t="shared" si="285"/>
        <v>0.45972434376144944</v>
      </c>
      <c r="AB728" s="23">
        <f t="shared" si="286"/>
        <v>1.7384918135438177</v>
      </c>
      <c r="AC728" s="23">
        <f t="shared" si="287"/>
        <v>0.58769221001089966</v>
      </c>
      <c r="AD728" s="23">
        <f t="shared" si="288"/>
        <v>52.154754406314531</v>
      </c>
      <c r="AE728" s="23">
        <f t="shared" si="289"/>
        <v>-0.15</v>
      </c>
      <c r="AF728" s="46">
        <f t="shared" si="290"/>
        <v>2.8430161197529686E-2</v>
      </c>
      <c r="AG728" s="23">
        <f t="shared" si="291"/>
        <v>0.81046559201646873</v>
      </c>
      <c r="AH728" s="23">
        <f t="shared" si="292"/>
        <v>1.775223290341815</v>
      </c>
      <c r="AI728" s="155">
        <f t="shared" si="293"/>
        <v>2.8889324824451796E-2</v>
      </c>
      <c r="AJ728" s="155">
        <f t="shared" si="294"/>
        <v>0.12162040435839269</v>
      </c>
      <c r="AK728" s="155">
        <f t="shared" si="295"/>
        <v>0.1505097291828445</v>
      </c>
      <c r="AL728" s="155">
        <f t="shared" si="296"/>
        <v>2.8275117627225921</v>
      </c>
    </row>
    <row r="729" spans="1:38" s="156" customFormat="1" x14ac:dyDescent="0.35">
      <c r="A729" s="23">
        <f>'Uitgebreide invoer'!A729</f>
        <v>507.4999999999942</v>
      </c>
      <c r="B729" s="23">
        <f t="shared" si="275"/>
        <v>0.69999999999998863</v>
      </c>
      <c r="C729" s="23">
        <f>'Uitgebreide invoer'!B729</f>
        <v>0.15</v>
      </c>
      <c r="D729" s="23" t="str">
        <f>'Uitgebreide invoer'!C729</f>
        <v>30 - Grasachtigen en ondergedoken soorten</v>
      </c>
      <c r="E729" s="23">
        <f>'Uitgebreide invoer'!D729</f>
        <v>30</v>
      </c>
      <c r="F729" s="23">
        <f>'Uitgebreide invoer'!E729</f>
        <v>1.5</v>
      </c>
      <c r="G729" s="23">
        <f>'Uitgebreide invoer'!F729</f>
        <v>1.2</v>
      </c>
      <c r="H729" s="23">
        <f>'Uitgebreide invoer'!G729</f>
        <v>1.2</v>
      </c>
      <c r="I729" s="23">
        <f>'Uitgebreide invoer'!H729</f>
        <v>1</v>
      </c>
      <c r="J729" s="24">
        <f>J728+(+H729-I729)/(MAX('Invoerblad heterogene watergang'!$H$9:$H$17))*B729</f>
        <v>1.144999999999984</v>
      </c>
      <c r="K729" s="24">
        <f t="shared" si="297"/>
        <v>1.9259047985089619</v>
      </c>
      <c r="L729" s="79">
        <f t="shared" si="298"/>
        <v>0.77928558437677609</v>
      </c>
      <c r="M729" s="91">
        <f>'Uitgebreide invoer'!K729</f>
        <v>100</v>
      </c>
      <c r="N729" s="89">
        <f t="shared" si="276"/>
        <v>1.844999999999984</v>
      </c>
      <c r="O729" s="93" t="str">
        <f>'Uitgebreide invoer'!L729</f>
        <v>Begroeiing volgt bodemverloop</v>
      </c>
      <c r="P729" s="23">
        <f t="shared" si="277"/>
        <v>0.7</v>
      </c>
      <c r="Q729" s="24">
        <f t="shared" si="278"/>
        <v>2.3131630460024605E-3</v>
      </c>
      <c r="R729" s="23">
        <f>'Uitgebreide invoer'!I729</f>
        <v>0</v>
      </c>
      <c r="S729" s="23">
        <f t="shared" si="279"/>
        <v>0</v>
      </c>
      <c r="T729" s="24">
        <f t="shared" si="299"/>
        <v>7.928558437677613E-2</v>
      </c>
      <c r="U729" s="23" t="str">
        <f>'Uitgebreide invoer'!J729</f>
        <v>Nee</v>
      </c>
      <c r="V729" s="23">
        <f t="shared" si="280"/>
        <v>0.10457200708708167</v>
      </c>
      <c r="W729" s="23">
        <f t="shared" si="281"/>
        <v>1.4858682398755929</v>
      </c>
      <c r="X729" s="23">
        <f t="shared" si="282"/>
        <v>7.0377712020977826E-2</v>
      </c>
      <c r="Y729" s="23">
        <f t="shared" si="283"/>
        <v>1.8460717342783115</v>
      </c>
      <c r="Z729" s="23">
        <f t="shared" si="284"/>
        <v>4.0097541327003849</v>
      </c>
      <c r="AA729" s="23">
        <f t="shared" si="285"/>
        <v>0.46039524449222702</v>
      </c>
      <c r="AB729" s="23">
        <f t="shared" si="286"/>
        <v>1.7414997271912298</v>
      </c>
      <c r="AC729" s="23">
        <f t="shared" si="287"/>
        <v>0.60606302605794082</v>
      </c>
      <c r="AD729" s="23">
        <f t="shared" si="288"/>
        <v>52.244991815736896</v>
      </c>
      <c r="AE729" s="23">
        <f t="shared" si="289"/>
        <v>-0.15</v>
      </c>
      <c r="AF729" s="46">
        <f t="shared" si="290"/>
        <v>2.9200432854699091E-2</v>
      </c>
      <c r="AG729" s="23">
        <f t="shared" si="291"/>
        <v>0.80533044763533945</v>
      </c>
      <c r="AH729" s="23">
        <f t="shared" si="292"/>
        <v>1.7725824085019002</v>
      </c>
      <c r="AI729" s="155">
        <f t="shared" si="293"/>
        <v>2.9669120908488982E-2</v>
      </c>
      <c r="AJ729" s="155">
        <f t="shared" si="294"/>
        <v>0.12085118440686358</v>
      </c>
      <c r="AK729" s="155">
        <f t="shared" si="295"/>
        <v>0.15052030531535257</v>
      </c>
      <c r="AL729" s="155">
        <f t="shared" si="296"/>
        <v>2.8286358925725268</v>
      </c>
    </row>
    <row r="730" spans="1:38" s="156" customFormat="1" x14ac:dyDescent="0.35">
      <c r="A730" s="23">
        <f>'Uitgebreide invoer'!A730</f>
        <v>508.19999999999419</v>
      </c>
      <c r="B730" s="23">
        <f t="shared" si="275"/>
        <v>0.69999999999998863</v>
      </c>
      <c r="C730" s="23">
        <f>'Uitgebreide invoer'!B730</f>
        <v>0.15</v>
      </c>
      <c r="D730" s="23" t="str">
        <f>'Uitgebreide invoer'!C730</f>
        <v>30 - Grasachtigen en ondergedoken soorten</v>
      </c>
      <c r="E730" s="23">
        <f>'Uitgebreide invoer'!D730</f>
        <v>30</v>
      </c>
      <c r="F730" s="23">
        <f>'Uitgebreide invoer'!E730</f>
        <v>1.5</v>
      </c>
      <c r="G730" s="23">
        <f>'Uitgebreide invoer'!F730</f>
        <v>1.2</v>
      </c>
      <c r="H730" s="23">
        <f>'Uitgebreide invoer'!G730</f>
        <v>1.2</v>
      </c>
      <c r="I730" s="23">
        <f>'Uitgebreide invoer'!H730</f>
        <v>1</v>
      </c>
      <c r="J730" s="24">
        <f>J729+(+H730-I730)/(MAX('Invoerblad heterogene watergang'!$H$9:$H$17))*B730</f>
        <v>1.145199999999984</v>
      </c>
      <c r="K730" s="24">
        <f t="shared" si="297"/>
        <v>1.9275110036054819</v>
      </c>
      <c r="L730" s="79">
        <f t="shared" si="298"/>
        <v>0.78070479850897789</v>
      </c>
      <c r="M730" s="91">
        <f>'Uitgebreide invoer'!K730</f>
        <v>100</v>
      </c>
      <c r="N730" s="89">
        <f t="shared" si="276"/>
        <v>1.845199999999984</v>
      </c>
      <c r="O730" s="93" t="str">
        <f>'Uitgebreide invoer'!L730</f>
        <v>Begroeiing volgt bodemverloop</v>
      </c>
      <c r="P730" s="23">
        <f t="shared" si="277"/>
        <v>0.7</v>
      </c>
      <c r="Q730" s="24">
        <f t="shared" si="278"/>
        <v>2.2945787093144147E-3</v>
      </c>
      <c r="R730" s="23">
        <f>'Uitgebreide invoer'!I730</f>
        <v>0</v>
      </c>
      <c r="S730" s="23">
        <f t="shared" si="279"/>
        <v>0</v>
      </c>
      <c r="T730" s="24">
        <f t="shared" si="299"/>
        <v>8.0704798508977937E-2</v>
      </c>
      <c r="U730" s="23" t="str">
        <f>'Uitgebreide invoer'!J730</f>
        <v>Nee</v>
      </c>
      <c r="V730" s="23">
        <f t="shared" si="280"/>
        <v>0.10661565496433562</v>
      </c>
      <c r="W730" s="23">
        <f t="shared" si="281"/>
        <v>1.4909852892001096</v>
      </c>
      <c r="X730" s="23">
        <f t="shared" si="282"/>
        <v>7.1506845665481544E-2</v>
      </c>
      <c r="Y730" s="23">
        <f t="shared" si="283"/>
        <v>1.8510957318331889</v>
      </c>
      <c r="Z730" s="23">
        <f t="shared" si="284"/>
        <v>4.0148711820249021</v>
      </c>
      <c r="AA730" s="23">
        <f t="shared" si="285"/>
        <v>0.46105980688017689</v>
      </c>
      <c r="AB730" s="23">
        <f t="shared" si="286"/>
        <v>1.7444800768688533</v>
      </c>
      <c r="AC730" s="23">
        <f t="shared" si="287"/>
        <v>0.6244988506388216</v>
      </c>
      <c r="AD730" s="23">
        <f t="shared" si="288"/>
        <v>52.334402306065599</v>
      </c>
      <c r="AE730" s="23">
        <f t="shared" si="289"/>
        <v>-0.15</v>
      </c>
      <c r="AF730" s="46">
        <f t="shared" si="290"/>
        <v>2.9967250035675397E-2</v>
      </c>
      <c r="AG730" s="23">
        <f t="shared" si="291"/>
        <v>0.80021833309549739</v>
      </c>
      <c r="AH730" s="23">
        <f t="shared" si="292"/>
        <v>1.7699342925024943</v>
      </c>
      <c r="AI730" s="155">
        <f t="shared" si="293"/>
        <v>3.0445338409171633E-2</v>
      </c>
      <c r="AJ730" s="155">
        <f t="shared" si="294"/>
        <v>0.12008540529619333</v>
      </c>
      <c r="AK730" s="155">
        <f t="shared" si="295"/>
        <v>0.15053074370536496</v>
      </c>
      <c r="AL730" s="155">
        <f t="shared" si="296"/>
        <v>2.829860673365423</v>
      </c>
    </row>
    <row r="731" spans="1:38" s="156" customFormat="1" x14ac:dyDescent="0.35">
      <c r="A731" s="23">
        <f>'Uitgebreide invoer'!A731</f>
        <v>508.89999999999418</v>
      </c>
      <c r="B731" s="23">
        <f t="shared" si="275"/>
        <v>0.69999999999998863</v>
      </c>
      <c r="C731" s="23">
        <f>'Uitgebreide invoer'!B731</f>
        <v>0.15</v>
      </c>
      <c r="D731" s="23" t="str">
        <f>'Uitgebreide invoer'!C731</f>
        <v>30 - Grasachtigen en ondergedoken soorten</v>
      </c>
      <c r="E731" s="23">
        <f>'Uitgebreide invoer'!D731</f>
        <v>30</v>
      </c>
      <c r="F731" s="23">
        <f>'Uitgebreide invoer'!E731</f>
        <v>1.5</v>
      </c>
      <c r="G731" s="23">
        <f>'Uitgebreide invoer'!F731</f>
        <v>1.2</v>
      </c>
      <c r="H731" s="23">
        <f>'Uitgebreide invoer'!G731</f>
        <v>1.2</v>
      </c>
      <c r="I731" s="23">
        <f>'Uitgebreide invoer'!H731</f>
        <v>1</v>
      </c>
      <c r="J731" s="24">
        <f>J730+(+H731-I731)/(MAX('Invoerblad heterogene watergang'!$H$9:$H$17))*B731</f>
        <v>1.145399999999984</v>
      </c>
      <c r="K731" s="24">
        <f t="shared" si="297"/>
        <v>1.9291043180282053</v>
      </c>
      <c r="L731" s="79">
        <f t="shared" si="298"/>
        <v>0.7821110036054979</v>
      </c>
      <c r="M731" s="91">
        <f>'Uitgebreide invoer'!K731</f>
        <v>100</v>
      </c>
      <c r="N731" s="89">
        <f t="shared" si="276"/>
        <v>1.8453999999999839</v>
      </c>
      <c r="O731" s="93" t="str">
        <f>'Uitgebreide invoer'!L731</f>
        <v>Begroeiing volgt bodemverloop</v>
      </c>
      <c r="P731" s="23">
        <f t="shared" si="277"/>
        <v>0.7</v>
      </c>
      <c r="Q731" s="24">
        <f t="shared" si="278"/>
        <v>2.2761634610333867E-3</v>
      </c>
      <c r="R731" s="23">
        <f>'Uitgebreide invoer'!I731</f>
        <v>0</v>
      </c>
      <c r="S731" s="23">
        <f t="shared" si="279"/>
        <v>0</v>
      </c>
      <c r="T731" s="24">
        <f t="shared" si="299"/>
        <v>8.2111003605497945E-2</v>
      </c>
      <c r="U731" s="23" t="str">
        <f>'Uitgebreide invoer'!J731</f>
        <v>Nee</v>
      </c>
      <c r="V731" s="23">
        <f t="shared" si="280"/>
        <v>0.10864652969625067</v>
      </c>
      <c r="W731" s="23">
        <f t="shared" si="281"/>
        <v>1.4960554337794312</v>
      </c>
      <c r="X731" s="23">
        <f t="shared" si="282"/>
        <v>7.2621994642124224E-2</v>
      </c>
      <c r="Y731" s="23">
        <f t="shared" si="283"/>
        <v>1.8560796372677963</v>
      </c>
      <c r="Z731" s="23">
        <f t="shared" si="284"/>
        <v>4.0199413266042239</v>
      </c>
      <c r="AA731" s="23">
        <f t="shared" si="285"/>
        <v>0.46171809150152138</v>
      </c>
      <c r="AB731" s="23">
        <f t="shared" si="286"/>
        <v>1.7474331075715457</v>
      </c>
      <c r="AC731" s="23">
        <f t="shared" si="287"/>
        <v>0.64299395711949503</v>
      </c>
      <c r="AD731" s="23">
        <f t="shared" si="288"/>
        <v>52.422993227146371</v>
      </c>
      <c r="AE731" s="23">
        <f t="shared" si="289"/>
        <v>-0.15</v>
      </c>
      <c r="AF731" s="46">
        <f t="shared" si="290"/>
        <v>3.0730378046976658E-2</v>
      </c>
      <c r="AG731" s="23">
        <f t="shared" si="291"/>
        <v>0.79513081302015554</v>
      </c>
      <c r="AH731" s="23">
        <f t="shared" si="292"/>
        <v>1.7672805581688333</v>
      </c>
      <c r="AI731" s="155">
        <f t="shared" si="293"/>
        <v>3.1217742496946022E-2</v>
      </c>
      <c r="AJ731" s="155">
        <f t="shared" si="294"/>
        <v>0.11932330170163127</v>
      </c>
      <c r="AK731" s="155">
        <f t="shared" si="295"/>
        <v>0.15054104419857731</v>
      </c>
      <c r="AL731" s="155">
        <f t="shared" si="296"/>
        <v>2.831182372272719</v>
      </c>
    </row>
    <row r="732" spans="1:38" s="156" customFormat="1" x14ac:dyDescent="0.35">
      <c r="A732" s="23">
        <f>'Uitgebreide invoer'!A732</f>
        <v>509.59999999999417</v>
      </c>
      <c r="B732" s="23">
        <f t="shared" si="275"/>
        <v>0.69999999999998863</v>
      </c>
      <c r="C732" s="23">
        <f>'Uitgebreide invoer'!B732</f>
        <v>0.15</v>
      </c>
      <c r="D732" s="23" t="str">
        <f>'Uitgebreide invoer'!C732</f>
        <v>30 - Grasachtigen en ondergedoken soorten</v>
      </c>
      <c r="E732" s="23">
        <f>'Uitgebreide invoer'!D732</f>
        <v>30</v>
      </c>
      <c r="F732" s="23">
        <f>'Uitgebreide invoer'!E732</f>
        <v>1.5</v>
      </c>
      <c r="G732" s="23">
        <f>'Uitgebreide invoer'!F732</f>
        <v>1.2</v>
      </c>
      <c r="H732" s="23">
        <f>'Uitgebreide invoer'!G732</f>
        <v>1.2</v>
      </c>
      <c r="I732" s="23">
        <f>'Uitgebreide invoer'!H732</f>
        <v>1</v>
      </c>
      <c r="J732" s="24">
        <f>J731+(+H732-I732)/(MAX('Invoerblad heterogene watergang'!$H$9:$H$17))*B732</f>
        <v>1.145599999999984</v>
      </c>
      <c r="K732" s="24">
        <f t="shared" si="297"/>
        <v>1.9306848616181074</v>
      </c>
      <c r="L732" s="79">
        <f t="shared" si="298"/>
        <v>0.78350431802822129</v>
      </c>
      <c r="M732" s="91">
        <f>'Uitgebreide invoer'!K732</f>
        <v>100</v>
      </c>
      <c r="N732" s="89">
        <f t="shared" si="276"/>
        <v>1.8455999999999839</v>
      </c>
      <c r="O732" s="93" t="str">
        <f>'Uitgebreide invoer'!L732</f>
        <v>Begroeiing volgt bodemverloop</v>
      </c>
      <c r="P732" s="23">
        <f t="shared" si="277"/>
        <v>0.7</v>
      </c>
      <c r="Q732" s="24">
        <f t="shared" si="278"/>
        <v>2.2579194141457942E-3</v>
      </c>
      <c r="R732" s="23">
        <f>'Uitgebreide invoer'!I732</f>
        <v>0</v>
      </c>
      <c r="S732" s="23">
        <f t="shared" si="279"/>
        <v>0</v>
      </c>
      <c r="T732" s="24">
        <f t="shared" si="299"/>
        <v>8.3504318028221336E-2</v>
      </c>
      <c r="U732" s="23" t="str">
        <f>'Uitgebreide invoer'!J732</f>
        <v>Nee</v>
      </c>
      <c r="V732" s="23">
        <f t="shared" si="280"/>
        <v>0.11066463832790309</v>
      </c>
      <c r="W732" s="23">
        <f t="shared" si="281"/>
        <v>1.5010791003734041</v>
      </c>
      <c r="X732" s="23">
        <f t="shared" si="282"/>
        <v>7.3723388927588479E-2</v>
      </c>
      <c r="Y732" s="23">
        <f t="shared" si="283"/>
        <v>1.8610237061871679</v>
      </c>
      <c r="Z732" s="23">
        <f t="shared" si="284"/>
        <v>4.0249649931981963</v>
      </c>
      <c r="AA732" s="23">
        <f t="shared" si="285"/>
        <v>0.46237015957458488</v>
      </c>
      <c r="AB732" s="23">
        <f t="shared" si="286"/>
        <v>1.7503590678592649</v>
      </c>
      <c r="AC732" s="23">
        <f t="shared" si="287"/>
        <v>0.66154284991447065</v>
      </c>
      <c r="AD732" s="23">
        <f t="shared" si="288"/>
        <v>52.510772035777947</v>
      </c>
      <c r="AE732" s="23">
        <f t="shared" si="289"/>
        <v>-0.15</v>
      </c>
      <c r="AF732" s="46">
        <f t="shared" si="290"/>
        <v>3.1489598879425748E-2</v>
      </c>
      <c r="AG732" s="23">
        <f t="shared" si="291"/>
        <v>0.79006934080382829</v>
      </c>
      <c r="AH732" s="23">
        <f t="shared" si="292"/>
        <v>1.7646227400614938</v>
      </c>
      <c r="AI732" s="155">
        <f t="shared" si="293"/>
        <v>3.1986115181623316E-2</v>
      </c>
      <c r="AJ732" s="155">
        <f t="shared" si="294"/>
        <v>0.11856509163136709</v>
      </c>
      <c r="AK732" s="155">
        <f t="shared" si="295"/>
        <v>0.15055120681299042</v>
      </c>
      <c r="AL732" s="155">
        <f t="shared" si="296"/>
        <v>2.8325973882475837</v>
      </c>
    </row>
    <row r="733" spans="1:38" s="156" customFormat="1" x14ac:dyDescent="0.35">
      <c r="A733" s="23">
        <f>'Uitgebreide invoer'!A733</f>
        <v>510.29999999999416</v>
      </c>
      <c r="B733" s="23">
        <f t="shared" si="275"/>
        <v>0.69999999999998863</v>
      </c>
      <c r="C733" s="23">
        <f>'Uitgebreide invoer'!B733</f>
        <v>0.15</v>
      </c>
      <c r="D733" s="23" t="str">
        <f>'Uitgebreide invoer'!C733</f>
        <v>30 - Grasachtigen en ondergedoken soorten</v>
      </c>
      <c r="E733" s="23">
        <f>'Uitgebreide invoer'!D733</f>
        <v>30</v>
      </c>
      <c r="F733" s="23">
        <f>'Uitgebreide invoer'!E733</f>
        <v>1.5</v>
      </c>
      <c r="G733" s="23">
        <f>'Uitgebreide invoer'!F733</f>
        <v>1.2</v>
      </c>
      <c r="H733" s="23">
        <f>'Uitgebreide invoer'!G733</f>
        <v>1.2</v>
      </c>
      <c r="I733" s="23">
        <f>'Uitgebreide invoer'!H733</f>
        <v>1</v>
      </c>
      <c r="J733" s="24">
        <f>J732+(+H733-I733)/(MAX('Invoerblad heterogene watergang'!$H$9:$H$17))*B733</f>
        <v>1.1457999999999839</v>
      </c>
      <c r="K733" s="24">
        <f t="shared" si="297"/>
        <v>1.932252755490184</v>
      </c>
      <c r="L733" s="79">
        <f t="shared" si="298"/>
        <v>0.78488486161812343</v>
      </c>
      <c r="M733" s="91">
        <f>'Uitgebreide invoer'!K733</f>
        <v>100</v>
      </c>
      <c r="N733" s="89">
        <f t="shared" si="276"/>
        <v>1.8457999999999839</v>
      </c>
      <c r="O733" s="93" t="str">
        <f>'Uitgebreide invoer'!L733</f>
        <v>Begroeiing volgt bodemverloop</v>
      </c>
      <c r="P733" s="23">
        <f t="shared" si="277"/>
        <v>0.7</v>
      </c>
      <c r="Q733" s="24">
        <f t="shared" si="278"/>
        <v>2.2398483886810466E-3</v>
      </c>
      <c r="R733" s="23">
        <f>'Uitgebreide invoer'!I733</f>
        <v>0</v>
      </c>
      <c r="S733" s="23">
        <f t="shared" si="279"/>
        <v>0</v>
      </c>
      <c r="T733" s="24">
        <f t="shared" si="299"/>
        <v>8.4884861618123475E-2</v>
      </c>
      <c r="U733" s="23" t="str">
        <f>'Uitgebreide invoer'!J733</f>
        <v>Nee</v>
      </c>
      <c r="V733" s="23">
        <f t="shared" si="280"/>
        <v>0.11266999353964012</v>
      </c>
      <c r="W733" s="23">
        <f t="shared" si="281"/>
        <v>1.5060567210748093</v>
      </c>
      <c r="X733" s="23">
        <f t="shared" si="282"/>
        <v>7.4811255089537593E-2</v>
      </c>
      <c r="Y733" s="23">
        <f t="shared" si="283"/>
        <v>1.8659282029376991</v>
      </c>
      <c r="Z733" s="23">
        <f t="shared" si="284"/>
        <v>4.0299426138996015</v>
      </c>
      <c r="AA733" s="23">
        <f t="shared" si="285"/>
        <v>0.46301607285968793</v>
      </c>
      <c r="AB733" s="23">
        <f t="shared" si="286"/>
        <v>1.7532582093980591</v>
      </c>
      <c r="AC733" s="23">
        <f t="shared" si="287"/>
        <v>0.68014025572011017</v>
      </c>
      <c r="AD733" s="23">
        <f t="shared" si="288"/>
        <v>52.597746281941774</v>
      </c>
      <c r="AE733" s="23">
        <f t="shared" si="289"/>
        <v>-0.15</v>
      </c>
      <c r="AF733" s="46">
        <f t="shared" si="290"/>
        <v>3.2244710375432376E-2</v>
      </c>
      <c r="AG733" s="23">
        <f t="shared" si="291"/>
        <v>0.78503526416378411</v>
      </c>
      <c r="AH733" s="23">
        <f t="shared" si="292"/>
        <v>1.7619622946785225</v>
      </c>
      <c r="AI733" s="155">
        <f t="shared" si="293"/>
        <v>3.2750254467135795E-2</v>
      </c>
      <c r="AJ733" s="155">
        <f t="shared" si="294"/>
        <v>0.11781097725786178</v>
      </c>
      <c r="AK733" s="155">
        <f t="shared" si="295"/>
        <v>0.15056123172499758</v>
      </c>
      <c r="AL733" s="155">
        <f t="shared" si="296"/>
        <v>2.8341022468614367</v>
      </c>
    </row>
    <row r="734" spans="1:38" s="156" customFormat="1" x14ac:dyDescent="0.35">
      <c r="A734" s="23">
        <f>'Uitgebreide invoer'!A734</f>
        <v>510.99999999999415</v>
      </c>
      <c r="B734" s="23">
        <f t="shared" si="275"/>
        <v>0.69999999999998863</v>
      </c>
      <c r="C734" s="23">
        <f>'Uitgebreide invoer'!B734</f>
        <v>0.15</v>
      </c>
      <c r="D734" s="23" t="str">
        <f>'Uitgebreide invoer'!C734</f>
        <v>30 - Grasachtigen en ondergedoken soorten</v>
      </c>
      <c r="E734" s="23">
        <f>'Uitgebreide invoer'!D734</f>
        <v>30</v>
      </c>
      <c r="F734" s="23">
        <f>'Uitgebreide invoer'!E734</f>
        <v>1.5</v>
      </c>
      <c r="G734" s="23">
        <f>'Uitgebreide invoer'!F734</f>
        <v>1.2</v>
      </c>
      <c r="H734" s="23">
        <f>'Uitgebreide invoer'!G734</f>
        <v>1.2</v>
      </c>
      <c r="I734" s="23">
        <f>'Uitgebreide invoer'!H734</f>
        <v>1</v>
      </c>
      <c r="J734" s="24">
        <f>J733+(+H734-I734)/(MAX('Invoerblad heterogene watergang'!$H$9:$H$17))*B734</f>
        <v>1.1459999999999839</v>
      </c>
      <c r="K734" s="24">
        <f t="shared" si="297"/>
        <v>1.933808121841182</v>
      </c>
      <c r="L734" s="79">
        <f t="shared" si="298"/>
        <v>0.78625275549020013</v>
      </c>
      <c r="M734" s="91">
        <f>'Uitgebreide invoer'!K734</f>
        <v>100</v>
      </c>
      <c r="N734" s="89">
        <f t="shared" si="276"/>
        <v>1.8459999999999839</v>
      </c>
      <c r="O734" s="93" t="str">
        <f>'Uitgebreide invoer'!L734</f>
        <v>Begroeiing volgt bodemverloop</v>
      </c>
      <c r="P734" s="23">
        <f t="shared" si="277"/>
        <v>0.7</v>
      </c>
      <c r="Q734" s="24">
        <f t="shared" si="278"/>
        <v>2.2219519299970488E-3</v>
      </c>
      <c r="R734" s="23">
        <f>'Uitgebreide invoer'!I734</f>
        <v>0</v>
      </c>
      <c r="S734" s="23">
        <f t="shared" si="279"/>
        <v>0</v>
      </c>
      <c r="T734" s="24">
        <f t="shared" si="299"/>
        <v>8.6252755490200173E-2</v>
      </c>
      <c r="U734" s="23" t="str">
        <f>'Uitgebreide invoer'!J734</f>
        <v>Nee</v>
      </c>
      <c r="V734" s="23">
        <f t="shared" si="280"/>
        <v>0.11466261333271859</v>
      </c>
      <c r="W734" s="23">
        <f t="shared" si="281"/>
        <v>1.5109887325699747</v>
      </c>
      <c r="X734" s="23">
        <f t="shared" si="282"/>
        <v>7.5885816261312522E-2</v>
      </c>
      <c r="Y734" s="23">
        <f t="shared" si="283"/>
        <v>1.8707933998621389</v>
      </c>
      <c r="Z734" s="23">
        <f t="shared" si="284"/>
        <v>4.0348746253947674</v>
      </c>
      <c r="AA734" s="23">
        <f t="shared" si="285"/>
        <v>0.46365589356549158</v>
      </c>
      <c r="AB734" s="23">
        <f t="shared" si="286"/>
        <v>1.7561307865294202</v>
      </c>
      <c r="AC734" s="23">
        <f t="shared" si="287"/>
        <v>0.69878111510137841</v>
      </c>
      <c r="AD734" s="23">
        <f t="shared" si="288"/>
        <v>52.683923595882604</v>
      </c>
      <c r="AE734" s="23">
        <f t="shared" si="289"/>
        <v>-0.15</v>
      </c>
      <c r="AF734" s="46">
        <f t="shared" si="290"/>
        <v>3.2995525431860073E-2</v>
      </c>
      <c r="AG734" s="23">
        <f t="shared" si="291"/>
        <v>0.78002983045426622</v>
      </c>
      <c r="AH734" s="23">
        <f t="shared" si="292"/>
        <v>1.7593006035592045</v>
      </c>
      <c r="AI734" s="155">
        <f t="shared" si="293"/>
        <v>3.3509973542732566E-2</v>
      </c>
      <c r="AJ734" s="155">
        <f t="shared" si="294"/>
        <v>0.11706114571368841</v>
      </c>
      <c r="AK734" s="155">
        <f t="shared" si="295"/>
        <v>0.15057111925642097</v>
      </c>
      <c r="AL734" s="155">
        <f t="shared" si="296"/>
        <v>2.8356935953863833</v>
      </c>
    </row>
    <row r="735" spans="1:38" s="156" customFormat="1" x14ac:dyDescent="0.35">
      <c r="A735" s="23">
        <f>'Uitgebreide invoer'!A735</f>
        <v>511.69999999999413</v>
      </c>
      <c r="B735" s="23">
        <f t="shared" si="275"/>
        <v>0.70000000000004547</v>
      </c>
      <c r="C735" s="23">
        <f>'Uitgebreide invoer'!B735</f>
        <v>0.15</v>
      </c>
      <c r="D735" s="23" t="str">
        <f>'Uitgebreide invoer'!C735</f>
        <v>30 - Grasachtigen en ondergedoken soorten</v>
      </c>
      <c r="E735" s="23">
        <f>'Uitgebreide invoer'!D735</f>
        <v>30</v>
      </c>
      <c r="F735" s="23">
        <f>'Uitgebreide invoer'!E735</f>
        <v>1.5</v>
      </c>
      <c r="G735" s="23">
        <f>'Uitgebreide invoer'!F735</f>
        <v>1.2</v>
      </c>
      <c r="H735" s="23">
        <f>'Uitgebreide invoer'!G735</f>
        <v>1.2</v>
      </c>
      <c r="I735" s="23">
        <f>'Uitgebreide invoer'!H735</f>
        <v>1</v>
      </c>
      <c r="J735" s="24">
        <f>J734+(+H735-I735)/(MAX('Invoerblad heterogene watergang'!$H$9:$H$17))*B735</f>
        <v>1.1461999999999839</v>
      </c>
      <c r="K735" s="24">
        <f t="shared" si="297"/>
        <v>1.9353510837694552</v>
      </c>
      <c r="L735" s="79">
        <f t="shared" si="298"/>
        <v>0.78760812184119811</v>
      </c>
      <c r="M735" s="91">
        <f>'Uitgebreide invoer'!K735</f>
        <v>100</v>
      </c>
      <c r="N735" s="89">
        <f t="shared" si="276"/>
        <v>1.8461999999999839</v>
      </c>
      <c r="O735" s="93" t="str">
        <f>'Uitgebreide invoer'!L735</f>
        <v>Begroeiing volgt bodemverloop</v>
      </c>
      <c r="P735" s="23">
        <f t="shared" si="277"/>
        <v>0.7</v>
      </c>
      <c r="Q735" s="24">
        <f t="shared" si="278"/>
        <v>2.2042313261045354E-3</v>
      </c>
      <c r="R735" s="23">
        <f>'Uitgebreide invoer'!I735</f>
        <v>0</v>
      </c>
      <c r="S735" s="23">
        <f t="shared" si="279"/>
        <v>0</v>
      </c>
      <c r="T735" s="24">
        <f t="shared" si="299"/>
        <v>8.760812184119815E-2</v>
      </c>
      <c r="U735" s="23" t="str">
        <f>'Uitgebreide invoer'!J735</f>
        <v>Nee</v>
      </c>
      <c r="V735" s="23">
        <f t="shared" si="280"/>
        <v>0.1166425207282511</v>
      </c>
      <c r="W735" s="23">
        <f t="shared" si="281"/>
        <v>1.5158755754455364</v>
      </c>
      <c r="X735" s="23">
        <f t="shared" si="282"/>
        <v>7.6947292124532232E-2</v>
      </c>
      <c r="Y735" s="23">
        <f t="shared" si="283"/>
        <v>1.8756195765947667</v>
      </c>
      <c r="Z735" s="23">
        <f t="shared" si="284"/>
        <v>4.0397614682703287</v>
      </c>
      <c r="AA735" s="23">
        <f t="shared" si="285"/>
        <v>0.46428968426144113</v>
      </c>
      <c r="AB735" s="23">
        <f t="shared" si="286"/>
        <v>1.7589770558665156</v>
      </c>
      <c r="AC735" s="23">
        <f t="shared" si="287"/>
        <v>0.71746057441307787</v>
      </c>
      <c r="AD735" s="23">
        <f t="shared" si="288"/>
        <v>52.769311675995468</v>
      </c>
      <c r="AE735" s="23">
        <f t="shared" si="289"/>
        <v>-0.15</v>
      </c>
      <c r="AF735" s="46">
        <f t="shared" si="290"/>
        <v>3.374187123715025E-2</v>
      </c>
      <c r="AG735" s="23">
        <f t="shared" si="291"/>
        <v>0.7750541917523317</v>
      </c>
      <c r="AH735" s="23">
        <f t="shared" si="292"/>
        <v>1.7566389762911858</v>
      </c>
      <c r="AI735" s="155">
        <f t="shared" si="293"/>
        <v>3.4265100009226543E-2</v>
      </c>
      <c r="AJ735" s="155">
        <f t="shared" si="294"/>
        <v>0.11631576985320304</v>
      </c>
      <c r="AK735" s="155">
        <f t="shared" si="295"/>
        <v>0.15058086986242958</v>
      </c>
      <c r="AL735" s="155">
        <f t="shared" si="296"/>
        <v>2.8373681981076428</v>
      </c>
    </row>
    <row r="736" spans="1:38" s="156" customFormat="1" x14ac:dyDescent="0.35">
      <c r="A736" s="23">
        <f>'Uitgebreide invoer'!A736</f>
        <v>512.39999999999418</v>
      </c>
      <c r="B736" s="23">
        <f t="shared" si="275"/>
        <v>0.70000000000004547</v>
      </c>
      <c r="C736" s="23">
        <f>'Uitgebreide invoer'!B736</f>
        <v>0.15</v>
      </c>
      <c r="D736" s="23" t="str">
        <f>'Uitgebreide invoer'!C736</f>
        <v>30 - Grasachtigen en ondergedoken soorten</v>
      </c>
      <c r="E736" s="23">
        <f>'Uitgebreide invoer'!D736</f>
        <v>30</v>
      </c>
      <c r="F736" s="23">
        <f>'Uitgebreide invoer'!E736</f>
        <v>1.5</v>
      </c>
      <c r="G736" s="23">
        <f>'Uitgebreide invoer'!F736</f>
        <v>1.2</v>
      </c>
      <c r="H736" s="23">
        <f>'Uitgebreide invoer'!G736</f>
        <v>1.2</v>
      </c>
      <c r="I736" s="23">
        <f>'Uitgebreide invoer'!H736</f>
        <v>1</v>
      </c>
      <c r="J736" s="24">
        <f>J735+(+H736-I736)/(MAX('Invoerblad heterogene watergang'!$H$9:$H$17))*B736</f>
        <v>1.1463999999999839</v>
      </c>
      <c r="K736" s="24">
        <f t="shared" si="297"/>
        <v>1.9368817651063088</v>
      </c>
      <c r="L736" s="79">
        <f t="shared" si="298"/>
        <v>0.78895108376947132</v>
      </c>
      <c r="M736" s="91">
        <f>'Uitgebreide invoer'!K736</f>
        <v>100</v>
      </c>
      <c r="N736" s="89">
        <f t="shared" si="276"/>
        <v>1.8463999999999838</v>
      </c>
      <c r="O736" s="93" t="str">
        <f>'Uitgebreide invoer'!L736</f>
        <v>Begroeiing volgt bodemverloop</v>
      </c>
      <c r="P736" s="23">
        <f t="shared" si="277"/>
        <v>0.7</v>
      </c>
      <c r="Q736" s="24">
        <f t="shared" si="278"/>
        <v>2.1866876240765661E-3</v>
      </c>
      <c r="R736" s="23">
        <f>'Uitgebreide invoer'!I736</f>
        <v>0</v>
      </c>
      <c r="S736" s="23">
        <f t="shared" si="279"/>
        <v>0</v>
      </c>
      <c r="T736" s="24">
        <f t="shared" si="299"/>
        <v>8.8951083769471362E-2</v>
      </c>
      <c r="U736" s="23" t="str">
        <f>'Uitgebreide invoer'!J736</f>
        <v>Nee</v>
      </c>
      <c r="V736" s="23">
        <f t="shared" si="280"/>
        <v>0.11860974347901089</v>
      </c>
      <c r="W736" s="23">
        <f t="shared" si="281"/>
        <v>1.5207176935389215</v>
      </c>
      <c r="X736" s="23">
        <f t="shared" si="282"/>
        <v>7.7995898898887361E-2</v>
      </c>
      <c r="Y736" s="23">
        <f t="shared" si="283"/>
        <v>1.8804070193949003</v>
      </c>
      <c r="Z736" s="23">
        <f t="shared" si="284"/>
        <v>4.0446035863637135</v>
      </c>
      <c r="AA736" s="23">
        <f t="shared" si="285"/>
        <v>0.46491750779597996</v>
      </c>
      <c r="AB736" s="23">
        <f t="shared" si="286"/>
        <v>1.7617972759158893</v>
      </c>
      <c r="AC736" s="23">
        <f t="shared" si="287"/>
        <v>0.73617397803834017</v>
      </c>
      <c r="AD736" s="23">
        <f t="shared" si="288"/>
        <v>52.85391827747668</v>
      </c>
      <c r="AE736" s="23">
        <f t="shared" si="289"/>
        <v>-0.15</v>
      </c>
      <c r="AF736" s="46">
        <f t="shared" si="290"/>
        <v>3.4483588541431513E-2</v>
      </c>
      <c r="AG736" s="23">
        <f t="shared" si="291"/>
        <v>0.77010940972378983</v>
      </c>
      <c r="AH736" s="23">
        <f t="shared" si="292"/>
        <v>1.7539786534226356</v>
      </c>
      <c r="AI736" s="155">
        <f t="shared" si="293"/>
        <v>3.5015475138966405E-2</v>
      </c>
      <c r="AJ736" s="155">
        <f t="shared" si="294"/>
        <v>0.11557500898131247</v>
      </c>
      <c r="AK736" s="155">
        <f t="shared" si="295"/>
        <v>0.15059048412027887</v>
      </c>
      <c r="AL736" s="155">
        <f t="shared" si="296"/>
        <v>2.8391229318514752</v>
      </c>
    </row>
    <row r="737" spans="1:38" s="156" customFormat="1" x14ac:dyDescent="0.35">
      <c r="A737" s="23">
        <f>'Uitgebreide invoer'!A737</f>
        <v>513.09999999999422</v>
      </c>
      <c r="B737" s="23">
        <f t="shared" si="275"/>
        <v>0.70000000000004547</v>
      </c>
      <c r="C737" s="23">
        <f>'Uitgebreide invoer'!B737</f>
        <v>0.15</v>
      </c>
      <c r="D737" s="23" t="str">
        <f>'Uitgebreide invoer'!C737</f>
        <v>30 - Grasachtigen en ondergedoken soorten</v>
      </c>
      <c r="E737" s="23">
        <f>'Uitgebreide invoer'!D737</f>
        <v>30</v>
      </c>
      <c r="F737" s="23">
        <f>'Uitgebreide invoer'!E737</f>
        <v>1.5</v>
      </c>
      <c r="G737" s="23">
        <f>'Uitgebreide invoer'!F737</f>
        <v>1.2</v>
      </c>
      <c r="H737" s="23">
        <f>'Uitgebreide invoer'!G737</f>
        <v>1.2</v>
      </c>
      <c r="I737" s="23">
        <f>'Uitgebreide invoer'!H737</f>
        <v>1</v>
      </c>
      <c r="J737" s="24">
        <f>J736+(+H737-I737)/(MAX('Invoerblad heterogene watergang'!$H$9:$H$17))*B737</f>
        <v>1.1465999999999839</v>
      </c>
      <c r="K737" s="24">
        <f t="shared" si="297"/>
        <v>1.93840029025822</v>
      </c>
      <c r="L737" s="79">
        <f t="shared" si="298"/>
        <v>0.79028176510632497</v>
      </c>
      <c r="M737" s="91">
        <f>'Uitgebreide invoer'!K737</f>
        <v>100</v>
      </c>
      <c r="N737" s="89">
        <f t="shared" si="276"/>
        <v>1.8465999999999838</v>
      </c>
      <c r="O737" s="93" t="str">
        <f>'Uitgebreide invoer'!L737</f>
        <v>Begroeiing volgt bodemverloop</v>
      </c>
      <c r="P737" s="23">
        <f t="shared" si="277"/>
        <v>0.7</v>
      </c>
      <c r="Q737" s="24">
        <f t="shared" si="278"/>
        <v>2.1693216455871776E-3</v>
      </c>
      <c r="R737" s="23">
        <f>'Uitgebreide invoer'!I737</f>
        <v>0</v>
      </c>
      <c r="S737" s="23">
        <f t="shared" si="279"/>
        <v>0</v>
      </c>
      <c r="T737" s="24">
        <f t="shared" si="299"/>
        <v>9.0281765106325018E-2</v>
      </c>
      <c r="U737" s="23" t="str">
        <f>'Uitgebreide invoer'!J737</f>
        <v>Nee</v>
      </c>
      <c r="V737" s="23">
        <f t="shared" si="280"/>
        <v>0.12056431379366049</v>
      </c>
      <c r="W737" s="23">
        <f t="shared" si="281"/>
        <v>1.5255155333302504</v>
      </c>
      <c r="X737" s="23">
        <f t="shared" si="282"/>
        <v>7.9031849338475527E-2</v>
      </c>
      <c r="Y737" s="23">
        <f t="shared" si="283"/>
        <v>1.8851560205169426</v>
      </c>
      <c r="Z737" s="23">
        <f t="shared" si="284"/>
        <v>4.0494014261550424</v>
      </c>
      <c r="AA737" s="23">
        <f t="shared" si="285"/>
        <v>0.46553942722021563</v>
      </c>
      <c r="AB737" s="23">
        <f t="shared" si="286"/>
        <v>1.7645917067232821</v>
      </c>
      <c r="AC737" s="23">
        <f t="shared" si="287"/>
        <v>0.75491686092870136</v>
      </c>
      <c r="AD737" s="23">
        <f t="shared" si="288"/>
        <v>52.937751201698461</v>
      </c>
      <c r="AE737" s="23">
        <f t="shared" si="289"/>
        <v>-0.15</v>
      </c>
      <c r="AF737" s="46">
        <f t="shared" si="290"/>
        <v>3.5220530958393829E-2</v>
      </c>
      <c r="AG737" s="23">
        <f t="shared" si="291"/>
        <v>0.76519646027737442</v>
      </c>
      <c r="AH737" s="23">
        <f t="shared" si="292"/>
        <v>1.7513208092810992</v>
      </c>
      <c r="AI737" s="155">
        <f t="shared" si="293"/>
        <v>3.5760953168262513E-2</v>
      </c>
      <c r="AJ737" s="155">
        <f t="shared" si="294"/>
        <v>0.1148390095505531</v>
      </c>
      <c r="AK737" s="155">
        <f t="shared" si="295"/>
        <v>0.15059996271881559</v>
      </c>
      <c r="AL737" s="155">
        <f t="shared" si="296"/>
        <v>2.8409547817154897</v>
      </c>
    </row>
    <row r="738" spans="1:38" s="156" customFormat="1" x14ac:dyDescent="0.35">
      <c r="A738" s="23">
        <f>'Uitgebreide invoer'!A738</f>
        <v>513.79999999999427</v>
      </c>
      <c r="B738" s="23">
        <f t="shared" si="275"/>
        <v>0.70000000000004547</v>
      </c>
      <c r="C738" s="23">
        <f>'Uitgebreide invoer'!B738</f>
        <v>0.15</v>
      </c>
      <c r="D738" s="23" t="str">
        <f>'Uitgebreide invoer'!C738</f>
        <v>30 - Grasachtigen en ondergedoken soorten</v>
      </c>
      <c r="E738" s="23">
        <f>'Uitgebreide invoer'!D738</f>
        <v>30</v>
      </c>
      <c r="F738" s="23">
        <f>'Uitgebreide invoer'!E738</f>
        <v>1.5</v>
      </c>
      <c r="G738" s="23">
        <f>'Uitgebreide invoer'!F738</f>
        <v>1.2</v>
      </c>
      <c r="H738" s="23">
        <f>'Uitgebreide invoer'!G738</f>
        <v>1.2</v>
      </c>
      <c r="I738" s="23">
        <f>'Uitgebreide invoer'!H738</f>
        <v>1</v>
      </c>
      <c r="J738" s="24">
        <f>J737+(+H738-I738)/(MAX('Invoerblad heterogene watergang'!$H$9:$H$17))*B738</f>
        <v>1.1467999999999838</v>
      </c>
      <c r="K738" s="24">
        <f t="shared" si="297"/>
        <v>1.9399067840593549</v>
      </c>
      <c r="L738" s="79">
        <f t="shared" si="298"/>
        <v>0.79160029025823619</v>
      </c>
      <c r="M738" s="91">
        <f>'Uitgebreide invoer'!K738</f>
        <v>100</v>
      </c>
      <c r="N738" s="89">
        <f t="shared" si="276"/>
        <v>1.8467999999999838</v>
      </c>
      <c r="O738" s="93" t="str">
        <f>'Uitgebreide invoer'!L738</f>
        <v>Begroeiing volgt bodemverloop</v>
      </c>
      <c r="P738" s="23">
        <f t="shared" si="277"/>
        <v>0.7</v>
      </c>
      <c r="Q738" s="24">
        <f t="shared" si="278"/>
        <v>2.1521340016211143E-3</v>
      </c>
      <c r="R738" s="23">
        <f>'Uitgebreide invoer'!I738</f>
        <v>0</v>
      </c>
      <c r="S738" s="23">
        <f t="shared" si="279"/>
        <v>0</v>
      </c>
      <c r="T738" s="24">
        <f t="shared" si="299"/>
        <v>9.1600290258236239E-2</v>
      </c>
      <c r="U738" s="23" t="str">
        <f>'Uitgebreide invoer'!J738</f>
        <v>Nee</v>
      </c>
      <c r="V738" s="23">
        <f t="shared" si="280"/>
        <v>0.12250626807297317</v>
      </c>
      <c r="W738" s="23">
        <f t="shared" si="281"/>
        <v>1.5302695433734552</v>
      </c>
      <c r="X738" s="23">
        <f t="shared" si="282"/>
        <v>8.0055352734074561E-2</v>
      </c>
      <c r="Y738" s="23">
        <f t="shared" si="283"/>
        <v>1.8898668776152689</v>
      </c>
      <c r="Z738" s="23">
        <f t="shared" si="284"/>
        <v>4.054155436198247</v>
      </c>
      <c r="AA738" s="23">
        <f t="shared" si="285"/>
        <v>0.46615550571674108</v>
      </c>
      <c r="AB738" s="23">
        <f t="shared" si="286"/>
        <v>1.7673606095422958</v>
      </c>
      <c r="AC738" s="23">
        <f t="shared" si="287"/>
        <v>0.77368494143135402</v>
      </c>
      <c r="AD738" s="23">
        <f t="shared" si="288"/>
        <v>53.020818286268877</v>
      </c>
      <c r="AE738" s="23">
        <f t="shared" si="289"/>
        <v>-0.15</v>
      </c>
      <c r="AF738" s="46">
        <f t="shared" si="290"/>
        <v>3.5952564297749873E-2</v>
      </c>
      <c r="AG738" s="23">
        <f t="shared" si="291"/>
        <v>0.76031623801500081</v>
      </c>
      <c r="AH738" s="23">
        <f t="shared" si="292"/>
        <v>1.7486665547007085</v>
      </c>
      <c r="AI738" s="155">
        <f t="shared" si="293"/>
        <v>3.6501400621042415E-2</v>
      </c>
      <c r="AJ738" s="155">
        <f t="shared" si="294"/>
        <v>0.11410790582765379</v>
      </c>
      <c r="AK738" s="155">
        <f t="shared" si="295"/>
        <v>0.15060930644869619</v>
      </c>
      <c r="AL738" s="155">
        <f t="shared" si="296"/>
        <v>2.842860836989253</v>
      </c>
    </row>
    <row r="739" spans="1:38" s="156" customFormat="1" x14ac:dyDescent="0.35">
      <c r="A739" s="23">
        <f>'Uitgebreide invoer'!A739</f>
        <v>514.49999999999432</v>
      </c>
      <c r="B739" s="23">
        <f t="shared" si="275"/>
        <v>0.70000000000004547</v>
      </c>
      <c r="C739" s="23">
        <f>'Uitgebreide invoer'!B739</f>
        <v>0.15</v>
      </c>
      <c r="D739" s="23" t="str">
        <f>'Uitgebreide invoer'!C739</f>
        <v>30 - Grasachtigen en ondergedoken soorten</v>
      </c>
      <c r="E739" s="23">
        <f>'Uitgebreide invoer'!D739</f>
        <v>30</v>
      </c>
      <c r="F739" s="23">
        <f>'Uitgebreide invoer'!E739</f>
        <v>1.5</v>
      </c>
      <c r="G739" s="23">
        <f>'Uitgebreide invoer'!F739</f>
        <v>1.2</v>
      </c>
      <c r="H739" s="23">
        <f>'Uitgebreide invoer'!G739</f>
        <v>1.2</v>
      </c>
      <c r="I739" s="23">
        <f>'Uitgebreide invoer'!H739</f>
        <v>1</v>
      </c>
      <c r="J739" s="24">
        <f>J738+(+H739-I739)/(MAX('Invoerblad heterogene watergang'!$H$9:$H$17))*B739</f>
        <v>1.1469999999999838</v>
      </c>
      <c r="K739" s="24">
        <f t="shared" si="297"/>
        <v>1.9414013716338312</v>
      </c>
      <c r="L739" s="79">
        <f t="shared" si="298"/>
        <v>0.79290678405937109</v>
      </c>
      <c r="M739" s="91">
        <f>'Uitgebreide invoer'!K739</f>
        <v>100</v>
      </c>
      <c r="N739" s="89">
        <f t="shared" si="276"/>
        <v>1.8469999999999838</v>
      </c>
      <c r="O739" s="93" t="str">
        <f>'Uitgebreide invoer'!L739</f>
        <v>Begroeiing volgt bodemverloop</v>
      </c>
      <c r="P739" s="23">
        <f t="shared" si="277"/>
        <v>0.7</v>
      </c>
      <c r="Q739" s="24">
        <f t="shared" si="278"/>
        <v>2.1351251063945788E-3</v>
      </c>
      <c r="R739" s="23">
        <f>'Uitgebreide invoer'!I739</f>
        <v>0</v>
      </c>
      <c r="S739" s="23">
        <f t="shared" si="279"/>
        <v>0</v>
      </c>
      <c r="T739" s="24">
        <f t="shared" si="299"/>
        <v>9.2906784059371139E-2</v>
      </c>
      <c r="U739" s="23" t="str">
        <f>'Uitgebreide invoer'!J739</f>
        <v>Nee</v>
      </c>
      <c r="V739" s="23">
        <f t="shared" si="280"/>
        <v>0.1244356466576273</v>
      </c>
      <c r="W739" s="23">
        <f t="shared" si="281"/>
        <v>1.534980173764523</v>
      </c>
      <c r="X739" s="23">
        <f t="shared" si="282"/>
        <v>8.106661492079742E-2</v>
      </c>
      <c r="Y739" s="23">
        <f t="shared" si="283"/>
        <v>1.8945398931823065</v>
      </c>
      <c r="Z739" s="23">
        <f t="shared" si="284"/>
        <v>4.0588660665893155</v>
      </c>
      <c r="AA739" s="23">
        <f t="shared" si="285"/>
        <v>0.46676580653332506</v>
      </c>
      <c r="AB739" s="23">
        <f t="shared" si="286"/>
        <v>1.7701042465246792</v>
      </c>
      <c r="AC739" s="23">
        <f t="shared" si="287"/>
        <v>0.79247411439032811</v>
      </c>
      <c r="AD739" s="23">
        <f t="shared" si="288"/>
        <v>53.10312739574038</v>
      </c>
      <c r="AE739" s="23">
        <f t="shared" si="289"/>
        <v>-0.15</v>
      </c>
      <c r="AF739" s="46">
        <f t="shared" si="290"/>
        <v>3.6679565927146107E-2</v>
      </c>
      <c r="AG739" s="23">
        <f t="shared" si="291"/>
        <v>0.75546956048569258</v>
      </c>
      <c r="AH739" s="23">
        <f t="shared" si="292"/>
        <v>1.7460169396594409</v>
      </c>
      <c r="AI739" s="155">
        <f t="shared" si="293"/>
        <v>3.7236695662555594E-2</v>
      </c>
      <c r="AJ739" s="155">
        <f t="shared" si="294"/>
        <v>0.11338182053071505</v>
      </c>
      <c r="AK739" s="155">
        <f t="shared" si="295"/>
        <v>0.15061851619327066</v>
      </c>
      <c r="AL739" s="155">
        <f t="shared" si="296"/>
        <v>2.8448382872541846</v>
      </c>
    </row>
    <row r="740" spans="1:38" s="156" customFormat="1" x14ac:dyDescent="0.35">
      <c r="A740" s="23">
        <f>'Uitgebreide invoer'!A740</f>
        <v>515.19999999999436</v>
      </c>
      <c r="B740" s="23">
        <f t="shared" si="275"/>
        <v>0.70000000000004547</v>
      </c>
      <c r="C740" s="23">
        <f>'Uitgebreide invoer'!B740</f>
        <v>0.15</v>
      </c>
      <c r="D740" s="23" t="str">
        <f>'Uitgebreide invoer'!C740</f>
        <v>30 - Grasachtigen en ondergedoken soorten</v>
      </c>
      <c r="E740" s="23">
        <f>'Uitgebreide invoer'!D740</f>
        <v>30</v>
      </c>
      <c r="F740" s="23">
        <f>'Uitgebreide invoer'!E740</f>
        <v>1.5</v>
      </c>
      <c r="G740" s="23">
        <f>'Uitgebreide invoer'!F740</f>
        <v>1.2</v>
      </c>
      <c r="H740" s="23">
        <f>'Uitgebreide invoer'!G740</f>
        <v>1.2</v>
      </c>
      <c r="I740" s="23">
        <f>'Uitgebreide invoer'!H740</f>
        <v>1</v>
      </c>
      <c r="J740" s="24">
        <f>J739+(+H740-I740)/(MAX('Invoerblad heterogene watergang'!$H$9:$H$17))*B740</f>
        <v>1.1471999999999838</v>
      </c>
      <c r="K740" s="24">
        <f t="shared" si="297"/>
        <v>1.9428841782671988</v>
      </c>
      <c r="L740" s="79">
        <f t="shared" si="298"/>
        <v>0.79420137163384741</v>
      </c>
      <c r="M740" s="91">
        <f>'Uitgebreide invoer'!K740</f>
        <v>100</v>
      </c>
      <c r="N740" s="89">
        <f t="shared" si="276"/>
        <v>1.8471999999999837</v>
      </c>
      <c r="O740" s="93" t="str">
        <f>'Uitgebreide invoer'!L740</f>
        <v>Begroeiing volgt bodemverloop</v>
      </c>
      <c r="P740" s="23">
        <f t="shared" si="277"/>
        <v>0.7</v>
      </c>
      <c r="Q740" s="24">
        <f t="shared" si="278"/>
        <v>2.1182951905251023E-3</v>
      </c>
      <c r="R740" s="23">
        <f>'Uitgebreide invoer'!I740</f>
        <v>0</v>
      </c>
      <c r="S740" s="23">
        <f t="shared" si="279"/>
        <v>0</v>
      </c>
      <c r="T740" s="24">
        <f t="shared" si="299"/>
        <v>9.4201371633847453E-2</v>
      </c>
      <c r="U740" s="23" t="str">
        <f>'Uitgebreide invoer'!J740</f>
        <v>Nee</v>
      </c>
      <c r="V740" s="23">
        <f t="shared" si="280"/>
        <v>0.1263524935871643</v>
      </c>
      <c r="W740" s="23">
        <f t="shared" si="281"/>
        <v>1.5396478756448759</v>
      </c>
      <c r="X740" s="23">
        <f t="shared" si="282"/>
        <v>8.2065838290616949E-2</v>
      </c>
      <c r="Y740" s="23">
        <f t="shared" si="283"/>
        <v>1.8991753740182435</v>
      </c>
      <c r="Z740" s="23">
        <f t="shared" si="284"/>
        <v>4.063533768469668</v>
      </c>
      <c r="AA740" s="23">
        <f t="shared" si="285"/>
        <v>0.46737039292120253</v>
      </c>
      <c r="AB740" s="23">
        <f t="shared" si="286"/>
        <v>1.7728228804310793</v>
      </c>
      <c r="AC740" s="23">
        <f t="shared" si="287"/>
        <v>0.81128044450935688</v>
      </c>
      <c r="AD740" s="23">
        <f t="shared" si="288"/>
        <v>53.184686412932379</v>
      </c>
      <c r="AE740" s="23">
        <f t="shared" si="289"/>
        <v>-0.15</v>
      </c>
      <c r="AF740" s="46">
        <f t="shared" si="290"/>
        <v>3.740142416242357E-2</v>
      </c>
      <c r="AG740" s="23">
        <f t="shared" si="291"/>
        <v>0.75065717225050954</v>
      </c>
      <c r="AH740" s="23">
        <f t="shared" si="292"/>
        <v>1.7433729558281237</v>
      </c>
      <c r="AI740" s="155">
        <f t="shared" si="293"/>
        <v>3.7966727481987768E-2</v>
      </c>
      <c r="AJ740" s="155">
        <f t="shared" si="294"/>
        <v>0.11266086543810042</v>
      </c>
      <c r="AK740" s="155">
        <f t="shared" si="295"/>
        <v>0.15062759292008818</v>
      </c>
      <c r="AL740" s="155">
        <f t="shared" si="296"/>
        <v>2.8468844186526097</v>
      </c>
    </row>
    <row r="741" spans="1:38" s="156" customFormat="1" x14ac:dyDescent="0.35">
      <c r="A741" s="23">
        <f>'Uitgebreide invoer'!A741</f>
        <v>515.89999999999441</v>
      </c>
      <c r="B741" s="23">
        <f t="shared" si="275"/>
        <v>0.70000000000004547</v>
      </c>
      <c r="C741" s="23">
        <f>'Uitgebreide invoer'!B741</f>
        <v>0.15</v>
      </c>
      <c r="D741" s="23" t="str">
        <f>'Uitgebreide invoer'!C741</f>
        <v>30 - Grasachtigen en ondergedoken soorten</v>
      </c>
      <c r="E741" s="23">
        <f>'Uitgebreide invoer'!D741</f>
        <v>30</v>
      </c>
      <c r="F741" s="23">
        <f>'Uitgebreide invoer'!E741</f>
        <v>1.5</v>
      </c>
      <c r="G741" s="23">
        <f>'Uitgebreide invoer'!F741</f>
        <v>1.2</v>
      </c>
      <c r="H741" s="23">
        <f>'Uitgebreide invoer'!G741</f>
        <v>1.2</v>
      </c>
      <c r="I741" s="23">
        <f>'Uitgebreide invoer'!H741</f>
        <v>1</v>
      </c>
      <c r="J741" s="24">
        <f>J740+(+H741-I741)/(MAX('Invoerblad heterogene watergang'!$H$9:$H$17))*B741</f>
        <v>1.1473999999999838</v>
      </c>
      <c r="K741" s="24">
        <f t="shared" si="297"/>
        <v>1.9443553292866398</v>
      </c>
      <c r="L741" s="79">
        <f t="shared" si="298"/>
        <v>0.79548417826721507</v>
      </c>
      <c r="M741" s="91">
        <f>'Uitgebreide invoer'!K741</f>
        <v>100</v>
      </c>
      <c r="N741" s="89">
        <f t="shared" si="276"/>
        <v>1.8473999999999837</v>
      </c>
      <c r="O741" s="93" t="str">
        <f>'Uitgebreide invoer'!L741</f>
        <v>Begroeiing volgt bodemverloop</v>
      </c>
      <c r="P741" s="23">
        <f t="shared" si="277"/>
        <v>0.7</v>
      </c>
      <c r="Q741" s="24">
        <f t="shared" si="278"/>
        <v>2.1016443134869241E-3</v>
      </c>
      <c r="R741" s="23">
        <f>'Uitgebreide invoer'!I741</f>
        <v>0</v>
      </c>
      <c r="S741" s="23">
        <f t="shared" si="279"/>
        <v>0</v>
      </c>
      <c r="T741" s="24">
        <f t="shared" si="299"/>
        <v>9.5484178267215114E-2</v>
      </c>
      <c r="U741" s="23" t="str">
        <f>'Uitgebreide invoer'!J741</f>
        <v>Nee</v>
      </c>
      <c r="V741" s="23">
        <f t="shared" si="280"/>
        <v>0.1282568563697061</v>
      </c>
      <c r="W741" s="23">
        <f t="shared" si="281"/>
        <v>1.5442731007379884</v>
      </c>
      <c r="X741" s="23">
        <f t="shared" si="282"/>
        <v>8.3053221809286051E-2</v>
      </c>
      <c r="Y741" s="23">
        <f t="shared" si="283"/>
        <v>1.9037736307308577</v>
      </c>
      <c r="Z741" s="23">
        <f t="shared" si="284"/>
        <v>4.0681589935627809</v>
      </c>
      <c r="AA741" s="23">
        <f t="shared" si="285"/>
        <v>0.46796932807770758</v>
      </c>
      <c r="AB741" s="23">
        <f t="shared" si="286"/>
        <v>1.7755167743611515</v>
      </c>
      <c r="AC741" s="23">
        <f t="shared" si="287"/>
        <v>0.83010015996502606</v>
      </c>
      <c r="AD741" s="23">
        <f t="shared" si="288"/>
        <v>53.265503230834547</v>
      </c>
      <c r="AE741" s="23">
        <f t="shared" si="289"/>
        <v>-0.15</v>
      </c>
      <c r="AF741" s="46">
        <f t="shared" si="290"/>
        <v>3.8118037685161463E-2</v>
      </c>
      <c r="AG741" s="23">
        <f t="shared" si="291"/>
        <v>0.74587974876559027</v>
      </c>
      <c r="AH741" s="23">
        <f t="shared" si="292"/>
        <v>1.7407355390329362</v>
      </c>
      <c r="AI741" s="155">
        <f t="shared" si="293"/>
        <v>3.8691395702880417E-2</v>
      </c>
      <c r="AJ741" s="155">
        <f t="shared" si="294"/>
        <v>0.1119451419701028</v>
      </c>
      <c r="AK741" s="155">
        <f t="shared" si="295"/>
        <v>0.15063653767298321</v>
      </c>
      <c r="AL741" s="155">
        <f t="shared" si="296"/>
        <v>2.8489966103166156</v>
      </c>
    </row>
    <row r="742" spans="1:38" s="156" customFormat="1" x14ac:dyDescent="0.35">
      <c r="A742" s="23">
        <f>'Uitgebreide invoer'!A742</f>
        <v>516.59999999999445</v>
      </c>
      <c r="B742" s="23">
        <f t="shared" si="275"/>
        <v>0.70000000000004547</v>
      </c>
      <c r="C742" s="23">
        <f>'Uitgebreide invoer'!B742</f>
        <v>0.15</v>
      </c>
      <c r="D742" s="23" t="str">
        <f>'Uitgebreide invoer'!C742</f>
        <v>30 - Grasachtigen en ondergedoken soorten</v>
      </c>
      <c r="E742" s="23">
        <f>'Uitgebreide invoer'!D742</f>
        <v>30</v>
      </c>
      <c r="F742" s="23">
        <f>'Uitgebreide invoer'!E742</f>
        <v>1.5</v>
      </c>
      <c r="G742" s="23">
        <f>'Uitgebreide invoer'!F742</f>
        <v>1.2</v>
      </c>
      <c r="H742" s="23">
        <f>'Uitgebreide invoer'!G742</f>
        <v>1.2</v>
      </c>
      <c r="I742" s="23">
        <f>'Uitgebreide invoer'!H742</f>
        <v>1</v>
      </c>
      <c r="J742" s="24">
        <f>J741+(+H742-I742)/(MAX('Invoerblad heterogene watergang'!$H$9:$H$17))*B742</f>
        <v>1.1475999999999837</v>
      </c>
      <c r="K742" s="24">
        <f t="shared" si="297"/>
        <v>1.9458149499494106</v>
      </c>
      <c r="L742" s="79">
        <f t="shared" si="298"/>
        <v>0.79675532928665604</v>
      </c>
      <c r="M742" s="91">
        <f>'Uitgebreide invoer'!K742</f>
        <v>100</v>
      </c>
      <c r="N742" s="89">
        <f t="shared" si="276"/>
        <v>1.8475999999999837</v>
      </c>
      <c r="O742" s="93" t="str">
        <f>'Uitgebreide invoer'!L742</f>
        <v>Begroeiing volgt bodemverloop</v>
      </c>
      <c r="P742" s="23">
        <f t="shared" si="277"/>
        <v>0.7</v>
      </c>
      <c r="Q742" s="24">
        <f t="shared" si="278"/>
        <v>2.0851723753866256E-3</v>
      </c>
      <c r="R742" s="23">
        <f>'Uitgebreide invoer'!I742</f>
        <v>0</v>
      </c>
      <c r="S742" s="23">
        <f t="shared" si="279"/>
        <v>0</v>
      </c>
      <c r="T742" s="24">
        <f t="shared" si="299"/>
        <v>9.6755329286656089E-2</v>
      </c>
      <c r="U742" s="23" t="str">
        <f>'Uitgebreide invoer'!J742</f>
        <v>Nee</v>
      </c>
      <c r="V742" s="23">
        <f t="shared" si="280"/>
        <v>0.13014878576204117</v>
      </c>
      <c r="W742" s="23">
        <f t="shared" si="281"/>
        <v>1.548856300917441</v>
      </c>
      <c r="X742" s="23">
        <f t="shared" si="282"/>
        <v>8.402896103721795E-2</v>
      </c>
      <c r="Y742" s="23">
        <f t="shared" si="283"/>
        <v>1.9083349772640188</v>
      </c>
      <c r="Z742" s="23">
        <f t="shared" si="284"/>
        <v>4.0727421937422337</v>
      </c>
      <c r="AA742" s="23">
        <f t="shared" si="285"/>
        <v>0.46856267509300603</v>
      </c>
      <c r="AB742" s="23">
        <f t="shared" si="286"/>
        <v>1.7781861915019777</v>
      </c>
      <c r="AC742" s="23">
        <f t="shared" si="287"/>
        <v>0.84892964625959977</v>
      </c>
      <c r="AD742" s="23">
        <f t="shared" si="288"/>
        <v>53.345585745059331</v>
      </c>
      <c r="AE742" s="23">
        <f t="shared" si="289"/>
        <v>-0.15</v>
      </c>
      <c r="AF742" s="46">
        <f t="shared" si="290"/>
        <v>3.8829314986469729E-2</v>
      </c>
      <c r="AG742" s="23">
        <f t="shared" si="291"/>
        <v>0.74113790009020175</v>
      </c>
      <c r="AH742" s="23">
        <f t="shared" si="292"/>
        <v>1.7381055716331733</v>
      </c>
      <c r="AI742" s="155">
        <f t="shared" si="293"/>
        <v>3.9410609820287983E-2</v>
      </c>
      <c r="AJ742" s="155">
        <f t="shared" si="294"/>
        <v>0.11123474174441628</v>
      </c>
      <c r="AK742" s="155">
        <f t="shared" si="295"/>
        <v>0.15064535156470427</v>
      </c>
      <c r="AL742" s="155">
        <f t="shared" si="296"/>
        <v>2.8511723309481103</v>
      </c>
    </row>
    <row r="743" spans="1:38" s="156" customFormat="1" x14ac:dyDescent="0.35">
      <c r="A743" s="23">
        <f>'Uitgebreide invoer'!A743</f>
        <v>517.2999999999945</v>
      </c>
      <c r="B743" s="23">
        <f t="shared" si="275"/>
        <v>0.70000000000004547</v>
      </c>
      <c r="C743" s="23">
        <f>'Uitgebreide invoer'!B743</f>
        <v>0.15</v>
      </c>
      <c r="D743" s="23" t="str">
        <f>'Uitgebreide invoer'!C743</f>
        <v>30 - Grasachtigen en ondergedoken soorten</v>
      </c>
      <c r="E743" s="23">
        <f>'Uitgebreide invoer'!D743</f>
        <v>30</v>
      </c>
      <c r="F743" s="23">
        <f>'Uitgebreide invoer'!E743</f>
        <v>1.5</v>
      </c>
      <c r="G743" s="23">
        <f>'Uitgebreide invoer'!F743</f>
        <v>1.2</v>
      </c>
      <c r="H743" s="23">
        <f>'Uitgebreide invoer'!G743</f>
        <v>1.2</v>
      </c>
      <c r="I743" s="23">
        <f>'Uitgebreide invoer'!H743</f>
        <v>1</v>
      </c>
      <c r="J743" s="24">
        <f>J742+(+H743-I743)/(MAX('Invoerblad heterogene watergang'!$H$9:$H$17))*B743</f>
        <v>1.1477999999999837</v>
      </c>
      <c r="K743" s="24">
        <f t="shared" si="297"/>
        <v>1.9472631653390753</v>
      </c>
      <c r="L743" s="79">
        <f t="shared" si="298"/>
        <v>0.7980149499494269</v>
      </c>
      <c r="M743" s="91">
        <f>'Uitgebreide invoer'!K743</f>
        <v>100</v>
      </c>
      <c r="N743" s="89">
        <f t="shared" si="276"/>
        <v>1.8477999999999837</v>
      </c>
      <c r="O743" s="93" t="str">
        <f>'Uitgebreide invoer'!L743</f>
        <v>Begroeiing volgt bodemverloop</v>
      </c>
      <c r="P743" s="23">
        <f t="shared" si="277"/>
        <v>0.7</v>
      </c>
      <c r="Q743" s="24">
        <f t="shared" si="278"/>
        <v>2.0688791280922009E-3</v>
      </c>
      <c r="R743" s="23">
        <f>'Uitgebreide invoer'!I743</f>
        <v>0</v>
      </c>
      <c r="S743" s="23">
        <f t="shared" si="279"/>
        <v>0</v>
      </c>
      <c r="T743" s="24">
        <f t="shared" si="299"/>
        <v>9.8014949949426944E-2</v>
      </c>
      <c r="U743" s="23" t="str">
        <f>'Uitgebreide invoer'!J743</f>
        <v>Nee</v>
      </c>
      <c r="V743" s="23">
        <f t="shared" si="280"/>
        <v>0.13202833555969531</v>
      </c>
      <c r="W743" s="23">
        <f t="shared" si="281"/>
        <v>1.5533979278046952</v>
      </c>
      <c r="X743" s="23">
        <f t="shared" si="282"/>
        <v>8.4993248153923701E-2</v>
      </c>
      <c r="Y743" s="23">
        <f t="shared" si="283"/>
        <v>1.9128597304534916</v>
      </c>
      <c r="Z743" s="23">
        <f t="shared" si="284"/>
        <v>4.0772838206294875</v>
      </c>
      <c r="AA743" s="23">
        <f t="shared" si="285"/>
        <v>0.46915049690069582</v>
      </c>
      <c r="AB743" s="23">
        <f t="shared" si="286"/>
        <v>1.7808313948937962</v>
      </c>
      <c r="AC743" s="23">
        <f t="shared" si="287"/>
        <v>0.86776544030358227</v>
      </c>
      <c r="AD743" s="23">
        <f t="shared" si="288"/>
        <v>53.424941846813887</v>
      </c>
      <c r="AE743" s="23">
        <f t="shared" si="289"/>
        <v>-0.15</v>
      </c>
      <c r="AF743" s="46">
        <f t="shared" si="290"/>
        <v>3.9535173836026609E-2</v>
      </c>
      <c r="AG743" s="23">
        <f t="shared" si="291"/>
        <v>0.73643217442648923</v>
      </c>
      <c r="AH743" s="23">
        <f t="shared" si="292"/>
        <v>1.7354838848160861</v>
      </c>
      <c r="AI743" s="155">
        <f t="shared" si="293"/>
        <v>4.0124288663636577E-2</v>
      </c>
      <c r="AJ743" s="155">
        <f t="shared" si="294"/>
        <v>0.11052974710641285</v>
      </c>
      <c r="AK743" s="155">
        <f t="shared" si="295"/>
        <v>0.15065403577004943</v>
      </c>
      <c r="AL743" s="155">
        <f t="shared" si="296"/>
        <v>2.8534091355420603</v>
      </c>
    </row>
    <row r="744" spans="1:38" s="156" customFormat="1" x14ac:dyDescent="0.35">
      <c r="A744" s="23">
        <f>'Uitgebreide invoer'!A744</f>
        <v>517.99999999999454</v>
      </c>
      <c r="B744" s="23">
        <f t="shared" si="275"/>
        <v>0.70000000000004547</v>
      </c>
      <c r="C744" s="23">
        <f>'Uitgebreide invoer'!B744</f>
        <v>0.15</v>
      </c>
      <c r="D744" s="23" t="str">
        <f>'Uitgebreide invoer'!C744</f>
        <v>30 - Grasachtigen en ondergedoken soorten</v>
      </c>
      <c r="E744" s="23">
        <f>'Uitgebreide invoer'!D744</f>
        <v>30</v>
      </c>
      <c r="F744" s="23">
        <f>'Uitgebreide invoer'!E744</f>
        <v>1.5</v>
      </c>
      <c r="G744" s="23">
        <f>'Uitgebreide invoer'!F744</f>
        <v>1.2</v>
      </c>
      <c r="H744" s="23">
        <f>'Uitgebreide invoer'!G744</f>
        <v>1.2</v>
      </c>
      <c r="I744" s="23">
        <f>'Uitgebreide invoer'!H744</f>
        <v>1</v>
      </c>
      <c r="J744" s="24">
        <f>J743+(+H744-I744)/(MAX('Invoerblad heterogene watergang'!$H$9:$H$17))*B744</f>
        <v>1.1479999999999837</v>
      </c>
      <c r="K744" s="24">
        <f t="shared" si="297"/>
        <v>1.9487001002690985</v>
      </c>
      <c r="L744" s="79">
        <f t="shared" si="298"/>
        <v>0.79926316533909159</v>
      </c>
      <c r="M744" s="91">
        <f>'Uitgebreide invoer'!K744</f>
        <v>100</v>
      </c>
      <c r="N744" s="89">
        <f t="shared" si="276"/>
        <v>1.8479999999999837</v>
      </c>
      <c r="O744" s="93" t="str">
        <f>'Uitgebreide invoer'!L744</f>
        <v>Begroeiing volgt bodemverloop</v>
      </c>
      <c r="P744" s="23">
        <f t="shared" si="277"/>
        <v>0.7</v>
      </c>
      <c r="Q744" s="24">
        <f t="shared" si="278"/>
        <v>2.0527641857472864E-3</v>
      </c>
      <c r="R744" s="23">
        <f>'Uitgebreide invoer'!I744</f>
        <v>0</v>
      </c>
      <c r="S744" s="23">
        <f t="shared" si="279"/>
        <v>0</v>
      </c>
      <c r="T744" s="24">
        <f t="shared" si="299"/>
        <v>9.926316533909163E-2</v>
      </c>
      <c r="U744" s="23" t="str">
        <f>'Uitgebreide invoer'!J744</f>
        <v>Nee</v>
      </c>
      <c r="V744" s="23">
        <f t="shared" si="280"/>
        <v>0.13389556239661371</v>
      </c>
      <c r="W744" s="23">
        <f t="shared" si="281"/>
        <v>1.5578984323949547</v>
      </c>
      <c r="X744" s="23">
        <f t="shared" si="282"/>
        <v>8.5946271985636619E-2</v>
      </c>
      <c r="Y744" s="23">
        <f t="shared" si="283"/>
        <v>1.9173482096087062</v>
      </c>
      <c r="Z744" s="23">
        <f t="shared" si="284"/>
        <v>4.081784325219747</v>
      </c>
      <c r="AA744" s="23">
        <f t="shared" si="285"/>
        <v>0.4697328562320558</v>
      </c>
      <c r="AB744" s="23">
        <f t="shared" si="286"/>
        <v>1.7834526472120924</v>
      </c>
      <c r="AC744" s="23">
        <f t="shared" si="287"/>
        <v>0.8866042247186835</v>
      </c>
      <c r="AD744" s="23">
        <f t="shared" si="288"/>
        <v>53.503579416362768</v>
      </c>
      <c r="AE744" s="23">
        <f t="shared" si="289"/>
        <v>-0.15</v>
      </c>
      <c r="AF744" s="46">
        <f t="shared" si="290"/>
        <v>4.0235540775387421E-2</v>
      </c>
      <c r="AG744" s="23">
        <f t="shared" si="291"/>
        <v>0.73176306149741721</v>
      </c>
      <c r="AH744" s="23">
        <f t="shared" si="292"/>
        <v>1.7328712608106338</v>
      </c>
      <c r="AI744" s="155">
        <f t="shared" si="293"/>
        <v>4.0832359884280904E-2</v>
      </c>
      <c r="AJ744" s="155">
        <f t="shared" si="294"/>
        <v>0.10983023163519519</v>
      </c>
      <c r="AK744" s="155">
        <f t="shared" si="295"/>
        <v>0.15066259151947609</v>
      </c>
      <c r="AL744" s="155">
        <f t="shared" si="296"/>
        <v>2.8557046622455413</v>
      </c>
    </row>
    <row r="745" spans="1:38" s="156" customFormat="1" x14ac:dyDescent="0.35">
      <c r="A745" s="23">
        <f>'Uitgebreide invoer'!A745</f>
        <v>518.69999999999459</v>
      </c>
      <c r="B745" s="23">
        <f t="shared" si="275"/>
        <v>0.70000000000004547</v>
      </c>
      <c r="C745" s="23">
        <f>'Uitgebreide invoer'!B745</f>
        <v>0.15</v>
      </c>
      <c r="D745" s="23" t="str">
        <f>'Uitgebreide invoer'!C745</f>
        <v>30 - Grasachtigen en ondergedoken soorten</v>
      </c>
      <c r="E745" s="23">
        <f>'Uitgebreide invoer'!D745</f>
        <v>30</v>
      </c>
      <c r="F745" s="23">
        <f>'Uitgebreide invoer'!E745</f>
        <v>1.5</v>
      </c>
      <c r="G745" s="23">
        <f>'Uitgebreide invoer'!F745</f>
        <v>1.2</v>
      </c>
      <c r="H745" s="23">
        <f>'Uitgebreide invoer'!G745</f>
        <v>1.2</v>
      </c>
      <c r="I745" s="23">
        <f>'Uitgebreide invoer'!H745</f>
        <v>1</v>
      </c>
      <c r="J745" s="24">
        <f>J744+(+H745-I745)/(MAX('Invoerblad heterogene watergang'!$H$9:$H$17))*B745</f>
        <v>1.1481999999999837</v>
      </c>
      <c r="K745" s="24">
        <f t="shared" si="297"/>
        <v>1.9501258791933891</v>
      </c>
      <c r="L745" s="79">
        <f t="shared" si="298"/>
        <v>0.80050010026911478</v>
      </c>
      <c r="M745" s="91">
        <f>'Uitgebreide invoer'!K745</f>
        <v>100</v>
      </c>
      <c r="N745" s="89">
        <f t="shared" si="276"/>
        <v>1.8481999999999836</v>
      </c>
      <c r="O745" s="93" t="str">
        <f>'Uitgebreide invoer'!L745</f>
        <v>Begroeiing volgt bodemverloop</v>
      </c>
      <c r="P745" s="23">
        <f t="shared" si="277"/>
        <v>0.7</v>
      </c>
      <c r="Q745" s="24">
        <f t="shared" si="278"/>
        <v>2.0368270347008782E-3</v>
      </c>
      <c r="R745" s="23">
        <f>'Uitgebreide invoer'!I745</f>
        <v>0</v>
      </c>
      <c r="S745" s="23">
        <f t="shared" si="279"/>
        <v>0</v>
      </c>
      <c r="T745" s="24">
        <f t="shared" si="299"/>
        <v>0.10050010026911482</v>
      </c>
      <c r="U745" s="23" t="str">
        <f>'Uitgebreide invoer'!J745</f>
        <v>Nee</v>
      </c>
      <c r="V745" s="23">
        <f t="shared" si="280"/>
        <v>0.13575052555409101</v>
      </c>
      <c r="W745" s="23">
        <f t="shared" si="281"/>
        <v>1.5623582647095657</v>
      </c>
      <c r="X745" s="23">
        <f t="shared" si="282"/>
        <v>8.6888218035782158E-2</v>
      </c>
      <c r="Y745" s="23">
        <f t="shared" si="283"/>
        <v>1.921800736119232</v>
      </c>
      <c r="Z745" s="23">
        <f t="shared" si="284"/>
        <v>4.0862441575343578</v>
      </c>
      <c r="AA745" s="23">
        <f t="shared" si="285"/>
        <v>0.47030981557373402</v>
      </c>
      <c r="AB745" s="23">
        <f t="shared" si="286"/>
        <v>1.786050210565141</v>
      </c>
      <c r="AC745" s="23">
        <f t="shared" si="287"/>
        <v>0.90544282235239781</v>
      </c>
      <c r="AD745" s="23">
        <f t="shared" si="288"/>
        <v>53.581506316954233</v>
      </c>
      <c r="AE745" s="23">
        <f t="shared" si="289"/>
        <v>-0.15</v>
      </c>
      <c r="AF745" s="46">
        <f t="shared" si="290"/>
        <v>4.0930350634619472E-2</v>
      </c>
      <c r="AG745" s="23">
        <f t="shared" si="291"/>
        <v>0.72713099576920348</v>
      </c>
      <c r="AH745" s="23">
        <f t="shared" si="292"/>
        <v>1.7302684350220123</v>
      </c>
      <c r="AI745" s="155">
        <f t="shared" si="293"/>
        <v>4.1534759466786475E-2</v>
      </c>
      <c r="AJ745" s="155">
        <f t="shared" si="294"/>
        <v>0.10913626062636826</v>
      </c>
      <c r="AK745" s="155">
        <f t="shared" si="295"/>
        <v>0.15067102009315475</v>
      </c>
      <c r="AL745" s="155">
        <f t="shared" si="296"/>
        <v>2.8580566293456853</v>
      </c>
    </row>
    <row r="746" spans="1:38" s="156" customFormat="1" x14ac:dyDescent="0.35">
      <c r="A746" s="23">
        <f>'Uitgebreide invoer'!A746</f>
        <v>519.39999999999463</v>
      </c>
      <c r="B746" s="23">
        <f t="shared" si="275"/>
        <v>0.70000000000004547</v>
      </c>
      <c r="C746" s="23">
        <f>'Uitgebreide invoer'!B746</f>
        <v>0.15</v>
      </c>
      <c r="D746" s="23" t="str">
        <f>'Uitgebreide invoer'!C746</f>
        <v>30 - Grasachtigen en ondergedoken soorten</v>
      </c>
      <c r="E746" s="23">
        <f>'Uitgebreide invoer'!D746</f>
        <v>30</v>
      </c>
      <c r="F746" s="23">
        <f>'Uitgebreide invoer'!E746</f>
        <v>1.5</v>
      </c>
      <c r="G746" s="23">
        <f>'Uitgebreide invoer'!F746</f>
        <v>1.2</v>
      </c>
      <c r="H746" s="23">
        <f>'Uitgebreide invoer'!G746</f>
        <v>1.2</v>
      </c>
      <c r="I746" s="23">
        <f>'Uitgebreide invoer'!H746</f>
        <v>1</v>
      </c>
      <c r="J746" s="24">
        <f>J745+(+H746-I746)/(MAX('Invoerblad heterogene watergang'!$H$9:$H$17))*B746</f>
        <v>1.1483999999999837</v>
      </c>
      <c r="K746" s="24">
        <f t="shared" si="297"/>
        <v>1.9515406261234063</v>
      </c>
      <c r="L746" s="79">
        <f t="shared" si="298"/>
        <v>0.80172587919340543</v>
      </c>
      <c r="M746" s="91">
        <f>'Uitgebreide invoer'!K746</f>
        <v>100</v>
      </c>
      <c r="N746" s="89">
        <f t="shared" si="276"/>
        <v>1.8483999999999836</v>
      </c>
      <c r="O746" s="93" t="str">
        <f>'Uitgebreide invoer'!L746</f>
        <v>Begroeiing volgt bodemverloop</v>
      </c>
      <c r="P746" s="23">
        <f t="shared" si="277"/>
        <v>0.7</v>
      </c>
      <c r="Q746" s="24">
        <f t="shared" si="278"/>
        <v>2.0210670428814767E-3</v>
      </c>
      <c r="R746" s="23">
        <f>'Uitgebreide invoer'!I746</f>
        <v>0</v>
      </c>
      <c r="S746" s="23">
        <f t="shared" si="279"/>
        <v>0</v>
      </c>
      <c r="T746" s="24">
        <f t="shared" si="299"/>
        <v>0.10172587919340548</v>
      </c>
      <c r="U746" s="23" t="str">
        <f>'Uitgebreide invoer'!J746</f>
        <v>Nee</v>
      </c>
      <c r="V746" s="23">
        <f t="shared" si="280"/>
        <v>0.13759328677859353</v>
      </c>
      <c r="W746" s="23">
        <f t="shared" si="281"/>
        <v>1.5667778734734787</v>
      </c>
      <c r="X746" s="23">
        <f t="shared" si="282"/>
        <v>8.7819268517977708E-2</v>
      </c>
      <c r="Y746" s="23">
        <f t="shared" si="283"/>
        <v>1.9262176330847451</v>
      </c>
      <c r="Z746" s="23">
        <f t="shared" si="284"/>
        <v>4.0906637662982712</v>
      </c>
      <c r="AA746" s="23">
        <f t="shared" si="285"/>
        <v>0.47088143712867914</v>
      </c>
      <c r="AB746" s="23">
        <f t="shared" si="286"/>
        <v>1.7886243463061515</v>
      </c>
      <c r="AC746" s="23">
        <f t="shared" si="287"/>
        <v>0.92427819099587483</v>
      </c>
      <c r="AD746" s="23">
        <f t="shared" si="288"/>
        <v>53.658730389184548</v>
      </c>
      <c r="AE746" s="23">
        <f t="shared" si="289"/>
        <v>-0.15</v>
      </c>
      <c r="AF746" s="46">
        <f t="shared" si="290"/>
        <v>4.1619546071344354E-2</v>
      </c>
      <c r="AG746" s="23">
        <f t="shared" si="291"/>
        <v>0.72253635952437101</v>
      </c>
      <c r="AH746" s="23">
        <f t="shared" si="292"/>
        <v>1.7276760980888626</v>
      </c>
      <c r="AI746" s="155">
        <f t="shared" si="293"/>
        <v>4.2231431262992884E-2</v>
      </c>
      <c r="AJ746" s="155">
        <f t="shared" si="294"/>
        <v>0.10844789155244364</v>
      </c>
      <c r="AK746" s="155">
        <f t="shared" si="295"/>
        <v>0.15067932281543653</v>
      </c>
      <c r="AL746" s="155">
        <f t="shared" si="296"/>
        <v>2.8604628323800858</v>
      </c>
    </row>
    <row r="747" spans="1:38" s="156" customFormat="1" x14ac:dyDescent="0.35">
      <c r="A747" s="23">
        <f>'Uitgebreide invoer'!A747</f>
        <v>520.09999999999468</v>
      </c>
      <c r="B747" s="23">
        <f t="shared" si="275"/>
        <v>0.70000000000004547</v>
      </c>
      <c r="C747" s="23">
        <f>'Uitgebreide invoer'!B747</f>
        <v>0.15</v>
      </c>
      <c r="D747" s="23" t="str">
        <f>'Uitgebreide invoer'!C747</f>
        <v>30 - Grasachtigen en ondergedoken soorten</v>
      </c>
      <c r="E747" s="23">
        <f>'Uitgebreide invoer'!D747</f>
        <v>30</v>
      </c>
      <c r="F747" s="23">
        <f>'Uitgebreide invoer'!E747</f>
        <v>1.5</v>
      </c>
      <c r="G747" s="23">
        <f>'Uitgebreide invoer'!F747</f>
        <v>1.2</v>
      </c>
      <c r="H747" s="23">
        <f>'Uitgebreide invoer'!G747</f>
        <v>1.2</v>
      </c>
      <c r="I747" s="23">
        <f>'Uitgebreide invoer'!H747</f>
        <v>1</v>
      </c>
      <c r="J747" s="24">
        <f>J746+(+H747-I747)/(MAX('Invoerblad heterogene watergang'!$H$9:$H$17))*B747</f>
        <v>1.1485999999999836</v>
      </c>
      <c r="K747" s="24">
        <f t="shared" si="297"/>
        <v>1.9529444645514566</v>
      </c>
      <c r="L747" s="79">
        <f t="shared" si="298"/>
        <v>0.80294062612342265</v>
      </c>
      <c r="M747" s="91">
        <f>'Uitgebreide invoer'!K747</f>
        <v>100</v>
      </c>
      <c r="N747" s="89">
        <f t="shared" si="276"/>
        <v>1.8485999999999836</v>
      </c>
      <c r="O747" s="93" t="str">
        <f>'Uitgebreide invoer'!L747</f>
        <v>Begroeiing volgt bodemverloop</v>
      </c>
      <c r="P747" s="23">
        <f t="shared" si="277"/>
        <v>0.7</v>
      </c>
      <c r="Q747" s="24">
        <f t="shared" si="278"/>
        <v>2.0054834686433678E-3</v>
      </c>
      <c r="R747" s="23">
        <f>'Uitgebreide invoer'!I747</f>
        <v>0</v>
      </c>
      <c r="S747" s="23">
        <f t="shared" si="279"/>
        <v>0</v>
      </c>
      <c r="T747" s="24">
        <f t="shared" si="299"/>
        <v>0.1029406261234227</v>
      </c>
      <c r="U747" s="23" t="str">
        <f>'Uitgebreide invoer'!J747</f>
        <v>Nee</v>
      </c>
      <c r="V747" s="23">
        <f t="shared" si="280"/>
        <v>0.13942391010813068</v>
      </c>
      <c r="W747" s="23">
        <f t="shared" si="281"/>
        <v>1.5711577058163684</v>
      </c>
      <c r="X747" s="23">
        <f t="shared" si="282"/>
        <v>8.8739602391273945E-2</v>
      </c>
      <c r="Y747" s="23">
        <f t="shared" si="283"/>
        <v>1.9305992249673178</v>
      </c>
      <c r="Z747" s="23">
        <f t="shared" si="284"/>
        <v>4.0950435986411602</v>
      </c>
      <c r="AA747" s="23">
        <f t="shared" si="285"/>
        <v>0.47144778278012472</v>
      </c>
      <c r="AB747" s="23">
        <f t="shared" si="286"/>
        <v>1.7911753148591871</v>
      </c>
      <c r="AC747" s="23">
        <f t="shared" si="287"/>
        <v>0.94310741829722533</v>
      </c>
      <c r="AD747" s="23">
        <f t="shared" si="288"/>
        <v>53.735259445775611</v>
      </c>
      <c r="AE747" s="23">
        <f t="shared" si="289"/>
        <v>-0.15</v>
      </c>
      <c r="AF747" s="46">
        <f t="shared" si="290"/>
        <v>4.230307713129864E-2</v>
      </c>
      <c r="AG747" s="23">
        <f t="shared" si="291"/>
        <v>0.71797948579134241</v>
      </c>
      <c r="AH747" s="23">
        <f t="shared" si="292"/>
        <v>1.7250948978650571</v>
      </c>
      <c r="AI747" s="155">
        <f t="shared" si="293"/>
        <v>4.2922326547944957E-2</v>
      </c>
      <c r="AJ747" s="155">
        <f t="shared" si="294"/>
        <v>0.10776517450176537</v>
      </c>
      <c r="AK747" s="155">
        <f t="shared" si="295"/>
        <v>0.15068750104971032</v>
      </c>
      <c r="AL747" s="155">
        <f t="shared" si="296"/>
        <v>2.8629211413637226</v>
      </c>
    </row>
    <row r="748" spans="1:38" s="156" customFormat="1" x14ac:dyDescent="0.35">
      <c r="A748" s="23">
        <f>'Uitgebreide invoer'!A748</f>
        <v>520.79999999999472</v>
      </c>
      <c r="B748" s="23">
        <f t="shared" si="275"/>
        <v>0.70000000000004547</v>
      </c>
      <c r="C748" s="23">
        <f>'Uitgebreide invoer'!B748</f>
        <v>0.15</v>
      </c>
      <c r="D748" s="23" t="str">
        <f>'Uitgebreide invoer'!C748</f>
        <v>30 - Grasachtigen en ondergedoken soorten</v>
      </c>
      <c r="E748" s="23">
        <f>'Uitgebreide invoer'!D748</f>
        <v>30</v>
      </c>
      <c r="F748" s="23">
        <f>'Uitgebreide invoer'!E748</f>
        <v>1.5</v>
      </c>
      <c r="G748" s="23">
        <f>'Uitgebreide invoer'!F748</f>
        <v>1.2</v>
      </c>
      <c r="H748" s="23">
        <f>'Uitgebreide invoer'!G748</f>
        <v>1.2</v>
      </c>
      <c r="I748" s="23">
        <f>'Uitgebreide invoer'!H748</f>
        <v>1</v>
      </c>
      <c r="J748" s="24">
        <f>J747+(+H748-I748)/(MAX('Invoerblad heterogene watergang'!$H$9:$H$17))*B748</f>
        <v>1.1487999999999836</v>
      </c>
      <c r="K748" s="24">
        <f t="shared" si="297"/>
        <v>1.9543375173798347</v>
      </c>
      <c r="L748" s="79">
        <f t="shared" si="298"/>
        <v>0.80414446455147304</v>
      </c>
      <c r="M748" s="91">
        <f>'Uitgebreide invoer'!K748</f>
        <v>100</v>
      </c>
      <c r="N748" s="89">
        <f t="shared" si="276"/>
        <v>1.8487999999999836</v>
      </c>
      <c r="O748" s="93" t="str">
        <f>'Uitgebreide invoer'!L748</f>
        <v>Begroeiing volgt bodemverloop</v>
      </c>
      <c r="P748" s="23">
        <f t="shared" si="277"/>
        <v>0.7</v>
      </c>
      <c r="Q748" s="24">
        <f t="shared" si="278"/>
        <v>1.9900754691114719E-3</v>
      </c>
      <c r="R748" s="23">
        <f>'Uitgebreide invoer'!I748</f>
        <v>0</v>
      </c>
      <c r="S748" s="23">
        <f t="shared" si="279"/>
        <v>0</v>
      </c>
      <c r="T748" s="24">
        <f t="shared" si="299"/>
        <v>0.10414446455147308</v>
      </c>
      <c r="U748" s="23" t="str">
        <f>'Uitgebreide invoer'!J748</f>
        <v>Nee</v>
      </c>
      <c r="V748" s="23">
        <f t="shared" si="280"/>
        <v>0.14124246170683724</v>
      </c>
      <c r="W748" s="23">
        <f t="shared" si="281"/>
        <v>1.5754982069960779</v>
      </c>
      <c r="X748" s="23">
        <f t="shared" si="282"/>
        <v>8.9649395397368964E-2</v>
      </c>
      <c r="Y748" s="23">
        <f t="shared" si="283"/>
        <v>1.9349458372649309</v>
      </c>
      <c r="Z748" s="23">
        <f t="shared" si="284"/>
        <v>4.0993840998208704</v>
      </c>
      <c r="AA748" s="23">
        <f t="shared" si="285"/>
        <v>0.4720089140584513</v>
      </c>
      <c r="AB748" s="23">
        <f t="shared" si="286"/>
        <v>1.7937033755580936</v>
      </c>
      <c r="AC748" s="23">
        <f t="shared" si="287"/>
        <v>0.96192771686274892</v>
      </c>
      <c r="AD748" s="23">
        <f t="shared" si="288"/>
        <v>53.81110126674281</v>
      </c>
      <c r="AE748" s="23">
        <f t="shared" si="289"/>
        <v>-0.15</v>
      </c>
      <c r="AF748" s="46">
        <f t="shared" si="290"/>
        <v>4.2980900829547419E-2</v>
      </c>
      <c r="AG748" s="23">
        <f t="shared" si="291"/>
        <v>0.71346066113635054</v>
      </c>
      <c r="AH748" s="23">
        <f t="shared" si="292"/>
        <v>1.7225254413280142</v>
      </c>
      <c r="AI748" s="155">
        <f t="shared" si="293"/>
        <v>4.360740359680363E-2</v>
      </c>
      <c r="AJ748" s="155">
        <f t="shared" si="294"/>
        <v>0.10708815259681811</v>
      </c>
      <c r="AK748" s="155">
        <f t="shared" si="295"/>
        <v>0.15069555619362174</v>
      </c>
      <c r="AL748" s="155">
        <f t="shared" si="296"/>
        <v>2.8654294981267197</v>
      </c>
    </row>
    <row r="749" spans="1:38" s="156" customFormat="1" x14ac:dyDescent="0.35">
      <c r="A749" s="23">
        <f>'Uitgebreide invoer'!A749</f>
        <v>521.49999999999477</v>
      </c>
      <c r="B749" s="23">
        <f t="shared" si="275"/>
        <v>0.70000000000004547</v>
      </c>
      <c r="C749" s="23">
        <f>'Uitgebreide invoer'!B749</f>
        <v>0.15</v>
      </c>
      <c r="D749" s="23" t="str">
        <f>'Uitgebreide invoer'!C749</f>
        <v>30 - Grasachtigen en ondergedoken soorten</v>
      </c>
      <c r="E749" s="23">
        <f>'Uitgebreide invoer'!D749</f>
        <v>30</v>
      </c>
      <c r="F749" s="23">
        <f>'Uitgebreide invoer'!E749</f>
        <v>1.5</v>
      </c>
      <c r="G749" s="23">
        <f>'Uitgebreide invoer'!F749</f>
        <v>1.2</v>
      </c>
      <c r="H749" s="23">
        <f>'Uitgebreide invoer'!G749</f>
        <v>1.2</v>
      </c>
      <c r="I749" s="23">
        <f>'Uitgebreide invoer'!H749</f>
        <v>1</v>
      </c>
      <c r="J749" s="24">
        <f>J748+(+H749-I749)/(MAX('Invoerblad heterogene watergang'!$H$9:$H$17))*B749</f>
        <v>1.1489999999999836</v>
      </c>
      <c r="K749" s="24">
        <f t="shared" si="297"/>
        <v>1.9557199068554698</v>
      </c>
      <c r="L749" s="79">
        <f t="shared" si="298"/>
        <v>0.80533751737985115</v>
      </c>
      <c r="M749" s="91">
        <f>'Uitgebreide invoer'!K749</f>
        <v>100</v>
      </c>
      <c r="N749" s="89">
        <f t="shared" si="276"/>
        <v>1.8489999999999835</v>
      </c>
      <c r="O749" s="93" t="str">
        <f>'Uitgebreide invoer'!L749</f>
        <v>Begroeiing volgt bodemverloop</v>
      </c>
      <c r="P749" s="23">
        <f t="shared" si="277"/>
        <v>0.7</v>
      </c>
      <c r="Q749" s="24">
        <f t="shared" si="278"/>
        <v>1.9748421080500117E-3</v>
      </c>
      <c r="R749" s="23">
        <f>'Uitgebreide invoer'!I749</f>
        <v>0</v>
      </c>
      <c r="S749" s="23">
        <f t="shared" si="279"/>
        <v>0</v>
      </c>
      <c r="T749" s="24">
        <f t="shared" si="299"/>
        <v>0.1053375173798512</v>
      </c>
      <c r="U749" s="23" t="str">
        <f>'Uitgebreide invoer'!J749</f>
        <v>Nee</v>
      </c>
      <c r="V749" s="23">
        <f t="shared" si="280"/>
        <v>0.14304900970744713</v>
      </c>
      <c r="W749" s="23">
        <f t="shared" si="281"/>
        <v>1.5797998201431325</v>
      </c>
      <c r="X749" s="23">
        <f t="shared" si="282"/>
        <v>9.0548820099553284E-2</v>
      </c>
      <c r="Y749" s="23">
        <f t="shared" si="283"/>
        <v>1.9392577962051345</v>
      </c>
      <c r="Z749" s="23">
        <f t="shared" si="284"/>
        <v>4.1036857129679252</v>
      </c>
      <c r="AA749" s="23">
        <f t="shared" si="285"/>
        <v>0.47256489211075503</v>
      </c>
      <c r="AB749" s="23">
        <f t="shared" si="286"/>
        <v>1.7962087864976874</v>
      </c>
      <c r="AC749" s="23">
        <f t="shared" si="287"/>
        <v>0.98073641953902724</v>
      </c>
      <c r="AD749" s="23">
        <f t="shared" si="288"/>
        <v>53.886263594930625</v>
      </c>
      <c r="AE749" s="23">
        <f t="shared" si="289"/>
        <v>-0.15</v>
      </c>
      <c r="AF749" s="46">
        <f t="shared" si="290"/>
        <v>4.3652980751516253E-2</v>
      </c>
      <c r="AG749" s="23">
        <f t="shared" si="291"/>
        <v>0.70898012832322499</v>
      </c>
      <c r="AH749" s="23">
        <f t="shared" si="292"/>
        <v>1.7199682964154579</v>
      </c>
      <c r="AI749" s="155">
        <f t="shared" si="293"/>
        <v>4.4286627281881347E-2</v>
      </c>
      <c r="AJ749" s="155">
        <f t="shared" si="294"/>
        <v>0.1064168623927514</v>
      </c>
      <c r="AK749" s="155">
        <f t="shared" si="295"/>
        <v>0.15070348967463276</v>
      </c>
      <c r="AL749" s="155">
        <f t="shared" si="296"/>
        <v>2.8679859137577592</v>
      </c>
    </row>
    <row r="750" spans="1:38" s="156" customFormat="1" x14ac:dyDescent="0.35">
      <c r="A750" s="23">
        <f>'Uitgebreide invoer'!A750</f>
        <v>522.19999999999482</v>
      </c>
      <c r="B750" s="23">
        <f t="shared" si="275"/>
        <v>0.70000000000004547</v>
      </c>
      <c r="C750" s="23">
        <f>'Uitgebreide invoer'!B750</f>
        <v>0.15</v>
      </c>
      <c r="D750" s="23" t="str">
        <f>'Uitgebreide invoer'!C750</f>
        <v>30 - Grasachtigen en ondergedoken soorten</v>
      </c>
      <c r="E750" s="23">
        <f>'Uitgebreide invoer'!D750</f>
        <v>30</v>
      </c>
      <c r="F750" s="23">
        <f>'Uitgebreide invoer'!E750</f>
        <v>1.5</v>
      </c>
      <c r="G750" s="23">
        <f>'Uitgebreide invoer'!F750</f>
        <v>1.2</v>
      </c>
      <c r="H750" s="23">
        <f>'Uitgebreide invoer'!G750</f>
        <v>1.2</v>
      </c>
      <c r="I750" s="23">
        <f>'Uitgebreide invoer'!H750</f>
        <v>1</v>
      </c>
      <c r="J750" s="24">
        <f>J749+(+H750-I750)/(MAX('Invoerblad heterogene watergang'!$H$9:$H$17))*B750</f>
        <v>1.1491999999999836</v>
      </c>
      <c r="K750" s="24">
        <f t="shared" si="297"/>
        <v>1.9570917545097652</v>
      </c>
      <c r="L750" s="79">
        <f t="shared" si="298"/>
        <v>0.80651990685548625</v>
      </c>
      <c r="M750" s="91">
        <f>'Uitgebreide invoer'!K750</f>
        <v>100</v>
      </c>
      <c r="N750" s="89">
        <f t="shared" si="276"/>
        <v>1.8491999999999835</v>
      </c>
      <c r="O750" s="93" t="str">
        <f>'Uitgebreide invoer'!L750</f>
        <v>Begroeiing volgt bodemverloop</v>
      </c>
      <c r="P750" s="23">
        <f t="shared" si="277"/>
        <v>0.7</v>
      </c>
      <c r="Q750" s="24">
        <f t="shared" si="278"/>
        <v>1.9597823632791548E-3</v>
      </c>
      <c r="R750" s="23">
        <f>'Uitgebreide invoer'!I750</f>
        <v>0</v>
      </c>
      <c r="S750" s="23">
        <f t="shared" si="279"/>
        <v>0</v>
      </c>
      <c r="T750" s="24">
        <f t="shared" si="299"/>
        <v>0.10651990685548629</v>
      </c>
      <c r="U750" s="23" t="str">
        <f>'Uitgebreide invoer'!J750</f>
        <v>Nee</v>
      </c>
      <c r="V750" s="23">
        <f t="shared" si="280"/>
        <v>0.14484362406133575</v>
      </c>
      <c r="W750" s="23">
        <f t="shared" si="281"/>
        <v>1.5840629860251039</v>
      </c>
      <c r="X750" s="23">
        <f t="shared" si="282"/>
        <v>9.1438045923156422E-2</v>
      </c>
      <c r="Y750" s="23">
        <f t="shared" si="283"/>
        <v>1.9435354284578565</v>
      </c>
      <c r="Z750" s="23">
        <f t="shared" si="284"/>
        <v>4.1079488788498963</v>
      </c>
      <c r="AA750" s="23">
        <f t="shared" si="285"/>
        <v>0.47311577767296575</v>
      </c>
      <c r="AB750" s="23">
        <f t="shared" si="286"/>
        <v>1.7986918043965208</v>
      </c>
      <c r="AC750" s="23">
        <f t="shared" si="287"/>
        <v>0.99953097486901876</v>
      </c>
      <c r="AD750" s="23">
        <f t="shared" si="288"/>
        <v>53.960754131895627</v>
      </c>
      <c r="AE750" s="23">
        <f t="shared" si="289"/>
        <v>-0.15</v>
      </c>
      <c r="AF750" s="46">
        <f t="shared" si="290"/>
        <v>4.4319286673026898E-2</v>
      </c>
      <c r="AG750" s="23">
        <f t="shared" si="291"/>
        <v>0.70453808884648739</v>
      </c>
      <c r="AH750" s="23">
        <f t="shared" si="292"/>
        <v>1.717423993792595</v>
      </c>
      <c r="AI750" s="155">
        <f t="shared" si="293"/>
        <v>4.4959968688967636E-2</v>
      </c>
      <c r="AJ750" s="155">
        <f t="shared" si="294"/>
        <v>0.10575133425693183</v>
      </c>
      <c r="AK750" s="155">
        <f t="shared" si="295"/>
        <v>0.15071130294589946</v>
      </c>
      <c r="AL750" s="155">
        <f t="shared" si="296"/>
        <v>2.8705884661481504</v>
      </c>
    </row>
    <row r="751" spans="1:38" s="156" customFormat="1" x14ac:dyDescent="0.35">
      <c r="A751" s="23">
        <f>'Uitgebreide invoer'!A751</f>
        <v>522.89999999999486</v>
      </c>
      <c r="B751" s="23">
        <f t="shared" si="275"/>
        <v>0.70000000000004547</v>
      </c>
      <c r="C751" s="23">
        <f>'Uitgebreide invoer'!B751</f>
        <v>0.15</v>
      </c>
      <c r="D751" s="23" t="str">
        <f>'Uitgebreide invoer'!C751</f>
        <v>30 - Grasachtigen en ondergedoken soorten</v>
      </c>
      <c r="E751" s="23">
        <f>'Uitgebreide invoer'!D751</f>
        <v>30</v>
      </c>
      <c r="F751" s="23">
        <f>'Uitgebreide invoer'!E751</f>
        <v>1.5</v>
      </c>
      <c r="G751" s="23">
        <f>'Uitgebreide invoer'!F751</f>
        <v>1.2</v>
      </c>
      <c r="H751" s="23">
        <f>'Uitgebreide invoer'!G751</f>
        <v>1.2</v>
      </c>
      <c r="I751" s="23">
        <f>'Uitgebreide invoer'!H751</f>
        <v>1</v>
      </c>
      <c r="J751" s="24">
        <f>J750+(+H751-I751)/(MAX('Invoerblad heterogene watergang'!$H$9:$H$17))*B751</f>
        <v>1.1493999999999835</v>
      </c>
      <c r="K751" s="24">
        <f t="shared" si="297"/>
        <v>1.9584531811033292</v>
      </c>
      <c r="L751" s="79">
        <f t="shared" si="298"/>
        <v>0.8076917545097817</v>
      </c>
      <c r="M751" s="91">
        <f>'Uitgebreide invoer'!K751</f>
        <v>100</v>
      </c>
      <c r="N751" s="89">
        <f t="shared" si="276"/>
        <v>1.8493999999999835</v>
      </c>
      <c r="O751" s="93" t="str">
        <f>'Uitgebreide invoer'!L751</f>
        <v>Begroeiing volgt bodemverloop</v>
      </c>
      <c r="P751" s="23">
        <f t="shared" si="277"/>
        <v>0.7</v>
      </c>
      <c r="Q751" s="24">
        <f t="shared" si="278"/>
        <v>1.9448951336626151E-3</v>
      </c>
      <c r="R751" s="23">
        <f>'Uitgebreide invoer'!I751</f>
        <v>0</v>
      </c>
      <c r="S751" s="23">
        <f t="shared" si="279"/>
        <v>0</v>
      </c>
      <c r="T751" s="24">
        <f t="shared" si="299"/>
        <v>0.10769175450978175</v>
      </c>
      <c r="U751" s="23" t="str">
        <f>'Uitgebreide invoer'!J751</f>
        <v>Nee</v>
      </c>
      <c r="V751" s="23">
        <f t="shared" si="280"/>
        <v>0.14662637639583073</v>
      </c>
      <c r="W751" s="23">
        <f t="shared" si="281"/>
        <v>1.5882881428296982</v>
      </c>
      <c r="X751" s="23">
        <f t="shared" si="282"/>
        <v>9.2317239197291248E-2</v>
      </c>
      <c r="Y751" s="23">
        <f t="shared" si="283"/>
        <v>1.9477790608663723</v>
      </c>
      <c r="Z751" s="23">
        <f t="shared" si="284"/>
        <v>4.1121740356544905</v>
      </c>
      <c r="AA751" s="23">
        <f t="shared" si="285"/>
        <v>0.47366163104435954</v>
      </c>
      <c r="AB751" s="23">
        <f t="shared" si="286"/>
        <v>1.8011526844705417</v>
      </c>
      <c r="AC751" s="23">
        <f t="shared" si="287"/>
        <v>1.0183089427157377</v>
      </c>
      <c r="AD751" s="23">
        <f t="shared" si="288"/>
        <v>54.034580534116252</v>
      </c>
      <c r="AE751" s="23">
        <f t="shared" si="289"/>
        <v>-0.15</v>
      </c>
      <c r="AF751" s="46">
        <f t="shared" si="290"/>
        <v>4.4979794198553809E-2</v>
      </c>
      <c r="AG751" s="23">
        <f t="shared" si="291"/>
        <v>0.70013470534297462</v>
      </c>
      <c r="AH751" s="23">
        <f t="shared" si="292"/>
        <v>1.7148930285516397</v>
      </c>
      <c r="AI751" s="155">
        <f t="shared" si="293"/>
        <v>4.562740475214342E-2</v>
      </c>
      <c r="AJ751" s="155">
        <f t="shared" si="294"/>
        <v>0.10509159273030337</v>
      </c>
      <c r="AK751" s="155">
        <f t="shared" si="295"/>
        <v>0.1507189974824468</v>
      </c>
      <c r="AL751" s="155">
        <f t="shared" si="296"/>
        <v>2.8732352976319739</v>
      </c>
    </row>
    <row r="752" spans="1:38" s="156" customFormat="1" x14ac:dyDescent="0.35">
      <c r="A752" s="23">
        <f>'Uitgebreide invoer'!A752</f>
        <v>523.59999999999491</v>
      </c>
      <c r="B752" s="23">
        <f t="shared" si="275"/>
        <v>0.70000000000004547</v>
      </c>
      <c r="C752" s="23">
        <f>'Uitgebreide invoer'!B752</f>
        <v>0.15</v>
      </c>
      <c r="D752" s="23" t="str">
        <f>'Uitgebreide invoer'!C752</f>
        <v>30 - Grasachtigen en ondergedoken soorten</v>
      </c>
      <c r="E752" s="23">
        <f>'Uitgebreide invoer'!D752</f>
        <v>30</v>
      </c>
      <c r="F752" s="23">
        <f>'Uitgebreide invoer'!E752</f>
        <v>1.5</v>
      </c>
      <c r="G752" s="23">
        <f>'Uitgebreide invoer'!F752</f>
        <v>1.2</v>
      </c>
      <c r="H752" s="23">
        <f>'Uitgebreide invoer'!G752</f>
        <v>1.2</v>
      </c>
      <c r="I752" s="23">
        <f>'Uitgebreide invoer'!H752</f>
        <v>1</v>
      </c>
      <c r="J752" s="24">
        <f>J751+(+H752-I752)/(MAX('Invoerblad heterogene watergang'!$H$9:$H$17))*B752</f>
        <v>1.1495999999999835</v>
      </c>
      <c r="K752" s="24">
        <f t="shared" si="297"/>
        <v>1.959804306575311</v>
      </c>
      <c r="L752" s="79">
        <f t="shared" si="298"/>
        <v>0.8088531811033457</v>
      </c>
      <c r="M752" s="91">
        <f>'Uitgebreide invoer'!K752</f>
        <v>100</v>
      </c>
      <c r="N752" s="89">
        <f t="shared" si="276"/>
        <v>1.8495999999999835</v>
      </c>
      <c r="O752" s="93" t="str">
        <f>'Uitgebreide invoer'!L752</f>
        <v>Begroeiing volgt bodemverloop</v>
      </c>
      <c r="P752" s="23">
        <f t="shared" si="277"/>
        <v>0.7</v>
      </c>
      <c r="Q752" s="24">
        <f t="shared" si="278"/>
        <v>1.9301792456882566E-3</v>
      </c>
      <c r="R752" s="23">
        <f>'Uitgebreide invoer'!I752</f>
        <v>0</v>
      </c>
      <c r="S752" s="23">
        <f t="shared" si="279"/>
        <v>0</v>
      </c>
      <c r="T752" s="24">
        <f t="shared" si="299"/>
        <v>0.10885318110334574</v>
      </c>
      <c r="U752" s="23" t="str">
        <f>'Uitgebreide invoer'!J752</f>
        <v>Nee</v>
      </c>
      <c r="V752" s="23">
        <f t="shared" si="280"/>
        <v>0.14839733987849155</v>
      </c>
      <c r="W752" s="23">
        <f t="shared" si="281"/>
        <v>1.5924757259654809</v>
      </c>
      <c r="X752" s="23">
        <f t="shared" si="282"/>
        <v>9.3186563197703812E-2</v>
      </c>
      <c r="Y752" s="23">
        <f t="shared" si="283"/>
        <v>1.9519890201955172</v>
      </c>
      <c r="Z752" s="23">
        <f t="shared" si="284"/>
        <v>4.1163616187902727</v>
      </c>
      <c r="AA752" s="23">
        <f t="shared" si="285"/>
        <v>0.47420251206432462</v>
      </c>
      <c r="AB752" s="23">
        <f t="shared" si="286"/>
        <v>1.8035916803170258</v>
      </c>
      <c r="AC752" s="23">
        <f t="shared" si="287"/>
        <v>1.0370679900472695</v>
      </c>
      <c r="AD752" s="23">
        <f t="shared" si="288"/>
        <v>54.107750409510771</v>
      </c>
      <c r="AE752" s="23">
        <f t="shared" si="289"/>
        <v>-0.15</v>
      </c>
      <c r="AF752" s="46">
        <f t="shared" si="290"/>
        <v>4.5634484416939666E-2</v>
      </c>
      <c r="AG752" s="23">
        <f t="shared" si="291"/>
        <v>0.69577010388706884</v>
      </c>
      <c r="AH752" s="23">
        <f t="shared" si="292"/>
        <v>1.7123758618456444</v>
      </c>
      <c r="AI752" s="155">
        <f t="shared" si="293"/>
        <v>4.6288917906305065E-2</v>
      </c>
      <c r="AJ752" s="155">
        <f t="shared" si="294"/>
        <v>0.10443765687131795</v>
      </c>
      <c r="AK752" s="155">
        <f t="shared" si="295"/>
        <v>0.15072657477762302</v>
      </c>
      <c r="AL752" s="155">
        <f t="shared" si="296"/>
        <v>2.8759246127179008</v>
      </c>
    </row>
    <row r="753" spans="1:38" s="156" customFormat="1" x14ac:dyDescent="0.35">
      <c r="A753" s="23">
        <f>'Uitgebreide invoer'!A753</f>
        <v>524.29999999999495</v>
      </c>
      <c r="B753" s="23">
        <f t="shared" si="275"/>
        <v>0.70000000000004547</v>
      </c>
      <c r="C753" s="23">
        <f>'Uitgebreide invoer'!B753</f>
        <v>0.15</v>
      </c>
      <c r="D753" s="23" t="str">
        <f>'Uitgebreide invoer'!C753</f>
        <v>30 - Grasachtigen en ondergedoken soorten</v>
      </c>
      <c r="E753" s="23">
        <f>'Uitgebreide invoer'!D753</f>
        <v>30</v>
      </c>
      <c r="F753" s="23">
        <f>'Uitgebreide invoer'!E753</f>
        <v>1.5</v>
      </c>
      <c r="G753" s="23">
        <f>'Uitgebreide invoer'!F753</f>
        <v>1.2</v>
      </c>
      <c r="H753" s="23">
        <f>'Uitgebreide invoer'!G753</f>
        <v>1.2</v>
      </c>
      <c r="I753" s="23">
        <f>'Uitgebreide invoer'!H753</f>
        <v>1</v>
      </c>
      <c r="J753" s="24">
        <f>J752+(+H753-I753)/(MAX('Invoerblad heterogene watergang'!$H$9:$H$17))*B753</f>
        <v>1.1497999999999835</v>
      </c>
      <c r="K753" s="24">
        <f t="shared" si="297"/>
        <v>1.961145249997075</v>
      </c>
      <c r="L753" s="79">
        <f t="shared" si="298"/>
        <v>0.81000430657532752</v>
      </c>
      <c r="M753" s="91">
        <f>'Uitgebreide invoer'!K753</f>
        <v>100</v>
      </c>
      <c r="N753" s="89">
        <f t="shared" si="276"/>
        <v>1.8497999999999835</v>
      </c>
      <c r="O753" s="93" t="str">
        <f>'Uitgebreide invoer'!L753</f>
        <v>Begroeiing volgt bodemverloop</v>
      </c>
      <c r="P753" s="23">
        <f t="shared" si="277"/>
        <v>0.7</v>
      </c>
      <c r="Q753" s="24">
        <f t="shared" si="278"/>
        <v>1.915633459662603E-3</v>
      </c>
      <c r="R753" s="23">
        <f>'Uitgebreide invoer'!I753</f>
        <v>0</v>
      </c>
      <c r="S753" s="23">
        <f t="shared" si="279"/>
        <v>0</v>
      </c>
      <c r="T753" s="24">
        <f t="shared" si="299"/>
        <v>0.11000430657532756</v>
      </c>
      <c r="U753" s="23" t="str">
        <f>'Uitgebreide invoer'!J753</f>
        <v>Nee</v>
      </c>
      <c r="V753" s="23">
        <f t="shared" si="280"/>
        <v>0.15015658908807106</v>
      </c>
      <c r="W753" s="23">
        <f t="shared" si="281"/>
        <v>1.596626167879204</v>
      </c>
      <c r="X753" s="23">
        <f t="shared" si="282"/>
        <v>9.4046178190555288E-2</v>
      </c>
      <c r="Y753" s="23">
        <f t="shared" si="283"/>
        <v>1.9561656328962587</v>
      </c>
      <c r="Z753" s="23">
        <f t="shared" si="284"/>
        <v>4.1205120607039962</v>
      </c>
      <c r="AA753" s="23">
        <f t="shared" si="285"/>
        <v>0.47473848009124492</v>
      </c>
      <c r="AB753" s="23">
        <f t="shared" si="286"/>
        <v>1.8060090438081877</v>
      </c>
      <c r="AC753" s="23">
        <f t="shared" si="287"/>
        <v>1.0558058868771969</v>
      </c>
      <c r="AD753" s="23">
        <f t="shared" si="288"/>
        <v>54.18027131424563</v>
      </c>
      <c r="AE753" s="23">
        <f t="shared" si="289"/>
        <v>-0.15</v>
      </c>
      <c r="AF753" s="46">
        <f t="shared" si="290"/>
        <v>4.6283343573834262E-2</v>
      </c>
      <c r="AG753" s="23">
        <f t="shared" si="291"/>
        <v>0.69144437617443821</v>
      </c>
      <c r="AH753" s="23">
        <f t="shared" si="292"/>
        <v>1.7098729224585694</v>
      </c>
      <c r="AI753" s="155">
        <f t="shared" si="293"/>
        <v>4.6944495756646658E-2</v>
      </c>
      <c r="AJ753" s="155">
        <f t="shared" si="294"/>
        <v>0.10378954058316685</v>
      </c>
      <c r="AK753" s="155">
        <f t="shared" si="295"/>
        <v>0.1507340363398135</v>
      </c>
      <c r="AL753" s="155">
        <f t="shared" si="296"/>
        <v>2.8786546759085798</v>
      </c>
    </row>
    <row r="754" spans="1:38" s="156" customFormat="1" x14ac:dyDescent="0.35">
      <c r="A754" s="23">
        <f>'Uitgebreide invoer'!A754</f>
        <v>524.999999999995</v>
      </c>
      <c r="B754" s="23">
        <f t="shared" si="275"/>
        <v>0.70000000000004547</v>
      </c>
      <c r="C754" s="23">
        <f>'Uitgebreide invoer'!B754</f>
        <v>0.15</v>
      </c>
      <c r="D754" s="23" t="str">
        <f>'Uitgebreide invoer'!C754</f>
        <v>30 - Grasachtigen en ondergedoken soorten</v>
      </c>
      <c r="E754" s="23">
        <f>'Uitgebreide invoer'!D754</f>
        <v>30</v>
      </c>
      <c r="F754" s="23">
        <f>'Uitgebreide invoer'!E754</f>
        <v>1.5</v>
      </c>
      <c r="G754" s="23">
        <f>'Uitgebreide invoer'!F754</f>
        <v>1.2</v>
      </c>
      <c r="H754" s="23">
        <f>'Uitgebreide invoer'!G754</f>
        <v>1.2</v>
      </c>
      <c r="I754" s="23">
        <f>'Uitgebreide invoer'!H754</f>
        <v>1</v>
      </c>
      <c r="J754" s="24">
        <f>J753+(+H754-I754)/(MAX('Invoerblad heterogene watergang'!$H$9:$H$17))*B754</f>
        <v>1.1499999999999835</v>
      </c>
      <c r="K754" s="24">
        <f t="shared" si="297"/>
        <v>1.9624761295299527</v>
      </c>
      <c r="L754" s="79">
        <f t="shared" si="298"/>
        <v>0.81114524999709148</v>
      </c>
      <c r="M754" s="91">
        <f>'Uitgebreide invoer'!K754</f>
        <v>100</v>
      </c>
      <c r="N754" s="89">
        <f t="shared" si="276"/>
        <v>1.8499999999999834</v>
      </c>
      <c r="O754" s="93" t="str">
        <f>'Uitgebreide invoer'!L754</f>
        <v>Begroeiing volgt bodemverloop</v>
      </c>
      <c r="P754" s="23">
        <f t="shared" si="277"/>
        <v>0.7</v>
      </c>
      <c r="Q754" s="24">
        <f t="shared" si="278"/>
        <v>1.9012564755393165E-3</v>
      </c>
      <c r="R754" s="23">
        <f>'Uitgebreide invoer'!I754</f>
        <v>0</v>
      </c>
      <c r="S754" s="23">
        <f t="shared" si="279"/>
        <v>0</v>
      </c>
      <c r="T754" s="24">
        <f t="shared" si="299"/>
        <v>0.11114524999709152</v>
      </c>
      <c r="U754" s="23" t="str">
        <f>'Uitgebreide invoer'!J754</f>
        <v>Nee</v>
      </c>
      <c r="V754" s="23">
        <f t="shared" si="280"/>
        <v>0.15190419989188378</v>
      </c>
      <c r="W754" s="23">
        <f t="shared" si="281"/>
        <v>1.6007398978887772</v>
      </c>
      <c r="X754" s="23">
        <f t="shared" si="282"/>
        <v>9.4896241476976298E-2</v>
      </c>
      <c r="Y754" s="23">
        <f t="shared" si="283"/>
        <v>1.9603092248857756</v>
      </c>
      <c r="Z754" s="23">
        <f t="shared" si="284"/>
        <v>4.1246257907135693</v>
      </c>
      <c r="AA754" s="23">
        <f t="shared" si="285"/>
        <v>0.47526959398337026</v>
      </c>
      <c r="AB754" s="23">
        <f t="shared" si="286"/>
        <v>1.8084050249938919</v>
      </c>
      <c r="AC754" s="23">
        <f t="shared" si="287"/>
        <v>1.0745205023547451</v>
      </c>
      <c r="AD754" s="23">
        <f t="shared" si="288"/>
        <v>54.252150749816757</v>
      </c>
      <c r="AE754" s="23">
        <f t="shared" si="289"/>
        <v>-0.15</v>
      </c>
      <c r="AF754" s="46">
        <f t="shared" si="290"/>
        <v>4.6926362760146945E-2</v>
      </c>
      <c r="AG754" s="23">
        <f t="shared" si="291"/>
        <v>0.68715758159902041</v>
      </c>
      <c r="AH754" s="23">
        <f t="shared" si="292"/>
        <v>1.7073846083135176</v>
      </c>
      <c r="AI754" s="155">
        <f t="shared" si="293"/>
        <v>4.75941307643752E-2</v>
      </c>
      <c r="AJ754" s="155">
        <f t="shared" si="294"/>
        <v>0.10314725292502429</v>
      </c>
      <c r="AK754" s="155">
        <f t="shared" si="295"/>
        <v>0.15074138368939949</v>
      </c>
      <c r="AL754" s="155">
        <f t="shared" si="296"/>
        <v>2.8814238096037208</v>
      </c>
    </row>
    <row r="755" spans="1:38" s="156" customFormat="1" x14ac:dyDescent="0.35">
      <c r="A755" s="23">
        <f>'Uitgebreide invoer'!A755</f>
        <v>525.69999999999504</v>
      </c>
      <c r="B755" s="23">
        <f t="shared" si="275"/>
        <v>0.70000000000004547</v>
      </c>
      <c r="C755" s="23">
        <f>'Uitgebreide invoer'!B755</f>
        <v>0.15</v>
      </c>
      <c r="D755" s="23" t="str">
        <f>'Uitgebreide invoer'!C755</f>
        <v>30 - Grasachtigen en ondergedoken soorten</v>
      </c>
      <c r="E755" s="23">
        <f>'Uitgebreide invoer'!D755</f>
        <v>30</v>
      </c>
      <c r="F755" s="23">
        <f>'Uitgebreide invoer'!E755</f>
        <v>1.5</v>
      </c>
      <c r="G755" s="23">
        <f>'Uitgebreide invoer'!F755</f>
        <v>1.2</v>
      </c>
      <c r="H755" s="23">
        <f>'Uitgebreide invoer'!G755</f>
        <v>1.2</v>
      </c>
      <c r="I755" s="23">
        <f>'Uitgebreide invoer'!H755</f>
        <v>1</v>
      </c>
      <c r="J755" s="24">
        <f>J754+(+H755-I755)/(MAX('Invoerblad heterogene watergang'!$H$9:$H$17))*B755</f>
        <v>1.1501999999999835</v>
      </c>
      <c r="K755" s="24">
        <f t="shared" si="297"/>
        <v>1.9637970623868333</v>
      </c>
      <c r="L755" s="79">
        <f t="shared" si="298"/>
        <v>0.81227612952996919</v>
      </c>
      <c r="M755" s="91">
        <f>'Uitgebreide invoer'!K755</f>
        <v>100</v>
      </c>
      <c r="N755" s="89">
        <f t="shared" si="276"/>
        <v>1.8501999999999834</v>
      </c>
      <c r="O755" s="93" t="str">
        <f>'Uitgebreide invoer'!L755</f>
        <v>Begroeiing volgt bodemverloop</v>
      </c>
      <c r="P755" s="23">
        <f t="shared" si="277"/>
        <v>0.7</v>
      </c>
      <c r="Q755" s="24">
        <f t="shared" si="278"/>
        <v>1.8870469384006871E-3</v>
      </c>
      <c r="R755" s="23">
        <f>'Uitgebreide invoer'!I755</f>
        <v>0</v>
      </c>
      <c r="S755" s="23">
        <f t="shared" si="279"/>
        <v>0</v>
      </c>
      <c r="T755" s="24">
        <f t="shared" si="299"/>
        <v>0.11227612952996924</v>
      </c>
      <c r="U755" s="23" t="str">
        <f>'Uitgebreide invoer'!J755</f>
        <v>Nee</v>
      </c>
      <c r="V755" s="23">
        <f t="shared" si="280"/>
        <v>0.15364024932930873</v>
      </c>
      <c r="W755" s="23">
        <f t="shared" si="281"/>
        <v>1.6048173420309406</v>
      </c>
      <c r="X755" s="23">
        <f t="shared" si="282"/>
        <v>9.5736907438246366E-2</v>
      </c>
      <c r="Y755" s="23">
        <f t="shared" si="283"/>
        <v>1.9644201213422439</v>
      </c>
      <c r="Z755" s="23">
        <f t="shared" si="284"/>
        <v>4.1287032348557329</v>
      </c>
      <c r="AA755" s="23">
        <f t="shared" si="285"/>
        <v>0.47579591208155353</v>
      </c>
      <c r="AB755" s="23">
        <f t="shared" si="286"/>
        <v>1.8107798720129351</v>
      </c>
      <c r="AC755" s="23">
        <f t="shared" si="287"/>
        <v>1.0932098009991496</v>
      </c>
      <c r="AD755" s="23">
        <f t="shared" si="288"/>
        <v>54.32339616038805</v>
      </c>
      <c r="AE755" s="23">
        <f t="shared" si="289"/>
        <v>-0.15</v>
      </c>
      <c r="AF755" s="46">
        <f t="shared" si="290"/>
        <v>4.756353761582436E-2</v>
      </c>
      <c r="AG755" s="23">
        <f t="shared" si="291"/>
        <v>0.68290974922783765</v>
      </c>
      <c r="AH755" s="23">
        <f t="shared" si="292"/>
        <v>1.7049112879210533</v>
      </c>
      <c r="AI755" s="155">
        <f t="shared" si="293"/>
        <v>4.823781994795686E-2</v>
      </c>
      <c r="AJ755" s="155">
        <f t="shared" si="294"/>
        <v>0.10251079840798791</v>
      </c>
      <c r="AK755" s="155">
        <f t="shared" si="295"/>
        <v>0.15074861835594477</v>
      </c>
      <c r="AL755" s="155">
        <f t="shared" si="296"/>
        <v>2.8842303920832055</v>
      </c>
    </row>
    <row r="756" spans="1:38" s="156" customFormat="1" x14ac:dyDescent="0.35">
      <c r="A756" s="23">
        <f>'Uitgebreide invoer'!A756</f>
        <v>526.39999999999509</v>
      </c>
      <c r="B756" s="23">
        <f t="shared" si="275"/>
        <v>0.70000000000004547</v>
      </c>
      <c r="C756" s="23">
        <f>'Uitgebreide invoer'!B756</f>
        <v>0.15</v>
      </c>
      <c r="D756" s="23" t="str">
        <f>'Uitgebreide invoer'!C756</f>
        <v>30 - Grasachtigen en ondergedoken soorten</v>
      </c>
      <c r="E756" s="23">
        <f>'Uitgebreide invoer'!D756</f>
        <v>30</v>
      </c>
      <c r="F756" s="23">
        <f>'Uitgebreide invoer'!E756</f>
        <v>1.5</v>
      </c>
      <c r="G756" s="23">
        <f>'Uitgebreide invoer'!F756</f>
        <v>1.2</v>
      </c>
      <c r="H756" s="23">
        <f>'Uitgebreide invoer'!G756</f>
        <v>1.2</v>
      </c>
      <c r="I756" s="23">
        <f>'Uitgebreide invoer'!H756</f>
        <v>1</v>
      </c>
      <c r="J756" s="24">
        <f>J755+(+H756-I756)/(MAX('Invoerblad heterogene watergang'!$H$9:$H$17))*B756</f>
        <v>1.1503999999999834</v>
      </c>
      <c r="K756" s="24">
        <f t="shared" si="297"/>
        <v>1.9651081647973605</v>
      </c>
      <c r="L756" s="79">
        <f t="shared" si="298"/>
        <v>0.81339706238684983</v>
      </c>
      <c r="M756" s="91">
        <f>'Uitgebreide invoer'!K756</f>
        <v>100</v>
      </c>
      <c r="N756" s="89">
        <f t="shared" si="276"/>
        <v>1.8503999999999834</v>
      </c>
      <c r="O756" s="93" t="str">
        <f>'Uitgebreide invoer'!L756</f>
        <v>Begroeiing volgt bodemverloop</v>
      </c>
      <c r="P756" s="23">
        <f t="shared" si="277"/>
        <v>0.7</v>
      </c>
      <c r="Q756" s="24">
        <f t="shared" si="278"/>
        <v>1.873003443610321E-3</v>
      </c>
      <c r="R756" s="23">
        <f>'Uitgebreide invoer'!I756</f>
        <v>0</v>
      </c>
      <c r="S756" s="23">
        <f t="shared" si="279"/>
        <v>0</v>
      </c>
      <c r="T756" s="24">
        <f t="shared" si="299"/>
        <v>0.11339706238684988</v>
      </c>
      <c r="U756" s="23" t="str">
        <f>'Uitgebreide invoer'!J756</f>
        <v>Nee</v>
      </c>
      <c r="V756" s="23">
        <f t="shared" si="280"/>
        <v>0.15536481550117054</v>
      </c>
      <c r="W756" s="23">
        <f t="shared" si="281"/>
        <v>1.6088589229227761</v>
      </c>
      <c r="X756" s="23">
        <f t="shared" si="282"/>
        <v>9.6568327581465593E-2</v>
      </c>
      <c r="Y756" s="23">
        <f t="shared" si="283"/>
        <v>1.968498646513555</v>
      </c>
      <c r="Z756" s="23">
        <f t="shared" si="284"/>
        <v>4.1327448157475679</v>
      </c>
      <c r="AA756" s="23">
        <f t="shared" si="285"/>
        <v>0.47631749219373837</v>
      </c>
      <c r="AB756" s="23">
        <f t="shared" si="286"/>
        <v>1.8131338310123843</v>
      </c>
      <c r="AC756" s="23">
        <f t="shared" si="287"/>
        <v>1.1118718390730085</v>
      </c>
      <c r="AD756" s="23">
        <f t="shared" si="288"/>
        <v>54.394014930371533</v>
      </c>
      <c r="AE756" s="23">
        <f t="shared" si="289"/>
        <v>-0.15</v>
      </c>
      <c r="AF756" s="46">
        <f t="shared" si="290"/>
        <v>4.8194868048291435E-2</v>
      </c>
      <c r="AG756" s="23">
        <f t="shared" si="291"/>
        <v>0.67870087967805715</v>
      </c>
      <c r="AH756" s="23">
        <f t="shared" si="292"/>
        <v>1.7024533017694861</v>
      </c>
      <c r="AI756" s="155">
        <f t="shared" si="293"/>
        <v>4.8875564599218435E-2</v>
      </c>
      <c r="AJ756" s="155">
        <f t="shared" si="294"/>
        <v>0.1018801772763771</v>
      </c>
      <c r="AK756" s="155">
        <f t="shared" si="295"/>
        <v>0.15075574187559554</v>
      </c>
      <c r="AL756" s="155">
        <f t="shared" si="296"/>
        <v>2.8870728555667267</v>
      </c>
    </row>
    <row r="757" spans="1:38" s="156" customFormat="1" x14ac:dyDescent="0.35">
      <c r="A757" s="23">
        <f>'Uitgebreide invoer'!A757</f>
        <v>527.09999999999513</v>
      </c>
      <c r="B757" s="23">
        <f t="shared" si="275"/>
        <v>0.70000000000004547</v>
      </c>
      <c r="C757" s="23">
        <f>'Uitgebreide invoer'!B757</f>
        <v>0.15</v>
      </c>
      <c r="D757" s="23" t="str">
        <f>'Uitgebreide invoer'!C757</f>
        <v>30 - Grasachtigen en ondergedoken soorten</v>
      </c>
      <c r="E757" s="23">
        <f>'Uitgebreide invoer'!D757</f>
        <v>30</v>
      </c>
      <c r="F757" s="23">
        <f>'Uitgebreide invoer'!E757</f>
        <v>1.5</v>
      </c>
      <c r="G757" s="23">
        <f>'Uitgebreide invoer'!F757</f>
        <v>1.2</v>
      </c>
      <c r="H757" s="23">
        <f>'Uitgebreide invoer'!G757</f>
        <v>1.2</v>
      </c>
      <c r="I757" s="23">
        <f>'Uitgebreide invoer'!H757</f>
        <v>1</v>
      </c>
      <c r="J757" s="24">
        <f>J756+(+H757-I757)/(MAX('Invoerblad heterogene watergang'!$H$9:$H$17))*B757</f>
        <v>1.1505999999999834</v>
      </c>
      <c r="K757" s="24">
        <f t="shared" si="297"/>
        <v>1.9664095519765186</v>
      </c>
      <c r="L757" s="79">
        <f t="shared" si="298"/>
        <v>0.81450816479737709</v>
      </c>
      <c r="M757" s="91">
        <f>'Uitgebreide invoer'!K757</f>
        <v>100</v>
      </c>
      <c r="N757" s="89">
        <f t="shared" si="276"/>
        <v>1.8505999999999834</v>
      </c>
      <c r="O757" s="93" t="str">
        <f>'Uitgebreide invoer'!L757</f>
        <v>Begroeiing volgt bodemverloop</v>
      </c>
      <c r="P757" s="23">
        <f t="shared" si="277"/>
        <v>0.7</v>
      </c>
      <c r="Q757" s="24">
        <f t="shared" si="278"/>
        <v>1.8591245416543535E-3</v>
      </c>
      <c r="R757" s="23">
        <f>'Uitgebreide invoer'!I757</f>
        <v>0</v>
      </c>
      <c r="S757" s="23">
        <f t="shared" si="279"/>
        <v>0</v>
      </c>
      <c r="T757" s="24">
        <f t="shared" si="299"/>
        <v>0.11450816479737713</v>
      </c>
      <c r="U757" s="23" t="str">
        <f>'Uitgebreide invoer'!J757</f>
        <v>Nee</v>
      </c>
      <c r="V757" s="23">
        <f t="shared" si="280"/>
        <v>0.1570779774647475</v>
      </c>
      <c r="W757" s="23">
        <f t="shared" si="281"/>
        <v>1.6128650596362237</v>
      </c>
      <c r="X757" s="23">
        <f t="shared" si="282"/>
        <v>9.7390650585595734E-2</v>
      </c>
      <c r="Y757" s="23">
        <f t="shared" si="283"/>
        <v>1.9725451235392393</v>
      </c>
      <c r="Z757" s="23">
        <f t="shared" si="284"/>
        <v>4.136750952461016</v>
      </c>
      <c r="AA757" s="23">
        <f t="shared" si="285"/>
        <v>0.47683439158108909</v>
      </c>
      <c r="AB757" s="23">
        <f t="shared" si="286"/>
        <v>1.8154671460744918</v>
      </c>
      <c r="AC757" s="23">
        <f t="shared" si="287"/>
        <v>1.130504761089554</v>
      </c>
      <c r="AD757" s="23">
        <f t="shared" si="288"/>
        <v>54.464014382234751</v>
      </c>
      <c r="AE757" s="23">
        <f t="shared" si="289"/>
        <v>-0.15</v>
      </c>
      <c r="AF757" s="46">
        <f t="shared" si="290"/>
        <v>4.8820357964915864E-2</v>
      </c>
      <c r="AG757" s="23">
        <f t="shared" si="291"/>
        <v>0.67453094690056092</v>
      </c>
      <c r="AH757" s="23">
        <f t="shared" si="292"/>
        <v>1.7000109636589964</v>
      </c>
      <c r="AI757" s="155">
        <f t="shared" si="293"/>
        <v>4.9507370013652137E-2</v>
      </c>
      <c r="AJ757" s="155">
        <f t="shared" si="294"/>
        <v>0.10125538577502829</v>
      </c>
      <c r="AK757" s="155">
        <f t="shared" si="295"/>
        <v>0.15076275578868042</v>
      </c>
      <c r="AL757" s="155">
        <f t="shared" si="296"/>
        <v>2.8899496843467101</v>
      </c>
    </row>
    <row r="758" spans="1:38" s="156" customFormat="1" x14ac:dyDescent="0.35">
      <c r="A758" s="23">
        <f>'Uitgebreide invoer'!A758</f>
        <v>527.79999999999518</v>
      </c>
      <c r="B758" s="23">
        <f t="shared" si="275"/>
        <v>0.70000000000004547</v>
      </c>
      <c r="C758" s="23">
        <f>'Uitgebreide invoer'!B758</f>
        <v>0.15</v>
      </c>
      <c r="D758" s="23" t="str">
        <f>'Uitgebreide invoer'!C758</f>
        <v>30 - Grasachtigen en ondergedoken soorten</v>
      </c>
      <c r="E758" s="23">
        <f>'Uitgebreide invoer'!D758</f>
        <v>30</v>
      </c>
      <c r="F758" s="23">
        <f>'Uitgebreide invoer'!E758</f>
        <v>1.5</v>
      </c>
      <c r="G758" s="23">
        <f>'Uitgebreide invoer'!F758</f>
        <v>1.2</v>
      </c>
      <c r="H758" s="23">
        <f>'Uitgebreide invoer'!G758</f>
        <v>1.2</v>
      </c>
      <c r="I758" s="23">
        <f>'Uitgebreide invoer'!H758</f>
        <v>1</v>
      </c>
      <c r="J758" s="24">
        <f>J757+(+H758-I758)/(MAX('Invoerblad heterogene watergang'!$H$9:$H$17))*B758</f>
        <v>1.1507999999999834</v>
      </c>
      <c r="K758" s="24">
        <f t="shared" si="297"/>
        <v>1.9677013380964001</v>
      </c>
      <c r="L758" s="79">
        <f t="shared" si="298"/>
        <v>0.81560955197653517</v>
      </c>
      <c r="M758" s="91">
        <f>'Uitgebreide invoer'!K758</f>
        <v>100</v>
      </c>
      <c r="N758" s="89">
        <f t="shared" si="276"/>
        <v>1.8507999999999833</v>
      </c>
      <c r="O758" s="93" t="str">
        <f>'Uitgebreide invoer'!L758</f>
        <v>Begroeiing volgt bodemverloop</v>
      </c>
      <c r="P758" s="23">
        <f t="shared" si="277"/>
        <v>0.7</v>
      </c>
      <c r="Q758" s="24">
        <f t="shared" si="278"/>
        <v>1.8454087426876752E-3</v>
      </c>
      <c r="R758" s="23">
        <f>'Uitgebreide invoer'!I758</f>
        <v>0</v>
      </c>
      <c r="S758" s="23">
        <f t="shared" si="279"/>
        <v>0</v>
      </c>
      <c r="T758" s="24">
        <f t="shared" si="299"/>
        <v>0.11560955197653522</v>
      </c>
      <c r="U758" s="23" t="str">
        <f>'Uitgebreide invoer'!J758</f>
        <v>Nee</v>
      </c>
      <c r="V758" s="23">
        <f t="shared" si="280"/>
        <v>0.15877981513416506</v>
      </c>
      <c r="W758" s="23">
        <f t="shared" si="281"/>
        <v>1.6168361675848169</v>
      </c>
      <c r="X758" s="23">
        <f t="shared" si="282"/>
        <v>9.820402234775942E-2</v>
      </c>
      <c r="Y758" s="23">
        <f t="shared" si="283"/>
        <v>1.9765598742848891</v>
      </c>
      <c r="Z758" s="23">
        <f t="shared" si="284"/>
        <v>4.1407220604096091</v>
      </c>
      <c r="AA758" s="23">
        <f t="shared" si="285"/>
        <v>0.47734666694565914</v>
      </c>
      <c r="AB758" s="23">
        <f t="shared" si="286"/>
        <v>1.817780059150724</v>
      </c>
      <c r="AC758" s="23">
        <f t="shared" si="287"/>
        <v>1.1491067964489843</v>
      </c>
      <c r="AD758" s="23">
        <f t="shared" si="288"/>
        <v>54.533401774521721</v>
      </c>
      <c r="AE758" s="23">
        <f t="shared" si="289"/>
        <v>-0.15</v>
      </c>
      <c r="AF758" s="46">
        <f t="shared" si="290"/>
        <v>4.9440015018879256E-2</v>
      </c>
      <c r="AG758" s="23">
        <f t="shared" si="291"/>
        <v>0.67039989987413828</v>
      </c>
      <c r="AH758" s="23">
        <f t="shared" si="292"/>
        <v>1.6975845619814434</v>
      </c>
      <c r="AI758" s="155">
        <f t="shared" si="293"/>
        <v>5.0133245234295298E-2</v>
      </c>
      <c r="AJ758" s="155">
        <f t="shared" si="294"/>
        <v>0.10063641640320196</v>
      </c>
      <c r="AK758" s="155">
        <f t="shared" si="295"/>
        <v>0.15076966163749728</v>
      </c>
      <c r="AL758" s="155">
        <f t="shared" si="296"/>
        <v>2.8928594129913736</v>
      </c>
    </row>
    <row r="759" spans="1:38" s="156" customFormat="1" x14ac:dyDescent="0.35">
      <c r="A759" s="23">
        <f>'Uitgebreide invoer'!A759</f>
        <v>528.49999999999523</v>
      </c>
      <c r="B759" s="23">
        <f t="shared" si="275"/>
        <v>0.70000000000004547</v>
      </c>
      <c r="C759" s="23">
        <f>'Uitgebreide invoer'!B759</f>
        <v>0.15</v>
      </c>
      <c r="D759" s="23" t="str">
        <f>'Uitgebreide invoer'!C759</f>
        <v>30 - Grasachtigen en ondergedoken soorten</v>
      </c>
      <c r="E759" s="23">
        <f>'Uitgebreide invoer'!D759</f>
        <v>30</v>
      </c>
      <c r="F759" s="23">
        <f>'Uitgebreide invoer'!E759</f>
        <v>1.5</v>
      </c>
      <c r="G759" s="23">
        <f>'Uitgebreide invoer'!F759</f>
        <v>1.2</v>
      </c>
      <c r="H759" s="23">
        <f>'Uitgebreide invoer'!G759</f>
        <v>1.2</v>
      </c>
      <c r="I759" s="23">
        <f>'Uitgebreide invoer'!H759</f>
        <v>1</v>
      </c>
      <c r="J759" s="24">
        <f>J758+(+H759-I759)/(MAX('Invoerblad heterogene watergang'!$H$9:$H$17))*B759</f>
        <v>1.1509999999999834</v>
      </c>
      <c r="K759" s="24">
        <f t="shared" si="297"/>
        <v>1.9689836362609607</v>
      </c>
      <c r="L759" s="79">
        <f t="shared" si="298"/>
        <v>0.81670133809641676</v>
      </c>
      <c r="M759" s="91">
        <f>'Uitgebreide invoer'!K759</f>
        <v>100</v>
      </c>
      <c r="N759" s="89">
        <f t="shared" si="276"/>
        <v>1.8509999999999833</v>
      </c>
      <c r="O759" s="93" t="str">
        <f>'Uitgebreide invoer'!L759</f>
        <v>Begroeiing volgt bodemverloop</v>
      </c>
      <c r="P759" s="23">
        <f t="shared" si="277"/>
        <v>0.7</v>
      </c>
      <c r="Q759" s="24">
        <f t="shared" si="278"/>
        <v>1.8318545208008926E-3</v>
      </c>
      <c r="R759" s="23">
        <f>'Uitgebreide invoer'!I759</f>
        <v>0</v>
      </c>
      <c r="S759" s="23">
        <f t="shared" si="279"/>
        <v>0</v>
      </c>
      <c r="T759" s="24">
        <f t="shared" si="299"/>
        <v>0.11670133809641681</v>
      </c>
      <c r="U759" s="23" t="str">
        <f>'Uitgebreide invoer'!J759</f>
        <v>Nee</v>
      </c>
      <c r="V759" s="23">
        <f t="shared" si="280"/>
        <v>0.16047040918594144</v>
      </c>
      <c r="W759" s="23">
        <f t="shared" si="281"/>
        <v>1.6207726584218898</v>
      </c>
      <c r="X759" s="23">
        <f t="shared" si="282"/>
        <v>9.9008586029695186E-2</v>
      </c>
      <c r="Y759" s="23">
        <f t="shared" si="283"/>
        <v>1.9805432191884167</v>
      </c>
      <c r="Z759" s="23">
        <f t="shared" si="284"/>
        <v>4.1446585512466818</v>
      </c>
      <c r="AA759" s="23">
        <f t="shared" si="285"/>
        <v>0.47785437441950057</v>
      </c>
      <c r="AB759" s="23">
        <f t="shared" si="286"/>
        <v>1.8200728100024752</v>
      </c>
      <c r="AC759" s="23">
        <f t="shared" si="287"/>
        <v>1.1676762561991552</v>
      </c>
      <c r="AD759" s="23">
        <f t="shared" si="288"/>
        <v>54.602184300074256</v>
      </c>
      <c r="AE759" s="23">
        <f t="shared" si="289"/>
        <v>-0.15</v>
      </c>
      <c r="AF759" s="46">
        <f t="shared" si="290"/>
        <v>5.0053850367860593E-2</v>
      </c>
      <c r="AG759" s="23">
        <f t="shared" si="291"/>
        <v>0.6663076642142628</v>
      </c>
      <c r="AH759" s="23">
        <f t="shared" si="292"/>
        <v>1.6951743609476697</v>
      </c>
      <c r="AI759" s="155">
        <f t="shared" si="293"/>
        <v>5.0753202808579492E-2</v>
      </c>
      <c r="AJ759" s="155">
        <f t="shared" si="294"/>
        <v>0.10002325815569454</v>
      </c>
      <c r="AK759" s="155">
        <f t="shared" si="295"/>
        <v>0.15077646096427405</v>
      </c>
      <c r="AL759" s="155">
        <f t="shared" si="296"/>
        <v>2.8958006246149739</v>
      </c>
    </row>
    <row r="760" spans="1:38" s="156" customFormat="1" x14ac:dyDescent="0.35">
      <c r="A760" s="23">
        <f>'Uitgebreide invoer'!A760</f>
        <v>529.19999999999527</v>
      </c>
      <c r="B760" s="23">
        <f t="shared" si="275"/>
        <v>0.70000000000004547</v>
      </c>
      <c r="C760" s="23">
        <f>'Uitgebreide invoer'!B760</f>
        <v>0.15</v>
      </c>
      <c r="D760" s="23" t="str">
        <f>'Uitgebreide invoer'!C760</f>
        <v>30 - Grasachtigen en ondergedoken soorten</v>
      </c>
      <c r="E760" s="23">
        <f>'Uitgebreide invoer'!D760</f>
        <v>30</v>
      </c>
      <c r="F760" s="23">
        <f>'Uitgebreide invoer'!E760</f>
        <v>1.5</v>
      </c>
      <c r="G760" s="23">
        <f>'Uitgebreide invoer'!F760</f>
        <v>1.2</v>
      </c>
      <c r="H760" s="23">
        <f>'Uitgebreide invoer'!G760</f>
        <v>1.2</v>
      </c>
      <c r="I760" s="23">
        <f>'Uitgebreide invoer'!H760</f>
        <v>1</v>
      </c>
      <c r="J760" s="24">
        <f>J759+(+H760-I760)/(MAX('Invoerblad heterogene watergang'!$H$9:$H$17))*B760</f>
        <v>1.1511999999999833</v>
      </c>
      <c r="K760" s="24">
        <f t="shared" si="297"/>
        <v>1.9702565584835769</v>
      </c>
      <c r="L760" s="79">
        <f t="shared" si="298"/>
        <v>0.81778363626097739</v>
      </c>
      <c r="M760" s="91">
        <f>'Uitgebreide invoer'!K760</f>
        <v>100</v>
      </c>
      <c r="N760" s="89">
        <f t="shared" si="276"/>
        <v>1.8511999999999833</v>
      </c>
      <c r="O760" s="93" t="str">
        <f>'Uitgebreide invoer'!L760</f>
        <v>Begroeiing volgt bodemverloop</v>
      </c>
      <c r="P760" s="23">
        <f t="shared" si="277"/>
        <v>0.7</v>
      </c>
      <c r="Q760" s="24">
        <f t="shared" si="278"/>
        <v>1.8184603180229758E-3</v>
      </c>
      <c r="R760" s="23">
        <f>'Uitgebreide invoer'!I760</f>
        <v>0</v>
      </c>
      <c r="S760" s="23">
        <f t="shared" si="279"/>
        <v>0</v>
      </c>
      <c r="T760" s="24">
        <f t="shared" si="299"/>
        <v>0.11778363626097743</v>
      </c>
      <c r="U760" s="23" t="str">
        <f>'Uitgebreide invoer'!J760</f>
        <v>Nee</v>
      </c>
      <c r="V760" s="23">
        <f t="shared" si="280"/>
        <v>0.16214984096946028</v>
      </c>
      <c r="W760" s="23">
        <f t="shared" si="281"/>
        <v>1.6246749399495537</v>
      </c>
      <c r="X760" s="23">
        <f t="shared" si="282"/>
        <v>9.9804482104275602E-2</v>
      </c>
      <c r="Y760" s="23">
        <f t="shared" si="283"/>
        <v>1.9844954771175127</v>
      </c>
      <c r="Z760" s="23">
        <f t="shared" si="284"/>
        <v>4.1485608327743462</v>
      </c>
      <c r="AA760" s="23">
        <f t="shared" si="285"/>
        <v>0.47835756955512287</v>
      </c>
      <c r="AB760" s="23">
        <f t="shared" si="286"/>
        <v>1.8223456361480523</v>
      </c>
      <c r="AC760" s="23">
        <f t="shared" si="287"/>
        <v>1.1862115299161187</v>
      </c>
      <c r="AD760" s="23">
        <f t="shared" si="288"/>
        <v>54.670369084441568</v>
      </c>
      <c r="AE760" s="23">
        <f t="shared" si="289"/>
        <v>-0.15</v>
      </c>
      <c r="AF760" s="46">
        <f t="shared" si="290"/>
        <v>5.0661878444959653E-2</v>
      </c>
      <c r="AG760" s="23">
        <f t="shared" si="291"/>
        <v>0.66225414370026903</v>
      </c>
      <c r="AH760" s="23">
        <f t="shared" si="292"/>
        <v>1.6927806017640892</v>
      </c>
      <c r="AI760" s="155">
        <f t="shared" si="293"/>
        <v>5.1367258557566596E-2</v>
      </c>
      <c r="AJ760" s="155">
        <f t="shared" si="294"/>
        <v>9.9415896751727073E-2</v>
      </c>
      <c r="AK760" s="155">
        <f t="shared" si="295"/>
        <v>0.15078315530929368</v>
      </c>
      <c r="AL760" s="155">
        <f t="shared" si="296"/>
        <v>2.8987719492124335</v>
      </c>
    </row>
    <row r="761" spans="1:38" s="156" customFormat="1" x14ac:dyDescent="0.35">
      <c r="A761" s="23">
        <f>'Uitgebreide invoer'!A761</f>
        <v>529.89999999999532</v>
      </c>
      <c r="B761" s="23">
        <f t="shared" si="275"/>
        <v>0.70000000000004547</v>
      </c>
      <c r="C761" s="23">
        <f>'Uitgebreide invoer'!B761</f>
        <v>0.15</v>
      </c>
      <c r="D761" s="23" t="str">
        <f>'Uitgebreide invoer'!C761</f>
        <v>30 - Grasachtigen en ondergedoken soorten</v>
      </c>
      <c r="E761" s="23">
        <f>'Uitgebreide invoer'!D761</f>
        <v>30</v>
      </c>
      <c r="F761" s="23">
        <f>'Uitgebreide invoer'!E761</f>
        <v>1.5</v>
      </c>
      <c r="G761" s="23">
        <f>'Uitgebreide invoer'!F761</f>
        <v>1.2</v>
      </c>
      <c r="H761" s="23">
        <f>'Uitgebreide invoer'!G761</f>
        <v>1.2</v>
      </c>
      <c r="I761" s="23">
        <f>'Uitgebreide invoer'!H761</f>
        <v>1</v>
      </c>
      <c r="J761" s="24">
        <f>J760+(+H761-I761)/(MAX('Invoerblad heterogene watergang'!$H$9:$H$17))*B761</f>
        <v>1.1513999999999833</v>
      </c>
      <c r="K761" s="24">
        <f t="shared" si="297"/>
        <v>1.9715202156672287</v>
      </c>
      <c r="L761" s="79">
        <f t="shared" si="298"/>
        <v>0.81885655848359362</v>
      </c>
      <c r="M761" s="91">
        <f>'Uitgebreide invoer'!K761</f>
        <v>100</v>
      </c>
      <c r="N761" s="89">
        <f t="shared" si="276"/>
        <v>1.8513999999999833</v>
      </c>
      <c r="O761" s="93" t="str">
        <f>'Uitgebreide invoer'!L761</f>
        <v>Begroeiing volgt bodemverloop</v>
      </c>
      <c r="P761" s="23">
        <f t="shared" si="277"/>
        <v>0.7</v>
      </c>
      <c r="Q761" s="24">
        <f t="shared" si="278"/>
        <v>1.8052245480737884E-3</v>
      </c>
      <c r="R761" s="23">
        <f>'Uitgebreide invoer'!I761</f>
        <v>0</v>
      </c>
      <c r="S761" s="23">
        <f t="shared" si="279"/>
        <v>0</v>
      </c>
      <c r="T761" s="24">
        <f t="shared" si="299"/>
        <v>0.11885655848359367</v>
      </c>
      <c r="U761" s="23" t="str">
        <f>'Uitgebreide invoer'!J761</f>
        <v>Nee</v>
      </c>
      <c r="V761" s="23">
        <f t="shared" si="280"/>
        <v>0.16381819242215828</v>
      </c>
      <c r="W761" s="23">
        <f t="shared" si="281"/>
        <v>1.6285434160377812</v>
      </c>
      <c r="X761" s="23">
        <f t="shared" si="282"/>
        <v>0.1005918484020065</v>
      </c>
      <c r="Y761" s="23">
        <f t="shared" si="283"/>
        <v>1.9884169652377046</v>
      </c>
      <c r="Z761" s="23">
        <f t="shared" si="284"/>
        <v>4.1524293088625734</v>
      </c>
      <c r="AA761" s="23">
        <f t="shared" si="285"/>
        <v>0.4788563073172144</v>
      </c>
      <c r="AB761" s="23">
        <f t="shared" si="286"/>
        <v>1.8245987728155464</v>
      </c>
      <c r="AC761" s="23">
        <f t="shared" si="287"/>
        <v>1.2047110827002034</v>
      </c>
      <c r="AD761" s="23">
        <f t="shared" si="288"/>
        <v>54.737963184466395</v>
      </c>
      <c r="AE761" s="23">
        <f t="shared" si="289"/>
        <v>-0.15</v>
      </c>
      <c r="AF761" s="46">
        <f t="shared" si="290"/>
        <v>5.1264116741311226E-2</v>
      </c>
      <c r="AG761" s="23">
        <f t="shared" si="291"/>
        <v>0.65823922172459182</v>
      </c>
      <c r="AH761" s="23">
        <f t="shared" si="292"/>
        <v>1.6904035037603018</v>
      </c>
      <c r="AI761" s="155">
        <f t="shared" si="293"/>
        <v>5.1975431357013102E-2</v>
      </c>
      <c r="AJ761" s="155">
        <f t="shared" si="294"/>
        <v>9.8814314852158011E-2</v>
      </c>
      <c r="AK761" s="155">
        <f t="shared" si="295"/>
        <v>0.15078974620917113</v>
      </c>
      <c r="AL761" s="155">
        <f t="shared" si="296"/>
        <v>2.9017720620556871</v>
      </c>
    </row>
    <row r="762" spans="1:38" s="156" customFormat="1" x14ac:dyDescent="0.35">
      <c r="A762" s="23">
        <f>'Uitgebreide invoer'!A762</f>
        <v>530.59999999999536</v>
      </c>
      <c r="B762" s="23">
        <f t="shared" si="275"/>
        <v>0.70000000000004547</v>
      </c>
      <c r="C762" s="23">
        <f>'Uitgebreide invoer'!B762</f>
        <v>0.15</v>
      </c>
      <c r="D762" s="23" t="str">
        <f>'Uitgebreide invoer'!C762</f>
        <v>30 - Grasachtigen en ondergedoken soorten</v>
      </c>
      <c r="E762" s="23">
        <f>'Uitgebreide invoer'!D762</f>
        <v>30</v>
      </c>
      <c r="F762" s="23">
        <f>'Uitgebreide invoer'!E762</f>
        <v>1.5</v>
      </c>
      <c r="G762" s="23">
        <f>'Uitgebreide invoer'!F762</f>
        <v>1.2</v>
      </c>
      <c r="H762" s="23">
        <f>'Uitgebreide invoer'!G762</f>
        <v>1.2</v>
      </c>
      <c r="I762" s="23">
        <f>'Uitgebreide invoer'!H762</f>
        <v>1</v>
      </c>
      <c r="J762" s="24">
        <f>J761+(+H762-I762)/(MAX('Invoerblad heterogene watergang'!$H$9:$H$17))*B762</f>
        <v>1.1515999999999833</v>
      </c>
      <c r="K762" s="24">
        <f t="shared" si="297"/>
        <v>1.9727747175871448</v>
      </c>
      <c r="L762" s="79">
        <f t="shared" si="298"/>
        <v>0.81992021566724538</v>
      </c>
      <c r="M762" s="91">
        <f>'Uitgebreide invoer'!K762</f>
        <v>100</v>
      </c>
      <c r="N762" s="89">
        <f t="shared" si="276"/>
        <v>1.8515999999999833</v>
      </c>
      <c r="O762" s="93" t="str">
        <f>'Uitgebreide invoer'!L762</f>
        <v>Begroeiing volgt bodemverloop</v>
      </c>
      <c r="P762" s="23">
        <f t="shared" si="277"/>
        <v>0.7</v>
      </c>
      <c r="Q762" s="24">
        <f t="shared" si="278"/>
        <v>1.7921455998800857E-3</v>
      </c>
      <c r="R762" s="23">
        <f>'Uitgebreide invoer'!I762</f>
        <v>0</v>
      </c>
      <c r="S762" s="23">
        <f t="shared" si="279"/>
        <v>0</v>
      </c>
      <c r="T762" s="24">
        <f t="shared" si="299"/>
        <v>0.11992021566724542</v>
      </c>
      <c r="U762" s="23" t="str">
        <f>'Uitgebreide invoer'!J762</f>
        <v>Nee</v>
      </c>
      <c r="V762" s="23">
        <f t="shared" si="280"/>
        <v>0.16547554598921249</v>
      </c>
      <c r="W762" s="23">
        <f t="shared" si="281"/>
        <v>1.6323784865529534</v>
      </c>
      <c r="X762" s="23">
        <f t="shared" si="282"/>
        <v>0.10137082015742711</v>
      </c>
      <c r="Y762" s="23">
        <f t="shared" si="283"/>
        <v>1.9923079988904273</v>
      </c>
      <c r="Z762" s="23">
        <f t="shared" si="284"/>
        <v>4.1562643793777454</v>
      </c>
      <c r="AA762" s="23">
        <f t="shared" si="285"/>
        <v>0.47935064207554223</v>
      </c>
      <c r="AB762" s="23">
        <f t="shared" si="286"/>
        <v>1.8268324529012148</v>
      </c>
      <c r="AC762" s="23">
        <f t="shared" si="287"/>
        <v>1.2231734522833639</v>
      </c>
      <c r="AD762" s="23">
        <f t="shared" si="288"/>
        <v>54.804973587036443</v>
      </c>
      <c r="AE762" s="23">
        <f t="shared" si="289"/>
        <v>-0.15</v>
      </c>
      <c r="AF762" s="46">
        <f t="shared" si="290"/>
        <v>5.18605855998579E-2</v>
      </c>
      <c r="AG762" s="23">
        <f t="shared" si="291"/>
        <v>0.65426276266761396</v>
      </c>
      <c r="AH762" s="23">
        <f t="shared" si="292"/>
        <v>1.688043265469461</v>
      </c>
      <c r="AI762" s="155">
        <f t="shared" si="293"/>
        <v>5.2577742929721213E-2</v>
      </c>
      <c r="AJ762" s="155">
        <f t="shared" si="294"/>
        <v>9.8218492265551682E-2</v>
      </c>
      <c r="AK762" s="155">
        <f t="shared" si="295"/>
        <v>0.15079623519527291</v>
      </c>
      <c r="AL762" s="155">
        <f t="shared" si="296"/>
        <v>2.9047996821491893</v>
      </c>
    </row>
    <row r="763" spans="1:38" s="156" customFormat="1" x14ac:dyDescent="0.35">
      <c r="A763" s="23">
        <f>'Uitgebreide invoer'!A763</f>
        <v>531.29999999999541</v>
      </c>
      <c r="B763" s="23">
        <f t="shared" si="275"/>
        <v>0.70000000000004547</v>
      </c>
      <c r="C763" s="23">
        <f>'Uitgebreide invoer'!B763</f>
        <v>0.15</v>
      </c>
      <c r="D763" s="23" t="str">
        <f>'Uitgebreide invoer'!C763</f>
        <v>30 - Grasachtigen en ondergedoken soorten</v>
      </c>
      <c r="E763" s="23">
        <f>'Uitgebreide invoer'!D763</f>
        <v>30</v>
      </c>
      <c r="F763" s="23">
        <f>'Uitgebreide invoer'!E763</f>
        <v>1.5</v>
      </c>
      <c r="G763" s="23">
        <f>'Uitgebreide invoer'!F763</f>
        <v>1.2</v>
      </c>
      <c r="H763" s="23">
        <f>'Uitgebreide invoer'!G763</f>
        <v>1.2</v>
      </c>
      <c r="I763" s="23">
        <f>'Uitgebreide invoer'!H763</f>
        <v>1</v>
      </c>
      <c r="J763" s="24">
        <f>J762+(+H763-I763)/(MAX('Invoerblad heterogene watergang'!$H$9:$H$17))*B763</f>
        <v>1.1517999999999833</v>
      </c>
      <c r="K763" s="24">
        <f t="shared" si="297"/>
        <v>1.9740201728757525</v>
      </c>
      <c r="L763" s="79">
        <f t="shared" si="298"/>
        <v>0.82097471758716156</v>
      </c>
      <c r="M763" s="91">
        <f>'Uitgebreide invoer'!K763</f>
        <v>100</v>
      </c>
      <c r="N763" s="89">
        <f t="shared" si="276"/>
        <v>1.8517999999999832</v>
      </c>
      <c r="O763" s="93" t="str">
        <f>'Uitgebreide invoer'!L763</f>
        <v>Begroeiing volgt bodemverloop</v>
      </c>
      <c r="P763" s="23">
        <f t="shared" si="277"/>
        <v>0.7</v>
      </c>
      <c r="Q763" s="24">
        <f t="shared" si="278"/>
        <v>1.7792218408677911E-3</v>
      </c>
      <c r="R763" s="23">
        <f>'Uitgebreide invoer'!I763</f>
        <v>0</v>
      </c>
      <c r="S763" s="23">
        <f t="shared" si="279"/>
        <v>0</v>
      </c>
      <c r="T763" s="24">
        <f t="shared" si="299"/>
        <v>0.12097471758716161</v>
      </c>
      <c r="U763" s="23" t="str">
        <f>'Uitgebreide invoer'!J763</f>
        <v>Nee</v>
      </c>
      <c r="V763" s="23">
        <f t="shared" si="280"/>
        <v>0.16712198454753419</v>
      </c>
      <c r="W763" s="23">
        <f t="shared" si="281"/>
        <v>1.6361805472952864</v>
      </c>
      <c r="X763" s="23">
        <f t="shared" si="282"/>
        <v>0.10214153005534614</v>
      </c>
      <c r="Y763" s="23">
        <f t="shared" si="283"/>
        <v>1.9961688914805735</v>
      </c>
      <c r="Z763" s="23">
        <f t="shared" si="284"/>
        <v>4.1600664401200786</v>
      </c>
      <c r="AA763" s="23">
        <f t="shared" si="285"/>
        <v>0.47984062759895607</v>
      </c>
      <c r="AB763" s="23">
        <f t="shared" si="286"/>
        <v>1.8290469069330393</v>
      </c>
      <c r="AC763" s="23">
        <f t="shared" si="287"/>
        <v>1.2415972462438418</v>
      </c>
      <c r="AD763" s="23">
        <f t="shared" si="288"/>
        <v>54.871407207991176</v>
      </c>
      <c r="AE763" s="23">
        <f t="shared" si="289"/>
        <v>-0.15</v>
      </c>
      <c r="AF763" s="46">
        <f t="shared" si="290"/>
        <v>5.2451308019775045E-2</v>
      </c>
      <c r="AG763" s="23">
        <f t="shared" si="291"/>
        <v>0.6503246132014997</v>
      </c>
      <c r="AH763" s="23">
        <f t="shared" si="292"/>
        <v>1.6857000656630645</v>
      </c>
      <c r="AI763" s="155">
        <f t="shared" si="293"/>
        <v>5.3174217648662182E-2</v>
      </c>
      <c r="AJ763" s="155">
        <f t="shared" si="294"/>
        <v>9.7628406143608237E-2</v>
      </c>
      <c r="AK763" s="155">
        <f t="shared" si="295"/>
        <v>0.15080262379227041</v>
      </c>
      <c r="AL763" s="155">
        <f t="shared" si="296"/>
        <v>2.9078535707421866</v>
      </c>
    </row>
    <row r="764" spans="1:38" s="156" customFormat="1" x14ac:dyDescent="0.35">
      <c r="A764" s="23">
        <f>'Uitgebreide invoer'!A764</f>
        <v>531.99999999999545</v>
      </c>
      <c r="B764" s="23">
        <f t="shared" si="275"/>
        <v>0.70000000000004547</v>
      </c>
      <c r="C764" s="23">
        <f>'Uitgebreide invoer'!B764</f>
        <v>0.15</v>
      </c>
      <c r="D764" s="23" t="str">
        <f>'Uitgebreide invoer'!C764</f>
        <v>30 - Grasachtigen en ondergedoken soorten</v>
      </c>
      <c r="E764" s="23">
        <f>'Uitgebreide invoer'!D764</f>
        <v>30</v>
      </c>
      <c r="F764" s="23">
        <f>'Uitgebreide invoer'!E764</f>
        <v>1.5</v>
      </c>
      <c r="G764" s="23">
        <f>'Uitgebreide invoer'!F764</f>
        <v>1.2</v>
      </c>
      <c r="H764" s="23">
        <f>'Uitgebreide invoer'!G764</f>
        <v>1.2</v>
      </c>
      <c r="I764" s="23">
        <f>'Uitgebreide invoer'!H764</f>
        <v>1</v>
      </c>
      <c r="J764" s="24">
        <f>J763+(+H764-I764)/(MAX('Invoerblad heterogene watergang'!$H$9:$H$17))*B764</f>
        <v>1.1519999999999833</v>
      </c>
      <c r="K764" s="24">
        <f t="shared" si="297"/>
        <v>1.9752566890097825</v>
      </c>
      <c r="L764" s="79">
        <f t="shared" si="298"/>
        <v>0.82202017287576923</v>
      </c>
      <c r="M764" s="91">
        <f>'Uitgebreide invoer'!K764</f>
        <v>100</v>
      </c>
      <c r="N764" s="89">
        <f t="shared" si="276"/>
        <v>1.8519999999999832</v>
      </c>
      <c r="O764" s="93" t="str">
        <f>'Uitgebreide invoer'!L764</f>
        <v>Begroeiing volgt bodemverloop</v>
      </c>
      <c r="P764" s="23">
        <f t="shared" si="277"/>
        <v>0.7</v>
      </c>
      <c r="Q764" s="24">
        <f t="shared" si="278"/>
        <v>1.7664516200428155E-3</v>
      </c>
      <c r="R764" s="23">
        <f>'Uitgebreide invoer'!I764</f>
        <v>0</v>
      </c>
      <c r="S764" s="23">
        <f t="shared" si="279"/>
        <v>0</v>
      </c>
      <c r="T764" s="24">
        <f t="shared" si="299"/>
        <v>0.12202017287576927</v>
      </c>
      <c r="U764" s="23" t="str">
        <f>'Uitgebreide invoer'!J764</f>
        <v>Nee</v>
      </c>
      <c r="V764" s="23">
        <f t="shared" si="280"/>
        <v>0.16875759133387205</v>
      </c>
      <c r="W764" s="23">
        <f t="shared" si="281"/>
        <v>1.6399499899445664</v>
      </c>
      <c r="X764" s="23">
        <f t="shared" si="282"/>
        <v>0.10290410827684837</v>
      </c>
      <c r="Y764" s="23">
        <f t="shared" si="283"/>
        <v>1.9999999543729872</v>
      </c>
      <c r="Z764" s="23">
        <f t="shared" si="284"/>
        <v>4.1638358827693587</v>
      </c>
      <c r="AA764" s="23">
        <f t="shared" si="285"/>
        <v>0.48032631705041923</v>
      </c>
      <c r="AB764" s="23">
        <f t="shared" si="286"/>
        <v>1.831242363039115</v>
      </c>
      <c r="AC764" s="23">
        <f t="shared" si="287"/>
        <v>1.2599811393241789</v>
      </c>
      <c r="AD764" s="23">
        <f t="shared" si="288"/>
        <v>54.937270891173448</v>
      </c>
      <c r="AE764" s="23">
        <f t="shared" si="289"/>
        <v>-0.15</v>
      </c>
      <c r="AF764" s="46">
        <f t="shared" si="290"/>
        <v>5.3036309471056822E-2</v>
      </c>
      <c r="AG764" s="23">
        <f t="shared" si="291"/>
        <v>0.64642460352628783</v>
      </c>
      <c r="AH764" s="23">
        <f t="shared" si="292"/>
        <v>1.6833740643418129</v>
      </c>
      <c r="AI764" s="155">
        <f t="shared" si="293"/>
        <v>5.3764882350372536E-2</v>
      </c>
      <c r="AJ764" s="155">
        <f t="shared" si="294"/>
        <v>9.7044031166444347E-2</v>
      </c>
      <c r="AK764" s="155">
        <f t="shared" si="295"/>
        <v>0.15080891351681688</v>
      </c>
      <c r="AL764" s="155">
        <f t="shared" si="296"/>
        <v>2.9109325298954496</v>
      </c>
    </row>
    <row r="765" spans="1:38" s="156" customFormat="1" x14ac:dyDescent="0.35">
      <c r="A765" s="23">
        <f>'Uitgebreide invoer'!A765</f>
        <v>532.6999999999955</v>
      </c>
      <c r="B765" s="23">
        <f t="shared" si="275"/>
        <v>0.70000000000004547</v>
      </c>
      <c r="C765" s="23">
        <f>'Uitgebreide invoer'!B765</f>
        <v>0.15</v>
      </c>
      <c r="D765" s="23" t="str">
        <f>'Uitgebreide invoer'!C765</f>
        <v>30 - Grasachtigen en ondergedoken soorten</v>
      </c>
      <c r="E765" s="23">
        <f>'Uitgebreide invoer'!D765</f>
        <v>30</v>
      </c>
      <c r="F765" s="23">
        <f>'Uitgebreide invoer'!E765</f>
        <v>1.5</v>
      </c>
      <c r="G765" s="23">
        <f>'Uitgebreide invoer'!F765</f>
        <v>1.2</v>
      </c>
      <c r="H765" s="23">
        <f>'Uitgebreide invoer'!G765</f>
        <v>1.2</v>
      </c>
      <c r="I765" s="23">
        <f>'Uitgebreide invoer'!H765</f>
        <v>1</v>
      </c>
      <c r="J765" s="24">
        <f>J764+(+H765-I765)/(MAX('Invoerblad heterogene watergang'!$H$9:$H$17))*B765</f>
        <v>1.1521999999999832</v>
      </c>
      <c r="K765" s="24">
        <f t="shared" si="297"/>
        <v>1.976484372299393</v>
      </c>
      <c r="L765" s="79">
        <f t="shared" si="298"/>
        <v>0.82305668900979922</v>
      </c>
      <c r="M765" s="91">
        <f>'Uitgebreide invoer'!K765</f>
        <v>100</v>
      </c>
      <c r="N765" s="89">
        <f t="shared" si="276"/>
        <v>1.8521999999999832</v>
      </c>
      <c r="O765" s="93" t="str">
        <f>'Uitgebreide invoer'!L765</f>
        <v>Begroeiing volgt bodemverloop</v>
      </c>
      <c r="P765" s="23">
        <f t="shared" si="277"/>
        <v>0.7</v>
      </c>
      <c r="Q765" s="24">
        <f t="shared" si="278"/>
        <v>1.7538332708720292E-3</v>
      </c>
      <c r="R765" s="23">
        <f>'Uitgebreide invoer'!I765</f>
        <v>0</v>
      </c>
      <c r="S765" s="23">
        <f t="shared" si="279"/>
        <v>0</v>
      </c>
      <c r="T765" s="24">
        <f t="shared" si="299"/>
        <v>0.12305668900979927</v>
      </c>
      <c r="U765" s="23" t="str">
        <f>'Uitgebreide invoer'!J765</f>
        <v>Nee</v>
      </c>
      <c r="V765" s="23">
        <f t="shared" si="280"/>
        <v>0.17038244987684081</v>
      </c>
      <c r="W765" s="23">
        <f t="shared" si="281"/>
        <v>1.6436872020136573</v>
      </c>
      <c r="X765" s="23">
        <f t="shared" si="282"/>
        <v>0.10365868254501694</v>
      </c>
      <c r="Y765" s="23">
        <f t="shared" si="283"/>
        <v>2.0038014967974189</v>
      </c>
      <c r="Z765" s="23">
        <f t="shared" si="284"/>
        <v>4.1675730948384491</v>
      </c>
      <c r="AA765" s="23">
        <f t="shared" si="285"/>
        <v>0.48080776298300149</v>
      </c>
      <c r="AB765" s="23">
        <f t="shared" si="286"/>
        <v>1.8334190469205782</v>
      </c>
      <c r="AC765" s="23">
        <f t="shared" si="287"/>
        <v>1.278323870848852</v>
      </c>
      <c r="AD765" s="23">
        <f t="shared" si="288"/>
        <v>55.002571407617346</v>
      </c>
      <c r="AE765" s="23">
        <f t="shared" si="289"/>
        <v>-0.15</v>
      </c>
      <c r="AF765" s="46">
        <f t="shared" si="290"/>
        <v>5.361561771879457E-2</v>
      </c>
      <c r="AG765" s="23">
        <f t="shared" si="291"/>
        <v>0.64256254854136952</v>
      </c>
      <c r="AH765" s="23">
        <f t="shared" si="292"/>
        <v>1.6810654036841413</v>
      </c>
      <c r="AI765" s="155">
        <f t="shared" si="293"/>
        <v>5.4349766158147302E-2</v>
      </c>
      <c r="AJ765" s="155">
        <f t="shared" si="294"/>
        <v>9.6465339718193877E-2</v>
      </c>
      <c r="AK765" s="155">
        <f t="shared" si="295"/>
        <v>0.15081510587634117</v>
      </c>
      <c r="AL765" s="155">
        <f t="shared" si="296"/>
        <v>2.9140354011002443</v>
      </c>
    </row>
    <row r="766" spans="1:38" s="156" customFormat="1" x14ac:dyDescent="0.35">
      <c r="A766" s="23">
        <f>'Uitgebreide invoer'!A766</f>
        <v>533.39999999999554</v>
      </c>
      <c r="B766" s="23">
        <f t="shared" si="275"/>
        <v>0.70000000000004547</v>
      </c>
      <c r="C766" s="23">
        <f>'Uitgebreide invoer'!B766</f>
        <v>0.15</v>
      </c>
      <c r="D766" s="23" t="str">
        <f>'Uitgebreide invoer'!C766</f>
        <v>30 - Grasachtigen en ondergedoken soorten</v>
      </c>
      <c r="E766" s="23">
        <f>'Uitgebreide invoer'!D766</f>
        <v>30</v>
      </c>
      <c r="F766" s="23">
        <f>'Uitgebreide invoer'!E766</f>
        <v>1.5</v>
      </c>
      <c r="G766" s="23">
        <f>'Uitgebreide invoer'!F766</f>
        <v>1.2</v>
      </c>
      <c r="H766" s="23">
        <f>'Uitgebreide invoer'!G766</f>
        <v>1.2</v>
      </c>
      <c r="I766" s="23">
        <f>'Uitgebreide invoer'!H766</f>
        <v>1</v>
      </c>
      <c r="J766" s="24">
        <f>J765+(+H766-I766)/(MAX('Invoerblad heterogene watergang'!$H$9:$H$17))*B766</f>
        <v>1.1523999999999832</v>
      </c>
      <c r="K766" s="24">
        <f t="shared" si="297"/>
        <v>1.9777033278791758</v>
      </c>
      <c r="L766" s="79">
        <f t="shared" si="298"/>
        <v>0.82408437229940978</v>
      </c>
      <c r="M766" s="91">
        <f>'Uitgebreide invoer'!K766</f>
        <v>100</v>
      </c>
      <c r="N766" s="89">
        <f t="shared" si="276"/>
        <v>1.8523999999999832</v>
      </c>
      <c r="O766" s="93" t="str">
        <f>'Uitgebreide invoer'!L766</f>
        <v>Begroeiing volgt bodemverloop</v>
      </c>
      <c r="P766" s="23">
        <f t="shared" si="277"/>
        <v>0.7</v>
      </c>
      <c r="Q766" s="24">
        <f t="shared" si="278"/>
        <v>1.7413651139754054E-3</v>
      </c>
      <c r="R766" s="23">
        <f>'Uitgebreide invoer'!I766</f>
        <v>0</v>
      </c>
      <c r="S766" s="23">
        <f t="shared" si="279"/>
        <v>0</v>
      </c>
      <c r="T766" s="24">
        <f t="shared" si="299"/>
        <v>0.12408437229940983</v>
      </c>
      <c r="U766" s="23" t="str">
        <f>'Uitgebreide invoer'!J766</f>
        <v>Nee</v>
      </c>
      <c r="V766" s="23">
        <f t="shared" si="280"/>
        <v>0.17199664393269962</v>
      </c>
      <c r="W766" s="23">
        <f t="shared" si="281"/>
        <v>1.6473925668092855</v>
      </c>
      <c r="X766" s="23">
        <f t="shared" si="282"/>
        <v>0.10440537817032122</v>
      </c>
      <c r="Y766" s="23">
        <f t="shared" si="283"/>
        <v>2.0075738257614599</v>
      </c>
      <c r="Z766" s="23">
        <f t="shared" si="284"/>
        <v>4.1712784596340775</v>
      </c>
      <c r="AA766" s="23">
        <f t="shared" si="285"/>
        <v>0.48128501733676465</v>
      </c>
      <c r="AB766" s="23">
        <f t="shared" si="286"/>
        <v>1.8355771818287603</v>
      </c>
      <c r="AC766" s="23">
        <f t="shared" si="287"/>
        <v>1.2966242422379164</v>
      </c>
      <c r="AD766" s="23">
        <f t="shared" si="288"/>
        <v>55.067315454862808</v>
      </c>
      <c r="AE766" s="23">
        <f t="shared" si="289"/>
        <v>-0.15</v>
      </c>
      <c r="AF766" s="46">
        <f t="shared" si="290"/>
        <v>5.4189262656697192E-2</v>
      </c>
      <c r="AG766" s="23">
        <f t="shared" si="291"/>
        <v>0.63873824895535214</v>
      </c>
      <c r="AH766" s="23">
        <f t="shared" si="292"/>
        <v>1.6787742089539788</v>
      </c>
      <c r="AI766" s="155">
        <f t="shared" si="293"/>
        <v>5.4928900314572697E-2</v>
      </c>
      <c r="AJ766" s="155">
        <f t="shared" si="294"/>
        <v>9.5892302053376774E-2</v>
      </c>
      <c r="AK766" s="155">
        <f t="shared" si="295"/>
        <v>0.15082120236794946</v>
      </c>
      <c r="AL766" s="155">
        <f t="shared" si="296"/>
        <v>2.9171610639475003</v>
      </c>
    </row>
    <row r="767" spans="1:38" s="156" customFormat="1" x14ac:dyDescent="0.35">
      <c r="A767" s="23">
        <f>'Uitgebreide invoer'!A767</f>
        <v>534.09999999999559</v>
      </c>
      <c r="B767" s="23">
        <f t="shared" si="275"/>
        <v>0.70000000000004547</v>
      </c>
      <c r="C767" s="23">
        <f>'Uitgebreide invoer'!B767</f>
        <v>0.15</v>
      </c>
      <c r="D767" s="23" t="str">
        <f>'Uitgebreide invoer'!C767</f>
        <v>30 - Grasachtigen en ondergedoken soorten</v>
      </c>
      <c r="E767" s="23">
        <f>'Uitgebreide invoer'!D767</f>
        <v>30</v>
      </c>
      <c r="F767" s="23">
        <f>'Uitgebreide invoer'!E767</f>
        <v>1.5</v>
      </c>
      <c r="G767" s="23">
        <f>'Uitgebreide invoer'!F767</f>
        <v>1.2</v>
      </c>
      <c r="H767" s="23">
        <f>'Uitgebreide invoer'!G767</f>
        <v>1.2</v>
      </c>
      <c r="I767" s="23">
        <f>'Uitgebreide invoer'!H767</f>
        <v>1</v>
      </c>
      <c r="J767" s="24">
        <f>J766+(+H767-I767)/(MAX('Invoerblad heterogene watergang'!$H$9:$H$17))*B767</f>
        <v>1.1525999999999832</v>
      </c>
      <c r="K767" s="24">
        <f t="shared" si="297"/>
        <v>1.9789136597009238</v>
      </c>
      <c r="L767" s="79">
        <f t="shared" si="298"/>
        <v>0.82510332787919261</v>
      </c>
      <c r="M767" s="91">
        <f>'Uitgebreide invoer'!K767</f>
        <v>100</v>
      </c>
      <c r="N767" s="89">
        <f t="shared" si="276"/>
        <v>1.8525999999999831</v>
      </c>
      <c r="O767" s="93" t="str">
        <f>'Uitgebreide invoer'!L767</f>
        <v>Begroeiing volgt bodemverloop</v>
      </c>
      <c r="P767" s="23">
        <f t="shared" si="277"/>
        <v>0.7</v>
      </c>
      <c r="Q767" s="24">
        <f t="shared" si="278"/>
        <v>1.7290454596398557E-3</v>
      </c>
      <c r="R767" s="23">
        <f>'Uitgebreide invoer'!I767</f>
        <v>0</v>
      </c>
      <c r="S767" s="23">
        <f t="shared" si="279"/>
        <v>0</v>
      </c>
      <c r="T767" s="24">
        <f t="shared" si="299"/>
        <v>0.12510332787919265</v>
      </c>
      <c r="U767" s="23" t="str">
        <f>'Uitgebreide invoer'!J767</f>
        <v>Nee</v>
      </c>
      <c r="V767" s="23">
        <f t="shared" si="280"/>
        <v>0.17360025742470434</v>
      </c>
      <c r="W767" s="23">
        <f t="shared" si="281"/>
        <v>1.6510664633996126</v>
      </c>
      <c r="X767" s="23">
        <f t="shared" si="282"/>
        <v>0.10514431809562311</v>
      </c>
      <c r="Y767" s="23">
        <f t="shared" si="283"/>
        <v>2.0113172459710089</v>
      </c>
      <c r="Z767" s="23">
        <f t="shared" si="284"/>
        <v>4.1749523562244049</v>
      </c>
      <c r="AA767" s="23">
        <f t="shared" si="285"/>
        <v>0.48175813143648244</v>
      </c>
      <c r="AB767" s="23">
        <f t="shared" si="286"/>
        <v>1.8377169885463045</v>
      </c>
      <c r="AC767" s="23">
        <f t="shared" si="287"/>
        <v>1.3148811146131074</v>
      </c>
      <c r="AD767" s="23">
        <f t="shared" si="288"/>
        <v>55.131509656389134</v>
      </c>
      <c r="AE767" s="23">
        <f t="shared" si="289"/>
        <v>-0.15</v>
      </c>
      <c r="AF767" s="46">
        <f t="shared" si="290"/>
        <v>5.4757276149419491E-2</v>
      </c>
      <c r="AG767" s="23">
        <f t="shared" si="291"/>
        <v>0.63495149233720338</v>
      </c>
      <c r="AH767" s="23">
        <f t="shared" si="292"/>
        <v>1.6765005893692693</v>
      </c>
      <c r="AI767" s="155">
        <f t="shared" si="293"/>
        <v>5.5502318022957908E-2</v>
      </c>
      <c r="AJ767" s="155">
        <f t="shared" si="294"/>
        <v>9.53248864544705E-2</v>
      </c>
      <c r="AK767" s="155">
        <f t="shared" si="295"/>
        <v>0.15082720447742842</v>
      </c>
      <c r="AL767" s="155">
        <f t="shared" si="296"/>
        <v>2.9203084348451251</v>
      </c>
    </row>
    <row r="768" spans="1:38" s="156" customFormat="1" x14ac:dyDescent="0.35">
      <c r="A768" s="23">
        <f>'Uitgebreide invoer'!A768</f>
        <v>534.79999999999563</v>
      </c>
      <c r="B768" s="23">
        <f t="shared" si="275"/>
        <v>0.70000000000004547</v>
      </c>
      <c r="C768" s="23">
        <f>'Uitgebreide invoer'!B768</f>
        <v>0.15</v>
      </c>
      <c r="D768" s="23" t="str">
        <f>'Uitgebreide invoer'!C768</f>
        <v>30 - Grasachtigen en ondergedoken soorten</v>
      </c>
      <c r="E768" s="23">
        <f>'Uitgebreide invoer'!D768</f>
        <v>30</v>
      </c>
      <c r="F768" s="23">
        <f>'Uitgebreide invoer'!E768</f>
        <v>1.5</v>
      </c>
      <c r="G768" s="23">
        <f>'Uitgebreide invoer'!F768</f>
        <v>1.2</v>
      </c>
      <c r="H768" s="23">
        <f>'Uitgebreide invoer'!G768</f>
        <v>1.2</v>
      </c>
      <c r="I768" s="23">
        <f>'Uitgebreide invoer'!H768</f>
        <v>1</v>
      </c>
      <c r="J768" s="24">
        <f>J767+(+H768-I768)/(MAX('Invoerblad heterogene watergang'!$H$9:$H$17))*B768</f>
        <v>1.1527999999999832</v>
      </c>
      <c r="K768" s="24">
        <f t="shared" si="297"/>
        <v>1.980115470528039</v>
      </c>
      <c r="L768" s="79">
        <f t="shared" si="298"/>
        <v>0.82611365970094064</v>
      </c>
      <c r="M768" s="91">
        <f>'Uitgebreide invoer'!K768</f>
        <v>100</v>
      </c>
      <c r="N768" s="89">
        <f t="shared" si="276"/>
        <v>1.8527999999999831</v>
      </c>
      <c r="O768" s="93" t="str">
        <f>'Uitgebreide invoer'!L768</f>
        <v>Begroeiing volgt bodemverloop</v>
      </c>
      <c r="P768" s="23">
        <f t="shared" si="277"/>
        <v>0.7</v>
      </c>
      <c r="Q768" s="24">
        <f t="shared" si="278"/>
        <v>1.7168726101646566E-3</v>
      </c>
      <c r="R768" s="23">
        <f>'Uitgebreide invoer'!I768</f>
        <v>0</v>
      </c>
      <c r="S768" s="23">
        <f t="shared" si="279"/>
        <v>0</v>
      </c>
      <c r="T768" s="24">
        <f t="shared" si="299"/>
        <v>0.12611365970094068</v>
      </c>
      <c r="U768" s="23" t="str">
        <f>'Uitgebreide invoer'!J768</f>
        <v>Nee</v>
      </c>
      <c r="V768" s="23">
        <f t="shared" si="280"/>
        <v>0.17519337438587582</v>
      </c>
      <c r="W768" s="23">
        <f t="shared" si="281"/>
        <v>1.6547092665881582</v>
      </c>
      <c r="X768" s="23">
        <f t="shared" si="282"/>
        <v>0.1058756229407639</v>
      </c>
      <c r="Y768" s="23">
        <f t="shared" si="283"/>
        <v>2.0150320597578508</v>
      </c>
      <c r="Z768" s="23">
        <f t="shared" si="284"/>
        <v>4.17859515941295</v>
      </c>
      <c r="AA768" s="23">
        <f t="shared" si="285"/>
        <v>0.48222715599013477</v>
      </c>
      <c r="AB768" s="23">
        <f t="shared" si="286"/>
        <v>1.839838685371975</v>
      </c>
      <c r="AC768" s="23">
        <f t="shared" si="287"/>
        <v>1.3330934064930984</v>
      </c>
      <c r="AD768" s="23">
        <f t="shared" si="288"/>
        <v>55.195160561159248</v>
      </c>
      <c r="AE768" s="23">
        <f t="shared" si="289"/>
        <v>-0.15</v>
      </c>
      <c r="AF768" s="46">
        <f t="shared" si="290"/>
        <v>5.5319691883286129E-2</v>
      </c>
      <c r="AG768" s="23">
        <f t="shared" si="291"/>
        <v>0.63120205411142583</v>
      </c>
      <c r="AH768" s="23">
        <f t="shared" si="292"/>
        <v>1.6742446389327243</v>
      </c>
      <c r="AI768" s="155">
        <f t="shared" si="293"/>
        <v>5.6070054297247249E-2</v>
      </c>
      <c r="AJ768" s="155">
        <f t="shared" si="294"/>
        <v>9.4763059381094791E-2</v>
      </c>
      <c r="AK768" s="155">
        <f t="shared" si="295"/>
        <v>0.15083311367834204</v>
      </c>
      <c r="AL768" s="155">
        <f t="shared" si="296"/>
        <v>2.9234764657816048</v>
      </c>
    </row>
    <row r="769" spans="1:38" s="156" customFormat="1" x14ac:dyDescent="0.35">
      <c r="A769" s="23">
        <f>'Uitgebreide invoer'!A769</f>
        <v>535.49999999999568</v>
      </c>
      <c r="B769" s="23">
        <f t="shared" si="275"/>
        <v>0.70000000000004547</v>
      </c>
      <c r="C769" s="23">
        <f>'Uitgebreide invoer'!B769</f>
        <v>0.15</v>
      </c>
      <c r="D769" s="23" t="str">
        <f>'Uitgebreide invoer'!C769</f>
        <v>30 - Grasachtigen en ondergedoken soorten</v>
      </c>
      <c r="E769" s="23">
        <f>'Uitgebreide invoer'!D769</f>
        <v>30</v>
      </c>
      <c r="F769" s="23">
        <f>'Uitgebreide invoer'!E769</f>
        <v>1.5</v>
      </c>
      <c r="G769" s="23">
        <f>'Uitgebreide invoer'!F769</f>
        <v>1.2</v>
      </c>
      <c r="H769" s="23">
        <f>'Uitgebreide invoer'!G769</f>
        <v>1.2</v>
      </c>
      <c r="I769" s="23">
        <f>'Uitgebreide invoer'!H769</f>
        <v>1</v>
      </c>
      <c r="J769" s="24">
        <f>J768+(+H769-I769)/(MAX('Invoerblad heterogene watergang'!$H$9:$H$17))*B769</f>
        <v>1.1529999999999831</v>
      </c>
      <c r="K769" s="24">
        <f t="shared" si="297"/>
        <v>1.9813088619314727</v>
      </c>
      <c r="L769" s="79">
        <f t="shared" si="298"/>
        <v>0.8271154705280559</v>
      </c>
      <c r="M769" s="91">
        <f>'Uitgebreide invoer'!K769</f>
        <v>100</v>
      </c>
      <c r="N769" s="89">
        <f t="shared" si="276"/>
        <v>1.8529999999999831</v>
      </c>
      <c r="O769" s="93" t="str">
        <f>'Uitgebreide invoer'!L769</f>
        <v>Begroeiing volgt bodemverloop</v>
      </c>
      <c r="P769" s="23">
        <f t="shared" si="277"/>
        <v>0.7</v>
      </c>
      <c r="Q769" s="24">
        <f t="shared" si="278"/>
        <v>1.7048448620479648E-3</v>
      </c>
      <c r="R769" s="23">
        <f>'Uitgebreide invoer'!I769</f>
        <v>0</v>
      </c>
      <c r="S769" s="23">
        <f t="shared" si="279"/>
        <v>0</v>
      </c>
      <c r="T769" s="24">
        <f t="shared" si="299"/>
        <v>0.12711547052805594</v>
      </c>
      <c r="U769" s="23" t="str">
        <f>'Uitgebreide invoer'!J769</f>
        <v>Nee</v>
      </c>
      <c r="V769" s="23">
        <f t="shared" si="280"/>
        <v>0.1767760789050207</v>
      </c>
      <c r="W769" s="23">
        <f t="shared" si="281"/>
        <v>1.6583213468936373</v>
      </c>
      <c r="X769" s="23">
        <f t="shared" si="282"/>
        <v>0.10659941104669317</v>
      </c>
      <c r="Y769" s="23">
        <f t="shared" si="283"/>
        <v>2.0187185670139383</v>
      </c>
      <c r="Z769" s="23">
        <f t="shared" si="284"/>
        <v>4.1822072397184291</v>
      </c>
      <c r="AA769" s="23">
        <f t="shared" si="285"/>
        <v>0.48269214108812319</v>
      </c>
      <c r="AB769" s="23">
        <f t="shared" si="286"/>
        <v>1.8419424881089175</v>
      </c>
      <c r="AC769" s="23">
        <f t="shared" si="287"/>
        <v>1.3512600915745852</v>
      </c>
      <c r="AD769" s="23">
        <f t="shared" si="288"/>
        <v>55.258274643267526</v>
      </c>
      <c r="AE769" s="23">
        <f t="shared" si="289"/>
        <v>-0.15</v>
      </c>
      <c r="AF769" s="46">
        <f t="shared" si="290"/>
        <v>5.5876545225011676E-2</v>
      </c>
      <c r="AG769" s="23">
        <f t="shared" si="291"/>
        <v>0.6274896984999222</v>
      </c>
      <c r="AH769" s="23">
        <f t="shared" si="292"/>
        <v>1.6720064372262542</v>
      </c>
      <c r="AI769" s="155">
        <f t="shared" si="293"/>
        <v>5.6632145820007709E-2</v>
      </c>
      <c r="AJ769" s="155">
        <f t="shared" si="294"/>
        <v>9.4206785611209973E-2</v>
      </c>
      <c r="AK769" s="155">
        <f t="shared" si="295"/>
        <v>0.15083893143121768</v>
      </c>
      <c r="AL769" s="155">
        <f t="shared" si="296"/>
        <v>2.9266641431340319</v>
      </c>
    </row>
    <row r="770" spans="1:38" s="156" customFormat="1" x14ac:dyDescent="0.35">
      <c r="A770" s="23">
        <f>'Uitgebreide invoer'!A770</f>
        <v>536.19999999999573</v>
      </c>
      <c r="B770" s="23">
        <f t="shared" si="275"/>
        <v>0.70000000000004547</v>
      </c>
      <c r="C770" s="23">
        <f>'Uitgebreide invoer'!B770</f>
        <v>0.15</v>
      </c>
      <c r="D770" s="23" t="str">
        <f>'Uitgebreide invoer'!C770</f>
        <v>30 - Grasachtigen en ondergedoken soorten</v>
      </c>
      <c r="E770" s="23">
        <f>'Uitgebreide invoer'!D770</f>
        <v>30</v>
      </c>
      <c r="F770" s="23">
        <f>'Uitgebreide invoer'!E770</f>
        <v>1.5</v>
      </c>
      <c r="G770" s="23">
        <f>'Uitgebreide invoer'!F770</f>
        <v>1.2</v>
      </c>
      <c r="H770" s="23">
        <f>'Uitgebreide invoer'!G770</f>
        <v>1.2</v>
      </c>
      <c r="I770" s="23">
        <f>'Uitgebreide invoer'!H770</f>
        <v>1</v>
      </c>
      <c r="J770" s="24">
        <f>J769+(+H770-I770)/(MAX('Invoerblad heterogene watergang'!$H$9:$H$17))*B770</f>
        <v>1.1531999999999831</v>
      </c>
      <c r="K770" s="24">
        <f t="shared" si="297"/>
        <v>1.9824939342870891</v>
      </c>
      <c r="L770" s="79">
        <f t="shared" si="298"/>
        <v>0.82810886193148958</v>
      </c>
      <c r="M770" s="91">
        <f>'Uitgebreide invoer'!K770</f>
        <v>100</v>
      </c>
      <c r="N770" s="89">
        <f t="shared" si="276"/>
        <v>1.8531999999999831</v>
      </c>
      <c r="O770" s="93" t="str">
        <f>'Uitgebreide invoer'!L770</f>
        <v>Begroeiing volgt bodemverloop</v>
      </c>
      <c r="P770" s="23">
        <f t="shared" si="277"/>
        <v>0.7</v>
      </c>
      <c r="Q770" s="24">
        <f t="shared" si="278"/>
        <v>1.6929605080233175E-3</v>
      </c>
      <c r="R770" s="23">
        <f>'Uitgebreide invoer'!I770</f>
        <v>0</v>
      </c>
      <c r="S770" s="23">
        <f t="shared" si="279"/>
        <v>0</v>
      </c>
      <c r="T770" s="24">
        <f t="shared" si="299"/>
        <v>0.12810886193148963</v>
      </c>
      <c r="U770" s="23" t="str">
        <f>'Uitgebreide invoer'!J770</f>
        <v>Nee</v>
      </c>
      <c r="V770" s="23">
        <f t="shared" si="280"/>
        <v>0.17834845507585978</v>
      </c>
      <c r="W770" s="23">
        <f t="shared" si="281"/>
        <v>1.6619030705353224</v>
      </c>
      <c r="X770" s="23">
        <f t="shared" si="282"/>
        <v>0.10731579851911052</v>
      </c>
      <c r="Y770" s="23">
        <f t="shared" si="283"/>
        <v>2.0223770651319879</v>
      </c>
      <c r="Z770" s="23">
        <f t="shared" si="284"/>
        <v>4.1857889633601149</v>
      </c>
      <c r="AA770" s="23">
        <f t="shared" si="285"/>
        <v>0.48315313620315387</v>
      </c>
      <c r="AB770" s="23">
        <f t="shared" si="286"/>
        <v>1.8440286100561281</v>
      </c>
      <c r="AC770" s="23">
        <f t="shared" si="287"/>
        <v>1.3693801965961288</v>
      </c>
      <c r="AD770" s="23">
        <f t="shared" si="288"/>
        <v>55.320858301683842</v>
      </c>
      <c r="AE770" s="23">
        <f t="shared" si="289"/>
        <v>-0.15</v>
      </c>
      <c r="AF770" s="46">
        <f t="shared" si="290"/>
        <v>5.6427873088038413E-2</v>
      </c>
      <c r="AG770" s="23">
        <f t="shared" si="291"/>
        <v>0.62381417941307726</v>
      </c>
      <c r="AH770" s="23">
        <f t="shared" si="292"/>
        <v>1.6697860501704724</v>
      </c>
      <c r="AI770" s="155">
        <f t="shared" si="293"/>
        <v>5.7188630808107786E-2</v>
      </c>
      <c r="AJ770" s="155">
        <f t="shared" si="294"/>
        <v>9.3656028374704645E-2</v>
      </c>
      <c r="AK770" s="155">
        <f t="shared" si="295"/>
        <v>0.15084465918281242</v>
      </c>
      <c r="AL770" s="155">
        <f t="shared" si="296"/>
        <v>2.9298704865188601</v>
      </c>
    </row>
    <row r="771" spans="1:38" s="156" customFormat="1" x14ac:dyDescent="0.35">
      <c r="A771" s="23">
        <f>'Uitgebreide invoer'!A771</f>
        <v>536.89999999999577</v>
      </c>
      <c r="B771" s="23">
        <f t="shared" si="275"/>
        <v>0.70000000000004547</v>
      </c>
      <c r="C771" s="23">
        <f>'Uitgebreide invoer'!B771</f>
        <v>0.15</v>
      </c>
      <c r="D771" s="23" t="str">
        <f>'Uitgebreide invoer'!C771</f>
        <v>30 - Grasachtigen en ondergedoken soorten</v>
      </c>
      <c r="E771" s="23">
        <f>'Uitgebreide invoer'!D771</f>
        <v>30</v>
      </c>
      <c r="F771" s="23">
        <f>'Uitgebreide invoer'!E771</f>
        <v>1.5</v>
      </c>
      <c r="G771" s="23">
        <f>'Uitgebreide invoer'!F771</f>
        <v>1.2</v>
      </c>
      <c r="H771" s="23">
        <f>'Uitgebreide invoer'!G771</f>
        <v>1.2</v>
      </c>
      <c r="I771" s="23">
        <f>'Uitgebreide invoer'!H771</f>
        <v>1</v>
      </c>
      <c r="J771" s="24">
        <f>J770+(+H771-I771)/(MAX('Invoerblad heterogene watergang'!$H$9:$H$17))*B771</f>
        <v>1.1533999999999831</v>
      </c>
      <c r="K771" s="24">
        <f t="shared" si="297"/>
        <v>1.9836707867743575</v>
      </c>
      <c r="L771" s="79">
        <f t="shared" si="298"/>
        <v>0.82909393428710598</v>
      </c>
      <c r="M771" s="91">
        <f>'Uitgebreide invoer'!K771</f>
        <v>100</v>
      </c>
      <c r="N771" s="89">
        <f t="shared" si="276"/>
        <v>1.8533999999999831</v>
      </c>
      <c r="O771" s="93" t="str">
        <f>'Uitgebreide invoer'!L771</f>
        <v>Begroeiing volgt bodemverloop</v>
      </c>
      <c r="P771" s="23">
        <f t="shared" si="277"/>
        <v>0.7</v>
      </c>
      <c r="Q771" s="24">
        <f t="shared" si="278"/>
        <v>1.6812178389546764E-3</v>
      </c>
      <c r="R771" s="23">
        <f>'Uitgebreide invoer'!I771</f>
        <v>0</v>
      </c>
      <c r="S771" s="23">
        <f t="shared" si="279"/>
        <v>0</v>
      </c>
      <c r="T771" s="24">
        <f t="shared" si="299"/>
        <v>0.12909393428710603</v>
      </c>
      <c r="U771" s="23" t="str">
        <f>'Uitgebreide invoer'!J771</f>
        <v>Nee</v>
      </c>
      <c r="V771" s="23">
        <f t="shared" si="280"/>
        <v>0.17991058694911269</v>
      </c>
      <c r="W771" s="23">
        <f t="shared" si="281"/>
        <v>1.6654547994235394</v>
      </c>
      <c r="X771" s="23">
        <f t="shared" si="282"/>
        <v>0.10802489927158923</v>
      </c>
      <c r="Y771" s="23">
        <f t="shared" si="283"/>
        <v>2.0260078489520352</v>
      </c>
      <c r="Z771" s="23">
        <f t="shared" si="284"/>
        <v>4.1893406922483321</v>
      </c>
      <c r="AA771" s="23">
        <f t="shared" si="285"/>
        <v>0.48361019019074308</v>
      </c>
      <c r="AB771" s="23">
        <f t="shared" si="286"/>
        <v>1.8460972620029226</v>
      </c>
      <c r="AC771" s="23">
        <f t="shared" si="287"/>
        <v>1.3874527992816552</v>
      </c>
      <c r="AD771" s="23">
        <f t="shared" si="288"/>
        <v>55.38291786008768</v>
      </c>
      <c r="AE771" s="23">
        <f t="shared" si="289"/>
        <v>-0.15</v>
      </c>
      <c r="AF771" s="46">
        <f t="shared" si="290"/>
        <v>5.6973713806125016E-2</v>
      </c>
      <c r="AG771" s="23">
        <f t="shared" si="291"/>
        <v>0.6201752412924999</v>
      </c>
      <c r="AH771" s="23">
        <f t="shared" si="292"/>
        <v>1.6675835307506373</v>
      </c>
      <c r="AI771" s="155">
        <f t="shared" si="293"/>
        <v>5.7739548885715995E-2</v>
      </c>
      <c r="AJ771" s="155">
        <f t="shared" si="294"/>
        <v>9.3110749479740962E-2</v>
      </c>
      <c r="AK771" s="155">
        <f t="shared" si="295"/>
        <v>0.15085029836545696</v>
      </c>
      <c r="AL771" s="155">
        <f t="shared" si="296"/>
        <v>2.9330945476836705</v>
      </c>
    </row>
    <row r="772" spans="1:38" s="156" customFormat="1" x14ac:dyDescent="0.35">
      <c r="A772" s="23">
        <f>'Uitgebreide invoer'!A772</f>
        <v>537.59999999999582</v>
      </c>
      <c r="B772" s="23">
        <f t="shared" si="275"/>
        <v>0.70000000000004547</v>
      </c>
      <c r="C772" s="23">
        <f>'Uitgebreide invoer'!B772</f>
        <v>0.15</v>
      </c>
      <c r="D772" s="23" t="str">
        <f>'Uitgebreide invoer'!C772</f>
        <v>30 - Grasachtigen en ondergedoken soorten</v>
      </c>
      <c r="E772" s="23">
        <f>'Uitgebreide invoer'!D772</f>
        <v>30</v>
      </c>
      <c r="F772" s="23">
        <f>'Uitgebreide invoer'!E772</f>
        <v>1.5</v>
      </c>
      <c r="G772" s="23">
        <f>'Uitgebreide invoer'!F772</f>
        <v>1.2</v>
      </c>
      <c r="H772" s="23">
        <f>'Uitgebreide invoer'!G772</f>
        <v>1.2</v>
      </c>
      <c r="I772" s="23">
        <f>'Uitgebreide invoer'!H772</f>
        <v>1</v>
      </c>
      <c r="J772" s="24">
        <f>J771+(+H772-I772)/(MAX('Invoerblad heterogene watergang'!$H$9:$H$17))*B772</f>
        <v>1.1535999999999831</v>
      </c>
      <c r="K772" s="24">
        <f t="shared" si="297"/>
        <v>1.9848395173762763</v>
      </c>
      <c r="L772" s="79">
        <f t="shared" si="298"/>
        <v>0.8300707867743744</v>
      </c>
      <c r="M772" s="91">
        <f>'Uitgebreide invoer'!K772</f>
        <v>100</v>
      </c>
      <c r="N772" s="89">
        <f t="shared" si="276"/>
        <v>1.853599999999983</v>
      </c>
      <c r="O772" s="93" t="str">
        <f>'Uitgebreide invoer'!L772</f>
        <v>Begroeiing volgt bodemverloop</v>
      </c>
      <c r="P772" s="23">
        <f t="shared" si="277"/>
        <v>0.7</v>
      </c>
      <c r="Q772" s="24">
        <f t="shared" si="278"/>
        <v>1.6696151455980212E-3</v>
      </c>
      <c r="R772" s="23">
        <f>'Uitgebreide invoer'!I772</f>
        <v>0</v>
      </c>
      <c r="S772" s="23">
        <f t="shared" si="279"/>
        <v>0</v>
      </c>
      <c r="T772" s="24">
        <f t="shared" si="299"/>
        <v>0.13007078677437445</v>
      </c>
      <c r="U772" s="23" t="str">
        <f>'Uitgebreide invoer'!J772</f>
        <v>Nee</v>
      </c>
      <c r="V772" s="23">
        <f t="shared" si="280"/>
        <v>0.1814625584874065</v>
      </c>
      <c r="W772" s="23">
        <f t="shared" si="281"/>
        <v>1.6689768911549503</v>
      </c>
      <c r="X772" s="23">
        <f t="shared" si="282"/>
        <v>0.10872682506816042</v>
      </c>
      <c r="Y772" s="23">
        <f t="shared" si="283"/>
        <v>2.0296112107135924</v>
      </c>
      <c r="Z772" s="23">
        <f t="shared" si="284"/>
        <v>4.1928627839797423</v>
      </c>
      <c r="AA772" s="23">
        <f t="shared" si="285"/>
        <v>0.48406335129029548</v>
      </c>
      <c r="AB772" s="23">
        <f t="shared" si="286"/>
        <v>1.8481486522261859</v>
      </c>
      <c r="AC772" s="23">
        <f t="shared" si="287"/>
        <v>1.4054770263607566</v>
      </c>
      <c r="AD772" s="23">
        <f t="shared" si="288"/>
        <v>55.444459566785575</v>
      </c>
      <c r="AE772" s="23">
        <f t="shared" si="289"/>
        <v>-0.15</v>
      </c>
      <c r="AF772" s="46">
        <f t="shared" si="290"/>
        <v>5.7514107013839778E-2</v>
      </c>
      <c r="AG772" s="23">
        <f t="shared" si="291"/>
        <v>0.61657261990773482</v>
      </c>
      <c r="AH772" s="23">
        <f t="shared" si="292"/>
        <v>1.6653989197103338</v>
      </c>
      <c r="AI772" s="155">
        <f t="shared" si="293"/>
        <v>5.828494096426784E-2</v>
      </c>
      <c r="AJ772" s="155">
        <f t="shared" si="294"/>
        <v>9.2570909432202295E-2</v>
      </c>
      <c r="AK772" s="155">
        <f t="shared" si="295"/>
        <v>0.15085585039647015</v>
      </c>
      <c r="AL772" s="155">
        <f t="shared" si="296"/>
        <v>2.936335409438426</v>
      </c>
    </row>
    <row r="773" spans="1:38" s="156" customFormat="1" x14ac:dyDescent="0.35">
      <c r="A773" s="23">
        <f>'Uitgebreide invoer'!A773</f>
        <v>538.29999999999586</v>
      </c>
      <c r="B773" s="23">
        <f t="shared" ref="B773:B836" si="300">A774-A773</f>
        <v>0.70000000000004547</v>
      </c>
      <c r="C773" s="23">
        <f>'Uitgebreide invoer'!B773</f>
        <v>0.15</v>
      </c>
      <c r="D773" s="23" t="str">
        <f>'Uitgebreide invoer'!C773</f>
        <v>30 - Grasachtigen en ondergedoken soorten</v>
      </c>
      <c r="E773" s="23">
        <f>'Uitgebreide invoer'!D773</f>
        <v>30</v>
      </c>
      <c r="F773" s="23">
        <f>'Uitgebreide invoer'!E773</f>
        <v>1.5</v>
      </c>
      <c r="G773" s="23">
        <f>'Uitgebreide invoer'!F773</f>
        <v>1.2</v>
      </c>
      <c r="H773" s="23">
        <f>'Uitgebreide invoer'!G773</f>
        <v>1.2</v>
      </c>
      <c r="I773" s="23">
        <f>'Uitgebreide invoer'!H773</f>
        <v>1</v>
      </c>
      <c r="J773" s="24">
        <f>J772+(+H773-I773)/(MAX('Invoerblad heterogene watergang'!$H$9:$H$17))*B773</f>
        <v>1.1537999999999831</v>
      </c>
      <c r="K773" s="24">
        <f t="shared" si="297"/>
        <v>1.9860002228804423</v>
      </c>
      <c r="L773" s="79">
        <f t="shared" si="298"/>
        <v>0.83103951737629322</v>
      </c>
      <c r="M773" s="91">
        <f>'Uitgebreide invoer'!K773</f>
        <v>100</v>
      </c>
      <c r="N773" s="89">
        <f t="shared" ref="N773:N836" si="301">IF(O773="Begroeiing volgt horizontaal peil",$J$4+$P$4,J773+P773)</f>
        <v>1.853799999999983</v>
      </c>
      <c r="O773" s="93" t="str">
        <f>'Uitgebreide invoer'!L773</f>
        <v>Begroeiing volgt bodemverloop</v>
      </c>
      <c r="P773" s="23">
        <f t="shared" ref="P773:P836" si="302">M773/100*$L$4</f>
        <v>0.7</v>
      </c>
      <c r="Q773" s="24">
        <f t="shared" ref="Q773:Q836" si="303">((-AC773+(AC773^2-4*AD773*AE773)^0.5)/(2*AD773))^2</f>
        <v>1.6581507202371552E-3</v>
      </c>
      <c r="R773" s="23">
        <f>'Uitgebreide invoer'!I773</f>
        <v>0</v>
      </c>
      <c r="S773" s="23">
        <f t="shared" ref="S773:S836" si="304">P773*R773</f>
        <v>0</v>
      </c>
      <c r="T773" s="24">
        <f t="shared" si="299"/>
        <v>0.13103951737629327</v>
      </c>
      <c r="U773" s="23" t="str">
        <f>'Uitgebreide invoer'!J773</f>
        <v>Nee</v>
      </c>
      <c r="V773" s="23">
        <f t="shared" ref="V773:V836" si="305">IF(((+T773*(G773+(F773*T773))+S773)*(IF(U773="Ja",0.5,1))+Y773*(IF(U773="Ja",0.5,0)))&lt;0,0,((+T773*(G773+(F773*T773))+S773)*(IF(U773="Ja",0.5,1))+Y773*(IF(U773="Ja",0.5,0))))</f>
        <v>0.1830044535228697</v>
      </c>
      <c r="W773" s="23">
        <f t="shared" ref="W773:W836" si="306">(+G773+(2*T773*(1+F773^2)^0.5)+2*(IF(R773&gt;0,1,0))*P773)*(IF(U773="Ja",0.5,1))+Z773*(IF(U773="Ja",0.5,0))</f>
        <v>1.6724696990122796</v>
      </c>
      <c r="X773" s="23">
        <f t="shared" ref="X773:X836" si="307">V773/W773</f>
        <v>0.10942168556533355</v>
      </c>
      <c r="Y773" s="23">
        <f t="shared" ref="Y773:Y836" si="308">L773*($G773+($F773*L773))</f>
        <v>2.0331874400130849</v>
      </c>
      <c r="Z773" s="23">
        <f t="shared" ref="Z773:Z836" si="309">$G773+(2*L773*(1+$F773^2)^0.5)</f>
        <v>4.1963555918370723</v>
      </c>
      <c r="AA773" s="23">
        <f t="shared" ref="AA773:AA836" si="310">Y773/Z773</f>
        <v>0.48451266712671509</v>
      </c>
      <c r="AB773" s="23">
        <f t="shared" ref="AB773:AB836" si="311">Y773-V773</f>
        <v>1.8501829864902153</v>
      </c>
      <c r="AC773" s="23">
        <f t="shared" ref="AC773:AC836" si="312">34*V773*X773^(2/3)</f>
        <v>1.4234520516629177</v>
      </c>
      <c r="AD773" s="23">
        <f t="shared" ref="AD773:AD836" si="313">E773*AB773</f>
        <v>55.505489594706461</v>
      </c>
      <c r="AE773" s="23">
        <f t="shared" ref="AE773:AE836" si="314">-C773</f>
        <v>-0.15</v>
      </c>
      <c r="AF773" s="46">
        <f t="shared" ref="AF773:AF836" si="315">(+(Q773^0.5))*V773*(X773^0.666)*34</f>
        <v>5.8049093533622392E-2</v>
      </c>
      <c r="AG773" s="23">
        <f t="shared" ref="AG773:AG836" si="316">(+C773-AF773)/C773</f>
        <v>0.61300604310918405</v>
      </c>
      <c r="AH773" s="23">
        <f t="shared" ref="AH773:AH836" si="317">J773+AG773*L773</f>
        <v>1.6632322462141906</v>
      </c>
      <c r="AI773" s="155">
        <f t="shared" ref="AI773:AI836" si="318">34*V773*X773^0.66*Q773^0.5</f>
        <v>5.8824849129060899E-2</v>
      </c>
      <c r="AJ773" s="155">
        <f t="shared" ref="AJ773:AJ836" si="319">E773*AB773*Q773</f>
        <v>9.2036467548578443E-2</v>
      </c>
      <c r="AK773" s="155">
        <f t="shared" ref="AK773:AK836" si="320">AJ773+AI773</f>
        <v>0.15086131667763936</v>
      </c>
      <c r="AL773" s="155">
        <f t="shared" ref="AL773:AL836" si="321">AK773/(Y773*AA773^0.66*Q773^0.5)</f>
        <v>2.939592184624622</v>
      </c>
    </row>
    <row r="774" spans="1:38" s="156" customFormat="1" x14ac:dyDescent="0.35">
      <c r="A774" s="23">
        <f>'Uitgebreide invoer'!A774</f>
        <v>538.99999999999591</v>
      </c>
      <c r="B774" s="23">
        <f t="shared" si="300"/>
        <v>0.70000000000004547</v>
      </c>
      <c r="C774" s="23">
        <f>'Uitgebreide invoer'!B774</f>
        <v>0.15</v>
      </c>
      <c r="D774" s="23" t="str">
        <f>'Uitgebreide invoer'!C774</f>
        <v>30 - Grasachtigen en ondergedoken soorten</v>
      </c>
      <c r="E774" s="23">
        <f>'Uitgebreide invoer'!D774</f>
        <v>30</v>
      </c>
      <c r="F774" s="23">
        <f>'Uitgebreide invoer'!E774</f>
        <v>1.5</v>
      </c>
      <c r="G774" s="23">
        <f>'Uitgebreide invoer'!F774</f>
        <v>1.2</v>
      </c>
      <c r="H774" s="23">
        <f>'Uitgebreide invoer'!G774</f>
        <v>1.2</v>
      </c>
      <c r="I774" s="23">
        <f>'Uitgebreide invoer'!H774</f>
        <v>1</v>
      </c>
      <c r="J774" s="24">
        <f>J773+(+H774-I774)/(MAX('Invoerblad heterogene watergang'!$H$9:$H$17))*B774</f>
        <v>1.153999999999983</v>
      </c>
      <c r="K774" s="24">
        <f t="shared" ref="K774:K837" si="322">IF(C774&lt;0,+K773-Q774*B774,+K773+Q774*B774)</f>
        <v>1.9871529988811831</v>
      </c>
      <c r="L774" s="79">
        <f t="shared" ref="L774:L837" si="323">K773-J774</f>
        <v>0.83200022288045927</v>
      </c>
      <c r="M774" s="91">
        <f>'Uitgebreide invoer'!K774</f>
        <v>100</v>
      </c>
      <c r="N774" s="89">
        <f t="shared" si="301"/>
        <v>1.853999999999983</v>
      </c>
      <c r="O774" s="93" t="str">
        <f>'Uitgebreide invoer'!L774</f>
        <v>Begroeiing volgt bodemverloop</v>
      </c>
      <c r="P774" s="23">
        <f t="shared" si="302"/>
        <v>0.7</v>
      </c>
      <c r="Q774" s="24">
        <f t="shared" si="303"/>
        <v>1.6468228582009611E-3</v>
      </c>
      <c r="R774" s="23">
        <f>'Uitgebreide invoer'!I774</f>
        <v>0</v>
      </c>
      <c r="S774" s="23">
        <f t="shared" si="304"/>
        <v>0</v>
      </c>
      <c r="T774" s="24">
        <f t="shared" ref="T774:T837" si="324">IF((IF(B774="","",(+K773-J774)-P774))&lt;0,0,(IF(B774="","",(+K773-J774)-P774)))</f>
        <v>0.13200022288045932</v>
      </c>
      <c r="U774" s="23" t="str">
        <f>'Uitgebreide invoer'!J774</f>
        <v>Nee</v>
      </c>
      <c r="V774" s="23">
        <f t="shared" si="305"/>
        <v>0.1845363557172876</v>
      </c>
      <c r="W774" s="23">
        <f t="shared" si="306"/>
        <v>1.6759335719681709</v>
      </c>
      <c r="X774" s="23">
        <f t="shared" si="307"/>
        <v>0.11010958835353665</v>
      </c>
      <c r="Y774" s="23">
        <f t="shared" si="308"/>
        <v>2.036736823766252</v>
      </c>
      <c r="Z774" s="23">
        <f t="shared" si="309"/>
        <v>4.199819464792963</v>
      </c>
      <c r="AA774" s="23">
        <f t="shared" si="310"/>
        <v>0.48495818471250796</v>
      </c>
      <c r="AB774" s="23">
        <f t="shared" si="311"/>
        <v>1.8522004680489643</v>
      </c>
      <c r="AC774" s="23">
        <f t="shared" si="312"/>
        <v>1.4413770942829809</v>
      </c>
      <c r="AD774" s="23">
        <f t="shared" si="313"/>
        <v>55.566014041468932</v>
      </c>
      <c r="AE774" s="23">
        <f t="shared" si="314"/>
        <v>-0.15</v>
      </c>
      <c r="AF774" s="46">
        <f t="shared" si="315"/>
        <v>5.8578715269096741E-2</v>
      </c>
      <c r="AG774" s="23">
        <f t="shared" si="316"/>
        <v>0.60947523153935501</v>
      </c>
      <c r="AH774" s="23">
        <f t="shared" si="317"/>
        <v>1.6610835284808458</v>
      </c>
      <c r="AI774" s="155">
        <f t="shared" si="318"/>
        <v>5.9359316532156009E-2</v>
      </c>
      <c r="AJ774" s="155">
        <f t="shared" si="319"/>
        <v>9.1507382062606599E-2</v>
      </c>
      <c r="AK774" s="155">
        <f t="shared" si="320"/>
        <v>0.15086669859476259</v>
      </c>
      <c r="AL774" s="155">
        <f t="shared" si="321"/>
        <v>2.9428640151209255</v>
      </c>
    </row>
    <row r="775" spans="1:38" s="156" customFormat="1" x14ac:dyDescent="0.35">
      <c r="A775" s="23">
        <f>'Uitgebreide invoer'!A775</f>
        <v>539.69999999999595</v>
      </c>
      <c r="B775" s="23">
        <f t="shared" si="300"/>
        <v>0.70000000000004547</v>
      </c>
      <c r="C775" s="23">
        <f>'Uitgebreide invoer'!B775</f>
        <v>0.15</v>
      </c>
      <c r="D775" s="23" t="str">
        <f>'Uitgebreide invoer'!C775</f>
        <v>30 - Grasachtigen en ondergedoken soorten</v>
      </c>
      <c r="E775" s="23">
        <f>'Uitgebreide invoer'!D775</f>
        <v>30</v>
      </c>
      <c r="F775" s="23">
        <f>'Uitgebreide invoer'!E775</f>
        <v>1.5</v>
      </c>
      <c r="G775" s="23">
        <f>'Uitgebreide invoer'!F775</f>
        <v>1.2</v>
      </c>
      <c r="H775" s="23">
        <f>'Uitgebreide invoer'!G775</f>
        <v>1.2</v>
      </c>
      <c r="I775" s="23">
        <f>'Uitgebreide invoer'!H775</f>
        <v>1</v>
      </c>
      <c r="J775" s="24">
        <f>J774+(+H775-I775)/(MAX('Invoerblad heterogene watergang'!$H$9:$H$17))*B775</f>
        <v>1.154199999999983</v>
      </c>
      <c r="K775" s="24">
        <f t="shared" si="322"/>
        <v>1.9882979397826714</v>
      </c>
      <c r="L775" s="79">
        <f t="shared" si="323"/>
        <v>0.83295299888120011</v>
      </c>
      <c r="M775" s="91">
        <f>'Uitgebreide invoer'!K775</f>
        <v>100</v>
      </c>
      <c r="N775" s="89">
        <f t="shared" si="301"/>
        <v>1.854199999999983</v>
      </c>
      <c r="O775" s="93" t="str">
        <f>'Uitgebreide invoer'!L775</f>
        <v>Begroeiing volgt bodemverloop</v>
      </c>
      <c r="P775" s="23">
        <f t="shared" si="302"/>
        <v>0.7</v>
      </c>
      <c r="Q775" s="24">
        <f t="shared" si="303"/>
        <v>1.6356298592689403E-3</v>
      </c>
      <c r="R775" s="23">
        <f>'Uitgebreide invoer'!I775</f>
        <v>0</v>
      </c>
      <c r="S775" s="23">
        <f t="shared" si="304"/>
        <v>0</v>
      </c>
      <c r="T775" s="24">
        <f t="shared" si="324"/>
        <v>0.13295299888120016</v>
      </c>
      <c r="U775" s="23" t="str">
        <f>'Uitgebreide invoer'!J775</f>
        <v>Nee</v>
      </c>
      <c r="V775" s="23">
        <f t="shared" si="305"/>
        <v>0.18605834852469683</v>
      </c>
      <c r="W775" s="23">
        <f t="shared" si="306"/>
        <v>1.6793688546928736</v>
      </c>
      <c r="X775" s="23">
        <f t="shared" si="307"/>
        <v>0.11079063899796067</v>
      </c>
      <c r="Y775" s="23">
        <f t="shared" si="308"/>
        <v>2.0402596461752167</v>
      </c>
      <c r="Z775" s="23">
        <f t="shared" si="309"/>
        <v>4.2032547475176658</v>
      </c>
      <c r="AA775" s="23">
        <f t="shared" si="310"/>
        <v>0.48539995045033651</v>
      </c>
      <c r="AB775" s="23">
        <f t="shared" si="311"/>
        <v>1.85420129765052</v>
      </c>
      <c r="AC775" s="23">
        <f t="shared" si="312"/>
        <v>1.4592514168152364</v>
      </c>
      <c r="AD775" s="23">
        <f t="shared" si="313"/>
        <v>55.626038929515602</v>
      </c>
      <c r="AE775" s="23">
        <f t="shared" si="314"/>
        <v>-0.15</v>
      </c>
      <c r="AF775" s="46">
        <f t="shared" si="315"/>
        <v>5.9103015104329339E-2</v>
      </c>
      <c r="AG775" s="23">
        <f t="shared" si="316"/>
        <v>0.60597989930447116</v>
      </c>
      <c r="AH775" s="23">
        <f t="shared" si="317"/>
        <v>1.65895277438737</v>
      </c>
      <c r="AI775" s="155">
        <f t="shared" si="318"/>
        <v>5.9888387291275769E-2</v>
      </c>
      <c r="AJ775" s="155">
        <f t="shared" si="319"/>
        <v>9.0983610225972192E-2</v>
      </c>
      <c r="AK775" s="155">
        <f t="shared" si="320"/>
        <v>0.15087199751724795</v>
      </c>
      <c r="AL775" s="155">
        <f t="shared" si="321"/>
        <v>2.946150070883899</v>
      </c>
    </row>
    <row r="776" spans="1:38" s="156" customFormat="1" x14ac:dyDescent="0.35">
      <c r="A776" s="23">
        <f>'Uitgebreide invoer'!A776</f>
        <v>540.399999999996</v>
      </c>
      <c r="B776" s="23">
        <f t="shared" si="300"/>
        <v>0.70000000000004547</v>
      </c>
      <c r="C776" s="23">
        <f>'Uitgebreide invoer'!B776</f>
        <v>0.15</v>
      </c>
      <c r="D776" s="23" t="str">
        <f>'Uitgebreide invoer'!C776</f>
        <v>30 - Grasachtigen en ondergedoken soorten</v>
      </c>
      <c r="E776" s="23">
        <f>'Uitgebreide invoer'!D776</f>
        <v>30</v>
      </c>
      <c r="F776" s="23">
        <f>'Uitgebreide invoer'!E776</f>
        <v>1.5</v>
      </c>
      <c r="G776" s="23">
        <f>'Uitgebreide invoer'!F776</f>
        <v>1.2</v>
      </c>
      <c r="H776" s="23">
        <f>'Uitgebreide invoer'!G776</f>
        <v>1.2</v>
      </c>
      <c r="I776" s="23">
        <f>'Uitgebreide invoer'!H776</f>
        <v>1</v>
      </c>
      <c r="J776" s="24">
        <f>J775+(+H776-I776)/(MAX('Invoerblad heterogene watergang'!$H$9:$H$17))*B776</f>
        <v>1.154399999999983</v>
      </c>
      <c r="K776" s="24">
        <f t="shared" si="322"/>
        <v>1.9894351388029516</v>
      </c>
      <c r="L776" s="79">
        <f t="shared" si="323"/>
        <v>0.83389793978268845</v>
      </c>
      <c r="M776" s="91">
        <f>'Uitgebreide invoer'!K776</f>
        <v>100</v>
      </c>
      <c r="N776" s="89">
        <f t="shared" si="301"/>
        <v>1.854399999999983</v>
      </c>
      <c r="O776" s="93" t="str">
        <f>'Uitgebreide invoer'!L776</f>
        <v>Begroeiing volgt bodemverloop</v>
      </c>
      <c r="P776" s="23">
        <f t="shared" si="302"/>
        <v>0.7</v>
      </c>
      <c r="Q776" s="24">
        <f t="shared" si="303"/>
        <v>1.6245700289715698E-3</v>
      </c>
      <c r="R776" s="23">
        <f>'Uitgebreide invoer'!I776</f>
        <v>0</v>
      </c>
      <c r="S776" s="23">
        <f t="shared" si="304"/>
        <v>0</v>
      </c>
      <c r="T776" s="24">
        <f t="shared" si="324"/>
        <v>0.13389793978268849</v>
      </c>
      <c r="U776" s="23" t="str">
        <f>'Uitgebreide invoer'!J776</f>
        <v>Nee</v>
      </c>
      <c r="V776" s="23">
        <f t="shared" si="305"/>
        <v>0.18757051515629888</v>
      </c>
      <c r="W776" s="23">
        <f t="shared" si="306"/>
        <v>1.6827758875654728</v>
      </c>
      <c r="X776" s="23">
        <f t="shared" si="307"/>
        <v>0.11146494107879291</v>
      </c>
      <c r="Y776" s="23">
        <f t="shared" si="308"/>
        <v>2.0437561886999442</v>
      </c>
      <c r="Z776" s="23">
        <f t="shared" si="309"/>
        <v>4.2066617803902648</v>
      </c>
      <c r="AA776" s="23">
        <f t="shared" si="310"/>
        <v>0.48583801013599404</v>
      </c>
      <c r="AB776" s="23">
        <f t="shared" si="311"/>
        <v>1.8561856735436453</v>
      </c>
      <c r="AC776" s="23">
        <f t="shared" si="312"/>
        <v>1.4770743236535528</v>
      </c>
      <c r="AD776" s="23">
        <f t="shared" si="313"/>
        <v>55.685570206309357</v>
      </c>
      <c r="AE776" s="23">
        <f t="shared" si="314"/>
        <v>-0.15</v>
      </c>
      <c r="AF776" s="46">
        <f t="shared" si="315"/>
        <v>5.96220368087403E-2</v>
      </c>
      <c r="AG776" s="23">
        <f t="shared" si="316"/>
        <v>0.60251975460839802</v>
      </c>
      <c r="AH776" s="23">
        <f t="shared" si="317"/>
        <v>1.6568399820462971</v>
      </c>
      <c r="AI776" s="155">
        <f t="shared" si="318"/>
        <v>6.0412106394403156E-2</v>
      </c>
      <c r="AJ776" s="155">
        <f t="shared" si="319"/>
        <v>9.0465108403362374E-2</v>
      </c>
      <c r="AK776" s="155">
        <f t="shared" si="320"/>
        <v>0.15087721479776553</v>
      </c>
      <c r="AL776" s="155">
        <f t="shared" si="321"/>
        <v>2.9494495490224368</v>
      </c>
    </row>
    <row r="777" spans="1:38" s="156" customFormat="1" x14ac:dyDescent="0.35">
      <c r="A777" s="23">
        <f>'Uitgebreide invoer'!A777</f>
        <v>541.09999999999604</v>
      </c>
      <c r="B777" s="23">
        <f t="shared" si="300"/>
        <v>0.70000000000004547</v>
      </c>
      <c r="C777" s="23">
        <f>'Uitgebreide invoer'!B777</f>
        <v>0.15</v>
      </c>
      <c r="D777" s="23" t="str">
        <f>'Uitgebreide invoer'!C777</f>
        <v>30 - Grasachtigen en ondergedoken soorten</v>
      </c>
      <c r="E777" s="23">
        <f>'Uitgebreide invoer'!D777</f>
        <v>30</v>
      </c>
      <c r="F777" s="23">
        <f>'Uitgebreide invoer'!E777</f>
        <v>1.5</v>
      </c>
      <c r="G777" s="23">
        <f>'Uitgebreide invoer'!F777</f>
        <v>1.2</v>
      </c>
      <c r="H777" s="23">
        <f>'Uitgebreide invoer'!G777</f>
        <v>1.2</v>
      </c>
      <c r="I777" s="23">
        <f>'Uitgebreide invoer'!H777</f>
        <v>1</v>
      </c>
      <c r="J777" s="24">
        <f>J776+(+H777-I777)/(MAX('Invoerblad heterogene watergang'!$H$9:$H$17))*B777</f>
        <v>1.154599999999983</v>
      </c>
      <c r="K777" s="24">
        <f t="shared" si="322"/>
        <v>1.9905646879788059</v>
      </c>
      <c r="L777" s="79">
        <f t="shared" si="323"/>
        <v>0.83483513880296867</v>
      </c>
      <c r="M777" s="91">
        <f>'Uitgebreide invoer'!K777</f>
        <v>100</v>
      </c>
      <c r="N777" s="89">
        <f t="shared" si="301"/>
        <v>1.8545999999999829</v>
      </c>
      <c r="O777" s="93" t="str">
        <f>'Uitgebreide invoer'!L777</f>
        <v>Begroeiing volgt bodemverloop</v>
      </c>
      <c r="P777" s="23">
        <f t="shared" si="302"/>
        <v>0.7</v>
      </c>
      <c r="Q777" s="24">
        <f t="shared" si="303"/>
        <v>1.6136416797915794E-3</v>
      </c>
      <c r="R777" s="23">
        <f>'Uitgebreide invoer'!I777</f>
        <v>0</v>
      </c>
      <c r="S777" s="23">
        <f t="shared" si="304"/>
        <v>0</v>
      </c>
      <c r="T777" s="24">
        <f t="shared" si="324"/>
        <v>0.13483513880296871</v>
      </c>
      <c r="U777" s="23" t="str">
        <f>'Uitgebreide invoer'!J777</f>
        <v>Nee</v>
      </c>
      <c r="V777" s="23">
        <f t="shared" si="305"/>
        <v>0.18907293854758622</v>
      </c>
      <c r="W777" s="23">
        <f t="shared" si="306"/>
        <v>1.6861550066884079</v>
      </c>
      <c r="X777" s="23">
        <f t="shared" si="307"/>
        <v>0.11213259623083149</v>
      </c>
      <c r="Y777" s="23">
        <f t="shared" si="308"/>
        <v>2.0472267300338203</v>
      </c>
      <c r="Z777" s="23">
        <f t="shared" si="309"/>
        <v>4.2100408995132002</v>
      </c>
      <c r="AA777" s="23">
        <f t="shared" si="310"/>
        <v>0.48627240896176033</v>
      </c>
      <c r="AB777" s="23">
        <f t="shared" si="311"/>
        <v>1.8581537914862341</v>
      </c>
      <c r="AC777" s="23">
        <f t="shared" si="312"/>
        <v>1.4948451593551848</v>
      </c>
      <c r="AD777" s="23">
        <f t="shared" si="313"/>
        <v>55.744613744587021</v>
      </c>
      <c r="AE777" s="23">
        <f t="shared" si="314"/>
        <v>-0.15</v>
      </c>
      <c r="AF777" s="46">
        <f t="shared" si="315"/>
        <v>6.0135824947390788E-2</v>
      </c>
      <c r="AG777" s="23">
        <f t="shared" si="316"/>
        <v>0.59909450035072809</v>
      </c>
      <c r="AH777" s="23">
        <f t="shared" si="317"/>
        <v>1.6547451403563782</v>
      </c>
      <c r="AI777" s="155">
        <f t="shared" si="318"/>
        <v>6.0930519609801059E-2</v>
      </c>
      <c r="AJ777" s="155">
        <f t="shared" si="319"/>
        <v>8.9951832162148165E-2</v>
      </c>
      <c r="AK777" s="155">
        <f t="shared" si="320"/>
        <v>0.15088235177194922</v>
      </c>
      <c r="AL777" s="155">
        <f t="shared" si="321"/>
        <v>2.9527616729046993</v>
      </c>
    </row>
    <row r="778" spans="1:38" s="156" customFormat="1" x14ac:dyDescent="0.35">
      <c r="A778" s="23">
        <f>'Uitgebreide invoer'!A778</f>
        <v>541.79999999999609</v>
      </c>
      <c r="B778" s="23">
        <f t="shared" si="300"/>
        <v>0.70000000000004547</v>
      </c>
      <c r="C778" s="23">
        <f>'Uitgebreide invoer'!B778</f>
        <v>0.15</v>
      </c>
      <c r="D778" s="23" t="str">
        <f>'Uitgebreide invoer'!C778</f>
        <v>30 - Grasachtigen en ondergedoken soorten</v>
      </c>
      <c r="E778" s="23">
        <f>'Uitgebreide invoer'!D778</f>
        <v>30</v>
      </c>
      <c r="F778" s="23">
        <f>'Uitgebreide invoer'!E778</f>
        <v>1.5</v>
      </c>
      <c r="G778" s="23">
        <f>'Uitgebreide invoer'!F778</f>
        <v>1.2</v>
      </c>
      <c r="H778" s="23">
        <f>'Uitgebreide invoer'!G778</f>
        <v>1.2</v>
      </c>
      <c r="I778" s="23">
        <f>'Uitgebreide invoer'!H778</f>
        <v>1</v>
      </c>
      <c r="J778" s="24">
        <f>J777+(+H778-I778)/(MAX('Invoerblad heterogene watergang'!$H$9:$H$17))*B778</f>
        <v>1.154799999999983</v>
      </c>
      <c r="K778" s="24">
        <f t="shared" si="322"/>
        <v>1.9916866781713964</v>
      </c>
      <c r="L778" s="79">
        <f t="shared" si="323"/>
        <v>0.83576468797882297</v>
      </c>
      <c r="M778" s="91">
        <f>'Uitgebreide invoer'!K778</f>
        <v>100</v>
      </c>
      <c r="N778" s="89">
        <f t="shared" si="301"/>
        <v>1.8547999999999829</v>
      </c>
      <c r="O778" s="93" t="str">
        <f>'Uitgebreide invoer'!L778</f>
        <v>Begroeiing volgt bodemverloop</v>
      </c>
      <c r="P778" s="23">
        <f t="shared" si="302"/>
        <v>0.7</v>
      </c>
      <c r="Q778" s="24">
        <f t="shared" si="303"/>
        <v>1.602843132272015E-3</v>
      </c>
      <c r="R778" s="23">
        <f>'Uitgebreide invoer'!I778</f>
        <v>0</v>
      </c>
      <c r="S778" s="23">
        <f t="shared" si="304"/>
        <v>0</v>
      </c>
      <c r="T778" s="24">
        <f t="shared" si="324"/>
        <v>0.13576468797882302</v>
      </c>
      <c r="U778" s="23" t="str">
        <f>'Uitgebreide invoer'!J778</f>
        <v>Nee</v>
      </c>
      <c r="V778" s="23">
        <f t="shared" si="305"/>
        <v>0.19056570132756839</v>
      </c>
      <c r="W778" s="23">
        <f t="shared" si="306"/>
        <v>1.6895065439050159</v>
      </c>
      <c r="X778" s="23">
        <f t="shared" si="307"/>
        <v>0.11279370418246927</v>
      </c>
      <c r="Y778" s="23">
        <f t="shared" si="308"/>
        <v>2.0506715460830964</v>
      </c>
      <c r="Z778" s="23">
        <f t="shared" si="309"/>
        <v>4.2133924367298077</v>
      </c>
      <c r="AA778" s="23">
        <f t="shared" si="310"/>
        <v>0.48670319152011138</v>
      </c>
      <c r="AB778" s="23">
        <f t="shared" si="311"/>
        <v>1.8601058447555281</v>
      </c>
      <c r="AC778" s="23">
        <f t="shared" si="312"/>
        <v>1.512563307065838</v>
      </c>
      <c r="AD778" s="23">
        <f t="shared" si="313"/>
        <v>55.803175342665845</v>
      </c>
      <c r="AE778" s="23">
        <f t="shared" si="314"/>
        <v>-0.15</v>
      </c>
      <c r="AF778" s="46">
        <f t="shared" si="315"/>
        <v>6.0644424796378292E-2</v>
      </c>
      <c r="AG778" s="23">
        <f t="shared" si="316"/>
        <v>0.59570383469081134</v>
      </c>
      <c r="AH778" s="23">
        <f t="shared" si="317"/>
        <v>1.6526682295281372</v>
      </c>
      <c r="AI778" s="155">
        <f t="shared" si="318"/>
        <v>6.1443673401180579E-2</v>
      </c>
      <c r="AJ778" s="155">
        <f t="shared" si="319"/>
        <v>8.9443736356962997E-2</v>
      </c>
      <c r="AK778" s="155">
        <f t="shared" si="320"/>
        <v>0.15088740975814358</v>
      </c>
      <c r="AL778" s="155">
        <f t="shared" si="321"/>
        <v>2.9560856912962508</v>
      </c>
    </row>
    <row r="779" spans="1:38" s="156" customFormat="1" x14ac:dyDescent="0.35">
      <c r="A779" s="23">
        <f>'Uitgebreide invoer'!A779</f>
        <v>542.49999999999613</v>
      </c>
      <c r="B779" s="23">
        <f t="shared" si="300"/>
        <v>0.70000000000004547</v>
      </c>
      <c r="C779" s="23">
        <f>'Uitgebreide invoer'!B779</f>
        <v>0.15</v>
      </c>
      <c r="D779" s="23" t="str">
        <f>'Uitgebreide invoer'!C779</f>
        <v>30 - Grasachtigen en ondergedoken soorten</v>
      </c>
      <c r="E779" s="23">
        <f>'Uitgebreide invoer'!D779</f>
        <v>30</v>
      </c>
      <c r="F779" s="23">
        <f>'Uitgebreide invoer'!E779</f>
        <v>1.5</v>
      </c>
      <c r="G779" s="23">
        <f>'Uitgebreide invoer'!F779</f>
        <v>1.2</v>
      </c>
      <c r="H779" s="23">
        <f>'Uitgebreide invoer'!G779</f>
        <v>1.2</v>
      </c>
      <c r="I779" s="23">
        <f>'Uitgebreide invoer'!H779</f>
        <v>1</v>
      </c>
      <c r="J779" s="24">
        <f>J778+(+H779-I779)/(MAX('Invoerblad heterogene watergang'!$H$9:$H$17))*B779</f>
        <v>1.1549999999999829</v>
      </c>
      <c r="K779" s="24">
        <f t="shared" si="322"/>
        <v>1.9928011990726222</v>
      </c>
      <c r="L779" s="79">
        <f t="shared" si="323"/>
        <v>0.83668667817141351</v>
      </c>
      <c r="M779" s="91">
        <f>'Uitgebreide invoer'!K779</f>
        <v>100</v>
      </c>
      <c r="N779" s="89">
        <f t="shared" si="301"/>
        <v>1.8549999999999829</v>
      </c>
      <c r="O779" s="93" t="str">
        <f>'Uitgebreide invoer'!L779</f>
        <v>Begroeiing volgt bodemverloop</v>
      </c>
      <c r="P779" s="23">
        <f t="shared" si="302"/>
        <v>0.7</v>
      </c>
      <c r="Q779" s="24">
        <f t="shared" si="303"/>
        <v>1.5921727160365764E-3</v>
      </c>
      <c r="R779" s="23">
        <f>'Uitgebreide invoer'!I779</f>
        <v>0</v>
      </c>
      <c r="S779" s="23">
        <f t="shared" si="304"/>
        <v>0</v>
      </c>
      <c r="T779" s="24">
        <f t="shared" si="324"/>
        <v>0.13668667817141356</v>
      </c>
      <c r="U779" s="23" t="str">
        <f>'Uitgebreide invoer'!J779</f>
        <v>Nee</v>
      </c>
      <c r="V779" s="23">
        <f t="shared" si="305"/>
        <v>0.19204888578999962</v>
      </c>
      <c r="W779" s="23">
        <f t="shared" si="306"/>
        <v>1.692830826819876</v>
      </c>
      <c r="X779" s="23">
        <f t="shared" si="307"/>
        <v>0.11344836279404215</v>
      </c>
      <c r="Y779" s="23">
        <f t="shared" si="308"/>
        <v>2.0540909099499678</v>
      </c>
      <c r="Z779" s="23">
        <f t="shared" si="309"/>
        <v>4.2167167196446682</v>
      </c>
      <c r="AA779" s="23">
        <f t="shared" si="310"/>
        <v>0.48713040180775075</v>
      </c>
      <c r="AB779" s="23">
        <f t="shared" si="311"/>
        <v>1.8620420241599682</v>
      </c>
      <c r="AC779" s="23">
        <f t="shared" si="312"/>
        <v>1.5302281870037617</v>
      </c>
      <c r="AD779" s="23">
        <f t="shared" si="313"/>
        <v>55.861260724799045</v>
      </c>
      <c r="AE779" s="23">
        <f t="shared" si="314"/>
        <v>-0.15</v>
      </c>
      <c r="AF779" s="46">
        <f t="shared" si="315"/>
        <v>6.1147882263087462E-2</v>
      </c>
      <c r="AG779" s="23">
        <f t="shared" si="316"/>
        <v>0.59234745157941693</v>
      </c>
      <c r="AH779" s="23">
        <f t="shared" si="317"/>
        <v>1.6506092215852675</v>
      </c>
      <c r="AI779" s="155">
        <f t="shared" si="318"/>
        <v>6.1951614847763251E-2</v>
      </c>
      <c r="AJ779" s="155">
        <f t="shared" si="319"/>
        <v>8.8940775209430625E-2</v>
      </c>
      <c r="AK779" s="155">
        <f t="shared" si="320"/>
        <v>0.15089239005719388</v>
      </c>
      <c r="AL779" s="155">
        <f t="shared" si="321"/>
        <v>2.9594208775282742</v>
      </c>
    </row>
    <row r="780" spans="1:38" s="156" customFormat="1" x14ac:dyDescent="0.35">
      <c r="A780" s="23">
        <f>'Uitgebreide invoer'!A780</f>
        <v>543.19999999999618</v>
      </c>
      <c r="B780" s="23">
        <f t="shared" si="300"/>
        <v>0.70000000000004547</v>
      </c>
      <c r="C780" s="23">
        <f>'Uitgebreide invoer'!B780</f>
        <v>0.15</v>
      </c>
      <c r="D780" s="23" t="str">
        <f>'Uitgebreide invoer'!C780</f>
        <v>30 - Grasachtigen en ondergedoken soorten</v>
      </c>
      <c r="E780" s="23">
        <f>'Uitgebreide invoer'!D780</f>
        <v>30</v>
      </c>
      <c r="F780" s="23">
        <f>'Uitgebreide invoer'!E780</f>
        <v>1.5</v>
      </c>
      <c r="G780" s="23">
        <f>'Uitgebreide invoer'!F780</f>
        <v>1.2</v>
      </c>
      <c r="H780" s="23">
        <f>'Uitgebreide invoer'!G780</f>
        <v>1.2</v>
      </c>
      <c r="I780" s="23">
        <f>'Uitgebreide invoer'!H780</f>
        <v>1</v>
      </c>
      <c r="J780" s="24">
        <f>J779+(+H780-I780)/(MAX('Invoerblad heterogene watergang'!$H$9:$H$17))*B780</f>
        <v>1.1551999999999829</v>
      </c>
      <c r="K780" s="24">
        <f t="shared" si="322"/>
        <v>1.9939083392121315</v>
      </c>
      <c r="L780" s="79">
        <f t="shared" si="323"/>
        <v>0.8376011990726393</v>
      </c>
      <c r="M780" s="91">
        <f>'Uitgebreide invoer'!K780</f>
        <v>100</v>
      </c>
      <c r="N780" s="89">
        <f t="shared" si="301"/>
        <v>1.8551999999999829</v>
      </c>
      <c r="O780" s="93" t="str">
        <f>'Uitgebreide invoer'!L780</f>
        <v>Begroeiing volgt bodemverloop</v>
      </c>
      <c r="P780" s="23">
        <f t="shared" si="302"/>
        <v>0.7</v>
      </c>
      <c r="Q780" s="24">
        <f t="shared" si="303"/>
        <v>1.5816287707274333E-3</v>
      </c>
      <c r="R780" s="23">
        <f>'Uitgebreide invoer'!I780</f>
        <v>0</v>
      </c>
      <c r="S780" s="23">
        <f t="shared" si="304"/>
        <v>0</v>
      </c>
      <c r="T780" s="24">
        <f t="shared" si="324"/>
        <v>0.13760119907263935</v>
      </c>
      <c r="U780" s="23" t="str">
        <f>'Uitgebreide invoer'!J780</f>
        <v>Nee</v>
      </c>
      <c r="V780" s="23">
        <f t="shared" si="305"/>
        <v>0.1935225738665094</v>
      </c>
      <c r="W780" s="23">
        <f t="shared" si="306"/>
        <v>1.6961281788217291</v>
      </c>
      <c r="X780" s="23">
        <f t="shared" si="307"/>
        <v>0.11409666809553638</v>
      </c>
      <c r="Y780" s="23">
        <f t="shared" si="308"/>
        <v>2.0574850919190517</v>
      </c>
      <c r="Z780" s="23">
        <f t="shared" si="309"/>
        <v>4.2200140716465215</v>
      </c>
      <c r="AA780" s="23">
        <f t="shared" si="310"/>
        <v>0.4875540832299366</v>
      </c>
      <c r="AB780" s="23">
        <f t="shared" si="311"/>
        <v>1.8639625180525423</v>
      </c>
      <c r="AC780" s="23">
        <f t="shared" si="312"/>
        <v>1.5478392550006821</v>
      </c>
      <c r="AD780" s="23">
        <f t="shared" si="313"/>
        <v>55.91887554157627</v>
      </c>
      <c r="AE780" s="23">
        <f t="shared" si="314"/>
        <v>-0.15</v>
      </c>
      <c r="AF780" s="46">
        <f t="shared" si="315"/>
        <v>6.1646243811053499E-2</v>
      </c>
      <c r="AG780" s="23">
        <f t="shared" si="316"/>
        <v>0.58902504125964339</v>
      </c>
      <c r="AH780" s="23">
        <f t="shared" si="317"/>
        <v>1.6485680808428711</v>
      </c>
      <c r="AI780" s="155">
        <f t="shared" si="318"/>
        <v>6.2454391568990818E-2</v>
      </c>
      <c r="AJ780" s="155">
        <f t="shared" si="319"/>
        <v>8.8442902383283617E-2</v>
      </c>
      <c r="AK780" s="155">
        <f t="shared" si="320"/>
        <v>0.15089729395227444</v>
      </c>
      <c r="AL780" s="155">
        <f t="shared" si="321"/>
        <v>2.9627665286947131</v>
      </c>
    </row>
    <row r="781" spans="1:38" s="156" customFormat="1" x14ac:dyDescent="0.35">
      <c r="A781" s="23">
        <f>'Uitgebreide invoer'!A781</f>
        <v>543.89999999999623</v>
      </c>
      <c r="B781" s="23">
        <f t="shared" si="300"/>
        <v>0.70000000000004547</v>
      </c>
      <c r="C781" s="23">
        <f>'Uitgebreide invoer'!B781</f>
        <v>0.15</v>
      </c>
      <c r="D781" s="23" t="str">
        <f>'Uitgebreide invoer'!C781</f>
        <v>30 - Grasachtigen en ondergedoken soorten</v>
      </c>
      <c r="E781" s="23">
        <f>'Uitgebreide invoer'!D781</f>
        <v>30</v>
      </c>
      <c r="F781" s="23">
        <f>'Uitgebreide invoer'!E781</f>
        <v>1.5</v>
      </c>
      <c r="G781" s="23">
        <f>'Uitgebreide invoer'!F781</f>
        <v>1.2</v>
      </c>
      <c r="H781" s="23">
        <f>'Uitgebreide invoer'!G781</f>
        <v>1.2</v>
      </c>
      <c r="I781" s="23">
        <f>'Uitgebreide invoer'!H781</f>
        <v>1</v>
      </c>
      <c r="J781" s="24">
        <f>J780+(+H781-I781)/(MAX('Invoerblad heterogene watergang'!$H$9:$H$17))*B781</f>
        <v>1.1553999999999829</v>
      </c>
      <c r="K781" s="24">
        <f t="shared" si="322"/>
        <v>1.9950081859649373</v>
      </c>
      <c r="L781" s="79">
        <f t="shared" si="323"/>
        <v>0.83850833921214862</v>
      </c>
      <c r="M781" s="91">
        <f>'Uitgebreide invoer'!K781</f>
        <v>100</v>
      </c>
      <c r="N781" s="89">
        <f t="shared" si="301"/>
        <v>1.8553999999999828</v>
      </c>
      <c r="O781" s="93" t="str">
        <f>'Uitgebreide invoer'!L781</f>
        <v>Begroeiing volgt bodemverloop</v>
      </c>
      <c r="P781" s="23">
        <f t="shared" si="302"/>
        <v>0.7</v>
      </c>
      <c r="Q781" s="24">
        <f t="shared" si="303"/>
        <v>1.5712096468654898E-3</v>
      </c>
      <c r="R781" s="23">
        <f>'Uitgebreide invoer'!I781</f>
        <v>0</v>
      </c>
      <c r="S781" s="23">
        <f t="shared" si="304"/>
        <v>0</v>
      </c>
      <c r="T781" s="24">
        <f t="shared" si="324"/>
        <v>0.13850833921214867</v>
      </c>
      <c r="U781" s="23" t="str">
        <f>'Uitgebreide invoer'!J781</f>
        <v>Nee</v>
      </c>
      <c r="V781" s="23">
        <f t="shared" si="305"/>
        <v>0.19498684710153988</v>
      </c>
      <c r="W781" s="23">
        <f t="shared" si="306"/>
        <v>1.6993989191087615</v>
      </c>
      <c r="X781" s="23">
        <f t="shared" si="307"/>
        <v>0.11473871432365006</v>
      </c>
      <c r="Y781" s="23">
        <f t="shared" si="308"/>
        <v>2.0608543594470516</v>
      </c>
      <c r="Z781" s="23">
        <f t="shared" si="309"/>
        <v>4.2232848119335538</v>
      </c>
      <c r="AA781" s="23">
        <f t="shared" si="310"/>
        <v>0.48797427860507642</v>
      </c>
      <c r="AB781" s="23">
        <f t="shared" si="311"/>
        <v>1.8658675123455117</v>
      </c>
      <c r="AC781" s="23">
        <f t="shared" si="312"/>
        <v>1.5653960010974348</v>
      </c>
      <c r="AD781" s="23">
        <f t="shared" si="313"/>
        <v>55.976025370365349</v>
      </c>
      <c r="AE781" s="23">
        <f t="shared" si="314"/>
        <v>-0.15</v>
      </c>
      <c r="AF781" s="46">
        <f t="shared" si="315"/>
        <v>6.2139556389206076E-2</v>
      </c>
      <c r="AG781" s="23">
        <f t="shared" si="316"/>
        <v>0.58573629073862621</v>
      </c>
      <c r="AH781" s="23">
        <f t="shared" si="317"/>
        <v>1.6465447643635125</v>
      </c>
      <c r="AI781" s="155">
        <f t="shared" si="318"/>
        <v>6.295205165364838E-2</v>
      </c>
      <c r="AJ781" s="155">
        <f t="shared" si="319"/>
        <v>8.7950071055105439E-2</v>
      </c>
      <c r="AK781" s="155">
        <f t="shared" si="320"/>
        <v>0.15090212270875381</v>
      </c>
      <c r="AL781" s="155">
        <f t="shared" si="321"/>
        <v>2.966121964877257</v>
      </c>
    </row>
    <row r="782" spans="1:38" s="156" customFormat="1" x14ac:dyDescent="0.35">
      <c r="A782" s="23">
        <f>'Uitgebreide invoer'!A782</f>
        <v>544.59999999999627</v>
      </c>
      <c r="B782" s="23">
        <f t="shared" si="300"/>
        <v>0.70000000000004547</v>
      </c>
      <c r="C782" s="23">
        <f>'Uitgebreide invoer'!B782</f>
        <v>0.15</v>
      </c>
      <c r="D782" s="23" t="str">
        <f>'Uitgebreide invoer'!C782</f>
        <v>30 - Grasachtigen en ondergedoken soorten</v>
      </c>
      <c r="E782" s="23">
        <f>'Uitgebreide invoer'!D782</f>
        <v>30</v>
      </c>
      <c r="F782" s="23">
        <f>'Uitgebreide invoer'!E782</f>
        <v>1.5</v>
      </c>
      <c r="G782" s="23">
        <f>'Uitgebreide invoer'!F782</f>
        <v>1.2</v>
      </c>
      <c r="H782" s="23">
        <f>'Uitgebreide invoer'!G782</f>
        <v>1.2</v>
      </c>
      <c r="I782" s="23">
        <f>'Uitgebreide invoer'!H782</f>
        <v>1</v>
      </c>
      <c r="J782" s="24">
        <f>J781+(+H782-I782)/(MAX('Invoerblad heterogene watergang'!$H$9:$H$17))*B782</f>
        <v>1.1555999999999829</v>
      </c>
      <c r="K782" s="24">
        <f t="shared" si="322"/>
        <v>1.9961008255595838</v>
      </c>
      <c r="L782" s="79">
        <f t="shared" si="323"/>
        <v>0.83940818596495448</v>
      </c>
      <c r="M782" s="91">
        <f>'Uitgebreide invoer'!K782</f>
        <v>100</v>
      </c>
      <c r="N782" s="89">
        <f t="shared" si="301"/>
        <v>1.8555999999999828</v>
      </c>
      <c r="O782" s="93" t="str">
        <f>'Uitgebreide invoer'!L782</f>
        <v>Begroeiing volgt bodemverloop</v>
      </c>
      <c r="P782" s="23">
        <f t="shared" si="302"/>
        <v>0.7</v>
      </c>
      <c r="Q782" s="24">
        <f t="shared" si="303"/>
        <v>1.5609137066377201E-3</v>
      </c>
      <c r="R782" s="23">
        <f>'Uitgebreide invoer'!I782</f>
        <v>0</v>
      </c>
      <c r="S782" s="23">
        <f t="shared" si="304"/>
        <v>0</v>
      </c>
      <c r="T782" s="24">
        <f t="shared" si="324"/>
        <v>0.13940818596495452</v>
      </c>
      <c r="U782" s="23" t="str">
        <f>'Uitgebreide invoer'!J782</f>
        <v>Nee</v>
      </c>
      <c r="V782" s="23">
        <f t="shared" si="305"/>
        <v>0.19644178662900444</v>
      </c>
      <c r="W782" s="23">
        <f t="shared" si="306"/>
        <v>1.7026433627160626</v>
      </c>
      <c r="X782" s="23">
        <f t="shared" si="307"/>
        <v>0.1153745939582085</v>
      </c>
      <c r="Y782" s="23">
        <f t="shared" si="308"/>
        <v>2.0641989771554088</v>
      </c>
      <c r="Z782" s="23">
        <f t="shared" si="309"/>
        <v>4.2265292555408553</v>
      </c>
      <c r="AA782" s="23">
        <f t="shared" si="310"/>
        <v>0.48839103016956636</v>
      </c>
      <c r="AB782" s="23">
        <f t="shared" si="311"/>
        <v>1.8677571905264043</v>
      </c>
      <c r="AC782" s="23">
        <f t="shared" si="312"/>
        <v>1.5828979481923116</v>
      </c>
      <c r="AD782" s="23">
        <f t="shared" si="313"/>
        <v>56.032715715792129</v>
      </c>
      <c r="AE782" s="23">
        <f t="shared" si="314"/>
        <v>-0.15</v>
      </c>
      <c r="AF782" s="46">
        <f t="shared" si="315"/>
        <v>6.2627867365274231E-2</v>
      </c>
      <c r="AG782" s="23">
        <f t="shared" si="316"/>
        <v>0.58248088423150512</v>
      </c>
      <c r="AH782" s="23">
        <f t="shared" si="317"/>
        <v>1.6445392223920132</v>
      </c>
      <c r="AI782" s="155">
        <f t="shared" si="318"/>
        <v>6.344464359317864E-2</v>
      </c>
      <c r="AJ782" s="155">
        <f t="shared" si="319"/>
        <v>8.7462233980914725E-2</v>
      </c>
      <c r="AK782" s="155">
        <f t="shared" si="320"/>
        <v>0.15090687757409338</v>
      </c>
      <c r="AL782" s="155">
        <f t="shared" si="321"/>
        <v>2.9694865283971459</v>
      </c>
    </row>
    <row r="783" spans="1:38" s="156" customFormat="1" x14ac:dyDescent="0.35">
      <c r="A783" s="23">
        <f>'Uitgebreide invoer'!A783</f>
        <v>545.29999999999632</v>
      </c>
      <c r="B783" s="23">
        <f t="shared" si="300"/>
        <v>0.70000000000004547</v>
      </c>
      <c r="C783" s="23">
        <f>'Uitgebreide invoer'!B783</f>
        <v>0.15</v>
      </c>
      <c r="D783" s="23" t="str">
        <f>'Uitgebreide invoer'!C783</f>
        <v>30 - Grasachtigen en ondergedoken soorten</v>
      </c>
      <c r="E783" s="23">
        <f>'Uitgebreide invoer'!D783</f>
        <v>30</v>
      </c>
      <c r="F783" s="23">
        <f>'Uitgebreide invoer'!E783</f>
        <v>1.5</v>
      </c>
      <c r="G783" s="23">
        <f>'Uitgebreide invoer'!F783</f>
        <v>1.2</v>
      </c>
      <c r="H783" s="23">
        <f>'Uitgebreide invoer'!G783</f>
        <v>1.2</v>
      </c>
      <c r="I783" s="23">
        <f>'Uitgebreide invoer'!H783</f>
        <v>1</v>
      </c>
      <c r="J783" s="24">
        <f>J782+(+H783-I783)/(MAX('Invoerblad heterogene watergang'!$H$9:$H$17))*B783</f>
        <v>1.1557999999999828</v>
      </c>
      <c r="K783" s="24">
        <f t="shared" si="322"/>
        <v>1.9971863430868151</v>
      </c>
      <c r="L783" s="79">
        <f t="shared" si="323"/>
        <v>0.84030082555960095</v>
      </c>
      <c r="M783" s="91">
        <f>'Uitgebreide invoer'!K783</f>
        <v>100</v>
      </c>
      <c r="N783" s="89">
        <f t="shared" si="301"/>
        <v>1.8557999999999828</v>
      </c>
      <c r="O783" s="93" t="str">
        <f>'Uitgebreide invoer'!L783</f>
        <v>Begroeiing volgt bodemverloop</v>
      </c>
      <c r="P783" s="23">
        <f t="shared" si="302"/>
        <v>0.7</v>
      </c>
      <c r="Q783" s="24">
        <f t="shared" si="303"/>
        <v>1.5507393246160226E-3</v>
      </c>
      <c r="R783" s="23">
        <f>'Uitgebreide invoer'!I783</f>
        <v>0</v>
      </c>
      <c r="S783" s="23">
        <f t="shared" si="304"/>
        <v>0</v>
      </c>
      <c r="T783" s="24">
        <f t="shared" si="324"/>
        <v>0.14030082555960099</v>
      </c>
      <c r="U783" s="23" t="str">
        <f>'Uitgebreide invoer'!J783</f>
        <v>Nee</v>
      </c>
      <c r="V783" s="23">
        <f t="shared" si="305"/>
        <v>0.19788747315057956</v>
      </c>
      <c r="W783" s="23">
        <f t="shared" si="306"/>
        <v>1.70586182054507</v>
      </c>
      <c r="X783" s="23">
        <f t="shared" si="307"/>
        <v>0.11600439775793156</v>
      </c>
      <c r="Y783" s="23">
        <f t="shared" si="308"/>
        <v>2.0675192068257418</v>
      </c>
      <c r="Z783" s="23">
        <f t="shared" si="309"/>
        <v>4.2297477133698624</v>
      </c>
      <c r="AA783" s="23">
        <f t="shared" si="310"/>
        <v>0.48880437958285183</v>
      </c>
      <c r="AB783" s="23">
        <f t="shared" si="311"/>
        <v>1.8696317336751622</v>
      </c>
      <c r="AC783" s="23">
        <f t="shared" si="312"/>
        <v>1.6003446507401304</v>
      </c>
      <c r="AD783" s="23">
        <f t="shared" si="313"/>
        <v>56.088952010254864</v>
      </c>
      <c r="AE783" s="23">
        <f t="shared" si="314"/>
        <v>-0.15</v>
      </c>
      <c r="AF783" s="46">
        <f t="shared" si="315"/>
        <v>6.3111224463141088E-2</v>
      </c>
      <c r="AG783" s="23">
        <f t="shared" si="316"/>
        <v>0.57925850357905939</v>
      </c>
      <c r="AH783" s="23">
        <f t="shared" si="317"/>
        <v>1.6425513987698854</v>
      </c>
      <c r="AI783" s="155">
        <f t="shared" si="318"/>
        <v>6.3932216218973839E-2</v>
      </c>
      <c r="AJ783" s="155">
        <f t="shared" si="319"/>
        <v>8.6979343558803129E-2</v>
      </c>
      <c r="AK783" s="155">
        <f t="shared" si="320"/>
        <v>0.15091155977777698</v>
      </c>
      <c r="AL783" s="155">
        <f t="shared" si="321"/>
        <v>2.9728595830927902</v>
      </c>
    </row>
    <row r="784" spans="1:38" s="156" customFormat="1" x14ac:dyDescent="0.35">
      <c r="A784" s="23">
        <f>'Uitgebreide invoer'!A784</f>
        <v>545.99999999999636</v>
      </c>
      <c r="B784" s="23">
        <f t="shared" si="300"/>
        <v>0.70000000000004547</v>
      </c>
      <c r="C784" s="23">
        <f>'Uitgebreide invoer'!B784</f>
        <v>0.15</v>
      </c>
      <c r="D784" s="23" t="str">
        <f>'Uitgebreide invoer'!C784</f>
        <v>30 - Grasachtigen en ondergedoken soorten</v>
      </c>
      <c r="E784" s="23">
        <f>'Uitgebreide invoer'!D784</f>
        <v>30</v>
      </c>
      <c r="F784" s="23">
        <f>'Uitgebreide invoer'!E784</f>
        <v>1.5</v>
      </c>
      <c r="G784" s="23">
        <f>'Uitgebreide invoer'!F784</f>
        <v>1.2</v>
      </c>
      <c r="H784" s="23">
        <f>'Uitgebreide invoer'!G784</f>
        <v>1.2</v>
      </c>
      <c r="I784" s="23">
        <f>'Uitgebreide invoer'!H784</f>
        <v>1</v>
      </c>
      <c r="J784" s="24">
        <f>J783+(+H784-I784)/(MAX('Invoerblad heterogene watergang'!$H$9:$H$17))*B784</f>
        <v>1.1559999999999828</v>
      </c>
      <c r="K784" s="24">
        <f t="shared" si="322"/>
        <v>1.9982648225087034</v>
      </c>
      <c r="L784" s="79">
        <f t="shared" si="323"/>
        <v>0.84118634308683227</v>
      </c>
      <c r="M784" s="91">
        <f>'Uitgebreide invoer'!K784</f>
        <v>100</v>
      </c>
      <c r="N784" s="89">
        <f t="shared" si="301"/>
        <v>1.8559999999999828</v>
      </c>
      <c r="O784" s="93" t="str">
        <f>'Uitgebreide invoer'!L784</f>
        <v>Begroeiing volgt bodemverloop</v>
      </c>
      <c r="P784" s="23">
        <f t="shared" si="302"/>
        <v>0.7</v>
      </c>
      <c r="Q784" s="24">
        <f t="shared" si="303"/>
        <v>1.5406848884117412E-3</v>
      </c>
      <c r="R784" s="23">
        <f>'Uitgebreide invoer'!I784</f>
        <v>0</v>
      </c>
      <c r="S784" s="23">
        <f t="shared" si="304"/>
        <v>0</v>
      </c>
      <c r="T784" s="24">
        <f t="shared" si="324"/>
        <v>0.14118634308683231</v>
      </c>
      <c r="U784" s="23" t="str">
        <f>'Uitgebreide invoer'!J784</f>
        <v>Nee</v>
      </c>
      <c r="V784" s="23">
        <f t="shared" si="305"/>
        <v>0.19932398691554784</v>
      </c>
      <c r="W784" s="23">
        <f t="shared" si="306"/>
        <v>1.7090545993948245</v>
      </c>
      <c r="X784" s="23">
        <f t="shared" si="307"/>
        <v>0.11662821479555327</v>
      </c>
      <c r="Y784" s="23">
        <f t="shared" si="308"/>
        <v>2.0708153073978957</v>
      </c>
      <c r="Z784" s="23">
        <f t="shared" si="309"/>
        <v>4.2329404922196172</v>
      </c>
      <c r="AA784" s="23">
        <f t="shared" si="310"/>
        <v>0.48921436793268669</v>
      </c>
      <c r="AB784" s="23">
        <f t="shared" si="311"/>
        <v>1.8714913204823478</v>
      </c>
      <c r="AC784" s="23">
        <f t="shared" si="312"/>
        <v>1.6177356935001419</v>
      </c>
      <c r="AD784" s="23">
        <f t="shared" si="313"/>
        <v>56.144739614470431</v>
      </c>
      <c r="AE784" s="23">
        <f t="shared" si="314"/>
        <v>-0.15</v>
      </c>
      <c r="AF784" s="46">
        <f t="shared" si="315"/>
        <v>6.3589675703947329E-2</v>
      </c>
      <c r="AG784" s="23">
        <f t="shared" si="316"/>
        <v>0.57606882864035114</v>
      </c>
      <c r="AH784" s="23">
        <f t="shared" si="317"/>
        <v>1.6405812313302748</v>
      </c>
      <c r="AI784" s="155">
        <f t="shared" si="318"/>
        <v>6.441481864344209E-2</v>
      </c>
      <c r="AJ784" s="155">
        <f t="shared" si="319"/>
        <v>8.6501351887826636E-2</v>
      </c>
      <c r="AK784" s="155">
        <f t="shared" si="320"/>
        <v>0.15091617053126871</v>
      </c>
      <c r="AL784" s="155">
        <f t="shared" si="321"/>
        <v>2.9762405136222529</v>
      </c>
    </row>
    <row r="785" spans="1:38" s="156" customFormat="1" x14ac:dyDescent="0.35">
      <c r="A785" s="23">
        <f>'Uitgebreide invoer'!A785</f>
        <v>546.69999999999641</v>
      </c>
      <c r="B785" s="23">
        <f t="shared" si="300"/>
        <v>0.70000000000004547</v>
      </c>
      <c r="C785" s="23">
        <f>'Uitgebreide invoer'!B785</f>
        <v>0.15</v>
      </c>
      <c r="D785" s="23" t="str">
        <f>'Uitgebreide invoer'!C785</f>
        <v>30 - Grasachtigen en ondergedoken soorten</v>
      </c>
      <c r="E785" s="23">
        <f>'Uitgebreide invoer'!D785</f>
        <v>30</v>
      </c>
      <c r="F785" s="23">
        <f>'Uitgebreide invoer'!E785</f>
        <v>1.5</v>
      </c>
      <c r="G785" s="23">
        <f>'Uitgebreide invoer'!F785</f>
        <v>1.2</v>
      </c>
      <c r="H785" s="23">
        <f>'Uitgebreide invoer'!G785</f>
        <v>1.2</v>
      </c>
      <c r="I785" s="23">
        <f>'Uitgebreide invoer'!H785</f>
        <v>1</v>
      </c>
      <c r="J785" s="24">
        <f>J784+(+H785-I785)/(MAX('Invoerblad heterogene watergang'!$H$9:$H$17))*B785</f>
        <v>1.1561999999999828</v>
      </c>
      <c r="K785" s="24">
        <f t="shared" si="322"/>
        <v>1.9993363466681924</v>
      </c>
      <c r="L785" s="79">
        <f t="shared" si="323"/>
        <v>0.84206482250872061</v>
      </c>
      <c r="M785" s="91">
        <f>'Uitgebreide invoer'!K785</f>
        <v>100</v>
      </c>
      <c r="N785" s="89">
        <f t="shared" si="301"/>
        <v>1.8561999999999828</v>
      </c>
      <c r="O785" s="93" t="str">
        <f>'Uitgebreide invoer'!L785</f>
        <v>Begroeiing volgt bodemverloop</v>
      </c>
      <c r="P785" s="23">
        <f t="shared" si="302"/>
        <v>0.7</v>
      </c>
      <c r="Q785" s="24">
        <f t="shared" si="303"/>
        <v>1.5307487992698161E-3</v>
      </c>
      <c r="R785" s="23">
        <f>'Uitgebreide invoer'!I785</f>
        <v>0</v>
      </c>
      <c r="S785" s="23">
        <f t="shared" si="304"/>
        <v>0</v>
      </c>
      <c r="T785" s="24">
        <f t="shared" si="324"/>
        <v>0.14206482250872066</v>
      </c>
      <c r="U785" s="23" t="str">
        <f>'Uitgebreide invoer'!J785</f>
        <v>Nee</v>
      </c>
      <c r="V785" s="23">
        <f t="shared" si="305"/>
        <v>0.20075140770211625</v>
      </c>
      <c r="W785" s="23">
        <f t="shared" si="306"/>
        <v>1.7122220019948831</v>
      </c>
      <c r="X785" s="23">
        <f t="shared" si="307"/>
        <v>0.11724613249229593</v>
      </c>
      <c r="Y785" s="23">
        <f t="shared" si="308"/>
        <v>2.0740875349704297</v>
      </c>
      <c r="Z785" s="23">
        <f t="shared" si="309"/>
        <v>4.2361078948196749</v>
      </c>
      <c r="AA785" s="23">
        <f t="shared" si="310"/>
        <v>0.48962103574057353</v>
      </c>
      <c r="AB785" s="23">
        <f t="shared" si="311"/>
        <v>1.8733361272683136</v>
      </c>
      <c r="AC785" s="23">
        <f t="shared" si="312"/>
        <v>1.6350706903309717</v>
      </c>
      <c r="AD785" s="23">
        <f t="shared" si="313"/>
        <v>56.200083818049407</v>
      </c>
      <c r="AE785" s="23">
        <f t="shared" si="314"/>
        <v>-0.15</v>
      </c>
      <c r="AF785" s="46">
        <f t="shared" si="315"/>
        <v>6.4063269350753238E-2</v>
      </c>
      <c r="AG785" s="23">
        <f t="shared" si="316"/>
        <v>0.57291153766164504</v>
      </c>
      <c r="AH785" s="23">
        <f t="shared" si="317"/>
        <v>1.6386286522742342</v>
      </c>
      <c r="AI785" s="155">
        <f t="shared" si="318"/>
        <v>6.489250020465602E-2</v>
      </c>
      <c r="AJ785" s="155">
        <f t="shared" si="319"/>
        <v>8.6028210823342152E-2</v>
      </c>
      <c r="AK785" s="155">
        <f t="shared" si="320"/>
        <v>0.15092071102799817</v>
      </c>
      <c r="AL785" s="155">
        <f t="shared" si="321"/>
        <v>2.9796287247896727</v>
      </c>
    </row>
    <row r="786" spans="1:38" s="156" customFormat="1" x14ac:dyDescent="0.35">
      <c r="A786" s="23">
        <f>'Uitgebreide invoer'!A786</f>
        <v>547.39999999999645</v>
      </c>
      <c r="B786" s="23">
        <f t="shared" si="300"/>
        <v>0.70000000000004547</v>
      </c>
      <c r="C786" s="23">
        <f>'Uitgebreide invoer'!B786</f>
        <v>0.15</v>
      </c>
      <c r="D786" s="23" t="str">
        <f>'Uitgebreide invoer'!C786</f>
        <v>30 - Grasachtigen en ondergedoken soorten</v>
      </c>
      <c r="E786" s="23">
        <f>'Uitgebreide invoer'!D786</f>
        <v>30</v>
      </c>
      <c r="F786" s="23">
        <f>'Uitgebreide invoer'!E786</f>
        <v>1.5</v>
      </c>
      <c r="G786" s="23">
        <f>'Uitgebreide invoer'!F786</f>
        <v>1.2</v>
      </c>
      <c r="H786" s="23">
        <f>'Uitgebreide invoer'!G786</f>
        <v>1.2</v>
      </c>
      <c r="I786" s="23">
        <f>'Uitgebreide invoer'!H786</f>
        <v>1</v>
      </c>
      <c r="J786" s="24">
        <f>J785+(+H786-I786)/(MAX('Invoerblad heterogene watergang'!$H$9:$H$17))*B786</f>
        <v>1.1563999999999828</v>
      </c>
      <c r="K786" s="24">
        <f t="shared" si="322"/>
        <v>2.0004009972990167</v>
      </c>
      <c r="L786" s="79">
        <f t="shared" si="323"/>
        <v>0.8429363466682096</v>
      </c>
      <c r="M786" s="91">
        <f>'Uitgebreide invoer'!K786</f>
        <v>100</v>
      </c>
      <c r="N786" s="89">
        <f t="shared" si="301"/>
        <v>1.8563999999999827</v>
      </c>
      <c r="O786" s="93" t="str">
        <f>'Uitgebreide invoer'!L786</f>
        <v>Begroeiing volgt bodemverloop</v>
      </c>
      <c r="P786" s="23">
        <f t="shared" si="302"/>
        <v>0.7</v>
      </c>
      <c r="Q786" s="24">
        <f t="shared" si="303"/>
        <v>1.5209294726062619E-3</v>
      </c>
      <c r="R786" s="23">
        <f>'Uitgebreide invoer'!I786</f>
        <v>0</v>
      </c>
      <c r="S786" s="23">
        <f t="shared" si="304"/>
        <v>0</v>
      </c>
      <c r="T786" s="24">
        <f t="shared" si="324"/>
        <v>0.14293634666820965</v>
      </c>
      <c r="U786" s="23" t="str">
        <f>'Uitgebreide invoer'!J786</f>
        <v>Nee</v>
      </c>
      <c r="V786" s="23">
        <f t="shared" si="305"/>
        <v>0.20216981480013346</v>
      </c>
      <c r="W786" s="23">
        <f t="shared" si="306"/>
        <v>1.7153643270397261</v>
      </c>
      <c r="X786" s="23">
        <f t="shared" si="307"/>
        <v>0.11785823665170077</v>
      </c>
      <c r="Y786" s="23">
        <f t="shared" si="308"/>
        <v>2.0773361428033734</v>
      </c>
      <c r="Z786" s="23">
        <f t="shared" si="309"/>
        <v>4.2392502198645188</v>
      </c>
      <c r="AA786" s="23">
        <f t="shared" si="310"/>
        <v>0.49002442296736204</v>
      </c>
      <c r="AB786" s="23">
        <f t="shared" si="311"/>
        <v>1.87516632800324</v>
      </c>
      <c r="AC786" s="23">
        <f t="shared" si="312"/>
        <v>1.6523492830308331</v>
      </c>
      <c r="AD786" s="23">
        <f t="shared" si="313"/>
        <v>56.254989840097203</v>
      </c>
      <c r="AE786" s="23">
        <f t="shared" si="314"/>
        <v>-0.15</v>
      </c>
      <c r="AF786" s="46">
        <f t="shared" si="315"/>
        <v>6.4532053856575886E-2</v>
      </c>
      <c r="AG786" s="23">
        <f t="shared" si="316"/>
        <v>0.56978630762282745</v>
      </c>
      <c r="AH786" s="23">
        <f t="shared" si="317"/>
        <v>1.6366935885291376</v>
      </c>
      <c r="AI786" s="155">
        <f t="shared" si="318"/>
        <v>6.5365310414398539E-2</v>
      </c>
      <c r="AJ786" s="155">
        <f t="shared" si="319"/>
        <v>8.5559872028969655E-2</v>
      </c>
      <c r="AK786" s="155">
        <f t="shared" si="320"/>
        <v>0.15092518244336819</v>
      </c>
      <c r="AL786" s="155">
        <f t="shared" si="321"/>
        <v>2.9830236408947539</v>
      </c>
    </row>
    <row r="787" spans="1:38" s="156" customFormat="1" x14ac:dyDescent="0.35">
      <c r="A787" s="23">
        <f>'Uitgebreide invoer'!A787</f>
        <v>548.0999999999965</v>
      </c>
      <c r="B787" s="23">
        <f t="shared" si="300"/>
        <v>0.70000000000004547</v>
      </c>
      <c r="C787" s="23">
        <f>'Uitgebreide invoer'!B787</f>
        <v>0.15</v>
      </c>
      <c r="D787" s="23" t="str">
        <f>'Uitgebreide invoer'!C787</f>
        <v>30 - Grasachtigen en ondergedoken soorten</v>
      </c>
      <c r="E787" s="23">
        <f>'Uitgebreide invoer'!D787</f>
        <v>30</v>
      </c>
      <c r="F787" s="23">
        <f>'Uitgebreide invoer'!E787</f>
        <v>1.5</v>
      </c>
      <c r="G787" s="23">
        <f>'Uitgebreide invoer'!F787</f>
        <v>1.2</v>
      </c>
      <c r="H787" s="23">
        <f>'Uitgebreide invoer'!G787</f>
        <v>1.2</v>
      </c>
      <c r="I787" s="23">
        <f>'Uitgebreide invoer'!H787</f>
        <v>1</v>
      </c>
      <c r="J787" s="24">
        <f>J786+(+H787-I787)/(MAX('Invoerblad heterogene watergang'!$H$9:$H$17))*B787</f>
        <v>1.1565999999999828</v>
      </c>
      <c r="K787" s="24">
        <f t="shared" si="322"/>
        <v>2.0014588550359615</v>
      </c>
      <c r="L787" s="79">
        <f t="shared" si="323"/>
        <v>0.84380099729903391</v>
      </c>
      <c r="M787" s="91">
        <f>'Uitgebreide invoer'!K787</f>
        <v>100</v>
      </c>
      <c r="N787" s="89">
        <f t="shared" si="301"/>
        <v>1.8565999999999827</v>
      </c>
      <c r="O787" s="93" t="str">
        <f>'Uitgebreide invoer'!L787</f>
        <v>Begroeiing volgt bodemverloop</v>
      </c>
      <c r="P787" s="23">
        <f t="shared" si="302"/>
        <v>0.7</v>
      </c>
      <c r="Q787" s="24">
        <f t="shared" si="303"/>
        <v>1.5112253384925208E-3</v>
      </c>
      <c r="R787" s="23">
        <f>'Uitgebreide invoer'!I787</f>
        <v>0</v>
      </c>
      <c r="S787" s="23">
        <f t="shared" si="304"/>
        <v>0</v>
      </c>
      <c r="T787" s="24">
        <f t="shared" si="324"/>
        <v>0.14380099729903395</v>
      </c>
      <c r="U787" s="23" t="str">
        <f>'Uitgebreide invoer'!J787</f>
        <v>Nee</v>
      </c>
      <c r="V787" s="23">
        <f t="shared" si="305"/>
        <v>0.20357928699513592</v>
      </c>
      <c r="W787" s="23">
        <f t="shared" si="306"/>
        <v>1.7184818692245254</v>
      </c>
      <c r="X787" s="23">
        <f t="shared" si="307"/>
        <v>0.11846461149281849</v>
      </c>
      <c r="Y787" s="23">
        <f t="shared" si="308"/>
        <v>2.0805613813231072</v>
      </c>
      <c r="Z787" s="23">
        <f t="shared" si="309"/>
        <v>4.2423677620493176</v>
      </c>
      <c r="AA787" s="23">
        <f t="shared" si="310"/>
        <v>0.49042456901899317</v>
      </c>
      <c r="AB787" s="23">
        <f t="shared" si="311"/>
        <v>1.8769820943279714</v>
      </c>
      <c r="AC787" s="23">
        <f t="shared" si="312"/>
        <v>1.669571140221324</v>
      </c>
      <c r="AD787" s="23">
        <f t="shared" si="313"/>
        <v>56.309462829839141</v>
      </c>
      <c r="AE787" s="23">
        <f t="shared" si="314"/>
        <v>-0.15</v>
      </c>
      <c r="AF787" s="46">
        <f t="shared" si="315"/>
        <v>6.4996077815628828E-2</v>
      </c>
      <c r="AG787" s="23">
        <f t="shared" si="316"/>
        <v>0.56669281456247445</v>
      </c>
      <c r="AH787" s="23">
        <f t="shared" si="317"/>
        <v>1.6347759620899951</v>
      </c>
      <c r="AI787" s="155">
        <f t="shared" si="318"/>
        <v>6.583329890943064E-2</v>
      </c>
      <c r="AJ787" s="155">
        <f t="shared" si="319"/>
        <v>8.5096287025355682E-2</v>
      </c>
      <c r="AK787" s="155">
        <f t="shared" si="320"/>
        <v>0.15092958593478634</v>
      </c>
      <c r="AL787" s="155">
        <f t="shared" si="321"/>
        <v>2.9864247051044712</v>
      </c>
    </row>
    <row r="788" spans="1:38" s="156" customFormat="1" x14ac:dyDescent="0.35">
      <c r="A788" s="23">
        <f>'Uitgebreide invoer'!A788</f>
        <v>548.79999999999654</v>
      </c>
      <c r="B788" s="23">
        <f t="shared" si="300"/>
        <v>0.70000000000004547</v>
      </c>
      <c r="C788" s="23">
        <f>'Uitgebreide invoer'!B788</f>
        <v>0.15</v>
      </c>
      <c r="D788" s="23" t="str">
        <f>'Uitgebreide invoer'!C788</f>
        <v>30 - Grasachtigen en ondergedoken soorten</v>
      </c>
      <c r="E788" s="23">
        <f>'Uitgebreide invoer'!D788</f>
        <v>30</v>
      </c>
      <c r="F788" s="23">
        <f>'Uitgebreide invoer'!E788</f>
        <v>1.5</v>
      </c>
      <c r="G788" s="23">
        <f>'Uitgebreide invoer'!F788</f>
        <v>1.2</v>
      </c>
      <c r="H788" s="23">
        <f>'Uitgebreide invoer'!G788</f>
        <v>1.2</v>
      </c>
      <c r="I788" s="23">
        <f>'Uitgebreide invoer'!H788</f>
        <v>1</v>
      </c>
      <c r="J788" s="24">
        <f>J787+(+H788-I788)/(MAX('Invoerblad heterogene watergang'!$H$9:$H$17))*B788</f>
        <v>1.1567999999999827</v>
      </c>
      <c r="K788" s="24">
        <f t="shared" si="322"/>
        <v>2.0025099994254245</v>
      </c>
      <c r="L788" s="79">
        <f t="shared" si="323"/>
        <v>0.84465885503597882</v>
      </c>
      <c r="M788" s="91">
        <f>'Uitgebreide invoer'!K788</f>
        <v>100</v>
      </c>
      <c r="N788" s="89">
        <f t="shared" si="301"/>
        <v>1.8567999999999827</v>
      </c>
      <c r="O788" s="93" t="str">
        <f>'Uitgebreide invoer'!L788</f>
        <v>Begroeiing volgt bodemverloop</v>
      </c>
      <c r="P788" s="23">
        <f t="shared" si="302"/>
        <v>0.7</v>
      </c>
      <c r="Q788" s="24">
        <f t="shared" si="303"/>
        <v>1.5016348420900012E-3</v>
      </c>
      <c r="R788" s="23">
        <f>'Uitgebreide invoer'!I788</f>
        <v>0</v>
      </c>
      <c r="S788" s="23">
        <f t="shared" si="304"/>
        <v>0</v>
      </c>
      <c r="T788" s="24">
        <f t="shared" si="324"/>
        <v>0.14465885503597886</v>
      </c>
      <c r="U788" s="23" t="str">
        <f>'Uitgebreide invoer'!J788</f>
        <v>Nee</v>
      </c>
      <c r="V788" s="23">
        <f t="shared" si="305"/>
        <v>0.20497990255365514</v>
      </c>
      <c r="W788" s="23">
        <f t="shared" si="306"/>
        <v>1.7215749192821339</v>
      </c>
      <c r="X788" s="23">
        <f t="shared" si="307"/>
        <v>0.11906533968276449</v>
      </c>
      <c r="Y788" s="23">
        <f t="shared" si="308"/>
        <v>2.0837634981292106</v>
      </c>
      <c r="Z788" s="23">
        <f t="shared" si="309"/>
        <v>4.2454608121069262</v>
      </c>
      <c r="AA788" s="23">
        <f t="shared" si="310"/>
        <v>0.49082151275236618</v>
      </c>
      <c r="AB788" s="23">
        <f t="shared" si="311"/>
        <v>1.8787835955755554</v>
      </c>
      <c r="AC788" s="23">
        <f t="shared" si="312"/>
        <v>1.6867359562731929</v>
      </c>
      <c r="AD788" s="23">
        <f t="shared" si="313"/>
        <v>56.363507867266662</v>
      </c>
      <c r="AE788" s="23">
        <f t="shared" si="314"/>
        <v>-0.15</v>
      </c>
      <c r="AF788" s="46">
        <f t="shared" si="315"/>
        <v>6.5455389917598403E-2</v>
      </c>
      <c r="AG788" s="23">
        <f t="shared" si="316"/>
        <v>0.56363073388267726</v>
      </c>
      <c r="AH788" s="23">
        <f t="shared" si="317"/>
        <v>1.6328756903444135</v>
      </c>
      <c r="AI788" s="155">
        <f t="shared" si="318"/>
        <v>6.6296515405814813E-2</v>
      </c>
      <c r="AJ788" s="155">
        <f t="shared" si="319"/>
        <v>8.4637407235901518E-2</v>
      </c>
      <c r="AK788" s="155">
        <f t="shared" si="320"/>
        <v>0.15093392264171634</v>
      </c>
      <c r="AL788" s="155">
        <f t="shared" si="321"/>
        <v>2.9898313788461954</v>
      </c>
    </row>
    <row r="789" spans="1:38" s="156" customFormat="1" x14ac:dyDescent="0.35">
      <c r="A789" s="23">
        <f>'Uitgebreide invoer'!A789</f>
        <v>549.49999999999659</v>
      </c>
      <c r="B789" s="23">
        <f t="shared" si="300"/>
        <v>0.70000000000004547</v>
      </c>
      <c r="C789" s="23">
        <f>'Uitgebreide invoer'!B789</f>
        <v>0.15</v>
      </c>
      <c r="D789" s="23" t="str">
        <f>'Uitgebreide invoer'!C789</f>
        <v>30 - Grasachtigen en ondergedoken soorten</v>
      </c>
      <c r="E789" s="23">
        <f>'Uitgebreide invoer'!D789</f>
        <v>30</v>
      </c>
      <c r="F789" s="23">
        <f>'Uitgebreide invoer'!E789</f>
        <v>1.5</v>
      </c>
      <c r="G789" s="23">
        <f>'Uitgebreide invoer'!F789</f>
        <v>1.2</v>
      </c>
      <c r="H789" s="23">
        <f>'Uitgebreide invoer'!G789</f>
        <v>1.2</v>
      </c>
      <c r="I789" s="23">
        <f>'Uitgebreide invoer'!H789</f>
        <v>1</v>
      </c>
      <c r="J789" s="24">
        <f>J788+(+H789-I789)/(MAX('Invoerblad heterogene watergang'!$H$9:$H$17))*B789</f>
        <v>1.1569999999999827</v>
      </c>
      <c r="K789" s="24">
        <f t="shared" si="322"/>
        <v>2.0035545089362512</v>
      </c>
      <c r="L789" s="79">
        <f t="shared" si="323"/>
        <v>0.8455099994254418</v>
      </c>
      <c r="M789" s="91">
        <f>'Uitgebreide invoer'!K789</f>
        <v>100</v>
      </c>
      <c r="N789" s="89">
        <f t="shared" si="301"/>
        <v>1.8569999999999827</v>
      </c>
      <c r="O789" s="93" t="str">
        <f>'Uitgebreide invoer'!L789</f>
        <v>Begroeiing volgt bodemverloop</v>
      </c>
      <c r="P789" s="23">
        <f t="shared" si="302"/>
        <v>0.7</v>
      </c>
      <c r="Q789" s="24">
        <f t="shared" si="303"/>
        <v>1.4921564440379487E-3</v>
      </c>
      <c r="R789" s="23">
        <f>'Uitgebreide invoer'!I789</f>
        <v>0</v>
      </c>
      <c r="S789" s="23">
        <f t="shared" si="304"/>
        <v>0</v>
      </c>
      <c r="T789" s="24">
        <f t="shared" si="324"/>
        <v>0.14550999942544185</v>
      </c>
      <c r="U789" s="23" t="str">
        <f>'Uitgebreide invoer'!J789</f>
        <v>Nee</v>
      </c>
      <c r="V789" s="23">
        <f t="shared" si="305"/>
        <v>0.20637173920971832</v>
      </c>
      <c r="W789" s="23">
        <f t="shared" si="306"/>
        <v>1.7246437640211663</v>
      </c>
      <c r="X789" s="23">
        <f t="shared" si="307"/>
        <v>0.11966050236864194</v>
      </c>
      <c r="Y789" s="23">
        <f t="shared" si="308"/>
        <v>2.0869427380031462</v>
      </c>
      <c r="Z789" s="23">
        <f t="shared" si="309"/>
        <v>4.2485296568459585</v>
      </c>
      <c r="AA789" s="23">
        <f t="shared" si="310"/>
        <v>0.49121529248131918</v>
      </c>
      <c r="AB789" s="23">
        <f t="shared" si="311"/>
        <v>1.8805709987934278</v>
      </c>
      <c r="AC789" s="23">
        <f t="shared" si="312"/>
        <v>1.7038434502724644</v>
      </c>
      <c r="AD789" s="23">
        <f t="shared" si="313"/>
        <v>56.417129963802836</v>
      </c>
      <c r="AE789" s="23">
        <f t="shared" si="314"/>
        <v>-0.15</v>
      </c>
      <c r="AF789" s="46">
        <f t="shared" si="315"/>
        <v>6.591003890479831E-2</v>
      </c>
      <c r="AG789" s="23">
        <f t="shared" si="316"/>
        <v>0.56059974063467788</v>
      </c>
      <c r="AH789" s="23">
        <f t="shared" si="317"/>
        <v>1.630992686381912</v>
      </c>
      <c r="AI789" s="155">
        <f t="shared" si="318"/>
        <v>6.6755009656133082E-2</v>
      </c>
      <c r="AJ789" s="155">
        <f t="shared" si="319"/>
        <v>8.4183184029614846E-2</v>
      </c>
      <c r="AK789" s="155">
        <f t="shared" si="320"/>
        <v>0.15093819368574793</v>
      </c>
      <c r="AL789" s="155">
        <f t="shared" si="321"/>
        <v>2.9932431412214209</v>
      </c>
    </row>
    <row r="790" spans="1:38" s="156" customFormat="1" x14ac:dyDescent="0.35">
      <c r="A790" s="23">
        <f>'Uitgebreide invoer'!A790</f>
        <v>550.19999999999663</v>
      </c>
      <c r="B790" s="23">
        <f t="shared" si="300"/>
        <v>0.70000000000004547</v>
      </c>
      <c r="C790" s="23">
        <f>'Uitgebreide invoer'!B790</f>
        <v>0.15</v>
      </c>
      <c r="D790" s="23" t="str">
        <f>'Uitgebreide invoer'!C790</f>
        <v>30 - Grasachtigen en ondergedoken soorten</v>
      </c>
      <c r="E790" s="23">
        <f>'Uitgebreide invoer'!D790</f>
        <v>30</v>
      </c>
      <c r="F790" s="23">
        <f>'Uitgebreide invoer'!E790</f>
        <v>1.5</v>
      </c>
      <c r="G790" s="23">
        <f>'Uitgebreide invoer'!F790</f>
        <v>1.2</v>
      </c>
      <c r="H790" s="23">
        <f>'Uitgebreide invoer'!G790</f>
        <v>1.2</v>
      </c>
      <c r="I790" s="23">
        <f>'Uitgebreide invoer'!H790</f>
        <v>1</v>
      </c>
      <c r="J790" s="24">
        <f>J789+(+H790-I790)/(MAX('Invoerblad heterogene watergang'!$H$9:$H$17))*B790</f>
        <v>1.1571999999999827</v>
      </c>
      <c r="K790" s="24">
        <f t="shared" si="322"/>
        <v>2.0045924609708097</v>
      </c>
      <c r="L790" s="79">
        <f t="shared" si="323"/>
        <v>0.84635450893626851</v>
      </c>
      <c r="M790" s="91">
        <f>'Uitgebreide invoer'!K790</f>
        <v>100</v>
      </c>
      <c r="N790" s="89">
        <f t="shared" si="301"/>
        <v>1.8571999999999826</v>
      </c>
      <c r="O790" s="93" t="str">
        <f>'Uitgebreide invoer'!L790</f>
        <v>Begroeiing volgt bodemverloop</v>
      </c>
      <c r="P790" s="23">
        <f t="shared" si="302"/>
        <v>0.7</v>
      </c>
      <c r="Q790" s="24">
        <f t="shared" si="303"/>
        <v>1.4827886207975992E-3</v>
      </c>
      <c r="R790" s="23">
        <f>'Uitgebreide invoer'!I790</f>
        <v>0</v>
      </c>
      <c r="S790" s="23">
        <f t="shared" si="304"/>
        <v>0</v>
      </c>
      <c r="T790" s="24">
        <f t="shared" si="324"/>
        <v>0.14635450893626856</v>
      </c>
      <c r="U790" s="23" t="str">
        <f>'Uitgebreide invoer'!J790</f>
        <v>Nee</v>
      </c>
      <c r="V790" s="23">
        <f t="shared" si="305"/>
        <v>0.20775487415248675</v>
      </c>
      <c r="W790" s="23">
        <f t="shared" si="306"/>
        <v>1.7276886863650689</v>
      </c>
      <c r="X790" s="23">
        <f t="shared" si="307"/>
        <v>0.12025017920884107</v>
      </c>
      <c r="Y790" s="23">
        <f t="shared" si="308"/>
        <v>2.0900993429186503</v>
      </c>
      <c r="Z790" s="23">
        <f t="shared" si="309"/>
        <v>4.2515745791898611</v>
      </c>
      <c r="AA790" s="23">
        <f t="shared" si="310"/>
        <v>0.49160594598270446</v>
      </c>
      <c r="AB790" s="23">
        <f t="shared" si="311"/>
        <v>1.8823444687661635</v>
      </c>
      <c r="AC790" s="23">
        <f t="shared" si="312"/>
        <v>1.7208933650254936</v>
      </c>
      <c r="AD790" s="23">
        <f t="shared" si="313"/>
        <v>56.470334062984904</v>
      </c>
      <c r="AE790" s="23">
        <f t="shared" si="314"/>
        <v>-0.15</v>
      </c>
      <c r="AF790" s="46">
        <f t="shared" si="315"/>
        <v>6.6360073532054864E-2</v>
      </c>
      <c r="AG790" s="23">
        <f t="shared" si="316"/>
        <v>0.55759950978630091</v>
      </c>
      <c r="AH790" s="23">
        <f t="shared" si="317"/>
        <v>1.6291268592882715</v>
      </c>
      <c r="AI790" s="155">
        <f t="shared" si="318"/>
        <v>6.7208831409451317E-2</v>
      </c>
      <c r="AJ790" s="155">
        <f t="shared" si="319"/>
        <v>8.3733568761233071E-2</v>
      </c>
      <c r="AK790" s="155">
        <f t="shared" si="320"/>
        <v>0.15094240017068439</v>
      </c>
      <c r="AL790" s="155">
        <f t="shared" si="321"/>
        <v>2.9966594884393953</v>
      </c>
    </row>
    <row r="791" spans="1:38" s="156" customFormat="1" x14ac:dyDescent="0.35">
      <c r="A791" s="23">
        <f>'Uitgebreide invoer'!A791</f>
        <v>550.89999999999668</v>
      </c>
      <c r="B791" s="23">
        <f t="shared" si="300"/>
        <v>0.70000000000004547</v>
      </c>
      <c r="C791" s="23">
        <f>'Uitgebreide invoer'!B791</f>
        <v>0.15</v>
      </c>
      <c r="D791" s="23" t="str">
        <f>'Uitgebreide invoer'!C791</f>
        <v>30 - Grasachtigen en ondergedoken soorten</v>
      </c>
      <c r="E791" s="23">
        <f>'Uitgebreide invoer'!D791</f>
        <v>30</v>
      </c>
      <c r="F791" s="23">
        <f>'Uitgebreide invoer'!E791</f>
        <v>1.5</v>
      </c>
      <c r="G791" s="23">
        <f>'Uitgebreide invoer'!F791</f>
        <v>1.2</v>
      </c>
      <c r="H791" s="23">
        <f>'Uitgebreide invoer'!G791</f>
        <v>1.2</v>
      </c>
      <c r="I791" s="23">
        <f>'Uitgebreide invoer'!H791</f>
        <v>1</v>
      </c>
      <c r="J791" s="24">
        <f>J790+(+H791-I791)/(MAX('Invoerblad heterogene watergang'!$H$9:$H$17))*B791</f>
        <v>1.1573999999999827</v>
      </c>
      <c r="K791" s="24">
        <f t="shared" si="322"/>
        <v>2.0056239318762787</v>
      </c>
      <c r="L791" s="79">
        <f t="shared" si="323"/>
        <v>0.84719246097082701</v>
      </c>
      <c r="M791" s="91">
        <f>'Uitgebreide invoer'!K791</f>
        <v>100</v>
      </c>
      <c r="N791" s="89">
        <f t="shared" si="301"/>
        <v>1.8573999999999826</v>
      </c>
      <c r="O791" s="93" t="str">
        <f>'Uitgebreide invoer'!L791</f>
        <v>Begroeiing volgt bodemverloop</v>
      </c>
      <c r="P791" s="23">
        <f t="shared" si="302"/>
        <v>0.7</v>
      </c>
      <c r="Q791" s="24">
        <f t="shared" si="303"/>
        <v>1.4735298649554349E-3</v>
      </c>
      <c r="R791" s="23">
        <f>'Uitgebreide invoer'!I791</f>
        <v>0</v>
      </c>
      <c r="S791" s="23">
        <f t="shared" si="304"/>
        <v>0</v>
      </c>
      <c r="T791" s="24">
        <f t="shared" si="324"/>
        <v>0.14719246097082705</v>
      </c>
      <c r="U791" s="23" t="str">
        <f>'Uitgebreide invoer'!J791</f>
        <v>Nee</v>
      </c>
      <c r="V791" s="23">
        <f t="shared" si="305"/>
        <v>0.20912938401496514</v>
      </c>
      <c r="W791" s="23">
        <f t="shared" si="306"/>
        <v>1.730709965392049</v>
      </c>
      <c r="X791" s="23">
        <f t="shared" si="307"/>
        <v>0.12083444840371745</v>
      </c>
      <c r="Y791" s="23">
        <f t="shared" si="308"/>
        <v>2.0932335520537015</v>
      </c>
      <c r="Z791" s="23">
        <f t="shared" si="309"/>
        <v>4.2545958582168408</v>
      </c>
      <c r="AA791" s="23">
        <f t="shared" si="310"/>
        <v>0.4919935105025473</v>
      </c>
      <c r="AB791" s="23">
        <f t="shared" si="311"/>
        <v>1.8841041680387365</v>
      </c>
      <c r="AC791" s="23">
        <f t="shared" si="312"/>
        <v>1.7378854661013949</v>
      </c>
      <c r="AD791" s="23">
        <f t="shared" si="313"/>
        <v>56.523125041162096</v>
      </c>
      <c r="AE791" s="23">
        <f t="shared" si="314"/>
        <v>-0.15</v>
      </c>
      <c r="AF791" s="46">
        <f t="shared" si="315"/>
        <v>6.6805542529176809E-2</v>
      </c>
      <c r="AG791" s="23">
        <f t="shared" si="316"/>
        <v>0.55462971647215464</v>
      </c>
      <c r="AH791" s="23">
        <f t="shared" si="317"/>
        <v>1.6272781144255795</v>
      </c>
      <c r="AI791" s="155">
        <f t="shared" si="318"/>
        <v>6.7658030373882197E-2</v>
      </c>
      <c r="AJ791" s="155">
        <f t="shared" si="319"/>
        <v>8.3288512808762746E-2</v>
      </c>
      <c r="AK791" s="155">
        <f t="shared" si="320"/>
        <v>0.15094654318264494</v>
      </c>
      <c r="AL791" s="155">
        <f t="shared" si="321"/>
        <v>3.0000799332698831</v>
      </c>
    </row>
    <row r="792" spans="1:38" s="156" customFormat="1" x14ac:dyDescent="0.35">
      <c r="A792" s="23">
        <f>'Uitgebreide invoer'!A792</f>
        <v>551.59999999999673</v>
      </c>
      <c r="B792" s="23">
        <f t="shared" si="300"/>
        <v>0.70000000000004547</v>
      </c>
      <c r="C792" s="23">
        <f>'Uitgebreide invoer'!B792</f>
        <v>0.15</v>
      </c>
      <c r="D792" s="23" t="str">
        <f>'Uitgebreide invoer'!C792</f>
        <v>30 - Grasachtigen en ondergedoken soorten</v>
      </c>
      <c r="E792" s="23">
        <f>'Uitgebreide invoer'!D792</f>
        <v>30</v>
      </c>
      <c r="F792" s="23">
        <f>'Uitgebreide invoer'!E792</f>
        <v>1.5</v>
      </c>
      <c r="G792" s="23">
        <f>'Uitgebreide invoer'!F792</f>
        <v>1.2</v>
      </c>
      <c r="H792" s="23">
        <f>'Uitgebreide invoer'!G792</f>
        <v>1.2</v>
      </c>
      <c r="I792" s="23">
        <f>'Uitgebreide invoer'!H792</f>
        <v>1</v>
      </c>
      <c r="J792" s="24">
        <f>J791+(+H792-I792)/(MAX('Invoerblad heterogene watergang'!$H$9:$H$17))*B792</f>
        <v>1.1575999999999826</v>
      </c>
      <c r="K792" s="24">
        <f t="shared" si="322"/>
        <v>2.0066489969561205</v>
      </c>
      <c r="L792" s="79">
        <f t="shared" si="323"/>
        <v>0.8480239318762961</v>
      </c>
      <c r="M792" s="91">
        <f>'Uitgebreide invoer'!K792</f>
        <v>100</v>
      </c>
      <c r="N792" s="89">
        <f t="shared" si="301"/>
        <v>1.8575999999999826</v>
      </c>
      <c r="O792" s="93" t="str">
        <f>'Uitgebreide invoer'!L792</f>
        <v>Begroeiing volgt bodemverloop</v>
      </c>
      <c r="P792" s="23">
        <f t="shared" si="302"/>
        <v>0.7</v>
      </c>
      <c r="Q792" s="24">
        <f t="shared" si="303"/>
        <v>1.464378685488167E-3</v>
      </c>
      <c r="R792" s="23">
        <f>'Uitgebreide invoer'!I792</f>
        <v>0</v>
      </c>
      <c r="S792" s="23">
        <f t="shared" si="304"/>
        <v>0</v>
      </c>
      <c r="T792" s="24">
        <f t="shared" si="324"/>
        <v>0.14802393187629614</v>
      </c>
      <c r="U792" s="23" t="str">
        <f>'Uitgebreide invoer'!J792</f>
        <v>Nee</v>
      </c>
      <c r="V792" s="23">
        <f t="shared" si="305"/>
        <v>0.21049534486373292</v>
      </c>
      <c r="W792" s="23">
        <f t="shared" si="306"/>
        <v>1.7337078763757741</v>
      </c>
      <c r="X792" s="23">
        <f t="shared" si="307"/>
        <v>0.12141338672565903</v>
      </c>
      <c r="Y792" s="23">
        <f t="shared" si="308"/>
        <v>2.0963456018039546</v>
      </c>
      <c r="Z792" s="23">
        <f t="shared" si="309"/>
        <v>4.2575937692005663</v>
      </c>
      <c r="AA792" s="23">
        <f t="shared" si="310"/>
        <v>0.49237802276227449</v>
      </c>
      <c r="AB792" s="23">
        <f t="shared" si="311"/>
        <v>1.8858502569402216</v>
      </c>
      <c r="AC792" s="23">
        <f t="shared" si="312"/>
        <v>1.7548195409105469</v>
      </c>
      <c r="AD792" s="23">
        <f t="shared" si="313"/>
        <v>56.575507708206644</v>
      </c>
      <c r="AE792" s="23">
        <f t="shared" si="314"/>
        <v>-0.15</v>
      </c>
      <c r="AF792" s="46">
        <f t="shared" si="315"/>
        <v>6.724649456587746E-2</v>
      </c>
      <c r="AG792" s="23">
        <f t="shared" si="316"/>
        <v>0.55169003622748358</v>
      </c>
      <c r="AH792" s="23">
        <f t="shared" si="317"/>
        <v>1.6254463536985895</v>
      </c>
      <c r="AI792" s="155">
        <f t="shared" si="318"/>
        <v>6.8102656181613125E-2</v>
      </c>
      <c r="AJ792" s="155">
        <f t="shared" si="319"/>
        <v>8.2847967608569301E-2</v>
      </c>
      <c r="AK792" s="155">
        <f t="shared" si="320"/>
        <v>0.15095062379018243</v>
      </c>
      <c r="AL792" s="155">
        <f t="shared" si="321"/>
        <v>3.0035040045144106</v>
      </c>
    </row>
    <row r="793" spans="1:38" s="156" customFormat="1" x14ac:dyDescent="0.35">
      <c r="A793" s="23">
        <f>'Uitgebreide invoer'!A793</f>
        <v>552.29999999999677</v>
      </c>
      <c r="B793" s="23">
        <f t="shared" si="300"/>
        <v>0.70000000000004547</v>
      </c>
      <c r="C793" s="23">
        <f>'Uitgebreide invoer'!B793</f>
        <v>0.15</v>
      </c>
      <c r="D793" s="23" t="str">
        <f>'Uitgebreide invoer'!C793</f>
        <v>30 - Grasachtigen en ondergedoken soorten</v>
      </c>
      <c r="E793" s="23">
        <f>'Uitgebreide invoer'!D793</f>
        <v>30</v>
      </c>
      <c r="F793" s="23">
        <f>'Uitgebreide invoer'!E793</f>
        <v>1.5</v>
      </c>
      <c r="G793" s="23">
        <f>'Uitgebreide invoer'!F793</f>
        <v>1.2</v>
      </c>
      <c r="H793" s="23">
        <f>'Uitgebreide invoer'!G793</f>
        <v>1.2</v>
      </c>
      <c r="I793" s="23">
        <f>'Uitgebreide invoer'!H793</f>
        <v>1</v>
      </c>
      <c r="J793" s="24">
        <f>J792+(+H793-I793)/(MAX('Invoerblad heterogene watergang'!$H$9:$H$17))*B793</f>
        <v>1.1577999999999826</v>
      </c>
      <c r="K793" s="24">
        <f t="shared" si="322"/>
        <v>2.0076677304817148</v>
      </c>
      <c r="L793" s="79">
        <f t="shared" si="323"/>
        <v>0.84884899695613791</v>
      </c>
      <c r="M793" s="91">
        <f>'Uitgebreide invoer'!K793</f>
        <v>100</v>
      </c>
      <c r="N793" s="89">
        <f t="shared" si="301"/>
        <v>1.8577999999999826</v>
      </c>
      <c r="O793" s="93" t="str">
        <f>'Uitgebreide invoer'!L793</f>
        <v>Begroeiing volgt bodemverloop</v>
      </c>
      <c r="P793" s="23">
        <f t="shared" si="302"/>
        <v>0.7</v>
      </c>
      <c r="Q793" s="24">
        <f t="shared" si="303"/>
        <v>1.4553336079919385E-3</v>
      </c>
      <c r="R793" s="23">
        <f>'Uitgebreide invoer'!I793</f>
        <v>0</v>
      </c>
      <c r="S793" s="23">
        <f t="shared" si="304"/>
        <v>0</v>
      </c>
      <c r="T793" s="24">
        <f t="shared" si="324"/>
        <v>0.14884899695613796</v>
      </c>
      <c r="U793" s="23" t="str">
        <f>'Uitgebreide invoer'!J793</f>
        <v>Nee</v>
      </c>
      <c r="V793" s="23">
        <f t="shared" si="305"/>
        <v>0.2118528321896381</v>
      </c>
      <c r="W793" s="23">
        <f t="shared" si="306"/>
        <v>1.7366826908267385</v>
      </c>
      <c r="X793" s="23">
        <f t="shared" si="307"/>
        <v>0.12198706954854642</v>
      </c>
      <c r="Y793" s="23">
        <f t="shared" si="308"/>
        <v>2.0994357257975276</v>
      </c>
      <c r="Z793" s="23">
        <f t="shared" si="309"/>
        <v>4.2605685836515308</v>
      </c>
      <c r="AA793" s="23">
        <f t="shared" si="310"/>
        <v>0.49275951896500186</v>
      </c>
      <c r="AB793" s="23">
        <f t="shared" si="311"/>
        <v>1.8875828936078896</v>
      </c>
      <c r="AC793" s="23">
        <f t="shared" si="312"/>
        <v>1.7716953978177363</v>
      </c>
      <c r="AD793" s="23">
        <f t="shared" si="313"/>
        <v>56.627486808236689</v>
      </c>
      <c r="AE793" s="23">
        <f t="shared" si="314"/>
        <v>-0.15</v>
      </c>
      <c r="AF793" s="46">
        <f t="shared" si="315"/>
        <v>6.7682978219016643E-2</v>
      </c>
      <c r="AG793" s="23">
        <f t="shared" si="316"/>
        <v>0.54878014520655571</v>
      </c>
      <c r="AH793" s="23">
        <f t="shared" si="317"/>
        <v>1.6236314758080113</v>
      </c>
      <c r="AI793" s="155">
        <f t="shared" si="318"/>
        <v>6.8542758356265665E-2</v>
      </c>
      <c r="AJ793" s="155">
        <f t="shared" si="319"/>
        <v>8.2411884688147002E-2</v>
      </c>
      <c r="AK793" s="155">
        <f t="shared" si="320"/>
        <v>0.15095464304441267</v>
      </c>
      <c r="AL793" s="155">
        <f t="shared" si="321"/>
        <v>3.0069312464953026</v>
      </c>
    </row>
    <row r="794" spans="1:38" s="156" customFormat="1" x14ac:dyDescent="0.35">
      <c r="A794" s="23">
        <f>'Uitgebreide invoer'!A794</f>
        <v>552.99999999999682</v>
      </c>
      <c r="B794" s="23">
        <f t="shared" si="300"/>
        <v>0.70000000000004547</v>
      </c>
      <c r="C794" s="23">
        <f>'Uitgebreide invoer'!B794</f>
        <v>0.15</v>
      </c>
      <c r="D794" s="23" t="str">
        <f>'Uitgebreide invoer'!C794</f>
        <v>30 - Grasachtigen en ondergedoken soorten</v>
      </c>
      <c r="E794" s="23">
        <f>'Uitgebreide invoer'!D794</f>
        <v>30</v>
      </c>
      <c r="F794" s="23">
        <f>'Uitgebreide invoer'!E794</f>
        <v>1.5</v>
      </c>
      <c r="G794" s="23">
        <f>'Uitgebreide invoer'!F794</f>
        <v>1.2</v>
      </c>
      <c r="H794" s="23">
        <f>'Uitgebreide invoer'!G794</f>
        <v>1.2</v>
      </c>
      <c r="I794" s="23">
        <f>'Uitgebreide invoer'!H794</f>
        <v>1</v>
      </c>
      <c r="J794" s="24">
        <f>J793+(+H794-I794)/(MAX('Invoerblad heterogene watergang'!$H$9:$H$17))*B794</f>
        <v>1.1579999999999826</v>
      </c>
      <c r="K794" s="24">
        <f t="shared" si="322"/>
        <v>2.0086802057041293</v>
      </c>
      <c r="L794" s="79">
        <f t="shared" si="323"/>
        <v>0.84966773048173216</v>
      </c>
      <c r="M794" s="91">
        <f>'Uitgebreide invoer'!K794</f>
        <v>100</v>
      </c>
      <c r="N794" s="89">
        <f t="shared" si="301"/>
        <v>1.8579999999999826</v>
      </c>
      <c r="O794" s="93" t="str">
        <f>'Uitgebreide invoer'!L794</f>
        <v>Begroeiing volgt bodemverloop</v>
      </c>
      <c r="P794" s="23">
        <f t="shared" si="302"/>
        <v>0.7</v>
      </c>
      <c r="Q794" s="24">
        <f t="shared" si="303"/>
        <v>1.446393174878101E-3</v>
      </c>
      <c r="R794" s="23">
        <f>'Uitgebreide invoer'!I794</f>
        <v>0</v>
      </c>
      <c r="S794" s="23">
        <f t="shared" si="304"/>
        <v>0</v>
      </c>
      <c r="T794" s="24">
        <f t="shared" si="324"/>
        <v>0.14966773048173221</v>
      </c>
      <c r="U794" s="23" t="str">
        <f>'Uitgebreide invoer'!J794</f>
        <v>Nee</v>
      </c>
      <c r="V794" s="23">
        <f t="shared" si="305"/>
        <v>0.21320192089940729</v>
      </c>
      <c r="W794" s="23">
        <f t="shared" si="306"/>
        <v>1.7396346765342101</v>
      </c>
      <c r="X794" s="23">
        <f t="shared" si="307"/>
        <v>0.12255557087661598</v>
      </c>
      <c r="Y794" s="23">
        <f t="shared" si="308"/>
        <v>2.102504154911045</v>
      </c>
      <c r="Z794" s="23">
        <f t="shared" si="309"/>
        <v>4.2635205693590024</v>
      </c>
      <c r="AA794" s="23">
        <f t="shared" si="310"/>
        <v>0.49313803480186924</v>
      </c>
      <c r="AB794" s="23">
        <f t="shared" si="311"/>
        <v>1.8893022340116377</v>
      </c>
      <c r="AC794" s="23">
        <f t="shared" si="312"/>
        <v>1.7885128652887168</v>
      </c>
      <c r="AD794" s="23">
        <f t="shared" si="313"/>
        <v>56.67906702034913</v>
      </c>
      <c r="AE794" s="23">
        <f t="shared" si="314"/>
        <v>-0.15</v>
      </c>
      <c r="AF794" s="46">
        <f t="shared" si="315"/>
        <v>6.8115041942042057E-2</v>
      </c>
      <c r="AG794" s="23">
        <f t="shared" si="316"/>
        <v>0.54589972038638623</v>
      </c>
      <c r="AH794" s="23">
        <f t="shared" si="317"/>
        <v>1.6218333764912956</v>
      </c>
      <c r="AI794" s="155">
        <f t="shared" si="318"/>
        <v>6.8978386282465082E-2</v>
      </c>
      <c r="AJ794" s="155">
        <f t="shared" si="319"/>
        <v>8.198021569669145E-2</v>
      </c>
      <c r="AK794" s="155">
        <f t="shared" si="320"/>
        <v>0.15095860197915653</v>
      </c>
      <c r="AL794" s="155">
        <f t="shared" si="321"/>
        <v>3.0103612185618793</v>
      </c>
    </row>
    <row r="795" spans="1:38" s="156" customFormat="1" x14ac:dyDescent="0.35">
      <c r="A795" s="23">
        <f>'Uitgebreide invoer'!A795</f>
        <v>553.69999999999686</v>
      </c>
      <c r="B795" s="23">
        <f t="shared" si="300"/>
        <v>0.70000000000004547</v>
      </c>
      <c r="C795" s="23">
        <f>'Uitgebreide invoer'!B795</f>
        <v>0.15</v>
      </c>
      <c r="D795" s="23" t="str">
        <f>'Uitgebreide invoer'!C795</f>
        <v>30 - Grasachtigen en ondergedoken soorten</v>
      </c>
      <c r="E795" s="23">
        <f>'Uitgebreide invoer'!D795</f>
        <v>30</v>
      </c>
      <c r="F795" s="23">
        <f>'Uitgebreide invoer'!E795</f>
        <v>1.5</v>
      </c>
      <c r="G795" s="23">
        <f>'Uitgebreide invoer'!F795</f>
        <v>1.2</v>
      </c>
      <c r="H795" s="23">
        <f>'Uitgebreide invoer'!G795</f>
        <v>1.2</v>
      </c>
      <c r="I795" s="23">
        <f>'Uitgebreide invoer'!H795</f>
        <v>1</v>
      </c>
      <c r="J795" s="24">
        <f>J794+(+H795-I795)/(MAX('Invoerblad heterogene watergang'!$H$9:$H$17))*B795</f>
        <v>1.1581999999999826</v>
      </c>
      <c r="K795" s="24">
        <f t="shared" si="322"/>
        <v>2.0096864948660058</v>
      </c>
      <c r="L795" s="79">
        <f t="shared" si="323"/>
        <v>0.85048020570414673</v>
      </c>
      <c r="M795" s="91">
        <f>'Uitgebreide invoer'!K795</f>
        <v>100</v>
      </c>
      <c r="N795" s="89">
        <f t="shared" si="301"/>
        <v>1.8581999999999825</v>
      </c>
      <c r="O795" s="93" t="str">
        <f>'Uitgebreide invoer'!L795</f>
        <v>Begroeiing volgt bodemverloop</v>
      </c>
      <c r="P795" s="23">
        <f t="shared" si="302"/>
        <v>0.7</v>
      </c>
      <c r="Q795" s="24">
        <f t="shared" si="303"/>
        <v>1.437555945537786E-3</v>
      </c>
      <c r="R795" s="23">
        <f>'Uitgebreide invoer'!I795</f>
        <v>0</v>
      </c>
      <c r="S795" s="23">
        <f t="shared" si="304"/>
        <v>0</v>
      </c>
      <c r="T795" s="24">
        <f t="shared" si="324"/>
        <v>0.15048020570414677</v>
      </c>
      <c r="U795" s="23" t="str">
        <f>'Uitgebreide invoer'!J795</f>
        <v>Nee</v>
      </c>
      <c r="V795" s="23">
        <f t="shared" si="305"/>
        <v>0.21454268530811962</v>
      </c>
      <c r="W795" s="23">
        <f t="shared" si="306"/>
        <v>1.7425640976086698</v>
      </c>
      <c r="X795" s="23">
        <f t="shared" si="307"/>
        <v>0.12311896337273201</v>
      </c>
      <c r="Y795" s="23">
        <f t="shared" si="308"/>
        <v>2.1055511172868275</v>
      </c>
      <c r="Z795" s="23">
        <f t="shared" si="309"/>
        <v>4.2664499904334621</v>
      </c>
      <c r="AA795" s="23">
        <f t="shared" si="310"/>
        <v>0.49351360545841255</v>
      </c>
      <c r="AB795" s="23">
        <f t="shared" si="311"/>
        <v>1.8910084319787079</v>
      </c>
      <c r="AC795" s="23">
        <f t="shared" si="312"/>
        <v>1.805271791068882</v>
      </c>
      <c r="AD795" s="23">
        <f t="shared" si="313"/>
        <v>56.730252959361238</v>
      </c>
      <c r="AE795" s="23">
        <f t="shared" si="314"/>
        <v>-0.15</v>
      </c>
      <c r="AF795" s="46">
        <f t="shared" si="315"/>
        <v>6.8542734036511718E-2</v>
      </c>
      <c r="AG795" s="23">
        <f t="shared" si="316"/>
        <v>0.54304843975658856</v>
      </c>
      <c r="AH795" s="23">
        <f t="shared" si="317"/>
        <v>1.620051948751482</v>
      </c>
      <c r="AI795" s="155">
        <f t="shared" si="318"/>
        <v>6.9409589177500133E-2</v>
      </c>
      <c r="AJ795" s="155">
        <f t="shared" si="319"/>
        <v>8.155291243359232E-2</v>
      </c>
      <c r="AK795" s="155">
        <f t="shared" si="320"/>
        <v>0.15096250161109245</v>
      </c>
      <c r="AL795" s="155">
        <f t="shared" si="321"/>
        <v>3.0137934946132021</v>
      </c>
    </row>
    <row r="796" spans="1:38" s="156" customFormat="1" x14ac:dyDescent="0.35">
      <c r="A796" s="23">
        <f>'Uitgebreide invoer'!A796</f>
        <v>554.39999999999691</v>
      </c>
      <c r="B796" s="23">
        <f t="shared" si="300"/>
        <v>0.70000000000004547</v>
      </c>
      <c r="C796" s="23">
        <f>'Uitgebreide invoer'!B796</f>
        <v>0.15</v>
      </c>
      <c r="D796" s="23" t="str">
        <f>'Uitgebreide invoer'!C796</f>
        <v>30 - Grasachtigen en ondergedoken soorten</v>
      </c>
      <c r="E796" s="23">
        <f>'Uitgebreide invoer'!D796</f>
        <v>30</v>
      </c>
      <c r="F796" s="23">
        <f>'Uitgebreide invoer'!E796</f>
        <v>1.5</v>
      </c>
      <c r="G796" s="23">
        <f>'Uitgebreide invoer'!F796</f>
        <v>1.2</v>
      </c>
      <c r="H796" s="23">
        <f>'Uitgebreide invoer'!G796</f>
        <v>1.2</v>
      </c>
      <c r="I796" s="23">
        <f>'Uitgebreide invoer'!H796</f>
        <v>1</v>
      </c>
      <c r="J796" s="24">
        <f>J795+(+H796-I796)/(MAX('Invoerblad heterogene watergang'!$H$9:$H$17))*B796</f>
        <v>1.1583999999999826</v>
      </c>
      <c r="K796" s="24">
        <f t="shared" si="322"/>
        <v>2.0106866692135399</v>
      </c>
      <c r="L796" s="79">
        <f t="shared" si="323"/>
        <v>0.85128649486602326</v>
      </c>
      <c r="M796" s="91">
        <f>'Uitgebreide invoer'!K796</f>
        <v>100</v>
      </c>
      <c r="N796" s="89">
        <f t="shared" si="301"/>
        <v>1.8583999999999825</v>
      </c>
      <c r="O796" s="93" t="str">
        <f>'Uitgebreide invoer'!L796</f>
        <v>Begroeiing volgt bodemverloop</v>
      </c>
      <c r="P796" s="23">
        <f t="shared" si="302"/>
        <v>0.7</v>
      </c>
      <c r="Q796" s="24">
        <f t="shared" si="303"/>
        <v>1.4288204964773468E-3</v>
      </c>
      <c r="R796" s="23">
        <f>'Uitgebreide invoer'!I796</f>
        <v>0</v>
      </c>
      <c r="S796" s="23">
        <f t="shared" si="304"/>
        <v>0</v>
      </c>
      <c r="T796" s="24">
        <f t="shared" si="324"/>
        <v>0.1512864948660233</v>
      </c>
      <c r="U796" s="23" t="str">
        <f>'Uitgebreide invoer'!J796</f>
        <v>Nee</v>
      </c>
      <c r="V796" s="23">
        <f t="shared" si="305"/>
        <v>0.21587519913249892</v>
      </c>
      <c r="W796" s="23">
        <f t="shared" si="306"/>
        <v>1.7454712145246665</v>
      </c>
      <c r="X796" s="23">
        <f t="shared" si="307"/>
        <v>0.12367731838607657</v>
      </c>
      <c r="Y796" s="23">
        <f t="shared" si="308"/>
        <v>2.1085768383511478</v>
      </c>
      <c r="Z796" s="23">
        <f t="shared" si="309"/>
        <v>4.2693571073494585</v>
      </c>
      <c r="AA796" s="23">
        <f t="shared" si="310"/>
        <v>0.4938862656209646</v>
      </c>
      <c r="AB796" s="23">
        <f t="shared" si="311"/>
        <v>1.8927016392186489</v>
      </c>
      <c r="AC796" s="23">
        <f t="shared" si="312"/>
        <v>1.8219720413928593</v>
      </c>
      <c r="AD796" s="23">
        <f t="shared" si="313"/>
        <v>56.781049176559463</v>
      </c>
      <c r="AE796" s="23">
        <f t="shared" si="314"/>
        <v>-0.15</v>
      </c>
      <c r="AF796" s="46">
        <f t="shared" si="315"/>
        <v>6.8966102625585876E-2</v>
      </c>
      <c r="AG796" s="23">
        <f t="shared" si="316"/>
        <v>0.5402259824960941</v>
      </c>
      <c r="AH796" s="23">
        <f t="shared" si="317"/>
        <v>1.6182870830746361</v>
      </c>
      <c r="AI796" s="155">
        <f t="shared" si="318"/>
        <v>6.9836416064961077E-2</v>
      </c>
      <c r="AJ796" s="155">
        <f t="shared" si="319"/>
        <v>8.1129926874956335E-2</v>
      </c>
      <c r="AK796" s="155">
        <f t="shared" si="320"/>
        <v>0.1509663429399174</v>
      </c>
      <c r="AL796" s="155">
        <f t="shared" si="321"/>
        <v>3.017227662636754</v>
      </c>
    </row>
    <row r="797" spans="1:38" s="156" customFormat="1" x14ac:dyDescent="0.35">
      <c r="A797" s="23">
        <f>'Uitgebreide invoer'!A797</f>
        <v>555.09999999999695</v>
      </c>
      <c r="B797" s="23">
        <f t="shared" si="300"/>
        <v>0.70000000000004547</v>
      </c>
      <c r="C797" s="23">
        <f>'Uitgebreide invoer'!B797</f>
        <v>0.15</v>
      </c>
      <c r="D797" s="23" t="str">
        <f>'Uitgebreide invoer'!C797</f>
        <v>30 - Grasachtigen en ondergedoken soorten</v>
      </c>
      <c r="E797" s="23">
        <f>'Uitgebreide invoer'!D797</f>
        <v>30</v>
      </c>
      <c r="F797" s="23">
        <f>'Uitgebreide invoer'!E797</f>
        <v>1.5</v>
      </c>
      <c r="G797" s="23">
        <f>'Uitgebreide invoer'!F797</f>
        <v>1.2</v>
      </c>
      <c r="H797" s="23">
        <f>'Uitgebreide invoer'!G797</f>
        <v>1.2</v>
      </c>
      <c r="I797" s="23">
        <f>'Uitgebreide invoer'!H797</f>
        <v>1</v>
      </c>
      <c r="J797" s="24">
        <f>J796+(+H797-I797)/(MAX('Invoerblad heterogene watergang'!$H$9:$H$17))*B797</f>
        <v>1.1585999999999825</v>
      </c>
      <c r="K797" s="24">
        <f t="shared" si="322"/>
        <v>2.0116807990085386</v>
      </c>
      <c r="L797" s="79">
        <f t="shared" si="323"/>
        <v>0.85208666921355736</v>
      </c>
      <c r="M797" s="91">
        <f>'Uitgebreide invoer'!K797</f>
        <v>100</v>
      </c>
      <c r="N797" s="89">
        <f t="shared" si="301"/>
        <v>1.8585999999999825</v>
      </c>
      <c r="O797" s="93" t="str">
        <f>'Uitgebreide invoer'!L797</f>
        <v>Begroeiing volgt bodemverloop</v>
      </c>
      <c r="P797" s="23">
        <f t="shared" si="302"/>
        <v>0.7</v>
      </c>
      <c r="Q797" s="24">
        <f t="shared" si="303"/>
        <v>1.4201854214266744E-3</v>
      </c>
      <c r="R797" s="23">
        <f>'Uitgebreide invoer'!I797</f>
        <v>0</v>
      </c>
      <c r="S797" s="23">
        <f t="shared" si="304"/>
        <v>0</v>
      </c>
      <c r="T797" s="24">
        <f t="shared" si="324"/>
        <v>0.1520866692135574</v>
      </c>
      <c r="U797" s="23" t="str">
        <f>'Uitgebreide invoer'!J797</f>
        <v>Nee</v>
      </c>
      <c r="V797" s="23">
        <f t="shared" si="305"/>
        <v>0.21719953548497989</v>
      </c>
      <c r="W797" s="23">
        <f t="shared" si="306"/>
        <v>1.7483562841640117</v>
      </c>
      <c r="X797" s="23">
        <f t="shared" si="307"/>
        <v>0.12423070597926515</v>
      </c>
      <c r="Y797" s="23">
        <f t="shared" si="308"/>
        <v>2.1115815408334506</v>
      </c>
      <c r="Z797" s="23">
        <f t="shared" si="309"/>
        <v>4.2722421769888035</v>
      </c>
      <c r="AA797" s="23">
        <f t="shared" si="310"/>
        <v>0.49425604948307322</v>
      </c>
      <c r="AB797" s="23">
        <f t="shared" si="311"/>
        <v>1.8943820053484708</v>
      </c>
      <c r="AC797" s="23">
        <f t="shared" si="312"/>
        <v>1.8386135002238664</v>
      </c>
      <c r="AD797" s="23">
        <f t="shared" si="313"/>
        <v>56.831460160454121</v>
      </c>
      <c r="AE797" s="23">
        <f t="shared" si="314"/>
        <v>-0.15</v>
      </c>
      <c r="AF797" s="46">
        <f t="shared" si="315"/>
        <v>6.9385195629383806E-2</v>
      </c>
      <c r="AG797" s="23">
        <f t="shared" si="316"/>
        <v>0.53743202913744126</v>
      </c>
      <c r="AH797" s="23">
        <f t="shared" si="317"/>
        <v>1.6165386676363884</v>
      </c>
      <c r="AI797" s="155">
        <f t="shared" si="318"/>
        <v>7.0258915750250436E-2</v>
      </c>
      <c r="AJ797" s="155">
        <f t="shared" si="319"/>
        <v>8.0711211198267796E-2</v>
      </c>
      <c r="AK797" s="155">
        <f t="shared" si="320"/>
        <v>0.15097012694851825</v>
      </c>
      <c r="AL797" s="155">
        <f t="shared" si="321"/>
        <v>3.0206633242625354</v>
      </c>
    </row>
    <row r="798" spans="1:38" s="156" customFormat="1" x14ac:dyDescent="0.35">
      <c r="A798" s="23">
        <f>'Uitgebreide invoer'!A798</f>
        <v>555.799999999997</v>
      </c>
      <c r="B798" s="23">
        <f t="shared" si="300"/>
        <v>0.70000000000004547</v>
      </c>
      <c r="C798" s="23">
        <f>'Uitgebreide invoer'!B798</f>
        <v>0.15</v>
      </c>
      <c r="D798" s="23" t="str">
        <f>'Uitgebreide invoer'!C798</f>
        <v>30 - Grasachtigen en ondergedoken soorten</v>
      </c>
      <c r="E798" s="23">
        <f>'Uitgebreide invoer'!D798</f>
        <v>30</v>
      </c>
      <c r="F798" s="23">
        <f>'Uitgebreide invoer'!E798</f>
        <v>1.5</v>
      </c>
      <c r="G798" s="23">
        <f>'Uitgebreide invoer'!F798</f>
        <v>1.2</v>
      </c>
      <c r="H798" s="23">
        <f>'Uitgebreide invoer'!G798</f>
        <v>1.2</v>
      </c>
      <c r="I798" s="23">
        <f>'Uitgebreide invoer'!H798</f>
        <v>1</v>
      </c>
      <c r="J798" s="24">
        <f>J797+(+H798-I798)/(MAX('Invoerblad heterogene watergang'!$H$9:$H$17))*B798</f>
        <v>1.1587999999999825</v>
      </c>
      <c r="K798" s="24">
        <f t="shared" si="322"/>
        <v>2.0126689535405342</v>
      </c>
      <c r="L798" s="79">
        <f t="shared" si="323"/>
        <v>0.85288079900855607</v>
      </c>
      <c r="M798" s="91">
        <f>'Uitgebreide invoer'!K798</f>
        <v>100</v>
      </c>
      <c r="N798" s="89">
        <f t="shared" si="301"/>
        <v>1.8587999999999825</v>
      </c>
      <c r="O798" s="93" t="str">
        <f>'Uitgebreide invoer'!L798</f>
        <v>Begroeiing volgt bodemverloop</v>
      </c>
      <c r="P798" s="23">
        <f t="shared" si="302"/>
        <v>0.7</v>
      </c>
      <c r="Q798" s="24">
        <f t="shared" si="303"/>
        <v>1.4116493314221847E-3</v>
      </c>
      <c r="R798" s="23">
        <f>'Uitgebreide invoer'!I798</f>
        <v>0</v>
      </c>
      <c r="S798" s="23">
        <f t="shared" si="304"/>
        <v>0</v>
      </c>
      <c r="T798" s="24">
        <f t="shared" si="324"/>
        <v>0.15288079900855611</v>
      </c>
      <c r="U798" s="23" t="str">
        <f>'Uitgebreide invoer'!J798</f>
        <v>Nee</v>
      </c>
      <c r="V798" s="23">
        <f t="shared" si="305"/>
        <v>0.2185157668685091</v>
      </c>
      <c r="W798" s="23">
        <f t="shared" si="306"/>
        <v>1.7512195598592533</v>
      </c>
      <c r="X798" s="23">
        <f t="shared" si="307"/>
        <v>0.12477919495489838</v>
      </c>
      <c r="Y798" s="23">
        <f t="shared" si="308"/>
        <v>2.1145654447864768</v>
      </c>
      <c r="Z798" s="23">
        <f t="shared" si="309"/>
        <v>4.2751054526840457</v>
      </c>
      <c r="AA798" s="23">
        <f t="shared" si="310"/>
        <v>0.49462299075193245</v>
      </c>
      <c r="AB798" s="23">
        <f t="shared" si="311"/>
        <v>1.8960496779179676</v>
      </c>
      <c r="AC798" s="23">
        <f t="shared" si="312"/>
        <v>1.8551960685217559</v>
      </c>
      <c r="AD798" s="23">
        <f t="shared" si="313"/>
        <v>56.881490337539027</v>
      </c>
      <c r="AE798" s="23">
        <f t="shared" si="314"/>
        <v>-0.15</v>
      </c>
      <c r="AF798" s="46">
        <f t="shared" si="315"/>
        <v>6.9800060742105E-2</v>
      </c>
      <c r="AG798" s="23">
        <f t="shared" si="316"/>
        <v>0.53466626171929998</v>
      </c>
      <c r="AH798" s="23">
        <f t="shared" si="317"/>
        <v>1.6148065884980569</v>
      </c>
      <c r="AI798" s="155">
        <f t="shared" si="318"/>
        <v>7.0677136797864568E-2</v>
      </c>
      <c r="AJ798" s="155">
        <f t="shared" si="319"/>
        <v>8.0296717805284426E-2</v>
      </c>
      <c r="AK798" s="155">
        <f t="shared" si="320"/>
        <v>0.15097385460314899</v>
      </c>
      <c r="AL798" s="155">
        <f t="shared" si="321"/>
        <v>3.024100094331966</v>
      </c>
    </row>
    <row r="799" spans="1:38" s="156" customFormat="1" x14ac:dyDescent="0.35">
      <c r="A799" s="23">
        <f>'Uitgebreide invoer'!A799</f>
        <v>556.49999999999704</v>
      </c>
      <c r="B799" s="23">
        <f t="shared" si="300"/>
        <v>0.70000000000004547</v>
      </c>
      <c r="C799" s="23">
        <f>'Uitgebreide invoer'!B799</f>
        <v>0.15</v>
      </c>
      <c r="D799" s="23" t="str">
        <f>'Uitgebreide invoer'!C799</f>
        <v>30 - Grasachtigen en ondergedoken soorten</v>
      </c>
      <c r="E799" s="23">
        <f>'Uitgebreide invoer'!D799</f>
        <v>30</v>
      </c>
      <c r="F799" s="23">
        <f>'Uitgebreide invoer'!E799</f>
        <v>1.5</v>
      </c>
      <c r="G799" s="23">
        <f>'Uitgebreide invoer'!F799</f>
        <v>1.2</v>
      </c>
      <c r="H799" s="23">
        <f>'Uitgebreide invoer'!G799</f>
        <v>1.2</v>
      </c>
      <c r="I799" s="23">
        <f>'Uitgebreide invoer'!H799</f>
        <v>1</v>
      </c>
      <c r="J799" s="24">
        <f>J798+(+H799-I799)/(MAX('Invoerblad heterogene watergang'!$H$9:$H$17))*B799</f>
        <v>1.1589999999999825</v>
      </c>
      <c r="K799" s="24">
        <f t="shared" si="322"/>
        <v>2.0136512011389405</v>
      </c>
      <c r="L799" s="79">
        <f t="shared" si="323"/>
        <v>0.85366895354055172</v>
      </c>
      <c r="M799" s="91">
        <f>'Uitgebreide invoer'!K799</f>
        <v>100</v>
      </c>
      <c r="N799" s="89">
        <f t="shared" si="301"/>
        <v>1.8589999999999824</v>
      </c>
      <c r="O799" s="93" t="str">
        <f>'Uitgebreide invoer'!L799</f>
        <v>Begroeiing volgt bodemverloop</v>
      </c>
      <c r="P799" s="23">
        <f t="shared" si="302"/>
        <v>0.7</v>
      </c>
      <c r="Q799" s="24">
        <f t="shared" si="303"/>
        <v>1.4032108548662926E-3</v>
      </c>
      <c r="R799" s="23">
        <f>'Uitgebreide invoer'!I799</f>
        <v>0</v>
      </c>
      <c r="S799" s="23">
        <f t="shared" si="304"/>
        <v>0</v>
      </c>
      <c r="T799" s="24">
        <f t="shared" si="324"/>
        <v>0.15366895354055177</v>
      </c>
      <c r="U799" s="23" t="str">
        <f>'Uitgebreide invoer'!J799</f>
        <v>Nee</v>
      </c>
      <c r="V799" s="23">
        <f t="shared" si="305"/>
        <v>0.21982396517203451</v>
      </c>
      <c r="W799" s="23">
        <f t="shared" si="306"/>
        <v>1.754061291437353</v>
      </c>
      <c r="X799" s="23">
        <f t="shared" si="307"/>
        <v>0.12532285288155542</v>
      </c>
      <c r="Y799" s="23">
        <f t="shared" si="308"/>
        <v>2.117528767607193</v>
      </c>
      <c r="Z799" s="23">
        <f t="shared" si="309"/>
        <v>4.2779471842621453</v>
      </c>
      <c r="AA799" s="23">
        <f t="shared" si="310"/>
        <v>0.49498712265481642</v>
      </c>
      <c r="AB799" s="23">
        <f t="shared" si="311"/>
        <v>1.8977048024351584</v>
      </c>
      <c r="AC799" s="23">
        <f t="shared" si="312"/>
        <v>1.8717196635385926</v>
      </c>
      <c r="AD799" s="23">
        <f t="shared" si="313"/>
        <v>56.931144073054753</v>
      </c>
      <c r="AE799" s="23">
        <f t="shared" si="314"/>
        <v>-0.15</v>
      </c>
      <c r="AF799" s="46">
        <f t="shared" si="315"/>
        <v>7.0210745410817468E-2</v>
      </c>
      <c r="AG799" s="23">
        <f t="shared" si="316"/>
        <v>0.53192836392788356</v>
      </c>
      <c r="AH799" s="23">
        <f t="shared" si="317"/>
        <v>1.6130907297928365</v>
      </c>
      <c r="AI799" s="155">
        <f t="shared" si="318"/>
        <v>7.1091127510348864E-2</v>
      </c>
      <c r="AJ799" s="155">
        <f t="shared" si="319"/>
        <v>7.9886399343267231E-2</v>
      </c>
      <c r="AK799" s="155">
        <f t="shared" si="320"/>
        <v>0.1509775268536161</v>
      </c>
      <c r="AL799" s="155">
        <f t="shared" si="321"/>
        <v>3.0275376004811156</v>
      </c>
    </row>
    <row r="800" spans="1:38" s="156" customFormat="1" x14ac:dyDescent="0.35">
      <c r="A800" s="23">
        <f>'Uitgebreide invoer'!A800</f>
        <v>557.19999999999709</v>
      </c>
      <c r="B800" s="23">
        <f t="shared" si="300"/>
        <v>0.70000000000004547</v>
      </c>
      <c r="C800" s="23">
        <f>'Uitgebreide invoer'!B800</f>
        <v>0.15</v>
      </c>
      <c r="D800" s="23" t="str">
        <f>'Uitgebreide invoer'!C800</f>
        <v>30 - Grasachtigen en ondergedoken soorten</v>
      </c>
      <c r="E800" s="23">
        <f>'Uitgebreide invoer'!D800</f>
        <v>30</v>
      </c>
      <c r="F800" s="23">
        <f>'Uitgebreide invoer'!E800</f>
        <v>1.5</v>
      </c>
      <c r="G800" s="23">
        <f>'Uitgebreide invoer'!F800</f>
        <v>1.2</v>
      </c>
      <c r="H800" s="23">
        <f>'Uitgebreide invoer'!G800</f>
        <v>1.2</v>
      </c>
      <c r="I800" s="23">
        <f>'Uitgebreide invoer'!H800</f>
        <v>1</v>
      </c>
      <c r="J800" s="24">
        <f>J799+(+H800-I800)/(MAX('Invoerblad heterogene watergang'!$H$9:$H$17))*B800</f>
        <v>1.1591999999999825</v>
      </c>
      <c r="K800" s="24">
        <f t="shared" si="322"/>
        <v>2.014627609185236</v>
      </c>
      <c r="L800" s="79">
        <f t="shared" si="323"/>
        <v>0.85445120113895801</v>
      </c>
      <c r="M800" s="91">
        <f>'Uitgebreide invoer'!K800</f>
        <v>100</v>
      </c>
      <c r="N800" s="89">
        <f t="shared" si="301"/>
        <v>1.8591999999999824</v>
      </c>
      <c r="O800" s="93" t="str">
        <f>'Uitgebreide invoer'!L800</f>
        <v>Begroeiing volgt bodemverloop</v>
      </c>
      <c r="P800" s="23">
        <f t="shared" si="302"/>
        <v>0.7</v>
      </c>
      <c r="Q800" s="24">
        <f t="shared" si="303"/>
        <v>1.3948686375649785E-3</v>
      </c>
      <c r="R800" s="23">
        <f>'Uitgebreide invoer'!I800</f>
        <v>0</v>
      </c>
      <c r="S800" s="23">
        <f t="shared" si="304"/>
        <v>0</v>
      </c>
      <c r="T800" s="24">
        <f t="shared" si="324"/>
        <v>0.15445120113895805</v>
      </c>
      <c r="U800" s="23" t="str">
        <f>'Uitgebreide invoer'!J800</f>
        <v>Nee</v>
      </c>
      <c r="V800" s="23">
        <f t="shared" si="305"/>
        <v>0.22112420166664995</v>
      </c>
      <c r="W800" s="23">
        <f t="shared" si="306"/>
        <v>1.7568817252635154</v>
      </c>
      <c r="X800" s="23">
        <f t="shared" si="307"/>
        <v>0.12586174611924059</v>
      </c>
      <c r="Y800" s="23">
        <f t="shared" si="308"/>
        <v>2.1204717240584614</v>
      </c>
      <c r="Z800" s="23">
        <f t="shared" si="309"/>
        <v>4.2807676180883076</v>
      </c>
      <c r="AA800" s="23">
        <f t="shared" si="310"/>
        <v>0.49534847794550813</v>
      </c>
      <c r="AB800" s="23">
        <f t="shared" si="311"/>
        <v>1.8993475223918115</v>
      </c>
      <c r="AC800" s="23">
        <f t="shared" si="312"/>
        <v>1.8881842181407924</v>
      </c>
      <c r="AD800" s="23">
        <f t="shared" si="313"/>
        <v>56.980425671754347</v>
      </c>
      <c r="AE800" s="23">
        <f t="shared" si="314"/>
        <v>-0.15</v>
      </c>
      <c r="AF800" s="46">
        <f t="shared" si="315"/>
        <v>7.0617296815824043E-2</v>
      </c>
      <c r="AG800" s="23">
        <f t="shared" si="316"/>
        <v>0.52921802122783967</v>
      </c>
      <c r="AH800" s="23">
        <f t="shared" si="317"/>
        <v>1.6113909739024925</v>
      </c>
      <c r="AI800" s="155">
        <f t="shared" si="318"/>
        <v>7.1500935908836077E-2</v>
      </c>
      <c r="AJ800" s="155">
        <f t="shared" si="319"/>
        <v>7.9480208724632517E-2</v>
      </c>
      <c r="AK800" s="155">
        <f t="shared" si="320"/>
        <v>0.15098114463346859</v>
      </c>
      <c r="AL800" s="155">
        <f t="shared" si="321"/>
        <v>3.03097548273773</v>
      </c>
    </row>
    <row r="801" spans="1:38" s="156" customFormat="1" x14ac:dyDescent="0.35">
      <c r="A801" s="23">
        <f>'Uitgebreide invoer'!A801</f>
        <v>557.89999999999714</v>
      </c>
      <c r="B801" s="23">
        <f t="shared" si="300"/>
        <v>0.70000000000004547</v>
      </c>
      <c r="C801" s="23">
        <f>'Uitgebreide invoer'!B801</f>
        <v>0.15</v>
      </c>
      <c r="D801" s="23" t="str">
        <f>'Uitgebreide invoer'!C801</f>
        <v>30 - Grasachtigen en ondergedoken soorten</v>
      </c>
      <c r="E801" s="23">
        <f>'Uitgebreide invoer'!D801</f>
        <v>30</v>
      </c>
      <c r="F801" s="23">
        <f>'Uitgebreide invoer'!E801</f>
        <v>1.5</v>
      </c>
      <c r="G801" s="23">
        <f>'Uitgebreide invoer'!F801</f>
        <v>1.2</v>
      </c>
      <c r="H801" s="23">
        <f>'Uitgebreide invoer'!G801</f>
        <v>1.2</v>
      </c>
      <c r="I801" s="23">
        <f>'Uitgebreide invoer'!H801</f>
        <v>1</v>
      </c>
      <c r="J801" s="24">
        <f>J800+(+H801-I801)/(MAX('Invoerblad heterogene watergang'!$H$9:$H$17))*B801</f>
        <v>1.1593999999999824</v>
      </c>
      <c r="K801" s="24">
        <f t="shared" si="322"/>
        <v>2.0155982441251576</v>
      </c>
      <c r="L801" s="79">
        <f t="shared" si="323"/>
        <v>0.85522760918525353</v>
      </c>
      <c r="M801" s="91">
        <f>'Uitgebreide invoer'!K801</f>
        <v>100</v>
      </c>
      <c r="N801" s="89">
        <f t="shared" si="301"/>
        <v>1.8593999999999824</v>
      </c>
      <c r="O801" s="93" t="str">
        <f>'Uitgebreide invoer'!L801</f>
        <v>Begroeiing volgt bodemverloop</v>
      </c>
      <c r="P801" s="23">
        <f t="shared" si="302"/>
        <v>0.7</v>
      </c>
      <c r="Q801" s="24">
        <f t="shared" si="303"/>
        <v>1.3866213427450034E-3</v>
      </c>
      <c r="R801" s="23">
        <f>'Uitgebreide invoer'!I801</f>
        <v>0</v>
      </c>
      <c r="S801" s="23">
        <f t="shared" si="304"/>
        <v>0</v>
      </c>
      <c r="T801" s="24">
        <f t="shared" si="324"/>
        <v>0.15522760918525358</v>
      </c>
      <c r="U801" s="23" t="str">
        <f>'Uitgebreide invoer'!J801</f>
        <v>Nee</v>
      </c>
      <c r="V801" s="23">
        <f t="shared" si="305"/>
        <v>0.22241654700235899</v>
      </c>
      <c r="W801" s="23">
        <f t="shared" si="306"/>
        <v>1.7596811042851166</v>
      </c>
      <c r="X801" s="23">
        <f t="shared" si="307"/>
        <v>0.12639593984429204</v>
      </c>
      <c r="Y801" s="23">
        <f t="shared" si="308"/>
        <v>2.1233945262913911</v>
      </c>
      <c r="Z801" s="23">
        <f t="shared" si="309"/>
        <v>4.2835669971099088</v>
      </c>
      <c r="AA801" s="23">
        <f t="shared" si="310"/>
        <v>0.49570708891072085</v>
      </c>
      <c r="AB801" s="23">
        <f t="shared" si="311"/>
        <v>1.9009779792890322</v>
      </c>
      <c r="AC801" s="23">
        <f t="shared" si="312"/>
        <v>1.904589680156838</v>
      </c>
      <c r="AD801" s="23">
        <f t="shared" si="313"/>
        <v>57.029339378670969</v>
      </c>
      <c r="AE801" s="23">
        <f t="shared" si="314"/>
        <v>-0.15</v>
      </c>
      <c r="AF801" s="46">
        <f t="shared" si="315"/>
        <v>7.1019761852520694E-2</v>
      </c>
      <c r="AG801" s="23">
        <f t="shared" si="316"/>
        <v>0.52653492098319532</v>
      </c>
      <c r="AH801" s="23">
        <f t="shared" si="317"/>
        <v>1.6097072016249869</v>
      </c>
      <c r="AI801" s="155">
        <f t="shared" si="318"/>
        <v>7.1906609715081338E-2</v>
      </c>
      <c r="AJ801" s="155">
        <f t="shared" si="319"/>
        <v>7.907809914511324E-2</v>
      </c>
      <c r="AK801" s="155">
        <f t="shared" si="320"/>
        <v>0.15098470886019458</v>
      </c>
      <c r="AL801" s="155">
        <f t="shared" si="321"/>
        <v>3.0344133931315835</v>
      </c>
    </row>
    <row r="802" spans="1:38" s="156" customFormat="1" x14ac:dyDescent="0.35">
      <c r="A802" s="23">
        <f>'Uitgebreide invoer'!A802</f>
        <v>558.59999999999718</v>
      </c>
      <c r="B802" s="23">
        <f t="shared" si="300"/>
        <v>0.70000000000004547</v>
      </c>
      <c r="C802" s="23">
        <f>'Uitgebreide invoer'!B802</f>
        <v>0.15</v>
      </c>
      <c r="D802" s="23" t="str">
        <f>'Uitgebreide invoer'!C802</f>
        <v>30 - Grasachtigen en ondergedoken soorten</v>
      </c>
      <c r="E802" s="23">
        <f>'Uitgebreide invoer'!D802</f>
        <v>30</v>
      </c>
      <c r="F802" s="23">
        <f>'Uitgebreide invoer'!E802</f>
        <v>1.5</v>
      </c>
      <c r="G802" s="23">
        <f>'Uitgebreide invoer'!F802</f>
        <v>1.2</v>
      </c>
      <c r="H802" s="23">
        <f>'Uitgebreide invoer'!G802</f>
        <v>1.2</v>
      </c>
      <c r="I802" s="23">
        <f>'Uitgebreide invoer'!H802</f>
        <v>1</v>
      </c>
      <c r="J802" s="24">
        <f>J801+(+H802-I802)/(MAX('Invoerblad heterogene watergang'!$H$9:$H$17))*B802</f>
        <v>1.1595999999999824</v>
      </c>
      <c r="K802" s="24">
        <f t="shared" si="322"/>
        <v>2.0165631714808945</v>
      </c>
      <c r="L802" s="79">
        <f t="shared" si="323"/>
        <v>0.85599824412517522</v>
      </c>
      <c r="M802" s="91">
        <f>'Uitgebreide invoer'!K802</f>
        <v>100</v>
      </c>
      <c r="N802" s="89">
        <f t="shared" si="301"/>
        <v>1.8595999999999824</v>
      </c>
      <c r="O802" s="93" t="str">
        <f>'Uitgebreide invoer'!L802</f>
        <v>Begroeiing volgt bodemverloop</v>
      </c>
      <c r="P802" s="23">
        <f t="shared" si="302"/>
        <v>0.7</v>
      </c>
      <c r="Q802" s="24">
        <f t="shared" si="303"/>
        <v>1.3784676510522644E-3</v>
      </c>
      <c r="R802" s="23">
        <f>'Uitgebreide invoer'!I802</f>
        <v>0</v>
      </c>
      <c r="S802" s="23">
        <f t="shared" si="304"/>
        <v>0</v>
      </c>
      <c r="T802" s="24">
        <f t="shared" si="324"/>
        <v>0.15599824412517527</v>
      </c>
      <c r="U802" s="23" t="str">
        <f>'Uitgebreide invoer'!J802</f>
        <v>Nee</v>
      </c>
      <c r="V802" s="23">
        <f t="shared" si="305"/>
        <v>0.22370107120541699</v>
      </c>
      <c r="W802" s="23">
        <f t="shared" si="306"/>
        <v>1.7624596680756683</v>
      </c>
      <c r="X802" s="23">
        <f t="shared" si="307"/>
        <v>0.12692549807375947</v>
      </c>
      <c r="Y802" s="23">
        <f t="shared" si="308"/>
        <v>2.1262973838682848</v>
      </c>
      <c r="Z802" s="23">
        <f t="shared" si="309"/>
        <v>4.286345560900461</v>
      </c>
      <c r="AA802" s="23">
        <f t="shared" si="310"/>
        <v>0.49606298737650062</v>
      </c>
      <c r="AB802" s="23">
        <f t="shared" si="311"/>
        <v>1.9025963126628678</v>
      </c>
      <c r="AC802" s="23">
        <f t="shared" si="312"/>
        <v>1.9209360117495311</v>
      </c>
      <c r="AD802" s="23">
        <f t="shared" si="313"/>
        <v>57.077889379886031</v>
      </c>
      <c r="AE802" s="23">
        <f t="shared" si="314"/>
        <v>-0.15</v>
      </c>
      <c r="AF802" s="46">
        <f t="shared" si="315"/>
        <v>7.1418187114662551E-2</v>
      </c>
      <c r="AG802" s="23">
        <f t="shared" si="316"/>
        <v>0.52387875256891636</v>
      </c>
      <c r="AH802" s="23">
        <f t="shared" si="317"/>
        <v>1.6080392923334619</v>
      </c>
      <c r="AI802" s="155">
        <f t="shared" si="318"/>
        <v>7.2308196334909342E-2</v>
      </c>
      <c r="AJ802" s="155">
        <f t="shared" si="319"/>
        <v>7.8680024100512488E-2</v>
      </c>
      <c r="AK802" s="155">
        <f t="shared" si="320"/>
        <v>0.15098822043542182</v>
      </c>
      <c r="AL802" s="155">
        <f t="shared" si="321"/>
        <v>3.0378509953176702</v>
      </c>
    </row>
    <row r="803" spans="1:38" s="156" customFormat="1" x14ac:dyDescent="0.35">
      <c r="A803" s="23">
        <f>'Uitgebreide invoer'!A803</f>
        <v>559.29999999999723</v>
      </c>
      <c r="B803" s="23">
        <f t="shared" si="300"/>
        <v>0.70000000000004547</v>
      </c>
      <c r="C803" s="23">
        <f>'Uitgebreide invoer'!B803</f>
        <v>0.15</v>
      </c>
      <c r="D803" s="23" t="str">
        <f>'Uitgebreide invoer'!C803</f>
        <v>30 - Grasachtigen en ondergedoken soorten</v>
      </c>
      <c r="E803" s="23">
        <f>'Uitgebreide invoer'!D803</f>
        <v>30</v>
      </c>
      <c r="F803" s="23">
        <f>'Uitgebreide invoer'!E803</f>
        <v>1.5</v>
      </c>
      <c r="G803" s="23">
        <f>'Uitgebreide invoer'!F803</f>
        <v>1.2</v>
      </c>
      <c r="H803" s="23">
        <f>'Uitgebreide invoer'!G803</f>
        <v>1.2</v>
      </c>
      <c r="I803" s="23">
        <f>'Uitgebreide invoer'!H803</f>
        <v>1</v>
      </c>
      <c r="J803" s="24">
        <f>J802+(+H803-I803)/(MAX('Invoerblad heterogene watergang'!$H$9:$H$17))*B803</f>
        <v>1.1597999999999824</v>
      </c>
      <c r="K803" s="24">
        <f t="shared" si="322"/>
        <v>2.0175224558632672</v>
      </c>
      <c r="L803" s="79">
        <f t="shared" si="323"/>
        <v>0.85676317148091208</v>
      </c>
      <c r="M803" s="91">
        <f>'Uitgebreide invoer'!K803</f>
        <v>100</v>
      </c>
      <c r="N803" s="89">
        <f t="shared" si="301"/>
        <v>1.8597999999999824</v>
      </c>
      <c r="O803" s="93" t="str">
        <f>'Uitgebreide invoer'!L803</f>
        <v>Begroeiing volgt bodemverloop</v>
      </c>
      <c r="P803" s="23">
        <f t="shared" si="302"/>
        <v>0.7</v>
      </c>
      <c r="Q803" s="24">
        <f t="shared" si="303"/>
        <v>1.3704062605326237E-3</v>
      </c>
      <c r="R803" s="23">
        <f>'Uitgebreide invoer'!I803</f>
        <v>0</v>
      </c>
      <c r="S803" s="23">
        <f t="shared" si="304"/>
        <v>0</v>
      </c>
      <c r="T803" s="24">
        <f t="shared" si="324"/>
        <v>0.15676317148091212</v>
      </c>
      <c r="U803" s="23" t="str">
        <f>'Uitgebreide invoer'!J803</f>
        <v>Nee</v>
      </c>
      <c r="V803" s="23">
        <f t="shared" si="305"/>
        <v>0.22497784367622531</v>
      </c>
      <c r="W803" s="23">
        <f t="shared" si="306"/>
        <v>1.7652176528787829</v>
      </c>
      <c r="X803" s="23">
        <f t="shared" si="307"/>
        <v>0.12745048368926237</v>
      </c>
      <c r="Y803" s="23">
        <f t="shared" si="308"/>
        <v>2.1291805037861407</v>
      </c>
      <c r="Z803" s="23">
        <f t="shared" si="309"/>
        <v>4.2891035457035747</v>
      </c>
      <c r="AA803" s="23">
        <f t="shared" si="310"/>
        <v>0.4964162047146089</v>
      </c>
      <c r="AB803" s="23">
        <f t="shared" si="311"/>
        <v>1.9042026601099153</v>
      </c>
      <c r="AC803" s="23">
        <f t="shared" si="312"/>
        <v>1.9372231888119478</v>
      </c>
      <c r="AD803" s="23">
        <f t="shared" si="313"/>
        <v>57.126079803297458</v>
      </c>
      <c r="AE803" s="23">
        <f t="shared" si="314"/>
        <v>-0.15</v>
      </c>
      <c r="AF803" s="46">
        <f t="shared" si="315"/>
        <v>7.1812618878961981E-2</v>
      </c>
      <c r="AG803" s="23">
        <f t="shared" si="316"/>
        <v>0.52124920747358683</v>
      </c>
      <c r="AH803" s="23">
        <f t="shared" si="317"/>
        <v>1.6063871241269645</v>
      </c>
      <c r="AI803" s="155">
        <f t="shared" si="318"/>
        <v>7.2705742842996704E-2</v>
      </c>
      <c r="AJ803" s="155">
        <f t="shared" si="319"/>
        <v>7.8285937402125111E-2</v>
      </c>
      <c r="AK803" s="155">
        <f t="shared" si="320"/>
        <v>0.15099168024512183</v>
      </c>
      <c r="AL803" s="155">
        <f t="shared" si="321"/>
        <v>3.0412879642117931</v>
      </c>
    </row>
    <row r="804" spans="1:38" s="156" customFormat="1" x14ac:dyDescent="0.35">
      <c r="A804" s="23">
        <f>'Uitgebreide invoer'!A804</f>
        <v>559.99999999999727</v>
      </c>
      <c r="B804" s="23">
        <f t="shared" si="300"/>
        <v>0.70000000000004547</v>
      </c>
      <c r="C804" s="23">
        <f>'Uitgebreide invoer'!B804</f>
        <v>0.15</v>
      </c>
      <c r="D804" s="23" t="str">
        <f>'Uitgebreide invoer'!C804</f>
        <v>30 - Grasachtigen en ondergedoken soorten</v>
      </c>
      <c r="E804" s="23">
        <f>'Uitgebreide invoer'!D804</f>
        <v>30</v>
      </c>
      <c r="F804" s="23">
        <f>'Uitgebreide invoer'!E804</f>
        <v>1.5</v>
      </c>
      <c r="G804" s="23">
        <f>'Uitgebreide invoer'!F804</f>
        <v>1.2</v>
      </c>
      <c r="H804" s="23">
        <f>'Uitgebreide invoer'!G804</f>
        <v>1.2</v>
      </c>
      <c r="I804" s="23">
        <f>'Uitgebreide invoer'!H804</f>
        <v>1</v>
      </c>
      <c r="J804" s="24">
        <f>J803+(+H804-I804)/(MAX('Invoerblad heterogene watergang'!$H$9:$H$17))*B804</f>
        <v>1.1599999999999824</v>
      </c>
      <c r="K804" s="24">
        <f t="shared" si="322"/>
        <v>2.0184761609838846</v>
      </c>
      <c r="L804" s="79">
        <f t="shared" si="323"/>
        <v>0.85752245586328479</v>
      </c>
      <c r="M804" s="91">
        <f>'Uitgebreide invoer'!K804</f>
        <v>100</v>
      </c>
      <c r="N804" s="89">
        <f t="shared" si="301"/>
        <v>1.8599999999999823</v>
      </c>
      <c r="O804" s="93" t="str">
        <f>'Uitgebreide invoer'!L804</f>
        <v>Begroeiing volgt bodemverloop</v>
      </c>
      <c r="P804" s="23">
        <f t="shared" si="302"/>
        <v>0.7</v>
      </c>
      <c r="Q804" s="24">
        <f t="shared" si="303"/>
        <v>1.3624358865965409E-3</v>
      </c>
      <c r="R804" s="23">
        <f>'Uitgebreide invoer'!I804</f>
        <v>0</v>
      </c>
      <c r="S804" s="23">
        <f t="shared" si="304"/>
        <v>0</v>
      </c>
      <c r="T804" s="24">
        <f t="shared" si="324"/>
        <v>0.15752245586328484</v>
      </c>
      <c r="U804" s="23" t="str">
        <f>'Uitgebreide invoer'!J804</f>
        <v>Nee</v>
      </c>
      <c r="V804" s="23">
        <f t="shared" si="305"/>
        <v>0.22624693318774258</v>
      </c>
      <c r="W804" s="23">
        <f t="shared" si="306"/>
        <v>1.7679552916520866</v>
      </c>
      <c r="X804" s="23">
        <f t="shared" si="307"/>
        <v>0.12797095846033724</v>
      </c>
      <c r="Y804" s="23">
        <f t="shared" si="308"/>
        <v>2.1320440905006404</v>
      </c>
      <c r="Z804" s="23">
        <f t="shared" si="309"/>
        <v>4.2918411844768789</v>
      </c>
      <c r="AA804" s="23">
        <f t="shared" si="310"/>
        <v>0.49676677184887713</v>
      </c>
      <c r="AB804" s="23">
        <f t="shared" si="311"/>
        <v>1.9057971573128978</v>
      </c>
      <c r="AC804" s="23">
        <f t="shared" si="312"/>
        <v>1.9534512003861633</v>
      </c>
      <c r="AD804" s="23">
        <f t="shared" si="313"/>
        <v>57.173914719386936</v>
      </c>
      <c r="AE804" s="23">
        <f t="shared" si="314"/>
        <v>-0.15</v>
      </c>
      <c r="AF804" s="46">
        <f t="shared" si="315"/>
        <v>7.2203103090944312E-2</v>
      </c>
      <c r="AG804" s="23">
        <f t="shared" si="316"/>
        <v>0.5186459793937046</v>
      </c>
      <c r="AH804" s="23">
        <f t="shared" si="317"/>
        <v>1.6047505739732906</v>
      </c>
      <c r="AI804" s="155">
        <f t="shared" si="318"/>
        <v>7.3099295968915082E-2</v>
      </c>
      <c r="AJ804" s="155">
        <f t="shared" si="319"/>
        <v>7.7895793190902965E-2</v>
      </c>
      <c r="AK804" s="155">
        <f t="shared" si="320"/>
        <v>0.15099508915981805</v>
      </c>
      <c r="AL804" s="155">
        <f t="shared" si="321"/>
        <v>3.0447239856381167</v>
      </c>
    </row>
    <row r="805" spans="1:38" s="156" customFormat="1" x14ac:dyDescent="0.35">
      <c r="A805" s="23">
        <f>'Uitgebreide invoer'!A805</f>
        <v>560.69999999999732</v>
      </c>
      <c r="B805" s="23">
        <f t="shared" si="300"/>
        <v>0.70000000000004547</v>
      </c>
      <c r="C805" s="23">
        <f>'Uitgebreide invoer'!B805</f>
        <v>0.15</v>
      </c>
      <c r="D805" s="23" t="str">
        <f>'Uitgebreide invoer'!C805</f>
        <v>30 - Grasachtigen en ondergedoken soorten</v>
      </c>
      <c r="E805" s="23">
        <f>'Uitgebreide invoer'!D805</f>
        <v>30</v>
      </c>
      <c r="F805" s="23">
        <f>'Uitgebreide invoer'!E805</f>
        <v>1.5</v>
      </c>
      <c r="G805" s="23">
        <f>'Uitgebreide invoer'!F805</f>
        <v>1.2</v>
      </c>
      <c r="H805" s="23">
        <f>'Uitgebreide invoer'!G805</f>
        <v>1.2</v>
      </c>
      <c r="I805" s="23">
        <f>'Uitgebreide invoer'!H805</f>
        <v>1</v>
      </c>
      <c r="J805" s="24">
        <f>J804+(+H805-I805)/(MAX('Invoerblad heterogene watergang'!$H$9:$H$17))*B805</f>
        <v>1.1601999999999824</v>
      </c>
      <c r="K805" s="24">
        <f t="shared" si="322"/>
        <v>2.0194243496672626</v>
      </c>
      <c r="L805" s="79">
        <f t="shared" si="323"/>
        <v>0.85827616098390225</v>
      </c>
      <c r="M805" s="91">
        <f>'Uitgebreide invoer'!K805</f>
        <v>100</v>
      </c>
      <c r="N805" s="89">
        <f t="shared" si="301"/>
        <v>1.8601999999999823</v>
      </c>
      <c r="O805" s="93" t="str">
        <f>'Uitgebreide invoer'!L805</f>
        <v>Begroeiing volgt bodemverloop</v>
      </c>
      <c r="P805" s="23">
        <f t="shared" si="302"/>
        <v>0.7</v>
      </c>
      <c r="Q805" s="24">
        <f t="shared" si="303"/>
        <v>1.3545552619686878E-3</v>
      </c>
      <c r="R805" s="23">
        <f>'Uitgebreide invoer'!I805</f>
        <v>0</v>
      </c>
      <c r="S805" s="23">
        <f t="shared" si="304"/>
        <v>0</v>
      </c>
      <c r="T805" s="24">
        <f t="shared" si="324"/>
        <v>0.15827616098390229</v>
      </c>
      <c r="U805" s="23" t="str">
        <f>'Uitgebreide invoer'!J805</f>
        <v>Nee</v>
      </c>
      <c r="V805" s="23">
        <f t="shared" si="305"/>
        <v>0.227508407884386</v>
      </c>
      <c r="W805" s="23">
        <f t="shared" si="306"/>
        <v>1.7706728141110526</v>
      </c>
      <c r="X805" s="23">
        <f t="shared" si="307"/>
        <v>0.12848698306728348</v>
      </c>
      <c r="Y805" s="23">
        <f t="shared" si="308"/>
        <v>2.1348883459505807</v>
      </c>
      <c r="Z805" s="23">
        <f t="shared" si="309"/>
        <v>4.2945587069358444</v>
      </c>
      <c r="AA805" s="23">
        <f t="shared" si="310"/>
        <v>0.49711471926153211</v>
      </c>
      <c r="AB805" s="23">
        <f t="shared" si="311"/>
        <v>1.9073799380661947</v>
      </c>
      <c r="AC805" s="23">
        <f t="shared" si="312"/>
        <v>1.9696200481039323</v>
      </c>
      <c r="AD805" s="23">
        <f t="shared" si="313"/>
        <v>57.221398141985837</v>
      </c>
      <c r="AE805" s="23">
        <f t="shared" si="314"/>
        <v>-0.15</v>
      </c>
      <c r="AF805" s="46">
        <f t="shared" si="315"/>
        <v>7.2589685351990743E-2</v>
      </c>
      <c r="AG805" s="23">
        <f t="shared" si="316"/>
        <v>0.51606876432006166</v>
      </c>
      <c r="AH805" s="23">
        <f t="shared" si="317"/>
        <v>1.603129517844311</v>
      </c>
      <c r="AI805" s="155">
        <f t="shared" si="318"/>
        <v>7.3488902084364205E-2</v>
      </c>
      <c r="AJ805" s="155">
        <f t="shared" si="319"/>
        <v>7.7509545950432204E-2</v>
      </c>
      <c r="AK805" s="155">
        <f t="shared" si="320"/>
        <v>0.1509984480347964</v>
      </c>
      <c r="AL805" s="155">
        <f t="shared" si="321"/>
        <v>3.0481587559882697</v>
      </c>
    </row>
    <row r="806" spans="1:38" s="156" customFormat="1" x14ac:dyDescent="0.35">
      <c r="A806" s="23">
        <f>'Uitgebreide invoer'!A806</f>
        <v>561.39999999999736</v>
      </c>
      <c r="B806" s="23">
        <f t="shared" si="300"/>
        <v>0.70000000000004547</v>
      </c>
      <c r="C806" s="23">
        <f>'Uitgebreide invoer'!B806</f>
        <v>0.15</v>
      </c>
      <c r="D806" s="23" t="str">
        <f>'Uitgebreide invoer'!C806</f>
        <v>30 - Grasachtigen en ondergedoken soorten</v>
      </c>
      <c r="E806" s="23">
        <f>'Uitgebreide invoer'!D806</f>
        <v>30</v>
      </c>
      <c r="F806" s="23">
        <f>'Uitgebreide invoer'!E806</f>
        <v>1.5</v>
      </c>
      <c r="G806" s="23">
        <f>'Uitgebreide invoer'!F806</f>
        <v>1.2</v>
      </c>
      <c r="H806" s="23">
        <f>'Uitgebreide invoer'!G806</f>
        <v>1.2</v>
      </c>
      <c r="I806" s="23">
        <f>'Uitgebreide invoer'!H806</f>
        <v>1</v>
      </c>
      <c r="J806" s="24">
        <f>J805+(+H806-I806)/(MAX('Invoerblad heterogene watergang'!$H$9:$H$17))*B806</f>
        <v>1.1603999999999823</v>
      </c>
      <c r="K806" s="24">
        <f t="shared" si="322"/>
        <v>2.0203670838628991</v>
      </c>
      <c r="L806" s="79">
        <f t="shared" si="323"/>
        <v>0.85902434966728025</v>
      </c>
      <c r="M806" s="91">
        <f>'Uitgebreide invoer'!K806</f>
        <v>100</v>
      </c>
      <c r="N806" s="89">
        <f t="shared" si="301"/>
        <v>1.8603999999999823</v>
      </c>
      <c r="O806" s="93" t="str">
        <f>'Uitgebreide invoer'!L806</f>
        <v>Begroeiing volgt bodemverloop</v>
      </c>
      <c r="P806" s="23">
        <f t="shared" si="302"/>
        <v>0.7</v>
      </c>
      <c r="Q806" s="24">
        <f t="shared" si="303"/>
        <v>1.346763136623745E-3</v>
      </c>
      <c r="R806" s="23">
        <f>'Uitgebreide invoer'!I806</f>
        <v>0</v>
      </c>
      <c r="S806" s="23">
        <f t="shared" si="304"/>
        <v>0</v>
      </c>
      <c r="T806" s="24">
        <f t="shared" si="324"/>
        <v>0.1590243496672803</v>
      </c>
      <c r="U806" s="23" t="str">
        <f>'Uitgebreide invoer'!J806</f>
        <v>Nee</v>
      </c>
      <c r="V806" s="23">
        <f t="shared" si="305"/>
        <v>0.22876233528138851</v>
      </c>
      <c r="W806" s="23">
        <f t="shared" si="306"/>
        <v>1.7733704467726938</v>
      </c>
      <c r="X806" s="23">
        <f t="shared" si="307"/>
        <v>0.1289986171235156</v>
      </c>
      <c r="Y806" s="23">
        <f t="shared" si="308"/>
        <v>2.1377134695826769</v>
      </c>
      <c r="Z806" s="23">
        <f t="shared" si="309"/>
        <v>4.2972563395974861</v>
      </c>
      <c r="AA806" s="23">
        <f t="shared" si="310"/>
        <v>0.49746007699948186</v>
      </c>
      <c r="AB806" s="23">
        <f t="shared" si="311"/>
        <v>1.9089511343012884</v>
      </c>
      <c r="AC806" s="23">
        <f t="shared" si="312"/>
        <v>1.9857297456484269</v>
      </c>
      <c r="AD806" s="23">
        <f t="shared" si="313"/>
        <v>57.268534029038648</v>
      </c>
      <c r="AE806" s="23">
        <f t="shared" si="314"/>
        <v>-0.15</v>
      </c>
      <c r="AF806" s="46">
        <f t="shared" si="315"/>
        <v>7.2972410907501201E-2</v>
      </c>
      <c r="AG806" s="23">
        <f t="shared" si="316"/>
        <v>0.5135172606166587</v>
      </c>
      <c r="AH806" s="23">
        <f t="shared" si="317"/>
        <v>1.6015238308441309</v>
      </c>
      <c r="AI806" s="155">
        <f t="shared" si="318"/>
        <v>7.3874607191526692E-2</v>
      </c>
      <c r="AJ806" s="155">
        <f t="shared" si="319"/>
        <v>7.7127150518791765E-2</v>
      </c>
      <c r="AK806" s="155">
        <f t="shared" si="320"/>
        <v>0.15100175771031846</v>
      </c>
      <c r="AL806" s="155">
        <f t="shared" si="321"/>
        <v>3.0515919818915846</v>
      </c>
    </row>
    <row r="807" spans="1:38" s="156" customFormat="1" x14ac:dyDescent="0.35">
      <c r="A807" s="23">
        <f>'Uitgebreide invoer'!A807</f>
        <v>562.09999999999741</v>
      </c>
      <c r="B807" s="23">
        <f t="shared" si="300"/>
        <v>0.70000000000004547</v>
      </c>
      <c r="C807" s="23">
        <f>'Uitgebreide invoer'!B807</f>
        <v>0.15</v>
      </c>
      <c r="D807" s="23" t="str">
        <f>'Uitgebreide invoer'!C807</f>
        <v>30 - Grasachtigen en ondergedoken soorten</v>
      </c>
      <c r="E807" s="23">
        <f>'Uitgebreide invoer'!D807</f>
        <v>30</v>
      </c>
      <c r="F807" s="23">
        <f>'Uitgebreide invoer'!E807</f>
        <v>1.5</v>
      </c>
      <c r="G807" s="23">
        <f>'Uitgebreide invoer'!F807</f>
        <v>1.2</v>
      </c>
      <c r="H807" s="23">
        <f>'Uitgebreide invoer'!G807</f>
        <v>1.2</v>
      </c>
      <c r="I807" s="23">
        <f>'Uitgebreide invoer'!H807</f>
        <v>1</v>
      </c>
      <c r="J807" s="24">
        <f>J806+(+H807-I807)/(MAX('Invoerblad heterogene watergang'!$H$9:$H$17))*B807</f>
        <v>1.1605999999999823</v>
      </c>
      <c r="K807" s="24">
        <f t="shared" si="322"/>
        <v>2.0213044246572958</v>
      </c>
      <c r="L807" s="79">
        <f t="shared" si="323"/>
        <v>0.85976708386291678</v>
      </c>
      <c r="M807" s="91">
        <f>'Uitgebreide invoer'!K807</f>
        <v>100</v>
      </c>
      <c r="N807" s="89">
        <f t="shared" si="301"/>
        <v>1.8605999999999823</v>
      </c>
      <c r="O807" s="93" t="str">
        <f>'Uitgebreide invoer'!L807</f>
        <v>Begroeiing volgt bodemverloop</v>
      </c>
      <c r="P807" s="23">
        <f t="shared" si="302"/>
        <v>0.7</v>
      </c>
      <c r="Q807" s="24">
        <f t="shared" si="303"/>
        <v>1.3390582777094064E-3</v>
      </c>
      <c r="R807" s="23">
        <f>'Uitgebreide invoer'!I807</f>
        <v>0</v>
      </c>
      <c r="S807" s="23">
        <f t="shared" si="304"/>
        <v>0</v>
      </c>
      <c r="T807" s="24">
        <f t="shared" si="324"/>
        <v>0.15976708386291683</v>
      </c>
      <c r="U807" s="23" t="str">
        <f>'Uitgebreide invoer'!J807</f>
        <v>Nee</v>
      </c>
      <c r="V807" s="23">
        <f t="shared" si="305"/>
        <v>0.23000878226459065</v>
      </c>
      <c r="W807" s="23">
        <f t="shared" si="306"/>
        <v>1.7760484129991019</v>
      </c>
      <c r="X807" s="23">
        <f t="shared" si="307"/>
        <v>0.12950591919743293</v>
      </c>
      <c r="Y807" s="23">
        <f t="shared" si="308"/>
        <v>2.1405196583767157</v>
      </c>
      <c r="Z807" s="23">
        <f t="shared" si="309"/>
        <v>4.2999343058238937</v>
      </c>
      <c r="AA807" s="23">
        <f t="shared" si="310"/>
        <v>0.49780287468056539</v>
      </c>
      <c r="AB807" s="23">
        <f t="shared" si="311"/>
        <v>1.910510876112125</v>
      </c>
      <c r="AC807" s="23">
        <f t="shared" si="312"/>
        <v>2.0017803182363143</v>
      </c>
      <c r="AD807" s="23">
        <f t="shared" si="313"/>
        <v>57.315326283363753</v>
      </c>
      <c r="AE807" s="23">
        <f t="shared" si="314"/>
        <v>-0.15</v>
      </c>
      <c r="AF807" s="46">
        <f t="shared" si="315"/>
        <v>7.335132463611467E-2</v>
      </c>
      <c r="AG807" s="23">
        <f t="shared" si="316"/>
        <v>0.51099116909256881</v>
      </c>
      <c r="AH807" s="23">
        <f t="shared" si="317"/>
        <v>1.5999333873304029</v>
      </c>
      <c r="AI807" s="155">
        <f t="shared" si="318"/>
        <v>7.4256456912481936E-2</v>
      </c>
      <c r="AJ807" s="155">
        <f t="shared" si="319"/>
        <v>7.674856209935374E-2</v>
      </c>
      <c r="AK807" s="155">
        <f t="shared" si="320"/>
        <v>0.15100501901183566</v>
      </c>
      <c r="AL807" s="155">
        <f t="shared" si="321"/>
        <v>3.0550233798960811</v>
      </c>
    </row>
    <row r="808" spans="1:38" s="156" customFormat="1" x14ac:dyDescent="0.35">
      <c r="A808" s="23">
        <f>'Uitgebreide invoer'!A808</f>
        <v>562.79999999999745</v>
      </c>
      <c r="B808" s="23">
        <f t="shared" si="300"/>
        <v>0.70000000000004547</v>
      </c>
      <c r="C808" s="23">
        <f>'Uitgebreide invoer'!B808</f>
        <v>0.15</v>
      </c>
      <c r="D808" s="23" t="str">
        <f>'Uitgebreide invoer'!C808</f>
        <v>30 - Grasachtigen en ondergedoken soorten</v>
      </c>
      <c r="E808" s="23">
        <f>'Uitgebreide invoer'!D808</f>
        <v>30</v>
      </c>
      <c r="F808" s="23">
        <f>'Uitgebreide invoer'!E808</f>
        <v>1.5</v>
      </c>
      <c r="G808" s="23">
        <f>'Uitgebreide invoer'!F808</f>
        <v>1.2</v>
      </c>
      <c r="H808" s="23">
        <f>'Uitgebreide invoer'!G808</f>
        <v>1.2</v>
      </c>
      <c r="I808" s="23">
        <f>'Uitgebreide invoer'!H808</f>
        <v>1</v>
      </c>
      <c r="J808" s="24">
        <f>J807+(+H808-I808)/(MAX('Invoerblad heterogene watergang'!$H$9:$H$17))*B808</f>
        <v>1.1607999999999823</v>
      </c>
      <c r="K808" s="24">
        <f t="shared" si="322"/>
        <v>2.0222364322859163</v>
      </c>
      <c r="L808" s="79">
        <f t="shared" si="323"/>
        <v>0.86050442465731347</v>
      </c>
      <c r="M808" s="91">
        <f>'Uitgebreide invoer'!K808</f>
        <v>100</v>
      </c>
      <c r="N808" s="89">
        <f t="shared" si="301"/>
        <v>1.8607999999999822</v>
      </c>
      <c r="O808" s="93" t="str">
        <f>'Uitgebreide invoer'!L808</f>
        <v>Begroeiing volgt bodemverloop</v>
      </c>
      <c r="P808" s="23">
        <f t="shared" si="302"/>
        <v>0.7</v>
      </c>
      <c r="Q808" s="24">
        <f t="shared" si="303"/>
        <v>1.3314394694576314E-3</v>
      </c>
      <c r="R808" s="23">
        <f>'Uitgebreide invoer'!I808</f>
        <v>0</v>
      </c>
      <c r="S808" s="23">
        <f t="shared" si="304"/>
        <v>0</v>
      </c>
      <c r="T808" s="24">
        <f t="shared" si="324"/>
        <v>0.16050442465731352</v>
      </c>
      <c r="U808" s="23" t="str">
        <f>'Uitgebreide invoer'!J808</f>
        <v>Nee</v>
      </c>
      <c r="V808" s="23">
        <f t="shared" si="305"/>
        <v>0.23124781509063905</v>
      </c>
      <c r="W808" s="23">
        <f t="shared" si="306"/>
        <v>1.7787069330407905</v>
      </c>
      <c r="X808" s="23">
        <f t="shared" si="307"/>
        <v>0.13000894683381545</v>
      </c>
      <c r="Y808" s="23">
        <f t="shared" si="308"/>
        <v>2.143307106870997</v>
      </c>
      <c r="Z808" s="23">
        <f t="shared" si="309"/>
        <v>4.3025928258655828</v>
      </c>
      <c r="AA808" s="23">
        <f t="shared" si="310"/>
        <v>0.49814314149975669</v>
      </c>
      <c r="AB808" s="23">
        <f t="shared" si="311"/>
        <v>1.9120592917803581</v>
      </c>
      <c r="AC808" s="23">
        <f t="shared" si="312"/>
        <v>2.0177718021193947</v>
      </c>
      <c r="AD808" s="23">
        <f t="shared" si="313"/>
        <v>57.361778753410739</v>
      </c>
      <c r="AE808" s="23">
        <f t="shared" si="314"/>
        <v>-0.15</v>
      </c>
      <c r="AF808" s="46">
        <f t="shared" si="315"/>
        <v>7.3726471039927008E-2</v>
      </c>
      <c r="AG808" s="23">
        <f t="shared" si="316"/>
        <v>0.50849019306715326</v>
      </c>
      <c r="AH808" s="23">
        <f t="shared" si="317"/>
        <v>1.5983580610291193</v>
      </c>
      <c r="AI808" s="155">
        <f t="shared" si="318"/>
        <v>7.4634496479619103E-2</v>
      </c>
      <c r="AJ808" s="155">
        <f t="shared" si="319"/>
        <v>7.6373736270587231E-2</v>
      </c>
      <c r="AK808" s="155">
        <f t="shared" si="320"/>
        <v>0.15100823275020633</v>
      </c>
      <c r="AL808" s="155">
        <f t="shared" si="321"/>
        <v>3.0584526761598538</v>
      </c>
    </row>
    <row r="809" spans="1:38" s="156" customFormat="1" x14ac:dyDescent="0.35">
      <c r="A809" s="23">
        <f>'Uitgebreide invoer'!A809</f>
        <v>563.4999999999975</v>
      </c>
      <c r="B809" s="23">
        <f t="shared" si="300"/>
        <v>0.70000000000004547</v>
      </c>
      <c r="C809" s="23">
        <f>'Uitgebreide invoer'!B809</f>
        <v>0.15</v>
      </c>
      <c r="D809" s="23" t="str">
        <f>'Uitgebreide invoer'!C809</f>
        <v>30 - Grasachtigen en ondergedoken soorten</v>
      </c>
      <c r="E809" s="23">
        <f>'Uitgebreide invoer'!D809</f>
        <v>30</v>
      </c>
      <c r="F809" s="23">
        <f>'Uitgebreide invoer'!E809</f>
        <v>1.5</v>
      </c>
      <c r="G809" s="23">
        <f>'Uitgebreide invoer'!F809</f>
        <v>1.2</v>
      </c>
      <c r="H809" s="23">
        <f>'Uitgebreide invoer'!G809</f>
        <v>1.2</v>
      </c>
      <c r="I809" s="23">
        <f>'Uitgebreide invoer'!H809</f>
        <v>1</v>
      </c>
      <c r="J809" s="24">
        <f>J808+(+H809-I809)/(MAX('Invoerblad heterogene watergang'!$H$9:$H$17))*B809</f>
        <v>1.1609999999999823</v>
      </c>
      <c r="K809" s="24">
        <f t="shared" si="322"/>
        <v>2.0231631661450757</v>
      </c>
      <c r="L809" s="79">
        <f t="shared" si="323"/>
        <v>0.86123643228593405</v>
      </c>
      <c r="M809" s="91">
        <f>'Uitgebreide invoer'!K809</f>
        <v>100</v>
      </c>
      <c r="N809" s="89">
        <f t="shared" si="301"/>
        <v>1.8609999999999822</v>
      </c>
      <c r="O809" s="93" t="str">
        <f>'Uitgebreide invoer'!L809</f>
        <v>Begroeiing volgt bodemverloop</v>
      </c>
      <c r="P809" s="23">
        <f t="shared" si="302"/>
        <v>0.7</v>
      </c>
      <c r="Q809" s="24">
        <f t="shared" si="303"/>
        <v>1.3239055130850859E-3</v>
      </c>
      <c r="R809" s="23">
        <f>'Uitgebreide invoer'!I809</f>
        <v>0</v>
      </c>
      <c r="S809" s="23">
        <f t="shared" si="304"/>
        <v>0</v>
      </c>
      <c r="T809" s="24">
        <f t="shared" si="324"/>
        <v>0.16123643228593409</v>
      </c>
      <c r="U809" s="23" t="str">
        <f>'Uitgebreide invoer'!J809</f>
        <v>Nee</v>
      </c>
      <c r="V809" s="23">
        <f t="shared" si="305"/>
        <v>0.23247949938756579</v>
      </c>
      <c r="W809" s="23">
        <f t="shared" si="306"/>
        <v>1.7813462240798128</v>
      </c>
      <c r="X809" s="23">
        <f t="shared" si="307"/>
        <v>0.13050775657475422</v>
      </c>
      <c r="Y809" s="23">
        <f t="shared" si="308"/>
        <v>2.1460760071880269</v>
      </c>
      <c r="Z809" s="23">
        <f t="shared" si="309"/>
        <v>4.3052321169046053</v>
      </c>
      <c r="AA809" s="23">
        <f t="shared" si="310"/>
        <v>0.49848090623532326</v>
      </c>
      <c r="AB809" s="23">
        <f t="shared" si="311"/>
        <v>1.9135965078004611</v>
      </c>
      <c r="AC809" s="23">
        <f t="shared" si="312"/>
        <v>2.0337042441050377</v>
      </c>
      <c r="AD809" s="23">
        <f t="shared" si="313"/>
        <v>57.407895234013836</v>
      </c>
      <c r="AE809" s="23">
        <f t="shared" si="314"/>
        <v>-0.15</v>
      </c>
      <c r="AF809" s="46">
        <f t="shared" si="315"/>
        <v>7.4097894235648443E-2</v>
      </c>
      <c r="AG809" s="23">
        <f t="shared" si="316"/>
        <v>0.50601403842901038</v>
      </c>
      <c r="AH809" s="23">
        <f t="shared" si="317"/>
        <v>1.5967977251431806</v>
      </c>
      <c r="AI809" s="155">
        <f t="shared" si="318"/>
        <v>7.5008770726990123E-2</v>
      </c>
      <c r="AJ809" s="155">
        <f t="shared" si="319"/>
        <v>7.6002628994921939E-2</v>
      </c>
      <c r="AK809" s="155">
        <f t="shared" si="320"/>
        <v>0.15101139972191208</v>
      </c>
      <c r="AL809" s="155">
        <f t="shared" si="321"/>
        <v>3.0618796061524525</v>
      </c>
    </row>
    <row r="810" spans="1:38" s="156" customFormat="1" x14ac:dyDescent="0.35">
      <c r="A810" s="23">
        <f>'Uitgebreide invoer'!A810</f>
        <v>564.19999999999754</v>
      </c>
      <c r="B810" s="23">
        <f t="shared" si="300"/>
        <v>0.70000000000004547</v>
      </c>
      <c r="C810" s="23">
        <f>'Uitgebreide invoer'!B810</f>
        <v>0.15</v>
      </c>
      <c r="D810" s="23" t="str">
        <f>'Uitgebreide invoer'!C810</f>
        <v>30 - Grasachtigen en ondergedoken soorten</v>
      </c>
      <c r="E810" s="23">
        <f>'Uitgebreide invoer'!D810</f>
        <v>30</v>
      </c>
      <c r="F810" s="23">
        <f>'Uitgebreide invoer'!E810</f>
        <v>1.5</v>
      </c>
      <c r="G810" s="23">
        <f>'Uitgebreide invoer'!F810</f>
        <v>1.2</v>
      </c>
      <c r="H810" s="23">
        <f>'Uitgebreide invoer'!G810</f>
        <v>1.2</v>
      </c>
      <c r="I810" s="23">
        <f>'Uitgebreide invoer'!H810</f>
        <v>1</v>
      </c>
      <c r="J810" s="24">
        <f>J809+(+H810-I810)/(MAX('Invoerblad heterogene watergang'!$H$9:$H$17))*B810</f>
        <v>1.1611999999999822</v>
      </c>
      <c r="K810" s="24">
        <f t="shared" si="322"/>
        <v>2.0240846848037544</v>
      </c>
      <c r="L810" s="79">
        <f t="shared" si="323"/>
        <v>0.8619631661450935</v>
      </c>
      <c r="M810" s="91">
        <f>'Uitgebreide invoer'!K810</f>
        <v>100</v>
      </c>
      <c r="N810" s="89">
        <f t="shared" si="301"/>
        <v>1.8611999999999822</v>
      </c>
      <c r="O810" s="93" t="str">
        <f>'Uitgebreide invoer'!L810</f>
        <v>Begroeiing volgt bodemverloop</v>
      </c>
      <c r="P810" s="23">
        <f t="shared" si="302"/>
        <v>0.7</v>
      </c>
      <c r="Q810" s="24">
        <f t="shared" si="303"/>
        <v>1.3164552266836755E-3</v>
      </c>
      <c r="R810" s="23">
        <f>'Uitgebreide invoer'!I810</f>
        <v>0</v>
      </c>
      <c r="S810" s="23">
        <f t="shared" si="304"/>
        <v>0</v>
      </c>
      <c r="T810" s="24">
        <f t="shared" si="324"/>
        <v>0.16196316614509354</v>
      </c>
      <c r="U810" s="23" t="str">
        <f>'Uitgebreide invoer'!J810</f>
        <v>Nee</v>
      </c>
      <c r="V810" s="23">
        <f t="shared" si="305"/>
        <v>0.23370390015572698</v>
      </c>
      <c r="W810" s="23">
        <f t="shared" si="306"/>
        <v>1.7839665002726279</v>
      </c>
      <c r="X810" s="23">
        <f t="shared" si="307"/>
        <v>0.13100240398012636</v>
      </c>
      <c r="Y810" s="23">
        <f t="shared" si="308"/>
        <v>2.1488265490604235</v>
      </c>
      <c r="Z810" s="23">
        <f t="shared" si="309"/>
        <v>4.30785239309742</v>
      </c>
      <c r="AA810" s="23">
        <f t="shared" si="310"/>
        <v>0.49881619725493431</v>
      </c>
      <c r="AB810" s="23">
        <f t="shared" si="311"/>
        <v>1.9151226489046964</v>
      </c>
      <c r="AC810" s="23">
        <f t="shared" si="312"/>
        <v>2.0495777010947398</v>
      </c>
      <c r="AD810" s="23">
        <f t="shared" si="313"/>
        <v>57.453679467140894</v>
      </c>
      <c r="AE810" s="23">
        <f t="shared" si="314"/>
        <v>-0.15</v>
      </c>
      <c r="AF810" s="46">
        <f t="shared" si="315"/>
        <v>7.4465637946647206E-2</v>
      </c>
      <c r="AG810" s="23">
        <f t="shared" si="316"/>
        <v>0.50356241368901866</v>
      </c>
      <c r="AH810" s="23">
        <f t="shared" si="317"/>
        <v>1.5952522524550341</v>
      </c>
      <c r="AI810" s="155">
        <f t="shared" si="318"/>
        <v>7.5379324082549937E-2</v>
      </c>
      <c r="AJ810" s="155">
        <f t="shared" si="319"/>
        <v>7.56351966267262E-2</v>
      </c>
      <c r="AK810" s="155">
        <f t="shared" si="320"/>
        <v>0.15101452070927612</v>
      </c>
      <c r="AL810" s="155">
        <f t="shared" si="321"/>
        <v>3.0653039143659635</v>
      </c>
    </row>
    <row r="811" spans="1:38" s="156" customFormat="1" x14ac:dyDescent="0.35">
      <c r="A811" s="23">
        <f>'Uitgebreide invoer'!A811</f>
        <v>564.89999999999759</v>
      </c>
      <c r="B811" s="23">
        <f t="shared" si="300"/>
        <v>0.70000000000004547</v>
      </c>
      <c r="C811" s="23">
        <f>'Uitgebreide invoer'!B811</f>
        <v>0.15</v>
      </c>
      <c r="D811" s="23" t="str">
        <f>'Uitgebreide invoer'!C811</f>
        <v>30 - Grasachtigen en ondergedoken soorten</v>
      </c>
      <c r="E811" s="23">
        <f>'Uitgebreide invoer'!D811</f>
        <v>30</v>
      </c>
      <c r="F811" s="23">
        <f>'Uitgebreide invoer'!E811</f>
        <v>1.5</v>
      </c>
      <c r="G811" s="23">
        <f>'Uitgebreide invoer'!F811</f>
        <v>1.2</v>
      </c>
      <c r="H811" s="23">
        <f>'Uitgebreide invoer'!G811</f>
        <v>1.2</v>
      </c>
      <c r="I811" s="23">
        <f>'Uitgebreide invoer'!H811</f>
        <v>1</v>
      </c>
      <c r="J811" s="24">
        <f>J810+(+H811-I811)/(MAX('Invoerblad heterogene watergang'!$H$9:$H$17))*B811</f>
        <v>1.1613999999999822</v>
      </c>
      <c r="K811" s="24">
        <f t="shared" si="322"/>
        <v>2.0250010460153258</v>
      </c>
      <c r="L811" s="79">
        <f t="shared" si="323"/>
        <v>0.86268468480377214</v>
      </c>
      <c r="M811" s="91">
        <f>'Uitgebreide invoer'!K811</f>
        <v>100</v>
      </c>
      <c r="N811" s="89">
        <f t="shared" si="301"/>
        <v>1.8613999999999822</v>
      </c>
      <c r="O811" s="93" t="str">
        <f>'Uitgebreide invoer'!L811</f>
        <v>Begroeiing volgt bodemverloop</v>
      </c>
      <c r="P811" s="23">
        <f t="shared" si="302"/>
        <v>0.7</v>
      </c>
      <c r="Q811" s="24">
        <f t="shared" si="303"/>
        <v>1.3090874451019822E-3</v>
      </c>
      <c r="R811" s="23">
        <f>'Uitgebreide invoer'!I811</f>
        <v>0</v>
      </c>
      <c r="S811" s="23">
        <f t="shared" si="304"/>
        <v>0</v>
      </c>
      <c r="T811" s="24">
        <f t="shared" si="324"/>
        <v>0.16268468480377218</v>
      </c>
      <c r="U811" s="23" t="str">
        <f>'Uitgebreide invoer'!J811</f>
        <v>Nee</v>
      </c>
      <c r="V811" s="23">
        <f t="shared" si="305"/>
        <v>0.23492108176908069</v>
      </c>
      <c r="W811" s="23">
        <f t="shared" si="306"/>
        <v>1.7865679727926977</v>
      </c>
      <c r="X811" s="23">
        <f t="shared" si="307"/>
        <v>0.13149294364762437</v>
      </c>
      <c r="Y811" s="23">
        <f t="shared" si="308"/>
        <v>2.1515589198570022</v>
      </c>
      <c r="Z811" s="23">
        <f t="shared" si="309"/>
        <v>4.3104538656174904</v>
      </c>
      <c r="AA811" s="23">
        <f t="shared" si="310"/>
        <v>0.49914904252171655</v>
      </c>
      <c r="AB811" s="23">
        <f t="shared" si="311"/>
        <v>1.9166378380879214</v>
      </c>
      <c r="AC811" s="23">
        <f t="shared" si="312"/>
        <v>2.0653922396401545</v>
      </c>
      <c r="AD811" s="23">
        <f t="shared" si="313"/>
        <v>57.499135142637641</v>
      </c>
      <c r="AE811" s="23">
        <f t="shared" si="314"/>
        <v>-0.15</v>
      </c>
      <c r="AF811" s="46">
        <f t="shared" si="315"/>
        <v>7.4829745495828784E-2</v>
      </c>
      <c r="AG811" s="23">
        <f t="shared" si="316"/>
        <v>0.50113503002780813</v>
      </c>
      <c r="AH811" s="23">
        <f t="shared" si="317"/>
        <v>1.5937215154236508</v>
      </c>
      <c r="AI811" s="155">
        <f t="shared" si="318"/>
        <v>7.5746200561232255E-2</v>
      </c>
      <c r="AJ811" s="155">
        <f t="shared" si="319"/>
        <v>7.5271395919449105E-2</v>
      </c>
      <c r="AK811" s="155">
        <f t="shared" si="320"/>
        <v>0.15101759648068136</v>
      </c>
      <c r="AL811" s="155">
        <f t="shared" si="321"/>
        <v>3.0687253540354238</v>
      </c>
    </row>
    <row r="812" spans="1:38" s="156" customFormat="1" x14ac:dyDescent="0.35">
      <c r="A812" s="23">
        <f>'Uitgebreide invoer'!A812</f>
        <v>565.59999999999764</v>
      </c>
      <c r="B812" s="23">
        <f t="shared" si="300"/>
        <v>0.70000000000004547</v>
      </c>
      <c r="C812" s="23">
        <f>'Uitgebreide invoer'!B812</f>
        <v>0.15</v>
      </c>
      <c r="D812" s="23" t="str">
        <f>'Uitgebreide invoer'!C812</f>
        <v>30 - Grasachtigen en ondergedoken soorten</v>
      </c>
      <c r="E812" s="23">
        <f>'Uitgebreide invoer'!D812</f>
        <v>30</v>
      </c>
      <c r="F812" s="23">
        <f>'Uitgebreide invoer'!E812</f>
        <v>1.5</v>
      </c>
      <c r="G812" s="23">
        <f>'Uitgebreide invoer'!F812</f>
        <v>1.2</v>
      </c>
      <c r="H812" s="23">
        <f>'Uitgebreide invoer'!G812</f>
        <v>1.2</v>
      </c>
      <c r="I812" s="23">
        <f>'Uitgebreide invoer'!H812</f>
        <v>1</v>
      </c>
      <c r="J812" s="24">
        <f>J811+(+H812-I812)/(MAX('Invoerblad heterogene watergang'!$H$9:$H$17))*B812</f>
        <v>1.1615999999999822</v>
      </c>
      <c r="K812" s="24">
        <f t="shared" si="322"/>
        <v>2.0259123067291989</v>
      </c>
      <c r="L812" s="79">
        <f t="shared" si="323"/>
        <v>0.86340104601534362</v>
      </c>
      <c r="M812" s="91">
        <f>'Uitgebreide invoer'!K812</f>
        <v>100</v>
      </c>
      <c r="N812" s="89">
        <f t="shared" si="301"/>
        <v>1.8615999999999822</v>
      </c>
      <c r="O812" s="93" t="str">
        <f>'Uitgebreide invoer'!L812</f>
        <v>Begroeiing volgt bodemverloop</v>
      </c>
      <c r="P812" s="23">
        <f t="shared" si="302"/>
        <v>0.7</v>
      </c>
      <c r="Q812" s="24">
        <f t="shared" si="303"/>
        <v>1.3018010198184418E-3</v>
      </c>
      <c r="R812" s="23">
        <f>'Uitgebreide invoer'!I812</f>
        <v>0</v>
      </c>
      <c r="S812" s="23">
        <f t="shared" si="304"/>
        <v>0</v>
      </c>
      <c r="T812" s="24">
        <f t="shared" si="324"/>
        <v>0.16340104601534367</v>
      </c>
      <c r="U812" s="23" t="str">
        <f>'Uitgebreide invoer'!J812</f>
        <v>Nee</v>
      </c>
      <c r="V812" s="23">
        <f t="shared" si="305"/>
        <v>0.23613110797677508</v>
      </c>
      <c r="W812" s="23">
        <f t="shared" si="306"/>
        <v>1.7891508498727724</v>
      </c>
      <c r="X812" s="23">
        <f t="shared" si="307"/>
        <v>0.1319794292323459</v>
      </c>
      <c r="Y812" s="23">
        <f t="shared" si="308"/>
        <v>2.1542733046089966</v>
      </c>
      <c r="Z812" s="23">
        <f t="shared" si="309"/>
        <v>4.3130367426975642</v>
      </c>
      <c r="AA812" s="23">
        <f t="shared" si="310"/>
        <v>0.4994794696002563</v>
      </c>
      <c r="AB812" s="23">
        <f t="shared" si="311"/>
        <v>1.9181421966322214</v>
      </c>
      <c r="AC812" s="23">
        <f t="shared" si="312"/>
        <v>2.0811479355158418</v>
      </c>
      <c r="AD812" s="23">
        <f t="shared" si="313"/>
        <v>57.544265898966643</v>
      </c>
      <c r="AE812" s="23">
        <f t="shared" si="314"/>
        <v>-0.15</v>
      </c>
      <c r="AF812" s="46">
        <f t="shared" si="315"/>
        <v>7.5190259799299553E-2</v>
      </c>
      <c r="AG812" s="23">
        <f t="shared" si="316"/>
        <v>0.49873160133800298</v>
      </c>
      <c r="AH812" s="23">
        <f t="shared" si="317"/>
        <v>1.5922053862761214</v>
      </c>
      <c r="AI812" s="155">
        <f t="shared" si="318"/>
        <v>7.610944375880993E-2</v>
      </c>
      <c r="AJ812" s="155">
        <f t="shared" si="319"/>
        <v>7.4911184031978356E-2</v>
      </c>
      <c r="AK812" s="155">
        <f t="shared" si="320"/>
        <v>0.15102062779078829</v>
      </c>
      <c r="AL812" s="155">
        <f t="shared" si="321"/>
        <v>3.072143686868241</v>
      </c>
    </row>
    <row r="813" spans="1:38" s="156" customFormat="1" x14ac:dyDescent="0.35">
      <c r="A813" s="23">
        <f>'Uitgebreide invoer'!A813</f>
        <v>566.29999999999768</v>
      </c>
      <c r="B813" s="23">
        <f t="shared" si="300"/>
        <v>0.70000000000004547</v>
      </c>
      <c r="C813" s="23">
        <f>'Uitgebreide invoer'!B813</f>
        <v>0.15</v>
      </c>
      <c r="D813" s="23" t="str">
        <f>'Uitgebreide invoer'!C813</f>
        <v>30 - Grasachtigen en ondergedoken soorten</v>
      </c>
      <c r="E813" s="23">
        <f>'Uitgebreide invoer'!D813</f>
        <v>30</v>
      </c>
      <c r="F813" s="23">
        <f>'Uitgebreide invoer'!E813</f>
        <v>1.5</v>
      </c>
      <c r="G813" s="23">
        <f>'Uitgebreide invoer'!F813</f>
        <v>1.2</v>
      </c>
      <c r="H813" s="23">
        <f>'Uitgebreide invoer'!G813</f>
        <v>1.2</v>
      </c>
      <c r="I813" s="23">
        <f>'Uitgebreide invoer'!H813</f>
        <v>1</v>
      </c>
      <c r="J813" s="24">
        <f>J812+(+H813-I813)/(MAX('Invoerblad heterogene watergang'!$H$9:$H$17))*B813</f>
        <v>1.1617999999999822</v>
      </c>
      <c r="K813" s="24">
        <f t="shared" si="322"/>
        <v>2.0268185231023637</v>
      </c>
      <c r="L813" s="79">
        <f t="shared" si="323"/>
        <v>0.86411230672921668</v>
      </c>
      <c r="M813" s="91">
        <f>'Uitgebreide invoer'!K813</f>
        <v>100</v>
      </c>
      <c r="N813" s="89">
        <f t="shared" si="301"/>
        <v>1.8617999999999821</v>
      </c>
      <c r="O813" s="93" t="str">
        <f>'Uitgebreide invoer'!L813</f>
        <v>Begroeiing volgt bodemverloop</v>
      </c>
      <c r="P813" s="23">
        <f t="shared" si="302"/>
        <v>0.7</v>
      </c>
      <c r="Q813" s="24">
        <f t="shared" si="303"/>
        <v>1.2945948188069494E-3</v>
      </c>
      <c r="R813" s="23">
        <f>'Uitgebreide invoer'!I813</f>
        <v>0</v>
      </c>
      <c r="S813" s="23">
        <f t="shared" si="304"/>
        <v>0</v>
      </c>
      <c r="T813" s="24">
        <f t="shared" si="324"/>
        <v>0.16411230672921673</v>
      </c>
      <c r="U813" s="23" t="str">
        <f>'Uitgebreide invoer'!J813</f>
        <v>Nee</v>
      </c>
      <c r="V813" s="23">
        <f t="shared" si="305"/>
        <v>0.23733404190503682</v>
      </c>
      <c r="W813" s="23">
        <f t="shared" si="306"/>
        <v>1.7917153368468646</v>
      </c>
      <c r="X813" s="23">
        <f t="shared" si="307"/>
        <v>0.1324619134659567</v>
      </c>
      <c r="Y813" s="23">
        <f t="shared" si="308"/>
        <v>2.1569698860363919</v>
      </c>
      <c r="Z813" s="23">
        <f t="shared" si="309"/>
        <v>4.3156012296716568</v>
      </c>
      <c r="AA813" s="23">
        <f t="shared" si="310"/>
        <v>0.49980750566254251</v>
      </c>
      <c r="AB813" s="23">
        <f t="shared" si="311"/>
        <v>1.919635844131355</v>
      </c>
      <c r="AC813" s="23">
        <f t="shared" si="312"/>
        <v>2.0968448733082239</v>
      </c>
      <c r="AD813" s="23">
        <f t="shared" si="313"/>
        <v>57.589075323940648</v>
      </c>
      <c r="AE813" s="23">
        <f t="shared" si="314"/>
        <v>-0.15</v>
      </c>
      <c r="AF813" s="46">
        <f t="shared" si="315"/>
        <v>7.5547223360772034E-2</v>
      </c>
      <c r="AG813" s="23">
        <f t="shared" si="316"/>
        <v>0.49635184426151974</v>
      </c>
      <c r="AH813" s="23">
        <f t="shared" si="317"/>
        <v>1.5907037370941048</v>
      </c>
      <c r="AI813" s="155">
        <f t="shared" si="318"/>
        <v>7.6469096846496276E-2</v>
      </c>
      <c r="AJ813" s="155">
        <f t="shared" si="319"/>
        <v>7.4554518534256708E-2</v>
      </c>
      <c r="AK813" s="155">
        <f t="shared" si="320"/>
        <v>0.15102361538075298</v>
      </c>
      <c r="AL813" s="155">
        <f t="shared" si="321"/>
        <v>3.075558682782348</v>
      </c>
    </row>
    <row r="814" spans="1:38" s="156" customFormat="1" x14ac:dyDescent="0.35">
      <c r="A814" s="23">
        <f>'Uitgebreide invoer'!A814</f>
        <v>566.99999999999773</v>
      </c>
      <c r="B814" s="23">
        <f t="shared" si="300"/>
        <v>0.70000000000004547</v>
      </c>
      <c r="C814" s="23">
        <f>'Uitgebreide invoer'!B814</f>
        <v>0.15</v>
      </c>
      <c r="D814" s="23" t="str">
        <f>'Uitgebreide invoer'!C814</f>
        <v>30 - Grasachtigen en ondergedoken soorten</v>
      </c>
      <c r="E814" s="23">
        <f>'Uitgebreide invoer'!D814</f>
        <v>30</v>
      </c>
      <c r="F814" s="23">
        <f>'Uitgebreide invoer'!E814</f>
        <v>1.5</v>
      </c>
      <c r="G814" s="23">
        <f>'Uitgebreide invoer'!F814</f>
        <v>1.2</v>
      </c>
      <c r="H814" s="23">
        <f>'Uitgebreide invoer'!G814</f>
        <v>1.2</v>
      </c>
      <c r="I814" s="23">
        <f>'Uitgebreide invoer'!H814</f>
        <v>1</v>
      </c>
      <c r="J814" s="24">
        <f>J813+(+H814-I814)/(MAX('Invoerblad heterogene watergang'!$H$9:$H$17))*B814</f>
        <v>1.1619999999999822</v>
      </c>
      <c r="K814" s="24">
        <f t="shared" si="322"/>
        <v>2.0277197505108409</v>
      </c>
      <c r="L814" s="79">
        <f t="shared" si="323"/>
        <v>0.8648185231023815</v>
      </c>
      <c r="M814" s="91">
        <f>'Uitgebreide invoer'!K814</f>
        <v>100</v>
      </c>
      <c r="N814" s="89">
        <f t="shared" si="301"/>
        <v>1.8619999999999821</v>
      </c>
      <c r="O814" s="93" t="str">
        <f>'Uitgebreide invoer'!L814</f>
        <v>Begroeiing volgt bodemverloop</v>
      </c>
      <c r="P814" s="23">
        <f t="shared" si="302"/>
        <v>0.7</v>
      </c>
      <c r="Q814" s="24">
        <f t="shared" si="303"/>
        <v>1.2874677263956201E-3</v>
      </c>
      <c r="R814" s="23">
        <f>'Uitgebreide invoer'!I814</f>
        <v>0</v>
      </c>
      <c r="S814" s="23">
        <f t="shared" si="304"/>
        <v>0</v>
      </c>
      <c r="T814" s="24">
        <f t="shared" si="324"/>
        <v>0.16481852310238154</v>
      </c>
      <c r="U814" s="23" t="str">
        <f>'Uitgebreide invoer'!J814</f>
        <v>Nee</v>
      </c>
      <c r="V814" s="23">
        <f t="shared" si="305"/>
        <v>0.23852994605933325</v>
      </c>
      <c r="W814" s="23">
        <f t="shared" si="306"/>
        <v>1.7942616361918828</v>
      </c>
      <c r="X814" s="23">
        <f t="shared" si="307"/>
        <v>0.13294044817543224</v>
      </c>
      <c r="Y814" s="23">
        <f t="shared" si="308"/>
        <v>2.1596488445743343</v>
      </c>
      <c r="Z814" s="23">
        <f t="shared" si="309"/>
        <v>4.3181475290166746</v>
      </c>
      <c r="AA814" s="23">
        <f t="shared" si="310"/>
        <v>0.50013317749385189</v>
      </c>
      <c r="AB814" s="23">
        <f t="shared" si="311"/>
        <v>1.921118898515001</v>
      </c>
      <c r="AC814" s="23">
        <f t="shared" si="312"/>
        <v>2.1124831460200677</v>
      </c>
      <c r="AD814" s="23">
        <f t="shared" si="313"/>
        <v>57.633566955450029</v>
      </c>
      <c r="AE814" s="23">
        <f t="shared" si="314"/>
        <v>-0.15</v>
      </c>
      <c r="AF814" s="46">
        <f t="shared" si="315"/>
        <v>7.5900678266664842E-2</v>
      </c>
      <c r="AG814" s="23">
        <f t="shared" si="316"/>
        <v>0.49399547822223439</v>
      </c>
      <c r="AH814" s="23">
        <f t="shared" si="317"/>
        <v>1.5892164398953896</v>
      </c>
      <c r="AI814" s="155">
        <f t="shared" si="318"/>
        <v>7.6825202566241313E-2</v>
      </c>
      <c r="AJ814" s="155">
        <f t="shared" si="319"/>
        <v>7.420135741220299E-2</v>
      </c>
      <c r="AK814" s="155">
        <f t="shared" si="320"/>
        <v>0.1510265599784443</v>
      </c>
      <c r="AL814" s="155">
        <f t="shared" si="321"/>
        <v>3.078970119652757</v>
      </c>
    </row>
    <row r="815" spans="1:38" s="156" customFormat="1" x14ac:dyDescent="0.35">
      <c r="A815" s="23">
        <f>'Uitgebreide invoer'!A815</f>
        <v>567.69999999999777</v>
      </c>
      <c r="B815" s="23">
        <f t="shared" si="300"/>
        <v>0.70000000000004547</v>
      </c>
      <c r="C815" s="23">
        <f>'Uitgebreide invoer'!B815</f>
        <v>0.15</v>
      </c>
      <c r="D815" s="23" t="str">
        <f>'Uitgebreide invoer'!C815</f>
        <v>30 - Grasachtigen en ondergedoken soorten</v>
      </c>
      <c r="E815" s="23">
        <f>'Uitgebreide invoer'!D815</f>
        <v>30</v>
      </c>
      <c r="F815" s="23">
        <f>'Uitgebreide invoer'!E815</f>
        <v>1.5</v>
      </c>
      <c r="G815" s="23">
        <f>'Uitgebreide invoer'!F815</f>
        <v>1.2</v>
      </c>
      <c r="H815" s="23">
        <f>'Uitgebreide invoer'!G815</f>
        <v>1.2</v>
      </c>
      <c r="I815" s="23">
        <f>'Uitgebreide invoer'!H815</f>
        <v>1</v>
      </c>
      <c r="J815" s="24">
        <f>J814+(+H815-I815)/(MAX('Invoerblad heterogene watergang'!$H$9:$H$17))*B815</f>
        <v>1.1621999999999821</v>
      </c>
      <c r="K815" s="24">
        <f t="shared" si="322"/>
        <v>2.0286160435610245</v>
      </c>
      <c r="L815" s="79">
        <f t="shared" si="323"/>
        <v>0.86551975051085872</v>
      </c>
      <c r="M815" s="91">
        <f>'Uitgebreide invoer'!K815</f>
        <v>100</v>
      </c>
      <c r="N815" s="89">
        <f t="shared" si="301"/>
        <v>1.8621999999999821</v>
      </c>
      <c r="O815" s="93" t="str">
        <f>'Uitgebreide invoer'!L815</f>
        <v>Begroeiing volgt bodemverloop</v>
      </c>
      <c r="P815" s="23">
        <f t="shared" si="302"/>
        <v>0.7</v>
      </c>
      <c r="Q815" s="24">
        <f t="shared" si="303"/>
        <v>1.2804186431193279E-3</v>
      </c>
      <c r="R815" s="23">
        <f>'Uitgebreide invoer'!I815</f>
        <v>0</v>
      </c>
      <c r="S815" s="23">
        <f t="shared" si="304"/>
        <v>0</v>
      </c>
      <c r="T815" s="24">
        <f t="shared" si="324"/>
        <v>0.16551975051085877</v>
      </c>
      <c r="U815" s="23" t="str">
        <f>'Uitgebreide invoer'!J815</f>
        <v>Nee</v>
      </c>
      <c r="V815" s="23">
        <f t="shared" si="305"/>
        <v>0.23971888232679589</v>
      </c>
      <c r="W815" s="23">
        <f t="shared" si="306"/>
        <v>1.7967899475689082</v>
      </c>
      <c r="X815" s="23">
        <f t="shared" si="307"/>
        <v>0.13341508430138993</v>
      </c>
      <c r="Y815" s="23">
        <f t="shared" si="308"/>
        <v>2.1623103583995991</v>
      </c>
      <c r="Z815" s="23">
        <f t="shared" si="309"/>
        <v>4.3206758403937</v>
      </c>
      <c r="AA815" s="23">
        <f t="shared" si="310"/>
        <v>0.50045651149857362</v>
      </c>
      <c r="AB815" s="23">
        <f t="shared" si="311"/>
        <v>1.9225914760728031</v>
      </c>
      <c r="AC815" s="23">
        <f t="shared" si="312"/>
        <v>2.1280628546899663</v>
      </c>
      <c r="AD815" s="23">
        <f t="shared" si="313"/>
        <v>57.677744282184094</v>
      </c>
      <c r="AE815" s="23">
        <f t="shared" si="314"/>
        <v>-0.15</v>
      </c>
      <c r="AF815" s="46">
        <f t="shared" si="315"/>
        <v>7.6250666181858801E-2</v>
      </c>
      <c r="AG815" s="23">
        <f t="shared" si="316"/>
        <v>0.49166222545427463</v>
      </c>
      <c r="AH815" s="23">
        <f t="shared" si="317"/>
        <v>1.5877433667107794</v>
      </c>
      <c r="AI815" s="155">
        <f t="shared" si="318"/>
        <v>7.7177803226682481E-2</v>
      </c>
      <c r="AJ815" s="155">
        <f t="shared" si="319"/>
        <v>7.3851659071977729E-2</v>
      </c>
      <c r="AK815" s="155">
        <f t="shared" si="320"/>
        <v>0.15102946229866021</v>
      </c>
      <c r="AL815" s="155">
        <f t="shared" si="321"/>
        <v>3.0823777830662373</v>
      </c>
    </row>
    <row r="816" spans="1:38" s="156" customFormat="1" x14ac:dyDescent="0.35">
      <c r="A816" s="23">
        <f>'Uitgebreide invoer'!A816</f>
        <v>568.39999999999782</v>
      </c>
      <c r="B816" s="23">
        <f t="shared" si="300"/>
        <v>0.70000000000004547</v>
      </c>
      <c r="C816" s="23">
        <f>'Uitgebreide invoer'!B816</f>
        <v>0.15</v>
      </c>
      <c r="D816" s="23" t="str">
        <f>'Uitgebreide invoer'!C816</f>
        <v>30 - Grasachtigen en ondergedoken soorten</v>
      </c>
      <c r="E816" s="23">
        <f>'Uitgebreide invoer'!D816</f>
        <v>30</v>
      </c>
      <c r="F816" s="23">
        <f>'Uitgebreide invoer'!E816</f>
        <v>1.5</v>
      </c>
      <c r="G816" s="23">
        <f>'Uitgebreide invoer'!F816</f>
        <v>1.2</v>
      </c>
      <c r="H816" s="23">
        <f>'Uitgebreide invoer'!G816</f>
        <v>1.2</v>
      </c>
      <c r="I816" s="23">
        <f>'Uitgebreide invoer'!H816</f>
        <v>1</v>
      </c>
      <c r="J816" s="24">
        <f>J815+(+H816-I816)/(MAX('Invoerblad heterogene watergang'!$H$9:$H$17))*B816</f>
        <v>1.1623999999999821</v>
      </c>
      <c r="K816" s="24">
        <f t="shared" si="322"/>
        <v>2.0295074561009212</v>
      </c>
      <c r="L816" s="79">
        <f t="shared" si="323"/>
        <v>0.86621604356104243</v>
      </c>
      <c r="M816" s="91">
        <f>'Uitgebreide invoer'!K816</f>
        <v>100</v>
      </c>
      <c r="N816" s="89">
        <f t="shared" si="301"/>
        <v>1.8623999999999821</v>
      </c>
      <c r="O816" s="93" t="str">
        <f>'Uitgebreide invoer'!L816</f>
        <v>Begroeiing volgt bodemverloop</v>
      </c>
      <c r="P816" s="23">
        <f t="shared" si="302"/>
        <v>0.7</v>
      </c>
      <c r="Q816" s="24">
        <f t="shared" si="303"/>
        <v>1.2734464855666781E-3</v>
      </c>
      <c r="R816" s="23">
        <f>'Uitgebreide invoer'!I816</f>
        <v>0</v>
      </c>
      <c r="S816" s="23">
        <f t="shared" si="304"/>
        <v>0</v>
      </c>
      <c r="T816" s="24">
        <f t="shared" si="324"/>
        <v>0.16621604356104247</v>
      </c>
      <c r="U816" s="23" t="str">
        <f>'Uitgebreide invoer'!J816</f>
        <v>Nee</v>
      </c>
      <c r="V816" s="23">
        <f t="shared" si="305"/>
        <v>0.2409009119788805</v>
      </c>
      <c r="W816" s="23">
        <f t="shared" si="306"/>
        <v>1.7993004678640947</v>
      </c>
      <c r="X816" s="23">
        <f t="shared" si="307"/>
        <v>0.13388587191601636</v>
      </c>
      <c r="Y816" s="23">
        <f t="shared" si="308"/>
        <v>2.1649546034570695</v>
      </c>
      <c r="Z816" s="23">
        <f t="shared" si="309"/>
        <v>4.3231863606888865</v>
      </c>
      <c r="AA816" s="23">
        <f t="shared" si="310"/>
        <v>0.50077753370597022</v>
      </c>
      <c r="AB816" s="23">
        <f t="shared" si="311"/>
        <v>1.9240536914781889</v>
      </c>
      <c r="AC816" s="23">
        <f t="shared" si="312"/>
        <v>2.1435841080261713</v>
      </c>
      <c r="AD816" s="23">
        <f t="shared" si="313"/>
        <v>57.721610744345668</v>
      </c>
      <c r="AE816" s="23">
        <f t="shared" si="314"/>
        <v>-0.15</v>
      </c>
      <c r="AF816" s="46">
        <f t="shared" si="315"/>
        <v>7.6597228346066457E-2</v>
      </c>
      <c r="AG816" s="23">
        <f t="shared" si="316"/>
        <v>0.4893518110262236</v>
      </c>
      <c r="AH816" s="23">
        <f t="shared" si="317"/>
        <v>1.5862843896565484</v>
      </c>
      <c r="AI816" s="155">
        <f t="shared" si="318"/>
        <v>7.7526940699708558E-2</v>
      </c>
      <c r="AJ816" s="155">
        <f t="shared" si="319"/>
        <v>7.3505382343634795E-2</v>
      </c>
      <c r="AK816" s="155">
        <f t="shared" si="320"/>
        <v>0.15103232304334335</v>
      </c>
      <c r="AL816" s="155">
        <f t="shared" si="321"/>
        <v>3.0857814660838492</v>
      </c>
    </row>
    <row r="817" spans="1:38" s="156" customFormat="1" x14ac:dyDescent="0.35">
      <c r="A817" s="23">
        <f>'Uitgebreide invoer'!A817</f>
        <v>569.09999999999786</v>
      </c>
      <c r="B817" s="23">
        <f t="shared" si="300"/>
        <v>0.70000000000004547</v>
      </c>
      <c r="C817" s="23">
        <f>'Uitgebreide invoer'!B817</f>
        <v>0.15</v>
      </c>
      <c r="D817" s="23" t="str">
        <f>'Uitgebreide invoer'!C817</f>
        <v>30 - Grasachtigen en ondergedoken soorten</v>
      </c>
      <c r="E817" s="23">
        <f>'Uitgebreide invoer'!D817</f>
        <v>30</v>
      </c>
      <c r="F817" s="23">
        <f>'Uitgebreide invoer'!E817</f>
        <v>1.5</v>
      </c>
      <c r="G817" s="23">
        <f>'Uitgebreide invoer'!F817</f>
        <v>1.2</v>
      </c>
      <c r="H817" s="23">
        <f>'Uitgebreide invoer'!G817</f>
        <v>1.2</v>
      </c>
      <c r="I817" s="23">
        <f>'Uitgebreide invoer'!H817</f>
        <v>1</v>
      </c>
      <c r="J817" s="24">
        <f>J816+(+H817-I817)/(MAX('Invoerblad heterogene watergang'!$H$9:$H$17))*B817</f>
        <v>1.1625999999999821</v>
      </c>
      <c r="K817" s="24">
        <f t="shared" si="322"/>
        <v>2.0303940412312764</v>
      </c>
      <c r="L817" s="79">
        <f t="shared" si="323"/>
        <v>0.86690745610093911</v>
      </c>
      <c r="M817" s="91">
        <f>'Uitgebreide invoer'!K817</f>
        <v>100</v>
      </c>
      <c r="N817" s="89">
        <f t="shared" si="301"/>
        <v>1.862599999999982</v>
      </c>
      <c r="O817" s="93" t="str">
        <f>'Uitgebreide invoer'!L817</f>
        <v>Begroeiing volgt bodemverloop</v>
      </c>
      <c r="P817" s="23">
        <f t="shared" si="302"/>
        <v>0.7</v>
      </c>
      <c r="Q817" s="24">
        <f t="shared" si="303"/>
        <v>1.2665501862219213E-3</v>
      </c>
      <c r="R817" s="23">
        <f>'Uitgebreide invoer'!I817</f>
        <v>0</v>
      </c>
      <c r="S817" s="23">
        <f t="shared" si="304"/>
        <v>0</v>
      </c>
      <c r="T817" s="24">
        <f t="shared" si="324"/>
        <v>0.16690745610093916</v>
      </c>
      <c r="U817" s="23" t="str">
        <f>'Uitgebreide invoer'!J817</f>
        <v>Nee</v>
      </c>
      <c r="V817" s="23">
        <f t="shared" si="305"/>
        <v>0.24207609567425739</v>
      </c>
      <c r="W817" s="23">
        <f t="shared" si="306"/>
        <v>1.8017933912291908</v>
      </c>
      <c r="X817" s="23">
        <f t="shared" si="307"/>
        <v>0.13435286024060289</v>
      </c>
      <c r="Y817" s="23">
        <f t="shared" si="308"/>
        <v>2.1675817534862296</v>
      </c>
      <c r="Z817" s="23">
        <f t="shared" si="309"/>
        <v>4.3256792840539831</v>
      </c>
      <c r="AA817" s="23">
        <f t="shared" si="310"/>
        <v>0.50109626977587529</v>
      </c>
      <c r="AB817" s="23">
        <f t="shared" si="311"/>
        <v>1.9255056578119722</v>
      </c>
      <c r="AC817" s="23">
        <f t="shared" si="312"/>
        <v>2.1590470220543647</v>
      </c>
      <c r="AD817" s="23">
        <f t="shared" si="313"/>
        <v>57.765169734359169</v>
      </c>
      <c r="AE817" s="23">
        <f t="shared" si="314"/>
        <v>-0.15</v>
      </c>
      <c r="AF817" s="46">
        <f t="shared" si="315"/>
        <v>7.6940405570781398E-2</v>
      </c>
      <c r="AG817" s="23">
        <f t="shared" si="316"/>
        <v>0.48706396286145731</v>
      </c>
      <c r="AH817" s="23">
        <f t="shared" si="317"/>
        <v>1.5848393810026504</v>
      </c>
      <c r="AI817" s="155">
        <f t="shared" si="318"/>
        <v>7.7872656417602104E-2</v>
      </c>
      <c r="AJ817" s="155">
        <f t="shared" si="319"/>
        <v>7.3162486484193504E-2</v>
      </c>
      <c r="AK817" s="155">
        <f t="shared" si="320"/>
        <v>0.15103514290179559</v>
      </c>
      <c r="AL817" s="155">
        <f t="shared" si="321"/>
        <v>3.089180969011061</v>
      </c>
    </row>
    <row r="818" spans="1:38" s="156" customFormat="1" x14ac:dyDescent="0.35">
      <c r="A818" s="23">
        <f>'Uitgebreide invoer'!A818</f>
        <v>569.79999999999791</v>
      </c>
      <c r="B818" s="23">
        <f t="shared" si="300"/>
        <v>0.70000000000004547</v>
      </c>
      <c r="C818" s="23">
        <f>'Uitgebreide invoer'!B818</f>
        <v>0.15</v>
      </c>
      <c r="D818" s="23" t="str">
        <f>'Uitgebreide invoer'!C818</f>
        <v>30 - Grasachtigen en ondergedoken soorten</v>
      </c>
      <c r="E818" s="23">
        <f>'Uitgebreide invoer'!D818</f>
        <v>30</v>
      </c>
      <c r="F818" s="23">
        <f>'Uitgebreide invoer'!E818</f>
        <v>1.5</v>
      </c>
      <c r="G818" s="23">
        <f>'Uitgebreide invoer'!F818</f>
        <v>1.2</v>
      </c>
      <c r="H818" s="23">
        <f>'Uitgebreide invoer'!G818</f>
        <v>1.2</v>
      </c>
      <c r="I818" s="23">
        <f>'Uitgebreide invoer'!H818</f>
        <v>1</v>
      </c>
      <c r="J818" s="24">
        <f>J817+(+H818-I818)/(MAX('Invoerblad heterogene watergang'!$H$9:$H$17))*B818</f>
        <v>1.1627999999999821</v>
      </c>
      <c r="K818" s="24">
        <f t="shared" si="322"/>
        <v>2.0312758513165883</v>
      </c>
      <c r="L818" s="79">
        <f t="shared" si="323"/>
        <v>0.86759404123129436</v>
      </c>
      <c r="M818" s="91">
        <f>'Uitgebreide invoer'!K818</f>
        <v>100</v>
      </c>
      <c r="N818" s="89">
        <f t="shared" si="301"/>
        <v>1.862799999999982</v>
      </c>
      <c r="O818" s="93" t="str">
        <f>'Uitgebreide invoer'!L818</f>
        <v>Begroeiing volgt bodemverloop</v>
      </c>
      <c r="P818" s="23">
        <f t="shared" si="302"/>
        <v>0.7</v>
      </c>
      <c r="Q818" s="24">
        <f t="shared" si="303"/>
        <v>1.2597286933023831E-3</v>
      </c>
      <c r="R818" s="23">
        <f>'Uitgebreide invoer'!I818</f>
        <v>0</v>
      </c>
      <c r="S818" s="23">
        <f t="shared" si="304"/>
        <v>0</v>
      </c>
      <c r="T818" s="24">
        <f t="shared" si="324"/>
        <v>0.1675940412312944</v>
      </c>
      <c r="U818" s="23" t="str">
        <f>'Uitgebreide invoer'!J818</f>
        <v>Nee</v>
      </c>
      <c r="V818" s="23">
        <f t="shared" si="305"/>
        <v>0.24324449346190846</v>
      </c>
      <c r="W818" s="23">
        <f t="shared" si="306"/>
        <v>1.8042689091216579</v>
      </c>
      <c r="X818" s="23">
        <f t="shared" si="307"/>
        <v>0.13481609766269437</v>
      </c>
      <c r="Y818" s="23">
        <f t="shared" si="308"/>
        <v>2.1701919800476266</v>
      </c>
      <c r="Z818" s="23">
        <f t="shared" si="309"/>
        <v>4.3281548019464502</v>
      </c>
      <c r="AA818" s="23">
        <f t="shared" si="310"/>
        <v>0.50141274500432642</v>
      </c>
      <c r="AB818" s="23">
        <f t="shared" si="311"/>
        <v>1.9269474865857181</v>
      </c>
      <c r="AC818" s="23">
        <f t="shared" si="312"/>
        <v>2.174451719778745</v>
      </c>
      <c r="AD818" s="23">
        <f t="shared" si="313"/>
        <v>57.808424597571545</v>
      </c>
      <c r="AE818" s="23">
        <f t="shared" si="314"/>
        <v>-0.15</v>
      </c>
      <c r="AF818" s="46">
        <f t="shared" si="315"/>
        <v>7.7280238236768939E-2</v>
      </c>
      <c r="AG818" s="23">
        <f t="shared" si="316"/>
        <v>0.4847984117548737</v>
      </c>
      <c r="AH818" s="23">
        <f t="shared" si="317"/>
        <v>1.5834082132369061</v>
      </c>
      <c r="AI818" s="155">
        <f t="shared" si="318"/>
        <v>7.8214991370721673E-2</v>
      </c>
      <c r="AJ818" s="155">
        <f t="shared" si="319"/>
        <v>7.2822931180168138E-2</v>
      </c>
      <c r="AK818" s="155">
        <f t="shared" si="320"/>
        <v>0.15103792255088982</v>
      </c>
      <c r="AL818" s="155">
        <f t="shared" si="321"/>
        <v>3.092576099175175</v>
      </c>
    </row>
    <row r="819" spans="1:38" s="156" customFormat="1" x14ac:dyDescent="0.35">
      <c r="A819" s="23">
        <f>'Uitgebreide invoer'!A819</f>
        <v>570.49999999999795</v>
      </c>
      <c r="B819" s="23">
        <f t="shared" si="300"/>
        <v>0.70000000000004547</v>
      </c>
      <c r="C819" s="23">
        <f>'Uitgebreide invoer'!B819</f>
        <v>0.15</v>
      </c>
      <c r="D819" s="23" t="str">
        <f>'Uitgebreide invoer'!C819</f>
        <v>30 - Grasachtigen en ondergedoken soorten</v>
      </c>
      <c r="E819" s="23">
        <f>'Uitgebreide invoer'!D819</f>
        <v>30</v>
      </c>
      <c r="F819" s="23">
        <f>'Uitgebreide invoer'!E819</f>
        <v>1.5</v>
      </c>
      <c r="G819" s="23">
        <f>'Uitgebreide invoer'!F819</f>
        <v>1.2</v>
      </c>
      <c r="H819" s="23">
        <f>'Uitgebreide invoer'!G819</f>
        <v>1.2</v>
      </c>
      <c r="I819" s="23">
        <f>'Uitgebreide invoer'!H819</f>
        <v>1</v>
      </c>
      <c r="J819" s="24">
        <f>J818+(+H819-I819)/(MAX('Invoerblad heterogene watergang'!$H$9:$H$17))*B819</f>
        <v>1.162999999999982</v>
      </c>
      <c r="K819" s="24">
        <f t="shared" si="322"/>
        <v>2.0321529379960026</v>
      </c>
      <c r="L819" s="79">
        <f t="shared" si="323"/>
        <v>0.86827585131660623</v>
      </c>
      <c r="M819" s="91">
        <f>'Uitgebreide invoer'!K819</f>
        <v>100</v>
      </c>
      <c r="N819" s="89">
        <f t="shared" si="301"/>
        <v>1.862999999999982</v>
      </c>
      <c r="O819" s="93" t="str">
        <f>'Uitgebreide invoer'!L819</f>
        <v>Begroeiing volgt bodemverloop</v>
      </c>
      <c r="P819" s="23">
        <f t="shared" si="302"/>
        <v>0.7</v>
      </c>
      <c r="Q819" s="24">
        <f t="shared" si="303"/>
        <v>1.2529809705919101E-3</v>
      </c>
      <c r="R819" s="23">
        <f>'Uitgebreide invoer'!I819</f>
        <v>0</v>
      </c>
      <c r="S819" s="23">
        <f t="shared" si="304"/>
        <v>0</v>
      </c>
      <c r="T819" s="24">
        <f t="shared" si="324"/>
        <v>0.16827585131660627</v>
      </c>
      <c r="U819" s="23" t="str">
        <f>'Uitgebreide invoer'!J819</f>
        <v>Nee</v>
      </c>
      <c r="V819" s="23">
        <f t="shared" si="305"/>
        <v>0.24440616478442037</v>
      </c>
      <c r="W819" s="23">
        <f t="shared" si="306"/>
        <v>1.8067272103443783</v>
      </c>
      <c r="X819" s="23">
        <f t="shared" si="307"/>
        <v>0.13527563175286123</v>
      </c>
      <c r="Y819" s="23">
        <f t="shared" si="308"/>
        <v>2.1727854525492933</v>
      </c>
      <c r="Z819" s="23">
        <f t="shared" si="309"/>
        <v>4.3306131031691706</v>
      </c>
      <c r="AA819" s="23">
        <f t="shared" si="310"/>
        <v>0.50172698432913232</v>
      </c>
      <c r="AB819" s="23">
        <f t="shared" si="311"/>
        <v>1.9283792877648729</v>
      </c>
      <c r="AC819" s="23">
        <f t="shared" si="312"/>
        <v>2.1897983308559903</v>
      </c>
      <c r="AD819" s="23">
        <f t="shared" si="313"/>
        <v>57.851378632946187</v>
      </c>
      <c r="AE819" s="23">
        <f t="shared" si="314"/>
        <v>-0.15</v>
      </c>
      <c r="AF819" s="46">
        <f t="shared" si="315"/>
        <v>7.7616766292066874E-2</v>
      </c>
      <c r="AG819" s="23">
        <f t="shared" si="316"/>
        <v>0.48255489138622082</v>
      </c>
      <c r="AH819" s="23">
        <f t="shared" si="317"/>
        <v>1.5819907591253455</v>
      </c>
      <c r="AI819" s="155">
        <f t="shared" si="318"/>
        <v>7.8553986105693224E-2</v>
      </c>
      <c r="AJ819" s="155">
        <f t="shared" si="319"/>
        <v>7.2486676549588999E-2</v>
      </c>
      <c r="AK819" s="155">
        <f t="shared" si="320"/>
        <v>0.15104066265528221</v>
      </c>
      <c r="AL819" s="155">
        <f t="shared" si="321"/>
        <v>3.0959666707098568</v>
      </c>
    </row>
    <row r="820" spans="1:38" s="156" customFormat="1" x14ac:dyDescent="0.35">
      <c r="A820" s="23">
        <f>'Uitgebreide invoer'!A820</f>
        <v>571.199999999998</v>
      </c>
      <c r="B820" s="23">
        <f t="shared" si="300"/>
        <v>0.70000000000004547</v>
      </c>
      <c r="C820" s="23">
        <f>'Uitgebreide invoer'!B820</f>
        <v>0.15</v>
      </c>
      <c r="D820" s="23" t="str">
        <f>'Uitgebreide invoer'!C820</f>
        <v>30 - Grasachtigen en ondergedoken soorten</v>
      </c>
      <c r="E820" s="23">
        <f>'Uitgebreide invoer'!D820</f>
        <v>30</v>
      </c>
      <c r="F820" s="23">
        <f>'Uitgebreide invoer'!E820</f>
        <v>1.5</v>
      </c>
      <c r="G820" s="23">
        <f>'Uitgebreide invoer'!F820</f>
        <v>1.2</v>
      </c>
      <c r="H820" s="23">
        <f>'Uitgebreide invoer'!G820</f>
        <v>1.2</v>
      </c>
      <c r="I820" s="23">
        <f>'Uitgebreide invoer'!H820</f>
        <v>1</v>
      </c>
      <c r="J820" s="24">
        <f>J819+(+H820-I820)/(MAX('Invoerblad heterogene watergang'!$H$9:$H$17))*B820</f>
        <v>1.163199999999982</v>
      </c>
      <c r="K820" s="24">
        <f t="shared" si="322"/>
        <v>2.0330253521940924</v>
      </c>
      <c r="L820" s="79">
        <f t="shared" si="323"/>
        <v>0.86895293799602058</v>
      </c>
      <c r="M820" s="91">
        <f>'Uitgebreide invoer'!K820</f>
        <v>100</v>
      </c>
      <c r="N820" s="89">
        <f t="shared" si="301"/>
        <v>1.863199999999982</v>
      </c>
      <c r="O820" s="93" t="str">
        <f>'Uitgebreide invoer'!L820</f>
        <v>Begroeiing volgt bodemverloop</v>
      </c>
      <c r="P820" s="23">
        <f t="shared" si="302"/>
        <v>0.7</v>
      </c>
      <c r="Q820" s="24">
        <f t="shared" si="303"/>
        <v>1.2463059972707968E-3</v>
      </c>
      <c r="R820" s="23">
        <f>'Uitgebreide invoer'!I820</f>
        <v>0</v>
      </c>
      <c r="S820" s="23">
        <f t="shared" si="304"/>
        <v>0</v>
      </c>
      <c r="T820" s="24">
        <f t="shared" si="324"/>
        <v>0.16895293799602062</v>
      </c>
      <c r="U820" s="23" t="str">
        <f>'Uitgebreide invoer'!J820</f>
        <v>Nee</v>
      </c>
      <c r="V820" s="23">
        <f t="shared" si="305"/>
        <v>0.24556116848145551</v>
      </c>
      <c r="W820" s="23">
        <f t="shared" si="306"/>
        <v>1.8091684810849404</v>
      </c>
      <c r="X820" s="23">
        <f t="shared" si="307"/>
        <v>0.13573150928110073</v>
      </c>
      <c r="Y820" s="23">
        <f t="shared" si="308"/>
        <v>2.1753623382730987</v>
      </c>
      <c r="Z820" s="23">
        <f t="shared" si="309"/>
        <v>4.3330543739097322</v>
      </c>
      <c r="AA820" s="23">
        <f t="shared" si="310"/>
        <v>0.5020390123353704</v>
      </c>
      <c r="AB820" s="23">
        <f t="shared" si="311"/>
        <v>1.9298011697916431</v>
      </c>
      <c r="AC820" s="23">
        <f t="shared" si="312"/>
        <v>2.2050869912815467</v>
      </c>
      <c r="AD820" s="23">
        <f t="shared" si="313"/>
        <v>57.894035093749295</v>
      </c>
      <c r="AE820" s="23">
        <f t="shared" si="314"/>
        <v>-0.15</v>
      </c>
      <c r="AF820" s="46">
        <f t="shared" si="315"/>
        <v>7.7950029250462377E-2</v>
      </c>
      <c r="AG820" s="23">
        <f t="shared" si="316"/>
        <v>0.48033313833025082</v>
      </c>
      <c r="AH820" s="23">
        <f t="shared" si="317"/>
        <v>1.5805868917689025</v>
      </c>
      <c r="AI820" s="155">
        <f t="shared" si="318"/>
        <v>7.8889680724075456E-2</v>
      </c>
      <c r="AJ820" s="155">
        <f t="shared" si="319"/>
        <v>7.2153683143545727E-2</v>
      </c>
      <c r="AK820" s="155">
        <f t="shared" si="320"/>
        <v>0.15104336386762118</v>
      </c>
      <c r="AL820" s="155">
        <f t="shared" si="321"/>
        <v>3.0993525043464709</v>
      </c>
    </row>
    <row r="821" spans="1:38" s="156" customFormat="1" x14ac:dyDescent="0.35">
      <c r="A821" s="23">
        <f>'Uitgebreide invoer'!A821</f>
        <v>571.89999999999804</v>
      </c>
      <c r="B821" s="23">
        <f t="shared" si="300"/>
        <v>0.70000000000004547</v>
      </c>
      <c r="C821" s="23">
        <f>'Uitgebreide invoer'!B821</f>
        <v>0.15</v>
      </c>
      <c r="D821" s="23" t="str">
        <f>'Uitgebreide invoer'!C821</f>
        <v>30 - Grasachtigen en ondergedoken soorten</v>
      </c>
      <c r="E821" s="23">
        <f>'Uitgebreide invoer'!D821</f>
        <v>30</v>
      </c>
      <c r="F821" s="23">
        <f>'Uitgebreide invoer'!E821</f>
        <v>1.5</v>
      </c>
      <c r="G821" s="23">
        <f>'Uitgebreide invoer'!F821</f>
        <v>1.2</v>
      </c>
      <c r="H821" s="23">
        <f>'Uitgebreide invoer'!G821</f>
        <v>1.2</v>
      </c>
      <c r="I821" s="23">
        <f>'Uitgebreide invoer'!H821</f>
        <v>1</v>
      </c>
      <c r="J821" s="24">
        <f>J820+(+H821-I821)/(MAX('Invoerblad heterogene watergang'!$H$9:$H$17))*B821</f>
        <v>1.163399999999982</v>
      </c>
      <c r="K821" s="24">
        <f t="shared" si="322"/>
        <v>2.0338931441315125</v>
      </c>
      <c r="L821" s="79">
        <f t="shared" si="323"/>
        <v>0.86962535219411041</v>
      </c>
      <c r="M821" s="91">
        <f>'Uitgebreide invoer'!K821</f>
        <v>100</v>
      </c>
      <c r="N821" s="89">
        <f t="shared" si="301"/>
        <v>1.863399999999982</v>
      </c>
      <c r="O821" s="93" t="str">
        <f>'Uitgebreide invoer'!L821</f>
        <v>Begroeiing volgt bodemverloop</v>
      </c>
      <c r="P821" s="23">
        <f t="shared" si="302"/>
        <v>0.7</v>
      </c>
      <c r="Q821" s="24">
        <f t="shared" si="303"/>
        <v>1.2397027677425974E-3</v>
      </c>
      <c r="R821" s="23">
        <f>'Uitgebreide invoer'!I821</f>
        <v>0</v>
      </c>
      <c r="S821" s="23">
        <f t="shared" si="304"/>
        <v>0</v>
      </c>
      <c r="T821" s="24">
        <f t="shared" si="324"/>
        <v>0.16962535219411046</v>
      </c>
      <c r="U821" s="23" t="str">
        <f>'Uitgebreide invoer'!J821</f>
        <v>Nee</v>
      </c>
      <c r="V821" s="23">
        <f t="shared" si="305"/>
        <v>0.24670956279339654</v>
      </c>
      <c r="W821" s="23">
        <f t="shared" si="306"/>
        <v>1.8115929049545034</v>
      </c>
      <c r="X821" s="23">
        <f t="shared" si="307"/>
        <v>0.13618377623287967</v>
      </c>
      <c r="Y821" s="23">
        <f t="shared" si="308"/>
        <v>2.177922802401028</v>
      </c>
      <c r="Z821" s="23">
        <f t="shared" si="309"/>
        <v>4.3354787977792952</v>
      </c>
      <c r="AA821" s="23">
        <f t="shared" si="310"/>
        <v>0.50234885326082013</v>
      </c>
      <c r="AB821" s="23">
        <f t="shared" si="311"/>
        <v>1.9312132396076314</v>
      </c>
      <c r="AC821" s="23">
        <f t="shared" si="312"/>
        <v>2.2203178430879107</v>
      </c>
      <c r="AD821" s="23">
        <f t="shared" si="313"/>
        <v>57.936397188228938</v>
      </c>
      <c r="AE821" s="23">
        <f t="shared" si="314"/>
        <v>-0.15</v>
      </c>
      <c r="AF821" s="46">
        <f t="shared" si="315"/>
        <v>7.8280066190417913E-2</v>
      </c>
      <c r="AG821" s="23">
        <f t="shared" si="316"/>
        <v>0.47813289206388054</v>
      </c>
      <c r="AH821" s="23">
        <f t="shared" si="317"/>
        <v>1.5791964846566227</v>
      </c>
      <c r="AI821" s="155">
        <f t="shared" si="318"/>
        <v>7.9222114881473321E-2</v>
      </c>
      <c r="AJ821" s="155">
        <f t="shared" si="319"/>
        <v>7.1823911947281854E-2</v>
      </c>
      <c r="AK821" s="155">
        <f t="shared" si="320"/>
        <v>0.15104602682875518</v>
      </c>
      <c r="AL821" s="155">
        <f t="shared" si="321"/>
        <v>3.1027334272120588</v>
      </c>
    </row>
    <row r="822" spans="1:38" s="156" customFormat="1" x14ac:dyDescent="0.35">
      <c r="A822" s="23">
        <f>'Uitgebreide invoer'!A822</f>
        <v>572.59999999999809</v>
      </c>
      <c r="B822" s="23">
        <f t="shared" si="300"/>
        <v>0.70000000000004547</v>
      </c>
      <c r="C822" s="23">
        <f>'Uitgebreide invoer'!B822</f>
        <v>0.15</v>
      </c>
      <c r="D822" s="23" t="str">
        <f>'Uitgebreide invoer'!C822</f>
        <v>30 - Grasachtigen en ondergedoken soorten</v>
      </c>
      <c r="E822" s="23">
        <f>'Uitgebreide invoer'!D822</f>
        <v>30</v>
      </c>
      <c r="F822" s="23">
        <f>'Uitgebreide invoer'!E822</f>
        <v>1.5</v>
      </c>
      <c r="G822" s="23">
        <f>'Uitgebreide invoer'!F822</f>
        <v>1.2</v>
      </c>
      <c r="H822" s="23">
        <f>'Uitgebreide invoer'!G822</f>
        <v>1.2</v>
      </c>
      <c r="I822" s="23">
        <f>'Uitgebreide invoer'!H822</f>
        <v>1</v>
      </c>
      <c r="J822" s="24">
        <f>J821+(+H822-I822)/(MAX('Invoerblad heterogene watergang'!$H$9:$H$17))*B822</f>
        <v>1.163599999999982</v>
      </c>
      <c r="K822" s="24">
        <f t="shared" si="322"/>
        <v>2.0347563633355334</v>
      </c>
      <c r="L822" s="79">
        <f t="shared" si="323"/>
        <v>0.87029314413153047</v>
      </c>
      <c r="M822" s="91">
        <f>'Uitgebreide invoer'!K822</f>
        <v>100</v>
      </c>
      <c r="N822" s="89">
        <f t="shared" si="301"/>
        <v>1.8635999999999819</v>
      </c>
      <c r="O822" s="93" t="str">
        <f>'Uitgebreide invoer'!L822</f>
        <v>Begroeiing volgt bodemverloop</v>
      </c>
      <c r="P822" s="23">
        <f t="shared" si="302"/>
        <v>0.7</v>
      </c>
      <c r="Q822" s="24">
        <f t="shared" si="303"/>
        <v>1.2331702914582915E-3</v>
      </c>
      <c r="R822" s="23">
        <f>'Uitgebreide invoer'!I822</f>
        <v>0</v>
      </c>
      <c r="S822" s="23">
        <f t="shared" si="304"/>
        <v>0</v>
      </c>
      <c r="T822" s="24">
        <f t="shared" si="324"/>
        <v>0.17029314413153052</v>
      </c>
      <c r="U822" s="23" t="str">
        <f>'Uitgebreide invoer'!J822</f>
        <v>Nee</v>
      </c>
      <c r="V822" s="23">
        <f t="shared" si="305"/>
        <v>0.24785140536513997</v>
      </c>
      <c r="W822" s="23">
        <f t="shared" si="306"/>
        <v>1.8140006630262127</v>
      </c>
      <c r="X822" s="23">
        <f t="shared" si="307"/>
        <v>0.13663247782482121</v>
      </c>
      <c r="Y822" s="23">
        <f t="shared" si="308"/>
        <v>2.180467008041354</v>
      </c>
      <c r="Z822" s="23">
        <f t="shared" si="309"/>
        <v>4.3378865558510054</v>
      </c>
      <c r="AA822" s="23">
        <f t="shared" si="310"/>
        <v>0.50265653100132546</v>
      </c>
      <c r="AB822" s="23">
        <f t="shared" si="311"/>
        <v>1.932615602676214</v>
      </c>
      <c r="AC822" s="23">
        <f t="shared" si="312"/>
        <v>2.2354910340542986</v>
      </c>
      <c r="AD822" s="23">
        <f t="shared" si="313"/>
        <v>57.978468080286419</v>
      </c>
      <c r="AE822" s="23">
        <f t="shared" si="314"/>
        <v>-0.15</v>
      </c>
      <c r="AF822" s="46">
        <f t="shared" si="315"/>
        <v>7.8606915754414447E-2</v>
      </c>
      <c r="AG822" s="23">
        <f t="shared" si="316"/>
        <v>0.47595389497057033</v>
      </c>
      <c r="AH822" s="23">
        <f t="shared" si="317"/>
        <v>1.5778194117155679</v>
      </c>
      <c r="AI822" s="155">
        <f t="shared" si="318"/>
        <v>7.9551327787066098E-2</v>
      </c>
      <c r="AJ822" s="155">
        <f t="shared" si="319"/>
        <v>7.1497324380872057E-2</v>
      </c>
      <c r="AK822" s="155">
        <f t="shared" si="320"/>
        <v>0.15104865216793817</v>
      </c>
      <c r="AL822" s="155">
        <f t="shared" si="321"/>
        <v>3.1061092726336619</v>
      </c>
    </row>
    <row r="823" spans="1:38" s="156" customFormat="1" x14ac:dyDescent="0.35">
      <c r="A823" s="23">
        <f>'Uitgebreide invoer'!A823</f>
        <v>573.29999999999814</v>
      </c>
      <c r="B823" s="23">
        <f t="shared" si="300"/>
        <v>0.70000000000004547</v>
      </c>
      <c r="C823" s="23">
        <f>'Uitgebreide invoer'!B823</f>
        <v>0.15</v>
      </c>
      <c r="D823" s="23" t="str">
        <f>'Uitgebreide invoer'!C823</f>
        <v>30 - Grasachtigen en ondergedoken soorten</v>
      </c>
      <c r="E823" s="23">
        <f>'Uitgebreide invoer'!D823</f>
        <v>30</v>
      </c>
      <c r="F823" s="23">
        <f>'Uitgebreide invoer'!E823</f>
        <v>1.5</v>
      </c>
      <c r="G823" s="23">
        <f>'Uitgebreide invoer'!F823</f>
        <v>1.2</v>
      </c>
      <c r="H823" s="23">
        <f>'Uitgebreide invoer'!G823</f>
        <v>1.2</v>
      </c>
      <c r="I823" s="23">
        <f>'Uitgebreide invoer'!H823</f>
        <v>1</v>
      </c>
      <c r="J823" s="24">
        <f>J822+(+H823-I823)/(MAX('Invoerblad heterogene watergang'!$H$9:$H$17))*B823</f>
        <v>1.163799999999982</v>
      </c>
      <c r="K823" s="24">
        <f t="shared" si="322"/>
        <v>2.0356150586504502</v>
      </c>
      <c r="L823" s="79">
        <f t="shared" si="323"/>
        <v>0.87095636333555149</v>
      </c>
      <c r="M823" s="91">
        <f>'Uitgebreide invoer'!K823</f>
        <v>100</v>
      </c>
      <c r="N823" s="89">
        <f t="shared" si="301"/>
        <v>1.8637999999999819</v>
      </c>
      <c r="O823" s="93" t="str">
        <f>'Uitgebreide invoer'!L823</f>
        <v>Begroeiing volgt bodemverloop</v>
      </c>
      <c r="P823" s="23">
        <f t="shared" si="302"/>
        <v>0.7</v>
      </c>
      <c r="Q823" s="24">
        <f t="shared" si="303"/>
        <v>1.2267075927381342E-3</v>
      </c>
      <c r="R823" s="23">
        <f>'Uitgebreide invoer'!I823</f>
        <v>0</v>
      </c>
      <c r="S823" s="23">
        <f t="shared" si="304"/>
        <v>0</v>
      </c>
      <c r="T823" s="24">
        <f t="shared" si="324"/>
        <v>0.17095636333555153</v>
      </c>
      <c r="U823" s="23" t="str">
        <f>'Uitgebreide invoer'!J823</f>
        <v>Nee</v>
      </c>
      <c r="V823" s="23">
        <f t="shared" si="305"/>
        <v>0.24898675325003747</v>
      </c>
      <c r="W823" s="23">
        <f t="shared" si="306"/>
        <v>1.8163919338731829</v>
      </c>
      <c r="X823" s="23">
        <f t="shared" si="307"/>
        <v>0.13707765852004783</v>
      </c>
      <c r="Y823" s="23">
        <f t="shared" si="308"/>
        <v>2.1829951162546957</v>
      </c>
      <c r="Z823" s="23">
        <f t="shared" si="309"/>
        <v>4.3402778266979753</v>
      </c>
      <c r="AA823" s="23">
        <f t="shared" si="310"/>
        <v>0.50296206911608898</v>
      </c>
      <c r="AB823" s="23">
        <f t="shared" si="311"/>
        <v>1.9340083630046583</v>
      </c>
      <c r="AC823" s="23">
        <f t="shared" si="312"/>
        <v>2.2506067174274169</v>
      </c>
      <c r="AD823" s="23">
        <f t="shared" si="313"/>
        <v>58.020250890139749</v>
      </c>
      <c r="AE823" s="23">
        <f t="shared" si="314"/>
        <v>-0.15</v>
      </c>
      <c r="AF823" s="46">
        <f t="shared" si="315"/>
        <v>7.8930616148687877E-2</v>
      </c>
      <c r="AG823" s="23">
        <f t="shared" si="316"/>
        <v>0.4737958923420808</v>
      </c>
      <c r="AH823" s="23">
        <f t="shared" si="317"/>
        <v>1.576455547357563</v>
      </c>
      <c r="AI823" s="155">
        <f t="shared" si="318"/>
        <v>7.9877358203527385E-2</v>
      </c>
      <c r="AJ823" s="155">
        <f t="shared" si="319"/>
        <v>7.1173882299505928E-2</v>
      </c>
      <c r="AK823" s="155">
        <f t="shared" si="320"/>
        <v>0.15105124050303331</v>
      </c>
      <c r="AL823" s="155">
        <f t="shared" si="321"/>
        <v>3.1094798799488554</v>
      </c>
    </row>
    <row r="824" spans="1:38" s="156" customFormat="1" x14ac:dyDescent="0.35">
      <c r="A824" s="23">
        <f>'Uitgebreide invoer'!A824</f>
        <v>573.99999999999818</v>
      </c>
      <c r="B824" s="23">
        <f t="shared" si="300"/>
        <v>0.70000000000004547</v>
      </c>
      <c r="C824" s="23">
        <f>'Uitgebreide invoer'!B824</f>
        <v>0.15</v>
      </c>
      <c r="D824" s="23" t="str">
        <f>'Uitgebreide invoer'!C824</f>
        <v>30 - Grasachtigen en ondergedoken soorten</v>
      </c>
      <c r="E824" s="23">
        <f>'Uitgebreide invoer'!D824</f>
        <v>30</v>
      </c>
      <c r="F824" s="23">
        <f>'Uitgebreide invoer'!E824</f>
        <v>1.5</v>
      </c>
      <c r="G824" s="23">
        <f>'Uitgebreide invoer'!F824</f>
        <v>1.2</v>
      </c>
      <c r="H824" s="23">
        <f>'Uitgebreide invoer'!G824</f>
        <v>1.2</v>
      </c>
      <c r="I824" s="23">
        <f>'Uitgebreide invoer'!H824</f>
        <v>1</v>
      </c>
      <c r="J824" s="24">
        <f>J823+(+H824-I824)/(MAX('Invoerblad heterogene watergang'!$H$9:$H$17))*B824</f>
        <v>1.1639999999999819</v>
      </c>
      <c r="K824" s="24">
        <f t="shared" si="322"/>
        <v>2.0364692782478642</v>
      </c>
      <c r="L824" s="79">
        <f t="shared" si="323"/>
        <v>0.87161505865046829</v>
      </c>
      <c r="M824" s="91">
        <f>'Uitgebreide invoer'!K824</f>
        <v>100</v>
      </c>
      <c r="N824" s="89">
        <f t="shared" si="301"/>
        <v>1.8639999999999819</v>
      </c>
      <c r="O824" s="93" t="str">
        <f>'Uitgebreide invoer'!L824</f>
        <v>Begroeiing volgt bodemverloop</v>
      </c>
      <c r="P824" s="23">
        <f t="shared" si="302"/>
        <v>0.7</v>
      </c>
      <c r="Q824" s="24">
        <f t="shared" si="303"/>
        <v>1.2203137105915693E-3</v>
      </c>
      <c r="R824" s="23">
        <f>'Uitgebreide invoer'!I824</f>
        <v>0</v>
      </c>
      <c r="S824" s="23">
        <f t="shared" si="304"/>
        <v>0</v>
      </c>
      <c r="T824" s="24">
        <f t="shared" si="324"/>
        <v>0.17161505865046833</v>
      </c>
      <c r="U824" s="23" t="str">
        <f>'Uitgebreide invoer'!J824</f>
        <v>Nee</v>
      </c>
      <c r="V824" s="23">
        <f t="shared" si="305"/>
        <v>0.25011566291396753</v>
      </c>
      <c r="W824" s="23">
        <f t="shared" si="306"/>
        <v>1.8187668936060235</v>
      </c>
      <c r="X824" s="23">
        <f t="shared" si="307"/>
        <v>0.13751936204318602</v>
      </c>
      <c r="Y824" s="23">
        <f t="shared" si="308"/>
        <v>2.1855072860799507</v>
      </c>
      <c r="Z824" s="23">
        <f t="shared" si="309"/>
        <v>4.3426527864308158</v>
      </c>
      <c r="AA824" s="23">
        <f t="shared" si="310"/>
        <v>0.50326549083289662</v>
      </c>
      <c r="AB824" s="23">
        <f t="shared" si="311"/>
        <v>1.9353916231659831</v>
      </c>
      <c r="AC824" s="23">
        <f t="shared" si="312"/>
        <v>2.2656650516528369</v>
      </c>
      <c r="AD824" s="23">
        <f t="shared" si="313"/>
        <v>58.061748694979492</v>
      </c>
      <c r="AE824" s="23">
        <f t="shared" si="314"/>
        <v>-0.15</v>
      </c>
      <c r="AF824" s="46">
        <f t="shared" si="315"/>
        <v>7.9251205143331241E-2</v>
      </c>
      <c r="AG824" s="23">
        <f t="shared" si="316"/>
        <v>0.47165863237779171</v>
      </c>
      <c r="AH824" s="23">
        <f t="shared" si="317"/>
        <v>1.5751047665229505</v>
      </c>
      <c r="AI824" s="155">
        <f t="shared" si="318"/>
        <v>8.0200244447309041E-2</v>
      </c>
      <c r="AJ824" s="155">
        <f t="shared" si="319"/>
        <v>7.0853547993405624E-2</v>
      </c>
      <c r="AK824" s="155">
        <f t="shared" si="320"/>
        <v>0.15105379244071465</v>
      </c>
      <c r="AL824" s="155">
        <f t="shared" si="321"/>
        <v>3.1128450943222266</v>
      </c>
    </row>
    <row r="825" spans="1:38" s="156" customFormat="1" x14ac:dyDescent="0.35">
      <c r="A825" s="23">
        <f>'Uitgebreide invoer'!A825</f>
        <v>574.69999999999823</v>
      </c>
      <c r="B825" s="23">
        <f t="shared" si="300"/>
        <v>0.70000000000004547</v>
      </c>
      <c r="C825" s="23">
        <f>'Uitgebreide invoer'!B825</f>
        <v>0.15</v>
      </c>
      <c r="D825" s="23" t="str">
        <f>'Uitgebreide invoer'!C825</f>
        <v>30 - Grasachtigen en ondergedoken soorten</v>
      </c>
      <c r="E825" s="23">
        <f>'Uitgebreide invoer'!D825</f>
        <v>30</v>
      </c>
      <c r="F825" s="23">
        <f>'Uitgebreide invoer'!E825</f>
        <v>1.5</v>
      </c>
      <c r="G825" s="23">
        <f>'Uitgebreide invoer'!F825</f>
        <v>1.2</v>
      </c>
      <c r="H825" s="23">
        <f>'Uitgebreide invoer'!G825</f>
        <v>1.2</v>
      </c>
      <c r="I825" s="23">
        <f>'Uitgebreide invoer'!H825</f>
        <v>1</v>
      </c>
      <c r="J825" s="24">
        <f>J824+(+H825-I825)/(MAX('Invoerblad heterogene watergang'!$H$9:$H$17))*B825</f>
        <v>1.1641999999999819</v>
      </c>
      <c r="K825" s="24">
        <f t="shared" si="322"/>
        <v>2.0373190696368391</v>
      </c>
      <c r="L825" s="79">
        <f t="shared" si="323"/>
        <v>0.87226927824788225</v>
      </c>
      <c r="M825" s="91">
        <f>'Uitgebreide invoer'!K825</f>
        <v>100</v>
      </c>
      <c r="N825" s="89">
        <f t="shared" si="301"/>
        <v>1.8641999999999819</v>
      </c>
      <c r="O825" s="93" t="str">
        <f>'Uitgebreide invoer'!L825</f>
        <v>Begroeiing volgt bodemverloop</v>
      </c>
      <c r="P825" s="23">
        <f t="shared" si="302"/>
        <v>0.7</v>
      </c>
      <c r="Q825" s="24">
        <f t="shared" si="303"/>
        <v>1.2139876985355336E-3</v>
      </c>
      <c r="R825" s="23">
        <f>'Uitgebreide invoer'!I825</f>
        <v>0</v>
      </c>
      <c r="S825" s="23">
        <f t="shared" si="304"/>
        <v>0</v>
      </c>
      <c r="T825" s="24">
        <f t="shared" si="324"/>
        <v>0.1722692782478823</v>
      </c>
      <c r="U825" s="23" t="str">
        <f>'Uitgebreide invoer'!J825</f>
        <v>Nee</v>
      </c>
      <c r="V825" s="23">
        <f t="shared" si="305"/>
        <v>0.2512381902395282</v>
      </c>
      <c r="W825" s="23">
        <f t="shared" si="306"/>
        <v>1.8211257159099128</v>
      </c>
      <c r="X825" s="23">
        <f t="shared" si="307"/>
        <v>0.13795763139504005</v>
      </c>
      <c r="Y825" s="23">
        <f t="shared" si="308"/>
        <v>2.1880036745600808</v>
      </c>
      <c r="Z825" s="23">
        <f t="shared" si="309"/>
        <v>4.3450116087347048</v>
      </c>
      <c r="AA825" s="23">
        <f t="shared" si="310"/>
        <v>0.50356681905327327</v>
      </c>
      <c r="AB825" s="23">
        <f t="shared" si="311"/>
        <v>1.9367654843205526</v>
      </c>
      <c r="AC825" s="23">
        <f t="shared" si="312"/>
        <v>2.2806662001166025</v>
      </c>
      <c r="AD825" s="23">
        <f t="shared" si="313"/>
        <v>58.102964529616578</v>
      </c>
      <c r="AE825" s="23">
        <f t="shared" si="314"/>
        <v>-0.15</v>
      </c>
      <c r="AF825" s="46">
        <f t="shared" si="315"/>
        <v>7.956872007273906E-2</v>
      </c>
      <c r="AG825" s="23">
        <f t="shared" si="316"/>
        <v>0.4695418661817396</v>
      </c>
      <c r="AH825" s="23">
        <f t="shared" si="317"/>
        <v>1.5737669447214917</v>
      </c>
      <c r="AI825" s="155">
        <f t="shared" si="318"/>
        <v>8.0520024389264561E-2</v>
      </c>
      <c r="AJ825" s="155">
        <f t="shared" si="319"/>
        <v>7.0536284187400974E-2</v>
      </c>
      <c r="AK825" s="155">
        <f t="shared" si="320"/>
        <v>0.15105630857666552</v>
      </c>
      <c r="AL825" s="155">
        <f t="shared" si="321"/>
        <v>3.1162047665676114</v>
      </c>
    </row>
    <row r="826" spans="1:38" s="156" customFormat="1" x14ac:dyDescent="0.35">
      <c r="A826" s="23">
        <f>'Uitgebreide invoer'!A826</f>
        <v>575.39999999999827</v>
      </c>
      <c r="B826" s="23">
        <f t="shared" si="300"/>
        <v>0.70000000000004547</v>
      </c>
      <c r="C826" s="23">
        <f>'Uitgebreide invoer'!B826</f>
        <v>0.15</v>
      </c>
      <c r="D826" s="23" t="str">
        <f>'Uitgebreide invoer'!C826</f>
        <v>30 - Grasachtigen en ondergedoken soorten</v>
      </c>
      <c r="E826" s="23">
        <f>'Uitgebreide invoer'!D826</f>
        <v>30</v>
      </c>
      <c r="F826" s="23">
        <f>'Uitgebreide invoer'!E826</f>
        <v>1.5</v>
      </c>
      <c r="G826" s="23">
        <f>'Uitgebreide invoer'!F826</f>
        <v>1.2</v>
      </c>
      <c r="H826" s="23">
        <f>'Uitgebreide invoer'!G826</f>
        <v>1.2</v>
      </c>
      <c r="I826" s="23">
        <f>'Uitgebreide invoer'!H826</f>
        <v>1</v>
      </c>
      <c r="J826" s="24">
        <f>J825+(+H826-I826)/(MAX('Invoerblad heterogene watergang'!$H$9:$H$17))*B826</f>
        <v>1.1643999999999819</v>
      </c>
      <c r="K826" s="24">
        <f t="shared" si="322"/>
        <v>2.0381644796739273</v>
      </c>
      <c r="L826" s="79">
        <f t="shared" si="323"/>
        <v>0.87291906963685717</v>
      </c>
      <c r="M826" s="91">
        <f>'Uitgebreide invoer'!K826</f>
        <v>100</v>
      </c>
      <c r="N826" s="89">
        <f t="shared" si="301"/>
        <v>1.8643999999999818</v>
      </c>
      <c r="O826" s="93" t="str">
        <f>'Uitgebreide invoer'!L826</f>
        <v>Begroeiing volgt bodemverloop</v>
      </c>
      <c r="P826" s="23">
        <f t="shared" si="302"/>
        <v>0.7</v>
      </c>
      <c r="Q826" s="24">
        <f t="shared" si="303"/>
        <v>1.2077286244114621E-3</v>
      </c>
      <c r="R826" s="23">
        <f>'Uitgebreide invoer'!I826</f>
        <v>0</v>
      </c>
      <c r="S826" s="23">
        <f t="shared" si="304"/>
        <v>0</v>
      </c>
      <c r="T826" s="24">
        <f t="shared" si="324"/>
        <v>0.17291906963685721</v>
      </c>
      <c r="U826" s="23" t="str">
        <f>'Uitgebreide invoer'!J826</f>
        <v>Nee</v>
      </c>
      <c r="V826" s="23">
        <f t="shared" si="305"/>
        <v>0.25235439053034309</v>
      </c>
      <c r="W826" s="23">
        <f t="shared" si="306"/>
        <v>1.8234685720812167</v>
      </c>
      <c r="X826" s="23">
        <f t="shared" si="307"/>
        <v>0.13839250886694376</v>
      </c>
      <c r="Y826" s="23">
        <f t="shared" si="308"/>
        <v>2.190484436767743</v>
      </c>
      <c r="Z826" s="23">
        <f t="shared" si="309"/>
        <v>4.347354464906009</v>
      </c>
      <c r="AA826" s="23">
        <f t="shared" si="310"/>
        <v>0.50386607635756742</v>
      </c>
      <c r="AB826" s="23">
        <f t="shared" si="311"/>
        <v>1.9381300462373998</v>
      </c>
      <c r="AC826" s="23">
        <f t="shared" si="312"/>
        <v>2.2956103308967135</v>
      </c>
      <c r="AD826" s="23">
        <f t="shared" si="313"/>
        <v>58.143901387121993</v>
      </c>
      <c r="AE826" s="23">
        <f t="shared" si="314"/>
        <v>-0.15</v>
      </c>
      <c r="AF826" s="46">
        <f t="shared" si="315"/>
        <v>7.9883197836372072E-2</v>
      </c>
      <c r="AG826" s="23">
        <f t="shared" si="316"/>
        <v>0.4674453477575195</v>
      </c>
      <c r="AH826" s="23">
        <f t="shared" si="317"/>
        <v>1.5724419580705531</v>
      </c>
      <c r="AI826" s="155">
        <f t="shared" si="318"/>
        <v>8.0836735455591335E-2</v>
      </c>
      <c r="AJ826" s="155">
        <f t="shared" si="319"/>
        <v>7.0222054040184556E-2</v>
      </c>
      <c r="AK826" s="155">
        <f t="shared" si="320"/>
        <v>0.15105878949577589</v>
      </c>
      <c r="AL826" s="155">
        <f t="shared" si="321"/>
        <v>3.119558752975927</v>
      </c>
    </row>
    <row r="827" spans="1:38" s="156" customFormat="1" x14ac:dyDescent="0.35">
      <c r="A827" s="23">
        <f>'Uitgebreide invoer'!A827</f>
        <v>576.09999999999832</v>
      </c>
      <c r="B827" s="23">
        <f t="shared" si="300"/>
        <v>0.70000000000004547</v>
      </c>
      <c r="C827" s="23">
        <f>'Uitgebreide invoer'!B827</f>
        <v>0.15</v>
      </c>
      <c r="D827" s="23" t="str">
        <f>'Uitgebreide invoer'!C827</f>
        <v>30 - Grasachtigen en ondergedoken soorten</v>
      </c>
      <c r="E827" s="23">
        <f>'Uitgebreide invoer'!D827</f>
        <v>30</v>
      </c>
      <c r="F827" s="23">
        <f>'Uitgebreide invoer'!E827</f>
        <v>1.5</v>
      </c>
      <c r="G827" s="23">
        <f>'Uitgebreide invoer'!F827</f>
        <v>1.2</v>
      </c>
      <c r="H827" s="23">
        <f>'Uitgebreide invoer'!G827</f>
        <v>1.2</v>
      </c>
      <c r="I827" s="23">
        <f>'Uitgebreide invoer'!H827</f>
        <v>1</v>
      </c>
      <c r="J827" s="24">
        <f>J826+(+H827-I827)/(MAX('Invoerblad heterogene watergang'!$H$9:$H$17))*B827</f>
        <v>1.1645999999999819</v>
      </c>
      <c r="K827" s="24">
        <f t="shared" si="322"/>
        <v>2.0390055545730683</v>
      </c>
      <c r="L827" s="79">
        <f t="shared" si="323"/>
        <v>0.87356447967394546</v>
      </c>
      <c r="M827" s="91">
        <f>'Uitgebreide invoer'!K827</f>
        <v>100</v>
      </c>
      <c r="N827" s="89">
        <f t="shared" si="301"/>
        <v>1.8645999999999818</v>
      </c>
      <c r="O827" s="93" t="str">
        <f>'Uitgebreide invoer'!L827</f>
        <v>Begroeiing volgt bodemverloop</v>
      </c>
      <c r="P827" s="23">
        <f t="shared" si="302"/>
        <v>0.7</v>
      </c>
      <c r="Q827" s="24">
        <f t="shared" si="303"/>
        <v>1.2015355702012882E-3</v>
      </c>
      <c r="R827" s="23">
        <f>'Uitgebreide invoer'!I827</f>
        <v>0</v>
      </c>
      <c r="S827" s="23">
        <f t="shared" si="304"/>
        <v>0</v>
      </c>
      <c r="T827" s="24">
        <f t="shared" si="324"/>
        <v>0.1735644796739455</v>
      </c>
      <c r="U827" s="23" t="str">
        <f>'Uitgebreide invoer'!J827</f>
        <v>Nee</v>
      </c>
      <c r="V827" s="23">
        <f t="shared" si="305"/>
        <v>0.2534643185154658</v>
      </c>
      <c r="W827" s="23">
        <f t="shared" si="306"/>
        <v>1.8257956310636376</v>
      </c>
      <c r="X827" s="23">
        <f t="shared" si="307"/>
        <v>0.1388240360547951</v>
      </c>
      <c r="Y827" s="23">
        <f t="shared" si="308"/>
        <v>2.1929497258307511</v>
      </c>
      <c r="Z827" s="23">
        <f t="shared" si="309"/>
        <v>4.3496815238884299</v>
      </c>
      <c r="AA827" s="23">
        <f t="shared" si="310"/>
        <v>0.50416328500996721</v>
      </c>
      <c r="AB827" s="23">
        <f t="shared" si="311"/>
        <v>1.9394854073152854</v>
      </c>
      <c r="AC827" s="23">
        <f t="shared" si="312"/>
        <v>2.3104976165240614</v>
      </c>
      <c r="AD827" s="23">
        <f t="shared" si="313"/>
        <v>58.184562219458563</v>
      </c>
      <c r="AE827" s="23">
        <f t="shared" si="314"/>
        <v>-0.15</v>
      </c>
      <c r="AF827" s="46">
        <f t="shared" si="315"/>
        <v>8.0194674899818449E-2</v>
      </c>
      <c r="AG827" s="23">
        <f t="shared" si="316"/>
        <v>0.46536883400121032</v>
      </c>
      <c r="AH827" s="23">
        <f t="shared" si="317"/>
        <v>1.5711296833307198</v>
      </c>
      <c r="AI827" s="155">
        <f t="shared" si="318"/>
        <v>8.1150414629066761E-2</v>
      </c>
      <c r="AJ827" s="155">
        <f t="shared" si="319"/>
        <v>6.9910821143269478E-2</v>
      </c>
      <c r="AK827" s="155">
        <f t="shared" si="320"/>
        <v>0.15106123577233624</v>
      </c>
      <c r="AL827" s="155">
        <f t="shared" si="321"/>
        <v>3.1229069151483686</v>
      </c>
    </row>
    <row r="828" spans="1:38" s="156" customFormat="1" x14ac:dyDescent="0.35">
      <c r="A828" s="23">
        <f>'Uitgebreide invoer'!A828</f>
        <v>576.79999999999836</v>
      </c>
      <c r="B828" s="23">
        <f t="shared" si="300"/>
        <v>0.70000000000004547</v>
      </c>
      <c r="C828" s="23">
        <f>'Uitgebreide invoer'!B828</f>
        <v>0.15</v>
      </c>
      <c r="D828" s="23" t="str">
        <f>'Uitgebreide invoer'!C828</f>
        <v>30 - Grasachtigen en ondergedoken soorten</v>
      </c>
      <c r="E828" s="23">
        <f>'Uitgebreide invoer'!D828</f>
        <v>30</v>
      </c>
      <c r="F828" s="23">
        <f>'Uitgebreide invoer'!E828</f>
        <v>1.5</v>
      </c>
      <c r="G828" s="23">
        <f>'Uitgebreide invoer'!F828</f>
        <v>1.2</v>
      </c>
      <c r="H828" s="23">
        <f>'Uitgebreide invoer'!G828</f>
        <v>1.2</v>
      </c>
      <c r="I828" s="23">
        <f>'Uitgebreide invoer'!H828</f>
        <v>1</v>
      </c>
      <c r="J828" s="24">
        <f>J827+(+H828-I828)/(MAX('Invoerblad heterogene watergang'!$H$9:$H$17))*B828</f>
        <v>1.1647999999999818</v>
      </c>
      <c r="K828" s="24">
        <f t="shared" si="322"/>
        <v>2.0398423399153582</v>
      </c>
      <c r="L828" s="79">
        <f t="shared" si="323"/>
        <v>0.87420555457308646</v>
      </c>
      <c r="M828" s="91">
        <f>'Uitgebreide invoer'!K828</f>
        <v>100</v>
      </c>
      <c r="N828" s="89">
        <f t="shared" si="301"/>
        <v>1.8647999999999818</v>
      </c>
      <c r="O828" s="93" t="str">
        <f>'Uitgebreide invoer'!L828</f>
        <v>Begroeiing volgt bodemverloop</v>
      </c>
      <c r="P828" s="23">
        <f t="shared" si="302"/>
        <v>0.7</v>
      </c>
      <c r="Q828" s="24">
        <f t="shared" si="303"/>
        <v>1.1954076318427024E-3</v>
      </c>
      <c r="R828" s="23">
        <f>'Uitgebreide invoer'!I828</f>
        <v>0</v>
      </c>
      <c r="S828" s="23">
        <f t="shared" si="304"/>
        <v>0</v>
      </c>
      <c r="T828" s="24">
        <f t="shared" si="324"/>
        <v>0.17420555457308651</v>
      </c>
      <c r="U828" s="23" t="str">
        <f>'Uitgebreide invoer'!J828</f>
        <v>Nee</v>
      </c>
      <c r="V828" s="23">
        <f t="shared" si="305"/>
        <v>0.25456802835387876</v>
      </c>
      <c r="W828" s="23">
        <f t="shared" si="306"/>
        <v>1.8281070594839037</v>
      </c>
      <c r="X828" s="23">
        <f t="shared" si="307"/>
        <v>0.13925225387278267</v>
      </c>
      <c r="Y828" s="23">
        <f t="shared" si="308"/>
        <v>2.19539969295736</v>
      </c>
      <c r="Z828" s="23">
        <f t="shared" si="309"/>
        <v>4.351992952308696</v>
      </c>
      <c r="AA828" s="23">
        <f t="shared" si="310"/>
        <v>0.50445846696344465</v>
      </c>
      <c r="AB828" s="23">
        <f t="shared" si="311"/>
        <v>1.9408316646034813</v>
      </c>
      <c r="AC828" s="23">
        <f t="shared" si="312"/>
        <v>2.3253282337525079</v>
      </c>
      <c r="AD828" s="23">
        <f t="shared" si="313"/>
        <v>58.224949938104437</v>
      </c>
      <c r="AE828" s="23">
        <f t="shared" si="314"/>
        <v>-0.15</v>
      </c>
      <c r="AF828" s="46">
        <f t="shared" si="315"/>
        <v>8.0503187296132997E-2</v>
      </c>
      <c r="AG828" s="23">
        <f t="shared" si="316"/>
        <v>0.46331208469244667</v>
      </c>
      <c r="AH828" s="23">
        <f t="shared" si="317"/>
        <v>1.5698299979389549</v>
      </c>
      <c r="AI828" s="155">
        <f t="shared" si="318"/>
        <v>8.1461098450560515E-2</v>
      </c>
      <c r="AJ828" s="155">
        <f t="shared" si="319"/>
        <v>6.9602549519669321E-2</v>
      </c>
      <c r="AK828" s="155">
        <f t="shared" si="320"/>
        <v>0.15106364797022984</v>
      </c>
      <c r="AL828" s="155">
        <f t="shared" si="321"/>
        <v>3.1262491198348301</v>
      </c>
    </row>
    <row r="829" spans="1:38" s="156" customFormat="1" x14ac:dyDescent="0.35">
      <c r="A829" s="23">
        <f>'Uitgebreide invoer'!A829</f>
        <v>577.49999999999841</v>
      </c>
      <c r="B829" s="23">
        <f t="shared" si="300"/>
        <v>0.70000000000004547</v>
      </c>
      <c r="C829" s="23">
        <f>'Uitgebreide invoer'!B829</f>
        <v>0.15</v>
      </c>
      <c r="D829" s="23" t="str">
        <f>'Uitgebreide invoer'!C829</f>
        <v>30 - Grasachtigen en ondergedoken soorten</v>
      </c>
      <c r="E829" s="23">
        <f>'Uitgebreide invoer'!D829</f>
        <v>30</v>
      </c>
      <c r="F829" s="23">
        <f>'Uitgebreide invoer'!E829</f>
        <v>1.5</v>
      </c>
      <c r="G829" s="23">
        <f>'Uitgebreide invoer'!F829</f>
        <v>1.2</v>
      </c>
      <c r="H829" s="23">
        <f>'Uitgebreide invoer'!G829</f>
        <v>1.2</v>
      </c>
      <c r="I829" s="23">
        <f>'Uitgebreide invoer'!H829</f>
        <v>1</v>
      </c>
      <c r="J829" s="24">
        <f>J828+(+H829-I829)/(MAX('Invoerblad heterogene watergang'!$H$9:$H$17))*B829</f>
        <v>1.1649999999999818</v>
      </c>
      <c r="K829" s="24">
        <f t="shared" si="322"/>
        <v>2.0406748806586892</v>
      </c>
      <c r="L829" s="79">
        <f t="shared" si="323"/>
        <v>0.87484233991537641</v>
      </c>
      <c r="M829" s="91">
        <f>'Uitgebreide invoer'!K829</f>
        <v>100</v>
      </c>
      <c r="N829" s="89">
        <f t="shared" si="301"/>
        <v>1.8649999999999818</v>
      </c>
      <c r="O829" s="93" t="str">
        <f>'Uitgebreide invoer'!L829</f>
        <v>Begroeiing volgt bodemverloop</v>
      </c>
      <c r="P829" s="23">
        <f t="shared" si="302"/>
        <v>0.7</v>
      </c>
      <c r="Q829" s="24">
        <f t="shared" si="303"/>
        <v>1.1893439190438961E-3</v>
      </c>
      <c r="R829" s="23">
        <f>'Uitgebreide invoer'!I829</f>
        <v>0</v>
      </c>
      <c r="S829" s="23">
        <f t="shared" si="304"/>
        <v>0</v>
      </c>
      <c r="T829" s="24">
        <f t="shared" si="324"/>
        <v>0.17484233991537645</v>
      </c>
      <c r="U829" s="23" t="str">
        <f>'Uitgebreide invoer'!J829</f>
        <v>Nee</v>
      </c>
      <c r="V829" s="23">
        <f t="shared" si="305"/>
        <v>0.25566557363907783</v>
      </c>
      <c r="W829" s="23">
        <f t="shared" si="306"/>
        <v>1.830403021686994</v>
      </c>
      <c r="X829" s="23">
        <f t="shared" si="307"/>
        <v>0.13967720256681135</v>
      </c>
      <c r="Y829" s="23">
        <f t="shared" si="308"/>
        <v>2.197834487461368</v>
      </c>
      <c r="Z829" s="23">
        <f t="shared" si="309"/>
        <v>4.3542889145117858</v>
      </c>
      <c r="AA829" s="23">
        <f t="shared" si="310"/>
        <v>0.504751643864632</v>
      </c>
      <c r="AB829" s="23">
        <f t="shared" si="311"/>
        <v>1.9421689138222902</v>
      </c>
      <c r="AC829" s="23">
        <f t="shared" si="312"/>
        <v>2.3401023633377984</v>
      </c>
      <c r="AD829" s="23">
        <f t="shared" si="313"/>
        <v>58.265067414668707</v>
      </c>
      <c r="AE829" s="23">
        <f t="shared" si="314"/>
        <v>-0.15</v>
      </c>
      <c r="AF829" s="46">
        <f t="shared" si="315"/>
        <v>8.0808770627434884E-2</v>
      </c>
      <c r="AG829" s="23">
        <f t="shared" si="316"/>
        <v>0.46127486248376742</v>
      </c>
      <c r="AH829" s="23">
        <f t="shared" si="317"/>
        <v>1.5685427800394245</v>
      </c>
      <c r="AI829" s="155">
        <f t="shared" si="318"/>
        <v>8.176882302080267E-2</v>
      </c>
      <c r="AJ829" s="155">
        <f t="shared" si="319"/>
        <v>6.9297203622318893E-2</v>
      </c>
      <c r="AK829" s="155">
        <f t="shared" si="320"/>
        <v>0.15106602664312158</v>
      </c>
      <c r="AL829" s="155">
        <f t="shared" si="321"/>
        <v>3.1295852387773615</v>
      </c>
    </row>
    <row r="830" spans="1:38" s="156" customFormat="1" x14ac:dyDescent="0.35">
      <c r="A830" s="23">
        <f>'Uitgebreide invoer'!A830</f>
        <v>578.19999999999845</v>
      </c>
      <c r="B830" s="23">
        <f t="shared" si="300"/>
        <v>0.70000000000004547</v>
      </c>
      <c r="C830" s="23">
        <f>'Uitgebreide invoer'!B830</f>
        <v>0.15</v>
      </c>
      <c r="D830" s="23" t="str">
        <f>'Uitgebreide invoer'!C830</f>
        <v>30 - Grasachtigen en ondergedoken soorten</v>
      </c>
      <c r="E830" s="23">
        <f>'Uitgebreide invoer'!D830</f>
        <v>30</v>
      </c>
      <c r="F830" s="23">
        <f>'Uitgebreide invoer'!E830</f>
        <v>1.5</v>
      </c>
      <c r="G830" s="23">
        <f>'Uitgebreide invoer'!F830</f>
        <v>1.2</v>
      </c>
      <c r="H830" s="23">
        <f>'Uitgebreide invoer'!G830</f>
        <v>1.2</v>
      </c>
      <c r="I830" s="23">
        <f>'Uitgebreide invoer'!H830</f>
        <v>1</v>
      </c>
      <c r="J830" s="24">
        <f>J829+(+H830-I830)/(MAX('Invoerblad heterogene watergang'!$H$9:$H$17))*B830</f>
        <v>1.1651999999999818</v>
      </c>
      <c r="K830" s="24">
        <f t="shared" si="322"/>
        <v>2.0415032211472579</v>
      </c>
      <c r="L830" s="79">
        <f t="shared" si="323"/>
        <v>0.87547488065870738</v>
      </c>
      <c r="M830" s="91">
        <f>'Uitgebreide invoer'!K830</f>
        <v>100</v>
      </c>
      <c r="N830" s="89">
        <f t="shared" si="301"/>
        <v>1.8651999999999818</v>
      </c>
      <c r="O830" s="93" t="str">
        <f>'Uitgebreide invoer'!L830</f>
        <v>Begroeiing volgt bodemverloop</v>
      </c>
      <c r="P830" s="23">
        <f t="shared" si="302"/>
        <v>0.7</v>
      </c>
      <c r="Q830" s="24">
        <f t="shared" si="303"/>
        <v>1.1833435550980731E-3</v>
      </c>
      <c r="R830" s="23">
        <f>'Uitgebreide invoer'!I830</f>
        <v>0</v>
      </c>
      <c r="S830" s="23">
        <f t="shared" si="304"/>
        <v>0</v>
      </c>
      <c r="T830" s="24">
        <f t="shared" si="324"/>
        <v>0.17547488065870742</v>
      </c>
      <c r="U830" s="23" t="str">
        <f>'Uitgebreide invoer'!J830</f>
        <v>Nee</v>
      </c>
      <c r="V830" s="23">
        <f t="shared" si="305"/>
        <v>0.25675700740373031</v>
      </c>
      <c r="W830" s="23">
        <f t="shared" si="306"/>
        <v>1.8326836797708936</v>
      </c>
      <c r="X830" s="23">
        <f t="shared" si="307"/>
        <v>0.14009892172763161</v>
      </c>
      <c r="Y830" s="23">
        <f t="shared" si="308"/>
        <v>2.2002542567870158</v>
      </c>
      <c r="Z830" s="23">
        <f t="shared" si="309"/>
        <v>4.3565695725956859</v>
      </c>
      <c r="AA830" s="23">
        <f t="shared" si="310"/>
        <v>0.50504283705862707</v>
      </c>
      <c r="AB830" s="23">
        <f t="shared" si="311"/>
        <v>1.9434972493832854</v>
      </c>
      <c r="AC830" s="23">
        <f t="shared" si="312"/>
        <v>2.3548201898248968</v>
      </c>
      <c r="AD830" s="23">
        <f t="shared" si="313"/>
        <v>58.304917481498563</v>
      </c>
      <c r="AE830" s="23">
        <f t="shared" si="314"/>
        <v>-0.15</v>
      </c>
      <c r="AF830" s="46">
        <f t="shared" si="315"/>
        <v>8.1111460066744356E-2</v>
      </c>
      <c r="AG830" s="23">
        <f t="shared" si="316"/>
        <v>0.45925693288837094</v>
      </c>
      <c r="AH830" s="23">
        <f t="shared" si="317"/>
        <v>1.5672679085121124</v>
      </c>
      <c r="AI830" s="155">
        <f t="shared" si="318"/>
        <v>8.2073624002388823E-2</v>
      </c>
      <c r="AJ830" s="155">
        <f t="shared" si="319"/>
        <v>6.89947483322563E-2</v>
      </c>
      <c r="AK830" s="155">
        <f t="shared" si="320"/>
        <v>0.15106837233464512</v>
      </c>
      <c r="AL830" s="155">
        <f t="shared" si="321"/>
        <v>3.1329151485584901</v>
      </c>
    </row>
    <row r="831" spans="1:38" s="156" customFormat="1" x14ac:dyDescent="0.35">
      <c r="A831" s="23">
        <f>'Uitgebreide invoer'!A831</f>
        <v>578.8999999999985</v>
      </c>
      <c r="B831" s="23">
        <f t="shared" si="300"/>
        <v>0.70000000000004547</v>
      </c>
      <c r="C831" s="23">
        <f>'Uitgebreide invoer'!B831</f>
        <v>0.15</v>
      </c>
      <c r="D831" s="23" t="str">
        <f>'Uitgebreide invoer'!C831</f>
        <v>30 - Grasachtigen en ondergedoken soorten</v>
      </c>
      <c r="E831" s="23">
        <f>'Uitgebreide invoer'!D831</f>
        <v>30</v>
      </c>
      <c r="F831" s="23">
        <f>'Uitgebreide invoer'!E831</f>
        <v>1.5</v>
      </c>
      <c r="G831" s="23">
        <f>'Uitgebreide invoer'!F831</f>
        <v>1.2</v>
      </c>
      <c r="H831" s="23">
        <f>'Uitgebreide invoer'!G831</f>
        <v>1.2</v>
      </c>
      <c r="I831" s="23">
        <f>'Uitgebreide invoer'!H831</f>
        <v>1</v>
      </c>
      <c r="J831" s="24">
        <f>J830+(+H831-I831)/(MAX('Invoerblad heterogene watergang'!$H$9:$H$17))*B831</f>
        <v>1.1653999999999818</v>
      </c>
      <c r="K831" s="24">
        <f t="shared" si="322"/>
        <v>2.0423274051209463</v>
      </c>
      <c r="L831" s="79">
        <f t="shared" si="323"/>
        <v>0.87610322114727612</v>
      </c>
      <c r="M831" s="91">
        <f>'Uitgebreide invoer'!K831</f>
        <v>100</v>
      </c>
      <c r="N831" s="89">
        <f t="shared" si="301"/>
        <v>1.8653999999999817</v>
      </c>
      <c r="O831" s="93" t="str">
        <f>'Uitgebreide invoer'!L831</f>
        <v>Begroeiing volgt bodemverloop</v>
      </c>
      <c r="P831" s="23">
        <f t="shared" si="302"/>
        <v>0.7</v>
      </c>
      <c r="Q831" s="24">
        <f t="shared" si="303"/>
        <v>1.1774056766979009E-3</v>
      </c>
      <c r="R831" s="23">
        <f>'Uitgebreide invoer'!I831</f>
        <v>0</v>
      </c>
      <c r="S831" s="23">
        <f t="shared" si="304"/>
        <v>0</v>
      </c>
      <c r="T831" s="24">
        <f t="shared" si="324"/>
        <v>0.17610322114727617</v>
      </c>
      <c r="U831" s="23" t="str">
        <f>'Uitgebreide invoer'!J831</f>
        <v>Nee</v>
      </c>
      <c r="V831" s="23">
        <f t="shared" si="305"/>
        <v>0.25784238212440108</v>
      </c>
      <c r="W831" s="23">
        <f t="shared" si="306"/>
        <v>1.8349491936208784</v>
      </c>
      <c r="X831" s="23">
        <f t="shared" si="307"/>
        <v>0.14051745030368087</v>
      </c>
      <c r="Y831" s="23">
        <f t="shared" si="308"/>
        <v>2.2026591465336804</v>
      </c>
      <c r="Z831" s="23">
        <f t="shared" si="309"/>
        <v>4.3588350864456711</v>
      </c>
      <c r="AA831" s="23">
        <f t="shared" si="310"/>
        <v>0.50533206759372873</v>
      </c>
      <c r="AB831" s="23">
        <f t="shared" si="311"/>
        <v>1.9448167644092793</v>
      </c>
      <c r="AC831" s="23">
        <f t="shared" si="312"/>
        <v>2.3694819013434771</v>
      </c>
      <c r="AD831" s="23">
        <f t="shared" si="313"/>
        <v>58.344502932278381</v>
      </c>
      <c r="AE831" s="23">
        <f t="shared" si="314"/>
        <v>-0.15</v>
      </c>
      <c r="AF831" s="46">
        <f t="shared" si="315"/>
        <v>8.1411290360041924E-2</v>
      </c>
      <c r="AG831" s="23">
        <f t="shared" si="316"/>
        <v>0.45725806426638715</v>
      </c>
      <c r="AH831" s="23">
        <f t="shared" si="317"/>
        <v>1.5660052629993317</v>
      </c>
      <c r="AI831" s="155">
        <f t="shared" si="318"/>
        <v>8.2375536622004933E-2</v>
      </c>
      <c r="AJ831" s="155">
        <f t="shared" si="319"/>
        <v>6.8695148956581895E-2</v>
      </c>
      <c r="AK831" s="155">
        <f t="shared" si="320"/>
        <v>0.15107068557858683</v>
      </c>
      <c r="AL831" s="155">
        <f t="shared" si="321"/>
        <v>3.1362387304542545</v>
      </c>
    </row>
    <row r="832" spans="1:38" s="156" customFormat="1" x14ac:dyDescent="0.35">
      <c r="A832" s="23">
        <f>'Uitgebreide invoer'!A832</f>
        <v>579.59999999999854</v>
      </c>
      <c r="B832" s="23">
        <f t="shared" si="300"/>
        <v>0.70000000000004547</v>
      </c>
      <c r="C832" s="23">
        <f>'Uitgebreide invoer'!B832</f>
        <v>0.15</v>
      </c>
      <c r="D832" s="23" t="str">
        <f>'Uitgebreide invoer'!C832</f>
        <v>30 - Grasachtigen en ondergedoken soorten</v>
      </c>
      <c r="E832" s="23">
        <f>'Uitgebreide invoer'!D832</f>
        <v>30</v>
      </c>
      <c r="F832" s="23">
        <f>'Uitgebreide invoer'!E832</f>
        <v>1.5</v>
      </c>
      <c r="G832" s="23">
        <f>'Uitgebreide invoer'!F832</f>
        <v>1.2</v>
      </c>
      <c r="H832" s="23">
        <f>'Uitgebreide invoer'!G832</f>
        <v>1.2</v>
      </c>
      <c r="I832" s="23">
        <f>'Uitgebreide invoer'!H832</f>
        <v>1</v>
      </c>
      <c r="J832" s="24">
        <f>J831+(+H832-I832)/(MAX('Invoerblad heterogene watergang'!$H$9:$H$17))*B832</f>
        <v>1.1655999999999818</v>
      </c>
      <c r="K832" s="24">
        <f t="shared" si="322"/>
        <v>2.0431474757245716</v>
      </c>
      <c r="L832" s="79">
        <f t="shared" si="323"/>
        <v>0.87672740512096459</v>
      </c>
      <c r="M832" s="91">
        <f>'Uitgebreide invoer'!K832</f>
        <v>100</v>
      </c>
      <c r="N832" s="89">
        <f t="shared" si="301"/>
        <v>1.8655999999999817</v>
      </c>
      <c r="O832" s="93" t="str">
        <f>'Uitgebreide invoer'!L832</f>
        <v>Begroeiing volgt bodemverloop</v>
      </c>
      <c r="P832" s="23">
        <f t="shared" si="302"/>
        <v>0.7</v>
      </c>
      <c r="Q832" s="24">
        <f t="shared" si="303"/>
        <v>1.1715294337501061E-3</v>
      </c>
      <c r="R832" s="23">
        <f>'Uitgebreide invoer'!I832</f>
        <v>0</v>
      </c>
      <c r="S832" s="23">
        <f t="shared" si="304"/>
        <v>0</v>
      </c>
      <c r="T832" s="24">
        <f t="shared" si="324"/>
        <v>0.17672740512096463</v>
      </c>
      <c r="U832" s="23" t="str">
        <f>'Uitgebreide invoer'!J832</f>
        <v>Nee</v>
      </c>
      <c r="V832" s="23">
        <f t="shared" si="305"/>
        <v>0.25892174972634191</v>
      </c>
      <c r="W832" s="23">
        <f t="shared" si="306"/>
        <v>1.8371997209433351</v>
      </c>
      <c r="X832" s="23">
        <f t="shared" si="307"/>
        <v>0.14093282661364384</v>
      </c>
      <c r="Y832" s="23">
        <f t="shared" si="308"/>
        <v>2.2050493004803675</v>
      </c>
      <c r="Z832" s="23">
        <f t="shared" si="309"/>
        <v>4.3610856137681271</v>
      </c>
      <c r="AA832" s="23">
        <f t="shared" si="310"/>
        <v>0.50561935622610477</v>
      </c>
      <c r="AB832" s="23">
        <f t="shared" si="311"/>
        <v>1.9461275507540257</v>
      </c>
      <c r="AC832" s="23">
        <f t="shared" si="312"/>
        <v>2.3840876894113037</v>
      </c>
      <c r="AD832" s="23">
        <f t="shared" si="313"/>
        <v>58.383826522620772</v>
      </c>
      <c r="AE832" s="23">
        <f t="shared" si="314"/>
        <v>-0.15</v>
      </c>
      <c r="AF832" s="46">
        <f t="shared" si="315"/>
        <v>8.1708295828533825E-2</v>
      </c>
      <c r="AG832" s="23">
        <f t="shared" si="316"/>
        <v>0.4552780278097745</v>
      </c>
      <c r="AH832" s="23">
        <f t="shared" si="317"/>
        <v>1.5647547239302357</v>
      </c>
      <c r="AI832" s="155">
        <f t="shared" si="318"/>
        <v>8.2674595672856607E-2</v>
      </c>
      <c r="AJ832" s="155">
        <f t="shared" si="319"/>
        <v>6.8398371226210342E-2</v>
      </c>
      <c r="AK832" s="155">
        <f t="shared" si="320"/>
        <v>0.15107296689906696</v>
      </c>
      <c r="AL832" s="155">
        <f t="shared" si="321"/>
        <v>3.1395558702917903</v>
      </c>
    </row>
    <row r="833" spans="1:38" s="156" customFormat="1" x14ac:dyDescent="0.35">
      <c r="A833" s="23">
        <f>'Uitgebreide invoer'!A833</f>
        <v>580.29999999999859</v>
      </c>
      <c r="B833" s="23">
        <f t="shared" si="300"/>
        <v>0.70000000000004547</v>
      </c>
      <c r="C833" s="23">
        <f>'Uitgebreide invoer'!B833</f>
        <v>0.15</v>
      </c>
      <c r="D833" s="23" t="str">
        <f>'Uitgebreide invoer'!C833</f>
        <v>30 - Grasachtigen en ondergedoken soorten</v>
      </c>
      <c r="E833" s="23">
        <f>'Uitgebreide invoer'!D833</f>
        <v>30</v>
      </c>
      <c r="F833" s="23">
        <f>'Uitgebreide invoer'!E833</f>
        <v>1.5</v>
      </c>
      <c r="G833" s="23">
        <f>'Uitgebreide invoer'!F833</f>
        <v>1.2</v>
      </c>
      <c r="H833" s="23">
        <f>'Uitgebreide invoer'!G833</f>
        <v>1.2</v>
      </c>
      <c r="I833" s="23">
        <f>'Uitgebreide invoer'!H833</f>
        <v>1</v>
      </c>
      <c r="J833" s="24">
        <f>J832+(+H833-I833)/(MAX('Invoerblad heterogene watergang'!$H$9:$H$17))*B833</f>
        <v>1.1657999999999817</v>
      </c>
      <c r="K833" s="24">
        <f t="shared" si="322"/>
        <v>2.0439634755170051</v>
      </c>
      <c r="L833" s="79">
        <f t="shared" si="323"/>
        <v>0.87734747572458982</v>
      </c>
      <c r="M833" s="91">
        <f>'Uitgebreide invoer'!K833</f>
        <v>100</v>
      </c>
      <c r="N833" s="89">
        <f t="shared" si="301"/>
        <v>1.8657999999999817</v>
      </c>
      <c r="O833" s="93" t="str">
        <f>'Uitgebreide invoer'!L833</f>
        <v>Begroeiing volgt bodemverloop</v>
      </c>
      <c r="P833" s="23">
        <f t="shared" si="302"/>
        <v>0.7</v>
      </c>
      <c r="Q833" s="24">
        <f t="shared" si="303"/>
        <v>1.1657139891904228E-3</v>
      </c>
      <c r="R833" s="23">
        <f>'Uitgebreide invoer'!I833</f>
        <v>0</v>
      </c>
      <c r="S833" s="23">
        <f t="shared" si="304"/>
        <v>0</v>
      </c>
      <c r="T833" s="24">
        <f t="shared" si="324"/>
        <v>0.17734747572458986</v>
      </c>
      <c r="U833" s="23" t="str">
        <f>'Uitgebreide invoer'!J833</f>
        <v>Nee</v>
      </c>
      <c r="V833" s="23">
        <f t="shared" si="305"/>
        <v>0.2599951615883338</v>
      </c>
      <c r="W833" s="23">
        <f t="shared" si="306"/>
        <v>1.8394354172991139</v>
      </c>
      <c r="X833" s="23">
        <f t="shared" si="307"/>
        <v>0.14134508835873716</v>
      </c>
      <c r="Y833" s="23">
        <f t="shared" si="308"/>
        <v>2.2074248606099722</v>
      </c>
      <c r="Z833" s="23">
        <f t="shared" si="309"/>
        <v>4.3633213101239061</v>
      </c>
      <c r="AA833" s="23">
        <f t="shared" si="310"/>
        <v>0.50590472342438786</v>
      </c>
      <c r="AB833" s="23">
        <f t="shared" si="311"/>
        <v>1.9474296990216384</v>
      </c>
      <c r="AC833" s="23">
        <f t="shared" si="312"/>
        <v>2.3986377487451382</v>
      </c>
      <c r="AD833" s="23">
        <f t="shared" si="313"/>
        <v>58.422890970649149</v>
      </c>
      <c r="AE833" s="23">
        <f t="shared" si="314"/>
        <v>-0.15</v>
      </c>
      <c r="AF833" s="46">
        <f t="shared" si="315"/>
        <v>8.2002510371108631E-2</v>
      </c>
      <c r="AG833" s="23">
        <f t="shared" si="316"/>
        <v>0.45331659752594244</v>
      </c>
      <c r="AH833" s="23">
        <f t="shared" si="317"/>
        <v>1.5635161725434272</v>
      </c>
      <c r="AI833" s="155">
        <f t="shared" si="318"/>
        <v>8.297083551728654E-2</v>
      </c>
      <c r="AJ833" s="155">
        <f t="shared" si="319"/>
        <v>6.8104381293432548E-2</v>
      </c>
      <c r="AK833" s="155">
        <f t="shared" si="320"/>
        <v>0.15107521681071909</v>
      </c>
      <c r="AL833" s="155">
        <f t="shared" si="321"/>
        <v>3.1428664583113366</v>
      </c>
    </row>
    <row r="834" spans="1:38" s="156" customFormat="1" x14ac:dyDescent="0.35">
      <c r="A834" s="23">
        <f>'Uitgebreide invoer'!A834</f>
        <v>580.99999999999864</v>
      </c>
      <c r="B834" s="23">
        <f t="shared" si="300"/>
        <v>0.70000000000004547</v>
      </c>
      <c r="C834" s="23">
        <f>'Uitgebreide invoer'!B834</f>
        <v>0.15</v>
      </c>
      <c r="D834" s="23" t="str">
        <f>'Uitgebreide invoer'!C834</f>
        <v>30 - Grasachtigen en ondergedoken soorten</v>
      </c>
      <c r="E834" s="23">
        <f>'Uitgebreide invoer'!D834</f>
        <v>30</v>
      </c>
      <c r="F834" s="23">
        <f>'Uitgebreide invoer'!E834</f>
        <v>1.5</v>
      </c>
      <c r="G834" s="23">
        <f>'Uitgebreide invoer'!F834</f>
        <v>1.2</v>
      </c>
      <c r="H834" s="23">
        <f>'Uitgebreide invoer'!G834</f>
        <v>1.2</v>
      </c>
      <c r="I834" s="23">
        <f>'Uitgebreide invoer'!H834</f>
        <v>1</v>
      </c>
      <c r="J834" s="24">
        <f>J833+(+H834-I834)/(MAX('Invoerblad heterogene watergang'!$H$9:$H$17))*B834</f>
        <v>1.1659999999999817</v>
      </c>
      <c r="K834" s="24">
        <f t="shared" si="322"/>
        <v>2.0447754464801644</v>
      </c>
      <c r="L834" s="79">
        <f t="shared" si="323"/>
        <v>0.87796347551702336</v>
      </c>
      <c r="M834" s="91">
        <f>'Uitgebreide invoer'!K834</f>
        <v>100</v>
      </c>
      <c r="N834" s="89">
        <f t="shared" si="301"/>
        <v>1.8659999999999817</v>
      </c>
      <c r="O834" s="93" t="str">
        <f>'Uitgebreide invoer'!L834</f>
        <v>Begroeiing volgt bodemverloop</v>
      </c>
      <c r="P834" s="23">
        <f t="shared" si="302"/>
        <v>0.7</v>
      </c>
      <c r="Q834" s="24">
        <f t="shared" si="303"/>
        <v>1.1599585187990389E-3</v>
      </c>
      <c r="R834" s="23">
        <f>'Uitgebreide invoer'!I834</f>
        <v>0</v>
      </c>
      <c r="S834" s="23">
        <f t="shared" si="304"/>
        <v>0</v>
      </c>
      <c r="T834" s="24">
        <f t="shared" si="324"/>
        <v>0.17796347551702341</v>
      </c>
      <c r="U834" s="23" t="str">
        <f>'Uitgebreide invoer'!J834</f>
        <v>Nee</v>
      </c>
      <c r="V834" s="23">
        <f t="shared" si="305"/>
        <v>0.26106266854757532</v>
      </c>
      <c r="W834" s="23">
        <f t="shared" si="306"/>
        <v>1.8416564361364081</v>
      </c>
      <c r="X834" s="23">
        <f t="shared" si="307"/>
        <v>0.1417542726347244</v>
      </c>
      <c r="Y834" s="23">
        <f t="shared" si="308"/>
        <v>2.2097859671333242</v>
      </c>
      <c r="Z834" s="23">
        <f t="shared" si="309"/>
        <v>4.3655423289612001</v>
      </c>
      <c r="AA834" s="23">
        <f t="shared" si="310"/>
        <v>0.50618818937420595</v>
      </c>
      <c r="AB834" s="23">
        <f t="shared" si="311"/>
        <v>1.9487232985857488</v>
      </c>
      <c r="AC834" s="23">
        <f t="shared" si="312"/>
        <v>2.4131322770789274</v>
      </c>
      <c r="AD834" s="23">
        <f t="shared" si="313"/>
        <v>58.461698957572466</v>
      </c>
      <c r="AE834" s="23">
        <f t="shared" si="314"/>
        <v>-0.15</v>
      </c>
      <c r="AF834" s="46">
        <f t="shared" si="315"/>
        <v>8.2293967466968598E-2</v>
      </c>
      <c r="AG834" s="23">
        <f t="shared" si="316"/>
        <v>0.45137355022020931</v>
      </c>
      <c r="AH834" s="23">
        <f t="shared" si="317"/>
        <v>1.5622894909077742</v>
      </c>
      <c r="AI834" s="155">
        <f t="shared" si="318"/>
        <v>8.3264290089564652E-2</v>
      </c>
      <c r="AJ834" s="155">
        <f t="shared" si="319"/>
        <v>6.7813145729301069E-2</v>
      </c>
      <c r="AK834" s="155">
        <f t="shared" si="320"/>
        <v>0.15107743581886574</v>
      </c>
      <c r="AL834" s="155">
        <f t="shared" si="321"/>
        <v>3.1461703890324815</v>
      </c>
    </row>
    <row r="835" spans="1:38" s="156" customFormat="1" x14ac:dyDescent="0.35">
      <c r="A835" s="23">
        <f>'Uitgebreide invoer'!A835</f>
        <v>581.69999999999868</v>
      </c>
      <c r="B835" s="23">
        <f t="shared" si="300"/>
        <v>0.70000000000004547</v>
      </c>
      <c r="C835" s="23">
        <f>'Uitgebreide invoer'!B835</f>
        <v>0.15</v>
      </c>
      <c r="D835" s="23" t="str">
        <f>'Uitgebreide invoer'!C835</f>
        <v>30 - Grasachtigen en ondergedoken soorten</v>
      </c>
      <c r="E835" s="23">
        <f>'Uitgebreide invoer'!D835</f>
        <v>30</v>
      </c>
      <c r="F835" s="23">
        <f>'Uitgebreide invoer'!E835</f>
        <v>1.5</v>
      </c>
      <c r="G835" s="23">
        <f>'Uitgebreide invoer'!F835</f>
        <v>1.2</v>
      </c>
      <c r="H835" s="23">
        <f>'Uitgebreide invoer'!G835</f>
        <v>1.2</v>
      </c>
      <c r="I835" s="23">
        <f>'Uitgebreide invoer'!H835</f>
        <v>1</v>
      </c>
      <c r="J835" s="24">
        <f>J834+(+H835-I835)/(MAX('Invoerblad heterogene watergang'!$H$9:$H$17))*B835</f>
        <v>1.1661999999999817</v>
      </c>
      <c r="K835" s="24">
        <f t="shared" si="322"/>
        <v>2.0455834300278761</v>
      </c>
      <c r="L835" s="79">
        <f t="shared" si="323"/>
        <v>0.87857544648018271</v>
      </c>
      <c r="M835" s="91">
        <f>'Uitgebreide invoer'!K835</f>
        <v>100</v>
      </c>
      <c r="N835" s="89">
        <f t="shared" si="301"/>
        <v>1.8661999999999817</v>
      </c>
      <c r="O835" s="93" t="str">
        <f>'Uitgebreide invoer'!L835</f>
        <v>Begroeiing volgt bodemverloop</v>
      </c>
      <c r="P835" s="23">
        <f t="shared" si="302"/>
        <v>0.7</v>
      </c>
      <c r="Q835" s="24">
        <f t="shared" si="303"/>
        <v>1.1542622110167107E-3</v>
      </c>
      <c r="R835" s="23">
        <f>'Uitgebreide invoer'!I835</f>
        <v>0</v>
      </c>
      <c r="S835" s="23">
        <f t="shared" si="304"/>
        <v>0</v>
      </c>
      <c r="T835" s="24">
        <f t="shared" si="324"/>
        <v>0.17857544648018275</v>
      </c>
      <c r="U835" s="23" t="str">
        <f>'Uitgebreide invoer'!J835</f>
        <v>Nee</v>
      </c>
      <c r="V835" s="23">
        <f t="shared" si="305"/>
        <v>0.26212432090461424</v>
      </c>
      <c r="W835" s="23">
        <f t="shared" si="306"/>
        <v>1.8438629288231743</v>
      </c>
      <c r="X835" s="23">
        <f t="shared" si="307"/>
        <v>0.14216041594366902</v>
      </c>
      <c r="Y835" s="23">
        <f t="shared" si="308"/>
        <v>2.2121327585129977</v>
      </c>
      <c r="Z835" s="23">
        <f t="shared" si="309"/>
        <v>4.3677488216479663</v>
      </c>
      <c r="AA835" s="23">
        <f t="shared" si="310"/>
        <v>0.50646977398264226</v>
      </c>
      <c r="AB835" s="23">
        <f t="shared" si="311"/>
        <v>1.9500084376083835</v>
      </c>
      <c r="AC835" s="23">
        <f t="shared" si="312"/>
        <v>2.4275714749890116</v>
      </c>
      <c r="AD835" s="23">
        <f t="shared" si="313"/>
        <v>58.500253128251508</v>
      </c>
      <c r="AE835" s="23">
        <f t="shared" si="314"/>
        <v>-0.15</v>
      </c>
      <c r="AF835" s="46">
        <f t="shared" si="315"/>
        <v>8.2582700178424284E-2</v>
      </c>
      <c r="AG835" s="23">
        <f t="shared" si="316"/>
        <v>0.44944866547717144</v>
      </c>
      <c r="AH835" s="23">
        <f t="shared" si="317"/>
        <v>1.5610745619415098</v>
      </c>
      <c r="AI835" s="155">
        <f t="shared" si="318"/>
        <v>8.3554992898839039E-2</v>
      </c>
      <c r="AJ835" s="155">
        <f t="shared" si="319"/>
        <v>6.7524631520852835E-2</v>
      </c>
      <c r="AK835" s="155">
        <f t="shared" si="320"/>
        <v>0.15107962441969186</v>
      </c>
      <c r="AL835" s="155">
        <f t="shared" si="321"/>
        <v>3.1494675611245384</v>
      </c>
    </row>
    <row r="836" spans="1:38" s="156" customFormat="1" x14ac:dyDescent="0.35">
      <c r="A836" s="23">
        <f>'Uitgebreide invoer'!A836</f>
        <v>582.39999999999873</v>
      </c>
      <c r="B836" s="23">
        <f t="shared" si="300"/>
        <v>0.70000000000004547</v>
      </c>
      <c r="C836" s="23">
        <f>'Uitgebreide invoer'!B836</f>
        <v>0.15</v>
      </c>
      <c r="D836" s="23" t="str">
        <f>'Uitgebreide invoer'!C836</f>
        <v>30 - Grasachtigen en ondergedoken soorten</v>
      </c>
      <c r="E836" s="23">
        <f>'Uitgebreide invoer'!D836</f>
        <v>30</v>
      </c>
      <c r="F836" s="23">
        <f>'Uitgebreide invoer'!E836</f>
        <v>1.5</v>
      </c>
      <c r="G836" s="23">
        <f>'Uitgebreide invoer'!F836</f>
        <v>1.2</v>
      </c>
      <c r="H836" s="23">
        <f>'Uitgebreide invoer'!G836</f>
        <v>1.2</v>
      </c>
      <c r="I836" s="23">
        <f>'Uitgebreide invoer'!H836</f>
        <v>1</v>
      </c>
      <c r="J836" s="24">
        <f>J835+(+H836-I836)/(MAX('Invoerblad heterogene watergang'!$H$9:$H$17))*B836</f>
        <v>1.1663999999999817</v>
      </c>
      <c r="K836" s="24">
        <f t="shared" si="322"/>
        <v>2.0463874670146094</v>
      </c>
      <c r="L836" s="79">
        <f t="shared" si="323"/>
        <v>0.87918343002789445</v>
      </c>
      <c r="M836" s="91">
        <f>'Uitgebreide invoer'!K836</f>
        <v>100</v>
      </c>
      <c r="N836" s="89">
        <f t="shared" si="301"/>
        <v>1.8663999999999816</v>
      </c>
      <c r="O836" s="93" t="str">
        <f>'Uitgebreide invoer'!L836</f>
        <v>Begroeiing volgt bodemverloop</v>
      </c>
      <c r="P836" s="23">
        <f t="shared" si="302"/>
        <v>0.7</v>
      </c>
      <c r="Q836" s="24">
        <f t="shared" si="303"/>
        <v>1.1486242667616811E-3</v>
      </c>
      <c r="R836" s="23">
        <f>'Uitgebreide invoer'!I836</f>
        <v>0</v>
      </c>
      <c r="S836" s="23">
        <f t="shared" si="304"/>
        <v>0</v>
      </c>
      <c r="T836" s="24">
        <f t="shared" si="324"/>
        <v>0.1791834300278945</v>
      </c>
      <c r="U836" s="23" t="str">
        <f>'Uitgebreide invoer'!J836</f>
        <v>Nee</v>
      </c>
      <c r="V836" s="23">
        <f t="shared" si="305"/>
        <v>0.26318016842831543</v>
      </c>
      <c r="W836" s="23">
        <f t="shared" si="306"/>
        <v>1.8460550446790873</v>
      </c>
      <c r="X836" s="23">
        <f t="shared" si="307"/>
        <v>0.14256355420543046</v>
      </c>
      <c r="Y836" s="23">
        <f t="shared" si="308"/>
        <v>2.2144653714868934</v>
      </c>
      <c r="Z836" s="23">
        <f t="shared" si="309"/>
        <v>4.3699409375038796</v>
      </c>
      <c r="AA836" s="23">
        <f t="shared" si="310"/>
        <v>0.5067494968826286</v>
      </c>
      <c r="AB836" s="23">
        <f t="shared" si="311"/>
        <v>1.9512852030585779</v>
      </c>
      <c r="AC836" s="23">
        <f t="shared" si="312"/>
        <v>2.4419555457260924</v>
      </c>
      <c r="AD836" s="23">
        <f t="shared" si="313"/>
        <v>58.538556091757336</v>
      </c>
      <c r="AE836" s="23">
        <f t="shared" si="314"/>
        <v>-0.15</v>
      </c>
      <c r="AF836" s="46">
        <f t="shared" si="315"/>
        <v>8.2868741153838507E-2</v>
      </c>
      <c r="AG836" s="23">
        <f t="shared" si="316"/>
        <v>0.44754172564107658</v>
      </c>
      <c r="AH836" s="23">
        <f t="shared" si="317"/>
        <v>1.5598712694297063</v>
      </c>
      <c r="AI836" s="155">
        <f t="shared" si="318"/>
        <v>8.3842977032233687E-2</v>
      </c>
      <c r="AJ836" s="155">
        <f t="shared" si="319"/>
        <v>6.7238806068182305E-2</v>
      </c>
      <c r="AK836" s="155">
        <f t="shared" si="320"/>
        <v>0.15108178310041598</v>
      </c>
      <c r="AL836" s="155">
        <f t="shared" si="321"/>
        <v>3.1527578772809228</v>
      </c>
    </row>
    <row r="837" spans="1:38" s="156" customFormat="1" x14ac:dyDescent="0.35">
      <c r="A837" s="23">
        <f>'Uitgebreide invoer'!A837</f>
        <v>583.09999999999877</v>
      </c>
      <c r="B837" s="23">
        <f t="shared" ref="B837:B900" si="325">A838-A837</f>
        <v>0.70000000000004547</v>
      </c>
      <c r="C837" s="23">
        <f>'Uitgebreide invoer'!B837</f>
        <v>0.15</v>
      </c>
      <c r="D837" s="23" t="str">
        <f>'Uitgebreide invoer'!C837</f>
        <v>30 - Grasachtigen en ondergedoken soorten</v>
      </c>
      <c r="E837" s="23">
        <f>'Uitgebreide invoer'!D837</f>
        <v>30</v>
      </c>
      <c r="F837" s="23">
        <f>'Uitgebreide invoer'!E837</f>
        <v>1.5</v>
      </c>
      <c r="G837" s="23">
        <f>'Uitgebreide invoer'!F837</f>
        <v>1.2</v>
      </c>
      <c r="H837" s="23">
        <f>'Uitgebreide invoer'!G837</f>
        <v>1.2</v>
      </c>
      <c r="I837" s="23">
        <f>'Uitgebreide invoer'!H837</f>
        <v>1</v>
      </c>
      <c r="J837" s="24">
        <f>J836+(+H837-I837)/(MAX('Invoerblad heterogene watergang'!$H$9:$H$17))*B837</f>
        <v>1.1665999999999817</v>
      </c>
      <c r="K837" s="24">
        <f t="shared" si="322"/>
        <v>2.0471875977440828</v>
      </c>
      <c r="L837" s="79">
        <f t="shared" si="323"/>
        <v>0.87978746701462773</v>
      </c>
      <c r="M837" s="91">
        <f>'Uitgebreide invoer'!K837</f>
        <v>100</v>
      </c>
      <c r="N837" s="89">
        <f t="shared" ref="N837:N900" si="326">IF(O837="Begroeiing volgt horizontaal peil",$J$4+$P$4,J837+P837)</f>
        <v>1.8665999999999816</v>
      </c>
      <c r="O837" s="93" t="str">
        <f>'Uitgebreide invoer'!L837</f>
        <v>Begroeiing volgt bodemverloop</v>
      </c>
      <c r="P837" s="23">
        <f t="shared" ref="P837:P900" si="327">M837/100*$L$4</f>
        <v>0.7</v>
      </c>
      <c r="Q837" s="24">
        <f t="shared" ref="Q837:Q900" si="328">((-AC837+(AC837^2-4*AD837*AE837)^0.5)/(2*AD837))^2</f>
        <v>1.1430438992475443E-3</v>
      </c>
      <c r="R837" s="23">
        <f>'Uitgebreide invoer'!I837</f>
        <v>0</v>
      </c>
      <c r="S837" s="23">
        <f t="shared" ref="S837:S900" si="329">P837*R837</f>
        <v>0</v>
      </c>
      <c r="T837" s="24">
        <f t="shared" si="324"/>
        <v>0.17978746701462778</v>
      </c>
      <c r="U837" s="23" t="str">
        <f>'Uitgebreide invoer'!J837</f>
        <v>Nee</v>
      </c>
      <c r="V837" s="23">
        <f t="shared" ref="V837:V900" si="330">IF(((+T837*(G837+(F837*T837))+S837)*(IF(U837="Ja",0.5,1))+Y837*(IF(U837="Ja",0.5,0)))&lt;0,0,((+T837*(G837+(F837*T837))+S837)*(IF(U837="Ja",0.5,1))+Y837*(IF(U837="Ja",0.5,0))))</f>
        <v>0.26423026036085717</v>
      </c>
      <c r="W837" s="23">
        <f t="shared" ref="W837:W900" si="331">(+G837+(2*T837*(1+F837^2)^0.5)+2*(IF(R837&gt;0,1,0))*P837)*(IF(U837="Ja",0.5,1))+Z837*(IF(U837="Ja",0.5,0))</f>
        <v>1.8482329310070309</v>
      </c>
      <c r="X837" s="23">
        <f t="shared" ref="X837:X900" si="332">V837/W837</f>
        <v>0.14296372276890895</v>
      </c>
      <c r="Y837" s="23">
        <f t="shared" ref="Y837:Y900" si="333">L837*($G837+($F837*L837))</f>
        <v>2.2167839410915753</v>
      </c>
      <c r="Z837" s="23">
        <f t="shared" ref="Z837:Z900" si="334">$G837+(2*L837*(1+$F837^2)^0.5)</f>
        <v>4.3721188238318236</v>
      </c>
      <c r="AA837" s="23">
        <f t="shared" ref="AA837:AA900" si="335">Y837/Z837</f>
        <v>0.507027377437271</v>
      </c>
      <c r="AB837" s="23">
        <f t="shared" ref="AB837:AB900" si="336">Y837-V837</f>
        <v>1.952553680730718</v>
      </c>
      <c r="AC837" s="23">
        <f t="shared" ref="AC837:AC900" si="337">34*V837*X837^(2/3)</f>
        <v>2.4562846950536841</v>
      </c>
      <c r="AD837" s="23">
        <f t="shared" ref="AD837:AD900" si="338">E837*AB837</f>
        <v>58.576610421921544</v>
      </c>
      <c r="AE837" s="23">
        <f t="shared" ref="AE837:AE900" si="339">-C837</f>
        <v>-0.15</v>
      </c>
      <c r="AF837" s="46">
        <f t="shared" ref="AF837:AF900" si="340">(+(Q837^0.5))*V837*(X837^0.666)*34</f>
        <v>8.3152122630706662E-2</v>
      </c>
      <c r="AG837" s="23">
        <f t="shared" ref="AG837:AG900" si="341">(+C837-AF837)/C837</f>
        <v>0.44565251579528892</v>
      </c>
      <c r="AH837" s="23">
        <f t="shared" ref="AH837:AH900" si="342">J837+AG837*L837</f>
        <v>1.5586794980402152</v>
      </c>
      <c r="AI837" s="155">
        <f t="shared" ref="AI837:AI900" si="343">34*V837*X837^0.66*Q837^0.5</f>
        <v>8.4128275158080079E-2</v>
      </c>
      <c r="AJ837" s="155">
        <f t="shared" ref="AJ837:AJ900" si="344">E837*AB837*Q837</f>
        <v>6.695563718137755E-2</v>
      </c>
      <c r="AK837" s="155">
        <f t="shared" ref="AK837:AK900" si="345">AJ837+AI837</f>
        <v>0.15108391233945762</v>
      </c>
      <c r="AL837" s="155">
        <f t="shared" ref="AL837:AL900" si="346">AK837/(Y837*AA837^0.66*Q837^0.5)</f>
        <v>3.1560412440973669</v>
      </c>
    </row>
    <row r="838" spans="1:38" s="156" customFormat="1" x14ac:dyDescent="0.35">
      <c r="A838" s="23">
        <f>'Uitgebreide invoer'!A838</f>
        <v>583.79999999999882</v>
      </c>
      <c r="B838" s="23">
        <f t="shared" si="325"/>
        <v>0.70000000000004547</v>
      </c>
      <c r="C838" s="23">
        <f>'Uitgebreide invoer'!B838</f>
        <v>0.15</v>
      </c>
      <c r="D838" s="23" t="str">
        <f>'Uitgebreide invoer'!C838</f>
        <v>30 - Grasachtigen en ondergedoken soorten</v>
      </c>
      <c r="E838" s="23">
        <f>'Uitgebreide invoer'!D838</f>
        <v>30</v>
      </c>
      <c r="F838" s="23">
        <f>'Uitgebreide invoer'!E838</f>
        <v>1.5</v>
      </c>
      <c r="G838" s="23">
        <f>'Uitgebreide invoer'!F838</f>
        <v>1.2</v>
      </c>
      <c r="H838" s="23">
        <f>'Uitgebreide invoer'!G838</f>
        <v>1.2</v>
      </c>
      <c r="I838" s="23">
        <f>'Uitgebreide invoer'!H838</f>
        <v>1</v>
      </c>
      <c r="J838" s="24">
        <f>J837+(+H838-I838)/(MAX('Invoerblad heterogene watergang'!$H$9:$H$17))*B838</f>
        <v>1.1667999999999816</v>
      </c>
      <c r="K838" s="24">
        <f t="shared" ref="K838:K901" si="347">IF(C838&lt;0,+K837-Q838*B838,+K837+Q838*B838)</f>
        <v>2.0479838619777442</v>
      </c>
      <c r="L838" s="79">
        <f t="shared" ref="L838:L901" si="348">K837-J838</f>
        <v>0.88038759774410114</v>
      </c>
      <c r="M838" s="91">
        <f>'Uitgebreide invoer'!K838</f>
        <v>100</v>
      </c>
      <c r="N838" s="89">
        <f t="shared" si="326"/>
        <v>1.8667999999999816</v>
      </c>
      <c r="O838" s="93" t="str">
        <f>'Uitgebreide invoer'!L838</f>
        <v>Begroeiing volgt bodemverloop</v>
      </c>
      <c r="P838" s="23">
        <f t="shared" si="327"/>
        <v>0.7</v>
      </c>
      <c r="Q838" s="24">
        <f t="shared" si="328"/>
        <v>1.1375203338021857E-3</v>
      </c>
      <c r="R838" s="23">
        <f>'Uitgebreide invoer'!I838</f>
        <v>0</v>
      </c>
      <c r="S838" s="23">
        <f t="shared" si="329"/>
        <v>0</v>
      </c>
      <c r="T838" s="24">
        <f t="shared" ref="T838:T901" si="349">IF((IF(B838="","",(+K837-J838)-P838))&lt;0,0,(IF(B838="","",(+K837-J838)-P838)))</f>
        <v>0.18038759774410118</v>
      </c>
      <c r="U838" s="23" t="str">
        <f>'Uitgebreide invoer'!J838</f>
        <v>Nee</v>
      </c>
      <c r="V838" s="23">
        <f t="shared" si="330"/>
        <v>0.26527464542275286</v>
      </c>
      <c r="W838" s="23">
        <f t="shared" si="331"/>
        <v>1.8503967331241289</v>
      </c>
      <c r="X838" s="23">
        <f t="shared" si="332"/>
        <v>0.14336095642304489</v>
      </c>
      <c r="Y838" s="23">
        <f t="shared" si="333"/>
        <v>2.2190886006853652</v>
      </c>
      <c r="Z838" s="23">
        <f t="shared" si="334"/>
        <v>4.3742826259489211</v>
      </c>
      <c r="AA838" s="23">
        <f t="shared" si="335"/>
        <v>0.50730343474410833</v>
      </c>
      <c r="AB838" s="23">
        <f t="shared" si="336"/>
        <v>1.9538139552626124</v>
      </c>
      <c r="AC838" s="23">
        <f t="shared" si="337"/>
        <v>2.4705591310928225</v>
      </c>
      <c r="AD838" s="23">
        <f t="shared" si="338"/>
        <v>58.614418657878375</v>
      </c>
      <c r="AE838" s="23">
        <f t="shared" si="339"/>
        <v>-0.15</v>
      </c>
      <c r="AF838" s="46">
        <f t="shared" si="340"/>
        <v>8.3432876438862699E-2</v>
      </c>
      <c r="AG838" s="23">
        <f t="shared" si="341"/>
        <v>0.44378082374091532</v>
      </c>
      <c r="AH838" s="23">
        <f t="shared" si="342"/>
        <v>1.5574991333381445</v>
      </c>
      <c r="AI838" s="155">
        <f t="shared" si="343"/>
        <v>8.4410919529272196E-2</v>
      </c>
      <c r="AJ838" s="155">
        <f t="shared" si="344"/>
        <v>6.6675093077330869E-2</v>
      </c>
      <c r="AK838" s="155">
        <f t="shared" si="345"/>
        <v>0.15108601260660307</v>
      </c>
      <c r="AL838" s="155">
        <f t="shared" si="346"/>
        <v>3.1593175719538786</v>
      </c>
    </row>
    <row r="839" spans="1:38" s="156" customFormat="1" x14ac:dyDescent="0.35">
      <c r="A839" s="23">
        <f>'Uitgebreide invoer'!A839</f>
        <v>584.49999999999886</v>
      </c>
      <c r="B839" s="23">
        <f t="shared" si="325"/>
        <v>0.70000000000004547</v>
      </c>
      <c r="C839" s="23">
        <f>'Uitgebreide invoer'!B839</f>
        <v>0.15</v>
      </c>
      <c r="D839" s="23" t="str">
        <f>'Uitgebreide invoer'!C839</f>
        <v>30 - Grasachtigen en ondergedoken soorten</v>
      </c>
      <c r="E839" s="23">
        <f>'Uitgebreide invoer'!D839</f>
        <v>30</v>
      </c>
      <c r="F839" s="23">
        <f>'Uitgebreide invoer'!E839</f>
        <v>1.5</v>
      </c>
      <c r="G839" s="23">
        <f>'Uitgebreide invoer'!F839</f>
        <v>1.2</v>
      </c>
      <c r="H839" s="23">
        <f>'Uitgebreide invoer'!G839</f>
        <v>1.2</v>
      </c>
      <c r="I839" s="23">
        <f>'Uitgebreide invoer'!H839</f>
        <v>1</v>
      </c>
      <c r="J839" s="24">
        <f>J838+(+H839-I839)/(MAX('Invoerblad heterogene watergang'!$H$9:$H$17))*B839</f>
        <v>1.1669999999999816</v>
      </c>
      <c r="K839" s="24">
        <f t="shared" si="347"/>
        <v>2.048776298943126</v>
      </c>
      <c r="L839" s="79">
        <f t="shared" si="348"/>
        <v>0.88098386197776257</v>
      </c>
      <c r="M839" s="91">
        <f>'Uitgebreide invoer'!K839</f>
        <v>100</v>
      </c>
      <c r="N839" s="89">
        <f t="shared" si="326"/>
        <v>1.8669999999999816</v>
      </c>
      <c r="O839" s="93" t="str">
        <f>'Uitgebreide invoer'!L839</f>
        <v>Begroeiing volgt bodemverloop</v>
      </c>
      <c r="P839" s="23">
        <f t="shared" si="327"/>
        <v>0.7</v>
      </c>
      <c r="Q839" s="24">
        <f t="shared" si="328"/>
        <v>1.1320528076878831E-3</v>
      </c>
      <c r="R839" s="23">
        <f>'Uitgebreide invoer'!I839</f>
        <v>0</v>
      </c>
      <c r="S839" s="23">
        <f t="shared" si="329"/>
        <v>0</v>
      </c>
      <c r="T839" s="24">
        <f t="shared" si="349"/>
        <v>0.18098386197776262</v>
      </c>
      <c r="U839" s="23" t="str">
        <f>'Uitgebreide invoer'!J839</f>
        <v>Nee</v>
      </c>
      <c r="V839" s="23">
        <f t="shared" si="330"/>
        <v>0.26631337181789383</v>
      </c>
      <c r="W839" s="23">
        <f t="shared" si="331"/>
        <v>1.8525465943923205</v>
      </c>
      <c r="X839" s="23">
        <f t="shared" si="332"/>
        <v>0.14375528940757951</v>
      </c>
      <c r="Y839" s="23">
        <f t="shared" si="333"/>
        <v>2.2213794819711952</v>
      </c>
      <c r="Z839" s="23">
        <f t="shared" si="334"/>
        <v>4.3764324872171123</v>
      </c>
      <c r="AA839" s="23">
        <f t="shared" si="335"/>
        <v>0.50757768763930522</v>
      </c>
      <c r="AB839" s="23">
        <f t="shared" si="336"/>
        <v>1.9550661101533013</v>
      </c>
      <c r="AC839" s="23">
        <f t="shared" si="337"/>
        <v>2.4847790641728218</v>
      </c>
      <c r="AD839" s="23">
        <f t="shared" si="338"/>
        <v>58.651983304599042</v>
      </c>
      <c r="AE839" s="23">
        <f t="shared" si="339"/>
        <v>-0.15</v>
      </c>
      <c r="AF839" s="46">
        <f t="shared" si="340"/>
        <v>8.371103400379952E-2</v>
      </c>
      <c r="AG839" s="23">
        <f t="shared" si="341"/>
        <v>0.44192643997466985</v>
      </c>
      <c r="AH839" s="23">
        <f t="shared" si="342"/>
        <v>1.5563300617989502</v>
      </c>
      <c r="AI839" s="155">
        <f t="shared" si="343"/>
        <v>8.4690941986733492E-2</v>
      </c>
      <c r="AJ839" s="155">
        <f t="shared" si="344"/>
        <v>6.6397142376434196E-2</v>
      </c>
      <c r="AK839" s="155">
        <f t="shared" si="345"/>
        <v>0.15108808436316767</v>
      </c>
      <c r="AL839" s="155">
        <f t="shared" si="346"/>
        <v>3.1625867749003085</v>
      </c>
    </row>
    <row r="840" spans="1:38" s="156" customFormat="1" x14ac:dyDescent="0.35">
      <c r="A840" s="23">
        <f>'Uitgebreide invoer'!A840</f>
        <v>585.19999999999891</v>
      </c>
      <c r="B840" s="23">
        <f t="shared" si="325"/>
        <v>0.70000000000004547</v>
      </c>
      <c r="C840" s="23">
        <f>'Uitgebreide invoer'!B840</f>
        <v>0.15</v>
      </c>
      <c r="D840" s="23" t="str">
        <f>'Uitgebreide invoer'!C840</f>
        <v>30 - Grasachtigen en ondergedoken soorten</v>
      </c>
      <c r="E840" s="23">
        <f>'Uitgebreide invoer'!D840</f>
        <v>30</v>
      </c>
      <c r="F840" s="23">
        <f>'Uitgebreide invoer'!E840</f>
        <v>1.5</v>
      </c>
      <c r="G840" s="23">
        <f>'Uitgebreide invoer'!F840</f>
        <v>1.2</v>
      </c>
      <c r="H840" s="23">
        <f>'Uitgebreide invoer'!G840</f>
        <v>1.2</v>
      </c>
      <c r="I840" s="23">
        <f>'Uitgebreide invoer'!H840</f>
        <v>1</v>
      </c>
      <c r="J840" s="24">
        <f>J839+(+H840-I840)/(MAX('Invoerblad heterogene watergang'!$H$9:$H$17))*B840</f>
        <v>1.1671999999999816</v>
      </c>
      <c r="K840" s="24">
        <f t="shared" si="347"/>
        <v>2.0495649473420721</v>
      </c>
      <c r="L840" s="79">
        <f t="shared" si="348"/>
        <v>0.88157629894314438</v>
      </c>
      <c r="M840" s="91">
        <f>'Uitgebreide invoer'!K840</f>
        <v>100</v>
      </c>
      <c r="N840" s="89">
        <f t="shared" si="326"/>
        <v>1.8671999999999815</v>
      </c>
      <c r="O840" s="93" t="str">
        <f>'Uitgebreide invoer'!L840</f>
        <v>Begroeiing volgt bodemverloop</v>
      </c>
      <c r="P840" s="23">
        <f t="shared" si="327"/>
        <v>0.7</v>
      </c>
      <c r="Q840" s="24">
        <f t="shared" si="328"/>
        <v>1.1266405699226947E-3</v>
      </c>
      <c r="R840" s="23">
        <f>'Uitgebreide invoer'!I840</f>
        <v>0</v>
      </c>
      <c r="S840" s="23">
        <f t="shared" si="329"/>
        <v>0</v>
      </c>
      <c r="T840" s="24">
        <f t="shared" si="349"/>
        <v>0.18157629894314442</v>
      </c>
      <c r="U840" s="23" t="str">
        <f>'Uitgebreide invoer'!J840</f>
        <v>Nee</v>
      </c>
      <c r="V840" s="23">
        <f t="shared" si="330"/>
        <v>0.26734648723860854</v>
      </c>
      <c r="W840" s="23">
        <f t="shared" si="331"/>
        <v>1.8546826562484848</v>
      </c>
      <c r="X840" s="23">
        <f t="shared" si="332"/>
        <v>0.14414675542358135</v>
      </c>
      <c r="Y840" s="23">
        <f t="shared" si="333"/>
        <v>2.2236567150192115</v>
      </c>
      <c r="Z840" s="23">
        <f t="shared" si="334"/>
        <v>4.3785685490732771</v>
      </c>
      <c r="AA840" s="23">
        <f t="shared" si="335"/>
        <v>0.50785015470177985</v>
      </c>
      <c r="AB840" s="23">
        <f t="shared" si="336"/>
        <v>1.956310227780603</v>
      </c>
      <c r="AC840" s="23">
        <f t="shared" si="337"/>
        <v>2.4989447066878414</v>
      </c>
      <c r="AD840" s="23">
        <f t="shared" si="338"/>
        <v>58.689306833418094</v>
      </c>
      <c r="AE840" s="23">
        <f t="shared" si="339"/>
        <v>-0.15</v>
      </c>
      <c r="AF840" s="46">
        <f t="shared" si="340"/>
        <v>8.3986626350094129E-2</v>
      </c>
      <c r="AG840" s="23">
        <f t="shared" si="341"/>
        <v>0.44008915766603912</v>
      </c>
      <c r="AH840" s="23">
        <f t="shared" si="342"/>
        <v>1.5551721708202142</v>
      </c>
      <c r="AI840" s="155">
        <f t="shared" si="343"/>
        <v>8.4968373962985913E-2</v>
      </c>
      <c r="AJ840" s="155">
        <f t="shared" si="344"/>
        <v>6.6121754099170066E-2</v>
      </c>
      <c r="AK840" s="155">
        <f t="shared" si="345"/>
        <v>0.15109012806215599</v>
      </c>
      <c r="AL840" s="155">
        <f t="shared" si="346"/>
        <v>3.1658487705454177</v>
      </c>
    </row>
    <row r="841" spans="1:38" s="156" customFormat="1" x14ac:dyDescent="0.35">
      <c r="A841" s="23">
        <f>'Uitgebreide invoer'!A841</f>
        <v>585.89999999999895</v>
      </c>
      <c r="B841" s="23">
        <f t="shared" si="325"/>
        <v>0.70000000000004547</v>
      </c>
      <c r="C841" s="23">
        <f>'Uitgebreide invoer'!B841</f>
        <v>0.15</v>
      </c>
      <c r="D841" s="23" t="str">
        <f>'Uitgebreide invoer'!C841</f>
        <v>30 - Grasachtigen en ondergedoken soorten</v>
      </c>
      <c r="E841" s="23">
        <f>'Uitgebreide invoer'!D841</f>
        <v>30</v>
      </c>
      <c r="F841" s="23">
        <f>'Uitgebreide invoer'!E841</f>
        <v>1.5</v>
      </c>
      <c r="G841" s="23">
        <f>'Uitgebreide invoer'!F841</f>
        <v>1.2</v>
      </c>
      <c r="H841" s="23">
        <f>'Uitgebreide invoer'!G841</f>
        <v>1.2</v>
      </c>
      <c r="I841" s="23">
        <f>'Uitgebreide invoer'!H841</f>
        <v>1</v>
      </c>
      <c r="J841" s="24">
        <f>J840+(+H841-I841)/(MAX('Invoerblad heterogene watergang'!$H$9:$H$17))*B841</f>
        <v>1.1673999999999816</v>
      </c>
      <c r="K841" s="24">
        <f t="shared" si="347"/>
        <v>2.0503498453588445</v>
      </c>
      <c r="L841" s="79">
        <f t="shared" si="348"/>
        <v>0.8821649473420905</v>
      </c>
      <c r="M841" s="91">
        <f>'Uitgebreide invoer'!K841</f>
        <v>100</v>
      </c>
      <c r="N841" s="89">
        <f t="shared" si="326"/>
        <v>1.8673999999999815</v>
      </c>
      <c r="O841" s="93" t="str">
        <f>'Uitgebreide invoer'!L841</f>
        <v>Begroeiing volgt bodemverloop</v>
      </c>
      <c r="P841" s="23">
        <f t="shared" si="327"/>
        <v>0.7</v>
      </c>
      <c r="Q841" s="24">
        <f t="shared" si="328"/>
        <v>1.1212828811032428E-3</v>
      </c>
      <c r="R841" s="23">
        <f>'Uitgebreide invoer'!I841</f>
        <v>0</v>
      </c>
      <c r="S841" s="23">
        <f t="shared" si="329"/>
        <v>0</v>
      </c>
      <c r="T841" s="24">
        <f t="shared" si="349"/>
        <v>0.18216494734209054</v>
      </c>
      <c r="U841" s="23" t="str">
        <f>'Uitgebreide invoer'!J841</f>
        <v>Nee</v>
      </c>
      <c r="V841" s="23">
        <f t="shared" si="330"/>
        <v>0.26837403887072858</v>
      </c>
      <c r="W841" s="23">
        <f t="shared" si="331"/>
        <v>1.8568050582341049</v>
      </c>
      <c r="X841" s="23">
        <f t="shared" si="332"/>
        <v>0.14453538764374269</v>
      </c>
      <c r="Y841" s="23">
        <f t="shared" si="333"/>
        <v>2.2259204282891187</v>
      </c>
      <c r="Z841" s="23">
        <f t="shared" si="334"/>
        <v>4.3806909510588969</v>
      </c>
      <c r="AA841" s="23">
        <f t="shared" si="335"/>
        <v>0.50812085425726528</v>
      </c>
      <c r="AB841" s="23">
        <f t="shared" si="336"/>
        <v>1.9575463894183902</v>
      </c>
      <c r="AC841" s="23">
        <f t="shared" si="337"/>
        <v>2.5130562729589858</v>
      </c>
      <c r="AD841" s="23">
        <f t="shared" si="338"/>
        <v>58.726391682551707</v>
      </c>
      <c r="AE841" s="23">
        <f t="shared" si="339"/>
        <v>-0.15</v>
      </c>
      <c r="AF841" s="46">
        <f t="shared" si="340"/>
        <v>8.4259684104925708E-2</v>
      </c>
      <c r="AG841" s="23">
        <f t="shared" si="341"/>
        <v>0.43826877263382857</v>
      </c>
      <c r="AH841" s="23">
        <f t="shared" si="342"/>
        <v>1.5540253487321856</v>
      </c>
      <c r="AI841" s="155">
        <f t="shared" si="343"/>
        <v>8.5243246485809762E-2</v>
      </c>
      <c r="AJ841" s="155">
        <f t="shared" si="344"/>
        <v>6.5848897662609096E-2</v>
      </c>
      <c r="AK841" s="155">
        <f t="shared" si="345"/>
        <v>0.15109214414841887</v>
      </c>
      <c r="AL841" s="155">
        <f t="shared" si="346"/>
        <v>3.1691034799493103</v>
      </c>
    </row>
    <row r="842" spans="1:38" s="156" customFormat="1" x14ac:dyDescent="0.35">
      <c r="A842" s="23">
        <f>'Uitgebreide invoer'!A842</f>
        <v>586.599999999999</v>
      </c>
      <c r="B842" s="23">
        <f t="shared" si="325"/>
        <v>0.70000000000004547</v>
      </c>
      <c r="C842" s="23">
        <f>'Uitgebreide invoer'!B842</f>
        <v>0.15</v>
      </c>
      <c r="D842" s="23" t="str">
        <f>'Uitgebreide invoer'!C842</f>
        <v>30 - Grasachtigen en ondergedoken soorten</v>
      </c>
      <c r="E842" s="23">
        <f>'Uitgebreide invoer'!D842</f>
        <v>30</v>
      </c>
      <c r="F842" s="23">
        <f>'Uitgebreide invoer'!E842</f>
        <v>1.5</v>
      </c>
      <c r="G842" s="23">
        <f>'Uitgebreide invoer'!F842</f>
        <v>1.2</v>
      </c>
      <c r="H842" s="23">
        <f>'Uitgebreide invoer'!G842</f>
        <v>1.2</v>
      </c>
      <c r="I842" s="23">
        <f>'Uitgebreide invoer'!H842</f>
        <v>1</v>
      </c>
      <c r="J842" s="24">
        <f>J841+(+H842-I842)/(MAX('Invoerblad heterogene watergang'!$H$9:$H$17))*B842</f>
        <v>1.1675999999999815</v>
      </c>
      <c r="K842" s="24">
        <f t="shared" si="347"/>
        <v>2.0511310306681048</v>
      </c>
      <c r="L842" s="79">
        <f t="shared" si="348"/>
        <v>0.88274984535886292</v>
      </c>
      <c r="M842" s="91">
        <f>'Uitgebreide invoer'!K842</f>
        <v>100</v>
      </c>
      <c r="N842" s="89">
        <f t="shared" si="326"/>
        <v>1.8675999999999815</v>
      </c>
      <c r="O842" s="93" t="str">
        <f>'Uitgebreide invoer'!L842</f>
        <v>Begroeiing volgt bodemverloop</v>
      </c>
      <c r="P842" s="23">
        <f t="shared" si="327"/>
        <v>0.7</v>
      </c>
      <c r="Q842" s="24">
        <f t="shared" si="328"/>
        <v>1.115979013228926E-3</v>
      </c>
      <c r="R842" s="23">
        <f>'Uitgebreide invoer'!I842</f>
        <v>0</v>
      </c>
      <c r="S842" s="23">
        <f t="shared" si="329"/>
        <v>0</v>
      </c>
      <c r="T842" s="24">
        <f t="shared" si="349"/>
        <v>0.18274984535886296</v>
      </c>
      <c r="U842" s="23" t="str">
        <f>'Uitgebreide invoer'!J842</f>
        <v>Nee</v>
      </c>
      <c r="V842" s="23">
        <f t="shared" si="330"/>
        <v>0.26939607339866806</v>
      </c>
      <c r="W842" s="23">
        <f t="shared" si="331"/>
        <v>1.8589139380244952</v>
      </c>
      <c r="X842" s="23">
        <f t="shared" si="332"/>
        <v>0.144921218722455</v>
      </c>
      <c r="Y842" s="23">
        <f t="shared" si="333"/>
        <v>2.2281707486522802</v>
      </c>
      <c r="Z842" s="23">
        <f t="shared" si="334"/>
        <v>4.3827998308492875</v>
      </c>
      <c r="AA842" s="23">
        <f t="shared" si="335"/>
        <v>0.50838980438230763</v>
      </c>
      <c r="AB842" s="23">
        <f t="shared" si="336"/>
        <v>1.9587746752536122</v>
      </c>
      <c r="AC842" s="23">
        <f t="shared" si="337"/>
        <v>2.5271139791018751</v>
      </c>
      <c r="AD842" s="23">
        <f t="shared" si="338"/>
        <v>58.763240257608366</v>
      </c>
      <c r="AE842" s="23">
        <f t="shared" si="339"/>
        <v>-0.15</v>
      </c>
      <c r="AF842" s="46">
        <f t="shared" si="340"/>
        <v>8.4530237501680663E-2</v>
      </c>
      <c r="AG842" s="23">
        <f t="shared" si="341"/>
        <v>0.43646508332212891</v>
      </c>
      <c r="AH842" s="23">
        <f t="shared" si="342"/>
        <v>1.552889484807134</v>
      </c>
      <c r="AI842" s="155">
        <f t="shared" si="343"/>
        <v>8.5515590181987983E-2</v>
      </c>
      <c r="AJ842" s="155">
        <f t="shared" si="344"/>
        <v>6.5578542876820078E-2</v>
      </c>
      <c r="AK842" s="155">
        <f t="shared" si="345"/>
        <v>0.15109413305880806</v>
      </c>
      <c r="AL842" s="155">
        <f t="shared" si="346"/>
        <v>3.1723508275191676</v>
      </c>
    </row>
    <row r="843" spans="1:38" s="156" customFormat="1" x14ac:dyDescent="0.35">
      <c r="A843" s="23">
        <f>'Uitgebreide invoer'!A843</f>
        <v>587.29999999999905</v>
      </c>
      <c r="B843" s="23">
        <f t="shared" si="325"/>
        <v>0.70000000000004547</v>
      </c>
      <c r="C843" s="23">
        <f>'Uitgebreide invoer'!B843</f>
        <v>0.15</v>
      </c>
      <c r="D843" s="23" t="str">
        <f>'Uitgebreide invoer'!C843</f>
        <v>30 - Grasachtigen en ondergedoken soorten</v>
      </c>
      <c r="E843" s="23">
        <f>'Uitgebreide invoer'!D843</f>
        <v>30</v>
      </c>
      <c r="F843" s="23">
        <f>'Uitgebreide invoer'!E843</f>
        <v>1.5</v>
      </c>
      <c r="G843" s="23">
        <f>'Uitgebreide invoer'!F843</f>
        <v>1.2</v>
      </c>
      <c r="H843" s="23">
        <f>'Uitgebreide invoer'!G843</f>
        <v>1.2</v>
      </c>
      <c r="I843" s="23">
        <f>'Uitgebreide invoer'!H843</f>
        <v>1</v>
      </c>
      <c r="J843" s="24">
        <f>J842+(+H843-I843)/(MAX('Invoerblad heterogene watergang'!$H$9:$H$17))*B843</f>
        <v>1.1677999999999815</v>
      </c>
      <c r="K843" s="24">
        <f t="shared" si="347"/>
        <v>2.0519085404427742</v>
      </c>
      <c r="L843" s="79">
        <f t="shared" si="348"/>
        <v>0.88333103066812324</v>
      </c>
      <c r="M843" s="91">
        <f>'Uitgebreide invoer'!K843</f>
        <v>100</v>
      </c>
      <c r="N843" s="89">
        <f t="shared" si="326"/>
        <v>1.8677999999999815</v>
      </c>
      <c r="O843" s="93" t="str">
        <f>'Uitgebreide invoer'!L843</f>
        <v>Begroeiing volgt bodemverloop</v>
      </c>
      <c r="P843" s="23">
        <f t="shared" si="327"/>
        <v>0.7</v>
      </c>
      <c r="Q843" s="24">
        <f t="shared" si="328"/>
        <v>1.1107282495276905E-3</v>
      </c>
      <c r="R843" s="23">
        <f>'Uitgebreide invoer'!I843</f>
        <v>0</v>
      </c>
      <c r="S843" s="23">
        <f t="shared" si="329"/>
        <v>0</v>
      </c>
      <c r="T843" s="24">
        <f t="shared" si="349"/>
        <v>0.18333103066812328</v>
      </c>
      <c r="U843" s="23" t="str">
        <f>'Uitgebreide invoer'!J843</f>
        <v>Nee</v>
      </c>
      <c r="V843" s="23">
        <f t="shared" si="330"/>
        <v>0.27041263701050244</v>
      </c>
      <c r="W843" s="23">
        <f t="shared" si="331"/>
        <v>1.8610094314575796</v>
      </c>
      <c r="X843" s="23">
        <f t="shared" si="332"/>
        <v>0.14530428080566463</v>
      </c>
      <c r="Y843" s="23">
        <f t="shared" si="333"/>
        <v>2.2304078014135609</v>
      </c>
      <c r="Z843" s="23">
        <f t="shared" si="334"/>
        <v>4.3848953242823718</v>
      </c>
      <c r="AA843" s="23">
        <f t="shared" si="335"/>
        <v>0.50865702290820081</v>
      </c>
      <c r="AB843" s="23">
        <f t="shared" si="336"/>
        <v>1.9599951644030584</v>
      </c>
      <c r="AC843" s="23">
        <f t="shared" si="337"/>
        <v>2.5411180428993432</v>
      </c>
      <c r="AD843" s="23">
        <f t="shared" si="338"/>
        <v>58.799854932091755</v>
      </c>
      <c r="AE843" s="23">
        <f t="shared" si="339"/>
        <v>-0.15</v>
      </c>
      <c r="AF843" s="46">
        <f t="shared" si="340"/>
        <v>8.4798316383633415E-2</v>
      </c>
      <c r="AG843" s="23">
        <f t="shared" si="341"/>
        <v>0.43467789077577723</v>
      </c>
      <c r="AH843" s="23">
        <f t="shared" si="342"/>
        <v>1.5517644692675947</v>
      </c>
      <c r="AI843" s="155">
        <f t="shared" si="343"/>
        <v>8.5785435281123604E-2</v>
      </c>
      <c r="AJ843" s="155">
        <f t="shared" si="344"/>
        <v>6.5310659941204413E-2</v>
      </c>
      <c r="AK843" s="155">
        <f t="shared" si="345"/>
        <v>0.15109609522232803</v>
      </c>
      <c r="AL843" s="155">
        <f t="shared" si="346"/>
        <v>3.1755907409081217</v>
      </c>
    </row>
    <row r="844" spans="1:38" s="156" customFormat="1" x14ac:dyDescent="0.35">
      <c r="A844" s="23">
        <f>'Uitgebreide invoer'!A844</f>
        <v>587.99999999999909</v>
      </c>
      <c r="B844" s="23">
        <f t="shared" si="325"/>
        <v>0.70000000000004547</v>
      </c>
      <c r="C844" s="23">
        <f>'Uitgebreide invoer'!B844</f>
        <v>0.15</v>
      </c>
      <c r="D844" s="23" t="str">
        <f>'Uitgebreide invoer'!C844</f>
        <v>30 - Grasachtigen en ondergedoken soorten</v>
      </c>
      <c r="E844" s="23">
        <f>'Uitgebreide invoer'!D844</f>
        <v>30</v>
      </c>
      <c r="F844" s="23">
        <f>'Uitgebreide invoer'!E844</f>
        <v>1.5</v>
      </c>
      <c r="G844" s="23">
        <f>'Uitgebreide invoer'!F844</f>
        <v>1.2</v>
      </c>
      <c r="H844" s="23">
        <f>'Uitgebreide invoer'!G844</f>
        <v>1.2</v>
      </c>
      <c r="I844" s="23">
        <f>'Uitgebreide invoer'!H844</f>
        <v>1</v>
      </c>
      <c r="J844" s="24">
        <f>J843+(+H844-I844)/(MAX('Invoerblad heterogene watergang'!$H$9:$H$17))*B844</f>
        <v>1.1679999999999815</v>
      </c>
      <c r="K844" s="24">
        <f t="shared" si="347"/>
        <v>2.0526824113617725</v>
      </c>
      <c r="L844" s="79">
        <f t="shared" si="348"/>
        <v>0.88390854044279266</v>
      </c>
      <c r="M844" s="91">
        <f>'Uitgebreide invoer'!K844</f>
        <v>100</v>
      </c>
      <c r="N844" s="89">
        <f t="shared" si="326"/>
        <v>1.8679999999999815</v>
      </c>
      <c r="O844" s="93" t="str">
        <f>'Uitgebreide invoer'!L844</f>
        <v>Begroeiing volgt bodemverloop</v>
      </c>
      <c r="P844" s="23">
        <f t="shared" si="327"/>
        <v>0.7</v>
      </c>
      <c r="Q844" s="24">
        <f t="shared" si="328"/>
        <v>1.1055298842834057E-3</v>
      </c>
      <c r="R844" s="23">
        <f>'Uitgebreide invoer'!I844</f>
        <v>0</v>
      </c>
      <c r="S844" s="23">
        <f t="shared" si="329"/>
        <v>0</v>
      </c>
      <c r="T844" s="24">
        <f t="shared" si="349"/>
        <v>0.1839085404427927</v>
      </c>
      <c r="U844" s="23" t="str">
        <f>'Uitgebreide invoer'!J844</f>
        <v>Nee</v>
      </c>
      <c r="V844" s="23">
        <f t="shared" si="330"/>
        <v>0.27142377540304868</v>
      </c>
      <c r="W844" s="23">
        <f t="shared" si="331"/>
        <v>1.863091672562232</v>
      </c>
      <c r="X844" s="23">
        <f t="shared" si="332"/>
        <v>0.14568460554051585</v>
      </c>
      <c r="Y844" s="23">
        <f t="shared" si="333"/>
        <v>2.2326317103329134</v>
      </c>
      <c r="Z844" s="23">
        <f t="shared" si="334"/>
        <v>4.3869775653870242</v>
      </c>
      <c r="AA844" s="23">
        <f t="shared" si="335"/>
        <v>0.50892252742485777</v>
      </c>
      <c r="AB844" s="23">
        <f t="shared" si="336"/>
        <v>1.9612079349298648</v>
      </c>
      <c r="AC844" s="23">
        <f t="shared" si="337"/>
        <v>2.5550686836791581</v>
      </c>
      <c r="AD844" s="23">
        <f t="shared" si="338"/>
        <v>58.836238047895947</v>
      </c>
      <c r="AE844" s="23">
        <f t="shared" si="339"/>
        <v>-0.15</v>
      </c>
      <c r="AF844" s="46">
        <f t="shared" si="340"/>
        <v>8.5063950207695971E-2</v>
      </c>
      <c r="AG844" s="23">
        <f t="shared" si="341"/>
        <v>0.43290699861536019</v>
      </c>
      <c r="AH844" s="23">
        <f t="shared" si="342"/>
        <v>1.5506501932935546</v>
      </c>
      <c r="AI844" s="155">
        <f t="shared" si="343"/>
        <v>8.6052811619523967E-2</v>
      </c>
      <c r="AJ844" s="155">
        <f t="shared" si="344"/>
        <v>6.5045219440761318E-2</v>
      </c>
      <c r="AK844" s="155">
        <f t="shared" si="345"/>
        <v>0.1510980310602853</v>
      </c>
      <c r="AL844" s="155">
        <f t="shared" si="346"/>
        <v>3.1788231509172116</v>
      </c>
    </row>
    <row r="845" spans="1:38" s="156" customFormat="1" x14ac:dyDescent="0.35">
      <c r="A845" s="23">
        <f>'Uitgebreide invoer'!A845</f>
        <v>588.69999999999914</v>
      </c>
      <c r="B845" s="23">
        <f t="shared" si="325"/>
        <v>0.70000000000004547</v>
      </c>
      <c r="C845" s="23">
        <f>'Uitgebreide invoer'!B845</f>
        <v>0.15</v>
      </c>
      <c r="D845" s="23" t="str">
        <f>'Uitgebreide invoer'!C845</f>
        <v>30 - Grasachtigen en ondergedoken soorten</v>
      </c>
      <c r="E845" s="23">
        <f>'Uitgebreide invoer'!D845</f>
        <v>30</v>
      </c>
      <c r="F845" s="23">
        <f>'Uitgebreide invoer'!E845</f>
        <v>1.5</v>
      </c>
      <c r="G845" s="23">
        <f>'Uitgebreide invoer'!F845</f>
        <v>1.2</v>
      </c>
      <c r="H845" s="23">
        <f>'Uitgebreide invoer'!G845</f>
        <v>1.2</v>
      </c>
      <c r="I845" s="23">
        <f>'Uitgebreide invoer'!H845</f>
        <v>1</v>
      </c>
      <c r="J845" s="24">
        <f>J844+(+H845-I845)/(MAX('Invoerblad heterogene watergang'!$H$9:$H$17))*B845</f>
        <v>1.1681999999999815</v>
      </c>
      <c r="K845" s="24">
        <f t="shared" si="347"/>
        <v>2.0534526796176382</v>
      </c>
      <c r="L845" s="79">
        <f t="shared" si="348"/>
        <v>0.88448241136179107</v>
      </c>
      <c r="M845" s="91">
        <f>'Uitgebreide invoer'!K845</f>
        <v>100</v>
      </c>
      <c r="N845" s="89">
        <f t="shared" si="326"/>
        <v>1.8681999999999814</v>
      </c>
      <c r="O845" s="93" t="str">
        <f>'Uitgebreide invoer'!L845</f>
        <v>Begroeiing volgt bodemverloop</v>
      </c>
      <c r="P845" s="23">
        <f t="shared" si="327"/>
        <v>0.7</v>
      </c>
      <c r="Q845" s="24">
        <f t="shared" si="328"/>
        <v>1.100383222664912E-3</v>
      </c>
      <c r="R845" s="23">
        <f>'Uitgebreide invoer'!I845</f>
        <v>0</v>
      </c>
      <c r="S845" s="23">
        <f t="shared" si="329"/>
        <v>0</v>
      </c>
      <c r="T845" s="24">
        <f t="shared" si="349"/>
        <v>0.18448241136179111</v>
      </c>
      <c r="U845" s="23" t="str">
        <f>'Uitgebreide invoer'!J845</f>
        <v>Nee</v>
      </c>
      <c r="V845" s="23">
        <f t="shared" si="330"/>
        <v>0.27242953378694096</v>
      </c>
      <c r="W845" s="23">
        <f t="shared" si="331"/>
        <v>1.8651607935861783</v>
      </c>
      <c r="X845" s="23">
        <f t="shared" si="332"/>
        <v>0.14606222408478561</v>
      </c>
      <c r="Y845" s="23">
        <f t="shared" si="333"/>
        <v>2.2348425976467023</v>
      </c>
      <c r="Z845" s="23">
        <f t="shared" si="334"/>
        <v>4.3890466864109703</v>
      </c>
      <c r="AA845" s="23">
        <f t="shared" si="335"/>
        <v>0.50918633528461898</v>
      </c>
      <c r="AB845" s="23">
        <f t="shared" si="336"/>
        <v>1.9624130638597614</v>
      </c>
      <c r="AC845" s="23">
        <f t="shared" si="337"/>
        <v>2.5689661221965303</v>
      </c>
      <c r="AD845" s="23">
        <f t="shared" si="338"/>
        <v>58.872391915792846</v>
      </c>
      <c r="AE845" s="23">
        <f t="shared" si="339"/>
        <v>-0.15</v>
      </c>
      <c r="AF845" s="46">
        <f t="shared" si="340"/>
        <v>8.5327168048228125E-2</v>
      </c>
      <c r="AG845" s="23">
        <f t="shared" si="341"/>
        <v>0.4311522130118125</v>
      </c>
      <c r="AH845" s="23">
        <f t="shared" si="342"/>
        <v>1.549546549028642</v>
      </c>
      <c r="AI845" s="155">
        <f t="shared" si="343"/>
        <v>8.6317748644142961E-2</v>
      </c>
      <c r="AJ845" s="155">
        <f t="shared" si="344"/>
        <v>6.478219234229185E-2</v>
      </c>
      <c r="AK845" s="155">
        <f t="shared" si="345"/>
        <v>0.15109994098643481</v>
      </c>
      <c r="AL845" s="155">
        <f t="shared" si="346"/>
        <v>3.1820479914003101</v>
      </c>
    </row>
    <row r="846" spans="1:38" s="156" customFormat="1" x14ac:dyDescent="0.35">
      <c r="A846" s="23">
        <f>'Uitgebreide invoer'!A846</f>
        <v>589.39999999999918</v>
      </c>
      <c r="B846" s="23">
        <f t="shared" si="325"/>
        <v>0.70000000000004547</v>
      </c>
      <c r="C846" s="23">
        <f>'Uitgebreide invoer'!B846</f>
        <v>0.15</v>
      </c>
      <c r="D846" s="23" t="str">
        <f>'Uitgebreide invoer'!C846</f>
        <v>30 - Grasachtigen en ondergedoken soorten</v>
      </c>
      <c r="E846" s="23">
        <f>'Uitgebreide invoer'!D846</f>
        <v>30</v>
      </c>
      <c r="F846" s="23">
        <f>'Uitgebreide invoer'!E846</f>
        <v>1.5</v>
      </c>
      <c r="G846" s="23">
        <f>'Uitgebreide invoer'!F846</f>
        <v>1.2</v>
      </c>
      <c r="H846" s="23">
        <f>'Uitgebreide invoer'!G846</f>
        <v>1.2</v>
      </c>
      <c r="I846" s="23">
        <f>'Uitgebreide invoer'!H846</f>
        <v>1</v>
      </c>
      <c r="J846" s="24">
        <f>J845+(+H846-I846)/(MAX('Invoerblad heterogene watergang'!$H$9:$H$17))*B846</f>
        <v>1.1683999999999815</v>
      </c>
      <c r="K846" s="24">
        <f t="shared" si="347"/>
        <v>2.0542193809240281</v>
      </c>
      <c r="L846" s="79">
        <f t="shared" si="348"/>
        <v>0.88505267961765677</v>
      </c>
      <c r="M846" s="91">
        <f>'Uitgebreide invoer'!K846</f>
        <v>100</v>
      </c>
      <c r="N846" s="89">
        <f t="shared" si="326"/>
        <v>1.8683999999999814</v>
      </c>
      <c r="O846" s="93" t="str">
        <f>'Uitgebreide invoer'!L846</f>
        <v>Begroeiing volgt bodemverloop</v>
      </c>
      <c r="P846" s="23">
        <f t="shared" si="327"/>
        <v>0.7</v>
      </c>
      <c r="Q846" s="24">
        <f t="shared" si="328"/>
        <v>1.0952875805567998E-3</v>
      </c>
      <c r="R846" s="23">
        <f>'Uitgebreide invoer'!I846</f>
        <v>0</v>
      </c>
      <c r="S846" s="23">
        <f t="shared" si="329"/>
        <v>0</v>
      </c>
      <c r="T846" s="24">
        <f t="shared" si="349"/>
        <v>0.18505267961765681</v>
      </c>
      <c r="U846" s="23" t="str">
        <f>'Uitgebreide invoer'!J846</f>
        <v>Nee</v>
      </c>
      <c r="V846" s="23">
        <f t="shared" si="330"/>
        <v>0.27342995689170091</v>
      </c>
      <c r="W846" s="23">
        <f t="shared" si="331"/>
        <v>1.8672169250234714</v>
      </c>
      <c r="X846" s="23">
        <f t="shared" si="332"/>
        <v>0.14643716711611524</v>
      </c>
      <c r="Y846" s="23">
        <f t="shared" si="333"/>
        <v>2.2370405840887799</v>
      </c>
      <c r="Z846" s="23">
        <f t="shared" si="334"/>
        <v>4.3911028178482638</v>
      </c>
      <c r="AA846" s="23">
        <f t="shared" si="335"/>
        <v>0.50944846360600105</v>
      </c>
      <c r="AB846" s="23">
        <f t="shared" si="336"/>
        <v>1.963610627197079</v>
      </c>
      <c r="AC846" s="23">
        <f t="shared" si="337"/>
        <v>2.5828105805212833</v>
      </c>
      <c r="AD846" s="23">
        <f t="shared" si="338"/>
        <v>58.908318815912374</v>
      </c>
      <c r="AE846" s="23">
        <f t="shared" si="339"/>
        <v>-0.15</v>
      </c>
      <c r="AF846" s="46">
        <f t="shared" si="340"/>
        <v>8.5587998600902007E-2</v>
      </c>
      <c r="AG846" s="23">
        <f t="shared" si="341"/>
        <v>0.42941334266065329</v>
      </c>
      <c r="AH846" s="23">
        <f t="shared" si="342"/>
        <v>1.5484534295853676</v>
      </c>
      <c r="AI846" s="155">
        <f t="shared" si="343"/>
        <v>8.658027541657512E-2</v>
      </c>
      <c r="AJ846" s="155">
        <f t="shared" si="344"/>
        <v>6.4521549990549265E-2</v>
      </c>
      <c r="AK846" s="155">
        <f t="shared" si="345"/>
        <v>0.15110182540712438</v>
      </c>
      <c r="AL846" s="155">
        <f t="shared" si="346"/>
        <v>3.185265199171913</v>
      </c>
    </row>
    <row r="847" spans="1:38" s="156" customFormat="1" x14ac:dyDescent="0.35">
      <c r="A847" s="23">
        <f>'Uitgebreide invoer'!A847</f>
        <v>590.09999999999923</v>
      </c>
      <c r="B847" s="23">
        <f t="shared" si="325"/>
        <v>0.70000000000004547</v>
      </c>
      <c r="C847" s="23">
        <f>'Uitgebreide invoer'!B847</f>
        <v>0.15</v>
      </c>
      <c r="D847" s="23" t="str">
        <f>'Uitgebreide invoer'!C847</f>
        <v>30 - Grasachtigen en ondergedoken soorten</v>
      </c>
      <c r="E847" s="23">
        <f>'Uitgebreide invoer'!D847</f>
        <v>30</v>
      </c>
      <c r="F847" s="23">
        <f>'Uitgebreide invoer'!E847</f>
        <v>1.5</v>
      </c>
      <c r="G847" s="23">
        <f>'Uitgebreide invoer'!F847</f>
        <v>1.2</v>
      </c>
      <c r="H847" s="23">
        <f>'Uitgebreide invoer'!G847</f>
        <v>1.2</v>
      </c>
      <c r="I847" s="23">
        <f>'Uitgebreide invoer'!H847</f>
        <v>1</v>
      </c>
      <c r="J847" s="24">
        <f>J846+(+H847-I847)/(MAX('Invoerblad heterogene watergang'!$H$9:$H$17))*B847</f>
        <v>1.1685999999999814</v>
      </c>
      <c r="K847" s="24">
        <f t="shared" si="347"/>
        <v>2.0549825505231025</v>
      </c>
      <c r="L847" s="79">
        <f t="shared" si="348"/>
        <v>0.88561938092404668</v>
      </c>
      <c r="M847" s="91">
        <f>'Uitgebreide invoer'!K847</f>
        <v>100</v>
      </c>
      <c r="N847" s="89">
        <f t="shared" si="326"/>
        <v>1.8685999999999814</v>
      </c>
      <c r="O847" s="93" t="str">
        <f>'Uitgebreide invoer'!L847</f>
        <v>Begroeiing volgt bodemverloop</v>
      </c>
      <c r="P847" s="23">
        <f t="shared" si="327"/>
        <v>0.7</v>
      </c>
      <c r="Q847" s="24">
        <f t="shared" si="328"/>
        <v>1.0902422843919724E-3</v>
      </c>
      <c r="R847" s="23">
        <f>'Uitgebreide invoer'!I847</f>
        <v>0</v>
      </c>
      <c r="S847" s="23">
        <f t="shared" si="329"/>
        <v>0</v>
      </c>
      <c r="T847" s="24">
        <f t="shared" si="349"/>
        <v>0.18561938092404673</v>
      </c>
      <c r="U847" s="23" t="str">
        <f>'Uitgebreide invoer'!J847</f>
        <v>Nee</v>
      </c>
      <c r="V847" s="23">
        <f t="shared" si="330"/>
        <v>0.27442508897079565</v>
      </c>
      <c r="W847" s="23">
        <f t="shared" si="331"/>
        <v>1.8692601956415327</v>
      </c>
      <c r="X847" s="23">
        <f t="shared" si="332"/>
        <v>0.1468094648410424</v>
      </c>
      <c r="Y847" s="23">
        <f t="shared" si="333"/>
        <v>2.2392257889112934</v>
      </c>
      <c r="Z847" s="23">
        <f t="shared" si="334"/>
        <v>4.3931460884663247</v>
      </c>
      <c r="AA847" s="23">
        <f t="shared" si="335"/>
        <v>0.50970892927738298</v>
      </c>
      <c r="AB847" s="23">
        <f t="shared" si="336"/>
        <v>1.9648006999404979</v>
      </c>
      <c r="AC847" s="23">
        <f t="shared" si="337"/>
        <v>2.596602281929441</v>
      </c>
      <c r="AD847" s="23">
        <f t="shared" si="338"/>
        <v>58.944020998214938</v>
      </c>
      <c r="AE847" s="23">
        <f t="shared" si="339"/>
        <v>-0.15</v>
      </c>
      <c r="AF847" s="46">
        <f t="shared" si="340"/>
        <v>8.5846470186612289E-2</v>
      </c>
      <c r="AG847" s="23">
        <f t="shared" si="341"/>
        <v>0.42769019875591807</v>
      </c>
      <c r="AH847" s="23">
        <f t="shared" si="342"/>
        <v>1.54737072904948</v>
      </c>
      <c r="AI847" s="155">
        <f t="shared" si="343"/>
        <v>8.6840420617093655E-2</v>
      </c>
      <c r="AJ847" s="155">
        <f t="shared" si="344"/>
        <v>6.4263264104342244E-2</v>
      </c>
      <c r="AK847" s="155">
        <f t="shared" si="345"/>
        <v>0.1511036847214359</v>
      </c>
      <c r="AL847" s="155">
        <f t="shared" si="346"/>
        <v>3.1884747139177119</v>
      </c>
    </row>
    <row r="848" spans="1:38" s="156" customFormat="1" x14ac:dyDescent="0.35">
      <c r="A848" s="23">
        <f>'Uitgebreide invoer'!A848</f>
        <v>590.79999999999927</v>
      </c>
      <c r="B848" s="23">
        <f t="shared" si="325"/>
        <v>0.70000000000004547</v>
      </c>
      <c r="C848" s="23">
        <f>'Uitgebreide invoer'!B848</f>
        <v>0.15</v>
      </c>
      <c r="D848" s="23" t="str">
        <f>'Uitgebreide invoer'!C848</f>
        <v>30 - Grasachtigen en ondergedoken soorten</v>
      </c>
      <c r="E848" s="23">
        <f>'Uitgebreide invoer'!D848</f>
        <v>30</v>
      </c>
      <c r="F848" s="23">
        <f>'Uitgebreide invoer'!E848</f>
        <v>1.5</v>
      </c>
      <c r="G848" s="23">
        <f>'Uitgebreide invoer'!F848</f>
        <v>1.2</v>
      </c>
      <c r="H848" s="23">
        <f>'Uitgebreide invoer'!G848</f>
        <v>1.2</v>
      </c>
      <c r="I848" s="23">
        <f>'Uitgebreide invoer'!H848</f>
        <v>1</v>
      </c>
      <c r="J848" s="24">
        <f>J847+(+H848-I848)/(MAX('Invoerblad heterogene watergang'!$H$9:$H$17))*B848</f>
        <v>1.1687999999999814</v>
      </c>
      <c r="K848" s="24">
        <f t="shared" si="347"/>
        <v>2.0557422231927927</v>
      </c>
      <c r="L848" s="79">
        <f t="shared" si="348"/>
        <v>0.88618255052312112</v>
      </c>
      <c r="M848" s="91">
        <f>'Uitgebreide invoer'!K848</f>
        <v>100</v>
      </c>
      <c r="N848" s="89">
        <f t="shared" si="326"/>
        <v>1.8687999999999814</v>
      </c>
      <c r="O848" s="93" t="str">
        <f>'Uitgebreide invoer'!L848</f>
        <v>Begroeiing volgt bodemverloop</v>
      </c>
      <c r="P848" s="23">
        <f t="shared" si="327"/>
        <v>0.7</v>
      </c>
      <c r="Q848" s="24">
        <f t="shared" si="328"/>
        <v>1.0852466709860213E-3</v>
      </c>
      <c r="R848" s="23">
        <f>'Uitgebreide invoer'!I848</f>
        <v>0</v>
      </c>
      <c r="S848" s="23">
        <f t="shared" si="329"/>
        <v>0</v>
      </c>
      <c r="T848" s="24">
        <f t="shared" si="349"/>
        <v>0.18618255052312116</v>
      </c>
      <c r="U848" s="23" t="str">
        <f>'Uitgebreide invoer'!J848</f>
        <v>Nee</v>
      </c>
      <c r="V848" s="23">
        <f t="shared" si="330"/>
        <v>0.27541497380668722</v>
      </c>
      <c r="W848" s="23">
        <f t="shared" si="331"/>
        <v>1.8712907325077781</v>
      </c>
      <c r="X848" s="23">
        <f t="shared" si="332"/>
        <v>0.1471791470038408</v>
      </c>
      <c r="Y848" s="23">
        <f t="shared" si="333"/>
        <v>2.2413983299052411</v>
      </c>
      <c r="Z848" s="23">
        <f t="shared" si="334"/>
        <v>4.3951766253325699</v>
      </c>
      <c r="AA848" s="23">
        <f t="shared" si="335"/>
        <v>0.50996774896063279</v>
      </c>
      <c r="AB848" s="23">
        <f t="shared" si="336"/>
        <v>1.9659833560985538</v>
      </c>
      <c r="AC848" s="23">
        <f t="shared" si="337"/>
        <v>2.6103414507991718</v>
      </c>
      <c r="AD848" s="23">
        <f t="shared" si="338"/>
        <v>58.979500682956612</v>
      </c>
      <c r="AE848" s="23">
        <f t="shared" si="339"/>
        <v>-0.15</v>
      </c>
      <c r="AF848" s="46">
        <f t="shared" si="340"/>
        <v>8.6102610755428591E-2</v>
      </c>
      <c r="AG848" s="23">
        <f t="shared" si="341"/>
        <v>0.42598259496380936</v>
      </c>
      <c r="AH848" s="23">
        <f t="shared" si="342"/>
        <v>1.5462983424834675</v>
      </c>
      <c r="AI848" s="155">
        <f t="shared" si="343"/>
        <v>8.7098212548727572E-2</v>
      </c>
      <c r="AJ848" s="155">
        <f t="shared" si="344"/>
        <v>6.4007306772596431E-2</v>
      </c>
      <c r="AK848" s="155">
        <f t="shared" si="345"/>
        <v>0.15110551932132399</v>
      </c>
      <c r="AL848" s="155">
        <f t="shared" si="346"/>
        <v>3.1916764781078721</v>
      </c>
    </row>
    <row r="849" spans="1:38" s="156" customFormat="1" x14ac:dyDescent="0.35">
      <c r="A849" s="23">
        <f>'Uitgebreide invoer'!A849</f>
        <v>591.49999999999932</v>
      </c>
      <c r="B849" s="23">
        <f t="shared" si="325"/>
        <v>0.70000000000004547</v>
      </c>
      <c r="C849" s="23">
        <f>'Uitgebreide invoer'!B849</f>
        <v>0.15</v>
      </c>
      <c r="D849" s="23" t="str">
        <f>'Uitgebreide invoer'!C849</f>
        <v>30 - Grasachtigen en ondergedoken soorten</v>
      </c>
      <c r="E849" s="23">
        <f>'Uitgebreide invoer'!D849</f>
        <v>30</v>
      </c>
      <c r="F849" s="23">
        <f>'Uitgebreide invoer'!E849</f>
        <v>1.5</v>
      </c>
      <c r="G849" s="23">
        <f>'Uitgebreide invoer'!F849</f>
        <v>1.2</v>
      </c>
      <c r="H849" s="23">
        <f>'Uitgebreide invoer'!G849</f>
        <v>1.2</v>
      </c>
      <c r="I849" s="23">
        <f>'Uitgebreide invoer'!H849</f>
        <v>1</v>
      </c>
      <c r="J849" s="24">
        <f>J848+(+H849-I849)/(MAX('Invoerblad heterogene watergang'!$H$9:$H$17))*B849</f>
        <v>1.1689999999999814</v>
      </c>
      <c r="K849" s="24">
        <f t="shared" si="347"/>
        <v>2.056498433253954</v>
      </c>
      <c r="L849" s="79">
        <f t="shared" si="348"/>
        <v>0.88674222319281126</v>
      </c>
      <c r="M849" s="91">
        <f>'Uitgebreide invoer'!K849</f>
        <v>100</v>
      </c>
      <c r="N849" s="89">
        <f t="shared" si="326"/>
        <v>1.8689999999999813</v>
      </c>
      <c r="O849" s="93" t="str">
        <f>'Uitgebreide invoer'!L849</f>
        <v>Begroeiing volgt bodemverloop</v>
      </c>
      <c r="P849" s="23">
        <f t="shared" si="327"/>
        <v>0.7</v>
      </c>
      <c r="Q849" s="24">
        <f t="shared" si="328"/>
        <v>1.0803000873734795E-3</v>
      </c>
      <c r="R849" s="23">
        <f>'Uitgebreide invoer'!I849</f>
        <v>0</v>
      </c>
      <c r="S849" s="23">
        <f t="shared" si="329"/>
        <v>0</v>
      </c>
      <c r="T849" s="24">
        <f t="shared" si="349"/>
        <v>0.18674222319281131</v>
      </c>
      <c r="U849" s="23" t="str">
        <f>'Uitgebreide invoer'!J849</f>
        <v>Nee</v>
      </c>
      <c r="V849" s="23">
        <f t="shared" si="330"/>
        <v>0.2763996547158642</v>
      </c>
      <c r="W849" s="23">
        <f t="shared" si="331"/>
        <v>1.8733086610158218</v>
      </c>
      <c r="X849" s="23">
        <f t="shared" si="332"/>
        <v>0.14754624289516896</v>
      </c>
      <c r="Y849" s="23">
        <f t="shared" si="333"/>
        <v>2.2435583234207677</v>
      </c>
      <c r="Z849" s="23">
        <f t="shared" si="334"/>
        <v>4.3971945538406141</v>
      </c>
      <c r="AA849" s="23">
        <f t="shared" si="335"/>
        <v>0.51022493909467581</v>
      </c>
      <c r="AB849" s="23">
        <f t="shared" si="336"/>
        <v>1.9671586687049034</v>
      </c>
      <c r="AC849" s="23">
        <f t="shared" si="337"/>
        <v>2.6240283125108399</v>
      </c>
      <c r="AD849" s="23">
        <f t="shared" si="338"/>
        <v>59.014760061147101</v>
      </c>
      <c r="AE849" s="23">
        <f t="shared" si="339"/>
        <v>-0.15</v>
      </c>
      <c r="AF849" s="46">
        <f t="shared" si="340"/>
        <v>8.6356447890581514E-2</v>
      </c>
      <c r="AG849" s="23">
        <f t="shared" si="341"/>
        <v>0.4242903473961232</v>
      </c>
      <c r="AH849" s="23">
        <f t="shared" si="342"/>
        <v>1.5452361659292699</v>
      </c>
      <c r="AI849" s="155">
        <f t="shared" si="343"/>
        <v>8.735367914137078E-2</v>
      </c>
      <c r="AJ849" s="155">
        <f t="shared" si="344"/>
        <v>6.3753650450382143E-2</v>
      </c>
      <c r="AK849" s="155">
        <f t="shared" si="345"/>
        <v>0.15110732959175294</v>
      </c>
      <c r="AL849" s="155">
        <f t="shared" si="346"/>
        <v>3.1948704369129119</v>
      </c>
    </row>
    <row r="850" spans="1:38" s="156" customFormat="1" x14ac:dyDescent="0.35">
      <c r="A850" s="23">
        <f>'Uitgebreide invoer'!A850</f>
        <v>592.19999999999936</v>
      </c>
      <c r="B850" s="23">
        <f t="shared" si="325"/>
        <v>0.70000000000004547</v>
      </c>
      <c r="C850" s="23">
        <f>'Uitgebreide invoer'!B850</f>
        <v>0.15</v>
      </c>
      <c r="D850" s="23" t="str">
        <f>'Uitgebreide invoer'!C850</f>
        <v>30 - Grasachtigen en ondergedoken soorten</v>
      </c>
      <c r="E850" s="23">
        <f>'Uitgebreide invoer'!D850</f>
        <v>30</v>
      </c>
      <c r="F850" s="23">
        <f>'Uitgebreide invoer'!E850</f>
        <v>1.5</v>
      </c>
      <c r="G850" s="23">
        <f>'Uitgebreide invoer'!F850</f>
        <v>1.2</v>
      </c>
      <c r="H850" s="23">
        <f>'Uitgebreide invoer'!G850</f>
        <v>1.2</v>
      </c>
      <c r="I850" s="23">
        <f>'Uitgebreide invoer'!H850</f>
        <v>1</v>
      </c>
      <c r="J850" s="24">
        <f>J849+(+H850-I850)/(MAX('Invoerblad heterogene watergang'!$H$9:$H$17))*B850</f>
        <v>1.1691999999999814</v>
      </c>
      <c r="K850" s="24">
        <f t="shared" si="347"/>
        <v>2.057251214577406</v>
      </c>
      <c r="L850" s="79">
        <f t="shared" si="348"/>
        <v>0.88729843325397262</v>
      </c>
      <c r="M850" s="91">
        <f>'Uitgebreide invoer'!K850</f>
        <v>100</v>
      </c>
      <c r="N850" s="89">
        <f t="shared" si="326"/>
        <v>1.8691999999999813</v>
      </c>
      <c r="O850" s="93" t="str">
        <f>'Uitgebreide invoer'!L850</f>
        <v>Begroeiing volgt bodemverloop</v>
      </c>
      <c r="P850" s="23">
        <f t="shared" si="327"/>
        <v>0.7</v>
      </c>
      <c r="Q850" s="24">
        <f t="shared" si="328"/>
        <v>1.0754018906459716E-3</v>
      </c>
      <c r="R850" s="23">
        <f>'Uitgebreide invoer'!I850</f>
        <v>0</v>
      </c>
      <c r="S850" s="23">
        <f t="shared" si="329"/>
        <v>0</v>
      </c>
      <c r="T850" s="24">
        <f t="shared" si="349"/>
        <v>0.18729843325397266</v>
      </c>
      <c r="U850" s="23" t="str">
        <f>'Uitgebreide invoer'!J850</f>
        <v>Nee</v>
      </c>
      <c r="V850" s="23">
        <f t="shared" si="330"/>
        <v>0.27737917455385647</v>
      </c>
      <c r="W850" s="23">
        <f t="shared" si="331"/>
        <v>1.875314104911268</v>
      </c>
      <c r="X850" s="23">
        <f t="shared" si="332"/>
        <v>0.1479107813605342</v>
      </c>
      <c r="Y850" s="23">
        <f t="shared" si="333"/>
        <v>2.2457058843871991</v>
      </c>
      <c r="Z850" s="23">
        <f t="shared" si="334"/>
        <v>4.3991999977360603</v>
      </c>
      <c r="AA850" s="23">
        <f t="shared" si="335"/>
        <v>0.51048051589900345</v>
      </c>
      <c r="AB850" s="23">
        <f t="shared" si="336"/>
        <v>1.9683267098333426</v>
      </c>
      <c r="AC850" s="23">
        <f t="shared" si="337"/>
        <v>2.6376630933510388</v>
      </c>
      <c r="AD850" s="23">
        <f t="shared" si="338"/>
        <v>59.049801295000279</v>
      </c>
      <c r="AE850" s="23">
        <f t="shared" si="339"/>
        <v>-0.15</v>
      </c>
      <c r="AF850" s="46">
        <f t="shared" si="340"/>
        <v>8.6608008812477807E-2</v>
      </c>
      <c r="AG850" s="23">
        <f t="shared" si="341"/>
        <v>0.42261327458348125</v>
      </c>
      <c r="AH850" s="23">
        <f t="shared" si="342"/>
        <v>1.5441840964102351</v>
      </c>
      <c r="AI850" s="155">
        <f t="shared" si="343"/>
        <v>8.7606847955917763E-2</v>
      </c>
      <c r="AJ850" s="155">
        <f t="shared" si="344"/>
        <v>6.3502267954912248E-2</v>
      </c>
      <c r="AK850" s="155">
        <f t="shared" si="345"/>
        <v>0.15110911591083001</v>
      </c>
      <c r="AL850" s="155">
        <f t="shared" si="346"/>
        <v>3.1980565381220969</v>
      </c>
    </row>
    <row r="851" spans="1:38" s="156" customFormat="1" x14ac:dyDescent="0.35">
      <c r="A851" s="23">
        <f>'Uitgebreide invoer'!A851</f>
        <v>592.89999999999941</v>
      </c>
      <c r="B851" s="23">
        <f t="shared" si="325"/>
        <v>0.70000000000004547</v>
      </c>
      <c r="C851" s="23">
        <f>'Uitgebreide invoer'!B851</f>
        <v>0.15</v>
      </c>
      <c r="D851" s="23" t="str">
        <f>'Uitgebreide invoer'!C851</f>
        <v>30 - Grasachtigen en ondergedoken soorten</v>
      </c>
      <c r="E851" s="23">
        <f>'Uitgebreide invoer'!D851</f>
        <v>30</v>
      </c>
      <c r="F851" s="23">
        <f>'Uitgebreide invoer'!E851</f>
        <v>1.5</v>
      </c>
      <c r="G851" s="23">
        <f>'Uitgebreide invoer'!F851</f>
        <v>1.2</v>
      </c>
      <c r="H851" s="23">
        <f>'Uitgebreide invoer'!G851</f>
        <v>1.2</v>
      </c>
      <c r="I851" s="23">
        <f>'Uitgebreide invoer'!H851</f>
        <v>1</v>
      </c>
      <c r="J851" s="24">
        <f>J850+(+H851-I851)/(MAX('Invoerblad heterogene watergang'!$H$9:$H$17))*B851</f>
        <v>1.1693999999999813</v>
      </c>
      <c r="K851" s="24">
        <f t="shared" si="347"/>
        <v>2.0580006005908609</v>
      </c>
      <c r="L851" s="79">
        <f t="shared" si="348"/>
        <v>0.88785121457742466</v>
      </c>
      <c r="M851" s="91">
        <f>'Uitgebreide invoer'!K851</f>
        <v>100</v>
      </c>
      <c r="N851" s="89">
        <f t="shared" si="326"/>
        <v>1.8693999999999813</v>
      </c>
      <c r="O851" s="93" t="str">
        <f>'Uitgebreide invoer'!L851</f>
        <v>Begroeiing volgt bodemverloop</v>
      </c>
      <c r="P851" s="23">
        <f t="shared" si="327"/>
        <v>0.7</v>
      </c>
      <c r="Q851" s="24">
        <f t="shared" si="328"/>
        <v>1.0705514477922931E-3</v>
      </c>
      <c r="R851" s="23">
        <f>'Uitgebreide invoer'!I851</f>
        <v>0</v>
      </c>
      <c r="S851" s="23">
        <f t="shared" si="329"/>
        <v>0</v>
      </c>
      <c r="T851" s="24">
        <f t="shared" si="349"/>
        <v>0.18785121457742471</v>
      </c>
      <c r="U851" s="23" t="str">
        <f>'Uitgebreide invoer'!J851</f>
        <v>Nee</v>
      </c>
      <c r="V851" s="23">
        <f t="shared" si="330"/>
        <v>0.27835357572023012</v>
      </c>
      <c r="W851" s="23">
        <f t="shared" si="331"/>
        <v>1.8773071863170931</v>
      </c>
      <c r="X851" s="23">
        <f t="shared" si="332"/>
        <v>0.14827279080857567</v>
      </c>
      <c r="Y851" s="23">
        <f t="shared" si="333"/>
        <v>2.2478411263328217</v>
      </c>
      <c r="Z851" s="23">
        <f t="shared" si="334"/>
        <v>4.4011930791418852</v>
      </c>
      <c r="AA851" s="23">
        <f t="shared" si="335"/>
        <v>0.51073449537712412</v>
      </c>
      <c r="AB851" s="23">
        <f t="shared" si="336"/>
        <v>1.9694875506125915</v>
      </c>
      <c r="AC851" s="23">
        <f t="shared" si="337"/>
        <v>2.6512460204204777</v>
      </c>
      <c r="AD851" s="23">
        <f t="shared" si="338"/>
        <v>59.084626518377746</v>
      </c>
      <c r="AE851" s="23">
        <f t="shared" si="339"/>
        <v>-0.15</v>
      </c>
      <c r="AF851" s="46">
        <f t="shared" si="340"/>
        <v>8.6857320382739217E-2</v>
      </c>
      <c r="AG851" s="23">
        <f t="shared" si="341"/>
        <v>0.4209511974484052</v>
      </c>
      <c r="AH851" s="23">
        <f t="shared" si="342"/>
        <v>1.5431420319323692</v>
      </c>
      <c r="AI851" s="155">
        <f t="shared" si="343"/>
        <v>8.7857746188420877E-2</v>
      </c>
      <c r="AJ851" s="155">
        <f t="shared" si="344"/>
        <v>6.3253132461516218E-2</v>
      </c>
      <c r="AK851" s="155">
        <f t="shared" si="345"/>
        <v>0.15111087864993711</v>
      </c>
      <c r="AL851" s="155">
        <f t="shared" si="346"/>
        <v>3.2012347320643015</v>
      </c>
    </row>
    <row r="852" spans="1:38" s="156" customFormat="1" x14ac:dyDescent="0.35">
      <c r="A852" s="23">
        <f>'Uitgebreide invoer'!A852</f>
        <v>593.59999999999945</v>
      </c>
      <c r="B852" s="23">
        <f t="shared" si="325"/>
        <v>0.70000000000004547</v>
      </c>
      <c r="C852" s="23">
        <f>'Uitgebreide invoer'!B852</f>
        <v>0.15</v>
      </c>
      <c r="D852" s="23" t="str">
        <f>'Uitgebreide invoer'!C852</f>
        <v>30 - Grasachtigen en ondergedoken soorten</v>
      </c>
      <c r="E852" s="23">
        <f>'Uitgebreide invoer'!D852</f>
        <v>30</v>
      </c>
      <c r="F852" s="23">
        <f>'Uitgebreide invoer'!E852</f>
        <v>1.5</v>
      </c>
      <c r="G852" s="23">
        <f>'Uitgebreide invoer'!F852</f>
        <v>1.2</v>
      </c>
      <c r="H852" s="23">
        <f>'Uitgebreide invoer'!G852</f>
        <v>1.2</v>
      </c>
      <c r="I852" s="23">
        <f>'Uitgebreide invoer'!H852</f>
        <v>1</v>
      </c>
      <c r="J852" s="24">
        <f>J851+(+H852-I852)/(MAX('Invoerblad heterogene watergang'!$H$9:$H$17))*B852</f>
        <v>1.1695999999999813</v>
      </c>
      <c r="K852" s="24">
        <f t="shared" si="347"/>
        <v>2.0587466242857393</v>
      </c>
      <c r="L852" s="79">
        <f t="shared" si="348"/>
        <v>0.88840060059087955</v>
      </c>
      <c r="M852" s="91">
        <f>'Uitgebreide invoer'!K852</f>
        <v>100</v>
      </c>
      <c r="N852" s="89">
        <f t="shared" si="326"/>
        <v>1.8695999999999813</v>
      </c>
      <c r="O852" s="93" t="str">
        <f>'Uitgebreide invoer'!L852</f>
        <v>Begroeiing volgt bodemverloop</v>
      </c>
      <c r="P852" s="23">
        <f t="shared" si="327"/>
        <v>0.7</v>
      </c>
      <c r="Q852" s="24">
        <f t="shared" si="328"/>
        <v>1.0657481355404448E-3</v>
      </c>
      <c r="R852" s="23">
        <f>'Uitgebreide invoer'!I852</f>
        <v>0</v>
      </c>
      <c r="S852" s="23">
        <f t="shared" si="329"/>
        <v>0</v>
      </c>
      <c r="T852" s="24">
        <f t="shared" si="349"/>
        <v>0.1884006005908796</v>
      </c>
      <c r="U852" s="23" t="str">
        <f>'Uitgebreide invoer'!J852</f>
        <v>Nee</v>
      </c>
      <c r="V852" s="23">
        <f t="shared" si="330"/>
        <v>0.27932290016356176</v>
      </c>
      <c r="W852" s="23">
        <f t="shared" si="331"/>
        <v>1.8792880257586275</v>
      </c>
      <c r="X852" s="23">
        <f t="shared" si="332"/>
        <v>0.14863229921917115</v>
      </c>
      <c r="Y852" s="23">
        <f t="shared" si="333"/>
        <v>2.2499641614044088</v>
      </c>
      <c r="Z852" s="23">
        <f t="shared" si="334"/>
        <v>4.4031739185834198</v>
      </c>
      <c r="AA852" s="23">
        <f t="shared" si="335"/>
        <v>0.51098689331995828</v>
      </c>
      <c r="AB852" s="23">
        <f t="shared" si="336"/>
        <v>1.970641261240847</v>
      </c>
      <c r="AC852" s="23">
        <f t="shared" si="337"/>
        <v>2.6647773215455786</v>
      </c>
      <c r="AD852" s="23">
        <f t="shared" si="338"/>
        <v>59.119237837225413</v>
      </c>
      <c r="AE852" s="23">
        <f t="shared" si="339"/>
        <v>-0.15</v>
      </c>
      <c r="AF852" s="46">
        <f t="shared" si="340"/>
        <v>8.7104409108260755E-2</v>
      </c>
      <c r="AG852" s="23">
        <f t="shared" si="341"/>
        <v>0.41930393927826159</v>
      </c>
      <c r="AH852" s="23">
        <f t="shared" si="342"/>
        <v>1.5421098714849106</v>
      </c>
      <c r="AI852" s="155">
        <f t="shared" si="343"/>
        <v>8.8106400674264757E-2</v>
      </c>
      <c r="AJ852" s="155">
        <f t="shared" si="344"/>
        <v>6.3006217499595105E-2</v>
      </c>
      <c r="AK852" s="155">
        <f t="shared" si="345"/>
        <v>0.15111261817385985</v>
      </c>
      <c r="AL852" s="155">
        <f t="shared" si="346"/>
        <v>3.2044049715312215</v>
      </c>
    </row>
    <row r="853" spans="1:38" s="156" customFormat="1" x14ac:dyDescent="0.35">
      <c r="A853" s="23">
        <f>'Uitgebreide invoer'!A853</f>
        <v>594.2999999999995</v>
      </c>
      <c r="B853" s="23">
        <f t="shared" si="325"/>
        <v>0.70000000000004547</v>
      </c>
      <c r="C853" s="23">
        <f>'Uitgebreide invoer'!B853</f>
        <v>0.15</v>
      </c>
      <c r="D853" s="23" t="str">
        <f>'Uitgebreide invoer'!C853</f>
        <v>30 - Grasachtigen en ondergedoken soorten</v>
      </c>
      <c r="E853" s="23">
        <f>'Uitgebreide invoer'!D853</f>
        <v>30</v>
      </c>
      <c r="F853" s="23">
        <f>'Uitgebreide invoer'!E853</f>
        <v>1.5</v>
      </c>
      <c r="G853" s="23">
        <f>'Uitgebreide invoer'!F853</f>
        <v>1.2</v>
      </c>
      <c r="H853" s="23">
        <f>'Uitgebreide invoer'!G853</f>
        <v>1.2</v>
      </c>
      <c r="I853" s="23">
        <f>'Uitgebreide invoer'!H853</f>
        <v>1</v>
      </c>
      <c r="J853" s="24">
        <f>J852+(+H853-I853)/(MAX('Invoerblad heterogene watergang'!$H$9:$H$17))*B853</f>
        <v>1.1697999999999813</v>
      </c>
      <c r="K853" s="24">
        <f t="shared" si="347"/>
        <v>2.0594893182238807</v>
      </c>
      <c r="L853" s="79">
        <f t="shared" si="348"/>
        <v>0.88894662428575799</v>
      </c>
      <c r="M853" s="91">
        <f>'Uitgebreide invoer'!K853</f>
        <v>100</v>
      </c>
      <c r="N853" s="89">
        <f t="shared" si="326"/>
        <v>1.8697999999999813</v>
      </c>
      <c r="O853" s="93" t="str">
        <f>'Uitgebreide invoer'!L853</f>
        <v>Begroeiing volgt bodemverloop</v>
      </c>
      <c r="P853" s="23">
        <f t="shared" si="327"/>
        <v>0.7</v>
      </c>
      <c r="Q853" s="24">
        <f t="shared" si="328"/>
        <v>1.060991340201661E-3</v>
      </c>
      <c r="R853" s="23">
        <f>'Uitgebreide invoer'!I853</f>
        <v>0</v>
      </c>
      <c r="S853" s="23">
        <f t="shared" si="329"/>
        <v>0</v>
      </c>
      <c r="T853" s="24">
        <f t="shared" si="349"/>
        <v>0.18894662428575804</v>
      </c>
      <c r="U853" s="23" t="str">
        <f>'Uitgebreide invoer'!J853</f>
        <v>Nee</v>
      </c>
      <c r="V853" s="23">
        <f t="shared" si="330"/>
        <v>0.28028718938638475</v>
      </c>
      <c r="W853" s="23">
        <f t="shared" si="331"/>
        <v>1.8812567421881301</v>
      </c>
      <c r="X853" s="23">
        <f t="shared" si="332"/>
        <v>0.14898933415136983</v>
      </c>
      <c r="Y853" s="23">
        <f t="shared" si="333"/>
        <v>2.2520751003864765</v>
      </c>
      <c r="Z853" s="23">
        <f t="shared" si="334"/>
        <v>4.4051426350129219</v>
      </c>
      <c r="AA853" s="23">
        <f t="shared" si="335"/>
        <v>0.51123772530917611</v>
      </c>
      <c r="AB853" s="23">
        <f t="shared" si="336"/>
        <v>1.9717879110000918</v>
      </c>
      <c r="AC853" s="23">
        <f t="shared" si="337"/>
        <v>2.6782572251935783</v>
      </c>
      <c r="AD853" s="23">
        <f t="shared" si="338"/>
        <v>59.153637330002752</v>
      </c>
      <c r="AE853" s="23">
        <f t="shared" si="339"/>
        <v>-0.15</v>
      </c>
      <c r="AF853" s="46">
        <f t="shared" si="340"/>
        <v>8.7349301145281708E-2</v>
      </c>
      <c r="AG853" s="23">
        <f t="shared" si="341"/>
        <v>0.41767132569812193</v>
      </c>
      <c r="AH853" s="23">
        <f t="shared" si="342"/>
        <v>1.5410875150402841</v>
      </c>
      <c r="AI853" s="155">
        <f t="shared" si="343"/>
        <v>8.8352837892351266E-2</v>
      </c>
      <c r="AJ853" s="155">
        <f t="shared" si="344"/>
        <v>6.2761496948562617E-2</v>
      </c>
      <c r="AK853" s="155">
        <f t="shared" si="345"/>
        <v>0.15111433484091388</v>
      </c>
      <c r="AL853" s="155">
        <f t="shared" si="346"/>
        <v>3.2075672117028815</v>
      </c>
    </row>
    <row r="854" spans="1:38" s="156" customFormat="1" x14ac:dyDescent="0.35">
      <c r="A854" s="23">
        <f>'Uitgebreide invoer'!A854</f>
        <v>594.99999999999955</v>
      </c>
      <c r="B854" s="23">
        <f t="shared" si="325"/>
        <v>0.70000000000004547</v>
      </c>
      <c r="C854" s="23">
        <f>'Uitgebreide invoer'!B854</f>
        <v>0.15</v>
      </c>
      <c r="D854" s="23" t="str">
        <f>'Uitgebreide invoer'!C854</f>
        <v>30 - Grasachtigen en ondergedoken soorten</v>
      </c>
      <c r="E854" s="23">
        <f>'Uitgebreide invoer'!D854</f>
        <v>30</v>
      </c>
      <c r="F854" s="23">
        <f>'Uitgebreide invoer'!E854</f>
        <v>1.5</v>
      </c>
      <c r="G854" s="23">
        <f>'Uitgebreide invoer'!F854</f>
        <v>1.2</v>
      </c>
      <c r="H854" s="23">
        <f>'Uitgebreide invoer'!G854</f>
        <v>1.2</v>
      </c>
      <c r="I854" s="23">
        <f>'Uitgebreide invoer'!H854</f>
        <v>1</v>
      </c>
      <c r="J854" s="24">
        <f>J853+(+H854-I854)/(MAX('Invoerblad heterogene watergang'!$H$9:$H$17))*B854</f>
        <v>1.1699999999999813</v>
      </c>
      <c r="K854" s="24">
        <f t="shared" si="347"/>
        <v>2.060228714544142</v>
      </c>
      <c r="L854" s="79">
        <f t="shared" si="348"/>
        <v>0.88948931822389943</v>
      </c>
      <c r="M854" s="91">
        <f>'Uitgebreide invoer'!K854</f>
        <v>100</v>
      </c>
      <c r="N854" s="89">
        <f t="shared" si="326"/>
        <v>1.8699999999999812</v>
      </c>
      <c r="O854" s="93" t="str">
        <f>'Uitgebreide invoer'!L854</f>
        <v>Begroeiing volgt bodemverloop</v>
      </c>
      <c r="P854" s="23">
        <f t="shared" si="327"/>
        <v>0.7</v>
      </c>
      <c r="Q854" s="24">
        <f t="shared" si="328"/>
        <v>1.0562804575164034E-3</v>
      </c>
      <c r="R854" s="23">
        <f>'Uitgebreide invoer'!I854</f>
        <v>0</v>
      </c>
      <c r="S854" s="23">
        <f t="shared" si="329"/>
        <v>0</v>
      </c>
      <c r="T854" s="24">
        <f t="shared" si="349"/>
        <v>0.18948931822389947</v>
      </c>
      <c r="U854" s="23" t="str">
        <f>'Uitgebreide invoer'!J854</f>
        <v>Nee</v>
      </c>
      <c r="V854" s="23">
        <f t="shared" si="330"/>
        <v>0.28124648445011674</v>
      </c>
      <c r="W854" s="23">
        <f t="shared" si="331"/>
        <v>1.8832134530089824</v>
      </c>
      <c r="X854" s="23">
        <f t="shared" si="332"/>
        <v>0.14934392275115893</v>
      </c>
      <c r="Y854" s="23">
        <f t="shared" si="333"/>
        <v>2.2541740527203054</v>
      </c>
      <c r="Z854" s="23">
        <f t="shared" si="334"/>
        <v>4.4070993458337746</v>
      </c>
      <c r="AA854" s="23">
        <f t="shared" si="335"/>
        <v>0.51148700672048053</v>
      </c>
      <c r="AB854" s="23">
        <f t="shared" si="336"/>
        <v>1.9729275682701886</v>
      </c>
      <c r="AC854" s="23">
        <f t="shared" si="337"/>
        <v>2.6916859603911658</v>
      </c>
      <c r="AD854" s="23">
        <f t="shared" si="338"/>
        <v>59.18782704810566</v>
      </c>
      <c r="AE854" s="23">
        <f t="shared" si="339"/>
        <v>-0.15</v>
      </c>
      <c r="AF854" s="46">
        <f t="shared" si="340"/>
        <v>8.7592022303468603E-2</v>
      </c>
      <c r="AG854" s="23">
        <f t="shared" si="341"/>
        <v>0.41605318464354263</v>
      </c>
      <c r="AH854" s="23">
        <f t="shared" si="342"/>
        <v>1.540074863553448</v>
      </c>
      <c r="AI854" s="155">
        <f t="shared" si="343"/>
        <v>8.8597083969294416E-2</v>
      </c>
      <c r="AJ854" s="155">
        <f t="shared" si="344"/>
        <v>6.2518945033774809E-2</v>
      </c>
      <c r="AK854" s="155">
        <f t="shared" si="345"/>
        <v>0.15111602900306922</v>
      </c>
      <c r="AL854" s="155">
        <f t="shared" si="346"/>
        <v>3.2107214100753838</v>
      </c>
    </row>
    <row r="855" spans="1:38" s="156" customFormat="1" x14ac:dyDescent="0.35">
      <c r="A855" s="23">
        <f>'Uitgebreide invoer'!A855</f>
        <v>595.69999999999959</v>
      </c>
      <c r="B855" s="23">
        <f t="shared" si="325"/>
        <v>0.70000000000004547</v>
      </c>
      <c r="C855" s="23">
        <f>'Uitgebreide invoer'!B855</f>
        <v>0.15</v>
      </c>
      <c r="D855" s="23" t="str">
        <f>'Uitgebreide invoer'!C855</f>
        <v>30 - Grasachtigen en ondergedoken soorten</v>
      </c>
      <c r="E855" s="23">
        <f>'Uitgebreide invoer'!D855</f>
        <v>30</v>
      </c>
      <c r="F855" s="23">
        <f>'Uitgebreide invoer'!E855</f>
        <v>1.5</v>
      </c>
      <c r="G855" s="23">
        <f>'Uitgebreide invoer'!F855</f>
        <v>1.2</v>
      </c>
      <c r="H855" s="23">
        <f>'Uitgebreide invoer'!G855</f>
        <v>1.2</v>
      </c>
      <c r="I855" s="23">
        <f>'Uitgebreide invoer'!H855</f>
        <v>1</v>
      </c>
      <c r="J855" s="24">
        <f>J854+(+H855-I855)/(MAX('Invoerblad heterogene watergang'!$H$9:$H$17))*B855</f>
        <v>1.1701999999999813</v>
      </c>
      <c r="K855" s="24">
        <f t="shared" si="347"/>
        <v>2.0609648449688938</v>
      </c>
      <c r="L855" s="79">
        <f t="shared" si="348"/>
        <v>0.89002871454416077</v>
      </c>
      <c r="M855" s="91">
        <f>'Uitgebreide invoer'!K855</f>
        <v>100</v>
      </c>
      <c r="N855" s="89">
        <f t="shared" si="326"/>
        <v>1.8701999999999812</v>
      </c>
      <c r="O855" s="93" t="str">
        <f>'Uitgebreide invoer'!L855</f>
        <v>Begroeiing volgt bodemverloop</v>
      </c>
      <c r="P855" s="23">
        <f t="shared" si="327"/>
        <v>0.7</v>
      </c>
      <c r="Q855" s="24">
        <f t="shared" si="328"/>
        <v>1.0516148925024027E-3</v>
      </c>
      <c r="R855" s="23">
        <f>'Uitgebreide invoer'!I855</f>
        <v>0</v>
      </c>
      <c r="S855" s="23">
        <f t="shared" si="329"/>
        <v>0</v>
      </c>
      <c r="T855" s="24">
        <f t="shared" si="349"/>
        <v>0.19002871454416081</v>
      </c>
      <c r="U855" s="23" t="str">
        <f>'Uitgebreide invoer'!J855</f>
        <v>Nee</v>
      </c>
      <c r="V855" s="23">
        <f t="shared" si="330"/>
        <v>0.28220082597995216</v>
      </c>
      <c r="W855" s="23">
        <f t="shared" si="331"/>
        <v>1.8851582740994814</v>
      </c>
      <c r="X855" s="23">
        <f t="shared" si="332"/>
        <v>0.14969609175906265</v>
      </c>
      <c r="Y855" s="23">
        <f t="shared" si="333"/>
        <v>2.2562611265226895</v>
      </c>
      <c r="Z855" s="23">
        <f t="shared" si="334"/>
        <v>4.4090441669242733</v>
      </c>
      <c r="AA855" s="23">
        <f t="shared" si="335"/>
        <v>0.51173475272683555</v>
      </c>
      <c r="AB855" s="23">
        <f t="shared" si="336"/>
        <v>1.9740603005427373</v>
      </c>
      <c r="AC855" s="23">
        <f t="shared" si="337"/>
        <v>2.7050637566463118</v>
      </c>
      <c r="AD855" s="23">
        <f t="shared" si="338"/>
        <v>59.221809016282116</v>
      </c>
      <c r="AE855" s="23">
        <f t="shared" si="339"/>
        <v>-0.15</v>
      </c>
      <c r="AF855" s="46">
        <f t="shared" si="340"/>
        <v>8.7832598050001723E-2</v>
      </c>
      <c r="AG855" s="23">
        <f t="shared" si="341"/>
        <v>0.41444934633332181</v>
      </c>
      <c r="AH855" s="23">
        <f t="shared" si="342"/>
        <v>1.5390718189606953</v>
      </c>
      <c r="AI855" s="155">
        <f t="shared" si="343"/>
        <v>8.8839164683616634E-2</v>
      </c>
      <c r="AJ855" s="155">
        <f t="shared" si="344"/>
        <v>6.2278536322455343E-2</v>
      </c>
      <c r="AK855" s="155">
        <f t="shared" si="345"/>
        <v>0.15111770100607197</v>
      </c>
      <c r="AL855" s="155">
        <f t="shared" si="346"/>
        <v>3.2138675263907746</v>
      </c>
    </row>
    <row r="856" spans="1:38" s="156" customFormat="1" x14ac:dyDescent="0.35">
      <c r="A856" s="23">
        <f>'Uitgebreide invoer'!A856</f>
        <v>596.39999999999964</v>
      </c>
      <c r="B856" s="23">
        <f t="shared" si="325"/>
        <v>0.70000000000004547</v>
      </c>
      <c r="C856" s="23">
        <f>'Uitgebreide invoer'!B856</f>
        <v>0.15</v>
      </c>
      <c r="D856" s="23" t="str">
        <f>'Uitgebreide invoer'!C856</f>
        <v>30 - Grasachtigen en ondergedoken soorten</v>
      </c>
      <c r="E856" s="23">
        <f>'Uitgebreide invoer'!D856</f>
        <v>30</v>
      </c>
      <c r="F856" s="23">
        <f>'Uitgebreide invoer'!E856</f>
        <v>1.5</v>
      </c>
      <c r="G856" s="23">
        <f>'Uitgebreide invoer'!F856</f>
        <v>1.2</v>
      </c>
      <c r="H856" s="23">
        <f>'Uitgebreide invoer'!G856</f>
        <v>1.2</v>
      </c>
      <c r="I856" s="23">
        <f>'Uitgebreide invoer'!H856</f>
        <v>1</v>
      </c>
      <c r="J856" s="24">
        <f>J855+(+H856-I856)/(MAX('Invoerblad heterogene watergang'!$H$9:$H$17))*B856</f>
        <v>1.1703999999999812</v>
      </c>
      <c r="K856" s="24">
        <f t="shared" si="347"/>
        <v>2.0616977408104069</v>
      </c>
      <c r="L856" s="79">
        <f t="shared" si="348"/>
        <v>0.89056484496891253</v>
      </c>
      <c r="M856" s="91">
        <f>'Uitgebreide invoer'!K856</f>
        <v>100</v>
      </c>
      <c r="N856" s="89">
        <f t="shared" si="326"/>
        <v>1.8703999999999812</v>
      </c>
      <c r="O856" s="93" t="str">
        <f>'Uitgebreide invoer'!L856</f>
        <v>Begroeiing volgt bodemverloop</v>
      </c>
      <c r="P856" s="23">
        <f t="shared" si="327"/>
        <v>0.7</v>
      </c>
      <c r="Q856" s="24">
        <f t="shared" si="328"/>
        <v>1.0469940593046826E-3</v>
      </c>
      <c r="R856" s="23">
        <f>'Uitgebreide invoer'!I856</f>
        <v>0</v>
      </c>
      <c r="S856" s="23">
        <f t="shared" si="329"/>
        <v>0</v>
      </c>
      <c r="T856" s="24">
        <f t="shared" si="349"/>
        <v>0.19056484496891257</v>
      </c>
      <c r="U856" s="23" t="str">
        <f>'Uitgebreide invoer'!J856</f>
        <v>Nee</v>
      </c>
      <c r="V856" s="23">
        <f t="shared" si="330"/>
        <v>0.28315025416973361</v>
      </c>
      <c r="W856" s="23">
        <f t="shared" si="331"/>
        <v>1.88709131983626</v>
      </c>
      <c r="X856" s="23">
        <f t="shared" si="332"/>
        <v>0.1500458675175837</v>
      </c>
      <c r="Y856" s="23">
        <f t="shared" si="333"/>
        <v>2.2583364286044496</v>
      </c>
      <c r="Z856" s="23">
        <f t="shared" si="334"/>
        <v>4.4109772126610522</v>
      </c>
      <c r="AA856" s="23">
        <f t="shared" si="335"/>
        <v>0.51198097830164069</v>
      </c>
      <c r="AB856" s="23">
        <f t="shared" si="336"/>
        <v>1.9751861744347159</v>
      </c>
      <c r="AC856" s="23">
        <f t="shared" si="337"/>
        <v>2.7183908438733999</v>
      </c>
      <c r="AD856" s="23">
        <f t="shared" si="338"/>
        <v>59.255585233041479</v>
      </c>
      <c r="AE856" s="23">
        <f t="shared" si="339"/>
        <v>-0.15</v>
      </c>
      <c r="AF856" s="46">
        <f t="shared" si="340"/>
        <v>8.8071053513665967E-2</v>
      </c>
      <c r="AG856" s="23">
        <f t="shared" si="341"/>
        <v>0.41285964324222685</v>
      </c>
      <c r="AH856" s="23">
        <f t="shared" si="342"/>
        <v>1.5380782841779155</v>
      </c>
      <c r="AI856" s="155">
        <f t="shared" si="343"/>
        <v>8.9079105469947184E-2</v>
      </c>
      <c r="AJ856" s="155">
        <f t="shared" si="344"/>
        <v>6.20402457196167E-2</v>
      </c>
      <c r="AK856" s="155">
        <f t="shared" si="345"/>
        <v>0.15111935118956388</v>
      </c>
      <c r="AL856" s="155">
        <f t="shared" si="346"/>
        <v>3.2170055225690404</v>
      </c>
    </row>
    <row r="857" spans="1:38" s="156" customFormat="1" x14ac:dyDescent="0.35">
      <c r="A857" s="23">
        <f>'Uitgebreide invoer'!A857</f>
        <v>597.09999999999968</v>
      </c>
      <c r="B857" s="23">
        <f t="shared" si="325"/>
        <v>0.70000000000004547</v>
      </c>
      <c r="C857" s="23">
        <f>'Uitgebreide invoer'!B857</f>
        <v>0.15</v>
      </c>
      <c r="D857" s="23" t="str">
        <f>'Uitgebreide invoer'!C857</f>
        <v>30 - Grasachtigen en ondergedoken soorten</v>
      </c>
      <c r="E857" s="23">
        <f>'Uitgebreide invoer'!D857</f>
        <v>30</v>
      </c>
      <c r="F857" s="23">
        <f>'Uitgebreide invoer'!E857</f>
        <v>1.5</v>
      </c>
      <c r="G857" s="23">
        <f>'Uitgebreide invoer'!F857</f>
        <v>1.2</v>
      </c>
      <c r="H857" s="23">
        <f>'Uitgebreide invoer'!G857</f>
        <v>1.2</v>
      </c>
      <c r="I857" s="23">
        <f>'Uitgebreide invoer'!H857</f>
        <v>1</v>
      </c>
      <c r="J857" s="24">
        <f>J856+(+H857-I857)/(MAX('Invoerblad heterogene watergang'!$H$9:$H$17))*B857</f>
        <v>1.1705999999999812</v>
      </c>
      <c r="K857" s="24">
        <f t="shared" si="347"/>
        <v>2.0624274329771404</v>
      </c>
      <c r="L857" s="79">
        <f t="shared" si="348"/>
        <v>0.8910977408104257</v>
      </c>
      <c r="M857" s="91">
        <f>'Uitgebreide invoer'!K857</f>
        <v>100</v>
      </c>
      <c r="N857" s="89">
        <f t="shared" si="326"/>
        <v>1.8705999999999812</v>
      </c>
      <c r="O857" s="93" t="str">
        <f>'Uitgebreide invoer'!L857</f>
        <v>Begroeiing volgt bodemverloop</v>
      </c>
      <c r="P857" s="23">
        <f t="shared" si="327"/>
        <v>0.7</v>
      </c>
      <c r="Q857" s="24">
        <f t="shared" si="328"/>
        <v>1.042417381047664E-3</v>
      </c>
      <c r="R857" s="23">
        <f>'Uitgebreide invoer'!I857</f>
        <v>0</v>
      </c>
      <c r="S857" s="23">
        <f t="shared" si="329"/>
        <v>0</v>
      </c>
      <c r="T857" s="24">
        <f t="shared" si="349"/>
        <v>0.19109774081042574</v>
      </c>
      <c r="U857" s="23" t="str">
        <f>'Uitgebreide invoer'!J857</f>
        <v>Nee</v>
      </c>
      <c r="V857" s="23">
        <f t="shared" si="330"/>
        <v>0.28409480878678384</v>
      </c>
      <c r="W857" s="23">
        <f t="shared" si="331"/>
        <v>1.8890127031173174</v>
      </c>
      <c r="X857" s="23">
        <f t="shared" si="332"/>
        <v>0.15039327597848351</v>
      </c>
      <c r="Y857" s="23">
        <f t="shared" si="333"/>
        <v>2.2604000644886777</v>
      </c>
      <c r="Z857" s="23">
        <f t="shared" si="334"/>
        <v>4.4128985959421092</v>
      </c>
      <c r="AA857" s="23">
        <f t="shared" si="335"/>
        <v>0.51222569822185215</v>
      </c>
      <c r="AB857" s="23">
        <f t="shared" si="336"/>
        <v>1.9763052557018939</v>
      </c>
      <c r="AC857" s="23">
        <f t="shared" si="337"/>
        <v>2.7316674523212936</v>
      </c>
      <c r="AD857" s="23">
        <f t="shared" si="338"/>
        <v>59.289157671056813</v>
      </c>
      <c r="AE857" s="23">
        <f t="shared" si="339"/>
        <v>-0.15</v>
      </c>
      <c r="AF857" s="46">
        <f t="shared" si="340"/>
        <v>8.830741348893778E-2</v>
      </c>
      <c r="AG857" s="23">
        <f t="shared" si="341"/>
        <v>0.41128391007374809</v>
      </c>
      <c r="AH857" s="23">
        <f t="shared" si="342"/>
        <v>1.5370941630983763</v>
      </c>
      <c r="AI857" s="155">
        <f t="shared" si="343"/>
        <v>8.9316931423214826E-2</v>
      </c>
      <c r="AJ857" s="155">
        <f t="shared" si="344"/>
        <v>6.1804048463985066E-2</v>
      </c>
      <c r="AK857" s="155">
        <f t="shared" si="345"/>
        <v>0.15112097988719989</v>
      </c>
      <c r="AL857" s="155">
        <f t="shared" si="346"/>
        <v>3.220135362642079</v>
      </c>
    </row>
    <row r="858" spans="1:38" s="156" customFormat="1" x14ac:dyDescent="0.35">
      <c r="A858" s="23">
        <f>'Uitgebreide invoer'!A858</f>
        <v>597.79999999999973</v>
      </c>
      <c r="B858" s="23">
        <f t="shared" si="325"/>
        <v>0.70000000000004547</v>
      </c>
      <c r="C858" s="23">
        <f>'Uitgebreide invoer'!B858</f>
        <v>0.15</v>
      </c>
      <c r="D858" s="23" t="str">
        <f>'Uitgebreide invoer'!C858</f>
        <v>30 - Grasachtigen en ondergedoken soorten</v>
      </c>
      <c r="E858" s="23">
        <f>'Uitgebreide invoer'!D858</f>
        <v>30</v>
      </c>
      <c r="F858" s="23">
        <f>'Uitgebreide invoer'!E858</f>
        <v>1.5</v>
      </c>
      <c r="G858" s="23">
        <f>'Uitgebreide invoer'!F858</f>
        <v>1.2</v>
      </c>
      <c r="H858" s="23">
        <f>'Uitgebreide invoer'!G858</f>
        <v>1.2</v>
      </c>
      <c r="I858" s="23">
        <f>'Uitgebreide invoer'!H858</f>
        <v>1</v>
      </c>
      <c r="J858" s="24">
        <f>J857+(+H858-I858)/(MAX('Invoerblad heterogene watergang'!$H$9:$H$17))*B858</f>
        <v>1.1707999999999812</v>
      </c>
      <c r="K858" s="24">
        <f t="shared" si="347"/>
        <v>2.0631539519799227</v>
      </c>
      <c r="L858" s="79">
        <f t="shared" si="348"/>
        <v>0.89162743297715918</v>
      </c>
      <c r="M858" s="91">
        <f>'Uitgebreide invoer'!K858</f>
        <v>100</v>
      </c>
      <c r="N858" s="89">
        <f t="shared" si="326"/>
        <v>1.8707999999999811</v>
      </c>
      <c r="O858" s="93" t="str">
        <f>'Uitgebreide invoer'!L858</f>
        <v>Begroeiing volgt bodemverloop</v>
      </c>
      <c r="P858" s="23">
        <f t="shared" si="327"/>
        <v>0.7</v>
      </c>
      <c r="Q858" s="24">
        <f t="shared" si="328"/>
        <v>1.0378842896892541E-3</v>
      </c>
      <c r="R858" s="23">
        <f>'Uitgebreide invoer'!I858</f>
        <v>0</v>
      </c>
      <c r="S858" s="23">
        <f t="shared" si="329"/>
        <v>0</v>
      </c>
      <c r="T858" s="24">
        <f t="shared" si="349"/>
        <v>0.19162743297715923</v>
      </c>
      <c r="U858" s="23" t="str">
        <f>'Uitgebreide invoer'!J858</f>
        <v>Nee</v>
      </c>
      <c r="V858" s="23">
        <f t="shared" si="330"/>
        <v>0.28503452917671457</v>
      </c>
      <c r="W858" s="23">
        <f t="shared" si="331"/>
        <v>1.8909225353846866</v>
      </c>
      <c r="X858" s="23">
        <f t="shared" si="332"/>
        <v>0.15073834270991304</v>
      </c>
      <c r="Y858" s="23">
        <f t="shared" si="333"/>
        <v>2.2624521384287486</v>
      </c>
      <c r="Z858" s="23">
        <f t="shared" si="334"/>
        <v>4.4148084282094784</v>
      </c>
      <c r="AA858" s="23">
        <f t="shared" si="335"/>
        <v>0.51246892707105196</v>
      </c>
      <c r="AB858" s="23">
        <f t="shared" si="336"/>
        <v>1.9774176092520341</v>
      </c>
      <c r="AC858" s="23">
        <f t="shared" si="337"/>
        <v>2.7448938125044888</v>
      </c>
      <c r="AD858" s="23">
        <f t="shared" si="338"/>
        <v>59.322528277561027</v>
      </c>
      <c r="AE858" s="23">
        <f t="shared" si="339"/>
        <v>-0.15</v>
      </c>
      <c r="AF858" s="46">
        <f t="shared" si="340"/>
        <v>8.8541702440069245E-2</v>
      </c>
      <c r="AG858" s="23">
        <f t="shared" si="341"/>
        <v>0.40972198373287166</v>
      </c>
      <c r="AH858" s="23">
        <f t="shared" si="342"/>
        <v>1.536119360590031</v>
      </c>
      <c r="AI858" s="155">
        <f t="shared" si="343"/>
        <v>8.9552667302835467E-2</v>
      </c>
      <c r="AJ858" s="155">
        <f t="shared" si="344"/>
        <v>6.1569920123927119E-2</v>
      </c>
      <c r="AK858" s="155">
        <f t="shared" si="345"/>
        <v>0.1511225874267626</v>
      </c>
      <c r="AL858" s="155">
        <f t="shared" si="346"/>
        <v>3.2232570126896656</v>
      </c>
    </row>
    <row r="859" spans="1:38" s="156" customFormat="1" x14ac:dyDescent="0.35">
      <c r="A859" s="23">
        <f>'Uitgebreide invoer'!A859</f>
        <v>598.49999999999977</v>
      </c>
      <c r="B859" s="23">
        <f t="shared" si="325"/>
        <v>0.70000000000004547</v>
      </c>
      <c r="C859" s="23">
        <f>'Uitgebreide invoer'!B859</f>
        <v>0.15</v>
      </c>
      <c r="D859" s="23" t="str">
        <f>'Uitgebreide invoer'!C859</f>
        <v>30 - Grasachtigen en ondergedoken soorten</v>
      </c>
      <c r="E859" s="23">
        <f>'Uitgebreide invoer'!D859</f>
        <v>30</v>
      </c>
      <c r="F859" s="23">
        <f>'Uitgebreide invoer'!E859</f>
        <v>1.5</v>
      </c>
      <c r="G859" s="23">
        <f>'Uitgebreide invoer'!F859</f>
        <v>1.2</v>
      </c>
      <c r="H859" s="23">
        <f>'Uitgebreide invoer'!G859</f>
        <v>1.2</v>
      </c>
      <c r="I859" s="23">
        <f>'Uitgebreide invoer'!H859</f>
        <v>1</v>
      </c>
      <c r="J859" s="24">
        <f>J858+(+H859-I859)/(MAX('Invoerblad heterogene watergang'!$H$9:$H$17))*B859</f>
        <v>1.1709999999999812</v>
      </c>
      <c r="K859" s="24">
        <f t="shared" si="347"/>
        <v>2.0638773279380365</v>
      </c>
      <c r="L859" s="79">
        <f t="shared" si="348"/>
        <v>0.89215395197994152</v>
      </c>
      <c r="M859" s="91">
        <f>'Uitgebreide invoer'!K859</f>
        <v>100</v>
      </c>
      <c r="N859" s="89">
        <f t="shared" si="326"/>
        <v>1.8709999999999811</v>
      </c>
      <c r="O859" s="93" t="str">
        <f>'Uitgebreide invoer'!L859</f>
        <v>Begroeiing volgt bodemverloop</v>
      </c>
      <c r="P859" s="23">
        <f t="shared" si="327"/>
        <v>0.7</v>
      </c>
      <c r="Q859" s="24">
        <f t="shared" si="328"/>
        <v>1.0333942258770208E-3</v>
      </c>
      <c r="R859" s="23">
        <f>'Uitgebreide invoer'!I859</f>
        <v>0</v>
      </c>
      <c r="S859" s="23">
        <f t="shared" si="329"/>
        <v>0</v>
      </c>
      <c r="T859" s="24">
        <f t="shared" si="349"/>
        <v>0.19215395197994156</v>
      </c>
      <c r="U859" s="23" t="str">
        <f>'Uitgebreide invoer'!J859</f>
        <v>Nee</v>
      </c>
      <c r="V859" s="23">
        <f t="shared" si="330"/>
        <v>0.28596945426819437</v>
      </c>
      <c r="W859" s="23">
        <f t="shared" si="331"/>
        <v>1.8928209266467244</v>
      </c>
      <c r="X859" s="23">
        <f t="shared" si="332"/>
        <v>0.15108109290338992</v>
      </c>
      <c r="Y859" s="23">
        <f t="shared" si="333"/>
        <v>2.2644927534260715</v>
      </c>
      <c r="Z859" s="23">
        <f t="shared" si="334"/>
        <v>4.4167068194715169</v>
      </c>
      <c r="AA859" s="23">
        <f t="shared" si="335"/>
        <v>0.51271067924246561</v>
      </c>
      <c r="AB859" s="23">
        <f t="shared" si="336"/>
        <v>1.9785232991578772</v>
      </c>
      <c r="AC859" s="23">
        <f t="shared" si="337"/>
        <v>2.7580701551369966</v>
      </c>
      <c r="AD859" s="23">
        <f t="shared" si="338"/>
        <v>59.355698974736313</v>
      </c>
      <c r="AE859" s="23">
        <f t="shared" si="339"/>
        <v>-0.15</v>
      </c>
      <c r="AF859" s="46">
        <f t="shared" si="340"/>
        <v>8.8773944505162558E-2</v>
      </c>
      <c r="AG859" s="23">
        <f t="shared" si="341"/>
        <v>0.40817370329891628</v>
      </c>
      <c r="AH859" s="23">
        <f t="shared" si="342"/>
        <v>1.5351537824923973</v>
      </c>
      <c r="AI859" s="155">
        <f t="shared" si="343"/>
        <v>8.9786337536888181E-2</v>
      </c>
      <c r="AJ859" s="155">
        <f t="shared" si="344"/>
        <v>6.133783659338711E-2</v>
      </c>
      <c r="AK859" s="155">
        <f t="shared" si="345"/>
        <v>0.15112417413027529</v>
      </c>
      <c r="AL859" s="155">
        <f t="shared" si="346"/>
        <v>3.2263704407772753</v>
      </c>
    </row>
    <row r="860" spans="1:38" s="156" customFormat="1" x14ac:dyDescent="0.35">
      <c r="A860" s="23">
        <f>'Uitgebreide invoer'!A860</f>
        <v>599.19999999999982</v>
      </c>
      <c r="B860" s="23">
        <f t="shared" si="325"/>
        <v>0.70000000000004547</v>
      </c>
      <c r="C860" s="23">
        <f>'Uitgebreide invoer'!B860</f>
        <v>0.15</v>
      </c>
      <c r="D860" s="23" t="str">
        <f>'Uitgebreide invoer'!C860</f>
        <v>30 - Grasachtigen en ondergedoken soorten</v>
      </c>
      <c r="E860" s="23">
        <f>'Uitgebreide invoer'!D860</f>
        <v>30</v>
      </c>
      <c r="F860" s="23">
        <f>'Uitgebreide invoer'!E860</f>
        <v>1.5</v>
      </c>
      <c r="G860" s="23">
        <f>'Uitgebreide invoer'!F860</f>
        <v>1.2</v>
      </c>
      <c r="H860" s="23">
        <f>'Uitgebreide invoer'!G860</f>
        <v>1.2</v>
      </c>
      <c r="I860" s="23">
        <f>'Uitgebreide invoer'!H860</f>
        <v>1</v>
      </c>
      <c r="J860" s="24">
        <f>J859+(+H860-I860)/(MAX('Invoerblad heterogene watergang'!$H$9:$H$17))*B860</f>
        <v>1.1711999999999811</v>
      </c>
      <c r="K860" s="24">
        <f t="shared" si="347"/>
        <v>2.0645975905852008</v>
      </c>
      <c r="L860" s="79">
        <f t="shared" si="348"/>
        <v>0.89267732793805532</v>
      </c>
      <c r="M860" s="91">
        <f>'Uitgebreide invoer'!K860</f>
        <v>100</v>
      </c>
      <c r="N860" s="89">
        <f t="shared" si="326"/>
        <v>1.8711999999999811</v>
      </c>
      <c r="O860" s="93" t="str">
        <f>'Uitgebreide invoer'!L860</f>
        <v>Begroeiing volgt bodemverloop</v>
      </c>
      <c r="P860" s="23">
        <f t="shared" si="327"/>
        <v>0.7</v>
      </c>
      <c r="Q860" s="24">
        <f t="shared" si="328"/>
        <v>1.0289466388063693E-3</v>
      </c>
      <c r="R860" s="23">
        <f>'Uitgebreide invoer'!I860</f>
        <v>0</v>
      </c>
      <c r="S860" s="23">
        <f t="shared" si="329"/>
        <v>0</v>
      </c>
      <c r="T860" s="24">
        <f t="shared" si="349"/>
        <v>0.19267732793805536</v>
      </c>
      <c r="U860" s="23" t="str">
        <f>'Uitgebreide invoer'!J860</f>
        <v>Nee</v>
      </c>
      <c r="V860" s="23">
        <f t="shared" si="330"/>
        <v>0.28689962257768981</v>
      </c>
      <c r="W860" s="23">
        <f t="shared" si="331"/>
        <v>1.8947079855000488</v>
      </c>
      <c r="X860" s="23">
        <f t="shared" si="332"/>
        <v>0.15142155138063221</v>
      </c>
      <c r="Y860" s="23">
        <f t="shared" si="333"/>
        <v>2.2665220112476057</v>
      </c>
      <c r="Z860" s="23">
        <f t="shared" si="334"/>
        <v>4.4185938783248409</v>
      </c>
      <c r="AA860" s="23">
        <f t="shared" si="335"/>
        <v>0.5129509689419296</v>
      </c>
      <c r="AB860" s="23">
        <f t="shared" si="336"/>
        <v>1.9796223886699158</v>
      </c>
      <c r="AC860" s="23">
        <f t="shared" si="337"/>
        <v>2.7711967110690714</v>
      </c>
      <c r="AD860" s="23">
        <f t="shared" si="338"/>
        <v>59.388671660097472</v>
      </c>
      <c r="AE860" s="23">
        <f t="shared" si="339"/>
        <v>-0.15</v>
      </c>
      <c r="AF860" s="46">
        <f t="shared" si="340"/>
        <v>8.9004163500235503E-2</v>
      </c>
      <c r="AG860" s="23">
        <f t="shared" si="341"/>
        <v>0.40663890999842994</v>
      </c>
      <c r="AH860" s="23">
        <f t="shared" si="342"/>
        <v>1.534197335613023</v>
      </c>
      <c r="AI860" s="155">
        <f t="shared" si="343"/>
        <v>9.0017966226280499E-2</v>
      </c>
      <c r="AJ860" s="155">
        <f t="shared" si="344"/>
        <v>6.1107774087832377E-2</v>
      </c>
      <c r="AK860" s="155">
        <f t="shared" si="345"/>
        <v>0.15112574031411288</v>
      </c>
      <c r="AL860" s="155">
        <f t="shared" si="346"/>
        <v>3.2294756168957939</v>
      </c>
    </row>
    <row r="861" spans="1:38" s="156" customFormat="1" x14ac:dyDescent="0.35">
      <c r="A861" s="23">
        <f>'Uitgebreide invoer'!A861</f>
        <v>599.89999999999986</v>
      </c>
      <c r="B861" s="23">
        <f t="shared" si="325"/>
        <v>0.70000000000004547</v>
      </c>
      <c r="C861" s="23">
        <f>'Uitgebreide invoer'!B861</f>
        <v>0.15</v>
      </c>
      <c r="D861" s="23" t="str">
        <f>'Uitgebreide invoer'!C861</f>
        <v>30 - Grasachtigen en ondergedoken soorten</v>
      </c>
      <c r="E861" s="23">
        <f>'Uitgebreide invoer'!D861</f>
        <v>30</v>
      </c>
      <c r="F861" s="23">
        <f>'Uitgebreide invoer'!E861</f>
        <v>1.5</v>
      </c>
      <c r="G861" s="23">
        <f>'Uitgebreide invoer'!F861</f>
        <v>1.2</v>
      </c>
      <c r="H861" s="23">
        <f>'Uitgebreide invoer'!G861</f>
        <v>1.2</v>
      </c>
      <c r="I861" s="23">
        <f>'Uitgebreide invoer'!H861</f>
        <v>1</v>
      </c>
      <c r="J861" s="24">
        <f>J860+(+H861-I861)/(MAX('Invoerblad heterogene watergang'!$H$9:$H$17))*B861</f>
        <v>1.1713999999999811</v>
      </c>
      <c r="K861" s="24">
        <f t="shared" si="347"/>
        <v>2.0653147692754574</v>
      </c>
      <c r="L861" s="79">
        <f t="shared" si="348"/>
        <v>0.89319759058521964</v>
      </c>
      <c r="M861" s="91">
        <f>'Uitgebreide invoer'!K861</f>
        <v>100</v>
      </c>
      <c r="N861" s="89">
        <f t="shared" si="326"/>
        <v>1.8713999999999811</v>
      </c>
      <c r="O861" s="93" t="str">
        <f>'Uitgebreide invoer'!L861</f>
        <v>Begroeiing volgt bodemverloop</v>
      </c>
      <c r="P861" s="23">
        <f t="shared" si="327"/>
        <v>0.7</v>
      </c>
      <c r="Q861" s="24">
        <f t="shared" si="328"/>
        <v>1.0245409860807836E-3</v>
      </c>
      <c r="R861" s="23">
        <f>'Uitgebreide invoer'!I861</f>
        <v>0</v>
      </c>
      <c r="S861" s="23">
        <f t="shared" si="329"/>
        <v>0</v>
      </c>
      <c r="T861" s="24">
        <f t="shared" si="349"/>
        <v>0.19319759058521968</v>
      </c>
      <c r="U861" s="23" t="str">
        <f>'Uitgebreide invoer'!J861</f>
        <v>Nee</v>
      </c>
      <c r="V861" s="23">
        <f t="shared" si="330"/>
        <v>0.28782507221416481</v>
      </c>
      <c r="W861" s="23">
        <f t="shared" si="331"/>
        <v>1.8965838191511084</v>
      </c>
      <c r="X861" s="23">
        <f t="shared" si="332"/>
        <v>0.15175974260024658</v>
      </c>
      <c r="Y861" s="23">
        <f t="shared" si="333"/>
        <v>2.2685400124431259</v>
      </c>
      <c r="Z861" s="23">
        <f t="shared" si="334"/>
        <v>4.4204697119759002</v>
      </c>
      <c r="AA861" s="23">
        <f t="shared" si="335"/>
        <v>0.51318981019080756</v>
      </c>
      <c r="AB861" s="23">
        <f t="shared" si="336"/>
        <v>1.980714940228961</v>
      </c>
      <c r="AC861" s="23">
        <f t="shared" si="337"/>
        <v>2.7842737112264984</v>
      </c>
      <c r="AD861" s="23">
        <f t="shared" si="338"/>
        <v>59.421448206868831</v>
      </c>
      <c r="AE861" s="23">
        <f t="shared" si="339"/>
        <v>-0.15</v>
      </c>
      <c r="AF861" s="46">
        <f t="shared" si="340"/>
        <v>8.9232382923271902E-2</v>
      </c>
      <c r="AG861" s="23">
        <f t="shared" si="341"/>
        <v>0.40511744717818732</v>
      </c>
      <c r="AH861" s="23">
        <f t="shared" si="342"/>
        <v>1.5332499277235732</v>
      </c>
      <c r="AI861" s="155">
        <f t="shared" si="343"/>
        <v>9.0247577148896238E-2</v>
      </c>
      <c r="AJ861" s="155">
        <f t="shared" si="344"/>
        <v>6.0879709140213609E-2</v>
      </c>
      <c r="AK861" s="155">
        <f t="shared" si="345"/>
        <v>0.15112728628910985</v>
      </c>
      <c r="AL861" s="155">
        <f t="shared" si="346"/>
        <v>3.2325725129029586</v>
      </c>
    </row>
    <row r="862" spans="1:38" s="156" customFormat="1" x14ac:dyDescent="0.35">
      <c r="A862" s="23">
        <f>'Uitgebreide invoer'!A862</f>
        <v>600.59999999999991</v>
      </c>
      <c r="B862" s="23">
        <f t="shared" si="325"/>
        <v>0.70000000000004547</v>
      </c>
      <c r="C862" s="23">
        <f>'Uitgebreide invoer'!B862</f>
        <v>0.1</v>
      </c>
      <c r="D862" s="23" t="str">
        <f>'Uitgebreide invoer'!C862</f>
        <v>200 - Drijvend fonteinkruid</v>
      </c>
      <c r="E862" s="23">
        <f>'Uitgebreide invoer'!D862</f>
        <v>200</v>
      </c>
      <c r="F862" s="23">
        <f>'Uitgebreide invoer'!E862</f>
        <v>1.5</v>
      </c>
      <c r="G862" s="23">
        <f>'Uitgebreide invoer'!F862</f>
        <v>1.2</v>
      </c>
      <c r="H862" s="23">
        <f>'Uitgebreide invoer'!G862</f>
        <v>1.2</v>
      </c>
      <c r="I862" s="23">
        <f>'Uitgebreide invoer'!H862</f>
        <v>1</v>
      </c>
      <c r="J862" s="24">
        <f>J861+(+H862-I862)/(MAX('Invoerblad heterogene watergang'!$H$9:$H$17))*B862</f>
        <v>1.1715999999999811</v>
      </c>
      <c r="K862" s="24">
        <f t="shared" si="347"/>
        <v>2.0654284262344511</v>
      </c>
      <c r="L862" s="79">
        <f t="shared" si="348"/>
        <v>0.89371476927547633</v>
      </c>
      <c r="M862" s="91">
        <f>'Uitgebreide invoer'!K862</f>
        <v>100</v>
      </c>
      <c r="N862" s="89">
        <f t="shared" si="326"/>
        <v>1.8715999999999811</v>
      </c>
      <c r="O862" s="93" t="str">
        <f>'Uitgebreide invoer'!L862</f>
        <v>Begroeiing volgt bodemverloop</v>
      </c>
      <c r="P862" s="23">
        <f t="shared" si="327"/>
        <v>0.7</v>
      </c>
      <c r="Q862" s="24">
        <f t="shared" si="328"/>
        <v>1.6236708427653683E-4</v>
      </c>
      <c r="R862" s="23">
        <f>'Uitgebreide invoer'!I862</f>
        <v>0</v>
      </c>
      <c r="S862" s="23">
        <f t="shared" si="329"/>
        <v>0</v>
      </c>
      <c r="T862" s="24">
        <f t="shared" si="349"/>
        <v>0.19371476927547637</v>
      </c>
      <c r="U862" s="23" t="str">
        <f>'Uitgebreide invoer'!J862</f>
        <v>Nee</v>
      </c>
      <c r="V862" s="23">
        <f t="shared" si="330"/>
        <v>0.28874584088374816</v>
      </c>
      <c r="W862" s="23">
        <f t="shared" si="331"/>
        <v>1.8984485334374062</v>
      </c>
      <c r="X862" s="23">
        <f t="shared" si="332"/>
        <v>0.15209569066427811</v>
      </c>
      <c r="Y862" s="23">
        <f t="shared" si="333"/>
        <v>2.2705468563622486</v>
      </c>
      <c r="Z862" s="23">
        <f t="shared" si="334"/>
        <v>4.4223344262621982</v>
      </c>
      <c r="AA862" s="23">
        <f t="shared" si="335"/>
        <v>0.51342721682885883</v>
      </c>
      <c r="AB862" s="23">
        <f t="shared" si="336"/>
        <v>1.9818010154785004</v>
      </c>
      <c r="AC862" s="23">
        <f t="shared" si="337"/>
        <v>2.7973013865524727</v>
      </c>
      <c r="AD862" s="23">
        <f t="shared" si="338"/>
        <v>396.36020309570006</v>
      </c>
      <c r="AE862" s="23">
        <f t="shared" si="339"/>
        <v>-0.1</v>
      </c>
      <c r="AF862" s="46">
        <f t="shared" si="340"/>
        <v>3.5688928724985775E-2</v>
      </c>
      <c r="AG862" s="23">
        <f t="shared" si="341"/>
        <v>0.64311071275014231</v>
      </c>
      <c r="AH862" s="23">
        <f t="shared" si="342"/>
        <v>1.7463575422640618</v>
      </c>
      <c r="AI862" s="155">
        <f t="shared" si="343"/>
        <v>3.6094481745333612E-2</v>
      </c>
      <c r="AJ862" s="155">
        <f t="shared" si="344"/>
        <v>6.435585049990479E-2</v>
      </c>
      <c r="AK862" s="155">
        <f t="shared" si="345"/>
        <v>0.1004503322452384</v>
      </c>
      <c r="AL862" s="155">
        <f t="shared" si="346"/>
        <v>5.3908326189162832</v>
      </c>
    </row>
    <row r="863" spans="1:38" s="156" customFormat="1" x14ac:dyDescent="0.35">
      <c r="A863" s="23">
        <f>'Uitgebreide invoer'!A863</f>
        <v>601.29999999999995</v>
      </c>
      <c r="B863" s="23">
        <f t="shared" si="325"/>
        <v>0.70000000000004547</v>
      </c>
      <c r="C863" s="23">
        <f>'Uitgebreide invoer'!B863</f>
        <v>0.1</v>
      </c>
      <c r="D863" s="23" t="str">
        <f>'Uitgebreide invoer'!C863</f>
        <v>200 - Drijvend fonteinkruid</v>
      </c>
      <c r="E863" s="23">
        <f>'Uitgebreide invoer'!D863</f>
        <v>200</v>
      </c>
      <c r="F863" s="23">
        <f>'Uitgebreide invoer'!E863</f>
        <v>1.5</v>
      </c>
      <c r="G863" s="23">
        <f>'Uitgebreide invoer'!F863</f>
        <v>1.2</v>
      </c>
      <c r="H863" s="23">
        <f>'Uitgebreide invoer'!G863</f>
        <v>1.2</v>
      </c>
      <c r="I863" s="23">
        <f>'Uitgebreide invoer'!H863</f>
        <v>1</v>
      </c>
      <c r="J863" s="24">
        <f>J862+(+H863-I863)/(MAX('Invoerblad heterogene watergang'!$H$9:$H$17))*B863</f>
        <v>1.1717999999999811</v>
      </c>
      <c r="K863" s="24">
        <f t="shared" si="347"/>
        <v>2.0655421297141037</v>
      </c>
      <c r="L863" s="79">
        <f t="shared" si="348"/>
        <v>0.89362842623447003</v>
      </c>
      <c r="M863" s="91">
        <f>'Uitgebreide invoer'!K863</f>
        <v>100</v>
      </c>
      <c r="N863" s="89">
        <f t="shared" si="326"/>
        <v>1.871799999999981</v>
      </c>
      <c r="O863" s="93" t="str">
        <f>'Uitgebreide invoer'!L863</f>
        <v>Begroeiing volgt bodemverloop</v>
      </c>
      <c r="P863" s="23">
        <f t="shared" si="327"/>
        <v>0.7</v>
      </c>
      <c r="Q863" s="24">
        <f t="shared" si="328"/>
        <v>1.6243354236067216E-4</v>
      </c>
      <c r="R863" s="23">
        <f>'Uitgebreide invoer'!I863</f>
        <v>0</v>
      </c>
      <c r="S863" s="23">
        <f t="shared" si="329"/>
        <v>0</v>
      </c>
      <c r="T863" s="24">
        <f t="shared" si="349"/>
        <v>0.19362842623447007</v>
      </c>
      <c r="U863" s="23" t="str">
        <f>'Uitgebreide invoer'!J863</f>
        <v>Nee</v>
      </c>
      <c r="V863" s="23">
        <f t="shared" si="330"/>
        <v>0.28859206265042053</v>
      </c>
      <c r="W863" s="23">
        <f t="shared" si="331"/>
        <v>1.8981372191757786</v>
      </c>
      <c r="X863" s="23">
        <f t="shared" si="332"/>
        <v>0.15203962060010331</v>
      </c>
      <c r="Y863" s="23">
        <f t="shared" si="333"/>
        <v>2.2702117577428074</v>
      </c>
      <c r="Z863" s="23">
        <f t="shared" si="334"/>
        <v>4.4220231120005709</v>
      </c>
      <c r="AA863" s="23">
        <f t="shared" si="335"/>
        <v>0.51338758306845189</v>
      </c>
      <c r="AB863" s="23">
        <f t="shared" si="336"/>
        <v>1.9816196950923868</v>
      </c>
      <c r="AC863" s="23">
        <f t="shared" si="337"/>
        <v>2.7951244600358454</v>
      </c>
      <c r="AD863" s="23">
        <f t="shared" si="338"/>
        <v>396.32393901847735</v>
      </c>
      <c r="AE863" s="23">
        <f t="shared" si="339"/>
        <v>-0.1</v>
      </c>
      <c r="AF863" s="46">
        <f t="shared" si="340"/>
        <v>3.5668460963427899E-2</v>
      </c>
      <c r="AG863" s="23">
        <f t="shared" si="341"/>
        <v>0.64331539036572094</v>
      </c>
      <c r="AH863" s="23">
        <f t="shared" si="342"/>
        <v>1.7466849198649141</v>
      </c>
      <c r="AI863" s="155">
        <f t="shared" si="343"/>
        <v>3.6073861203668976E-2</v>
      </c>
      <c r="AJ863" s="155">
        <f t="shared" si="344"/>
        <v>6.4376301337106284E-2</v>
      </c>
      <c r="AK863" s="155">
        <f t="shared" si="345"/>
        <v>0.10045016254077527</v>
      </c>
      <c r="AL863" s="155">
        <f t="shared" si="346"/>
        <v>5.3907908123161121</v>
      </c>
    </row>
    <row r="864" spans="1:38" s="156" customFormat="1" x14ac:dyDescent="0.35">
      <c r="A864" s="23">
        <f>'Uitgebreide invoer'!A864</f>
        <v>602</v>
      </c>
      <c r="B864" s="23">
        <f t="shared" si="325"/>
        <v>0.70000000000004547</v>
      </c>
      <c r="C864" s="23">
        <f>'Uitgebreide invoer'!B864</f>
        <v>0.1</v>
      </c>
      <c r="D864" s="23" t="str">
        <f>'Uitgebreide invoer'!C864</f>
        <v>200 - Drijvend fonteinkruid</v>
      </c>
      <c r="E864" s="23">
        <f>'Uitgebreide invoer'!D864</f>
        <v>200</v>
      </c>
      <c r="F864" s="23">
        <f>'Uitgebreide invoer'!E864</f>
        <v>1.5</v>
      </c>
      <c r="G864" s="23">
        <f>'Uitgebreide invoer'!F864</f>
        <v>1.2</v>
      </c>
      <c r="H864" s="23">
        <f>'Uitgebreide invoer'!G864</f>
        <v>1.2</v>
      </c>
      <c r="I864" s="23">
        <f>'Uitgebreide invoer'!H864</f>
        <v>1</v>
      </c>
      <c r="J864" s="24">
        <f>J863+(+H864-I864)/(MAX('Invoerblad heterogene watergang'!$H$9:$H$17))*B864</f>
        <v>1.1719999999999811</v>
      </c>
      <c r="K864" s="24">
        <f t="shared" si="347"/>
        <v>2.0656558796999631</v>
      </c>
      <c r="L864" s="79">
        <f t="shared" si="348"/>
        <v>0.89354212971412261</v>
      </c>
      <c r="M864" s="91">
        <f>'Uitgebreide invoer'!K864</f>
        <v>100</v>
      </c>
      <c r="N864" s="89">
        <f t="shared" si="326"/>
        <v>1.871999999999981</v>
      </c>
      <c r="O864" s="93" t="str">
        <f>'Uitgebreide invoer'!L864</f>
        <v>Begroeiing volgt bodemverloop</v>
      </c>
      <c r="P864" s="23">
        <f t="shared" si="327"/>
        <v>0.7</v>
      </c>
      <c r="Q864" s="24">
        <f t="shared" si="328"/>
        <v>1.6249997979895028E-4</v>
      </c>
      <c r="R864" s="23">
        <f>'Uitgebreide invoer'!I864</f>
        <v>0</v>
      </c>
      <c r="S864" s="23">
        <f t="shared" si="329"/>
        <v>0</v>
      </c>
      <c r="T864" s="24">
        <f t="shared" si="349"/>
        <v>0.19354212971412266</v>
      </c>
      <c r="U864" s="23" t="str">
        <f>'Uitgebreide invoer'!J864</f>
        <v>Nee</v>
      </c>
      <c r="V864" s="23">
        <f t="shared" si="330"/>
        <v>0.2884383896183646</v>
      </c>
      <c r="W864" s="23">
        <f t="shared" si="331"/>
        <v>1.8978260726467717</v>
      </c>
      <c r="X864" s="23">
        <f t="shared" si="332"/>
        <v>0.15198357414075295</v>
      </c>
      <c r="Y864" s="23">
        <f t="shared" si="333"/>
        <v>2.2698768620180219</v>
      </c>
      <c r="Z864" s="23">
        <f t="shared" si="334"/>
        <v>4.4217119654715642</v>
      </c>
      <c r="AA864" s="23">
        <f t="shared" si="335"/>
        <v>0.51334797013987443</v>
      </c>
      <c r="AB864" s="23">
        <f t="shared" si="336"/>
        <v>1.9814384723996572</v>
      </c>
      <c r="AC864" s="23">
        <f t="shared" si="337"/>
        <v>2.7929494892516709</v>
      </c>
      <c r="AD864" s="23">
        <f t="shared" si="338"/>
        <v>396.28769447993142</v>
      </c>
      <c r="AE864" s="23">
        <f t="shared" si="339"/>
        <v>-0.1</v>
      </c>
      <c r="AF864" s="46">
        <f t="shared" si="340"/>
        <v>3.5648003030442951E-2</v>
      </c>
      <c r="AG864" s="23">
        <f t="shared" si="341"/>
        <v>0.64351996969557046</v>
      </c>
      <c r="AH864" s="23">
        <f t="shared" si="342"/>
        <v>1.7470122042353289</v>
      </c>
      <c r="AI864" s="155">
        <f t="shared" si="343"/>
        <v>3.6053250506717212E-2</v>
      </c>
      <c r="AJ864" s="155">
        <f t="shared" si="344"/>
        <v>6.4396742347561431E-2</v>
      </c>
      <c r="AK864" s="155">
        <f t="shared" si="345"/>
        <v>0.10044999285427864</v>
      </c>
      <c r="AL864" s="155">
        <f t="shared" si="346"/>
        <v>5.3907493130545703</v>
      </c>
    </row>
    <row r="865" spans="1:38" s="156" customFormat="1" x14ac:dyDescent="0.35">
      <c r="A865" s="23">
        <f>'Uitgebreide invoer'!A865</f>
        <v>602.70000000000005</v>
      </c>
      <c r="B865" s="23">
        <f t="shared" si="325"/>
        <v>0.70000000000004547</v>
      </c>
      <c r="C865" s="23">
        <f>'Uitgebreide invoer'!B865</f>
        <v>0.1</v>
      </c>
      <c r="D865" s="23" t="str">
        <f>'Uitgebreide invoer'!C865</f>
        <v>200 - Drijvend fonteinkruid</v>
      </c>
      <c r="E865" s="23">
        <f>'Uitgebreide invoer'!D865</f>
        <v>200</v>
      </c>
      <c r="F865" s="23">
        <f>'Uitgebreide invoer'!E865</f>
        <v>1.5</v>
      </c>
      <c r="G865" s="23">
        <f>'Uitgebreide invoer'!F865</f>
        <v>1.2</v>
      </c>
      <c r="H865" s="23">
        <f>'Uitgebreide invoer'!G865</f>
        <v>1.2</v>
      </c>
      <c r="I865" s="23">
        <f>'Uitgebreide invoer'!H865</f>
        <v>1</v>
      </c>
      <c r="J865" s="24">
        <f>J864+(+H865-I865)/(MAX('Invoerblad heterogene watergang'!$H$9:$H$17))*B865</f>
        <v>1.172199999999981</v>
      </c>
      <c r="K865" s="24">
        <f t="shared" si="347"/>
        <v>2.0657696761775624</v>
      </c>
      <c r="L865" s="79">
        <f t="shared" si="348"/>
        <v>0.89345587969998208</v>
      </c>
      <c r="M865" s="91">
        <f>'Uitgebreide invoer'!K865</f>
        <v>100</v>
      </c>
      <c r="N865" s="89">
        <f t="shared" si="326"/>
        <v>1.872199999999981</v>
      </c>
      <c r="O865" s="93" t="str">
        <f>'Uitgebreide invoer'!L865</f>
        <v>Begroeiing volgt bodemverloop</v>
      </c>
      <c r="P865" s="23">
        <f t="shared" si="327"/>
        <v>0.7</v>
      </c>
      <c r="Q865" s="24">
        <f t="shared" si="328"/>
        <v>1.625663965703227E-4</v>
      </c>
      <c r="R865" s="23">
        <f>'Uitgebreide invoer'!I865</f>
        <v>0</v>
      </c>
      <c r="S865" s="23">
        <f t="shared" si="329"/>
        <v>0</v>
      </c>
      <c r="T865" s="24">
        <f t="shared" si="349"/>
        <v>0.19345587969998213</v>
      </c>
      <c r="U865" s="23" t="str">
        <f>'Uitgebreide invoer'!J865</f>
        <v>Nee</v>
      </c>
      <c r="V865" s="23">
        <f t="shared" si="330"/>
        <v>0.28828482172571951</v>
      </c>
      <c r="W865" s="23">
        <f t="shared" si="331"/>
        <v>1.8975150937982785</v>
      </c>
      <c r="X865" s="23">
        <f t="shared" si="332"/>
        <v>0.15192755128427271</v>
      </c>
      <c r="Y865" s="23">
        <f t="shared" si="333"/>
        <v>2.2695421690956818</v>
      </c>
      <c r="Z865" s="23">
        <f t="shared" si="334"/>
        <v>4.4214009866230706</v>
      </c>
      <c r="AA865" s="23">
        <f t="shared" si="335"/>
        <v>0.51330837803722662</v>
      </c>
      <c r="AB865" s="23">
        <f t="shared" si="336"/>
        <v>1.9812573473699624</v>
      </c>
      <c r="AC865" s="23">
        <f t="shared" si="337"/>
        <v>2.7907764725637478</v>
      </c>
      <c r="AD865" s="23">
        <f t="shared" si="338"/>
        <v>396.25146947399247</v>
      </c>
      <c r="AE865" s="23">
        <f t="shared" si="339"/>
        <v>-0.1</v>
      </c>
      <c r="AF865" s="46">
        <f t="shared" si="340"/>
        <v>3.562755492922963E-2</v>
      </c>
      <c r="AG865" s="23">
        <f t="shared" si="341"/>
        <v>0.64372445070770368</v>
      </c>
      <c r="AH865" s="23">
        <f t="shared" si="342"/>
        <v>1.7473393953914202</v>
      </c>
      <c r="AI865" s="155">
        <f t="shared" si="343"/>
        <v>3.6032649657773544E-2</v>
      </c>
      <c r="AJ865" s="155">
        <f t="shared" si="344"/>
        <v>6.4417173528082183E-2</v>
      </c>
      <c r="AK865" s="155">
        <f t="shared" si="345"/>
        <v>0.10044982318585573</v>
      </c>
      <c r="AL865" s="155">
        <f t="shared" si="346"/>
        <v>5.3907081207416168</v>
      </c>
    </row>
    <row r="866" spans="1:38" s="156" customFormat="1" x14ac:dyDescent="0.35">
      <c r="A866" s="23">
        <f>'Uitgebreide invoer'!A866</f>
        <v>603.40000000000009</v>
      </c>
      <c r="B866" s="23">
        <f t="shared" si="325"/>
        <v>0.70000000000004547</v>
      </c>
      <c r="C866" s="23">
        <f>'Uitgebreide invoer'!B866</f>
        <v>0.1</v>
      </c>
      <c r="D866" s="23" t="str">
        <f>'Uitgebreide invoer'!C866</f>
        <v>200 - Drijvend fonteinkruid</v>
      </c>
      <c r="E866" s="23">
        <f>'Uitgebreide invoer'!D866</f>
        <v>200</v>
      </c>
      <c r="F866" s="23">
        <f>'Uitgebreide invoer'!E866</f>
        <v>1.5</v>
      </c>
      <c r="G866" s="23">
        <f>'Uitgebreide invoer'!F866</f>
        <v>1.2</v>
      </c>
      <c r="H866" s="23">
        <f>'Uitgebreide invoer'!G866</f>
        <v>1.2</v>
      </c>
      <c r="I866" s="23">
        <f>'Uitgebreide invoer'!H866</f>
        <v>1</v>
      </c>
      <c r="J866" s="24">
        <f>J865+(+H866-I866)/(MAX('Invoerblad heterogene watergang'!$H$9:$H$17))*B866</f>
        <v>1.172399999999981</v>
      </c>
      <c r="K866" s="24">
        <f t="shared" si="347"/>
        <v>2.0658835191324201</v>
      </c>
      <c r="L866" s="79">
        <f t="shared" si="348"/>
        <v>0.89336967617758134</v>
      </c>
      <c r="M866" s="91">
        <f>'Uitgebreide invoer'!K866</f>
        <v>100</v>
      </c>
      <c r="N866" s="89">
        <f t="shared" si="326"/>
        <v>1.872399999999981</v>
      </c>
      <c r="O866" s="93" t="str">
        <f>'Uitgebreide invoer'!L866</f>
        <v>Begroeiing volgt bodemverloop</v>
      </c>
      <c r="P866" s="23">
        <f t="shared" si="327"/>
        <v>0.7</v>
      </c>
      <c r="Q866" s="24">
        <f t="shared" si="328"/>
        <v>1.6263279265378959E-4</v>
      </c>
      <c r="R866" s="23">
        <f>'Uitgebreide invoer'!I866</f>
        <v>0</v>
      </c>
      <c r="S866" s="23">
        <f t="shared" si="329"/>
        <v>0</v>
      </c>
      <c r="T866" s="24">
        <f t="shared" si="349"/>
        <v>0.19336967617758138</v>
      </c>
      <c r="U866" s="23" t="str">
        <f>'Uitgebreide invoer'!J866</f>
        <v>Nee</v>
      </c>
      <c r="V866" s="23">
        <f t="shared" si="330"/>
        <v>0.28813135891063169</v>
      </c>
      <c r="W866" s="23">
        <f t="shared" si="331"/>
        <v>1.8972042825781372</v>
      </c>
      <c r="X866" s="23">
        <f t="shared" si="332"/>
        <v>0.15187155202869665</v>
      </c>
      <c r="Y866" s="23">
        <f t="shared" si="333"/>
        <v>2.2692076788835527</v>
      </c>
      <c r="Z866" s="23">
        <f t="shared" si="334"/>
        <v>4.421090175402929</v>
      </c>
      <c r="AA866" s="23">
        <f t="shared" si="335"/>
        <v>0.5132688067546014</v>
      </c>
      <c r="AB866" s="23">
        <f t="shared" si="336"/>
        <v>1.9810763199729209</v>
      </c>
      <c r="AC866" s="23">
        <f t="shared" si="337"/>
        <v>2.7886054083367662</v>
      </c>
      <c r="AD866" s="23">
        <f t="shared" si="338"/>
        <v>396.21526399458418</v>
      </c>
      <c r="AE866" s="23">
        <f t="shared" si="339"/>
        <v>-0.1</v>
      </c>
      <c r="AF866" s="46">
        <f t="shared" si="340"/>
        <v>3.560711666296934E-2</v>
      </c>
      <c r="AG866" s="23">
        <f t="shared" si="341"/>
        <v>0.6439288333703066</v>
      </c>
      <c r="AH866" s="23">
        <f t="shared" si="342"/>
        <v>1.7476664933494197</v>
      </c>
      <c r="AI866" s="155">
        <f t="shared" si="343"/>
        <v>3.6012058660115732E-2</v>
      </c>
      <c r="AJ866" s="155">
        <f t="shared" si="344"/>
        <v>6.4437594875497717E-2</v>
      </c>
      <c r="AK866" s="155">
        <f t="shared" si="345"/>
        <v>0.10044965353561344</v>
      </c>
      <c r="AL866" s="155">
        <f t="shared" si="346"/>
        <v>5.3906672349874274</v>
      </c>
    </row>
    <row r="867" spans="1:38" s="156" customFormat="1" x14ac:dyDescent="0.35">
      <c r="A867" s="23">
        <f>'Uitgebreide invoer'!A867</f>
        <v>604.10000000000014</v>
      </c>
      <c r="B867" s="23">
        <f t="shared" si="325"/>
        <v>0.70000000000004547</v>
      </c>
      <c r="C867" s="23">
        <f>'Uitgebreide invoer'!B867</f>
        <v>0.1</v>
      </c>
      <c r="D867" s="23" t="str">
        <f>'Uitgebreide invoer'!C867</f>
        <v>200 - Drijvend fonteinkruid</v>
      </c>
      <c r="E867" s="23">
        <f>'Uitgebreide invoer'!D867</f>
        <v>200</v>
      </c>
      <c r="F867" s="23">
        <f>'Uitgebreide invoer'!E867</f>
        <v>1.5</v>
      </c>
      <c r="G867" s="23">
        <f>'Uitgebreide invoer'!F867</f>
        <v>1.2</v>
      </c>
      <c r="H867" s="23">
        <f>'Uitgebreide invoer'!G867</f>
        <v>1.2</v>
      </c>
      <c r="I867" s="23">
        <f>'Uitgebreide invoer'!H867</f>
        <v>1</v>
      </c>
      <c r="J867" s="24">
        <f>J866+(+H867-I867)/(MAX('Invoerblad heterogene watergang'!$H$9:$H$17))*B867</f>
        <v>1.172599999999981</v>
      </c>
      <c r="K867" s="24">
        <f t="shared" si="347"/>
        <v>2.0659974085500399</v>
      </c>
      <c r="L867" s="79">
        <f t="shared" si="348"/>
        <v>0.89328351913243909</v>
      </c>
      <c r="M867" s="91">
        <f>'Uitgebreide invoer'!K867</f>
        <v>100</v>
      </c>
      <c r="N867" s="89">
        <f t="shared" si="326"/>
        <v>1.8725999999999809</v>
      </c>
      <c r="O867" s="93" t="str">
        <f>'Uitgebreide invoer'!L867</f>
        <v>Begroeiing volgt bodemverloop</v>
      </c>
      <c r="P867" s="23">
        <f t="shared" si="327"/>
        <v>0.7</v>
      </c>
      <c r="Q867" s="24">
        <f t="shared" si="328"/>
        <v>1.6269916802839923E-4</v>
      </c>
      <c r="R867" s="23">
        <f>'Uitgebreide invoer'!I867</f>
        <v>0</v>
      </c>
      <c r="S867" s="23">
        <f t="shared" si="329"/>
        <v>0</v>
      </c>
      <c r="T867" s="24">
        <f t="shared" si="349"/>
        <v>0.19328351913243913</v>
      </c>
      <c r="U867" s="23" t="str">
        <f>'Uitgebreide invoer'!J867</f>
        <v>Nee</v>
      </c>
      <c r="V867" s="23">
        <f t="shared" si="330"/>
        <v>0.28797800111125693</v>
      </c>
      <c r="W867" s="23">
        <f t="shared" si="331"/>
        <v>1.8968936389341342</v>
      </c>
      <c r="X867" s="23">
        <f t="shared" si="332"/>
        <v>0.1518155763720479</v>
      </c>
      <c r="Y867" s="23">
        <f t="shared" si="333"/>
        <v>2.2688733912893788</v>
      </c>
      <c r="Z867" s="23">
        <f t="shared" si="334"/>
        <v>4.4207795317589262</v>
      </c>
      <c r="AA867" s="23">
        <f t="shared" si="335"/>
        <v>0.51322925628608451</v>
      </c>
      <c r="AB867" s="23">
        <f t="shared" si="336"/>
        <v>1.9808953901781219</v>
      </c>
      <c r="AC867" s="23">
        <f t="shared" si="337"/>
        <v>2.7864362949363337</v>
      </c>
      <c r="AD867" s="23">
        <f t="shared" si="338"/>
        <v>396.1790780356244</v>
      </c>
      <c r="AE867" s="23">
        <f t="shared" si="339"/>
        <v>-0.1</v>
      </c>
      <c r="AF867" s="46">
        <f t="shared" si="340"/>
        <v>3.5586688234826455E-2</v>
      </c>
      <c r="AG867" s="23">
        <f t="shared" si="341"/>
        <v>0.64413311765173542</v>
      </c>
      <c r="AH867" s="23">
        <f t="shared" si="342"/>
        <v>1.7479934981256726</v>
      </c>
      <c r="AI867" s="155">
        <f t="shared" si="343"/>
        <v>3.5991477517004385E-2</v>
      </c>
      <c r="AJ867" s="155">
        <f t="shared" si="344"/>
        <v>6.4458006386654346E-2</v>
      </c>
      <c r="AK867" s="155">
        <f t="shared" si="345"/>
        <v>0.10044948390365874</v>
      </c>
      <c r="AL867" s="155">
        <f t="shared" si="346"/>
        <v>5.3906266554024116</v>
      </c>
    </row>
    <row r="868" spans="1:38" s="156" customFormat="1" x14ac:dyDescent="0.35">
      <c r="A868" s="23">
        <f>'Uitgebreide invoer'!A868</f>
        <v>604.80000000000018</v>
      </c>
      <c r="B868" s="23">
        <f t="shared" si="325"/>
        <v>0.70000000000004547</v>
      </c>
      <c r="C868" s="23">
        <f>'Uitgebreide invoer'!B868</f>
        <v>0.1</v>
      </c>
      <c r="D868" s="23" t="str">
        <f>'Uitgebreide invoer'!C868</f>
        <v>200 - Drijvend fonteinkruid</v>
      </c>
      <c r="E868" s="23">
        <f>'Uitgebreide invoer'!D868</f>
        <v>200</v>
      </c>
      <c r="F868" s="23">
        <f>'Uitgebreide invoer'!E868</f>
        <v>1.5</v>
      </c>
      <c r="G868" s="23">
        <f>'Uitgebreide invoer'!F868</f>
        <v>1.2</v>
      </c>
      <c r="H868" s="23">
        <f>'Uitgebreide invoer'!G868</f>
        <v>1.2</v>
      </c>
      <c r="I868" s="23">
        <f>'Uitgebreide invoer'!H868</f>
        <v>1</v>
      </c>
      <c r="J868" s="24">
        <f>J867+(+H868-I868)/(MAX('Invoerblad heterogene watergang'!$H$9:$H$17))*B868</f>
        <v>1.172799999999981</v>
      </c>
      <c r="K868" s="24">
        <f t="shared" si="347"/>
        <v>2.0661113444159112</v>
      </c>
      <c r="L868" s="79">
        <f t="shared" si="348"/>
        <v>0.89319740855005891</v>
      </c>
      <c r="M868" s="91">
        <f>'Uitgebreide invoer'!K868</f>
        <v>100</v>
      </c>
      <c r="N868" s="89">
        <f t="shared" si="326"/>
        <v>1.8727999999999809</v>
      </c>
      <c r="O868" s="93" t="str">
        <f>'Uitgebreide invoer'!L868</f>
        <v>Begroeiing volgt bodemverloop</v>
      </c>
      <c r="P868" s="23">
        <f t="shared" si="327"/>
        <v>0.7</v>
      </c>
      <c r="Q868" s="24">
        <f t="shared" si="328"/>
        <v>1.6276552267324848E-4</v>
      </c>
      <c r="R868" s="23">
        <f>'Uitgebreide invoer'!I868</f>
        <v>0</v>
      </c>
      <c r="S868" s="23">
        <f t="shared" si="329"/>
        <v>0</v>
      </c>
      <c r="T868" s="24">
        <f t="shared" si="349"/>
        <v>0.19319740855005896</v>
      </c>
      <c r="U868" s="23" t="str">
        <f>'Uitgebreide invoer'!J868</f>
        <v>Nee</v>
      </c>
      <c r="V868" s="23">
        <f t="shared" si="330"/>
        <v>0.28782474826575838</v>
      </c>
      <c r="W868" s="23">
        <f t="shared" si="331"/>
        <v>1.8965831628140024</v>
      </c>
      <c r="X868" s="23">
        <f t="shared" si="332"/>
        <v>0.15175962431233778</v>
      </c>
      <c r="Y868" s="23">
        <f t="shared" si="333"/>
        <v>2.2685393062208821</v>
      </c>
      <c r="Z868" s="23">
        <f t="shared" si="334"/>
        <v>4.4204690556387947</v>
      </c>
      <c r="AA868" s="23">
        <f t="shared" si="335"/>
        <v>0.51318972662575491</v>
      </c>
      <c r="AB868" s="23">
        <f t="shared" si="336"/>
        <v>1.9807145579551237</v>
      </c>
      <c r="AC868" s="23">
        <f t="shared" si="337"/>
        <v>2.7842691307289438</v>
      </c>
      <c r="AD868" s="23">
        <f t="shared" si="338"/>
        <v>396.14291159102476</v>
      </c>
      <c r="AE868" s="23">
        <f t="shared" si="339"/>
        <v>-0.1</v>
      </c>
      <c r="AF868" s="46">
        <f t="shared" si="340"/>
        <v>3.5566269647948033E-2</v>
      </c>
      <c r="AG868" s="23">
        <f t="shared" si="341"/>
        <v>0.64433730352051966</v>
      </c>
      <c r="AH868" s="23">
        <f t="shared" si="342"/>
        <v>1.7483204097366418</v>
      </c>
      <c r="AI868" s="155">
        <f t="shared" si="343"/>
        <v>3.5970906231682698E-2</v>
      </c>
      <c r="AJ868" s="155">
        <f t="shared" si="344"/>
        <v>6.4478408058415607E-2</v>
      </c>
      <c r="AK868" s="155">
        <f t="shared" si="345"/>
        <v>0.1004493142900983</v>
      </c>
      <c r="AL868" s="155">
        <f t="shared" si="346"/>
        <v>5.3905863815971973</v>
      </c>
    </row>
    <row r="869" spans="1:38" s="156" customFormat="1" x14ac:dyDescent="0.35">
      <c r="A869" s="23">
        <f>'Uitgebreide invoer'!A869</f>
        <v>605.50000000000023</v>
      </c>
      <c r="B869" s="23">
        <f t="shared" si="325"/>
        <v>0.70000000000004547</v>
      </c>
      <c r="C869" s="23">
        <f>'Uitgebreide invoer'!B869</f>
        <v>0.1</v>
      </c>
      <c r="D869" s="23" t="str">
        <f>'Uitgebreide invoer'!C869</f>
        <v>200 - Drijvend fonteinkruid</v>
      </c>
      <c r="E869" s="23">
        <f>'Uitgebreide invoer'!D869</f>
        <v>200</v>
      </c>
      <c r="F869" s="23">
        <f>'Uitgebreide invoer'!E869</f>
        <v>1.5</v>
      </c>
      <c r="G869" s="23">
        <f>'Uitgebreide invoer'!F869</f>
        <v>1.2</v>
      </c>
      <c r="H869" s="23">
        <f>'Uitgebreide invoer'!G869</f>
        <v>1.2</v>
      </c>
      <c r="I869" s="23">
        <f>'Uitgebreide invoer'!H869</f>
        <v>1</v>
      </c>
      <c r="J869" s="24">
        <f>J868+(+H869-I869)/(MAX('Invoerblad heterogene watergang'!$H$9:$H$17))*B869</f>
        <v>1.1729999999999809</v>
      </c>
      <c r="K869" s="24">
        <f t="shared" si="347"/>
        <v>2.0662253267155082</v>
      </c>
      <c r="L869" s="79">
        <f t="shared" si="348"/>
        <v>0.89311134441593021</v>
      </c>
      <c r="M869" s="91">
        <f>'Uitgebreide invoer'!K869</f>
        <v>100</v>
      </c>
      <c r="N869" s="89">
        <f t="shared" si="326"/>
        <v>1.8729999999999809</v>
      </c>
      <c r="O869" s="93" t="str">
        <f>'Uitgebreide invoer'!L869</f>
        <v>Begroeiing volgt bodemverloop</v>
      </c>
      <c r="P869" s="23">
        <f t="shared" si="327"/>
        <v>0.7</v>
      </c>
      <c r="Q869" s="24">
        <f t="shared" si="328"/>
        <v>1.628318565674822E-4</v>
      </c>
      <c r="R869" s="23">
        <f>'Uitgebreide invoer'!I869</f>
        <v>0</v>
      </c>
      <c r="S869" s="23">
        <f t="shared" si="329"/>
        <v>0</v>
      </c>
      <c r="T869" s="24">
        <f t="shared" si="349"/>
        <v>0.19311134441593025</v>
      </c>
      <c r="U869" s="23" t="str">
        <f>'Uitgebreide invoer'!J869</f>
        <v>Nee</v>
      </c>
      <c r="V869" s="23">
        <f t="shared" si="330"/>
        <v>0.28767160031230837</v>
      </c>
      <c r="W869" s="23">
        <f t="shared" si="331"/>
        <v>1.896272854165423</v>
      </c>
      <c r="X869" s="23">
        <f t="shared" si="332"/>
        <v>0.1517036958475666</v>
      </c>
      <c r="Y869" s="23">
        <f t="shared" si="333"/>
        <v>2.2682054235857616</v>
      </c>
      <c r="Z869" s="23">
        <f t="shared" si="334"/>
        <v>4.4201587469902153</v>
      </c>
      <c r="AA869" s="23">
        <f t="shared" si="335"/>
        <v>0.51315021776768388</v>
      </c>
      <c r="AB869" s="23">
        <f t="shared" si="336"/>
        <v>1.9805338232734533</v>
      </c>
      <c r="AC869" s="23">
        <f t="shared" si="337"/>
        <v>2.7821039140820094</v>
      </c>
      <c r="AD869" s="23">
        <f t="shared" si="338"/>
        <v>396.10676465469066</v>
      </c>
      <c r="AE869" s="23">
        <f t="shared" si="339"/>
        <v>-0.1</v>
      </c>
      <c r="AF869" s="46">
        <f t="shared" si="340"/>
        <v>3.554586090546414E-2</v>
      </c>
      <c r="AG869" s="23">
        <f t="shared" si="341"/>
        <v>0.64454139094535867</v>
      </c>
      <c r="AH869" s="23">
        <f t="shared" si="342"/>
        <v>1.7486472281989038</v>
      </c>
      <c r="AI869" s="155">
        <f t="shared" si="343"/>
        <v>3.5950344807376675E-2</v>
      </c>
      <c r="AJ869" s="155">
        <f t="shared" si="344"/>
        <v>6.4498799887662023E-2</v>
      </c>
      <c r="AK869" s="155">
        <f t="shared" si="345"/>
        <v>0.1004491446950387</v>
      </c>
      <c r="AL869" s="155">
        <f t="shared" si="346"/>
        <v>5.3905464131826459</v>
      </c>
    </row>
    <row r="870" spans="1:38" s="156" customFormat="1" x14ac:dyDescent="0.35">
      <c r="A870" s="23">
        <f>'Uitgebreide invoer'!A870</f>
        <v>606.20000000000027</v>
      </c>
      <c r="B870" s="23">
        <f t="shared" si="325"/>
        <v>0.70000000000004547</v>
      </c>
      <c r="C870" s="23">
        <f>'Uitgebreide invoer'!B870</f>
        <v>0.1</v>
      </c>
      <c r="D870" s="23" t="str">
        <f>'Uitgebreide invoer'!C870</f>
        <v>200 - Drijvend fonteinkruid</v>
      </c>
      <c r="E870" s="23">
        <f>'Uitgebreide invoer'!D870</f>
        <v>200</v>
      </c>
      <c r="F870" s="23">
        <f>'Uitgebreide invoer'!E870</f>
        <v>1.5</v>
      </c>
      <c r="G870" s="23">
        <f>'Uitgebreide invoer'!F870</f>
        <v>1.2</v>
      </c>
      <c r="H870" s="23">
        <f>'Uitgebreide invoer'!G870</f>
        <v>1.2</v>
      </c>
      <c r="I870" s="23">
        <f>'Uitgebreide invoer'!H870</f>
        <v>1</v>
      </c>
      <c r="J870" s="24">
        <f>J869+(+H870-I870)/(MAX('Invoerblad heterogene watergang'!$H$9:$H$17))*B870</f>
        <v>1.1731999999999809</v>
      </c>
      <c r="K870" s="24">
        <f t="shared" si="347"/>
        <v>2.0663393554342915</v>
      </c>
      <c r="L870" s="79">
        <f t="shared" si="348"/>
        <v>0.89302532671552726</v>
      </c>
      <c r="M870" s="91">
        <f>'Uitgebreide invoer'!K870</f>
        <v>100</v>
      </c>
      <c r="N870" s="89">
        <f t="shared" si="326"/>
        <v>1.8731999999999809</v>
      </c>
      <c r="O870" s="93" t="str">
        <f>'Uitgebreide invoer'!L870</f>
        <v>Begroeiing volgt bodemverloop</v>
      </c>
      <c r="P870" s="23">
        <f t="shared" si="327"/>
        <v>0.7</v>
      </c>
      <c r="Q870" s="24">
        <f t="shared" si="328"/>
        <v>1.6289816969029399E-4</v>
      </c>
      <c r="R870" s="23">
        <f>'Uitgebreide invoer'!I870</f>
        <v>0</v>
      </c>
      <c r="S870" s="23">
        <f t="shared" si="329"/>
        <v>0</v>
      </c>
      <c r="T870" s="24">
        <f t="shared" si="349"/>
        <v>0.1930253267155273</v>
      </c>
      <c r="U870" s="23" t="str">
        <f>'Uitgebreide invoer'!J870</f>
        <v>Nee</v>
      </c>
      <c r="V870" s="23">
        <f t="shared" si="330"/>
        <v>0.28751855718908681</v>
      </c>
      <c r="W870" s="23">
        <f t="shared" si="331"/>
        <v>1.8959627129360226</v>
      </c>
      <c r="X870" s="23">
        <f t="shared" si="332"/>
        <v>0.15164779097572309</v>
      </c>
      <c r="Y870" s="23">
        <f t="shared" si="333"/>
        <v>2.2678717432916944</v>
      </c>
      <c r="Z870" s="23">
        <f t="shared" si="334"/>
        <v>4.4198486057608148</v>
      </c>
      <c r="AA870" s="23">
        <f t="shared" si="335"/>
        <v>0.51311072970593574</v>
      </c>
      <c r="AB870" s="23">
        <f t="shared" si="336"/>
        <v>1.9803531861026076</v>
      </c>
      <c r="AC870" s="23">
        <f t="shared" si="337"/>
        <v>2.7799406433638318</v>
      </c>
      <c r="AD870" s="23">
        <f t="shared" si="338"/>
        <v>396.07063722052152</v>
      </c>
      <c r="AE870" s="23">
        <f t="shared" si="339"/>
        <v>-0.1</v>
      </c>
      <c r="AF870" s="46">
        <f t="shared" si="340"/>
        <v>3.5525462010487598E-2</v>
      </c>
      <c r="AG870" s="23">
        <f t="shared" si="341"/>
        <v>0.64474537989512415</v>
      </c>
      <c r="AH870" s="23">
        <f t="shared" si="342"/>
        <v>1.7489739535291509</v>
      </c>
      <c r="AI870" s="155">
        <f t="shared" si="343"/>
        <v>3.5929793247294943E-2</v>
      </c>
      <c r="AJ870" s="155">
        <f t="shared" si="344"/>
        <v>6.4519181871291381E-2</v>
      </c>
      <c r="AK870" s="155">
        <f t="shared" si="345"/>
        <v>0.10044897511858633</v>
      </c>
      <c r="AL870" s="155">
        <f t="shared" si="346"/>
        <v>5.3905067497698367</v>
      </c>
    </row>
    <row r="871" spans="1:38" s="156" customFormat="1" x14ac:dyDescent="0.35">
      <c r="A871" s="23">
        <f>'Uitgebreide invoer'!A871</f>
        <v>606.90000000000032</v>
      </c>
      <c r="B871" s="23">
        <f t="shared" si="325"/>
        <v>0.70000000000004547</v>
      </c>
      <c r="C871" s="23">
        <f>'Uitgebreide invoer'!B871</f>
        <v>0.1</v>
      </c>
      <c r="D871" s="23" t="str">
        <f>'Uitgebreide invoer'!C871</f>
        <v>200 - Drijvend fonteinkruid</v>
      </c>
      <c r="E871" s="23">
        <f>'Uitgebreide invoer'!D871</f>
        <v>200</v>
      </c>
      <c r="F871" s="23">
        <f>'Uitgebreide invoer'!E871</f>
        <v>1.5</v>
      </c>
      <c r="G871" s="23">
        <f>'Uitgebreide invoer'!F871</f>
        <v>1.2</v>
      </c>
      <c r="H871" s="23">
        <f>'Uitgebreide invoer'!G871</f>
        <v>1.2</v>
      </c>
      <c r="I871" s="23">
        <f>'Uitgebreide invoer'!H871</f>
        <v>1</v>
      </c>
      <c r="J871" s="24">
        <f>J870+(+H871-I871)/(MAX('Invoerblad heterogene watergang'!$H$9:$H$17))*B871</f>
        <v>1.1733999999999809</v>
      </c>
      <c r="K871" s="24">
        <f t="shared" si="347"/>
        <v>2.066453430557706</v>
      </c>
      <c r="L871" s="79">
        <f t="shared" si="348"/>
        <v>0.89293935543431058</v>
      </c>
      <c r="M871" s="91">
        <f>'Uitgebreide invoer'!K871</f>
        <v>100</v>
      </c>
      <c r="N871" s="89">
        <f t="shared" si="326"/>
        <v>1.8733999999999809</v>
      </c>
      <c r="O871" s="93" t="str">
        <f>'Uitgebreide invoer'!L871</f>
        <v>Begroeiing volgt bodemverloop</v>
      </c>
      <c r="P871" s="23">
        <f t="shared" si="327"/>
        <v>0.7</v>
      </c>
      <c r="Q871" s="24">
        <f t="shared" si="328"/>
        <v>1.6296446202092497E-4</v>
      </c>
      <c r="R871" s="23">
        <f>'Uitgebreide invoer'!I871</f>
        <v>0</v>
      </c>
      <c r="S871" s="23">
        <f t="shared" si="329"/>
        <v>0</v>
      </c>
      <c r="T871" s="24">
        <f t="shared" si="349"/>
        <v>0.19293935543431062</v>
      </c>
      <c r="U871" s="23" t="str">
        <f>'Uitgebreide invoer'!J871</f>
        <v>Nee</v>
      </c>
      <c r="V871" s="23">
        <f t="shared" si="330"/>
        <v>0.28736561883428358</v>
      </c>
      <c r="W871" s="23">
        <f t="shared" si="331"/>
        <v>1.8956527390733786</v>
      </c>
      <c r="X871" s="23">
        <f t="shared" si="332"/>
        <v>0.15159190969478506</v>
      </c>
      <c r="Y871" s="23">
        <f t="shared" si="333"/>
        <v>2.2675382652463356</v>
      </c>
      <c r="Z871" s="23">
        <f t="shared" si="334"/>
        <v>4.4195386318981704</v>
      </c>
      <c r="AA871" s="23">
        <f t="shared" si="335"/>
        <v>0.51307126243456747</v>
      </c>
      <c r="AB871" s="23">
        <f t="shared" si="336"/>
        <v>1.9801726464120519</v>
      </c>
      <c r="AC871" s="23">
        <f t="shared" si="337"/>
        <v>2.7777793169436382</v>
      </c>
      <c r="AD871" s="23">
        <f t="shared" si="338"/>
        <v>396.0345292824104</v>
      </c>
      <c r="AE871" s="23">
        <f t="shared" si="339"/>
        <v>-0.1</v>
      </c>
      <c r="AF871" s="46">
        <f t="shared" si="340"/>
        <v>3.5505072966114298E-2</v>
      </c>
      <c r="AG871" s="23">
        <f t="shared" si="341"/>
        <v>0.64494927033885707</v>
      </c>
      <c r="AH871" s="23">
        <f t="shared" si="342"/>
        <v>1.749300585744189</v>
      </c>
      <c r="AI871" s="155">
        <f t="shared" si="343"/>
        <v>3.5909251554629117E-2</v>
      </c>
      <c r="AJ871" s="155">
        <f t="shared" si="344"/>
        <v>6.4539554006218275E-2</v>
      </c>
      <c r="AK871" s="155">
        <f t="shared" si="345"/>
        <v>0.1004488055608474</v>
      </c>
      <c r="AL871" s="155">
        <f t="shared" si="346"/>
        <v>5.3904673909700902</v>
      </c>
    </row>
    <row r="872" spans="1:38" s="156" customFormat="1" x14ac:dyDescent="0.35">
      <c r="A872" s="23">
        <f>'Uitgebreide invoer'!A872</f>
        <v>607.60000000000036</v>
      </c>
      <c r="B872" s="23">
        <f t="shared" si="325"/>
        <v>0.70000000000004547</v>
      </c>
      <c r="C872" s="23">
        <f>'Uitgebreide invoer'!B872</f>
        <v>0.1</v>
      </c>
      <c r="D872" s="23" t="str">
        <f>'Uitgebreide invoer'!C872</f>
        <v>200 - Drijvend fonteinkruid</v>
      </c>
      <c r="E872" s="23">
        <f>'Uitgebreide invoer'!D872</f>
        <v>200</v>
      </c>
      <c r="F872" s="23">
        <f>'Uitgebreide invoer'!E872</f>
        <v>1.5</v>
      </c>
      <c r="G872" s="23">
        <f>'Uitgebreide invoer'!F872</f>
        <v>1.2</v>
      </c>
      <c r="H872" s="23">
        <f>'Uitgebreide invoer'!G872</f>
        <v>1.2</v>
      </c>
      <c r="I872" s="23">
        <f>'Uitgebreide invoer'!H872</f>
        <v>1</v>
      </c>
      <c r="J872" s="24">
        <f>J871+(+H872-I872)/(MAX('Invoerblad heterogene watergang'!$H$9:$H$17))*B872</f>
        <v>1.1735999999999809</v>
      </c>
      <c r="K872" s="24">
        <f t="shared" si="347"/>
        <v>2.066567552071183</v>
      </c>
      <c r="L872" s="79">
        <f t="shared" si="348"/>
        <v>0.89285343055772515</v>
      </c>
      <c r="M872" s="91">
        <f>'Uitgebreide invoer'!K872</f>
        <v>100</v>
      </c>
      <c r="N872" s="89">
        <f t="shared" si="326"/>
        <v>1.8735999999999808</v>
      </c>
      <c r="O872" s="93" t="str">
        <f>'Uitgebreide invoer'!L872</f>
        <v>Begroeiing volgt bodemverloop</v>
      </c>
      <c r="P872" s="23">
        <f t="shared" si="327"/>
        <v>0.7</v>
      </c>
      <c r="Q872" s="24">
        <f t="shared" si="328"/>
        <v>1.6303073353866543E-4</v>
      </c>
      <c r="R872" s="23">
        <f>'Uitgebreide invoer'!I872</f>
        <v>0</v>
      </c>
      <c r="S872" s="23">
        <f t="shared" si="329"/>
        <v>0</v>
      </c>
      <c r="T872" s="24">
        <f t="shared" si="349"/>
        <v>0.19285343055772519</v>
      </c>
      <c r="U872" s="23" t="str">
        <f>'Uitgebreide invoer'!J872</f>
        <v>Nee</v>
      </c>
      <c r="V872" s="23">
        <f t="shared" si="330"/>
        <v>0.28721278518609522</v>
      </c>
      <c r="W872" s="23">
        <f t="shared" si="331"/>
        <v>1.8953429325250117</v>
      </c>
      <c r="X872" s="23">
        <f t="shared" si="332"/>
        <v>0.15153605200271852</v>
      </c>
      <c r="Y872" s="23">
        <f t="shared" si="333"/>
        <v>2.2672049893573183</v>
      </c>
      <c r="Z872" s="23">
        <f t="shared" si="334"/>
        <v>4.419228825349804</v>
      </c>
      <c r="AA872" s="23">
        <f t="shared" si="335"/>
        <v>0.51303181594762925</v>
      </c>
      <c r="AB872" s="23">
        <f t="shared" si="336"/>
        <v>1.979992204171223</v>
      </c>
      <c r="AC872" s="23">
        <f t="shared" si="337"/>
        <v>2.7756199331915368</v>
      </c>
      <c r="AD872" s="23">
        <f t="shared" si="338"/>
        <v>395.9984408342446</v>
      </c>
      <c r="AE872" s="23">
        <f t="shared" si="339"/>
        <v>-0.1</v>
      </c>
      <c r="AF872" s="46">
        <f t="shared" si="340"/>
        <v>3.5484693775422863E-2</v>
      </c>
      <c r="AG872" s="23">
        <f t="shared" si="341"/>
        <v>0.6451530622457714</v>
      </c>
      <c r="AH872" s="23">
        <f t="shared" si="342"/>
        <v>1.7496271248609396</v>
      </c>
      <c r="AI872" s="155">
        <f t="shared" si="343"/>
        <v>3.588871973255333E-2</v>
      </c>
      <c r="AJ872" s="155">
        <f t="shared" si="344"/>
        <v>6.45599162893747E-2</v>
      </c>
      <c r="AK872" s="155">
        <f t="shared" si="345"/>
        <v>0.10044863602192802</v>
      </c>
      <c r="AL872" s="155">
        <f t="shared" si="346"/>
        <v>5.3904283363949386</v>
      </c>
    </row>
    <row r="873" spans="1:38" s="156" customFormat="1" x14ac:dyDescent="0.35">
      <c r="A873" s="23">
        <f>'Uitgebreide invoer'!A873</f>
        <v>608.30000000000041</v>
      </c>
      <c r="B873" s="23">
        <f t="shared" si="325"/>
        <v>0.70000000000004547</v>
      </c>
      <c r="C873" s="23">
        <f>'Uitgebreide invoer'!B873</f>
        <v>0.1</v>
      </c>
      <c r="D873" s="23" t="str">
        <f>'Uitgebreide invoer'!C873</f>
        <v>200 - Drijvend fonteinkruid</v>
      </c>
      <c r="E873" s="23">
        <f>'Uitgebreide invoer'!D873</f>
        <v>200</v>
      </c>
      <c r="F873" s="23">
        <f>'Uitgebreide invoer'!E873</f>
        <v>1.5</v>
      </c>
      <c r="G873" s="23">
        <f>'Uitgebreide invoer'!F873</f>
        <v>1.2</v>
      </c>
      <c r="H873" s="23">
        <f>'Uitgebreide invoer'!G873</f>
        <v>1.2</v>
      </c>
      <c r="I873" s="23">
        <f>'Uitgebreide invoer'!H873</f>
        <v>1</v>
      </c>
      <c r="J873" s="24">
        <f>J872+(+H873-I873)/(MAX('Invoerblad heterogene watergang'!$H$9:$H$17))*B873</f>
        <v>1.1737999999999809</v>
      </c>
      <c r="K873" s="24">
        <f t="shared" si="347"/>
        <v>2.0666817199601391</v>
      </c>
      <c r="L873" s="79">
        <f t="shared" si="348"/>
        <v>0.89276755207120218</v>
      </c>
      <c r="M873" s="91">
        <f>'Uitgebreide invoer'!K873</f>
        <v>100</v>
      </c>
      <c r="N873" s="89">
        <f t="shared" si="326"/>
        <v>1.8737999999999808</v>
      </c>
      <c r="O873" s="93" t="str">
        <f>'Uitgebreide invoer'!L873</f>
        <v>Begroeiing volgt bodemverloop</v>
      </c>
      <c r="P873" s="23">
        <f t="shared" si="327"/>
        <v>0.7</v>
      </c>
      <c r="Q873" s="24">
        <f t="shared" si="328"/>
        <v>1.6309698422285339E-4</v>
      </c>
      <c r="R873" s="23">
        <f>'Uitgebreide invoer'!I873</f>
        <v>0</v>
      </c>
      <c r="S873" s="23">
        <f t="shared" si="329"/>
        <v>0</v>
      </c>
      <c r="T873" s="24">
        <f t="shared" si="349"/>
        <v>0.19276755207120222</v>
      </c>
      <c r="U873" s="23" t="str">
        <f>'Uitgebreide invoer'!J873</f>
        <v>Nee</v>
      </c>
      <c r="V873" s="23">
        <f t="shared" si="330"/>
        <v>0.28706005618272812</v>
      </c>
      <c r="W873" s="23">
        <f t="shared" si="331"/>
        <v>1.8950332932383942</v>
      </c>
      <c r="X873" s="23">
        <f t="shared" si="332"/>
        <v>0.15148021789747845</v>
      </c>
      <c r="Y873" s="23">
        <f t="shared" si="333"/>
        <v>2.2668719155322528</v>
      </c>
      <c r="Z873" s="23">
        <f t="shared" si="334"/>
        <v>4.418919186063186</v>
      </c>
      <c r="AA873" s="23">
        <f t="shared" si="335"/>
        <v>0.51299239023916354</v>
      </c>
      <c r="AB873" s="23">
        <f t="shared" si="336"/>
        <v>1.9798118593495246</v>
      </c>
      <c r="AC873" s="23">
        <f t="shared" si="337"/>
        <v>2.773462490478555</v>
      </c>
      <c r="AD873" s="23">
        <f t="shared" si="338"/>
        <v>395.96237186990493</v>
      </c>
      <c r="AE873" s="23">
        <f t="shared" si="339"/>
        <v>-0.1</v>
      </c>
      <c r="AF873" s="46">
        <f t="shared" si="340"/>
        <v>3.546432444147498E-2</v>
      </c>
      <c r="AG873" s="23">
        <f t="shared" si="341"/>
        <v>0.64535675558525019</v>
      </c>
      <c r="AH873" s="23">
        <f t="shared" si="342"/>
        <v>1.7499535708964378</v>
      </c>
      <c r="AI873" s="155">
        <f t="shared" si="343"/>
        <v>3.5868197784224676E-2</v>
      </c>
      <c r="AJ873" s="155">
        <f t="shared" si="344"/>
        <v>6.4580268717709485E-2</v>
      </c>
      <c r="AK873" s="155">
        <f t="shared" si="345"/>
        <v>0.10044846650193416</v>
      </c>
      <c r="AL873" s="155">
        <f t="shared" si="346"/>
        <v>5.3903895856561554</v>
      </c>
    </row>
    <row r="874" spans="1:38" s="156" customFormat="1" x14ac:dyDescent="0.35">
      <c r="A874" s="23">
        <f>'Uitgebreide invoer'!A874</f>
        <v>609.00000000000045</v>
      </c>
      <c r="B874" s="23">
        <f t="shared" si="325"/>
        <v>0.70000000000004547</v>
      </c>
      <c r="C874" s="23">
        <f>'Uitgebreide invoer'!B874</f>
        <v>0.1</v>
      </c>
      <c r="D874" s="23" t="str">
        <f>'Uitgebreide invoer'!C874</f>
        <v>200 - Drijvend fonteinkruid</v>
      </c>
      <c r="E874" s="23">
        <f>'Uitgebreide invoer'!D874</f>
        <v>200</v>
      </c>
      <c r="F874" s="23">
        <f>'Uitgebreide invoer'!E874</f>
        <v>1.5</v>
      </c>
      <c r="G874" s="23">
        <f>'Uitgebreide invoer'!F874</f>
        <v>1.2</v>
      </c>
      <c r="H874" s="23">
        <f>'Uitgebreide invoer'!G874</f>
        <v>1.2</v>
      </c>
      <c r="I874" s="23">
        <f>'Uitgebreide invoer'!H874</f>
        <v>1</v>
      </c>
      <c r="J874" s="24">
        <f>J873+(+H874-I874)/(MAX('Invoerblad heterogene watergang'!$H$9:$H$17))*B874</f>
        <v>1.1739999999999808</v>
      </c>
      <c r="K874" s="24">
        <f t="shared" si="347"/>
        <v>2.066795934209976</v>
      </c>
      <c r="L874" s="79">
        <f t="shared" si="348"/>
        <v>0.89268171996015822</v>
      </c>
      <c r="M874" s="91">
        <f>'Uitgebreide invoer'!K874</f>
        <v>100</v>
      </c>
      <c r="N874" s="89">
        <f t="shared" si="326"/>
        <v>1.8739999999999808</v>
      </c>
      <c r="O874" s="93" t="str">
        <f>'Uitgebreide invoer'!L874</f>
        <v>Begroeiing volgt bodemverloop</v>
      </c>
      <c r="P874" s="23">
        <f t="shared" si="327"/>
        <v>0.7</v>
      </c>
      <c r="Q874" s="24">
        <f t="shared" si="328"/>
        <v>1.6316321405287508E-4</v>
      </c>
      <c r="R874" s="23">
        <f>'Uitgebreide invoer'!I874</f>
        <v>0</v>
      </c>
      <c r="S874" s="23">
        <f t="shared" si="329"/>
        <v>0</v>
      </c>
      <c r="T874" s="24">
        <f t="shared" si="349"/>
        <v>0.19268171996015826</v>
      </c>
      <c r="U874" s="23" t="str">
        <f>'Uitgebreide invoer'!J874</f>
        <v>Nee</v>
      </c>
      <c r="V874" s="23">
        <f t="shared" si="330"/>
        <v>0.28690743176239719</v>
      </c>
      <c r="W874" s="23">
        <f t="shared" si="331"/>
        <v>1.8947238211609436</v>
      </c>
      <c r="X874" s="23">
        <f t="shared" si="332"/>
        <v>0.15142440737700863</v>
      </c>
      <c r="Y874" s="23">
        <f t="shared" si="333"/>
        <v>2.2665390436787294</v>
      </c>
      <c r="Z874" s="23">
        <f t="shared" si="334"/>
        <v>4.4186097139857363</v>
      </c>
      <c r="AA874" s="23">
        <f t="shared" si="335"/>
        <v>0.51295298530320621</v>
      </c>
      <c r="AB874" s="23">
        <f t="shared" si="336"/>
        <v>1.9796316119163322</v>
      </c>
      <c r="AC874" s="23">
        <f t="shared" si="337"/>
        <v>2.7713069871766267</v>
      </c>
      <c r="AD874" s="23">
        <f t="shared" si="338"/>
        <v>395.92632238326644</v>
      </c>
      <c r="AE874" s="23">
        <f t="shared" si="339"/>
        <v>-0.1</v>
      </c>
      <c r="AF874" s="46">
        <f t="shared" si="340"/>
        <v>3.5443964967315264E-2</v>
      </c>
      <c r="AG874" s="23">
        <f t="shared" si="341"/>
        <v>0.64556035032684733</v>
      </c>
      <c r="AH874" s="23">
        <f t="shared" si="342"/>
        <v>1.7502799238678333</v>
      </c>
      <c r="AI874" s="155">
        <f t="shared" si="343"/>
        <v>3.5847685712783052E-2</v>
      </c>
      <c r="AJ874" s="155">
        <f t="shared" si="344"/>
        <v>6.4600611288188531E-2</v>
      </c>
      <c r="AK874" s="155">
        <f t="shared" si="345"/>
        <v>0.10044829700097158</v>
      </c>
      <c r="AL874" s="155">
        <f t="shared" si="346"/>
        <v>5.3903511383657374</v>
      </c>
    </row>
    <row r="875" spans="1:38" s="156" customFormat="1" x14ac:dyDescent="0.35">
      <c r="A875" s="23">
        <f>'Uitgebreide invoer'!A875</f>
        <v>609.7000000000005</v>
      </c>
      <c r="B875" s="23">
        <f t="shared" si="325"/>
        <v>0.70000000000004547</v>
      </c>
      <c r="C875" s="23">
        <f>'Uitgebreide invoer'!B875</f>
        <v>0.1</v>
      </c>
      <c r="D875" s="23" t="str">
        <f>'Uitgebreide invoer'!C875</f>
        <v>200 - Drijvend fonteinkruid</v>
      </c>
      <c r="E875" s="23">
        <f>'Uitgebreide invoer'!D875</f>
        <v>200</v>
      </c>
      <c r="F875" s="23">
        <f>'Uitgebreide invoer'!E875</f>
        <v>1.5</v>
      </c>
      <c r="G875" s="23">
        <f>'Uitgebreide invoer'!F875</f>
        <v>1.2</v>
      </c>
      <c r="H875" s="23">
        <f>'Uitgebreide invoer'!G875</f>
        <v>1.2</v>
      </c>
      <c r="I875" s="23">
        <f>'Uitgebreide invoer'!H875</f>
        <v>1</v>
      </c>
      <c r="J875" s="24">
        <f>J874+(+H875-I875)/(MAX('Invoerblad heterogene watergang'!$H$9:$H$17))*B875</f>
        <v>1.1741999999999808</v>
      </c>
      <c r="K875" s="24">
        <f t="shared" si="347"/>
        <v>2.0669101948060815</v>
      </c>
      <c r="L875" s="79">
        <f t="shared" si="348"/>
        <v>0.89259593420999517</v>
      </c>
      <c r="M875" s="91">
        <f>'Uitgebreide invoer'!K875</f>
        <v>100</v>
      </c>
      <c r="N875" s="89">
        <f t="shared" si="326"/>
        <v>1.8741999999999808</v>
      </c>
      <c r="O875" s="93" t="str">
        <f>'Uitgebreide invoer'!L875</f>
        <v>Begroeiing volgt bodemverloop</v>
      </c>
      <c r="P875" s="23">
        <f t="shared" si="327"/>
        <v>0.7</v>
      </c>
      <c r="Q875" s="24">
        <f t="shared" si="328"/>
        <v>1.6322942300816528E-4</v>
      </c>
      <c r="R875" s="23">
        <f>'Uitgebreide invoer'!I875</f>
        <v>0</v>
      </c>
      <c r="S875" s="23">
        <f t="shared" si="329"/>
        <v>0</v>
      </c>
      <c r="T875" s="24">
        <f t="shared" si="349"/>
        <v>0.19259593420999521</v>
      </c>
      <c r="U875" s="23" t="str">
        <f>'Uitgebreide invoer'!J875</f>
        <v>Nee</v>
      </c>
      <c r="V875" s="23">
        <f t="shared" si="330"/>
        <v>0.28675491186332547</v>
      </c>
      <c r="W875" s="23">
        <f t="shared" si="331"/>
        <v>1.8944145162400268</v>
      </c>
      <c r="X875" s="23">
        <f t="shared" si="332"/>
        <v>0.15136862043924126</v>
      </c>
      <c r="Y875" s="23">
        <f t="shared" si="333"/>
        <v>2.266206373704315</v>
      </c>
      <c r="Z875" s="23">
        <f t="shared" si="334"/>
        <v>4.4183004090648188</v>
      </c>
      <c r="AA875" s="23">
        <f t="shared" si="335"/>
        <v>0.51291360113378581</v>
      </c>
      <c r="AB875" s="23">
        <f t="shared" si="336"/>
        <v>1.9794514618409895</v>
      </c>
      <c r="AC875" s="23">
        <f t="shared" si="337"/>
        <v>2.7691534216585834</v>
      </c>
      <c r="AD875" s="23">
        <f t="shared" si="338"/>
        <v>395.89029236819789</v>
      </c>
      <c r="AE875" s="23">
        <f t="shared" si="339"/>
        <v>-0.1</v>
      </c>
      <c r="AF875" s="46">
        <f t="shared" si="340"/>
        <v>3.5423615355971258E-2</v>
      </c>
      <c r="AG875" s="23">
        <f t="shared" si="341"/>
        <v>0.64576384644028739</v>
      </c>
      <c r="AH875" s="23">
        <f t="shared" si="342"/>
        <v>1.750606183792389</v>
      </c>
      <c r="AI875" s="155">
        <f t="shared" si="343"/>
        <v>3.58271835213511E-2</v>
      </c>
      <c r="AJ875" s="155">
        <f t="shared" si="344"/>
        <v>6.4620943997794805E-2</v>
      </c>
      <c r="AK875" s="155">
        <f t="shared" si="345"/>
        <v>0.1004481275191459</v>
      </c>
      <c r="AL875" s="155">
        <f t="shared" si="346"/>
        <v>5.3903129941359058</v>
      </c>
    </row>
    <row r="876" spans="1:38" s="156" customFormat="1" x14ac:dyDescent="0.35">
      <c r="A876" s="23">
        <f>'Uitgebreide invoer'!A876</f>
        <v>610.40000000000055</v>
      </c>
      <c r="B876" s="23">
        <f t="shared" si="325"/>
        <v>0.70000000000004547</v>
      </c>
      <c r="C876" s="23">
        <f>'Uitgebreide invoer'!B876</f>
        <v>0.1</v>
      </c>
      <c r="D876" s="23" t="str">
        <f>'Uitgebreide invoer'!C876</f>
        <v>200 - Drijvend fonteinkruid</v>
      </c>
      <c r="E876" s="23">
        <f>'Uitgebreide invoer'!D876</f>
        <v>200</v>
      </c>
      <c r="F876" s="23">
        <f>'Uitgebreide invoer'!E876</f>
        <v>1.5</v>
      </c>
      <c r="G876" s="23">
        <f>'Uitgebreide invoer'!F876</f>
        <v>1.2</v>
      </c>
      <c r="H876" s="23">
        <f>'Uitgebreide invoer'!G876</f>
        <v>1.2</v>
      </c>
      <c r="I876" s="23">
        <f>'Uitgebreide invoer'!H876</f>
        <v>1</v>
      </c>
      <c r="J876" s="24">
        <f>J875+(+H876-I876)/(MAX('Invoerblad heterogene watergang'!$H$9:$H$17))*B876</f>
        <v>1.1743999999999808</v>
      </c>
      <c r="K876" s="24">
        <f t="shared" si="347"/>
        <v>2.0670245017338291</v>
      </c>
      <c r="L876" s="79">
        <f t="shared" si="348"/>
        <v>0.89251019480610072</v>
      </c>
      <c r="M876" s="91">
        <f>'Uitgebreide invoer'!K876</f>
        <v>100</v>
      </c>
      <c r="N876" s="89">
        <f t="shared" si="326"/>
        <v>1.8743999999999807</v>
      </c>
      <c r="O876" s="93" t="str">
        <f>'Uitgebreide invoer'!L876</f>
        <v>Begroeiing volgt bodemverloop</v>
      </c>
      <c r="P876" s="23">
        <f t="shared" si="327"/>
        <v>0.7</v>
      </c>
      <c r="Q876" s="24">
        <f t="shared" si="328"/>
        <v>1.6329561106820666E-4</v>
      </c>
      <c r="R876" s="23">
        <f>'Uitgebreide invoer'!I876</f>
        <v>0</v>
      </c>
      <c r="S876" s="23">
        <f t="shared" si="329"/>
        <v>0</v>
      </c>
      <c r="T876" s="24">
        <f t="shared" si="349"/>
        <v>0.19251019480610077</v>
      </c>
      <c r="U876" s="23" t="str">
        <f>'Uitgebreide invoer'!J876</f>
        <v>Nee</v>
      </c>
      <c r="V876" s="23">
        <f t="shared" si="330"/>
        <v>0.28660249642374519</v>
      </c>
      <c r="W876" s="23">
        <f t="shared" si="331"/>
        <v>1.8941053784229576</v>
      </c>
      <c r="X876" s="23">
        <f t="shared" si="332"/>
        <v>0.15131285708209752</v>
      </c>
      <c r="Y876" s="23">
        <f t="shared" si="333"/>
        <v>2.2658739055165564</v>
      </c>
      <c r="Z876" s="23">
        <f t="shared" si="334"/>
        <v>4.4179912712477494</v>
      </c>
      <c r="AA876" s="23">
        <f t="shared" si="335"/>
        <v>0.5128742377249238</v>
      </c>
      <c r="AB876" s="23">
        <f t="shared" si="336"/>
        <v>1.9792714090928112</v>
      </c>
      <c r="AC876" s="23">
        <f t="shared" si="337"/>
        <v>2.7670017922981693</v>
      </c>
      <c r="AD876" s="23">
        <f t="shared" si="338"/>
        <v>395.85428181856224</v>
      </c>
      <c r="AE876" s="23">
        <f t="shared" si="339"/>
        <v>-0.1</v>
      </c>
      <c r="AF876" s="46">
        <f t="shared" si="340"/>
        <v>3.5403275610453526E-2</v>
      </c>
      <c r="AG876" s="23">
        <f t="shared" si="341"/>
        <v>0.64596724389546467</v>
      </c>
      <c r="AH876" s="23">
        <f t="shared" si="342"/>
        <v>1.7509323506874819</v>
      </c>
      <c r="AI876" s="155">
        <f t="shared" si="343"/>
        <v>3.580669121303439E-2</v>
      </c>
      <c r="AJ876" s="155">
        <f t="shared" si="344"/>
        <v>6.4641266843528208E-2</v>
      </c>
      <c r="AK876" s="155">
        <f t="shared" si="345"/>
        <v>0.10044795805656259</v>
      </c>
      <c r="AL876" s="155">
        <f t="shared" si="346"/>
        <v>5.3902751525791146</v>
      </c>
    </row>
    <row r="877" spans="1:38" s="156" customFormat="1" x14ac:dyDescent="0.35">
      <c r="A877" s="23">
        <f>'Uitgebreide invoer'!A877</f>
        <v>611.10000000000059</v>
      </c>
      <c r="B877" s="23">
        <f t="shared" si="325"/>
        <v>0.70000000000004547</v>
      </c>
      <c r="C877" s="23">
        <f>'Uitgebreide invoer'!B877</f>
        <v>0.1</v>
      </c>
      <c r="D877" s="23" t="str">
        <f>'Uitgebreide invoer'!C877</f>
        <v>200 - Drijvend fonteinkruid</v>
      </c>
      <c r="E877" s="23">
        <f>'Uitgebreide invoer'!D877</f>
        <v>200</v>
      </c>
      <c r="F877" s="23">
        <f>'Uitgebreide invoer'!E877</f>
        <v>1.5</v>
      </c>
      <c r="G877" s="23">
        <f>'Uitgebreide invoer'!F877</f>
        <v>1.2</v>
      </c>
      <c r="H877" s="23">
        <f>'Uitgebreide invoer'!G877</f>
        <v>1.2</v>
      </c>
      <c r="I877" s="23">
        <f>'Uitgebreide invoer'!H877</f>
        <v>1</v>
      </c>
      <c r="J877" s="24">
        <f>J876+(+H877-I877)/(MAX('Invoerblad heterogene watergang'!$H$9:$H$17))*B877</f>
        <v>1.1745999999999808</v>
      </c>
      <c r="K877" s="24">
        <f t="shared" si="347"/>
        <v>2.0671388549785781</v>
      </c>
      <c r="L877" s="79">
        <f t="shared" si="348"/>
        <v>0.89242450173384835</v>
      </c>
      <c r="M877" s="91">
        <f>'Uitgebreide invoer'!K877</f>
        <v>100</v>
      </c>
      <c r="N877" s="89">
        <f t="shared" si="326"/>
        <v>1.8745999999999807</v>
      </c>
      <c r="O877" s="93" t="str">
        <f>'Uitgebreide invoer'!L877</f>
        <v>Begroeiing volgt bodemverloop</v>
      </c>
      <c r="P877" s="23">
        <f t="shared" si="327"/>
        <v>0.7</v>
      </c>
      <c r="Q877" s="24">
        <f t="shared" si="328"/>
        <v>1.6336177821252987E-4</v>
      </c>
      <c r="R877" s="23">
        <f>'Uitgebreide invoer'!I877</f>
        <v>0</v>
      </c>
      <c r="S877" s="23">
        <f t="shared" si="329"/>
        <v>0</v>
      </c>
      <c r="T877" s="24">
        <f t="shared" si="349"/>
        <v>0.1924245017338484</v>
      </c>
      <c r="U877" s="23" t="str">
        <f>'Uitgebreide invoer'!J877</f>
        <v>Nee</v>
      </c>
      <c r="V877" s="23">
        <f t="shared" si="330"/>
        <v>0.28645018538189776</v>
      </c>
      <c r="W877" s="23">
        <f t="shared" si="331"/>
        <v>1.8937964076569997</v>
      </c>
      <c r="X877" s="23">
        <f t="shared" si="332"/>
        <v>0.15125711730348734</v>
      </c>
      <c r="Y877" s="23">
        <f t="shared" si="333"/>
        <v>2.2655416390229792</v>
      </c>
      <c r="Z877" s="23">
        <f t="shared" si="334"/>
        <v>4.4176823004817916</v>
      </c>
      <c r="AA877" s="23">
        <f t="shared" si="335"/>
        <v>0.51283489507063462</v>
      </c>
      <c r="AB877" s="23">
        <f t="shared" si="336"/>
        <v>1.9790914536410815</v>
      </c>
      <c r="AC877" s="23">
        <f t="shared" si="337"/>
        <v>2.7648520974700417</v>
      </c>
      <c r="AD877" s="23">
        <f t="shared" si="338"/>
        <v>395.81829072821631</v>
      </c>
      <c r="AE877" s="23">
        <f t="shared" si="339"/>
        <v>-0.1</v>
      </c>
      <c r="AF877" s="46">
        <f t="shared" si="340"/>
        <v>3.5382945733755722E-2</v>
      </c>
      <c r="AG877" s="23">
        <f t="shared" si="341"/>
        <v>0.64617054266244278</v>
      </c>
      <c r="AH877" s="23">
        <f t="shared" si="342"/>
        <v>1.7512584245706018</v>
      </c>
      <c r="AI877" s="155">
        <f t="shared" si="343"/>
        <v>3.5786208790921412E-2</v>
      </c>
      <c r="AJ877" s="155">
        <f t="shared" si="344"/>
        <v>6.4661579822405543E-2</v>
      </c>
      <c r="AK877" s="155">
        <f t="shared" si="345"/>
        <v>0.10044778861332695</v>
      </c>
      <c r="AL877" s="155">
        <f t="shared" si="346"/>
        <v>5.390237613308047</v>
      </c>
    </row>
    <row r="878" spans="1:38" s="156" customFormat="1" x14ac:dyDescent="0.35">
      <c r="A878" s="23">
        <f>'Uitgebreide invoer'!A878</f>
        <v>611.80000000000064</v>
      </c>
      <c r="B878" s="23">
        <f t="shared" si="325"/>
        <v>0.70000000000004547</v>
      </c>
      <c r="C878" s="23">
        <f>'Uitgebreide invoer'!B878</f>
        <v>0.1</v>
      </c>
      <c r="D878" s="23" t="str">
        <f>'Uitgebreide invoer'!C878</f>
        <v>200 - Drijvend fonteinkruid</v>
      </c>
      <c r="E878" s="23">
        <f>'Uitgebreide invoer'!D878</f>
        <v>200</v>
      </c>
      <c r="F878" s="23">
        <f>'Uitgebreide invoer'!E878</f>
        <v>1.5</v>
      </c>
      <c r="G878" s="23">
        <f>'Uitgebreide invoer'!F878</f>
        <v>1.2</v>
      </c>
      <c r="H878" s="23">
        <f>'Uitgebreide invoer'!G878</f>
        <v>1.2</v>
      </c>
      <c r="I878" s="23">
        <f>'Uitgebreide invoer'!H878</f>
        <v>1</v>
      </c>
      <c r="J878" s="24">
        <f>J877+(+H878-I878)/(MAX('Invoerblad heterogene watergang'!$H$9:$H$17))*B878</f>
        <v>1.1747999999999807</v>
      </c>
      <c r="K878" s="24">
        <f t="shared" si="347"/>
        <v>2.0672532545256725</v>
      </c>
      <c r="L878" s="79">
        <f t="shared" si="348"/>
        <v>0.89233885497859733</v>
      </c>
      <c r="M878" s="91">
        <f>'Uitgebreide invoer'!K878</f>
        <v>100</v>
      </c>
      <c r="N878" s="89">
        <f t="shared" si="326"/>
        <v>1.8747999999999807</v>
      </c>
      <c r="O878" s="93" t="str">
        <f>'Uitgebreide invoer'!L878</f>
        <v>Begroeiing volgt bodemverloop</v>
      </c>
      <c r="P878" s="23">
        <f t="shared" si="327"/>
        <v>0.7</v>
      </c>
      <c r="Q878" s="24">
        <f t="shared" si="328"/>
        <v>1.6342792442071387E-4</v>
      </c>
      <c r="R878" s="23">
        <f>'Uitgebreide invoer'!I878</f>
        <v>0</v>
      </c>
      <c r="S878" s="23">
        <f t="shared" si="329"/>
        <v>0</v>
      </c>
      <c r="T878" s="24">
        <f t="shared" si="349"/>
        <v>0.19233885497859737</v>
      </c>
      <c r="U878" s="23" t="str">
        <f>'Uitgebreide invoer'!J878</f>
        <v>Nee</v>
      </c>
      <c r="V878" s="23">
        <f t="shared" si="330"/>
        <v>0.28629797867603374</v>
      </c>
      <c r="W878" s="23">
        <f t="shared" si="331"/>
        <v>1.8934876038893651</v>
      </c>
      <c r="X878" s="23">
        <f t="shared" si="332"/>
        <v>0.15120140110130972</v>
      </c>
      <c r="Y878" s="23">
        <f t="shared" si="333"/>
        <v>2.265209574131088</v>
      </c>
      <c r="Z878" s="23">
        <f t="shared" si="334"/>
        <v>4.4173734967141574</v>
      </c>
      <c r="AA878" s="23">
        <f t="shared" si="335"/>
        <v>0.51279557316492563</v>
      </c>
      <c r="AB878" s="23">
        <f t="shared" si="336"/>
        <v>1.9789115954550542</v>
      </c>
      <c r="AC878" s="23">
        <f t="shared" si="337"/>
        <v>2.76270433554977</v>
      </c>
      <c r="AD878" s="23">
        <f t="shared" si="338"/>
        <v>395.78231909101083</v>
      </c>
      <c r="AE878" s="23">
        <f t="shared" si="339"/>
        <v>-0.1</v>
      </c>
      <c r="AF878" s="46">
        <f t="shared" si="340"/>
        <v>3.5362625728854548E-2</v>
      </c>
      <c r="AG878" s="23">
        <f t="shared" si="341"/>
        <v>0.64637374271145465</v>
      </c>
      <c r="AH878" s="23">
        <f t="shared" si="342"/>
        <v>1.7515844054593508</v>
      </c>
      <c r="AI878" s="155">
        <f t="shared" si="343"/>
        <v>3.5765736258083575E-2</v>
      </c>
      <c r="AJ878" s="155">
        <f t="shared" si="344"/>
        <v>6.4681882931460571E-2</v>
      </c>
      <c r="AK878" s="155">
        <f t="shared" si="345"/>
        <v>0.10044761918954415</v>
      </c>
      <c r="AL878" s="155">
        <f t="shared" si="346"/>
        <v>5.3902003759356143</v>
      </c>
    </row>
    <row r="879" spans="1:38" s="156" customFormat="1" x14ac:dyDescent="0.35">
      <c r="A879" s="23">
        <f>'Uitgebreide invoer'!A879</f>
        <v>612.50000000000068</v>
      </c>
      <c r="B879" s="23">
        <f t="shared" si="325"/>
        <v>0.70000000000004547</v>
      </c>
      <c r="C879" s="23">
        <f>'Uitgebreide invoer'!B879</f>
        <v>0.1</v>
      </c>
      <c r="D879" s="23" t="str">
        <f>'Uitgebreide invoer'!C879</f>
        <v>200 - Drijvend fonteinkruid</v>
      </c>
      <c r="E879" s="23">
        <f>'Uitgebreide invoer'!D879</f>
        <v>200</v>
      </c>
      <c r="F879" s="23">
        <f>'Uitgebreide invoer'!E879</f>
        <v>1.5</v>
      </c>
      <c r="G879" s="23">
        <f>'Uitgebreide invoer'!F879</f>
        <v>1.2</v>
      </c>
      <c r="H879" s="23">
        <f>'Uitgebreide invoer'!G879</f>
        <v>1.2</v>
      </c>
      <c r="I879" s="23">
        <f>'Uitgebreide invoer'!H879</f>
        <v>1</v>
      </c>
      <c r="J879" s="24">
        <f>J878+(+H879-I879)/(MAX('Invoerblad heterogene watergang'!$H$9:$H$17))*B879</f>
        <v>1.1749999999999807</v>
      </c>
      <c r="K879" s="24">
        <f t="shared" si="347"/>
        <v>2.0673677003604434</v>
      </c>
      <c r="L879" s="79">
        <f t="shared" si="348"/>
        <v>0.89225325452569182</v>
      </c>
      <c r="M879" s="91">
        <f>'Uitgebreide invoer'!K879</f>
        <v>100</v>
      </c>
      <c r="N879" s="89">
        <f t="shared" si="326"/>
        <v>1.8749999999999807</v>
      </c>
      <c r="O879" s="93" t="str">
        <f>'Uitgebreide invoer'!L879</f>
        <v>Begroeiing volgt bodemverloop</v>
      </c>
      <c r="P879" s="23">
        <f t="shared" si="327"/>
        <v>0.7</v>
      </c>
      <c r="Q879" s="24">
        <f t="shared" si="328"/>
        <v>1.6349404967238624E-4</v>
      </c>
      <c r="R879" s="23">
        <f>'Uitgebreide invoer'!I879</f>
        <v>0</v>
      </c>
      <c r="S879" s="23">
        <f t="shared" si="329"/>
        <v>0</v>
      </c>
      <c r="T879" s="24">
        <f t="shared" si="349"/>
        <v>0.19225325452569186</v>
      </c>
      <c r="U879" s="23" t="str">
        <f>'Uitgebreide invoer'!J879</f>
        <v>Nee</v>
      </c>
      <c r="V879" s="23">
        <f t="shared" si="330"/>
        <v>0.28614587624441096</v>
      </c>
      <c r="W879" s="23">
        <f t="shared" si="331"/>
        <v>1.8931789670672112</v>
      </c>
      <c r="X879" s="23">
        <f t="shared" si="332"/>
        <v>0.1511457084734516</v>
      </c>
      <c r="Y879" s="23">
        <f t="shared" si="333"/>
        <v>2.2648777107483635</v>
      </c>
      <c r="Z879" s="23">
        <f t="shared" si="334"/>
        <v>4.4170648598920037</v>
      </c>
      <c r="AA879" s="23">
        <f t="shared" si="335"/>
        <v>0.51275627200179696</v>
      </c>
      <c r="AB879" s="23">
        <f t="shared" si="336"/>
        <v>1.9787318345039526</v>
      </c>
      <c r="AC879" s="23">
        <f t="shared" si="337"/>
        <v>2.7605585049138077</v>
      </c>
      <c r="AD879" s="23">
        <f t="shared" si="338"/>
        <v>395.74636690079052</v>
      </c>
      <c r="AE879" s="23">
        <f t="shared" si="339"/>
        <v>-0.1</v>
      </c>
      <c r="AF879" s="46">
        <f t="shared" si="340"/>
        <v>3.534231559870956E-2</v>
      </c>
      <c r="AG879" s="23">
        <f t="shared" si="341"/>
        <v>0.64657684401290438</v>
      </c>
      <c r="AH879" s="23">
        <f t="shared" si="342"/>
        <v>1.7519102933714452</v>
      </c>
      <c r="AI879" s="155">
        <f t="shared" si="343"/>
        <v>3.5745273617574978E-2</v>
      </c>
      <c r="AJ879" s="155">
        <f t="shared" si="344"/>
        <v>6.4702176167744235E-2</v>
      </c>
      <c r="AK879" s="155">
        <f t="shared" si="345"/>
        <v>0.10044744978531922</v>
      </c>
      <c r="AL879" s="155">
        <f t="shared" si="346"/>
        <v>5.3901634400749598</v>
      </c>
    </row>
    <row r="880" spans="1:38" s="156" customFormat="1" x14ac:dyDescent="0.35">
      <c r="A880" s="23">
        <f>'Uitgebreide invoer'!A880</f>
        <v>613.20000000000073</v>
      </c>
      <c r="B880" s="23">
        <f t="shared" si="325"/>
        <v>0.70000000000004547</v>
      </c>
      <c r="C880" s="23">
        <f>'Uitgebreide invoer'!B880</f>
        <v>0.1</v>
      </c>
      <c r="D880" s="23" t="str">
        <f>'Uitgebreide invoer'!C880</f>
        <v>200 - Drijvend fonteinkruid</v>
      </c>
      <c r="E880" s="23">
        <f>'Uitgebreide invoer'!D880</f>
        <v>200</v>
      </c>
      <c r="F880" s="23">
        <f>'Uitgebreide invoer'!E880</f>
        <v>1.5</v>
      </c>
      <c r="G880" s="23">
        <f>'Uitgebreide invoer'!F880</f>
        <v>1.2</v>
      </c>
      <c r="H880" s="23">
        <f>'Uitgebreide invoer'!G880</f>
        <v>1.2</v>
      </c>
      <c r="I880" s="23">
        <f>'Uitgebreide invoer'!H880</f>
        <v>1</v>
      </c>
      <c r="J880" s="24">
        <f>J879+(+H880-I880)/(MAX('Invoerblad heterogene watergang'!$H$9:$H$17))*B880</f>
        <v>1.1751999999999807</v>
      </c>
      <c r="K880" s="24">
        <f t="shared" si="347"/>
        <v>2.0674821924682063</v>
      </c>
      <c r="L880" s="79">
        <f t="shared" si="348"/>
        <v>0.89216770036046267</v>
      </c>
      <c r="M880" s="91">
        <f>'Uitgebreide invoer'!K880</f>
        <v>100</v>
      </c>
      <c r="N880" s="89">
        <f t="shared" si="326"/>
        <v>1.8751999999999807</v>
      </c>
      <c r="O880" s="93" t="str">
        <f>'Uitgebreide invoer'!L880</f>
        <v>Begroeiing volgt bodemverloop</v>
      </c>
      <c r="P880" s="23">
        <f t="shared" si="327"/>
        <v>0.7</v>
      </c>
      <c r="Q880" s="24">
        <f t="shared" si="328"/>
        <v>1.6356015394722185E-4</v>
      </c>
      <c r="R880" s="23">
        <f>'Uitgebreide invoer'!I880</f>
        <v>0</v>
      </c>
      <c r="S880" s="23">
        <f t="shared" si="329"/>
        <v>0</v>
      </c>
      <c r="T880" s="24">
        <f t="shared" si="349"/>
        <v>0.19216770036046271</v>
      </c>
      <c r="U880" s="23" t="str">
        <f>'Uitgebreide invoer'!J880</f>
        <v>Nee</v>
      </c>
      <c r="V880" s="23">
        <f t="shared" si="330"/>
        <v>0.28599387802529808</v>
      </c>
      <c r="W880" s="23">
        <f t="shared" si="331"/>
        <v>1.892870497137648</v>
      </c>
      <c r="X880" s="23">
        <f t="shared" si="332"/>
        <v>0.15109003941778951</v>
      </c>
      <c r="Y880" s="23">
        <f t="shared" si="333"/>
        <v>2.2645460487822695</v>
      </c>
      <c r="Z880" s="23">
        <f t="shared" si="334"/>
        <v>4.4167563899624405</v>
      </c>
      <c r="AA880" s="23">
        <f t="shared" si="335"/>
        <v>0.5127169915752422</v>
      </c>
      <c r="AB880" s="23">
        <f t="shared" si="336"/>
        <v>1.9785521707569713</v>
      </c>
      <c r="AC880" s="23">
        <f t="shared" si="337"/>
        <v>2.7584146039395452</v>
      </c>
      <c r="AD880" s="23">
        <f t="shared" si="338"/>
        <v>395.71043415139428</v>
      </c>
      <c r="AE880" s="23">
        <f t="shared" si="339"/>
        <v>-0.1</v>
      </c>
      <c r="AF880" s="46">
        <f t="shared" si="340"/>
        <v>3.5322015346263586E-2</v>
      </c>
      <c r="AG880" s="23">
        <f t="shared" si="341"/>
        <v>0.6467798465373642</v>
      </c>
      <c r="AH880" s="23">
        <f t="shared" si="342"/>
        <v>1.7522360883247139</v>
      </c>
      <c r="AI880" s="155">
        <f t="shared" si="343"/>
        <v>3.5724820872432936E-2</v>
      </c>
      <c r="AJ880" s="155">
        <f t="shared" si="344"/>
        <v>6.4722459528324047E-2</v>
      </c>
      <c r="AK880" s="155">
        <f t="shared" si="345"/>
        <v>0.10044728040075698</v>
      </c>
      <c r="AL880" s="155">
        <f t="shared" si="346"/>
        <v>5.3901268053394524</v>
      </c>
    </row>
    <row r="881" spans="1:38" s="156" customFormat="1" x14ac:dyDescent="0.35">
      <c r="A881" s="23">
        <f>'Uitgebreide invoer'!A881</f>
        <v>613.90000000000077</v>
      </c>
      <c r="B881" s="23">
        <f t="shared" si="325"/>
        <v>0.70000000000004547</v>
      </c>
      <c r="C881" s="23">
        <f>'Uitgebreide invoer'!B881</f>
        <v>0.1</v>
      </c>
      <c r="D881" s="23" t="str">
        <f>'Uitgebreide invoer'!C881</f>
        <v>200 - Drijvend fonteinkruid</v>
      </c>
      <c r="E881" s="23">
        <f>'Uitgebreide invoer'!D881</f>
        <v>200</v>
      </c>
      <c r="F881" s="23">
        <f>'Uitgebreide invoer'!E881</f>
        <v>1.5</v>
      </c>
      <c r="G881" s="23">
        <f>'Uitgebreide invoer'!F881</f>
        <v>1.2</v>
      </c>
      <c r="H881" s="23">
        <f>'Uitgebreide invoer'!G881</f>
        <v>1.2</v>
      </c>
      <c r="I881" s="23">
        <f>'Uitgebreide invoer'!H881</f>
        <v>1</v>
      </c>
      <c r="J881" s="24">
        <f>J880+(+H881-I881)/(MAX('Invoerblad heterogene watergang'!$H$9:$H$17))*B881</f>
        <v>1.1753999999999807</v>
      </c>
      <c r="K881" s="24">
        <f t="shared" si="347"/>
        <v>2.0675967308342638</v>
      </c>
      <c r="L881" s="79">
        <f t="shared" si="348"/>
        <v>0.89208219246822562</v>
      </c>
      <c r="M881" s="91">
        <f>'Uitgebreide invoer'!K881</f>
        <v>100</v>
      </c>
      <c r="N881" s="89">
        <f t="shared" si="326"/>
        <v>1.8753999999999806</v>
      </c>
      <c r="O881" s="93" t="str">
        <f>'Uitgebreide invoer'!L881</f>
        <v>Begroeiing volgt bodemverloop</v>
      </c>
      <c r="P881" s="23">
        <f t="shared" si="327"/>
        <v>0.7</v>
      </c>
      <c r="Q881" s="24">
        <f t="shared" si="328"/>
        <v>1.6362623722494454E-4</v>
      </c>
      <c r="R881" s="23">
        <f>'Uitgebreide invoer'!I881</f>
        <v>0</v>
      </c>
      <c r="S881" s="23">
        <f t="shared" si="329"/>
        <v>0</v>
      </c>
      <c r="T881" s="24">
        <f t="shared" si="349"/>
        <v>0.19208219246822567</v>
      </c>
      <c r="U881" s="23" t="str">
        <f>'Uitgebreide invoer'!J881</f>
        <v>Nee</v>
      </c>
      <c r="V881" s="23">
        <f t="shared" si="330"/>
        <v>0.28584198395697152</v>
      </c>
      <c r="W881" s="23">
        <f t="shared" si="331"/>
        <v>1.8925621940477304</v>
      </c>
      <c r="X881" s="23">
        <f t="shared" si="332"/>
        <v>0.15103439393218832</v>
      </c>
      <c r="Y881" s="23">
        <f t="shared" si="333"/>
        <v>2.2642145881402449</v>
      </c>
      <c r="Z881" s="23">
        <f t="shared" si="334"/>
        <v>4.4164480868725224</v>
      </c>
      <c r="AA881" s="23">
        <f t="shared" si="335"/>
        <v>0.51267773187924714</v>
      </c>
      <c r="AB881" s="23">
        <f t="shared" si="336"/>
        <v>1.9783726041832734</v>
      </c>
      <c r="AC881" s="23">
        <f t="shared" si="337"/>
        <v>2.7562726310052623</v>
      </c>
      <c r="AD881" s="23">
        <f t="shared" si="338"/>
        <v>395.67452083665466</v>
      </c>
      <c r="AE881" s="23">
        <f t="shared" si="339"/>
        <v>-0.1</v>
      </c>
      <c r="AF881" s="46">
        <f t="shared" si="340"/>
        <v>3.5301724974442429E-2</v>
      </c>
      <c r="AG881" s="23">
        <f t="shared" si="341"/>
        <v>0.64698275025557583</v>
      </c>
      <c r="AH881" s="23">
        <f t="shared" si="342"/>
        <v>1.7525617903370971</v>
      </c>
      <c r="AI881" s="155">
        <f t="shared" si="343"/>
        <v>3.5704378025677483E-2</v>
      </c>
      <c r="AJ881" s="155">
        <f t="shared" si="344"/>
        <v>6.4742733010284714E-2</v>
      </c>
      <c r="AK881" s="155">
        <f t="shared" si="345"/>
        <v>0.1004471110359622</v>
      </c>
      <c r="AL881" s="155">
        <f t="shared" si="346"/>
        <v>5.390090471342698</v>
      </c>
    </row>
    <row r="882" spans="1:38" s="156" customFormat="1" x14ac:dyDescent="0.35">
      <c r="A882" s="23">
        <f>'Uitgebreide invoer'!A882</f>
        <v>614.60000000000082</v>
      </c>
      <c r="B882" s="23">
        <f t="shared" si="325"/>
        <v>0.70000000000004547</v>
      </c>
      <c r="C882" s="23">
        <f>'Uitgebreide invoer'!B882</f>
        <v>0.1</v>
      </c>
      <c r="D882" s="23" t="str">
        <f>'Uitgebreide invoer'!C882</f>
        <v>200 - Drijvend fonteinkruid</v>
      </c>
      <c r="E882" s="23">
        <f>'Uitgebreide invoer'!D882</f>
        <v>200</v>
      </c>
      <c r="F882" s="23">
        <f>'Uitgebreide invoer'!E882</f>
        <v>1.5</v>
      </c>
      <c r="G882" s="23">
        <f>'Uitgebreide invoer'!F882</f>
        <v>1.2</v>
      </c>
      <c r="H882" s="23">
        <f>'Uitgebreide invoer'!G882</f>
        <v>1.2</v>
      </c>
      <c r="I882" s="23">
        <f>'Uitgebreide invoer'!H882</f>
        <v>1</v>
      </c>
      <c r="J882" s="24">
        <f>J881+(+H882-I882)/(MAX('Invoerblad heterogene watergang'!$H$9:$H$17))*B882</f>
        <v>1.1755999999999807</v>
      </c>
      <c r="K882" s="24">
        <f t="shared" si="347"/>
        <v>2.0677113154439035</v>
      </c>
      <c r="L882" s="79">
        <f t="shared" si="348"/>
        <v>0.8919967308342831</v>
      </c>
      <c r="M882" s="91">
        <f>'Uitgebreide invoer'!K882</f>
        <v>100</v>
      </c>
      <c r="N882" s="89">
        <f t="shared" si="326"/>
        <v>1.8755999999999806</v>
      </c>
      <c r="O882" s="93" t="str">
        <f>'Uitgebreide invoer'!L882</f>
        <v>Begroeiing volgt bodemverloop</v>
      </c>
      <c r="P882" s="23">
        <f t="shared" si="327"/>
        <v>0.7</v>
      </c>
      <c r="Q882" s="24">
        <f t="shared" si="328"/>
        <v>1.6369229948532511E-4</v>
      </c>
      <c r="R882" s="23">
        <f>'Uitgebreide invoer'!I882</f>
        <v>0</v>
      </c>
      <c r="S882" s="23">
        <f t="shared" si="329"/>
        <v>0</v>
      </c>
      <c r="T882" s="24">
        <f t="shared" si="349"/>
        <v>0.19199673083428315</v>
      </c>
      <c r="U882" s="23" t="str">
        <f>'Uitgebreide invoer'!J882</f>
        <v>Nee</v>
      </c>
      <c r="V882" s="23">
        <f t="shared" si="330"/>
        <v>0.28569019397771805</v>
      </c>
      <c r="W882" s="23">
        <f t="shared" si="331"/>
        <v>1.8922540577444658</v>
      </c>
      <c r="X882" s="23">
        <f t="shared" si="332"/>
        <v>0.15097877201450202</v>
      </c>
      <c r="Y882" s="23">
        <f t="shared" si="333"/>
        <v>2.2638833287297127</v>
      </c>
      <c r="Z882" s="23">
        <f t="shared" si="334"/>
        <v>4.4161399505692582</v>
      </c>
      <c r="AA882" s="23">
        <f t="shared" si="335"/>
        <v>0.51263849290779129</v>
      </c>
      <c r="AB882" s="23">
        <f t="shared" si="336"/>
        <v>1.9781931347519945</v>
      </c>
      <c r="AC882" s="23">
        <f t="shared" si="337"/>
        <v>2.7541325844901676</v>
      </c>
      <c r="AD882" s="23">
        <f t="shared" si="338"/>
        <v>395.63862695039893</v>
      </c>
      <c r="AE882" s="23">
        <f t="shared" si="339"/>
        <v>-0.1</v>
      </c>
      <c r="AF882" s="46">
        <f t="shared" si="340"/>
        <v>3.5281444486155118E-2</v>
      </c>
      <c r="AG882" s="23">
        <f t="shared" si="341"/>
        <v>0.64718555513844889</v>
      </c>
      <c r="AH882" s="23">
        <f t="shared" si="342"/>
        <v>1.7528873994266476</v>
      </c>
      <c r="AI882" s="155">
        <f t="shared" si="343"/>
        <v>3.5683945080311787E-2</v>
      </c>
      <c r="AJ882" s="155">
        <f t="shared" si="344"/>
        <v>6.4762996610727513E-2</v>
      </c>
      <c r="AK882" s="155">
        <f t="shared" si="345"/>
        <v>0.10044694169103929</v>
      </c>
      <c r="AL882" s="155">
        <f t="shared" si="346"/>
        <v>5.390054437698522</v>
      </c>
    </row>
    <row r="883" spans="1:38" s="156" customFormat="1" x14ac:dyDescent="0.35">
      <c r="A883" s="23">
        <f>'Uitgebreide invoer'!A883</f>
        <v>615.30000000000086</v>
      </c>
      <c r="B883" s="23">
        <f t="shared" si="325"/>
        <v>0.70000000000004547</v>
      </c>
      <c r="C883" s="23">
        <f>'Uitgebreide invoer'!B883</f>
        <v>0.1</v>
      </c>
      <c r="D883" s="23" t="str">
        <f>'Uitgebreide invoer'!C883</f>
        <v>200 - Drijvend fonteinkruid</v>
      </c>
      <c r="E883" s="23">
        <f>'Uitgebreide invoer'!D883</f>
        <v>200</v>
      </c>
      <c r="F883" s="23">
        <f>'Uitgebreide invoer'!E883</f>
        <v>1.5</v>
      </c>
      <c r="G883" s="23">
        <f>'Uitgebreide invoer'!F883</f>
        <v>1.2</v>
      </c>
      <c r="H883" s="23">
        <f>'Uitgebreide invoer'!G883</f>
        <v>1.2</v>
      </c>
      <c r="I883" s="23">
        <f>'Uitgebreide invoer'!H883</f>
        <v>1</v>
      </c>
      <c r="J883" s="24">
        <f>J882+(+H883-I883)/(MAX('Invoerblad heterogene watergang'!$H$9:$H$17))*B883</f>
        <v>1.1757999999999806</v>
      </c>
      <c r="K883" s="24">
        <f t="shared" si="347"/>
        <v>2.0678259462823991</v>
      </c>
      <c r="L883" s="79">
        <f t="shared" si="348"/>
        <v>0.89191131544392288</v>
      </c>
      <c r="M883" s="91">
        <f>'Uitgebreide invoer'!K883</f>
        <v>100</v>
      </c>
      <c r="N883" s="89">
        <f t="shared" si="326"/>
        <v>1.8757999999999806</v>
      </c>
      <c r="O883" s="93" t="str">
        <f>'Uitgebreide invoer'!L883</f>
        <v>Begroeiing volgt bodemverloop</v>
      </c>
      <c r="P883" s="23">
        <f t="shared" si="327"/>
        <v>0.7</v>
      </c>
      <c r="Q883" s="24">
        <f t="shared" si="328"/>
        <v>1.637583407081832E-4</v>
      </c>
      <c r="R883" s="23">
        <f>'Uitgebreide invoer'!I883</f>
        <v>0</v>
      </c>
      <c r="S883" s="23">
        <f t="shared" si="329"/>
        <v>0</v>
      </c>
      <c r="T883" s="24">
        <f t="shared" si="349"/>
        <v>0.19191131544392293</v>
      </c>
      <c r="U883" s="23" t="str">
        <f>'Uitgebreide invoer'!J883</f>
        <v>Nee</v>
      </c>
      <c r="V883" s="23">
        <f t="shared" si="330"/>
        <v>0.2855385080258328</v>
      </c>
      <c r="W883" s="23">
        <f t="shared" si="331"/>
        <v>1.8919460881748082</v>
      </c>
      <c r="X883" s="23">
        <f t="shared" si="332"/>
        <v>0.1509231736625733</v>
      </c>
      <c r="Y883" s="23">
        <f t="shared" si="333"/>
        <v>2.2635522704580704</v>
      </c>
      <c r="Z883" s="23">
        <f t="shared" si="334"/>
        <v>4.4158319809996005</v>
      </c>
      <c r="AA883" s="23">
        <f t="shared" si="335"/>
        <v>0.51259927465484678</v>
      </c>
      <c r="AB883" s="23">
        <f t="shared" si="336"/>
        <v>1.9780137624322376</v>
      </c>
      <c r="AC883" s="23">
        <f t="shared" si="337"/>
        <v>2.7519944627743693</v>
      </c>
      <c r="AD883" s="23">
        <f t="shared" si="338"/>
        <v>395.60275248644751</v>
      </c>
      <c r="AE883" s="23">
        <f t="shared" si="339"/>
        <v>-0.1</v>
      </c>
      <c r="AF883" s="46">
        <f t="shared" si="340"/>
        <v>3.5261173884293701E-2</v>
      </c>
      <c r="AG883" s="23">
        <f t="shared" si="341"/>
        <v>0.64738826115706305</v>
      </c>
      <c r="AH883" s="23">
        <f t="shared" si="342"/>
        <v>1.7532129156115306</v>
      </c>
      <c r="AI883" s="155">
        <f t="shared" si="343"/>
        <v>3.5663522039321958E-2</v>
      </c>
      <c r="AJ883" s="155">
        <f t="shared" si="344"/>
        <v>6.4783250326770736E-2</v>
      </c>
      <c r="AK883" s="155">
        <f t="shared" si="345"/>
        <v>0.1004467723660927</v>
      </c>
      <c r="AL883" s="155">
        <f t="shared" si="346"/>
        <v>5.3900187040209939</v>
      </c>
    </row>
    <row r="884" spans="1:38" s="156" customFormat="1" x14ac:dyDescent="0.35">
      <c r="A884" s="23">
        <f>'Uitgebreide invoer'!A884</f>
        <v>616.00000000000091</v>
      </c>
      <c r="B884" s="23">
        <f t="shared" si="325"/>
        <v>0.70000000000004547</v>
      </c>
      <c r="C884" s="23">
        <f>'Uitgebreide invoer'!B884</f>
        <v>0.1</v>
      </c>
      <c r="D884" s="23" t="str">
        <f>'Uitgebreide invoer'!C884</f>
        <v>200 - Drijvend fonteinkruid</v>
      </c>
      <c r="E884" s="23">
        <f>'Uitgebreide invoer'!D884</f>
        <v>200</v>
      </c>
      <c r="F884" s="23">
        <f>'Uitgebreide invoer'!E884</f>
        <v>1.5</v>
      </c>
      <c r="G884" s="23">
        <f>'Uitgebreide invoer'!F884</f>
        <v>1.2</v>
      </c>
      <c r="H884" s="23">
        <f>'Uitgebreide invoer'!G884</f>
        <v>1.2</v>
      </c>
      <c r="I884" s="23">
        <f>'Uitgebreide invoer'!H884</f>
        <v>1</v>
      </c>
      <c r="J884" s="24">
        <f>J883+(+H884-I884)/(MAX('Invoerblad heterogene watergang'!$H$9:$H$17))*B884</f>
        <v>1.1759999999999806</v>
      </c>
      <c r="K884" s="24">
        <f t="shared" si="347"/>
        <v>2.0679406233350104</v>
      </c>
      <c r="L884" s="79">
        <f t="shared" si="348"/>
        <v>0.89182594628241851</v>
      </c>
      <c r="M884" s="91">
        <f>'Uitgebreide invoer'!K884</f>
        <v>100</v>
      </c>
      <c r="N884" s="89">
        <f t="shared" si="326"/>
        <v>1.8759999999999806</v>
      </c>
      <c r="O884" s="93" t="str">
        <f>'Uitgebreide invoer'!L884</f>
        <v>Begroeiing volgt bodemverloop</v>
      </c>
      <c r="P884" s="23">
        <f t="shared" si="327"/>
        <v>0.7</v>
      </c>
      <c r="Q884" s="24">
        <f t="shared" si="328"/>
        <v>1.6382436087338634E-4</v>
      </c>
      <c r="R884" s="23">
        <f>'Uitgebreide invoer'!I884</f>
        <v>0</v>
      </c>
      <c r="S884" s="23">
        <f t="shared" si="329"/>
        <v>0</v>
      </c>
      <c r="T884" s="24">
        <f t="shared" si="349"/>
        <v>0.19182594628241856</v>
      </c>
      <c r="U884" s="23" t="str">
        <f>'Uitgebreide invoer'!J884</f>
        <v>Nee</v>
      </c>
      <c r="V884" s="23">
        <f t="shared" si="330"/>
        <v>0.28538692603962024</v>
      </c>
      <c r="W884" s="23">
        <f t="shared" si="331"/>
        <v>1.8916382852856608</v>
      </c>
      <c r="X884" s="23">
        <f t="shared" si="332"/>
        <v>0.15086759887423365</v>
      </c>
      <c r="Y884" s="23">
        <f t="shared" si="333"/>
        <v>2.2632214132326993</v>
      </c>
      <c r="Z884" s="23">
        <f t="shared" si="334"/>
        <v>4.4155241781104531</v>
      </c>
      <c r="AA884" s="23">
        <f t="shared" si="335"/>
        <v>0.51256007711437912</v>
      </c>
      <c r="AB884" s="23">
        <f t="shared" si="336"/>
        <v>1.9778344871930791</v>
      </c>
      <c r="AC884" s="23">
        <f t="shared" si="337"/>
        <v>2.7498582642388878</v>
      </c>
      <c r="AD884" s="23">
        <f t="shared" si="338"/>
        <v>395.5668974386158</v>
      </c>
      <c r="AE884" s="23">
        <f t="shared" si="339"/>
        <v>-0.1</v>
      </c>
      <c r="AF884" s="46">
        <f t="shared" si="340"/>
        <v>3.5240913171733439E-2</v>
      </c>
      <c r="AG884" s="23">
        <f t="shared" si="341"/>
        <v>0.64759086828266554</v>
      </c>
      <c r="AH884" s="23">
        <f t="shared" si="342"/>
        <v>1.7535383389100219</v>
      </c>
      <c r="AI884" s="155">
        <f t="shared" si="343"/>
        <v>3.5643108905677082E-2</v>
      </c>
      <c r="AJ884" s="155">
        <f t="shared" si="344"/>
        <v>6.4803494155549604E-2</v>
      </c>
      <c r="AK884" s="155">
        <f t="shared" si="345"/>
        <v>0.10044660306122669</v>
      </c>
      <c r="AL884" s="155">
        <f t="shared" si="346"/>
        <v>5.3899832699244046</v>
      </c>
    </row>
    <row r="885" spans="1:38" s="156" customFormat="1" x14ac:dyDescent="0.35">
      <c r="A885" s="23">
        <f>'Uitgebreide invoer'!A885</f>
        <v>616.70000000000095</v>
      </c>
      <c r="B885" s="23">
        <f t="shared" si="325"/>
        <v>0.70000000000004547</v>
      </c>
      <c r="C885" s="23">
        <f>'Uitgebreide invoer'!B885</f>
        <v>0.1</v>
      </c>
      <c r="D885" s="23" t="str">
        <f>'Uitgebreide invoer'!C885</f>
        <v>200 - Drijvend fonteinkruid</v>
      </c>
      <c r="E885" s="23">
        <f>'Uitgebreide invoer'!D885</f>
        <v>200</v>
      </c>
      <c r="F885" s="23">
        <f>'Uitgebreide invoer'!E885</f>
        <v>1.5</v>
      </c>
      <c r="G885" s="23">
        <f>'Uitgebreide invoer'!F885</f>
        <v>1.2</v>
      </c>
      <c r="H885" s="23">
        <f>'Uitgebreide invoer'!G885</f>
        <v>1.2</v>
      </c>
      <c r="I885" s="23">
        <f>'Uitgebreide invoer'!H885</f>
        <v>1</v>
      </c>
      <c r="J885" s="24">
        <f>J884+(+H885-I885)/(MAX('Invoerblad heterogene watergang'!$H$9:$H$17))*B885</f>
        <v>1.1761999999999806</v>
      </c>
      <c r="K885" s="24">
        <f t="shared" si="347"/>
        <v>2.0680553465869829</v>
      </c>
      <c r="L885" s="79">
        <f t="shared" si="348"/>
        <v>0.89174062333502979</v>
      </c>
      <c r="M885" s="91">
        <f>'Uitgebreide invoer'!K885</f>
        <v>100</v>
      </c>
      <c r="N885" s="89">
        <f t="shared" si="326"/>
        <v>1.8761999999999805</v>
      </c>
      <c r="O885" s="93" t="str">
        <f>'Uitgebreide invoer'!L885</f>
        <v>Begroeiing volgt bodemverloop</v>
      </c>
      <c r="P885" s="23">
        <f t="shared" si="327"/>
        <v>0.7</v>
      </c>
      <c r="Q885" s="24">
        <f t="shared" si="328"/>
        <v>1.638903599608499E-4</v>
      </c>
      <c r="R885" s="23">
        <f>'Uitgebreide invoer'!I885</f>
        <v>0</v>
      </c>
      <c r="S885" s="23">
        <f t="shared" si="329"/>
        <v>0</v>
      </c>
      <c r="T885" s="24">
        <f t="shared" si="349"/>
        <v>0.19174062333502984</v>
      </c>
      <c r="U885" s="23" t="str">
        <f>'Uitgebreide invoer'!J885</f>
        <v>Nee</v>
      </c>
      <c r="V885" s="23">
        <f t="shared" si="330"/>
        <v>0.28523544795739447</v>
      </c>
      <c r="W885" s="23">
        <f t="shared" si="331"/>
        <v>1.8913306490238773</v>
      </c>
      <c r="X885" s="23">
        <f t="shared" si="332"/>
        <v>0.15081204764730352</v>
      </c>
      <c r="Y885" s="23">
        <f t="shared" si="333"/>
        <v>2.2628907569609571</v>
      </c>
      <c r="Z885" s="23">
        <f t="shared" si="334"/>
        <v>4.4152165418486691</v>
      </c>
      <c r="AA885" s="23">
        <f t="shared" si="335"/>
        <v>0.51252090028034625</v>
      </c>
      <c r="AB885" s="23">
        <f t="shared" si="336"/>
        <v>1.9776553090035627</v>
      </c>
      <c r="AC885" s="23">
        <f t="shared" si="337"/>
        <v>2.7477239872656627</v>
      </c>
      <c r="AD885" s="23">
        <f t="shared" si="338"/>
        <v>395.53106180071256</v>
      </c>
      <c r="AE885" s="23">
        <f t="shared" si="339"/>
        <v>-0.1</v>
      </c>
      <c r="AF885" s="46">
        <f t="shared" si="340"/>
        <v>3.5220662351332761E-2</v>
      </c>
      <c r="AG885" s="23">
        <f t="shared" si="341"/>
        <v>0.64779337648667246</v>
      </c>
      <c r="AH885" s="23">
        <f t="shared" si="342"/>
        <v>1.7538636693405096</v>
      </c>
      <c r="AI885" s="155">
        <f t="shared" si="343"/>
        <v>3.5622705682329329E-2</v>
      </c>
      <c r="AJ885" s="155">
        <f t="shared" si="344"/>
        <v>6.4823728094215952E-2</v>
      </c>
      <c r="AK885" s="155">
        <f t="shared" si="345"/>
        <v>0.10044643377654527</v>
      </c>
      <c r="AL885" s="155">
        <f t="shared" si="346"/>
        <v>5.389948135023281</v>
      </c>
    </row>
    <row r="886" spans="1:38" s="156" customFormat="1" x14ac:dyDescent="0.35">
      <c r="A886" s="23">
        <f>'Uitgebreide invoer'!A886</f>
        <v>617.400000000001</v>
      </c>
      <c r="B886" s="23">
        <f t="shared" si="325"/>
        <v>0.70000000000004547</v>
      </c>
      <c r="C886" s="23">
        <f>'Uitgebreide invoer'!B886</f>
        <v>0.1</v>
      </c>
      <c r="D886" s="23" t="str">
        <f>'Uitgebreide invoer'!C886</f>
        <v>200 - Drijvend fonteinkruid</v>
      </c>
      <c r="E886" s="23">
        <f>'Uitgebreide invoer'!D886</f>
        <v>200</v>
      </c>
      <c r="F886" s="23">
        <f>'Uitgebreide invoer'!E886</f>
        <v>1.5</v>
      </c>
      <c r="G886" s="23">
        <f>'Uitgebreide invoer'!F886</f>
        <v>1.2</v>
      </c>
      <c r="H886" s="23">
        <f>'Uitgebreide invoer'!G886</f>
        <v>1.2</v>
      </c>
      <c r="I886" s="23">
        <f>'Uitgebreide invoer'!H886</f>
        <v>1</v>
      </c>
      <c r="J886" s="24">
        <f>J885+(+H886-I886)/(MAX('Invoerblad heterogene watergang'!$H$9:$H$17))*B886</f>
        <v>1.1763999999999806</v>
      </c>
      <c r="K886" s="24">
        <f t="shared" si="347"/>
        <v>2.0681701160235484</v>
      </c>
      <c r="L886" s="79">
        <f t="shared" si="348"/>
        <v>0.8916553465870023</v>
      </c>
      <c r="M886" s="91">
        <f>'Uitgebreide invoer'!K886</f>
        <v>100</v>
      </c>
      <c r="N886" s="89">
        <f t="shared" si="326"/>
        <v>1.8763999999999805</v>
      </c>
      <c r="O886" s="93" t="str">
        <f>'Uitgebreide invoer'!L886</f>
        <v>Begroeiing volgt bodemverloop</v>
      </c>
      <c r="P886" s="23">
        <f t="shared" si="327"/>
        <v>0.7</v>
      </c>
      <c r="Q886" s="24">
        <f t="shared" si="328"/>
        <v>1.6395633795053728E-4</v>
      </c>
      <c r="R886" s="23">
        <f>'Uitgebreide invoer'!I886</f>
        <v>0</v>
      </c>
      <c r="S886" s="23">
        <f t="shared" si="329"/>
        <v>0</v>
      </c>
      <c r="T886" s="24">
        <f t="shared" si="349"/>
        <v>0.19165534658700234</v>
      </c>
      <c r="U886" s="23" t="str">
        <f>'Uitgebreide invoer'!J886</f>
        <v>Nee</v>
      </c>
      <c r="V886" s="23">
        <f t="shared" si="330"/>
        <v>0.28508407371747879</v>
      </c>
      <c r="W886" s="23">
        <f t="shared" si="331"/>
        <v>1.8910231793362593</v>
      </c>
      <c r="X886" s="23">
        <f t="shared" si="332"/>
        <v>0.15075651997959222</v>
      </c>
      <c r="Y886" s="23">
        <f t="shared" si="333"/>
        <v>2.2625603015501836</v>
      </c>
      <c r="Z886" s="23">
        <f t="shared" si="334"/>
        <v>4.4149090721610511</v>
      </c>
      <c r="AA886" s="23">
        <f t="shared" si="335"/>
        <v>0.51248174414669978</v>
      </c>
      <c r="AB886" s="23">
        <f t="shared" si="336"/>
        <v>1.9774762278327049</v>
      </c>
      <c r="AC886" s="23">
        <f t="shared" si="337"/>
        <v>2.7455916302375387</v>
      </c>
      <c r="AD886" s="23">
        <f t="shared" si="338"/>
        <v>395.49524556654097</v>
      </c>
      <c r="AE886" s="23">
        <f t="shared" si="339"/>
        <v>-0.1</v>
      </c>
      <c r="AF886" s="46">
        <f t="shared" si="340"/>
        <v>3.5200421425933284E-2</v>
      </c>
      <c r="AG886" s="23">
        <f t="shared" si="341"/>
        <v>0.64799578574066719</v>
      </c>
      <c r="AH886" s="23">
        <f t="shared" si="342"/>
        <v>1.7541889069214922</v>
      </c>
      <c r="AI886" s="155">
        <f t="shared" si="343"/>
        <v>3.5602312372213916E-2</v>
      </c>
      <c r="AJ886" s="155">
        <f t="shared" si="344"/>
        <v>6.4843952139938515E-2</v>
      </c>
      <c r="AK886" s="155">
        <f t="shared" si="345"/>
        <v>0.10044626451215244</v>
      </c>
      <c r="AL886" s="155">
        <f t="shared" si="346"/>
        <v>5.3899132989323801</v>
      </c>
    </row>
    <row r="887" spans="1:38" s="156" customFormat="1" x14ac:dyDescent="0.35">
      <c r="A887" s="23">
        <f>'Uitgebreide invoer'!A887</f>
        <v>618.10000000000105</v>
      </c>
      <c r="B887" s="23">
        <f t="shared" si="325"/>
        <v>0.70000000000004547</v>
      </c>
      <c r="C887" s="23">
        <f>'Uitgebreide invoer'!B887</f>
        <v>0.1</v>
      </c>
      <c r="D887" s="23" t="str">
        <f>'Uitgebreide invoer'!C887</f>
        <v>200 - Drijvend fonteinkruid</v>
      </c>
      <c r="E887" s="23">
        <f>'Uitgebreide invoer'!D887</f>
        <v>200</v>
      </c>
      <c r="F887" s="23">
        <f>'Uitgebreide invoer'!E887</f>
        <v>1.5</v>
      </c>
      <c r="G887" s="23">
        <f>'Uitgebreide invoer'!F887</f>
        <v>1.2</v>
      </c>
      <c r="H887" s="23">
        <f>'Uitgebreide invoer'!G887</f>
        <v>1.2</v>
      </c>
      <c r="I887" s="23">
        <f>'Uitgebreide invoer'!H887</f>
        <v>1</v>
      </c>
      <c r="J887" s="24">
        <f>J886+(+H887-I887)/(MAX('Invoerblad heterogene watergang'!$H$9:$H$17))*B887</f>
        <v>1.1765999999999806</v>
      </c>
      <c r="K887" s="24">
        <f t="shared" si="347"/>
        <v>2.0682849316299241</v>
      </c>
      <c r="L887" s="79">
        <f t="shared" si="348"/>
        <v>0.89157011602356784</v>
      </c>
      <c r="M887" s="91">
        <f>'Uitgebreide invoer'!K887</f>
        <v>100</v>
      </c>
      <c r="N887" s="89">
        <f t="shared" si="326"/>
        <v>1.8765999999999805</v>
      </c>
      <c r="O887" s="93" t="str">
        <f>'Uitgebreide invoer'!L887</f>
        <v>Begroeiing volgt bodemverloop</v>
      </c>
      <c r="P887" s="23">
        <f t="shared" si="327"/>
        <v>0.7</v>
      </c>
      <c r="Q887" s="24">
        <f t="shared" si="328"/>
        <v>1.6402229482245955E-4</v>
      </c>
      <c r="R887" s="23">
        <f>'Uitgebreide invoer'!I887</f>
        <v>0</v>
      </c>
      <c r="S887" s="23">
        <f t="shared" si="329"/>
        <v>0</v>
      </c>
      <c r="T887" s="24">
        <f t="shared" si="349"/>
        <v>0.19157011602356788</v>
      </c>
      <c r="U887" s="23" t="str">
        <f>'Uitgebreide invoer'!J887</f>
        <v>Nee</v>
      </c>
      <c r="V887" s="23">
        <f t="shared" si="330"/>
        <v>0.28493280325820636</v>
      </c>
      <c r="W887" s="23">
        <f t="shared" si="331"/>
        <v>1.8907158761695595</v>
      </c>
      <c r="X887" s="23">
        <f t="shared" si="332"/>
        <v>0.15070101586889809</v>
      </c>
      <c r="Y887" s="23">
        <f t="shared" si="333"/>
        <v>2.2622300469076988</v>
      </c>
      <c r="Z887" s="23">
        <f t="shared" si="334"/>
        <v>4.414601768994352</v>
      </c>
      <c r="AA887" s="23">
        <f t="shared" si="335"/>
        <v>0.51244260870738423</v>
      </c>
      <c r="AB887" s="23">
        <f t="shared" si="336"/>
        <v>1.9772972436494924</v>
      </c>
      <c r="AC887" s="23">
        <f t="shared" si="337"/>
        <v>2.7434611915382878</v>
      </c>
      <c r="AD887" s="23">
        <f t="shared" si="338"/>
        <v>395.4594487298985</v>
      </c>
      <c r="AE887" s="23">
        <f t="shared" si="339"/>
        <v>-0.1</v>
      </c>
      <c r="AF887" s="46">
        <f t="shared" si="340"/>
        <v>3.5180190398359887E-2</v>
      </c>
      <c r="AG887" s="23">
        <f t="shared" si="341"/>
        <v>0.6481980960164011</v>
      </c>
      <c r="AH887" s="23">
        <f t="shared" si="342"/>
        <v>1.7545140516715789</v>
      </c>
      <c r="AI887" s="155">
        <f t="shared" si="343"/>
        <v>3.5581928978249161E-2</v>
      </c>
      <c r="AJ887" s="155">
        <f t="shared" si="344"/>
        <v>6.4864166289902742E-2</v>
      </c>
      <c r="AK887" s="155">
        <f t="shared" si="345"/>
        <v>0.1004460952681519</v>
      </c>
      <c r="AL887" s="155">
        <f t="shared" si="346"/>
        <v>5.3898787612666901</v>
      </c>
    </row>
    <row r="888" spans="1:38" s="156" customFormat="1" x14ac:dyDescent="0.35">
      <c r="A888" s="23">
        <f>'Uitgebreide invoer'!A888</f>
        <v>618.80000000000109</v>
      </c>
      <c r="B888" s="23">
        <f t="shared" si="325"/>
        <v>0.70000000000004547</v>
      </c>
      <c r="C888" s="23">
        <f>'Uitgebreide invoer'!B888</f>
        <v>0.1</v>
      </c>
      <c r="D888" s="23" t="str">
        <f>'Uitgebreide invoer'!C888</f>
        <v>200 - Drijvend fonteinkruid</v>
      </c>
      <c r="E888" s="23">
        <f>'Uitgebreide invoer'!D888</f>
        <v>200</v>
      </c>
      <c r="F888" s="23">
        <f>'Uitgebreide invoer'!E888</f>
        <v>1.5</v>
      </c>
      <c r="G888" s="23">
        <f>'Uitgebreide invoer'!F888</f>
        <v>1.2</v>
      </c>
      <c r="H888" s="23">
        <f>'Uitgebreide invoer'!G888</f>
        <v>1.2</v>
      </c>
      <c r="I888" s="23">
        <f>'Uitgebreide invoer'!H888</f>
        <v>1</v>
      </c>
      <c r="J888" s="24">
        <f>J887+(+H888-I888)/(MAX('Invoerblad heterogene watergang'!$H$9:$H$17))*B888</f>
        <v>1.1767999999999805</v>
      </c>
      <c r="K888" s="24">
        <f t="shared" si="347"/>
        <v>2.0683997933913139</v>
      </c>
      <c r="L888" s="79">
        <f t="shared" si="348"/>
        <v>0.89148493162994358</v>
      </c>
      <c r="M888" s="91">
        <f>'Uitgebreide invoer'!K888</f>
        <v>100</v>
      </c>
      <c r="N888" s="89">
        <f t="shared" si="326"/>
        <v>1.8767999999999805</v>
      </c>
      <c r="O888" s="93" t="str">
        <f>'Uitgebreide invoer'!L888</f>
        <v>Begroeiing volgt bodemverloop</v>
      </c>
      <c r="P888" s="23">
        <f t="shared" si="327"/>
        <v>0.7</v>
      </c>
      <c r="Q888" s="24">
        <f t="shared" si="328"/>
        <v>1.6408823055667635E-4</v>
      </c>
      <c r="R888" s="23">
        <f>'Uitgebreide invoer'!I888</f>
        <v>0</v>
      </c>
      <c r="S888" s="23">
        <f t="shared" si="329"/>
        <v>0</v>
      </c>
      <c r="T888" s="24">
        <f t="shared" si="349"/>
        <v>0.19148493162994362</v>
      </c>
      <c r="U888" s="23" t="str">
        <f>'Uitgebreide invoer'!J888</f>
        <v>Nee</v>
      </c>
      <c r="V888" s="23">
        <f t="shared" si="330"/>
        <v>0.28478163651791866</v>
      </c>
      <c r="W888" s="23">
        <f t="shared" si="331"/>
        <v>1.8904087394704781</v>
      </c>
      <c r="X888" s="23">
        <f t="shared" si="332"/>
        <v>0.15064553531300789</v>
      </c>
      <c r="Y888" s="23">
        <f t="shared" si="333"/>
        <v>2.2618999929407999</v>
      </c>
      <c r="Z888" s="23">
        <f t="shared" si="334"/>
        <v>4.4142946322952703</v>
      </c>
      <c r="AA888" s="23">
        <f t="shared" si="335"/>
        <v>0.51240349395633689</v>
      </c>
      <c r="AB888" s="23">
        <f t="shared" si="336"/>
        <v>1.9771183564228814</v>
      </c>
      <c r="AC888" s="23">
        <f t="shared" si="337"/>
        <v>2.7413326695525715</v>
      </c>
      <c r="AD888" s="23">
        <f t="shared" si="338"/>
        <v>395.42367128457624</v>
      </c>
      <c r="AE888" s="23">
        <f t="shared" si="339"/>
        <v>-0.1</v>
      </c>
      <c r="AF888" s="46">
        <f t="shared" si="340"/>
        <v>3.5159969271420517E-2</v>
      </c>
      <c r="AG888" s="23">
        <f t="shared" si="341"/>
        <v>0.6484003072857949</v>
      </c>
      <c r="AH888" s="23">
        <f t="shared" si="342"/>
        <v>1.7548391036094917</v>
      </c>
      <c r="AI888" s="155">
        <f t="shared" si="343"/>
        <v>3.5561555503336312E-2</v>
      </c>
      <c r="AJ888" s="155">
        <f t="shared" si="344"/>
        <v>6.4884370541310951E-2</v>
      </c>
      <c r="AK888" s="155">
        <f t="shared" si="345"/>
        <v>0.10044592604464726</v>
      </c>
      <c r="AL888" s="155">
        <f t="shared" si="346"/>
        <v>5.389844521641435</v>
      </c>
    </row>
    <row r="889" spans="1:38" s="156" customFormat="1" x14ac:dyDescent="0.35">
      <c r="A889" s="23">
        <f>'Uitgebreide invoer'!A889</f>
        <v>619.50000000000114</v>
      </c>
      <c r="B889" s="23">
        <f t="shared" si="325"/>
        <v>0.70000000000004547</v>
      </c>
      <c r="C889" s="23">
        <f>'Uitgebreide invoer'!B889</f>
        <v>0.1</v>
      </c>
      <c r="D889" s="23" t="str">
        <f>'Uitgebreide invoer'!C889</f>
        <v>200 - Drijvend fonteinkruid</v>
      </c>
      <c r="E889" s="23">
        <f>'Uitgebreide invoer'!D889</f>
        <v>200</v>
      </c>
      <c r="F889" s="23">
        <f>'Uitgebreide invoer'!E889</f>
        <v>1.5</v>
      </c>
      <c r="G889" s="23">
        <f>'Uitgebreide invoer'!F889</f>
        <v>1.2</v>
      </c>
      <c r="H889" s="23">
        <f>'Uitgebreide invoer'!G889</f>
        <v>1.2</v>
      </c>
      <c r="I889" s="23">
        <f>'Uitgebreide invoer'!H889</f>
        <v>1</v>
      </c>
      <c r="J889" s="24">
        <f>J888+(+H889-I889)/(MAX('Invoerblad heterogene watergang'!$H$9:$H$17))*B889</f>
        <v>1.1769999999999805</v>
      </c>
      <c r="K889" s="24">
        <f t="shared" si="347"/>
        <v>2.0685147012929073</v>
      </c>
      <c r="L889" s="79">
        <f t="shared" si="348"/>
        <v>0.89139979339133335</v>
      </c>
      <c r="M889" s="91">
        <f>'Uitgebreide invoer'!K889</f>
        <v>100</v>
      </c>
      <c r="N889" s="89">
        <f t="shared" si="326"/>
        <v>1.8769999999999805</v>
      </c>
      <c r="O889" s="93" t="str">
        <f>'Uitgebreide invoer'!L889</f>
        <v>Begroeiing volgt bodemverloop</v>
      </c>
      <c r="P889" s="23">
        <f t="shared" si="327"/>
        <v>0.7</v>
      </c>
      <c r="Q889" s="24">
        <f t="shared" si="328"/>
        <v>1.6415414513329467E-4</v>
      </c>
      <c r="R889" s="23">
        <f>'Uitgebreide invoer'!I889</f>
        <v>0</v>
      </c>
      <c r="S889" s="23">
        <f t="shared" si="329"/>
        <v>0</v>
      </c>
      <c r="T889" s="24">
        <f t="shared" si="349"/>
        <v>0.19139979339133339</v>
      </c>
      <c r="U889" s="23" t="str">
        <f>'Uitgebreide invoer'!J889</f>
        <v>Nee</v>
      </c>
      <c r="V889" s="23">
        <f t="shared" si="330"/>
        <v>0.28463057343496773</v>
      </c>
      <c r="W889" s="23">
        <f t="shared" si="331"/>
        <v>1.8901017691856661</v>
      </c>
      <c r="X889" s="23">
        <f t="shared" si="332"/>
        <v>0.15059007830969776</v>
      </c>
      <c r="Y889" s="23">
        <f t="shared" si="333"/>
        <v>2.2615701395567678</v>
      </c>
      <c r="Z889" s="23">
        <f t="shared" si="334"/>
        <v>4.4139876620104586</v>
      </c>
      <c r="AA889" s="23">
        <f t="shared" si="335"/>
        <v>0.51236439988748872</v>
      </c>
      <c r="AB889" s="23">
        <f t="shared" si="336"/>
        <v>1.9769395661218001</v>
      </c>
      <c r="AC889" s="23">
        <f t="shared" si="337"/>
        <v>2.739206062665986</v>
      </c>
      <c r="AD889" s="23">
        <f t="shared" si="338"/>
        <v>395.38791322436003</v>
      </c>
      <c r="AE889" s="23">
        <f t="shared" si="339"/>
        <v>-0.1</v>
      </c>
      <c r="AF889" s="46">
        <f t="shared" si="340"/>
        <v>3.5139758047906519E-2</v>
      </c>
      <c r="AG889" s="23">
        <f t="shared" si="341"/>
        <v>0.64860241952093478</v>
      </c>
      <c r="AH889" s="23">
        <f t="shared" si="342"/>
        <v>1.7551640627540608</v>
      </c>
      <c r="AI889" s="155">
        <f t="shared" si="343"/>
        <v>3.5541191950359895E-2</v>
      </c>
      <c r="AJ889" s="155">
        <f t="shared" si="344"/>
        <v>6.4904564891382119E-2</v>
      </c>
      <c r="AK889" s="155">
        <f t="shared" si="345"/>
        <v>0.10044575684174201</v>
      </c>
      <c r="AL889" s="155">
        <f t="shared" si="346"/>
        <v>5.3898105796720639</v>
      </c>
    </row>
    <row r="890" spans="1:38" s="156" customFormat="1" x14ac:dyDescent="0.35">
      <c r="A890" s="23">
        <f>'Uitgebreide invoer'!A890</f>
        <v>620.20000000000118</v>
      </c>
      <c r="B890" s="23">
        <f t="shared" si="325"/>
        <v>0.70000000000004547</v>
      </c>
      <c r="C890" s="23">
        <f>'Uitgebreide invoer'!B890</f>
        <v>0.1</v>
      </c>
      <c r="D890" s="23" t="str">
        <f>'Uitgebreide invoer'!C890</f>
        <v>200 - Drijvend fonteinkruid</v>
      </c>
      <c r="E890" s="23">
        <f>'Uitgebreide invoer'!D890</f>
        <v>200</v>
      </c>
      <c r="F890" s="23">
        <f>'Uitgebreide invoer'!E890</f>
        <v>1.5</v>
      </c>
      <c r="G890" s="23">
        <f>'Uitgebreide invoer'!F890</f>
        <v>1.2</v>
      </c>
      <c r="H890" s="23">
        <f>'Uitgebreide invoer'!G890</f>
        <v>1.2</v>
      </c>
      <c r="I890" s="23">
        <f>'Uitgebreide invoer'!H890</f>
        <v>1</v>
      </c>
      <c r="J890" s="24">
        <f>J889+(+H890-I890)/(MAX('Invoerblad heterogene watergang'!$H$9:$H$17))*B890</f>
        <v>1.1771999999999805</v>
      </c>
      <c r="K890" s="24">
        <f t="shared" si="347"/>
        <v>2.0686296553198802</v>
      </c>
      <c r="L890" s="79">
        <f t="shared" si="348"/>
        <v>0.89131470129292678</v>
      </c>
      <c r="M890" s="91">
        <f>'Uitgebreide invoer'!K890</f>
        <v>100</v>
      </c>
      <c r="N890" s="89">
        <f t="shared" si="326"/>
        <v>1.8771999999999804</v>
      </c>
      <c r="O890" s="93" t="str">
        <f>'Uitgebreide invoer'!L890</f>
        <v>Begroeiing volgt bodemverloop</v>
      </c>
      <c r="P890" s="23">
        <f t="shared" si="327"/>
        <v>0.7</v>
      </c>
      <c r="Q890" s="24">
        <f t="shared" si="328"/>
        <v>1.6422003853246966E-4</v>
      </c>
      <c r="R890" s="23">
        <f>'Uitgebreide invoer'!I890</f>
        <v>0</v>
      </c>
      <c r="S890" s="23">
        <f t="shared" si="329"/>
        <v>0</v>
      </c>
      <c r="T890" s="24">
        <f t="shared" si="349"/>
        <v>0.19131470129292683</v>
      </c>
      <c r="U890" s="23" t="str">
        <f>'Uitgebreide invoer'!J890</f>
        <v>Nee</v>
      </c>
      <c r="V890" s="23">
        <f t="shared" si="330"/>
        <v>0.28447961394771493</v>
      </c>
      <c r="W890" s="23">
        <f t="shared" si="331"/>
        <v>1.8897949652617245</v>
      </c>
      <c r="X890" s="23">
        <f t="shared" si="332"/>
        <v>0.15053464485673254</v>
      </c>
      <c r="Y890" s="23">
        <f t="shared" si="333"/>
        <v>2.261240486662861</v>
      </c>
      <c r="Z890" s="23">
        <f t="shared" si="334"/>
        <v>4.4136808580865168</v>
      </c>
      <c r="AA890" s="23">
        <f t="shared" si="335"/>
        <v>0.51232532649476314</v>
      </c>
      <c r="AB890" s="23">
        <f t="shared" si="336"/>
        <v>1.976760872715146</v>
      </c>
      <c r="AC890" s="23">
        <f t="shared" si="337"/>
        <v>2.7370813692650344</v>
      </c>
      <c r="AD890" s="23">
        <f t="shared" si="338"/>
        <v>395.35217454302921</v>
      </c>
      <c r="AE890" s="23">
        <f t="shared" si="339"/>
        <v>-0.1</v>
      </c>
      <c r="AF890" s="46">
        <f t="shared" si="340"/>
        <v>3.5119556730592472E-2</v>
      </c>
      <c r="AG890" s="23">
        <f t="shared" si="341"/>
        <v>0.64880443269407528</v>
      </c>
      <c r="AH890" s="23">
        <f t="shared" si="342"/>
        <v>1.755488929124227</v>
      </c>
      <c r="AI890" s="155">
        <f t="shared" si="343"/>
        <v>3.5520838322187498E-2</v>
      </c>
      <c r="AJ890" s="155">
        <f t="shared" si="344"/>
        <v>6.4924749337351928E-2</v>
      </c>
      <c r="AK890" s="155">
        <f t="shared" si="345"/>
        <v>0.10044558765953943</v>
      </c>
      <c r="AL890" s="155">
        <f t="shared" si="346"/>
        <v>5.3897769349742672</v>
      </c>
    </row>
    <row r="891" spans="1:38" s="156" customFormat="1" x14ac:dyDescent="0.35">
      <c r="A891" s="23">
        <f>'Uitgebreide invoer'!A891</f>
        <v>620.90000000000123</v>
      </c>
      <c r="B891" s="23">
        <f t="shared" si="325"/>
        <v>0.70000000000004547</v>
      </c>
      <c r="C891" s="23">
        <f>'Uitgebreide invoer'!B891</f>
        <v>0.1</v>
      </c>
      <c r="D891" s="23" t="str">
        <f>'Uitgebreide invoer'!C891</f>
        <v>200 - Drijvend fonteinkruid</v>
      </c>
      <c r="E891" s="23">
        <f>'Uitgebreide invoer'!D891</f>
        <v>200</v>
      </c>
      <c r="F891" s="23">
        <f>'Uitgebreide invoer'!E891</f>
        <v>1.5</v>
      </c>
      <c r="G891" s="23">
        <f>'Uitgebreide invoer'!F891</f>
        <v>1.2</v>
      </c>
      <c r="H891" s="23">
        <f>'Uitgebreide invoer'!G891</f>
        <v>1.2</v>
      </c>
      <c r="I891" s="23">
        <f>'Uitgebreide invoer'!H891</f>
        <v>1</v>
      </c>
      <c r="J891" s="24">
        <f>J890+(+H891-I891)/(MAX('Invoerblad heterogene watergang'!$H$9:$H$17))*B891</f>
        <v>1.1773999999999805</v>
      </c>
      <c r="K891" s="24">
        <f t="shared" si="347"/>
        <v>2.0687446554573943</v>
      </c>
      <c r="L891" s="79">
        <f t="shared" si="348"/>
        <v>0.89122965531989973</v>
      </c>
      <c r="M891" s="91">
        <f>'Uitgebreide invoer'!K891</f>
        <v>100</v>
      </c>
      <c r="N891" s="89">
        <f t="shared" si="326"/>
        <v>1.8773999999999804</v>
      </c>
      <c r="O891" s="93" t="str">
        <f>'Uitgebreide invoer'!L891</f>
        <v>Begroeiing volgt bodemverloop</v>
      </c>
      <c r="P891" s="23">
        <f t="shared" si="327"/>
        <v>0.7</v>
      </c>
      <c r="Q891" s="24">
        <f t="shared" si="328"/>
        <v>1.642859107344042E-4</v>
      </c>
      <c r="R891" s="23">
        <f>'Uitgebreide invoer'!I891</f>
        <v>0</v>
      </c>
      <c r="S891" s="23">
        <f t="shared" si="329"/>
        <v>0</v>
      </c>
      <c r="T891" s="24">
        <f t="shared" si="349"/>
        <v>0.19122965531989977</v>
      </c>
      <c r="U891" s="23" t="str">
        <f>'Uitgebreide invoer'!J891</f>
        <v>Nee</v>
      </c>
      <c r="V891" s="23">
        <f t="shared" si="330"/>
        <v>0.28432875799453122</v>
      </c>
      <c r="W891" s="23">
        <f t="shared" si="331"/>
        <v>1.8894883276452035</v>
      </c>
      <c r="X891" s="23">
        <f t="shared" si="332"/>
        <v>0.15047923495186616</v>
      </c>
      <c r="Y891" s="23">
        <f t="shared" si="333"/>
        <v>2.2609110341663206</v>
      </c>
      <c r="Z891" s="23">
        <f t="shared" si="334"/>
        <v>4.4133742204699962</v>
      </c>
      <c r="AA891" s="23">
        <f t="shared" si="335"/>
        <v>0.51228627377207725</v>
      </c>
      <c r="AB891" s="23">
        <f t="shared" si="336"/>
        <v>1.9765822761717893</v>
      </c>
      <c r="AC891" s="23">
        <f t="shared" si="337"/>
        <v>2.7349585877371392</v>
      </c>
      <c r="AD891" s="23">
        <f t="shared" si="338"/>
        <v>395.31645523435787</v>
      </c>
      <c r="AE891" s="23">
        <f t="shared" si="339"/>
        <v>-0.1</v>
      </c>
      <c r="AF891" s="46">
        <f t="shared" si="340"/>
        <v>3.5099365322236224E-2</v>
      </c>
      <c r="AG891" s="23">
        <f t="shared" si="341"/>
        <v>0.64900634677763769</v>
      </c>
      <c r="AH891" s="23">
        <f t="shared" si="342"/>
        <v>1.7558137027390419</v>
      </c>
      <c r="AI891" s="155">
        <f t="shared" si="343"/>
        <v>3.550049462166989E-2</v>
      </c>
      <c r="AJ891" s="155">
        <f t="shared" si="344"/>
        <v>6.4944923876472813E-2</v>
      </c>
      <c r="AK891" s="155">
        <f t="shared" si="345"/>
        <v>0.1004454184981427</v>
      </c>
      <c r="AL891" s="155">
        <f t="shared" si="346"/>
        <v>5.3897435871639674</v>
      </c>
    </row>
    <row r="892" spans="1:38" s="156" customFormat="1" x14ac:dyDescent="0.35">
      <c r="A892" s="23">
        <f>'Uitgebreide invoer'!A892</f>
        <v>621.60000000000127</v>
      </c>
      <c r="B892" s="23">
        <f t="shared" si="325"/>
        <v>0.70000000000004547</v>
      </c>
      <c r="C892" s="23">
        <f>'Uitgebreide invoer'!B892</f>
        <v>0.1</v>
      </c>
      <c r="D892" s="23" t="str">
        <f>'Uitgebreide invoer'!C892</f>
        <v>200 - Drijvend fonteinkruid</v>
      </c>
      <c r="E892" s="23">
        <f>'Uitgebreide invoer'!D892</f>
        <v>200</v>
      </c>
      <c r="F892" s="23">
        <f>'Uitgebreide invoer'!E892</f>
        <v>1.5</v>
      </c>
      <c r="G892" s="23">
        <f>'Uitgebreide invoer'!F892</f>
        <v>1.2</v>
      </c>
      <c r="H892" s="23">
        <f>'Uitgebreide invoer'!G892</f>
        <v>1.2</v>
      </c>
      <c r="I892" s="23">
        <f>'Uitgebreide invoer'!H892</f>
        <v>1</v>
      </c>
      <c r="J892" s="24">
        <f>J891+(+H892-I892)/(MAX('Invoerblad heterogene watergang'!$H$9:$H$17))*B892</f>
        <v>1.1775999999999804</v>
      </c>
      <c r="K892" s="24">
        <f t="shared" si="347"/>
        <v>2.0688597016905979</v>
      </c>
      <c r="L892" s="79">
        <f t="shared" si="348"/>
        <v>0.89114465545741384</v>
      </c>
      <c r="M892" s="91">
        <f>'Uitgebreide invoer'!K892</f>
        <v>100</v>
      </c>
      <c r="N892" s="89">
        <f t="shared" si="326"/>
        <v>1.8775999999999804</v>
      </c>
      <c r="O892" s="93" t="str">
        <f>'Uitgebreide invoer'!L892</f>
        <v>Begroeiing volgt bodemverloop</v>
      </c>
      <c r="P892" s="23">
        <f t="shared" si="327"/>
        <v>0.7</v>
      </c>
      <c r="Q892" s="24">
        <f t="shared" si="328"/>
        <v>1.6435176171934916E-4</v>
      </c>
      <c r="R892" s="23">
        <f>'Uitgebreide invoer'!I892</f>
        <v>0</v>
      </c>
      <c r="S892" s="23">
        <f t="shared" si="329"/>
        <v>0</v>
      </c>
      <c r="T892" s="24">
        <f t="shared" si="349"/>
        <v>0.19114465545741388</v>
      </c>
      <c r="U892" s="23" t="str">
        <f>'Uitgebreide invoer'!J892</f>
        <v>Nee</v>
      </c>
      <c r="V892" s="23">
        <f t="shared" si="330"/>
        <v>0.28417800551379685</v>
      </c>
      <c r="W892" s="23">
        <f t="shared" si="331"/>
        <v>1.8891818562826033</v>
      </c>
      <c r="X892" s="23">
        <f t="shared" si="332"/>
        <v>0.15042384859284111</v>
      </c>
      <c r="Y892" s="23">
        <f t="shared" si="333"/>
        <v>2.2605817819743659</v>
      </c>
      <c r="Z892" s="23">
        <f t="shared" si="334"/>
        <v>4.4130677491073955</v>
      </c>
      <c r="AA892" s="23">
        <f t="shared" si="335"/>
        <v>0.51224724171334102</v>
      </c>
      <c r="AB892" s="23">
        <f t="shared" si="336"/>
        <v>1.9764037764605691</v>
      </c>
      <c r="AC892" s="23">
        <f t="shared" si="337"/>
        <v>2.7328377164706286</v>
      </c>
      <c r="AD892" s="23">
        <f t="shared" si="338"/>
        <v>395.28075529211384</v>
      </c>
      <c r="AE892" s="23">
        <f t="shared" si="339"/>
        <v>-0.1</v>
      </c>
      <c r="AF892" s="46">
        <f t="shared" si="340"/>
        <v>3.5079183825578869E-2</v>
      </c>
      <c r="AG892" s="23">
        <f t="shared" si="341"/>
        <v>0.64920816174421137</v>
      </c>
      <c r="AH892" s="23">
        <f t="shared" si="342"/>
        <v>1.7561383836176667</v>
      </c>
      <c r="AI892" s="155">
        <f t="shared" si="343"/>
        <v>3.5480160851640886E-2</v>
      </c>
      <c r="AJ892" s="155">
        <f t="shared" si="344"/>
        <v>6.496508850601386E-2</v>
      </c>
      <c r="AK892" s="155">
        <f t="shared" si="345"/>
        <v>0.10044524935765475</v>
      </c>
      <c r="AL892" s="155">
        <f t="shared" si="346"/>
        <v>5.3897105358573123</v>
      </c>
    </row>
    <row r="893" spans="1:38" s="156" customFormat="1" x14ac:dyDescent="0.35">
      <c r="A893" s="23">
        <f>'Uitgebreide invoer'!A893</f>
        <v>622.30000000000132</v>
      </c>
      <c r="B893" s="23">
        <f t="shared" si="325"/>
        <v>0.70000000000004547</v>
      </c>
      <c r="C893" s="23">
        <f>'Uitgebreide invoer'!B893</f>
        <v>0.1</v>
      </c>
      <c r="D893" s="23" t="str">
        <f>'Uitgebreide invoer'!C893</f>
        <v>200 - Drijvend fonteinkruid</v>
      </c>
      <c r="E893" s="23">
        <f>'Uitgebreide invoer'!D893</f>
        <v>200</v>
      </c>
      <c r="F893" s="23">
        <f>'Uitgebreide invoer'!E893</f>
        <v>1.5</v>
      </c>
      <c r="G893" s="23">
        <f>'Uitgebreide invoer'!F893</f>
        <v>1.2</v>
      </c>
      <c r="H893" s="23">
        <f>'Uitgebreide invoer'!G893</f>
        <v>1.2</v>
      </c>
      <c r="I893" s="23">
        <f>'Uitgebreide invoer'!H893</f>
        <v>1</v>
      </c>
      <c r="J893" s="24">
        <f>J892+(+H893-I893)/(MAX('Invoerblad heterogene watergang'!$H$9:$H$17))*B893</f>
        <v>1.1777999999999804</v>
      </c>
      <c r="K893" s="24">
        <f t="shared" si="347"/>
        <v>2.068974794004625</v>
      </c>
      <c r="L893" s="79">
        <f t="shared" si="348"/>
        <v>0.89105970169061743</v>
      </c>
      <c r="M893" s="91">
        <f>'Uitgebreide invoer'!K893</f>
        <v>100</v>
      </c>
      <c r="N893" s="89">
        <f t="shared" si="326"/>
        <v>1.8777999999999804</v>
      </c>
      <c r="O893" s="93" t="str">
        <f>'Uitgebreide invoer'!L893</f>
        <v>Begroeiing volgt bodemverloop</v>
      </c>
      <c r="P893" s="23">
        <f t="shared" si="327"/>
        <v>0.7</v>
      </c>
      <c r="Q893" s="24">
        <f t="shared" si="328"/>
        <v>1.6441759146760304E-4</v>
      </c>
      <c r="R893" s="23">
        <f>'Uitgebreide invoer'!I893</f>
        <v>0</v>
      </c>
      <c r="S893" s="23">
        <f t="shared" si="329"/>
        <v>0</v>
      </c>
      <c r="T893" s="24">
        <f t="shared" si="349"/>
        <v>0.19105970169061748</v>
      </c>
      <c r="U893" s="23" t="str">
        <f>'Uitgebreide invoer'!J893</f>
        <v>Nee</v>
      </c>
      <c r="V893" s="23">
        <f t="shared" si="330"/>
        <v>0.28402735644390259</v>
      </c>
      <c r="W893" s="23">
        <f t="shared" si="331"/>
        <v>1.8888755511203752</v>
      </c>
      <c r="X893" s="23">
        <f t="shared" si="332"/>
        <v>0.15036848577738934</v>
      </c>
      <c r="Y893" s="23">
        <f t="shared" si="333"/>
        <v>2.2602527299941992</v>
      </c>
      <c r="Z893" s="23">
        <f t="shared" si="334"/>
        <v>4.4127614439451674</v>
      </c>
      <c r="AA893" s="23">
        <f t="shared" si="335"/>
        <v>0.51220823031245755</v>
      </c>
      <c r="AB893" s="23">
        <f t="shared" si="336"/>
        <v>1.9762253735502966</v>
      </c>
      <c r="AC893" s="23">
        <f t="shared" si="337"/>
        <v>2.7307187538547604</v>
      </c>
      <c r="AD893" s="23">
        <f t="shared" si="338"/>
        <v>395.24507471005933</v>
      </c>
      <c r="AE893" s="23">
        <f t="shared" si="339"/>
        <v>-0.1</v>
      </c>
      <c r="AF893" s="46">
        <f t="shared" si="340"/>
        <v>3.5059012243344928E-2</v>
      </c>
      <c r="AG893" s="23">
        <f t="shared" si="341"/>
        <v>0.64940987756655078</v>
      </c>
      <c r="AH893" s="23">
        <f t="shared" si="342"/>
        <v>1.7564629717793716</v>
      </c>
      <c r="AI893" s="155">
        <f t="shared" si="343"/>
        <v>3.5459837014917651E-2</v>
      </c>
      <c r="AJ893" s="155">
        <f t="shared" si="344"/>
        <v>6.4985243223260783E-2</v>
      </c>
      <c r="AK893" s="155">
        <f t="shared" si="345"/>
        <v>0.10044508023817844</v>
      </c>
      <c r="AL893" s="155">
        <f t="shared" si="346"/>
        <v>5.3896777806706915</v>
      </c>
    </row>
    <row r="894" spans="1:38" s="156" customFormat="1" x14ac:dyDescent="0.35">
      <c r="A894" s="23">
        <f>'Uitgebreide invoer'!A894</f>
        <v>623.00000000000136</v>
      </c>
      <c r="B894" s="23">
        <f t="shared" si="325"/>
        <v>0.70000000000004547</v>
      </c>
      <c r="C894" s="23">
        <f>'Uitgebreide invoer'!B894</f>
        <v>0.1</v>
      </c>
      <c r="D894" s="23" t="str">
        <f>'Uitgebreide invoer'!C894</f>
        <v>200 - Drijvend fonteinkruid</v>
      </c>
      <c r="E894" s="23">
        <f>'Uitgebreide invoer'!D894</f>
        <v>200</v>
      </c>
      <c r="F894" s="23">
        <f>'Uitgebreide invoer'!E894</f>
        <v>1.5</v>
      </c>
      <c r="G894" s="23">
        <f>'Uitgebreide invoer'!F894</f>
        <v>1.2</v>
      </c>
      <c r="H894" s="23">
        <f>'Uitgebreide invoer'!G894</f>
        <v>1.2</v>
      </c>
      <c r="I894" s="23">
        <f>'Uitgebreide invoer'!H894</f>
        <v>1</v>
      </c>
      <c r="J894" s="24">
        <f>J893+(+H894-I894)/(MAX('Invoerblad heterogene watergang'!$H$9:$H$17))*B894</f>
        <v>1.1779999999999804</v>
      </c>
      <c r="K894" s="24">
        <f t="shared" si="347"/>
        <v>2.0690899323845966</v>
      </c>
      <c r="L894" s="79">
        <f t="shared" si="348"/>
        <v>0.89097479400464463</v>
      </c>
      <c r="M894" s="91">
        <f>'Uitgebreide invoer'!K894</f>
        <v>100</v>
      </c>
      <c r="N894" s="89">
        <f t="shared" si="326"/>
        <v>1.8779999999999804</v>
      </c>
      <c r="O894" s="93" t="str">
        <f>'Uitgebreide invoer'!L894</f>
        <v>Begroeiing volgt bodemverloop</v>
      </c>
      <c r="P894" s="23">
        <f t="shared" si="327"/>
        <v>0.7</v>
      </c>
      <c r="Q894" s="24">
        <f t="shared" si="328"/>
        <v>1.6448339995951241E-4</v>
      </c>
      <c r="R894" s="23">
        <f>'Uitgebreide invoer'!I894</f>
        <v>0</v>
      </c>
      <c r="S894" s="23">
        <f t="shared" si="329"/>
        <v>0</v>
      </c>
      <c r="T894" s="24">
        <f t="shared" si="349"/>
        <v>0.19097479400464468</v>
      </c>
      <c r="U894" s="23" t="str">
        <f>'Uitgebreide invoer'!J894</f>
        <v>Nee</v>
      </c>
      <c r="V894" s="23">
        <f t="shared" si="330"/>
        <v>0.28387681072324833</v>
      </c>
      <c r="W894" s="23">
        <f t="shared" si="331"/>
        <v>1.888569412104919</v>
      </c>
      <c r="X894" s="23">
        <f t="shared" si="332"/>
        <v>0.15031314650323141</v>
      </c>
      <c r="Y894" s="23">
        <f t="shared" si="333"/>
        <v>2.259923878133002</v>
      </c>
      <c r="Z894" s="23">
        <f t="shared" si="334"/>
        <v>4.4124553049297113</v>
      </c>
      <c r="AA894" s="23">
        <f t="shared" si="335"/>
        <v>0.51216923956332328</v>
      </c>
      <c r="AB894" s="23">
        <f t="shared" si="336"/>
        <v>1.9760470674097537</v>
      </c>
      <c r="AC894" s="23">
        <f t="shared" si="337"/>
        <v>2.728601698279697</v>
      </c>
      <c r="AD894" s="23">
        <f t="shared" si="338"/>
        <v>395.20941348195072</v>
      </c>
      <c r="AE894" s="23">
        <f t="shared" si="339"/>
        <v>-0.1</v>
      </c>
      <c r="AF894" s="46">
        <f t="shared" si="340"/>
        <v>3.5038850578242201E-2</v>
      </c>
      <c r="AG894" s="23">
        <f t="shared" si="341"/>
        <v>0.64961149421757802</v>
      </c>
      <c r="AH894" s="23">
        <f t="shared" si="342"/>
        <v>1.7567874672435364</v>
      </c>
      <c r="AI894" s="155">
        <f t="shared" si="343"/>
        <v>3.5439523114300417E-2</v>
      </c>
      <c r="AJ894" s="155">
        <f t="shared" si="344"/>
        <v>6.5005388025516017E-2</v>
      </c>
      <c r="AK894" s="155">
        <f t="shared" si="345"/>
        <v>0.10044491113981643</v>
      </c>
      <c r="AL894" s="155">
        <f t="shared" si="346"/>
        <v>5.3896453212207227</v>
      </c>
    </row>
    <row r="895" spans="1:38" s="156" customFormat="1" x14ac:dyDescent="0.35">
      <c r="A895" s="23">
        <f>'Uitgebreide invoer'!A895</f>
        <v>623.70000000000141</v>
      </c>
      <c r="B895" s="23">
        <f t="shared" si="325"/>
        <v>0.70000000000004547</v>
      </c>
      <c r="C895" s="23">
        <f>'Uitgebreide invoer'!B895</f>
        <v>0.1</v>
      </c>
      <c r="D895" s="23" t="str">
        <f>'Uitgebreide invoer'!C895</f>
        <v>200 - Drijvend fonteinkruid</v>
      </c>
      <c r="E895" s="23">
        <f>'Uitgebreide invoer'!D895</f>
        <v>200</v>
      </c>
      <c r="F895" s="23">
        <f>'Uitgebreide invoer'!E895</f>
        <v>1.5</v>
      </c>
      <c r="G895" s="23">
        <f>'Uitgebreide invoer'!F895</f>
        <v>1.2</v>
      </c>
      <c r="H895" s="23">
        <f>'Uitgebreide invoer'!G895</f>
        <v>1.2</v>
      </c>
      <c r="I895" s="23">
        <f>'Uitgebreide invoer'!H895</f>
        <v>1</v>
      </c>
      <c r="J895" s="24">
        <f>J894+(+H895-I895)/(MAX('Invoerblad heterogene watergang'!$H$9:$H$17))*B895</f>
        <v>1.1781999999999804</v>
      </c>
      <c r="K895" s="24">
        <f t="shared" si="347"/>
        <v>2.0692051168156196</v>
      </c>
      <c r="L895" s="79">
        <f t="shared" si="348"/>
        <v>0.89088993238461622</v>
      </c>
      <c r="M895" s="91">
        <f>'Uitgebreide invoer'!K895</f>
        <v>100</v>
      </c>
      <c r="N895" s="89">
        <f t="shared" si="326"/>
        <v>1.8781999999999803</v>
      </c>
      <c r="O895" s="93" t="str">
        <f>'Uitgebreide invoer'!L895</f>
        <v>Begroeiing volgt bodemverloop</v>
      </c>
      <c r="P895" s="23">
        <f t="shared" si="327"/>
        <v>0.7</v>
      </c>
      <c r="Q895" s="24">
        <f t="shared" si="328"/>
        <v>1.6454918717547109E-4</v>
      </c>
      <c r="R895" s="23">
        <f>'Uitgebreide invoer'!I895</f>
        <v>0</v>
      </c>
      <c r="S895" s="23">
        <f t="shared" si="329"/>
        <v>0</v>
      </c>
      <c r="T895" s="24">
        <f t="shared" si="349"/>
        <v>0.19088993238461627</v>
      </c>
      <c r="U895" s="23" t="str">
        <f>'Uitgebreide invoer'!J895</f>
        <v>Nee</v>
      </c>
      <c r="V895" s="23">
        <f t="shared" si="330"/>
        <v>0.28372636829024456</v>
      </c>
      <c r="W895" s="23">
        <f t="shared" si="331"/>
        <v>1.8882634391825879</v>
      </c>
      <c r="X895" s="23">
        <f t="shared" si="332"/>
        <v>0.15025783076807711</v>
      </c>
      <c r="Y895" s="23">
        <f t="shared" si="333"/>
        <v>2.2595952262979382</v>
      </c>
      <c r="Z895" s="23">
        <f t="shared" si="334"/>
        <v>4.4121493320073801</v>
      </c>
      <c r="AA895" s="23">
        <f t="shared" si="335"/>
        <v>0.51213026945982765</v>
      </c>
      <c r="AB895" s="23">
        <f t="shared" si="336"/>
        <v>1.9758688580076935</v>
      </c>
      <c r="AC895" s="23">
        <f t="shared" si="337"/>
        <v>2.7264865481365326</v>
      </c>
      <c r="AD895" s="23">
        <f t="shared" si="338"/>
        <v>395.1737716015387</v>
      </c>
      <c r="AE895" s="23">
        <f t="shared" si="339"/>
        <v>-0.1</v>
      </c>
      <c r="AF895" s="46">
        <f t="shared" si="340"/>
        <v>3.5018698832961923E-2</v>
      </c>
      <c r="AG895" s="23">
        <f t="shared" si="341"/>
        <v>0.64981301167038075</v>
      </c>
      <c r="AH895" s="23">
        <f t="shared" si="342"/>
        <v>1.7571118700296497</v>
      </c>
      <c r="AI895" s="155">
        <f t="shared" si="343"/>
        <v>3.5419219152572769E-2</v>
      </c>
      <c r="AJ895" s="155">
        <f t="shared" si="344"/>
        <v>6.5025522910098457E-2</v>
      </c>
      <c r="AK895" s="155">
        <f t="shared" si="345"/>
        <v>0.10044474206267123</v>
      </c>
      <c r="AL895" s="155">
        <f t="shared" si="346"/>
        <v>5.3896131571242645</v>
      </c>
    </row>
    <row r="896" spans="1:38" s="156" customFormat="1" x14ac:dyDescent="0.35">
      <c r="A896" s="23">
        <f>'Uitgebreide invoer'!A896</f>
        <v>624.40000000000146</v>
      </c>
      <c r="B896" s="23">
        <f t="shared" si="325"/>
        <v>0.70000000000004547</v>
      </c>
      <c r="C896" s="23">
        <f>'Uitgebreide invoer'!B896</f>
        <v>0.1</v>
      </c>
      <c r="D896" s="23" t="str">
        <f>'Uitgebreide invoer'!C896</f>
        <v>200 - Drijvend fonteinkruid</v>
      </c>
      <c r="E896" s="23">
        <f>'Uitgebreide invoer'!D896</f>
        <v>200</v>
      </c>
      <c r="F896" s="23">
        <f>'Uitgebreide invoer'!E896</f>
        <v>1.5</v>
      </c>
      <c r="G896" s="23">
        <f>'Uitgebreide invoer'!F896</f>
        <v>1.2</v>
      </c>
      <c r="H896" s="23">
        <f>'Uitgebreide invoer'!G896</f>
        <v>1.2</v>
      </c>
      <c r="I896" s="23">
        <f>'Uitgebreide invoer'!H896</f>
        <v>1</v>
      </c>
      <c r="J896" s="24">
        <f>J895+(+H896-I896)/(MAX('Invoerblad heterogene watergang'!$H$9:$H$17))*B896</f>
        <v>1.1783999999999804</v>
      </c>
      <c r="K896" s="24">
        <f t="shared" si="347"/>
        <v>2.0693203472827868</v>
      </c>
      <c r="L896" s="79">
        <f t="shared" si="348"/>
        <v>0.89080511681563923</v>
      </c>
      <c r="M896" s="91">
        <f>'Uitgebreide invoer'!K896</f>
        <v>100</v>
      </c>
      <c r="N896" s="89">
        <f t="shared" si="326"/>
        <v>1.8783999999999803</v>
      </c>
      <c r="O896" s="93" t="str">
        <f>'Uitgebreide invoer'!L896</f>
        <v>Begroeiing volgt bodemverloop</v>
      </c>
      <c r="P896" s="23">
        <f t="shared" si="327"/>
        <v>0.7</v>
      </c>
      <c r="Q896" s="24">
        <f t="shared" si="328"/>
        <v>1.64614953095921E-4</v>
      </c>
      <c r="R896" s="23">
        <f>'Uitgebreide invoer'!I896</f>
        <v>0</v>
      </c>
      <c r="S896" s="23">
        <f t="shared" si="329"/>
        <v>0</v>
      </c>
      <c r="T896" s="24">
        <f t="shared" si="349"/>
        <v>0.19080511681563928</v>
      </c>
      <c r="U896" s="23" t="str">
        <f>'Uitgebreide invoer'!J896</f>
        <v>Nee</v>
      </c>
      <c r="V896" s="23">
        <f t="shared" si="330"/>
        <v>0.2835760290833117</v>
      </c>
      <c r="W896" s="23">
        <f t="shared" si="331"/>
        <v>1.8879576322996836</v>
      </c>
      <c r="X896" s="23">
        <f t="shared" si="332"/>
        <v>0.15020253856962532</v>
      </c>
      <c r="Y896" s="23">
        <f t="shared" si="333"/>
        <v>2.2592667743961536</v>
      </c>
      <c r="Z896" s="23">
        <f t="shared" si="334"/>
        <v>4.4118435251244756</v>
      </c>
      <c r="AA896" s="23">
        <f t="shared" si="335"/>
        <v>0.51209131999585378</v>
      </c>
      <c r="AB896" s="23">
        <f t="shared" si="336"/>
        <v>1.9756907453128418</v>
      </c>
      <c r="AC896" s="23">
        <f t="shared" si="337"/>
        <v>2.724373301817276</v>
      </c>
      <c r="AD896" s="23">
        <f t="shared" si="338"/>
        <v>395.13814906256835</v>
      </c>
      <c r="AE896" s="23">
        <f t="shared" si="339"/>
        <v>-0.1</v>
      </c>
      <c r="AF896" s="46">
        <f t="shared" si="340"/>
        <v>3.4998557010178732E-2</v>
      </c>
      <c r="AG896" s="23">
        <f t="shared" si="341"/>
        <v>0.65001442989821268</v>
      </c>
      <c r="AH896" s="23">
        <f t="shared" si="342"/>
        <v>1.7574361801573088</v>
      </c>
      <c r="AI896" s="155">
        <f t="shared" si="343"/>
        <v>3.5398925132501542E-2</v>
      </c>
      <c r="AJ896" s="155">
        <f t="shared" si="344"/>
        <v>6.5045647874343734E-2</v>
      </c>
      <c r="AK896" s="155">
        <f t="shared" si="345"/>
        <v>0.10044457300684528</v>
      </c>
      <c r="AL896" s="155">
        <f t="shared" si="346"/>
        <v>5.3895812879984044</v>
      </c>
    </row>
    <row r="897" spans="1:38" s="156" customFormat="1" x14ac:dyDescent="0.35">
      <c r="A897" s="23">
        <f>'Uitgebreide invoer'!A897</f>
        <v>625.1000000000015</v>
      </c>
      <c r="B897" s="23">
        <f t="shared" si="325"/>
        <v>0.70000000000004547</v>
      </c>
      <c r="C897" s="23">
        <f>'Uitgebreide invoer'!B897</f>
        <v>0.1</v>
      </c>
      <c r="D897" s="23" t="str">
        <f>'Uitgebreide invoer'!C897</f>
        <v>200 - Drijvend fonteinkruid</v>
      </c>
      <c r="E897" s="23">
        <f>'Uitgebreide invoer'!D897</f>
        <v>200</v>
      </c>
      <c r="F897" s="23">
        <f>'Uitgebreide invoer'!E897</f>
        <v>1.5</v>
      </c>
      <c r="G897" s="23">
        <f>'Uitgebreide invoer'!F897</f>
        <v>1.2</v>
      </c>
      <c r="H897" s="23">
        <f>'Uitgebreide invoer'!G897</f>
        <v>1.2</v>
      </c>
      <c r="I897" s="23">
        <f>'Uitgebreide invoer'!H897</f>
        <v>1</v>
      </c>
      <c r="J897" s="24">
        <f>J896+(+H897-I897)/(MAX('Invoerblad heterogene watergang'!$H$9:$H$17))*B897</f>
        <v>1.1785999999999803</v>
      </c>
      <c r="K897" s="24">
        <f t="shared" si="347"/>
        <v>2.0694356237711777</v>
      </c>
      <c r="L897" s="79">
        <f t="shared" si="348"/>
        <v>0.89072034728280647</v>
      </c>
      <c r="M897" s="91">
        <f>'Uitgebreide invoer'!K897</f>
        <v>100</v>
      </c>
      <c r="N897" s="89">
        <f t="shared" si="326"/>
        <v>1.8785999999999803</v>
      </c>
      <c r="O897" s="93" t="str">
        <f>'Uitgebreide invoer'!L897</f>
        <v>Begroeiing volgt bodemverloop</v>
      </c>
      <c r="P897" s="23">
        <f t="shared" si="327"/>
        <v>0.7</v>
      </c>
      <c r="Q897" s="24">
        <f t="shared" si="328"/>
        <v>1.6468069770135188E-4</v>
      </c>
      <c r="R897" s="23">
        <f>'Uitgebreide invoer'!I897</f>
        <v>0</v>
      </c>
      <c r="S897" s="23">
        <f t="shared" si="329"/>
        <v>0</v>
      </c>
      <c r="T897" s="24">
        <f t="shared" si="349"/>
        <v>0.19072034728280651</v>
      </c>
      <c r="U897" s="23" t="str">
        <f>'Uitgebreide invoer'!J897</f>
        <v>Nee</v>
      </c>
      <c r="V897" s="23">
        <f t="shared" si="330"/>
        <v>0.28342579304087934</v>
      </c>
      <c r="W897" s="23">
        <f t="shared" si="331"/>
        <v>1.8876519914024579</v>
      </c>
      <c r="X897" s="23">
        <f t="shared" si="332"/>
        <v>0.15014726990556354</v>
      </c>
      <c r="Y897" s="23">
        <f t="shared" si="333"/>
        <v>2.2589385223347729</v>
      </c>
      <c r="Z897" s="23">
        <f t="shared" si="334"/>
        <v>4.4115378842272506</v>
      </c>
      <c r="AA897" s="23">
        <f t="shared" si="335"/>
        <v>0.51205239116527757</v>
      </c>
      <c r="AB897" s="23">
        <f t="shared" si="336"/>
        <v>1.9755127292938934</v>
      </c>
      <c r="AC897" s="23">
        <f t="shared" si="337"/>
        <v>2.7222619577148439</v>
      </c>
      <c r="AD897" s="23">
        <f t="shared" si="338"/>
        <v>395.10254585877868</v>
      </c>
      <c r="AE897" s="23">
        <f t="shared" si="339"/>
        <v>-0.1</v>
      </c>
      <c r="AF897" s="46">
        <f t="shared" si="340"/>
        <v>3.4978425112550546E-2</v>
      </c>
      <c r="AG897" s="23">
        <f t="shared" si="341"/>
        <v>0.65021574887449451</v>
      </c>
      <c r="AH897" s="23">
        <f t="shared" si="342"/>
        <v>1.7577603976462202</v>
      </c>
      <c r="AI897" s="155">
        <f t="shared" si="343"/>
        <v>3.5378641056836704E-2</v>
      </c>
      <c r="AJ897" s="155">
        <f t="shared" si="344"/>
        <v>6.506576291560405E-2</v>
      </c>
      <c r="AK897" s="155">
        <f t="shared" si="345"/>
        <v>0.10044440397244075</v>
      </c>
      <c r="AL897" s="155">
        <f t="shared" si="346"/>
        <v>5.3895497134604655</v>
      </c>
    </row>
    <row r="898" spans="1:38" s="156" customFormat="1" x14ac:dyDescent="0.35">
      <c r="A898" s="23">
        <f>'Uitgebreide invoer'!A898</f>
        <v>625.80000000000155</v>
      </c>
      <c r="B898" s="23">
        <f t="shared" si="325"/>
        <v>0.70000000000004547</v>
      </c>
      <c r="C898" s="23">
        <f>'Uitgebreide invoer'!B898</f>
        <v>0.1</v>
      </c>
      <c r="D898" s="23" t="str">
        <f>'Uitgebreide invoer'!C898</f>
        <v>200 - Drijvend fonteinkruid</v>
      </c>
      <c r="E898" s="23">
        <f>'Uitgebreide invoer'!D898</f>
        <v>200</v>
      </c>
      <c r="F898" s="23">
        <f>'Uitgebreide invoer'!E898</f>
        <v>1.5</v>
      </c>
      <c r="G898" s="23">
        <f>'Uitgebreide invoer'!F898</f>
        <v>1.2</v>
      </c>
      <c r="H898" s="23">
        <f>'Uitgebreide invoer'!G898</f>
        <v>1.2</v>
      </c>
      <c r="I898" s="23">
        <f>'Uitgebreide invoer'!H898</f>
        <v>1</v>
      </c>
      <c r="J898" s="24">
        <f>J897+(+H898-I898)/(MAX('Invoerblad heterogene watergang'!$H$9:$H$17))*B898</f>
        <v>1.1787999999999803</v>
      </c>
      <c r="K898" s="24">
        <f t="shared" si="347"/>
        <v>2.0695509462658586</v>
      </c>
      <c r="L898" s="79">
        <f t="shared" si="348"/>
        <v>0.89063562377119743</v>
      </c>
      <c r="M898" s="91">
        <f>'Uitgebreide invoer'!K898</f>
        <v>100</v>
      </c>
      <c r="N898" s="89">
        <f t="shared" si="326"/>
        <v>1.8787999999999803</v>
      </c>
      <c r="O898" s="93" t="str">
        <f>'Uitgebreide invoer'!L898</f>
        <v>Begroeiing volgt bodemverloop</v>
      </c>
      <c r="P898" s="23">
        <f t="shared" si="327"/>
        <v>0.7</v>
      </c>
      <c r="Q898" s="24">
        <f t="shared" si="328"/>
        <v>1.6474642097230108E-4</v>
      </c>
      <c r="R898" s="23">
        <f>'Uitgebreide invoer'!I898</f>
        <v>0</v>
      </c>
      <c r="S898" s="23">
        <f t="shared" si="329"/>
        <v>0</v>
      </c>
      <c r="T898" s="24">
        <f t="shared" si="349"/>
        <v>0.19063562377119747</v>
      </c>
      <c r="U898" s="23" t="str">
        <f>'Uitgebreide invoer'!J898</f>
        <v>Nee</v>
      </c>
      <c r="V898" s="23">
        <f t="shared" si="330"/>
        <v>0.28327566010138733</v>
      </c>
      <c r="W898" s="23">
        <f t="shared" si="331"/>
        <v>1.8873465164371142</v>
      </c>
      <c r="X898" s="23">
        <f t="shared" si="332"/>
        <v>0.15009202477356839</v>
      </c>
      <c r="Y898" s="23">
        <f t="shared" si="333"/>
        <v>2.2586104700209018</v>
      </c>
      <c r="Z898" s="23">
        <f t="shared" si="334"/>
        <v>4.4112324092619062</v>
      </c>
      <c r="AA898" s="23">
        <f t="shared" si="335"/>
        <v>0.51201348296196791</v>
      </c>
      <c r="AB898" s="23">
        <f t="shared" si="336"/>
        <v>1.9753348099195145</v>
      </c>
      <c r="AC898" s="23">
        <f t="shared" si="337"/>
        <v>2.7201525142230749</v>
      </c>
      <c r="AD898" s="23">
        <f t="shared" si="338"/>
        <v>395.0669619839029</v>
      </c>
      <c r="AE898" s="23">
        <f t="shared" si="339"/>
        <v>-0.1</v>
      </c>
      <c r="AF898" s="46">
        <f t="shared" si="340"/>
        <v>3.495830314271875E-2</v>
      </c>
      <c r="AG898" s="23">
        <f t="shared" si="341"/>
        <v>0.6504169685728125</v>
      </c>
      <c r="AH898" s="23">
        <f t="shared" si="342"/>
        <v>1.7580845225161985</v>
      </c>
      <c r="AI898" s="155">
        <f t="shared" si="343"/>
        <v>3.535836692831152E-2</v>
      </c>
      <c r="AJ898" s="155">
        <f t="shared" si="344"/>
        <v>6.5085868031248134E-2</v>
      </c>
      <c r="AK898" s="155">
        <f t="shared" si="345"/>
        <v>0.10044423495955965</v>
      </c>
      <c r="AL898" s="155">
        <f t="shared" si="346"/>
        <v>5.3895184331280079</v>
      </c>
    </row>
    <row r="899" spans="1:38" s="156" customFormat="1" x14ac:dyDescent="0.35">
      <c r="A899" s="23">
        <f>'Uitgebreide invoer'!A899</f>
        <v>626.50000000000159</v>
      </c>
      <c r="B899" s="23">
        <f t="shared" si="325"/>
        <v>0.70000000000004547</v>
      </c>
      <c r="C899" s="23">
        <f>'Uitgebreide invoer'!B899</f>
        <v>0.1</v>
      </c>
      <c r="D899" s="23" t="str">
        <f>'Uitgebreide invoer'!C899</f>
        <v>200 - Drijvend fonteinkruid</v>
      </c>
      <c r="E899" s="23">
        <f>'Uitgebreide invoer'!D899</f>
        <v>200</v>
      </c>
      <c r="F899" s="23">
        <f>'Uitgebreide invoer'!E899</f>
        <v>1.5</v>
      </c>
      <c r="G899" s="23">
        <f>'Uitgebreide invoer'!F899</f>
        <v>1.2</v>
      </c>
      <c r="H899" s="23">
        <f>'Uitgebreide invoer'!G899</f>
        <v>1.2</v>
      </c>
      <c r="I899" s="23">
        <f>'Uitgebreide invoer'!H899</f>
        <v>1</v>
      </c>
      <c r="J899" s="24">
        <f>J898+(+H899-I899)/(MAX('Invoerblad heterogene watergang'!$H$9:$H$17))*B899</f>
        <v>1.1789999999999803</v>
      </c>
      <c r="K899" s="24">
        <f t="shared" si="347"/>
        <v>2.0696663147518812</v>
      </c>
      <c r="L899" s="79">
        <f t="shared" si="348"/>
        <v>0.89055094626587827</v>
      </c>
      <c r="M899" s="91">
        <f>'Uitgebreide invoer'!K899</f>
        <v>100</v>
      </c>
      <c r="N899" s="89">
        <f t="shared" si="326"/>
        <v>1.8789999999999802</v>
      </c>
      <c r="O899" s="93" t="str">
        <f>'Uitgebreide invoer'!L899</f>
        <v>Begroeiing volgt bodemverloop</v>
      </c>
      <c r="P899" s="23">
        <f t="shared" si="327"/>
        <v>0.7</v>
      </c>
      <c r="Q899" s="24">
        <f t="shared" si="328"/>
        <v>1.6481212288935339E-4</v>
      </c>
      <c r="R899" s="23">
        <f>'Uitgebreide invoer'!I899</f>
        <v>0</v>
      </c>
      <c r="S899" s="23">
        <f t="shared" si="329"/>
        <v>0</v>
      </c>
      <c r="T899" s="24">
        <f t="shared" si="349"/>
        <v>0.19055094626587832</v>
      </c>
      <c r="U899" s="23" t="str">
        <f>'Uitgebreide invoer'!J899</f>
        <v>Nee</v>
      </c>
      <c r="V899" s="23">
        <f t="shared" si="330"/>
        <v>0.2831256302032864</v>
      </c>
      <c r="W899" s="23">
        <f t="shared" si="331"/>
        <v>1.8870412073498075</v>
      </c>
      <c r="X899" s="23">
        <f t="shared" si="332"/>
        <v>0.15003680317130585</v>
      </c>
      <c r="Y899" s="23">
        <f t="shared" si="333"/>
        <v>2.2582826173616306</v>
      </c>
      <c r="Z899" s="23">
        <f t="shared" si="334"/>
        <v>4.4109271001746002</v>
      </c>
      <c r="AA899" s="23">
        <f t="shared" si="335"/>
        <v>0.51197459537978751</v>
      </c>
      <c r="AB899" s="23">
        <f t="shared" si="336"/>
        <v>1.9751569871583441</v>
      </c>
      <c r="AC899" s="23">
        <f t="shared" si="337"/>
        <v>2.7180449697367393</v>
      </c>
      <c r="AD899" s="23">
        <f t="shared" si="338"/>
        <v>395.03139743166884</v>
      </c>
      <c r="AE899" s="23">
        <f t="shared" si="339"/>
        <v>-0.1</v>
      </c>
      <c r="AF899" s="46">
        <f t="shared" si="340"/>
        <v>3.4938191103308258E-2</v>
      </c>
      <c r="AG899" s="23">
        <f t="shared" si="341"/>
        <v>0.65061808896691742</v>
      </c>
      <c r="AH899" s="23">
        <f t="shared" si="342"/>
        <v>1.758408554787166</v>
      </c>
      <c r="AI899" s="155">
        <f t="shared" si="343"/>
        <v>3.5338102749642719E-2</v>
      </c>
      <c r="AJ899" s="155">
        <f t="shared" si="344"/>
        <v>6.5105963218661203E-2</v>
      </c>
      <c r="AK899" s="155">
        <f t="shared" si="345"/>
        <v>0.10044406596830392</v>
      </c>
      <c r="AL899" s="155">
        <f t="shared" si="346"/>
        <v>5.3894874466188289</v>
      </c>
    </row>
    <row r="900" spans="1:38" s="156" customFormat="1" x14ac:dyDescent="0.35">
      <c r="A900" s="23">
        <f>'Uitgebreide invoer'!A900</f>
        <v>627.20000000000164</v>
      </c>
      <c r="B900" s="23">
        <f t="shared" si="325"/>
        <v>0.70000000000004547</v>
      </c>
      <c r="C900" s="23">
        <f>'Uitgebreide invoer'!B900</f>
        <v>0.1</v>
      </c>
      <c r="D900" s="23" t="str">
        <f>'Uitgebreide invoer'!C900</f>
        <v>200 - Drijvend fonteinkruid</v>
      </c>
      <c r="E900" s="23">
        <f>'Uitgebreide invoer'!D900</f>
        <v>200</v>
      </c>
      <c r="F900" s="23">
        <f>'Uitgebreide invoer'!E900</f>
        <v>1.5</v>
      </c>
      <c r="G900" s="23">
        <f>'Uitgebreide invoer'!F900</f>
        <v>1.2</v>
      </c>
      <c r="H900" s="23">
        <f>'Uitgebreide invoer'!G900</f>
        <v>1.2</v>
      </c>
      <c r="I900" s="23">
        <f>'Uitgebreide invoer'!H900</f>
        <v>1</v>
      </c>
      <c r="J900" s="24">
        <f>J899+(+H900-I900)/(MAX('Invoerblad heterogene watergang'!$H$9:$H$17))*B900</f>
        <v>1.1791999999999803</v>
      </c>
      <c r="K900" s="24">
        <f t="shared" si="347"/>
        <v>2.0697817292142844</v>
      </c>
      <c r="L900" s="79">
        <f t="shared" si="348"/>
        <v>0.89046631475190097</v>
      </c>
      <c r="M900" s="91">
        <f>'Uitgebreide invoer'!K900</f>
        <v>100</v>
      </c>
      <c r="N900" s="89">
        <f t="shared" si="326"/>
        <v>1.8791999999999802</v>
      </c>
      <c r="O900" s="93" t="str">
        <f>'Uitgebreide invoer'!L900</f>
        <v>Begroeiing volgt bodemverloop</v>
      </c>
      <c r="P900" s="23">
        <f t="shared" si="327"/>
        <v>0.7</v>
      </c>
      <c r="Q900" s="24">
        <f t="shared" si="328"/>
        <v>1.648778034331417E-4</v>
      </c>
      <c r="R900" s="23">
        <f>'Uitgebreide invoer'!I900</f>
        <v>0</v>
      </c>
      <c r="S900" s="23">
        <f t="shared" si="329"/>
        <v>0</v>
      </c>
      <c r="T900" s="24">
        <f t="shared" si="349"/>
        <v>0.19046631475190101</v>
      </c>
      <c r="U900" s="23" t="str">
        <f>'Uitgebreide invoer'!J900</f>
        <v>Nee</v>
      </c>
      <c r="V900" s="23">
        <f t="shared" si="330"/>
        <v>0.28297570328503652</v>
      </c>
      <c r="W900" s="23">
        <f t="shared" si="331"/>
        <v>1.8867360640866422</v>
      </c>
      <c r="X900" s="23">
        <f t="shared" si="332"/>
        <v>0.14998160509643058</v>
      </c>
      <c r="Y900" s="23">
        <f t="shared" si="333"/>
        <v>2.2579549642640289</v>
      </c>
      <c r="Z900" s="23">
        <f t="shared" si="334"/>
        <v>4.4106219569114344</v>
      </c>
      <c r="AA900" s="23">
        <f t="shared" si="335"/>
        <v>0.51193572841259238</v>
      </c>
      <c r="AB900" s="23">
        <f t="shared" si="336"/>
        <v>1.9749792609789925</v>
      </c>
      <c r="AC900" s="23">
        <f t="shared" si="337"/>
        <v>2.7159393226515136</v>
      </c>
      <c r="AD900" s="23">
        <f t="shared" si="338"/>
        <v>394.99585219579848</v>
      </c>
      <c r="AE900" s="23">
        <f t="shared" si="339"/>
        <v>-0.1</v>
      </c>
      <c r="AF900" s="46">
        <f t="shared" si="340"/>
        <v>3.4918088996927339E-2</v>
      </c>
      <c r="AG900" s="23">
        <f t="shared" si="341"/>
        <v>0.65081911003072668</v>
      </c>
      <c r="AH900" s="23">
        <f t="shared" si="342"/>
        <v>1.7587324944791534</v>
      </c>
      <c r="AI900" s="155">
        <f t="shared" si="343"/>
        <v>3.531784852353019E-2</v>
      </c>
      <c r="AJ900" s="155">
        <f t="shared" si="344"/>
        <v>6.5126048475245155E-2</v>
      </c>
      <c r="AK900" s="155">
        <f t="shared" si="345"/>
        <v>0.10044389699877534</v>
      </c>
      <c r="AL900" s="155">
        <f t="shared" si="346"/>
        <v>5.3894567535509514</v>
      </c>
    </row>
    <row r="901" spans="1:38" s="156" customFormat="1" x14ac:dyDescent="0.35">
      <c r="A901" s="23">
        <f>'Uitgebreide invoer'!A901</f>
        <v>627.90000000000168</v>
      </c>
      <c r="B901" s="23">
        <f t="shared" ref="B901:B964" si="350">A902-A901</f>
        <v>0.70000000000004547</v>
      </c>
      <c r="C901" s="23">
        <f>'Uitgebreide invoer'!B901</f>
        <v>0.1</v>
      </c>
      <c r="D901" s="23" t="str">
        <f>'Uitgebreide invoer'!C901</f>
        <v>200 - Drijvend fonteinkruid</v>
      </c>
      <c r="E901" s="23">
        <f>'Uitgebreide invoer'!D901</f>
        <v>200</v>
      </c>
      <c r="F901" s="23">
        <f>'Uitgebreide invoer'!E901</f>
        <v>1.5</v>
      </c>
      <c r="G901" s="23">
        <f>'Uitgebreide invoer'!F901</f>
        <v>1.2</v>
      </c>
      <c r="H901" s="23">
        <f>'Uitgebreide invoer'!G901</f>
        <v>1.2</v>
      </c>
      <c r="I901" s="23">
        <f>'Uitgebreide invoer'!H901</f>
        <v>1</v>
      </c>
      <c r="J901" s="24">
        <f>J900+(+H901-I901)/(MAX('Invoerblad heterogene watergang'!$H$9:$H$17))*B901</f>
        <v>1.1793999999999802</v>
      </c>
      <c r="K901" s="24">
        <f t="shared" si="347"/>
        <v>2.0698971896380933</v>
      </c>
      <c r="L901" s="79">
        <f t="shared" si="348"/>
        <v>0.89038172921430414</v>
      </c>
      <c r="M901" s="91">
        <f>'Uitgebreide invoer'!K901</f>
        <v>100</v>
      </c>
      <c r="N901" s="89">
        <f t="shared" ref="N901:N964" si="351">IF(O901="Begroeiing volgt horizontaal peil",$J$4+$P$4,J901+P901)</f>
        <v>1.8793999999999802</v>
      </c>
      <c r="O901" s="93" t="str">
        <f>'Uitgebreide invoer'!L901</f>
        <v>Begroeiing volgt bodemverloop</v>
      </c>
      <c r="P901" s="23">
        <f t="shared" ref="P901:P964" si="352">M901/100*$L$4</f>
        <v>0.7</v>
      </c>
      <c r="Q901" s="24">
        <f t="shared" ref="Q901:Q964" si="353">((-AC901+(AC901^2-4*AD901*AE901)^0.5)/(2*AD901))^2</f>
        <v>1.6494346258434634E-4</v>
      </c>
      <c r="R901" s="23">
        <f>'Uitgebreide invoer'!I901</f>
        <v>0</v>
      </c>
      <c r="S901" s="23">
        <f t="shared" ref="S901:S964" si="354">P901*R901</f>
        <v>0</v>
      </c>
      <c r="T901" s="24">
        <f t="shared" si="349"/>
        <v>0.19038172921430419</v>
      </c>
      <c r="U901" s="23" t="str">
        <f>'Uitgebreide invoer'!J901</f>
        <v>Nee</v>
      </c>
      <c r="V901" s="23">
        <f t="shared" ref="V901:V964" si="355">IF(((+T901*(G901+(F901*T901))+S901)*(IF(U901="Ja",0.5,1))+Y901*(IF(U901="Ja",0.5,0)))&lt;0,0,((+T901*(G901+(F901*T901))+S901)*(IF(U901="Ja",0.5,1))+Y901*(IF(U901="Ja",0.5,0))))</f>
        <v>0.282825879285108</v>
      </c>
      <c r="W901" s="23">
        <f t="shared" ref="W901:W964" si="356">(+G901+(2*T901*(1+F901^2)^0.5)+2*(IF(R901&gt;0,1,0))*P901)*(IF(U901="Ja",0.5,1))+Z901*(IF(U901="Ja",0.5,0))</f>
        <v>1.8864310865936742</v>
      </c>
      <c r="X901" s="23">
        <f t="shared" ref="X901:X964" si="357">V901/W901</f>
        <v>0.14992643054658639</v>
      </c>
      <c r="Y901" s="23">
        <f t="shared" ref="Y901:Y964" si="358">L901*($G901+($F901*L901))</f>
        <v>2.2576275106351464</v>
      </c>
      <c r="Z901" s="23">
        <f t="shared" ref="Z901:Z964" si="359">$G901+(2*L901*(1+$F901^2)^0.5)</f>
        <v>4.4103169794184662</v>
      </c>
      <c r="AA901" s="23">
        <f t="shared" ref="AA901:AA964" si="360">Y901/Z901</f>
        <v>0.5118968820542309</v>
      </c>
      <c r="AB901" s="23">
        <f t="shared" ref="AB901:AB964" si="361">Y901-V901</f>
        <v>1.9748016313500385</v>
      </c>
      <c r="AC901" s="23">
        <f t="shared" ref="AC901:AC964" si="362">34*V901*X901^(2/3)</f>
        <v>2.7138355713639948</v>
      </c>
      <c r="AD901" s="23">
        <f t="shared" ref="AD901:AD964" si="363">E901*AB901</f>
        <v>394.96032627000773</v>
      </c>
      <c r="AE901" s="23">
        <f t="shared" ref="AE901:AE964" si="364">-C901</f>
        <v>-0.1</v>
      </c>
      <c r="AF901" s="46">
        <f t="shared" ref="AF901:AF964" si="365">(+(Q901^0.5))*V901*(X901^0.666)*34</f>
        <v>3.4897996826167788E-2</v>
      </c>
      <c r="AG901" s="23">
        <f t="shared" ref="AG901:AG964" si="366">(+C901-AF901)/C901</f>
        <v>0.65102003173832212</v>
      </c>
      <c r="AH901" s="23">
        <f t="shared" ref="AH901:AH964" si="367">J901+AG901*L901</f>
        <v>1.7590563416122986</v>
      </c>
      <c r="AI901" s="155">
        <f t="shared" ref="AI901:AI964" si="368">34*V901*X901^0.66*Q901^0.5</f>
        <v>3.529760425265719E-2</v>
      </c>
      <c r="AJ901" s="155">
        <f t="shared" ref="AJ901:AJ964" si="369">E901*AB901*Q901</f>
        <v>6.5146123798418248E-2</v>
      </c>
      <c r="AK901" s="155">
        <f t="shared" ref="AK901:AK964" si="370">AJ901+AI901</f>
        <v>0.10044372805107543</v>
      </c>
      <c r="AL901" s="155">
        <f t="shared" ref="AL901:AL964" si="371">AK901/(Y901*AA901^0.66*Q901^0.5)</f>
        <v>5.3894263535426479</v>
      </c>
    </row>
    <row r="902" spans="1:38" s="156" customFormat="1" x14ac:dyDescent="0.35">
      <c r="A902" s="23">
        <f>'Uitgebreide invoer'!A902</f>
        <v>628.60000000000173</v>
      </c>
      <c r="B902" s="23">
        <f t="shared" si="350"/>
        <v>0.70000000000004547</v>
      </c>
      <c r="C902" s="23">
        <f>'Uitgebreide invoer'!B902</f>
        <v>0.1</v>
      </c>
      <c r="D902" s="23" t="str">
        <f>'Uitgebreide invoer'!C902</f>
        <v>200 - Drijvend fonteinkruid</v>
      </c>
      <c r="E902" s="23">
        <f>'Uitgebreide invoer'!D902</f>
        <v>200</v>
      </c>
      <c r="F902" s="23">
        <f>'Uitgebreide invoer'!E902</f>
        <v>1.5</v>
      </c>
      <c r="G902" s="23">
        <f>'Uitgebreide invoer'!F902</f>
        <v>1.2</v>
      </c>
      <c r="H902" s="23">
        <f>'Uitgebreide invoer'!G902</f>
        <v>1.2</v>
      </c>
      <c r="I902" s="23">
        <f>'Uitgebreide invoer'!H902</f>
        <v>1</v>
      </c>
      <c r="J902" s="24">
        <f>J901+(+H902-I902)/(MAX('Invoerblad heterogene watergang'!$H$9:$H$17))*B902</f>
        <v>1.1795999999999802</v>
      </c>
      <c r="K902" s="24">
        <f t="shared" ref="K902:K965" si="372">IF(C902&lt;0,+K901-Q902*B902,+K901+Q902*B902)</f>
        <v>2.0700126960083201</v>
      </c>
      <c r="L902" s="79">
        <f t="shared" ref="L902:L965" si="373">K901-J902</f>
        <v>0.89029718963811311</v>
      </c>
      <c r="M902" s="91">
        <f>'Uitgebreide invoer'!K902</f>
        <v>100</v>
      </c>
      <c r="N902" s="89">
        <f t="shared" si="351"/>
        <v>1.8795999999999802</v>
      </c>
      <c r="O902" s="93" t="str">
        <f>'Uitgebreide invoer'!L902</f>
        <v>Begroeiing volgt bodemverloop</v>
      </c>
      <c r="P902" s="23">
        <f t="shared" si="352"/>
        <v>0.7</v>
      </c>
      <c r="Q902" s="24">
        <f t="shared" si="353"/>
        <v>1.6500910032369529E-4</v>
      </c>
      <c r="R902" s="23">
        <f>'Uitgebreide invoer'!I902</f>
        <v>0</v>
      </c>
      <c r="S902" s="23">
        <f t="shared" si="354"/>
        <v>0</v>
      </c>
      <c r="T902" s="24">
        <f t="shared" ref="T902:T965" si="374">IF((IF(B902="","",(+K901-J902)-P902))&lt;0,0,(IF(B902="","",(+K901-J902)-P902)))</f>
        <v>0.19029718963811315</v>
      </c>
      <c r="U902" s="23" t="str">
        <f>'Uitgebreide invoer'!J902</f>
        <v>Nee</v>
      </c>
      <c r="V902" s="23">
        <f t="shared" si="355"/>
        <v>0.28267615814198177</v>
      </c>
      <c r="W902" s="23">
        <f t="shared" si="356"/>
        <v>1.8861262748169114</v>
      </c>
      <c r="X902" s="23">
        <f t="shared" si="357"/>
        <v>0.14987127951940624</v>
      </c>
      <c r="Y902" s="23">
        <f t="shared" si="358"/>
        <v>2.257300256382019</v>
      </c>
      <c r="Z902" s="23">
        <f t="shared" si="359"/>
        <v>4.4100121676417032</v>
      </c>
      <c r="AA902" s="23">
        <f t="shared" si="360"/>
        <v>0.51185805629854586</v>
      </c>
      <c r="AB902" s="23">
        <f t="shared" si="361"/>
        <v>1.9746240982400374</v>
      </c>
      <c r="AC902" s="23">
        <f t="shared" si="362"/>
        <v>2.7117337142717099</v>
      </c>
      <c r="AD902" s="23">
        <f t="shared" si="363"/>
        <v>394.92481964800749</v>
      </c>
      <c r="AE902" s="23">
        <f t="shared" si="364"/>
        <v>-0.1</v>
      </c>
      <c r="AF902" s="46">
        <f t="shared" si="365"/>
        <v>3.4877914593604911E-2</v>
      </c>
      <c r="AG902" s="23">
        <f t="shared" si="366"/>
        <v>0.65122085406395092</v>
      </c>
      <c r="AH902" s="23">
        <f t="shared" si="367"/>
        <v>1.7593800962068475</v>
      </c>
      <c r="AI902" s="155">
        <f t="shared" si="368"/>
        <v>3.5277369939690426E-2</v>
      </c>
      <c r="AJ902" s="155">
        <f t="shared" si="369"/>
        <v>6.5166189185615342E-2</v>
      </c>
      <c r="AK902" s="155">
        <f t="shared" si="370"/>
        <v>0.10044355912530577</v>
      </c>
      <c r="AL902" s="155">
        <f t="shared" si="371"/>
        <v>5.3893962462124181</v>
      </c>
    </row>
    <row r="903" spans="1:38" s="156" customFormat="1" x14ac:dyDescent="0.35">
      <c r="A903" s="23">
        <f>'Uitgebreide invoer'!A903</f>
        <v>629.30000000000177</v>
      </c>
      <c r="B903" s="23">
        <f t="shared" si="350"/>
        <v>0.70000000000004547</v>
      </c>
      <c r="C903" s="23">
        <f>'Uitgebreide invoer'!B903</f>
        <v>0.1</v>
      </c>
      <c r="D903" s="23" t="str">
        <f>'Uitgebreide invoer'!C903</f>
        <v>200 - Drijvend fonteinkruid</v>
      </c>
      <c r="E903" s="23">
        <f>'Uitgebreide invoer'!D903</f>
        <v>200</v>
      </c>
      <c r="F903" s="23">
        <f>'Uitgebreide invoer'!E903</f>
        <v>1.5</v>
      </c>
      <c r="G903" s="23">
        <f>'Uitgebreide invoer'!F903</f>
        <v>1.2</v>
      </c>
      <c r="H903" s="23">
        <f>'Uitgebreide invoer'!G903</f>
        <v>1.2</v>
      </c>
      <c r="I903" s="23">
        <f>'Uitgebreide invoer'!H903</f>
        <v>1</v>
      </c>
      <c r="J903" s="24">
        <f>J902+(+H903-I903)/(MAX('Invoerblad heterogene watergang'!$H$9:$H$17))*B903</f>
        <v>1.1797999999999802</v>
      </c>
      <c r="K903" s="24">
        <f t="shared" si="372"/>
        <v>2.0701282483099623</v>
      </c>
      <c r="L903" s="79">
        <f t="shared" si="373"/>
        <v>0.89021269600833985</v>
      </c>
      <c r="M903" s="91">
        <f>'Uitgebreide invoer'!K903</f>
        <v>100</v>
      </c>
      <c r="N903" s="89">
        <f t="shared" si="351"/>
        <v>1.8797999999999802</v>
      </c>
      <c r="O903" s="93" t="str">
        <f>'Uitgebreide invoer'!L903</f>
        <v>Begroeiing volgt bodemverloop</v>
      </c>
      <c r="P903" s="23">
        <f t="shared" si="352"/>
        <v>0.7</v>
      </c>
      <c r="Q903" s="24">
        <f t="shared" si="353"/>
        <v>1.6507471663196346E-4</v>
      </c>
      <c r="R903" s="23">
        <f>'Uitgebreide invoer'!I903</f>
        <v>0</v>
      </c>
      <c r="S903" s="23">
        <f t="shared" si="354"/>
        <v>0</v>
      </c>
      <c r="T903" s="24">
        <f t="shared" si="374"/>
        <v>0.1902126960083399</v>
      </c>
      <c r="U903" s="23" t="str">
        <f>'Uitgebreide invoer'!J903</f>
        <v>Nee</v>
      </c>
      <c r="V903" s="23">
        <f t="shared" si="355"/>
        <v>0.28252653979414954</v>
      </c>
      <c r="W903" s="23">
        <f t="shared" si="356"/>
        <v>1.885821628702314</v>
      </c>
      <c r="X903" s="23">
        <f t="shared" si="357"/>
        <v>0.14981615201251239</v>
      </c>
      <c r="Y903" s="23">
        <f t="shared" si="358"/>
        <v>2.2569732014116628</v>
      </c>
      <c r="Z903" s="23">
        <f t="shared" si="359"/>
        <v>4.409707521527106</v>
      </c>
      <c r="AA903" s="23">
        <f t="shared" si="360"/>
        <v>0.51181925113937277</v>
      </c>
      <c r="AB903" s="23">
        <f t="shared" si="361"/>
        <v>1.9744466616175131</v>
      </c>
      <c r="AC903" s="23">
        <f t="shared" si="362"/>
        <v>2.7096337497731113</v>
      </c>
      <c r="AD903" s="23">
        <f t="shared" si="363"/>
        <v>394.88933232350263</v>
      </c>
      <c r="AE903" s="23">
        <f t="shared" si="364"/>
        <v>-0.1</v>
      </c>
      <c r="AF903" s="46">
        <f t="shared" si="365"/>
        <v>3.4857842301797615E-2</v>
      </c>
      <c r="AG903" s="23">
        <f t="shared" si="366"/>
        <v>0.65142157698202385</v>
      </c>
      <c r="AH903" s="23">
        <f t="shared" si="367"/>
        <v>1.7597037582831518</v>
      </c>
      <c r="AI903" s="155">
        <f t="shared" si="368"/>
        <v>3.5257145587279978E-2</v>
      </c>
      <c r="AJ903" s="155">
        <f t="shared" si="369"/>
        <v>6.5186244634287446E-2</v>
      </c>
      <c r="AK903" s="155">
        <f t="shared" si="370"/>
        <v>0.10044339022156742</v>
      </c>
      <c r="AL903" s="155">
        <f t="shared" si="371"/>
        <v>5.3893664311789982</v>
      </c>
    </row>
    <row r="904" spans="1:38" s="156" customFormat="1" x14ac:dyDescent="0.35">
      <c r="A904" s="23">
        <f>'Uitgebreide invoer'!A904</f>
        <v>630.00000000000182</v>
      </c>
      <c r="B904" s="23">
        <f t="shared" si="350"/>
        <v>0.70000000000004547</v>
      </c>
      <c r="C904" s="23">
        <f>'Uitgebreide invoer'!B904</f>
        <v>0.1</v>
      </c>
      <c r="D904" s="23" t="str">
        <f>'Uitgebreide invoer'!C904</f>
        <v>200 - Drijvend fonteinkruid</v>
      </c>
      <c r="E904" s="23">
        <f>'Uitgebreide invoer'!D904</f>
        <v>200</v>
      </c>
      <c r="F904" s="23">
        <f>'Uitgebreide invoer'!E904</f>
        <v>1.5</v>
      </c>
      <c r="G904" s="23">
        <f>'Uitgebreide invoer'!F904</f>
        <v>1.2</v>
      </c>
      <c r="H904" s="23">
        <f>'Uitgebreide invoer'!G904</f>
        <v>1.2</v>
      </c>
      <c r="I904" s="23">
        <f>'Uitgebreide invoer'!H904</f>
        <v>1</v>
      </c>
      <c r="J904" s="24">
        <f>J903+(+H904-I904)/(MAX('Invoerblad heterogene watergang'!$H$9:$H$17))*B904</f>
        <v>1.1799999999999802</v>
      </c>
      <c r="K904" s="24">
        <f t="shared" si="372"/>
        <v>2.0702438465280055</v>
      </c>
      <c r="L904" s="79">
        <f t="shared" si="373"/>
        <v>0.89012824830998216</v>
      </c>
      <c r="M904" s="91">
        <f>'Uitgebreide invoer'!K904</f>
        <v>100</v>
      </c>
      <c r="N904" s="89">
        <f t="shared" si="351"/>
        <v>1.8799999999999801</v>
      </c>
      <c r="O904" s="93" t="str">
        <f>'Uitgebreide invoer'!L904</f>
        <v>Begroeiing volgt bodemverloop</v>
      </c>
      <c r="P904" s="23">
        <f t="shared" si="352"/>
        <v>0.7</v>
      </c>
      <c r="Q904" s="24">
        <f t="shared" si="353"/>
        <v>1.6514031148997437E-4</v>
      </c>
      <c r="R904" s="23">
        <f>'Uitgebreide invoer'!I904</f>
        <v>0</v>
      </c>
      <c r="S904" s="23">
        <f t="shared" si="354"/>
        <v>0</v>
      </c>
      <c r="T904" s="24">
        <f t="shared" si="374"/>
        <v>0.19012824830998221</v>
      </c>
      <c r="U904" s="23" t="str">
        <f>'Uitgebreide invoer'!J904</f>
        <v>Nee</v>
      </c>
      <c r="V904" s="23">
        <f t="shared" si="355"/>
        <v>0.28237702418011201</v>
      </c>
      <c r="W904" s="23">
        <f t="shared" si="356"/>
        <v>1.8855171481957904</v>
      </c>
      <c r="X904" s="23">
        <f t="shared" si="357"/>
        <v>0.14976104802351564</v>
      </c>
      <c r="Y904" s="23">
        <f t="shared" si="358"/>
        <v>2.2566463456310744</v>
      </c>
      <c r="Z904" s="23">
        <f t="shared" si="359"/>
        <v>4.4094030410205827</v>
      </c>
      <c r="AA904" s="23">
        <f t="shared" si="360"/>
        <v>0.51178046657054055</v>
      </c>
      <c r="AB904" s="23">
        <f t="shared" si="361"/>
        <v>1.9742693214509623</v>
      </c>
      <c r="AC904" s="23">
        <f t="shared" si="362"/>
        <v>2.7075356762675531</v>
      </c>
      <c r="AD904" s="23">
        <f t="shared" si="363"/>
        <v>394.85386429019246</v>
      </c>
      <c r="AE904" s="23">
        <f t="shared" si="364"/>
        <v>-0.1</v>
      </c>
      <c r="AF904" s="46">
        <f t="shared" si="365"/>
        <v>3.4837779953288142E-2</v>
      </c>
      <c r="AG904" s="23">
        <f t="shared" si="366"/>
        <v>0.65162220046711861</v>
      </c>
      <c r="AH904" s="23">
        <f t="shared" si="367"/>
        <v>1.7600273278616725</v>
      </c>
      <c r="AI904" s="155">
        <f t="shared" si="368"/>
        <v>3.5236931198059186E-2</v>
      </c>
      <c r="AJ904" s="155">
        <f t="shared" si="369"/>
        <v>6.5206290141902448E-2</v>
      </c>
      <c r="AK904" s="155">
        <f t="shared" si="370"/>
        <v>0.10044322133996164</v>
      </c>
      <c r="AL904" s="155">
        <f t="shared" si="371"/>
        <v>5.3893369080613622</v>
      </c>
    </row>
    <row r="905" spans="1:38" s="156" customFormat="1" x14ac:dyDescent="0.35">
      <c r="A905" s="23">
        <f>'Uitgebreide invoer'!A905</f>
        <v>630.70000000000186</v>
      </c>
      <c r="B905" s="23">
        <f t="shared" si="350"/>
        <v>0.70000000000004547</v>
      </c>
      <c r="C905" s="23">
        <f>'Uitgebreide invoer'!B905</f>
        <v>0.1</v>
      </c>
      <c r="D905" s="23" t="str">
        <f>'Uitgebreide invoer'!C905</f>
        <v>200 - Drijvend fonteinkruid</v>
      </c>
      <c r="E905" s="23">
        <f>'Uitgebreide invoer'!D905</f>
        <v>200</v>
      </c>
      <c r="F905" s="23">
        <f>'Uitgebreide invoer'!E905</f>
        <v>1.5</v>
      </c>
      <c r="G905" s="23">
        <f>'Uitgebreide invoer'!F905</f>
        <v>1.2</v>
      </c>
      <c r="H905" s="23">
        <f>'Uitgebreide invoer'!G905</f>
        <v>1.2</v>
      </c>
      <c r="I905" s="23">
        <f>'Uitgebreide invoer'!H905</f>
        <v>1</v>
      </c>
      <c r="J905" s="24">
        <f>J904+(+H905-I905)/(MAX('Invoerblad heterogene watergang'!$H$9:$H$17))*B905</f>
        <v>1.1801999999999802</v>
      </c>
      <c r="K905" s="24">
        <f t="shared" si="372"/>
        <v>2.0703594906474208</v>
      </c>
      <c r="L905" s="79">
        <f t="shared" si="373"/>
        <v>0.89004384652802537</v>
      </c>
      <c r="M905" s="91">
        <f>'Uitgebreide invoer'!K905</f>
        <v>100</v>
      </c>
      <c r="N905" s="89">
        <f t="shared" si="351"/>
        <v>1.8801999999999801</v>
      </c>
      <c r="O905" s="93" t="str">
        <f>'Uitgebreide invoer'!L905</f>
        <v>Begroeiing volgt bodemverloop</v>
      </c>
      <c r="P905" s="23">
        <f t="shared" si="352"/>
        <v>0.7</v>
      </c>
      <c r="Q905" s="24">
        <f t="shared" si="353"/>
        <v>1.6520588487859832E-4</v>
      </c>
      <c r="R905" s="23">
        <f>'Uitgebreide invoer'!I905</f>
        <v>0</v>
      </c>
      <c r="S905" s="23">
        <f t="shared" si="354"/>
        <v>0</v>
      </c>
      <c r="T905" s="24">
        <f t="shared" si="374"/>
        <v>0.19004384652802542</v>
      </c>
      <c r="U905" s="23" t="str">
        <f>'Uitgebreide invoer'!J905</f>
        <v>Nee</v>
      </c>
      <c r="V905" s="23">
        <f t="shared" si="355"/>
        <v>0.28222761123838203</v>
      </c>
      <c r="W905" s="23">
        <f t="shared" si="356"/>
        <v>1.8852128332432048</v>
      </c>
      <c r="X905" s="23">
        <f t="shared" si="357"/>
        <v>0.14970596755001658</v>
      </c>
      <c r="Y905" s="23">
        <f t="shared" si="358"/>
        <v>2.2563196889472352</v>
      </c>
      <c r="Z905" s="23">
        <f t="shared" si="359"/>
        <v>4.409098726067997</v>
      </c>
      <c r="AA905" s="23">
        <f t="shared" si="360"/>
        <v>0.51174170258587182</v>
      </c>
      <c r="AB905" s="23">
        <f t="shared" si="361"/>
        <v>1.9740920777088533</v>
      </c>
      <c r="AC905" s="23">
        <f t="shared" si="362"/>
        <v>2.7054394921553375</v>
      </c>
      <c r="AD905" s="23">
        <f t="shared" si="363"/>
        <v>394.81841554177066</v>
      </c>
      <c r="AE905" s="23">
        <f t="shared" si="364"/>
        <v>-0.1</v>
      </c>
      <c r="AF905" s="46">
        <f t="shared" si="365"/>
        <v>3.4817727550602563E-2</v>
      </c>
      <c r="AG905" s="23">
        <f t="shared" si="366"/>
        <v>0.65182272449397449</v>
      </c>
      <c r="AH905" s="23">
        <f t="shared" si="367"/>
        <v>1.7603508049629746</v>
      </c>
      <c r="AI905" s="155">
        <f t="shared" si="368"/>
        <v>3.5216726774645032E-2</v>
      </c>
      <c r="AJ905" s="155">
        <f t="shared" si="369"/>
        <v>6.522632570594436E-2</v>
      </c>
      <c r="AK905" s="155">
        <f t="shared" si="370"/>
        <v>0.10044305248058939</v>
      </c>
      <c r="AL905" s="155">
        <f t="shared" si="371"/>
        <v>5.3893076764787224</v>
      </c>
    </row>
    <row r="906" spans="1:38" s="156" customFormat="1" x14ac:dyDescent="0.35">
      <c r="A906" s="23">
        <f>'Uitgebreide invoer'!A906</f>
        <v>631.40000000000191</v>
      </c>
      <c r="B906" s="23">
        <f t="shared" si="350"/>
        <v>0.70000000000004547</v>
      </c>
      <c r="C906" s="23">
        <f>'Uitgebreide invoer'!B906</f>
        <v>0.1</v>
      </c>
      <c r="D906" s="23" t="str">
        <f>'Uitgebreide invoer'!C906</f>
        <v>200 - Drijvend fonteinkruid</v>
      </c>
      <c r="E906" s="23">
        <f>'Uitgebreide invoer'!D906</f>
        <v>200</v>
      </c>
      <c r="F906" s="23">
        <f>'Uitgebreide invoer'!E906</f>
        <v>1.5</v>
      </c>
      <c r="G906" s="23">
        <f>'Uitgebreide invoer'!F906</f>
        <v>1.2</v>
      </c>
      <c r="H906" s="23">
        <f>'Uitgebreide invoer'!G906</f>
        <v>1.2</v>
      </c>
      <c r="I906" s="23">
        <f>'Uitgebreide invoer'!H906</f>
        <v>1</v>
      </c>
      <c r="J906" s="24">
        <f>J905+(+H906-I906)/(MAX('Invoerblad heterogene watergang'!$H$9:$H$17))*B906</f>
        <v>1.1803999999999801</v>
      </c>
      <c r="K906" s="24">
        <f t="shared" si="372"/>
        <v>2.0704751806531658</v>
      </c>
      <c r="L906" s="79">
        <f t="shared" si="373"/>
        <v>0.88995949064744062</v>
      </c>
      <c r="M906" s="91">
        <f>'Uitgebreide invoer'!K906</f>
        <v>100</v>
      </c>
      <c r="N906" s="89">
        <f t="shared" si="351"/>
        <v>1.8803999999999801</v>
      </c>
      <c r="O906" s="93" t="str">
        <f>'Uitgebreide invoer'!L906</f>
        <v>Begroeiing volgt bodemverloop</v>
      </c>
      <c r="P906" s="23">
        <f t="shared" si="352"/>
        <v>0.7</v>
      </c>
      <c r="Q906" s="24">
        <f t="shared" si="353"/>
        <v>1.6527143677875353E-4</v>
      </c>
      <c r="R906" s="23">
        <f>'Uitgebreide invoer'!I906</f>
        <v>0</v>
      </c>
      <c r="S906" s="23">
        <f t="shared" si="354"/>
        <v>0</v>
      </c>
      <c r="T906" s="24">
        <f t="shared" si="374"/>
        <v>0.18995949064744067</v>
      </c>
      <c r="U906" s="23" t="str">
        <f>'Uitgebreide invoer'!J906</f>
        <v>Nee</v>
      </c>
      <c r="V906" s="23">
        <f t="shared" si="355"/>
        <v>0.28207830090748148</v>
      </c>
      <c r="W906" s="23">
        <f t="shared" si="356"/>
        <v>1.8849086837903695</v>
      </c>
      <c r="X906" s="23">
        <f t="shared" si="357"/>
        <v>0.14965091058960439</v>
      </c>
      <c r="Y906" s="23">
        <f t="shared" si="358"/>
        <v>2.2559932312671065</v>
      </c>
      <c r="Z906" s="23">
        <f t="shared" si="359"/>
        <v>4.4087945766151613</v>
      </c>
      <c r="AA906" s="23">
        <f t="shared" si="360"/>
        <v>0.51170295917918196</v>
      </c>
      <c r="AB906" s="23">
        <f t="shared" si="361"/>
        <v>1.9739149303596251</v>
      </c>
      <c r="AC906" s="23">
        <f t="shared" si="362"/>
        <v>2.7033451958376689</v>
      </c>
      <c r="AD906" s="23">
        <f t="shared" si="363"/>
        <v>394.782986071925</v>
      </c>
      <c r="AE906" s="23">
        <f t="shared" si="364"/>
        <v>-0.1</v>
      </c>
      <c r="AF906" s="46">
        <f t="shared" si="365"/>
        <v>3.4797685096250336E-2</v>
      </c>
      <c r="AG906" s="23">
        <f t="shared" si="366"/>
        <v>0.6520231490374967</v>
      </c>
      <c r="AH906" s="23">
        <f t="shared" si="367"/>
        <v>1.7606741896077309</v>
      </c>
      <c r="AI906" s="155">
        <f t="shared" si="368"/>
        <v>3.5196532319637784E-2</v>
      </c>
      <c r="AJ906" s="155">
        <f t="shared" si="369"/>
        <v>6.5246351323913682E-2</v>
      </c>
      <c r="AK906" s="155">
        <f t="shared" si="370"/>
        <v>0.10044288364355147</v>
      </c>
      <c r="AL906" s="155">
        <f t="shared" si="371"/>
        <v>5.3892787360505299</v>
      </c>
    </row>
    <row r="907" spans="1:38" s="156" customFormat="1" x14ac:dyDescent="0.35">
      <c r="A907" s="23">
        <f>'Uitgebreide invoer'!A907</f>
        <v>632.10000000000196</v>
      </c>
      <c r="B907" s="23">
        <f t="shared" si="350"/>
        <v>0.70000000000004547</v>
      </c>
      <c r="C907" s="23">
        <f>'Uitgebreide invoer'!B907</f>
        <v>0.1</v>
      </c>
      <c r="D907" s="23" t="str">
        <f>'Uitgebreide invoer'!C907</f>
        <v>200 - Drijvend fonteinkruid</v>
      </c>
      <c r="E907" s="23">
        <f>'Uitgebreide invoer'!D907</f>
        <v>200</v>
      </c>
      <c r="F907" s="23">
        <f>'Uitgebreide invoer'!E907</f>
        <v>1.5</v>
      </c>
      <c r="G907" s="23">
        <f>'Uitgebreide invoer'!F907</f>
        <v>1.2</v>
      </c>
      <c r="H907" s="23">
        <f>'Uitgebreide invoer'!G907</f>
        <v>1.2</v>
      </c>
      <c r="I907" s="23">
        <f>'Uitgebreide invoer'!H907</f>
        <v>1</v>
      </c>
      <c r="J907" s="24">
        <f>J906+(+H907-I907)/(MAX('Invoerblad heterogene watergang'!$H$9:$H$17))*B907</f>
        <v>1.1805999999999801</v>
      </c>
      <c r="K907" s="24">
        <f t="shared" si="372"/>
        <v>2.0705909165301857</v>
      </c>
      <c r="L907" s="79">
        <f t="shared" si="373"/>
        <v>0.88987518065318572</v>
      </c>
      <c r="M907" s="91">
        <f>'Uitgebreide invoer'!K907</f>
        <v>100</v>
      </c>
      <c r="N907" s="89">
        <f t="shared" si="351"/>
        <v>1.8805999999999801</v>
      </c>
      <c r="O907" s="93" t="str">
        <f>'Uitgebreide invoer'!L907</f>
        <v>Begroeiing volgt bodemverloop</v>
      </c>
      <c r="P907" s="23">
        <f t="shared" si="352"/>
        <v>0.7</v>
      </c>
      <c r="Q907" s="24">
        <f t="shared" si="353"/>
        <v>1.6533696717140582E-4</v>
      </c>
      <c r="R907" s="23">
        <f>'Uitgebreide invoer'!I907</f>
        <v>0</v>
      </c>
      <c r="S907" s="23">
        <f t="shared" si="354"/>
        <v>0</v>
      </c>
      <c r="T907" s="24">
        <f t="shared" si="374"/>
        <v>0.18987518065318576</v>
      </c>
      <c r="U907" s="23" t="str">
        <f>'Uitgebreide invoer'!J907</f>
        <v>Nee</v>
      </c>
      <c r="V907" s="23">
        <f t="shared" si="355"/>
        <v>0.28192909312594278</v>
      </c>
      <c r="W907" s="23">
        <f t="shared" si="356"/>
        <v>1.8846046997830492</v>
      </c>
      <c r="X907" s="23">
        <f t="shared" si="357"/>
        <v>0.14959587713985734</v>
      </c>
      <c r="Y907" s="23">
        <f t="shared" si="358"/>
        <v>2.2556669724976324</v>
      </c>
      <c r="Z907" s="23">
        <f t="shared" si="359"/>
        <v>4.4084905926078415</v>
      </c>
      <c r="AA907" s="23">
        <f t="shared" si="360"/>
        <v>0.51166423634427971</v>
      </c>
      <c r="AB907" s="23">
        <f t="shared" si="361"/>
        <v>1.9737378793716895</v>
      </c>
      <c r="AC907" s="23">
        <f t="shared" si="362"/>
        <v>2.701252785716675</v>
      </c>
      <c r="AD907" s="23">
        <f t="shared" si="363"/>
        <v>394.74757587433788</v>
      </c>
      <c r="AE907" s="23">
        <f t="shared" si="364"/>
        <v>-0.1</v>
      </c>
      <c r="AF907" s="46">
        <f t="shared" si="365"/>
        <v>3.4777652592724494E-2</v>
      </c>
      <c r="AG907" s="23">
        <f t="shared" si="366"/>
        <v>0.65222347407275505</v>
      </c>
      <c r="AH907" s="23">
        <f t="shared" si="367"/>
        <v>1.7609974818167213</v>
      </c>
      <c r="AI907" s="155">
        <f t="shared" si="368"/>
        <v>3.5176347835621104E-2</v>
      </c>
      <c r="AJ907" s="155">
        <f t="shared" si="369"/>
        <v>6.5266366993327427E-2</v>
      </c>
      <c r="AK907" s="155">
        <f t="shared" si="370"/>
        <v>0.10044271482894854</v>
      </c>
      <c r="AL907" s="155">
        <f t="shared" si="371"/>
        <v>5.3892500863964701</v>
      </c>
    </row>
    <row r="908" spans="1:38" s="156" customFormat="1" x14ac:dyDescent="0.35">
      <c r="A908" s="23">
        <f>'Uitgebreide invoer'!A908</f>
        <v>632.800000000002</v>
      </c>
      <c r="B908" s="23">
        <f t="shared" si="350"/>
        <v>0.70000000000004547</v>
      </c>
      <c r="C908" s="23">
        <f>'Uitgebreide invoer'!B908</f>
        <v>0.1</v>
      </c>
      <c r="D908" s="23" t="str">
        <f>'Uitgebreide invoer'!C908</f>
        <v>200 - Drijvend fonteinkruid</v>
      </c>
      <c r="E908" s="23">
        <f>'Uitgebreide invoer'!D908</f>
        <v>200</v>
      </c>
      <c r="F908" s="23">
        <f>'Uitgebreide invoer'!E908</f>
        <v>1.5</v>
      </c>
      <c r="G908" s="23">
        <f>'Uitgebreide invoer'!F908</f>
        <v>1.2</v>
      </c>
      <c r="H908" s="23">
        <f>'Uitgebreide invoer'!G908</f>
        <v>1.2</v>
      </c>
      <c r="I908" s="23">
        <f>'Uitgebreide invoer'!H908</f>
        <v>1</v>
      </c>
      <c r="J908" s="24">
        <f>J907+(+H908-I908)/(MAX('Invoerblad heterogene watergang'!$H$9:$H$17))*B908</f>
        <v>1.1807999999999801</v>
      </c>
      <c r="K908" s="24">
        <f t="shared" si="372"/>
        <v>2.0707066982634119</v>
      </c>
      <c r="L908" s="79">
        <f t="shared" si="373"/>
        <v>0.88979091653020559</v>
      </c>
      <c r="M908" s="91">
        <f>'Uitgebreide invoer'!K908</f>
        <v>100</v>
      </c>
      <c r="N908" s="89">
        <f t="shared" si="351"/>
        <v>1.88079999999998</v>
      </c>
      <c r="O908" s="93" t="str">
        <f>'Uitgebreide invoer'!L908</f>
        <v>Begroeiing volgt bodemverloop</v>
      </c>
      <c r="P908" s="23">
        <f t="shared" si="352"/>
        <v>0.7</v>
      </c>
      <c r="Q908" s="24">
        <f t="shared" si="353"/>
        <v>1.6540247603756791E-4</v>
      </c>
      <c r="R908" s="23">
        <f>'Uitgebreide invoer'!I908</f>
        <v>0</v>
      </c>
      <c r="S908" s="23">
        <f t="shared" si="354"/>
        <v>0</v>
      </c>
      <c r="T908" s="24">
        <f t="shared" si="374"/>
        <v>0.18979091653020563</v>
      </c>
      <c r="U908" s="23" t="str">
        <f>'Uitgebreide invoer'!J908</f>
        <v>Nee</v>
      </c>
      <c r="V908" s="23">
        <f t="shared" si="355"/>
        <v>0.28177998783231001</v>
      </c>
      <c r="W908" s="23">
        <f t="shared" si="356"/>
        <v>1.8843008811669624</v>
      </c>
      <c r="X908" s="23">
        <f t="shared" si="357"/>
        <v>0.14954086719834331</v>
      </c>
      <c r="Y908" s="23">
        <f t="shared" si="358"/>
        <v>2.2553409125457415</v>
      </c>
      <c r="Z908" s="23">
        <f t="shared" si="359"/>
        <v>4.4081867739917548</v>
      </c>
      <c r="AA908" s="23">
        <f t="shared" si="360"/>
        <v>0.51162553407496791</v>
      </c>
      <c r="AB908" s="23">
        <f t="shared" si="361"/>
        <v>1.9735609247134316</v>
      </c>
      <c r="AC908" s="23">
        <f t="shared" si="362"/>
        <v>2.6991622601954228</v>
      </c>
      <c r="AD908" s="23">
        <f t="shared" si="363"/>
        <v>394.71218494268629</v>
      </c>
      <c r="AE908" s="23">
        <f t="shared" si="364"/>
        <v>-0.1</v>
      </c>
      <c r="AF908" s="46">
        <f t="shared" si="365"/>
        <v>3.4757630042501833E-2</v>
      </c>
      <c r="AG908" s="23">
        <f t="shared" si="366"/>
        <v>0.6524236995749817</v>
      </c>
      <c r="AH908" s="23">
        <f t="shared" si="367"/>
        <v>1.7613206816108304</v>
      </c>
      <c r="AI908" s="155">
        <f t="shared" si="368"/>
        <v>3.5156173325162327E-2</v>
      </c>
      <c r="AJ908" s="155">
        <f t="shared" si="369"/>
        <v>6.5286372711718749E-2</v>
      </c>
      <c r="AK908" s="155">
        <f t="shared" si="370"/>
        <v>0.10044254603688108</v>
      </c>
      <c r="AL908" s="155">
        <f t="shared" si="371"/>
        <v>5.3892217271364613</v>
      </c>
    </row>
    <row r="909" spans="1:38" s="156" customFormat="1" x14ac:dyDescent="0.35">
      <c r="A909" s="23">
        <f>'Uitgebreide invoer'!A909</f>
        <v>633.50000000000205</v>
      </c>
      <c r="B909" s="23">
        <f t="shared" si="350"/>
        <v>0.70000000000004547</v>
      </c>
      <c r="C909" s="23">
        <f>'Uitgebreide invoer'!B909</f>
        <v>0.1</v>
      </c>
      <c r="D909" s="23" t="str">
        <f>'Uitgebreide invoer'!C909</f>
        <v>200 - Drijvend fonteinkruid</v>
      </c>
      <c r="E909" s="23">
        <f>'Uitgebreide invoer'!D909</f>
        <v>200</v>
      </c>
      <c r="F909" s="23">
        <f>'Uitgebreide invoer'!E909</f>
        <v>1.5</v>
      </c>
      <c r="G909" s="23">
        <f>'Uitgebreide invoer'!F909</f>
        <v>1.2</v>
      </c>
      <c r="H909" s="23">
        <f>'Uitgebreide invoer'!G909</f>
        <v>1.2</v>
      </c>
      <c r="I909" s="23">
        <f>'Uitgebreide invoer'!H909</f>
        <v>1</v>
      </c>
      <c r="J909" s="24">
        <f>J908+(+H909-I909)/(MAX('Invoerblad heterogene watergang'!$H$9:$H$17))*B909</f>
        <v>1.1809999999999801</v>
      </c>
      <c r="K909" s="24">
        <f t="shared" si="372"/>
        <v>2.0708225258377628</v>
      </c>
      <c r="L909" s="79">
        <f t="shared" si="373"/>
        <v>0.88970669826343185</v>
      </c>
      <c r="M909" s="91">
        <f>'Uitgebreide invoer'!K909</f>
        <v>100</v>
      </c>
      <c r="N909" s="89">
        <f t="shared" si="351"/>
        <v>1.88099999999998</v>
      </c>
      <c r="O909" s="93" t="str">
        <f>'Uitgebreide invoer'!L909</f>
        <v>Begroeiing volgt bodemverloop</v>
      </c>
      <c r="P909" s="23">
        <f t="shared" si="352"/>
        <v>0.7</v>
      </c>
      <c r="Q909" s="24">
        <f t="shared" si="353"/>
        <v>1.6546796335830028E-4</v>
      </c>
      <c r="R909" s="23">
        <f>'Uitgebreide invoer'!I909</f>
        <v>0</v>
      </c>
      <c r="S909" s="23">
        <f t="shared" si="354"/>
        <v>0</v>
      </c>
      <c r="T909" s="24">
        <f t="shared" si="374"/>
        <v>0.18970669826343189</v>
      </c>
      <c r="U909" s="23" t="str">
        <f>'Uitgebreide invoer'!J909</f>
        <v>Nee</v>
      </c>
      <c r="V909" s="23">
        <f t="shared" si="355"/>
        <v>0.2816309849651375</v>
      </c>
      <c r="W909" s="23">
        <f t="shared" si="356"/>
        <v>1.8839972278877788</v>
      </c>
      <c r="X909" s="23">
        <f t="shared" si="357"/>
        <v>0.14948588076261915</v>
      </c>
      <c r="Y909" s="23">
        <f t="shared" si="358"/>
        <v>2.255015051318344</v>
      </c>
      <c r="Z909" s="23">
        <f t="shared" si="359"/>
        <v>4.4078831207125715</v>
      </c>
      <c r="AA909" s="23">
        <f t="shared" si="360"/>
        <v>0.5115868523650422</v>
      </c>
      <c r="AB909" s="23">
        <f t="shared" si="361"/>
        <v>1.9733840663532065</v>
      </c>
      <c r="AC909" s="23">
        <f t="shared" si="362"/>
        <v>2.6970736176778969</v>
      </c>
      <c r="AD909" s="23">
        <f t="shared" si="363"/>
        <v>394.67681327064128</v>
      </c>
      <c r="AE909" s="23">
        <f t="shared" si="364"/>
        <v>-0.1</v>
      </c>
      <c r="AF909" s="46">
        <f t="shared" si="365"/>
        <v>3.4737617448042761E-2</v>
      </c>
      <c r="AG909" s="23">
        <f t="shared" si="366"/>
        <v>0.65262382551957232</v>
      </c>
      <c r="AH909" s="23">
        <f t="shared" si="367"/>
        <v>1.7616437890110488</v>
      </c>
      <c r="AI909" s="155">
        <f t="shared" si="368"/>
        <v>3.5136008790812231E-2</v>
      </c>
      <c r="AJ909" s="155">
        <f t="shared" si="369"/>
        <v>6.5306368476637192E-2</v>
      </c>
      <c r="AK909" s="155">
        <f t="shared" si="370"/>
        <v>0.10044237726744942</v>
      </c>
      <c r="AL909" s="155">
        <f t="shared" si="371"/>
        <v>5.3891936578906705</v>
      </c>
    </row>
    <row r="910" spans="1:38" s="156" customFormat="1" x14ac:dyDescent="0.35">
      <c r="A910" s="23">
        <f>'Uitgebreide invoer'!A910</f>
        <v>634.20000000000209</v>
      </c>
      <c r="B910" s="23">
        <f t="shared" si="350"/>
        <v>0.70000000000004547</v>
      </c>
      <c r="C910" s="23">
        <f>'Uitgebreide invoer'!B910</f>
        <v>0.1</v>
      </c>
      <c r="D910" s="23" t="str">
        <f>'Uitgebreide invoer'!C910</f>
        <v>200 - Drijvend fonteinkruid</v>
      </c>
      <c r="E910" s="23">
        <f>'Uitgebreide invoer'!D910</f>
        <v>200</v>
      </c>
      <c r="F910" s="23">
        <f>'Uitgebreide invoer'!E910</f>
        <v>1.5</v>
      </c>
      <c r="G910" s="23">
        <f>'Uitgebreide invoer'!F910</f>
        <v>1.2</v>
      </c>
      <c r="H910" s="23">
        <f>'Uitgebreide invoer'!G910</f>
        <v>1.2</v>
      </c>
      <c r="I910" s="23">
        <f>'Uitgebreide invoer'!H910</f>
        <v>1</v>
      </c>
      <c r="J910" s="24">
        <f>J909+(+H910-I910)/(MAX('Invoerblad heterogene watergang'!$H$9:$H$17))*B910</f>
        <v>1.18119999999998</v>
      </c>
      <c r="K910" s="24">
        <f t="shared" si="372"/>
        <v>2.0709383992381429</v>
      </c>
      <c r="L910" s="79">
        <f t="shared" si="373"/>
        <v>0.88962252583778278</v>
      </c>
      <c r="M910" s="91">
        <f>'Uitgebreide invoer'!K910</f>
        <v>100</v>
      </c>
      <c r="N910" s="89">
        <f t="shared" si="351"/>
        <v>1.88119999999998</v>
      </c>
      <c r="O910" s="93" t="str">
        <f>'Uitgebreide invoer'!L910</f>
        <v>Begroeiing volgt bodemverloop</v>
      </c>
      <c r="P910" s="23">
        <f t="shared" si="352"/>
        <v>0.7</v>
      </c>
      <c r="Q910" s="24">
        <f t="shared" si="353"/>
        <v>1.6553342911471088E-4</v>
      </c>
      <c r="R910" s="23">
        <f>'Uitgebreide invoer'!I910</f>
        <v>0</v>
      </c>
      <c r="S910" s="23">
        <f t="shared" si="354"/>
        <v>0</v>
      </c>
      <c r="T910" s="24">
        <f t="shared" si="374"/>
        <v>0.18962252583778283</v>
      </c>
      <c r="U910" s="23" t="str">
        <f>'Uitgebreide invoer'!J910</f>
        <v>Nee</v>
      </c>
      <c r="V910" s="23">
        <f t="shared" si="355"/>
        <v>0.28148208446299033</v>
      </c>
      <c r="W910" s="23">
        <f t="shared" si="356"/>
        <v>1.8836937398911211</v>
      </c>
      <c r="X910" s="23">
        <f t="shared" si="357"/>
        <v>0.14943091783023082</v>
      </c>
      <c r="Y910" s="23">
        <f t="shared" si="358"/>
        <v>2.2546893887223343</v>
      </c>
      <c r="Z910" s="23">
        <f t="shared" si="359"/>
        <v>4.4075796327159136</v>
      </c>
      <c r="AA910" s="23">
        <f t="shared" si="360"/>
        <v>0.5115481912082922</v>
      </c>
      <c r="AB910" s="23">
        <f t="shared" si="361"/>
        <v>1.9732073042593439</v>
      </c>
      <c r="AC910" s="23">
        <f t="shared" si="362"/>
        <v>2.6949868565690074</v>
      </c>
      <c r="AD910" s="23">
        <f t="shared" si="363"/>
        <v>394.64146085186877</v>
      </c>
      <c r="AE910" s="23">
        <f t="shared" si="364"/>
        <v>-0.1</v>
      </c>
      <c r="AF910" s="46">
        <f t="shared" si="365"/>
        <v>3.4717614811791371E-2</v>
      </c>
      <c r="AG910" s="23">
        <f t="shared" si="366"/>
        <v>0.65282385188208636</v>
      </c>
      <c r="AH910" s="23">
        <f t="shared" si="367"/>
        <v>1.7619668040384724</v>
      </c>
      <c r="AI910" s="155">
        <f t="shared" si="368"/>
        <v>3.5115854235105125E-2</v>
      </c>
      <c r="AJ910" s="155">
        <f t="shared" si="369"/>
        <v>6.5326354285648772E-2</v>
      </c>
      <c r="AK910" s="155">
        <f t="shared" si="370"/>
        <v>0.10044220852075389</v>
      </c>
      <c r="AL910" s="155">
        <f t="shared" si="371"/>
        <v>5.3891658782794938</v>
      </c>
    </row>
    <row r="911" spans="1:38" s="156" customFormat="1" x14ac:dyDescent="0.35">
      <c r="A911" s="23">
        <f>'Uitgebreide invoer'!A911</f>
        <v>634.90000000000214</v>
      </c>
      <c r="B911" s="23">
        <f t="shared" si="350"/>
        <v>0.70000000000004547</v>
      </c>
      <c r="C911" s="23">
        <f>'Uitgebreide invoer'!B911</f>
        <v>0.1</v>
      </c>
      <c r="D911" s="23" t="str">
        <f>'Uitgebreide invoer'!C911</f>
        <v>200 - Drijvend fonteinkruid</v>
      </c>
      <c r="E911" s="23">
        <f>'Uitgebreide invoer'!D911</f>
        <v>200</v>
      </c>
      <c r="F911" s="23">
        <f>'Uitgebreide invoer'!E911</f>
        <v>1.5</v>
      </c>
      <c r="G911" s="23">
        <f>'Uitgebreide invoer'!F911</f>
        <v>1.2</v>
      </c>
      <c r="H911" s="23">
        <f>'Uitgebreide invoer'!G911</f>
        <v>1.2</v>
      </c>
      <c r="I911" s="23">
        <f>'Uitgebreide invoer'!H911</f>
        <v>1</v>
      </c>
      <c r="J911" s="24">
        <f>J910+(+H911-I911)/(MAX('Invoerblad heterogene watergang'!$H$9:$H$17))*B911</f>
        <v>1.18139999999998</v>
      </c>
      <c r="K911" s="24">
        <f t="shared" si="372"/>
        <v>2.0710543184494443</v>
      </c>
      <c r="L911" s="79">
        <f t="shared" si="373"/>
        <v>0.88953839923816291</v>
      </c>
      <c r="M911" s="91">
        <f>'Uitgebreide invoer'!K911</f>
        <v>100</v>
      </c>
      <c r="N911" s="89">
        <f t="shared" si="351"/>
        <v>1.88139999999998</v>
      </c>
      <c r="O911" s="93" t="str">
        <f>'Uitgebreide invoer'!L911</f>
        <v>Begroeiing volgt bodemverloop</v>
      </c>
      <c r="P911" s="23">
        <f t="shared" si="352"/>
        <v>0.7</v>
      </c>
      <c r="Q911" s="24">
        <f t="shared" si="353"/>
        <v>1.655988732879552E-4</v>
      </c>
      <c r="R911" s="23">
        <f>'Uitgebreide invoer'!I911</f>
        <v>0</v>
      </c>
      <c r="S911" s="23">
        <f t="shared" si="354"/>
        <v>0</v>
      </c>
      <c r="T911" s="24">
        <f t="shared" si="374"/>
        <v>0.18953839923816296</v>
      </c>
      <c r="U911" s="23" t="str">
        <f>'Uitgebreide invoer'!J911</f>
        <v>Nee</v>
      </c>
      <c r="V911" s="23">
        <f t="shared" si="355"/>
        <v>0.28133328626444343</v>
      </c>
      <c r="W911" s="23">
        <f t="shared" si="356"/>
        <v>1.8833904171225613</v>
      </c>
      <c r="X911" s="23">
        <f t="shared" si="357"/>
        <v>0.14937597839871333</v>
      </c>
      <c r="Y911" s="23">
        <f t="shared" si="358"/>
        <v>2.2543639246645855</v>
      </c>
      <c r="Z911" s="23">
        <f t="shared" si="359"/>
        <v>4.4072763099473535</v>
      </c>
      <c r="AA911" s="23">
        <f t="shared" si="360"/>
        <v>0.51150955059849978</v>
      </c>
      <c r="AB911" s="23">
        <f t="shared" si="361"/>
        <v>1.9730306384001421</v>
      </c>
      <c r="AC911" s="23">
        <f t="shared" si="362"/>
        <v>2.6929019752745784</v>
      </c>
      <c r="AD911" s="23">
        <f t="shared" si="363"/>
        <v>394.60612768002841</v>
      </c>
      <c r="AE911" s="23">
        <f t="shared" si="364"/>
        <v>-0.1</v>
      </c>
      <c r="AF911" s="46">
        <f t="shared" si="365"/>
        <v>3.4697622136175249E-2</v>
      </c>
      <c r="AG911" s="23">
        <f t="shared" si="366"/>
        <v>0.65302377863824757</v>
      </c>
      <c r="AH911" s="23">
        <f t="shared" si="367"/>
        <v>1.7622897267143032</v>
      </c>
      <c r="AI911" s="155">
        <f t="shared" si="368"/>
        <v>3.5095709660558715E-2</v>
      </c>
      <c r="AJ911" s="155">
        <f t="shared" si="369"/>
        <v>6.5346330136335701E-2</v>
      </c>
      <c r="AK911" s="155">
        <f t="shared" si="370"/>
        <v>0.10044203979689442</v>
      </c>
      <c r="AL911" s="155">
        <f t="shared" si="371"/>
        <v>5.3891383879235732</v>
      </c>
    </row>
    <row r="912" spans="1:38" s="156" customFormat="1" x14ac:dyDescent="0.35">
      <c r="A912" s="23">
        <f>'Uitgebreide invoer'!A912</f>
        <v>635.60000000000218</v>
      </c>
      <c r="B912" s="23">
        <f t="shared" si="350"/>
        <v>0.70000000000004547</v>
      </c>
      <c r="C912" s="23">
        <f>'Uitgebreide invoer'!B912</f>
        <v>0.1</v>
      </c>
      <c r="D912" s="23" t="str">
        <f>'Uitgebreide invoer'!C912</f>
        <v>200 - Drijvend fonteinkruid</v>
      </c>
      <c r="E912" s="23">
        <f>'Uitgebreide invoer'!D912</f>
        <v>200</v>
      </c>
      <c r="F912" s="23">
        <f>'Uitgebreide invoer'!E912</f>
        <v>1.5</v>
      </c>
      <c r="G912" s="23">
        <f>'Uitgebreide invoer'!F912</f>
        <v>1.2</v>
      </c>
      <c r="H912" s="23">
        <f>'Uitgebreide invoer'!G912</f>
        <v>1.2</v>
      </c>
      <c r="I912" s="23">
        <f>'Uitgebreide invoer'!H912</f>
        <v>1</v>
      </c>
      <c r="J912" s="24">
        <f>J911+(+H912-I912)/(MAX('Invoerblad heterogene watergang'!$H$9:$H$17))*B912</f>
        <v>1.18159999999998</v>
      </c>
      <c r="K912" s="24">
        <f t="shared" si="372"/>
        <v>2.0711702834565457</v>
      </c>
      <c r="L912" s="79">
        <f t="shared" si="373"/>
        <v>0.88945431844946432</v>
      </c>
      <c r="M912" s="91">
        <f>'Uitgebreide invoer'!K912</f>
        <v>100</v>
      </c>
      <c r="N912" s="89">
        <f t="shared" si="351"/>
        <v>1.88159999999998</v>
      </c>
      <c r="O912" s="93" t="str">
        <f>'Uitgebreide invoer'!L912</f>
        <v>Begroeiing volgt bodemverloop</v>
      </c>
      <c r="P912" s="23">
        <f t="shared" si="352"/>
        <v>0.7</v>
      </c>
      <c r="Q912" s="24">
        <f t="shared" si="353"/>
        <v>1.6566429585923557E-4</v>
      </c>
      <c r="R912" s="23">
        <f>'Uitgebreide invoer'!I912</f>
        <v>0</v>
      </c>
      <c r="S912" s="23">
        <f t="shared" si="354"/>
        <v>0</v>
      </c>
      <c r="T912" s="24">
        <f t="shared" si="374"/>
        <v>0.18945431844946437</v>
      </c>
      <c r="U912" s="23" t="str">
        <f>'Uitgebreide invoer'!J912</f>
        <v>Nee</v>
      </c>
      <c r="V912" s="23">
        <f t="shared" si="355"/>
        <v>0.28118459030808385</v>
      </c>
      <c r="W912" s="23">
        <f t="shared" si="356"/>
        <v>1.8830872595276271</v>
      </c>
      <c r="X912" s="23">
        <f t="shared" si="357"/>
        <v>0.14932106246559124</v>
      </c>
      <c r="Y912" s="23">
        <f t="shared" si="358"/>
        <v>2.2540386590519588</v>
      </c>
      <c r="Z912" s="23">
        <f t="shared" si="359"/>
        <v>4.4069731523524194</v>
      </c>
      <c r="AA912" s="23">
        <f t="shared" si="360"/>
        <v>0.5114709305294417</v>
      </c>
      <c r="AB912" s="23">
        <f t="shared" si="361"/>
        <v>1.9728540687438749</v>
      </c>
      <c r="AC912" s="23">
        <f t="shared" si="362"/>
        <v>2.6908189722013773</v>
      </c>
      <c r="AD912" s="23">
        <f t="shared" si="363"/>
        <v>394.57081374877498</v>
      </c>
      <c r="AE912" s="23">
        <f t="shared" si="364"/>
        <v>-0.1</v>
      </c>
      <c r="AF912" s="46">
        <f t="shared" si="365"/>
        <v>3.4677639423605924E-2</v>
      </c>
      <c r="AG912" s="23">
        <f t="shared" si="366"/>
        <v>0.65322360576394078</v>
      </c>
      <c r="AH912" s="23">
        <f t="shared" si="367"/>
        <v>1.7626125570598474</v>
      </c>
      <c r="AI912" s="155">
        <f t="shared" si="368"/>
        <v>3.5075575069674444E-2</v>
      </c>
      <c r="AJ912" s="155">
        <f t="shared" si="369"/>
        <v>6.5366296026296386E-2</v>
      </c>
      <c r="AK912" s="155">
        <f t="shared" si="370"/>
        <v>0.10044187109597083</v>
      </c>
      <c r="AL912" s="155">
        <f t="shared" si="371"/>
        <v>5.3891111864437811</v>
      </c>
    </row>
    <row r="913" spans="1:38" s="156" customFormat="1" x14ac:dyDescent="0.35">
      <c r="A913" s="23">
        <f>'Uitgebreide invoer'!A913</f>
        <v>636.30000000000223</v>
      </c>
      <c r="B913" s="23">
        <f t="shared" si="350"/>
        <v>0.70000000000004547</v>
      </c>
      <c r="C913" s="23">
        <f>'Uitgebreide invoer'!B913</f>
        <v>0.1</v>
      </c>
      <c r="D913" s="23" t="str">
        <f>'Uitgebreide invoer'!C913</f>
        <v>200 - Drijvend fonteinkruid</v>
      </c>
      <c r="E913" s="23">
        <f>'Uitgebreide invoer'!D913</f>
        <v>200</v>
      </c>
      <c r="F913" s="23">
        <f>'Uitgebreide invoer'!E913</f>
        <v>1.5</v>
      </c>
      <c r="G913" s="23">
        <f>'Uitgebreide invoer'!F913</f>
        <v>1.2</v>
      </c>
      <c r="H913" s="23">
        <f>'Uitgebreide invoer'!G913</f>
        <v>1.2</v>
      </c>
      <c r="I913" s="23">
        <f>'Uitgebreide invoer'!H913</f>
        <v>1</v>
      </c>
      <c r="J913" s="24">
        <f>J912+(+H913-I913)/(MAX('Invoerblad heterogene watergang'!$H$9:$H$17))*B913</f>
        <v>1.18179999999998</v>
      </c>
      <c r="K913" s="24">
        <f t="shared" si="372"/>
        <v>2.0712862942443127</v>
      </c>
      <c r="L913" s="79">
        <f t="shared" si="373"/>
        <v>0.88937028345656577</v>
      </c>
      <c r="M913" s="91">
        <f>'Uitgebreide invoer'!K913</f>
        <v>100</v>
      </c>
      <c r="N913" s="89">
        <f t="shared" si="351"/>
        <v>1.8817999999999799</v>
      </c>
      <c r="O913" s="93" t="str">
        <f>'Uitgebreide invoer'!L913</f>
        <v>Begroeiing volgt bodemverloop</v>
      </c>
      <c r="P913" s="23">
        <f t="shared" si="352"/>
        <v>0.7</v>
      </c>
      <c r="Q913" s="24">
        <f t="shared" si="353"/>
        <v>1.6572969680980201E-4</v>
      </c>
      <c r="R913" s="23">
        <f>'Uitgebreide invoer'!I913</f>
        <v>0</v>
      </c>
      <c r="S913" s="23">
        <f t="shared" si="354"/>
        <v>0</v>
      </c>
      <c r="T913" s="24">
        <f t="shared" si="374"/>
        <v>0.18937028345656581</v>
      </c>
      <c r="U913" s="23" t="str">
        <f>'Uitgebreide invoer'!J913</f>
        <v>Nee</v>
      </c>
      <c r="V913" s="23">
        <f t="shared" si="355"/>
        <v>0.2810359965325091</v>
      </c>
      <c r="W913" s="23">
        <f t="shared" si="356"/>
        <v>1.882784267051798</v>
      </c>
      <c r="X913" s="23">
        <f t="shared" si="357"/>
        <v>0.14926617002837819</v>
      </c>
      <c r="Y913" s="23">
        <f t="shared" si="358"/>
        <v>2.2537135917912972</v>
      </c>
      <c r="Z913" s="23">
        <f t="shared" si="359"/>
        <v>4.4066701598765903</v>
      </c>
      <c r="AA913" s="23">
        <f t="shared" si="360"/>
        <v>0.51143233099488727</v>
      </c>
      <c r="AB913" s="23">
        <f t="shared" si="361"/>
        <v>1.9726775952587881</v>
      </c>
      <c r="AC913" s="23">
        <f t="shared" si="362"/>
        <v>2.6887378457570912</v>
      </c>
      <c r="AD913" s="23">
        <f t="shared" si="363"/>
        <v>394.5355190517576</v>
      </c>
      <c r="AE913" s="23">
        <f t="shared" si="364"/>
        <v>-0.1</v>
      </c>
      <c r="AF913" s="46">
        <f t="shared" si="365"/>
        <v>3.4657666676478564E-2</v>
      </c>
      <c r="AG913" s="23">
        <f t="shared" si="366"/>
        <v>0.65342333323521429</v>
      </c>
      <c r="AH913" s="23">
        <f t="shared" si="367"/>
        <v>1.7629352950965167</v>
      </c>
      <c r="AI913" s="155">
        <f t="shared" si="368"/>
        <v>3.5055450464937354E-2</v>
      </c>
      <c r="AJ913" s="155">
        <f t="shared" si="369"/>
        <v>6.5386251953145652E-2</v>
      </c>
      <c r="AK913" s="155">
        <f t="shared" si="370"/>
        <v>0.10044170241808301</v>
      </c>
      <c r="AL913" s="155">
        <f t="shared" si="371"/>
        <v>5.3890842734612372</v>
      </c>
    </row>
    <row r="914" spans="1:38" s="156" customFormat="1" x14ac:dyDescent="0.35">
      <c r="A914" s="23">
        <f>'Uitgebreide invoer'!A914</f>
        <v>637.00000000000227</v>
      </c>
      <c r="B914" s="23">
        <f t="shared" si="350"/>
        <v>0.70000000000004547</v>
      </c>
      <c r="C914" s="23">
        <f>'Uitgebreide invoer'!B914</f>
        <v>0.1</v>
      </c>
      <c r="D914" s="23" t="str">
        <f>'Uitgebreide invoer'!C914</f>
        <v>200 - Drijvend fonteinkruid</v>
      </c>
      <c r="E914" s="23">
        <f>'Uitgebreide invoer'!D914</f>
        <v>200</v>
      </c>
      <c r="F914" s="23">
        <f>'Uitgebreide invoer'!E914</f>
        <v>1.5</v>
      </c>
      <c r="G914" s="23">
        <f>'Uitgebreide invoer'!F914</f>
        <v>1.2</v>
      </c>
      <c r="H914" s="23">
        <f>'Uitgebreide invoer'!G914</f>
        <v>1.2</v>
      </c>
      <c r="I914" s="23">
        <f>'Uitgebreide invoer'!H914</f>
        <v>1</v>
      </c>
      <c r="J914" s="24">
        <f>J913+(+H914-I914)/(MAX('Invoerblad heterogene watergang'!$H$9:$H$17))*B914</f>
        <v>1.18199999999998</v>
      </c>
      <c r="K914" s="24">
        <f t="shared" si="372"/>
        <v>2.0714023507975972</v>
      </c>
      <c r="L914" s="79">
        <f t="shared" si="373"/>
        <v>0.8892862942443327</v>
      </c>
      <c r="M914" s="91">
        <f>'Uitgebreide invoer'!K914</f>
        <v>100</v>
      </c>
      <c r="N914" s="89">
        <f t="shared" si="351"/>
        <v>1.8819999999999799</v>
      </c>
      <c r="O914" s="93" t="str">
        <f>'Uitgebreide invoer'!L914</f>
        <v>Begroeiing volgt bodemverloop</v>
      </c>
      <c r="P914" s="23">
        <f t="shared" si="352"/>
        <v>0.7</v>
      </c>
      <c r="Q914" s="24">
        <f t="shared" si="353"/>
        <v>1.6579507612095166E-4</v>
      </c>
      <c r="R914" s="23">
        <f>'Uitgebreide invoer'!I914</f>
        <v>0</v>
      </c>
      <c r="S914" s="23">
        <f t="shared" si="354"/>
        <v>0</v>
      </c>
      <c r="T914" s="24">
        <f t="shared" si="374"/>
        <v>0.18928629424433274</v>
      </c>
      <c r="U914" s="23" t="str">
        <f>'Uitgebreide invoer'!J914</f>
        <v>Nee</v>
      </c>
      <c r="V914" s="23">
        <f t="shared" si="355"/>
        <v>0.28088750487632747</v>
      </c>
      <c r="W914" s="23">
        <f t="shared" si="356"/>
        <v>1.8824814396405058</v>
      </c>
      <c r="X914" s="23">
        <f t="shared" si="357"/>
        <v>0.149211301084577</v>
      </c>
      <c r="Y914" s="23">
        <f t="shared" si="358"/>
        <v>2.2533887227894258</v>
      </c>
      <c r="Z914" s="23">
        <f t="shared" si="359"/>
        <v>4.4063673324652983</v>
      </c>
      <c r="AA914" s="23">
        <f t="shared" si="360"/>
        <v>0.5113937519885996</v>
      </c>
      <c r="AB914" s="23">
        <f t="shared" si="361"/>
        <v>1.9725012179130983</v>
      </c>
      <c r="AC914" s="23">
        <f t="shared" si="362"/>
        <v>2.6866585943503334</v>
      </c>
      <c r="AD914" s="23">
        <f t="shared" si="363"/>
        <v>394.50024358261965</v>
      </c>
      <c r="AE914" s="23">
        <f t="shared" si="364"/>
        <v>-0.1</v>
      </c>
      <c r="AF914" s="46">
        <f t="shared" si="365"/>
        <v>3.4637703897172044E-2</v>
      </c>
      <c r="AG914" s="23">
        <f t="shared" si="366"/>
        <v>0.65362296102827955</v>
      </c>
      <c r="AH914" s="23">
        <f t="shared" si="367"/>
        <v>1.7632579408458264</v>
      </c>
      <c r="AI914" s="155">
        <f t="shared" si="368"/>
        <v>3.5035335848815935E-2</v>
      </c>
      <c r="AJ914" s="155">
        <f t="shared" si="369"/>
        <v>6.5406197914514394E-2</v>
      </c>
      <c r="AK914" s="155">
        <f t="shared" si="370"/>
        <v>0.10044153376333033</v>
      </c>
      <c r="AL914" s="155">
        <f t="shared" si="371"/>
        <v>5.3890576485972943</v>
      </c>
    </row>
    <row r="915" spans="1:38" s="156" customFormat="1" x14ac:dyDescent="0.35">
      <c r="A915" s="23">
        <f>'Uitgebreide invoer'!A915</f>
        <v>637.70000000000232</v>
      </c>
      <c r="B915" s="23">
        <f t="shared" si="350"/>
        <v>0.70000000000004547</v>
      </c>
      <c r="C915" s="23">
        <f>'Uitgebreide invoer'!B915</f>
        <v>0.1</v>
      </c>
      <c r="D915" s="23" t="str">
        <f>'Uitgebreide invoer'!C915</f>
        <v>200 - Drijvend fonteinkruid</v>
      </c>
      <c r="E915" s="23">
        <f>'Uitgebreide invoer'!D915</f>
        <v>200</v>
      </c>
      <c r="F915" s="23">
        <f>'Uitgebreide invoer'!E915</f>
        <v>1.5</v>
      </c>
      <c r="G915" s="23">
        <f>'Uitgebreide invoer'!F915</f>
        <v>1.2</v>
      </c>
      <c r="H915" s="23">
        <f>'Uitgebreide invoer'!G915</f>
        <v>1.2</v>
      </c>
      <c r="I915" s="23">
        <f>'Uitgebreide invoer'!H915</f>
        <v>1</v>
      </c>
      <c r="J915" s="24">
        <f>J914+(+H915-I915)/(MAX('Invoerblad heterogene watergang'!$H$9:$H$17))*B915</f>
        <v>1.1821999999999799</v>
      </c>
      <c r="K915" s="24">
        <f t="shared" si="372"/>
        <v>2.0715184531012389</v>
      </c>
      <c r="L915" s="79">
        <f t="shared" si="373"/>
        <v>0.88920235079761722</v>
      </c>
      <c r="M915" s="91">
        <f>'Uitgebreide invoer'!K915</f>
        <v>100</v>
      </c>
      <c r="N915" s="89">
        <f t="shared" si="351"/>
        <v>1.8821999999999799</v>
      </c>
      <c r="O915" s="93" t="str">
        <f>'Uitgebreide invoer'!L915</f>
        <v>Begroeiing volgt bodemverloop</v>
      </c>
      <c r="P915" s="23">
        <f t="shared" si="352"/>
        <v>0.7</v>
      </c>
      <c r="Q915" s="24">
        <f t="shared" si="353"/>
        <v>1.6586043377402949E-4</v>
      </c>
      <c r="R915" s="23">
        <f>'Uitgebreide invoer'!I915</f>
        <v>0</v>
      </c>
      <c r="S915" s="23">
        <f t="shared" si="354"/>
        <v>0</v>
      </c>
      <c r="T915" s="24">
        <f t="shared" si="374"/>
        <v>0.18920235079761727</v>
      </c>
      <c r="U915" s="23" t="str">
        <f>'Uitgebreide invoer'!J915</f>
        <v>Nee</v>
      </c>
      <c r="V915" s="23">
        <f t="shared" si="355"/>
        <v>0.28073911527815765</v>
      </c>
      <c r="W915" s="23">
        <f t="shared" si="356"/>
        <v>1.8821787772391341</v>
      </c>
      <c r="X915" s="23">
        <f t="shared" si="357"/>
        <v>0.14915645563167948</v>
      </c>
      <c r="Y915" s="23">
        <f t="shared" si="358"/>
        <v>2.2530640519531535</v>
      </c>
      <c r="Z915" s="23">
        <f t="shared" si="359"/>
        <v>4.4060646700639259</v>
      </c>
      <c r="AA915" s="23">
        <f t="shared" si="360"/>
        <v>0.51135519350433511</v>
      </c>
      <c r="AB915" s="23">
        <f t="shared" si="361"/>
        <v>1.9723249366749958</v>
      </c>
      <c r="AC915" s="23">
        <f t="shared" si="362"/>
        <v>2.684581216390634</v>
      </c>
      <c r="AD915" s="23">
        <f t="shared" si="363"/>
        <v>394.46498733499914</v>
      </c>
      <c r="AE915" s="23">
        <f t="shared" si="364"/>
        <v>-0.1</v>
      </c>
      <c r="AF915" s="46">
        <f t="shared" si="365"/>
        <v>3.4617751088048959E-2</v>
      </c>
      <c r="AG915" s="23">
        <f t="shared" si="366"/>
        <v>0.65382248911951046</v>
      </c>
      <c r="AH915" s="23">
        <f t="shared" si="367"/>
        <v>1.763580494329398</v>
      </c>
      <c r="AI915" s="155">
        <f t="shared" si="368"/>
        <v>3.501523122376235E-2</v>
      </c>
      <c r="AJ915" s="155">
        <f t="shared" si="369"/>
        <v>6.5426133908050008E-2</v>
      </c>
      <c r="AK915" s="155">
        <f t="shared" si="370"/>
        <v>0.10044136513181236</v>
      </c>
      <c r="AL915" s="155">
        <f t="shared" si="371"/>
        <v>5.389031311473544</v>
      </c>
    </row>
    <row r="916" spans="1:38" s="156" customFormat="1" x14ac:dyDescent="0.35">
      <c r="A916" s="23">
        <f>'Uitgebreide invoer'!A916</f>
        <v>638.40000000000236</v>
      </c>
      <c r="B916" s="23">
        <f t="shared" si="350"/>
        <v>0.70000000000004547</v>
      </c>
      <c r="C916" s="23">
        <f>'Uitgebreide invoer'!B916</f>
        <v>0.1</v>
      </c>
      <c r="D916" s="23" t="str">
        <f>'Uitgebreide invoer'!C916</f>
        <v>200 - Drijvend fonteinkruid</v>
      </c>
      <c r="E916" s="23">
        <f>'Uitgebreide invoer'!D916</f>
        <v>200</v>
      </c>
      <c r="F916" s="23">
        <f>'Uitgebreide invoer'!E916</f>
        <v>1.5</v>
      </c>
      <c r="G916" s="23">
        <f>'Uitgebreide invoer'!F916</f>
        <v>1.2</v>
      </c>
      <c r="H916" s="23">
        <f>'Uitgebreide invoer'!G916</f>
        <v>1.2</v>
      </c>
      <c r="I916" s="23">
        <f>'Uitgebreide invoer'!H916</f>
        <v>1</v>
      </c>
      <c r="J916" s="24">
        <f>J915+(+H916-I916)/(MAX('Invoerblad heterogene watergang'!$H$9:$H$17))*B916</f>
        <v>1.1823999999999799</v>
      </c>
      <c r="K916" s="24">
        <f t="shared" si="372"/>
        <v>2.0716346011400644</v>
      </c>
      <c r="L916" s="79">
        <f t="shared" si="373"/>
        <v>0.88911845310125903</v>
      </c>
      <c r="M916" s="91">
        <f>'Uitgebreide invoer'!K916</f>
        <v>100</v>
      </c>
      <c r="N916" s="89">
        <f t="shared" si="351"/>
        <v>1.8823999999999799</v>
      </c>
      <c r="O916" s="93" t="str">
        <f>'Uitgebreide invoer'!L916</f>
        <v>Begroeiing volgt bodemverloop</v>
      </c>
      <c r="P916" s="23">
        <f t="shared" si="352"/>
        <v>0.7</v>
      </c>
      <c r="Q916" s="24">
        <f t="shared" si="353"/>
        <v>1.6592576975042706E-4</v>
      </c>
      <c r="R916" s="23">
        <f>'Uitgebreide invoer'!I916</f>
        <v>0</v>
      </c>
      <c r="S916" s="23">
        <f t="shared" si="354"/>
        <v>0</v>
      </c>
      <c r="T916" s="24">
        <f t="shared" si="374"/>
        <v>0.18911845310125908</v>
      </c>
      <c r="U916" s="23" t="str">
        <f>'Uitgebreide invoer'!J916</f>
        <v>Nee</v>
      </c>
      <c r="V916" s="23">
        <f t="shared" si="355"/>
        <v>0.28059082767663057</v>
      </c>
      <c r="W916" s="23">
        <f t="shared" si="356"/>
        <v>1.8818762797930213</v>
      </c>
      <c r="X916" s="23">
        <f t="shared" si="357"/>
        <v>0.14910163366716722</v>
      </c>
      <c r="Y916" s="23">
        <f t="shared" si="358"/>
        <v>2.2527395791892744</v>
      </c>
      <c r="Z916" s="23">
        <f t="shared" si="359"/>
        <v>4.4057621726178136</v>
      </c>
      <c r="AA916" s="23">
        <f t="shared" si="360"/>
        <v>0.51131665553584404</v>
      </c>
      <c r="AB916" s="23">
        <f t="shared" si="361"/>
        <v>1.9721487515126439</v>
      </c>
      <c r="AC916" s="23">
        <f t="shared" si="362"/>
        <v>2.6825057102884706</v>
      </c>
      <c r="AD916" s="23">
        <f t="shared" si="363"/>
        <v>394.42975030252876</v>
      </c>
      <c r="AE916" s="23">
        <f t="shared" si="364"/>
        <v>-0.1</v>
      </c>
      <c r="AF916" s="46">
        <f t="shared" si="365"/>
        <v>3.4597808251455857E-2</v>
      </c>
      <c r="AG916" s="23">
        <f t="shared" si="366"/>
        <v>0.65402191748544136</v>
      </c>
      <c r="AH916" s="23">
        <f t="shared" si="367"/>
        <v>1.7639029555689549</v>
      </c>
      <c r="AI916" s="155">
        <f t="shared" si="368"/>
        <v>3.4995136592212525E-2</v>
      </c>
      <c r="AJ916" s="155">
        <f t="shared" si="369"/>
        <v>6.544605993141582E-2</v>
      </c>
      <c r="AK916" s="155">
        <f t="shared" si="370"/>
        <v>0.10044119652362835</v>
      </c>
      <c r="AL916" s="155">
        <f t="shared" si="371"/>
        <v>5.3890052617118229</v>
      </c>
    </row>
    <row r="917" spans="1:38" s="156" customFormat="1" x14ac:dyDescent="0.35">
      <c r="A917" s="23">
        <f>'Uitgebreide invoer'!A917</f>
        <v>639.10000000000241</v>
      </c>
      <c r="B917" s="23">
        <f t="shared" si="350"/>
        <v>0.70000000000004547</v>
      </c>
      <c r="C917" s="23">
        <f>'Uitgebreide invoer'!B917</f>
        <v>0.1</v>
      </c>
      <c r="D917" s="23" t="str">
        <f>'Uitgebreide invoer'!C917</f>
        <v>200 - Drijvend fonteinkruid</v>
      </c>
      <c r="E917" s="23">
        <f>'Uitgebreide invoer'!D917</f>
        <v>200</v>
      </c>
      <c r="F917" s="23">
        <f>'Uitgebreide invoer'!E917</f>
        <v>1.5</v>
      </c>
      <c r="G917" s="23">
        <f>'Uitgebreide invoer'!F917</f>
        <v>1.2</v>
      </c>
      <c r="H917" s="23">
        <f>'Uitgebreide invoer'!G917</f>
        <v>1.2</v>
      </c>
      <c r="I917" s="23">
        <f>'Uitgebreide invoer'!H917</f>
        <v>1</v>
      </c>
      <c r="J917" s="24">
        <f>J916+(+H917-I917)/(MAX('Invoerblad heterogene watergang'!$H$9:$H$17))*B917</f>
        <v>1.1825999999999799</v>
      </c>
      <c r="K917" s="24">
        <f t="shared" si="372"/>
        <v>2.0717507948988865</v>
      </c>
      <c r="L917" s="79">
        <f t="shared" si="373"/>
        <v>0.88903460114008448</v>
      </c>
      <c r="M917" s="91">
        <f>'Uitgebreide invoer'!K917</f>
        <v>100</v>
      </c>
      <c r="N917" s="89">
        <f t="shared" si="351"/>
        <v>1.8825999999999798</v>
      </c>
      <c r="O917" s="93" t="str">
        <f>'Uitgebreide invoer'!L917</f>
        <v>Begroeiing volgt bodemverloop</v>
      </c>
      <c r="P917" s="23">
        <f t="shared" si="352"/>
        <v>0.7</v>
      </c>
      <c r="Q917" s="24">
        <f t="shared" si="353"/>
        <v>1.6599108403158336E-4</v>
      </c>
      <c r="R917" s="23">
        <f>'Uitgebreide invoer'!I917</f>
        <v>0</v>
      </c>
      <c r="S917" s="23">
        <f t="shared" si="354"/>
        <v>0</v>
      </c>
      <c r="T917" s="24">
        <f t="shared" si="374"/>
        <v>0.18903460114008452</v>
      </c>
      <c r="U917" s="23" t="str">
        <f>'Uitgebreide invoer'!J917</f>
        <v>Nee</v>
      </c>
      <c r="V917" s="23">
        <f t="shared" si="355"/>
        <v>0.28044264201038771</v>
      </c>
      <c r="W917" s="23">
        <f t="shared" si="356"/>
        <v>1.8815739472474582</v>
      </c>
      <c r="X917" s="23">
        <f t="shared" si="357"/>
        <v>0.14904683518851086</v>
      </c>
      <c r="Y917" s="23">
        <f t="shared" si="358"/>
        <v>2.2524153044045652</v>
      </c>
      <c r="Z917" s="23">
        <f t="shared" si="359"/>
        <v>4.4054598400722504</v>
      </c>
      <c r="AA917" s="23">
        <f t="shared" si="360"/>
        <v>0.51127813807686984</v>
      </c>
      <c r="AB917" s="23">
        <f t="shared" si="361"/>
        <v>1.9719726623941773</v>
      </c>
      <c r="AC917" s="23">
        <f t="shared" si="362"/>
        <v>2.6804320744552386</v>
      </c>
      <c r="AD917" s="23">
        <f t="shared" si="363"/>
        <v>394.39453247883546</v>
      </c>
      <c r="AE917" s="23">
        <f t="shared" si="364"/>
        <v>-0.1</v>
      </c>
      <c r="AF917" s="46">
        <f t="shared" si="365"/>
        <v>3.4577875389722956E-2</v>
      </c>
      <c r="AG917" s="23">
        <f t="shared" si="366"/>
        <v>0.65422124610277044</v>
      </c>
      <c r="AH917" s="23">
        <f t="shared" si="367"/>
        <v>1.7642253245863255</v>
      </c>
      <c r="AI917" s="155">
        <f t="shared" si="368"/>
        <v>3.4975051956585936E-2</v>
      </c>
      <c r="AJ917" s="155">
        <f t="shared" si="369"/>
        <v>6.5465975982291411E-2</v>
      </c>
      <c r="AK917" s="155">
        <f t="shared" si="370"/>
        <v>0.10044102793887735</v>
      </c>
      <c r="AL917" s="155">
        <f t="shared" si="371"/>
        <v>5.3889794989342059</v>
      </c>
    </row>
    <row r="918" spans="1:38" s="156" customFormat="1" x14ac:dyDescent="0.35">
      <c r="A918" s="23">
        <f>'Uitgebreide invoer'!A918</f>
        <v>639.80000000000246</v>
      </c>
      <c r="B918" s="23">
        <f t="shared" si="350"/>
        <v>0.70000000000004547</v>
      </c>
      <c r="C918" s="23">
        <f>'Uitgebreide invoer'!B918</f>
        <v>0.1</v>
      </c>
      <c r="D918" s="23" t="str">
        <f>'Uitgebreide invoer'!C918</f>
        <v>200 - Drijvend fonteinkruid</v>
      </c>
      <c r="E918" s="23">
        <f>'Uitgebreide invoer'!D918</f>
        <v>200</v>
      </c>
      <c r="F918" s="23">
        <f>'Uitgebreide invoer'!E918</f>
        <v>1.5</v>
      </c>
      <c r="G918" s="23">
        <f>'Uitgebreide invoer'!F918</f>
        <v>1.2</v>
      </c>
      <c r="H918" s="23">
        <f>'Uitgebreide invoer'!G918</f>
        <v>1.2</v>
      </c>
      <c r="I918" s="23">
        <f>'Uitgebreide invoer'!H918</f>
        <v>1</v>
      </c>
      <c r="J918" s="24">
        <f>J917+(+H918-I918)/(MAX('Invoerblad heterogene watergang'!$H$9:$H$17))*B918</f>
        <v>1.1827999999999799</v>
      </c>
      <c r="K918" s="24">
        <f t="shared" si="372"/>
        <v>2.0718670343625059</v>
      </c>
      <c r="L918" s="79">
        <f t="shared" si="373"/>
        <v>0.8889507948989066</v>
      </c>
      <c r="M918" s="91">
        <f>'Uitgebreide invoer'!K918</f>
        <v>100</v>
      </c>
      <c r="N918" s="89">
        <f t="shared" si="351"/>
        <v>1.8827999999999798</v>
      </c>
      <c r="O918" s="93" t="str">
        <f>'Uitgebreide invoer'!L918</f>
        <v>Begroeiing volgt bodemverloop</v>
      </c>
      <c r="P918" s="23">
        <f t="shared" si="352"/>
        <v>0.7</v>
      </c>
      <c r="Q918" s="24">
        <f t="shared" si="353"/>
        <v>1.6605637659898486E-4</v>
      </c>
      <c r="R918" s="23">
        <f>'Uitgebreide invoer'!I918</f>
        <v>0</v>
      </c>
      <c r="S918" s="23">
        <f t="shared" si="354"/>
        <v>0</v>
      </c>
      <c r="T918" s="24">
        <f t="shared" si="374"/>
        <v>0.18895079489890665</v>
      </c>
      <c r="U918" s="23" t="str">
        <f>'Uitgebreide invoer'!J918</f>
        <v>Nee</v>
      </c>
      <c r="V918" s="23">
        <f t="shared" si="355"/>
        <v>0.28029455821808102</v>
      </c>
      <c r="W918" s="23">
        <f t="shared" si="356"/>
        <v>1.8812717795476874</v>
      </c>
      <c r="X918" s="23">
        <f t="shared" si="357"/>
        <v>0.14899206019316996</v>
      </c>
      <c r="Y918" s="23">
        <f t="shared" si="358"/>
        <v>2.2520912275057849</v>
      </c>
      <c r="Z918" s="23">
        <f t="shared" si="359"/>
        <v>4.4051576723724795</v>
      </c>
      <c r="AA918" s="23">
        <f t="shared" si="360"/>
        <v>0.51123964112114961</v>
      </c>
      <c r="AB918" s="23">
        <f t="shared" si="361"/>
        <v>1.9717966692877038</v>
      </c>
      <c r="AC918" s="23">
        <f t="shared" si="362"/>
        <v>2.6783603073032554</v>
      </c>
      <c r="AD918" s="23">
        <f t="shared" si="363"/>
        <v>394.35933385754078</v>
      </c>
      <c r="AE918" s="23">
        <f t="shared" si="364"/>
        <v>-0.1</v>
      </c>
      <c r="AF918" s="46">
        <f t="shared" si="365"/>
        <v>3.4557952505164247E-2</v>
      </c>
      <c r="AG918" s="23">
        <f t="shared" si="366"/>
        <v>0.65442047494835753</v>
      </c>
      <c r="AH918" s="23">
        <f t="shared" si="367"/>
        <v>1.7645476014034422</v>
      </c>
      <c r="AI918" s="155">
        <f t="shared" si="368"/>
        <v>3.4954977319285686E-2</v>
      </c>
      <c r="AJ918" s="155">
        <f t="shared" si="369"/>
        <v>6.5485882058372594E-2</v>
      </c>
      <c r="AK918" s="155">
        <f t="shared" si="370"/>
        <v>0.10044085937765829</v>
      </c>
      <c r="AL918" s="155">
        <f t="shared" si="371"/>
        <v>5.3889540227630022</v>
      </c>
    </row>
    <row r="919" spans="1:38" s="156" customFormat="1" x14ac:dyDescent="0.35">
      <c r="A919" s="23">
        <f>'Uitgebreide invoer'!A919</f>
        <v>640.5000000000025</v>
      </c>
      <c r="B919" s="23">
        <f t="shared" si="350"/>
        <v>0.70000000000004547</v>
      </c>
      <c r="C919" s="23">
        <f>'Uitgebreide invoer'!B919</f>
        <v>0.1</v>
      </c>
      <c r="D919" s="23" t="str">
        <f>'Uitgebreide invoer'!C919</f>
        <v>200 - Drijvend fonteinkruid</v>
      </c>
      <c r="E919" s="23">
        <f>'Uitgebreide invoer'!D919</f>
        <v>200</v>
      </c>
      <c r="F919" s="23">
        <f>'Uitgebreide invoer'!E919</f>
        <v>1.5</v>
      </c>
      <c r="G919" s="23">
        <f>'Uitgebreide invoer'!F919</f>
        <v>1.2</v>
      </c>
      <c r="H919" s="23">
        <f>'Uitgebreide invoer'!G919</f>
        <v>1.2</v>
      </c>
      <c r="I919" s="23">
        <f>'Uitgebreide invoer'!H919</f>
        <v>1</v>
      </c>
      <c r="J919" s="24">
        <f>J918+(+H919-I919)/(MAX('Invoerblad heterogene watergang'!$H$9:$H$17))*B919</f>
        <v>1.1829999999999798</v>
      </c>
      <c r="K919" s="24">
        <f t="shared" si="372"/>
        <v>2.0719833195157098</v>
      </c>
      <c r="L919" s="79">
        <f t="shared" si="373"/>
        <v>0.88886703436252601</v>
      </c>
      <c r="M919" s="91">
        <f>'Uitgebreide invoer'!K919</f>
        <v>100</v>
      </c>
      <c r="N919" s="89">
        <f t="shared" si="351"/>
        <v>1.8829999999999798</v>
      </c>
      <c r="O919" s="93" t="str">
        <f>'Uitgebreide invoer'!L919</f>
        <v>Begroeiing volgt bodemverloop</v>
      </c>
      <c r="P919" s="23">
        <f t="shared" si="352"/>
        <v>0.7</v>
      </c>
      <c r="Q919" s="24">
        <f t="shared" si="353"/>
        <v>1.6612164743416504E-4</v>
      </c>
      <c r="R919" s="23">
        <f>'Uitgebreide invoer'!I919</f>
        <v>0</v>
      </c>
      <c r="S919" s="23">
        <f t="shared" si="354"/>
        <v>0</v>
      </c>
      <c r="T919" s="24">
        <f t="shared" si="374"/>
        <v>0.18886703436252605</v>
      </c>
      <c r="U919" s="23" t="str">
        <f>'Uitgebreide invoer'!J919</f>
        <v>Nee</v>
      </c>
      <c r="V919" s="23">
        <f t="shared" si="355"/>
        <v>0.28014657623837469</v>
      </c>
      <c r="W919" s="23">
        <f t="shared" si="356"/>
        <v>1.8809697766389069</v>
      </c>
      <c r="X919" s="23">
        <f t="shared" si="357"/>
        <v>0.14893730867859389</v>
      </c>
      <c r="Y919" s="23">
        <f t="shared" si="358"/>
        <v>2.251767348399679</v>
      </c>
      <c r="Z919" s="23">
        <f t="shared" si="359"/>
        <v>4.4048556694636991</v>
      </c>
      <c r="AA919" s="23">
        <f t="shared" si="360"/>
        <v>0.51120116466241372</v>
      </c>
      <c r="AB919" s="23">
        <f t="shared" si="361"/>
        <v>1.9716207721613044</v>
      </c>
      <c r="AC919" s="23">
        <f t="shared" si="362"/>
        <v>2.6762904072457778</v>
      </c>
      <c r="AD919" s="23">
        <f t="shared" si="363"/>
        <v>394.32415443226085</v>
      </c>
      <c r="AE919" s="23">
        <f t="shared" si="364"/>
        <v>-0.1</v>
      </c>
      <c r="AF919" s="46">
        <f t="shared" si="365"/>
        <v>3.4538039600077716E-2</v>
      </c>
      <c r="AG919" s="23">
        <f t="shared" si="366"/>
        <v>0.65461960399922281</v>
      </c>
      <c r="AH919" s="23">
        <f t="shared" si="367"/>
        <v>1.7648697860423401</v>
      </c>
      <c r="AI919" s="155">
        <f t="shared" si="368"/>
        <v>3.493491268269875E-2</v>
      </c>
      <c r="AJ919" s="155">
        <f t="shared" si="369"/>
        <v>6.5505778157371283E-2</v>
      </c>
      <c r="AK919" s="155">
        <f t="shared" si="370"/>
        <v>0.10044069084007004</v>
      </c>
      <c r="AL919" s="155">
        <f t="shared" si="371"/>
        <v>5.3889288328207732</v>
      </c>
    </row>
    <row r="920" spans="1:38" s="156" customFormat="1" x14ac:dyDescent="0.35">
      <c r="A920" s="23">
        <f>'Uitgebreide invoer'!A920</f>
        <v>641.20000000000255</v>
      </c>
      <c r="B920" s="23">
        <f t="shared" si="350"/>
        <v>0.70000000000004547</v>
      </c>
      <c r="C920" s="23">
        <f>'Uitgebreide invoer'!B920</f>
        <v>0.1</v>
      </c>
      <c r="D920" s="23" t="str">
        <f>'Uitgebreide invoer'!C920</f>
        <v>200 - Drijvend fonteinkruid</v>
      </c>
      <c r="E920" s="23">
        <f>'Uitgebreide invoer'!D920</f>
        <v>200</v>
      </c>
      <c r="F920" s="23">
        <f>'Uitgebreide invoer'!E920</f>
        <v>1.5</v>
      </c>
      <c r="G920" s="23">
        <f>'Uitgebreide invoer'!F920</f>
        <v>1.2</v>
      </c>
      <c r="H920" s="23">
        <f>'Uitgebreide invoer'!G920</f>
        <v>1.2</v>
      </c>
      <c r="I920" s="23">
        <f>'Uitgebreide invoer'!H920</f>
        <v>1</v>
      </c>
      <c r="J920" s="24">
        <f>J919+(+H920-I920)/(MAX('Invoerblad heterogene watergang'!$H$9:$H$17))*B920</f>
        <v>1.1831999999999798</v>
      </c>
      <c r="K920" s="24">
        <f t="shared" si="372"/>
        <v>2.0720996503432727</v>
      </c>
      <c r="L920" s="79">
        <f t="shared" si="373"/>
        <v>0.88878331951572997</v>
      </c>
      <c r="M920" s="91">
        <f>'Uitgebreide invoer'!K920</f>
        <v>100</v>
      </c>
      <c r="N920" s="89">
        <f t="shared" si="351"/>
        <v>1.8831999999999798</v>
      </c>
      <c r="O920" s="93" t="str">
        <f>'Uitgebreide invoer'!L920</f>
        <v>Begroeiing volgt bodemverloop</v>
      </c>
      <c r="P920" s="23">
        <f t="shared" si="352"/>
        <v>0.7</v>
      </c>
      <c r="Q920" s="24">
        <f t="shared" si="353"/>
        <v>1.6618689651870451E-4</v>
      </c>
      <c r="R920" s="23">
        <f>'Uitgebreide invoer'!I920</f>
        <v>0</v>
      </c>
      <c r="S920" s="23">
        <f t="shared" si="354"/>
        <v>0</v>
      </c>
      <c r="T920" s="24">
        <f t="shared" si="374"/>
        <v>0.18878331951573002</v>
      </c>
      <c r="U920" s="23" t="str">
        <f>'Uitgebreide invoer'!J920</f>
        <v>Nee</v>
      </c>
      <c r="V920" s="23">
        <f t="shared" si="355"/>
        <v>0.27999869600994337</v>
      </c>
      <c r="W920" s="23">
        <f t="shared" si="356"/>
        <v>1.8806679384662661</v>
      </c>
      <c r="X920" s="23">
        <f t="shared" si="357"/>
        <v>0.14888258064222099</v>
      </c>
      <c r="Y920" s="23">
        <f t="shared" si="358"/>
        <v>2.251443666992976</v>
      </c>
      <c r="Z920" s="23">
        <f t="shared" si="359"/>
        <v>4.4045538312910582</v>
      </c>
      <c r="AA920" s="23">
        <f t="shared" si="360"/>
        <v>0.51116270869438674</v>
      </c>
      <c r="AB920" s="23">
        <f t="shared" si="361"/>
        <v>1.9714449709830326</v>
      </c>
      <c r="AC920" s="23">
        <f t="shared" si="362"/>
        <v>2.674222372696986</v>
      </c>
      <c r="AD920" s="23">
        <f t="shared" si="363"/>
        <v>394.2889941966065</v>
      </c>
      <c r="AE920" s="23">
        <f t="shared" si="364"/>
        <v>-0.1</v>
      </c>
      <c r="AF920" s="46">
        <f t="shared" si="365"/>
        <v>3.4518136676745081E-2</v>
      </c>
      <c r="AG920" s="23">
        <f t="shared" si="366"/>
        <v>0.65481863323254919</v>
      </c>
      <c r="AH920" s="23">
        <f t="shared" si="367"/>
        <v>1.7651918785251581</v>
      </c>
      <c r="AI920" s="155">
        <f t="shared" si="368"/>
        <v>3.4914858049195682E-2</v>
      </c>
      <c r="AJ920" s="155">
        <f t="shared" si="369"/>
        <v>6.5525664277015533E-2</v>
      </c>
      <c r="AK920" s="155">
        <f t="shared" si="370"/>
        <v>0.10044052232621122</v>
      </c>
      <c r="AL920" s="155">
        <f t="shared" si="371"/>
        <v>5.3889039287303069</v>
      </c>
    </row>
    <row r="921" spans="1:38" s="156" customFormat="1" x14ac:dyDescent="0.35">
      <c r="A921" s="23">
        <f>'Uitgebreide invoer'!A921</f>
        <v>641.90000000000259</v>
      </c>
      <c r="B921" s="23">
        <f t="shared" si="350"/>
        <v>0.70000000000004547</v>
      </c>
      <c r="C921" s="23">
        <f>'Uitgebreide invoer'!B921</f>
        <v>0.1</v>
      </c>
      <c r="D921" s="23" t="str">
        <f>'Uitgebreide invoer'!C921</f>
        <v>200 - Drijvend fonteinkruid</v>
      </c>
      <c r="E921" s="23">
        <f>'Uitgebreide invoer'!D921</f>
        <v>200</v>
      </c>
      <c r="F921" s="23">
        <f>'Uitgebreide invoer'!E921</f>
        <v>1.5</v>
      </c>
      <c r="G921" s="23">
        <f>'Uitgebreide invoer'!F921</f>
        <v>1.2</v>
      </c>
      <c r="H921" s="23">
        <f>'Uitgebreide invoer'!G921</f>
        <v>1.2</v>
      </c>
      <c r="I921" s="23">
        <f>'Uitgebreide invoer'!H921</f>
        <v>1</v>
      </c>
      <c r="J921" s="24">
        <f>J920+(+H921-I921)/(MAX('Invoerblad heterogene watergang'!$H$9:$H$17))*B921</f>
        <v>1.1833999999999798</v>
      </c>
      <c r="K921" s="24">
        <f t="shared" si="372"/>
        <v>2.0722160268299565</v>
      </c>
      <c r="L921" s="79">
        <f t="shared" si="373"/>
        <v>0.8886996503432929</v>
      </c>
      <c r="M921" s="91">
        <f>'Uitgebreide invoer'!K921</f>
        <v>100</v>
      </c>
      <c r="N921" s="89">
        <f t="shared" si="351"/>
        <v>1.8833999999999798</v>
      </c>
      <c r="O921" s="93" t="str">
        <f>'Uitgebreide invoer'!L921</f>
        <v>Begroeiing volgt bodemverloop</v>
      </c>
      <c r="P921" s="23">
        <f t="shared" si="352"/>
        <v>0.7</v>
      </c>
      <c r="Q921" s="24">
        <f t="shared" si="353"/>
        <v>1.6625212383423107E-4</v>
      </c>
      <c r="R921" s="23">
        <f>'Uitgebreide invoer'!I921</f>
        <v>0</v>
      </c>
      <c r="S921" s="23">
        <f t="shared" si="354"/>
        <v>0</v>
      </c>
      <c r="T921" s="24">
        <f t="shared" si="374"/>
        <v>0.18869965034329295</v>
      </c>
      <c r="U921" s="23" t="str">
        <f>'Uitgebreide invoer'!J921</f>
        <v>Nee</v>
      </c>
      <c r="V921" s="23">
        <f t="shared" si="355"/>
        <v>0.27985091747147306</v>
      </c>
      <c r="W921" s="23">
        <f t="shared" si="356"/>
        <v>1.8803662649748687</v>
      </c>
      <c r="X921" s="23">
        <f t="shared" si="357"/>
        <v>0.1488278760814789</v>
      </c>
      <c r="Y921" s="23">
        <f t="shared" si="358"/>
        <v>2.2511201831923882</v>
      </c>
      <c r="Z921" s="23">
        <f t="shared" si="359"/>
        <v>4.4042521577996609</v>
      </c>
      <c r="AA921" s="23">
        <f t="shared" si="360"/>
        <v>0.51112427321078613</v>
      </c>
      <c r="AB921" s="23">
        <f t="shared" si="361"/>
        <v>1.971269265720915</v>
      </c>
      <c r="AC921" s="23">
        <f t="shared" si="362"/>
        <v>2.6721562020719878</v>
      </c>
      <c r="AD921" s="23">
        <f t="shared" si="363"/>
        <v>394.25385314418298</v>
      </c>
      <c r="AE921" s="23">
        <f t="shared" si="364"/>
        <v>-0.1</v>
      </c>
      <c r="AF921" s="46">
        <f t="shared" si="365"/>
        <v>3.4498243737431947E-2</v>
      </c>
      <c r="AG921" s="23">
        <f t="shared" si="366"/>
        <v>0.65501756262568056</v>
      </c>
      <c r="AH921" s="23">
        <f t="shared" si="367"/>
        <v>1.7655138788741382</v>
      </c>
      <c r="AI921" s="155">
        <f t="shared" si="368"/>
        <v>3.4894813421130766E-2</v>
      </c>
      <c r="AJ921" s="155">
        <f t="shared" si="369"/>
        <v>6.5545540415049466E-2</v>
      </c>
      <c r="AK921" s="155">
        <f t="shared" si="370"/>
        <v>0.10044035383618023</v>
      </c>
      <c r="AL921" s="155">
        <f t="shared" si="371"/>
        <v>5.3888793101146417</v>
      </c>
    </row>
    <row r="922" spans="1:38" s="156" customFormat="1" x14ac:dyDescent="0.35">
      <c r="A922" s="23">
        <f>'Uitgebreide invoer'!A922</f>
        <v>642.60000000000264</v>
      </c>
      <c r="B922" s="23">
        <f t="shared" si="350"/>
        <v>0.70000000000004547</v>
      </c>
      <c r="C922" s="23">
        <f>'Uitgebreide invoer'!B922</f>
        <v>0.1</v>
      </c>
      <c r="D922" s="23" t="str">
        <f>'Uitgebreide invoer'!C922</f>
        <v>200 - Drijvend fonteinkruid</v>
      </c>
      <c r="E922" s="23">
        <f>'Uitgebreide invoer'!D922</f>
        <v>200</v>
      </c>
      <c r="F922" s="23">
        <f>'Uitgebreide invoer'!E922</f>
        <v>1.5</v>
      </c>
      <c r="G922" s="23">
        <f>'Uitgebreide invoer'!F922</f>
        <v>1.2</v>
      </c>
      <c r="H922" s="23">
        <f>'Uitgebreide invoer'!G922</f>
        <v>1.2</v>
      </c>
      <c r="I922" s="23">
        <f>'Uitgebreide invoer'!H922</f>
        <v>1</v>
      </c>
      <c r="J922" s="24">
        <f>J921+(+H922-I922)/(MAX('Invoerblad heterogene watergang'!$H$9:$H$17))*B922</f>
        <v>1.1835999999999798</v>
      </c>
      <c r="K922" s="24">
        <f t="shared" si="372"/>
        <v>2.0723324489605104</v>
      </c>
      <c r="L922" s="79">
        <f t="shared" si="373"/>
        <v>0.88861602682997676</v>
      </c>
      <c r="M922" s="91">
        <f>'Uitgebreide invoer'!K922</f>
        <v>100</v>
      </c>
      <c r="N922" s="89">
        <f t="shared" si="351"/>
        <v>1.8835999999999797</v>
      </c>
      <c r="O922" s="93" t="str">
        <f>'Uitgebreide invoer'!L922</f>
        <v>Begroeiing volgt bodemverloop</v>
      </c>
      <c r="P922" s="23">
        <f t="shared" si="352"/>
        <v>0.7</v>
      </c>
      <c r="Q922" s="24">
        <f t="shared" si="353"/>
        <v>1.6631732936241966E-4</v>
      </c>
      <c r="R922" s="23">
        <f>'Uitgebreide invoer'!I922</f>
        <v>0</v>
      </c>
      <c r="S922" s="23">
        <f t="shared" si="354"/>
        <v>0</v>
      </c>
      <c r="T922" s="24">
        <f t="shared" si="374"/>
        <v>0.1886160268299768</v>
      </c>
      <c r="U922" s="23" t="str">
        <f>'Uitgebreide invoer'!J922</f>
        <v>Nee</v>
      </c>
      <c r="V922" s="23">
        <f t="shared" si="355"/>
        <v>0.27970324056166196</v>
      </c>
      <c r="W922" s="23">
        <f t="shared" si="356"/>
        <v>1.880064756109773</v>
      </c>
      <c r="X922" s="23">
        <f t="shared" si="357"/>
        <v>0.14877319499378494</v>
      </c>
      <c r="Y922" s="23">
        <f t="shared" si="358"/>
        <v>2.250796896904613</v>
      </c>
      <c r="Z922" s="23">
        <f t="shared" si="359"/>
        <v>4.4039506489345648</v>
      </c>
      <c r="AA922" s="23">
        <f t="shared" si="360"/>
        <v>0.51108585820532337</v>
      </c>
      <c r="AB922" s="23">
        <f t="shared" si="361"/>
        <v>1.9710936563429511</v>
      </c>
      <c r="AC922" s="23">
        <f t="shared" si="362"/>
        <v>2.6700918937868332</v>
      </c>
      <c r="AD922" s="23">
        <f t="shared" si="363"/>
        <v>394.2187312685902</v>
      </c>
      <c r="AE922" s="23">
        <f t="shared" si="364"/>
        <v>-0.1</v>
      </c>
      <c r="AF922" s="46">
        <f t="shared" si="365"/>
        <v>3.4478360784387978E-2</v>
      </c>
      <c r="AG922" s="23">
        <f t="shared" si="366"/>
        <v>0.65521639215612015</v>
      </c>
      <c r="AH922" s="23">
        <f t="shared" si="367"/>
        <v>1.7658357871116233</v>
      </c>
      <c r="AI922" s="155">
        <f t="shared" si="368"/>
        <v>3.4874778800842221E-2</v>
      </c>
      <c r="AJ922" s="155">
        <f t="shared" si="369"/>
        <v>6.556540656923332E-2</v>
      </c>
      <c r="AK922" s="155">
        <f t="shared" si="370"/>
        <v>0.10044018537007554</v>
      </c>
      <c r="AL922" s="155">
        <f t="shared" si="371"/>
        <v>5.3888549765970559</v>
      </c>
    </row>
    <row r="923" spans="1:38" s="156" customFormat="1" x14ac:dyDescent="0.35">
      <c r="A923" s="23">
        <f>'Uitgebreide invoer'!A923</f>
        <v>643.30000000000268</v>
      </c>
      <c r="B923" s="23">
        <f t="shared" si="350"/>
        <v>0.70000000000004547</v>
      </c>
      <c r="C923" s="23">
        <f>'Uitgebreide invoer'!B923</f>
        <v>0.1</v>
      </c>
      <c r="D923" s="23" t="str">
        <f>'Uitgebreide invoer'!C923</f>
        <v>200 - Drijvend fonteinkruid</v>
      </c>
      <c r="E923" s="23">
        <f>'Uitgebreide invoer'!D923</f>
        <v>200</v>
      </c>
      <c r="F923" s="23">
        <f>'Uitgebreide invoer'!E923</f>
        <v>1.5</v>
      </c>
      <c r="G923" s="23">
        <f>'Uitgebreide invoer'!F923</f>
        <v>1.2</v>
      </c>
      <c r="H923" s="23">
        <f>'Uitgebreide invoer'!G923</f>
        <v>1.2</v>
      </c>
      <c r="I923" s="23">
        <f>'Uitgebreide invoer'!H923</f>
        <v>1</v>
      </c>
      <c r="J923" s="24">
        <f>J922+(+H923-I923)/(MAX('Invoerblad heterogene watergang'!$H$9:$H$17))*B923</f>
        <v>1.1837999999999798</v>
      </c>
      <c r="K923" s="24">
        <f t="shared" si="372"/>
        <v>2.07244891671967</v>
      </c>
      <c r="L923" s="79">
        <f t="shared" si="373"/>
        <v>0.88853244896053063</v>
      </c>
      <c r="M923" s="91">
        <f>'Uitgebreide invoer'!K923</f>
        <v>100</v>
      </c>
      <c r="N923" s="89">
        <f t="shared" si="351"/>
        <v>1.8837999999999797</v>
      </c>
      <c r="O923" s="93" t="str">
        <f>'Uitgebreide invoer'!L923</f>
        <v>Begroeiing volgt bodemverloop</v>
      </c>
      <c r="P923" s="23">
        <f t="shared" si="352"/>
        <v>0.7</v>
      </c>
      <c r="Q923" s="24">
        <f t="shared" si="353"/>
        <v>1.663825130849918E-4</v>
      </c>
      <c r="R923" s="23">
        <f>'Uitgebreide invoer'!I923</f>
        <v>0</v>
      </c>
      <c r="S923" s="23">
        <f t="shared" si="354"/>
        <v>0</v>
      </c>
      <c r="T923" s="24">
        <f t="shared" si="374"/>
        <v>0.18853244896053067</v>
      </c>
      <c r="U923" s="23" t="str">
        <f>'Uitgebreide invoer'!J923</f>
        <v>Nee</v>
      </c>
      <c r="V923" s="23">
        <f t="shared" si="355"/>
        <v>0.27955566521921943</v>
      </c>
      <c r="W923" s="23">
        <f t="shared" si="356"/>
        <v>1.8797634118159907</v>
      </c>
      <c r="X923" s="23">
        <f t="shared" si="357"/>
        <v>0.14871853737654567</v>
      </c>
      <c r="Y923" s="23">
        <f t="shared" si="358"/>
        <v>2.2504738080363338</v>
      </c>
      <c r="Z923" s="23">
        <f t="shared" si="359"/>
        <v>4.4036493046407834</v>
      </c>
      <c r="AA923" s="23">
        <f t="shared" si="360"/>
        <v>0.51104746367170362</v>
      </c>
      <c r="AB923" s="23">
        <f t="shared" si="361"/>
        <v>1.9709181428171143</v>
      </c>
      <c r="AC923" s="23">
        <f t="shared" si="362"/>
        <v>2.6680294462585001</v>
      </c>
      <c r="AD923" s="23">
        <f t="shared" si="363"/>
        <v>394.18362856342287</v>
      </c>
      <c r="AE923" s="23">
        <f t="shared" si="364"/>
        <v>-0.1</v>
      </c>
      <c r="AF923" s="46">
        <f t="shared" si="365"/>
        <v>3.4458487819846666E-2</v>
      </c>
      <c r="AG923" s="23">
        <f t="shared" si="366"/>
        <v>0.65541512180153327</v>
      </c>
      <c r="AH923" s="23">
        <f t="shared" si="367"/>
        <v>1.7661576032600605</v>
      </c>
      <c r="AI923" s="155">
        <f t="shared" si="368"/>
        <v>3.4854754190651975E-2</v>
      </c>
      <c r="AJ923" s="155">
        <f t="shared" si="369"/>
        <v>6.5585262737343261E-2</v>
      </c>
      <c r="AK923" s="155">
        <f t="shared" si="370"/>
        <v>0.10044001692799523</v>
      </c>
      <c r="AL923" s="155">
        <f t="shared" si="371"/>
        <v>5.3888309278010684</v>
      </c>
    </row>
    <row r="924" spans="1:38" s="156" customFormat="1" x14ac:dyDescent="0.35">
      <c r="A924" s="23">
        <f>'Uitgebreide invoer'!A924</f>
        <v>644.00000000000273</v>
      </c>
      <c r="B924" s="23">
        <f t="shared" si="350"/>
        <v>0.70000000000004547</v>
      </c>
      <c r="C924" s="23">
        <f>'Uitgebreide invoer'!B924</f>
        <v>0.1</v>
      </c>
      <c r="D924" s="23" t="str">
        <f>'Uitgebreide invoer'!C924</f>
        <v>200 - Drijvend fonteinkruid</v>
      </c>
      <c r="E924" s="23">
        <f>'Uitgebreide invoer'!D924</f>
        <v>200</v>
      </c>
      <c r="F924" s="23">
        <f>'Uitgebreide invoer'!E924</f>
        <v>1.5</v>
      </c>
      <c r="G924" s="23">
        <f>'Uitgebreide invoer'!F924</f>
        <v>1.2</v>
      </c>
      <c r="H924" s="23">
        <f>'Uitgebreide invoer'!G924</f>
        <v>1.2</v>
      </c>
      <c r="I924" s="23">
        <f>'Uitgebreide invoer'!H924</f>
        <v>1</v>
      </c>
      <c r="J924" s="24">
        <f>J923+(+H924-I924)/(MAX('Invoerblad heterogene watergang'!$H$9:$H$17))*B924</f>
        <v>1.1839999999999797</v>
      </c>
      <c r="K924" s="24">
        <f t="shared" si="372"/>
        <v>2.0725654300921588</v>
      </c>
      <c r="L924" s="79">
        <f t="shared" si="373"/>
        <v>0.88844891671969028</v>
      </c>
      <c r="M924" s="91">
        <f>'Uitgebreide invoer'!K924</f>
        <v>100</v>
      </c>
      <c r="N924" s="89">
        <f t="shared" si="351"/>
        <v>1.8839999999999797</v>
      </c>
      <c r="O924" s="93" t="str">
        <f>'Uitgebreide invoer'!L924</f>
        <v>Begroeiing volgt bodemverloop</v>
      </c>
      <c r="P924" s="23">
        <f t="shared" si="352"/>
        <v>0.7</v>
      </c>
      <c r="Q924" s="24">
        <f t="shared" si="353"/>
        <v>1.6644767498371669E-4</v>
      </c>
      <c r="R924" s="23">
        <f>'Uitgebreide invoer'!I924</f>
        <v>0</v>
      </c>
      <c r="S924" s="23">
        <f t="shared" si="354"/>
        <v>0</v>
      </c>
      <c r="T924" s="24">
        <f t="shared" si="374"/>
        <v>0.18844891671969033</v>
      </c>
      <c r="U924" s="23" t="str">
        <f>'Uitgebreide invoer'!J924</f>
        <v>Nee</v>
      </c>
      <c r="V924" s="23">
        <f t="shared" si="355"/>
        <v>0.2794081913828656</v>
      </c>
      <c r="W924" s="23">
        <f t="shared" si="356"/>
        <v>1.8794622320384864</v>
      </c>
      <c r="X924" s="23">
        <f t="shared" si="357"/>
        <v>0.14866390322715678</v>
      </c>
      <c r="Y924" s="23">
        <f t="shared" si="358"/>
        <v>2.2501509164942148</v>
      </c>
      <c r="Z924" s="23">
        <f t="shared" si="359"/>
        <v>4.4033481248632791</v>
      </c>
      <c r="AA924" s="23">
        <f t="shared" si="360"/>
        <v>0.51100908960362534</v>
      </c>
      <c r="AB924" s="23">
        <f t="shared" si="361"/>
        <v>1.9707427251113492</v>
      </c>
      <c r="AC924" s="23">
        <f t="shared" si="362"/>
        <v>2.6659688579048884</v>
      </c>
      <c r="AD924" s="23">
        <f t="shared" si="363"/>
        <v>394.14854502226984</v>
      </c>
      <c r="AE924" s="23">
        <f t="shared" si="364"/>
        <v>-0.1</v>
      </c>
      <c r="AF924" s="46">
        <f t="shared" si="365"/>
        <v>3.443862484602539E-2</v>
      </c>
      <c r="AG924" s="23">
        <f t="shared" si="366"/>
        <v>0.6556137515397461</v>
      </c>
      <c r="AH924" s="23">
        <f t="shared" si="367"/>
        <v>1.7664793273419992</v>
      </c>
      <c r="AI924" s="155">
        <f t="shared" si="368"/>
        <v>3.483473959286567E-2</v>
      </c>
      <c r="AJ924" s="155">
        <f t="shared" si="369"/>
        <v>6.5605108917171598E-2</v>
      </c>
      <c r="AK924" s="155">
        <f t="shared" si="370"/>
        <v>0.10043984851003726</v>
      </c>
      <c r="AL924" s="155">
        <f t="shared" si="371"/>
        <v>5.3888071633504335</v>
      </c>
    </row>
    <row r="925" spans="1:38" s="156" customFormat="1" x14ac:dyDescent="0.35">
      <c r="A925" s="23">
        <f>'Uitgebreide invoer'!A925</f>
        <v>644.70000000000277</v>
      </c>
      <c r="B925" s="23">
        <f t="shared" si="350"/>
        <v>0.70000000000004547</v>
      </c>
      <c r="C925" s="23">
        <f>'Uitgebreide invoer'!B925</f>
        <v>0.1</v>
      </c>
      <c r="D925" s="23" t="str">
        <f>'Uitgebreide invoer'!C925</f>
        <v>200 - Drijvend fonteinkruid</v>
      </c>
      <c r="E925" s="23">
        <f>'Uitgebreide invoer'!D925</f>
        <v>200</v>
      </c>
      <c r="F925" s="23">
        <f>'Uitgebreide invoer'!E925</f>
        <v>1.5</v>
      </c>
      <c r="G925" s="23">
        <f>'Uitgebreide invoer'!F925</f>
        <v>1.2</v>
      </c>
      <c r="H925" s="23">
        <f>'Uitgebreide invoer'!G925</f>
        <v>1.2</v>
      </c>
      <c r="I925" s="23">
        <f>'Uitgebreide invoer'!H925</f>
        <v>1</v>
      </c>
      <c r="J925" s="24">
        <f>J924+(+H925-I925)/(MAX('Invoerblad heterogene watergang'!$H$9:$H$17))*B925</f>
        <v>1.1841999999999797</v>
      </c>
      <c r="K925" s="24">
        <f t="shared" si="372"/>
        <v>2.0726819890626871</v>
      </c>
      <c r="L925" s="79">
        <f t="shared" si="373"/>
        <v>0.88836543009217905</v>
      </c>
      <c r="M925" s="91">
        <f>'Uitgebreide invoer'!K925</f>
        <v>100</v>
      </c>
      <c r="N925" s="89">
        <f t="shared" si="351"/>
        <v>1.8841999999999797</v>
      </c>
      <c r="O925" s="93" t="str">
        <f>'Uitgebreide invoer'!L925</f>
        <v>Begroeiing volgt bodemverloop</v>
      </c>
      <c r="P925" s="23">
        <f t="shared" si="352"/>
        <v>0.7</v>
      </c>
      <c r="Q925" s="24">
        <f t="shared" si="353"/>
        <v>1.6651281504041058E-4</v>
      </c>
      <c r="R925" s="23">
        <f>'Uitgebreide invoer'!I925</f>
        <v>0</v>
      </c>
      <c r="S925" s="23">
        <f t="shared" si="354"/>
        <v>0</v>
      </c>
      <c r="T925" s="24">
        <f t="shared" si="374"/>
        <v>0.1883654300921791</v>
      </c>
      <c r="U925" s="23" t="str">
        <f>'Uitgebreide invoer'!J925</f>
        <v>Nee</v>
      </c>
      <c r="V925" s="23">
        <f t="shared" si="355"/>
        <v>0.27926081899133232</v>
      </c>
      <c r="W925" s="23">
        <f t="shared" si="356"/>
        <v>1.8791612167221792</v>
      </c>
      <c r="X925" s="23">
        <f t="shared" si="357"/>
        <v>0.14860929254300329</v>
      </c>
      <c r="Y925" s="23">
        <f t="shared" si="358"/>
        <v>2.2498282221849086</v>
      </c>
      <c r="Z925" s="23">
        <f t="shared" si="359"/>
        <v>4.4030471095469714</v>
      </c>
      <c r="AA925" s="23">
        <f t="shared" si="360"/>
        <v>0.51097073599478093</v>
      </c>
      <c r="AB925" s="23">
        <f t="shared" si="361"/>
        <v>1.9705674031935763</v>
      </c>
      <c r="AC925" s="23">
        <f t="shared" si="362"/>
        <v>2.6639101271448311</v>
      </c>
      <c r="AD925" s="23">
        <f t="shared" si="363"/>
        <v>394.11348063871526</v>
      </c>
      <c r="AE925" s="23">
        <f t="shared" si="364"/>
        <v>-0.1</v>
      </c>
      <c r="AF925" s="46">
        <f t="shared" si="365"/>
        <v>3.4418771865125521E-2</v>
      </c>
      <c r="AG925" s="23">
        <f t="shared" si="366"/>
        <v>0.65581228134874492</v>
      </c>
      <c r="AH925" s="23">
        <f t="shared" si="367"/>
        <v>1.7668009593800906</v>
      </c>
      <c r="AI925" s="155">
        <f t="shared" si="368"/>
        <v>3.4814735009772814E-2</v>
      </c>
      <c r="AJ925" s="155">
        <f t="shared" si="369"/>
        <v>6.5624945106526833E-2</v>
      </c>
      <c r="AK925" s="155">
        <f t="shared" si="370"/>
        <v>0.10043968011629964</v>
      </c>
      <c r="AL925" s="155">
        <f t="shared" si="371"/>
        <v>5.3887836828691578</v>
      </c>
    </row>
    <row r="926" spans="1:38" s="156" customFormat="1" x14ac:dyDescent="0.35">
      <c r="A926" s="23">
        <f>'Uitgebreide invoer'!A926</f>
        <v>645.40000000000282</v>
      </c>
      <c r="B926" s="23">
        <f t="shared" si="350"/>
        <v>0.70000000000004547</v>
      </c>
      <c r="C926" s="23">
        <f>'Uitgebreide invoer'!B926</f>
        <v>0.1</v>
      </c>
      <c r="D926" s="23" t="str">
        <f>'Uitgebreide invoer'!C926</f>
        <v>200 - Drijvend fonteinkruid</v>
      </c>
      <c r="E926" s="23">
        <f>'Uitgebreide invoer'!D926</f>
        <v>200</v>
      </c>
      <c r="F926" s="23">
        <f>'Uitgebreide invoer'!E926</f>
        <v>1.5</v>
      </c>
      <c r="G926" s="23">
        <f>'Uitgebreide invoer'!F926</f>
        <v>1.2</v>
      </c>
      <c r="H926" s="23">
        <f>'Uitgebreide invoer'!G926</f>
        <v>1.2</v>
      </c>
      <c r="I926" s="23">
        <f>'Uitgebreide invoer'!H926</f>
        <v>1</v>
      </c>
      <c r="J926" s="24">
        <f>J925+(+H926-I926)/(MAX('Invoerblad heterogene watergang'!$H$9:$H$17))*B926</f>
        <v>1.1843999999999797</v>
      </c>
      <c r="K926" s="24">
        <f t="shared" si="372"/>
        <v>2.072798593615953</v>
      </c>
      <c r="L926" s="79">
        <f t="shared" si="373"/>
        <v>0.88828198906270739</v>
      </c>
      <c r="M926" s="91">
        <f>'Uitgebreide invoer'!K926</f>
        <v>100</v>
      </c>
      <c r="N926" s="89">
        <f t="shared" si="351"/>
        <v>1.8843999999999796</v>
      </c>
      <c r="O926" s="93" t="str">
        <f>'Uitgebreide invoer'!L926</f>
        <v>Begroeiing volgt bodemverloop</v>
      </c>
      <c r="P926" s="23">
        <f t="shared" si="352"/>
        <v>0.7</v>
      </c>
      <c r="Q926" s="24">
        <f t="shared" si="353"/>
        <v>1.6657793323693654E-4</v>
      </c>
      <c r="R926" s="23">
        <f>'Uitgebreide invoer'!I926</f>
        <v>0</v>
      </c>
      <c r="S926" s="23">
        <f t="shared" si="354"/>
        <v>0</v>
      </c>
      <c r="T926" s="24">
        <f t="shared" si="374"/>
        <v>0.18828198906270743</v>
      </c>
      <c r="U926" s="23" t="str">
        <f>'Uitgebreide invoer'!J926</f>
        <v>Nee</v>
      </c>
      <c r="V926" s="23">
        <f t="shared" si="355"/>
        <v>0.27911354798336313</v>
      </c>
      <c r="W926" s="23">
        <f t="shared" si="356"/>
        <v>1.8788603658119416</v>
      </c>
      <c r="X926" s="23">
        <f t="shared" si="357"/>
        <v>0.14855470532145978</v>
      </c>
      <c r="Y926" s="23">
        <f t="shared" si="358"/>
        <v>2.2495057250150485</v>
      </c>
      <c r="Z926" s="23">
        <f t="shared" si="359"/>
        <v>4.4027462586367339</v>
      </c>
      <c r="AA926" s="23">
        <f t="shared" si="360"/>
        <v>0.51093240283885566</v>
      </c>
      <c r="AB926" s="23">
        <f t="shared" si="361"/>
        <v>1.9703921770316855</v>
      </c>
      <c r="AC926" s="23">
        <f t="shared" si="362"/>
        <v>2.661853252398096</v>
      </c>
      <c r="AD926" s="23">
        <f t="shared" si="363"/>
        <v>394.07843540633706</v>
      </c>
      <c r="AE926" s="23">
        <f t="shared" si="364"/>
        <v>-0.1</v>
      </c>
      <c r="AF926" s="46">
        <f t="shared" si="365"/>
        <v>3.4398928879332449E-2</v>
      </c>
      <c r="AG926" s="23">
        <f t="shared" si="366"/>
        <v>0.65601071120667553</v>
      </c>
      <c r="AH926" s="23">
        <f t="shared" si="367"/>
        <v>1.7671224993970869</v>
      </c>
      <c r="AI926" s="155">
        <f t="shared" si="368"/>
        <v>3.4794740443646784E-2</v>
      </c>
      <c r="AJ926" s="155">
        <f t="shared" si="369"/>
        <v>6.5644771303233221E-2</v>
      </c>
      <c r="AK926" s="155">
        <f t="shared" si="370"/>
        <v>0.10043951174688001</v>
      </c>
      <c r="AL926" s="155">
        <f t="shared" si="371"/>
        <v>5.3887604859814875</v>
      </c>
    </row>
    <row r="927" spans="1:38" s="156" customFormat="1" x14ac:dyDescent="0.35">
      <c r="A927" s="23">
        <f>'Uitgebreide invoer'!A927</f>
        <v>646.10000000000286</v>
      </c>
      <c r="B927" s="23">
        <f t="shared" si="350"/>
        <v>0.70000000000004547</v>
      </c>
      <c r="C927" s="23">
        <f>'Uitgebreide invoer'!B927</f>
        <v>0.1</v>
      </c>
      <c r="D927" s="23" t="str">
        <f>'Uitgebreide invoer'!C927</f>
        <v>200 - Drijvend fonteinkruid</v>
      </c>
      <c r="E927" s="23">
        <f>'Uitgebreide invoer'!D927</f>
        <v>200</v>
      </c>
      <c r="F927" s="23">
        <f>'Uitgebreide invoer'!E927</f>
        <v>1.5</v>
      </c>
      <c r="G927" s="23">
        <f>'Uitgebreide invoer'!F927</f>
        <v>1.2</v>
      </c>
      <c r="H927" s="23">
        <f>'Uitgebreide invoer'!G927</f>
        <v>1.2</v>
      </c>
      <c r="I927" s="23">
        <f>'Uitgebreide invoer'!H927</f>
        <v>1</v>
      </c>
      <c r="J927" s="24">
        <f>J926+(+H927-I927)/(MAX('Invoerblad heterogene watergang'!$H$9:$H$17))*B927</f>
        <v>1.1845999999999797</v>
      </c>
      <c r="K927" s="24">
        <f t="shared" si="372"/>
        <v>2.0729152437366416</v>
      </c>
      <c r="L927" s="79">
        <f t="shared" si="373"/>
        <v>0.88819859361597331</v>
      </c>
      <c r="M927" s="91">
        <f>'Uitgebreide invoer'!K927</f>
        <v>100</v>
      </c>
      <c r="N927" s="89">
        <f t="shared" si="351"/>
        <v>1.8845999999999796</v>
      </c>
      <c r="O927" s="93" t="str">
        <f>'Uitgebreide invoer'!L927</f>
        <v>Begroeiing volgt bodemverloop</v>
      </c>
      <c r="P927" s="23">
        <f t="shared" si="352"/>
        <v>0.7</v>
      </c>
      <c r="Q927" s="24">
        <f t="shared" si="353"/>
        <v>1.666430295552044E-4</v>
      </c>
      <c r="R927" s="23">
        <f>'Uitgebreide invoer'!I927</f>
        <v>0</v>
      </c>
      <c r="S927" s="23">
        <f t="shared" si="354"/>
        <v>0</v>
      </c>
      <c r="T927" s="24">
        <f t="shared" si="374"/>
        <v>0.18819859361597335</v>
      </c>
      <c r="U927" s="23" t="str">
        <f>'Uitgebreide invoer'!J927</f>
        <v>Nee</v>
      </c>
      <c r="V927" s="23">
        <f t="shared" si="355"/>
        <v>0.27896637829771342</v>
      </c>
      <c r="W927" s="23">
        <f t="shared" si="356"/>
        <v>1.8785596792526016</v>
      </c>
      <c r="X927" s="23">
        <f t="shared" si="357"/>
        <v>0.14850014155989028</v>
      </c>
      <c r="Y927" s="23">
        <f t="shared" si="358"/>
        <v>2.2491834248912577</v>
      </c>
      <c r="Z927" s="23">
        <f t="shared" si="359"/>
        <v>4.4024455720773936</v>
      </c>
      <c r="AA927" s="23">
        <f t="shared" si="360"/>
        <v>0.51089409012952991</v>
      </c>
      <c r="AB927" s="23">
        <f t="shared" si="361"/>
        <v>1.9702170465935442</v>
      </c>
      <c r="AC927" s="23">
        <f t="shared" si="362"/>
        <v>2.6597982320853868</v>
      </c>
      <c r="AD927" s="23">
        <f t="shared" si="363"/>
        <v>394.04340931870883</v>
      </c>
      <c r="AE927" s="23">
        <f t="shared" si="364"/>
        <v>-0.1</v>
      </c>
      <c r="AF927" s="46">
        <f t="shared" si="365"/>
        <v>3.4379095890815545E-2</v>
      </c>
      <c r="AG927" s="23">
        <f t="shared" si="366"/>
        <v>0.65620904109184452</v>
      </c>
      <c r="AH927" s="23">
        <f t="shared" si="367"/>
        <v>1.7674439474158423</v>
      </c>
      <c r="AI927" s="155">
        <f t="shared" si="368"/>
        <v>3.4774755896744815E-2</v>
      </c>
      <c r="AJ927" s="155">
        <f t="shared" si="369"/>
        <v>6.56645875051311E-2</v>
      </c>
      <c r="AK927" s="155">
        <f t="shared" si="370"/>
        <v>0.10043934340187591</v>
      </c>
      <c r="AL927" s="155">
        <f t="shared" si="371"/>
        <v>5.3887375723119018</v>
      </c>
    </row>
    <row r="928" spans="1:38" s="156" customFormat="1" x14ac:dyDescent="0.35">
      <c r="A928" s="23">
        <f>'Uitgebreide invoer'!A928</f>
        <v>646.80000000000291</v>
      </c>
      <c r="B928" s="23">
        <f t="shared" si="350"/>
        <v>0.70000000000004547</v>
      </c>
      <c r="C928" s="23">
        <f>'Uitgebreide invoer'!B928</f>
        <v>0.1</v>
      </c>
      <c r="D928" s="23" t="str">
        <f>'Uitgebreide invoer'!C928</f>
        <v>200 - Drijvend fonteinkruid</v>
      </c>
      <c r="E928" s="23">
        <f>'Uitgebreide invoer'!D928</f>
        <v>200</v>
      </c>
      <c r="F928" s="23">
        <f>'Uitgebreide invoer'!E928</f>
        <v>1.5</v>
      </c>
      <c r="G928" s="23">
        <f>'Uitgebreide invoer'!F928</f>
        <v>1.2</v>
      </c>
      <c r="H928" s="23">
        <f>'Uitgebreide invoer'!G928</f>
        <v>1.2</v>
      </c>
      <c r="I928" s="23">
        <f>'Uitgebreide invoer'!H928</f>
        <v>1</v>
      </c>
      <c r="J928" s="24">
        <f>J927+(+H928-I928)/(MAX('Invoerblad heterogene watergang'!$H$9:$H$17))*B928</f>
        <v>1.1847999999999796</v>
      </c>
      <c r="K928" s="24">
        <f t="shared" si="372"/>
        <v>2.0730319394094257</v>
      </c>
      <c r="L928" s="79">
        <f t="shared" si="373"/>
        <v>0.88811524373666195</v>
      </c>
      <c r="M928" s="91">
        <f>'Uitgebreide invoer'!K928</f>
        <v>100</v>
      </c>
      <c r="N928" s="89">
        <f t="shared" si="351"/>
        <v>1.8847999999999796</v>
      </c>
      <c r="O928" s="93" t="str">
        <f>'Uitgebreide invoer'!L928</f>
        <v>Begroeiing volgt bodemverloop</v>
      </c>
      <c r="P928" s="23">
        <f t="shared" si="352"/>
        <v>0.7</v>
      </c>
      <c r="Q928" s="24">
        <f t="shared" si="353"/>
        <v>1.6670810397717117E-4</v>
      </c>
      <c r="R928" s="23">
        <f>'Uitgebreide invoer'!I928</f>
        <v>0</v>
      </c>
      <c r="S928" s="23">
        <f t="shared" si="354"/>
        <v>0</v>
      </c>
      <c r="T928" s="24">
        <f t="shared" si="374"/>
        <v>0.188115243736662</v>
      </c>
      <c r="U928" s="23" t="str">
        <f>'Uitgebreide invoer'!J928</f>
        <v>Nee</v>
      </c>
      <c r="V928" s="23">
        <f t="shared" si="355"/>
        <v>0.27881930987315001</v>
      </c>
      <c r="W928" s="23">
        <f t="shared" si="356"/>
        <v>1.8782591569889409</v>
      </c>
      <c r="X928" s="23">
        <f t="shared" si="357"/>
        <v>0.14844560125564807</v>
      </c>
      <c r="Y928" s="23">
        <f t="shared" si="358"/>
        <v>2.2488613217201401</v>
      </c>
      <c r="Z928" s="23">
        <f t="shared" si="359"/>
        <v>4.4021450498137327</v>
      </c>
      <c r="AA928" s="23">
        <f t="shared" si="360"/>
        <v>0.51085579786047619</v>
      </c>
      <c r="AB928" s="23">
        <f t="shared" si="361"/>
        <v>1.9700420118469901</v>
      </c>
      <c r="AC928" s="23">
        <f t="shared" si="362"/>
        <v>2.6577450646283354</v>
      </c>
      <c r="AD928" s="23">
        <f t="shared" si="363"/>
        <v>394.00840236939803</v>
      </c>
      <c r="AE928" s="23">
        <f t="shared" si="364"/>
        <v>-0.1</v>
      </c>
      <c r="AF928" s="46">
        <f t="shared" si="365"/>
        <v>3.4359272901728195E-2</v>
      </c>
      <c r="AG928" s="23">
        <f t="shared" si="366"/>
        <v>0.65640727098271812</v>
      </c>
      <c r="AH928" s="23">
        <f t="shared" si="367"/>
        <v>1.7677653034593135</v>
      </c>
      <c r="AI928" s="155">
        <f t="shared" si="368"/>
        <v>3.4754781371308038E-2</v>
      </c>
      <c r="AJ928" s="155">
        <f t="shared" si="369"/>
        <v>6.5684393710076699E-2</v>
      </c>
      <c r="AK928" s="155">
        <f t="shared" si="370"/>
        <v>0.10043917508138474</v>
      </c>
      <c r="AL928" s="155">
        <f t="shared" si="371"/>
        <v>5.388714941485139</v>
      </c>
    </row>
    <row r="929" spans="1:38" s="156" customFormat="1" x14ac:dyDescent="0.35">
      <c r="A929" s="23">
        <f>'Uitgebreide invoer'!A929</f>
        <v>647.50000000000296</v>
      </c>
      <c r="B929" s="23">
        <f t="shared" si="350"/>
        <v>0.70000000000004547</v>
      </c>
      <c r="C929" s="23">
        <f>'Uitgebreide invoer'!B929</f>
        <v>0.1</v>
      </c>
      <c r="D929" s="23" t="str">
        <f>'Uitgebreide invoer'!C929</f>
        <v>200 - Drijvend fonteinkruid</v>
      </c>
      <c r="E929" s="23">
        <f>'Uitgebreide invoer'!D929</f>
        <v>200</v>
      </c>
      <c r="F929" s="23">
        <f>'Uitgebreide invoer'!E929</f>
        <v>1.5</v>
      </c>
      <c r="G929" s="23">
        <f>'Uitgebreide invoer'!F929</f>
        <v>1.2</v>
      </c>
      <c r="H929" s="23">
        <f>'Uitgebreide invoer'!G929</f>
        <v>1.2</v>
      </c>
      <c r="I929" s="23">
        <f>'Uitgebreide invoer'!H929</f>
        <v>1</v>
      </c>
      <c r="J929" s="24">
        <f>J928+(+H929-I929)/(MAX('Invoerblad heterogene watergang'!$H$9:$H$17))*B929</f>
        <v>1.1849999999999796</v>
      </c>
      <c r="K929" s="24">
        <f t="shared" si="372"/>
        <v>2.073148680618965</v>
      </c>
      <c r="L929" s="79">
        <f t="shared" si="373"/>
        <v>0.88803193940944603</v>
      </c>
      <c r="M929" s="91">
        <f>'Uitgebreide invoer'!K929</f>
        <v>100</v>
      </c>
      <c r="N929" s="89">
        <f t="shared" si="351"/>
        <v>1.8849999999999796</v>
      </c>
      <c r="O929" s="93" t="str">
        <f>'Uitgebreide invoer'!L929</f>
        <v>Begroeiing volgt bodemverloop</v>
      </c>
      <c r="P929" s="23">
        <f t="shared" si="352"/>
        <v>0.7</v>
      </c>
      <c r="Q929" s="24">
        <f t="shared" si="353"/>
        <v>1.6677315648484073E-4</v>
      </c>
      <c r="R929" s="23">
        <f>'Uitgebreide invoer'!I929</f>
        <v>0</v>
      </c>
      <c r="S929" s="23">
        <f t="shared" si="354"/>
        <v>0</v>
      </c>
      <c r="T929" s="24">
        <f t="shared" si="374"/>
        <v>0.18803193940944607</v>
      </c>
      <c r="U929" s="23" t="str">
        <f>'Uitgebreide invoer'!J929</f>
        <v>Nee</v>
      </c>
      <c r="V929" s="23">
        <f t="shared" si="355"/>
        <v>0.27867234264845164</v>
      </c>
      <c r="W929" s="23">
        <f t="shared" si="356"/>
        <v>1.8779587989656958</v>
      </c>
      <c r="X929" s="23">
        <f t="shared" si="357"/>
        <v>0.14839108440607598</v>
      </c>
      <c r="Y929" s="23">
        <f t="shared" si="358"/>
        <v>2.2485394154082883</v>
      </c>
      <c r="Z929" s="23">
        <f t="shared" si="359"/>
        <v>4.4018446917904877</v>
      </c>
      <c r="AA929" s="23">
        <f t="shared" si="360"/>
        <v>0.51081752602536179</v>
      </c>
      <c r="AB929" s="23">
        <f t="shared" si="361"/>
        <v>1.9698670727598366</v>
      </c>
      <c r="AC929" s="23">
        <f t="shared" si="362"/>
        <v>2.6556937484495124</v>
      </c>
      <c r="AD929" s="23">
        <f t="shared" si="363"/>
        <v>393.97341455196732</v>
      </c>
      <c r="AE929" s="23">
        <f t="shared" si="364"/>
        <v>-0.1</v>
      </c>
      <c r="AF929" s="46">
        <f t="shared" si="365"/>
        <v>3.43394599142079E-2</v>
      </c>
      <c r="AG929" s="23">
        <f t="shared" si="366"/>
        <v>0.65660540085792107</v>
      </c>
      <c r="AH929" s="23">
        <f t="shared" si="367"/>
        <v>1.7680865675505562</v>
      </c>
      <c r="AI929" s="155">
        <f t="shared" si="368"/>
        <v>3.4734816869561487E-2</v>
      </c>
      <c r="AJ929" s="155">
        <f t="shared" si="369"/>
        <v>6.5704189915942277E-2</v>
      </c>
      <c r="AK929" s="155">
        <f t="shared" si="370"/>
        <v>0.10043900678550377</v>
      </c>
      <c r="AL929" s="155">
        <f t="shared" si="371"/>
        <v>5.3886925931261649</v>
      </c>
    </row>
    <row r="930" spans="1:38" s="156" customFormat="1" x14ac:dyDescent="0.35">
      <c r="A930" s="23">
        <f>'Uitgebreide invoer'!A930</f>
        <v>648.200000000003</v>
      </c>
      <c r="B930" s="23">
        <f t="shared" si="350"/>
        <v>0.70000000000004547</v>
      </c>
      <c r="C930" s="23">
        <f>'Uitgebreide invoer'!B930</f>
        <v>0.1</v>
      </c>
      <c r="D930" s="23" t="str">
        <f>'Uitgebreide invoer'!C930</f>
        <v>200 - Drijvend fonteinkruid</v>
      </c>
      <c r="E930" s="23">
        <f>'Uitgebreide invoer'!D930</f>
        <v>200</v>
      </c>
      <c r="F930" s="23">
        <f>'Uitgebreide invoer'!E930</f>
        <v>1.5</v>
      </c>
      <c r="G930" s="23">
        <f>'Uitgebreide invoer'!F930</f>
        <v>1.2</v>
      </c>
      <c r="H930" s="23">
        <f>'Uitgebreide invoer'!G930</f>
        <v>1.2</v>
      </c>
      <c r="I930" s="23">
        <f>'Uitgebreide invoer'!H930</f>
        <v>1</v>
      </c>
      <c r="J930" s="24">
        <f>J929+(+H930-I930)/(MAX('Invoerblad heterogene watergang'!$H$9:$H$17))*B930</f>
        <v>1.1851999999999796</v>
      </c>
      <c r="K930" s="24">
        <f t="shared" si="372"/>
        <v>2.0732654673499074</v>
      </c>
      <c r="L930" s="79">
        <f t="shared" si="373"/>
        <v>0.88794868061898535</v>
      </c>
      <c r="M930" s="91">
        <f>'Uitgebreide invoer'!K930</f>
        <v>100</v>
      </c>
      <c r="N930" s="89">
        <f t="shared" si="351"/>
        <v>1.8851999999999796</v>
      </c>
      <c r="O930" s="93" t="str">
        <f>'Uitgebreide invoer'!L930</f>
        <v>Begroeiing volgt bodemverloop</v>
      </c>
      <c r="P930" s="23">
        <f t="shared" si="352"/>
        <v>0.7</v>
      </c>
      <c r="Q930" s="24">
        <f t="shared" si="353"/>
        <v>1.6683818706026386E-4</v>
      </c>
      <c r="R930" s="23">
        <f>'Uitgebreide invoer'!I930</f>
        <v>0</v>
      </c>
      <c r="S930" s="23">
        <f t="shared" si="354"/>
        <v>0</v>
      </c>
      <c r="T930" s="24">
        <f t="shared" si="374"/>
        <v>0.1879486806189854</v>
      </c>
      <c r="U930" s="23" t="str">
        <f>'Uitgebreide invoer'!J930</f>
        <v>Nee</v>
      </c>
      <c r="V930" s="23">
        <f t="shared" si="355"/>
        <v>0.27852547656240856</v>
      </c>
      <c r="W930" s="23">
        <f t="shared" si="356"/>
        <v>1.8776586051275568</v>
      </c>
      <c r="X930" s="23">
        <f t="shared" si="357"/>
        <v>0.14833659100850616</v>
      </c>
      <c r="Y930" s="23">
        <f t="shared" si="358"/>
        <v>2.2482177058622779</v>
      </c>
      <c r="Z930" s="23">
        <f t="shared" si="359"/>
        <v>4.401544497952349</v>
      </c>
      <c r="AA930" s="23">
        <f t="shared" si="360"/>
        <v>0.51077927461784733</v>
      </c>
      <c r="AB930" s="23">
        <f t="shared" si="361"/>
        <v>1.9696922292998693</v>
      </c>
      <c r="AC930" s="23">
        <f t="shared" si="362"/>
        <v>2.6536442819724155</v>
      </c>
      <c r="AD930" s="23">
        <f t="shared" si="363"/>
        <v>393.93844585997385</v>
      </c>
      <c r="AE930" s="23">
        <f t="shared" si="364"/>
        <v>-0.1</v>
      </c>
      <c r="AF930" s="46">
        <f t="shared" si="365"/>
        <v>3.4319656930376134E-2</v>
      </c>
      <c r="AG930" s="23">
        <f t="shared" si="366"/>
        <v>0.65680343069623859</v>
      </c>
      <c r="AH930" s="23">
        <f t="shared" si="367"/>
        <v>1.7684077397127278</v>
      </c>
      <c r="AI930" s="155">
        <f t="shared" si="368"/>
        <v>3.4714862393714081E-2</v>
      </c>
      <c r="AJ930" s="155">
        <f t="shared" si="369"/>
        <v>6.5723976120615951E-2</v>
      </c>
      <c r="AK930" s="155">
        <f t="shared" si="370"/>
        <v>0.10043883851433003</v>
      </c>
      <c r="AL930" s="155">
        <f t="shared" si="371"/>
        <v>5.3886705268601913</v>
      </c>
    </row>
    <row r="931" spans="1:38" s="156" customFormat="1" x14ac:dyDescent="0.35">
      <c r="A931" s="23">
        <f>'Uitgebreide invoer'!A931</f>
        <v>648.90000000000305</v>
      </c>
      <c r="B931" s="23">
        <f t="shared" si="350"/>
        <v>0.70000000000004547</v>
      </c>
      <c r="C931" s="23">
        <f>'Uitgebreide invoer'!B931</f>
        <v>0.1</v>
      </c>
      <c r="D931" s="23" t="str">
        <f>'Uitgebreide invoer'!C931</f>
        <v>200 - Drijvend fonteinkruid</v>
      </c>
      <c r="E931" s="23">
        <f>'Uitgebreide invoer'!D931</f>
        <v>200</v>
      </c>
      <c r="F931" s="23">
        <f>'Uitgebreide invoer'!E931</f>
        <v>1.5</v>
      </c>
      <c r="G931" s="23">
        <f>'Uitgebreide invoer'!F931</f>
        <v>1.2</v>
      </c>
      <c r="H931" s="23">
        <f>'Uitgebreide invoer'!G931</f>
        <v>1.2</v>
      </c>
      <c r="I931" s="23">
        <f>'Uitgebreide invoer'!H931</f>
        <v>1</v>
      </c>
      <c r="J931" s="24">
        <f>J930+(+H931-I931)/(MAX('Invoerblad heterogene watergang'!$H$9:$H$17))*B931</f>
        <v>1.1853999999999796</v>
      </c>
      <c r="K931" s="24">
        <f t="shared" si="372"/>
        <v>2.0733822995868874</v>
      </c>
      <c r="L931" s="79">
        <f t="shared" si="373"/>
        <v>0.88786546734992777</v>
      </c>
      <c r="M931" s="91">
        <f>'Uitgebreide invoer'!K931</f>
        <v>100</v>
      </c>
      <c r="N931" s="89">
        <f t="shared" si="351"/>
        <v>1.8853999999999795</v>
      </c>
      <c r="O931" s="93" t="str">
        <f>'Uitgebreide invoer'!L931</f>
        <v>Begroeiing volgt bodemverloop</v>
      </c>
      <c r="P931" s="23">
        <f t="shared" si="352"/>
        <v>0.7</v>
      </c>
      <c r="Q931" s="24">
        <f t="shared" si="353"/>
        <v>1.6690319568553802E-4</v>
      </c>
      <c r="R931" s="23">
        <f>'Uitgebreide invoer'!I931</f>
        <v>0</v>
      </c>
      <c r="S931" s="23">
        <f t="shared" si="354"/>
        <v>0</v>
      </c>
      <c r="T931" s="24">
        <f t="shared" si="374"/>
        <v>0.18786546734992782</v>
      </c>
      <c r="U931" s="23" t="str">
        <f>'Uitgebreide invoer'!J931</f>
        <v>Nee</v>
      </c>
      <c r="V931" s="23">
        <f t="shared" si="355"/>
        <v>0.2783787115538236</v>
      </c>
      <c r="W931" s="23">
        <f t="shared" si="356"/>
        <v>1.8773585754191706</v>
      </c>
      <c r="X931" s="23">
        <f t="shared" si="357"/>
        <v>0.14828212106026048</v>
      </c>
      <c r="Y931" s="23">
        <f t="shared" si="358"/>
        <v>2.2478961929886716</v>
      </c>
      <c r="Z931" s="23">
        <f t="shared" si="359"/>
        <v>4.4012444682439629</v>
      </c>
      <c r="AA931" s="23">
        <f t="shared" si="360"/>
        <v>0.51074104363158723</v>
      </c>
      <c r="AB931" s="23">
        <f t="shared" si="361"/>
        <v>1.9695174814348479</v>
      </c>
      <c r="AC931" s="23">
        <f t="shared" si="362"/>
        <v>2.6515966636214885</v>
      </c>
      <c r="AD931" s="23">
        <f t="shared" si="363"/>
        <v>393.90349628696958</v>
      </c>
      <c r="AE931" s="23">
        <f t="shared" si="364"/>
        <v>-0.1</v>
      </c>
      <c r="AF931" s="46">
        <f t="shared" si="365"/>
        <v>3.4299863952338583E-2</v>
      </c>
      <c r="AG931" s="23">
        <f t="shared" si="366"/>
        <v>0.65700136047661417</v>
      </c>
      <c r="AH931" s="23">
        <f t="shared" si="367"/>
        <v>1.7687288199690872</v>
      </c>
      <c r="AI931" s="155">
        <f t="shared" si="368"/>
        <v>3.4694917945958824E-2</v>
      </c>
      <c r="AJ931" s="155">
        <f t="shared" si="369"/>
        <v>6.5743752322001678E-2</v>
      </c>
      <c r="AK931" s="155">
        <f t="shared" si="370"/>
        <v>0.10043867026796049</v>
      </c>
      <c r="AL931" s="155">
        <f t="shared" si="371"/>
        <v>5.3886487423126832</v>
      </c>
    </row>
    <row r="932" spans="1:38" s="156" customFormat="1" x14ac:dyDescent="0.35">
      <c r="A932" s="23">
        <f>'Uitgebreide invoer'!A932</f>
        <v>649.60000000000309</v>
      </c>
      <c r="B932" s="23">
        <f t="shared" si="350"/>
        <v>0.70000000000004547</v>
      </c>
      <c r="C932" s="23">
        <f>'Uitgebreide invoer'!B932</f>
        <v>0.1</v>
      </c>
      <c r="D932" s="23" t="str">
        <f>'Uitgebreide invoer'!C932</f>
        <v>200 - Drijvend fonteinkruid</v>
      </c>
      <c r="E932" s="23">
        <f>'Uitgebreide invoer'!D932</f>
        <v>200</v>
      </c>
      <c r="F932" s="23">
        <f>'Uitgebreide invoer'!E932</f>
        <v>1.5</v>
      </c>
      <c r="G932" s="23">
        <f>'Uitgebreide invoer'!F932</f>
        <v>1.2</v>
      </c>
      <c r="H932" s="23">
        <f>'Uitgebreide invoer'!G932</f>
        <v>1.2</v>
      </c>
      <c r="I932" s="23">
        <f>'Uitgebreide invoer'!H932</f>
        <v>1</v>
      </c>
      <c r="J932" s="24">
        <f>J931+(+H932-I932)/(MAX('Invoerblad heterogene watergang'!$H$9:$H$17))*B932</f>
        <v>1.1855999999999796</v>
      </c>
      <c r="K932" s="24">
        <f t="shared" si="372"/>
        <v>2.0734991773145275</v>
      </c>
      <c r="L932" s="79">
        <f t="shared" si="373"/>
        <v>0.8877822995869078</v>
      </c>
      <c r="M932" s="91">
        <f>'Uitgebreide invoer'!K932</f>
        <v>100</v>
      </c>
      <c r="N932" s="89">
        <f t="shared" si="351"/>
        <v>1.8855999999999795</v>
      </c>
      <c r="O932" s="93" t="str">
        <f>'Uitgebreide invoer'!L932</f>
        <v>Begroeiing volgt bodemverloop</v>
      </c>
      <c r="P932" s="23">
        <f t="shared" si="352"/>
        <v>0.7</v>
      </c>
      <c r="Q932" s="24">
        <f t="shared" si="353"/>
        <v>1.6696818234280782E-4</v>
      </c>
      <c r="R932" s="23">
        <f>'Uitgebreide invoer'!I932</f>
        <v>0</v>
      </c>
      <c r="S932" s="23">
        <f t="shared" si="354"/>
        <v>0</v>
      </c>
      <c r="T932" s="24">
        <f t="shared" si="374"/>
        <v>0.18778229958690784</v>
      </c>
      <c r="U932" s="23" t="str">
        <f>'Uitgebreide invoer'!J932</f>
        <v>Nee</v>
      </c>
      <c r="V932" s="23">
        <f t="shared" si="355"/>
        <v>0.27823204756151021</v>
      </c>
      <c r="W932" s="23">
        <f t="shared" si="356"/>
        <v>1.8770587097851363</v>
      </c>
      <c r="X932" s="23">
        <f t="shared" si="357"/>
        <v>0.14822767455864977</v>
      </c>
      <c r="Y932" s="23">
        <f t="shared" si="358"/>
        <v>2.2475748766940167</v>
      </c>
      <c r="Z932" s="23">
        <f t="shared" si="359"/>
        <v>4.400944602609929</v>
      </c>
      <c r="AA932" s="23">
        <f t="shared" si="360"/>
        <v>0.51070283306022946</v>
      </c>
      <c r="AB932" s="23">
        <f t="shared" si="361"/>
        <v>1.9693428291325064</v>
      </c>
      <c r="AC932" s="23">
        <f t="shared" si="362"/>
        <v>2.6495508918220918</v>
      </c>
      <c r="AD932" s="23">
        <f t="shared" si="363"/>
        <v>393.86856582650125</v>
      </c>
      <c r="AE932" s="23">
        <f t="shared" si="364"/>
        <v>-0.1</v>
      </c>
      <c r="AF932" s="46">
        <f t="shared" si="365"/>
        <v>3.4280080982184838E-2</v>
      </c>
      <c r="AG932" s="23">
        <f t="shared" si="366"/>
        <v>0.65719919017815165</v>
      </c>
      <c r="AH932" s="23">
        <f t="shared" si="367"/>
        <v>1.7690498083429924</v>
      </c>
      <c r="AI932" s="155">
        <f t="shared" si="368"/>
        <v>3.4674983528472467E-2</v>
      </c>
      <c r="AJ932" s="155">
        <f t="shared" si="369"/>
        <v>6.5763518518019468E-2</v>
      </c>
      <c r="AK932" s="155">
        <f t="shared" si="370"/>
        <v>0.10043850204649193</v>
      </c>
      <c r="AL932" s="155">
        <f t="shared" si="371"/>
        <v>5.3886272391093364</v>
      </c>
    </row>
    <row r="933" spans="1:38" s="156" customFormat="1" x14ac:dyDescent="0.35">
      <c r="A933" s="23">
        <f>'Uitgebreide invoer'!A933</f>
        <v>650.30000000000314</v>
      </c>
      <c r="B933" s="23">
        <f t="shared" si="350"/>
        <v>0.70000000000004547</v>
      </c>
      <c r="C933" s="23">
        <f>'Uitgebreide invoer'!B933</f>
        <v>0.1</v>
      </c>
      <c r="D933" s="23" t="str">
        <f>'Uitgebreide invoer'!C933</f>
        <v>200 - Drijvend fonteinkruid</v>
      </c>
      <c r="E933" s="23">
        <f>'Uitgebreide invoer'!D933</f>
        <v>200</v>
      </c>
      <c r="F933" s="23">
        <f>'Uitgebreide invoer'!E933</f>
        <v>1.5</v>
      </c>
      <c r="G933" s="23">
        <f>'Uitgebreide invoer'!F933</f>
        <v>1.2</v>
      </c>
      <c r="H933" s="23">
        <f>'Uitgebreide invoer'!G933</f>
        <v>1.2</v>
      </c>
      <c r="I933" s="23">
        <f>'Uitgebreide invoer'!H933</f>
        <v>1</v>
      </c>
      <c r="J933" s="24">
        <f>J932+(+H933-I933)/(MAX('Invoerblad heterogene watergang'!$H$9:$H$17))*B933</f>
        <v>1.1857999999999795</v>
      </c>
      <c r="K933" s="24">
        <f t="shared" si="372"/>
        <v>2.0736161005174374</v>
      </c>
      <c r="L933" s="79">
        <f t="shared" si="373"/>
        <v>0.88769917731454795</v>
      </c>
      <c r="M933" s="91">
        <f>'Uitgebreide invoer'!K933</f>
        <v>100</v>
      </c>
      <c r="N933" s="89">
        <f t="shared" si="351"/>
        <v>1.8857999999999795</v>
      </c>
      <c r="O933" s="93" t="str">
        <f>'Uitgebreide invoer'!L933</f>
        <v>Begroeiing volgt bodemverloop</v>
      </c>
      <c r="P933" s="23">
        <f t="shared" si="352"/>
        <v>0.7</v>
      </c>
      <c r="Q933" s="24">
        <f t="shared" si="353"/>
        <v>1.6703314701426458E-4</v>
      </c>
      <c r="R933" s="23">
        <f>'Uitgebreide invoer'!I933</f>
        <v>0</v>
      </c>
      <c r="S933" s="23">
        <f t="shared" si="354"/>
        <v>0</v>
      </c>
      <c r="T933" s="24">
        <f t="shared" si="374"/>
        <v>0.18769917731454799</v>
      </c>
      <c r="U933" s="23" t="str">
        <f>'Uitgebreide invoer'!J933</f>
        <v>Nee</v>
      </c>
      <c r="V933" s="23">
        <f t="shared" si="355"/>
        <v>0.27808548452429482</v>
      </c>
      <c r="W933" s="23">
        <f t="shared" si="356"/>
        <v>1.8767590081700098</v>
      </c>
      <c r="X933" s="23">
        <f t="shared" si="357"/>
        <v>0.14817325150097477</v>
      </c>
      <c r="Y933" s="23">
        <f t="shared" si="358"/>
        <v>2.2472537568848452</v>
      </c>
      <c r="Z933" s="23">
        <f t="shared" si="359"/>
        <v>4.4006449009948021</v>
      </c>
      <c r="AA933" s="23">
        <f t="shared" si="360"/>
        <v>0.51066464289741598</v>
      </c>
      <c r="AB933" s="23">
        <f t="shared" si="361"/>
        <v>1.9691682723605504</v>
      </c>
      <c r="AC933" s="23">
        <f t="shared" si="362"/>
        <v>2.6475069650005358</v>
      </c>
      <c r="AD933" s="23">
        <f t="shared" si="363"/>
        <v>393.83365447211008</v>
      </c>
      <c r="AE933" s="23">
        <f t="shared" si="364"/>
        <v>-0.1</v>
      </c>
      <c r="AF933" s="46">
        <f t="shared" si="365"/>
        <v>3.4260308021988817E-2</v>
      </c>
      <c r="AG933" s="23">
        <f t="shared" si="366"/>
        <v>0.65739691978011183</v>
      </c>
      <c r="AH933" s="23">
        <f t="shared" si="367"/>
        <v>1.7693707048579026</v>
      </c>
      <c r="AI933" s="155">
        <f t="shared" si="368"/>
        <v>3.4655059143415927E-2</v>
      </c>
      <c r="AJ933" s="155">
        <f t="shared" si="369"/>
        <v>6.5783274706605041E-2</v>
      </c>
      <c r="AK933" s="155">
        <f t="shared" si="370"/>
        <v>0.10043833385002096</v>
      </c>
      <c r="AL933" s="155">
        <f t="shared" si="371"/>
        <v>5.3886060168761007</v>
      </c>
    </row>
    <row r="934" spans="1:38" s="156" customFormat="1" x14ac:dyDescent="0.35">
      <c r="A934" s="23">
        <f>'Uitgebreide invoer'!A934</f>
        <v>651.00000000000318</v>
      </c>
      <c r="B934" s="23">
        <f t="shared" si="350"/>
        <v>0.70000000000004547</v>
      </c>
      <c r="C934" s="23">
        <f>'Uitgebreide invoer'!B934</f>
        <v>0.1</v>
      </c>
      <c r="D934" s="23" t="str">
        <f>'Uitgebreide invoer'!C934</f>
        <v>200 - Drijvend fonteinkruid</v>
      </c>
      <c r="E934" s="23">
        <f>'Uitgebreide invoer'!D934</f>
        <v>200</v>
      </c>
      <c r="F934" s="23">
        <f>'Uitgebreide invoer'!E934</f>
        <v>1.5</v>
      </c>
      <c r="G934" s="23">
        <f>'Uitgebreide invoer'!F934</f>
        <v>1.2</v>
      </c>
      <c r="H934" s="23">
        <f>'Uitgebreide invoer'!G934</f>
        <v>1.2</v>
      </c>
      <c r="I934" s="23">
        <f>'Uitgebreide invoer'!H934</f>
        <v>1</v>
      </c>
      <c r="J934" s="24">
        <f>J933+(+H934-I934)/(MAX('Invoerblad heterogene watergang'!$H$9:$H$17))*B934</f>
        <v>1.1859999999999795</v>
      </c>
      <c r="K934" s="24">
        <f t="shared" si="372"/>
        <v>2.0737330691802147</v>
      </c>
      <c r="L934" s="79">
        <f t="shared" si="373"/>
        <v>0.88761610051745787</v>
      </c>
      <c r="M934" s="91">
        <f>'Uitgebreide invoer'!K934</f>
        <v>100</v>
      </c>
      <c r="N934" s="89">
        <f t="shared" si="351"/>
        <v>1.8859999999999795</v>
      </c>
      <c r="O934" s="93" t="str">
        <f>'Uitgebreide invoer'!L934</f>
        <v>Begroeiing volgt bodemverloop</v>
      </c>
      <c r="P934" s="23">
        <f t="shared" si="352"/>
        <v>0.7</v>
      </c>
      <c r="Q934" s="24">
        <f t="shared" si="353"/>
        <v>1.670980896821466E-4</v>
      </c>
      <c r="R934" s="23">
        <f>'Uitgebreide invoer'!I934</f>
        <v>0</v>
      </c>
      <c r="S934" s="23">
        <f t="shared" si="354"/>
        <v>0</v>
      </c>
      <c r="T934" s="24">
        <f t="shared" si="374"/>
        <v>0.18761610051745792</v>
      </c>
      <c r="U934" s="23" t="str">
        <f>'Uitgebreide invoer'!J934</f>
        <v>Nee</v>
      </c>
      <c r="V934" s="23">
        <f t="shared" si="355"/>
        <v>0.27793902238101476</v>
      </c>
      <c r="W934" s="23">
        <f t="shared" si="356"/>
        <v>1.8764594705183004</v>
      </c>
      <c r="X934" s="23">
        <f t="shared" si="357"/>
        <v>0.14811885188452523</v>
      </c>
      <c r="Y934" s="23">
        <f t="shared" si="358"/>
        <v>2.2469328334676759</v>
      </c>
      <c r="Z934" s="23">
        <f t="shared" si="359"/>
        <v>4.4003453633430922</v>
      </c>
      <c r="AA934" s="23">
        <f t="shared" si="360"/>
        <v>0.51062647313678222</v>
      </c>
      <c r="AB934" s="23">
        <f t="shared" si="361"/>
        <v>1.9689938110866612</v>
      </c>
      <c r="AC934" s="23">
        <f t="shared" si="362"/>
        <v>2.6454648815840498</v>
      </c>
      <c r="AD934" s="23">
        <f t="shared" si="363"/>
        <v>393.79876221733224</v>
      </c>
      <c r="AE934" s="23">
        <f t="shared" si="364"/>
        <v>-0.1</v>
      </c>
      <c r="AF934" s="46">
        <f t="shared" si="365"/>
        <v>3.4240545073808387E-2</v>
      </c>
      <c r="AG934" s="23">
        <f t="shared" si="366"/>
        <v>0.65759454926191618</v>
      </c>
      <c r="AH934" s="23">
        <f t="shared" si="367"/>
        <v>1.7696915095373769</v>
      </c>
      <c r="AI934" s="155">
        <f t="shared" si="368"/>
        <v>3.4635144792933954E-2</v>
      </c>
      <c r="AJ934" s="155">
        <f t="shared" si="369"/>
        <v>6.5803020885710106E-2</v>
      </c>
      <c r="AK934" s="155">
        <f t="shared" si="370"/>
        <v>0.10043816567864405</v>
      </c>
      <c r="AL934" s="155">
        <f t="shared" si="371"/>
        <v>5.3885850752391615</v>
      </c>
    </row>
    <row r="935" spans="1:38" s="156" customFormat="1" x14ac:dyDescent="0.35">
      <c r="A935" s="23">
        <f>'Uitgebreide invoer'!A935</f>
        <v>651.70000000000323</v>
      </c>
      <c r="B935" s="23">
        <f t="shared" si="350"/>
        <v>0.70000000000004547</v>
      </c>
      <c r="C935" s="23">
        <f>'Uitgebreide invoer'!B935</f>
        <v>0.1</v>
      </c>
      <c r="D935" s="23" t="str">
        <f>'Uitgebreide invoer'!C935</f>
        <v>200 - Drijvend fonteinkruid</v>
      </c>
      <c r="E935" s="23">
        <f>'Uitgebreide invoer'!D935</f>
        <v>200</v>
      </c>
      <c r="F935" s="23">
        <f>'Uitgebreide invoer'!E935</f>
        <v>1.5</v>
      </c>
      <c r="G935" s="23">
        <f>'Uitgebreide invoer'!F935</f>
        <v>1.2</v>
      </c>
      <c r="H935" s="23">
        <f>'Uitgebreide invoer'!G935</f>
        <v>1.2</v>
      </c>
      <c r="I935" s="23">
        <f>'Uitgebreide invoer'!H935</f>
        <v>1</v>
      </c>
      <c r="J935" s="24">
        <f>J934+(+H935-I935)/(MAX('Invoerblad heterogene watergang'!$H$9:$H$17))*B935</f>
        <v>1.1861999999999795</v>
      </c>
      <c r="K935" s="24">
        <f t="shared" si="372"/>
        <v>2.0738500832874447</v>
      </c>
      <c r="L935" s="79">
        <f t="shared" si="373"/>
        <v>0.88753306918023522</v>
      </c>
      <c r="M935" s="91">
        <f>'Uitgebreide invoer'!K935</f>
        <v>100</v>
      </c>
      <c r="N935" s="89">
        <f t="shared" si="351"/>
        <v>1.8861999999999794</v>
      </c>
      <c r="O935" s="93" t="str">
        <f>'Uitgebreide invoer'!L935</f>
        <v>Begroeiing volgt bodemverloop</v>
      </c>
      <c r="P935" s="23">
        <f t="shared" si="352"/>
        <v>0.7</v>
      </c>
      <c r="Q935" s="24">
        <f t="shared" si="353"/>
        <v>1.6716301032873845E-4</v>
      </c>
      <c r="R935" s="23">
        <f>'Uitgebreide invoer'!I935</f>
        <v>0</v>
      </c>
      <c r="S935" s="23">
        <f t="shared" si="354"/>
        <v>0</v>
      </c>
      <c r="T935" s="24">
        <f t="shared" si="374"/>
        <v>0.18753306918023527</v>
      </c>
      <c r="U935" s="23" t="str">
        <f>'Uitgebreide invoer'!J935</f>
        <v>Nee</v>
      </c>
      <c r="V935" s="23">
        <f t="shared" si="355"/>
        <v>0.27779266107052064</v>
      </c>
      <c r="W935" s="23">
        <f t="shared" si="356"/>
        <v>1.8761600967744738</v>
      </c>
      <c r="X935" s="23">
        <f t="shared" si="357"/>
        <v>0.14806447570658096</v>
      </c>
      <c r="Y935" s="23">
        <f t="shared" si="358"/>
        <v>2.2466121063490143</v>
      </c>
      <c r="Z935" s="23">
        <f t="shared" si="359"/>
        <v>4.4000459895992661</v>
      </c>
      <c r="AA935" s="23">
        <f t="shared" si="360"/>
        <v>0.51058832377195773</v>
      </c>
      <c r="AB935" s="23">
        <f t="shared" si="361"/>
        <v>1.9688194452784937</v>
      </c>
      <c r="AC935" s="23">
        <f t="shared" si="362"/>
        <v>2.6434246400008186</v>
      </c>
      <c r="AD935" s="23">
        <f t="shared" si="363"/>
        <v>393.76388905569877</v>
      </c>
      <c r="AE935" s="23">
        <f t="shared" si="364"/>
        <v>-0.1</v>
      </c>
      <c r="AF935" s="46">
        <f t="shared" si="365"/>
        <v>3.422079213968577E-2</v>
      </c>
      <c r="AG935" s="23">
        <f t="shared" si="366"/>
        <v>0.65779207860314237</v>
      </c>
      <c r="AH935" s="23">
        <f t="shared" si="367"/>
        <v>1.7700122224050729</v>
      </c>
      <c r="AI935" s="155">
        <f t="shared" si="368"/>
        <v>3.4615240479155519E-2</v>
      </c>
      <c r="AJ935" s="155">
        <f t="shared" si="369"/>
        <v>6.5822757053301997E-2</v>
      </c>
      <c r="AK935" s="155">
        <f t="shared" si="370"/>
        <v>0.10043799753245752</v>
      </c>
      <c r="AL935" s="155">
        <f t="shared" si="371"/>
        <v>5.3885644138249562</v>
      </c>
    </row>
    <row r="936" spans="1:38" s="156" customFormat="1" x14ac:dyDescent="0.35">
      <c r="A936" s="23">
        <f>'Uitgebreide invoer'!A936</f>
        <v>652.40000000000327</v>
      </c>
      <c r="B936" s="23">
        <f t="shared" si="350"/>
        <v>0.70000000000004547</v>
      </c>
      <c r="C936" s="23">
        <f>'Uitgebreide invoer'!B936</f>
        <v>0.1</v>
      </c>
      <c r="D936" s="23" t="str">
        <f>'Uitgebreide invoer'!C936</f>
        <v>200 - Drijvend fonteinkruid</v>
      </c>
      <c r="E936" s="23">
        <f>'Uitgebreide invoer'!D936</f>
        <v>200</v>
      </c>
      <c r="F936" s="23">
        <f>'Uitgebreide invoer'!E936</f>
        <v>1.5</v>
      </c>
      <c r="G936" s="23">
        <f>'Uitgebreide invoer'!F936</f>
        <v>1.2</v>
      </c>
      <c r="H936" s="23">
        <f>'Uitgebreide invoer'!G936</f>
        <v>1.2</v>
      </c>
      <c r="I936" s="23">
        <f>'Uitgebreide invoer'!H936</f>
        <v>1</v>
      </c>
      <c r="J936" s="24">
        <f>J935+(+H936-I936)/(MAX('Invoerblad heterogene watergang'!$H$9:$H$17))*B936</f>
        <v>1.1863999999999795</v>
      </c>
      <c r="K936" s="24">
        <f t="shared" si="372"/>
        <v>2.0739671428237001</v>
      </c>
      <c r="L936" s="79">
        <f t="shared" si="373"/>
        <v>0.88745008328746522</v>
      </c>
      <c r="M936" s="91">
        <f>'Uitgebreide invoer'!K936</f>
        <v>100</v>
      </c>
      <c r="N936" s="89">
        <f t="shared" si="351"/>
        <v>1.8863999999999794</v>
      </c>
      <c r="O936" s="93" t="str">
        <f>'Uitgebreide invoer'!L936</f>
        <v>Begroeiing volgt bodemverloop</v>
      </c>
      <c r="P936" s="23">
        <f t="shared" si="352"/>
        <v>0.7</v>
      </c>
      <c r="Q936" s="24">
        <f t="shared" si="353"/>
        <v>1.6722790893637171E-4</v>
      </c>
      <c r="R936" s="23">
        <f>'Uitgebreide invoer'!I936</f>
        <v>0</v>
      </c>
      <c r="S936" s="23">
        <f t="shared" si="354"/>
        <v>0</v>
      </c>
      <c r="T936" s="24">
        <f t="shared" si="374"/>
        <v>0.18745008328746526</v>
      </c>
      <c r="U936" s="23" t="str">
        <f>'Uitgebreide invoer'!J936</f>
        <v>Nee</v>
      </c>
      <c r="V936" s="23">
        <f t="shared" si="355"/>
        <v>0.27764640053167478</v>
      </c>
      <c r="W936" s="23">
        <f t="shared" si="356"/>
        <v>1.8758608868829514</v>
      </c>
      <c r="X936" s="23">
        <f t="shared" si="357"/>
        <v>0.14801012296441104</v>
      </c>
      <c r="Y936" s="23">
        <f t="shared" si="358"/>
        <v>2.2462915754353521</v>
      </c>
      <c r="Z936" s="23">
        <f t="shared" si="359"/>
        <v>4.3997467797077432</v>
      </c>
      <c r="AA936" s="23">
        <f t="shared" si="360"/>
        <v>0.51055019479656594</v>
      </c>
      <c r="AB936" s="23">
        <f t="shared" si="361"/>
        <v>1.9686451749036773</v>
      </c>
      <c r="AC936" s="23">
        <f t="shared" si="362"/>
        <v>2.6413862386799556</v>
      </c>
      <c r="AD936" s="23">
        <f t="shared" si="363"/>
        <v>393.72903498073543</v>
      </c>
      <c r="AE936" s="23">
        <f t="shared" si="364"/>
        <v>-0.1</v>
      </c>
      <c r="AF936" s="46">
        <f t="shared" si="365"/>
        <v>3.4201049221647323E-2</v>
      </c>
      <c r="AG936" s="23">
        <f t="shared" si="366"/>
        <v>0.65798950778352683</v>
      </c>
      <c r="AH936" s="23">
        <f t="shared" si="367"/>
        <v>1.7703328434847485</v>
      </c>
      <c r="AI936" s="155">
        <f t="shared" si="368"/>
        <v>3.4595346204193564E-2</v>
      </c>
      <c r="AJ936" s="155">
        <f t="shared" si="369"/>
        <v>6.5842483207363939E-2</v>
      </c>
      <c r="AK936" s="155">
        <f t="shared" si="370"/>
        <v>0.1004378294115575</v>
      </c>
      <c r="AL936" s="155">
        <f t="shared" si="371"/>
        <v>5.3885440322601577</v>
      </c>
    </row>
    <row r="937" spans="1:38" s="156" customFormat="1" x14ac:dyDescent="0.35">
      <c r="A937" s="23">
        <f>'Uitgebreide invoer'!A937</f>
        <v>653.10000000000332</v>
      </c>
      <c r="B937" s="23">
        <f t="shared" si="350"/>
        <v>0.70000000000004547</v>
      </c>
      <c r="C937" s="23">
        <f>'Uitgebreide invoer'!B937</f>
        <v>0.1</v>
      </c>
      <c r="D937" s="23" t="str">
        <f>'Uitgebreide invoer'!C937</f>
        <v>200 - Drijvend fonteinkruid</v>
      </c>
      <c r="E937" s="23">
        <f>'Uitgebreide invoer'!D937</f>
        <v>200</v>
      </c>
      <c r="F937" s="23">
        <f>'Uitgebreide invoer'!E937</f>
        <v>1.5</v>
      </c>
      <c r="G937" s="23">
        <f>'Uitgebreide invoer'!F937</f>
        <v>1.2</v>
      </c>
      <c r="H937" s="23">
        <f>'Uitgebreide invoer'!G937</f>
        <v>1.2</v>
      </c>
      <c r="I937" s="23">
        <f>'Uitgebreide invoer'!H937</f>
        <v>1</v>
      </c>
      <c r="J937" s="24">
        <f>J936+(+H937-I937)/(MAX('Invoerblad heterogene watergang'!$H$9:$H$17))*B937</f>
        <v>1.1865999999999794</v>
      </c>
      <c r="K937" s="24">
        <f t="shared" si="372"/>
        <v>2.0740842477735413</v>
      </c>
      <c r="L937" s="79">
        <f t="shared" si="373"/>
        <v>0.88736714282372064</v>
      </c>
      <c r="M937" s="91">
        <f>'Uitgebreide invoer'!K937</f>
        <v>100</v>
      </c>
      <c r="N937" s="89">
        <f t="shared" si="351"/>
        <v>1.8865999999999794</v>
      </c>
      <c r="O937" s="93" t="str">
        <f>'Uitgebreide invoer'!L937</f>
        <v>Begroeiing volgt bodemverloop</v>
      </c>
      <c r="P937" s="23">
        <f t="shared" si="352"/>
        <v>0.7</v>
      </c>
      <c r="Q937" s="24">
        <f t="shared" si="353"/>
        <v>1.6729278548742457E-4</v>
      </c>
      <c r="R937" s="23">
        <f>'Uitgebreide invoer'!I937</f>
        <v>0</v>
      </c>
      <c r="S937" s="23">
        <f t="shared" si="354"/>
        <v>0</v>
      </c>
      <c r="T937" s="24">
        <f t="shared" si="374"/>
        <v>0.18736714282372069</v>
      </c>
      <c r="U937" s="23" t="str">
        <f>'Uitgebreide invoer'!J937</f>
        <v>Nee</v>
      </c>
      <c r="V937" s="23">
        <f t="shared" si="355"/>
        <v>0.27750024070335166</v>
      </c>
      <c r="W937" s="23">
        <f t="shared" si="356"/>
        <v>1.8755618407881096</v>
      </c>
      <c r="X937" s="23">
        <f t="shared" si="357"/>
        <v>0.14795579365527414</v>
      </c>
      <c r="Y937" s="23">
        <f t="shared" si="358"/>
        <v>2.2459712406331649</v>
      </c>
      <c r="Z937" s="23">
        <f t="shared" si="359"/>
        <v>4.3994477336129014</v>
      </c>
      <c r="AA937" s="23">
        <f t="shared" si="360"/>
        <v>0.51051208620422339</v>
      </c>
      <c r="AB937" s="23">
        <f t="shared" si="361"/>
        <v>1.9684709999298131</v>
      </c>
      <c r="AC937" s="23">
        <f t="shared" si="362"/>
        <v>2.639349676051514</v>
      </c>
      <c r="AD937" s="23">
        <f t="shared" si="363"/>
        <v>393.6941999859626</v>
      </c>
      <c r="AE937" s="23">
        <f t="shared" si="364"/>
        <v>-0.1</v>
      </c>
      <c r="AF937" s="46">
        <f t="shared" si="365"/>
        <v>3.4181316321703625E-2</v>
      </c>
      <c r="AG937" s="23">
        <f t="shared" si="366"/>
        <v>0.65818683678296375</v>
      </c>
      <c r="AH937" s="23">
        <f t="shared" si="367"/>
        <v>1.7706533728002607</v>
      </c>
      <c r="AI937" s="155">
        <f t="shared" si="368"/>
        <v>3.457546197014514E-2</v>
      </c>
      <c r="AJ937" s="155">
        <f t="shared" si="369"/>
        <v>6.5862199345894865E-2</v>
      </c>
      <c r="AK937" s="155">
        <f t="shared" si="370"/>
        <v>0.10043766131604001</v>
      </c>
      <c r="AL937" s="155">
        <f t="shared" si="371"/>
        <v>5.3885239301716945</v>
      </c>
    </row>
    <row r="938" spans="1:38" s="156" customFormat="1" x14ac:dyDescent="0.35">
      <c r="A938" s="23">
        <f>'Uitgebreide invoer'!A938</f>
        <v>653.80000000000337</v>
      </c>
      <c r="B938" s="23">
        <f t="shared" si="350"/>
        <v>0.70000000000004547</v>
      </c>
      <c r="C938" s="23">
        <f>'Uitgebreide invoer'!B938</f>
        <v>0.1</v>
      </c>
      <c r="D938" s="23" t="str">
        <f>'Uitgebreide invoer'!C938</f>
        <v>200 - Drijvend fonteinkruid</v>
      </c>
      <c r="E938" s="23">
        <f>'Uitgebreide invoer'!D938</f>
        <v>200</v>
      </c>
      <c r="F938" s="23">
        <f>'Uitgebreide invoer'!E938</f>
        <v>1.5</v>
      </c>
      <c r="G938" s="23">
        <f>'Uitgebreide invoer'!F938</f>
        <v>1.2</v>
      </c>
      <c r="H938" s="23">
        <f>'Uitgebreide invoer'!G938</f>
        <v>1.2</v>
      </c>
      <c r="I938" s="23">
        <f>'Uitgebreide invoer'!H938</f>
        <v>1</v>
      </c>
      <c r="J938" s="24">
        <f>J937+(+H938-I938)/(MAX('Invoerblad heterogene watergang'!$H$9:$H$17))*B938</f>
        <v>1.1867999999999794</v>
      </c>
      <c r="K938" s="24">
        <f t="shared" si="372"/>
        <v>2.0742013981215162</v>
      </c>
      <c r="L938" s="79">
        <f t="shared" si="373"/>
        <v>0.88728424777356185</v>
      </c>
      <c r="M938" s="91">
        <f>'Uitgebreide invoer'!K938</f>
        <v>100</v>
      </c>
      <c r="N938" s="89">
        <f t="shared" si="351"/>
        <v>1.8867999999999794</v>
      </c>
      <c r="O938" s="93" t="str">
        <f>'Uitgebreide invoer'!L938</f>
        <v>Begroeiing volgt bodemverloop</v>
      </c>
      <c r="P938" s="23">
        <f t="shared" si="352"/>
        <v>0.7</v>
      </c>
      <c r="Q938" s="24">
        <f t="shared" si="353"/>
        <v>1.6735763996432196E-4</v>
      </c>
      <c r="R938" s="23">
        <f>'Uitgebreide invoer'!I938</f>
        <v>0</v>
      </c>
      <c r="S938" s="23">
        <f t="shared" si="354"/>
        <v>0</v>
      </c>
      <c r="T938" s="24">
        <f t="shared" si="374"/>
        <v>0.1872842477735619</v>
      </c>
      <c r="U938" s="23" t="str">
        <f>'Uitgebreide invoer'!J938</f>
        <v>Nee</v>
      </c>
      <c r="V938" s="23">
        <f t="shared" si="355"/>
        <v>0.27735418152443764</v>
      </c>
      <c r="W938" s="23">
        <f t="shared" si="356"/>
        <v>1.8752629584342797</v>
      </c>
      <c r="X938" s="23">
        <f t="shared" si="357"/>
        <v>0.14790148777641829</v>
      </c>
      <c r="Y938" s="23">
        <f t="shared" si="358"/>
        <v>2.2456511018489174</v>
      </c>
      <c r="Z938" s="23">
        <f t="shared" si="359"/>
        <v>4.3991488512590724</v>
      </c>
      <c r="AA938" s="23">
        <f t="shared" si="360"/>
        <v>0.51047399798854132</v>
      </c>
      <c r="AB938" s="23">
        <f t="shared" si="361"/>
        <v>1.9682969203244798</v>
      </c>
      <c r="AC938" s="23">
        <f t="shared" si="362"/>
        <v>2.6373149505464757</v>
      </c>
      <c r="AD938" s="23">
        <f t="shared" si="363"/>
        <v>393.65938406489596</v>
      </c>
      <c r="AE938" s="23">
        <f t="shared" si="364"/>
        <v>-0.1</v>
      </c>
      <c r="AF938" s="46">
        <f t="shared" si="365"/>
        <v>3.4161593441849387E-2</v>
      </c>
      <c r="AG938" s="23">
        <f t="shared" si="366"/>
        <v>0.65838406558150619</v>
      </c>
      <c r="AH938" s="23">
        <f t="shared" si="367"/>
        <v>1.7709738103755654</v>
      </c>
      <c r="AI938" s="155">
        <f t="shared" si="368"/>
        <v>3.4555587779091283E-2</v>
      </c>
      <c r="AJ938" s="155">
        <f t="shared" si="369"/>
        <v>6.5881905466909599E-2</v>
      </c>
      <c r="AK938" s="155">
        <f t="shared" si="370"/>
        <v>0.10043749324600088</v>
      </c>
      <c r="AL938" s="155">
        <f t="shared" si="371"/>
        <v>5.3885041071867299</v>
      </c>
    </row>
    <row r="939" spans="1:38" s="156" customFormat="1" x14ac:dyDescent="0.35">
      <c r="A939" s="23">
        <f>'Uitgebreide invoer'!A939</f>
        <v>654.50000000000341</v>
      </c>
      <c r="B939" s="23">
        <f t="shared" si="350"/>
        <v>0.70000000000004547</v>
      </c>
      <c r="C939" s="23">
        <f>'Uitgebreide invoer'!B939</f>
        <v>0.1</v>
      </c>
      <c r="D939" s="23" t="str">
        <f>'Uitgebreide invoer'!C939</f>
        <v>200 - Drijvend fonteinkruid</v>
      </c>
      <c r="E939" s="23">
        <f>'Uitgebreide invoer'!D939</f>
        <v>200</v>
      </c>
      <c r="F939" s="23">
        <f>'Uitgebreide invoer'!E939</f>
        <v>1.5</v>
      </c>
      <c r="G939" s="23">
        <f>'Uitgebreide invoer'!F939</f>
        <v>1.2</v>
      </c>
      <c r="H939" s="23">
        <f>'Uitgebreide invoer'!G939</f>
        <v>1.2</v>
      </c>
      <c r="I939" s="23">
        <f>'Uitgebreide invoer'!H939</f>
        <v>1</v>
      </c>
      <c r="J939" s="24">
        <f>J938+(+H939-I939)/(MAX('Invoerblad heterogene watergang'!$H$9:$H$17))*B939</f>
        <v>1.1869999999999794</v>
      </c>
      <c r="K939" s="24">
        <f t="shared" si="372"/>
        <v>2.0743185938521607</v>
      </c>
      <c r="L939" s="79">
        <f t="shared" si="373"/>
        <v>0.88720139812153676</v>
      </c>
      <c r="M939" s="91">
        <f>'Uitgebreide invoer'!K939</f>
        <v>100</v>
      </c>
      <c r="N939" s="89">
        <f t="shared" si="351"/>
        <v>1.8869999999999794</v>
      </c>
      <c r="O939" s="93" t="str">
        <f>'Uitgebreide invoer'!L939</f>
        <v>Begroeiing volgt bodemverloop</v>
      </c>
      <c r="P939" s="23">
        <f t="shared" si="352"/>
        <v>0.7</v>
      </c>
      <c r="Q939" s="24">
        <f t="shared" si="353"/>
        <v>1.6742247234953554E-4</v>
      </c>
      <c r="R939" s="23">
        <f>'Uitgebreide invoer'!I939</f>
        <v>0</v>
      </c>
      <c r="S939" s="23">
        <f t="shared" si="354"/>
        <v>0</v>
      </c>
      <c r="T939" s="24">
        <f t="shared" si="374"/>
        <v>0.1872013981215368</v>
      </c>
      <c r="U939" s="23" t="str">
        <f>'Uitgebreide invoer'!J939</f>
        <v>Nee</v>
      </c>
      <c r="V939" s="23">
        <f t="shared" si="355"/>
        <v>0.27720822293383129</v>
      </c>
      <c r="W939" s="23">
        <f t="shared" si="356"/>
        <v>1.8749642397657489</v>
      </c>
      <c r="X939" s="23">
        <f t="shared" si="357"/>
        <v>0.14784720532508111</v>
      </c>
      <c r="Y939" s="23">
        <f t="shared" si="358"/>
        <v>2.2453311589890586</v>
      </c>
      <c r="Z939" s="23">
        <f t="shared" si="359"/>
        <v>4.3988501325905416</v>
      </c>
      <c r="AA939" s="23">
        <f t="shared" si="360"/>
        <v>0.51043593014312427</v>
      </c>
      <c r="AB939" s="23">
        <f t="shared" si="361"/>
        <v>1.9681229360552273</v>
      </c>
      <c r="AC939" s="23">
        <f t="shared" si="362"/>
        <v>2.6352820605967628</v>
      </c>
      <c r="AD939" s="23">
        <f t="shared" si="363"/>
        <v>393.62458721104542</v>
      </c>
      <c r="AE939" s="23">
        <f t="shared" si="364"/>
        <v>-0.1</v>
      </c>
      <c r="AF939" s="46">
        <f t="shared" si="365"/>
        <v>3.4141880584063637E-2</v>
      </c>
      <c r="AG939" s="23">
        <f t="shared" si="366"/>
        <v>0.65858119415936356</v>
      </c>
      <c r="AH939" s="23">
        <f t="shared" si="367"/>
        <v>1.771294156234718</v>
      </c>
      <c r="AI939" s="155">
        <f t="shared" si="368"/>
        <v>3.4535723633097183E-2</v>
      </c>
      <c r="AJ939" s="155">
        <f t="shared" si="369"/>
        <v>6.5901601568438592E-2</v>
      </c>
      <c r="AK939" s="155">
        <f t="shared" si="370"/>
        <v>0.10043732520153578</v>
      </c>
      <c r="AL939" s="155">
        <f t="shared" si="371"/>
        <v>5.3884845629326765</v>
      </c>
    </row>
    <row r="940" spans="1:38" s="156" customFormat="1" x14ac:dyDescent="0.35">
      <c r="A940" s="23">
        <f>'Uitgebreide invoer'!A940</f>
        <v>655.20000000000346</v>
      </c>
      <c r="B940" s="23">
        <f t="shared" si="350"/>
        <v>0.70000000000004547</v>
      </c>
      <c r="C940" s="23">
        <f>'Uitgebreide invoer'!B940</f>
        <v>0.1</v>
      </c>
      <c r="D940" s="23" t="str">
        <f>'Uitgebreide invoer'!C940</f>
        <v>200 - Drijvend fonteinkruid</v>
      </c>
      <c r="E940" s="23">
        <f>'Uitgebreide invoer'!D940</f>
        <v>200</v>
      </c>
      <c r="F940" s="23">
        <f>'Uitgebreide invoer'!E940</f>
        <v>1.5</v>
      </c>
      <c r="G940" s="23">
        <f>'Uitgebreide invoer'!F940</f>
        <v>1.2</v>
      </c>
      <c r="H940" s="23">
        <f>'Uitgebreide invoer'!G940</f>
        <v>1.2</v>
      </c>
      <c r="I940" s="23">
        <f>'Uitgebreide invoer'!H940</f>
        <v>1</v>
      </c>
      <c r="J940" s="24">
        <f>J939+(+H940-I940)/(MAX('Invoerblad heterogene watergang'!$H$9:$H$17))*B940</f>
        <v>1.1871999999999794</v>
      </c>
      <c r="K940" s="24">
        <f t="shared" si="372"/>
        <v>2.0744358349499987</v>
      </c>
      <c r="L940" s="79">
        <f t="shared" si="373"/>
        <v>0.88711859385218128</v>
      </c>
      <c r="M940" s="91">
        <f>'Uitgebreide invoer'!K940</f>
        <v>100</v>
      </c>
      <c r="N940" s="89">
        <f t="shared" si="351"/>
        <v>1.8871999999999793</v>
      </c>
      <c r="O940" s="93" t="str">
        <f>'Uitgebreide invoer'!L940</f>
        <v>Begroeiing volgt bodemverloop</v>
      </c>
      <c r="P940" s="23">
        <f t="shared" si="352"/>
        <v>0.7</v>
      </c>
      <c r="Q940" s="24">
        <f t="shared" si="353"/>
        <v>1.6748728262558357E-4</v>
      </c>
      <c r="R940" s="23">
        <f>'Uitgebreide invoer'!I940</f>
        <v>0</v>
      </c>
      <c r="S940" s="23">
        <f t="shared" si="354"/>
        <v>0</v>
      </c>
      <c r="T940" s="24">
        <f t="shared" si="374"/>
        <v>0.18711859385218133</v>
      </c>
      <c r="U940" s="23" t="str">
        <f>'Uitgebreide invoer'!J940</f>
        <v>Nee</v>
      </c>
      <c r="V940" s="23">
        <f t="shared" si="355"/>
        <v>0.277062364870444</v>
      </c>
      <c r="W940" s="23">
        <f t="shared" si="356"/>
        <v>1.8746656847267604</v>
      </c>
      <c r="X940" s="23">
        <f t="shared" si="357"/>
        <v>0.14779294629848996</v>
      </c>
      <c r="Y940" s="23">
        <f t="shared" si="358"/>
        <v>2.2450114119600246</v>
      </c>
      <c r="Z940" s="23">
        <f t="shared" si="359"/>
        <v>4.3985515775515527</v>
      </c>
      <c r="AA940" s="23">
        <f t="shared" si="360"/>
        <v>0.51039788266157082</v>
      </c>
      <c r="AB940" s="23">
        <f t="shared" si="361"/>
        <v>1.9679490470895806</v>
      </c>
      <c r="AC940" s="23">
        <f t="shared" si="362"/>
        <v>2.6332510046352402</v>
      </c>
      <c r="AD940" s="23">
        <f t="shared" si="363"/>
        <v>393.58980941791611</v>
      </c>
      <c r="AE940" s="23">
        <f t="shared" si="364"/>
        <v>-0.1</v>
      </c>
      <c r="AF940" s="46">
        <f t="shared" si="365"/>
        <v>3.4122177750309721E-2</v>
      </c>
      <c r="AG940" s="23">
        <f t="shared" si="366"/>
        <v>0.65877822249690277</v>
      </c>
      <c r="AH940" s="23">
        <f t="shared" si="367"/>
        <v>1.7716144104018712</v>
      </c>
      <c r="AI940" s="155">
        <f t="shared" si="368"/>
        <v>3.4515869534212221E-2</v>
      </c>
      <c r="AJ940" s="155">
        <f t="shared" si="369"/>
        <v>6.5921287648528087E-2</v>
      </c>
      <c r="AK940" s="155">
        <f t="shared" si="370"/>
        <v>0.10043715718274031</v>
      </c>
      <c r="AL940" s="155">
        <f t="shared" si="371"/>
        <v>5.388465297037194</v>
      </c>
    </row>
    <row r="941" spans="1:38" s="156" customFormat="1" x14ac:dyDescent="0.35">
      <c r="A941" s="23">
        <f>'Uitgebreide invoer'!A941</f>
        <v>655.9000000000035</v>
      </c>
      <c r="B941" s="23">
        <f t="shared" si="350"/>
        <v>0.70000000000004547</v>
      </c>
      <c r="C941" s="23">
        <f>'Uitgebreide invoer'!B941</f>
        <v>0.1</v>
      </c>
      <c r="D941" s="23" t="str">
        <f>'Uitgebreide invoer'!C941</f>
        <v>200 - Drijvend fonteinkruid</v>
      </c>
      <c r="E941" s="23">
        <f>'Uitgebreide invoer'!D941</f>
        <v>200</v>
      </c>
      <c r="F941" s="23">
        <f>'Uitgebreide invoer'!E941</f>
        <v>1.5</v>
      </c>
      <c r="G941" s="23">
        <f>'Uitgebreide invoer'!F941</f>
        <v>1.2</v>
      </c>
      <c r="H941" s="23">
        <f>'Uitgebreide invoer'!G941</f>
        <v>1.2</v>
      </c>
      <c r="I941" s="23">
        <f>'Uitgebreide invoer'!H941</f>
        <v>1</v>
      </c>
      <c r="J941" s="24">
        <f>J940+(+H941-I941)/(MAX('Invoerblad heterogene watergang'!$H$9:$H$17))*B941</f>
        <v>1.1873999999999794</v>
      </c>
      <c r="K941" s="24">
        <f t="shared" si="372"/>
        <v>2.0745531213995414</v>
      </c>
      <c r="L941" s="79">
        <f t="shared" si="373"/>
        <v>0.88703583495001936</v>
      </c>
      <c r="M941" s="91">
        <f>'Uitgebreide invoer'!K941</f>
        <v>100</v>
      </c>
      <c r="N941" s="89">
        <f t="shared" si="351"/>
        <v>1.8873999999999793</v>
      </c>
      <c r="O941" s="93" t="str">
        <f>'Uitgebreide invoer'!L941</f>
        <v>Begroeiing volgt bodemverloop</v>
      </c>
      <c r="P941" s="23">
        <f t="shared" si="352"/>
        <v>0.7</v>
      </c>
      <c r="Q941" s="24">
        <f t="shared" si="353"/>
        <v>1.6755207077503051E-4</v>
      </c>
      <c r="R941" s="23">
        <f>'Uitgebreide invoer'!I941</f>
        <v>0</v>
      </c>
      <c r="S941" s="23">
        <f t="shared" si="354"/>
        <v>0</v>
      </c>
      <c r="T941" s="24">
        <f t="shared" si="374"/>
        <v>0.18703583495001941</v>
      </c>
      <c r="U941" s="23" t="str">
        <f>'Uitgebreide invoer'!J941</f>
        <v>Nee</v>
      </c>
      <c r="V941" s="23">
        <f t="shared" si="355"/>
        <v>0.27691660727319961</v>
      </c>
      <c r="W941" s="23">
        <f t="shared" si="356"/>
        <v>1.8743672932615145</v>
      </c>
      <c r="X941" s="23">
        <f t="shared" si="357"/>
        <v>0.14773871069386174</v>
      </c>
      <c r="Y941" s="23">
        <f t="shared" si="358"/>
        <v>2.2446918606682402</v>
      </c>
      <c r="Z941" s="23">
        <f t="shared" si="359"/>
        <v>4.3982531860863068</v>
      </c>
      <c r="AA941" s="23">
        <f t="shared" si="360"/>
        <v>0.51035985553747354</v>
      </c>
      <c r="AB941" s="23">
        <f t="shared" si="361"/>
        <v>1.9677752533950406</v>
      </c>
      <c r="AC941" s="23">
        <f t="shared" si="362"/>
        <v>2.6312217810957148</v>
      </c>
      <c r="AD941" s="23">
        <f t="shared" si="363"/>
        <v>393.5550506790081</v>
      </c>
      <c r="AE941" s="23">
        <f t="shared" si="364"/>
        <v>-0.1</v>
      </c>
      <c r="AF941" s="46">
        <f t="shared" si="365"/>
        <v>3.410248494253524E-2</v>
      </c>
      <c r="AG941" s="23">
        <f t="shared" si="366"/>
        <v>0.65897515057464773</v>
      </c>
      <c r="AH941" s="23">
        <f t="shared" si="367"/>
        <v>1.7719345729012768</v>
      </c>
      <c r="AI941" s="155">
        <f t="shared" si="368"/>
        <v>3.449602548446995E-2</v>
      </c>
      <c r="AJ941" s="155">
        <f t="shared" si="369"/>
        <v>6.5940963705239886E-2</v>
      </c>
      <c r="AK941" s="155">
        <f t="shared" si="370"/>
        <v>0.10043698918970984</v>
      </c>
      <c r="AL941" s="155">
        <f t="shared" si="371"/>
        <v>5.388446309128188</v>
      </c>
    </row>
    <row r="942" spans="1:38" s="156" customFormat="1" x14ac:dyDescent="0.35">
      <c r="A942" s="23">
        <f>'Uitgebreide invoer'!A942</f>
        <v>656.60000000000355</v>
      </c>
      <c r="B942" s="23">
        <f t="shared" si="350"/>
        <v>0.70000000000004547</v>
      </c>
      <c r="C942" s="23">
        <f>'Uitgebreide invoer'!B942</f>
        <v>0.1</v>
      </c>
      <c r="D942" s="23" t="str">
        <f>'Uitgebreide invoer'!C942</f>
        <v>200 - Drijvend fonteinkruid</v>
      </c>
      <c r="E942" s="23">
        <f>'Uitgebreide invoer'!D942</f>
        <v>200</v>
      </c>
      <c r="F942" s="23">
        <f>'Uitgebreide invoer'!E942</f>
        <v>1.5</v>
      </c>
      <c r="G942" s="23">
        <f>'Uitgebreide invoer'!F942</f>
        <v>1.2</v>
      </c>
      <c r="H942" s="23">
        <f>'Uitgebreide invoer'!G942</f>
        <v>1.2</v>
      </c>
      <c r="I942" s="23">
        <f>'Uitgebreide invoer'!H942</f>
        <v>1</v>
      </c>
      <c r="J942" s="24">
        <f>J941+(+H942-I942)/(MAX('Invoerblad heterogene watergang'!$H$9:$H$17))*B942</f>
        <v>1.1875999999999793</v>
      </c>
      <c r="K942" s="24">
        <f t="shared" si="372"/>
        <v>2.0746704531852878</v>
      </c>
      <c r="L942" s="79">
        <f t="shared" si="373"/>
        <v>0.88695312139956206</v>
      </c>
      <c r="M942" s="91">
        <f>'Uitgebreide invoer'!K942</f>
        <v>100</v>
      </c>
      <c r="N942" s="89">
        <f t="shared" si="351"/>
        <v>1.8875999999999793</v>
      </c>
      <c r="O942" s="93" t="str">
        <f>'Uitgebreide invoer'!L942</f>
        <v>Begroeiing volgt bodemverloop</v>
      </c>
      <c r="P942" s="23">
        <f t="shared" si="352"/>
        <v>0.7</v>
      </c>
      <c r="Q942" s="24">
        <f t="shared" si="353"/>
        <v>1.6761683678048785E-4</v>
      </c>
      <c r="R942" s="23">
        <f>'Uitgebreide invoer'!I942</f>
        <v>0</v>
      </c>
      <c r="S942" s="23">
        <f t="shared" si="354"/>
        <v>0</v>
      </c>
      <c r="T942" s="24">
        <f t="shared" si="374"/>
        <v>0.18695312139956211</v>
      </c>
      <c r="U942" s="23" t="str">
        <f>'Uitgebreide invoer'!J942</f>
        <v>Nee</v>
      </c>
      <c r="V942" s="23">
        <f t="shared" si="355"/>
        <v>0.27677095008103364</v>
      </c>
      <c r="W942" s="23">
        <f t="shared" si="356"/>
        <v>1.8740690653141652</v>
      </c>
      <c r="X942" s="23">
        <f t="shared" si="357"/>
        <v>0.14768449850840279</v>
      </c>
      <c r="Y942" s="23">
        <f t="shared" si="358"/>
        <v>2.244372505020114</v>
      </c>
      <c r="Z942" s="23">
        <f t="shared" si="359"/>
        <v>4.397954958138957</v>
      </c>
      <c r="AA942" s="23">
        <f t="shared" si="360"/>
        <v>0.51032184876441866</v>
      </c>
      <c r="AB942" s="23">
        <f t="shared" si="361"/>
        <v>1.9676015549390804</v>
      </c>
      <c r="AC942" s="23">
        <f t="shared" si="362"/>
        <v>2.6291943884129187</v>
      </c>
      <c r="AD942" s="23">
        <f t="shared" si="363"/>
        <v>393.52031098781606</v>
      </c>
      <c r="AE942" s="23">
        <f t="shared" si="364"/>
        <v>-0.1</v>
      </c>
      <c r="AF942" s="46">
        <f t="shared" si="365"/>
        <v>3.4082802162672093E-2</v>
      </c>
      <c r="AG942" s="23">
        <f t="shared" si="366"/>
        <v>0.65917197837327912</v>
      </c>
      <c r="AH942" s="23">
        <f t="shared" si="367"/>
        <v>1.7722546437572839</v>
      </c>
      <c r="AI942" s="155">
        <f t="shared" si="368"/>
        <v>3.4476191485887958E-2</v>
      </c>
      <c r="AJ942" s="155">
        <f t="shared" si="369"/>
        <v>6.596062973665158E-2</v>
      </c>
      <c r="AK942" s="155">
        <f t="shared" si="370"/>
        <v>0.10043682122253954</v>
      </c>
      <c r="AL942" s="155">
        <f t="shared" si="371"/>
        <v>5.3884275988338031</v>
      </c>
    </row>
    <row r="943" spans="1:38" s="156" customFormat="1" x14ac:dyDescent="0.35">
      <c r="A943" s="23">
        <f>'Uitgebreide invoer'!A943</f>
        <v>657.30000000000359</v>
      </c>
      <c r="B943" s="23">
        <f t="shared" si="350"/>
        <v>0.70000000000004547</v>
      </c>
      <c r="C943" s="23">
        <f>'Uitgebreide invoer'!B943</f>
        <v>0.1</v>
      </c>
      <c r="D943" s="23" t="str">
        <f>'Uitgebreide invoer'!C943</f>
        <v>200 - Drijvend fonteinkruid</v>
      </c>
      <c r="E943" s="23">
        <f>'Uitgebreide invoer'!D943</f>
        <v>200</v>
      </c>
      <c r="F943" s="23">
        <f>'Uitgebreide invoer'!E943</f>
        <v>1.5</v>
      </c>
      <c r="G943" s="23">
        <f>'Uitgebreide invoer'!F943</f>
        <v>1.2</v>
      </c>
      <c r="H943" s="23">
        <f>'Uitgebreide invoer'!G943</f>
        <v>1.2</v>
      </c>
      <c r="I943" s="23">
        <f>'Uitgebreide invoer'!H943</f>
        <v>1</v>
      </c>
      <c r="J943" s="24">
        <f>J942+(+H943-I943)/(MAX('Invoerblad heterogene watergang'!$H$9:$H$17))*B943</f>
        <v>1.1877999999999793</v>
      </c>
      <c r="K943" s="24">
        <f t="shared" si="372"/>
        <v>2.0747878302917249</v>
      </c>
      <c r="L943" s="79">
        <f t="shared" si="373"/>
        <v>0.88687045318530844</v>
      </c>
      <c r="M943" s="91">
        <f>'Uitgebreide invoer'!K943</f>
        <v>100</v>
      </c>
      <c r="N943" s="89">
        <f t="shared" si="351"/>
        <v>1.8877999999999793</v>
      </c>
      <c r="O943" s="93" t="str">
        <f>'Uitgebreide invoer'!L943</f>
        <v>Begroeiing volgt bodemverloop</v>
      </c>
      <c r="P943" s="23">
        <f t="shared" si="352"/>
        <v>0.7</v>
      </c>
      <c r="Q943" s="24">
        <f t="shared" si="353"/>
        <v>1.6768158062461358E-4</v>
      </c>
      <c r="R943" s="23">
        <f>'Uitgebreide invoer'!I943</f>
        <v>0</v>
      </c>
      <c r="S943" s="23">
        <f t="shared" si="354"/>
        <v>0</v>
      </c>
      <c r="T943" s="24">
        <f t="shared" si="374"/>
        <v>0.18687045318530848</v>
      </c>
      <c r="U943" s="23" t="str">
        <f>'Uitgebreide invoer'!J943</f>
        <v>Nee</v>
      </c>
      <c r="V943" s="23">
        <f t="shared" si="355"/>
        <v>0.27662539323289403</v>
      </c>
      <c r="W943" s="23">
        <f t="shared" si="356"/>
        <v>1.8737710008288226</v>
      </c>
      <c r="X943" s="23">
        <f t="shared" si="357"/>
        <v>0.14763030973930896</v>
      </c>
      <c r="Y943" s="23">
        <f t="shared" si="358"/>
        <v>2.2440533449220417</v>
      </c>
      <c r="Z943" s="23">
        <f t="shared" si="359"/>
        <v>4.3976568936536147</v>
      </c>
      <c r="AA943" s="23">
        <f t="shared" si="360"/>
        <v>0.51028386233598622</v>
      </c>
      <c r="AB943" s="23">
        <f t="shared" si="361"/>
        <v>1.9674279516891477</v>
      </c>
      <c r="AC943" s="23">
        <f t="shared" si="362"/>
        <v>2.6271688250225282</v>
      </c>
      <c r="AD943" s="23">
        <f t="shared" si="363"/>
        <v>393.48559033782954</v>
      </c>
      <c r="AE943" s="23">
        <f t="shared" si="364"/>
        <v>-0.1</v>
      </c>
      <c r="AF943" s="46">
        <f t="shared" si="365"/>
        <v>3.4063129412636423E-2</v>
      </c>
      <c r="AG943" s="23">
        <f t="shared" si="366"/>
        <v>0.65936870587363583</v>
      </c>
      <c r="AH943" s="23">
        <f t="shared" si="367"/>
        <v>1.7725746229943411</v>
      </c>
      <c r="AI943" s="155">
        <f t="shared" si="368"/>
        <v>3.4456367540468082E-2</v>
      </c>
      <c r="AJ943" s="155">
        <f t="shared" si="369"/>
        <v>6.5980285740856431E-2</v>
      </c>
      <c r="AK943" s="155">
        <f t="shared" si="370"/>
        <v>0.10043665328132451</v>
      </c>
      <c r="AL943" s="155">
        <f t="shared" si="371"/>
        <v>5.3884091657824369</v>
      </c>
    </row>
    <row r="944" spans="1:38" s="156" customFormat="1" x14ac:dyDescent="0.35">
      <c r="A944" s="23">
        <f>'Uitgebreide invoer'!A944</f>
        <v>658.00000000000364</v>
      </c>
      <c r="B944" s="23">
        <f t="shared" si="350"/>
        <v>0.70000000000004547</v>
      </c>
      <c r="C944" s="23">
        <f>'Uitgebreide invoer'!B944</f>
        <v>0.1</v>
      </c>
      <c r="D944" s="23" t="str">
        <f>'Uitgebreide invoer'!C944</f>
        <v>200 - Drijvend fonteinkruid</v>
      </c>
      <c r="E944" s="23">
        <f>'Uitgebreide invoer'!D944</f>
        <v>200</v>
      </c>
      <c r="F944" s="23">
        <f>'Uitgebreide invoer'!E944</f>
        <v>1.5</v>
      </c>
      <c r="G944" s="23">
        <f>'Uitgebreide invoer'!F944</f>
        <v>1.2</v>
      </c>
      <c r="H944" s="23">
        <f>'Uitgebreide invoer'!G944</f>
        <v>1.2</v>
      </c>
      <c r="I944" s="23">
        <f>'Uitgebreide invoer'!H944</f>
        <v>1</v>
      </c>
      <c r="J944" s="24">
        <f>J943+(+H944-I944)/(MAX('Invoerblad heterogene watergang'!$H$9:$H$17))*B944</f>
        <v>1.1879999999999793</v>
      </c>
      <c r="K944" s="24">
        <f t="shared" si="372"/>
        <v>2.0749052527033278</v>
      </c>
      <c r="L944" s="79">
        <f t="shared" si="373"/>
        <v>0.88678783029174557</v>
      </c>
      <c r="M944" s="91">
        <f>'Uitgebreide invoer'!K944</f>
        <v>100</v>
      </c>
      <c r="N944" s="89">
        <f t="shared" si="351"/>
        <v>1.8879999999999793</v>
      </c>
      <c r="O944" s="93" t="str">
        <f>'Uitgebreide invoer'!L944</f>
        <v>Begroeiing volgt bodemverloop</v>
      </c>
      <c r="P944" s="23">
        <f t="shared" si="352"/>
        <v>0.7</v>
      </c>
      <c r="Q944" s="24">
        <f t="shared" si="353"/>
        <v>1.6774630229011222E-4</v>
      </c>
      <c r="R944" s="23">
        <f>'Uitgebreide invoer'!I944</f>
        <v>0</v>
      </c>
      <c r="S944" s="23">
        <f t="shared" si="354"/>
        <v>0</v>
      </c>
      <c r="T944" s="24">
        <f t="shared" si="374"/>
        <v>0.18678783029174562</v>
      </c>
      <c r="U944" s="23" t="str">
        <f>'Uitgebreide invoer'!J944</f>
        <v>Nee</v>
      </c>
      <c r="V944" s="23">
        <f t="shared" si="355"/>
        <v>0.27647993666774168</v>
      </c>
      <c r="W944" s="23">
        <f t="shared" si="356"/>
        <v>1.8734730997495546</v>
      </c>
      <c r="X944" s="23">
        <f t="shared" si="357"/>
        <v>0.14757614438376587</v>
      </c>
      <c r="Y944" s="23">
        <f t="shared" si="358"/>
        <v>2.2437343802804071</v>
      </c>
      <c r="Z944" s="23">
        <f t="shared" si="359"/>
        <v>4.3973589925743468</v>
      </c>
      <c r="AA944" s="23">
        <f t="shared" si="360"/>
        <v>0.51024589624575023</v>
      </c>
      <c r="AB944" s="23">
        <f t="shared" si="361"/>
        <v>1.9672544436126653</v>
      </c>
      <c r="AC944" s="23">
        <f t="shared" si="362"/>
        <v>2.6251450893611588</v>
      </c>
      <c r="AD944" s="23">
        <f t="shared" si="363"/>
        <v>393.45088872253308</v>
      </c>
      <c r="AE944" s="23">
        <f t="shared" si="364"/>
        <v>-0.1</v>
      </c>
      <c r="AF944" s="46">
        <f t="shared" si="365"/>
        <v>3.4043466694328846E-2</v>
      </c>
      <c r="AG944" s="23">
        <f t="shared" si="366"/>
        <v>0.65956533305671161</v>
      </c>
      <c r="AH944" s="23">
        <f t="shared" si="367"/>
        <v>1.7728945106369931</v>
      </c>
      <c r="AI944" s="155">
        <f t="shared" si="368"/>
        <v>3.4436553650196357E-2</v>
      </c>
      <c r="AJ944" s="155">
        <f t="shared" si="369"/>
        <v>6.5999931715963342E-2</v>
      </c>
      <c r="AK944" s="155">
        <f t="shared" si="370"/>
        <v>0.10043648536615971</v>
      </c>
      <c r="AL944" s="155">
        <f t="shared" si="371"/>
        <v>5.3883910096027341</v>
      </c>
    </row>
    <row r="945" spans="1:38" s="156" customFormat="1" x14ac:dyDescent="0.35">
      <c r="A945" s="23">
        <f>'Uitgebreide invoer'!A945</f>
        <v>658.70000000000368</v>
      </c>
      <c r="B945" s="23">
        <f t="shared" si="350"/>
        <v>0.70000000000004547</v>
      </c>
      <c r="C945" s="23">
        <f>'Uitgebreide invoer'!B945</f>
        <v>0.1</v>
      </c>
      <c r="D945" s="23" t="str">
        <f>'Uitgebreide invoer'!C945</f>
        <v>200 - Drijvend fonteinkruid</v>
      </c>
      <c r="E945" s="23">
        <f>'Uitgebreide invoer'!D945</f>
        <v>200</v>
      </c>
      <c r="F945" s="23">
        <f>'Uitgebreide invoer'!E945</f>
        <v>1.5</v>
      </c>
      <c r="G945" s="23">
        <f>'Uitgebreide invoer'!F945</f>
        <v>1.2</v>
      </c>
      <c r="H945" s="23">
        <f>'Uitgebreide invoer'!G945</f>
        <v>1.2</v>
      </c>
      <c r="I945" s="23">
        <f>'Uitgebreide invoer'!H945</f>
        <v>1</v>
      </c>
      <c r="J945" s="24">
        <f>J944+(+H945-I945)/(MAX('Invoerblad heterogene watergang'!$H$9:$H$17))*B945</f>
        <v>1.1881999999999793</v>
      </c>
      <c r="K945" s="24">
        <f t="shared" si="372"/>
        <v>2.0750227204045597</v>
      </c>
      <c r="L945" s="79">
        <f t="shared" si="373"/>
        <v>0.88670525270334855</v>
      </c>
      <c r="M945" s="91">
        <f>'Uitgebreide invoer'!K945</f>
        <v>100</v>
      </c>
      <c r="N945" s="89">
        <f t="shared" si="351"/>
        <v>1.8881999999999792</v>
      </c>
      <c r="O945" s="93" t="str">
        <f>'Uitgebreide invoer'!L945</f>
        <v>Begroeiing volgt bodemverloop</v>
      </c>
      <c r="P945" s="23">
        <f t="shared" si="352"/>
        <v>0.7</v>
      </c>
      <c r="Q945" s="24">
        <f t="shared" si="353"/>
        <v>1.6781100175973423E-4</v>
      </c>
      <c r="R945" s="23">
        <f>'Uitgebreide invoer'!I945</f>
        <v>0</v>
      </c>
      <c r="S945" s="23">
        <f t="shared" si="354"/>
        <v>0</v>
      </c>
      <c r="T945" s="24">
        <f t="shared" si="374"/>
        <v>0.18670525270334859</v>
      </c>
      <c r="U945" s="23" t="str">
        <f>'Uitgebreide invoer'!J945</f>
        <v>Nee</v>
      </c>
      <c r="V945" s="23">
        <f t="shared" si="355"/>
        <v>0.27633458032455022</v>
      </c>
      <c r="W945" s="23">
        <f t="shared" si="356"/>
        <v>1.8731753620203848</v>
      </c>
      <c r="X945" s="23">
        <f t="shared" si="357"/>
        <v>0.14752200243894892</v>
      </c>
      <c r="Y945" s="23">
        <f t="shared" si="358"/>
        <v>2.2434156110015819</v>
      </c>
      <c r="Z945" s="23">
        <f t="shared" si="359"/>
        <v>4.3970612548451768</v>
      </c>
      <c r="AA945" s="23">
        <f t="shared" si="360"/>
        <v>0.51020795048727929</v>
      </c>
      <c r="AB945" s="23">
        <f t="shared" si="361"/>
        <v>1.9670810306770317</v>
      </c>
      <c r="AC945" s="23">
        <f t="shared" si="362"/>
        <v>2.623123179866373</v>
      </c>
      <c r="AD945" s="23">
        <f t="shared" si="363"/>
        <v>393.41620613540636</v>
      </c>
      <c r="AE945" s="23">
        <f t="shared" si="364"/>
        <v>-0.1</v>
      </c>
      <c r="AF945" s="46">
        <f t="shared" si="365"/>
        <v>3.4023814009634334E-2</v>
      </c>
      <c r="AG945" s="23">
        <f t="shared" si="366"/>
        <v>0.65976185990365666</v>
      </c>
      <c r="AH945" s="23">
        <f t="shared" si="367"/>
        <v>1.7732143067098822</v>
      </c>
      <c r="AI945" s="155">
        <f t="shared" si="368"/>
        <v>3.4416749817043145E-2</v>
      </c>
      <c r="AJ945" s="155">
        <f t="shared" si="369"/>
        <v>6.6019567660096645E-2</v>
      </c>
      <c r="AK945" s="155">
        <f t="shared" si="370"/>
        <v>0.1004363174771398</v>
      </c>
      <c r="AL945" s="155">
        <f t="shared" si="371"/>
        <v>5.3883731299235755</v>
      </c>
    </row>
    <row r="946" spans="1:38" s="156" customFormat="1" x14ac:dyDescent="0.35">
      <c r="A946" s="23">
        <f>'Uitgebreide invoer'!A946</f>
        <v>659.40000000000373</v>
      </c>
      <c r="B946" s="23">
        <f t="shared" si="350"/>
        <v>0.70000000000004547</v>
      </c>
      <c r="C946" s="23">
        <f>'Uitgebreide invoer'!B946</f>
        <v>0.1</v>
      </c>
      <c r="D946" s="23" t="str">
        <f>'Uitgebreide invoer'!C946</f>
        <v>200 - Drijvend fonteinkruid</v>
      </c>
      <c r="E946" s="23">
        <f>'Uitgebreide invoer'!D946</f>
        <v>200</v>
      </c>
      <c r="F946" s="23">
        <f>'Uitgebreide invoer'!E946</f>
        <v>1.5</v>
      </c>
      <c r="G946" s="23">
        <f>'Uitgebreide invoer'!F946</f>
        <v>1.2</v>
      </c>
      <c r="H946" s="23">
        <f>'Uitgebreide invoer'!G946</f>
        <v>1.2</v>
      </c>
      <c r="I946" s="23">
        <f>'Uitgebreide invoer'!H946</f>
        <v>1</v>
      </c>
      <c r="J946" s="24">
        <f>J945+(+H946-I946)/(MAX('Invoerblad heterogene watergang'!$H$9:$H$17))*B946</f>
        <v>1.1883999999999793</v>
      </c>
      <c r="K946" s="24">
        <f t="shared" si="372"/>
        <v>2.0751402333798712</v>
      </c>
      <c r="L946" s="79">
        <f t="shared" si="373"/>
        <v>0.88662272040458046</v>
      </c>
      <c r="M946" s="91">
        <f>'Uitgebreide invoer'!K946</f>
        <v>100</v>
      </c>
      <c r="N946" s="89">
        <f t="shared" si="351"/>
        <v>1.8883999999999792</v>
      </c>
      <c r="O946" s="93" t="str">
        <f>'Uitgebreide invoer'!L946</f>
        <v>Begroeiing volgt bodemverloop</v>
      </c>
      <c r="P946" s="23">
        <f t="shared" si="352"/>
        <v>0.7</v>
      </c>
      <c r="Q946" s="24">
        <f t="shared" si="353"/>
        <v>1.6787567901627694E-4</v>
      </c>
      <c r="R946" s="23">
        <f>'Uitgebreide invoer'!I946</f>
        <v>0</v>
      </c>
      <c r="S946" s="23">
        <f t="shared" si="354"/>
        <v>0</v>
      </c>
      <c r="T946" s="24">
        <f t="shared" si="374"/>
        <v>0.1866227204045805</v>
      </c>
      <c r="U946" s="23" t="str">
        <f>'Uitgebreide invoer'!J946</f>
        <v>Nee</v>
      </c>
      <c r="V946" s="23">
        <f t="shared" si="355"/>
        <v>0.2761893241423059</v>
      </c>
      <c r="W946" s="23">
        <f t="shared" si="356"/>
        <v>1.8728777875852947</v>
      </c>
      <c r="X946" s="23">
        <f t="shared" si="357"/>
        <v>0.14746788390202298</v>
      </c>
      <c r="Y946" s="23">
        <f t="shared" si="358"/>
        <v>2.2430970369919248</v>
      </c>
      <c r="Z946" s="23">
        <f t="shared" si="359"/>
        <v>4.3967636804100865</v>
      </c>
      <c r="AA946" s="23">
        <f t="shared" si="360"/>
        <v>0.510170025054135</v>
      </c>
      <c r="AB946" s="23">
        <f t="shared" si="361"/>
        <v>1.9669077128496189</v>
      </c>
      <c r="AC946" s="23">
        <f t="shared" si="362"/>
        <v>2.6211030949766712</v>
      </c>
      <c r="AD946" s="23">
        <f t="shared" si="363"/>
        <v>393.38154256992379</v>
      </c>
      <c r="AE946" s="23">
        <f t="shared" si="364"/>
        <v>-0.1</v>
      </c>
      <c r="AF946" s="46">
        <f t="shared" si="365"/>
        <v>3.4004171360422275E-2</v>
      </c>
      <c r="AG946" s="23">
        <f t="shared" si="366"/>
        <v>0.65995828639577725</v>
      </c>
      <c r="AH946" s="23">
        <f t="shared" si="367"/>
        <v>1.7735340112377485</v>
      </c>
      <c r="AI946" s="155">
        <f t="shared" si="368"/>
        <v>3.4396956042963014E-2</v>
      </c>
      <c r="AJ946" s="155">
        <f t="shared" si="369"/>
        <v>6.6039193571396412E-2</v>
      </c>
      <c r="AK946" s="155">
        <f t="shared" si="370"/>
        <v>0.10043614961435943</v>
      </c>
      <c r="AL946" s="155">
        <f t="shared" si="371"/>
        <v>5.3883555263740988</v>
      </c>
    </row>
    <row r="947" spans="1:38" s="156" customFormat="1" x14ac:dyDescent="0.35">
      <c r="A947" s="23">
        <f>'Uitgebreide invoer'!A947</f>
        <v>660.10000000000377</v>
      </c>
      <c r="B947" s="23">
        <f t="shared" si="350"/>
        <v>0.70000000000004547</v>
      </c>
      <c r="C947" s="23">
        <f>'Uitgebreide invoer'!B947</f>
        <v>0.1</v>
      </c>
      <c r="D947" s="23" t="str">
        <f>'Uitgebreide invoer'!C947</f>
        <v>200 - Drijvend fonteinkruid</v>
      </c>
      <c r="E947" s="23">
        <f>'Uitgebreide invoer'!D947</f>
        <v>200</v>
      </c>
      <c r="F947" s="23">
        <f>'Uitgebreide invoer'!E947</f>
        <v>1.5</v>
      </c>
      <c r="G947" s="23">
        <f>'Uitgebreide invoer'!F947</f>
        <v>1.2</v>
      </c>
      <c r="H947" s="23">
        <f>'Uitgebreide invoer'!G947</f>
        <v>1.2</v>
      </c>
      <c r="I947" s="23">
        <f>'Uitgebreide invoer'!H947</f>
        <v>1</v>
      </c>
      <c r="J947" s="24">
        <f>J946+(+H947-I947)/(MAX('Invoerblad heterogene watergang'!$H$9:$H$17))*B947</f>
        <v>1.1885999999999792</v>
      </c>
      <c r="K947" s="24">
        <f t="shared" si="372"/>
        <v>2.0752577916137009</v>
      </c>
      <c r="L947" s="79">
        <f t="shared" si="373"/>
        <v>0.88654023337989196</v>
      </c>
      <c r="M947" s="91">
        <f>'Uitgebreide invoer'!K947</f>
        <v>100</v>
      </c>
      <c r="N947" s="89">
        <f t="shared" si="351"/>
        <v>1.8885999999999792</v>
      </c>
      <c r="O947" s="93" t="str">
        <f>'Uitgebreide invoer'!L947</f>
        <v>Begroeiing volgt bodemverloop</v>
      </c>
      <c r="P947" s="23">
        <f t="shared" si="352"/>
        <v>0.7</v>
      </c>
      <c r="Q947" s="24">
        <f t="shared" si="353"/>
        <v>1.6794033404258414E-4</v>
      </c>
      <c r="R947" s="23">
        <f>'Uitgebreide invoer'!I947</f>
        <v>0</v>
      </c>
      <c r="S947" s="23">
        <f t="shared" si="354"/>
        <v>0</v>
      </c>
      <c r="T947" s="24">
        <f t="shared" si="374"/>
        <v>0.18654023337989201</v>
      </c>
      <c r="U947" s="23" t="str">
        <f>'Uitgebreide invoer'!J947</f>
        <v>Nee</v>
      </c>
      <c r="V947" s="23">
        <f t="shared" si="355"/>
        <v>0.27604416806000731</v>
      </c>
      <c r="W947" s="23">
        <f t="shared" si="356"/>
        <v>1.8725803763882198</v>
      </c>
      <c r="X947" s="23">
        <f t="shared" si="357"/>
        <v>0.14741378877014269</v>
      </c>
      <c r="Y947" s="23">
        <f t="shared" si="358"/>
        <v>2.2427786581577802</v>
      </c>
      <c r="Z947" s="23">
        <f t="shared" si="359"/>
        <v>4.3964662692130121</v>
      </c>
      <c r="AA947" s="23">
        <f t="shared" si="360"/>
        <v>0.5101321199398734</v>
      </c>
      <c r="AB947" s="23">
        <f t="shared" si="361"/>
        <v>1.9667344900977728</v>
      </c>
      <c r="AC947" s="23">
        <f t="shared" si="362"/>
        <v>2.6190848331314918</v>
      </c>
      <c r="AD947" s="23">
        <f t="shared" si="363"/>
        <v>393.34689801955454</v>
      </c>
      <c r="AE947" s="23">
        <f t="shared" si="364"/>
        <v>-0.1</v>
      </c>
      <c r="AF947" s="46">
        <f t="shared" si="365"/>
        <v>3.3984538748546456E-2</v>
      </c>
      <c r="AG947" s="23">
        <f t="shared" si="366"/>
        <v>0.66015461251453544</v>
      </c>
      <c r="AH947" s="23">
        <f t="shared" si="367"/>
        <v>1.7738536242454277</v>
      </c>
      <c r="AI947" s="155">
        <f t="shared" si="368"/>
        <v>3.4377172329894803E-2</v>
      </c>
      <c r="AJ947" s="155">
        <f t="shared" si="369"/>
        <v>6.6058809448018271E-2</v>
      </c>
      <c r="AK947" s="155">
        <f t="shared" si="370"/>
        <v>0.10043598177791307</v>
      </c>
      <c r="AL947" s="155">
        <f t="shared" si="371"/>
        <v>5.3883381985836882</v>
      </c>
    </row>
    <row r="948" spans="1:38" s="156" customFormat="1" x14ac:dyDescent="0.35">
      <c r="A948" s="23">
        <f>'Uitgebreide invoer'!A948</f>
        <v>660.80000000000382</v>
      </c>
      <c r="B948" s="23">
        <f t="shared" si="350"/>
        <v>0.70000000000004547</v>
      </c>
      <c r="C948" s="23">
        <f>'Uitgebreide invoer'!B948</f>
        <v>0.1</v>
      </c>
      <c r="D948" s="23" t="str">
        <f>'Uitgebreide invoer'!C948</f>
        <v>200 - Drijvend fonteinkruid</v>
      </c>
      <c r="E948" s="23">
        <f>'Uitgebreide invoer'!D948</f>
        <v>200</v>
      </c>
      <c r="F948" s="23">
        <f>'Uitgebreide invoer'!E948</f>
        <v>1.5</v>
      </c>
      <c r="G948" s="23">
        <f>'Uitgebreide invoer'!F948</f>
        <v>1.2</v>
      </c>
      <c r="H948" s="23">
        <f>'Uitgebreide invoer'!G948</f>
        <v>1.2</v>
      </c>
      <c r="I948" s="23">
        <f>'Uitgebreide invoer'!H948</f>
        <v>1</v>
      </c>
      <c r="J948" s="24">
        <f>J947+(+H948-I948)/(MAX('Invoerblad heterogene watergang'!$H$9:$H$17))*B948</f>
        <v>1.1887999999999792</v>
      </c>
      <c r="K948" s="24">
        <f t="shared" si="372"/>
        <v>2.0753753950904761</v>
      </c>
      <c r="L948" s="79">
        <f t="shared" si="373"/>
        <v>0.88645779161372174</v>
      </c>
      <c r="M948" s="91">
        <f>'Uitgebreide invoer'!K948</f>
        <v>100</v>
      </c>
      <c r="N948" s="89">
        <f t="shared" si="351"/>
        <v>1.8887999999999792</v>
      </c>
      <c r="O948" s="93" t="str">
        <f>'Uitgebreide invoer'!L948</f>
        <v>Begroeiing volgt bodemverloop</v>
      </c>
      <c r="P948" s="23">
        <f t="shared" si="352"/>
        <v>0.7</v>
      </c>
      <c r="Q948" s="24">
        <f t="shared" si="353"/>
        <v>1.68004966821546E-4</v>
      </c>
      <c r="R948" s="23">
        <f>'Uitgebreide invoer'!I948</f>
        <v>0</v>
      </c>
      <c r="S948" s="23">
        <f t="shared" si="354"/>
        <v>0</v>
      </c>
      <c r="T948" s="24">
        <f t="shared" si="374"/>
        <v>0.18645779161372178</v>
      </c>
      <c r="U948" s="23" t="str">
        <f>'Uitgebreide invoer'!J948</f>
        <v>Nee</v>
      </c>
      <c r="V948" s="23">
        <f t="shared" si="355"/>
        <v>0.27589911201666528</v>
      </c>
      <c r="W948" s="23">
        <f t="shared" si="356"/>
        <v>1.8722831283730532</v>
      </c>
      <c r="X948" s="23">
        <f t="shared" si="357"/>
        <v>0.14735971704045195</v>
      </c>
      <c r="Y948" s="23">
        <f t="shared" si="358"/>
        <v>2.242460474405481</v>
      </c>
      <c r="Z948" s="23">
        <f t="shared" si="359"/>
        <v>4.3961690211978457</v>
      </c>
      <c r="AA948" s="23">
        <f t="shared" si="360"/>
        <v>0.51009423513804453</v>
      </c>
      <c r="AB948" s="23">
        <f t="shared" si="361"/>
        <v>1.9665613623888158</v>
      </c>
      <c r="AC948" s="23">
        <f t="shared" si="362"/>
        <v>2.6170683927712051</v>
      </c>
      <c r="AD948" s="23">
        <f t="shared" si="363"/>
        <v>393.31227247776314</v>
      </c>
      <c r="AE948" s="23">
        <f t="shared" si="364"/>
        <v>-0.1</v>
      </c>
      <c r="AF948" s="46">
        <f t="shared" si="365"/>
        <v>3.3964916175844954E-2</v>
      </c>
      <c r="AG948" s="23">
        <f t="shared" si="366"/>
        <v>0.66035083824155039</v>
      </c>
      <c r="AH948" s="23">
        <f t="shared" si="367"/>
        <v>1.774173145757854</v>
      </c>
      <c r="AI948" s="155">
        <f t="shared" si="368"/>
        <v>3.435739867976155E-2</v>
      </c>
      <c r="AJ948" s="155">
        <f t="shared" si="369"/>
        <v>6.6078415288133463E-2</v>
      </c>
      <c r="AK948" s="155">
        <f t="shared" si="370"/>
        <v>0.10043581396789501</v>
      </c>
      <c r="AL948" s="155">
        <f t="shared" si="371"/>
        <v>5.38832114618197</v>
      </c>
    </row>
    <row r="949" spans="1:38" s="156" customFormat="1" x14ac:dyDescent="0.35">
      <c r="A949" s="23">
        <f>'Uitgebreide invoer'!A949</f>
        <v>661.50000000000387</v>
      </c>
      <c r="B949" s="23">
        <f t="shared" si="350"/>
        <v>0.70000000000004547</v>
      </c>
      <c r="C949" s="23">
        <f>'Uitgebreide invoer'!B949</f>
        <v>0.1</v>
      </c>
      <c r="D949" s="23" t="str">
        <f>'Uitgebreide invoer'!C949</f>
        <v>200 - Drijvend fonteinkruid</v>
      </c>
      <c r="E949" s="23">
        <f>'Uitgebreide invoer'!D949</f>
        <v>200</v>
      </c>
      <c r="F949" s="23">
        <f>'Uitgebreide invoer'!E949</f>
        <v>1.5</v>
      </c>
      <c r="G949" s="23">
        <f>'Uitgebreide invoer'!F949</f>
        <v>1.2</v>
      </c>
      <c r="H949" s="23">
        <f>'Uitgebreide invoer'!G949</f>
        <v>1.2</v>
      </c>
      <c r="I949" s="23">
        <f>'Uitgebreide invoer'!H949</f>
        <v>1</v>
      </c>
      <c r="J949" s="24">
        <f>J948+(+H949-I949)/(MAX('Invoerblad heterogene watergang'!$H$9:$H$17))*B949</f>
        <v>1.1889999999999792</v>
      </c>
      <c r="K949" s="24">
        <f t="shared" si="372"/>
        <v>2.0754930437946113</v>
      </c>
      <c r="L949" s="79">
        <f t="shared" si="373"/>
        <v>0.8863753950904969</v>
      </c>
      <c r="M949" s="91">
        <f>'Uitgebreide invoer'!K949</f>
        <v>100</v>
      </c>
      <c r="N949" s="89">
        <f t="shared" si="351"/>
        <v>1.8889999999999791</v>
      </c>
      <c r="O949" s="93" t="str">
        <f>'Uitgebreide invoer'!L949</f>
        <v>Begroeiing volgt bodemverloop</v>
      </c>
      <c r="P949" s="23">
        <f t="shared" si="352"/>
        <v>0.7</v>
      </c>
      <c r="Q949" s="24">
        <f t="shared" si="353"/>
        <v>1.6806957733609887E-4</v>
      </c>
      <c r="R949" s="23">
        <f>'Uitgebreide invoer'!I949</f>
        <v>0</v>
      </c>
      <c r="S949" s="23">
        <f t="shared" si="354"/>
        <v>0</v>
      </c>
      <c r="T949" s="24">
        <f t="shared" si="374"/>
        <v>0.18637539509049694</v>
      </c>
      <c r="U949" s="23" t="str">
        <f>'Uitgebreide invoer'!J949</f>
        <v>Nee</v>
      </c>
      <c r="V949" s="23">
        <f t="shared" si="355"/>
        <v>0.27575415595130459</v>
      </c>
      <c r="W949" s="23">
        <f t="shared" si="356"/>
        <v>1.8719860434836462</v>
      </c>
      <c r="X949" s="23">
        <f t="shared" si="357"/>
        <v>0.14730566871008491</v>
      </c>
      <c r="Y949" s="23">
        <f t="shared" si="358"/>
        <v>2.2421424856413479</v>
      </c>
      <c r="Z949" s="23">
        <f t="shared" si="359"/>
        <v>4.3958719363084384</v>
      </c>
      <c r="AA949" s="23">
        <f t="shared" si="360"/>
        <v>0.51005637064219222</v>
      </c>
      <c r="AB949" s="23">
        <f t="shared" si="361"/>
        <v>1.9663883296900433</v>
      </c>
      <c r="AC949" s="23">
        <f t="shared" si="362"/>
        <v>2.6150537723371414</v>
      </c>
      <c r="AD949" s="23">
        <f t="shared" si="363"/>
        <v>393.27766593800868</v>
      </c>
      <c r="AE949" s="23">
        <f t="shared" si="364"/>
        <v>-0.1</v>
      </c>
      <c r="AF949" s="46">
        <f t="shared" si="365"/>
        <v>3.3945303644140543E-2</v>
      </c>
      <c r="AG949" s="23">
        <f t="shared" si="366"/>
        <v>0.66054696355859455</v>
      </c>
      <c r="AH949" s="23">
        <f t="shared" si="367"/>
        <v>1.7744925758000565</v>
      </c>
      <c r="AI949" s="155">
        <f t="shared" si="368"/>
        <v>3.4337635094470798E-2</v>
      </c>
      <c r="AJ949" s="155">
        <f t="shared" si="369"/>
        <v>6.6098011089928604E-2</v>
      </c>
      <c r="AK949" s="155">
        <f t="shared" si="370"/>
        <v>0.1004356461843994</v>
      </c>
      <c r="AL949" s="155">
        <f t="shared" si="371"/>
        <v>5.3883043687988215</v>
      </c>
    </row>
    <row r="950" spans="1:38" s="156" customFormat="1" x14ac:dyDescent="0.35">
      <c r="A950" s="23">
        <f>'Uitgebreide invoer'!A950</f>
        <v>662.20000000000391</v>
      </c>
      <c r="B950" s="23">
        <f t="shared" si="350"/>
        <v>0.70000000000004547</v>
      </c>
      <c r="C950" s="23">
        <f>'Uitgebreide invoer'!B950</f>
        <v>0.1</v>
      </c>
      <c r="D950" s="23" t="str">
        <f>'Uitgebreide invoer'!C950</f>
        <v>200 - Drijvend fonteinkruid</v>
      </c>
      <c r="E950" s="23">
        <f>'Uitgebreide invoer'!D950</f>
        <v>200</v>
      </c>
      <c r="F950" s="23">
        <f>'Uitgebreide invoer'!E950</f>
        <v>1.5</v>
      </c>
      <c r="G950" s="23">
        <f>'Uitgebreide invoer'!F950</f>
        <v>1.2</v>
      </c>
      <c r="H950" s="23">
        <f>'Uitgebreide invoer'!G950</f>
        <v>1.2</v>
      </c>
      <c r="I950" s="23">
        <f>'Uitgebreide invoer'!H950</f>
        <v>1</v>
      </c>
      <c r="J950" s="24">
        <f>J949+(+H950-I950)/(MAX('Invoerblad heterogene watergang'!$H$9:$H$17))*B950</f>
        <v>1.1891999999999792</v>
      </c>
      <c r="K950" s="24">
        <f t="shared" si="372"/>
        <v>2.0756107377105097</v>
      </c>
      <c r="L950" s="79">
        <f t="shared" si="373"/>
        <v>0.88629304379463214</v>
      </c>
      <c r="M950" s="91">
        <f>'Uitgebreide invoer'!K950</f>
        <v>100</v>
      </c>
      <c r="N950" s="89">
        <f t="shared" si="351"/>
        <v>1.8891999999999791</v>
      </c>
      <c r="O950" s="93" t="str">
        <f>'Uitgebreide invoer'!L950</f>
        <v>Begroeiing volgt bodemverloop</v>
      </c>
      <c r="P950" s="23">
        <f t="shared" si="352"/>
        <v>0.7</v>
      </c>
      <c r="Q950" s="24">
        <f t="shared" si="353"/>
        <v>1.6813416556922553E-4</v>
      </c>
      <c r="R950" s="23">
        <f>'Uitgebreide invoer'!I950</f>
        <v>0</v>
      </c>
      <c r="S950" s="23">
        <f t="shared" si="354"/>
        <v>0</v>
      </c>
      <c r="T950" s="24">
        <f t="shared" si="374"/>
        <v>0.18629304379463218</v>
      </c>
      <c r="U950" s="23" t="str">
        <f>'Uitgebreide invoer'!J950</f>
        <v>Nee</v>
      </c>
      <c r="V950" s="23">
        <f t="shared" si="355"/>
        <v>0.27560929980296173</v>
      </c>
      <c r="W950" s="23">
        <f t="shared" si="356"/>
        <v>1.8716891216638047</v>
      </c>
      <c r="X950" s="23">
        <f t="shared" si="357"/>
        <v>0.14725164377616501</v>
      </c>
      <c r="Y950" s="23">
        <f t="shared" si="358"/>
        <v>2.2418246917716895</v>
      </c>
      <c r="Z950" s="23">
        <f t="shared" si="359"/>
        <v>4.395575014488597</v>
      </c>
      <c r="AA950" s="23">
        <f t="shared" si="360"/>
        <v>0.51001852644585444</v>
      </c>
      <c r="AB950" s="23">
        <f t="shared" si="361"/>
        <v>1.9662153919687277</v>
      </c>
      <c r="AC950" s="23">
        <f t="shared" si="362"/>
        <v>2.6130409702715571</v>
      </c>
      <c r="AD950" s="23">
        <f t="shared" si="363"/>
        <v>393.24307839374558</v>
      </c>
      <c r="AE950" s="23">
        <f t="shared" si="364"/>
        <v>-0.1</v>
      </c>
      <c r="AF950" s="46">
        <f t="shared" si="365"/>
        <v>3.3925701155240288E-2</v>
      </c>
      <c r="AG950" s="23">
        <f t="shared" si="366"/>
        <v>0.66074298844759705</v>
      </c>
      <c r="AH950" s="23">
        <f t="shared" si="367"/>
        <v>1.7748119143971615</v>
      </c>
      <c r="AI950" s="155">
        <f t="shared" si="368"/>
        <v>3.4317881575914248E-2</v>
      </c>
      <c r="AJ950" s="155">
        <f t="shared" si="369"/>
        <v>6.6117596851605953E-2</v>
      </c>
      <c r="AK950" s="155">
        <f t="shared" si="370"/>
        <v>0.10043547842752021</v>
      </c>
      <c r="AL950" s="155">
        <f t="shared" si="371"/>
        <v>5.3882878660643643</v>
      </c>
    </row>
    <row r="951" spans="1:38" s="156" customFormat="1" x14ac:dyDescent="0.35">
      <c r="A951" s="23">
        <f>'Uitgebreide invoer'!A951</f>
        <v>662.90000000000396</v>
      </c>
      <c r="B951" s="23">
        <f t="shared" si="350"/>
        <v>0.70000000000004547</v>
      </c>
      <c r="C951" s="23">
        <f>'Uitgebreide invoer'!B951</f>
        <v>0.1</v>
      </c>
      <c r="D951" s="23" t="str">
        <f>'Uitgebreide invoer'!C951</f>
        <v>200 - Drijvend fonteinkruid</v>
      </c>
      <c r="E951" s="23">
        <f>'Uitgebreide invoer'!D951</f>
        <v>200</v>
      </c>
      <c r="F951" s="23">
        <f>'Uitgebreide invoer'!E951</f>
        <v>1.5</v>
      </c>
      <c r="G951" s="23">
        <f>'Uitgebreide invoer'!F951</f>
        <v>1.2</v>
      </c>
      <c r="H951" s="23">
        <f>'Uitgebreide invoer'!G951</f>
        <v>1.2</v>
      </c>
      <c r="I951" s="23">
        <f>'Uitgebreide invoer'!H951</f>
        <v>1</v>
      </c>
      <c r="J951" s="24">
        <f>J950+(+H951-I951)/(MAX('Invoerblad heterogene watergang'!$H$9:$H$17))*B951</f>
        <v>1.1893999999999791</v>
      </c>
      <c r="K951" s="24">
        <f t="shared" si="372"/>
        <v>2.0757284768225626</v>
      </c>
      <c r="L951" s="79">
        <f t="shared" si="373"/>
        <v>0.8862107377105306</v>
      </c>
      <c r="M951" s="91">
        <f>'Uitgebreide invoer'!K951</f>
        <v>100</v>
      </c>
      <c r="N951" s="89">
        <f t="shared" si="351"/>
        <v>1.8893999999999791</v>
      </c>
      <c r="O951" s="93" t="str">
        <f>'Uitgebreide invoer'!L951</f>
        <v>Begroeiing volgt bodemverloop</v>
      </c>
      <c r="P951" s="23">
        <f t="shared" si="352"/>
        <v>0.7</v>
      </c>
      <c r="Q951" s="24">
        <f t="shared" si="353"/>
        <v>1.6819873150395503E-4</v>
      </c>
      <c r="R951" s="23">
        <f>'Uitgebreide invoer'!I951</f>
        <v>0</v>
      </c>
      <c r="S951" s="23">
        <f t="shared" si="354"/>
        <v>0</v>
      </c>
      <c r="T951" s="24">
        <f t="shared" si="374"/>
        <v>0.18621073771053065</v>
      </c>
      <c r="U951" s="23" t="str">
        <f>'Uitgebreide invoer'!J951</f>
        <v>Nee</v>
      </c>
      <c r="V951" s="23">
        <f t="shared" si="355"/>
        <v>0.27546454351068683</v>
      </c>
      <c r="W951" s="23">
        <f t="shared" si="356"/>
        <v>1.8713923628572942</v>
      </c>
      <c r="X951" s="23">
        <f t="shared" si="357"/>
        <v>0.14719764223580559</v>
      </c>
      <c r="Y951" s="23">
        <f t="shared" si="358"/>
        <v>2.2415070927028009</v>
      </c>
      <c r="Z951" s="23">
        <f t="shared" si="359"/>
        <v>4.3952782556820864</v>
      </c>
      <c r="AA951" s="23">
        <f t="shared" si="360"/>
        <v>0.50998070254256289</v>
      </c>
      <c r="AB951" s="23">
        <f t="shared" si="361"/>
        <v>1.9660425491921141</v>
      </c>
      <c r="AC951" s="23">
        <f t="shared" si="362"/>
        <v>2.6110299850176619</v>
      </c>
      <c r="AD951" s="23">
        <f t="shared" si="363"/>
        <v>393.2085098384228</v>
      </c>
      <c r="AE951" s="23">
        <f t="shared" si="364"/>
        <v>-0.1</v>
      </c>
      <c r="AF951" s="46">
        <f t="shared" si="365"/>
        <v>3.3906108710935863E-2</v>
      </c>
      <c r="AG951" s="23">
        <f t="shared" si="366"/>
        <v>0.66093891289064144</v>
      </c>
      <c r="AH951" s="23">
        <f t="shared" si="367"/>
        <v>1.7751311615743908</v>
      </c>
      <c r="AI951" s="155">
        <f t="shared" si="368"/>
        <v>3.4298138125968096E-2</v>
      </c>
      <c r="AJ951" s="155">
        <f t="shared" si="369"/>
        <v>6.6137172571383129E-2</v>
      </c>
      <c r="AK951" s="155">
        <f t="shared" si="370"/>
        <v>0.10043531069735123</v>
      </c>
      <c r="AL951" s="155">
        <f t="shared" si="371"/>
        <v>5.3882716376089705</v>
      </c>
    </row>
    <row r="952" spans="1:38" s="156" customFormat="1" x14ac:dyDescent="0.35">
      <c r="A952" s="23">
        <f>'Uitgebreide invoer'!A952</f>
        <v>663.600000000004</v>
      </c>
      <c r="B952" s="23">
        <f t="shared" si="350"/>
        <v>0.70000000000004547</v>
      </c>
      <c r="C952" s="23">
        <f>'Uitgebreide invoer'!B952</f>
        <v>0.1</v>
      </c>
      <c r="D952" s="23" t="str">
        <f>'Uitgebreide invoer'!C952</f>
        <v>200 - Drijvend fonteinkruid</v>
      </c>
      <c r="E952" s="23">
        <f>'Uitgebreide invoer'!D952</f>
        <v>200</v>
      </c>
      <c r="F952" s="23">
        <f>'Uitgebreide invoer'!E952</f>
        <v>1.5</v>
      </c>
      <c r="G952" s="23">
        <f>'Uitgebreide invoer'!F952</f>
        <v>1.2</v>
      </c>
      <c r="H952" s="23">
        <f>'Uitgebreide invoer'!G952</f>
        <v>1.2</v>
      </c>
      <c r="I952" s="23">
        <f>'Uitgebreide invoer'!H952</f>
        <v>1</v>
      </c>
      <c r="J952" s="24">
        <f>J951+(+H952-I952)/(MAX('Invoerblad heterogene watergang'!$H$9:$H$17))*B952</f>
        <v>1.1895999999999791</v>
      </c>
      <c r="K952" s="24">
        <f t="shared" si="372"/>
        <v>2.0758462611151489</v>
      </c>
      <c r="L952" s="79">
        <f t="shared" si="373"/>
        <v>0.88612847682258344</v>
      </c>
      <c r="M952" s="91">
        <f>'Uitgebreide invoer'!K952</f>
        <v>100</v>
      </c>
      <c r="N952" s="89">
        <f t="shared" si="351"/>
        <v>1.8895999999999791</v>
      </c>
      <c r="O952" s="93" t="str">
        <f>'Uitgebreide invoer'!L952</f>
        <v>Begroeiing volgt bodemverloop</v>
      </c>
      <c r="P952" s="23">
        <f t="shared" si="352"/>
        <v>0.7</v>
      </c>
      <c r="Q952" s="24">
        <f t="shared" si="353"/>
        <v>1.682632751233628E-4</v>
      </c>
      <c r="R952" s="23">
        <f>'Uitgebreide invoer'!I952</f>
        <v>0</v>
      </c>
      <c r="S952" s="23">
        <f t="shared" si="354"/>
        <v>0</v>
      </c>
      <c r="T952" s="24">
        <f t="shared" si="374"/>
        <v>0.18612847682258349</v>
      </c>
      <c r="U952" s="23" t="str">
        <f>'Uitgebreide invoer'!J952</f>
        <v>Nee</v>
      </c>
      <c r="V952" s="23">
        <f t="shared" si="355"/>
        <v>0.27531988701354265</v>
      </c>
      <c r="W952" s="23">
        <f t="shared" si="356"/>
        <v>1.8710957670078354</v>
      </c>
      <c r="X952" s="23">
        <f t="shared" si="357"/>
        <v>0.14714366408610965</v>
      </c>
      <c r="Y952" s="23">
        <f t="shared" si="358"/>
        <v>2.2411896883409677</v>
      </c>
      <c r="Z952" s="23">
        <f t="shared" si="359"/>
        <v>4.3949816598326272</v>
      </c>
      <c r="AA952" s="23">
        <f t="shared" si="360"/>
        <v>0.50994289892584399</v>
      </c>
      <c r="AB952" s="23">
        <f t="shared" si="361"/>
        <v>1.9658698013274249</v>
      </c>
      <c r="AC952" s="23">
        <f t="shared" si="362"/>
        <v>2.6090208150196021</v>
      </c>
      <c r="AD952" s="23">
        <f t="shared" si="363"/>
        <v>393.17396026548499</v>
      </c>
      <c r="AE952" s="23">
        <f t="shared" si="364"/>
        <v>-0.1</v>
      </c>
      <c r="AF952" s="46">
        <f t="shared" si="365"/>
        <v>3.3886526313003415E-2</v>
      </c>
      <c r="AG952" s="23">
        <f t="shared" si="366"/>
        <v>0.66113473686996582</v>
      </c>
      <c r="AH952" s="23">
        <f t="shared" si="367"/>
        <v>1.7754503173570613</v>
      </c>
      <c r="AI952" s="155">
        <f t="shared" si="368"/>
        <v>3.4278404746492845E-2</v>
      </c>
      <c r="AJ952" s="155">
        <f t="shared" si="369"/>
        <v>6.6156738247493407E-2</v>
      </c>
      <c r="AK952" s="155">
        <f t="shared" si="370"/>
        <v>0.10043514299398626</v>
      </c>
      <c r="AL952" s="155">
        <f t="shared" si="371"/>
        <v>5.3882556830632602</v>
      </c>
    </row>
    <row r="953" spans="1:38" s="156" customFormat="1" x14ac:dyDescent="0.35">
      <c r="A953" s="23">
        <f>'Uitgebreide invoer'!A953</f>
        <v>664.30000000000405</v>
      </c>
      <c r="B953" s="23">
        <f t="shared" si="350"/>
        <v>0.70000000000004547</v>
      </c>
      <c r="C953" s="23">
        <f>'Uitgebreide invoer'!B953</f>
        <v>0.1</v>
      </c>
      <c r="D953" s="23" t="str">
        <f>'Uitgebreide invoer'!C953</f>
        <v>200 - Drijvend fonteinkruid</v>
      </c>
      <c r="E953" s="23">
        <f>'Uitgebreide invoer'!D953</f>
        <v>200</v>
      </c>
      <c r="F953" s="23">
        <f>'Uitgebreide invoer'!E953</f>
        <v>1.5</v>
      </c>
      <c r="G953" s="23">
        <f>'Uitgebreide invoer'!F953</f>
        <v>1.2</v>
      </c>
      <c r="H953" s="23">
        <f>'Uitgebreide invoer'!G953</f>
        <v>1.2</v>
      </c>
      <c r="I953" s="23">
        <f>'Uitgebreide invoer'!H953</f>
        <v>1</v>
      </c>
      <c r="J953" s="24">
        <f>J952+(+H953-I953)/(MAX('Invoerblad heterogene watergang'!$H$9:$H$17))*B953</f>
        <v>1.1897999999999791</v>
      </c>
      <c r="K953" s="24">
        <f t="shared" si="372"/>
        <v>2.0759640905726364</v>
      </c>
      <c r="L953" s="79">
        <f t="shared" si="373"/>
        <v>0.88604626111516982</v>
      </c>
      <c r="M953" s="91">
        <f>'Uitgebreide invoer'!K953</f>
        <v>100</v>
      </c>
      <c r="N953" s="89">
        <f t="shared" si="351"/>
        <v>1.8897999999999791</v>
      </c>
      <c r="O953" s="93" t="str">
        <f>'Uitgebreide invoer'!L953</f>
        <v>Begroeiing volgt bodemverloop</v>
      </c>
      <c r="P953" s="23">
        <f t="shared" si="352"/>
        <v>0.7</v>
      </c>
      <c r="Q953" s="24">
        <f t="shared" si="353"/>
        <v>1.6832779641057008E-4</v>
      </c>
      <c r="R953" s="23">
        <f>'Uitgebreide invoer'!I953</f>
        <v>0</v>
      </c>
      <c r="S953" s="23">
        <f t="shared" si="354"/>
        <v>0</v>
      </c>
      <c r="T953" s="24">
        <f t="shared" si="374"/>
        <v>0.18604626111516986</v>
      </c>
      <c r="U953" s="23" t="str">
        <f>'Uitgebreide invoer'!J953</f>
        <v>Nee</v>
      </c>
      <c r="V953" s="23">
        <f t="shared" si="355"/>
        <v>0.27517533025060475</v>
      </c>
      <c r="W953" s="23">
        <f t="shared" si="356"/>
        <v>1.8707993340591069</v>
      </c>
      <c r="X953" s="23">
        <f t="shared" si="357"/>
        <v>0.14708970932416995</v>
      </c>
      <c r="Y953" s="23">
        <f t="shared" si="358"/>
        <v>2.2408724785924612</v>
      </c>
      <c r="Z953" s="23">
        <f t="shared" si="359"/>
        <v>4.3946852268838992</v>
      </c>
      <c r="AA953" s="23">
        <f t="shared" si="360"/>
        <v>0.50990511558921747</v>
      </c>
      <c r="AB953" s="23">
        <f t="shared" si="361"/>
        <v>1.9656971483418564</v>
      </c>
      <c r="AC953" s="23">
        <f t="shared" si="362"/>
        <v>2.6070134587224674</v>
      </c>
      <c r="AD953" s="23">
        <f t="shared" si="363"/>
        <v>393.13942966837129</v>
      </c>
      <c r="AE953" s="23">
        <f t="shared" si="364"/>
        <v>-0.1</v>
      </c>
      <c r="AF953" s="46">
        <f t="shared" si="365"/>
        <v>3.3866953963203619E-2</v>
      </c>
      <c r="AG953" s="23">
        <f t="shared" si="366"/>
        <v>0.66133046036796383</v>
      </c>
      <c r="AH953" s="23">
        <f t="shared" si="367"/>
        <v>1.7757693817705875</v>
      </c>
      <c r="AI953" s="155">
        <f t="shared" si="368"/>
        <v>3.4258681439333381E-2</v>
      </c>
      <c r="AJ953" s="155">
        <f t="shared" si="369"/>
        <v>6.617629387818523E-2</v>
      </c>
      <c r="AK953" s="155">
        <f t="shared" si="370"/>
        <v>0.1004349753175186</v>
      </c>
      <c r="AL953" s="155">
        <f t="shared" si="371"/>
        <v>5.3882400020580983</v>
      </c>
    </row>
    <row r="954" spans="1:38" s="156" customFormat="1" x14ac:dyDescent="0.35">
      <c r="A954" s="23">
        <f>'Uitgebreide invoer'!A954</f>
        <v>665.00000000000409</v>
      </c>
      <c r="B954" s="23">
        <f t="shared" si="350"/>
        <v>0.70000000000004547</v>
      </c>
      <c r="C954" s="23">
        <f>'Uitgebreide invoer'!B954</f>
        <v>0.1</v>
      </c>
      <c r="D954" s="23" t="str">
        <f>'Uitgebreide invoer'!C954</f>
        <v>200 - Drijvend fonteinkruid</v>
      </c>
      <c r="E954" s="23">
        <f>'Uitgebreide invoer'!D954</f>
        <v>200</v>
      </c>
      <c r="F954" s="23">
        <f>'Uitgebreide invoer'!E954</f>
        <v>1.5</v>
      </c>
      <c r="G954" s="23">
        <f>'Uitgebreide invoer'!F954</f>
        <v>1.2</v>
      </c>
      <c r="H954" s="23">
        <f>'Uitgebreide invoer'!G954</f>
        <v>1.2</v>
      </c>
      <c r="I954" s="23">
        <f>'Uitgebreide invoer'!H954</f>
        <v>1</v>
      </c>
      <c r="J954" s="24">
        <f>J953+(+H954-I954)/(MAX('Invoerblad heterogene watergang'!$H$9:$H$17))*B954</f>
        <v>1.1899999999999791</v>
      </c>
      <c r="K954" s="24">
        <f t="shared" si="372"/>
        <v>2.0760819651793807</v>
      </c>
      <c r="L954" s="79">
        <f t="shared" si="373"/>
        <v>0.88596409057265735</v>
      </c>
      <c r="M954" s="91">
        <f>'Uitgebreide invoer'!K954</f>
        <v>100</v>
      </c>
      <c r="N954" s="89">
        <f t="shared" si="351"/>
        <v>1.889999999999979</v>
      </c>
      <c r="O954" s="93" t="str">
        <f>'Uitgebreide invoer'!L954</f>
        <v>Begroeiing volgt bodemverloop</v>
      </c>
      <c r="P954" s="23">
        <f t="shared" si="352"/>
        <v>0.7</v>
      </c>
      <c r="Q954" s="24">
        <f t="shared" si="353"/>
        <v>1.6839229534874498E-4</v>
      </c>
      <c r="R954" s="23">
        <f>'Uitgebreide invoer'!I954</f>
        <v>0</v>
      </c>
      <c r="S954" s="23">
        <f t="shared" si="354"/>
        <v>0</v>
      </c>
      <c r="T954" s="24">
        <f t="shared" si="374"/>
        <v>0.18596409057265739</v>
      </c>
      <c r="U954" s="23" t="str">
        <f>'Uitgebreide invoer'!J954</f>
        <v>Nee</v>
      </c>
      <c r="V954" s="23">
        <f t="shared" si="355"/>
        <v>0.27503087316096214</v>
      </c>
      <c r="W954" s="23">
        <f t="shared" si="356"/>
        <v>1.8705030639547457</v>
      </c>
      <c r="X954" s="23">
        <f t="shared" si="357"/>
        <v>0.14703577794706896</v>
      </c>
      <c r="Y954" s="23">
        <f t="shared" si="358"/>
        <v>2.2405554633635423</v>
      </c>
      <c r="Z954" s="23">
        <f t="shared" si="359"/>
        <v>4.3943889567795376</v>
      </c>
      <c r="AA954" s="23">
        <f t="shared" si="360"/>
        <v>0.50986735252619764</v>
      </c>
      <c r="AB954" s="23">
        <f t="shared" si="361"/>
        <v>1.9655245902025802</v>
      </c>
      <c r="AC954" s="23">
        <f t="shared" si="362"/>
        <v>2.6050079145722926</v>
      </c>
      <c r="AD954" s="23">
        <f t="shared" si="363"/>
        <v>393.10491804051605</v>
      </c>
      <c r="AE954" s="23">
        <f t="shared" si="364"/>
        <v>-0.1</v>
      </c>
      <c r="AF954" s="46">
        <f t="shared" si="365"/>
        <v>3.3847391663281753E-2</v>
      </c>
      <c r="AG954" s="23">
        <f t="shared" si="366"/>
        <v>0.66152608336718244</v>
      </c>
      <c r="AH954" s="23">
        <f t="shared" si="367"/>
        <v>1.7760883548404767</v>
      </c>
      <c r="AI954" s="155">
        <f t="shared" si="368"/>
        <v>3.4238968206319109E-2</v>
      </c>
      <c r="AJ954" s="155">
        <f t="shared" si="369"/>
        <v>6.6195839461722764E-2</v>
      </c>
      <c r="AK954" s="155">
        <f t="shared" si="370"/>
        <v>0.10043480766804187</v>
      </c>
      <c r="AL954" s="155">
        <f t="shared" si="371"/>
        <v>5.388224594224603</v>
      </c>
    </row>
    <row r="955" spans="1:38" s="156" customFormat="1" x14ac:dyDescent="0.35">
      <c r="A955" s="23">
        <f>'Uitgebreide invoer'!A955</f>
        <v>665.70000000000414</v>
      </c>
      <c r="B955" s="23">
        <f t="shared" si="350"/>
        <v>0.70000000000004547</v>
      </c>
      <c r="C955" s="23">
        <f>'Uitgebreide invoer'!B955</f>
        <v>0.1</v>
      </c>
      <c r="D955" s="23" t="str">
        <f>'Uitgebreide invoer'!C955</f>
        <v>200 - Drijvend fonteinkruid</v>
      </c>
      <c r="E955" s="23">
        <f>'Uitgebreide invoer'!D955</f>
        <v>200</v>
      </c>
      <c r="F955" s="23">
        <f>'Uitgebreide invoer'!E955</f>
        <v>1.5</v>
      </c>
      <c r="G955" s="23">
        <f>'Uitgebreide invoer'!F955</f>
        <v>1.2</v>
      </c>
      <c r="H955" s="23">
        <f>'Uitgebreide invoer'!G955</f>
        <v>1.2</v>
      </c>
      <c r="I955" s="23">
        <f>'Uitgebreide invoer'!H955</f>
        <v>1</v>
      </c>
      <c r="J955" s="24">
        <f>J954+(+H955-I955)/(MAX('Invoerblad heterogene watergang'!$H$9:$H$17))*B955</f>
        <v>1.1901999999999791</v>
      </c>
      <c r="K955" s="24">
        <f t="shared" si="372"/>
        <v>2.0761998849197254</v>
      </c>
      <c r="L955" s="79">
        <f t="shared" si="373"/>
        <v>0.88588196517940165</v>
      </c>
      <c r="M955" s="91">
        <f>'Uitgebreide invoer'!K955</f>
        <v>100</v>
      </c>
      <c r="N955" s="89">
        <f t="shared" si="351"/>
        <v>1.890199999999979</v>
      </c>
      <c r="O955" s="93" t="str">
        <f>'Uitgebreide invoer'!L955</f>
        <v>Begroeiing volgt bodemverloop</v>
      </c>
      <c r="P955" s="23">
        <f t="shared" si="352"/>
        <v>0.7</v>
      </c>
      <c r="Q955" s="24">
        <f t="shared" si="353"/>
        <v>1.684567719211013E-4</v>
      </c>
      <c r="R955" s="23">
        <f>'Uitgebreide invoer'!I955</f>
        <v>0</v>
      </c>
      <c r="S955" s="23">
        <f t="shared" si="354"/>
        <v>0</v>
      </c>
      <c r="T955" s="24">
        <f t="shared" si="374"/>
        <v>0.1858819651794017</v>
      </c>
      <c r="U955" s="23" t="str">
        <f>'Uitgebreide invoer'!J955</f>
        <v>Nee</v>
      </c>
      <c r="V955" s="23">
        <f t="shared" si="355"/>
        <v>0.27488651568371647</v>
      </c>
      <c r="W955" s="23">
        <f t="shared" si="356"/>
        <v>1.8702069566383446</v>
      </c>
      <c r="X955" s="23">
        <f t="shared" si="357"/>
        <v>0.14698186995187895</v>
      </c>
      <c r="Y955" s="23">
        <f t="shared" si="358"/>
        <v>2.2402386425604597</v>
      </c>
      <c r="Z955" s="23">
        <f t="shared" si="359"/>
        <v>4.3940928494631368</v>
      </c>
      <c r="AA955" s="23">
        <f t="shared" si="360"/>
        <v>0.50982960973029245</v>
      </c>
      <c r="AB955" s="23">
        <f t="shared" si="361"/>
        <v>1.9653521268767431</v>
      </c>
      <c r="AC955" s="23">
        <f t="shared" si="362"/>
        <v>2.6030041810160567</v>
      </c>
      <c r="AD955" s="23">
        <f t="shared" si="363"/>
        <v>393.07042537534863</v>
      </c>
      <c r="AE955" s="23">
        <f t="shared" si="364"/>
        <v>-0.1</v>
      </c>
      <c r="AF955" s="46">
        <f t="shared" si="365"/>
        <v>3.3827839414967642E-2</v>
      </c>
      <c r="AG955" s="23">
        <f t="shared" si="366"/>
        <v>0.66172160585032358</v>
      </c>
      <c r="AH955" s="23">
        <f t="shared" si="367"/>
        <v>1.7764072365923331</v>
      </c>
      <c r="AI955" s="155">
        <f t="shared" si="368"/>
        <v>3.4219265049263786E-2</v>
      </c>
      <c r="AJ955" s="155">
        <f t="shared" si="369"/>
        <v>6.621537499638537E-2</v>
      </c>
      <c r="AK955" s="155">
        <f t="shared" si="370"/>
        <v>0.10043464004564916</v>
      </c>
      <c r="AL955" s="155">
        <f t="shared" si="371"/>
        <v>5.3882094591941385</v>
      </c>
    </row>
    <row r="956" spans="1:38" s="156" customFormat="1" x14ac:dyDescent="0.35">
      <c r="A956" s="23">
        <f>'Uitgebreide invoer'!A956</f>
        <v>666.40000000000418</v>
      </c>
      <c r="B956" s="23">
        <f t="shared" si="350"/>
        <v>0.70000000000004547</v>
      </c>
      <c r="C956" s="23">
        <f>'Uitgebreide invoer'!B956</f>
        <v>0.1</v>
      </c>
      <c r="D956" s="23" t="str">
        <f>'Uitgebreide invoer'!C956</f>
        <v>200 - Drijvend fonteinkruid</v>
      </c>
      <c r="E956" s="23">
        <f>'Uitgebreide invoer'!D956</f>
        <v>200</v>
      </c>
      <c r="F956" s="23">
        <f>'Uitgebreide invoer'!E956</f>
        <v>1.5</v>
      </c>
      <c r="G956" s="23">
        <f>'Uitgebreide invoer'!F956</f>
        <v>1.2</v>
      </c>
      <c r="H956" s="23">
        <f>'Uitgebreide invoer'!G956</f>
        <v>1.2</v>
      </c>
      <c r="I956" s="23">
        <f>'Uitgebreide invoer'!H956</f>
        <v>1</v>
      </c>
      <c r="J956" s="24">
        <f>J955+(+H956-I956)/(MAX('Invoerblad heterogene watergang'!$H$9:$H$17))*B956</f>
        <v>1.190399999999979</v>
      </c>
      <c r="K956" s="24">
        <f t="shared" si="372"/>
        <v>2.076317849778003</v>
      </c>
      <c r="L956" s="79">
        <f t="shared" si="373"/>
        <v>0.88579988491974637</v>
      </c>
      <c r="M956" s="91">
        <f>'Uitgebreide invoer'!K956</f>
        <v>100</v>
      </c>
      <c r="N956" s="89">
        <f t="shared" si="351"/>
        <v>1.890399999999979</v>
      </c>
      <c r="O956" s="93" t="str">
        <f>'Uitgebreide invoer'!L956</f>
        <v>Begroeiing volgt bodemverloop</v>
      </c>
      <c r="P956" s="23">
        <f t="shared" si="352"/>
        <v>0.7</v>
      </c>
      <c r="Q956" s="24">
        <f t="shared" si="353"/>
        <v>1.6852122611089938E-4</v>
      </c>
      <c r="R956" s="23">
        <f>'Uitgebreide invoer'!I956</f>
        <v>0</v>
      </c>
      <c r="S956" s="23">
        <f t="shared" si="354"/>
        <v>0</v>
      </c>
      <c r="T956" s="24">
        <f t="shared" si="374"/>
        <v>0.18579988491974642</v>
      </c>
      <c r="U956" s="23" t="str">
        <f>'Uitgebreide invoer'!J956</f>
        <v>Nee</v>
      </c>
      <c r="V956" s="23">
        <f t="shared" si="355"/>
        <v>0.27474225775798222</v>
      </c>
      <c r="W956" s="23">
        <f t="shared" si="356"/>
        <v>1.8699110120534539</v>
      </c>
      <c r="X956" s="23">
        <f t="shared" si="357"/>
        <v>0.1469279853356617</v>
      </c>
      <c r="Y956" s="23">
        <f t="shared" si="358"/>
        <v>2.2399220160894493</v>
      </c>
      <c r="Z956" s="23">
        <f t="shared" si="359"/>
        <v>4.3937969048782461</v>
      </c>
      <c r="AA956" s="23">
        <f t="shared" si="360"/>
        <v>0.50979188719500412</v>
      </c>
      <c r="AB956" s="23">
        <f t="shared" si="361"/>
        <v>1.965179758331467</v>
      </c>
      <c r="AC956" s="23">
        <f t="shared" si="362"/>
        <v>2.6010022565016717</v>
      </c>
      <c r="AD956" s="23">
        <f t="shared" si="363"/>
        <v>393.03595166629339</v>
      </c>
      <c r="AE956" s="23">
        <f t="shared" si="364"/>
        <v>-0.1</v>
      </c>
      <c r="AF956" s="46">
        <f t="shared" si="365"/>
        <v>3.3808297219975636E-2</v>
      </c>
      <c r="AG956" s="23">
        <f t="shared" si="366"/>
        <v>0.66191702780024364</v>
      </c>
      <c r="AH956" s="23">
        <f t="shared" si="367"/>
        <v>1.7767260270518554</v>
      </c>
      <c r="AI956" s="155">
        <f t="shared" si="368"/>
        <v>3.4199571969965557E-2</v>
      </c>
      <c r="AJ956" s="155">
        <f t="shared" si="369"/>
        <v>6.6234900480467943E-2</v>
      </c>
      <c r="AK956" s="155">
        <f t="shared" si="370"/>
        <v>0.10043447245043349</v>
      </c>
      <c r="AL956" s="155">
        <f t="shared" si="371"/>
        <v>5.3881945965983142</v>
      </c>
    </row>
    <row r="957" spans="1:38" s="156" customFormat="1" x14ac:dyDescent="0.35">
      <c r="A957" s="23">
        <f>'Uitgebreide invoer'!A957</f>
        <v>667.10000000000423</v>
      </c>
      <c r="B957" s="23">
        <f t="shared" si="350"/>
        <v>0.70000000000004547</v>
      </c>
      <c r="C957" s="23">
        <f>'Uitgebreide invoer'!B957</f>
        <v>0.1</v>
      </c>
      <c r="D957" s="23" t="str">
        <f>'Uitgebreide invoer'!C957</f>
        <v>200 - Drijvend fonteinkruid</v>
      </c>
      <c r="E957" s="23">
        <f>'Uitgebreide invoer'!D957</f>
        <v>200</v>
      </c>
      <c r="F957" s="23">
        <f>'Uitgebreide invoer'!E957</f>
        <v>1.5</v>
      </c>
      <c r="G957" s="23">
        <f>'Uitgebreide invoer'!F957</f>
        <v>1.2</v>
      </c>
      <c r="H957" s="23">
        <f>'Uitgebreide invoer'!G957</f>
        <v>1.2</v>
      </c>
      <c r="I957" s="23">
        <f>'Uitgebreide invoer'!H957</f>
        <v>1</v>
      </c>
      <c r="J957" s="24">
        <f>J956+(+H957-I957)/(MAX('Invoerblad heterogene watergang'!$H$9:$H$17))*B957</f>
        <v>1.190599999999979</v>
      </c>
      <c r="K957" s="24">
        <f t="shared" si="372"/>
        <v>2.0764358597385342</v>
      </c>
      <c r="L957" s="79">
        <f t="shared" si="373"/>
        <v>0.88571784977802404</v>
      </c>
      <c r="M957" s="91">
        <f>'Uitgebreide invoer'!K957</f>
        <v>100</v>
      </c>
      <c r="N957" s="89">
        <f t="shared" si="351"/>
        <v>1.890599999999979</v>
      </c>
      <c r="O957" s="93" t="str">
        <f>'Uitgebreide invoer'!L957</f>
        <v>Begroeiing volgt bodemverloop</v>
      </c>
      <c r="P957" s="23">
        <f t="shared" si="352"/>
        <v>0.7</v>
      </c>
      <c r="Q957" s="24">
        <f t="shared" si="353"/>
        <v>1.6858565790144509E-4</v>
      </c>
      <c r="R957" s="23">
        <f>'Uitgebreide invoer'!I957</f>
        <v>0</v>
      </c>
      <c r="S957" s="23">
        <f t="shared" si="354"/>
        <v>0</v>
      </c>
      <c r="T957" s="24">
        <f t="shared" si="374"/>
        <v>0.18571784977802408</v>
      </c>
      <c r="U957" s="23" t="str">
        <f>'Uitgebreide invoer'!J957</f>
        <v>Nee</v>
      </c>
      <c r="V957" s="23">
        <f t="shared" si="355"/>
        <v>0.27459809932288798</v>
      </c>
      <c r="W957" s="23">
        <f t="shared" si="356"/>
        <v>1.8696152301435842</v>
      </c>
      <c r="X957" s="23">
        <f t="shared" si="357"/>
        <v>0.14687412409546918</v>
      </c>
      <c r="Y957" s="23">
        <f t="shared" si="358"/>
        <v>2.2396055838567381</v>
      </c>
      <c r="Z957" s="23">
        <f t="shared" si="359"/>
        <v>4.3935011229683765</v>
      </c>
      <c r="AA957" s="23">
        <f t="shared" si="360"/>
        <v>0.50975418491382918</v>
      </c>
      <c r="AB957" s="23">
        <f t="shared" si="361"/>
        <v>1.9650074845338501</v>
      </c>
      <c r="AC957" s="23">
        <f t="shared" si="362"/>
        <v>2.5990021394780118</v>
      </c>
      <c r="AD957" s="23">
        <f t="shared" si="363"/>
        <v>393.00149690677</v>
      </c>
      <c r="AE957" s="23">
        <f t="shared" si="364"/>
        <v>-0.1</v>
      </c>
      <c r="AF957" s="46">
        <f t="shared" si="365"/>
        <v>3.3788765080004862E-2</v>
      </c>
      <c r="AG957" s="23">
        <f t="shared" si="366"/>
        <v>0.66211234919995143</v>
      </c>
      <c r="AH957" s="23">
        <f t="shared" si="367"/>
        <v>1.7770447262448363</v>
      </c>
      <c r="AI957" s="155">
        <f t="shared" si="368"/>
        <v>3.4179888970207226E-2</v>
      </c>
      <c r="AJ957" s="155">
        <f t="shared" si="369"/>
        <v>6.6254415912280554E-2</v>
      </c>
      <c r="AK957" s="155">
        <f t="shared" si="370"/>
        <v>0.10043430488248778</v>
      </c>
      <c r="AL957" s="155">
        <f t="shared" si="371"/>
        <v>5.3881800060689953</v>
      </c>
    </row>
    <row r="958" spans="1:38" s="156" customFormat="1" x14ac:dyDescent="0.35">
      <c r="A958" s="23">
        <f>'Uitgebreide invoer'!A958</f>
        <v>667.80000000000427</v>
      </c>
      <c r="B958" s="23">
        <f t="shared" si="350"/>
        <v>0.70000000000004547</v>
      </c>
      <c r="C958" s="23">
        <f>'Uitgebreide invoer'!B958</f>
        <v>0.1</v>
      </c>
      <c r="D958" s="23" t="str">
        <f>'Uitgebreide invoer'!C958</f>
        <v>200 - Drijvend fonteinkruid</v>
      </c>
      <c r="E958" s="23">
        <f>'Uitgebreide invoer'!D958</f>
        <v>200</v>
      </c>
      <c r="F958" s="23">
        <f>'Uitgebreide invoer'!E958</f>
        <v>1.5</v>
      </c>
      <c r="G958" s="23">
        <f>'Uitgebreide invoer'!F958</f>
        <v>1.2</v>
      </c>
      <c r="H958" s="23">
        <f>'Uitgebreide invoer'!G958</f>
        <v>1.2</v>
      </c>
      <c r="I958" s="23">
        <f>'Uitgebreide invoer'!H958</f>
        <v>1</v>
      </c>
      <c r="J958" s="24">
        <f>J957+(+H958-I958)/(MAX('Invoerblad heterogene watergang'!$H$9:$H$17))*B958</f>
        <v>1.190799999999979</v>
      </c>
      <c r="K958" s="24">
        <f t="shared" si="372"/>
        <v>2.0765539147856273</v>
      </c>
      <c r="L958" s="79">
        <f t="shared" si="373"/>
        <v>0.88563585973855519</v>
      </c>
      <c r="M958" s="91">
        <f>'Uitgebreide invoer'!K958</f>
        <v>100</v>
      </c>
      <c r="N958" s="89">
        <f t="shared" si="351"/>
        <v>1.8907999999999789</v>
      </c>
      <c r="O958" s="93" t="str">
        <f>'Uitgebreide invoer'!L958</f>
        <v>Begroeiing volgt bodemverloop</v>
      </c>
      <c r="P958" s="23">
        <f t="shared" si="352"/>
        <v>0.7</v>
      </c>
      <c r="Q958" s="24">
        <f t="shared" si="353"/>
        <v>1.6865006727609087E-4</v>
      </c>
      <c r="R958" s="23">
        <f>'Uitgebreide invoer'!I958</f>
        <v>0</v>
      </c>
      <c r="S958" s="23">
        <f t="shared" si="354"/>
        <v>0</v>
      </c>
      <c r="T958" s="24">
        <f t="shared" si="374"/>
        <v>0.18563585973855523</v>
      </c>
      <c r="U958" s="23" t="str">
        <f>'Uitgebreide invoer'!J958</f>
        <v>Nee</v>
      </c>
      <c r="V958" s="23">
        <f t="shared" si="355"/>
        <v>0.27445404031757514</v>
      </c>
      <c r="W958" s="23">
        <f t="shared" si="356"/>
        <v>1.8693196108522021</v>
      </c>
      <c r="X958" s="23">
        <f t="shared" si="357"/>
        <v>0.14682028622834303</v>
      </c>
      <c r="Y958" s="23">
        <f t="shared" si="358"/>
        <v>2.2392893457685408</v>
      </c>
      <c r="Z958" s="23">
        <f t="shared" si="359"/>
        <v>4.3932055036769944</v>
      </c>
      <c r="AA958" s="23">
        <f t="shared" si="360"/>
        <v>0.50971650288025816</v>
      </c>
      <c r="AB958" s="23">
        <f t="shared" si="361"/>
        <v>1.9648353054509657</v>
      </c>
      <c r="AC958" s="23">
        <f t="shared" si="362"/>
        <v>2.5970038283948891</v>
      </c>
      <c r="AD958" s="23">
        <f t="shared" si="363"/>
        <v>392.96706109019317</v>
      </c>
      <c r="AE958" s="23">
        <f t="shared" si="364"/>
        <v>-0.1</v>
      </c>
      <c r="AF958" s="46">
        <f t="shared" si="365"/>
        <v>3.376924299673903E-2</v>
      </c>
      <c r="AG958" s="23">
        <f t="shared" si="366"/>
        <v>0.66230757003260976</v>
      </c>
      <c r="AH958" s="23">
        <f t="shared" si="367"/>
        <v>1.7773633341971626</v>
      </c>
      <c r="AI958" s="155">
        <f t="shared" si="368"/>
        <v>3.4160216051756051E-2</v>
      </c>
      <c r="AJ958" s="155">
        <f t="shared" si="369"/>
        <v>6.6273921290148793E-2</v>
      </c>
      <c r="AK958" s="155">
        <f t="shared" si="370"/>
        <v>0.10043413734190484</v>
      </c>
      <c r="AL958" s="155">
        <f t="shared" si="371"/>
        <v>5.3881656872382937</v>
      </c>
    </row>
    <row r="959" spans="1:38" s="156" customFormat="1" x14ac:dyDescent="0.35">
      <c r="A959" s="23">
        <f>'Uitgebreide invoer'!A959</f>
        <v>668.50000000000432</v>
      </c>
      <c r="B959" s="23">
        <f t="shared" si="350"/>
        <v>0.70000000000004547</v>
      </c>
      <c r="C959" s="23">
        <f>'Uitgebreide invoer'!B959</f>
        <v>0.1</v>
      </c>
      <c r="D959" s="23" t="str">
        <f>'Uitgebreide invoer'!C959</f>
        <v>200 - Drijvend fonteinkruid</v>
      </c>
      <c r="E959" s="23">
        <f>'Uitgebreide invoer'!D959</f>
        <v>200</v>
      </c>
      <c r="F959" s="23">
        <f>'Uitgebreide invoer'!E959</f>
        <v>1.5</v>
      </c>
      <c r="G959" s="23">
        <f>'Uitgebreide invoer'!F959</f>
        <v>1.2</v>
      </c>
      <c r="H959" s="23">
        <f>'Uitgebreide invoer'!G959</f>
        <v>1.2</v>
      </c>
      <c r="I959" s="23">
        <f>'Uitgebreide invoer'!H959</f>
        <v>1</v>
      </c>
      <c r="J959" s="24">
        <f>J958+(+H959-I959)/(MAX('Invoerblad heterogene watergang'!$H$9:$H$17))*B959</f>
        <v>1.190999999999979</v>
      </c>
      <c r="K959" s="24">
        <f t="shared" si="372"/>
        <v>2.07667201490358</v>
      </c>
      <c r="L959" s="79">
        <f t="shared" si="373"/>
        <v>0.88555391478564838</v>
      </c>
      <c r="M959" s="91">
        <f>'Uitgebreide invoer'!K959</f>
        <v>100</v>
      </c>
      <c r="N959" s="89">
        <f t="shared" si="351"/>
        <v>1.8909999999999789</v>
      </c>
      <c r="O959" s="93" t="str">
        <f>'Uitgebreide invoer'!L959</f>
        <v>Begroeiing volgt bodemverloop</v>
      </c>
      <c r="P959" s="23">
        <f t="shared" si="352"/>
        <v>0.7</v>
      </c>
      <c r="Q959" s="24">
        <f t="shared" si="353"/>
        <v>1.6871445421823533E-4</v>
      </c>
      <c r="R959" s="23">
        <f>'Uitgebreide invoer'!I959</f>
        <v>0</v>
      </c>
      <c r="S959" s="23">
        <f t="shared" si="354"/>
        <v>0</v>
      </c>
      <c r="T959" s="24">
        <f t="shared" si="374"/>
        <v>0.18555391478564842</v>
      </c>
      <c r="U959" s="23" t="str">
        <f>'Uitgebreide invoer'!J959</f>
        <v>Nee</v>
      </c>
      <c r="V959" s="23">
        <f t="shared" si="355"/>
        <v>0.27431008068119761</v>
      </c>
      <c r="W959" s="23">
        <f t="shared" si="356"/>
        <v>1.869024154122731</v>
      </c>
      <c r="X959" s="23">
        <f t="shared" si="357"/>
        <v>0.14676647173131441</v>
      </c>
      <c r="Y959" s="23">
        <f t="shared" si="358"/>
        <v>2.2389733017310589</v>
      </c>
      <c r="Z959" s="23">
        <f t="shared" si="359"/>
        <v>4.3929100469475229</v>
      </c>
      <c r="AA959" s="23">
        <f t="shared" si="360"/>
        <v>0.5096788410877755</v>
      </c>
      <c r="AB959" s="23">
        <f t="shared" si="361"/>
        <v>1.9646632210498614</v>
      </c>
      <c r="AC959" s="23">
        <f t="shared" si="362"/>
        <v>2.5950073217030476</v>
      </c>
      <c r="AD959" s="23">
        <f t="shared" si="363"/>
        <v>392.9326442099723</v>
      </c>
      <c r="AE959" s="23">
        <f t="shared" si="364"/>
        <v>-0.1</v>
      </c>
      <c r="AF959" s="46">
        <f t="shared" si="365"/>
        <v>3.3749730971846414E-2</v>
      </c>
      <c r="AG959" s="23">
        <f t="shared" si="366"/>
        <v>0.66250269028153586</v>
      </c>
      <c r="AH959" s="23">
        <f t="shared" si="367"/>
        <v>1.7776818509348171</v>
      </c>
      <c r="AI959" s="155">
        <f t="shared" si="368"/>
        <v>3.4140553216363681E-2</v>
      </c>
      <c r="AJ959" s="155">
        <f t="shared" si="369"/>
        <v>6.6293416612413517E-2</v>
      </c>
      <c r="AK959" s="155">
        <f t="shared" si="370"/>
        <v>0.1004339698287772</v>
      </c>
      <c r="AL959" s="155">
        <f t="shared" si="371"/>
        <v>5.3881516397385658</v>
      </c>
    </row>
    <row r="960" spans="1:38" s="156" customFormat="1" x14ac:dyDescent="0.35">
      <c r="A960" s="23">
        <f>'Uitgebreide invoer'!A960</f>
        <v>669.20000000000437</v>
      </c>
      <c r="B960" s="23">
        <f t="shared" si="350"/>
        <v>0.70000000000004547</v>
      </c>
      <c r="C960" s="23">
        <f>'Uitgebreide invoer'!B960</f>
        <v>0.1</v>
      </c>
      <c r="D960" s="23" t="str">
        <f>'Uitgebreide invoer'!C960</f>
        <v>200 - Drijvend fonteinkruid</v>
      </c>
      <c r="E960" s="23">
        <f>'Uitgebreide invoer'!D960</f>
        <v>200</v>
      </c>
      <c r="F960" s="23">
        <f>'Uitgebreide invoer'!E960</f>
        <v>1.5</v>
      </c>
      <c r="G960" s="23">
        <f>'Uitgebreide invoer'!F960</f>
        <v>1.2</v>
      </c>
      <c r="H960" s="23">
        <f>'Uitgebreide invoer'!G960</f>
        <v>1.2</v>
      </c>
      <c r="I960" s="23">
        <f>'Uitgebreide invoer'!H960</f>
        <v>1</v>
      </c>
      <c r="J960" s="24">
        <f>J959+(+H960-I960)/(MAX('Invoerblad heterogene watergang'!$H$9:$H$17))*B960</f>
        <v>1.1911999999999789</v>
      </c>
      <c r="K960" s="24">
        <f t="shared" si="372"/>
        <v>2.076790160076678</v>
      </c>
      <c r="L960" s="79">
        <f t="shared" si="373"/>
        <v>0.88547201490360106</v>
      </c>
      <c r="M960" s="91">
        <f>'Uitgebreide invoer'!K960</f>
        <v>100</v>
      </c>
      <c r="N960" s="89">
        <f t="shared" si="351"/>
        <v>1.8911999999999789</v>
      </c>
      <c r="O960" s="93" t="str">
        <f>'Uitgebreide invoer'!L960</f>
        <v>Begroeiing volgt bodemverloop</v>
      </c>
      <c r="P960" s="23">
        <f t="shared" si="352"/>
        <v>0.7</v>
      </c>
      <c r="Q960" s="24">
        <f t="shared" si="353"/>
        <v>1.6877881871132266E-4</v>
      </c>
      <c r="R960" s="23">
        <f>'Uitgebreide invoer'!I960</f>
        <v>0</v>
      </c>
      <c r="S960" s="23">
        <f t="shared" si="354"/>
        <v>0</v>
      </c>
      <c r="T960" s="24">
        <f t="shared" si="374"/>
        <v>0.1854720149036011</v>
      </c>
      <c r="U960" s="23" t="str">
        <f>'Uitgebreide invoer'!J960</f>
        <v>Nee</v>
      </c>
      <c r="V960" s="23">
        <f t="shared" si="355"/>
        <v>0.27416622035292376</v>
      </c>
      <c r="W960" s="23">
        <f t="shared" si="356"/>
        <v>1.868728859898555</v>
      </c>
      <c r="X960" s="23">
        <f t="shared" si="357"/>
        <v>0.14671268060140466</v>
      </c>
      <c r="Y960" s="23">
        <f t="shared" si="358"/>
        <v>2.2386574516504858</v>
      </c>
      <c r="Z960" s="23">
        <f t="shared" si="359"/>
        <v>4.3926147527233468</v>
      </c>
      <c r="AA960" s="23">
        <f t="shared" si="360"/>
        <v>0.50964119952985998</v>
      </c>
      <c r="AB960" s="23">
        <f t="shared" si="361"/>
        <v>1.964491231297562</v>
      </c>
      <c r="AC960" s="23">
        <f t="shared" si="362"/>
        <v>2.5930126178541961</v>
      </c>
      <c r="AD960" s="23">
        <f t="shared" si="363"/>
        <v>392.8982462595124</v>
      </c>
      <c r="AE960" s="23">
        <f t="shared" si="364"/>
        <v>-0.1</v>
      </c>
      <c r="AF960" s="46">
        <f t="shared" si="365"/>
        <v>3.3730229006980118E-2</v>
      </c>
      <c r="AG960" s="23">
        <f t="shared" si="366"/>
        <v>0.66269770993019894</v>
      </c>
      <c r="AH960" s="23">
        <f t="shared" si="367"/>
        <v>1.7780002764838745</v>
      </c>
      <c r="AI960" s="155">
        <f t="shared" si="368"/>
        <v>3.412090046576647E-2</v>
      </c>
      <c r="AJ960" s="155">
        <f t="shared" si="369"/>
        <v>6.6312901877430844E-2</v>
      </c>
      <c r="AK960" s="155">
        <f t="shared" si="370"/>
        <v>0.10043380234319732</v>
      </c>
      <c r="AL960" s="155">
        <f t="shared" si="371"/>
        <v>5.3881378632024255</v>
      </c>
    </row>
    <row r="961" spans="1:38" s="156" customFormat="1" x14ac:dyDescent="0.35">
      <c r="A961" s="23">
        <f>'Uitgebreide invoer'!A961</f>
        <v>669.90000000000441</v>
      </c>
      <c r="B961" s="23">
        <f t="shared" si="350"/>
        <v>0.70000000000004547</v>
      </c>
      <c r="C961" s="23">
        <f>'Uitgebreide invoer'!B961</f>
        <v>0.1</v>
      </c>
      <c r="D961" s="23" t="str">
        <f>'Uitgebreide invoer'!C961</f>
        <v>200 - Drijvend fonteinkruid</v>
      </c>
      <c r="E961" s="23">
        <f>'Uitgebreide invoer'!D961</f>
        <v>200</v>
      </c>
      <c r="F961" s="23">
        <f>'Uitgebreide invoer'!E961</f>
        <v>1.5</v>
      </c>
      <c r="G961" s="23">
        <f>'Uitgebreide invoer'!F961</f>
        <v>1.2</v>
      </c>
      <c r="H961" s="23">
        <f>'Uitgebreide invoer'!G961</f>
        <v>1.2</v>
      </c>
      <c r="I961" s="23">
        <f>'Uitgebreide invoer'!H961</f>
        <v>1</v>
      </c>
      <c r="J961" s="24">
        <f>J960+(+H961-I961)/(MAX('Invoerblad heterogene watergang'!$H$9:$H$17))*B961</f>
        <v>1.1913999999999789</v>
      </c>
      <c r="K961" s="24">
        <f t="shared" si="372"/>
        <v>2.0769083502891954</v>
      </c>
      <c r="L961" s="79">
        <f t="shared" si="373"/>
        <v>0.88539016007669913</v>
      </c>
      <c r="M961" s="91">
        <f>'Uitgebreide invoer'!K961</f>
        <v>100</v>
      </c>
      <c r="N961" s="89">
        <f t="shared" si="351"/>
        <v>1.8913999999999789</v>
      </c>
      <c r="O961" s="93" t="str">
        <f>'Uitgebreide invoer'!L961</f>
        <v>Begroeiing volgt bodemverloop</v>
      </c>
      <c r="P961" s="23">
        <f t="shared" si="352"/>
        <v>0.7</v>
      </c>
      <c r="Q961" s="24">
        <f t="shared" si="353"/>
        <v>1.6884316073884314E-4</v>
      </c>
      <c r="R961" s="23">
        <f>'Uitgebreide invoer'!I961</f>
        <v>0</v>
      </c>
      <c r="S961" s="23">
        <f t="shared" si="354"/>
        <v>0</v>
      </c>
      <c r="T961" s="24">
        <f t="shared" si="374"/>
        <v>0.18539016007669917</v>
      </c>
      <c r="U961" s="23" t="str">
        <f>'Uitgebreide invoer'!J961</f>
        <v>Nee</v>
      </c>
      <c r="V961" s="23">
        <f t="shared" si="355"/>
        <v>0.27402245927193525</v>
      </c>
      <c r="W961" s="23">
        <f t="shared" si="356"/>
        <v>1.8684337281230157</v>
      </c>
      <c r="X961" s="23">
        <f t="shared" si="357"/>
        <v>0.14665891283562502</v>
      </c>
      <c r="Y961" s="23">
        <f t="shared" si="358"/>
        <v>2.2383417954330032</v>
      </c>
      <c r="Z961" s="23">
        <f t="shared" si="359"/>
        <v>4.3923196209478084</v>
      </c>
      <c r="AA961" s="23">
        <f t="shared" si="360"/>
        <v>0.50960357819998459</v>
      </c>
      <c r="AB961" s="23">
        <f t="shared" si="361"/>
        <v>1.964319336161068</v>
      </c>
      <c r="AC961" s="23">
        <f t="shared" si="362"/>
        <v>2.591019715300988</v>
      </c>
      <c r="AD961" s="23">
        <f t="shared" si="363"/>
        <v>392.86386723221358</v>
      </c>
      <c r="AE961" s="23">
        <f t="shared" si="364"/>
        <v>-0.1</v>
      </c>
      <c r="AF961" s="46">
        <f t="shared" si="365"/>
        <v>3.3710737103777949E-2</v>
      </c>
      <c r="AG961" s="23">
        <f t="shared" si="366"/>
        <v>0.66289262896222056</v>
      </c>
      <c r="AH961" s="23">
        <f t="shared" si="367"/>
        <v>1.7783186108705034</v>
      </c>
      <c r="AI961" s="155">
        <f t="shared" si="368"/>
        <v>3.4101257801685367E-2</v>
      </c>
      <c r="AJ961" s="155">
        <f t="shared" si="369"/>
        <v>6.6332377083572175E-2</v>
      </c>
      <c r="AK961" s="155">
        <f t="shared" si="370"/>
        <v>0.10043363488525754</v>
      </c>
      <c r="AL961" s="155">
        <f t="shared" si="371"/>
        <v>5.3881243572627344</v>
      </c>
    </row>
    <row r="962" spans="1:38" s="156" customFormat="1" x14ac:dyDescent="0.35">
      <c r="A962" s="23">
        <f>'Uitgebreide invoer'!A962</f>
        <v>670.60000000000446</v>
      </c>
      <c r="B962" s="23">
        <f t="shared" si="350"/>
        <v>0.70000000000004547</v>
      </c>
      <c r="C962" s="23">
        <f>'Uitgebreide invoer'!B962</f>
        <v>0.1</v>
      </c>
      <c r="D962" s="23" t="str">
        <f>'Uitgebreide invoer'!C962</f>
        <v>200 - Drijvend fonteinkruid</v>
      </c>
      <c r="E962" s="23">
        <f>'Uitgebreide invoer'!D962</f>
        <v>200</v>
      </c>
      <c r="F962" s="23">
        <f>'Uitgebreide invoer'!E962</f>
        <v>1.5</v>
      </c>
      <c r="G962" s="23">
        <f>'Uitgebreide invoer'!F962</f>
        <v>1.2</v>
      </c>
      <c r="H962" s="23">
        <f>'Uitgebreide invoer'!G962</f>
        <v>1.2</v>
      </c>
      <c r="I962" s="23">
        <f>'Uitgebreide invoer'!H962</f>
        <v>1</v>
      </c>
      <c r="J962" s="24">
        <f>J961+(+H962-I962)/(MAX('Invoerblad heterogene watergang'!$H$9:$H$17))*B962</f>
        <v>1.1915999999999789</v>
      </c>
      <c r="K962" s="24">
        <f t="shared" si="372"/>
        <v>2.0770265855253944</v>
      </c>
      <c r="L962" s="79">
        <f t="shared" si="373"/>
        <v>0.88530835028921651</v>
      </c>
      <c r="M962" s="91">
        <f>'Uitgebreide invoer'!K962</f>
        <v>100</v>
      </c>
      <c r="N962" s="89">
        <f t="shared" si="351"/>
        <v>1.8915999999999789</v>
      </c>
      <c r="O962" s="93" t="str">
        <f>'Uitgebreide invoer'!L962</f>
        <v>Begroeiing volgt bodemverloop</v>
      </c>
      <c r="P962" s="23">
        <f t="shared" si="352"/>
        <v>0.7</v>
      </c>
      <c r="Q962" s="24">
        <f t="shared" si="353"/>
        <v>1.689074802843331E-4</v>
      </c>
      <c r="R962" s="23">
        <f>'Uitgebreide invoer'!I962</f>
        <v>0</v>
      </c>
      <c r="S962" s="23">
        <f t="shared" si="354"/>
        <v>0</v>
      </c>
      <c r="T962" s="24">
        <f t="shared" si="374"/>
        <v>0.18530835028921655</v>
      </c>
      <c r="U962" s="23" t="str">
        <f>'Uitgebreide invoer'!J962</f>
        <v>Nee</v>
      </c>
      <c r="V962" s="23">
        <f t="shared" si="355"/>
        <v>0.27387879737742632</v>
      </c>
      <c r="W962" s="23">
        <f t="shared" si="356"/>
        <v>1.8681387587394123</v>
      </c>
      <c r="X962" s="23">
        <f t="shared" si="357"/>
        <v>0.14660516843097618</v>
      </c>
      <c r="Y962" s="23">
        <f t="shared" si="358"/>
        <v>2.2380263329847812</v>
      </c>
      <c r="Z962" s="23">
        <f t="shared" si="359"/>
        <v>4.3920246515642045</v>
      </c>
      <c r="AA962" s="23">
        <f t="shared" si="360"/>
        <v>0.50956597709161666</v>
      </c>
      <c r="AB962" s="23">
        <f t="shared" si="361"/>
        <v>1.9641475356073548</v>
      </c>
      <c r="AC962" s="23">
        <f t="shared" si="362"/>
        <v>2.5890286124970077</v>
      </c>
      <c r="AD962" s="23">
        <f t="shared" si="363"/>
        <v>392.82950712147095</v>
      </c>
      <c r="AE962" s="23">
        <f t="shared" si="364"/>
        <v>-0.1</v>
      </c>
      <c r="AF962" s="46">
        <f t="shared" si="365"/>
        <v>3.369125526386231E-2</v>
      </c>
      <c r="AG962" s="23">
        <f t="shared" si="366"/>
        <v>0.66308744736137692</v>
      </c>
      <c r="AH962" s="23">
        <f t="shared" si="367"/>
        <v>1.7786368541209672</v>
      </c>
      <c r="AI962" s="155">
        <f t="shared" si="368"/>
        <v>3.4081625225825703E-2</v>
      </c>
      <c r="AJ962" s="155">
        <f t="shared" si="369"/>
        <v>6.6351842229224148E-2</v>
      </c>
      <c r="AK962" s="155">
        <f t="shared" si="370"/>
        <v>0.10043346745504986</v>
      </c>
      <c r="AL962" s="155">
        <f t="shared" si="371"/>
        <v>5.3881111215525967</v>
      </c>
    </row>
    <row r="963" spans="1:38" s="156" customFormat="1" x14ac:dyDescent="0.35">
      <c r="A963" s="23">
        <f>'Uitgebreide invoer'!A963</f>
        <v>671.3000000000045</v>
      </c>
      <c r="B963" s="23">
        <f t="shared" si="350"/>
        <v>0.70000000000004547</v>
      </c>
      <c r="C963" s="23">
        <f>'Uitgebreide invoer'!B963</f>
        <v>0.1</v>
      </c>
      <c r="D963" s="23" t="str">
        <f>'Uitgebreide invoer'!C963</f>
        <v>200 - Drijvend fonteinkruid</v>
      </c>
      <c r="E963" s="23">
        <f>'Uitgebreide invoer'!D963</f>
        <v>200</v>
      </c>
      <c r="F963" s="23">
        <f>'Uitgebreide invoer'!E963</f>
        <v>1.5</v>
      </c>
      <c r="G963" s="23">
        <f>'Uitgebreide invoer'!F963</f>
        <v>1.2</v>
      </c>
      <c r="H963" s="23">
        <f>'Uitgebreide invoer'!G963</f>
        <v>1.2</v>
      </c>
      <c r="I963" s="23">
        <f>'Uitgebreide invoer'!H963</f>
        <v>1</v>
      </c>
      <c r="J963" s="24">
        <f>J962+(+H963-I963)/(MAX('Invoerblad heterogene watergang'!$H$9:$H$17))*B963</f>
        <v>1.1917999999999789</v>
      </c>
      <c r="K963" s="24">
        <f t="shared" si="372"/>
        <v>2.0771448657695264</v>
      </c>
      <c r="L963" s="79">
        <f t="shared" si="373"/>
        <v>0.88522658552541555</v>
      </c>
      <c r="M963" s="91">
        <f>'Uitgebreide invoer'!K963</f>
        <v>100</v>
      </c>
      <c r="N963" s="89">
        <f t="shared" si="351"/>
        <v>1.8917999999999788</v>
      </c>
      <c r="O963" s="93" t="str">
        <f>'Uitgebreide invoer'!L963</f>
        <v>Begroeiing volgt bodemverloop</v>
      </c>
      <c r="P963" s="23">
        <f t="shared" si="352"/>
        <v>0.7</v>
      </c>
      <c r="Q963" s="24">
        <f t="shared" si="353"/>
        <v>1.6897177733137518E-4</v>
      </c>
      <c r="R963" s="23">
        <f>'Uitgebreide invoer'!I963</f>
        <v>0</v>
      </c>
      <c r="S963" s="23">
        <f t="shared" si="354"/>
        <v>0</v>
      </c>
      <c r="T963" s="24">
        <f t="shared" si="374"/>
        <v>0.1852265855254156</v>
      </c>
      <c r="U963" s="23" t="str">
        <f>'Uitgebreide invoer'!J963</f>
        <v>Nee</v>
      </c>
      <c r="V963" s="23">
        <f t="shared" si="355"/>
        <v>0.27373523460860488</v>
      </c>
      <c r="W963" s="23">
        <f t="shared" si="356"/>
        <v>1.8678439516910017</v>
      </c>
      <c r="X963" s="23">
        <f t="shared" si="357"/>
        <v>0.14655144738444886</v>
      </c>
      <c r="Y963" s="23">
        <f t="shared" si="358"/>
        <v>2.2377110642119775</v>
      </c>
      <c r="Z963" s="23">
        <f t="shared" si="359"/>
        <v>4.391729844515794</v>
      </c>
      <c r="AA963" s="23">
        <f t="shared" si="360"/>
        <v>0.50952839619821699</v>
      </c>
      <c r="AB963" s="23">
        <f t="shared" si="361"/>
        <v>1.9639758296033727</v>
      </c>
      <c r="AC963" s="23">
        <f t="shared" si="362"/>
        <v>2.5870393078967933</v>
      </c>
      <c r="AD963" s="23">
        <f t="shared" si="363"/>
        <v>392.79516592067455</v>
      </c>
      <c r="AE963" s="23">
        <f t="shared" si="364"/>
        <v>-0.1</v>
      </c>
      <c r="AF963" s="46">
        <f t="shared" si="365"/>
        <v>3.3671783488840423E-2</v>
      </c>
      <c r="AG963" s="23">
        <f t="shared" si="366"/>
        <v>0.66328216511159577</v>
      </c>
      <c r="AH963" s="23">
        <f t="shared" si="367"/>
        <v>1.7789550062616217</v>
      </c>
      <c r="AI963" s="155">
        <f t="shared" si="368"/>
        <v>3.4062002739877584E-2</v>
      </c>
      <c r="AJ963" s="155">
        <f t="shared" si="369"/>
        <v>6.6371297312788791E-2</v>
      </c>
      <c r="AK963" s="155">
        <f t="shared" si="370"/>
        <v>0.10043330005266637</v>
      </c>
      <c r="AL963" s="155">
        <f t="shared" si="371"/>
        <v>5.3880981557053778</v>
      </c>
    </row>
    <row r="964" spans="1:38" s="156" customFormat="1" x14ac:dyDescent="0.35">
      <c r="A964" s="23">
        <f>'Uitgebreide invoer'!A964</f>
        <v>672.00000000000455</v>
      </c>
      <c r="B964" s="23">
        <f t="shared" si="350"/>
        <v>0.70000000000004547</v>
      </c>
      <c r="C964" s="23">
        <f>'Uitgebreide invoer'!B964</f>
        <v>0.1</v>
      </c>
      <c r="D964" s="23" t="str">
        <f>'Uitgebreide invoer'!C964</f>
        <v>200 - Drijvend fonteinkruid</v>
      </c>
      <c r="E964" s="23">
        <f>'Uitgebreide invoer'!D964</f>
        <v>200</v>
      </c>
      <c r="F964" s="23">
        <f>'Uitgebreide invoer'!E964</f>
        <v>1.5</v>
      </c>
      <c r="G964" s="23">
        <f>'Uitgebreide invoer'!F964</f>
        <v>1.2</v>
      </c>
      <c r="H964" s="23">
        <f>'Uitgebreide invoer'!G964</f>
        <v>1.2</v>
      </c>
      <c r="I964" s="23">
        <f>'Uitgebreide invoer'!H964</f>
        <v>1</v>
      </c>
      <c r="J964" s="24">
        <f>J963+(+H964-I964)/(MAX('Invoerblad heterogene watergang'!$H$9:$H$17))*B964</f>
        <v>1.1919999999999789</v>
      </c>
      <c r="K964" s="24">
        <f t="shared" si="372"/>
        <v>2.077263191005831</v>
      </c>
      <c r="L964" s="79">
        <f t="shared" si="373"/>
        <v>0.88514486576954754</v>
      </c>
      <c r="M964" s="91">
        <f>'Uitgebreide invoer'!K964</f>
        <v>100</v>
      </c>
      <c r="N964" s="89">
        <f t="shared" si="351"/>
        <v>1.8919999999999788</v>
      </c>
      <c r="O964" s="93" t="str">
        <f>'Uitgebreide invoer'!L964</f>
        <v>Begroeiing volgt bodemverloop</v>
      </c>
      <c r="P964" s="23">
        <f t="shared" si="352"/>
        <v>0.7</v>
      </c>
      <c r="Q964" s="24">
        <f t="shared" si="353"/>
        <v>1.6903605186359736E-4</v>
      </c>
      <c r="R964" s="23">
        <f>'Uitgebreide invoer'!I964</f>
        <v>0</v>
      </c>
      <c r="S964" s="23">
        <f t="shared" si="354"/>
        <v>0</v>
      </c>
      <c r="T964" s="24">
        <f t="shared" si="374"/>
        <v>0.18514486576954758</v>
      </c>
      <c r="U964" s="23" t="str">
        <f>'Uitgebreide invoer'!J964</f>
        <v>Nee</v>
      </c>
      <c r="V964" s="23">
        <f t="shared" si="355"/>
        <v>0.27359177090469278</v>
      </c>
      <c r="W964" s="23">
        <f t="shared" si="356"/>
        <v>1.8675493069210014</v>
      </c>
      <c r="X964" s="23">
        <f t="shared" si="357"/>
        <v>0.1464977496930237</v>
      </c>
      <c r="Y964" s="23">
        <f t="shared" si="358"/>
        <v>2.2373959890207424</v>
      </c>
      <c r="Z964" s="23">
        <f t="shared" si="359"/>
        <v>4.3914351997457937</v>
      </c>
      <c r="AA964" s="23">
        <f t="shared" si="360"/>
        <v>0.50949083551324137</v>
      </c>
      <c r="AB964" s="23">
        <f t="shared" si="361"/>
        <v>1.9638042181160498</v>
      </c>
      <c r="AC964" s="23">
        <f t="shared" si="362"/>
        <v>2.5850517999558318</v>
      </c>
      <c r="AD964" s="23">
        <f t="shared" si="363"/>
        <v>392.76084362320995</v>
      </c>
      <c r="AE964" s="23">
        <f t="shared" si="364"/>
        <v>-0.1</v>
      </c>
      <c r="AF964" s="46">
        <f t="shared" si="365"/>
        <v>3.3652321780304272E-2</v>
      </c>
      <c r="AG964" s="23">
        <f t="shared" si="366"/>
        <v>0.66347678219695727</v>
      </c>
      <c r="AH964" s="23">
        <f t="shared" si="367"/>
        <v>1.7792730673189159</v>
      </c>
      <c r="AI964" s="155">
        <f t="shared" si="368"/>
        <v>3.404239034551565E-2</v>
      </c>
      <c r="AJ964" s="155">
        <f t="shared" si="369"/>
        <v>6.6390742332683175E-2</v>
      </c>
      <c r="AK964" s="155">
        <f t="shared" si="370"/>
        <v>0.10043313267819882</v>
      </c>
      <c r="AL964" s="155">
        <f t="shared" si="371"/>
        <v>5.3880854593546852</v>
      </c>
    </row>
    <row r="965" spans="1:38" s="156" customFormat="1" x14ac:dyDescent="0.35">
      <c r="A965" s="23">
        <f>'Uitgebreide invoer'!A965</f>
        <v>672.70000000000459</v>
      </c>
      <c r="B965" s="23">
        <f t="shared" ref="B965:B1001" si="375">A966-A965</f>
        <v>0.70000000000004547</v>
      </c>
      <c r="C965" s="23">
        <f>'Uitgebreide invoer'!B965</f>
        <v>0.1</v>
      </c>
      <c r="D965" s="23" t="str">
        <f>'Uitgebreide invoer'!C965</f>
        <v>200 - Drijvend fonteinkruid</v>
      </c>
      <c r="E965" s="23">
        <f>'Uitgebreide invoer'!D965</f>
        <v>200</v>
      </c>
      <c r="F965" s="23">
        <f>'Uitgebreide invoer'!E965</f>
        <v>1.5</v>
      </c>
      <c r="G965" s="23">
        <f>'Uitgebreide invoer'!F965</f>
        <v>1.2</v>
      </c>
      <c r="H965" s="23">
        <f>'Uitgebreide invoer'!G965</f>
        <v>1.2</v>
      </c>
      <c r="I965" s="23">
        <f>'Uitgebreide invoer'!H965</f>
        <v>1</v>
      </c>
      <c r="J965" s="24">
        <f>J964+(+H965-I965)/(MAX('Invoerblad heterogene watergang'!$H$9:$H$17))*B965</f>
        <v>1.1921999999999788</v>
      </c>
      <c r="K965" s="24">
        <f t="shared" si="372"/>
        <v>2.0773815612185365</v>
      </c>
      <c r="L965" s="79">
        <f t="shared" si="373"/>
        <v>0.88506319100585218</v>
      </c>
      <c r="M965" s="91">
        <f>'Uitgebreide invoer'!K965</f>
        <v>100</v>
      </c>
      <c r="N965" s="89">
        <f t="shared" ref="N965:N1002" si="376">IF(O965="Begroeiing volgt horizontaal peil",$J$4+$P$4,J965+P965)</f>
        <v>1.8921999999999788</v>
      </c>
      <c r="O965" s="93" t="str">
        <f>'Uitgebreide invoer'!L965</f>
        <v>Begroeiing volgt bodemverloop</v>
      </c>
      <c r="P965" s="23">
        <f t="shared" ref="P965:P1002" si="377">M965/100*$L$4</f>
        <v>0.7</v>
      </c>
      <c r="Q965" s="24">
        <f t="shared" ref="Q965:Q1002" si="378">((-AC965+(AC965^2-4*AD965*AE965)^0.5)/(2*AD965))^2</f>
        <v>1.6910030386467357E-4</v>
      </c>
      <c r="R965" s="23">
        <f>'Uitgebreide invoer'!I965</f>
        <v>0</v>
      </c>
      <c r="S965" s="23">
        <f t="shared" ref="S965:S1002" si="379">P965*R965</f>
        <v>0</v>
      </c>
      <c r="T965" s="24">
        <f t="shared" si="374"/>
        <v>0.18506319100585222</v>
      </c>
      <c r="U965" s="23" t="str">
        <f>'Uitgebreide invoer'!J965</f>
        <v>Nee</v>
      </c>
      <c r="V965" s="23">
        <f t="shared" ref="V965:V1002" si="380">IF(((+T965*(G965+(F965*T965))+S965)*(IF(U965="Ja",0.5,1))+Y965*(IF(U965="Ja",0.5,0)))&lt;0,0,((+T965*(G965+(F965*T965))+S965)*(IF(U965="Ja",0.5,1))+Y965*(IF(U965="Ja",0.5,0))))</f>
        <v>0.2734484062049255</v>
      </c>
      <c r="W965" s="23">
        <f t="shared" ref="W965:W1002" si="381">(+G965+(2*T965*(1+F965^2)^0.5)+2*(IF(R965&gt;0,1,0))*P965)*(IF(U965="Ja",0.5,1))+Z965*(IF(U965="Ja",0.5,0))</f>
        <v>1.8672548243725862</v>
      </c>
      <c r="X965" s="23">
        <f t="shared" ref="X965:X1002" si="382">V965/W965</f>
        <v>0.1464440753536714</v>
      </c>
      <c r="Y965" s="23">
        <f t="shared" ref="Y965:Y1002" si="383">L965*($G965+($F965*L965))</f>
        <v>2.237081107317215</v>
      </c>
      <c r="Z965" s="23">
        <f t="shared" ref="Z965:Z1002" si="384">$G965+(2*L965*(1+$F965^2)^0.5)</f>
        <v>4.3911407171973789</v>
      </c>
      <c r="AA965" s="23">
        <f t="shared" ref="AA965:AA1002" si="385">Y965/Z965</f>
        <v>0.50945329503013959</v>
      </c>
      <c r="AB965" s="23">
        <f t="shared" ref="AB965:AB1002" si="386">Y965-V965</f>
        <v>1.9636327011122896</v>
      </c>
      <c r="AC965" s="23">
        <f t="shared" ref="AC965:AC1002" si="387">34*V965*X965^(2/3)</f>
        <v>2.5830660871305615</v>
      </c>
      <c r="AD965" s="23">
        <f t="shared" ref="AD965:AD1002" si="388">E965*AB965</f>
        <v>392.72654022245791</v>
      </c>
      <c r="AE965" s="23">
        <f t="shared" ref="AE965:AE1002" si="389">-C965</f>
        <v>-0.1</v>
      </c>
      <c r="AF965" s="46">
        <f t="shared" ref="AF965:AF1002" si="390">(+(Q965^0.5))*V965*(X965^0.666)*34</f>
        <v>3.3632870139830698E-2</v>
      </c>
      <c r="AG965" s="23">
        <f t="shared" ref="AG965:AG1002" si="391">(+C965-AF965)/C965</f>
        <v>0.66367129860169305</v>
      </c>
      <c r="AH965" s="23">
        <f t="shared" ref="AH965:AH1002" si="392">J965+AG965*L965</f>
        <v>1.7795910373193911</v>
      </c>
      <c r="AI965" s="155">
        <f t="shared" ref="AI965:AI1002" si="393">34*V965*X965^0.66*Q965^0.5</f>
        <v>3.4022788044399316E-2</v>
      </c>
      <c r="AJ965" s="155">
        <f t="shared" ref="AJ965:AJ1002" si="394">E965*AB965*Q965</f>
        <v>6.6410177287339583E-2</v>
      </c>
      <c r="AK965" s="155">
        <f t="shared" ref="AK965:AK1002" si="395">AJ965+AI965</f>
        <v>0.1004329653317389</v>
      </c>
      <c r="AL965" s="155">
        <f t="shared" ref="AL965:AL1002" si="396">AK965/(Y965*AA965^0.66*Q965^0.5)</f>
        <v>5.3880730321343817</v>
      </c>
    </row>
    <row r="966" spans="1:38" s="156" customFormat="1" x14ac:dyDescent="0.35">
      <c r="A966" s="23">
        <f>'Uitgebreide invoer'!A966</f>
        <v>673.40000000000464</v>
      </c>
      <c r="B966" s="23">
        <f t="shared" si="375"/>
        <v>0.70000000000004547</v>
      </c>
      <c r="C966" s="23">
        <f>'Uitgebreide invoer'!B966</f>
        <v>0.1</v>
      </c>
      <c r="D966" s="23" t="str">
        <f>'Uitgebreide invoer'!C966</f>
        <v>200 - Drijvend fonteinkruid</v>
      </c>
      <c r="E966" s="23">
        <f>'Uitgebreide invoer'!D966</f>
        <v>200</v>
      </c>
      <c r="F966" s="23">
        <f>'Uitgebreide invoer'!E966</f>
        <v>1.5</v>
      </c>
      <c r="G966" s="23">
        <f>'Uitgebreide invoer'!F966</f>
        <v>1.2</v>
      </c>
      <c r="H966" s="23">
        <f>'Uitgebreide invoer'!G966</f>
        <v>1.2</v>
      </c>
      <c r="I966" s="23">
        <f>'Uitgebreide invoer'!H966</f>
        <v>1</v>
      </c>
      <c r="J966" s="24">
        <f>J965+(+H966-I966)/(MAX('Invoerblad heterogene watergang'!$H$9:$H$17))*B966</f>
        <v>1.1923999999999788</v>
      </c>
      <c r="K966" s="24">
        <f t="shared" ref="K966:K1002" si="397">IF(C966&lt;0,+K965-Q966*B966,+K965+Q966*B966)</f>
        <v>2.0774999763918593</v>
      </c>
      <c r="L966" s="79">
        <f t="shared" ref="L966:L1002" si="398">K965-J966</f>
        <v>0.88498156121855764</v>
      </c>
      <c r="M966" s="91">
        <f>'Uitgebreide invoer'!K966</f>
        <v>100</v>
      </c>
      <c r="N966" s="89">
        <f t="shared" si="376"/>
        <v>1.8923999999999788</v>
      </c>
      <c r="O966" s="93" t="str">
        <f>'Uitgebreide invoer'!L966</f>
        <v>Begroeiing volgt bodemverloop</v>
      </c>
      <c r="P966" s="23">
        <f t="shared" si="377"/>
        <v>0.7</v>
      </c>
      <c r="Q966" s="24">
        <f t="shared" si="378"/>
        <v>1.691645333183238E-4</v>
      </c>
      <c r="R966" s="23">
        <f>'Uitgebreide invoer'!I966</f>
        <v>0</v>
      </c>
      <c r="S966" s="23">
        <f t="shared" si="379"/>
        <v>0</v>
      </c>
      <c r="T966" s="24">
        <f t="shared" ref="T966:T1002" si="399">IF((IF(B966="","",(+K965-J966)-P966))&lt;0,0,(IF(B966="","",(+K965-J966)-P966)))</f>
        <v>0.18498156121855769</v>
      </c>
      <c r="U966" s="23" t="str">
        <f>'Uitgebreide invoer'!J966</f>
        <v>Nee</v>
      </c>
      <c r="V966" s="23">
        <f t="shared" si="380"/>
        <v>0.2733051404485517</v>
      </c>
      <c r="W966" s="23">
        <f t="shared" si="381"/>
        <v>1.8669605039888906</v>
      </c>
      <c r="X966" s="23">
        <f t="shared" si="382"/>
        <v>0.14639042436335226</v>
      </c>
      <c r="Y966" s="23">
        <f t="shared" si="383"/>
        <v>2.2367664190075227</v>
      </c>
      <c r="Z966" s="23">
        <f t="shared" si="384"/>
        <v>4.3908463968136831</v>
      </c>
      <c r="AA966" s="23">
        <f t="shared" si="385"/>
        <v>0.50941577474235555</v>
      </c>
      <c r="AB966" s="23">
        <f t="shared" si="386"/>
        <v>1.9634612785589711</v>
      </c>
      <c r="AC966" s="23">
        <f t="shared" si="387"/>
        <v>2.5810821678783604</v>
      </c>
      <c r="AD966" s="23">
        <f t="shared" si="388"/>
        <v>392.69225571179425</v>
      </c>
      <c r="AE966" s="23">
        <f t="shared" si="389"/>
        <v>-0.1</v>
      </c>
      <c r="AF966" s="46">
        <f t="shared" si="390"/>
        <v>3.3613428568981231E-2</v>
      </c>
      <c r="AG966" s="23">
        <f t="shared" si="391"/>
        <v>0.66386571431018782</v>
      </c>
      <c r="AH966" s="23">
        <f t="shared" si="392"/>
        <v>1.7799089162896817</v>
      </c>
      <c r="AI966" s="155">
        <f t="shared" si="393"/>
        <v>3.4003195838172538E-2</v>
      </c>
      <c r="AJ966" s="155">
        <f t="shared" si="394"/>
        <v>6.6429602175205549E-2</v>
      </c>
      <c r="AK966" s="155">
        <f t="shared" si="395"/>
        <v>0.10043279801337809</v>
      </c>
      <c r="AL966" s="155">
        <f t="shared" si="396"/>
        <v>5.3880608736785778</v>
      </c>
    </row>
    <row r="967" spans="1:38" s="156" customFormat="1" x14ac:dyDescent="0.35">
      <c r="A967" s="23">
        <f>'Uitgebreide invoer'!A967</f>
        <v>674.10000000000468</v>
      </c>
      <c r="B967" s="23">
        <f t="shared" si="375"/>
        <v>0.70000000000004547</v>
      </c>
      <c r="C967" s="23">
        <f>'Uitgebreide invoer'!B967</f>
        <v>0.1</v>
      </c>
      <c r="D967" s="23" t="str">
        <f>'Uitgebreide invoer'!C967</f>
        <v>200 - Drijvend fonteinkruid</v>
      </c>
      <c r="E967" s="23">
        <f>'Uitgebreide invoer'!D967</f>
        <v>200</v>
      </c>
      <c r="F967" s="23">
        <f>'Uitgebreide invoer'!E967</f>
        <v>1.5</v>
      </c>
      <c r="G967" s="23">
        <f>'Uitgebreide invoer'!F967</f>
        <v>1.2</v>
      </c>
      <c r="H967" s="23">
        <f>'Uitgebreide invoer'!G967</f>
        <v>1.2</v>
      </c>
      <c r="I967" s="23">
        <f>'Uitgebreide invoer'!H967</f>
        <v>1</v>
      </c>
      <c r="J967" s="24">
        <f>J966+(+H967-I967)/(MAX('Invoerblad heterogene watergang'!$H$9:$H$17))*B967</f>
        <v>1.1925999999999788</v>
      </c>
      <c r="K967" s="24">
        <f t="shared" si="397"/>
        <v>2.0776184365100052</v>
      </c>
      <c r="L967" s="79">
        <f t="shared" si="398"/>
        <v>0.88489997639188056</v>
      </c>
      <c r="M967" s="91">
        <f>'Uitgebreide invoer'!K967</f>
        <v>100</v>
      </c>
      <c r="N967" s="89">
        <f t="shared" si="376"/>
        <v>1.8925999999999787</v>
      </c>
      <c r="O967" s="93" t="str">
        <f>'Uitgebreide invoer'!L967</f>
        <v>Begroeiing volgt bodemverloop</v>
      </c>
      <c r="P967" s="23">
        <f t="shared" si="377"/>
        <v>0.7</v>
      </c>
      <c r="Q967" s="24">
        <f t="shared" si="378"/>
        <v>1.6922874020831405E-4</v>
      </c>
      <c r="R967" s="23">
        <f>'Uitgebreide invoer'!I967</f>
        <v>0</v>
      </c>
      <c r="S967" s="23">
        <f t="shared" si="379"/>
        <v>0</v>
      </c>
      <c r="T967" s="24">
        <f t="shared" si="399"/>
        <v>0.1848999763918806</v>
      </c>
      <c r="U967" s="23" t="str">
        <f>'Uitgebreide invoer'!J967</f>
        <v>Nee</v>
      </c>
      <c r="V967" s="23">
        <f t="shared" si="380"/>
        <v>0.27316197357483374</v>
      </c>
      <c r="W967" s="23">
        <f t="shared" si="381"/>
        <v>1.8666663457130066</v>
      </c>
      <c r="X967" s="23">
        <f t="shared" si="382"/>
        <v>0.14633679671901656</v>
      </c>
      <c r="Y967" s="23">
        <f t="shared" si="383"/>
        <v>2.2364519239977829</v>
      </c>
      <c r="Z967" s="23">
        <f t="shared" si="384"/>
        <v>4.3905522385377989</v>
      </c>
      <c r="AA967" s="23">
        <f t="shared" si="385"/>
        <v>0.50937827464332741</v>
      </c>
      <c r="AB967" s="23">
        <f t="shared" si="386"/>
        <v>1.9632899504229493</v>
      </c>
      <c r="AC967" s="23">
        <f t="shared" si="387"/>
        <v>2.5791000406575542</v>
      </c>
      <c r="AD967" s="23">
        <f t="shared" si="388"/>
        <v>392.65799008458987</v>
      </c>
      <c r="AE967" s="23">
        <f t="shared" si="389"/>
        <v>-0.1</v>
      </c>
      <c r="AF967" s="46">
        <f t="shared" si="390"/>
        <v>3.3593997069302328E-2</v>
      </c>
      <c r="AG967" s="23">
        <f t="shared" si="391"/>
        <v>0.66406002930697672</v>
      </c>
      <c r="AH967" s="23">
        <f t="shared" si="392"/>
        <v>1.7802267042565139</v>
      </c>
      <c r="AI967" s="155">
        <f t="shared" si="393"/>
        <v>3.3983613728464042E-2</v>
      </c>
      <c r="AJ967" s="155">
        <f t="shared" si="394"/>
        <v>6.6449016994743815E-2</v>
      </c>
      <c r="AK967" s="155">
        <f t="shared" si="395"/>
        <v>0.10043263072320785</v>
      </c>
      <c r="AL967" s="155">
        <f t="shared" si="396"/>
        <v>5.3880489836216388</v>
      </c>
    </row>
    <row r="968" spans="1:38" s="156" customFormat="1" x14ac:dyDescent="0.35">
      <c r="A968" s="23">
        <f>'Uitgebreide invoer'!A968</f>
        <v>674.80000000000473</v>
      </c>
      <c r="B968" s="23">
        <f t="shared" si="375"/>
        <v>0.70000000000004547</v>
      </c>
      <c r="C968" s="23">
        <f>'Uitgebreide invoer'!B968</f>
        <v>0.1</v>
      </c>
      <c r="D968" s="23" t="str">
        <f>'Uitgebreide invoer'!C968</f>
        <v>200 - Drijvend fonteinkruid</v>
      </c>
      <c r="E968" s="23">
        <f>'Uitgebreide invoer'!D968</f>
        <v>200</v>
      </c>
      <c r="F968" s="23">
        <f>'Uitgebreide invoer'!E968</f>
        <v>1.5</v>
      </c>
      <c r="G968" s="23">
        <f>'Uitgebreide invoer'!F968</f>
        <v>1.2</v>
      </c>
      <c r="H968" s="23">
        <f>'Uitgebreide invoer'!G968</f>
        <v>1.2</v>
      </c>
      <c r="I968" s="23">
        <f>'Uitgebreide invoer'!H968</f>
        <v>1</v>
      </c>
      <c r="J968" s="24">
        <f>J967+(+H968-I968)/(MAX('Invoerblad heterogene watergang'!$H$9:$H$17))*B968</f>
        <v>1.1927999999999788</v>
      </c>
      <c r="K968" s="24">
        <f t="shared" si="397"/>
        <v>2.077736941557168</v>
      </c>
      <c r="L968" s="79">
        <f t="shared" si="398"/>
        <v>0.88481843651002645</v>
      </c>
      <c r="M968" s="91">
        <f>'Uitgebreide invoer'!K968</f>
        <v>100</v>
      </c>
      <c r="N968" s="89">
        <f t="shared" si="376"/>
        <v>1.8927999999999787</v>
      </c>
      <c r="O968" s="93" t="str">
        <f>'Uitgebreide invoer'!L968</f>
        <v>Begroeiing volgt bodemverloop</v>
      </c>
      <c r="P968" s="23">
        <f t="shared" si="377"/>
        <v>0.7</v>
      </c>
      <c r="Q968" s="24">
        <f t="shared" si="378"/>
        <v>1.6929292451845553E-4</v>
      </c>
      <c r="R968" s="23">
        <f>'Uitgebreide invoer'!I968</f>
        <v>0</v>
      </c>
      <c r="S968" s="23">
        <f t="shared" si="379"/>
        <v>0</v>
      </c>
      <c r="T968" s="24">
        <f t="shared" si="399"/>
        <v>0.1848184365100265</v>
      </c>
      <c r="U968" s="23" t="str">
        <f>'Uitgebreide invoer'!J968</f>
        <v>Nee</v>
      </c>
      <c r="V968" s="23">
        <f t="shared" si="380"/>
        <v>0.27301890552304781</v>
      </c>
      <c r="W968" s="23">
        <f t="shared" si="381"/>
        <v>1.8663723494879862</v>
      </c>
      <c r="X968" s="23">
        <f t="shared" si="382"/>
        <v>0.14628319241760457</v>
      </c>
      <c r="Y968" s="23">
        <f t="shared" si="383"/>
        <v>2.2361376221941032</v>
      </c>
      <c r="Z968" s="23">
        <f t="shared" si="384"/>
        <v>4.3902582423127789</v>
      </c>
      <c r="AA968" s="23">
        <f t="shared" si="385"/>
        <v>0.50934079472648752</v>
      </c>
      <c r="AB968" s="23">
        <f t="shared" si="386"/>
        <v>1.9631187166710553</v>
      </c>
      <c r="AC968" s="23">
        <f t="shared" si="387"/>
        <v>2.5771197039274205</v>
      </c>
      <c r="AD968" s="23">
        <f t="shared" si="388"/>
        <v>392.62374333421104</v>
      </c>
      <c r="AE968" s="23">
        <f t="shared" si="389"/>
        <v>-0.1</v>
      </c>
      <c r="AF968" s="46">
        <f t="shared" si="390"/>
        <v>3.3574575642325216E-2</v>
      </c>
      <c r="AG968" s="23">
        <f t="shared" si="391"/>
        <v>0.66425424357674789</v>
      </c>
      <c r="AH968" s="23">
        <f t="shared" si="392"/>
        <v>1.7805444012467071</v>
      </c>
      <c r="AI968" s="155">
        <f t="shared" si="393"/>
        <v>3.3964041716887189E-2</v>
      </c>
      <c r="AJ968" s="155">
        <f t="shared" si="394"/>
        <v>6.6468421744432044E-2</v>
      </c>
      <c r="AK968" s="155">
        <f t="shared" si="395"/>
        <v>0.10043246346131923</v>
      </c>
      <c r="AL968" s="155">
        <f t="shared" si="396"/>
        <v>5.3880373615981751</v>
      </c>
    </row>
    <row r="969" spans="1:38" s="156" customFormat="1" x14ac:dyDescent="0.35">
      <c r="A969" s="23">
        <f>'Uitgebreide invoer'!A969</f>
        <v>675.50000000000477</v>
      </c>
      <c r="B969" s="23">
        <f t="shared" si="375"/>
        <v>0.70000000000004547</v>
      </c>
      <c r="C969" s="23">
        <f>'Uitgebreide invoer'!B969</f>
        <v>0.1</v>
      </c>
      <c r="D969" s="23" t="str">
        <f>'Uitgebreide invoer'!C969</f>
        <v>200 - Drijvend fonteinkruid</v>
      </c>
      <c r="E969" s="23">
        <f>'Uitgebreide invoer'!D969</f>
        <v>200</v>
      </c>
      <c r="F969" s="23">
        <f>'Uitgebreide invoer'!E969</f>
        <v>1.5</v>
      </c>
      <c r="G969" s="23">
        <f>'Uitgebreide invoer'!F969</f>
        <v>1.2</v>
      </c>
      <c r="H969" s="23">
        <f>'Uitgebreide invoer'!G969</f>
        <v>1.2</v>
      </c>
      <c r="I969" s="23">
        <f>'Uitgebreide invoer'!H969</f>
        <v>1</v>
      </c>
      <c r="J969" s="24">
        <f>J968+(+H969-I969)/(MAX('Invoerblad heterogene watergang'!$H$9:$H$17))*B969</f>
        <v>1.1929999999999787</v>
      </c>
      <c r="K969" s="24">
        <f t="shared" si="397"/>
        <v>2.0778554915175307</v>
      </c>
      <c r="L969" s="79">
        <f t="shared" si="398"/>
        <v>0.88473694155718929</v>
      </c>
      <c r="M969" s="91">
        <f>'Uitgebreide invoer'!K969</f>
        <v>100</v>
      </c>
      <c r="N969" s="89">
        <f t="shared" si="376"/>
        <v>1.8929999999999787</v>
      </c>
      <c r="O969" s="93" t="str">
        <f>'Uitgebreide invoer'!L969</f>
        <v>Begroeiing volgt bodemverloop</v>
      </c>
      <c r="P969" s="23">
        <f t="shared" si="377"/>
        <v>0.7</v>
      </c>
      <c r="Q969" s="24">
        <f t="shared" si="378"/>
        <v>1.6935708623260572E-4</v>
      </c>
      <c r="R969" s="23">
        <f>'Uitgebreide invoer'!I969</f>
        <v>0</v>
      </c>
      <c r="S969" s="23">
        <f t="shared" si="379"/>
        <v>0</v>
      </c>
      <c r="T969" s="24">
        <f t="shared" si="399"/>
        <v>0.18473694155718934</v>
      </c>
      <c r="U969" s="23" t="str">
        <f>'Uitgebreide invoer'!J969</f>
        <v>Nee</v>
      </c>
      <c r="V969" s="23">
        <f t="shared" si="380"/>
        <v>0.2728759362324838</v>
      </c>
      <c r="W969" s="23">
        <f t="shared" si="381"/>
        <v>1.8660785152568404</v>
      </c>
      <c r="X969" s="23">
        <f t="shared" si="382"/>
        <v>0.14622961145604643</v>
      </c>
      <c r="Y969" s="23">
        <f t="shared" si="383"/>
        <v>2.2358235135025812</v>
      </c>
      <c r="Z969" s="23">
        <f t="shared" si="384"/>
        <v>4.3899644080816325</v>
      </c>
      <c r="AA969" s="23">
        <f t="shared" si="385"/>
        <v>0.50930333498526292</v>
      </c>
      <c r="AB969" s="23">
        <f t="shared" si="386"/>
        <v>1.9629475772700975</v>
      </c>
      <c r="AC969" s="23">
        <f t="shared" si="387"/>
        <v>2.5751411561481823</v>
      </c>
      <c r="AD969" s="23">
        <f t="shared" si="388"/>
        <v>392.58951545401948</v>
      </c>
      <c r="AE969" s="23">
        <f t="shared" si="389"/>
        <v>-0.1</v>
      </c>
      <c r="AF969" s="46">
        <f t="shared" si="390"/>
        <v>3.355516428956605E-2</v>
      </c>
      <c r="AG969" s="23">
        <f t="shared" si="391"/>
        <v>0.66444835710433947</v>
      </c>
      <c r="AH969" s="23">
        <f t="shared" si="392"/>
        <v>1.7808620072871713</v>
      </c>
      <c r="AI969" s="155">
        <f t="shared" si="393"/>
        <v>3.3944479805040138E-2</v>
      </c>
      <c r="AJ969" s="155">
        <f t="shared" si="394"/>
        <v>6.6487816422763274E-2</v>
      </c>
      <c r="AK969" s="155">
        <f t="shared" si="395"/>
        <v>0.10043229622780342</v>
      </c>
      <c r="AL969" s="155">
        <f t="shared" si="396"/>
        <v>5.3880260072430577</v>
      </c>
    </row>
    <row r="970" spans="1:38" s="156" customFormat="1" x14ac:dyDescent="0.35">
      <c r="A970" s="23">
        <f>'Uitgebreide invoer'!A970</f>
        <v>676.20000000000482</v>
      </c>
      <c r="B970" s="23">
        <f t="shared" si="375"/>
        <v>0.70000000000004547</v>
      </c>
      <c r="C970" s="23">
        <f>'Uitgebreide invoer'!B970</f>
        <v>0.1</v>
      </c>
      <c r="D970" s="23" t="str">
        <f>'Uitgebreide invoer'!C970</f>
        <v>200 - Drijvend fonteinkruid</v>
      </c>
      <c r="E970" s="23">
        <f>'Uitgebreide invoer'!D970</f>
        <v>200</v>
      </c>
      <c r="F970" s="23">
        <f>'Uitgebreide invoer'!E970</f>
        <v>1.5</v>
      </c>
      <c r="G970" s="23">
        <f>'Uitgebreide invoer'!F970</f>
        <v>1.2</v>
      </c>
      <c r="H970" s="23">
        <f>'Uitgebreide invoer'!G970</f>
        <v>1.2</v>
      </c>
      <c r="I970" s="23">
        <f>'Uitgebreide invoer'!H970</f>
        <v>1</v>
      </c>
      <c r="J970" s="24">
        <f>J969+(+H970-I970)/(MAX('Invoerblad heterogene watergang'!$H$9:$H$17))*B970</f>
        <v>1.1931999999999787</v>
      </c>
      <c r="K970" s="24">
        <f t="shared" si="397"/>
        <v>2.0779740863752649</v>
      </c>
      <c r="L970" s="79">
        <f t="shared" si="398"/>
        <v>0.88465549151755196</v>
      </c>
      <c r="M970" s="91">
        <f>'Uitgebreide invoer'!K970</f>
        <v>100</v>
      </c>
      <c r="N970" s="89">
        <f t="shared" si="376"/>
        <v>1.8931999999999787</v>
      </c>
      <c r="O970" s="93" t="str">
        <f>'Uitgebreide invoer'!L970</f>
        <v>Begroeiing volgt bodemverloop</v>
      </c>
      <c r="P970" s="23">
        <f t="shared" si="377"/>
        <v>0.7</v>
      </c>
      <c r="Q970" s="24">
        <f t="shared" si="378"/>
        <v>1.6942122533466746E-4</v>
      </c>
      <c r="R970" s="23">
        <f>'Uitgebreide invoer'!I970</f>
        <v>0</v>
      </c>
      <c r="S970" s="23">
        <f t="shared" si="379"/>
        <v>0</v>
      </c>
      <c r="T970" s="24">
        <f t="shared" si="399"/>
        <v>0.18465549151755201</v>
      </c>
      <c r="U970" s="23" t="str">
        <f>'Uitgebreide invoer'!J970</f>
        <v>Nee</v>
      </c>
      <c r="V970" s="23">
        <f t="shared" si="380"/>
        <v>0.27273306564244548</v>
      </c>
      <c r="W970" s="23">
        <f t="shared" si="381"/>
        <v>1.8657848429625394</v>
      </c>
      <c r="X970" s="23">
        <f t="shared" si="382"/>
        <v>0.14617605383126231</v>
      </c>
      <c r="Y970" s="23">
        <f t="shared" si="383"/>
        <v>2.2355095978293047</v>
      </c>
      <c r="Z970" s="23">
        <f t="shared" si="384"/>
        <v>4.3896707357873312</v>
      </c>
      <c r="AA970" s="23">
        <f t="shared" si="385"/>
        <v>0.50926589541307443</v>
      </c>
      <c r="AB970" s="23">
        <f t="shared" si="386"/>
        <v>1.9627765321868593</v>
      </c>
      <c r="AC970" s="23">
        <f t="shared" si="387"/>
        <v>2.5731643957810149</v>
      </c>
      <c r="AD970" s="23">
        <f t="shared" si="388"/>
        <v>392.55530643737188</v>
      </c>
      <c r="AE970" s="23">
        <f t="shared" si="389"/>
        <v>-0.1</v>
      </c>
      <c r="AF970" s="46">
        <f t="shared" si="390"/>
        <v>3.3535763012525852E-2</v>
      </c>
      <c r="AG970" s="23">
        <f t="shared" si="391"/>
        <v>0.66464236987474146</v>
      </c>
      <c r="AH970" s="23">
        <f t="shared" si="392"/>
        <v>1.7811795224049087</v>
      </c>
      <c r="AI970" s="155">
        <f t="shared" si="393"/>
        <v>3.3924927994505791E-2</v>
      </c>
      <c r="AJ970" s="155">
        <f t="shared" si="394"/>
        <v>6.6507201028245422E-2</v>
      </c>
      <c r="AK970" s="155">
        <f t="shared" si="395"/>
        <v>0.10043212902275121</v>
      </c>
      <c r="AL970" s="155">
        <f t="shared" si="396"/>
        <v>5.3880149201913987</v>
      </c>
    </row>
    <row r="971" spans="1:38" s="156" customFormat="1" x14ac:dyDescent="0.35">
      <c r="A971" s="23">
        <f>'Uitgebreide invoer'!A971</f>
        <v>676.90000000000487</v>
      </c>
      <c r="B971" s="23">
        <f t="shared" si="375"/>
        <v>0.70000000000004547</v>
      </c>
      <c r="C971" s="23">
        <f>'Uitgebreide invoer'!B971</f>
        <v>0.1</v>
      </c>
      <c r="D971" s="23" t="str">
        <f>'Uitgebreide invoer'!C971</f>
        <v>200 - Drijvend fonteinkruid</v>
      </c>
      <c r="E971" s="23">
        <f>'Uitgebreide invoer'!D971</f>
        <v>200</v>
      </c>
      <c r="F971" s="23">
        <f>'Uitgebreide invoer'!E971</f>
        <v>1.5</v>
      </c>
      <c r="G971" s="23">
        <f>'Uitgebreide invoer'!F971</f>
        <v>1.2</v>
      </c>
      <c r="H971" s="23">
        <f>'Uitgebreide invoer'!G971</f>
        <v>1.2</v>
      </c>
      <c r="I971" s="23">
        <f>'Uitgebreide invoer'!H971</f>
        <v>1</v>
      </c>
      <c r="J971" s="24">
        <f>J970+(+H971-I971)/(MAX('Invoerblad heterogene watergang'!$H$9:$H$17))*B971</f>
        <v>1.1933999999999787</v>
      </c>
      <c r="K971" s="24">
        <f t="shared" si="397"/>
        <v>2.078092726114531</v>
      </c>
      <c r="L971" s="79">
        <f t="shared" si="398"/>
        <v>0.88457408637528623</v>
      </c>
      <c r="M971" s="91">
        <f>'Uitgebreide invoer'!K971</f>
        <v>100</v>
      </c>
      <c r="N971" s="89">
        <f t="shared" si="376"/>
        <v>1.8933999999999787</v>
      </c>
      <c r="O971" s="93" t="str">
        <f>'Uitgebreide invoer'!L971</f>
        <v>Begroeiing volgt bodemverloop</v>
      </c>
      <c r="P971" s="23">
        <f t="shared" si="377"/>
        <v>0.7</v>
      </c>
      <c r="Q971" s="24">
        <f t="shared" si="378"/>
        <v>1.6948534180858939E-4</v>
      </c>
      <c r="R971" s="23">
        <f>'Uitgebreide invoer'!I971</f>
        <v>0</v>
      </c>
      <c r="S971" s="23">
        <f t="shared" si="379"/>
        <v>0</v>
      </c>
      <c r="T971" s="24">
        <f t="shared" si="399"/>
        <v>0.18457408637528627</v>
      </c>
      <c r="U971" s="23" t="str">
        <f>'Uitgebreide invoer'!J971</f>
        <v>Nee</v>
      </c>
      <c r="V971" s="23">
        <f t="shared" si="380"/>
        <v>0.27259029369225096</v>
      </c>
      <c r="W971" s="23">
        <f t="shared" si="381"/>
        <v>1.865491332548014</v>
      </c>
      <c r="X971" s="23">
        <f t="shared" si="382"/>
        <v>0.1461225195401625</v>
      </c>
      <c r="Y971" s="23">
        <f t="shared" si="383"/>
        <v>2.2351958750803522</v>
      </c>
      <c r="Z971" s="23">
        <f t="shared" si="384"/>
        <v>4.3893772253728063</v>
      </c>
      <c r="AA971" s="23">
        <f t="shared" si="385"/>
        <v>0.50922847600333754</v>
      </c>
      <c r="AB971" s="23">
        <f t="shared" si="386"/>
        <v>1.9626055813881012</v>
      </c>
      <c r="AC971" s="23">
        <f t="shared" si="387"/>
        <v>2.5711894212880471</v>
      </c>
      <c r="AD971" s="23">
        <f t="shared" si="388"/>
        <v>392.52111627762025</v>
      </c>
      <c r="AE971" s="23">
        <f t="shared" si="389"/>
        <v>-0.1</v>
      </c>
      <c r="AF971" s="46">
        <f t="shared" si="390"/>
        <v>3.3516371812690661E-2</v>
      </c>
      <c r="AG971" s="23">
        <f t="shared" si="391"/>
        <v>0.66483628187309352</v>
      </c>
      <c r="AH971" s="23">
        <f t="shared" si="392"/>
        <v>1.7814969466270125</v>
      </c>
      <c r="AI971" s="155">
        <f t="shared" si="393"/>
        <v>3.3905386286851892E-2</v>
      </c>
      <c r="AJ971" s="155">
        <f t="shared" si="394"/>
        <v>6.652657555940153E-2</v>
      </c>
      <c r="AK971" s="155">
        <f t="shared" si="395"/>
        <v>0.10043196184625341</v>
      </c>
      <c r="AL971" s="155">
        <f t="shared" si="396"/>
        <v>5.3880041000785699</v>
      </c>
    </row>
    <row r="972" spans="1:38" s="156" customFormat="1" x14ac:dyDescent="0.35">
      <c r="A972" s="23">
        <f>'Uitgebreide invoer'!A972</f>
        <v>677.60000000000491</v>
      </c>
      <c r="B972" s="23">
        <f t="shared" si="375"/>
        <v>0.70000000000004547</v>
      </c>
      <c r="C972" s="23">
        <f>'Uitgebreide invoer'!B972</f>
        <v>0.1</v>
      </c>
      <c r="D972" s="23" t="str">
        <f>'Uitgebreide invoer'!C972</f>
        <v>200 - Drijvend fonteinkruid</v>
      </c>
      <c r="E972" s="23">
        <f>'Uitgebreide invoer'!D972</f>
        <v>200</v>
      </c>
      <c r="F972" s="23">
        <f>'Uitgebreide invoer'!E972</f>
        <v>1.5</v>
      </c>
      <c r="G972" s="23">
        <f>'Uitgebreide invoer'!F972</f>
        <v>1.2</v>
      </c>
      <c r="H972" s="23">
        <f>'Uitgebreide invoer'!G972</f>
        <v>1.2</v>
      </c>
      <c r="I972" s="23">
        <f>'Uitgebreide invoer'!H972</f>
        <v>1</v>
      </c>
      <c r="J972" s="24">
        <f>J971+(+H972-I972)/(MAX('Invoerblad heterogene watergang'!$H$9:$H$17))*B972</f>
        <v>1.1935999999999787</v>
      </c>
      <c r="K972" s="24">
        <f t="shared" si="397"/>
        <v>2.078211410719478</v>
      </c>
      <c r="L972" s="79">
        <f t="shared" si="398"/>
        <v>0.88449272611455232</v>
      </c>
      <c r="M972" s="91">
        <f>'Uitgebreide invoer'!K972</f>
        <v>100</v>
      </c>
      <c r="N972" s="89">
        <f t="shared" si="376"/>
        <v>1.8935999999999786</v>
      </c>
      <c r="O972" s="93" t="str">
        <f>'Uitgebreide invoer'!L972</f>
        <v>Begroeiing volgt bodemverloop</v>
      </c>
      <c r="P972" s="23">
        <f t="shared" si="377"/>
        <v>0.7</v>
      </c>
      <c r="Q972" s="24">
        <f t="shared" si="378"/>
        <v>1.6954943563836562E-4</v>
      </c>
      <c r="R972" s="23">
        <f>'Uitgebreide invoer'!I972</f>
        <v>0</v>
      </c>
      <c r="S972" s="23">
        <f t="shared" si="379"/>
        <v>0</v>
      </c>
      <c r="T972" s="24">
        <f t="shared" si="399"/>
        <v>0.18449272611455236</v>
      </c>
      <c r="U972" s="23" t="str">
        <f>'Uitgebreide invoer'!J972</f>
        <v>Nee</v>
      </c>
      <c r="V972" s="23">
        <f t="shared" si="380"/>
        <v>0.27244762032123165</v>
      </c>
      <c r="W972" s="23">
        <f t="shared" si="381"/>
        <v>1.8651979839561528</v>
      </c>
      <c r="X972" s="23">
        <f t="shared" si="382"/>
        <v>0.14606900857964705</v>
      </c>
      <c r="Y972" s="23">
        <f t="shared" si="383"/>
        <v>2.2348823451617914</v>
      </c>
      <c r="Z972" s="23">
        <f t="shared" si="384"/>
        <v>4.389083876780945</v>
      </c>
      <c r="AA972" s="23">
        <f t="shared" si="385"/>
        <v>0.50919107674946174</v>
      </c>
      <c r="AB972" s="23">
        <f t="shared" si="386"/>
        <v>1.9624347248405598</v>
      </c>
      <c r="AC972" s="23">
        <f t="shared" si="387"/>
        <v>2.5692162311323492</v>
      </c>
      <c r="AD972" s="23">
        <f t="shared" si="388"/>
        <v>392.48694496811197</v>
      </c>
      <c r="AE972" s="23">
        <f t="shared" si="389"/>
        <v>-0.1</v>
      </c>
      <c r="AF972" s="46">
        <f t="shared" si="390"/>
        <v>3.349699069153133E-2</v>
      </c>
      <c r="AG972" s="23">
        <f t="shared" si="391"/>
        <v>0.66503009308468664</v>
      </c>
      <c r="AH972" s="23">
        <f t="shared" si="392"/>
        <v>1.7818142799806678</v>
      </c>
      <c r="AI972" s="155">
        <f t="shared" si="393"/>
        <v>3.3885854683630867E-2</v>
      </c>
      <c r="AJ972" s="155">
        <f t="shared" si="394"/>
        <v>6.6545940014769642E-2</v>
      </c>
      <c r="AK972" s="155">
        <f t="shared" si="395"/>
        <v>0.10043179469840051</v>
      </c>
      <c r="AL972" s="155">
        <f t="shared" si="396"/>
        <v>5.3879935465401916</v>
      </c>
    </row>
    <row r="973" spans="1:38" s="156" customFormat="1" x14ac:dyDescent="0.35">
      <c r="A973" s="23">
        <f>'Uitgebreide invoer'!A973</f>
        <v>678.30000000000496</v>
      </c>
      <c r="B973" s="23">
        <f t="shared" si="375"/>
        <v>0.70000000000004547</v>
      </c>
      <c r="C973" s="23">
        <f>'Uitgebreide invoer'!B973</f>
        <v>0.1</v>
      </c>
      <c r="D973" s="23" t="str">
        <f>'Uitgebreide invoer'!C973</f>
        <v>200 - Drijvend fonteinkruid</v>
      </c>
      <c r="E973" s="23">
        <f>'Uitgebreide invoer'!D973</f>
        <v>200</v>
      </c>
      <c r="F973" s="23">
        <f>'Uitgebreide invoer'!E973</f>
        <v>1.5</v>
      </c>
      <c r="G973" s="23">
        <f>'Uitgebreide invoer'!F973</f>
        <v>1.2</v>
      </c>
      <c r="H973" s="23">
        <f>'Uitgebreide invoer'!G973</f>
        <v>1.2</v>
      </c>
      <c r="I973" s="23">
        <f>'Uitgebreide invoer'!H973</f>
        <v>1</v>
      </c>
      <c r="J973" s="24">
        <f>J972+(+H973-I973)/(MAX('Invoerblad heterogene watergang'!$H$9:$H$17))*B973</f>
        <v>1.1937999999999787</v>
      </c>
      <c r="K973" s="24">
        <f t="shared" si="397"/>
        <v>2.0783301401742436</v>
      </c>
      <c r="L973" s="79">
        <f t="shared" si="398"/>
        <v>0.88441141071949936</v>
      </c>
      <c r="M973" s="91">
        <f>'Uitgebreide invoer'!K973</f>
        <v>100</v>
      </c>
      <c r="N973" s="89">
        <f t="shared" si="376"/>
        <v>1.8937999999999786</v>
      </c>
      <c r="O973" s="93" t="str">
        <f>'Uitgebreide invoer'!L973</f>
        <v>Begroeiing volgt bodemverloop</v>
      </c>
      <c r="P973" s="23">
        <f t="shared" si="377"/>
        <v>0.7</v>
      </c>
      <c r="Q973" s="24">
        <f t="shared" si="378"/>
        <v>1.6961350680803626E-4</v>
      </c>
      <c r="R973" s="23">
        <f>'Uitgebreide invoer'!I973</f>
        <v>0</v>
      </c>
      <c r="S973" s="23">
        <f t="shared" si="379"/>
        <v>0</v>
      </c>
      <c r="T973" s="24">
        <f t="shared" si="399"/>
        <v>0.1844114107194994</v>
      </c>
      <c r="U973" s="23" t="str">
        <f>'Uitgebreide invoer'!J973</f>
        <v>Nee</v>
      </c>
      <c r="V973" s="23">
        <f t="shared" si="380"/>
        <v>0.27230504546873308</v>
      </c>
      <c r="W973" s="23">
        <f t="shared" si="381"/>
        <v>1.8649047971298045</v>
      </c>
      <c r="X973" s="23">
        <f t="shared" si="382"/>
        <v>0.14601552094660605</v>
      </c>
      <c r="Y973" s="23">
        <f t="shared" si="383"/>
        <v>2.2345690079796818</v>
      </c>
      <c r="Z973" s="23">
        <f t="shared" si="384"/>
        <v>4.3887906899545968</v>
      </c>
      <c r="AA973" s="23">
        <f t="shared" si="385"/>
        <v>0.50915369764485152</v>
      </c>
      <c r="AB973" s="23">
        <f t="shared" si="386"/>
        <v>1.9622639625109488</v>
      </c>
      <c r="AC973" s="23">
        <f t="shared" si="387"/>
        <v>2.5672448237779459</v>
      </c>
      <c r="AD973" s="23">
        <f t="shared" si="388"/>
        <v>392.45279250218977</v>
      </c>
      <c r="AE973" s="23">
        <f t="shared" si="389"/>
        <v>-0.1</v>
      </c>
      <c r="AF973" s="46">
        <f t="shared" si="390"/>
        <v>3.3477619650503727E-2</v>
      </c>
      <c r="AG973" s="23">
        <f t="shared" si="391"/>
        <v>0.6652238034949628</v>
      </c>
      <c r="AH973" s="23">
        <f t="shared" si="392"/>
        <v>1.7821315224931498</v>
      </c>
      <c r="AI973" s="155">
        <f t="shared" si="393"/>
        <v>3.3866333186380077E-2</v>
      </c>
      <c r="AJ973" s="155">
        <f t="shared" si="394"/>
        <v>6.6565294392902999E-2</v>
      </c>
      <c r="AK973" s="155">
        <f t="shared" si="395"/>
        <v>0.10043162757928308</v>
      </c>
      <c r="AL973" s="155">
        <f t="shared" si="396"/>
        <v>5.3879832592121346</v>
      </c>
    </row>
    <row r="974" spans="1:38" s="156" customFormat="1" x14ac:dyDescent="0.35">
      <c r="A974" s="23">
        <f>'Uitgebreide invoer'!A974</f>
        <v>679.000000000005</v>
      </c>
      <c r="B974" s="23">
        <f t="shared" si="375"/>
        <v>0.70000000000004547</v>
      </c>
      <c r="C974" s="23">
        <f>'Uitgebreide invoer'!B974</f>
        <v>0.1</v>
      </c>
      <c r="D974" s="23" t="str">
        <f>'Uitgebreide invoer'!C974</f>
        <v>200 - Drijvend fonteinkruid</v>
      </c>
      <c r="E974" s="23">
        <f>'Uitgebreide invoer'!D974</f>
        <v>200</v>
      </c>
      <c r="F974" s="23">
        <f>'Uitgebreide invoer'!E974</f>
        <v>1.5</v>
      </c>
      <c r="G974" s="23">
        <f>'Uitgebreide invoer'!F974</f>
        <v>1.2</v>
      </c>
      <c r="H974" s="23">
        <f>'Uitgebreide invoer'!G974</f>
        <v>1.2</v>
      </c>
      <c r="I974" s="23">
        <f>'Uitgebreide invoer'!H974</f>
        <v>1</v>
      </c>
      <c r="J974" s="24">
        <f>J973+(+H974-I974)/(MAX('Invoerblad heterogene watergang'!$H$9:$H$17))*B974</f>
        <v>1.1939999999999786</v>
      </c>
      <c r="K974" s="24">
        <f t="shared" si="397"/>
        <v>2.0784489144629545</v>
      </c>
      <c r="L974" s="79">
        <f t="shared" si="398"/>
        <v>0.88433014017426492</v>
      </c>
      <c r="M974" s="91">
        <f>'Uitgebreide invoer'!K974</f>
        <v>100</v>
      </c>
      <c r="N974" s="89">
        <f t="shared" si="376"/>
        <v>1.8939999999999786</v>
      </c>
      <c r="O974" s="93" t="str">
        <f>'Uitgebreide invoer'!L974</f>
        <v>Begroeiing volgt bodemverloop</v>
      </c>
      <c r="P974" s="23">
        <f t="shared" si="377"/>
        <v>0.7</v>
      </c>
      <c r="Q974" s="24">
        <f t="shared" si="378"/>
        <v>1.6967755530168703E-4</v>
      </c>
      <c r="R974" s="23">
        <f>'Uitgebreide invoer'!I974</f>
        <v>0</v>
      </c>
      <c r="S974" s="23">
        <f t="shared" si="379"/>
        <v>0</v>
      </c>
      <c r="T974" s="24">
        <f t="shared" si="399"/>
        <v>0.18433014017426497</v>
      </c>
      <c r="U974" s="23" t="str">
        <f>'Uitgebreide invoer'!J974</f>
        <v>Nee</v>
      </c>
      <c r="V974" s="23">
        <f t="shared" si="380"/>
        <v>0.27216256907411424</v>
      </c>
      <c r="W974" s="23">
        <f t="shared" si="381"/>
        <v>1.8646117720117767</v>
      </c>
      <c r="X974" s="23">
        <f t="shared" si="382"/>
        <v>0.14596205663791942</v>
      </c>
      <c r="Y974" s="23">
        <f t="shared" si="383"/>
        <v>2.2342558634400707</v>
      </c>
      <c r="Z974" s="23">
        <f t="shared" si="384"/>
        <v>4.388497664836569</v>
      </c>
      <c r="AA974" s="23">
        <f t="shared" si="385"/>
        <v>0.50911633868290462</v>
      </c>
      <c r="AB974" s="23">
        <f t="shared" si="386"/>
        <v>1.9620932943659564</v>
      </c>
      <c r="AC974" s="23">
        <f t="shared" si="387"/>
        <v>2.5652751976898007</v>
      </c>
      <c r="AD974" s="23">
        <f t="shared" si="388"/>
        <v>392.41865887319125</v>
      </c>
      <c r="AE974" s="23">
        <f t="shared" si="389"/>
        <v>-0.1</v>
      </c>
      <c r="AF974" s="46">
        <f t="shared" si="390"/>
        <v>3.3458258691048605E-2</v>
      </c>
      <c r="AG974" s="23">
        <f t="shared" si="391"/>
        <v>0.66541741308951408</v>
      </c>
      <c r="AH974" s="23">
        <f t="shared" si="392"/>
        <v>1.7824486741918255</v>
      </c>
      <c r="AI974" s="155">
        <f t="shared" si="393"/>
        <v>3.3846821796621525E-2</v>
      </c>
      <c r="AJ974" s="155">
        <f t="shared" si="394"/>
        <v>6.658463869236976E-2</v>
      </c>
      <c r="AK974" s="155">
        <f t="shared" si="395"/>
        <v>0.10043146048899129</v>
      </c>
      <c r="AL974" s="155">
        <f t="shared" si="396"/>
        <v>5.3879732377305283</v>
      </c>
    </row>
    <row r="975" spans="1:38" s="156" customFormat="1" x14ac:dyDescent="0.35">
      <c r="A975" s="23">
        <f>'Uitgebreide invoer'!A975</f>
        <v>679.70000000000505</v>
      </c>
      <c r="B975" s="23">
        <f t="shared" si="375"/>
        <v>0.70000000000004547</v>
      </c>
      <c r="C975" s="23">
        <f>'Uitgebreide invoer'!B975</f>
        <v>0.1</v>
      </c>
      <c r="D975" s="23" t="str">
        <f>'Uitgebreide invoer'!C975</f>
        <v>200 - Drijvend fonteinkruid</v>
      </c>
      <c r="E975" s="23">
        <f>'Uitgebreide invoer'!D975</f>
        <v>200</v>
      </c>
      <c r="F975" s="23">
        <f>'Uitgebreide invoer'!E975</f>
        <v>1.5</v>
      </c>
      <c r="G975" s="23">
        <f>'Uitgebreide invoer'!F975</f>
        <v>1.2</v>
      </c>
      <c r="H975" s="23">
        <f>'Uitgebreide invoer'!G975</f>
        <v>1.2</v>
      </c>
      <c r="I975" s="23">
        <f>'Uitgebreide invoer'!H975</f>
        <v>1</v>
      </c>
      <c r="J975" s="24">
        <f>J974+(+H975-I975)/(MAX('Invoerblad heterogene watergang'!$H$9:$H$17))*B975</f>
        <v>1.1941999999999786</v>
      </c>
      <c r="K975" s="24">
        <f t="shared" si="397"/>
        <v>2.0785677335697268</v>
      </c>
      <c r="L975" s="79">
        <f t="shared" si="398"/>
        <v>0.88424891446297593</v>
      </c>
      <c r="M975" s="91">
        <f>'Uitgebreide invoer'!K975</f>
        <v>100</v>
      </c>
      <c r="N975" s="89">
        <f t="shared" si="376"/>
        <v>1.8941999999999786</v>
      </c>
      <c r="O975" s="93" t="str">
        <f>'Uitgebreide invoer'!L975</f>
        <v>Begroeiing volgt bodemverloop</v>
      </c>
      <c r="P975" s="23">
        <f t="shared" si="377"/>
        <v>0.7</v>
      </c>
      <c r="Q975" s="24">
        <f t="shared" si="378"/>
        <v>1.6974158110344889E-4</v>
      </c>
      <c r="R975" s="23">
        <f>'Uitgebreide invoer'!I975</f>
        <v>0</v>
      </c>
      <c r="S975" s="23">
        <f t="shared" si="379"/>
        <v>0</v>
      </c>
      <c r="T975" s="24">
        <f t="shared" si="399"/>
        <v>0.18424891446297598</v>
      </c>
      <c r="U975" s="23" t="str">
        <f>'Uitgebreide invoer'!J975</f>
        <v>Nee</v>
      </c>
      <c r="V975" s="23">
        <f t="shared" si="380"/>
        <v>0.27202019107674869</v>
      </c>
      <c r="W975" s="23">
        <f t="shared" si="381"/>
        <v>1.8643189085448384</v>
      </c>
      <c r="X975" s="23">
        <f t="shared" si="382"/>
        <v>0.14590861565045721</v>
      </c>
      <c r="Y975" s="23">
        <f t="shared" si="383"/>
        <v>2.2339429114489984</v>
      </c>
      <c r="Z975" s="23">
        <f t="shared" si="384"/>
        <v>4.3882048013696311</v>
      </c>
      <c r="AA975" s="23">
        <f t="shared" si="385"/>
        <v>0.50907899985701399</v>
      </c>
      <c r="AB975" s="23">
        <f t="shared" si="386"/>
        <v>1.9619227203722498</v>
      </c>
      <c r="AC975" s="23">
        <f t="shared" si="387"/>
        <v>2.5633073513338385</v>
      </c>
      <c r="AD975" s="23">
        <f t="shared" si="388"/>
        <v>392.38454407444993</v>
      </c>
      <c r="AE975" s="23">
        <f t="shared" si="389"/>
        <v>-0.1</v>
      </c>
      <c r="AF975" s="46">
        <f t="shared" si="390"/>
        <v>3.3438907814591773E-2</v>
      </c>
      <c r="AG975" s="23">
        <f t="shared" si="391"/>
        <v>0.66561092185408233</v>
      </c>
      <c r="AH975" s="23">
        <f t="shared" si="392"/>
        <v>1.7827657351041517</v>
      </c>
      <c r="AI975" s="155">
        <f t="shared" si="393"/>
        <v>3.3827320515862215E-2</v>
      </c>
      <c r="AJ975" s="155">
        <f t="shared" si="394"/>
        <v>6.6603972911753059E-2</v>
      </c>
      <c r="AK975" s="155">
        <f t="shared" si="395"/>
        <v>0.10043129342761528</v>
      </c>
      <c r="AL975" s="155">
        <f t="shared" si="396"/>
        <v>5.387963481731747</v>
      </c>
    </row>
    <row r="976" spans="1:38" s="156" customFormat="1" x14ac:dyDescent="0.35">
      <c r="A976" s="23">
        <f>'Uitgebreide invoer'!A976</f>
        <v>680.40000000000509</v>
      </c>
      <c r="B976" s="23">
        <f t="shared" si="375"/>
        <v>0.70000000000004547</v>
      </c>
      <c r="C976" s="23">
        <f>'Uitgebreide invoer'!B976</f>
        <v>0.1</v>
      </c>
      <c r="D976" s="23" t="str">
        <f>'Uitgebreide invoer'!C976</f>
        <v>200 - Drijvend fonteinkruid</v>
      </c>
      <c r="E976" s="23">
        <f>'Uitgebreide invoer'!D976</f>
        <v>200</v>
      </c>
      <c r="F976" s="23">
        <f>'Uitgebreide invoer'!E976</f>
        <v>1.5</v>
      </c>
      <c r="G976" s="23">
        <f>'Uitgebreide invoer'!F976</f>
        <v>1.2</v>
      </c>
      <c r="H976" s="23">
        <f>'Uitgebreide invoer'!G976</f>
        <v>1.2</v>
      </c>
      <c r="I976" s="23">
        <f>'Uitgebreide invoer'!H976</f>
        <v>1</v>
      </c>
      <c r="J976" s="24">
        <f>J975+(+H976-I976)/(MAX('Invoerblad heterogene watergang'!$H$9:$H$17))*B976</f>
        <v>1.1943999999999786</v>
      </c>
      <c r="K976" s="24">
        <f t="shared" si="397"/>
        <v>2.078686597478665</v>
      </c>
      <c r="L976" s="79">
        <f t="shared" si="398"/>
        <v>0.8841677335697482</v>
      </c>
      <c r="M976" s="91">
        <f>'Uitgebreide invoer'!K976</f>
        <v>100</v>
      </c>
      <c r="N976" s="89">
        <f t="shared" si="376"/>
        <v>1.8943999999999785</v>
      </c>
      <c r="O976" s="93" t="str">
        <f>'Uitgebreide invoer'!L976</f>
        <v>Begroeiing volgt bodemverloop</v>
      </c>
      <c r="P976" s="23">
        <f t="shared" si="377"/>
        <v>0.7</v>
      </c>
      <c r="Q976" s="24">
        <f t="shared" si="378"/>
        <v>1.6980558419749838E-4</v>
      </c>
      <c r="R976" s="23">
        <f>'Uitgebreide invoer'!I976</f>
        <v>0</v>
      </c>
      <c r="S976" s="23">
        <f t="shared" si="379"/>
        <v>0</v>
      </c>
      <c r="T976" s="24">
        <f t="shared" si="399"/>
        <v>0.18416773356974825</v>
      </c>
      <c r="U976" s="23" t="str">
        <f>'Uitgebreide invoer'!J976</f>
        <v>Nee</v>
      </c>
      <c r="V976" s="23">
        <f t="shared" si="380"/>
        <v>0.27187791141602458</v>
      </c>
      <c r="W976" s="23">
        <f t="shared" si="381"/>
        <v>1.8640262066717179</v>
      </c>
      <c r="X976" s="23">
        <f t="shared" si="382"/>
        <v>0.14585519798107979</v>
      </c>
      <c r="Y976" s="23">
        <f t="shared" si="383"/>
        <v>2.2336301519124957</v>
      </c>
      <c r="Z976" s="23">
        <f t="shared" si="384"/>
        <v>4.3879120994965097</v>
      </c>
      <c r="AA976" s="23">
        <f t="shared" si="385"/>
        <v>0.50904168116056681</v>
      </c>
      <c r="AB976" s="23">
        <f t="shared" si="386"/>
        <v>1.9617522404964711</v>
      </c>
      <c r="AC976" s="23">
        <f t="shared" si="387"/>
        <v>2.5613412831769389</v>
      </c>
      <c r="AD976" s="23">
        <f t="shared" si="388"/>
        <v>392.35044809929423</v>
      </c>
      <c r="AE976" s="23">
        <f t="shared" si="389"/>
        <v>-0.1</v>
      </c>
      <c r="AF976" s="46">
        <f t="shared" si="390"/>
        <v>3.3419567022544172E-2</v>
      </c>
      <c r="AG976" s="23">
        <f t="shared" si="391"/>
        <v>0.66580432977455828</v>
      </c>
      <c r="AH976" s="23">
        <f t="shared" si="392"/>
        <v>1.783082705257675</v>
      </c>
      <c r="AI976" s="155">
        <f t="shared" si="393"/>
        <v>3.3807829345594113E-2</v>
      </c>
      <c r="AJ976" s="155">
        <f t="shared" si="394"/>
        <v>6.662329704965092E-2</v>
      </c>
      <c r="AK976" s="155">
        <f t="shared" si="395"/>
        <v>0.10043112639524504</v>
      </c>
      <c r="AL976" s="155">
        <f t="shared" si="396"/>
        <v>5.3879539908524245</v>
      </c>
    </row>
    <row r="977" spans="1:38" s="156" customFormat="1" x14ac:dyDescent="0.35">
      <c r="A977" s="23">
        <f>'Uitgebreide invoer'!A977</f>
        <v>681.10000000000514</v>
      </c>
      <c r="B977" s="23">
        <f t="shared" si="375"/>
        <v>0.70000000000004547</v>
      </c>
      <c r="C977" s="23">
        <f>'Uitgebreide invoer'!B977</f>
        <v>0.1</v>
      </c>
      <c r="D977" s="23" t="str">
        <f>'Uitgebreide invoer'!C977</f>
        <v>200 - Drijvend fonteinkruid</v>
      </c>
      <c r="E977" s="23">
        <f>'Uitgebreide invoer'!D977</f>
        <v>200</v>
      </c>
      <c r="F977" s="23">
        <f>'Uitgebreide invoer'!E977</f>
        <v>1.5</v>
      </c>
      <c r="G977" s="23">
        <f>'Uitgebreide invoer'!F977</f>
        <v>1.2</v>
      </c>
      <c r="H977" s="23">
        <f>'Uitgebreide invoer'!G977</f>
        <v>1.2</v>
      </c>
      <c r="I977" s="23">
        <f>'Uitgebreide invoer'!H977</f>
        <v>1</v>
      </c>
      <c r="J977" s="24">
        <f>J976+(+H977-I977)/(MAX('Invoerblad heterogene watergang'!$H$9:$H$17))*B977</f>
        <v>1.1945999999999786</v>
      </c>
      <c r="K977" s="24">
        <f t="shared" si="397"/>
        <v>2.0788055061738628</v>
      </c>
      <c r="L977" s="79">
        <f t="shared" si="398"/>
        <v>0.88408659747868645</v>
      </c>
      <c r="M977" s="91">
        <f>'Uitgebreide invoer'!K977</f>
        <v>100</v>
      </c>
      <c r="N977" s="89">
        <f t="shared" si="376"/>
        <v>1.8945999999999785</v>
      </c>
      <c r="O977" s="93" t="str">
        <f>'Uitgebreide invoer'!L977</f>
        <v>Begroeiing volgt bodemverloop</v>
      </c>
      <c r="P977" s="23">
        <f t="shared" si="377"/>
        <v>0.7</v>
      </c>
      <c r="Q977" s="24">
        <f t="shared" si="378"/>
        <v>1.6986956456805733E-4</v>
      </c>
      <c r="R977" s="23">
        <f>'Uitgebreide invoer'!I977</f>
        <v>0</v>
      </c>
      <c r="S977" s="23">
        <f t="shared" si="379"/>
        <v>0</v>
      </c>
      <c r="T977" s="24">
        <f t="shared" si="399"/>
        <v>0.1840865974786865</v>
      </c>
      <c r="U977" s="23" t="str">
        <f>'Uitgebreide invoer'!J977</f>
        <v>Nee</v>
      </c>
      <c r="V977" s="23">
        <f t="shared" si="380"/>
        <v>0.27173573003134371</v>
      </c>
      <c r="W977" s="23">
        <f t="shared" si="381"/>
        <v>1.8637336663351041</v>
      </c>
      <c r="X977" s="23">
        <f t="shared" si="382"/>
        <v>0.14580180362663736</v>
      </c>
      <c r="Y977" s="23">
        <f t="shared" si="383"/>
        <v>2.2333175847365854</v>
      </c>
      <c r="Z977" s="23">
        <f t="shared" si="384"/>
        <v>4.3876195591598961</v>
      </c>
      <c r="AA977" s="23">
        <f t="shared" si="385"/>
        <v>0.50900438258694469</v>
      </c>
      <c r="AB977" s="23">
        <f t="shared" si="386"/>
        <v>1.9615818547052417</v>
      </c>
      <c r="AC977" s="23">
        <f t="shared" si="387"/>
        <v>2.5593769916869276</v>
      </c>
      <c r="AD977" s="23">
        <f t="shared" si="388"/>
        <v>392.31637094104832</v>
      </c>
      <c r="AE977" s="23">
        <f t="shared" si="389"/>
        <v>-0.1</v>
      </c>
      <c r="AF977" s="46">
        <f t="shared" si="390"/>
        <v>3.3400236316301658E-2</v>
      </c>
      <c r="AG977" s="23">
        <f t="shared" si="391"/>
        <v>0.66599763683698354</v>
      </c>
      <c r="AH977" s="23">
        <f t="shared" si="392"/>
        <v>1.7833995846800332</v>
      </c>
      <c r="AI977" s="155">
        <f t="shared" si="393"/>
        <v>3.3788348287293962E-2</v>
      </c>
      <c r="AJ977" s="155">
        <f t="shared" si="394"/>
        <v>6.6642611104676341E-2</v>
      </c>
      <c r="AK977" s="155">
        <f t="shared" si="395"/>
        <v>0.1004309593919703</v>
      </c>
      <c r="AL977" s="155">
        <f t="shared" si="396"/>
        <v>5.387944764729439</v>
      </c>
    </row>
    <row r="978" spans="1:38" s="156" customFormat="1" x14ac:dyDescent="0.35">
      <c r="A978" s="23">
        <f>'Uitgebreide invoer'!A978</f>
        <v>681.80000000000518</v>
      </c>
      <c r="B978" s="23">
        <f t="shared" si="375"/>
        <v>0.70000000000004547</v>
      </c>
      <c r="C978" s="23">
        <f>'Uitgebreide invoer'!B978</f>
        <v>0.1</v>
      </c>
      <c r="D978" s="23" t="str">
        <f>'Uitgebreide invoer'!C978</f>
        <v>200 - Drijvend fonteinkruid</v>
      </c>
      <c r="E978" s="23">
        <f>'Uitgebreide invoer'!D978</f>
        <v>200</v>
      </c>
      <c r="F978" s="23">
        <f>'Uitgebreide invoer'!E978</f>
        <v>1.5</v>
      </c>
      <c r="G978" s="23">
        <f>'Uitgebreide invoer'!F978</f>
        <v>1.2</v>
      </c>
      <c r="H978" s="23">
        <f>'Uitgebreide invoer'!G978</f>
        <v>1.2</v>
      </c>
      <c r="I978" s="23">
        <f>'Uitgebreide invoer'!H978</f>
        <v>1</v>
      </c>
      <c r="J978" s="24">
        <f>J977+(+H978-I978)/(MAX('Invoerblad heterogene watergang'!$H$9:$H$17))*B978</f>
        <v>1.1947999999999785</v>
      </c>
      <c r="K978" s="24">
        <f t="shared" si="397"/>
        <v>2.0789244596394023</v>
      </c>
      <c r="L978" s="79">
        <f t="shared" si="398"/>
        <v>0.88400550617388429</v>
      </c>
      <c r="M978" s="91">
        <f>'Uitgebreide invoer'!K978</f>
        <v>100</v>
      </c>
      <c r="N978" s="89">
        <f t="shared" si="376"/>
        <v>1.8947999999999785</v>
      </c>
      <c r="O978" s="93" t="str">
        <f>'Uitgebreide invoer'!L978</f>
        <v>Begroeiing volgt bodemverloop</v>
      </c>
      <c r="P978" s="23">
        <f t="shared" si="377"/>
        <v>0.7</v>
      </c>
      <c r="Q978" s="24">
        <f t="shared" si="378"/>
        <v>1.6993352219939366E-4</v>
      </c>
      <c r="R978" s="23">
        <f>'Uitgebreide invoer'!I978</f>
        <v>0</v>
      </c>
      <c r="S978" s="23">
        <f t="shared" si="379"/>
        <v>0</v>
      </c>
      <c r="T978" s="24">
        <f t="shared" si="399"/>
        <v>0.18400550617388434</v>
      </c>
      <c r="U978" s="23" t="str">
        <f>'Uitgebreide invoer'!J978</f>
        <v>Nee</v>
      </c>
      <c r="V978" s="23">
        <f t="shared" si="380"/>
        <v>0.27159364686212223</v>
      </c>
      <c r="W978" s="23">
        <f t="shared" si="381"/>
        <v>1.8634412874776456</v>
      </c>
      <c r="X978" s="23">
        <f t="shared" si="382"/>
        <v>0.14574843258397019</v>
      </c>
      <c r="Y978" s="23">
        <f t="shared" si="383"/>
        <v>2.233005209827279</v>
      </c>
      <c r="Z978" s="23">
        <f t="shared" si="384"/>
        <v>4.3873271803024378</v>
      </c>
      <c r="AA978" s="23">
        <f t="shared" si="385"/>
        <v>0.5089671041295234</v>
      </c>
      <c r="AB978" s="23">
        <f t="shared" si="386"/>
        <v>1.9614115629651567</v>
      </c>
      <c r="AC978" s="23">
        <f t="shared" si="387"/>
        <v>2.5574144753325809</v>
      </c>
      <c r="AD978" s="23">
        <f t="shared" si="388"/>
        <v>392.28231259303135</v>
      </c>
      <c r="AE978" s="23">
        <f t="shared" si="389"/>
        <v>-0.1</v>
      </c>
      <c r="AF978" s="46">
        <f t="shared" si="390"/>
        <v>3.3380915697245217E-2</v>
      </c>
      <c r="AG978" s="23">
        <f t="shared" si="391"/>
        <v>0.66619084302754783</v>
      </c>
      <c r="AH978" s="23">
        <f t="shared" si="392"/>
        <v>1.7837163733989527</v>
      </c>
      <c r="AI978" s="155">
        <f t="shared" si="393"/>
        <v>3.3768877342423516E-2</v>
      </c>
      <c r="AJ978" s="155">
        <f t="shared" si="394"/>
        <v>6.6661915075457379E-2</v>
      </c>
      <c r="AK978" s="155">
        <f t="shared" si="395"/>
        <v>0.10043079241788089</v>
      </c>
      <c r="AL978" s="155">
        <f t="shared" si="396"/>
        <v>5.387935802999932</v>
      </c>
    </row>
    <row r="979" spans="1:38" s="156" customFormat="1" x14ac:dyDescent="0.35">
      <c r="A979" s="23">
        <f>'Uitgebreide invoer'!A979</f>
        <v>682.50000000000523</v>
      </c>
      <c r="B979" s="23">
        <f t="shared" si="375"/>
        <v>0.70000000000004547</v>
      </c>
      <c r="C979" s="23">
        <f>'Uitgebreide invoer'!B979</f>
        <v>0.1</v>
      </c>
      <c r="D979" s="23" t="str">
        <f>'Uitgebreide invoer'!C979</f>
        <v>200 - Drijvend fonteinkruid</v>
      </c>
      <c r="E979" s="23">
        <f>'Uitgebreide invoer'!D979</f>
        <v>200</v>
      </c>
      <c r="F979" s="23">
        <f>'Uitgebreide invoer'!E979</f>
        <v>1.5</v>
      </c>
      <c r="G979" s="23">
        <f>'Uitgebreide invoer'!F979</f>
        <v>1.2</v>
      </c>
      <c r="H979" s="23">
        <f>'Uitgebreide invoer'!G979</f>
        <v>1.2</v>
      </c>
      <c r="I979" s="23">
        <f>'Uitgebreide invoer'!H979</f>
        <v>1</v>
      </c>
      <c r="J979" s="24">
        <f>J978+(+H979-I979)/(MAX('Invoerblad heterogene watergang'!$H$9:$H$17))*B979</f>
        <v>1.1949999999999785</v>
      </c>
      <c r="K979" s="24">
        <f t="shared" si="397"/>
        <v>2.0790434578593553</v>
      </c>
      <c r="L979" s="79">
        <f t="shared" si="398"/>
        <v>0.88392445963942379</v>
      </c>
      <c r="M979" s="91">
        <f>'Uitgebreide invoer'!K979</f>
        <v>100</v>
      </c>
      <c r="N979" s="89">
        <f t="shared" si="376"/>
        <v>1.8949999999999785</v>
      </c>
      <c r="O979" s="93" t="str">
        <f>'Uitgebreide invoer'!L979</f>
        <v>Begroeiing volgt bodemverloop</v>
      </c>
      <c r="P979" s="23">
        <f t="shared" si="377"/>
        <v>0.7</v>
      </c>
      <c r="Q979" s="24">
        <f t="shared" si="378"/>
        <v>1.6999745707582027E-4</v>
      </c>
      <c r="R979" s="23">
        <f>'Uitgebreide invoer'!I979</f>
        <v>0</v>
      </c>
      <c r="S979" s="23">
        <f t="shared" si="379"/>
        <v>0</v>
      </c>
      <c r="T979" s="24">
        <f t="shared" si="399"/>
        <v>0.18392445963942383</v>
      </c>
      <c r="U979" s="23" t="str">
        <f>'Uitgebreide invoer'!J979</f>
        <v>Nee</v>
      </c>
      <c r="V979" s="23">
        <f t="shared" si="380"/>
        <v>0.27145166184778963</v>
      </c>
      <c r="W979" s="23">
        <f t="shared" si="381"/>
        <v>1.8631490700419495</v>
      </c>
      <c r="X979" s="23">
        <f t="shared" si="382"/>
        <v>0.14569508484990831</v>
      </c>
      <c r="Y979" s="23">
        <f t="shared" si="383"/>
        <v>2.2326930270905798</v>
      </c>
      <c r="Z979" s="23">
        <f t="shared" si="384"/>
        <v>4.3870349628667418</v>
      </c>
      <c r="AA979" s="23">
        <f t="shared" si="385"/>
        <v>0.50892984578167333</v>
      </c>
      <c r="AB979" s="23">
        <f t="shared" si="386"/>
        <v>1.9612413652427902</v>
      </c>
      <c r="AC979" s="23">
        <f t="shared" si="387"/>
        <v>2.5554537325836191</v>
      </c>
      <c r="AD979" s="23">
        <f t="shared" si="388"/>
        <v>392.24827304855808</v>
      </c>
      <c r="AE979" s="23">
        <f t="shared" si="389"/>
        <v>-0.1</v>
      </c>
      <c r="AF979" s="46">
        <f t="shared" si="390"/>
        <v>3.336160516674077E-2</v>
      </c>
      <c r="AG979" s="23">
        <f t="shared" si="391"/>
        <v>0.66638394833259229</v>
      </c>
      <c r="AH979" s="23">
        <f t="shared" si="392"/>
        <v>1.7840330714422508</v>
      </c>
      <c r="AI979" s="155">
        <f t="shared" si="393"/>
        <v>3.3749416512429291E-2</v>
      </c>
      <c r="AJ979" s="155">
        <f t="shared" si="394"/>
        <v>6.6681208960636881E-2</v>
      </c>
      <c r="AK979" s="155">
        <f t="shared" si="395"/>
        <v>0.10043062547306617</v>
      </c>
      <c r="AL979" s="155">
        <f t="shared" si="396"/>
        <v>5.3879271053012907</v>
      </c>
    </row>
    <row r="980" spans="1:38" s="156" customFormat="1" x14ac:dyDescent="0.35">
      <c r="A980" s="23">
        <f>'Uitgebreide invoer'!A980</f>
        <v>683.20000000000528</v>
      </c>
      <c r="B980" s="23">
        <f t="shared" si="375"/>
        <v>0.70000000000004547</v>
      </c>
      <c r="C980" s="23">
        <f>'Uitgebreide invoer'!B980</f>
        <v>0.1</v>
      </c>
      <c r="D980" s="23" t="str">
        <f>'Uitgebreide invoer'!C980</f>
        <v>200 - Drijvend fonteinkruid</v>
      </c>
      <c r="E980" s="23">
        <f>'Uitgebreide invoer'!D980</f>
        <v>200</v>
      </c>
      <c r="F980" s="23">
        <f>'Uitgebreide invoer'!E980</f>
        <v>1.5</v>
      </c>
      <c r="G980" s="23">
        <f>'Uitgebreide invoer'!F980</f>
        <v>1.2</v>
      </c>
      <c r="H980" s="23">
        <f>'Uitgebreide invoer'!G980</f>
        <v>1.2</v>
      </c>
      <c r="I980" s="23">
        <f>'Uitgebreide invoer'!H980</f>
        <v>1</v>
      </c>
      <c r="J980" s="24">
        <f>J979+(+H980-I980)/(MAX('Invoerblad heterogene watergang'!$H$9:$H$17))*B980</f>
        <v>1.1951999999999785</v>
      </c>
      <c r="K980" s="24">
        <f t="shared" si="397"/>
        <v>2.0791625008177825</v>
      </c>
      <c r="L980" s="79">
        <f t="shared" si="398"/>
        <v>0.88384345785937679</v>
      </c>
      <c r="M980" s="91">
        <f>'Uitgebreide invoer'!K980</f>
        <v>100</v>
      </c>
      <c r="N980" s="89">
        <f t="shared" si="376"/>
        <v>1.8951999999999785</v>
      </c>
      <c r="O980" s="93" t="str">
        <f>'Uitgebreide invoer'!L980</f>
        <v>Begroeiing volgt bodemverloop</v>
      </c>
      <c r="P980" s="23">
        <f t="shared" si="377"/>
        <v>0.7</v>
      </c>
      <c r="Q980" s="24">
        <f t="shared" si="378"/>
        <v>1.7006136918169565E-4</v>
      </c>
      <c r="R980" s="23">
        <f>'Uitgebreide invoer'!I980</f>
        <v>0</v>
      </c>
      <c r="S980" s="23">
        <f t="shared" si="379"/>
        <v>0</v>
      </c>
      <c r="T980" s="24">
        <f t="shared" si="399"/>
        <v>0.18384345785937684</v>
      </c>
      <c r="U980" s="23" t="str">
        <f>'Uitgebreide invoer'!J980</f>
        <v>Nee</v>
      </c>
      <c r="V980" s="23">
        <f t="shared" si="380"/>
        <v>0.27130977492779085</v>
      </c>
      <c r="W980" s="23">
        <f t="shared" si="381"/>
        <v>1.8628570139705862</v>
      </c>
      <c r="X980" s="23">
        <f t="shared" si="382"/>
        <v>0.1456417604212723</v>
      </c>
      <c r="Y980" s="23">
        <f t="shared" si="383"/>
        <v>2.2323810364324816</v>
      </c>
      <c r="Z980" s="23">
        <f t="shared" si="384"/>
        <v>4.3867429067953783</v>
      </c>
      <c r="AA980" s="23">
        <f t="shared" si="385"/>
        <v>0.50889260753675891</v>
      </c>
      <c r="AB980" s="23">
        <f t="shared" si="386"/>
        <v>1.9610712615046908</v>
      </c>
      <c r="AC980" s="23">
        <f t="shared" si="387"/>
        <v>2.5534947619107258</v>
      </c>
      <c r="AD980" s="23">
        <f t="shared" si="388"/>
        <v>392.21425230093814</v>
      </c>
      <c r="AE980" s="23">
        <f t="shared" si="389"/>
        <v>-0.1</v>
      </c>
      <c r="AF980" s="46">
        <f t="shared" si="390"/>
        <v>3.3342304726139513E-2</v>
      </c>
      <c r="AG980" s="23">
        <f t="shared" si="391"/>
        <v>0.66657695273860484</v>
      </c>
      <c r="AH980" s="23">
        <f t="shared" si="392"/>
        <v>1.7843496788378332</v>
      </c>
      <c r="AI980" s="155">
        <f t="shared" si="393"/>
        <v>3.3729965798742968E-2</v>
      </c>
      <c r="AJ980" s="155">
        <f t="shared" si="394"/>
        <v>6.6700492758872562E-2</v>
      </c>
      <c r="AK980" s="155">
        <f t="shared" si="395"/>
        <v>0.10043045855761554</v>
      </c>
      <c r="AL980" s="155">
        <f t="shared" si="396"/>
        <v>5.3879186712711613</v>
      </c>
    </row>
    <row r="981" spans="1:38" s="156" customFormat="1" x14ac:dyDescent="0.35">
      <c r="A981" s="23">
        <f>'Uitgebreide invoer'!A981</f>
        <v>683.90000000000532</v>
      </c>
      <c r="B981" s="23">
        <f t="shared" si="375"/>
        <v>0.70000000000004547</v>
      </c>
      <c r="C981" s="23">
        <f>'Uitgebreide invoer'!B981</f>
        <v>0.1</v>
      </c>
      <c r="D981" s="23" t="str">
        <f>'Uitgebreide invoer'!C981</f>
        <v>200 - Drijvend fonteinkruid</v>
      </c>
      <c r="E981" s="23">
        <f>'Uitgebreide invoer'!D981</f>
        <v>200</v>
      </c>
      <c r="F981" s="23">
        <f>'Uitgebreide invoer'!E981</f>
        <v>1.5</v>
      </c>
      <c r="G981" s="23">
        <f>'Uitgebreide invoer'!F981</f>
        <v>1.2</v>
      </c>
      <c r="H981" s="23">
        <f>'Uitgebreide invoer'!G981</f>
        <v>1.2</v>
      </c>
      <c r="I981" s="23">
        <f>'Uitgebreide invoer'!H981</f>
        <v>1</v>
      </c>
      <c r="J981" s="24">
        <f>J980+(+H981-I981)/(MAX('Invoerblad heterogene watergang'!$H$9:$H$17))*B981</f>
        <v>1.1953999999999785</v>
      </c>
      <c r="K981" s="24">
        <f t="shared" si="397"/>
        <v>2.0792815884987337</v>
      </c>
      <c r="L981" s="79">
        <f t="shared" si="398"/>
        <v>0.88376250081780405</v>
      </c>
      <c r="M981" s="91">
        <f>'Uitgebreide invoer'!K981</f>
        <v>100</v>
      </c>
      <c r="N981" s="89">
        <f t="shared" si="376"/>
        <v>1.8953999999999784</v>
      </c>
      <c r="O981" s="93" t="str">
        <f>'Uitgebreide invoer'!L981</f>
        <v>Begroeiing volgt bodemverloop</v>
      </c>
      <c r="P981" s="23">
        <f t="shared" si="377"/>
        <v>0.7</v>
      </c>
      <c r="Q981" s="24">
        <f t="shared" si="378"/>
        <v>1.7012525850142318E-4</v>
      </c>
      <c r="R981" s="23">
        <f>'Uitgebreide invoer'!I981</f>
        <v>0</v>
      </c>
      <c r="S981" s="23">
        <f t="shared" si="379"/>
        <v>0</v>
      </c>
      <c r="T981" s="24">
        <f t="shared" si="399"/>
        <v>0.1837625008178041</v>
      </c>
      <c r="U981" s="23" t="str">
        <f>'Uitgebreide invoer'!J981</f>
        <v>Nee</v>
      </c>
      <c r="V981" s="23">
        <f t="shared" si="380"/>
        <v>0.27116798604158504</v>
      </c>
      <c r="W981" s="23">
        <f t="shared" si="381"/>
        <v>1.8625651192060859</v>
      </c>
      <c r="X981" s="23">
        <f t="shared" si="382"/>
        <v>0.14558845929487274</v>
      </c>
      <c r="Y981" s="23">
        <f t="shared" si="383"/>
        <v>2.2320692377589735</v>
      </c>
      <c r="Z981" s="23">
        <f t="shared" si="384"/>
        <v>4.3864510120308777</v>
      </c>
      <c r="AA981" s="23">
        <f t="shared" si="385"/>
        <v>0.50885538938814012</v>
      </c>
      <c r="AB981" s="23">
        <f t="shared" si="386"/>
        <v>1.9609012517173885</v>
      </c>
      <c r="AC981" s="23">
        <f t="shared" si="387"/>
        <v>2.5515375617855387</v>
      </c>
      <c r="AD981" s="23">
        <f t="shared" si="388"/>
        <v>392.18025034347772</v>
      </c>
      <c r="AE981" s="23">
        <f t="shared" si="389"/>
        <v>-0.1</v>
      </c>
      <c r="AF981" s="46">
        <f t="shared" si="390"/>
        <v>3.3323014376777753E-2</v>
      </c>
      <c r="AG981" s="23">
        <f t="shared" si="391"/>
        <v>0.6667698562322224</v>
      </c>
      <c r="AH981" s="23">
        <f t="shared" si="392"/>
        <v>1.7846661956136951</v>
      </c>
      <c r="AI981" s="155">
        <f t="shared" si="393"/>
        <v>3.3710525202781165E-2</v>
      </c>
      <c r="AJ981" s="155">
        <f t="shared" si="394"/>
        <v>6.6719766468836997E-2</v>
      </c>
      <c r="AK981" s="155">
        <f t="shared" si="395"/>
        <v>0.10043029167161815</v>
      </c>
      <c r="AL981" s="155">
        <f t="shared" si="396"/>
        <v>5.3879105005474344</v>
      </c>
    </row>
    <row r="982" spans="1:38" s="156" customFormat="1" x14ac:dyDescent="0.35">
      <c r="A982" s="23">
        <f>'Uitgebreide invoer'!A982</f>
        <v>684.60000000000537</v>
      </c>
      <c r="B982" s="23">
        <f t="shared" si="375"/>
        <v>0.70000000000004547</v>
      </c>
      <c r="C982" s="23">
        <f>'Uitgebreide invoer'!B982</f>
        <v>0.1</v>
      </c>
      <c r="D982" s="23" t="str">
        <f>'Uitgebreide invoer'!C982</f>
        <v>200 - Drijvend fonteinkruid</v>
      </c>
      <c r="E982" s="23">
        <f>'Uitgebreide invoer'!D982</f>
        <v>200</v>
      </c>
      <c r="F982" s="23">
        <f>'Uitgebreide invoer'!E982</f>
        <v>1.5</v>
      </c>
      <c r="G982" s="23">
        <f>'Uitgebreide invoer'!F982</f>
        <v>1.2</v>
      </c>
      <c r="H982" s="23">
        <f>'Uitgebreide invoer'!G982</f>
        <v>1.2</v>
      </c>
      <c r="I982" s="23">
        <f>'Uitgebreide invoer'!H982</f>
        <v>1</v>
      </c>
      <c r="J982" s="24">
        <f>J981+(+H982-I982)/(MAX('Invoerblad heterogene watergang'!$H$9:$H$17))*B982</f>
        <v>1.1955999999999785</v>
      </c>
      <c r="K982" s="24">
        <f t="shared" si="397"/>
        <v>2.0794007208862473</v>
      </c>
      <c r="L982" s="79">
        <f t="shared" si="398"/>
        <v>0.88368158849875522</v>
      </c>
      <c r="M982" s="91">
        <f>'Uitgebreide invoer'!K982</f>
        <v>100</v>
      </c>
      <c r="N982" s="89">
        <f t="shared" si="376"/>
        <v>1.8955999999999784</v>
      </c>
      <c r="O982" s="93" t="str">
        <f>'Uitgebreide invoer'!L982</f>
        <v>Begroeiing volgt bodemverloop</v>
      </c>
      <c r="P982" s="23">
        <f t="shared" si="377"/>
        <v>0.7</v>
      </c>
      <c r="Q982" s="24">
        <f t="shared" si="378"/>
        <v>1.7018912501945218E-4</v>
      </c>
      <c r="R982" s="23">
        <f>'Uitgebreide invoer'!I982</f>
        <v>0</v>
      </c>
      <c r="S982" s="23">
        <f t="shared" si="379"/>
        <v>0</v>
      </c>
      <c r="T982" s="24">
        <f t="shared" si="399"/>
        <v>0.18368158849875527</v>
      </c>
      <c r="U982" s="23" t="str">
        <f>'Uitgebreide invoer'!J982</f>
        <v>Nee</v>
      </c>
      <c r="V982" s="23">
        <f t="shared" si="380"/>
        <v>0.2710262951286454</v>
      </c>
      <c r="W982" s="23">
        <f t="shared" si="381"/>
        <v>1.8622733856909386</v>
      </c>
      <c r="X982" s="23">
        <f t="shared" si="382"/>
        <v>0.14553518146751021</v>
      </c>
      <c r="Y982" s="23">
        <f t="shared" si="383"/>
        <v>2.2317576309760314</v>
      </c>
      <c r="Z982" s="23">
        <f t="shared" si="384"/>
        <v>4.3861592785157306</v>
      </c>
      <c r="AA982" s="23">
        <f t="shared" si="385"/>
        <v>0.50881819132917006</v>
      </c>
      <c r="AB982" s="23">
        <f t="shared" si="386"/>
        <v>1.9607313358473859</v>
      </c>
      <c r="AC982" s="23">
        <f t="shared" si="387"/>
        <v>2.5495821306806405</v>
      </c>
      <c r="AD982" s="23">
        <f t="shared" si="388"/>
        <v>392.1462671694772</v>
      </c>
      <c r="AE982" s="23">
        <f t="shared" si="389"/>
        <v>-0.1</v>
      </c>
      <c r="AF982" s="46">
        <f t="shared" si="390"/>
        <v>3.3303734119976863E-2</v>
      </c>
      <c r="AG982" s="23">
        <f t="shared" si="391"/>
        <v>0.66696265880023142</v>
      </c>
      <c r="AH982" s="23">
        <f t="shared" si="392"/>
        <v>1.7849826217979201</v>
      </c>
      <c r="AI982" s="155">
        <f t="shared" si="393"/>
        <v>3.3691094725945503E-2</v>
      </c>
      <c r="AJ982" s="155">
        <f t="shared" si="394"/>
        <v>6.6739030089217652E-2</v>
      </c>
      <c r="AK982" s="155">
        <f t="shared" si="395"/>
        <v>0.10043012481516315</v>
      </c>
      <c r="AL982" s="155">
        <f t="shared" si="396"/>
        <v>5.3879025927682669</v>
      </c>
    </row>
    <row r="983" spans="1:38" s="156" customFormat="1" x14ac:dyDescent="0.35">
      <c r="A983" s="23">
        <f>'Uitgebreide invoer'!A983</f>
        <v>685.30000000000541</v>
      </c>
      <c r="B983" s="23">
        <f t="shared" si="375"/>
        <v>0.70000000000004547</v>
      </c>
      <c r="C983" s="23">
        <f>'Uitgebreide invoer'!B983</f>
        <v>0.1</v>
      </c>
      <c r="D983" s="23" t="str">
        <f>'Uitgebreide invoer'!C983</f>
        <v>200 - Drijvend fonteinkruid</v>
      </c>
      <c r="E983" s="23">
        <f>'Uitgebreide invoer'!D983</f>
        <v>200</v>
      </c>
      <c r="F983" s="23">
        <f>'Uitgebreide invoer'!E983</f>
        <v>1.5</v>
      </c>
      <c r="G983" s="23">
        <f>'Uitgebreide invoer'!F983</f>
        <v>1.2</v>
      </c>
      <c r="H983" s="23">
        <f>'Uitgebreide invoer'!G983</f>
        <v>1.2</v>
      </c>
      <c r="I983" s="23">
        <f>'Uitgebreide invoer'!H983</f>
        <v>1</v>
      </c>
      <c r="J983" s="24">
        <f>J982+(+H983-I983)/(MAX('Invoerblad heterogene watergang'!$H$9:$H$17))*B983</f>
        <v>1.1957999999999784</v>
      </c>
      <c r="K983" s="24">
        <f t="shared" si="397"/>
        <v>2.0795198979643517</v>
      </c>
      <c r="L983" s="79">
        <f t="shared" si="398"/>
        <v>0.88360072088626884</v>
      </c>
      <c r="M983" s="91">
        <f>'Uitgebreide invoer'!K983</f>
        <v>100</v>
      </c>
      <c r="N983" s="89">
        <f t="shared" si="376"/>
        <v>1.8957999999999784</v>
      </c>
      <c r="O983" s="93" t="str">
        <f>'Uitgebreide invoer'!L983</f>
        <v>Begroeiing volgt bodemverloop</v>
      </c>
      <c r="P983" s="23">
        <f t="shared" si="377"/>
        <v>0.7</v>
      </c>
      <c r="Q983" s="24">
        <f t="shared" si="378"/>
        <v>1.7025296872027719E-4</v>
      </c>
      <c r="R983" s="23">
        <f>'Uitgebreide invoer'!I983</f>
        <v>0</v>
      </c>
      <c r="S983" s="23">
        <f t="shared" si="379"/>
        <v>0</v>
      </c>
      <c r="T983" s="24">
        <f t="shared" si="399"/>
        <v>0.18360072088626889</v>
      </c>
      <c r="U983" s="23" t="str">
        <f>'Uitgebreide invoer'!J983</f>
        <v>Nee</v>
      </c>
      <c r="V983" s="23">
        <f t="shared" si="380"/>
        <v>0.27088470212845911</v>
      </c>
      <c r="W983" s="23">
        <f t="shared" si="381"/>
        <v>1.8619818133675947</v>
      </c>
      <c r="X983" s="23">
        <f t="shared" si="382"/>
        <v>0.14548192693597525</v>
      </c>
      <c r="Y983" s="23">
        <f t="shared" si="383"/>
        <v>2.2314462159896236</v>
      </c>
      <c r="Z983" s="23">
        <f t="shared" si="384"/>
        <v>4.3858677061923865</v>
      </c>
      <c r="AA983" s="23">
        <f t="shared" si="385"/>
        <v>0.50878101335319692</v>
      </c>
      <c r="AB983" s="23">
        <f t="shared" si="386"/>
        <v>1.9605615138611645</v>
      </c>
      <c r="AC983" s="23">
        <f t="shared" si="387"/>
        <v>2.5476284670695626</v>
      </c>
      <c r="AD983" s="23">
        <f t="shared" si="388"/>
        <v>392.11230277223291</v>
      </c>
      <c r="AE983" s="23">
        <f t="shared" si="389"/>
        <v>-0.1</v>
      </c>
      <c r="AF983" s="46">
        <f t="shared" si="390"/>
        <v>3.3284463957043396E-2</v>
      </c>
      <c r="AG983" s="23">
        <f t="shared" si="391"/>
        <v>0.66715536042956602</v>
      </c>
      <c r="AH983" s="23">
        <f t="shared" si="392"/>
        <v>1.7852989574186815</v>
      </c>
      <c r="AI983" s="155">
        <f t="shared" si="393"/>
        <v>3.367167436962254E-2</v>
      </c>
      <c r="AJ983" s="155">
        <f t="shared" si="394"/>
        <v>6.6758283618716829E-2</v>
      </c>
      <c r="AK983" s="155">
        <f t="shared" si="395"/>
        <v>0.10042995798833937</v>
      </c>
      <c r="AL983" s="155">
        <f t="shared" si="396"/>
        <v>5.3878949475720637</v>
      </c>
    </row>
    <row r="984" spans="1:38" s="156" customFormat="1" x14ac:dyDescent="0.35">
      <c r="A984" s="23">
        <f>'Uitgebreide invoer'!A984</f>
        <v>686.00000000000546</v>
      </c>
      <c r="B984" s="23">
        <f t="shared" si="375"/>
        <v>0.70000000000004547</v>
      </c>
      <c r="C984" s="23">
        <f>'Uitgebreide invoer'!B984</f>
        <v>0.1</v>
      </c>
      <c r="D984" s="23" t="str">
        <f>'Uitgebreide invoer'!C984</f>
        <v>200 - Drijvend fonteinkruid</v>
      </c>
      <c r="E984" s="23">
        <f>'Uitgebreide invoer'!D984</f>
        <v>200</v>
      </c>
      <c r="F984" s="23">
        <f>'Uitgebreide invoer'!E984</f>
        <v>1.5</v>
      </c>
      <c r="G984" s="23">
        <f>'Uitgebreide invoer'!F984</f>
        <v>1.2</v>
      </c>
      <c r="H984" s="23">
        <f>'Uitgebreide invoer'!G984</f>
        <v>1.2</v>
      </c>
      <c r="I984" s="23">
        <f>'Uitgebreide invoer'!H984</f>
        <v>1</v>
      </c>
      <c r="J984" s="24">
        <f>J983+(+H984-I984)/(MAX('Invoerblad heterogene watergang'!$H$9:$H$17))*B984</f>
        <v>1.1959999999999784</v>
      </c>
      <c r="K984" s="24">
        <f t="shared" si="397"/>
        <v>2.0796391197170636</v>
      </c>
      <c r="L984" s="79">
        <f t="shared" si="398"/>
        <v>0.88351989796437325</v>
      </c>
      <c r="M984" s="91">
        <f>'Uitgebreide invoer'!K984</f>
        <v>100</v>
      </c>
      <c r="N984" s="89">
        <f t="shared" si="376"/>
        <v>1.8959999999999784</v>
      </c>
      <c r="O984" s="93" t="str">
        <f>'Uitgebreide invoer'!L984</f>
        <v>Begroeiing volgt bodemverloop</v>
      </c>
      <c r="P984" s="23">
        <f t="shared" si="377"/>
        <v>0.7</v>
      </c>
      <c r="Q984" s="24">
        <f t="shared" si="378"/>
        <v>1.703167895884376E-4</v>
      </c>
      <c r="R984" s="23">
        <f>'Uitgebreide invoer'!I984</f>
        <v>0</v>
      </c>
      <c r="S984" s="23">
        <f t="shared" si="379"/>
        <v>0</v>
      </c>
      <c r="T984" s="24">
        <f t="shared" si="399"/>
        <v>0.18351989796437329</v>
      </c>
      <c r="U984" s="23" t="str">
        <f>'Uitgebreide invoer'!J984</f>
        <v>Nee</v>
      </c>
      <c r="V984" s="23">
        <f t="shared" si="380"/>
        <v>0.27074320698052895</v>
      </c>
      <c r="W984" s="23">
        <f t="shared" si="381"/>
        <v>1.8616904021784673</v>
      </c>
      <c r="X984" s="23">
        <f t="shared" si="382"/>
        <v>0.14542869569704892</v>
      </c>
      <c r="Y984" s="23">
        <f t="shared" si="383"/>
        <v>2.2311349927057127</v>
      </c>
      <c r="Z984" s="23">
        <f t="shared" si="384"/>
        <v>4.3855762950032595</v>
      </c>
      <c r="AA984" s="23">
        <f t="shared" si="385"/>
        <v>0.50874385545356349</v>
      </c>
      <c r="AB984" s="23">
        <f t="shared" si="386"/>
        <v>1.9603917857251838</v>
      </c>
      <c r="AC984" s="23">
        <f t="shared" si="387"/>
        <v>2.5456765694268046</v>
      </c>
      <c r="AD984" s="23">
        <f t="shared" si="388"/>
        <v>392.07835714503676</v>
      </c>
      <c r="AE984" s="23">
        <f t="shared" si="389"/>
        <v>-0.1</v>
      </c>
      <c r="AF984" s="46">
        <f t="shared" si="390"/>
        <v>3.3265203889269165E-2</v>
      </c>
      <c r="AG984" s="23">
        <f t="shared" si="391"/>
        <v>0.66734796110730832</v>
      </c>
      <c r="AH984" s="23">
        <f t="shared" si="392"/>
        <v>1.78561520250424</v>
      </c>
      <c r="AI984" s="155">
        <f t="shared" si="393"/>
        <v>3.3652264135184039E-2</v>
      </c>
      <c r="AJ984" s="155">
        <f t="shared" si="394"/>
        <v>6.6777527056051514E-2</v>
      </c>
      <c r="AK984" s="155">
        <f t="shared" si="395"/>
        <v>0.10042979119123555</v>
      </c>
      <c r="AL984" s="155">
        <f t="shared" si="396"/>
        <v>5.3878875645974791</v>
      </c>
    </row>
    <row r="985" spans="1:38" s="156" customFormat="1" x14ac:dyDescent="0.35">
      <c r="A985" s="23">
        <f>'Uitgebreide invoer'!A985</f>
        <v>686.7000000000055</v>
      </c>
      <c r="B985" s="23">
        <f t="shared" si="375"/>
        <v>0.70000000000004547</v>
      </c>
      <c r="C985" s="23">
        <f>'Uitgebreide invoer'!B985</f>
        <v>0.1</v>
      </c>
      <c r="D985" s="23" t="str">
        <f>'Uitgebreide invoer'!C985</f>
        <v>200 - Drijvend fonteinkruid</v>
      </c>
      <c r="E985" s="23">
        <f>'Uitgebreide invoer'!D985</f>
        <v>200</v>
      </c>
      <c r="F985" s="23">
        <f>'Uitgebreide invoer'!E985</f>
        <v>1.5</v>
      </c>
      <c r="G985" s="23">
        <f>'Uitgebreide invoer'!F985</f>
        <v>1.2</v>
      </c>
      <c r="H985" s="23">
        <f>'Uitgebreide invoer'!G985</f>
        <v>1.2</v>
      </c>
      <c r="I985" s="23">
        <f>'Uitgebreide invoer'!H985</f>
        <v>1</v>
      </c>
      <c r="J985" s="24">
        <f>J984+(+H985-I985)/(MAX('Invoerblad heterogene watergang'!$H$9:$H$17))*B985</f>
        <v>1.1961999999999784</v>
      </c>
      <c r="K985" s="24">
        <f t="shared" si="397"/>
        <v>2.0797583861283897</v>
      </c>
      <c r="L985" s="79">
        <f t="shared" si="398"/>
        <v>0.88343911971708522</v>
      </c>
      <c r="M985" s="91">
        <f>'Uitgebreide invoer'!K985</f>
        <v>100</v>
      </c>
      <c r="N985" s="89">
        <f t="shared" si="376"/>
        <v>1.8961999999999783</v>
      </c>
      <c r="O985" s="93" t="str">
        <f>'Uitgebreide invoer'!L985</f>
        <v>Begroeiing volgt bodemverloop</v>
      </c>
      <c r="P985" s="23">
        <f t="shared" si="377"/>
        <v>0.7</v>
      </c>
      <c r="Q985" s="24">
        <f t="shared" si="378"/>
        <v>1.7038058760851843E-4</v>
      </c>
      <c r="R985" s="23">
        <f>'Uitgebreide invoer'!I985</f>
        <v>0</v>
      </c>
      <c r="S985" s="23">
        <f t="shared" si="379"/>
        <v>0</v>
      </c>
      <c r="T985" s="24">
        <f t="shared" si="399"/>
        <v>0.18343911971708526</v>
      </c>
      <c r="U985" s="23" t="str">
        <f>'Uitgebreide invoer'!J985</f>
        <v>Nee</v>
      </c>
      <c r="V985" s="23">
        <f t="shared" si="380"/>
        <v>0.27060180962437097</v>
      </c>
      <c r="W985" s="23">
        <f t="shared" si="381"/>
        <v>1.8613991520659281</v>
      </c>
      <c r="X985" s="23">
        <f t="shared" si="382"/>
        <v>0.145375487747502</v>
      </c>
      <c r="Y985" s="23">
        <f t="shared" si="383"/>
        <v>2.23082396103025</v>
      </c>
      <c r="Z985" s="23">
        <f t="shared" si="384"/>
        <v>4.3852850448907201</v>
      </c>
      <c r="AA985" s="23">
        <f t="shared" si="385"/>
        <v>0.50870671762360697</v>
      </c>
      <c r="AB985" s="23">
        <f t="shared" si="386"/>
        <v>1.9602221514058791</v>
      </c>
      <c r="AC985" s="23">
        <f t="shared" si="387"/>
        <v>2.5437264362278014</v>
      </c>
      <c r="AD985" s="23">
        <f t="shared" si="388"/>
        <v>392.04443028117583</v>
      </c>
      <c r="AE985" s="23">
        <f t="shared" si="389"/>
        <v>-0.1</v>
      </c>
      <c r="AF985" s="46">
        <f t="shared" si="390"/>
        <v>3.3245953917931066E-2</v>
      </c>
      <c r="AG985" s="23">
        <f t="shared" si="391"/>
        <v>0.66754046082068941</v>
      </c>
      <c r="AH985" s="23">
        <f t="shared" si="392"/>
        <v>1.7859313570829456</v>
      </c>
      <c r="AI985" s="155">
        <f t="shared" si="393"/>
        <v>3.3632864023986665E-2</v>
      </c>
      <c r="AJ985" s="155">
        <f t="shared" si="394"/>
        <v>6.6796760399953581E-2</v>
      </c>
      <c r="AK985" s="155">
        <f t="shared" si="395"/>
        <v>0.10042962442394024</v>
      </c>
      <c r="AL985" s="155">
        <f t="shared" si="396"/>
        <v>5.3878804434834286</v>
      </c>
    </row>
    <row r="986" spans="1:38" s="156" customFormat="1" x14ac:dyDescent="0.35">
      <c r="A986" s="23">
        <f>'Uitgebreide invoer'!A986</f>
        <v>687.40000000000555</v>
      </c>
      <c r="B986" s="23">
        <f t="shared" si="375"/>
        <v>0.70000000000004547</v>
      </c>
      <c r="C986" s="23">
        <f>'Uitgebreide invoer'!B986</f>
        <v>0.1</v>
      </c>
      <c r="D986" s="23" t="str">
        <f>'Uitgebreide invoer'!C986</f>
        <v>200 - Drijvend fonteinkruid</v>
      </c>
      <c r="E986" s="23">
        <f>'Uitgebreide invoer'!D986</f>
        <v>200</v>
      </c>
      <c r="F986" s="23">
        <f>'Uitgebreide invoer'!E986</f>
        <v>1.5</v>
      </c>
      <c r="G986" s="23">
        <f>'Uitgebreide invoer'!F986</f>
        <v>1.2</v>
      </c>
      <c r="H986" s="23">
        <f>'Uitgebreide invoer'!G986</f>
        <v>1.2</v>
      </c>
      <c r="I986" s="23">
        <f>'Uitgebreide invoer'!H986</f>
        <v>1</v>
      </c>
      <c r="J986" s="24">
        <f>J985+(+H986-I986)/(MAX('Invoerblad heterogene watergang'!$H$9:$H$17))*B986</f>
        <v>1.1963999999999784</v>
      </c>
      <c r="K986" s="24">
        <f t="shared" si="397"/>
        <v>2.0798776971823254</v>
      </c>
      <c r="L986" s="79">
        <f t="shared" si="398"/>
        <v>0.88335838612841133</v>
      </c>
      <c r="M986" s="91">
        <f>'Uitgebreide invoer'!K986</f>
        <v>100</v>
      </c>
      <c r="N986" s="89">
        <f t="shared" si="376"/>
        <v>1.8963999999999783</v>
      </c>
      <c r="O986" s="93" t="str">
        <f>'Uitgebreide invoer'!L986</f>
        <v>Begroeiing volgt bodemverloop</v>
      </c>
      <c r="P986" s="23">
        <f t="shared" si="377"/>
        <v>0.7</v>
      </c>
      <c r="Q986" s="24">
        <f t="shared" si="378"/>
        <v>1.7044436276514972E-4</v>
      </c>
      <c r="R986" s="23">
        <f>'Uitgebreide invoer'!I986</f>
        <v>0</v>
      </c>
      <c r="S986" s="23">
        <f t="shared" si="379"/>
        <v>0</v>
      </c>
      <c r="T986" s="24">
        <f t="shared" si="399"/>
        <v>0.18335838612841138</v>
      </c>
      <c r="U986" s="23" t="str">
        <f>'Uitgebreide invoer'!J986</f>
        <v>Nee</v>
      </c>
      <c r="V986" s="23">
        <f t="shared" si="380"/>
        <v>0.27046050999951704</v>
      </c>
      <c r="W986" s="23">
        <f t="shared" si="381"/>
        <v>1.8611080629723122</v>
      </c>
      <c r="X986" s="23">
        <f t="shared" si="382"/>
        <v>0.14532230308409591</v>
      </c>
      <c r="Y986" s="23">
        <f t="shared" si="383"/>
        <v>2.2305131208691806</v>
      </c>
      <c r="Z986" s="23">
        <f t="shared" si="384"/>
        <v>4.3849939557971043</v>
      </c>
      <c r="AA986" s="23">
        <f t="shared" si="385"/>
        <v>0.50866959985665883</v>
      </c>
      <c r="AB986" s="23">
        <f t="shared" si="386"/>
        <v>1.9600526108696636</v>
      </c>
      <c r="AC986" s="23">
        <f t="shared" si="387"/>
        <v>2.5417780659489595</v>
      </c>
      <c r="AD986" s="23">
        <f t="shared" si="388"/>
        <v>392.01052217393271</v>
      </c>
      <c r="AE986" s="23">
        <f t="shared" si="389"/>
        <v>-0.1</v>
      </c>
      <c r="AF986" s="46">
        <f t="shared" si="390"/>
        <v>3.3226714044291374E-2</v>
      </c>
      <c r="AG986" s="23">
        <f t="shared" si="391"/>
        <v>0.66773285955708639</v>
      </c>
      <c r="AH986" s="23">
        <f t="shared" si="392"/>
        <v>1.7862474211832353</v>
      </c>
      <c r="AI986" s="155">
        <f t="shared" si="393"/>
        <v>3.3613474037372346E-2</v>
      </c>
      <c r="AJ986" s="155">
        <f t="shared" si="394"/>
        <v>6.6815983649169561E-2</v>
      </c>
      <c r="AK986" s="155">
        <f t="shared" si="395"/>
        <v>0.10042945768654191</v>
      </c>
      <c r="AL986" s="155">
        <f t="shared" si="396"/>
        <v>5.387873583869081</v>
      </c>
    </row>
    <row r="987" spans="1:38" s="156" customFormat="1" x14ac:dyDescent="0.35">
      <c r="A987" s="23">
        <f>'Uitgebreide invoer'!A987</f>
        <v>688.10000000000559</v>
      </c>
      <c r="B987" s="23">
        <f t="shared" si="375"/>
        <v>0.70000000000004547</v>
      </c>
      <c r="C987" s="23">
        <f>'Uitgebreide invoer'!B987</f>
        <v>0.1</v>
      </c>
      <c r="D987" s="23" t="str">
        <f>'Uitgebreide invoer'!C987</f>
        <v>200 - Drijvend fonteinkruid</v>
      </c>
      <c r="E987" s="23">
        <f>'Uitgebreide invoer'!D987</f>
        <v>200</v>
      </c>
      <c r="F987" s="23">
        <f>'Uitgebreide invoer'!E987</f>
        <v>1.5</v>
      </c>
      <c r="G987" s="23">
        <f>'Uitgebreide invoer'!F987</f>
        <v>1.2</v>
      </c>
      <c r="H987" s="23">
        <f>'Uitgebreide invoer'!G987</f>
        <v>1.2</v>
      </c>
      <c r="I987" s="23">
        <f>'Uitgebreide invoer'!H987</f>
        <v>1</v>
      </c>
      <c r="J987" s="24">
        <f>J986+(+H987-I987)/(MAX('Invoerblad heterogene watergang'!$H$9:$H$17))*B987</f>
        <v>1.1965999999999783</v>
      </c>
      <c r="K987" s="24">
        <f t="shared" si="397"/>
        <v>2.0799970528628555</v>
      </c>
      <c r="L987" s="79">
        <f t="shared" si="398"/>
        <v>0.88327769718234705</v>
      </c>
      <c r="M987" s="91">
        <f>'Uitgebreide invoer'!K987</f>
        <v>100</v>
      </c>
      <c r="N987" s="89">
        <f t="shared" si="376"/>
        <v>1.8965999999999783</v>
      </c>
      <c r="O987" s="93" t="str">
        <f>'Uitgebreide invoer'!L987</f>
        <v>Begroeiing volgt bodemverloop</v>
      </c>
      <c r="P987" s="23">
        <f t="shared" si="377"/>
        <v>0.7</v>
      </c>
      <c r="Q987" s="24">
        <f t="shared" si="378"/>
        <v>1.7050811504300668E-4</v>
      </c>
      <c r="R987" s="23">
        <f>'Uitgebreide invoer'!I987</f>
        <v>0</v>
      </c>
      <c r="S987" s="23">
        <f t="shared" si="379"/>
        <v>0</v>
      </c>
      <c r="T987" s="24">
        <f t="shared" si="399"/>
        <v>0.1832776971823471</v>
      </c>
      <c r="U987" s="23" t="str">
        <f>'Uitgebreide invoer'!J987</f>
        <v>Nee</v>
      </c>
      <c r="V987" s="23">
        <f t="shared" si="380"/>
        <v>0.27031930804551269</v>
      </c>
      <c r="W987" s="23">
        <f t="shared" si="381"/>
        <v>1.8608171348399143</v>
      </c>
      <c r="X987" s="23">
        <f t="shared" si="382"/>
        <v>0.14526914170358185</v>
      </c>
      <c r="Y987" s="23">
        <f t="shared" si="383"/>
        <v>2.2302024721284415</v>
      </c>
      <c r="Z987" s="23">
        <f t="shared" si="384"/>
        <v>4.3847030276647061</v>
      </c>
      <c r="AA987" s="23">
        <f t="shared" si="385"/>
        <v>0.50863250214604561</v>
      </c>
      <c r="AB987" s="23">
        <f t="shared" si="386"/>
        <v>1.9598831640829288</v>
      </c>
      <c r="AC987" s="23">
        <f t="shared" si="387"/>
        <v>2.5398314570676264</v>
      </c>
      <c r="AD987" s="23">
        <f t="shared" si="388"/>
        <v>391.97663281658578</v>
      </c>
      <c r="AE987" s="23">
        <f t="shared" si="389"/>
        <v>-0.1</v>
      </c>
      <c r="AF987" s="46">
        <f t="shared" si="390"/>
        <v>3.320748426959752E-2</v>
      </c>
      <c r="AG987" s="23">
        <f t="shared" si="391"/>
        <v>0.6679251573040248</v>
      </c>
      <c r="AH987" s="23">
        <f t="shared" si="392"/>
        <v>1.7865633948336344</v>
      </c>
      <c r="AI987" s="155">
        <f t="shared" si="393"/>
        <v>3.3594094176668012E-2</v>
      </c>
      <c r="AJ987" s="155">
        <f t="shared" si="394"/>
        <v>6.6835196802460792E-2</v>
      </c>
      <c r="AK987" s="155">
        <f t="shared" si="395"/>
        <v>0.10042929097912881</v>
      </c>
      <c r="AL987" s="155">
        <f t="shared" si="396"/>
        <v>5.3878669853938552</v>
      </c>
    </row>
    <row r="988" spans="1:38" s="156" customFormat="1" x14ac:dyDescent="0.35">
      <c r="A988" s="23">
        <f>'Uitgebreide invoer'!A988</f>
        <v>688.80000000000564</v>
      </c>
      <c r="B988" s="23">
        <f t="shared" si="375"/>
        <v>0.70000000000004547</v>
      </c>
      <c r="C988" s="23">
        <f>'Uitgebreide invoer'!B988</f>
        <v>0.1</v>
      </c>
      <c r="D988" s="23" t="str">
        <f>'Uitgebreide invoer'!C988</f>
        <v>200 - Drijvend fonteinkruid</v>
      </c>
      <c r="E988" s="23">
        <f>'Uitgebreide invoer'!D988</f>
        <v>200</v>
      </c>
      <c r="F988" s="23">
        <f>'Uitgebreide invoer'!E988</f>
        <v>1.5</v>
      </c>
      <c r="G988" s="23">
        <f>'Uitgebreide invoer'!F988</f>
        <v>1.2</v>
      </c>
      <c r="H988" s="23">
        <f>'Uitgebreide invoer'!G988</f>
        <v>1.2</v>
      </c>
      <c r="I988" s="23">
        <f>'Uitgebreide invoer'!H988</f>
        <v>1</v>
      </c>
      <c r="J988" s="24">
        <f>J987+(+H988-I988)/(MAX('Invoerblad heterogene watergang'!$H$9:$H$17))*B988</f>
        <v>1.1967999999999783</v>
      </c>
      <c r="K988" s="24">
        <f t="shared" si="397"/>
        <v>2.0801164531539542</v>
      </c>
      <c r="L988" s="79">
        <f t="shared" si="398"/>
        <v>0.8831970528628772</v>
      </c>
      <c r="M988" s="91">
        <f>'Uitgebreide invoer'!K988</f>
        <v>100</v>
      </c>
      <c r="N988" s="89">
        <f t="shared" si="376"/>
        <v>1.8967999999999783</v>
      </c>
      <c r="O988" s="93" t="str">
        <f>'Uitgebreide invoer'!L988</f>
        <v>Begroeiing volgt bodemverloop</v>
      </c>
      <c r="P988" s="23">
        <f t="shared" si="377"/>
        <v>0.7</v>
      </c>
      <c r="Q988" s="24">
        <f t="shared" si="378"/>
        <v>1.7057184442680973E-4</v>
      </c>
      <c r="R988" s="23">
        <f>'Uitgebreide invoer'!I988</f>
        <v>0</v>
      </c>
      <c r="S988" s="23">
        <f t="shared" si="379"/>
        <v>0</v>
      </c>
      <c r="T988" s="24">
        <f t="shared" si="399"/>
        <v>0.18319705286287724</v>
      </c>
      <c r="U988" s="23" t="str">
        <f>'Uitgebreide invoer'!J988</f>
        <v>Nee</v>
      </c>
      <c r="V988" s="23">
        <f t="shared" si="380"/>
        <v>0.27017820370191847</v>
      </c>
      <c r="W988" s="23">
        <f t="shared" si="381"/>
        <v>1.8605263676109909</v>
      </c>
      <c r="X988" s="23">
        <f t="shared" si="382"/>
        <v>0.14521600360270134</v>
      </c>
      <c r="Y988" s="23">
        <f t="shared" si="383"/>
        <v>2.2298920147139603</v>
      </c>
      <c r="Z988" s="23">
        <f t="shared" si="384"/>
        <v>4.3844122604357834</v>
      </c>
      <c r="AA988" s="23">
        <f t="shared" si="385"/>
        <v>0.50859542448508777</v>
      </c>
      <c r="AB988" s="23">
        <f t="shared" si="386"/>
        <v>1.9597138110120418</v>
      </c>
      <c r="AC988" s="23">
        <f t="shared" si="387"/>
        <v>2.537886608062109</v>
      </c>
      <c r="AD988" s="23">
        <f t="shared" si="388"/>
        <v>391.94276220240835</v>
      </c>
      <c r="AE988" s="23">
        <f t="shared" si="389"/>
        <v>-0.1</v>
      </c>
      <c r="AF988" s="46">
        <f t="shared" si="390"/>
        <v>3.3188264595082222E-2</v>
      </c>
      <c r="AG988" s="23">
        <f t="shared" si="391"/>
        <v>0.66811735404917771</v>
      </c>
      <c r="AH988" s="23">
        <f t="shared" si="392"/>
        <v>1.7868792780627556</v>
      </c>
      <c r="AI988" s="155">
        <f t="shared" si="393"/>
        <v>3.3574724443185752E-2</v>
      </c>
      <c r="AJ988" s="155">
        <f t="shared" si="394"/>
        <v>6.6854399858603281E-2</v>
      </c>
      <c r="AK988" s="155">
        <f t="shared" si="395"/>
        <v>0.10042912430178903</v>
      </c>
      <c r="AL988" s="155">
        <f t="shared" si="396"/>
        <v>5.3878606476974324</v>
      </c>
    </row>
    <row r="989" spans="1:38" s="156" customFormat="1" x14ac:dyDescent="0.35">
      <c r="A989" s="23">
        <f>'Uitgebreide invoer'!A989</f>
        <v>689.50000000000568</v>
      </c>
      <c r="B989" s="23">
        <f t="shared" si="375"/>
        <v>0.70000000000004547</v>
      </c>
      <c r="C989" s="23">
        <f>'Uitgebreide invoer'!B989</f>
        <v>0.1</v>
      </c>
      <c r="D989" s="23" t="str">
        <f>'Uitgebreide invoer'!C989</f>
        <v>200 - Drijvend fonteinkruid</v>
      </c>
      <c r="E989" s="23">
        <f>'Uitgebreide invoer'!D989</f>
        <v>200</v>
      </c>
      <c r="F989" s="23">
        <f>'Uitgebreide invoer'!E989</f>
        <v>1.5</v>
      </c>
      <c r="G989" s="23">
        <f>'Uitgebreide invoer'!F989</f>
        <v>1.2</v>
      </c>
      <c r="H989" s="23">
        <f>'Uitgebreide invoer'!G989</f>
        <v>1.2</v>
      </c>
      <c r="I989" s="23">
        <f>'Uitgebreide invoer'!H989</f>
        <v>1</v>
      </c>
      <c r="J989" s="24">
        <f>J988+(+H989-I989)/(MAX('Invoerblad heterogene watergang'!$H$9:$H$17))*B989</f>
        <v>1.1969999999999783</v>
      </c>
      <c r="K989" s="24">
        <f t="shared" si="397"/>
        <v>2.080235898039585</v>
      </c>
      <c r="L989" s="79">
        <f t="shared" si="398"/>
        <v>0.88311645315397591</v>
      </c>
      <c r="M989" s="91">
        <f>'Uitgebreide invoer'!K989</f>
        <v>100</v>
      </c>
      <c r="N989" s="89">
        <f t="shared" si="376"/>
        <v>1.8969999999999783</v>
      </c>
      <c r="O989" s="93" t="str">
        <f>'Uitgebreide invoer'!L989</f>
        <v>Begroeiing volgt bodemverloop</v>
      </c>
      <c r="P989" s="23">
        <f t="shared" si="377"/>
        <v>0.7</v>
      </c>
      <c r="Q989" s="24">
        <f t="shared" si="378"/>
        <v>1.7063555090132449E-4</v>
      </c>
      <c r="R989" s="23">
        <f>'Uitgebreide invoer'!I989</f>
        <v>0</v>
      </c>
      <c r="S989" s="23">
        <f t="shared" si="379"/>
        <v>0</v>
      </c>
      <c r="T989" s="24">
        <f t="shared" si="399"/>
        <v>0.18311645315397596</v>
      </c>
      <c r="U989" s="23" t="str">
        <f>'Uitgebreide invoer'!J989</f>
        <v>Nee</v>
      </c>
      <c r="V989" s="23">
        <f t="shared" si="380"/>
        <v>0.27003719690830952</v>
      </c>
      <c r="W989" s="23">
        <f t="shared" si="381"/>
        <v>1.8602357612277598</v>
      </c>
      <c r="X989" s="23">
        <f t="shared" si="382"/>
        <v>0.14516288877818603</v>
      </c>
      <c r="Y989" s="23">
        <f t="shared" si="383"/>
        <v>2.2295817485316589</v>
      </c>
      <c r="Z989" s="23">
        <f t="shared" si="384"/>
        <v>4.3841216540525521</v>
      </c>
      <c r="AA989" s="23">
        <f t="shared" si="385"/>
        <v>0.50855836686710088</v>
      </c>
      <c r="AB989" s="23">
        <f t="shared" si="386"/>
        <v>1.9595445516233494</v>
      </c>
      <c r="AC989" s="23">
        <f t="shared" si="387"/>
        <v>2.535943517411666</v>
      </c>
      <c r="AD989" s="23">
        <f t="shared" si="388"/>
        <v>391.90891032466988</v>
      </c>
      <c r="AE989" s="23">
        <f t="shared" si="389"/>
        <v>-0.1</v>
      </c>
      <c r="AF989" s="46">
        <f t="shared" si="390"/>
        <v>3.3169055021963496E-2</v>
      </c>
      <c r="AG989" s="23">
        <f t="shared" si="391"/>
        <v>0.66830944978036511</v>
      </c>
      <c r="AH989" s="23">
        <f t="shared" si="392"/>
        <v>1.7871950708992994</v>
      </c>
      <c r="AI989" s="155">
        <f t="shared" si="393"/>
        <v>3.3555364838222787E-2</v>
      </c>
      <c r="AJ989" s="155">
        <f t="shared" si="394"/>
        <v>6.6873592816387814E-2</v>
      </c>
      <c r="AK989" s="155">
        <f t="shared" si="395"/>
        <v>0.1004289576546106</v>
      </c>
      <c r="AL989" s="155">
        <f t="shared" si="396"/>
        <v>5.3878545704197398</v>
      </c>
    </row>
    <row r="990" spans="1:38" s="156" customFormat="1" x14ac:dyDescent="0.35">
      <c r="A990" s="23">
        <f>'Uitgebreide invoer'!A990</f>
        <v>690.20000000000573</v>
      </c>
      <c r="B990" s="23">
        <f t="shared" si="375"/>
        <v>0.70000000000004547</v>
      </c>
      <c r="C990" s="23">
        <f>'Uitgebreide invoer'!B990</f>
        <v>0.1</v>
      </c>
      <c r="D990" s="23" t="str">
        <f>'Uitgebreide invoer'!C990</f>
        <v>200 - Drijvend fonteinkruid</v>
      </c>
      <c r="E990" s="23">
        <f>'Uitgebreide invoer'!D990</f>
        <v>200</v>
      </c>
      <c r="F990" s="23">
        <f>'Uitgebreide invoer'!E990</f>
        <v>1.5</v>
      </c>
      <c r="G990" s="23">
        <f>'Uitgebreide invoer'!F990</f>
        <v>1.2</v>
      </c>
      <c r="H990" s="23">
        <f>'Uitgebreide invoer'!G990</f>
        <v>1.2</v>
      </c>
      <c r="I990" s="23">
        <f>'Uitgebreide invoer'!H990</f>
        <v>1</v>
      </c>
      <c r="J990" s="24">
        <f>J989+(+H990-I990)/(MAX('Invoerblad heterogene watergang'!$H$9:$H$17))*B990</f>
        <v>1.1971999999999783</v>
      </c>
      <c r="K990" s="24">
        <f t="shared" si="397"/>
        <v>2.0803553875037011</v>
      </c>
      <c r="L990" s="79">
        <f t="shared" si="398"/>
        <v>0.88303589803960669</v>
      </c>
      <c r="M990" s="91">
        <f>'Uitgebreide invoer'!K990</f>
        <v>100</v>
      </c>
      <c r="N990" s="89">
        <f t="shared" si="376"/>
        <v>1.8971999999999782</v>
      </c>
      <c r="O990" s="93" t="str">
        <f>'Uitgebreide invoer'!L990</f>
        <v>Begroeiing volgt bodemverloop</v>
      </c>
      <c r="P990" s="23">
        <f t="shared" si="377"/>
        <v>0.7</v>
      </c>
      <c r="Q990" s="24">
        <f t="shared" si="378"/>
        <v>1.706992344513615E-4</v>
      </c>
      <c r="R990" s="23">
        <f>'Uitgebreide invoer'!I990</f>
        <v>0</v>
      </c>
      <c r="S990" s="23">
        <f t="shared" si="379"/>
        <v>0</v>
      </c>
      <c r="T990" s="24">
        <f t="shared" si="399"/>
        <v>0.18303589803960674</v>
      </c>
      <c r="U990" s="23" t="str">
        <f>'Uitgebreide invoer'!J990</f>
        <v>Nee</v>
      </c>
      <c r="V990" s="23">
        <f t="shared" si="380"/>
        <v>0.26989628760427603</v>
      </c>
      <c r="W990" s="23">
        <f t="shared" si="381"/>
        <v>1.8599453156324008</v>
      </c>
      <c r="X990" s="23">
        <f t="shared" si="382"/>
        <v>0.14510979722675796</v>
      </c>
      <c r="Y990" s="23">
        <f t="shared" si="383"/>
        <v>2.22927167348745</v>
      </c>
      <c r="Z990" s="23">
        <f t="shared" si="384"/>
        <v>4.3838312084571927</v>
      </c>
      <c r="AA990" s="23">
        <f t="shared" si="385"/>
        <v>0.50852132928539473</v>
      </c>
      <c r="AB990" s="23">
        <f t="shared" si="386"/>
        <v>1.9593753858831739</v>
      </c>
      <c r="AC990" s="23">
        <f t="shared" si="387"/>
        <v>2.534002183596515</v>
      </c>
      <c r="AD990" s="23">
        <f t="shared" si="388"/>
        <v>391.87507717663482</v>
      </c>
      <c r="AE990" s="23">
        <f t="shared" si="389"/>
        <v>-0.1</v>
      </c>
      <c r="AF990" s="46">
        <f t="shared" si="390"/>
        <v>3.3149855551444694E-2</v>
      </c>
      <c r="AG990" s="23">
        <f t="shared" si="391"/>
        <v>0.66850144448555304</v>
      </c>
      <c r="AH990" s="23">
        <f t="shared" si="392"/>
        <v>1.7875107733720528</v>
      </c>
      <c r="AI990" s="155">
        <f t="shared" si="393"/>
        <v>3.3536015363061604E-2</v>
      </c>
      <c r="AJ990" s="155">
        <f t="shared" si="394"/>
        <v>6.6892775674619764E-2</v>
      </c>
      <c r="AK990" s="155">
        <f t="shared" si="395"/>
        <v>0.10042879103768138</v>
      </c>
      <c r="AL990" s="155">
        <f t="shared" si="396"/>
        <v>5.3878487532009727</v>
      </c>
    </row>
    <row r="991" spans="1:38" s="156" customFormat="1" x14ac:dyDescent="0.35">
      <c r="A991" s="23">
        <f>'Uitgebreide invoer'!A991</f>
        <v>690.90000000000578</v>
      </c>
      <c r="B991" s="23">
        <f t="shared" si="375"/>
        <v>0.70000000000004547</v>
      </c>
      <c r="C991" s="23">
        <f>'Uitgebreide invoer'!B991</f>
        <v>0.1</v>
      </c>
      <c r="D991" s="23" t="str">
        <f>'Uitgebreide invoer'!C991</f>
        <v>200 - Drijvend fonteinkruid</v>
      </c>
      <c r="E991" s="23">
        <f>'Uitgebreide invoer'!D991</f>
        <v>200</v>
      </c>
      <c r="F991" s="23">
        <f>'Uitgebreide invoer'!E991</f>
        <v>1.5</v>
      </c>
      <c r="G991" s="23">
        <f>'Uitgebreide invoer'!F991</f>
        <v>1.2</v>
      </c>
      <c r="H991" s="23">
        <f>'Uitgebreide invoer'!G991</f>
        <v>1.2</v>
      </c>
      <c r="I991" s="23">
        <f>'Uitgebreide invoer'!H991</f>
        <v>1</v>
      </c>
      <c r="J991" s="24">
        <f>J990+(+H991-I991)/(MAX('Invoerblad heterogene watergang'!$H$9:$H$17))*B991</f>
        <v>1.1973999999999783</v>
      </c>
      <c r="K991" s="24">
        <f t="shared" si="397"/>
        <v>2.0804749215302443</v>
      </c>
      <c r="L991" s="79">
        <f t="shared" si="398"/>
        <v>0.88295538750372282</v>
      </c>
      <c r="M991" s="91">
        <f>'Uitgebreide invoer'!K991</f>
        <v>100</v>
      </c>
      <c r="N991" s="89">
        <f t="shared" si="376"/>
        <v>1.8973999999999782</v>
      </c>
      <c r="O991" s="93" t="str">
        <f>'Uitgebreide invoer'!L991</f>
        <v>Begroeiing volgt bodemverloop</v>
      </c>
      <c r="P991" s="23">
        <f t="shared" si="377"/>
        <v>0.7</v>
      </c>
      <c r="Q991" s="24">
        <f t="shared" si="378"/>
        <v>1.7076289506177581E-4</v>
      </c>
      <c r="R991" s="23">
        <f>'Uitgebreide invoer'!I991</f>
        <v>0</v>
      </c>
      <c r="S991" s="23">
        <f t="shared" si="379"/>
        <v>0</v>
      </c>
      <c r="T991" s="24">
        <f t="shared" si="399"/>
        <v>0.18295538750372287</v>
      </c>
      <c r="U991" s="23" t="str">
        <f>'Uitgebreide invoer'!J991</f>
        <v>Nee</v>
      </c>
      <c r="V991" s="23">
        <f t="shared" si="380"/>
        <v>0.26975547572942354</v>
      </c>
      <c r="W991" s="23">
        <f t="shared" si="381"/>
        <v>1.8596550307670563</v>
      </c>
      <c r="X991" s="23">
        <f t="shared" si="382"/>
        <v>0.14505672894512961</v>
      </c>
      <c r="Y991" s="23">
        <f t="shared" si="383"/>
        <v>2.2289617894872413</v>
      </c>
      <c r="Z991" s="23">
        <f t="shared" si="384"/>
        <v>4.3835409235918483</v>
      </c>
      <c r="AA991" s="23">
        <f t="shared" si="385"/>
        <v>0.50848431173327402</v>
      </c>
      <c r="AB991" s="23">
        <f t="shared" si="386"/>
        <v>1.9592063137578177</v>
      </c>
      <c r="AC991" s="23">
        <f t="shared" si="387"/>
        <v>2.5320626050978392</v>
      </c>
      <c r="AD991" s="23">
        <f t="shared" si="388"/>
        <v>391.84126275156353</v>
      </c>
      <c r="AE991" s="23">
        <f t="shared" si="389"/>
        <v>-0.1</v>
      </c>
      <c r="AF991" s="46">
        <f t="shared" si="390"/>
        <v>3.3130666184714608E-2</v>
      </c>
      <c r="AG991" s="23">
        <f t="shared" si="391"/>
        <v>0.66869333815285392</v>
      </c>
      <c r="AH991" s="23">
        <f t="shared" si="392"/>
        <v>1.7878263855098893</v>
      </c>
      <c r="AI991" s="155">
        <f t="shared" si="393"/>
        <v>3.3516676018969911E-2</v>
      </c>
      <c r="AJ991" s="155">
        <f t="shared" si="394"/>
        <v>6.6911948432118964E-2</v>
      </c>
      <c r="AK991" s="155">
        <f t="shared" si="395"/>
        <v>0.10042862445108888</v>
      </c>
      <c r="AL991" s="155">
        <f t="shared" si="396"/>
        <v>5.3878431956815671</v>
      </c>
    </row>
    <row r="992" spans="1:38" s="156" customFormat="1" x14ac:dyDescent="0.35">
      <c r="A992" s="23">
        <f>'Uitgebreide invoer'!A992</f>
        <v>691.60000000000582</v>
      </c>
      <c r="B992" s="23">
        <f t="shared" si="375"/>
        <v>0.70000000000004547</v>
      </c>
      <c r="C992" s="23">
        <f>'Uitgebreide invoer'!B992</f>
        <v>0.1</v>
      </c>
      <c r="D992" s="23" t="str">
        <f>'Uitgebreide invoer'!C992</f>
        <v>200 - Drijvend fonteinkruid</v>
      </c>
      <c r="E992" s="23">
        <f>'Uitgebreide invoer'!D992</f>
        <v>200</v>
      </c>
      <c r="F992" s="23">
        <f>'Uitgebreide invoer'!E992</f>
        <v>1.5</v>
      </c>
      <c r="G992" s="23">
        <f>'Uitgebreide invoer'!F992</f>
        <v>1.2</v>
      </c>
      <c r="H992" s="23">
        <f>'Uitgebreide invoer'!G992</f>
        <v>1.2</v>
      </c>
      <c r="I992" s="23">
        <f>'Uitgebreide invoer'!H992</f>
        <v>1</v>
      </c>
      <c r="J992" s="24">
        <f>J991+(+H992-I992)/(MAX('Invoerblad heterogene watergang'!$H$9:$H$17))*B992</f>
        <v>1.1975999999999782</v>
      </c>
      <c r="K992" s="24">
        <f t="shared" si="397"/>
        <v>2.0805945001031465</v>
      </c>
      <c r="L992" s="79">
        <f t="shared" si="398"/>
        <v>0.88287492153026603</v>
      </c>
      <c r="M992" s="91">
        <f>'Uitgebreide invoer'!K992</f>
        <v>100</v>
      </c>
      <c r="N992" s="89">
        <f t="shared" si="376"/>
        <v>1.8975999999999782</v>
      </c>
      <c r="O992" s="93" t="str">
        <f>'Uitgebreide invoer'!L992</f>
        <v>Begroeiing volgt bodemverloop</v>
      </c>
      <c r="P992" s="23">
        <f t="shared" si="377"/>
        <v>0.7</v>
      </c>
      <c r="Q992" s="24">
        <f t="shared" si="378"/>
        <v>1.7082653271746864E-4</v>
      </c>
      <c r="R992" s="23">
        <f>'Uitgebreide invoer'!I992</f>
        <v>0</v>
      </c>
      <c r="S992" s="23">
        <f t="shared" si="379"/>
        <v>0</v>
      </c>
      <c r="T992" s="24">
        <f t="shared" si="399"/>
        <v>0.18287492153026608</v>
      </c>
      <c r="U992" s="23" t="str">
        <f>'Uitgebreide invoer'!J992</f>
        <v>Nee</v>
      </c>
      <c r="V992" s="23">
        <f t="shared" si="380"/>
        <v>0.26961476122337075</v>
      </c>
      <c r="W992" s="23">
        <f t="shared" si="381"/>
        <v>1.8593649065738278</v>
      </c>
      <c r="X992" s="23">
        <f t="shared" si="382"/>
        <v>0.14500368393000293</v>
      </c>
      <c r="Y992" s="23">
        <f t="shared" si="383"/>
        <v>2.2286520964369294</v>
      </c>
      <c r="Z992" s="23">
        <f t="shared" si="384"/>
        <v>4.3832507993986196</v>
      </c>
      <c r="AA992" s="23">
        <f t="shared" si="385"/>
        <v>0.50844731420403766</v>
      </c>
      <c r="AB992" s="23">
        <f t="shared" si="386"/>
        <v>1.9590373352135586</v>
      </c>
      <c r="AC992" s="23">
        <f t="shared" si="387"/>
        <v>2.5301247803977494</v>
      </c>
      <c r="AD992" s="23">
        <f t="shared" si="388"/>
        <v>391.80746704271172</v>
      </c>
      <c r="AE992" s="23">
        <f t="shared" si="389"/>
        <v>-0.1</v>
      </c>
      <c r="AF992" s="46">
        <f t="shared" si="390"/>
        <v>3.3111486922947131E-2</v>
      </c>
      <c r="AG992" s="23">
        <f t="shared" si="391"/>
        <v>0.66888513077052869</v>
      </c>
      <c r="AH992" s="23">
        <f t="shared" si="392"/>
        <v>1.7881419073417706</v>
      </c>
      <c r="AI992" s="155">
        <f t="shared" si="393"/>
        <v>3.3497346807200422E-2</v>
      </c>
      <c r="AJ992" s="155">
        <f t="shared" si="394"/>
        <v>6.6931111087720305E-2</v>
      </c>
      <c r="AK992" s="155">
        <f t="shared" si="395"/>
        <v>0.10042845789492072</v>
      </c>
      <c r="AL992" s="155">
        <f t="shared" si="396"/>
        <v>5.387837897502223</v>
      </c>
    </row>
    <row r="993" spans="1:38" s="156" customFormat="1" x14ac:dyDescent="0.35">
      <c r="A993" s="23">
        <f>'Uitgebreide invoer'!A993</f>
        <v>692.30000000000587</v>
      </c>
      <c r="B993" s="23">
        <f t="shared" si="375"/>
        <v>0.70000000000004547</v>
      </c>
      <c r="C993" s="23">
        <f>'Uitgebreide invoer'!B993</f>
        <v>0.1</v>
      </c>
      <c r="D993" s="23" t="str">
        <f>'Uitgebreide invoer'!C993</f>
        <v>200 - Drijvend fonteinkruid</v>
      </c>
      <c r="E993" s="23">
        <f>'Uitgebreide invoer'!D993</f>
        <v>200</v>
      </c>
      <c r="F993" s="23">
        <f>'Uitgebreide invoer'!E993</f>
        <v>1.5</v>
      </c>
      <c r="G993" s="23">
        <f>'Uitgebreide invoer'!F993</f>
        <v>1.2</v>
      </c>
      <c r="H993" s="23">
        <f>'Uitgebreide invoer'!G993</f>
        <v>1.2</v>
      </c>
      <c r="I993" s="23">
        <f>'Uitgebreide invoer'!H993</f>
        <v>1</v>
      </c>
      <c r="J993" s="24">
        <f>J992+(+H993-I993)/(MAX('Invoerblad heterogene watergang'!$H$9:$H$17))*B993</f>
        <v>1.1977999999999782</v>
      </c>
      <c r="K993" s="24">
        <f t="shared" si="397"/>
        <v>2.0807141232063291</v>
      </c>
      <c r="L993" s="79">
        <f t="shared" si="398"/>
        <v>0.88279450010316829</v>
      </c>
      <c r="M993" s="91">
        <f>'Uitgebreide invoer'!K993</f>
        <v>100</v>
      </c>
      <c r="N993" s="89">
        <f t="shared" si="376"/>
        <v>1.8977999999999782</v>
      </c>
      <c r="O993" s="93" t="str">
        <f>'Uitgebreide invoer'!L993</f>
        <v>Begroeiing volgt bodemverloop</v>
      </c>
      <c r="P993" s="23">
        <f t="shared" si="377"/>
        <v>0.7</v>
      </c>
      <c r="Q993" s="24">
        <f t="shared" si="378"/>
        <v>1.7089014740338519E-4</v>
      </c>
      <c r="R993" s="23">
        <f>'Uitgebreide invoer'!I993</f>
        <v>0</v>
      </c>
      <c r="S993" s="23">
        <f t="shared" si="379"/>
        <v>0</v>
      </c>
      <c r="T993" s="24">
        <f t="shared" si="399"/>
        <v>0.18279450010316833</v>
      </c>
      <c r="U993" s="23" t="str">
        <f>'Uitgebreide invoer'!J993</f>
        <v>Nee</v>
      </c>
      <c r="V993" s="23">
        <f t="shared" si="380"/>
        <v>0.26947414402575276</v>
      </c>
      <c r="W993" s="23">
        <f t="shared" si="381"/>
        <v>1.8590749429947808</v>
      </c>
      <c r="X993" s="23">
        <f t="shared" si="382"/>
        <v>0.14495066217807082</v>
      </c>
      <c r="Y993" s="23">
        <f t="shared" si="383"/>
        <v>2.2283425942424064</v>
      </c>
      <c r="Z993" s="23">
        <f t="shared" si="384"/>
        <v>4.3829608358195733</v>
      </c>
      <c r="AA993" s="23">
        <f t="shared" si="385"/>
        <v>0.50841033669097957</v>
      </c>
      <c r="AB993" s="23">
        <f t="shared" si="386"/>
        <v>1.9588684502166536</v>
      </c>
      <c r="AC993" s="23">
        <f t="shared" si="387"/>
        <v>2.5281887079793361</v>
      </c>
      <c r="AD993" s="23">
        <f t="shared" si="388"/>
        <v>391.7736900433307</v>
      </c>
      <c r="AE993" s="23">
        <f t="shared" si="389"/>
        <v>-0.1</v>
      </c>
      <c r="AF993" s="46">
        <f t="shared" si="390"/>
        <v>3.3092317767301739E-2</v>
      </c>
      <c r="AG993" s="23">
        <f t="shared" si="391"/>
        <v>0.66907682232698273</v>
      </c>
      <c r="AH993" s="23">
        <f t="shared" si="392"/>
        <v>1.7884573388967433</v>
      </c>
      <c r="AI993" s="155">
        <f t="shared" si="393"/>
        <v>3.3478027728991298E-2</v>
      </c>
      <c r="AJ993" s="155">
        <f t="shared" si="394"/>
        <v>6.6950263640272928E-2</v>
      </c>
      <c r="AK993" s="155">
        <f t="shared" si="395"/>
        <v>0.10042829136926423</v>
      </c>
      <c r="AL993" s="155">
        <f t="shared" si="396"/>
        <v>5.387832858303895</v>
      </c>
    </row>
    <row r="994" spans="1:38" s="156" customFormat="1" x14ac:dyDescent="0.35">
      <c r="A994" s="23">
        <f>'Uitgebreide invoer'!A994</f>
        <v>693.00000000000591</v>
      </c>
      <c r="B994" s="23">
        <f t="shared" si="375"/>
        <v>0.70000000000004547</v>
      </c>
      <c r="C994" s="23">
        <f>'Uitgebreide invoer'!B994</f>
        <v>0.1</v>
      </c>
      <c r="D994" s="23" t="str">
        <f>'Uitgebreide invoer'!C994</f>
        <v>200 - Drijvend fonteinkruid</v>
      </c>
      <c r="E994" s="23">
        <f>'Uitgebreide invoer'!D994</f>
        <v>200</v>
      </c>
      <c r="F994" s="23">
        <f>'Uitgebreide invoer'!E994</f>
        <v>1.5</v>
      </c>
      <c r="G994" s="23">
        <f>'Uitgebreide invoer'!F994</f>
        <v>1.2</v>
      </c>
      <c r="H994" s="23">
        <f>'Uitgebreide invoer'!G994</f>
        <v>1.2</v>
      </c>
      <c r="I994" s="23">
        <f>'Uitgebreide invoer'!H994</f>
        <v>1</v>
      </c>
      <c r="J994" s="24">
        <f>J993+(+H994-I994)/(MAX('Invoerblad heterogene watergang'!$H$9:$H$17))*B994</f>
        <v>1.1979999999999782</v>
      </c>
      <c r="K994" s="24">
        <f t="shared" si="397"/>
        <v>2.0808337908237022</v>
      </c>
      <c r="L994" s="79">
        <f t="shared" si="398"/>
        <v>0.8827141232063509</v>
      </c>
      <c r="M994" s="91">
        <f>'Uitgebreide invoer'!K994</f>
        <v>100</v>
      </c>
      <c r="N994" s="89">
        <f t="shared" si="376"/>
        <v>1.8979999999999781</v>
      </c>
      <c r="O994" s="93" t="str">
        <f>'Uitgebreide invoer'!L994</f>
        <v>Begroeiing volgt bodemverloop</v>
      </c>
      <c r="P994" s="23">
        <f t="shared" si="377"/>
        <v>0.7</v>
      </c>
      <c r="Q994" s="24">
        <f t="shared" si="378"/>
        <v>1.7095373910451598E-4</v>
      </c>
      <c r="R994" s="23">
        <f>'Uitgebreide invoer'!I994</f>
        <v>0</v>
      </c>
      <c r="S994" s="23">
        <f t="shared" si="379"/>
        <v>0</v>
      </c>
      <c r="T994" s="24">
        <f t="shared" si="399"/>
        <v>0.18271412320635094</v>
      </c>
      <c r="U994" s="23" t="str">
        <f>'Uitgebreide invoer'!J994</f>
        <v>Nee</v>
      </c>
      <c r="V994" s="23">
        <f t="shared" si="380"/>
        <v>0.26933362407621947</v>
      </c>
      <c r="W994" s="23">
        <f t="shared" si="381"/>
        <v>1.8587851399719431</v>
      </c>
      <c r="X994" s="23">
        <f t="shared" si="382"/>
        <v>0.14489766368601636</v>
      </c>
      <c r="Y994" s="23">
        <f t="shared" si="383"/>
        <v>2.2280332828095561</v>
      </c>
      <c r="Z994" s="23">
        <f t="shared" si="384"/>
        <v>4.3826710327967353</v>
      </c>
      <c r="AA994" s="23">
        <f t="shared" si="385"/>
        <v>0.50837337918738801</v>
      </c>
      <c r="AB994" s="23">
        <f t="shared" si="386"/>
        <v>1.9586996587333367</v>
      </c>
      <c r="AC994" s="23">
        <f t="shared" si="387"/>
        <v>2.526254386326642</v>
      </c>
      <c r="AD994" s="23">
        <f t="shared" si="388"/>
        <v>391.73993174666737</v>
      </c>
      <c r="AE994" s="23">
        <f t="shared" si="389"/>
        <v>-0.1</v>
      </c>
      <c r="AF994" s="46">
        <f t="shared" si="390"/>
        <v>3.3073158718923322E-2</v>
      </c>
      <c r="AG994" s="23">
        <f t="shared" si="391"/>
        <v>0.66926841281076677</v>
      </c>
      <c r="AH994" s="23">
        <f t="shared" si="392"/>
        <v>1.7887726802039403</v>
      </c>
      <c r="AI994" s="155">
        <f t="shared" si="393"/>
        <v>3.3458718785565958E-2</v>
      </c>
      <c r="AJ994" s="155">
        <f t="shared" si="394"/>
        <v>6.6969406088640673E-2</v>
      </c>
      <c r="AK994" s="155">
        <f t="shared" si="395"/>
        <v>0.10042812487420663</v>
      </c>
      <c r="AL994" s="155">
        <f t="shared" si="396"/>
        <v>5.3878280777277983</v>
      </c>
    </row>
    <row r="995" spans="1:38" s="156" customFormat="1" x14ac:dyDescent="0.35">
      <c r="A995" s="23">
        <f>'Uitgebreide invoer'!A995</f>
        <v>693.70000000000596</v>
      </c>
      <c r="B995" s="23">
        <f t="shared" si="375"/>
        <v>0.70000000000004547</v>
      </c>
      <c r="C995" s="23">
        <f>'Uitgebreide invoer'!B995</f>
        <v>0.1</v>
      </c>
      <c r="D995" s="23" t="str">
        <f>'Uitgebreide invoer'!C995</f>
        <v>200 - Drijvend fonteinkruid</v>
      </c>
      <c r="E995" s="23">
        <f>'Uitgebreide invoer'!D995</f>
        <v>200</v>
      </c>
      <c r="F995" s="23">
        <f>'Uitgebreide invoer'!E995</f>
        <v>1.5</v>
      </c>
      <c r="G995" s="23">
        <f>'Uitgebreide invoer'!F995</f>
        <v>1.2</v>
      </c>
      <c r="H995" s="23">
        <f>'Uitgebreide invoer'!G995</f>
        <v>1.2</v>
      </c>
      <c r="I995" s="23">
        <f>'Uitgebreide invoer'!H995</f>
        <v>1</v>
      </c>
      <c r="J995" s="24">
        <f>J994+(+H995-I995)/(MAX('Invoerblad heterogene watergang'!$H$9:$H$17))*B995</f>
        <v>1.1981999999999782</v>
      </c>
      <c r="K995" s="24">
        <f t="shared" si="397"/>
        <v>2.0809535029391664</v>
      </c>
      <c r="L995" s="79">
        <f t="shared" si="398"/>
        <v>0.88263379082372406</v>
      </c>
      <c r="M995" s="91">
        <f>'Uitgebreide invoer'!K995</f>
        <v>100</v>
      </c>
      <c r="N995" s="89">
        <f t="shared" si="376"/>
        <v>1.8981999999999781</v>
      </c>
      <c r="O995" s="93" t="str">
        <f>'Uitgebreide invoer'!L995</f>
        <v>Begroeiing volgt bodemverloop</v>
      </c>
      <c r="P995" s="23">
        <f t="shared" si="377"/>
        <v>0.7</v>
      </c>
      <c r="Q995" s="24">
        <f t="shared" si="378"/>
        <v>1.710173078058965E-4</v>
      </c>
      <c r="R995" s="23">
        <f>'Uitgebreide invoer'!I995</f>
        <v>0</v>
      </c>
      <c r="S995" s="23">
        <f t="shared" si="379"/>
        <v>0</v>
      </c>
      <c r="T995" s="24">
        <f t="shared" si="399"/>
        <v>0.18263379082372411</v>
      </c>
      <c r="U995" s="23" t="str">
        <f>'Uitgebreide invoer'!J995</f>
        <v>Nee</v>
      </c>
      <c r="V995" s="23">
        <f t="shared" si="380"/>
        <v>0.26919320131443464</v>
      </c>
      <c r="W995" s="23">
        <f t="shared" si="381"/>
        <v>1.8584954974473018</v>
      </c>
      <c r="X995" s="23">
        <f t="shared" si="382"/>
        <v>0.14484468845051249</v>
      </c>
      <c r="Y995" s="23">
        <f t="shared" si="383"/>
        <v>2.2277241620442547</v>
      </c>
      <c r="Z995" s="23">
        <f t="shared" si="384"/>
        <v>4.3823813902720943</v>
      </c>
      <c r="AA995" s="23">
        <f t="shared" si="385"/>
        <v>0.50833644168654601</v>
      </c>
      <c r="AB995" s="23">
        <f t="shared" si="386"/>
        <v>1.95853096072982</v>
      </c>
      <c r="AC995" s="23">
        <f t="shared" si="387"/>
        <v>2.524321813924653</v>
      </c>
      <c r="AD995" s="23">
        <f t="shared" si="388"/>
        <v>391.706192145964</v>
      </c>
      <c r="AE995" s="23">
        <f t="shared" si="389"/>
        <v>-0.1</v>
      </c>
      <c r="AF995" s="46">
        <f t="shared" si="390"/>
        <v>3.3054009778941996E-2</v>
      </c>
      <c r="AG995" s="23">
        <f t="shared" si="391"/>
        <v>0.66945990221058016</v>
      </c>
      <c r="AH995" s="23">
        <f t="shared" si="392"/>
        <v>1.789087931292582</v>
      </c>
      <c r="AI995" s="155">
        <f t="shared" si="393"/>
        <v>3.343941997813292E-2</v>
      </c>
      <c r="AJ995" s="155">
        <f t="shared" si="394"/>
        <v>6.6988538431701966E-2</v>
      </c>
      <c r="AK995" s="155">
        <f t="shared" si="395"/>
        <v>0.10042795840983489</v>
      </c>
      <c r="AL995" s="155">
        <f t="shared" si="396"/>
        <v>5.387823555415391</v>
      </c>
    </row>
    <row r="996" spans="1:38" s="156" customFormat="1" x14ac:dyDescent="0.35">
      <c r="A996" s="23">
        <f>'Uitgebreide invoer'!A996</f>
        <v>694.400000000006</v>
      </c>
      <c r="B996" s="23">
        <f t="shared" si="375"/>
        <v>0.70000000000004547</v>
      </c>
      <c r="C996" s="23">
        <f>'Uitgebreide invoer'!B996</f>
        <v>0.1</v>
      </c>
      <c r="D996" s="23" t="str">
        <f>'Uitgebreide invoer'!C996</f>
        <v>200 - Drijvend fonteinkruid</v>
      </c>
      <c r="E996" s="23">
        <f>'Uitgebreide invoer'!D996</f>
        <v>200</v>
      </c>
      <c r="F996" s="23">
        <f>'Uitgebreide invoer'!E996</f>
        <v>1.5</v>
      </c>
      <c r="G996" s="23">
        <f>'Uitgebreide invoer'!F996</f>
        <v>1.2</v>
      </c>
      <c r="H996" s="23">
        <f>'Uitgebreide invoer'!G996</f>
        <v>1.2</v>
      </c>
      <c r="I996" s="23">
        <f>'Uitgebreide invoer'!H996</f>
        <v>1</v>
      </c>
      <c r="J996" s="24">
        <f>J995+(+H996-I996)/(MAX('Invoerblad heterogene watergang'!$H$9:$H$17))*B996</f>
        <v>1.1983999999999781</v>
      </c>
      <c r="K996" s="24">
        <f t="shared" si="397"/>
        <v>2.0810732595366113</v>
      </c>
      <c r="L996" s="79">
        <f t="shared" si="398"/>
        <v>0.88255350293918822</v>
      </c>
      <c r="M996" s="91">
        <f>'Uitgebreide invoer'!K996</f>
        <v>100</v>
      </c>
      <c r="N996" s="89">
        <f t="shared" si="376"/>
        <v>1.8983999999999781</v>
      </c>
      <c r="O996" s="93" t="str">
        <f>'Uitgebreide invoer'!L996</f>
        <v>Begroeiing volgt bodemverloop</v>
      </c>
      <c r="P996" s="23">
        <f t="shared" si="377"/>
        <v>0.7</v>
      </c>
      <c r="Q996" s="24">
        <f t="shared" si="378"/>
        <v>1.7108085349260685E-4</v>
      </c>
      <c r="R996" s="23">
        <f>'Uitgebreide invoer'!I996</f>
        <v>0</v>
      </c>
      <c r="S996" s="23">
        <f t="shared" si="379"/>
        <v>0</v>
      </c>
      <c r="T996" s="24">
        <f t="shared" si="399"/>
        <v>0.18255350293918826</v>
      </c>
      <c r="U996" s="23" t="str">
        <f>'Uitgebreide invoer'!J996</f>
        <v>Nee</v>
      </c>
      <c r="V996" s="23">
        <f t="shared" si="380"/>
        <v>0.26905287568007824</v>
      </c>
      <c r="W996" s="23">
        <f t="shared" si="381"/>
        <v>1.8582060153628093</v>
      </c>
      <c r="X996" s="23">
        <f t="shared" si="382"/>
        <v>0.1447917364682228</v>
      </c>
      <c r="Y996" s="23">
        <f t="shared" si="383"/>
        <v>2.2274152318523734</v>
      </c>
      <c r="Z996" s="23">
        <f t="shared" si="384"/>
        <v>4.3820919081876015</v>
      </c>
      <c r="AA996" s="23">
        <f t="shared" si="385"/>
        <v>0.50829952418173141</v>
      </c>
      <c r="AB996" s="23">
        <f t="shared" si="386"/>
        <v>1.9583623561722951</v>
      </c>
      <c r="AC996" s="23">
        <f t="shared" si="387"/>
        <v>2.5223909892593248</v>
      </c>
      <c r="AD996" s="23">
        <f t="shared" si="388"/>
        <v>391.67247123445901</v>
      </c>
      <c r="AE996" s="23">
        <f t="shared" si="389"/>
        <v>-0.1</v>
      </c>
      <c r="AF996" s="46">
        <f t="shared" si="390"/>
        <v>3.3034870948473509E-2</v>
      </c>
      <c r="AG996" s="23">
        <f t="shared" si="391"/>
        <v>0.66965129051526484</v>
      </c>
      <c r="AH996" s="23">
        <f t="shared" si="392"/>
        <v>1.7894030921919732</v>
      </c>
      <c r="AI996" s="155">
        <f t="shared" si="393"/>
        <v>3.3420131307886188E-2</v>
      </c>
      <c r="AJ996" s="155">
        <f t="shared" si="394"/>
        <v>6.7007660668349747E-2</v>
      </c>
      <c r="AK996" s="155">
        <f t="shared" si="395"/>
        <v>0.10042779197623594</v>
      </c>
      <c r="AL996" s="155">
        <f t="shared" si="396"/>
        <v>5.3878192910083964</v>
      </c>
    </row>
    <row r="997" spans="1:38" s="156" customFormat="1" x14ac:dyDescent="0.35">
      <c r="A997" s="23">
        <f>'Uitgebreide invoer'!A997</f>
        <v>695.10000000000605</v>
      </c>
      <c r="B997" s="23">
        <f t="shared" si="375"/>
        <v>0.70000000000004547</v>
      </c>
      <c r="C997" s="23">
        <f>'Uitgebreide invoer'!B997</f>
        <v>0.1</v>
      </c>
      <c r="D997" s="23" t="str">
        <f>'Uitgebreide invoer'!C997</f>
        <v>200 - Drijvend fonteinkruid</v>
      </c>
      <c r="E997" s="23">
        <f>'Uitgebreide invoer'!D997</f>
        <v>200</v>
      </c>
      <c r="F997" s="23">
        <f>'Uitgebreide invoer'!E997</f>
        <v>1.5</v>
      </c>
      <c r="G997" s="23">
        <f>'Uitgebreide invoer'!F997</f>
        <v>1.2</v>
      </c>
      <c r="H997" s="23">
        <f>'Uitgebreide invoer'!G997</f>
        <v>1.2</v>
      </c>
      <c r="I997" s="23">
        <f>'Uitgebreide invoer'!H997</f>
        <v>1</v>
      </c>
      <c r="J997" s="24">
        <f>J996+(+H997-I997)/(MAX('Invoerblad heterogene watergang'!$H$9:$H$17))*B997</f>
        <v>1.1985999999999781</v>
      </c>
      <c r="K997" s="24">
        <f t="shared" si="397"/>
        <v>2.081193060599916</v>
      </c>
      <c r="L997" s="79">
        <f t="shared" si="398"/>
        <v>0.88247325953663314</v>
      </c>
      <c r="M997" s="91">
        <f>'Uitgebreide invoer'!K997</f>
        <v>100</v>
      </c>
      <c r="N997" s="89">
        <f t="shared" si="376"/>
        <v>1.8985999999999781</v>
      </c>
      <c r="O997" s="93" t="str">
        <f>'Uitgebreide invoer'!L997</f>
        <v>Begroeiing volgt bodemverloop</v>
      </c>
      <c r="P997" s="23">
        <f t="shared" si="377"/>
        <v>0.7</v>
      </c>
      <c r="Q997" s="24">
        <f t="shared" si="378"/>
        <v>1.7114437614977225E-4</v>
      </c>
      <c r="R997" s="23">
        <f>'Uitgebreide invoer'!I997</f>
        <v>0</v>
      </c>
      <c r="S997" s="23">
        <f t="shared" si="379"/>
        <v>0</v>
      </c>
      <c r="T997" s="24">
        <f t="shared" si="399"/>
        <v>0.18247325953663318</v>
      </c>
      <c r="U997" s="23" t="str">
        <f>'Uitgebreide invoer'!J997</f>
        <v>Nee</v>
      </c>
      <c r="V997" s="23">
        <f t="shared" si="380"/>
        <v>0.26891264711284502</v>
      </c>
      <c r="W997" s="23">
        <f t="shared" si="381"/>
        <v>1.8579166936603793</v>
      </c>
      <c r="X997" s="23">
        <f t="shared" si="382"/>
        <v>0.14473880773580117</v>
      </c>
      <c r="Y997" s="23">
        <f t="shared" si="383"/>
        <v>2.2271064921397747</v>
      </c>
      <c r="Z997" s="23">
        <f t="shared" si="384"/>
        <v>4.3818025864851711</v>
      </c>
      <c r="AA997" s="23">
        <f t="shared" si="385"/>
        <v>0.50826262666621658</v>
      </c>
      <c r="AB997" s="23">
        <f t="shared" si="386"/>
        <v>1.9581938450269298</v>
      </c>
      <c r="AC997" s="23">
        <f t="shared" si="387"/>
        <v>2.5204619108175668</v>
      </c>
      <c r="AD997" s="23">
        <f t="shared" si="388"/>
        <v>391.63876900538594</v>
      </c>
      <c r="AE997" s="23">
        <f t="shared" si="389"/>
        <v>-0.1</v>
      </c>
      <c r="AF997" s="46">
        <f t="shared" si="390"/>
        <v>3.301574222861902E-2</v>
      </c>
      <c r="AG997" s="23">
        <f t="shared" si="391"/>
        <v>0.66984257771380973</v>
      </c>
      <c r="AH997" s="23">
        <f t="shared" si="392"/>
        <v>1.7897181629315044</v>
      </c>
      <c r="AI997" s="155">
        <f t="shared" si="393"/>
        <v>3.3400852776005047E-2</v>
      </c>
      <c r="AJ997" s="155">
        <f t="shared" si="394"/>
        <v>6.7026772797491529E-2</v>
      </c>
      <c r="AK997" s="155">
        <f t="shared" si="395"/>
        <v>0.10042762557349658</v>
      </c>
      <c r="AL997" s="155">
        <f t="shared" si="396"/>
        <v>5.3878152841487985</v>
      </c>
    </row>
    <row r="998" spans="1:38" s="156" customFormat="1" x14ac:dyDescent="0.35">
      <c r="A998" s="23">
        <f>'Uitgebreide invoer'!A998</f>
        <v>695.80000000000609</v>
      </c>
      <c r="B998" s="23">
        <f t="shared" si="375"/>
        <v>0.70000000000004547</v>
      </c>
      <c r="C998" s="23">
        <f>'Uitgebreide invoer'!B998</f>
        <v>0.1</v>
      </c>
      <c r="D998" s="23" t="str">
        <f>'Uitgebreide invoer'!C998</f>
        <v>200 - Drijvend fonteinkruid</v>
      </c>
      <c r="E998" s="23">
        <f>'Uitgebreide invoer'!D998</f>
        <v>200</v>
      </c>
      <c r="F998" s="23">
        <f>'Uitgebreide invoer'!E998</f>
        <v>1.5</v>
      </c>
      <c r="G998" s="23">
        <f>'Uitgebreide invoer'!F998</f>
        <v>1.2</v>
      </c>
      <c r="H998" s="23">
        <f>'Uitgebreide invoer'!G998</f>
        <v>1.2</v>
      </c>
      <c r="I998" s="23">
        <f>'Uitgebreide invoer'!H998</f>
        <v>1</v>
      </c>
      <c r="J998" s="24">
        <f>J997+(+H998-I998)/(MAX('Invoerblad heterogene watergang'!$H$9:$H$17))*B998</f>
        <v>1.1987999999999781</v>
      </c>
      <c r="K998" s="24">
        <f t="shared" si="397"/>
        <v>2.0813129061129501</v>
      </c>
      <c r="L998" s="79">
        <f t="shared" si="398"/>
        <v>0.88239306059993794</v>
      </c>
      <c r="M998" s="91">
        <f>'Uitgebreide invoer'!K998</f>
        <v>100</v>
      </c>
      <c r="N998" s="89">
        <f t="shared" si="376"/>
        <v>1.8987999999999781</v>
      </c>
      <c r="O998" s="93" t="str">
        <f>'Uitgebreide invoer'!L998</f>
        <v>Begroeiing volgt bodemverloop</v>
      </c>
      <c r="P998" s="23">
        <f t="shared" si="377"/>
        <v>0.7</v>
      </c>
      <c r="Q998" s="24">
        <f t="shared" si="378"/>
        <v>1.7120787576256247E-4</v>
      </c>
      <c r="R998" s="23">
        <f>'Uitgebreide invoer'!I998</f>
        <v>0</v>
      </c>
      <c r="S998" s="23">
        <f t="shared" si="379"/>
        <v>0</v>
      </c>
      <c r="T998" s="24">
        <f t="shared" si="399"/>
        <v>0.18239306059993798</v>
      </c>
      <c r="U998" s="23" t="str">
        <f>'Uitgebreide invoer'!J998</f>
        <v>Nee</v>
      </c>
      <c r="V998" s="23">
        <f t="shared" si="380"/>
        <v>0.26877251555244452</v>
      </c>
      <c r="W998" s="23">
        <f t="shared" si="381"/>
        <v>1.8576275322818869</v>
      </c>
      <c r="X998" s="23">
        <f t="shared" si="382"/>
        <v>0.14468590224989164</v>
      </c>
      <c r="Y998" s="23">
        <f t="shared" si="383"/>
        <v>2.2267979428123144</v>
      </c>
      <c r="Z998" s="23">
        <f t="shared" si="384"/>
        <v>4.3815134251066796</v>
      </c>
      <c r="AA998" s="23">
        <f t="shared" si="385"/>
        <v>0.50822574913326823</v>
      </c>
      <c r="AB998" s="23">
        <f t="shared" si="386"/>
        <v>1.9580254272598698</v>
      </c>
      <c r="AC998" s="23">
        <f t="shared" si="387"/>
        <v>2.51853457708724</v>
      </c>
      <c r="AD998" s="23">
        <f t="shared" si="388"/>
        <v>391.60508545197399</v>
      </c>
      <c r="AE998" s="23">
        <f t="shared" si="389"/>
        <v>-0.1</v>
      </c>
      <c r="AF998" s="46">
        <f t="shared" si="390"/>
        <v>3.2996623620465133E-2</v>
      </c>
      <c r="AG998" s="23">
        <f t="shared" si="391"/>
        <v>0.67003376379534874</v>
      </c>
      <c r="AH998" s="23">
        <f t="shared" si="392"/>
        <v>1.7900331435406518</v>
      </c>
      <c r="AI998" s="155">
        <f t="shared" si="393"/>
        <v>3.3381584383654073E-2</v>
      </c>
      <c r="AJ998" s="155">
        <f t="shared" si="394"/>
        <v>6.7045874818049231E-2</v>
      </c>
      <c r="AK998" s="155">
        <f t="shared" si="395"/>
        <v>0.1004274592017033</v>
      </c>
      <c r="AL998" s="155">
        <f t="shared" si="396"/>
        <v>5.3878115344788293</v>
      </c>
    </row>
    <row r="999" spans="1:38" s="156" customFormat="1" x14ac:dyDescent="0.35">
      <c r="A999" s="23">
        <f>'Uitgebreide invoer'!A999</f>
        <v>696.50000000000614</v>
      </c>
      <c r="B999" s="23">
        <f t="shared" si="375"/>
        <v>0.70000000000004547</v>
      </c>
      <c r="C999" s="23">
        <f>'Uitgebreide invoer'!B999</f>
        <v>0.1</v>
      </c>
      <c r="D999" s="23" t="str">
        <f>'Uitgebreide invoer'!C999</f>
        <v>200 - Drijvend fonteinkruid</v>
      </c>
      <c r="E999" s="23">
        <f>'Uitgebreide invoer'!D999</f>
        <v>200</v>
      </c>
      <c r="F999" s="23">
        <f>'Uitgebreide invoer'!E999</f>
        <v>1.5</v>
      </c>
      <c r="G999" s="23">
        <f>'Uitgebreide invoer'!F999</f>
        <v>1.2</v>
      </c>
      <c r="H999" s="23">
        <f>'Uitgebreide invoer'!G999</f>
        <v>1.2</v>
      </c>
      <c r="I999" s="23">
        <f>'Uitgebreide invoer'!H999</f>
        <v>1</v>
      </c>
      <c r="J999" s="24">
        <f>J998+(+H999-I999)/(MAX('Invoerblad heterogene watergang'!$H$9:$H$17))*B999</f>
        <v>1.1989999999999781</v>
      </c>
      <c r="K999" s="24">
        <f t="shared" si="397"/>
        <v>2.0814327960595715</v>
      </c>
      <c r="L999" s="79">
        <f t="shared" si="398"/>
        <v>0.88231290611297197</v>
      </c>
      <c r="M999" s="91">
        <f>'Uitgebreide invoer'!K999</f>
        <v>100</v>
      </c>
      <c r="N999" s="89">
        <f t="shared" si="376"/>
        <v>1.898999999999978</v>
      </c>
      <c r="O999" s="93" t="str">
        <f>'Uitgebreide invoer'!L999</f>
        <v>Begroeiing volgt bodemverloop</v>
      </c>
      <c r="P999" s="23">
        <f t="shared" si="377"/>
        <v>0.7</v>
      </c>
      <c r="Q999" s="24">
        <f t="shared" si="378"/>
        <v>1.71271352316192E-4</v>
      </c>
      <c r="R999" s="23">
        <f>'Uitgebreide invoer'!I999</f>
        <v>0</v>
      </c>
      <c r="S999" s="23">
        <f t="shared" si="379"/>
        <v>0</v>
      </c>
      <c r="T999" s="24">
        <f t="shared" si="399"/>
        <v>0.18231290611297202</v>
      </c>
      <c r="U999" s="23" t="str">
        <f>'Uitgebreide invoer'!J999</f>
        <v>Nee</v>
      </c>
      <c r="V999" s="23">
        <f t="shared" si="380"/>
        <v>0.26863248093860242</v>
      </c>
      <c r="W999" s="23">
        <f t="shared" si="381"/>
        <v>1.8573385311691726</v>
      </c>
      <c r="X999" s="23">
        <f t="shared" si="382"/>
        <v>0.14463302000712894</v>
      </c>
      <c r="Y999" s="23">
        <f t="shared" si="383"/>
        <v>2.2264895837758436</v>
      </c>
      <c r="Z999" s="23">
        <f t="shared" si="384"/>
        <v>4.3812244239939648</v>
      </c>
      <c r="AA999" s="23">
        <f t="shared" si="385"/>
        <v>0.50818889157614877</v>
      </c>
      <c r="AB999" s="23">
        <f t="shared" si="386"/>
        <v>1.9578571028372411</v>
      </c>
      <c r="AC999" s="23">
        <f t="shared" si="387"/>
        <v>2.5166089865571788</v>
      </c>
      <c r="AD999" s="23">
        <f t="shared" si="388"/>
        <v>391.57142056744823</v>
      </c>
      <c r="AE999" s="23">
        <f t="shared" si="389"/>
        <v>-0.1</v>
      </c>
      <c r="AF999" s="46">
        <f t="shared" si="390"/>
        <v>3.2977515125084081E-2</v>
      </c>
      <c r="AG999" s="23">
        <f t="shared" si="391"/>
        <v>0.67022484874915922</v>
      </c>
      <c r="AH999" s="23">
        <f t="shared" si="392"/>
        <v>1.7903480340489759</v>
      </c>
      <c r="AI999" s="155">
        <f t="shared" si="393"/>
        <v>3.336232613198338E-2</v>
      </c>
      <c r="AJ999" s="155">
        <f t="shared" si="394"/>
        <v>6.7064966728959216E-2</v>
      </c>
      <c r="AK999" s="155">
        <f t="shared" si="395"/>
        <v>0.1004272928609426</v>
      </c>
      <c r="AL999" s="155">
        <f t="shared" si="396"/>
        <v>5.3878080416409802</v>
      </c>
    </row>
    <row r="1000" spans="1:38" s="156" customFormat="1" x14ac:dyDescent="0.35">
      <c r="A1000" s="23">
        <f>'Uitgebreide invoer'!A1000</f>
        <v>697.20000000000618</v>
      </c>
      <c r="B1000" s="23">
        <f t="shared" si="375"/>
        <v>0.70000000000004547</v>
      </c>
      <c r="C1000" s="23">
        <f>'Uitgebreide invoer'!B1000</f>
        <v>0.1</v>
      </c>
      <c r="D1000" s="23" t="str">
        <f>'Uitgebreide invoer'!C1000</f>
        <v>200 - Drijvend fonteinkruid</v>
      </c>
      <c r="E1000" s="23">
        <f>'Uitgebreide invoer'!D1000</f>
        <v>200</v>
      </c>
      <c r="F1000" s="23">
        <f>'Uitgebreide invoer'!E1000</f>
        <v>1.5</v>
      </c>
      <c r="G1000" s="23">
        <f>'Uitgebreide invoer'!F1000</f>
        <v>1.2</v>
      </c>
      <c r="H1000" s="23">
        <f>'Uitgebreide invoer'!G1000</f>
        <v>1.2</v>
      </c>
      <c r="I1000" s="23">
        <f>'Uitgebreide invoer'!H1000</f>
        <v>1</v>
      </c>
      <c r="J1000" s="24">
        <f>J999+(+H1000-I1000)/(MAX('Invoerblad heterogene watergang'!$H$9:$H$17))*B1000</f>
        <v>1.1991999999999781</v>
      </c>
      <c r="K1000" s="24">
        <f t="shared" si="397"/>
        <v>2.0815527304236285</v>
      </c>
      <c r="L1000" s="79">
        <f t="shared" si="398"/>
        <v>0.88223279605959348</v>
      </c>
      <c r="M1000" s="91">
        <f>'Uitgebreide invoer'!K1000</f>
        <v>100</v>
      </c>
      <c r="N1000" s="89">
        <f t="shared" si="376"/>
        <v>1.899199999999978</v>
      </c>
      <c r="O1000" s="93" t="str">
        <f>'Uitgebreide invoer'!L1000</f>
        <v>Begroeiing volgt bodemverloop</v>
      </c>
      <c r="P1000" s="23">
        <f t="shared" si="377"/>
        <v>0.7</v>
      </c>
      <c r="Q1000" s="24">
        <f t="shared" si="378"/>
        <v>1.7133480579592026E-4</v>
      </c>
      <c r="R1000" s="23">
        <f>'Uitgebreide invoer'!I1000</f>
        <v>0</v>
      </c>
      <c r="S1000" s="23">
        <f t="shared" si="379"/>
        <v>0</v>
      </c>
      <c r="T1000" s="24">
        <f t="shared" si="399"/>
        <v>0.18223279605959353</v>
      </c>
      <c r="U1000" s="23" t="str">
        <f>'Uitgebreide invoer'!J1000</f>
        <v>Nee</v>
      </c>
      <c r="V1000" s="23">
        <f t="shared" si="380"/>
        <v>0.26849254321105831</v>
      </c>
      <c r="W1000" s="23">
        <f t="shared" si="381"/>
        <v>1.8570496902640365</v>
      </c>
      <c r="X1000" s="23">
        <f t="shared" si="382"/>
        <v>0.14458016100413762</v>
      </c>
      <c r="Y1000" s="23">
        <f t="shared" si="383"/>
        <v>2.2261814149362049</v>
      </c>
      <c r="Z1000" s="23">
        <f t="shared" si="384"/>
        <v>4.3809355830888288</v>
      </c>
      <c r="AA1000" s="23">
        <f t="shared" si="385"/>
        <v>0.50815205398811414</v>
      </c>
      <c r="AB1000" s="23">
        <f t="shared" si="386"/>
        <v>1.9576888717251466</v>
      </c>
      <c r="AC1000" s="23">
        <f t="shared" si="387"/>
        <v>2.5146851377171546</v>
      </c>
      <c r="AD1000" s="23">
        <f t="shared" si="388"/>
        <v>391.53777434502933</v>
      </c>
      <c r="AE1000" s="23">
        <f t="shared" si="389"/>
        <v>-0.1</v>
      </c>
      <c r="AF1000" s="46">
        <f t="shared" si="390"/>
        <v>3.2958416743533447E-2</v>
      </c>
      <c r="AG1000" s="23">
        <f t="shared" si="391"/>
        <v>0.67041583256466553</v>
      </c>
      <c r="AH1000" s="23">
        <f t="shared" si="392"/>
        <v>1.7906628344861231</v>
      </c>
      <c r="AI1000" s="155">
        <f t="shared" si="393"/>
        <v>3.3343078022128228E-2</v>
      </c>
      <c r="AJ1000" s="155">
        <f t="shared" si="394"/>
        <v>6.7084048529172449E-2</v>
      </c>
      <c r="AK1000" s="155">
        <f t="shared" si="395"/>
        <v>0.10042712655130068</v>
      </c>
      <c r="AL1000" s="155">
        <f t="shared" si="396"/>
        <v>5.3878048052779999</v>
      </c>
    </row>
    <row r="1001" spans="1:38" s="156" customFormat="1" x14ac:dyDescent="0.35">
      <c r="A1001" s="23">
        <f>'Uitgebreide invoer'!A1001</f>
        <v>697.90000000000623</v>
      </c>
      <c r="B1001" s="23">
        <f t="shared" si="375"/>
        <v>0.70000000000004547</v>
      </c>
      <c r="C1001" s="23">
        <f>'Uitgebreide invoer'!B1001</f>
        <v>0.1</v>
      </c>
      <c r="D1001" s="23" t="str">
        <f>'Uitgebreide invoer'!C1001</f>
        <v>200 - Drijvend fonteinkruid</v>
      </c>
      <c r="E1001" s="23">
        <f>'Uitgebreide invoer'!D1001</f>
        <v>200</v>
      </c>
      <c r="F1001" s="23">
        <f>'Uitgebreide invoer'!E1001</f>
        <v>1.5</v>
      </c>
      <c r="G1001" s="23">
        <f>'Uitgebreide invoer'!F1001</f>
        <v>1.2</v>
      </c>
      <c r="H1001" s="23">
        <f>'Uitgebreide invoer'!G1001</f>
        <v>1.2</v>
      </c>
      <c r="I1001" s="23">
        <f>'Uitgebreide invoer'!H1001</f>
        <v>1</v>
      </c>
      <c r="J1001" s="24">
        <f>J1000+(+H1001-I1001)/(MAX('Invoerblad heterogene watergang'!$H$9:$H$17))*B1001</f>
        <v>1.199399999999978</v>
      </c>
      <c r="K1001" s="24">
        <f t="shared" si="397"/>
        <v>2.0816727091889593</v>
      </c>
      <c r="L1001" s="79">
        <f t="shared" si="398"/>
        <v>0.8821527304236505</v>
      </c>
      <c r="M1001" s="91">
        <f>'Uitgebreide invoer'!K1001</f>
        <v>100</v>
      </c>
      <c r="N1001" s="89">
        <f t="shared" si="376"/>
        <v>1.899399999999978</v>
      </c>
      <c r="O1001" s="93" t="str">
        <f>'Uitgebreide invoer'!L1001</f>
        <v>Begroeiing volgt bodemverloop</v>
      </c>
      <c r="P1001" s="23">
        <f t="shared" si="377"/>
        <v>0.7</v>
      </c>
      <c r="Q1001" s="24">
        <f t="shared" si="378"/>
        <v>1.7139823618705184E-4</v>
      </c>
      <c r="R1001" s="23">
        <f>'Uitgebreide invoer'!I1001</f>
        <v>0</v>
      </c>
      <c r="S1001" s="23">
        <f t="shared" si="379"/>
        <v>0</v>
      </c>
      <c r="T1001" s="24">
        <f t="shared" si="399"/>
        <v>0.18215273042365054</v>
      </c>
      <c r="U1001" s="23" t="str">
        <f>'Uitgebreide invoer'!J1001</f>
        <v>Nee</v>
      </c>
      <c r="V1001" s="23">
        <f t="shared" si="380"/>
        <v>0.26835270230956731</v>
      </c>
      <c r="W1001" s="23">
        <f t="shared" si="381"/>
        <v>1.8567610095082414</v>
      </c>
      <c r="X1001" s="23">
        <f t="shared" si="382"/>
        <v>0.14452732523753278</v>
      </c>
      <c r="Y1001" s="23">
        <f t="shared" si="383"/>
        <v>2.2258734361992332</v>
      </c>
      <c r="Z1001" s="23">
        <f t="shared" si="384"/>
        <v>4.3806469023330337</v>
      </c>
      <c r="AA1001" s="23">
        <f t="shared" si="385"/>
        <v>0.50811523636241562</v>
      </c>
      <c r="AB1001" s="23">
        <f t="shared" si="386"/>
        <v>1.9575207338896659</v>
      </c>
      <c r="AC1001" s="23">
        <f t="shared" si="387"/>
        <v>2.5127630290579002</v>
      </c>
      <c r="AD1001" s="23">
        <f t="shared" si="388"/>
        <v>391.50414677793316</v>
      </c>
      <c r="AE1001" s="23">
        <f t="shared" si="389"/>
        <v>-0.1</v>
      </c>
      <c r="AF1001" s="46">
        <f t="shared" si="390"/>
        <v>3.2939328476856433E-2</v>
      </c>
      <c r="AG1001" s="23">
        <f t="shared" si="391"/>
        <v>0.67060671523143567</v>
      </c>
      <c r="AH1001" s="23">
        <f t="shared" si="392"/>
        <v>1.7909775448818244</v>
      </c>
      <c r="AI1001" s="155">
        <f t="shared" si="393"/>
        <v>3.3323840055209421E-2</v>
      </c>
      <c r="AJ1001" s="155">
        <f t="shared" si="394"/>
        <v>6.7103120217654397E-2</v>
      </c>
      <c r="AK1001" s="155">
        <f t="shared" si="395"/>
        <v>0.10042696027286382</v>
      </c>
      <c r="AL1001" s="155">
        <f t="shared" si="396"/>
        <v>5.3878018250328994</v>
      </c>
    </row>
    <row r="1002" spans="1:38" s="156" customFormat="1" x14ac:dyDescent="0.35">
      <c r="A1002" s="23">
        <f>'Uitgebreide invoer'!A1002</f>
        <v>698.60000000000628</v>
      </c>
      <c r="B1002" s="23">
        <f>A1003-A1002</f>
        <v>1.3999999999937245</v>
      </c>
      <c r="C1002" s="23">
        <f>'Uitgebreide invoer'!B1002</f>
        <v>0.1</v>
      </c>
      <c r="D1002" s="23" t="str">
        <f>'Uitgebreide invoer'!C1002</f>
        <v>200 - Drijvend fonteinkruid</v>
      </c>
      <c r="E1002" s="23">
        <f>'Uitgebreide invoer'!D1002</f>
        <v>200</v>
      </c>
      <c r="F1002" s="23">
        <f>'Uitgebreide invoer'!E1002</f>
        <v>1.5</v>
      </c>
      <c r="G1002" s="23">
        <f>'Uitgebreide invoer'!F1002</f>
        <v>1.2</v>
      </c>
      <c r="H1002" s="23">
        <f>'Uitgebreide invoer'!G1002</f>
        <v>1.2</v>
      </c>
      <c r="I1002" s="23">
        <f>'Uitgebreide invoer'!H1002</f>
        <v>1</v>
      </c>
      <c r="J1002" s="24">
        <f>J1001+(+H1002-I1002)/(MAX('Invoerblad heterogene watergang'!$H$9:$H$17))*B1002</f>
        <v>1.1997999999999762</v>
      </c>
      <c r="K1002" s="24">
        <f t="shared" si="397"/>
        <v>2.0819129774302643</v>
      </c>
      <c r="L1002" s="79">
        <f t="shared" si="398"/>
        <v>0.88187270918898308</v>
      </c>
      <c r="M1002" s="91">
        <f>'Uitgebreide invoer'!K1002</f>
        <v>100</v>
      </c>
      <c r="N1002" s="89">
        <f t="shared" si="376"/>
        <v>1.8997999999999762</v>
      </c>
      <c r="O1002" s="93" t="str">
        <f>'Uitgebreide invoer'!L1002</f>
        <v>Begroeiing volgt bodemverloop</v>
      </c>
      <c r="P1002" s="23">
        <f t="shared" si="377"/>
        <v>0.7</v>
      </c>
      <c r="Q1002" s="24">
        <f t="shared" si="378"/>
        <v>1.716201723613078E-4</v>
      </c>
      <c r="R1002" s="23">
        <f>'Uitgebreide invoer'!I1002</f>
        <v>0</v>
      </c>
      <c r="S1002" s="23">
        <f t="shared" si="379"/>
        <v>0</v>
      </c>
      <c r="T1002" s="24">
        <f t="shared" si="399"/>
        <v>0.18187270918898313</v>
      </c>
      <c r="U1002" s="23" t="str">
        <f>'Uitgebreide invoer'!J1002</f>
        <v>Nee</v>
      </c>
      <c r="V1002" s="23">
        <f t="shared" si="380"/>
        <v>0.26786377454839039</v>
      </c>
      <c r="W1002" s="23">
        <f t="shared" si="381"/>
        <v>1.8557513785884292</v>
      </c>
      <c r="X1002" s="23">
        <f t="shared" si="382"/>
        <v>0.14434248986097481</v>
      </c>
      <c r="Y1002" s="23">
        <f t="shared" si="383"/>
        <v>2.2247964638452546</v>
      </c>
      <c r="Z1002" s="23">
        <f t="shared" si="384"/>
        <v>4.3796372714132215</v>
      </c>
      <c r="AA1002" s="23">
        <f t="shared" si="385"/>
        <v>0.50798646690833305</v>
      </c>
      <c r="AB1002" s="23">
        <f t="shared" si="386"/>
        <v>1.9569326892968641</v>
      </c>
      <c r="AC1002" s="23">
        <f t="shared" si="387"/>
        <v>2.5060459492019684</v>
      </c>
      <c r="AD1002" s="23">
        <f t="shared" si="388"/>
        <v>391.38653785937282</v>
      </c>
      <c r="AE1002" s="23">
        <f t="shared" si="389"/>
        <v>-0.1</v>
      </c>
      <c r="AF1002" s="46">
        <f t="shared" si="390"/>
        <v>3.2872565579124748E-2</v>
      </c>
      <c r="AG1002" s="23">
        <f t="shared" si="391"/>
        <v>0.67127434420875265</v>
      </c>
      <c r="AH1002" s="23">
        <f t="shared" si="392"/>
        <v>1.7917785245364068</v>
      </c>
      <c r="AI1002" s="155">
        <f t="shared" si="393"/>
        <v>3.3256553164607676E-2</v>
      </c>
      <c r="AJ1002" s="155">
        <f t="shared" si="394"/>
        <v>6.7169825087321083E-2</v>
      </c>
      <c r="AK1002" s="155">
        <f t="shared" si="395"/>
        <v>0.10042637825192877</v>
      </c>
      <c r="AL1002" s="155">
        <f t="shared" si="396"/>
        <v>5.3877934024959639</v>
      </c>
    </row>
    <row r="1003" spans="1:38" s="156" customFormat="1" x14ac:dyDescent="0.35">
      <c r="A1003" s="23">
        <f>MAX('Invoerblad heterogene watergang'!H9:H17)</f>
        <v>700</v>
      </c>
      <c r="B1003" s="23"/>
      <c r="C1003" s="23"/>
      <c r="D1003" s="23"/>
      <c r="E1003" s="23"/>
      <c r="F1003" s="23"/>
      <c r="G1003" s="23"/>
      <c r="H1003" s="23"/>
      <c r="I1003" s="23"/>
      <c r="J1003" s="24"/>
      <c r="K1003" s="24"/>
      <c r="L1003" s="79"/>
      <c r="M1003" s="91"/>
      <c r="N1003" s="89"/>
      <c r="O1003" s="93"/>
      <c r="P1003" s="23"/>
      <c r="Q1003" s="24"/>
      <c r="R1003" s="23"/>
      <c r="S1003" s="23"/>
      <c r="T1003" s="24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46"/>
      <c r="AG1003" s="23"/>
      <c r="AH1003" s="23"/>
    </row>
    <row r="1004" spans="1:38" s="156" customFormat="1" x14ac:dyDescent="0.35">
      <c r="A1004" s="23"/>
      <c r="B1004" s="23"/>
      <c r="C1004" s="23"/>
      <c r="D1004" s="23"/>
      <c r="E1004" s="23"/>
      <c r="F1004" s="23"/>
      <c r="G1004" s="23"/>
      <c r="H1004" s="23"/>
      <c r="I1004" s="23"/>
      <c r="J1004" s="24"/>
      <c r="K1004" s="24"/>
      <c r="L1004" s="79"/>
      <c r="M1004" s="91"/>
      <c r="N1004" s="89"/>
      <c r="O1004" s="89"/>
      <c r="P1004" s="24"/>
      <c r="Q1004" s="24"/>
      <c r="R1004" s="23"/>
      <c r="S1004" s="23"/>
      <c r="T1004" s="24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46"/>
      <c r="AG1004" s="23"/>
      <c r="AH1004" s="23"/>
    </row>
    <row r="1005" spans="1:38" s="156" customFormat="1" x14ac:dyDescent="0.35">
      <c r="A1005" s="23"/>
      <c r="B1005" s="23"/>
      <c r="C1005" s="23"/>
      <c r="D1005" s="23"/>
      <c r="E1005" s="23"/>
      <c r="F1005" s="23"/>
      <c r="G1005" s="23"/>
      <c r="H1005" s="23"/>
      <c r="I1005" s="23"/>
      <c r="J1005" s="24"/>
      <c r="K1005" s="24"/>
      <c r="L1005" s="79"/>
      <c r="M1005" s="91"/>
      <c r="N1005" s="89"/>
      <c r="O1005" s="89"/>
      <c r="P1005" s="24"/>
      <c r="Q1005" s="24"/>
      <c r="R1005" s="23"/>
      <c r="S1005" s="23"/>
      <c r="T1005" s="24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46"/>
      <c r="AG1005" s="23"/>
      <c r="AH1005" s="23"/>
    </row>
    <row r="1006" spans="1:38" s="156" customFormat="1" x14ac:dyDescent="0.35">
      <c r="A1006" s="23"/>
      <c r="B1006" s="23"/>
      <c r="C1006" s="23"/>
      <c r="D1006" s="23"/>
      <c r="E1006" s="23"/>
      <c r="F1006" s="23"/>
      <c r="G1006" s="23"/>
      <c r="H1006" s="23"/>
      <c r="I1006" s="23"/>
      <c r="J1006" s="24"/>
      <c r="K1006" s="24"/>
      <c r="L1006" s="79"/>
      <c r="M1006" s="91"/>
      <c r="N1006" s="89"/>
      <c r="O1006" s="89"/>
      <c r="P1006" s="24"/>
      <c r="Q1006" s="24"/>
      <c r="R1006" s="23"/>
      <c r="S1006" s="23"/>
      <c r="T1006" s="24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46"/>
      <c r="AG1006" s="23"/>
      <c r="AH1006" s="23"/>
    </row>
    <row r="1007" spans="1:38" s="156" customFormat="1" x14ac:dyDescent="0.35">
      <c r="A1007" s="23"/>
      <c r="B1007" s="23"/>
      <c r="C1007" s="23"/>
      <c r="D1007" s="23"/>
      <c r="E1007" s="23"/>
      <c r="F1007" s="23"/>
      <c r="G1007" s="23"/>
      <c r="H1007" s="23"/>
      <c r="I1007" s="23"/>
      <c r="J1007" s="24"/>
      <c r="K1007" s="24"/>
      <c r="L1007" s="79"/>
      <c r="M1007" s="91"/>
      <c r="N1007" s="89"/>
      <c r="O1007" s="89"/>
      <c r="P1007" s="24"/>
      <c r="Q1007" s="24"/>
      <c r="R1007" s="23"/>
      <c r="S1007" s="23"/>
      <c r="T1007" s="24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46"/>
      <c r="AG1007" s="23"/>
      <c r="AH1007" s="23"/>
    </row>
    <row r="1008" spans="1:38" s="156" customFormat="1" x14ac:dyDescent="0.35">
      <c r="A1008" s="23"/>
      <c r="B1008" s="23"/>
      <c r="C1008" s="23"/>
      <c r="D1008" s="23"/>
      <c r="E1008" s="23"/>
      <c r="F1008" s="23"/>
      <c r="G1008" s="23"/>
      <c r="H1008" s="23"/>
      <c r="I1008" s="23"/>
      <c r="J1008" s="24"/>
      <c r="K1008" s="24"/>
      <c r="L1008" s="79"/>
      <c r="M1008" s="91"/>
      <c r="N1008" s="89"/>
      <c r="O1008" s="89"/>
      <c r="P1008" s="24"/>
      <c r="Q1008" s="24"/>
      <c r="R1008" s="23"/>
      <c r="S1008" s="23"/>
      <c r="T1008" s="24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46"/>
      <c r="AG1008" s="23"/>
      <c r="AH1008" s="23"/>
    </row>
    <row r="1009" spans="1:34" s="156" customFormat="1" x14ac:dyDescent="0.35">
      <c r="A1009" s="23"/>
      <c r="B1009" s="23"/>
      <c r="C1009" s="23"/>
      <c r="D1009" s="23"/>
      <c r="E1009" s="23"/>
      <c r="F1009" s="23"/>
      <c r="G1009" s="23"/>
      <c r="H1009" s="23"/>
      <c r="I1009" s="23"/>
      <c r="J1009" s="24"/>
      <c r="K1009" s="24"/>
      <c r="L1009" s="79"/>
      <c r="M1009" s="91"/>
      <c r="N1009" s="89"/>
      <c r="O1009" s="89"/>
      <c r="P1009" s="24"/>
      <c r="Q1009" s="24"/>
      <c r="R1009" s="23"/>
      <c r="S1009" s="23"/>
      <c r="T1009" s="24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46"/>
      <c r="AG1009" s="23"/>
      <c r="AH1009" s="23"/>
    </row>
    <row r="1010" spans="1:34" s="156" customFormat="1" x14ac:dyDescent="0.35">
      <c r="A1010" s="23"/>
      <c r="B1010" s="23"/>
      <c r="C1010" s="23"/>
      <c r="D1010" s="23"/>
      <c r="E1010" s="23"/>
      <c r="F1010" s="23"/>
      <c r="G1010" s="23"/>
      <c r="H1010" s="23"/>
      <c r="I1010" s="23"/>
      <c r="J1010" s="24"/>
      <c r="K1010" s="24"/>
      <c r="L1010" s="79"/>
      <c r="M1010" s="91"/>
      <c r="N1010" s="89"/>
      <c r="O1010" s="89"/>
      <c r="P1010" s="24"/>
      <c r="Q1010" s="24"/>
      <c r="R1010" s="23"/>
      <c r="S1010" s="23"/>
      <c r="T1010" s="24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46"/>
      <c r="AG1010" s="23"/>
      <c r="AH1010" s="23"/>
    </row>
    <row r="1011" spans="1:34" s="156" customFormat="1" x14ac:dyDescent="0.35">
      <c r="A1011" s="23"/>
      <c r="B1011" s="23"/>
      <c r="C1011" s="23"/>
      <c r="D1011" s="23"/>
      <c r="E1011" s="23"/>
      <c r="F1011" s="23"/>
      <c r="G1011" s="23"/>
      <c r="H1011" s="23"/>
      <c r="I1011" s="23"/>
      <c r="J1011" s="24"/>
      <c r="K1011" s="24"/>
      <c r="L1011" s="79"/>
      <c r="M1011" s="91"/>
      <c r="N1011" s="89"/>
      <c r="O1011" s="89"/>
      <c r="P1011" s="24"/>
      <c r="Q1011" s="24"/>
      <c r="R1011" s="23"/>
      <c r="S1011" s="23"/>
      <c r="T1011" s="24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46"/>
      <c r="AG1011" s="23"/>
      <c r="AH1011" s="23"/>
    </row>
    <row r="1012" spans="1:34" s="156" customFormat="1" x14ac:dyDescent="0.35">
      <c r="A1012" s="23"/>
      <c r="B1012" s="23"/>
      <c r="C1012" s="23"/>
      <c r="D1012" s="23"/>
      <c r="E1012" s="23"/>
      <c r="F1012" s="23"/>
      <c r="G1012" s="23"/>
      <c r="H1012" s="23"/>
      <c r="I1012" s="23"/>
      <c r="J1012" s="24"/>
      <c r="K1012" s="24"/>
      <c r="L1012" s="79"/>
      <c r="M1012" s="91"/>
      <c r="N1012" s="89"/>
      <c r="O1012" s="89"/>
      <c r="P1012" s="24"/>
      <c r="Q1012" s="24"/>
      <c r="R1012" s="23"/>
      <c r="S1012" s="23"/>
      <c r="T1012" s="24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46"/>
      <c r="AG1012" s="23"/>
      <c r="AH1012" s="23"/>
    </row>
    <row r="1013" spans="1:34" s="156" customFormat="1" x14ac:dyDescent="0.35">
      <c r="A1013" s="23"/>
      <c r="B1013" s="23"/>
      <c r="C1013" s="23"/>
      <c r="D1013" s="23"/>
      <c r="E1013" s="23"/>
      <c r="F1013" s="23"/>
      <c r="G1013" s="23"/>
      <c r="H1013" s="23"/>
      <c r="I1013" s="23"/>
      <c r="J1013" s="24"/>
      <c r="K1013" s="24"/>
      <c r="L1013" s="79"/>
      <c r="M1013" s="91"/>
      <c r="N1013" s="89"/>
      <c r="O1013" s="89"/>
      <c r="P1013" s="24"/>
      <c r="Q1013" s="24"/>
      <c r="R1013" s="23"/>
      <c r="S1013" s="23"/>
      <c r="T1013" s="24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46"/>
      <c r="AG1013" s="23"/>
      <c r="AH1013" s="23"/>
    </row>
    <row r="1014" spans="1:34" s="156" customFormat="1" x14ac:dyDescent="0.35">
      <c r="A1014" s="23"/>
      <c r="B1014" s="23"/>
      <c r="C1014" s="23"/>
      <c r="D1014" s="23"/>
      <c r="E1014" s="23"/>
      <c r="F1014" s="23"/>
      <c r="G1014" s="23"/>
      <c r="H1014" s="23"/>
      <c r="I1014" s="23"/>
      <c r="J1014" s="24"/>
      <c r="K1014" s="24"/>
      <c r="L1014" s="79"/>
      <c r="M1014" s="91"/>
      <c r="N1014" s="89"/>
      <c r="O1014" s="89"/>
      <c r="P1014" s="24"/>
      <c r="Q1014" s="24"/>
      <c r="R1014" s="23"/>
      <c r="S1014" s="23"/>
      <c r="T1014" s="24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46"/>
      <c r="AG1014" s="23"/>
      <c r="AH1014" s="23"/>
    </row>
    <row r="1015" spans="1:34" s="156" customFormat="1" x14ac:dyDescent="0.35">
      <c r="A1015" s="23"/>
      <c r="B1015" s="23"/>
      <c r="C1015" s="23"/>
      <c r="D1015" s="23"/>
      <c r="E1015" s="23"/>
      <c r="F1015" s="23"/>
      <c r="G1015" s="23"/>
      <c r="H1015" s="23"/>
      <c r="I1015" s="23"/>
      <c r="J1015" s="24"/>
      <c r="K1015" s="24"/>
      <c r="L1015" s="79"/>
      <c r="M1015" s="91"/>
      <c r="N1015" s="89"/>
      <c r="O1015" s="89"/>
      <c r="P1015" s="24"/>
      <c r="Q1015" s="24"/>
      <c r="R1015" s="23"/>
      <c r="S1015" s="23"/>
      <c r="T1015" s="24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46"/>
      <c r="AG1015" s="23"/>
      <c r="AH1015" s="23"/>
    </row>
    <row r="1016" spans="1:34" s="156" customFormat="1" x14ac:dyDescent="0.35">
      <c r="A1016" s="23"/>
      <c r="B1016" s="23"/>
      <c r="C1016" s="23"/>
      <c r="D1016" s="23"/>
      <c r="E1016" s="23"/>
      <c r="F1016" s="23"/>
      <c r="G1016" s="23"/>
      <c r="H1016" s="23"/>
      <c r="I1016" s="23"/>
      <c r="J1016" s="24"/>
      <c r="K1016" s="24"/>
      <c r="L1016" s="79"/>
      <c r="M1016" s="91"/>
      <c r="N1016" s="89"/>
      <c r="O1016" s="89"/>
      <c r="P1016" s="24"/>
      <c r="Q1016" s="24"/>
      <c r="R1016" s="23"/>
      <c r="S1016" s="23"/>
      <c r="T1016" s="24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46"/>
      <c r="AG1016" s="23"/>
      <c r="AH1016" s="23"/>
    </row>
    <row r="1017" spans="1:34" s="156" customFormat="1" x14ac:dyDescent="0.35">
      <c r="A1017" s="23"/>
      <c r="B1017" s="23"/>
      <c r="C1017" s="23"/>
      <c r="D1017" s="23"/>
      <c r="E1017" s="23"/>
      <c r="F1017" s="23"/>
      <c r="G1017" s="23"/>
      <c r="H1017" s="23"/>
      <c r="I1017" s="23"/>
      <c r="J1017" s="24"/>
      <c r="K1017" s="24"/>
      <c r="L1017" s="79"/>
      <c r="M1017" s="91"/>
      <c r="N1017" s="89"/>
      <c r="O1017" s="89"/>
      <c r="P1017" s="24"/>
      <c r="Q1017" s="24"/>
      <c r="R1017" s="23"/>
      <c r="S1017" s="23"/>
      <c r="T1017" s="24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46"/>
      <c r="AG1017" s="23"/>
      <c r="AH1017" s="23"/>
    </row>
    <row r="1018" spans="1:34" s="156" customFormat="1" x14ac:dyDescent="0.35">
      <c r="A1018" s="23"/>
      <c r="B1018" s="23"/>
      <c r="C1018" s="23"/>
      <c r="D1018" s="23"/>
      <c r="E1018" s="23"/>
      <c r="F1018" s="23"/>
      <c r="G1018" s="23"/>
      <c r="H1018" s="23"/>
      <c r="I1018" s="23"/>
      <c r="J1018" s="24"/>
      <c r="K1018" s="24"/>
      <c r="L1018" s="79"/>
      <c r="M1018" s="91"/>
      <c r="N1018" s="89"/>
      <c r="O1018" s="89"/>
      <c r="P1018" s="24"/>
      <c r="Q1018" s="24"/>
      <c r="R1018" s="23"/>
      <c r="S1018" s="23"/>
      <c r="T1018" s="24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46"/>
      <c r="AG1018" s="23"/>
      <c r="AH1018" s="23"/>
    </row>
    <row r="1019" spans="1:34" s="156" customFormat="1" x14ac:dyDescent="0.35">
      <c r="A1019" s="23"/>
      <c r="B1019" s="23"/>
      <c r="C1019" s="23"/>
      <c r="D1019" s="23"/>
      <c r="E1019" s="23"/>
      <c r="F1019" s="23"/>
      <c r="G1019" s="23"/>
      <c r="H1019" s="23"/>
      <c r="I1019" s="23"/>
      <c r="J1019" s="24"/>
      <c r="K1019" s="24"/>
      <c r="L1019" s="79"/>
      <c r="M1019" s="91"/>
      <c r="N1019" s="89"/>
      <c r="O1019" s="89"/>
      <c r="P1019" s="24"/>
      <c r="Q1019" s="24"/>
      <c r="R1019" s="23"/>
      <c r="S1019" s="23"/>
      <c r="T1019" s="24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46"/>
      <c r="AG1019" s="23"/>
      <c r="AH1019" s="23"/>
    </row>
    <row r="1020" spans="1:34" s="156" customFormat="1" x14ac:dyDescent="0.35">
      <c r="A1020" s="23"/>
      <c r="B1020" s="23"/>
      <c r="C1020" s="23"/>
      <c r="D1020" s="23"/>
      <c r="E1020" s="23"/>
      <c r="F1020" s="23"/>
      <c r="G1020" s="23"/>
      <c r="H1020" s="23"/>
      <c r="I1020" s="23"/>
      <c r="J1020" s="24"/>
      <c r="K1020" s="24"/>
      <c r="L1020" s="79"/>
      <c r="M1020" s="91"/>
      <c r="N1020" s="89"/>
      <c r="O1020" s="89"/>
      <c r="P1020" s="24"/>
      <c r="Q1020" s="24"/>
      <c r="R1020" s="23"/>
      <c r="S1020" s="23"/>
      <c r="T1020" s="24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46"/>
      <c r="AG1020" s="23"/>
      <c r="AH1020" s="23"/>
    </row>
    <row r="1021" spans="1:34" s="156" customFormat="1" x14ac:dyDescent="0.35">
      <c r="A1021" s="23"/>
      <c r="B1021" s="23"/>
      <c r="C1021" s="23"/>
      <c r="D1021" s="23"/>
      <c r="E1021" s="23"/>
      <c r="F1021" s="23"/>
      <c r="G1021" s="23"/>
      <c r="H1021" s="23"/>
      <c r="I1021" s="23"/>
      <c r="J1021" s="24"/>
      <c r="K1021" s="24"/>
      <c r="L1021" s="79"/>
      <c r="M1021" s="91"/>
      <c r="N1021" s="89"/>
      <c r="O1021" s="89"/>
      <c r="P1021" s="24"/>
      <c r="Q1021" s="24"/>
      <c r="R1021" s="23"/>
      <c r="S1021" s="23"/>
      <c r="T1021" s="24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46"/>
      <c r="AG1021" s="23"/>
      <c r="AH1021" s="23"/>
    </row>
    <row r="1022" spans="1:34" s="156" customFormat="1" x14ac:dyDescent="0.35">
      <c r="A1022" s="23"/>
      <c r="B1022" s="23"/>
      <c r="C1022" s="23"/>
      <c r="D1022" s="23"/>
      <c r="E1022" s="23"/>
      <c r="F1022" s="23"/>
      <c r="G1022" s="23"/>
      <c r="H1022" s="23"/>
      <c r="I1022" s="23"/>
      <c r="J1022" s="24"/>
      <c r="K1022" s="24"/>
      <c r="L1022" s="79"/>
      <c r="M1022" s="91"/>
      <c r="N1022" s="89"/>
      <c r="O1022" s="89"/>
      <c r="P1022" s="24"/>
      <c r="Q1022" s="24"/>
      <c r="R1022" s="23"/>
      <c r="S1022" s="23"/>
      <c r="T1022" s="24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46"/>
      <c r="AG1022" s="23"/>
      <c r="AH1022" s="23"/>
    </row>
    <row r="1023" spans="1:34" s="156" customFormat="1" x14ac:dyDescent="0.35">
      <c r="A1023" s="23"/>
      <c r="B1023" s="23"/>
      <c r="C1023" s="23"/>
      <c r="D1023" s="23"/>
      <c r="E1023" s="23"/>
      <c r="F1023" s="23"/>
      <c r="G1023" s="23"/>
      <c r="H1023" s="23"/>
      <c r="I1023" s="23"/>
      <c r="J1023" s="24"/>
      <c r="K1023" s="24"/>
      <c r="L1023" s="79"/>
      <c r="M1023" s="91"/>
      <c r="N1023" s="89"/>
      <c r="O1023" s="89"/>
      <c r="P1023" s="24"/>
      <c r="Q1023" s="24"/>
      <c r="R1023" s="23"/>
      <c r="S1023" s="23"/>
      <c r="T1023" s="24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46"/>
      <c r="AG1023" s="23"/>
      <c r="AH1023" s="23"/>
    </row>
    <row r="1024" spans="1:34" s="156" customFormat="1" x14ac:dyDescent="0.35">
      <c r="A1024" s="23"/>
      <c r="B1024" s="23"/>
      <c r="C1024" s="23"/>
      <c r="D1024" s="23"/>
      <c r="E1024" s="23"/>
      <c r="F1024" s="23"/>
      <c r="G1024" s="23"/>
      <c r="H1024" s="23"/>
      <c r="I1024" s="23"/>
      <c r="J1024" s="24"/>
      <c r="K1024" s="24"/>
      <c r="L1024" s="79"/>
      <c r="M1024" s="91"/>
      <c r="N1024" s="89"/>
      <c r="O1024" s="89"/>
      <c r="P1024" s="24"/>
      <c r="Q1024" s="24"/>
      <c r="R1024" s="23"/>
      <c r="S1024" s="23"/>
      <c r="T1024" s="24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46"/>
      <c r="AG1024" s="23"/>
      <c r="AH1024" s="23"/>
    </row>
    <row r="1025" spans="1:34" s="156" customFormat="1" x14ac:dyDescent="0.35">
      <c r="A1025" s="23"/>
      <c r="B1025" s="23"/>
      <c r="C1025" s="23"/>
      <c r="D1025" s="23"/>
      <c r="E1025" s="23"/>
      <c r="F1025" s="23"/>
      <c r="G1025" s="23"/>
      <c r="H1025" s="23"/>
      <c r="I1025" s="23"/>
      <c r="J1025" s="24"/>
      <c r="K1025" s="24"/>
      <c r="L1025" s="79"/>
      <c r="M1025" s="91"/>
      <c r="N1025" s="89"/>
      <c r="O1025" s="89"/>
      <c r="P1025" s="24"/>
      <c r="Q1025" s="24"/>
      <c r="R1025" s="23"/>
      <c r="S1025" s="23"/>
      <c r="T1025" s="24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46"/>
      <c r="AG1025" s="23"/>
      <c r="AH1025" s="23"/>
    </row>
    <row r="1026" spans="1:34" s="156" customFormat="1" x14ac:dyDescent="0.35">
      <c r="A1026" s="23"/>
      <c r="B1026" s="23"/>
      <c r="C1026" s="23"/>
      <c r="D1026" s="23"/>
      <c r="E1026" s="23"/>
      <c r="F1026" s="23"/>
      <c r="G1026" s="23"/>
      <c r="H1026" s="23"/>
      <c r="I1026" s="23"/>
      <c r="J1026" s="24"/>
      <c r="K1026" s="24"/>
      <c r="L1026" s="79"/>
      <c r="M1026" s="91"/>
      <c r="N1026" s="89"/>
      <c r="O1026" s="89"/>
      <c r="P1026" s="24"/>
      <c r="Q1026" s="24"/>
      <c r="R1026" s="23"/>
      <c r="S1026" s="23"/>
      <c r="T1026" s="24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46"/>
      <c r="AG1026" s="23"/>
      <c r="AH1026" s="23"/>
    </row>
    <row r="1027" spans="1:34" s="156" customFormat="1" x14ac:dyDescent="0.35">
      <c r="A1027" s="23"/>
      <c r="B1027" s="23"/>
      <c r="C1027" s="23"/>
      <c r="D1027" s="23"/>
      <c r="E1027" s="23"/>
      <c r="F1027" s="23"/>
      <c r="G1027" s="23"/>
      <c r="H1027" s="23"/>
      <c r="I1027" s="23"/>
      <c r="J1027" s="24"/>
      <c r="K1027" s="24"/>
      <c r="L1027" s="79"/>
      <c r="M1027" s="91"/>
      <c r="N1027" s="89"/>
      <c r="O1027" s="89"/>
      <c r="P1027" s="24"/>
      <c r="Q1027" s="24"/>
      <c r="R1027" s="23"/>
      <c r="S1027" s="23"/>
      <c r="T1027" s="24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46"/>
      <c r="AG1027" s="23"/>
      <c r="AH1027" s="23"/>
    </row>
    <row r="1028" spans="1:34" s="156" customFormat="1" x14ac:dyDescent="0.35">
      <c r="A1028" s="23"/>
      <c r="B1028" s="23"/>
      <c r="C1028" s="23"/>
      <c r="D1028" s="23"/>
      <c r="E1028" s="23"/>
      <c r="F1028" s="23"/>
      <c r="G1028" s="23"/>
      <c r="H1028" s="23"/>
      <c r="I1028" s="23"/>
      <c r="J1028" s="24"/>
      <c r="K1028" s="24"/>
      <c r="L1028" s="79"/>
      <c r="M1028" s="91"/>
      <c r="N1028" s="89"/>
      <c r="O1028" s="89"/>
      <c r="P1028" s="24"/>
      <c r="Q1028" s="24"/>
      <c r="R1028" s="23"/>
      <c r="S1028" s="23"/>
      <c r="T1028" s="24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46"/>
      <c r="AG1028" s="23"/>
      <c r="AH1028" s="23"/>
    </row>
    <row r="1029" spans="1:34" s="156" customFormat="1" x14ac:dyDescent="0.35">
      <c r="A1029" s="23"/>
      <c r="B1029" s="23"/>
      <c r="C1029" s="23"/>
      <c r="D1029" s="23"/>
      <c r="E1029" s="23"/>
      <c r="F1029" s="23"/>
      <c r="G1029" s="23"/>
      <c r="H1029" s="23"/>
      <c r="I1029" s="23"/>
      <c r="J1029" s="24"/>
      <c r="K1029" s="24"/>
      <c r="L1029" s="79"/>
      <c r="M1029" s="91"/>
      <c r="N1029" s="89"/>
      <c r="O1029" s="89"/>
      <c r="P1029" s="24"/>
      <c r="Q1029" s="24"/>
      <c r="R1029" s="23"/>
      <c r="S1029" s="23"/>
      <c r="T1029" s="24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46"/>
      <c r="AG1029" s="23"/>
      <c r="AH1029" s="23"/>
    </row>
    <row r="1030" spans="1:34" s="156" customFormat="1" x14ac:dyDescent="0.35">
      <c r="A1030" s="23"/>
      <c r="B1030" s="23"/>
      <c r="C1030" s="23"/>
      <c r="D1030" s="23"/>
      <c r="E1030" s="23"/>
      <c r="F1030" s="23"/>
      <c r="G1030" s="23"/>
      <c r="H1030" s="23"/>
      <c r="I1030" s="23"/>
      <c r="J1030" s="24"/>
      <c r="K1030" s="24"/>
      <c r="L1030" s="79"/>
      <c r="M1030" s="91"/>
      <c r="N1030" s="89"/>
      <c r="O1030" s="89"/>
      <c r="P1030" s="24"/>
      <c r="Q1030" s="24"/>
      <c r="R1030" s="23"/>
      <c r="S1030" s="23"/>
      <c r="T1030" s="24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46"/>
      <c r="AG1030" s="23"/>
      <c r="AH1030" s="23"/>
    </row>
    <row r="1031" spans="1:34" s="156" customFormat="1" x14ac:dyDescent="0.35">
      <c r="A1031" s="23"/>
      <c r="B1031" s="23"/>
      <c r="C1031" s="23"/>
      <c r="D1031" s="23"/>
      <c r="E1031" s="23"/>
      <c r="F1031" s="23"/>
      <c r="G1031" s="23"/>
      <c r="H1031" s="23"/>
      <c r="I1031" s="23"/>
      <c r="J1031" s="24"/>
      <c r="K1031" s="24"/>
      <c r="L1031" s="79"/>
      <c r="M1031" s="91"/>
      <c r="N1031" s="89"/>
      <c r="O1031" s="89"/>
      <c r="P1031" s="24"/>
      <c r="Q1031" s="24"/>
      <c r="R1031" s="23"/>
      <c r="S1031" s="23"/>
      <c r="T1031" s="24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46"/>
      <c r="AG1031" s="23"/>
      <c r="AH1031" s="23"/>
    </row>
    <row r="1032" spans="1:34" s="156" customFormat="1" x14ac:dyDescent="0.35">
      <c r="A1032" s="23"/>
      <c r="B1032" s="23"/>
      <c r="C1032" s="23"/>
      <c r="D1032" s="23"/>
      <c r="E1032" s="23"/>
      <c r="F1032" s="23"/>
      <c r="G1032" s="23"/>
      <c r="H1032" s="23"/>
      <c r="I1032" s="23"/>
      <c r="J1032" s="24"/>
      <c r="K1032" s="24"/>
      <c r="L1032" s="79"/>
      <c r="M1032" s="91"/>
      <c r="N1032" s="89"/>
      <c r="O1032" s="89"/>
      <c r="P1032" s="24"/>
      <c r="Q1032" s="24"/>
      <c r="R1032" s="23"/>
      <c r="S1032" s="23"/>
      <c r="T1032" s="24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46"/>
      <c r="AG1032" s="23"/>
      <c r="AH1032" s="23"/>
    </row>
    <row r="1033" spans="1:34" s="156" customFormat="1" x14ac:dyDescent="0.35">
      <c r="A1033" s="23"/>
      <c r="B1033" s="23"/>
      <c r="C1033" s="23"/>
      <c r="D1033" s="23"/>
      <c r="E1033" s="23"/>
      <c r="F1033" s="23"/>
      <c r="G1033" s="23"/>
      <c r="H1033" s="23"/>
      <c r="I1033" s="23"/>
      <c r="J1033" s="24"/>
      <c r="K1033" s="24"/>
      <c r="L1033" s="79"/>
      <c r="M1033" s="91"/>
      <c r="N1033" s="89"/>
      <c r="O1033" s="89"/>
      <c r="P1033" s="24"/>
      <c r="Q1033" s="24"/>
      <c r="R1033" s="23"/>
      <c r="S1033" s="23"/>
      <c r="T1033" s="24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46"/>
      <c r="AG1033" s="23"/>
      <c r="AH1033" s="23"/>
    </row>
    <row r="1034" spans="1:34" s="156" customFormat="1" x14ac:dyDescent="0.35">
      <c r="A1034" s="23"/>
      <c r="B1034" s="23"/>
      <c r="C1034" s="23"/>
      <c r="D1034" s="23"/>
      <c r="E1034" s="23"/>
      <c r="F1034" s="23"/>
      <c r="G1034" s="23"/>
      <c r="H1034" s="23"/>
      <c r="I1034" s="23"/>
      <c r="J1034" s="24"/>
      <c r="K1034" s="24"/>
      <c r="L1034" s="79"/>
      <c r="M1034" s="91"/>
      <c r="N1034" s="89"/>
      <c r="O1034" s="89"/>
      <c r="P1034" s="24"/>
      <c r="Q1034" s="24"/>
      <c r="R1034" s="23"/>
      <c r="S1034" s="23"/>
      <c r="T1034" s="24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46"/>
      <c r="AG1034" s="23"/>
      <c r="AH1034" s="23"/>
    </row>
    <row r="1035" spans="1:34" s="156" customFormat="1" x14ac:dyDescent="0.35">
      <c r="A1035" s="23"/>
      <c r="B1035" s="23"/>
      <c r="C1035" s="23"/>
      <c r="D1035" s="23"/>
      <c r="E1035" s="23"/>
      <c r="F1035" s="23"/>
      <c r="G1035" s="23"/>
      <c r="H1035" s="23"/>
      <c r="I1035" s="23"/>
      <c r="J1035" s="24"/>
      <c r="K1035" s="24"/>
      <c r="L1035" s="79"/>
      <c r="M1035" s="91"/>
      <c r="N1035" s="89"/>
      <c r="O1035" s="89"/>
      <c r="P1035" s="24"/>
      <c r="Q1035" s="24"/>
      <c r="R1035" s="23"/>
      <c r="S1035" s="23"/>
      <c r="T1035" s="24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46"/>
      <c r="AG1035" s="23"/>
      <c r="AH1035" s="23"/>
    </row>
    <row r="1036" spans="1:34" s="156" customFormat="1" x14ac:dyDescent="0.35">
      <c r="A1036" s="23"/>
      <c r="B1036" s="23"/>
      <c r="C1036" s="23"/>
      <c r="D1036" s="23"/>
      <c r="E1036" s="23"/>
      <c r="F1036" s="23"/>
      <c r="G1036" s="23"/>
      <c r="H1036" s="23"/>
      <c r="I1036" s="23"/>
      <c r="J1036" s="24"/>
      <c r="K1036" s="24"/>
      <c r="L1036" s="79"/>
      <c r="M1036" s="91"/>
      <c r="N1036" s="89"/>
      <c r="O1036" s="89"/>
      <c r="P1036" s="24"/>
      <c r="Q1036" s="24"/>
      <c r="R1036" s="23"/>
      <c r="S1036" s="23"/>
      <c r="T1036" s="24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46"/>
      <c r="AG1036" s="23"/>
      <c r="AH1036" s="23"/>
    </row>
    <row r="1037" spans="1:34" s="156" customFormat="1" x14ac:dyDescent="0.35">
      <c r="A1037" s="23"/>
      <c r="B1037" s="23"/>
      <c r="C1037" s="23"/>
      <c r="D1037" s="23"/>
      <c r="E1037" s="23"/>
      <c r="F1037" s="23"/>
      <c r="G1037" s="23"/>
      <c r="H1037" s="23"/>
      <c r="I1037" s="23"/>
      <c r="J1037" s="24"/>
      <c r="K1037" s="24"/>
      <c r="L1037" s="79"/>
      <c r="M1037" s="91"/>
      <c r="N1037" s="89"/>
      <c r="O1037" s="89"/>
      <c r="P1037" s="24"/>
      <c r="Q1037" s="24"/>
      <c r="R1037" s="23"/>
      <c r="S1037" s="23"/>
      <c r="T1037" s="24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46"/>
      <c r="AG1037" s="23"/>
      <c r="AH1037" s="23"/>
    </row>
    <row r="1038" spans="1:34" s="156" customFormat="1" x14ac:dyDescent="0.35">
      <c r="A1038" s="23"/>
      <c r="B1038" s="23"/>
      <c r="C1038" s="23"/>
      <c r="D1038" s="23"/>
      <c r="E1038" s="23"/>
      <c r="F1038" s="23"/>
      <c r="G1038" s="23"/>
      <c r="H1038" s="23"/>
      <c r="I1038" s="23"/>
      <c r="J1038" s="24"/>
      <c r="K1038" s="24"/>
      <c r="L1038" s="79"/>
      <c r="M1038" s="91"/>
      <c r="N1038" s="89"/>
      <c r="O1038" s="89"/>
      <c r="P1038" s="24"/>
      <c r="Q1038" s="24"/>
      <c r="R1038" s="23"/>
      <c r="S1038" s="23"/>
      <c r="T1038" s="24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46"/>
      <c r="AG1038" s="23"/>
      <c r="AH1038" s="23"/>
    </row>
    <row r="1039" spans="1:34" s="156" customFormat="1" x14ac:dyDescent="0.35">
      <c r="A1039" s="23"/>
      <c r="B1039" s="23"/>
      <c r="C1039" s="23"/>
      <c r="D1039" s="23"/>
      <c r="E1039" s="23"/>
      <c r="F1039" s="23"/>
      <c r="G1039" s="23"/>
      <c r="H1039" s="23"/>
      <c r="I1039" s="23"/>
      <c r="J1039" s="24"/>
      <c r="K1039" s="24"/>
      <c r="L1039" s="79"/>
      <c r="M1039" s="91"/>
      <c r="N1039" s="89"/>
      <c r="O1039" s="89"/>
      <c r="P1039" s="24"/>
      <c r="Q1039" s="24"/>
      <c r="R1039" s="23"/>
      <c r="S1039" s="23"/>
      <c r="T1039" s="24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46"/>
      <c r="AG1039" s="23"/>
      <c r="AH1039" s="23"/>
    </row>
    <row r="1040" spans="1:34" s="156" customFormat="1" x14ac:dyDescent="0.35">
      <c r="A1040" s="23"/>
      <c r="B1040" s="23"/>
      <c r="C1040" s="23"/>
      <c r="D1040" s="23"/>
      <c r="E1040" s="23"/>
      <c r="F1040" s="23"/>
      <c r="G1040" s="23"/>
      <c r="H1040" s="23"/>
      <c r="I1040" s="23"/>
      <c r="J1040" s="24"/>
      <c r="K1040" s="24"/>
      <c r="L1040" s="79"/>
      <c r="M1040" s="91"/>
      <c r="N1040" s="89"/>
      <c r="O1040" s="89"/>
      <c r="P1040" s="24"/>
      <c r="Q1040" s="24"/>
      <c r="R1040" s="23"/>
      <c r="S1040" s="23"/>
      <c r="T1040" s="24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46"/>
      <c r="AG1040" s="23"/>
      <c r="AH1040" s="23"/>
    </row>
    <row r="1041" spans="1:34" s="156" customFormat="1" x14ac:dyDescent="0.35">
      <c r="A1041" s="23"/>
      <c r="B1041" s="23"/>
      <c r="C1041" s="23"/>
      <c r="D1041" s="23"/>
      <c r="E1041" s="23"/>
      <c r="F1041" s="23"/>
      <c r="G1041" s="23"/>
      <c r="H1041" s="23"/>
      <c r="I1041" s="23"/>
      <c r="J1041" s="24"/>
      <c r="K1041" s="24"/>
      <c r="L1041" s="79"/>
      <c r="M1041" s="91"/>
      <c r="N1041" s="89"/>
      <c r="O1041" s="89"/>
      <c r="P1041" s="24"/>
      <c r="Q1041" s="24"/>
      <c r="R1041" s="23"/>
      <c r="S1041" s="23"/>
      <c r="T1041" s="24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46"/>
      <c r="AG1041" s="23"/>
      <c r="AH1041" s="23"/>
    </row>
    <row r="1042" spans="1:34" s="156" customFormat="1" x14ac:dyDescent="0.35">
      <c r="A1042" s="23"/>
      <c r="B1042" s="23"/>
      <c r="C1042" s="23"/>
      <c r="D1042" s="23"/>
      <c r="E1042" s="23"/>
      <c r="F1042" s="23"/>
      <c r="G1042" s="23"/>
      <c r="H1042" s="23"/>
      <c r="I1042" s="23"/>
      <c r="J1042" s="24"/>
      <c r="K1042" s="24"/>
      <c r="L1042" s="79"/>
      <c r="M1042" s="91"/>
      <c r="N1042" s="89"/>
      <c r="O1042" s="89"/>
      <c r="P1042" s="24"/>
      <c r="Q1042" s="24"/>
      <c r="R1042" s="23"/>
      <c r="S1042" s="23"/>
      <c r="T1042" s="24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46"/>
      <c r="AG1042" s="23"/>
      <c r="AH1042" s="23"/>
    </row>
    <row r="1043" spans="1:34" s="156" customFormat="1" x14ac:dyDescent="0.35">
      <c r="A1043" s="23"/>
      <c r="B1043" s="23"/>
      <c r="C1043" s="23"/>
      <c r="D1043" s="23"/>
      <c r="E1043" s="23"/>
      <c r="F1043" s="23"/>
      <c r="G1043" s="23"/>
      <c r="H1043" s="23"/>
      <c r="I1043" s="23"/>
      <c r="J1043" s="24"/>
      <c r="K1043" s="24"/>
      <c r="L1043" s="79"/>
      <c r="M1043" s="91"/>
      <c r="N1043" s="89"/>
      <c r="O1043" s="89"/>
      <c r="P1043" s="24"/>
      <c r="Q1043" s="24"/>
      <c r="R1043" s="23"/>
      <c r="S1043" s="23"/>
      <c r="T1043" s="24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46"/>
      <c r="AG1043" s="23"/>
      <c r="AH1043" s="23"/>
    </row>
    <row r="1044" spans="1:34" s="156" customFormat="1" x14ac:dyDescent="0.35">
      <c r="A1044" s="23"/>
      <c r="B1044" s="23"/>
      <c r="C1044" s="23"/>
      <c r="D1044" s="23"/>
      <c r="E1044" s="23"/>
      <c r="F1044" s="23"/>
      <c r="G1044" s="23"/>
      <c r="H1044" s="23"/>
      <c r="I1044" s="23"/>
      <c r="J1044" s="24"/>
      <c r="K1044" s="24"/>
      <c r="L1044" s="79"/>
      <c r="M1044" s="91"/>
      <c r="N1044" s="89"/>
      <c r="O1044" s="89"/>
      <c r="P1044" s="24"/>
      <c r="Q1044" s="24"/>
      <c r="R1044" s="23"/>
      <c r="S1044" s="23"/>
      <c r="T1044" s="24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46"/>
      <c r="AG1044" s="23"/>
      <c r="AH1044" s="23"/>
    </row>
    <row r="1045" spans="1:34" s="156" customFormat="1" x14ac:dyDescent="0.35">
      <c r="A1045" s="23"/>
      <c r="B1045" s="23"/>
      <c r="C1045" s="23"/>
      <c r="D1045" s="23"/>
      <c r="E1045" s="23"/>
      <c r="F1045" s="23"/>
      <c r="G1045" s="23"/>
      <c r="H1045" s="23"/>
      <c r="I1045" s="23"/>
      <c r="J1045" s="24"/>
      <c r="K1045" s="24"/>
      <c r="L1045" s="79"/>
      <c r="M1045" s="91"/>
      <c r="N1045" s="89"/>
      <c r="O1045" s="89"/>
      <c r="P1045" s="24"/>
      <c r="Q1045" s="24"/>
      <c r="R1045" s="23"/>
      <c r="S1045" s="23"/>
      <c r="T1045" s="24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46"/>
      <c r="AG1045" s="23"/>
      <c r="AH1045" s="23"/>
    </row>
    <row r="1046" spans="1:34" s="156" customFormat="1" x14ac:dyDescent="0.35">
      <c r="A1046" s="23"/>
      <c r="B1046" s="23"/>
      <c r="C1046" s="23"/>
      <c r="D1046" s="23"/>
      <c r="E1046" s="23"/>
      <c r="F1046" s="23"/>
      <c r="G1046" s="23"/>
      <c r="H1046" s="23"/>
      <c r="I1046" s="23"/>
      <c r="J1046" s="24"/>
      <c r="K1046" s="24"/>
      <c r="L1046" s="79"/>
      <c r="M1046" s="91"/>
      <c r="N1046" s="89"/>
      <c r="O1046" s="89"/>
      <c r="P1046" s="24"/>
      <c r="Q1046" s="24"/>
      <c r="R1046" s="23"/>
      <c r="S1046" s="23"/>
      <c r="T1046" s="24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46"/>
      <c r="AG1046" s="23"/>
      <c r="AH1046" s="23"/>
    </row>
    <row r="1047" spans="1:34" s="156" customFormat="1" x14ac:dyDescent="0.35">
      <c r="A1047" s="23"/>
      <c r="B1047" s="23"/>
      <c r="C1047" s="23"/>
      <c r="D1047" s="23"/>
      <c r="E1047" s="23"/>
      <c r="F1047" s="23"/>
      <c r="G1047" s="23"/>
      <c r="H1047" s="23"/>
      <c r="I1047" s="23"/>
      <c r="J1047" s="24"/>
      <c r="K1047" s="24"/>
      <c r="L1047" s="79"/>
      <c r="M1047" s="91"/>
      <c r="N1047" s="89"/>
      <c r="O1047" s="89"/>
      <c r="P1047" s="24"/>
      <c r="Q1047" s="24"/>
      <c r="R1047" s="23"/>
      <c r="S1047" s="23"/>
      <c r="T1047" s="24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46"/>
      <c r="AG1047" s="23"/>
      <c r="AH1047" s="23"/>
    </row>
    <row r="1048" spans="1:34" s="156" customFormat="1" x14ac:dyDescent="0.35">
      <c r="A1048" s="23"/>
      <c r="B1048" s="23"/>
      <c r="C1048" s="23"/>
      <c r="D1048" s="23"/>
      <c r="E1048" s="23"/>
      <c r="F1048" s="23"/>
      <c r="G1048" s="23"/>
      <c r="H1048" s="23"/>
      <c r="I1048" s="23"/>
      <c r="J1048" s="24"/>
      <c r="K1048" s="24"/>
      <c r="L1048" s="79"/>
      <c r="M1048" s="91"/>
      <c r="N1048" s="89"/>
      <c r="O1048" s="89"/>
      <c r="P1048" s="24"/>
      <c r="Q1048" s="24"/>
      <c r="R1048" s="23"/>
      <c r="S1048" s="23"/>
      <c r="T1048" s="24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46"/>
      <c r="AG1048" s="23"/>
      <c r="AH1048" s="23"/>
    </row>
    <row r="1049" spans="1:34" s="156" customFormat="1" x14ac:dyDescent="0.35">
      <c r="A1049" s="23"/>
      <c r="B1049" s="23"/>
      <c r="C1049" s="23"/>
      <c r="D1049" s="23"/>
      <c r="E1049" s="23"/>
      <c r="F1049" s="23"/>
      <c r="G1049" s="23"/>
      <c r="H1049" s="23"/>
      <c r="I1049" s="23"/>
      <c r="J1049" s="24"/>
      <c r="K1049" s="24"/>
      <c r="L1049" s="79"/>
      <c r="M1049" s="91"/>
      <c r="N1049" s="89"/>
      <c r="O1049" s="89"/>
      <c r="P1049" s="24"/>
      <c r="Q1049" s="24"/>
      <c r="R1049" s="23"/>
      <c r="S1049" s="23"/>
      <c r="T1049" s="24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46"/>
      <c r="AG1049" s="23"/>
      <c r="AH1049" s="23"/>
    </row>
    <row r="1050" spans="1:34" s="156" customFormat="1" x14ac:dyDescent="0.35">
      <c r="A1050" s="23"/>
      <c r="B1050" s="23"/>
      <c r="C1050" s="23"/>
      <c r="D1050" s="23"/>
      <c r="E1050" s="23"/>
      <c r="F1050" s="23"/>
      <c r="G1050" s="23"/>
      <c r="H1050" s="23"/>
      <c r="I1050" s="23"/>
      <c r="J1050" s="24"/>
      <c r="K1050" s="24"/>
      <c r="L1050" s="79"/>
      <c r="M1050" s="91"/>
      <c r="N1050" s="89"/>
      <c r="O1050" s="89"/>
      <c r="P1050" s="24"/>
      <c r="Q1050" s="24"/>
      <c r="R1050" s="23"/>
      <c r="S1050" s="23"/>
      <c r="T1050" s="24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46"/>
      <c r="AG1050" s="23"/>
      <c r="AH1050" s="23"/>
    </row>
    <row r="1051" spans="1:34" s="156" customFormat="1" x14ac:dyDescent="0.35">
      <c r="A1051" s="23"/>
      <c r="B1051" s="23"/>
      <c r="C1051" s="23"/>
      <c r="D1051" s="23"/>
      <c r="E1051" s="23"/>
      <c r="F1051" s="23"/>
      <c r="G1051" s="23"/>
      <c r="H1051" s="23"/>
      <c r="I1051" s="23"/>
      <c r="J1051" s="24"/>
      <c r="K1051" s="24"/>
      <c r="L1051" s="79"/>
      <c r="M1051" s="91"/>
      <c r="N1051" s="89"/>
      <c r="O1051" s="89"/>
      <c r="P1051" s="24"/>
      <c r="Q1051" s="24"/>
      <c r="R1051" s="23"/>
      <c r="S1051" s="23"/>
      <c r="T1051" s="24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46"/>
      <c r="AG1051" s="23"/>
      <c r="AH1051" s="23"/>
    </row>
    <row r="1052" spans="1:34" s="156" customFormat="1" x14ac:dyDescent="0.35">
      <c r="A1052" s="23"/>
      <c r="B1052" s="23"/>
      <c r="C1052" s="23"/>
      <c r="D1052" s="23"/>
      <c r="E1052" s="23"/>
      <c r="F1052" s="23"/>
      <c r="G1052" s="23"/>
      <c r="H1052" s="23"/>
      <c r="I1052" s="23"/>
      <c r="J1052" s="24"/>
      <c r="K1052" s="24"/>
      <c r="L1052" s="79"/>
      <c r="M1052" s="91"/>
      <c r="N1052" s="89"/>
      <c r="O1052" s="89"/>
      <c r="P1052" s="24"/>
      <c r="Q1052" s="24"/>
      <c r="R1052" s="23"/>
      <c r="S1052" s="23"/>
      <c r="T1052" s="24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46"/>
      <c r="AG1052" s="23"/>
      <c r="AH1052" s="23"/>
    </row>
    <row r="1053" spans="1:34" s="156" customFormat="1" x14ac:dyDescent="0.35">
      <c r="A1053" s="23"/>
      <c r="B1053" s="23"/>
      <c r="C1053" s="23"/>
      <c r="D1053" s="23"/>
      <c r="E1053" s="23"/>
      <c r="F1053" s="23"/>
      <c r="G1053" s="23"/>
      <c r="H1053" s="23"/>
      <c r="I1053" s="23"/>
      <c r="J1053" s="24"/>
      <c r="K1053" s="24"/>
      <c r="L1053" s="79"/>
      <c r="M1053" s="91"/>
      <c r="N1053" s="89"/>
      <c r="O1053" s="89"/>
      <c r="P1053" s="24"/>
      <c r="Q1053" s="24"/>
      <c r="R1053" s="23"/>
      <c r="S1053" s="23"/>
      <c r="T1053" s="24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46"/>
      <c r="AG1053" s="23"/>
      <c r="AH1053" s="23"/>
    </row>
    <row r="1054" spans="1:34" s="156" customFormat="1" x14ac:dyDescent="0.35">
      <c r="A1054" s="23"/>
      <c r="B1054" s="23"/>
      <c r="C1054" s="23"/>
      <c r="D1054" s="23"/>
      <c r="E1054" s="23"/>
      <c r="F1054" s="23"/>
      <c r="G1054" s="23"/>
      <c r="H1054" s="23"/>
      <c r="I1054" s="23"/>
      <c r="J1054" s="24"/>
      <c r="K1054" s="24"/>
      <c r="L1054" s="79"/>
      <c r="M1054" s="91"/>
      <c r="N1054" s="89"/>
      <c r="O1054" s="89"/>
      <c r="P1054" s="24"/>
      <c r="Q1054" s="24"/>
      <c r="R1054" s="23"/>
      <c r="S1054" s="23"/>
      <c r="T1054" s="24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46"/>
      <c r="AG1054" s="23"/>
      <c r="AH1054" s="23"/>
    </row>
    <row r="1055" spans="1:34" s="156" customFormat="1" x14ac:dyDescent="0.35">
      <c r="A1055" s="23"/>
      <c r="B1055" s="23"/>
      <c r="C1055" s="23"/>
      <c r="D1055" s="23"/>
      <c r="E1055" s="23"/>
      <c r="F1055" s="23"/>
      <c r="G1055" s="23"/>
      <c r="H1055" s="23"/>
      <c r="I1055" s="23"/>
      <c r="J1055" s="24"/>
      <c r="K1055" s="24"/>
      <c r="L1055" s="79"/>
      <c r="M1055" s="91"/>
      <c r="N1055" s="89"/>
      <c r="O1055" s="89"/>
      <c r="P1055" s="24"/>
      <c r="Q1055" s="24"/>
      <c r="R1055" s="23"/>
      <c r="S1055" s="23"/>
      <c r="T1055" s="24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46"/>
      <c r="AG1055" s="23"/>
      <c r="AH1055" s="23"/>
    </row>
    <row r="1056" spans="1:34" s="156" customFormat="1" x14ac:dyDescent="0.35">
      <c r="A1056" s="23"/>
      <c r="B1056" s="23"/>
      <c r="C1056" s="23"/>
      <c r="D1056" s="23"/>
      <c r="E1056" s="23"/>
      <c r="F1056" s="23"/>
      <c r="G1056" s="23"/>
      <c r="H1056" s="23"/>
      <c r="I1056" s="23"/>
      <c r="J1056" s="24"/>
      <c r="K1056" s="24"/>
      <c r="L1056" s="79"/>
      <c r="M1056" s="91"/>
      <c r="N1056" s="89"/>
      <c r="O1056" s="89"/>
      <c r="P1056" s="24"/>
      <c r="Q1056" s="24"/>
      <c r="R1056" s="23"/>
      <c r="S1056" s="23"/>
      <c r="T1056" s="24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46"/>
      <c r="AG1056" s="23"/>
      <c r="AH1056" s="23"/>
    </row>
    <row r="1057" spans="1:34" s="156" customFormat="1" x14ac:dyDescent="0.35">
      <c r="A1057" s="23"/>
      <c r="B1057" s="23"/>
      <c r="C1057" s="23"/>
      <c r="D1057" s="23"/>
      <c r="E1057" s="23"/>
      <c r="F1057" s="23"/>
      <c r="G1057" s="23"/>
      <c r="H1057" s="23"/>
      <c r="I1057" s="23"/>
      <c r="J1057" s="24"/>
      <c r="K1057" s="24"/>
      <c r="L1057" s="79"/>
      <c r="M1057" s="91"/>
      <c r="N1057" s="89"/>
      <c r="O1057" s="89"/>
      <c r="P1057" s="24"/>
      <c r="Q1057" s="24"/>
      <c r="R1057" s="23"/>
      <c r="S1057" s="23"/>
      <c r="T1057" s="24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46"/>
      <c r="AG1057" s="23"/>
      <c r="AH1057" s="23"/>
    </row>
    <row r="1058" spans="1:34" s="156" customFormat="1" x14ac:dyDescent="0.35">
      <c r="A1058" s="23"/>
      <c r="B1058" s="23"/>
      <c r="C1058" s="23"/>
      <c r="D1058" s="23"/>
      <c r="E1058" s="23"/>
      <c r="F1058" s="23"/>
      <c r="G1058" s="23"/>
      <c r="H1058" s="23"/>
      <c r="I1058" s="23"/>
      <c r="J1058" s="24"/>
      <c r="K1058" s="24"/>
      <c r="L1058" s="79"/>
      <c r="M1058" s="91"/>
      <c r="N1058" s="89"/>
      <c r="O1058" s="89"/>
      <c r="P1058" s="24"/>
      <c r="Q1058" s="24"/>
      <c r="R1058" s="23"/>
      <c r="S1058" s="23"/>
      <c r="T1058" s="24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46"/>
      <c r="AG1058" s="23"/>
      <c r="AH1058" s="23"/>
    </row>
    <row r="1059" spans="1:34" s="156" customFormat="1" x14ac:dyDescent="0.35">
      <c r="A1059" s="23"/>
      <c r="B1059" s="23"/>
      <c r="C1059" s="23"/>
      <c r="D1059" s="23"/>
      <c r="E1059" s="23"/>
      <c r="F1059" s="23"/>
      <c r="G1059" s="23"/>
      <c r="H1059" s="23"/>
      <c r="I1059" s="23"/>
      <c r="J1059" s="24"/>
      <c r="K1059" s="24"/>
      <c r="L1059" s="79"/>
      <c r="M1059" s="91"/>
      <c r="N1059" s="89"/>
      <c r="O1059" s="89"/>
      <c r="P1059" s="24"/>
      <c r="Q1059" s="24"/>
      <c r="R1059" s="23"/>
      <c r="S1059" s="23"/>
      <c r="T1059" s="24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46"/>
      <c r="AG1059" s="23"/>
      <c r="AH1059" s="23"/>
    </row>
    <row r="1060" spans="1:34" s="156" customFormat="1" x14ac:dyDescent="0.35">
      <c r="A1060" s="23"/>
      <c r="B1060" s="23"/>
      <c r="C1060" s="23"/>
      <c r="D1060" s="23"/>
      <c r="E1060" s="23"/>
      <c r="F1060" s="23"/>
      <c r="G1060" s="23"/>
      <c r="H1060" s="23"/>
      <c r="I1060" s="23"/>
      <c r="J1060" s="24"/>
      <c r="K1060" s="24"/>
      <c r="L1060" s="79"/>
      <c r="M1060" s="91"/>
      <c r="N1060" s="89"/>
      <c r="O1060" s="89"/>
      <c r="P1060" s="24"/>
      <c r="Q1060" s="24"/>
      <c r="R1060" s="23"/>
      <c r="S1060" s="23"/>
      <c r="T1060" s="24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46"/>
      <c r="AG1060" s="23"/>
      <c r="AH1060" s="23"/>
    </row>
    <row r="1061" spans="1:34" s="156" customFormat="1" x14ac:dyDescent="0.35">
      <c r="A1061" s="23"/>
      <c r="B1061" s="23"/>
      <c r="C1061" s="23"/>
      <c r="D1061" s="23"/>
      <c r="E1061" s="23"/>
      <c r="F1061" s="23"/>
      <c r="G1061" s="23"/>
      <c r="H1061" s="23"/>
      <c r="I1061" s="23"/>
      <c r="J1061" s="24"/>
      <c r="K1061" s="24"/>
      <c r="L1061" s="79"/>
      <c r="M1061" s="91"/>
      <c r="N1061" s="89"/>
      <c r="O1061" s="89"/>
      <c r="P1061" s="24"/>
      <c r="Q1061" s="24"/>
      <c r="R1061" s="23"/>
      <c r="S1061" s="23"/>
      <c r="T1061" s="24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46"/>
      <c r="AG1061" s="23"/>
      <c r="AH1061" s="23"/>
    </row>
    <row r="1062" spans="1:34" s="156" customFormat="1" x14ac:dyDescent="0.35">
      <c r="A1062" s="23"/>
      <c r="B1062" s="23"/>
      <c r="C1062" s="23"/>
      <c r="D1062" s="23"/>
      <c r="E1062" s="23"/>
      <c r="F1062" s="23"/>
      <c r="G1062" s="23"/>
      <c r="H1062" s="23"/>
      <c r="I1062" s="23"/>
      <c r="J1062" s="24"/>
      <c r="K1062" s="24"/>
      <c r="L1062" s="79"/>
      <c r="M1062" s="91"/>
      <c r="N1062" s="89"/>
      <c r="O1062" s="89"/>
      <c r="P1062" s="24"/>
      <c r="Q1062" s="24"/>
      <c r="R1062" s="23"/>
      <c r="S1062" s="23"/>
      <c r="T1062" s="24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46"/>
      <c r="AG1062" s="23"/>
      <c r="AH1062" s="23"/>
    </row>
    <row r="1063" spans="1:34" s="156" customFormat="1" x14ac:dyDescent="0.35">
      <c r="A1063" s="23"/>
      <c r="B1063" s="23"/>
      <c r="C1063" s="23"/>
      <c r="D1063" s="23"/>
      <c r="E1063" s="23"/>
      <c r="F1063" s="23"/>
      <c r="G1063" s="23"/>
      <c r="H1063" s="23"/>
      <c r="I1063" s="23"/>
      <c r="J1063" s="24"/>
      <c r="K1063" s="24"/>
      <c r="L1063" s="79"/>
      <c r="M1063" s="91"/>
      <c r="N1063" s="89"/>
      <c r="O1063" s="89"/>
      <c r="P1063" s="24"/>
      <c r="Q1063" s="24"/>
      <c r="R1063" s="23"/>
      <c r="S1063" s="23"/>
      <c r="T1063" s="24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46"/>
      <c r="AG1063" s="23"/>
      <c r="AH1063" s="23"/>
    </row>
    <row r="1064" spans="1:34" s="156" customFormat="1" x14ac:dyDescent="0.35">
      <c r="A1064" s="23"/>
      <c r="B1064" s="23"/>
      <c r="C1064" s="23"/>
      <c r="D1064" s="23"/>
      <c r="E1064" s="23"/>
      <c r="F1064" s="23"/>
      <c r="G1064" s="23"/>
      <c r="H1064" s="23"/>
      <c r="I1064" s="23"/>
      <c r="J1064" s="24"/>
      <c r="K1064" s="24"/>
      <c r="L1064" s="79"/>
      <c r="M1064" s="91"/>
      <c r="N1064" s="89"/>
      <c r="O1064" s="89"/>
      <c r="P1064" s="24"/>
      <c r="Q1064" s="24"/>
      <c r="R1064" s="23"/>
      <c r="S1064" s="23"/>
      <c r="T1064" s="24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46"/>
      <c r="AG1064" s="23"/>
      <c r="AH1064" s="23"/>
    </row>
    <row r="1065" spans="1:34" s="156" customFormat="1" x14ac:dyDescent="0.35">
      <c r="A1065" s="23"/>
      <c r="B1065" s="23"/>
      <c r="C1065" s="23"/>
      <c r="D1065" s="23"/>
      <c r="E1065" s="23"/>
      <c r="F1065" s="23"/>
      <c r="G1065" s="23"/>
      <c r="H1065" s="23"/>
      <c r="I1065" s="23"/>
      <c r="J1065" s="24"/>
      <c r="K1065" s="24"/>
      <c r="L1065" s="79"/>
      <c r="M1065" s="91"/>
      <c r="N1065" s="89"/>
      <c r="O1065" s="89"/>
      <c r="P1065" s="24"/>
      <c r="Q1065" s="24"/>
      <c r="R1065" s="23"/>
      <c r="S1065" s="23"/>
      <c r="T1065" s="24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46"/>
      <c r="AG1065" s="23"/>
      <c r="AH1065" s="23"/>
    </row>
    <row r="1066" spans="1:34" s="156" customFormat="1" x14ac:dyDescent="0.35">
      <c r="A1066" s="23"/>
      <c r="B1066" s="23"/>
      <c r="C1066" s="23"/>
      <c r="D1066" s="23"/>
      <c r="E1066" s="23"/>
      <c r="F1066" s="23"/>
      <c r="G1066" s="23"/>
      <c r="H1066" s="23"/>
      <c r="I1066" s="23"/>
      <c r="J1066" s="24"/>
      <c r="K1066" s="24"/>
      <c r="L1066" s="79"/>
      <c r="M1066" s="91"/>
      <c r="N1066" s="89"/>
      <c r="O1066" s="89"/>
      <c r="P1066" s="24"/>
      <c r="Q1066" s="24"/>
      <c r="R1066" s="23"/>
      <c r="S1066" s="23"/>
      <c r="T1066" s="24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46"/>
      <c r="AG1066" s="23"/>
      <c r="AH1066" s="23"/>
    </row>
    <row r="1067" spans="1:34" s="156" customFormat="1" x14ac:dyDescent="0.35">
      <c r="A1067" s="23"/>
      <c r="B1067" s="23"/>
      <c r="C1067" s="23"/>
      <c r="D1067" s="23"/>
      <c r="E1067" s="23"/>
      <c r="F1067" s="23"/>
      <c r="G1067" s="23"/>
      <c r="H1067" s="23"/>
      <c r="I1067" s="23"/>
      <c r="J1067" s="24"/>
      <c r="K1067" s="24"/>
      <c r="L1067" s="79"/>
      <c r="M1067" s="91"/>
      <c r="N1067" s="89"/>
      <c r="O1067" s="89"/>
      <c r="P1067" s="24"/>
      <c r="Q1067" s="24"/>
      <c r="R1067" s="23"/>
      <c r="S1067" s="23"/>
      <c r="T1067" s="24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46"/>
      <c r="AG1067" s="23"/>
      <c r="AH1067" s="23"/>
    </row>
    <row r="1068" spans="1:34" s="156" customFormat="1" x14ac:dyDescent="0.35">
      <c r="A1068" s="23"/>
      <c r="B1068" s="23"/>
      <c r="C1068" s="23"/>
      <c r="D1068" s="23"/>
      <c r="E1068" s="23"/>
      <c r="F1068" s="23"/>
      <c r="G1068" s="23"/>
      <c r="H1068" s="23"/>
      <c r="I1068" s="23"/>
      <c r="J1068" s="24"/>
      <c r="K1068" s="24"/>
      <c r="L1068" s="79"/>
      <c r="M1068" s="91"/>
      <c r="N1068" s="89"/>
      <c r="O1068" s="89"/>
      <c r="P1068" s="24"/>
      <c r="Q1068" s="24"/>
      <c r="R1068" s="23"/>
      <c r="S1068" s="23"/>
      <c r="T1068" s="24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46"/>
      <c r="AG1068" s="23"/>
      <c r="AH1068" s="23"/>
    </row>
    <row r="1069" spans="1:34" s="156" customFormat="1" x14ac:dyDescent="0.35">
      <c r="A1069" s="23"/>
      <c r="B1069" s="23"/>
      <c r="C1069" s="23"/>
      <c r="D1069" s="23"/>
      <c r="E1069" s="23"/>
      <c r="F1069" s="23"/>
      <c r="G1069" s="23"/>
      <c r="H1069" s="23"/>
      <c r="I1069" s="23"/>
      <c r="J1069" s="24"/>
      <c r="K1069" s="24"/>
      <c r="L1069" s="79"/>
      <c r="M1069" s="91"/>
      <c r="N1069" s="89"/>
      <c r="O1069" s="89"/>
      <c r="P1069" s="24"/>
      <c r="Q1069" s="24"/>
      <c r="R1069" s="23"/>
      <c r="S1069" s="23"/>
      <c r="T1069" s="24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46"/>
      <c r="AG1069" s="23"/>
      <c r="AH1069" s="23"/>
    </row>
    <row r="1070" spans="1:34" s="156" customFormat="1" x14ac:dyDescent="0.35">
      <c r="A1070" s="23"/>
      <c r="B1070" s="23"/>
      <c r="C1070" s="23"/>
      <c r="D1070" s="23"/>
      <c r="E1070" s="23"/>
      <c r="F1070" s="23"/>
      <c r="G1070" s="23"/>
      <c r="H1070" s="23"/>
      <c r="I1070" s="23"/>
      <c r="J1070" s="24"/>
      <c r="K1070" s="24"/>
      <c r="L1070" s="79"/>
      <c r="M1070" s="91"/>
      <c r="N1070" s="89"/>
      <c r="O1070" s="89"/>
      <c r="P1070" s="24"/>
      <c r="Q1070" s="24"/>
      <c r="R1070" s="23"/>
      <c r="S1070" s="23"/>
      <c r="T1070" s="24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46"/>
      <c r="AG1070" s="23"/>
      <c r="AH1070" s="23"/>
    </row>
    <row r="1071" spans="1:34" s="156" customFormat="1" x14ac:dyDescent="0.35">
      <c r="A1071" s="23"/>
      <c r="B1071" s="23"/>
      <c r="C1071" s="23"/>
      <c r="D1071" s="23"/>
      <c r="E1071" s="23"/>
      <c r="F1071" s="23"/>
      <c r="G1071" s="23"/>
      <c r="H1071" s="23"/>
      <c r="I1071" s="23"/>
      <c r="J1071" s="24"/>
      <c r="K1071" s="24"/>
      <c r="L1071" s="79"/>
      <c r="M1071" s="91"/>
      <c r="N1071" s="89"/>
      <c r="O1071" s="89"/>
      <c r="P1071" s="24"/>
      <c r="Q1071" s="24"/>
      <c r="R1071" s="23"/>
      <c r="S1071" s="23"/>
      <c r="T1071" s="24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46"/>
      <c r="AG1071" s="23"/>
      <c r="AH1071" s="23"/>
    </row>
    <row r="1072" spans="1:34" s="156" customFormat="1" x14ac:dyDescent="0.35">
      <c r="A1072" s="23"/>
      <c r="B1072" s="23"/>
      <c r="C1072" s="23"/>
      <c r="D1072" s="23"/>
      <c r="E1072" s="23"/>
      <c r="F1072" s="23"/>
      <c r="G1072" s="23"/>
      <c r="H1072" s="23"/>
      <c r="I1072" s="23"/>
      <c r="J1072" s="24"/>
      <c r="K1072" s="24"/>
      <c r="L1072" s="79"/>
      <c r="M1072" s="91"/>
      <c r="N1072" s="89"/>
      <c r="O1072" s="89"/>
      <c r="P1072" s="24"/>
      <c r="Q1072" s="24"/>
      <c r="R1072" s="23"/>
      <c r="S1072" s="23"/>
      <c r="T1072" s="24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46"/>
      <c r="AG1072" s="23"/>
      <c r="AH1072" s="23"/>
    </row>
    <row r="1073" spans="1:34" s="156" customFormat="1" x14ac:dyDescent="0.35">
      <c r="A1073" s="23"/>
      <c r="B1073" s="23"/>
      <c r="C1073" s="23"/>
      <c r="D1073" s="23"/>
      <c r="E1073" s="23"/>
      <c r="F1073" s="23"/>
      <c r="G1073" s="23"/>
      <c r="H1073" s="23"/>
      <c r="I1073" s="23"/>
      <c r="J1073" s="24"/>
      <c r="K1073" s="24"/>
      <c r="L1073" s="79"/>
      <c r="M1073" s="91"/>
      <c r="N1073" s="89"/>
      <c r="O1073" s="89"/>
      <c r="P1073" s="24"/>
      <c r="Q1073" s="24"/>
      <c r="R1073" s="23"/>
      <c r="S1073" s="23"/>
      <c r="T1073" s="24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46"/>
      <c r="AG1073" s="23"/>
      <c r="AH1073" s="23"/>
    </row>
    <row r="1074" spans="1:34" s="156" customFormat="1" x14ac:dyDescent="0.35">
      <c r="A1074" s="23"/>
      <c r="B1074" s="23"/>
      <c r="C1074" s="23"/>
      <c r="D1074" s="23"/>
      <c r="E1074" s="23"/>
      <c r="F1074" s="23"/>
      <c r="G1074" s="23"/>
      <c r="H1074" s="23"/>
      <c r="I1074" s="23"/>
      <c r="J1074" s="24"/>
      <c r="K1074" s="24"/>
      <c r="L1074" s="79"/>
      <c r="M1074" s="91"/>
      <c r="N1074" s="89"/>
      <c r="O1074" s="89"/>
      <c r="P1074" s="24"/>
      <c r="Q1074" s="24"/>
      <c r="R1074" s="23"/>
      <c r="S1074" s="23"/>
      <c r="T1074" s="24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46"/>
      <c r="AG1074" s="23"/>
      <c r="AH1074" s="23"/>
    </row>
    <row r="1075" spans="1:34" s="156" customFormat="1" x14ac:dyDescent="0.35">
      <c r="A1075" s="23"/>
      <c r="B1075" s="23"/>
      <c r="C1075" s="23"/>
      <c r="D1075" s="23"/>
      <c r="E1075" s="23"/>
      <c r="F1075" s="23"/>
      <c r="G1075" s="23"/>
      <c r="H1075" s="23"/>
      <c r="I1075" s="23"/>
      <c r="J1075" s="24"/>
      <c r="K1075" s="24"/>
      <c r="L1075" s="79"/>
      <c r="M1075" s="91"/>
      <c r="N1075" s="89"/>
      <c r="O1075" s="89"/>
      <c r="P1075" s="24"/>
      <c r="Q1075" s="24"/>
      <c r="R1075" s="23"/>
      <c r="S1075" s="23"/>
      <c r="T1075" s="24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46"/>
      <c r="AG1075" s="23"/>
      <c r="AH1075" s="23"/>
    </row>
    <row r="1076" spans="1:34" s="156" customFormat="1" x14ac:dyDescent="0.35">
      <c r="A1076" s="23"/>
      <c r="B1076" s="23"/>
      <c r="C1076" s="23"/>
      <c r="D1076" s="23"/>
      <c r="E1076" s="23"/>
      <c r="F1076" s="23"/>
      <c r="G1076" s="23"/>
      <c r="H1076" s="23"/>
      <c r="I1076" s="23"/>
      <c r="J1076" s="24"/>
      <c r="K1076" s="24"/>
      <c r="L1076" s="79"/>
      <c r="M1076" s="91"/>
      <c r="N1076" s="89"/>
      <c r="O1076" s="89"/>
      <c r="P1076" s="24"/>
      <c r="Q1076" s="24"/>
      <c r="R1076" s="23"/>
      <c r="S1076" s="23"/>
      <c r="T1076" s="24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46"/>
      <c r="AG1076" s="23"/>
      <c r="AH1076" s="23"/>
    </row>
    <row r="1077" spans="1:34" s="156" customFormat="1" x14ac:dyDescent="0.35">
      <c r="A1077" s="23"/>
      <c r="B1077" s="23"/>
      <c r="C1077" s="23"/>
      <c r="D1077" s="23"/>
      <c r="E1077" s="23"/>
      <c r="F1077" s="23"/>
      <c r="G1077" s="23"/>
      <c r="H1077" s="23"/>
      <c r="I1077" s="23"/>
      <c r="J1077" s="24"/>
      <c r="K1077" s="24"/>
      <c r="L1077" s="79"/>
      <c r="M1077" s="91"/>
      <c r="N1077" s="89"/>
      <c r="O1077" s="89"/>
      <c r="P1077" s="24"/>
      <c r="Q1077" s="24"/>
      <c r="R1077" s="23"/>
      <c r="S1077" s="23"/>
      <c r="T1077" s="24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46"/>
      <c r="AG1077" s="23"/>
      <c r="AH1077" s="23"/>
    </row>
    <row r="1078" spans="1:34" s="156" customFormat="1" x14ac:dyDescent="0.35">
      <c r="A1078" s="23"/>
      <c r="B1078" s="23"/>
      <c r="C1078" s="23"/>
      <c r="D1078" s="23"/>
      <c r="E1078" s="23"/>
      <c r="F1078" s="23"/>
      <c r="G1078" s="23"/>
      <c r="H1078" s="23"/>
      <c r="I1078" s="23"/>
      <c r="J1078" s="24"/>
      <c r="K1078" s="24"/>
      <c r="L1078" s="79"/>
      <c r="M1078" s="91"/>
      <c r="N1078" s="89"/>
      <c r="O1078" s="89"/>
      <c r="P1078" s="24"/>
      <c r="Q1078" s="24"/>
      <c r="R1078" s="23"/>
      <c r="S1078" s="23"/>
      <c r="T1078" s="24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46"/>
      <c r="AG1078" s="23"/>
      <c r="AH1078" s="23"/>
    </row>
    <row r="1079" spans="1:34" s="156" customFormat="1" x14ac:dyDescent="0.35">
      <c r="A1079" s="23"/>
      <c r="B1079" s="23"/>
      <c r="C1079" s="23"/>
      <c r="D1079" s="23"/>
      <c r="E1079" s="23"/>
      <c r="F1079" s="23"/>
      <c r="G1079" s="23"/>
      <c r="H1079" s="23"/>
      <c r="I1079" s="23"/>
      <c r="J1079" s="24"/>
      <c r="K1079" s="24"/>
      <c r="L1079" s="79"/>
      <c r="M1079" s="91"/>
      <c r="N1079" s="89"/>
      <c r="O1079" s="89"/>
      <c r="P1079" s="24"/>
      <c r="Q1079" s="24"/>
      <c r="R1079" s="23"/>
      <c r="S1079" s="23"/>
      <c r="T1079" s="24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46"/>
      <c r="AG1079" s="23"/>
      <c r="AH1079" s="23"/>
    </row>
    <row r="1080" spans="1:34" s="156" customFormat="1" x14ac:dyDescent="0.35">
      <c r="A1080" s="23"/>
      <c r="B1080" s="23"/>
      <c r="C1080" s="23"/>
      <c r="D1080" s="23"/>
      <c r="E1080" s="23"/>
      <c r="F1080" s="23"/>
      <c r="G1080" s="23"/>
      <c r="H1080" s="23"/>
      <c r="I1080" s="23"/>
      <c r="J1080" s="24"/>
      <c r="K1080" s="24"/>
      <c r="L1080" s="79"/>
      <c r="M1080" s="91"/>
      <c r="N1080" s="89"/>
      <c r="O1080" s="89"/>
      <c r="P1080" s="24"/>
      <c r="Q1080" s="24"/>
      <c r="R1080" s="23"/>
      <c r="S1080" s="23"/>
      <c r="T1080" s="24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46"/>
      <c r="AG1080" s="23"/>
      <c r="AH1080" s="23"/>
    </row>
    <row r="1081" spans="1:34" s="156" customFormat="1" x14ac:dyDescent="0.35">
      <c r="A1081" s="23"/>
      <c r="B1081" s="23"/>
      <c r="C1081" s="23"/>
      <c r="D1081" s="23"/>
      <c r="E1081" s="23"/>
      <c r="F1081" s="23"/>
      <c r="G1081" s="23"/>
      <c r="H1081" s="23"/>
      <c r="I1081" s="23"/>
      <c r="J1081" s="24"/>
      <c r="K1081" s="24"/>
      <c r="L1081" s="79"/>
      <c r="M1081" s="91"/>
      <c r="N1081" s="89"/>
      <c r="O1081" s="89"/>
      <c r="P1081" s="24"/>
      <c r="Q1081" s="24"/>
      <c r="R1081" s="23"/>
      <c r="S1081" s="23"/>
      <c r="T1081" s="24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46"/>
      <c r="AG1081" s="23"/>
      <c r="AH1081" s="23"/>
    </row>
    <row r="1082" spans="1:34" s="156" customFormat="1" x14ac:dyDescent="0.35">
      <c r="A1082" s="23"/>
      <c r="B1082" s="23"/>
      <c r="C1082" s="23"/>
      <c r="D1082" s="23"/>
      <c r="E1082" s="23"/>
      <c r="F1082" s="23"/>
      <c r="G1082" s="23"/>
      <c r="H1082" s="23"/>
      <c r="I1082" s="23"/>
      <c r="J1082" s="24"/>
      <c r="K1082" s="24"/>
      <c r="L1082" s="79"/>
      <c r="M1082" s="91"/>
      <c r="N1082" s="89"/>
      <c r="O1082" s="89"/>
      <c r="P1082" s="24"/>
      <c r="Q1082" s="24"/>
      <c r="R1082" s="23"/>
      <c r="S1082" s="23"/>
      <c r="T1082" s="24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46"/>
      <c r="AG1082" s="23"/>
      <c r="AH1082" s="23"/>
    </row>
    <row r="1083" spans="1:34" s="156" customFormat="1" x14ac:dyDescent="0.35">
      <c r="A1083" s="23"/>
      <c r="B1083" s="23"/>
      <c r="C1083" s="23"/>
      <c r="D1083" s="23"/>
      <c r="E1083" s="23"/>
      <c r="F1083" s="23"/>
      <c r="G1083" s="23"/>
      <c r="H1083" s="23"/>
      <c r="I1083" s="23"/>
      <c r="J1083" s="24"/>
      <c r="K1083" s="24"/>
      <c r="L1083" s="79"/>
      <c r="M1083" s="91"/>
      <c r="N1083" s="89"/>
      <c r="O1083" s="89"/>
      <c r="P1083" s="24"/>
      <c r="Q1083" s="24"/>
      <c r="R1083" s="23"/>
      <c r="S1083" s="23"/>
      <c r="T1083" s="24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46"/>
      <c r="AG1083" s="23"/>
      <c r="AH1083" s="23"/>
    </row>
    <row r="1084" spans="1:34" s="156" customFormat="1" x14ac:dyDescent="0.35">
      <c r="A1084" s="23"/>
      <c r="B1084" s="23"/>
      <c r="C1084" s="23"/>
      <c r="D1084" s="23"/>
      <c r="E1084" s="23"/>
      <c r="F1084" s="23"/>
      <c r="G1084" s="23"/>
      <c r="H1084" s="23"/>
      <c r="I1084" s="23"/>
      <c r="J1084" s="24"/>
      <c r="K1084" s="24"/>
      <c r="L1084" s="79"/>
      <c r="M1084" s="91"/>
      <c r="N1084" s="89"/>
      <c r="O1084" s="89"/>
      <c r="P1084" s="24"/>
      <c r="Q1084" s="24"/>
      <c r="R1084" s="23"/>
      <c r="S1084" s="23"/>
      <c r="T1084" s="24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46"/>
      <c r="AG1084" s="23"/>
      <c r="AH1084" s="23"/>
    </row>
    <row r="1085" spans="1:34" s="156" customFormat="1" x14ac:dyDescent="0.35">
      <c r="A1085" s="23"/>
      <c r="B1085" s="23"/>
      <c r="C1085" s="23"/>
      <c r="D1085" s="23"/>
      <c r="E1085" s="23"/>
      <c r="F1085" s="23"/>
      <c r="G1085" s="23"/>
      <c r="H1085" s="23"/>
      <c r="I1085" s="23"/>
      <c r="J1085" s="24"/>
      <c r="K1085" s="24"/>
      <c r="L1085" s="79"/>
      <c r="M1085" s="91"/>
      <c r="N1085" s="89"/>
      <c r="O1085" s="89"/>
      <c r="P1085" s="24"/>
      <c r="Q1085" s="24"/>
      <c r="R1085" s="23"/>
      <c r="S1085" s="23"/>
      <c r="T1085" s="24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46"/>
      <c r="AG1085" s="23"/>
      <c r="AH1085" s="23"/>
    </row>
    <row r="1086" spans="1:34" s="156" customFormat="1" x14ac:dyDescent="0.35">
      <c r="A1086" s="23"/>
      <c r="B1086" s="23"/>
      <c r="C1086" s="23"/>
      <c r="D1086" s="23"/>
      <c r="E1086" s="23"/>
      <c r="F1086" s="23"/>
      <c r="G1086" s="23"/>
      <c r="H1086" s="23"/>
      <c r="I1086" s="23"/>
      <c r="J1086" s="24"/>
      <c r="K1086" s="24"/>
      <c r="L1086" s="79"/>
      <c r="M1086" s="91"/>
      <c r="N1086" s="89"/>
      <c r="O1086" s="89"/>
      <c r="P1086" s="24"/>
      <c r="Q1086" s="24"/>
      <c r="R1086" s="23"/>
      <c r="S1086" s="23"/>
      <c r="T1086" s="24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46"/>
      <c r="AG1086" s="23"/>
      <c r="AH1086" s="23"/>
    </row>
    <row r="1087" spans="1:34" s="156" customFormat="1" x14ac:dyDescent="0.35">
      <c r="A1087" s="23"/>
      <c r="B1087" s="23"/>
      <c r="C1087" s="23"/>
      <c r="D1087" s="23"/>
      <c r="E1087" s="23"/>
      <c r="F1087" s="23"/>
      <c r="G1087" s="23"/>
      <c r="H1087" s="23"/>
      <c r="I1087" s="23"/>
      <c r="J1087" s="24"/>
      <c r="K1087" s="24"/>
      <c r="L1087" s="79"/>
      <c r="M1087" s="91"/>
      <c r="N1087" s="89"/>
      <c r="O1087" s="89"/>
      <c r="P1087" s="24"/>
      <c r="Q1087" s="24"/>
      <c r="R1087" s="23"/>
      <c r="S1087" s="23"/>
      <c r="T1087" s="24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46"/>
      <c r="AG1087" s="23"/>
      <c r="AH1087" s="23"/>
    </row>
    <row r="1088" spans="1:34" s="156" customFormat="1" x14ac:dyDescent="0.35">
      <c r="A1088" s="23"/>
      <c r="B1088" s="23"/>
      <c r="C1088" s="23"/>
      <c r="D1088" s="23"/>
      <c r="E1088" s="23"/>
      <c r="F1088" s="23"/>
      <c r="G1088" s="23"/>
      <c r="H1088" s="23"/>
      <c r="I1088" s="23"/>
      <c r="J1088" s="24"/>
      <c r="K1088" s="24"/>
      <c r="L1088" s="79"/>
      <c r="M1088" s="91"/>
      <c r="N1088" s="89"/>
      <c r="O1088" s="89"/>
      <c r="P1088" s="24"/>
      <c r="Q1088" s="24"/>
      <c r="R1088" s="23"/>
      <c r="S1088" s="23"/>
      <c r="T1088" s="24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46"/>
      <c r="AG1088" s="23"/>
      <c r="AH1088" s="23"/>
    </row>
    <row r="1089" spans="1:34" s="156" customFormat="1" x14ac:dyDescent="0.35">
      <c r="A1089" s="23"/>
      <c r="B1089" s="23"/>
      <c r="C1089" s="23"/>
      <c r="D1089" s="23"/>
      <c r="E1089" s="23"/>
      <c r="F1089" s="23"/>
      <c r="G1089" s="23"/>
      <c r="H1089" s="23"/>
      <c r="I1089" s="23"/>
      <c r="J1089" s="24"/>
      <c r="K1089" s="24"/>
      <c r="L1089" s="79"/>
      <c r="M1089" s="91"/>
      <c r="N1089" s="89"/>
      <c r="O1089" s="89"/>
      <c r="P1089" s="24"/>
      <c r="Q1089" s="24"/>
      <c r="R1089" s="23"/>
      <c r="S1089" s="23"/>
      <c r="T1089" s="24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46"/>
      <c r="AG1089" s="23"/>
      <c r="AH1089" s="23"/>
    </row>
    <row r="1090" spans="1:34" s="156" customFormat="1" x14ac:dyDescent="0.35">
      <c r="A1090" s="23"/>
      <c r="B1090" s="23"/>
      <c r="C1090" s="23"/>
      <c r="D1090" s="23"/>
      <c r="E1090" s="23"/>
      <c r="F1090" s="23"/>
      <c r="G1090" s="23"/>
      <c r="H1090" s="23"/>
      <c r="I1090" s="23"/>
      <c r="J1090" s="24"/>
      <c r="K1090" s="24"/>
      <c r="L1090" s="79"/>
      <c r="M1090" s="91"/>
      <c r="N1090" s="89"/>
      <c r="O1090" s="89"/>
      <c r="P1090" s="24"/>
      <c r="Q1090" s="24"/>
      <c r="R1090" s="23"/>
      <c r="S1090" s="23"/>
      <c r="T1090" s="24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46"/>
      <c r="AG1090" s="23"/>
      <c r="AH1090" s="23"/>
    </row>
    <row r="1091" spans="1:34" s="156" customFormat="1" x14ac:dyDescent="0.35">
      <c r="A1091" s="23"/>
      <c r="B1091" s="23"/>
      <c r="C1091" s="23"/>
      <c r="D1091" s="23"/>
      <c r="E1091" s="23"/>
      <c r="F1091" s="23"/>
      <c r="G1091" s="23"/>
      <c r="H1091" s="23"/>
      <c r="I1091" s="23"/>
      <c r="J1091" s="24"/>
      <c r="K1091" s="24"/>
      <c r="L1091" s="79"/>
      <c r="M1091" s="91"/>
      <c r="N1091" s="89"/>
      <c r="O1091" s="89"/>
      <c r="P1091" s="24"/>
      <c r="Q1091" s="24"/>
      <c r="R1091" s="23"/>
      <c r="S1091" s="23"/>
      <c r="T1091" s="24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46"/>
      <c r="AG1091" s="23"/>
      <c r="AH1091" s="23"/>
    </row>
    <row r="1092" spans="1:34" s="156" customFormat="1" x14ac:dyDescent="0.35">
      <c r="A1092" s="23"/>
      <c r="B1092" s="23"/>
      <c r="C1092" s="23"/>
      <c r="D1092" s="23"/>
      <c r="E1092" s="23"/>
      <c r="F1092" s="23"/>
      <c r="G1092" s="23"/>
      <c r="H1092" s="23"/>
      <c r="I1092" s="23"/>
      <c r="J1092" s="24"/>
      <c r="K1092" s="24"/>
      <c r="L1092" s="79"/>
      <c r="M1092" s="91"/>
      <c r="N1092" s="89"/>
      <c r="O1092" s="89"/>
      <c r="P1092" s="24"/>
      <c r="Q1092" s="24"/>
      <c r="R1092" s="23"/>
      <c r="S1092" s="23"/>
      <c r="T1092" s="24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46"/>
      <c r="AG1092" s="23"/>
      <c r="AH1092" s="23"/>
    </row>
    <row r="1093" spans="1:34" s="156" customFormat="1" x14ac:dyDescent="0.35">
      <c r="A1093" s="23"/>
      <c r="B1093" s="23"/>
      <c r="C1093" s="23"/>
      <c r="D1093" s="23"/>
      <c r="E1093" s="23"/>
      <c r="F1093" s="23"/>
      <c r="G1093" s="23"/>
      <c r="H1093" s="23"/>
      <c r="I1093" s="23"/>
      <c r="J1093" s="24"/>
      <c r="K1093" s="24"/>
      <c r="L1093" s="79"/>
      <c r="M1093" s="91"/>
      <c r="N1093" s="89"/>
      <c r="O1093" s="89"/>
      <c r="P1093" s="24"/>
      <c r="Q1093" s="24"/>
      <c r="R1093" s="23"/>
      <c r="S1093" s="23"/>
      <c r="T1093" s="24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46"/>
      <c r="AG1093" s="23"/>
      <c r="AH1093" s="23"/>
    </row>
    <row r="1094" spans="1:34" s="156" customFormat="1" x14ac:dyDescent="0.35">
      <c r="A1094" s="23"/>
      <c r="B1094" s="23"/>
      <c r="C1094" s="23"/>
      <c r="D1094" s="23"/>
      <c r="E1094" s="23"/>
      <c r="F1094" s="23"/>
      <c r="G1094" s="23"/>
      <c r="H1094" s="23"/>
      <c r="I1094" s="23"/>
      <c r="J1094" s="24"/>
      <c r="K1094" s="24"/>
      <c r="L1094" s="79"/>
      <c r="M1094" s="91"/>
      <c r="N1094" s="89"/>
      <c r="O1094" s="89"/>
      <c r="P1094" s="24"/>
      <c r="Q1094" s="24"/>
      <c r="R1094" s="23"/>
      <c r="S1094" s="23"/>
      <c r="T1094" s="24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46"/>
      <c r="AG1094" s="23"/>
      <c r="AH1094" s="23"/>
    </row>
    <row r="1095" spans="1:34" s="156" customFormat="1" x14ac:dyDescent="0.35">
      <c r="A1095" s="23"/>
      <c r="B1095" s="23"/>
      <c r="C1095" s="23"/>
      <c r="D1095" s="23"/>
      <c r="E1095" s="23"/>
      <c r="F1095" s="23"/>
      <c r="G1095" s="23"/>
      <c r="H1095" s="23"/>
      <c r="I1095" s="23"/>
      <c r="J1095" s="24"/>
      <c r="K1095" s="24"/>
      <c r="L1095" s="79"/>
      <c r="M1095" s="91"/>
      <c r="N1095" s="89"/>
      <c r="O1095" s="89"/>
      <c r="P1095" s="24"/>
      <c r="Q1095" s="24"/>
      <c r="R1095" s="23"/>
      <c r="S1095" s="23"/>
      <c r="T1095" s="24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46"/>
      <c r="AG1095" s="23"/>
      <c r="AH1095" s="23"/>
    </row>
    <row r="1096" spans="1:34" s="156" customFormat="1" x14ac:dyDescent="0.35">
      <c r="A1096" s="23"/>
      <c r="B1096" s="23"/>
      <c r="C1096" s="23"/>
      <c r="D1096" s="23"/>
      <c r="E1096" s="23"/>
      <c r="F1096" s="23"/>
      <c r="G1096" s="23"/>
      <c r="H1096" s="23"/>
      <c r="I1096" s="23"/>
      <c r="J1096" s="24"/>
      <c r="K1096" s="24"/>
      <c r="L1096" s="79"/>
      <c r="M1096" s="91"/>
      <c r="N1096" s="89"/>
      <c r="O1096" s="89"/>
      <c r="P1096" s="24"/>
      <c r="Q1096" s="24"/>
      <c r="R1096" s="23"/>
      <c r="S1096" s="23"/>
      <c r="T1096" s="24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46"/>
      <c r="AG1096" s="23"/>
      <c r="AH1096" s="23"/>
    </row>
    <row r="1097" spans="1:34" s="156" customFormat="1" x14ac:dyDescent="0.35">
      <c r="A1097" s="23"/>
      <c r="B1097" s="23"/>
      <c r="C1097" s="23"/>
      <c r="D1097" s="23"/>
      <c r="E1097" s="23"/>
      <c r="F1097" s="23"/>
      <c r="G1097" s="23"/>
      <c r="H1097" s="23"/>
      <c r="I1097" s="23"/>
      <c r="J1097" s="24"/>
      <c r="K1097" s="24"/>
      <c r="L1097" s="79"/>
      <c r="M1097" s="91"/>
      <c r="N1097" s="89"/>
      <c r="O1097" s="89"/>
      <c r="P1097" s="24"/>
      <c r="Q1097" s="24"/>
      <c r="R1097" s="23"/>
      <c r="S1097" s="23"/>
      <c r="T1097" s="24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46"/>
      <c r="AG1097" s="23"/>
      <c r="AH1097" s="23"/>
    </row>
    <row r="1098" spans="1:34" s="156" customFormat="1" x14ac:dyDescent="0.35">
      <c r="A1098" s="23"/>
      <c r="B1098" s="23"/>
      <c r="C1098" s="23"/>
      <c r="D1098" s="23"/>
      <c r="E1098" s="23"/>
      <c r="F1098" s="23"/>
      <c r="G1098" s="23"/>
      <c r="H1098" s="23"/>
      <c r="I1098" s="23"/>
      <c r="J1098" s="24"/>
      <c r="K1098" s="24"/>
      <c r="L1098" s="79"/>
      <c r="M1098" s="91"/>
      <c r="N1098" s="89"/>
      <c r="O1098" s="89"/>
      <c r="P1098" s="24"/>
      <c r="Q1098" s="24"/>
      <c r="R1098" s="23"/>
      <c r="S1098" s="23"/>
      <c r="T1098" s="24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46"/>
      <c r="AG1098" s="23"/>
      <c r="AH1098" s="23"/>
    </row>
    <row r="1099" spans="1:34" s="156" customFormat="1" x14ac:dyDescent="0.35">
      <c r="A1099" s="23"/>
      <c r="B1099" s="23"/>
      <c r="C1099" s="23"/>
      <c r="D1099" s="23"/>
      <c r="E1099" s="23"/>
      <c r="F1099" s="23"/>
      <c r="G1099" s="23"/>
      <c r="H1099" s="23"/>
      <c r="I1099" s="23"/>
      <c r="J1099" s="24"/>
      <c r="K1099" s="24"/>
      <c r="L1099" s="79"/>
      <c r="M1099" s="91"/>
      <c r="N1099" s="89"/>
      <c r="O1099" s="89"/>
      <c r="P1099" s="24"/>
      <c r="Q1099" s="24"/>
      <c r="R1099" s="23"/>
      <c r="S1099" s="23"/>
      <c r="T1099" s="24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46"/>
      <c r="AG1099" s="23"/>
      <c r="AH1099" s="23"/>
    </row>
    <row r="1100" spans="1:34" s="156" customFormat="1" x14ac:dyDescent="0.35">
      <c r="A1100" s="23"/>
      <c r="B1100" s="23"/>
      <c r="C1100" s="23"/>
      <c r="D1100" s="23"/>
      <c r="E1100" s="23"/>
      <c r="F1100" s="23"/>
      <c r="G1100" s="23"/>
      <c r="H1100" s="23"/>
      <c r="I1100" s="23"/>
      <c r="J1100" s="24"/>
      <c r="K1100" s="24"/>
      <c r="L1100" s="79"/>
      <c r="M1100" s="91"/>
      <c r="N1100" s="89"/>
      <c r="O1100" s="89"/>
      <c r="P1100" s="24"/>
      <c r="Q1100" s="24"/>
      <c r="R1100" s="23"/>
      <c r="S1100" s="23"/>
      <c r="T1100" s="24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46"/>
      <c r="AG1100" s="23"/>
      <c r="AH1100" s="23"/>
    </row>
    <row r="1101" spans="1:34" s="156" customFormat="1" x14ac:dyDescent="0.35">
      <c r="A1101" s="23"/>
      <c r="B1101" s="23"/>
      <c r="C1101" s="23"/>
      <c r="D1101" s="23"/>
      <c r="E1101" s="23"/>
      <c r="F1101" s="23"/>
      <c r="G1101" s="23"/>
      <c r="H1101" s="23"/>
      <c r="I1101" s="23"/>
      <c r="J1101" s="24"/>
      <c r="K1101" s="24"/>
      <c r="L1101" s="79"/>
      <c r="M1101" s="91"/>
      <c r="N1101" s="89"/>
      <c r="O1101" s="89"/>
      <c r="P1101" s="24"/>
      <c r="Q1101" s="24"/>
      <c r="R1101" s="23"/>
      <c r="S1101" s="23"/>
      <c r="T1101" s="24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46"/>
      <c r="AG1101" s="23"/>
      <c r="AH1101" s="23"/>
    </row>
    <row r="1102" spans="1:34" s="156" customFormat="1" x14ac:dyDescent="0.35">
      <c r="A1102" s="23"/>
      <c r="B1102" s="23"/>
      <c r="C1102" s="23"/>
      <c r="D1102" s="23"/>
      <c r="E1102" s="23"/>
      <c r="F1102" s="23"/>
      <c r="G1102" s="23"/>
      <c r="H1102" s="23"/>
      <c r="I1102" s="23"/>
      <c r="J1102" s="24"/>
      <c r="K1102" s="24"/>
      <c r="L1102" s="79"/>
      <c r="M1102" s="91"/>
      <c r="N1102" s="89"/>
      <c r="O1102" s="89"/>
      <c r="P1102" s="24"/>
      <c r="Q1102" s="24"/>
      <c r="R1102" s="23"/>
      <c r="S1102" s="23"/>
      <c r="T1102" s="24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46"/>
      <c r="AG1102" s="23"/>
      <c r="AH1102" s="23"/>
    </row>
    <row r="1103" spans="1:34" s="156" customFormat="1" x14ac:dyDescent="0.35">
      <c r="A1103" s="23"/>
      <c r="B1103" s="23"/>
      <c r="C1103" s="23"/>
      <c r="D1103" s="23"/>
      <c r="E1103" s="23"/>
      <c r="F1103" s="23"/>
      <c r="G1103" s="23"/>
      <c r="H1103" s="23"/>
      <c r="I1103" s="23"/>
      <c r="J1103" s="24"/>
      <c r="K1103" s="24"/>
      <c r="L1103" s="79"/>
      <c r="M1103" s="91"/>
      <c r="N1103" s="89"/>
      <c r="O1103" s="89"/>
      <c r="P1103" s="24"/>
      <c r="Q1103" s="24"/>
      <c r="R1103" s="23"/>
      <c r="S1103" s="23"/>
      <c r="T1103" s="24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46"/>
      <c r="AG1103" s="23"/>
      <c r="AH1103" s="23"/>
    </row>
    <row r="1104" spans="1:34" s="156" customFormat="1" x14ac:dyDescent="0.35">
      <c r="A1104" s="23"/>
      <c r="B1104" s="23"/>
      <c r="C1104" s="23"/>
      <c r="D1104" s="23"/>
      <c r="E1104" s="23"/>
      <c r="F1104" s="23"/>
      <c r="G1104" s="23"/>
      <c r="H1104" s="23"/>
      <c r="I1104" s="23"/>
      <c r="J1104" s="24"/>
      <c r="K1104" s="24"/>
      <c r="L1104" s="79"/>
      <c r="M1104" s="91"/>
      <c r="N1104" s="89"/>
      <c r="O1104" s="89"/>
      <c r="P1104" s="24"/>
      <c r="Q1104" s="24"/>
      <c r="R1104" s="23"/>
      <c r="S1104" s="23"/>
      <c r="T1104" s="24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46"/>
      <c r="AG1104" s="23"/>
      <c r="AH1104" s="23"/>
    </row>
    <row r="1105" spans="1:34" s="156" customFormat="1" x14ac:dyDescent="0.35">
      <c r="A1105" s="23"/>
      <c r="B1105" s="23"/>
      <c r="C1105" s="23"/>
      <c r="D1105" s="23"/>
      <c r="E1105" s="23"/>
      <c r="F1105" s="23"/>
      <c r="G1105" s="23"/>
      <c r="H1105" s="23"/>
      <c r="I1105" s="23"/>
      <c r="J1105" s="24"/>
      <c r="K1105" s="24"/>
      <c r="L1105" s="79"/>
      <c r="M1105" s="91"/>
      <c r="N1105" s="89"/>
      <c r="O1105" s="89"/>
      <c r="P1105" s="24"/>
      <c r="Q1105" s="24"/>
      <c r="R1105" s="23"/>
      <c r="S1105" s="23"/>
      <c r="T1105" s="24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46"/>
      <c r="AG1105" s="23"/>
      <c r="AH1105" s="23"/>
    </row>
    <row r="1106" spans="1:34" s="156" customFormat="1" x14ac:dyDescent="0.35">
      <c r="A1106" s="23"/>
      <c r="B1106" s="23"/>
      <c r="C1106" s="23"/>
      <c r="D1106" s="23"/>
      <c r="E1106" s="23"/>
      <c r="F1106" s="23"/>
      <c r="G1106" s="23"/>
      <c r="H1106" s="23"/>
      <c r="I1106" s="23"/>
      <c r="J1106" s="24"/>
      <c r="K1106" s="24"/>
      <c r="L1106" s="79"/>
      <c r="M1106" s="91"/>
      <c r="N1106" s="89"/>
      <c r="O1106" s="89"/>
      <c r="P1106" s="24"/>
      <c r="Q1106" s="24"/>
      <c r="R1106" s="23"/>
      <c r="S1106" s="23"/>
      <c r="T1106" s="24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46"/>
      <c r="AG1106" s="23"/>
      <c r="AH1106" s="23"/>
    </row>
    <row r="1107" spans="1:34" s="156" customFormat="1" x14ac:dyDescent="0.35">
      <c r="A1107" s="23"/>
      <c r="B1107" s="23"/>
      <c r="C1107" s="23"/>
      <c r="D1107" s="23"/>
      <c r="E1107" s="23"/>
      <c r="F1107" s="23"/>
      <c r="G1107" s="23"/>
      <c r="H1107" s="23"/>
      <c r="I1107" s="23"/>
      <c r="J1107" s="24"/>
      <c r="K1107" s="24"/>
      <c r="L1107" s="79"/>
      <c r="M1107" s="91"/>
      <c r="N1107" s="89"/>
      <c r="O1107" s="89"/>
      <c r="P1107" s="24"/>
      <c r="Q1107" s="24"/>
      <c r="R1107" s="23"/>
      <c r="S1107" s="23"/>
      <c r="T1107" s="24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46"/>
      <c r="AG1107" s="23"/>
      <c r="AH1107" s="23"/>
    </row>
    <row r="1108" spans="1:34" s="156" customFormat="1" x14ac:dyDescent="0.35">
      <c r="A1108" s="23"/>
      <c r="B1108" s="23"/>
      <c r="C1108" s="23"/>
      <c r="D1108" s="23"/>
      <c r="E1108" s="23"/>
      <c r="F1108" s="23"/>
      <c r="G1108" s="23"/>
      <c r="H1108" s="23"/>
      <c r="I1108" s="23"/>
      <c r="J1108" s="24"/>
      <c r="K1108" s="24"/>
      <c r="L1108" s="79"/>
      <c r="M1108" s="91"/>
      <c r="N1108" s="89"/>
      <c r="O1108" s="89"/>
      <c r="P1108" s="24"/>
      <c r="Q1108" s="24"/>
      <c r="R1108" s="23"/>
      <c r="S1108" s="23"/>
      <c r="T1108" s="24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46"/>
      <c r="AG1108" s="23"/>
      <c r="AH1108" s="23"/>
    </row>
    <row r="1109" spans="1:34" s="156" customFormat="1" x14ac:dyDescent="0.35">
      <c r="A1109" s="23"/>
      <c r="B1109" s="23"/>
      <c r="C1109" s="23"/>
      <c r="D1109" s="23"/>
      <c r="E1109" s="23"/>
      <c r="F1109" s="23"/>
      <c r="G1109" s="23"/>
      <c r="H1109" s="23"/>
      <c r="I1109" s="23"/>
      <c r="J1109" s="24"/>
      <c r="K1109" s="24"/>
      <c r="L1109" s="79"/>
      <c r="M1109" s="91"/>
      <c r="N1109" s="89"/>
      <c r="O1109" s="89"/>
      <c r="P1109" s="24"/>
      <c r="Q1109" s="24"/>
      <c r="R1109" s="23"/>
      <c r="S1109" s="23"/>
      <c r="T1109" s="24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46"/>
      <c r="AG1109" s="23"/>
      <c r="AH1109" s="23"/>
    </row>
    <row r="1110" spans="1:34" s="156" customFormat="1" x14ac:dyDescent="0.35">
      <c r="A1110" s="23"/>
      <c r="B1110" s="23"/>
      <c r="C1110" s="23"/>
      <c r="D1110" s="23"/>
      <c r="E1110" s="23"/>
      <c r="F1110" s="23"/>
      <c r="G1110" s="23"/>
      <c r="H1110" s="23"/>
      <c r="I1110" s="23"/>
      <c r="J1110" s="24"/>
      <c r="K1110" s="24"/>
      <c r="L1110" s="79"/>
      <c r="M1110" s="91"/>
      <c r="N1110" s="89"/>
      <c r="O1110" s="89"/>
      <c r="P1110" s="24"/>
      <c r="Q1110" s="24"/>
      <c r="R1110" s="23"/>
      <c r="S1110" s="23"/>
      <c r="T1110" s="24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46"/>
      <c r="AG1110" s="23"/>
      <c r="AH1110" s="23"/>
    </row>
    <row r="1111" spans="1:34" s="156" customFormat="1" x14ac:dyDescent="0.35">
      <c r="A1111" s="23"/>
      <c r="B1111" s="23"/>
      <c r="C1111" s="23"/>
      <c r="D1111" s="23"/>
      <c r="E1111" s="23"/>
      <c r="F1111" s="23"/>
      <c r="G1111" s="23"/>
      <c r="H1111" s="23"/>
      <c r="I1111" s="23"/>
      <c r="J1111" s="24"/>
      <c r="K1111" s="24"/>
      <c r="L1111" s="79"/>
      <c r="M1111" s="91"/>
      <c r="N1111" s="89"/>
      <c r="O1111" s="89"/>
      <c r="P1111" s="24"/>
      <c r="Q1111" s="24"/>
      <c r="R1111" s="23"/>
      <c r="S1111" s="23"/>
      <c r="T1111" s="24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46"/>
      <c r="AG1111" s="23"/>
      <c r="AH1111" s="23"/>
    </row>
    <row r="1112" spans="1:34" s="156" customFormat="1" x14ac:dyDescent="0.35">
      <c r="A1112" s="23"/>
      <c r="B1112" s="23"/>
      <c r="C1112" s="23"/>
      <c r="D1112" s="23"/>
      <c r="E1112" s="23"/>
      <c r="F1112" s="23"/>
      <c r="G1112" s="23"/>
      <c r="H1112" s="23"/>
      <c r="I1112" s="23"/>
      <c r="J1112" s="24"/>
      <c r="K1112" s="24"/>
      <c r="L1112" s="79"/>
      <c r="M1112" s="91"/>
      <c r="N1112" s="89"/>
      <c r="O1112" s="89"/>
      <c r="P1112" s="24"/>
      <c r="Q1112" s="24"/>
      <c r="R1112" s="23"/>
      <c r="S1112" s="23"/>
      <c r="T1112" s="24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46"/>
      <c r="AG1112" s="23"/>
      <c r="AH1112" s="23"/>
    </row>
    <row r="1113" spans="1:34" s="156" customFormat="1" x14ac:dyDescent="0.35">
      <c r="A1113" s="23"/>
      <c r="B1113" s="23"/>
      <c r="C1113" s="23"/>
      <c r="D1113" s="23"/>
      <c r="E1113" s="23"/>
      <c r="F1113" s="23"/>
      <c r="G1113" s="23"/>
      <c r="H1113" s="23"/>
      <c r="I1113" s="23"/>
      <c r="J1113" s="24"/>
      <c r="K1113" s="24"/>
      <c r="L1113" s="79"/>
      <c r="M1113" s="91"/>
      <c r="N1113" s="89"/>
      <c r="O1113" s="89"/>
      <c r="P1113" s="24"/>
      <c r="Q1113" s="24"/>
      <c r="R1113" s="23"/>
      <c r="S1113" s="23"/>
      <c r="T1113" s="24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46"/>
      <c r="AG1113" s="23"/>
      <c r="AH1113" s="23"/>
    </row>
    <row r="1114" spans="1:34" s="156" customFormat="1" x14ac:dyDescent="0.35">
      <c r="A1114" s="23"/>
      <c r="B1114" s="23"/>
      <c r="C1114" s="23"/>
      <c r="D1114" s="23"/>
      <c r="E1114" s="23"/>
      <c r="F1114" s="23"/>
      <c r="G1114" s="23"/>
      <c r="H1114" s="23"/>
      <c r="I1114" s="23"/>
      <c r="J1114" s="24"/>
      <c r="K1114" s="24"/>
      <c r="L1114" s="79"/>
      <c r="M1114" s="91"/>
      <c r="N1114" s="89"/>
      <c r="O1114" s="89"/>
      <c r="P1114" s="24"/>
      <c r="Q1114" s="24"/>
      <c r="R1114" s="23"/>
      <c r="S1114" s="23"/>
      <c r="T1114" s="24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46"/>
      <c r="AG1114" s="23"/>
      <c r="AH1114" s="23"/>
    </row>
    <row r="1115" spans="1:34" s="156" customFormat="1" x14ac:dyDescent="0.35">
      <c r="A1115" s="23"/>
      <c r="B1115" s="23"/>
      <c r="C1115" s="23"/>
      <c r="D1115" s="23"/>
      <c r="E1115" s="23"/>
      <c r="F1115" s="23"/>
      <c r="G1115" s="23"/>
      <c r="H1115" s="23"/>
      <c r="I1115" s="23"/>
      <c r="J1115" s="24"/>
      <c r="K1115" s="24"/>
      <c r="L1115" s="79"/>
      <c r="M1115" s="91"/>
      <c r="N1115" s="89"/>
      <c r="O1115" s="89"/>
      <c r="P1115" s="24"/>
      <c r="Q1115" s="24"/>
      <c r="R1115" s="23"/>
      <c r="S1115" s="23"/>
      <c r="T1115" s="24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46"/>
      <c r="AG1115" s="23"/>
      <c r="AH1115" s="23"/>
    </row>
    <row r="1116" spans="1:34" s="156" customFormat="1" x14ac:dyDescent="0.35">
      <c r="A1116" s="23"/>
      <c r="B1116" s="23"/>
      <c r="C1116" s="23"/>
      <c r="D1116" s="23"/>
      <c r="E1116" s="23"/>
      <c r="F1116" s="23"/>
      <c r="G1116" s="23"/>
      <c r="H1116" s="23"/>
      <c r="I1116" s="23"/>
      <c r="J1116" s="24"/>
      <c r="K1116" s="24"/>
      <c r="L1116" s="79"/>
      <c r="M1116" s="91"/>
      <c r="N1116" s="89"/>
      <c r="O1116" s="89"/>
      <c r="P1116" s="24"/>
      <c r="Q1116" s="24"/>
      <c r="R1116" s="23"/>
      <c r="S1116" s="23"/>
      <c r="T1116" s="24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46"/>
      <c r="AG1116" s="23"/>
      <c r="AH1116" s="23"/>
    </row>
    <row r="1117" spans="1:34" s="156" customFormat="1" x14ac:dyDescent="0.35">
      <c r="A1117" s="23"/>
      <c r="B1117" s="23"/>
      <c r="C1117" s="23"/>
      <c r="D1117" s="23"/>
      <c r="E1117" s="23"/>
      <c r="F1117" s="23"/>
      <c r="G1117" s="23"/>
      <c r="H1117" s="23"/>
      <c r="I1117" s="23"/>
      <c r="J1117" s="24"/>
      <c r="K1117" s="24"/>
      <c r="L1117" s="79"/>
      <c r="M1117" s="91"/>
      <c r="N1117" s="89"/>
      <c r="O1117" s="89"/>
      <c r="P1117" s="24"/>
      <c r="Q1117" s="24"/>
      <c r="R1117" s="23"/>
      <c r="S1117" s="23"/>
      <c r="T1117" s="24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46"/>
      <c r="AG1117" s="23"/>
      <c r="AH1117" s="23"/>
    </row>
    <row r="1118" spans="1:34" s="156" customFormat="1" x14ac:dyDescent="0.35">
      <c r="A1118" s="23"/>
      <c r="B1118" s="23"/>
      <c r="C1118" s="23"/>
      <c r="D1118" s="23"/>
      <c r="E1118" s="23"/>
      <c r="F1118" s="23"/>
      <c r="G1118" s="23"/>
      <c r="H1118" s="23"/>
      <c r="I1118" s="23"/>
      <c r="J1118" s="24"/>
      <c r="K1118" s="24"/>
      <c r="L1118" s="79"/>
      <c r="M1118" s="91"/>
      <c r="N1118" s="89"/>
      <c r="O1118" s="89"/>
      <c r="P1118" s="24"/>
      <c r="Q1118" s="24"/>
      <c r="R1118" s="23"/>
      <c r="S1118" s="23"/>
      <c r="T1118" s="24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46"/>
      <c r="AG1118" s="23"/>
      <c r="AH1118" s="23"/>
    </row>
    <row r="1119" spans="1:34" s="156" customFormat="1" x14ac:dyDescent="0.35">
      <c r="A1119" s="23"/>
      <c r="B1119" s="23"/>
      <c r="C1119" s="23"/>
      <c r="D1119" s="23"/>
      <c r="E1119" s="23"/>
      <c r="F1119" s="23"/>
      <c r="G1119" s="23"/>
      <c r="H1119" s="23"/>
      <c r="I1119" s="23"/>
      <c r="J1119" s="24"/>
      <c r="K1119" s="24"/>
      <c r="L1119" s="79"/>
      <c r="M1119" s="91"/>
      <c r="N1119" s="89"/>
      <c r="O1119" s="89"/>
      <c r="P1119" s="24"/>
      <c r="Q1119" s="24"/>
      <c r="R1119" s="23"/>
      <c r="S1119" s="23"/>
      <c r="T1119" s="24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46"/>
      <c r="AG1119" s="23"/>
      <c r="AH1119" s="23"/>
    </row>
    <row r="1120" spans="1:34" s="156" customFormat="1" x14ac:dyDescent="0.35">
      <c r="A1120" s="23"/>
      <c r="B1120" s="23"/>
      <c r="C1120" s="23"/>
      <c r="D1120" s="23"/>
      <c r="E1120" s="23"/>
      <c r="F1120" s="23"/>
      <c r="G1120" s="23"/>
      <c r="H1120" s="23"/>
      <c r="I1120" s="23"/>
      <c r="J1120" s="24"/>
      <c r="K1120" s="24"/>
      <c r="L1120" s="79"/>
      <c r="M1120" s="91"/>
      <c r="N1120" s="89"/>
      <c r="O1120" s="89"/>
      <c r="P1120" s="24"/>
      <c r="Q1120" s="24"/>
      <c r="R1120" s="23"/>
      <c r="S1120" s="23"/>
      <c r="T1120" s="24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46"/>
      <c r="AG1120" s="23"/>
      <c r="AH1120" s="23"/>
    </row>
    <row r="1121" spans="1:34" s="156" customFormat="1" x14ac:dyDescent="0.35">
      <c r="A1121" s="23"/>
      <c r="B1121" s="23"/>
      <c r="C1121" s="23"/>
      <c r="D1121" s="23"/>
      <c r="E1121" s="23"/>
      <c r="F1121" s="23"/>
      <c r="G1121" s="23"/>
      <c r="H1121" s="23"/>
      <c r="I1121" s="23"/>
      <c r="J1121" s="24"/>
      <c r="K1121" s="24"/>
      <c r="L1121" s="79"/>
      <c r="M1121" s="91"/>
      <c r="N1121" s="89"/>
      <c r="O1121" s="89"/>
      <c r="P1121" s="24"/>
      <c r="Q1121" s="24"/>
      <c r="R1121" s="23"/>
      <c r="S1121" s="23"/>
      <c r="T1121" s="24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46"/>
      <c r="AG1121" s="23"/>
      <c r="AH1121" s="23"/>
    </row>
    <row r="1122" spans="1:34" s="156" customFormat="1" x14ac:dyDescent="0.35">
      <c r="A1122" s="23"/>
      <c r="B1122" s="23"/>
      <c r="C1122" s="23"/>
      <c r="D1122" s="23"/>
      <c r="E1122" s="23"/>
      <c r="F1122" s="23"/>
      <c r="G1122" s="23"/>
      <c r="H1122" s="23"/>
      <c r="I1122" s="23"/>
      <c r="J1122" s="24"/>
      <c r="K1122" s="24"/>
      <c r="L1122" s="79"/>
      <c r="M1122" s="91"/>
      <c r="N1122" s="89"/>
      <c r="O1122" s="89"/>
      <c r="P1122" s="24"/>
      <c r="Q1122" s="24"/>
      <c r="R1122" s="23"/>
      <c r="S1122" s="23"/>
      <c r="T1122" s="24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46"/>
      <c r="AG1122" s="23"/>
      <c r="AH1122" s="23"/>
    </row>
    <row r="1123" spans="1:34" s="156" customFormat="1" x14ac:dyDescent="0.35">
      <c r="A1123" s="23"/>
      <c r="B1123" s="23"/>
      <c r="C1123" s="23"/>
      <c r="D1123" s="23"/>
      <c r="E1123" s="23"/>
      <c r="F1123" s="23"/>
      <c r="G1123" s="23"/>
      <c r="H1123" s="23"/>
      <c r="I1123" s="23"/>
      <c r="J1123" s="24"/>
      <c r="K1123" s="24"/>
      <c r="L1123" s="79"/>
      <c r="M1123" s="91"/>
      <c r="N1123" s="89"/>
      <c r="O1123" s="89"/>
      <c r="P1123" s="24"/>
      <c r="Q1123" s="24"/>
      <c r="R1123" s="23"/>
      <c r="S1123" s="23"/>
      <c r="T1123" s="24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46"/>
      <c r="AG1123" s="23"/>
      <c r="AH1123" s="23"/>
    </row>
    <row r="1124" spans="1:34" s="156" customFormat="1" x14ac:dyDescent="0.35">
      <c r="A1124" s="23"/>
      <c r="B1124" s="23"/>
      <c r="C1124" s="23"/>
      <c r="D1124" s="23"/>
      <c r="E1124" s="23"/>
      <c r="F1124" s="23"/>
      <c r="G1124" s="23"/>
      <c r="H1124" s="23"/>
      <c r="I1124" s="23"/>
      <c r="J1124" s="24"/>
      <c r="K1124" s="24"/>
      <c r="L1124" s="79"/>
      <c r="M1124" s="91"/>
      <c r="N1124" s="89"/>
      <c r="O1124" s="89"/>
      <c r="P1124" s="24"/>
      <c r="Q1124" s="24"/>
      <c r="R1124" s="23"/>
      <c r="S1124" s="23"/>
      <c r="T1124" s="24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46"/>
      <c r="AG1124" s="23"/>
      <c r="AH1124" s="23"/>
    </row>
    <row r="1125" spans="1:34" s="156" customFormat="1" x14ac:dyDescent="0.35">
      <c r="A1125" s="23"/>
      <c r="B1125" s="23"/>
      <c r="C1125" s="23"/>
      <c r="D1125" s="23"/>
      <c r="E1125" s="23"/>
      <c r="F1125" s="23"/>
      <c r="G1125" s="23"/>
      <c r="H1125" s="23"/>
      <c r="I1125" s="23"/>
      <c r="J1125" s="24"/>
      <c r="K1125" s="24"/>
      <c r="L1125" s="79"/>
      <c r="M1125" s="91"/>
      <c r="N1125" s="89"/>
      <c r="O1125" s="89"/>
      <c r="P1125" s="24"/>
      <c r="Q1125" s="24"/>
      <c r="R1125" s="23"/>
      <c r="S1125" s="23"/>
      <c r="T1125" s="24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46"/>
      <c r="AG1125" s="23"/>
      <c r="AH1125" s="23"/>
    </row>
    <row r="1126" spans="1:34" s="156" customFormat="1" x14ac:dyDescent="0.35">
      <c r="A1126" s="23"/>
      <c r="B1126" s="23"/>
      <c r="C1126" s="23"/>
      <c r="D1126" s="23"/>
      <c r="E1126" s="23"/>
      <c r="F1126" s="23"/>
      <c r="G1126" s="23"/>
      <c r="H1126" s="23"/>
      <c r="I1126" s="23"/>
      <c r="J1126" s="24"/>
      <c r="K1126" s="24"/>
      <c r="L1126" s="79"/>
      <c r="M1126" s="91"/>
      <c r="N1126" s="89"/>
      <c r="O1126" s="89"/>
      <c r="P1126" s="24"/>
      <c r="Q1126" s="24"/>
      <c r="R1126" s="23"/>
      <c r="S1126" s="23"/>
      <c r="T1126" s="24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46"/>
      <c r="AG1126" s="23"/>
      <c r="AH1126" s="23"/>
    </row>
    <row r="1127" spans="1:34" s="156" customFormat="1" x14ac:dyDescent="0.35">
      <c r="A1127" s="23"/>
      <c r="B1127" s="23"/>
      <c r="C1127" s="23"/>
      <c r="D1127" s="23"/>
      <c r="E1127" s="23"/>
      <c r="F1127" s="23"/>
      <c r="G1127" s="23"/>
      <c r="H1127" s="23"/>
      <c r="I1127" s="23"/>
      <c r="J1127" s="24"/>
      <c r="K1127" s="24"/>
      <c r="L1127" s="79"/>
      <c r="M1127" s="91"/>
      <c r="N1127" s="89"/>
      <c r="O1127" s="89"/>
      <c r="P1127" s="24"/>
      <c r="Q1127" s="24"/>
      <c r="R1127" s="23"/>
      <c r="S1127" s="23"/>
      <c r="T1127" s="24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46"/>
      <c r="AG1127" s="23"/>
      <c r="AH1127" s="23"/>
    </row>
    <row r="1128" spans="1:34" s="156" customFormat="1" x14ac:dyDescent="0.35">
      <c r="A1128" s="23"/>
      <c r="B1128" s="23"/>
      <c r="C1128" s="23"/>
      <c r="D1128" s="23"/>
      <c r="E1128" s="23"/>
      <c r="F1128" s="23"/>
      <c r="G1128" s="23"/>
      <c r="H1128" s="23"/>
      <c r="I1128" s="23"/>
      <c r="J1128" s="24"/>
      <c r="K1128" s="24"/>
      <c r="L1128" s="79"/>
      <c r="M1128" s="91"/>
      <c r="N1128" s="89"/>
      <c r="O1128" s="89"/>
      <c r="P1128" s="24"/>
      <c r="Q1128" s="24"/>
      <c r="R1128" s="23"/>
      <c r="S1128" s="23"/>
      <c r="T1128" s="24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46"/>
      <c r="AG1128" s="23"/>
      <c r="AH1128" s="23"/>
    </row>
    <row r="1129" spans="1:34" s="156" customFormat="1" x14ac:dyDescent="0.35">
      <c r="A1129" s="23"/>
      <c r="B1129" s="23"/>
      <c r="C1129" s="23"/>
      <c r="D1129" s="23"/>
      <c r="E1129" s="23"/>
      <c r="F1129" s="23"/>
      <c r="G1129" s="23"/>
      <c r="H1129" s="23"/>
      <c r="I1129" s="23"/>
      <c r="J1129" s="24"/>
      <c r="K1129" s="24"/>
      <c r="L1129" s="79"/>
      <c r="M1129" s="91"/>
      <c r="N1129" s="89"/>
      <c r="O1129" s="89"/>
      <c r="P1129" s="24"/>
      <c r="Q1129" s="24"/>
      <c r="R1129" s="23"/>
      <c r="S1129" s="23"/>
      <c r="T1129" s="24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46"/>
      <c r="AG1129" s="23"/>
      <c r="AH1129" s="23"/>
    </row>
    <row r="1130" spans="1:34" s="156" customFormat="1" x14ac:dyDescent="0.35">
      <c r="A1130" s="23"/>
      <c r="B1130" s="23"/>
      <c r="C1130" s="23"/>
      <c r="D1130" s="23"/>
      <c r="E1130" s="23"/>
      <c r="F1130" s="23"/>
      <c r="G1130" s="23"/>
      <c r="H1130" s="23"/>
      <c r="I1130" s="23"/>
      <c r="J1130" s="24"/>
      <c r="K1130" s="24"/>
      <c r="L1130" s="79"/>
      <c r="M1130" s="91"/>
      <c r="N1130" s="89"/>
      <c r="O1130" s="89"/>
      <c r="P1130" s="24"/>
      <c r="Q1130" s="24"/>
      <c r="R1130" s="23"/>
      <c r="S1130" s="23"/>
      <c r="T1130" s="24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46"/>
      <c r="AG1130" s="23"/>
      <c r="AH1130" s="23"/>
    </row>
    <row r="1131" spans="1:34" s="156" customFormat="1" x14ac:dyDescent="0.35">
      <c r="A1131" s="23"/>
      <c r="B1131" s="23"/>
      <c r="C1131" s="23"/>
      <c r="D1131" s="23"/>
      <c r="E1131" s="23"/>
      <c r="F1131" s="23"/>
      <c r="G1131" s="23"/>
      <c r="H1131" s="23"/>
      <c r="I1131" s="23"/>
      <c r="J1131" s="24"/>
      <c r="K1131" s="24"/>
      <c r="L1131" s="79"/>
      <c r="M1131" s="91"/>
      <c r="N1131" s="89"/>
      <c r="O1131" s="89"/>
      <c r="P1131" s="24"/>
      <c r="Q1131" s="24"/>
      <c r="R1131" s="23"/>
      <c r="S1131" s="23"/>
      <c r="T1131" s="24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46"/>
      <c r="AG1131" s="23"/>
      <c r="AH1131" s="23"/>
    </row>
    <row r="1132" spans="1:34" s="156" customFormat="1" x14ac:dyDescent="0.35">
      <c r="A1132" s="23"/>
      <c r="B1132" s="23"/>
      <c r="C1132" s="23"/>
      <c r="D1132" s="23"/>
      <c r="E1132" s="23"/>
      <c r="F1132" s="23"/>
      <c r="G1132" s="23"/>
      <c r="H1132" s="23"/>
      <c r="I1132" s="23"/>
      <c r="J1132" s="24"/>
      <c r="K1132" s="24"/>
      <c r="L1132" s="79"/>
      <c r="M1132" s="91"/>
      <c r="N1132" s="89"/>
      <c r="O1132" s="89"/>
      <c r="P1132" s="24"/>
      <c r="Q1132" s="24"/>
      <c r="R1132" s="23"/>
      <c r="S1132" s="23"/>
      <c r="T1132" s="24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46"/>
      <c r="AG1132" s="23"/>
      <c r="AH1132" s="23"/>
    </row>
    <row r="1133" spans="1:34" s="156" customFormat="1" x14ac:dyDescent="0.35">
      <c r="A1133" s="23"/>
      <c r="B1133" s="23"/>
      <c r="C1133" s="23"/>
      <c r="D1133" s="23"/>
      <c r="E1133" s="23"/>
      <c r="F1133" s="23"/>
      <c r="G1133" s="23"/>
      <c r="H1133" s="23"/>
      <c r="I1133" s="23"/>
      <c r="J1133" s="24"/>
      <c r="K1133" s="24"/>
      <c r="L1133" s="79"/>
      <c r="M1133" s="91"/>
      <c r="N1133" s="89"/>
      <c r="O1133" s="89"/>
      <c r="P1133" s="24"/>
      <c r="Q1133" s="24"/>
      <c r="R1133" s="23"/>
      <c r="S1133" s="23"/>
      <c r="T1133" s="24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46"/>
      <c r="AG1133" s="23"/>
      <c r="AH1133" s="23"/>
    </row>
    <row r="1134" spans="1:34" s="156" customFormat="1" x14ac:dyDescent="0.35">
      <c r="A1134" s="23"/>
      <c r="B1134" s="23"/>
      <c r="C1134" s="23"/>
      <c r="D1134" s="23"/>
      <c r="E1134" s="23"/>
      <c r="F1134" s="23"/>
      <c r="G1134" s="23"/>
      <c r="H1134" s="23"/>
      <c r="I1134" s="23"/>
      <c r="J1134" s="24"/>
      <c r="K1134" s="24"/>
      <c r="L1134" s="79"/>
      <c r="M1134" s="91"/>
      <c r="N1134" s="89"/>
      <c r="O1134" s="89"/>
      <c r="P1134" s="24"/>
      <c r="Q1134" s="24"/>
      <c r="R1134" s="23"/>
      <c r="S1134" s="23"/>
      <c r="T1134" s="24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46"/>
      <c r="AG1134" s="23"/>
      <c r="AH1134" s="23"/>
    </row>
    <row r="1135" spans="1:34" s="156" customFormat="1" x14ac:dyDescent="0.35">
      <c r="A1135" s="23"/>
      <c r="B1135" s="23"/>
      <c r="C1135" s="23"/>
      <c r="D1135" s="23"/>
      <c r="E1135" s="23"/>
      <c r="F1135" s="23"/>
      <c r="G1135" s="23"/>
      <c r="H1135" s="23"/>
      <c r="I1135" s="23"/>
      <c r="J1135" s="24"/>
      <c r="K1135" s="24"/>
      <c r="L1135" s="79"/>
      <c r="M1135" s="91"/>
      <c r="N1135" s="89"/>
      <c r="O1135" s="89"/>
      <c r="P1135" s="24"/>
      <c r="Q1135" s="24"/>
      <c r="R1135" s="23"/>
      <c r="S1135" s="23"/>
      <c r="T1135" s="24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46"/>
      <c r="AG1135" s="23"/>
      <c r="AH1135" s="23"/>
    </row>
    <row r="1136" spans="1:34" s="156" customFormat="1" x14ac:dyDescent="0.35">
      <c r="A1136" s="23"/>
      <c r="B1136" s="23"/>
      <c r="C1136" s="23"/>
      <c r="D1136" s="23"/>
      <c r="E1136" s="23"/>
      <c r="F1136" s="23"/>
      <c r="G1136" s="23"/>
      <c r="H1136" s="23"/>
      <c r="I1136" s="23"/>
      <c r="J1136" s="24"/>
      <c r="K1136" s="24"/>
      <c r="L1136" s="79"/>
      <c r="M1136" s="91"/>
      <c r="N1136" s="89"/>
      <c r="O1136" s="89"/>
      <c r="P1136" s="24"/>
      <c r="Q1136" s="24"/>
      <c r="R1136" s="23"/>
      <c r="S1136" s="23"/>
      <c r="T1136" s="24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46"/>
      <c r="AG1136" s="23"/>
      <c r="AH1136" s="23"/>
    </row>
    <row r="1137" spans="1:34" s="156" customFormat="1" x14ac:dyDescent="0.35">
      <c r="A1137" s="23"/>
      <c r="B1137" s="23"/>
      <c r="C1137" s="23"/>
      <c r="D1137" s="23"/>
      <c r="E1137" s="23"/>
      <c r="F1137" s="23"/>
      <c r="G1137" s="23"/>
      <c r="H1137" s="23"/>
      <c r="I1137" s="23"/>
      <c r="J1137" s="24"/>
      <c r="K1137" s="24"/>
      <c r="L1137" s="79"/>
      <c r="M1137" s="91"/>
      <c r="N1137" s="89"/>
      <c r="O1137" s="89"/>
      <c r="P1137" s="24"/>
      <c r="Q1137" s="24"/>
      <c r="R1137" s="23"/>
      <c r="S1137" s="23"/>
      <c r="T1137" s="24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46"/>
      <c r="AG1137" s="23"/>
      <c r="AH1137" s="23"/>
    </row>
    <row r="1138" spans="1:34" s="156" customFormat="1" x14ac:dyDescent="0.35">
      <c r="A1138" s="23"/>
      <c r="B1138" s="23"/>
      <c r="C1138" s="23"/>
      <c r="D1138" s="23"/>
      <c r="E1138" s="23"/>
      <c r="F1138" s="23"/>
      <c r="G1138" s="23"/>
      <c r="H1138" s="23"/>
      <c r="I1138" s="23"/>
      <c r="J1138" s="24"/>
      <c r="K1138" s="24"/>
      <c r="L1138" s="79"/>
      <c r="M1138" s="91"/>
      <c r="N1138" s="89"/>
      <c r="O1138" s="89"/>
      <c r="P1138" s="24"/>
      <c r="Q1138" s="24"/>
      <c r="R1138" s="23"/>
      <c r="S1138" s="23"/>
      <c r="T1138" s="24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46"/>
      <c r="AG1138" s="23"/>
      <c r="AH1138" s="23"/>
    </row>
    <row r="1139" spans="1:34" s="156" customFormat="1" x14ac:dyDescent="0.35">
      <c r="A1139" s="23"/>
      <c r="B1139" s="23"/>
      <c r="C1139" s="23"/>
      <c r="D1139" s="23"/>
      <c r="E1139" s="23"/>
      <c r="F1139" s="23"/>
      <c r="G1139" s="23"/>
      <c r="H1139" s="23"/>
      <c r="I1139" s="23"/>
      <c r="J1139" s="24"/>
      <c r="K1139" s="24"/>
      <c r="L1139" s="79"/>
      <c r="M1139" s="91"/>
      <c r="N1139" s="89"/>
      <c r="O1139" s="89"/>
      <c r="P1139" s="24"/>
      <c r="Q1139" s="24"/>
      <c r="R1139" s="23"/>
      <c r="S1139" s="23"/>
      <c r="T1139" s="24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46"/>
      <c r="AG1139" s="23"/>
      <c r="AH1139" s="23"/>
    </row>
    <row r="1140" spans="1:34" s="156" customFormat="1" x14ac:dyDescent="0.35">
      <c r="A1140" s="23"/>
      <c r="B1140" s="23"/>
      <c r="C1140" s="23"/>
      <c r="D1140" s="23"/>
      <c r="E1140" s="23"/>
      <c r="F1140" s="23"/>
      <c r="G1140" s="23"/>
      <c r="H1140" s="23"/>
      <c r="I1140" s="23"/>
      <c r="J1140" s="24"/>
      <c r="K1140" s="24"/>
      <c r="L1140" s="79"/>
      <c r="M1140" s="91"/>
      <c r="N1140" s="89"/>
      <c r="O1140" s="89"/>
      <c r="P1140" s="24"/>
      <c r="Q1140" s="24"/>
      <c r="R1140" s="23"/>
      <c r="S1140" s="23"/>
      <c r="T1140" s="24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46"/>
      <c r="AG1140" s="23"/>
      <c r="AH1140" s="23"/>
    </row>
    <row r="1141" spans="1:34" s="156" customFormat="1" x14ac:dyDescent="0.35">
      <c r="A1141" s="23"/>
      <c r="B1141" s="23"/>
      <c r="C1141" s="23"/>
      <c r="D1141" s="23"/>
      <c r="E1141" s="23"/>
      <c r="F1141" s="23"/>
      <c r="G1141" s="23"/>
      <c r="H1141" s="23"/>
      <c r="I1141" s="23"/>
      <c r="J1141" s="24"/>
      <c r="K1141" s="24"/>
      <c r="L1141" s="79"/>
      <c r="M1141" s="91"/>
      <c r="N1141" s="89"/>
      <c r="O1141" s="89"/>
      <c r="P1141" s="24"/>
      <c r="Q1141" s="24"/>
      <c r="R1141" s="23"/>
      <c r="S1141" s="23"/>
      <c r="T1141" s="24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46"/>
      <c r="AG1141" s="23"/>
      <c r="AH1141" s="23"/>
    </row>
    <row r="1142" spans="1:34" s="156" customFormat="1" x14ac:dyDescent="0.35">
      <c r="A1142" s="23"/>
      <c r="B1142" s="23"/>
      <c r="C1142" s="23"/>
      <c r="D1142" s="23"/>
      <c r="E1142" s="23"/>
      <c r="F1142" s="23"/>
      <c r="G1142" s="23"/>
      <c r="H1142" s="23"/>
      <c r="I1142" s="23"/>
      <c r="J1142" s="24"/>
      <c r="K1142" s="24"/>
      <c r="L1142" s="79"/>
      <c r="M1142" s="91"/>
      <c r="N1142" s="89"/>
      <c r="O1142" s="89"/>
      <c r="P1142" s="24"/>
      <c r="Q1142" s="24"/>
      <c r="R1142" s="23"/>
      <c r="S1142" s="23"/>
      <c r="T1142" s="24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46"/>
      <c r="AG1142" s="23"/>
      <c r="AH1142" s="23"/>
    </row>
    <row r="1143" spans="1:34" s="156" customFormat="1" x14ac:dyDescent="0.35">
      <c r="A1143" s="23"/>
      <c r="B1143" s="23"/>
      <c r="C1143" s="23"/>
      <c r="D1143" s="23"/>
      <c r="E1143" s="23"/>
      <c r="F1143" s="23"/>
      <c r="G1143" s="23"/>
      <c r="H1143" s="23"/>
      <c r="I1143" s="23"/>
      <c r="J1143" s="24"/>
      <c r="K1143" s="24"/>
      <c r="L1143" s="79"/>
      <c r="M1143" s="91"/>
      <c r="N1143" s="89"/>
      <c r="O1143" s="89"/>
      <c r="P1143" s="24"/>
      <c r="Q1143" s="24"/>
      <c r="R1143" s="23"/>
      <c r="S1143" s="23"/>
      <c r="T1143" s="24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46"/>
      <c r="AG1143" s="23"/>
      <c r="AH1143" s="23"/>
    </row>
    <row r="1144" spans="1:34" s="156" customFormat="1" x14ac:dyDescent="0.35">
      <c r="A1144" s="23"/>
      <c r="B1144" s="23"/>
      <c r="C1144" s="23"/>
      <c r="D1144" s="23"/>
      <c r="E1144" s="23"/>
      <c r="F1144" s="23"/>
      <c r="G1144" s="23"/>
      <c r="H1144" s="23"/>
      <c r="I1144" s="23"/>
      <c r="J1144" s="24"/>
      <c r="K1144" s="24"/>
      <c r="L1144" s="79"/>
      <c r="M1144" s="91"/>
      <c r="N1144" s="89"/>
      <c r="O1144" s="89"/>
      <c r="P1144" s="24"/>
      <c r="Q1144" s="24"/>
      <c r="R1144" s="23"/>
      <c r="S1144" s="23"/>
      <c r="T1144" s="24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46"/>
      <c r="AG1144" s="23"/>
      <c r="AH1144" s="23"/>
    </row>
    <row r="1145" spans="1:34" s="156" customFormat="1" x14ac:dyDescent="0.35">
      <c r="A1145" s="23"/>
      <c r="B1145" s="23"/>
      <c r="C1145" s="23"/>
      <c r="D1145" s="23"/>
      <c r="E1145" s="23"/>
      <c r="F1145" s="23"/>
      <c r="G1145" s="23"/>
      <c r="H1145" s="23"/>
      <c r="I1145" s="23"/>
      <c r="J1145" s="24"/>
      <c r="K1145" s="24"/>
      <c r="L1145" s="79"/>
      <c r="M1145" s="91"/>
      <c r="N1145" s="89"/>
      <c r="O1145" s="89"/>
      <c r="P1145" s="24"/>
      <c r="Q1145" s="24"/>
      <c r="R1145" s="23"/>
      <c r="S1145" s="23"/>
      <c r="T1145" s="24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46"/>
      <c r="AG1145" s="23"/>
      <c r="AH1145" s="23"/>
    </row>
    <row r="1146" spans="1:34" s="156" customFormat="1" x14ac:dyDescent="0.35">
      <c r="A1146" s="23"/>
      <c r="B1146" s="23"/>
      <c r="C1146" s="23"/>
      <c r="D1146" s="23"/>
      <c r="E1146" s="23"/>
      <c r="F1146" s="23"/>
      <c r="G1146" s="23"/>
      <c r="H1146" s="23"/>
      <c r="I1146" s="23"/>
      <c r="J1146" s="24"/>
      <c r="K1146" s="24"/>
      <c r="L1146" s="79"/>
      <c r="M1146" s="91"/>
      <c r="N1146" s="89"/>
      <c r="O1146" s="89"/>
      <c r="P1146" s="24"/>
      <c r="Q1146" s="24"/>
      <c r="R1146" s="23"/>
      <c r="S1146" s="23"/>
      <c r="T1146" s="24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46"/>
      <c r="AG1146" s="23"/>
      <c r="AH1146" s="23"/>
    </row>
    <row r="1147" spans="1:34" s="156" customFormat="1" x14ac:dyDescent="0.35">
      <c r="A1147" s="23"/>
      <c r="B1147" s="23"/>
      <c r="C1147" s="23"/>
      <c r="D1147" s="23"/>
      <c r="E1147" s="23"/>
      <c r="F1147" s="23"/>
      <c r="G1147" s="23"/>
      <c r="H1147" s="23"/>
      <c r="I1147" s="23"/>
      <c r="J1147" s="24"/>
      <c r="K1147" s="24"/>
      <c r="L1147" s="79"/>
      <c r="M1147" s="91"/>
      <c r="N1147" s="89"/>
      <c r="O1147" s="89"/>
      <c r="P1147" s="24"/>
      <c r="Q1147" s="24"/>
      <c r="R1147" s="23"/>
      <c r="S1147" s="23"/>
      <c r="T1147" s="24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46"/>
      <c r="AG1147" s="23"/>
      <c r="AH1147" s="23"/>
    </row>
    <row r="1148" spans="1:34" s="156" customFormat="1" x14ac:dyDescent="0.35">
      <c r="A1148" s="23"/>
      <c r="B1148" s="23"/>
      <c r="C1148" s="23"/>
      <c r="D1148" s="23"/>
      <c r="E1148" s="23"/>
      <c r="F1148" s="23"/>
      <c r="G1148" s="23"/>
      <c r="H1148" s="23"/>
      <c r="I1148" s="23"/>
      <c r="J1148" s="24"/>
      <c r="K1148" s="24"/>
      <c r="L1148" s="79"/>
      <c r="M1148" s="91"/>
      <c r="N1148" s="89"/>
      <c r="O1148" s="89"/>
      <c r="P1148" s="24"/>
      <c r="Q1148" s="24"/>
      <c r="R1148" s="23"/>
      <c r="S1148" s="23"/>
      <c r="T1148" s="24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46"/>
      <c r="AG1148" s="23"/>
      <c r="AH1148" s="23"/>
    </row>
    <row r="1149" spans="1:34" s="156" customFormat="1" x14ac:dyDescent="0.35">
      <c r="A1149" s="23"/>
      <c r="B1149" s="23"/>
      <c r="C1149" s="23"/>
      <c r="D1149" s="23"/>
      <c r="E1149" s="23"/>
      <c r="F1149" s="23"/>
      <c r="G1149" s="23"/>
      <c r="H1149" s="23"/>
      <c r="I1149" s="23"/>
      <c r="J1149" s="24"/>
      <c r="K1149" s="24"/>
      <c r="L1149" s="79"/>
      <c r="M1149" s="91"/>
      <c r="N1149" s="89"/>
      <c r="O1149" s="89"/>
      <c r="P1149" s="24"/>
      <c r="Q1149" s="24"/>
      <c r="R1149" s="23"/>
      <c r="S1149" s="23"/>
      <c r="T1149" s="24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46"/>
      <c r="AG1149" s="23"/>
      <c r="AH1149" s="23"/>
    </row>
    <row r="1150" spans="1:34" s="156" customFormat="1" x14ac:dyDescent="0.35">
      <c r="A1150" s="23"/>
      <c r="B1150" s="23"/>
      <c r="C1150" s="23"/>
      <c r="D1150" s="23"/>
      <c r="E1150" s="23"/>
      <c r="F1150" s="23"/>
      <c r="G1150" s="23"/>
      <c r="H1150" s="23"/>
      <c r="I1150" s="23"/>
      <c r="J1150" s="24"/>
      <c r="K1150" s="24"/>
      <c r="L1150" s="79"/>
      <c r="M1150" s="91"/>
      <c r="N1150" s="89"/>
      <c r="O1150" s="89"/>
      <c r="P1150" s="24"/>
      <c r="Q1150" s="24"/>
      <c r="R1150" s="23"/>
      <c r="S1150" s="23"/>
      <c r="T1150" s="24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46"/>
      <c r="AG1150" s="23"/>
      <c r="AH1150" s="23"/>
    </row>
    <row r="1151" spans="1:34" s="156" customFormat="1" x14ac:dyDescent="0.35">
      <c r="A1151" s="23"/>
      <c r="B1151" s="23"/>
      <c r="C1151" s="23"/>
      <c r="D1151" s="23"/>
      <c r="E1151" s="23"/>
      <c r="F1151" s="23"/>
      <c r="G1151" s="23"/>
      <c r="H1151" s="23"/>
      <c r="I1151" s="23"/>
      <c r="J1151" s="24"/>
      <c r="K1151" s="24"/>
      <c r="L1151" s="79"/>
      <c r="M1151" s="91"/>
      <c r="N1151" s="89"/>
      <c r="O1151" s="89"/>
      <c r="P1151" s="24"/>
      <c r="Q1151" s="24"/>
      <c r="R1151" s="23"/>
      <c r="S1151" s="23"/>
      <c r="T1151" s="24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46"/>
      <c r="AG1151" s="23"/>
      <c r="AH1151" s="23"/>
    </row>
    <row r="1152" spans="1:34" s="156" customFormat="1" x14ac:dyDescent="0.35">
      <c r="A1152" s="23"/>
      <c r="B1152" s="23"/>
      <c r="C1152" s="23"/>
      <c r="D1152" s="23"/>
      <c r="E1152" s="23"/>
      <c r="F1152" s="23"/>
      <c r="G1152" s="23"/>
      <c r="H1152" s="23"/>
      <c r="I1152" s="23"/>
      <c r="J1152" s="24"/>
      <c r="K1152" s="24"/>
      <c r="L1152" s="79"/>
      <c r="M1152" s="91"/>
      <c r="N1152" s="89"/>
      <c r="O1152" s="89"/>
      <c r="P1152" s="24"/>
      <c r="Q1152" s="24"/>
      <c r="R1152" s="23"/>
      <c r="S1152" s="23"/>
      <c r="T1152" s="24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46"/>
      <c r="AG1152" s="23"/>
      <c r="AH1152" s="23"/>
    </row>
    <row r="1153" spans="1:34" s="156" customFormat="1" x14ac:dyDescent="0.35">
      <c r="A1153" s="23"/>
      <c r="B1153" s="23"/>
      <c r="C1153" s="23"/>
      <c r="D1153" s="23"/>
      <c r="E1153" s="23"/>
      <c r="F1153" s="23"/>
      <c r="G1153" s="23"/>
      <c r="H1153" s="23"/>
      <c r="I1153" s="23"/>
      <c r="J1153" s="24"/>
      <c r="K1153" s="24"/>
      <c r="L1153" s="79"/>
      <c r="M1153" s="91"/>
      <c r="N1153" s="89"/>
      <c r="O1153" s="89"/>
      <c r="P1153" s="24"/>
      <c r="Q1153" s="24"/>
      <c r="R1153" s="23"/>
      <c r="S1153" s="23"/>
      <c r="T1153" s="24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46"/>
      <c r="AG1153" s="23"/>
      <c r="AH1153" s="23"/>
    </row>
    <row r="1154" spans="1:34" s="156" customFormat="1" x14ac:dyDescent="0.35">
      <c r="A1154" s="23"/>
      <c r="B1154" s="23"/>
      <c r="C1154" s="23"/>
      <c r="D1154" s="23"/>
      <c r="E1154" s="23"/>
      <c r="F1154" s="23"/>
      <c r="G1154" s="23"/>
      <c r="H1154" s="23"/>
      <c r="I1154" s="23"/>
      <c r="J1154" s="24"/>
      <c r="K1154" s="24"/>
      <c r="L1154" s="79"/>
      <c r="M1154" s="91"/>
      <c r="N1154" s="89"/>
      <c r="O1154" s="89"/>
      <c r="P1154" s="24"/>
      <c r="Q1154" s="24"/>
      <c r="R1154" s="23"/>
      <c r="S1154" s="23"/>
      <c r="T1154" s="24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46"/>
      <c r="AG1154" s="23"/>
      <c r="AH1154" s="23"/>
    </row>
    <row r="1155" spans="1:34" s="156" customFormat="1" x14ac:dyDescent="0.35">
      <c r="A1155" s="23"/>
      <c r="B1155" s="23"/>
      <c r="C1155" s="23"/>
      <c r="D1155" s="23"/>
      <c r="E1155" s="23"/>
      <c r="F1155" s="23"/>
      <c r="G1155" s="23"/>
      <c r="H1155" s="23"/>
      <c r="I1155" s="23"/>
      <c r="J1155" s="24"/>
      <c r="K1155" s="24"/>
      <c r="L1155" s="79"/>
      <c r="M1155" s="91"/>
      <c r="N1155" s="89"/>
      <c r="O1155" s="89"/>
      <c r="P1155" s="24"/>
      <c r="Q1155" s="24"/>
      <c r="R1155" s="23"/>
      <c r="S1155" s="23"/>
      <c r="T1155" s="24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46"/>
      <c r="AG1155" s="23"/>
      <c r="AH1155" s="23"/>
    </row>
    <row r="1156" spans="1:34" s="156" customFormat="1" x14ac:dyDescent="0.35">
      <c r="A1156" s="23"/>
      <c r="B1156" s="23"/>
      <c r="C1156" s="23"/>
      <c r="D1156" s="23"/>
      <c r="E1156" s="23"/>
      <c r="F1156" s="23"/>
      <c r="G1156" s="23"/>
      <c r="H1156" s="23"/>
      <c r="I1156" s="23"/>
      <c r="J1156" s="24"/>
      <c r="K1156" s="24"/>
      <c r="L1156" s="79"/>
      <c r="M1156" s="91"/>
      <c r="N1156" s="89"/>
      <c r="O1156" s="89"/>
      <c r="P1156" s="24"/>
      <c r="Q1156" s="24"/>
      <c r="R1156" s="23"/>
      <c r="S1156" s="23"/>
      <c r="T1156" s="24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46"/>
      <c r="AG1156" s="23"/>
      <c r="AH1156" s="23"/>
    </row>
    <row r="1157" spans="1:34" s="156" customFormat="1" x14ac:dyDescent="0.35">
      <c r="A1157" s="23"/>
      <c r="B1157" s="23"/>
      <c r="C1157" s="23"/>
      <c r="D1157" s="23"/>
      <c r="E1157" s="23"/>
      <c r="F1157" s="23"/>
      <c r="G1157" s="23"/>
      <c r="H1157" s="23"/>
      <c r="I1157" s="23"/>
      <c r="J1157" s="24"/>
      <c r="K1157" s="24"/>
      <c r="L1157" s="79"/>
      <c r="M1157" s="91"/>
      <c r="N1157" s="89"/>
      <c r="O1157" s="89"/>
      <c r="P1157" s="24"/>
      <c r="Q1157" s="24"/>
      <c r="R1157" s="23"/>
      <c r="S1157" s="23"/>
      <c r="T1157" s="24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46"/>
      <c r="AG1157" s="23"/>
      <c r="AH1157" s="23"/>
    </row>
    <row r="1158" spans="1:34" s="156" customFormat="1" x14ac:dyDescent="0.35">
      <c r="A1158" s="23"/>
      <c r="B1158" s="23"/>
      <c r="C1158" s="23"/>
      <c r="D1158" s="23"/>
      <c r="E1158" s="23"/>
      <c r="F1158" s="23"/>
      <c r="G1158" s="23"/>
      <c r="H1158" s="23"/>
      <c r="I1158" s="23"/>
      <c r="J1158" s="24"/>
      <c r="K1158" s="24"/>
      <c r="L1158" s="79"/>
      <c r="M1158" s="91"/>
      <c r="N1158" s="89"/>
      <c r="O1158" s="89"/>
      <c r="P1158" s="24"/>
      <c r="Q1158" s="24"/>
      <c r="R1158" s="23"/>
      <c r="S1158" s="23"/>
      <c r="T1158" s="24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46"/>
      <c r="AG1158" s="23"/>
      <c r="AH1158" s="23"/>
    </row>
    <row r="1159" spans="1:34" s="156" customFormat="1" x14ac:dyDescent="0.35">
      <c r="A1159" s="23"/>
      <c r="B1159" s="23"/>
      <c r="C1159" s="23"/>
      <c r="D1159" s="23"/>
      <c r="E1159" s="23"/>
      <c r="F1159" s="23"/>
      <c r="G1159" s="23"/>
      <c r="H1159" s="23"/>
      <c r="I1159" s="23"/>
      <c r="J1159" s="24"/>
      <c r="K1159" s="24"/>
      <c r="L1159" s="79"/>
      <c r="M1159" s="91"/>
      <c r="N1159" s="89"/>
      <c r="O1159" s="89"/>
      <c r="P1159" s="24"/>
      <c r="Q1159" s="24"/>
      <c r="R1159" s="23"/>
      <c r="S1159" s="23"/>
      <c r="T1159" s="24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46"/>
      <c r="AG1159" s="23"/>
      <c r="AH1159" s="23"/>
    </row>
    <row r="1160" spans="1:34" s="156" customFormat="1" x14ac:dyDescent="0.35">
      <c r="A1160" s="23"/>
      <c r="B1160" s="23"/>
      <c r="C1160" s="23"/>
      <c r="D1160" s="23"/>
      <c r="E1160" s="23"/>
      <c r="F1160" s="23"/>
      <c r="G1160" s="23"/>
      <c r="H1160" s="23"/>
      <c r="I1160" s="23"/>
      <c r="J1160" s="24"/>
      <c r="K1160" s="24"/>
      <c r="L1160" s="79"/>
      <c r="M1160" s="91"/>
      <c r="N1160" s="89"/>
      <c r="O1160" s="89"/>
      <c r="P1160" s="24"/>
      <c r="Q1160" s="24"/>
      <c r="R1160" s="23"/>
      <c r="S1160" s="23"/>
      <c r="T1160" s="24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46"/>
      <c r="AG1160" s="23"/>
      <c r="AH1160" s="23"/>
    </row>
    <row r="1161" spans="1:34" s="156" customFormat="1" x14ac:dyDescent="0.35">
      <c r="A1161" s="23"/>
      <c r="B1161" s="23"/>
      <c r="C1161" s="23"/>
      <c r="D1161" s="23"/>
      <c r="E1161" s="23"/>
      <c r="F1161" s="23"/>
      <c r="G1161" s="23"/>
      <c r="H1161" s="23"/>
      <c r="I1161" s="23"/>
      <c r="J1161" s="24"/>
      <c r="K1161" s="24"/>
      <c r="L1161" s="79"/>
      <c r="M1161" s="91"/>
      <c r="N1161" s="89"/>
      <c r="O1161" s="89"/>
      <c r="P1161" s="24"/>
      <c r="Q1161" s="24"/>
      <c r="R1161" s="23"/>
      <c r="S1161" s="23"/>
      <c r="T1161" s="24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46"/>
      <c r="AG1161" s="23"/>
      <c r="AH1161" s="23"/>
    </row>
    <row r="1162" spans="1:34" s="156" customFormat="1" x14ac:dyDescent="0.35">
      <c r="A1162" s="23"/>
      <c r="B1162" s="23"/>
      <c r="C1162" s="23"/>
      <c r="D1162" s="23"/>
      <c r="E1162" s="23"/>
      <c r="F1162" s="23"/>
      <c r="G1162" s="23"/>
      <c r="H1162" s="23"/>
      <c r="I1162" s="23"/>
      <c r="J1162" s="24"/>
      <c r="K1162" s="24"/>
      <c r="L1162" s="79"/>
      <c r="M1162" s="91"/>
      <c r="N1162" s="89"/>
      <c r="O1162" s="89"/>
      <c r="P1162" s="24"/>
      <c r="Q1162" s="24"/>
      <c r="R1162" s="23"/>
      <c r="S1162" s="23"/>
      <c r="T1162" s="24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46"/>
      <c r="AG1162" s="23"/>
      <c r="AH1162" s="23"/>
    </row>
    <row r="1163" spans="1:34" s="156" customFormat="1" x14ac:dyDescent="0.35">
      <c r="A1163" s="23"/>
      <c r="B1163" s="23"/>
      <c r="C1163" s="23"/>
      <c r="D1163" s="23"/>
      <c r="E1163" s="23"/>
      <c r="F1163" s="23"/>
      <c r="G1163" s="23"/>
      <c r="H1163" s="23"/>
      <c r="I1163" s="23"/>
      <c r="J1163" s="24"/>
      <c r="K1163" s="24"/>
      <c r="L1163" s="79"/>
      <c r="M1163" s="91"/>
      <c r="N1163" s="89"/>
      <c r="O1163" s="89"/>
      <c r="P1163" s="24"/>
      <c r="Q1163" s="24"/>
      <c r="R1163" s="23"/>
      <c r="S1163" s="23"/>
      <c r="T1163" s="24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46"/>
      <c r="AG1163" s="23"/>
      <c r="AH1163" s="23"/>
    </row>
    <row r="1164" spans="1:34" s="156" customFormat="1" x14ac:dyDescent="0.35">
      <c r="A1164" s="23"/>
      <c r="B1164" s="23"/>
      <c r="C1164" s="23"/>
      <c r="D1164" s="23"/>
      <c r="E1164" s="23"/>
      <c r="F1164" s="23"/>
      <c r="G1164" s="23"/>
      <c r="H1164" s="23"/>
      <c r="I1164" s="23"/>
      <c r="J1164" s="24"/>
      <c r="K1164" s="24"/>
      <c r="L1164" s="79"/>
      <c r="M1164" s="91"/>
      <c r="N1164" s="89"/>
      <c r="O1164" s="89"/>
      <c r="P1164" s="24"/>
      <c r="Q1164" s="24"/>
      <c r="R1164" s="23"/>
      <c r="S1164" s="23"/>
      <c r="T1164" s="24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46"/>
      <c r="AG1164" s="23"/>
      <c r="AH1164" s="23"/>
    </row>
    <row r="1165" spans="1:34" s="156" customFormat="1" x14ac:dyDescent="0.35">
      <c r="A1165" s="23"/>
      <c r="B1165" s="23"/>
      <c r="C1165" s="23"/>
      <c r="D1165" s="23"/>
      <c r="E1165" s="23"/>
      <c r="F1165" s="23"/>
      <c r="G1165" s="23"/>
      <c r="H1165" s="23"/>
      <c r="I1165" s="23"/>
      <c r="J1165" s="24"/>
      <c r="K1165" s="24"/>
      <c r="L1165" s="79"/>
      <c r="M1165" s="91"/>
      <c r="N1165" s="89"/>
      <c r="O1165" s="89"/>
      <c r="P1165" s="24"/>
      <c r="Q1165" s="24"/>
      <c r="R1165" s="23"/>
      <c r="S1165" s="23"/>
      <c r="T1165" s="24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46"/>
      <c r="AG1165" s="23"/>
      <c r="AH1165" s="23"/>
    </row>
    <row r="1166" spans="1:34" s="156" customFormat="1" x14ac:dyDescent="0.35">
      <c r="A1166" s="23"/>
      <c r="B1166" s="23"/>
      <c r="C1166" s="23"/>
      <c r="D1166" s="23"/>
      <c r="E1166" s="23"/>
      <c r="F1166" s="23"/>
      <c r="G1166" s="23"/>
      <c r="H1166" s="23"/>
      <c r="I1166" s="23"/>
      <c r="J1166" s="24"/>
      <c r="K1166" s="24"/>
      <c r="L1166" s="79"/>
      <c r="M1166" s="91"/>
      <c r="N1166" s="89"/>
      <c r="O1166" s="89"/>
      <c r="P1166" s="24"/>
      <c r="Q1166" s="24"/>
      <c r="R1166" s="23"/>
      <c r="S1166" s="23"/>
      <c r="T1166" s="24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46"/>
      <c r="AG1166" s="23"/>
      <c r="AH1166" s="23"/>
    </row>
    <row r="1167" spans="1:34" s="156" customFormat="1" x14ac:dyDescent="0.35">
      <c r="A1167" s="23"/>
      <c r="B1167" s="23"/>
      <c r="C1167" s="23"/>
      <c r="D1167" s="23"/>
      <c r="E1167" s="23"/>
      <c r="F1167" s="23"/>
      <c r="G1167" s="23"/>
      <c r="H1167" s="23"/>
      <c r="I1167" s="23"/>
      <c r="J1167" s="24"/>
      <c r="K1167" s="24"/>
      <c r="L1167" s="79"/>
      <c r="M1167" s="91"/>
      <c r="N1167" s="89"/>
      <c r="O1167" s="89"/>
      <c r="P1167" s="24"/>
      <c r="Q1167" s="24"/>
      <c r="R1167" s="23"/>
      <c r="S1167" s="23"/>
      <c r="T1167" s="24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46"/>
      <c r="AG1167" s="23"/>
      <c r="AH1167" s="23"/>
    </row>
    <row r="1168" spans="1:34" s="156" customFormat="1" x14ac:dyDescent="0.35">
      <c r="A1168" s="23"/>
      <c r="B1168" s="23"/>
      <c r="C1168" s="23"/>
      <c r="D1168" s="23"/>
      <c r="E1168" s="23"/>
      <c r="F1168" s="23"/>
      <c r="G1168" s="23"/>
      <c r="H1168" s="23"/>
      <c r="I1168" s="23"/>
      <c r="J1168" s="24"/>
      <c r="K1168" s="24"/>
      <c r="L1168" s="79"/>
      <c r="M1168" s="91"/>
      <c r="N1168" s="89"/>
      <c r="O1168" s="89"/>
      <c r="P1168" s="24"/>
      <c r="Q1168" s="24"/>
      <c r="R1168" s="23"/>
      <c r="S1168" s="23"/>
      <c r="T1168" s="24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46"/>
      <c r="AG1168" s="23"/>
      <c r="AH1168" s="23"/>
    </row>
    <row r="1169" spans="1:34" s="156" customFormat="1" x14ac:dyDescent="0.35">
      <c r="A1169" s="23"/>
      <c r="B1169" s="23"/>
      <c r="C1169" s="23"/>
      <c r="D1169" s="23"/>
      <c r="E1169" s="23"/>
      <c r="F1169" s="23"/>
      <c r="G1169" s="23"/>
      <c r="H1169" s="23"/>
      <c r="I1169" s="23"/>
      <c r="J1169" s="24"/>
      <c r="K1169" s="24"/>
      <c r="L1169" s="79"/>
      <c r="M1169" s="91"/>
      <c r="N1169" s="89"/>
      <c r="O1169" s="89"/>
      <c r="P1169" s="24"/>
      <c r="Q1169" s="24"/>
      <c r="R1169" s="23"/>
      <c r="S1169" s="23"/>
      <c r="T1169" s="24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46"/>
      <c r="AG1169" s="23"/>
      <c r="AH1169" s="23"/>
    </row>
    <row r="1170" spans="1:34" s="156" customFormat="1" x14ac:dyDescent="0.35">
      <c r="A1170" s="23"/>
      <c r="B1170" s="23"/>
      <c r="C1170" s="23"/>
      <c r="D1170" s="23"/>
      <c r="E1170" s="23"/>
      <c r="F1170" s="23"/>
      <c r="G1170" s="23"/>
      <c r="H1170" s="23"/>
      <c r="I1170" s="23"/>
      <c r="J1170" s="24"/>
      <c r="K1170" s="24"/>
      <c r="L1170" s="79"/>
      <c r="M1170" s="91"/>
      <c r="N1170" s="89"/>
      <c r="O1170" s="89"/>
      <c r="P1170" s="24"/>
      <c r="Q1170" s="24"/>
      <c r="R1170" s="23"/>
      <c r="S1170" s="23"/>
      <c r="T1170" s="24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46"/>
      <c r="AG1170" s="23"/>
      <c r="AH1170" s="23"/>
    </row>
    <row r="1171" spans="1:34" s="156" customFormat="1" x14ac:dyDescent="0.35">
      <c r="A1171" s="23"/>
      <c r="B1171" s="23"/>
      <c r="C1171" s="23"/>
      <c r="D1171" s="23"/>
      <c r="E1171" s="23"/>
      <c r="F1171" s="23"/>
      <c r="G1171" s="23"/>
      <c r="H1171" s="23"/>
      <c r="I1171" s="23"/>
      <c r="J1171" s="24"/>
      <c r="K1171" s="24"/>
      <c r="L1171" s="79"/>
      <c r="M1171" s="91"/>
      <c r="N1171" s="89"/>
      <c r="O1171" s="89"/>
      <c r="P1171" s="24"/>
      <c r="Q1171" s="24"/>
      <c r="R1171" s="23"/>
      <c r="S1171" s="23"/>
      <c r="T1171" s="24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46"/>
      <c r="AG1171" s="23"/>
      <c r="AH1171" s="23"/>
    </row>
    <row r="1172" spans="1:34" s="156" customFormat="1" x14ac:dyDescent="0.35">
      <c r="A1172" s="23"/>
      <c r="B1172" s="23"/>
      <c r="C1172" s="23"/>
      <c r="D1172" s="23"/>
      <c r="E1172" s="23"/>
      <c r="F1172" s="23"/>
      <c r="G1172" s="23"/>
      <c r="H1172" s="23"/>
      <c r="I1172" s="23"/>
      <c r="J1172" s="24"/>
      <c r="K1172" s="24"/>
      <c r="L1172" s="79"/>
      <c r="M1172" s="91"/>
      <c r="N1172" s="89"/>
      <c r="O1172" s="89"/>
      <c r="P1172" s="24"/>
      <c r="Q1172" s="24"/>
      <c r="R1172" s="23"/>
      <c r="S1172" s="23"/>
      <c r="T1172" s="24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46"/>
      <c r="AG1172" s="23"/>
      <c r="AH1172" s="23"/>
    </row>
    <row r="1173" spans="1:34" s="156" customFormat="1" x14ac:dyDescent="0.35">
      <c r="A1173" s="23"/>
      <c r="B1173" s="23"/>
      <c r="C1173" s="23"/>
      <c r="D1173" s="23"/>
      <c r="E1173" s="23"/>
      <c r="F1173" s="23"/>
      <c r="G1173" s="23"/>
      <c r="H1173" s="23"/>
      <c r="I1173" s="23"/>
      <c r="J1173" s="24"/>
      <c r="K1173" s="24"/>
      <c r="L1173" s="79"/>
      <c r="M1173" s="91"/>
      <c r="N1173" s="89"/>
      <c r="O1173" s="89"/>
      <c r="P1173" s="24"/>
      <c r="Q1173" s="24"/>
      <c r="R1173" s="23"/>
      <c r="S1173" s="23"/>
      <c r="T1173" s="24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46"/>
      <c r="AG1173" s="23"/>
      <c r="AH1173" s="23"/>
    </row>
    <row r="1174" spans="1:34" s="156" customFormat="1" x14ac:dyDescent="0.35">
      <c r="A1174" s="23"/>
      <c r="B1174" s="23"/>
      <c r="C1174" s="23"/>
      <c r="D1174" s="23"/>
      <c r="E1174" s="23"/>
      <c r="F1174" s="23"/>
      <c r="G1174" s="23"/>
      <c r="H1174" s="23"/>
      <c r="I1174" s="23"/>
      <c r="J1174" s="24"/>
      <c r="K1174" s="24"/>
      <c r="L1174" s="79"/>
      <c r="M1174" s="91"/>
      <c r="N1174" s="89"/>
      <c r="O1174" s="89"/>
      <c r="P1174" s="24"/>
      <c r="Q1174" s="24"/>
      <c r="R1174" s="23"/>
      <c r="S1174" s="23"/>
      <c r="T1174" s="24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46"/>
      <c r="AG1174" s="23"/>
      <c r="AH1174" s="23"/>
    </row>
    <row r="1175" spans="1:34" s="156" customFormat="1" x14ac:dyDescent="0.35">
      <c r="A1175" s="23"/>
      <c r="B1175" s="23"/>
      <c r="C1175" s="23"/>
      <c r="D1175" s="23"/>
      <c r="E1175" s="23"/>
      <c r="F1175" s="23"/>
      <c r="G1175" s="23"/>
      <c r="H1175" s="23"/>
      <c r="I1175" s="23"/>
      <c r="J1175" s="24"/>
      <c r="K1175" s="24"/>
      <c r="L1175" s="79"/>
      <c r="M1175" s="91"/>
      <c r="N1175" s="89"/>
      <c r="O1175" s="89"/>
      <c r="P1175" s="24"/>
      <c r="Q1175" s="24"/>
      <c r="R1175" s="23"/>
      <c r="S1175" s="23"/>
      <c r="T1175" s="24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46"/>
      <c r="AG1175" s="23"/>
      <c r="AH1175" s="23"/>
    </row>
    <row r="1176" spans="1:34" s="156" customFormat="1" x14ac:dyDescent="0.35">
      <c r="A1176" s="23"/>
      <c r="B1176" s="23"/>
      <c r="C1176" s="23"/>
      <c r="D1176" s="23"/>
      <c r="E1176" s="23"/>
      <c r="F1176" s="23"/>
      <c r="G1176" s="23"/>
      <c r="H1176" s="23"/>
      <c r="I1176" s="23"/>
      <c r="J1176" s="24"/>
      <c r="K1176" s="24"/>
      <c r="L1176" s="79"/>
      <c r="M1176" s="91"/>
      <c r="N1176" s="89"/>
      <c r="O1176" s="89"/>
      <c r="P1176" s="24"/>
      <c r="Q1176" s="24"/>
      <c r="R1176" s="23"/>
      <c r="S1176" s="23"/>
      <c r="T1176" s="24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46"/>
      <c r="AG1176" s="23"/>
      <c r="AH1176" s="23"/>
    </row>
    <row r="1177" spans="1:34" s="156" customFormat="1" x14ac:dyDescent="0.35">
      <c r="A1177" s="23"/>
      <c r="B1177" s="23"/>
      <c r="C1177" s="23"/>
      <c r="D1177" s="23"/>
      <c r="E1177" s="23"/>
      <c r="F1177" s="23"/>
      <c r="G1177" s="23"/>
      <c r="H1177" s="23"/>
      <c r="I1177" s="23"/>
      <c r="J1177" s="24"/>
      <c r="K1177" s="24"/>
      <c r="L1177" s="79"/>
      <c r="M1177" s="91"/>
      <c r="N1177" s="89"/>
      <c r="O1177" s="89"/>
      <c r="P1177" s="24"/>
      <c r="Q1177" s="24"/>
      <c r="R1177" s="23"/>
      <c r="S1177" s="23"/>
      <c r="T1177" s="24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46"/>
      <c r="AG1177" s="23"/>
      <c r="AH1177" s="23"/>
    </row>
    <row r="1178" spans="1:34" s="156" customFormat="1" x14ac:dyDescent="0.35">
      <c r="A1178" s="23"/>
      <c r="B1178" s="23"/>
      <c r="C1178" s="23"/>
      <c r="D1178" s="23"/>
      <c r="E1178" s="23"/>
      <c r="F1178" s="23"/>
      <c r="G1178" s="23"/>
      <c r="H1178" s="23"/>
      <c r="I1178" s="23"/>
      <c r="J1178" s="24"/>
      <c r="K1178" s="24"/>
      <c r="L1178" s="79"/>
      <c r="M1178" s="91"/>
      <c r="N1178" s="89"/>
      <c r="O1178" s="89"/>
      <c r="P1178" s="24"/>
      <c r="Q1178" s="24"/>
      <c r="R1178" s="23"/>
      <c r="S1178" s="23"/>
      <c r="T1178" s="24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46"/>
      <c r="AG1178" s="23"/>
      <c r="AH1178" s="23"/>
    </row>
    <row r="1179" spans="1:34" s="156" customFormat="1" x14ac:dyDescent="0.35">
      <c r="A1179" s="23"/>
      <c r="B1179" s="23"/>
      <c r="C1179" s="23"/>
      <c r="D1179" s="23"/>
      <c r="E1179" s="23"/>
      <c r="F1179" s="23"/>
      <c r="G1179" s="23"/>
      <c r="H1179" s="23"/>
      <c r="I1179" s="23"/>
      <c r="J1179" s="24"/>
      <c r="K1179" s="24"/>
      <c r="L1179" s="79"/>
      <c r="M1179" s="91"/>
      <c r="N1179" s="89"/>
      <c r="O1179" s="89"/>
      <c r="P1179" s="24"/>
      <c r="Q1179" s="24"/>
      <c r="R1179" s="23"/>
      <c r="S1179" s="23"/>
      <c r="T1179" s="24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46"/>
      <c r="AG1179" s="23"/>
      <c r="AH1179" s="23"/>
    </row>
    <row r="1180" spans="1:34" s="156" customFormat="1" x14ac:dyDescent="0.35">
      <c r="A1180" s="23"/>
      <c r="B1180" s="23"/>
      <c r="C1180" s="23"/>
      <c r="D1180" s="23"/>
      <c r="E1180" s="23"/>
      <c r="F1180" s="23"/>
      <c r="G1180" s="23"/>
      <c r="H1180" s="23"/>
      <c r="I1180" s="23"/>
      <c r="J1180" s="24"/>
      <c r="K1180" s="24"/>
      <c r="L1180" s="79"/>
      <c r="M1180" s="91"/>
      <c r="N1180" s="89"/>
      <c r="O1180" s="89"/>
      <c r="P1180" s="24"/>
      <c r="Q1180" s="24"/>
      <c r="R1180" s="23"/>
      <c r="S1180" s="23"/>
      <c r="T1180" s="24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46"/>
      <c r="AG1180" s="23"/>
      <c r="AH1180" s="23"/>
    </row>
    <row r="1181" spans="1:34" s="156" customFormat="1" x14ac:dyDescent="0.35">
      <c r="A1181" s="23"/>
      <c r="B1181" s="23"/>
      <c r="C1181" s="23"/>
      <c r="D1181" s="23"/>
      <c r="E1181" s="23"/>
      <c r="F1181" s="23"/>
      <c r="G1181" s="23"/>
      <c r="H1181" s="23"/>
      <c r="I1181" s="23"/>
      <c r="J1181" s="24"/>
      <c r="K1181" s="24"/>
      <c r="L1181" s="79"/>
      <c r="M1181" s="91"/>
      <c r="N1181" s="89"/>
      <c r="O1181" s="89"/>
      <c r="P1181" s="24"/>
      <c r="Q1181" s="24"/>
      <c r="R1181" s="23"/>
      <c r="S1181" s="23"/>
      <c r="T1181" s="24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46"/>
      <c r="AG1181" s="23"/>
      <c r="AH1181" s="23"/>
    </row>
    <row r="1182" spans="1:34" s="156" customFormat="1" x14ac:dyDescent="0.35">
      <c r="A1182" s="23"/>
      <c r="B1182" s="23"/>
      <c r="C1182" s="23"/>
      <c r="D1182" s="23"/>
      <c r="E1182" s="23"/>
      <c r="F1182" s="23"/>
      <c r="G1182" s="23"/>
      <c r="H1182" s="23"/>
      <c r="I1182" s="23"/>
      <c r="J1182" s="24"/>
      <c r="K1182" s="24"/>
      <c r="L1182" s="79"/>
      <c r="M1182" s="91"/>
      <c r="N1182" s="89"/>
      <c r="O1182" s="89"/>
      <c r="P1182" s="24"/>
      <c r="Q1182" s="24"/>
      <c r="R1182" s="23"/>
      <c r="S1182" s="23"/>
      <c r="T1182" s="24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46"/>
      <c r="AG1182" s="23"/>
      <c r="AH1182" s="23"/>
    </row>
    <row r="1183" spans="1:34" s="156" customFormat="1" x14ac:dyDescent="0.35">
      <c r="A1183" s="23"/>
      <c r="B1183" s="23"/>
      <c r="C1183" s="23"/>
      <c r="D1183" s="23"/>
      <c r="E1183" s="23"/>
      <c r="F1183" s="23"/>
      <c r="G1183" s="23"/>
      <c r="H1183" s="23"/>
      <c r="I1183" s="23"/>
      <c r="J1183" s="24"/>
      <c r="K1183" s="24"/>
      <c r="L1183" s="79"/>
      <c r="M1183" s="91"/>
      <c r="N1183" s="89"/>
      <c r="O1183" s="89"/>
      <c r="P1183" s="24"/>
      <c r="Q1183" s="24"/>
      <c r="R1183" s="23"/>
      <c r="S1183" s="23"/>
      <c r="T1183" s="24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46"/>
      <c r="AG1183" s="23"/>
      <c r="AH1183" s="23"/>
    </row>
    <row r="1184" spans="1:34" s="156" customFormat="1" x14ac:dyDescent="0.35">
      <c r="A1184" s="23"/>
      <c r="B1184" s="23"/>
      <c r="C1184" s="23"/>
      <c r="D1184" s="23"/>
      <c r="E1184" s="23"/>
      <c r="F1184" s="23"/>
      <c r="G1184" s="23"/>
      <c r="H1184" s="23"/>
      <c r="I1184" s="23"/>
      <c r="J1184" s="24"/>
      <c r="K1184" s="24"/>
      <c r="L1184" s="79"/>
      <c r="M1184" s="91"/>
      <c r="N1184" s="89"/>
      <c r="O1184" s="89"/>
      <c r="P1184" s="24"/>
      <c r="Q1184" s="24"/>
      <c r="R1184" s="23"/>
      <c r="S1184" s="23"/>
      <c r="T1184" s="24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46"/>
      <c r="AG1184" s="23"/>
      <c r="AH1184" s="23"/>
    </row>
    <row r="1185" spans="1:34" s="156" customFormat="1" x14ac:dyDescent="0.35">
      <c r="A1185" s="23"/>
      <c r="B1185" s="23"/>
      <c r="C1185" s="23"/>
      <c r="D1185" s="23"/>
      <c r="E1185" s="23"/>
      <c r="F1185" s="23"/>
      <c r="G1185" s="23"/>
      <c r="H1185" s="23"/>
      <c r="I1185" s="23"/>
      <c r="J1185" s="24"/>
      <c r="K1185" s="24"/>
      <c r="L1185" s="79"/>
      <c r="M1185" s="91"/>
      <c r="N1185" s="89"/>
      <c r="O1185" s="89"/>
      <c r="P1185" s="24"/>
      <c r="Q1185" s="24"/>
      <c r="R1185" s="23"/>
      <c r="S1185" s="23"/>
      <c r="T1185" s="24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46"/>
      <c r="AG1185" s="23"/>
      <c r="AH1185" s="23"/>
    </row>
    <row r="1186" spans="1:34" s="156" customFormat="1" x14ac:dyDescent="0.35">
      <c r="A1186" s="23"/>
      <c r="B1186" s="23"/>
      <c r="C1186" s="23"/>
      <c r="D1186" s="23"/>
      <c r="E1186" s="23"/>
      <c r="F1186" s="23"/>
      <c r="G1186" s="23"/>
      <c r="H1186" s="23"/>
      <c r="I1186" s="23"/>
      <c r="J1186" s="24"/>
      <c r="K1186" s="24"/>
      <c r="L1186" s="79"/>
      <c r="M1186" s="91"/>
      <c r="N1186" s="89"/>
      <c r="O1186" s="89"/>
      <c r="P1186" s="24"/>
      <c r="Q1186" s="24"/>
      <c r="R1186" s="23"/>
      <c r="S1186" s="23"/>
      <c r="T1186" s="24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46"/>
      <c r="AG1186" s="23"/>
      <c r="AH1186" s="23"/>
    </row>
    <row r="1187" spans="1:34" s="156" customFormat="1" x14ac:dyDescent="0.35">
      <c r="A1187" s="23"/>
      <c r="B1187" s="23"/>
      <c r="C1187" s="23"/>
      <c r="D1187" s="23"/>
      <c r="E1187" s="23"/>
      <c r="F1187" s="23"/>
      <c r="G1187" s="23"/>
      <c r="H1187" s="23"/>
      <c r="I1187" s="23"/>
      <c r="J1187" s="24"/>
      <c r="K1187" s="24"/>
      <c r="L1187" s="79"/>
      <c r="M1187" s="91"/>
      <c r="N1187" s="89"/>
      <c r="O1187" s="89"/>
      <c r="P1187" s="24"/>
      <c r="Q1187" s="24"/>
      <c r="R1187" s="23"/>
      <c r="S1187" s="23"/>
      <c r="T1187" s="24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46"/>
      <c r="AG1187" s="23"/>
      <c r="AH1187" s="23"/>
    </row>
    <row r="1188" spans="1:34" s="156" customFormat="1" x14ac:dyDescent="0.35">
      <c r="A1188" s="23"/>
      <c r="B1188" s="23"/>
      <c r="C1188" s="23"/>
      <c r="D1188" s="23"/>
      <c r="E1188" s="23"/>
      <c r="F1188" s="23"/>
      <c r="G1188" s="23"/>
      <c r="H1188" s="23"/>
      <c r="I1188" s="23"/>
      <c r="J1188" s="24"/>
      <c r="K1188" s="24"/>
      <c r="L1188" s="79"/>
      <c r="M1188" s="91"/>
      <c r="N1188" s="89"/>
      <c r="O1188" s="89"/>
      <c r="P1188" s="24"/>
      <c r="Q1188" s="24"/>
      <c r="R1188" s="23"/>
      <c r="S1188" s="23"/>
      <c r="T1188" s="24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46"/>
      <c r="AG1188" s="23"/>
      <c r="AH1188" s="23"/>
    </row>
    <row r="1189" spans="1:34" s="156" customFormat="1" x14ac:dyDescent="0.35">
      <c r="A1189" s="23"/>
      <c r="B1189" s="23"/>
      <c r="C1189" s="23"/>
      <c r="D1189" s="23"/>
      <c r="E1189" s="23"/>
      <c r="F1189" s="23"/>
      <c r="G1189" s="23"/>
      <c r="H1189" s="23"/>
      <c r="I1189" s="23"/>
      <c r="J1189" s="24"/>
      <c r="K1189" s="24"/>
      <c r="L1189" s="79"/>
      <c r="M1189" s="91"/>
      <c r="N1189" s="89"/>
      <c r="O1189" s="89"/>
      <c r="P1189" s="24"/>
      <c r="Q1189" s="24"/>
      <c r="R1189" s="23"/>
      <c r="S1189" s="23"/>
      <c r="T1189" s="24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46"/>
      <c r="AG1189" s="23"/>
      <c r="AH1189" s="23"/>
    </row>
    <row r="1190" spans="1:34" s="156" customFormat="1" x14ac:dyDescent="0.35">
      <c r="A1190" s="23"/>
      <c r="B1190" s="23"/>
      <c r="C1190" s="23"/>
      <c r="D1190" s="23"/>
      <c r="E1190" s="23"/>
      <c r="F1190" s="23"/>
      <c r="G1190" s="23"/>
      <c r="H1190" s="23"/>
      <c r="I1190" s="23"/>
      <c r="J1190" s="24"/>
      <c r="K1190" s="24"/>
      <c r="L1190" s="79"/>
      <c r="M1190" s="91"/>
      <c r="N1190" s="89"/>
      <c r="O1190" s="89"/>
      <c r="P1190" s="24"/>
      <c r="Q1190" s="24"/>
      <c r="R1190" s="23"/>
      <c r="S1190" s="23"/>
      <c r="T1190" s="24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46"/>
      <c r="AG1190" s="23"/>
      <c r="AH1190" s="23"/>
    </row>
    <row r="1191" spans="1:34" s="156" customFormat="1" x14ac:dyDescent="0.35">
      <c r="A1191" s="23"/>
      <c r="B1191" s="23"/>
      <c r="C1191" s="23"/>
      <c r="D1191" s="23"/>
      <c r="E1191" s="23"/>
      <c r="F1191" s="23"/>
      <c r="G1191" s="23"/>
      <c r="H1191" s="23"/>
      <c r="I1191" s="23"/>
      <c r="J1191" s="24"/>
      <c r="K1191" s="24"/>
      <c r="L1191" s="79"/>
      <c r="M1191" s="91"/>
      <c r="N1191" s="89"/>
      <c r="O1191" s="89"/>
      <c r="P1191" s="24"/>
      <c r="Q1191" s="24"/>
      <c r="R1191" s="23"/>
      <c r="S1191" s="23"/>
      <c r="T1191" s="24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46"/>
      <c r="AG1191" s="23"/>
      <c r="AH1191" s="23"/>
    </row>
    <row r="1192" spans="1:34" s="156" customFormat="1" x14ac:dyDescent="0.35">
      <c r="A1192" s="23"/>
      <c r="B1192" s="23"/>
      <c r="C1192" s="23"/>
      <c r="D1192" s="23"/>
      <c r="E1192" s="23"/>
      <c r="F1192" s="23"/>
      <c r="G1192" s="23"/>
      <c r="H1192" s="23"/>
      <c r="I1192" s="23"/>
      <c r="J1192" s="24"/>
      <c r="K1192" s="24"/>
      <c r="L1192" s="79"/>
      <c r="M1192" s="91"/>
      <c r="N1192" s="89"/>
      <c r="O1192" s="89"/>
      <c r="P1192" s="24"/>
      <c r="Q1192" s="24"/>
      <c r="R1192" s="23"/>
      <c r="S1192" s="23"/>
      <c r="T1192" s="24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46"/>
      <c r="AG1192" s="23"/>
      <c r="AH1192" s="23"/>
    </row>
    <row r="1193" spans="1:34" s="156" customFormat="1" x14ac:dyDescent="0.35">
      <c r="A1193" s="23"/>
      <c r="B1193" s="23"/>
      <c r="C1193" s="23"/>
      <c r="D1193" s="23"/>
      <c r="E1193" s="23"/>
      <c r="F1193" s="23"/>
      <c r="G1193" s="23"/>
      <c r="H1193" s="23"/>
      <c r="I1193" s="23"/>
      <c r="J1193" s="24"/>
      <c r="K1193" s="24"/>
      <c r="L1193" s="79"/>
      <c r="M1193" s="91"/>
      <c r="N1193" s="89"/>
      <c r="O1193" s="89"/>
      <c r="P1193" s="24"/>
      <c r="Q1193" s="24"/>
      <c r="R1193" s="23"/>
      <c r="S1193" s="23"/>
      <c r="T1193" s="24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46"/>
      <c r="AG1193" s="23"/>
      <c r="AH1193" s="23"/>
    </row>
    <row r="1194" spans="1:34" s="156" customFormat="1" x14ac:dyDescent="0.35">
      <c r="A1194" s="23"/>
      <c r="B1194" s="23"/>
      <c r="C1194" s="23"/>
      <c r="D1194" s="23"/>
      <c r="E1194" s="23"/>
      <c r="F1194" s="23"/>
      <c r="G1194" s="23"/>
      <c r="H1194" s="23"/>
      <c r="I1194" s="23"/>
      <c r="J1194" s="24"/>
      <c r="K1194" s="24"/>
      <c r="L1194" s="79"/>
      <c r="M1194" s="91"/>
      <c r="N1194" s="89"/>
      <c r="O1194" s="89"/>
      <c r="P1194" s="24"/>
      <c r="Q1194" s="24"/>
      <c r="R1194" s="23"/>
      <c r="S1194" s="23"/>
      <c r="T1194" s="24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46"/>
      <c r="AG1194" s="23"/>
      <c r="AH1194" s="23"/>
    </row>
    <row r="1195" spans="1:34" s="156" customFormat="1" x14ac:dyDescent="0.35">
      <c r="A1195" s="23"/>
      <c r="B1195" s="23"/>
      <c r="C1195" s="23"/>
      <c r="D1195" s="23"/>
      <c r="E1195" s="23"/>
      <c r="F1195" s="23"/>
      <c r="G1195" s="23"/>
      <c r="H1195" s="23"/>
      <c r="I1195" s="23"/>
      <c r="J1195" s="24"/>
      <c r="K1195" s="24"/>
      <c r="L1195" s="79"/>
      <c r="M1195" s="91"/>
      <c r="N1195" s="89"/>
      <c r="O1195" s="89"/>
      <c r="P1195" s="24"/>
      <c r="Q1195" s="24"/>
      <c r="R1195" s="23"/>
      <c r="S1195" s="23"/>
      <c r="T1195" s="24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46"/>
      <c r="AG1195" s="23"/>
      <c r="AH1195" s="23"/>
    </row>
    <row r="1196" spans="1:34" s="156" customFormat="1" x14ac:dyDescent="0.35">
      <c r="A1196" s="23"/>
      <c r="B1196" s="23"/>
      <c r="C1196" s="23"/>
      <c r="D1196" s="23"/>
      <c r="E1196" s="23"/>
      <c r="F1196" s="23"/>
      <c r="G1196" s="23"/>
      <c r="H1196" s="23"/>
      <c r="I1196" s="23"/>
      <c r="J1196" s="24"/>
      <c r="K1196" s="24"/>
      <c r="L1196" s="79"/>
      <c r="M1196" s="91"/>
      <c r="N1196" s="89"/>
      <c r="O1196" s="89"/>
      <c r="P1196" s="24"/>
      <c r="Q1196" s="24"/>
      <c r="R1196" s="23"/>
      <c r="S1196" s="23"/>
      <c r="T1196" s="24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46"/>
      <c r="AG1196" s="23"/>
      <c r="AH1196" s="23"/>
    </row>
    <row r="1197" spans="1:34" s="156" customFormat="1" x14ac:dyDescent="0.35">
      <c r="A1197" s="23"/>
      <c r="B1197" s="23"/>
      <c r="C1197" s="23"/>
      <c r="D1197" s="23"/>
      <c r="E1197" s="23"/>
      <c r="F1197" s="23"/>
      <c r="G1197" s="23"/>
      <c r="H1197" s="23"/>
      <c r="I1197" s="23"/>
      <c r="J1197" s="24"/>
      <c r="K1197" s="24"/>
      <c r="L1197" s="79"/>
      <c r="M1197" s="91"/>
      <c r="N1197" s="89"/>
      <c r="O1197" s="89"/>
      <c r="P1197" s="24"/>
      <c r="Q1197" s="24"/>
      <c r="R1197" s="23"/>
      <c r="S1197" s="23"/>
      <c r="T1197" s="24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46"/>
      <c r="AG1197" s="23"/>
      <c r="AH1197" s="23"/>
    </row>
    <row r="1198" spans="1:34" s="156" customFormat="1" x14ac:dyDescent="0.35">
      <c r="A1198" s="23"/>
      <c r="B1198" s="23"/>
      <c r="C1198" s="23"/>
      <c r="D1198" s="23"/>
      <c r="E1198" s="23"/>
      <c r="F1198" s="23"/>
      <c r="G1198" s="23"/>
      <c r="H1198" s="23"/>
      <c r="I1198" s="23"/>
      <c r="J1198" s="24"/>
      <c r="K1198" s="24"/>
      <c r="L1198" s="79"/>
      <c r="M1198" s="91"/>
      <c r="N1198" s="89"/>
      <c r="O1198" s="89"/>
      <c r="P1198" s="24"/>
      <c r="Q1198" s="24"/>
      <c r="R1198" s="23"/>
      <c r="S1198" s="23"/>
      <c r="T1198" s="24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46"/>
      <c r="AG1198" s="23"/>
      <c r="AH1198" s="23"/>
    </row>
    <row r="1199" spans="1:34" s="156" customFormat="1" x14ac:dyDescent="0.35">
      <c r="A1199" s="23"/>
      <c r="B1199" s="23"/>
      <c r="C1199" s="23"/>
      <c r="D1199" s="23"/>
      <c r="E1199" s="23"/>
      <c r="F1199" s="23"/>
      <c r="G1199" s="23"/>
      <c r="H1199" s="23"/>
      <c r="I1199" s="23"/>
      <c r="J1199" s="24"/>
      <c r="K1199" s="24"/>
      <c r="L1199" s="79"/>
      <c r="M1199" s="91"/>
      <c r="N1199" s="89"/>
      <c r="O1199" s="89"/>
      <c r="P1199" s="24"/>
      <c r="Q1199" s="24"/>
      <c r="R1199" s="23"/>
      <c r="S1199" s="23"/>
      <c r="T1199" s="24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46"/>
      <c r="AG1199" s="23"/>
      <c r="AH1199" s="23"/>
    </row>
    <row r="1200" spans="1:34" s="156" customFormat="1" x14ac:dyDescent="0.35">
      <c r="A1200" s="23"/>
      <c r="B1200" s="23"/>
      <c r="C1200" s="23"/>
      <c r="D1200" s="23"/>
      <c r="E1200" s="23"/>
      <c r="F1200" s="23"/>
      <c r="G1200" s="23"/>
      <c r="H1200" s="23"/>
      <c r="I1200" s="23"/>
      <c r="J1200" s="24"/>
      <c r="K1200" s="24"/>
      <c r="L1200" s="79"/>
      <c r="M1200" s="91"/>
      <c r="N1200" s="89"/>
      <c r="O1200" s="89"/>
      <c r="P1200" s="24"/>
      <c r="Q1200" s="24"/>
      <c r="R1200" s="23"/>
      <c r="S1200" s="23"/>
      <c r="T1200" s="24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46"/>
      <c r="AG1200" s="23"/>
      <c r="AH1200" s="23"/>
    </row>
    <row r="1201" spans="1:34" s="156" customFormat="1" x14ac:dyDescent="0.35">
      <c r="A1201" s="23"/>
      <c r="B1201" s="23"/>
      <c r="C1201" s="23"/>
      <c r="D1201" s="23"/>
      <c r="E1201" s="23"/>
      <c r="F1201" s="23"/>
      <c r="G1201" s="23"/>
      <c r="H1201" s="23"/>
      <c r="I1201" s="23"/>
      <c r="J1201" s="24"/>
      <c r="K1201" s="24"/>
      <c r="L1201" s="79"/>
      <c r="M1201" s="91"/>
      <c r="N1201" s="89"/>
      <c r="O1201" s="89"/>
      <c r="P1201" s="24"/>
      <c r="Q1201" s="24"/>
      <c r="R1201" s="23"/>
      <c r="S1201" s="23"/>
      <c r="T1201" s="24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46"/>
      <c r="AG1201" s="23"/>
      <c r="AH1201" s="23"/>
    </row>
    <row r="1202" spans="1:34" s="156" customFormat="1" x14ac:dyDescent="0.35">
      <c r="A1202" s="23"/>
      <c r="B1202" s="23"/>
      <c r="C1202" s="23"/>
      <c r="D1202" s="23"/>
      <c r="E1202" s="23"/>
      <c r="F1202" s="23"/>
      <c r="G1202" s="23"/>
      <c r="H1202" s="23"/>
      <c r="I1202" s="23"/>
      <c r="J1202" s="24"/>
      <c r="K1202" s="24"/>
      <c r="L1202" s="79"/>
      <c r="M1202" s="91"/>
      <c r="N1202" s="89"/>
      <c r="O1202" s="89"/>
      <c r="P1202" s="24"/>
      <c r="Q1202" s="24"/>
      <c r="R1202" s="23"/>
      <c r="S1202" s="23"/>
      <c r="T1202" s="24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46"/>
      <c r="AG1202" s="23"/>
      <c r="AH1202" s="23"/>
    </row>
    <row r="1203" spans="1:34" s="156" customFormat="1" x14ac:dyDescent="0.35">
      <c r="A1203" s="23"/>
      <c r="B1203" s="23"/>
      <c r="C1203" s="23"/>
      <c r="D1203" s="23"/>
      <c r="E1203" s="23"/>
      <c r="F1203" s="23"/>
      <c r="G1203" s="23"/>
      <c r="H1203" s="23"/>
      <c r="I1203" s="23"/>
      <c r="J1203" s="24"/>
      <c r="K1203" s="24"/>
      <c r="L1203" s="79"/>
      <c r="M1203" s="91"/>
      <c r="N1203" s="89"/>
      <c r="O1203" s="89"/>
      <c r="P1203" s="24"/>
      <c r="Q1203" s="24"/>
      <c r="R1203" s="23"/>
      <c r="S1203" s="23"/>
      <c r="T1203" s="24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46"/>
      <c r="AG1203" s="23"/>
      <c r="AH1203" s="23"/>
    </row>
    <row r="1204" spans="1:34" s="156" customFormat="1" x14ac:dyDescent="0.35">
      <c r="A1204" s="23"/>
      <c r="B1204" s="23"/>
      <c r="C1204" s="23"/>
      <c r="D1204" s="23"/>
      <c r="E1204" s="23"/>
      <c r="F1204" s="23"/>
      <c r="G1204" s="23"/>
      <c r="H1204" s="23"/>
      <c r="I1204" s="23"/>
      <c r="J1204" s="24"/>
      <c r="K1204" s="24"/>
      <c r="L1204" s="79"/>
      <c r="M1204" s="91"/>
      <c r="N1204" s="89"/>
      <c r="O1204" s="89"/>
      <c r="P1204" s="24"/>
      <c r="Q1204" s="24"/>
      <c r="R1204" s="23"/>
      <c r="S1204" s="23"/>
      <c r="T1204" s="24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46"/>
      <c r="AG1204" s="23"/>
      <c r="AH1204" s="23"/>
    </row>
    <row r="1205" spans="1:34" s="156" customFormat="1" x14ac:dyDescent="0.35">
      <c r="A1205" s="23"/>
      <c r="B1205" s="23"/>
      <c r="C1205" s="23"/>
      <c r="D1205" s="23"/>
      <c r="E1205" s="23"/>
      <c r="F1205" s="23"/>
      <c r="G1205" s="23"/>
      <c r="H1205" s="23"/>
      <c r="I1205" s="23"/>
      <c r="J1205" s="24"/>
      <c r="K1205" s="24"/>
      <c r="L1205" s="79"/>
      <c r="M1205" s="91"/>
      <c r="N1205" s="89"/>
      <c r="O1205" s="89"/>
      <c r="P1205" s="24"/>
      <c r="Q1205" s="24"/>
      <c r="R1205" s="23"/>
      <c r="S1205" s="23"/>
      <c r="T1205" s="24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46"/>
      <c r="AG1205" s="23"/>
      <c r="AH1205" s="23"/>
    </row>
    <row r="1206" spans="1:34" s="156" customFormat="1" x14ac:dyDescent="0.35">
      <c r="A1206" s="23"/>
      <c r="B1206" s="23"/>
      <c r="C1206" s="23"/>
      <c r="D1206" s="23"/>
      <c r="E1206" s="23"/>
      <c r="F1206" s="23"/>
      <c r="G1206" s="23"/>
      <c r="H1206" s="23"/>
      <c r="I1206" s="23"/>
      <c r="J1206" s="24"/>
      <c r="K1206" s="24"/>
      <c r="L1206" s="79"/>
      <c r="M1206" s="91"/>
      <c r="N1206" s="89"/>
      <c r="O1206" s="89"/>
      <c r="P1206" s="24"/>
      <c r="Q1206" s="24"/>
      <c r="R1206" s="23"/>
      <c r="S1206" s="23"/>
      <c r="T1206" s="24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46"/>
      <c r="AG1206" s="23"/>
      <c r="AH1206" s="23"/>
    </row>
    <row r="1207" spans="1:34" s="156" customFormat="1" x14ac:dyDescent="0.35">
      <c r="A1207" s="23"/>
      <c r="B1207" s="23"/>
      <c r="C1207" s="23"/>
      <c r="D1207" s="23"/>
      <c r="E1207" s="23"/>
      <c r="F1207" s="23"/>
      <c r="G1207" s="23"/>
      <c r="H1207" s="23"/>
      <c r="I1207" s="23"/>
      <c r="J1207" s="24"/>
      <c r="K1207" s="24"/>
      <c r="L1207" s="79"/>
      <c r="M1207" s="91"/>
      <c r="N1207" s="89"/>
      <c r="O1207" s="89"/>
      <c r="P1207" s="24"/>
      <c r="Q1207" s="24"/>
      <c r="R1207" s="23"/>
      <c r="S1207" s="23"/>
      <c r="T1207" s="24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46"/>
      <c r="AG1207" s="23"/>
      <c r="AH1207" s="23"/>
    </row>
    <row r="1208" spans="1:34" s="156" customFormat="1" x14ac:dyDescent="0.35">
      <c r="A1208" s="23"/>
      <c r="B1208" s="23"/>
      <c r="C1208" s="23"/>
      <c r="D1208" s="23"/>
      <c r="E1208" s="23"/>
      <c r="F1208" s="23"/>
      <c r="G1208" s="23"/>
      <c r="H1208" s="23"/>
      <c r="I1208" s="23"/>
      <c r="J1208" s="24"/>
      <c r="K1208" s="24"/>
      <c r="L1208" s="79"/>
      <c r="M1208" s="91"/>
      <c r="N1208" s="89"/>
      <c r="O1208" s="89"/>
      <c r="P1208" s="24"/>
      <c r="Q1208" s="24"/>
      <c r="R1208" s="23"/>
      <c r="S1208" s="23"/>
      <c r="T1208" s="24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46"/>
      <c r="AG1208" s="23"/>
      <c r="AH1208" s="23"/>
    </row>
    <row r="1209" spans="1:34" s="156" customFormat="1" x14ac:dyDescent="0.35">
      <c r="A1209" s="23"/>
      <c r="B1209" s="23"/>
      <c r="C1209" s="23"/>
      <c r="D1209" s="23"/>
      <c r="E1209" s="23"/>
      <c r="F1209" s="23"/>
      <c r="G1209" s="23"/>
      <c r="H1209" s="23"/>
      <c r="I1209" s="23"/>
      <c r="J1209" s="24"/>
      <c r="K1209" s="24"/>
      <c r="L1209" s="79"/>
      <c r="M1209" s="91"/>
      <c r="N1209" s="89"/>
      <c r="O1209" s="89"/>
      <c r="P1209" s="24"/>
      <c r="Q1209" s="24"/>
      <c r="R1209" s="23"/>
      <c r="S1209" s="23"/>
      <c r="T1209" s="24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46"/>
      <c r="AG1209" s="23"/>
      <c r="AH1209" s="23"/>
    </row>
    <row r="1210" spans="1:34" s="156" customFormat="1" x14ac:dyDescent="0.35">
      <c r="A1210" s="23"/>
      <c r="B1210" s="23"/>
      <c r="C1210" s="23"/>
      <c r="D1210" s="23"/>
      <c r="E1210" s="23"/>
      <c r="F1210" s="23"/>
      <c r="G1210" s="23"/>
      <c r="H1210" s="23"/>
      <c r="I1210" s="23"/>
      <c r="J1210" s="24"/>
      <c r="K1210" s="24"/>
      <c r="L1210" s="79"/>
      <c r="M1210" s="91"/>
      <c r="N1210" s="89"/>
      <c r="O1210" s="89"/>
      <c r="P1210" s="24"/>
      <c r="Q1210" s="24"/>
      <c r="R1210" s="23"/>
      <c r="S1210" s="23"/>
      <c r="T1210" s="24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46"/>
      <c r="AG1210" s="23"/>
      <c r="AH1210" s="23"/>
    </row>
    <row r="1211" spans="1:34" s="156" customFormat="1" x14ac:dyDescent="0.35">
      <c r="A1211" s="23"/>
      <c r="B1211" s="23"/>
      <c r="C1211" s="23"/>
      <c r="D1211" s="23"/>
      <c r="E1211" s="23"/>
      <c r="F1211" s="23"/>
      <c r="G1211" s="23"/>
      <c r="H1211" s="23"/>
      <c r="I1211" s="23"/>
      <c r="J1211" s="24"/>
      <c r="K1211" s="24"/>
      <c r="L1211" s="79"/>
      <c r="M1211" s="91"/>
      <c r="N1211" s="89"/>
      <c r="O1211" s="89"/>
      <c r="P1211" s="24"/>
      <c r="Q1211" s="24"/>
      <c r="R1211" s="23"/>
      <c r="S1211" s="23"/>
      <c r="T1211" s="24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46"/>
      <c r="AG1211" s="23"/>
      <c r="AH1211" s="23"/>
    </row>
    <row r="1212" spans="1:34" s="156" customFormat="1" x14ac:dyDescent="0.35">
      <c r="A1212" s="23"/>
      <c r="B1212" s="23"/>
      <c r="C1212" s="23"/>
      <c r="D1212" s="23"/>
      <c r="E1212" s="23"/>
      <c r="F1212" s="23"/>
      <c r="G1212" s="23"/>
      <c r="H1212" s="23"/>
      <c r="I1212" s="23"/>
      <c r="J1212" s="24"/>
      <c r="K1212" s="24"/>
      <c r="L1212" s="79"/>
      <c r="M1212" s="91"/>
      <c r="N1212" s="89"/>
      <c r="O1212" s="89"/>
      <c r="P1212" s="24"/>
      <c r="Q1212" s="24"/>
      <c r="R1212" s="23"/>
      <c r="S1212" s="23"/>
      <c r="T1212" s="24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46"/>
      <c r="AG1212" s="23"/>
      <c r="AH1212" s="23"/>
    </row>
    <row r="1213" spans="1:34" s="156" customFormat="1" x14ac:dyDescent="0.35">
      <c r="A1213" s="23"/>
      <c r="B1213" s="23"/>
      <c r="C1213" s="23"/>
      <c r="D1213" s="23"/>
      <c r="E1213" s="23"/>
      <c r="F1213" s="23"/>
      <c r="G1213" s="23"/>
      <c r="H1213" s="23"/>
      <c r="I1213" s="23"/>
      <c r="J1213" s="24"/>
      <c r="K1213" s="24"/>
      <c r="L1213" s="79"/>
      <c r="M1213" s="91"/>
      <c r="N1213" s="89"/>
      <c r="O1213" s="89"/>
      <c r="P1213" s="24"/>
      <c r="Q1213" s="24"/>
      <c r="R1213" s="23"/>
      <c r="S1213" s="23"/>
      <c r="T1213" s="24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46"/>
      <c r="AG1213" s="23"/>
      <c r="AH1213" s="23"/>
    </row>
    <row r="1214" spans="1:34" s="156" customFormat="1" x14ac:dyDescent="0.35">
      <c r="A1214" s="23"/>
      <c r="B1214" s="23"/>
      <c r="C1214" s="23"/>
      <c r="D1214" s="23"/>
      <c r="E1214" s="23"/>
      <c r="F1214" s="23"/>
      <c r="G1214" s="23"/>
      <c r="H1214" s="23"/>
      <c r="I1214" s="23"/>
      <c r="J1214" s="24"/>
      <c r="K1214" s="24"/>
      <c r="L1214" s="79"/>
      <c r="M1214" s="91"/>
      <c r="N1214" s="89"/>
      <c r="O1214" s="89"/>
      <c r="P1214" s="24"/>
      <c r="Q1214" s="24"/>
      <c r="R1214" s="23"/>
      <c r="S1214" s="23"/>
      <c r="T1214" s="24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46"/>
      <c r="AG1214" s="23"/>
      <c r="AH1214" s="23"/>
    </row>
    <row r="1215" spans="1:34" s="156" customFormat="1" x14ac:dyDescent="0.35">
      <c r="A1215" s="23"/>
      <c r="B1215" s="23"/>
      <c r="C1215" s="23"/>
      <c r="D1215" s="23"/>
      <c r="E1215" s="23"/>
      <c r="F1215" s="23"/>
      <c r="G1215" s="23"/>
      <c r="H1215" s="23"/>
      <c r="I1215" s="23"/>
      <c r="J1215" s="24"/>
      <c r="K1215" s="24"/>
      <c r="L1215" s="79"/>
      <c r="M1215" s="91"/>
      <c r="N1215" s="89"/>
      <c r="O1215" s="89"/>
      <c r="P1215" s="24"/>
      <c r="Q1215" s="24"/>
      <c r="R1215" s="23"/>
      <c r="S1215" s="23"/>
      <c r="T1215" s="24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46"/>
      <c r="AG1215" s="23"/>
      <c r="AH1215" s="23"/>
    </row>
    <row r="1216" spans="1:34" s="156" customFormat="1" x14ac:dyDescent="0.35">
      <c r="A1216" s="23"/>
      <c r="B1216" s="23"/>
      <c r="C1216" s="23"/>
      <c r="D1216" s="23"/>
      <c r="E1216" s="23"/>
      <c r="F1216" s="23"/>
      <c r="G1216" s="23"/>
      <c r="H1216" s="23"/>
      <c r="I1216" s="23"/>
      <c r="J1216" s="24"/>
      <c r="K1216" s="24"/>
      <c r="L1216" s="79"/>
      <c r="M1216" s="91"/>
      <c r="N1216" s="89"/>
      <c r="O1216" s="89"/>
      <c r="P1216" s="24"/>
      <c r="Q1216" s="24"/>
      <c r="R1216" s="23"/>
      <c r="S1216" s="23"/>
      <c r="T1216" s="24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46"/>
      <c r="AG1216" s="23"/>
      <c r="AH1216" s="23"/>
    </row>
    <row r="1217" spans="1:34" s="156" customFormat="1" x14ac:dyDescent="0.35">
      <c r="A1217" s="23"/>
      <c r="B1217" s="23"/>
      <c r="C1217" s="23"/>
      <c r="D1217" s="23"/>
      <c r="E1217" s="23"/>
      <c r="F1217" s="23"/>
      <c r="G1217" s="23"/>
      <c r="H1217" s="23"/>
      <c r="I1217" s="23"/>
      <c r="J1217" s="24"/>
      <c r="K1217" s="24"/>
      <c r="L1217" s="79"/>
      <c r="M1217" s="91"/>
      <c r="N1217" s="89"/>
      <c r="O1217" s="89"/>
      <c r="P1217" s="24"/>
      <c r="Q1217" s="24"/>
      <c r="R1217" s="23"/>
      <c r="S1217" s="23"/>
      <c r="T1217" s="24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46"/>
      <c r="AG1217" s="23"/>
      <c r="AH1217" s="23"/>
    </row>
    <row r="1218" spans="1:34" s="156" customFormat="1" x14ac:dyDescent="0.35">
      <c r="A1218" s="23"/>
      <c r="B1218" s="23"/>
      <c r="C1218" s="23"/>
      <c r="D1218" s="23"/>
      <c r="E1218" s="23"/>
      <c r="F1218" s="23"/>
      <c r="G1218" s="23"/>
      <c r="H1218" s="23"/>
      <c r="I1218" s="23"/>
      <c r="J1218" s="24"/>
      <c r="K1218" s="24"/>
      <c r="L1218" s="79"/>
      <c r="M1218" s="91"/>
      <c r="N1218" s="89"/>
      <c r="O1218" s="89"/>
      <c r="P1218" s="24"/>
      <c r="Q1218" s="24"/>
      <c r="R1218" s="23"/>
      <c r="S1218" s="23"/>
      <c r="T1218" s="24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46"/>
      <c r="AG1218" s="23"/>
      <c r="AH1218" s="23"/>
    </row>
    <row r="1219" spans="1:34" s="156" customFormat="1" x14ac:dyDescent="0.35">
      <c r="A1219" s="23"/>
      <c r="B1219" s="23"/>
      <c r="C1219" s="23"/>
      <c r="D1219" s="23"/>
      <c r="E1219" s="23"/>
      <c r="F1219" s="23"/>
      <c r="G1219" s="23"/>
      <c r="H1219" s="23"/>
      <c r="I1219" s="23"/>
      <c r="J1219" s="24"/>
      <c r="K1219" s="24"/>
      <c r="L1219" s="79"/>
      <c r="M1219" s="91"/>
      <c r="N1219" s="89"/>
      <c r="O1219" s="89"/>
      <c r="P1219" s="24"/>
      <c r="Q1219" s="24"/>
      <c r="R1219" s="23"/>
      <c r="S1219" s="23"/>
      <c r="T1219" s="24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46"/>
      <c r="AG1219" s="23"/>
      <c r="AH1219" s="23"/>
    </row>
    <row r="1220" spans="1:34" s="156" customFormat="1" x14ac:dyDescent="0.35">
      <c r="A1220" s="23"/>
      <c r="B1220" s="23"/>
      <c r="C1220" s="23"/>
      <c r="D1220" s="23"/>
      <c r="E1220" s="23"/>
      <c r="F1220" s="23"/>
      <c r="G1220" s="23"/>
      <c r="H1220" s="23"/>
      <c r="I1220" s="23"/>
      <c r="J1220" s="24"/>
      <c r="K1220" s="24"/>
      <c r="L1220" s="79"/>
      <c r="M1220" s="91"/>
      <c r="N1220" s="89"/>
      <c r="O1220" s="89"/>
      <c r="P1220" s="24"/>
      <c r="Q1220" s="24"/>
      <c r="R1220" s="23"/>
      <c r="S1220" s="23"/>
      <c r="T1220" s="24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46"/>
      <c r="AG1220" s="23"/>
      <c r="AH1220" s="23"/>
    </row>
    <row r="1221" spans="1:34" s="156" customFormat="1" x14ac:dyDescent="0.35">
      <c r="A1221" s="23"/>
      <c r="B1221" s="23"/>
      <c r="C1221" s="23"/>
      <c r="D1221" s="23"/>
      <c r="E1221" s="23"/>
      <c r="F1221" s="23"/>
      <c r="G1221" s="23"/>
      <c r="H1221" s="23"/>
      <c r="I1221" s="23"/>
      <c r="J1221" s="24"/>
      <c r="K1221" s="24"/>
      <c r="L1221" s="79"/>
      <c r="M1221" s="91"/>
      <c r="N1221" s="89"/>
      <c r="O1221" s="89"/>
      <c r="P1221" s="24"/>
      <c r="Q1221" s="24"/>
      <c r="R1221" s="23"/>
      <c r="S1221" s="23"/>
      <c r="T1221" s="24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46"/>
      <c r="AG1221" s="23"/>
      <c r="AH1221" s="23"/>
    </row>
    <row r="1222" spans="1:34" s="156" customFormat="1" x14ac:dyDescent="0.35">
      <c r="A1222" s="23"/>
      <c r="B1222" s="23"/>
      <c r="C1222" s="23"/>
      <c r="D1222" s="23"/>
      <c r="E1222" s="23"/>
      <c r="F1222" s="23"/>
      <c r="G1222" s="23"/>
      <c r="H1222" s="23"/>
      <c r="I1222" s="23"/>
      <c r="J1222" s="24"/>
      <c r="K1222" s="24"/>
      <c r="L1222" s="79"/>
      <c r="M1222" s="91"/>
      <c r="N1222" s="89"/>
      <c r="O1222" s="89"/>
      <c r="P1222" s="24"/>
      <c r="Q1222" s="24"/>
      <c r="R1222" s="23"/>
      <c r="S1222" s="23"/>
      <c r="T1222" s="24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46"/>
      <c r="AG1222" s="23"/>
      <c r="AH1222" s="23"/>
    </row>
    <row r="1223" spans="1:34" s="156" customFormat="1" x14ac:dyDescent="0.35">
      <c r="A1223" s="23"/>
      <c r="B1223" s="23"/>
      <c r="C1223" s="23"/>
      <c r="D1223" s="23"/>
      <c r="E1223" s="23"/>
      <c r="F1223" s="23"/>
      <c r="G1223" s="23"/>
      <c r="H1223" s="23"/>
      <c r="I1223" s="23"/>
      <c r="J1223" s="24"/>
      <c r="K1223" s="24"/>
      <c r="L1223" s="79"/>
      <c r="M1223" s="91"/>
      <c r="N1223" s="89"/>
      <c r="O1223" s="89"/>
      <c r="P1223" s="24"/>
      <c r="Q1223" s="24"/>
      <c r="R1223" s="23"/>
      <c r="S1223" s="23"/>
      <c r="T1223" s="24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46"/>
      <c r="AG1223" s="23"/>
      <c r="AH1223" s="23"/>
    </row>
    <row r="1224" spans="1:34" s="156" customFormat="1" x14ac:dyDescent="0.35">
      <c r="A1224" s="23"/>
      <c r="B1224" s="23"/>
      <c r="C1224" s="23"/>
      <c r="D1224" s="23"/>
      <c r="E1224" s="23"/>
      <c r="F1224" s="23"/>
      <c r="G1224" s="23"/>
      <c r="H1224" s="23"/>
      <c r="I1224" s="23"/>
      <c r="J1224" s="24"/>
      <c r="K1224" s="24"/>
      <c r="L1224" s="79"/>
      <c r="M1224" s="91"/>
      <c r="N1224" s="89"/>
      <c r="O1224" s="89"/>
      <c r="P1224" s="24"/>
      <c r="Q1224" s="24"/>
      <c r="R1224" s="23"/>
      <c r="S1224" s="23"/>
      <c r="T1224" s="24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46"/>
      <c r="AG1224" s="23"/>
      <c r="AH1224" s="23"/>
    </row>
    <row r="1225" spans="1:34" s="156" customFormat="1" x14ac:dyDescent="0.35">
      <c r="A1225" s="23"/>
      <c r="B1225" s="23"/>
      <c r="C1225" s="23"/>
      <c r="D1225" s="23"/>
      <c r="E1225" s="23"/>
      <c r="F1225" s="23"/>
      <c r="G1225" s="23"/>
      <c r="H1225" s="23"/>
      <c r="I1225" s="23"/>
      <c r="J1225" s="24"/>
      <c r="K1225" s="24"/>
      <c r="L1225" s="79"/>
      <c r="M1225" s="91"/>
      <c r="N1225" s="89"/>
      <c r="O1225" s="89"/>
      <c r="P1225" s="24"/>
      <c r="Q1225" s="24"/>
      <c r="R1225" s="23"/>
      <c r="S1225" s="23"/>
      <c r="T1225" s="24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46"/>
      <c r="AG1225" s="23"/>
      <c r="AH1225" s="23"/>
    </row>
    <row r="1226" spans="1:34" s="156" customFormat="1" x14ac:dyDescent="0.35">
      <c r="A1226" s="23"/>
      <c r="B1226" s="23"/>
      <c r="C1226" s="23"/>
      <c r="D1226" s="23"/>
      <c r="E1226" s="23"/>
      <c r="F1226" s="23"/>
      <c r="G1226" s="23"/>
      <c r="H1226" s="23"/>
      <c r="I1226" s="23"/>
      <c r="J1226" s="24"/>
      <c r="K1226" s="24"/>
      <c r="L1226" s="79"/>
      <c r="M1226" s="91"/>
      <c r="N1226" s="89"/>
      <c r="O1226" s="89"/>
      <c r="P1226" s="24"/>
      <c r="Q1226" s="24"/>
      <c r="R1226" s="23"/>
      <c r="S1226" s="23"/>
      <c r="T1226" s="24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46"/>
      <c r="AG1226" s="23"/>
      <c r="AH1226" s="23"/>
    </row>
    <row r="1227" spans="1:34" s="156" customFormat="1" x14ac:dyDescent="0.35">
      <c r="A1227" s="23"/>
      <c r="B1227" s="23"/>
      <c r="C1227" s="23"/>
      <c r="D1227" s="23"/>
      <c r="E1227" s="23"/>
      <c r="F1227" s="23"/>
      <c r="G1227" s="23"/>
      <c r="H1227" s="23"/>
      <c r="I1227" s="23"/>
      <c r="J1227" s="24"/>
      <c r="K1227" s="24"/>
      <c r="L1227" s="79"/>
      <c r="M1227" s="91"/>
      <c r="N1227" s="89"/>
      <c r="O1227" s="89"/>
      <c r="P1227" s="24"/>
      <c r="Q1227" s="24"/>
      <c r="R1227" s="23"/>
      <c r="S1227" s="23"/>
      <c r="T1227" s="24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46"/>
      <c r="AG1227" s="23"/>
      <c r="AH1227" s="23"/>
    </row>
    <row r="1228" spans="1:34" s="156" customFormat="1" x14ac:dyDescent="0.35">
      <c r="A1228" s="23"/>
      <c r="B1228" s="23"/>
      <c r="C1228" s="23"/>
      <c r="D1228" s="23"/>
      <c r="E1228" s="23"/>
      <c r="F1228" s="23"/>
      <c r="G1228" s="23"/>
      <c r="H1228" s="23"/>
      <c r="I1228" s="23"/>
      <c r="J1228" s="24"/>
      <c r="K1228" s="24"/>
      <c r="L1228" s="79"/>
      <c r="M1228" s="91"/>
      <c r="N1228" s="89"/>
      <c r="O1228" s="89"/>
      <c r="P1228" s="24"/>
      <c r="Q1228" s="24"/>
      <c r="R1228" s="23"/>
      <c r="S1228" s="23"/>
      <c r="T1228" s="24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46"/>
      <c r="AG1228" s="23"/>
      <c r="AH1228" s="23"/>
    </row>
    <row r="1229" spans="1:34" s="156" customFormat="1" x14ac:dyDescent="0.35">
      <c r="A1229" s="23"/>
      <c r="B1229" s="23"/>
      <c r="C1229" s="23"/>
      <c r="D1229" s="23"/>
      <c r="E1229" s="23"/>
      <c r="F1229" s="23"/>
      <c r="G1229" s="23"/>
      <c r="H1229" s="23"/>
      <c r="I1229" s="23"/>
      <c r="J1229" s="24"/>
      <c r="K1229" s="24"/>
      <c r="L1229" s="79"/>
      <c r="M1229" s="91"/>
      <c r="N1229" s="89"/>
      <c r="O1229" s="89"/>
      <c r="P1229" s="24"/>
      <c r="Q1229" s="24"/>
      <c r="R1229" s="23"/>
      <c r="S1229" s="23"/>
      <c r="T1229" s="24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46"/>
      <c r="AG1229" s="23"/>
      <c r="AH1229" s="23"/>
    </row>
    <row r="1230" spans="1:34" s="156" customFormat="1" x14ac:dyDescent="0.35">
      <c r="A1230" s="23"/>
      <c r="B1230" s="23"/>
      <c r="C1230" s="23"/>
      <c r="D1230" s="23"/>
      <c r="E1230" s="23"/>
      <c r="F1230" s="23"/>
      <c r="G1230" s="23"/>
      <c r="H1230" s="23"/>
      <c r="I1230" s="23"/>
      <c r="J1230" s="24"/>
      <c r="K1230" s="24"/>
      <c r="L1230" s="79"/>
      <c r="M1230" s="91"/>
      <c r="N1230" s="89"/>
      <c r="O1230" s="89"/>
      <c r="P1230" s="24"/>
      <c r="Q1230" s="24"/>
      <c r="R1230" s="23"/>
      <c r="S1230" s="23"/>
      <c r="T1230" s="24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46"/>
      <c r="AG1230" s="23"/>
      <c r="AH1230" s="23"/>
    </row>
    <row r="1231" spans="1:34" s="156" customFormat="1" x14ac:dyDescent="0.35">
      <c r="A1231" s="23"/>
      <c r="B1231" s="23"/>
      <c r="C1231" s="23"/>
      <c r="D1231" s="23"/>
      <c r="E1231" s="23"/>
      <c r="F1231" s="23"/>
      <c r="G1231" s="23"/>
      <c r="H1231" s="23"/>
      <c r="I1231" s="23"/>
      <c r="J1231" s="24"/>
      <c r="K1231" s="24"/>
      <c r="L1231" s="79"/>
      <c r="M1231" s="91"/>
      <c r="N1231" s="89"/>
      <c r="O1231" s="89"/>
      <c r="P1231" s="24"/>
      <c r="Q1231" s="24"/>
      <c r="R1231" s="23"/>
      <c r="S1231" s="23"/>
      <c r="T1231" s="24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46"/>
      <c r="AG1231" s="23"/>
      <c r="AH1231" s="23"/>
    </row>
    <row r="1232" spans="1:34" s="156" customFormat="1" x14ac:dyDescent="0.35">
      <c r="A1232" s="23"/>
      <c r="B1232" s="23"/>
      <c r="C1232" s="23"/>
      <c r="D1232" s="23"/>
      <c r="E1232" s="23"/>
      <c r="F1232" s="23"/>
      <c r="G1232" s="23"/>
      <c r="H1232" s="23"/>
      <c r="I1232" s="23"/>
      <c r="J1232" s="24"/>
      <c r="K1232" s="24"/>
      <c r="L1232" s="79"/>
      <c r="M1232" s="91"/>
      <c r="N1232" s="89"/>
      <c r="O1232" s="89"/>
      <c r="P1232" s="24"/>
      <c r="Q1232" s="24"/>
      <c r="R1232" s="23"/>
      <c r="S1232" s="23"/>
      <c r="T1232" s="24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46"/>
      <c r="AG1232" s="23"/>
      <c r="AH1232" s="23"/>
    </row>
    <row r="1233" spans="1:34" s="156" customFormat="1" x14ac:dyDescent="0.35">
      <c r="A1233" s="23"/>
      <c r="B1233" s="23"/>
      <c r="C1233" s="23"/>
      <c r="D1233" s="23"/>
      <c r="E1233" s="23"/>
      <c r="F1233" s="23"/>
      <c r="G1233" s="23"/>
      <c r="H1233" s="23"/>
      <c r="I1233" s="23"/>
      <c r="J1233" s="24"/>
      <c r="K1233" s="24"/>
      <c r="L1233" s="79"/>
      <c r="M1233" s="91"/>
      <c r="N1233" s="89"/>
      <c r="O1233" s="89"/>
      <c r="P1233" s="24"/>
      <c r="Q1233" s="24"/>
      <c r="R1233" s="23"/>
      <c r="S1233" s="23"/>
      <c r="T1233" s="24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46"/>
      <c r="AG1233" s="23"/>
      <c r="AH1233" s="23"/>
    </row>
    <row r="1234" spans="1:34" s="156" customFormat="1" x14ac:dyDescent="0.35">
      <c r="A1234" s="23"/>
      <c r="B1234" s="23"/>
      <c r="C1234" s="23"/>
      <c r="D1234" s="23"/>
      <c r="E1234" s="23"/>
      <c r="F1234" s="23"/>
      <c r="G1234" s="23"/>
      <c r="H1234" s="23"/>
      <c r="I1234" s="23"/>
      <c r="J1234" s="24"/>
      <c r="K1234" s="24"/>
      <c r="L1234" s="79"/>
      <c r="M1234" s="91"/>
      <c r="N1234" s="89"/>
      <c r="O1234" s="89"/>
      <c r="P1234" s="24"/>
      <c r="Q1234" s="24"/>
      <c r="R1234" s="23"/>
      <c r="S1234" s="23"/>
      <c r="T1234" s="24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46"/>
      <c r="AG1234" s="23"/>
      <c r="AH1234" s="23"/>
    </row>
    <row r="1235" spans="1:34" s="156" customFormat="1" x14ac:dyDescent="0.35">
      <c r="A1235" s="23"/>
      <c r="B1235" s="23"/>
      <c r="C1235" s="23"/>
      <c r="D1235" s="23"/>
      <c r="E1235" s="23"/>
      <c r="F1235" s="23"/>
      <c r="G1235" s="23"/>
      <c r="H1235" s="23"/>
      <c r="I1235" s="23"/>
      <c r="J1235" s="24"/>
      <c r="K1235" s="24"/>
      <c r="L1235" s="79"/>
      <c r="M1235" s="91"/>
      <c r="N1235" s="89"/>
      <c r="O1235" s="89"/>
      <c r="P1235" s="24"/>
      <c r="Q1235" s="24"/>
      <c r="R1235" s="23"/>
      <c r="S1235" s="23"/>
      <c r="T1235" s="24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46"/>
      <c r="AG1235" s="23"/>
      <c r="AH1235" s="23"/>
    </row>
    <row r="1236" spans="1:34" s="156" customFormat="1" x14ac:dyDescent="0.35">
      <c r="A1236" s="23"/>
      <c r="B1236" s="23"/>
      <c r="C1236" s="23"/>
      <c r="D1236" s="23"/>
      <c r="E1236" s="23"/>
      <c r="F1236" s="23"/>
      <c r="G1236" s="23"/>
      <c r="H1236" s="23"/>
      <c r="I1236" s="23"/>
      <c r="J1236" s="24"/>
      <c r="K1236" s="24"/>
      <c r="L1236" s="79"/>
      <c r="M1236" s="91"/>
      <c r="N1236" s="89"/>
      <c r="O1236" s="89"/>
      <c r="P1236" s="24"/>
      <c r="Q1236" s="24"/>
      <c r="R1236" s="23"/>
      <c r="S1236" s="23"/>
      <c r="T1236" s="24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46"/>
      <c r="AG1236" s="23"/>
      <c r="AH1236" s="23"/>
    </row>
    <row r="1237" spans="1:34" s="156" customFormat="1" x14ac:dyDescent="0.35">
      <c r="A1237" s="23"/>
      <c r="B1237" s="23"/>
      <c r="C1237" s="23"/>
      <c r="D1237" s="23"/>
      <c r="E1237" s="23"/>
      <c r="F1237" s="23"/>
      <c r="G1237" s="23"/>
      <c r="H1237" s="23"/>
      <c r="I1237" s="23"/>
      <c r="J1237" s="24"/>
      <c r="K1237" s="24"/>
      <c r="L1237" s="79"/>
      <c r="M1237" s="91"/>
      <c r="N1237" s="89"/>
      <c r="O1237" s="89"/>
      <c r="P1237" s="24"/>
      <c r="Q1237" s="24"/>
      <c r="R1237" s="23"/>
      <c r="S1237" s="23"/>
      <c r="T1237" s="24"/>
      <c r="U1237" s="23"/>
      <c r="V1237" s="23"/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46"/>
      <c r="AG1237" s="23"/>
      <c r="AH1237" s="23"/>
    </row>
    <row r="1238" spans="1:34" s="156" customFormat="1" x14ac:dyDescent="0.35">
      <c r="A1238" s="23"/>
      <c r="B1238" s="23"/>
      <c r="C1238" s="23"/>
      <c r="D1238" s="23"/>
      <c r="E1238" s="23"/>
      <c r="F1238" s="23"/>
      <c r="G1238" s="23"/>
      <c r="H1238" s="23"/>
      <c r="I1238" s="23"/>
      <c r="J1238" s="24"/>
      <c r="K1238" s="24"/>
      <c r="L1238" s="79"/>
      <c r="M1238" s="91"/>
      <c r="N1238" s="89"/>
      <c r="O1238" s="89"/>
      <c r="P1238" s="24"/>
      <c r="Q1238" s="24"/>
      <c r="R1238" s="23"/>
      <c r="S1238" s="23"/>
      <c r="T1238" s="24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46"/>
      <c r="AG1238" s="23"/>
      <c r="AH1238" s="23"/>
    </row>
    <row r="1239" spans="1:34" s="156" customFormat="1" x14ac:dyDescent="0.35">
      <c r="A1239" s="23"/>
      <c r="B1239" s="23"/>
      <c r="C1239" s="23"/>
      <c r="D1239" s="23"/>
      <c r="E1239" s="23"/>
      <c r="F1239" s="23"/>
      <c r="G1239" s="23"/>
      <c r="H1239" s="23"/>
      <c r="I1239" s="23"/>
      <c r="J1239" s="24"/>
      <c r="K1239" s="24"/>
      <c r="L1239" s="79"/>
      <c r="M1239" s="91"/>
      <c r="N1239" s="89"/>
      <c r="O1239" s="89"/>
      <c r="P1239" s="24"/>
      <c r="Q1239" s="24"/>
      <c r="R1239" s="23"/>
      <c r="S1239" s="23"/>
      <c r="T1239" s="24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46"/>
      <c r="AG1239" s="23"/>
      <c r="AH1239" s="23"/>
    </row>
    <row r="1240" spans="1:34" s="156" customFormat="1" x14ac:dyDescent="0.35">
      <c r="A1240" s="23"/>
      <c r="B1240" s="23"/>
      <c r="C1240" s="23"/>
      <c r="D1240" s="23"/>
      <c r="E1240" s="23"/>
      <c r="F1240" s="23"/>
      <c r="G1240" s="23"/>
      <c r="H1240" s="23"/>
      <c r="I1240" s="23"/>
      <c r="J1240" s="24"/>
      <c r="K1240" s="24"/>
      <c r="L1240" s="79"/>
      <c r="M1240" s="91"/>
      <c r="N1240" s="89"/>
      <c r="O1240" s="89"/>
      <c r="P1240" s="24"/>
      <c r="Q1240" s="24"/>
      <c r="R1240" s="23"/>
      <c r="S1240" s="23"/>
      <c r="T1240" s="24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46"/>
      <c r="AG1240" s="23"/>
      <c r="AH1240" s="23"/>
    </row>
    <row r="1241" spans="1:34" s="156" customFormat="1" x14ac:dyDescent="0.35">
      <c r="A1241" s="23"/>
      <c r="B1241" s="23"/>
      <c r="C1241" s="23"/>
      <c r="D1241" s="23"/>
      <c r="E1241" s="23"/>
      <c r="F1241" s="23"/>
      <c r="G1241" s="23"/>
      <c r="H1241" s="23"/>
      <c r="I1241" s="23"/>
      <c r="J1241" s="24"/>
      <c r="K1241" s="24"/>
      <c r="L1241" s="79"/>
      <c r="M1241" s="91"/>
      <c r="N1241" s="89"/>
      <c r="O1241" s="89"/>
      <c r="P1241" s="24"/>
      <c r="Q1241" s="24"/>
      <c r="R1241" s="23"/>
      <c r="S1241" s="23"/>
      <c r="T1241" s="24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46"/>
      <c r="AG1241" s="23"/>
      <c r="AH1241" s="23"/>
    </row>
    <row r="1242" spans="1:34" s="156" customFormat="1" x14ac:dyDescent="0.35">
      <c r="A1242" s="23"/>
      <c r="B1242" s="23"/>
      <c r="C1242" s="23"/>
      <c r="D1242" s="23"/>
      <c r="E1242" s="23"/>
      <c r="F1242" s="23"/>
      <c r="G1242" s="23"/>
      <c r="H1242" s="23"/>
      <c r="I1242" s="23"/>
      <c r="J1242" s="24"/>
      <c r="K1242" s="24"/>
      <c r="L1242" s="79"/>
      <c r="M1242" s="91"/>
      <c r="N1242" s="89"/>
      <c r="O1242" s="89"/>
      <c r="P1242" s="24"/>
      <c r="Q1242" s="24"/>
      <c r="R1242" s="23"/>
      <c r="S1242" s="23"/>
      <c r="T1242" s="24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46"/>
      <c r="AG1242" s="23"/>
      <c r="AH1242" s="23"/>
    </row>
    <row r="1243" spans="1:34" s="156" customFormat="1" x14ac:dyDescent="0.35">
      <c r="A1243" s="23"/>
      <c r="B1243" s="23"/>
      <c r="C1243" s="23"/>
      <c r="D1243" s="23"/>
      <c r="E1243" s="23"/>
      <c r="F1243" s="23"/>
      <c r="G1243" s="23"/>
      <c r="H1243" s="23"/>
      <c r="I1243" s="23"/>
      <c r="J1243" s="24"/>
      <c r="K1243" s="24"/>
      <c r="L1243" s="79"/>
      <c r="M1243" s="91"/>
      <c r="N1243" s="89"/>
      <c r="O1243" s="89"/>
      <c r="P1243" s="24"/>
      <c r="Q1243" s="24"/>
      <c r="R1243" s="23"/>
      <c r="S1243" s="23"/>
      <c r="T1243" s="24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46"/>
      <c r="AG1243" s="23"/>
      <c r="AH1243" s="23"/>
    </row>
    <row r="1244" spans="1:34" s="156" customFormat="1" x14ac:dyDescent="0.35">
      <c r="A1244" s="23"/>
      <c r="B1244" s="23"/>
      <c r="C1244" s="23"/>
      <c r="D1244" s="23"/>
      <c r="E1244" s="23"/>
      <c r="F1244" s="23"/>
      <c r="G1244" s="23"/>
      <c r="H1244" s="23"/>
      <c r="I1244" s="23"/>
      <c r="J1244" s="24"/>
      <c r="K1244" s="24"/>
      <c r="L1244" s="79"/>
      <c r="M1244" s="91"/>
      <c r="N1244" s="89"/>
      <c r="O1244" s="89"/>
      <c r="P1244" s="24"/>
      <c r="Q1244" s="24"/>
      <c r="R1244" s="23"/>
      <c r="S1244" s="23"/>
      <c r="T1244" s="24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46"/>
      <c r="AG1244" s="23"/>
      <c r="AH1244" s="23"/>
    </row>
    <row r="1245" spans="1:34" s="156" customFormat="1" x14ac:dyDescent="0.35">
      <c r="A1245" s="23"/>
      <c r="B1245" s="23"/>
      <c r="C1245" s="23"/>
      <c r="D1245" s="23"/>
      <c r="E1245" s="23"/>
      <c r="F1245" s="23"/>
      <c r="G1245" s="23"/>
      <c r="H1245" s="23"/>
      <c r="I1245" s="23"/>
      <c r="J1245" s="24"/>
      <c r="K1245" s="24"/>
      <c r="L1245" s="79"/>
      <c r="M1245" s="91"/>
      <c r="N1245" s="89"/>
      <c r="O1245" s="89"/>
      <c r="P1245" s="24"/>
      <c r="Q1245" s="24"/>
      <c r="R1245" s="23"/>
      <c r="S1245" s="23"/>
      <c r="T1245" s="24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46"/>
      <c r="AG1245" s="23"/>
      <c r="AH1245" s="23"/>
    </row>
    <row r="1246" spans="1:34" s="156" customFormat="1" x14ac:dyDescent="0.35">
      <c r="A1246" s="23"/>
      <c r="B1246" s="23"/>
      <c r="C1246" s="23"/>
      <c r="D1246" s="23"/>
      <c r="E1246" s="23"/>
      <c r="F1246" s="23"/>
      <c r="G1246" s="23"/>
      <c r="H1246" s="23"/>
      <c r="I1246" s="23"/>
      <c r="J1246" s="24"/>
      <c r="K1246" s="24"/>
      <c r="L1246" s="79"/>
      <c r="M1246" s="91"/>
      <c r="N1246" s="89"/>
      <c r="O1246" s="89"/>
      <c r="P1246" s="24"/>
      <c r="Q1246" s="24"/>
      <c r="R1246" s="23"/>
      <c r="S1246" s="23"/>
      <c r="T1246" s="24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46"/>
      <c r="AG1246" s="23"/>
      <c r="AH1246" s="23"/>
    </row>
    <row r="1247" spans="1:34" s="156" customFormat="1" x14ac:dyDescent="0.35">
      <c r="A1247" s="23"/>
      <c r="B1247" s="23"/>
      <c r="C1247" s="23"/>
      <c r="D1247" s="23"/>
      <c r="E1247" s="23"/>
      <c r="F1247" s="23"/>
      <c r="G1247" s="23"/>
      <c r="H1247" s="23"/>
      <c r="I1247" s="23"/>
      <c r="J1247" s="24"/>
      <c r="K1247" s="24"/>
      <c r="L1247" s="79"/>
      <c r="M1247" s="91"/>
      <c r="N1247" s="89"/>
      <c r="O1247" s="89"/>
      <c r="P1247" s="24"/>
      <c r="Q1247" s="24"/>
      <c r="R1247" s="23"/>
      <c r="S1247" s="23"/>
      <c r="T1247" s="24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46"/>
      <c r="AG1247" s="23"/>
      <c r="AH1247" s="23"/>
    </row>
    <row r="1248" spans="1:34" s="156" customFormat="1" x14ac:dyDescent="0.35">
      <c r="A1248" s="23"/>
      <c r="B1248" s="23"/>
      <c r="C1248" s="23"/>
      <c r="D1248" s="23"/>
      <c r="E1248" s="23"/>
      <c r="F1248" s="23"/>
      <c r="G1248" s="23"/>
      <c r="H1248" s="23"/>
      <c r="I1248" s="23"/>
      <c r="J1248" s="24"/>
      <c r="K1248" s="24"/>
      <c r="L1248" s="79"/>
      <c r="M1248" s="91"/>
      <c r="N1248" s="89"/>
      <c r="O1248" s="89"/>
      <c r="P1248" s="24"/>
      <c r="Q1248" s="24"/>
      <c r="R1248" s="23"/>
      <c r="S1248" s="23"/>
      <c r="T1248" s="24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46"/>
      <c r="AG1248" s="23"/>
      <c r="AH1248" s="23"/>
    </row>
    <row r="1249" spans="1:34" s="156" customFormat="1" x14ac:dyDescent="0.35">
      <c r="A1249" s="23"/>
      <c r="B1249" s="23"/>
      <c r="C1249" s="23"/>
      <c r="D1249" s="23"/>
      <c r="E1249" s="23"/>
      <c r="F1249" s="23"/>
      <c r="G1249" s="23"/>
      <c r="H1249" s="23"/>
      <c r="I1249" s="23"/>
      <c r="J1249" s="24"/>
      <c r="K1249" s="24"/>
      <c r="L1249" s="79"/>
      <c r="M1249" s="91"/>
      <c r="N1249" s="89"/>
      <c r="O1249" s="89"/>
      <c r="P1249" s="24"/>
      <c r="Q1249" s="24"/>
      <c r="R1249" s="23"/>
      <c r="S1249" s="23"/>
      <c r="T1249" s="24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46"/>
      <c r="AG1249" s="23"/>
      <c r="AH1249" s="23"/>
    </row>
    <row r="1250" spans="1:34" s="156" customFormat="1" x14ac:dyDescent="0.35">
      <c r="A1250" s="23"/>
      <c r="B1250" s="23"/>
      <c r="C1250" s="23"/>
      <c r="D1250" s="23"/>
      <c r="E1250" s="23"/>
      <c r="F1250" s="23"/>
      <c r="G1250" s="23"/>
      <c r="H1250" s="23"/>
      <c r="I1250" s="23"/>
      <c r="J1250" s="24"/>
      <c r="K1250" s="24"/>
      <c r="L1250" s="79"/>
      <c r="M1250" s="91"/>
      <c r="N1250" s="89"/>
      <c r="O1250" s="89"/>
      <c r="P1250" s="24"/>
      <c r="Q1250" s="24"/>
      <c r="R1250" s="23"/>
      <c r="S1250" s="23"/>
      <c r="T1250" s="24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46"/>
      <c r="AG1250" s="23"/>
      <c r="AH1250" s="23"/>
    </row>
    <row r="1251" spans="1:34" s="156" customFormat="1" x14ac:dyDescent="0.35">
      <c r="A1251" s="23"/>
      <c r="B1251" s="23"/>
      <c r="C1251" s="23"/>
      <c r="D1251" s="23"/>
      <c r="E1251" s="23"/>
      <c r="F1251" s="23"/>
      <c r="G1251" s="23"/>
      <c r="H1251" s="23"/>
      <c r="I1251" s="23"/>
      <c r="J1251" s="24"/>
      <c r="K1251" s="24"/>
      <c r="L1251" s="79"/>
      <c r="M1251" s="91"/>
      <c r="N1251" s="89"/>
      <c r="O1251" s="89"/>
      <c r="P1251" s="24"/>
      <c r="Q1251" s="24"/>
      <c r="R1251" s="23"/>
      <c r="S1251" s="23"/>
      <c r="T1251" s="24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46"/>
      <c r="AG1251" s="23"/>
      <c r="AH1251" s="23"/>
    </row>
    <row r="1252" spans="1:34" s="156" customFormat="1" x14ac:dyDescent="0.35">
      <c r="A1252" s="23"/>
      <c r="B1252" s="23"/>
      <c r="C1252" s="23"/>
      <c r="D1252" s="23"/>
      <c r="E1252" s="23"/>
      <c r="F1252" s="23"/>
      <c r="G1252" s="23"/>
      <c r="H1252" s="23"/>
      <c r="I1252" s="23"/>
      <c r="J1252" s="24"/>
      <c r="K1252" s="24"/>
      <c r="L1252" s="79"/>
      <c r="M1252" s="91"/>
      <c r="N1252" s="89"/>
      <c r="O1252" s="89"/>
      <c r="P1252" s="24"/>
      <c r="Q1252" s="24"/>
      <c r="R1252" s="23"/>
      <c r="S1252" s="23"/>
      <c r="T1252" s="24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46"/>
      <c r="AG1252" s="23"/>
      <c r="AH1252" s="23"/>
    </row>
    <row r="1253" spans="1:34" s="156" customFormat="1" x14ac:dyDescent="0.35">
      <c r="A1253" s="23"/>
      <c r="B1253" s="23"/>
      <c r="C1253" s="23"/>
      <c r="D1253" s="23"/>
      <c r="E1253" s="23"/>
      <c r="F1253" s="23"/>
      <c r="G1253" s="23"/>
      <c r="H1253" s="23"/>
      <c r="I1253" s="23"/>
      <c r="J1253" s="24"/>
      <c r="K1253" s="24"/>
      <c r="L1253" s="79"/>
      <c r="M1253" s="91"/>
      <c r="N1253" s="89"/>
      <c r="O1253" s="89"/>
      <c r="P1253" s="24"/>
      <c r="Q1253" s="24"/>
      <c r="R1253" s="23"/>
      <c r="S1253" s="23"/>
      <c r="T1253" s="24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46"/>
      <c r="AG1253" s="23"/>
      <c r="AH1253" s="23"/>
    </row>
    <row r="1254" spans="1:34" s="156" customFormat="1" x14ac:dyDescent="0.35">
      <c r="A1254" s="23"/>
      <c r="B1254" s="23"/>
      <c r="C1254" s="23"/>
      <c r="D1254" s="23"/>
      <c r="E1254" s="23"/>
      <c r="F1254" s="23"/>
      <c r="G1254" s="23"/>
      <c r="H1254" s="23"/>
      <c r="I1254" s="23"/>
      <c r="J1254" s="24"/>
      <c r="K1254" s="24"/>
      <c r="L1254" s="79"/>
      <c r="M1254" s="91"/>
      <c r="N1254" s="89"/>
      <c r="O1254" s="89"/>
      <c r="P1254" s="24"/>
      <c r="Q1254" s="24"/>
      <c r="R1254" s="23"/>
      <c r="S1254" s="23"/>
      <c r="T1254" s="24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46"/>
      <c r="AG1254" s="23"/>
      <c r="AH1254" s="23"/>
    </row>
    <row r="1255" spans="1:34" s="156" customFormat="1" x14ac:dyDescent="0.35">
      <c r="A1255" s="23"/>
      <c r="B1255" s="23"/>
      <c r="C1255" s="23"/>
      <c r="D1255" s="23"/>
      <c r="E1255" s="23"/>
      <c r="F1255" s="23"/>
      <c r="G1255" s="23"/>
      <c r="H1255" s="23"/>
      <c r="I1255" s="23"/>
      <c r="J1255" s="24"/>
      <c r="K1255" s="24"/>
      <c r="L1255" s="79"/>
      <c r="M1255" s="91"/>
      <c r="N1255" s="89"/>
      <c r="O1255" s="89"/>
      <c r="P1255" s="24"/>
      <c r="Q1255" s="24"/>
      <c r="R1255" s="23"/>
      <c r="S1255" s="23"/>
      <c r="T1255" s="24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46"/>
      <c r="AG1255" s="23"/>
      <c r="AH1255" s="23"/>
    </row>
    <row r="1256" spans="1:34" s="156" customFormat="1" x14ac:dyDescent="0.35">
      <c r="A1256" s="23"/>
      <c r="B1256" s="23"/>
      <c r="C1256" s="23"/>
      <c r="D1256" s="23"/>
      <c r="E1256" s="23"/>
      <c r="F1256" s="23"/>
      <c r="G1256" s="23"/>
      <c r="H1256" s="23"/>
      <c r="I1256" s="23"/>
      <c r="J1256" s="24"/>
      <c r="K1256" s="24"/>
      <c r="L1256" s="79"/>
      <c r="M1256" s="91"/>
      <c r="N1256" s="89"/>
      <c r="O1256" s="89"/>
      <c r="P1256" s="24"/>
      <c r="Q1256" s="24"/>
      <c r="R1256" s="23"/>
      <c r="S1256" s="23"/>
      <c r="T1256" s="24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46"/>
      <c r="AG1256" s="23"/>
      <c r="AH1256" s="23"/>
    </row>
    <row r="1257" spans="1:34" s="156" customFormat="1" x14ac:dyDescent="0.35">
      <c r="A1257" s="23"/>
      <c r="B1257" s="23"/>
      <c r="C1257" s="23"/>
      <c r="D1257" s="23"/>
      <c r="E1257" s="23"/>
      <c r="F1257" s="23"/>
      <c r="G1257" s="23"/>
      <c r="H1257" s="23"/>
      <c r="I1257" s="23"/>
      <c r="J1257" s="24"/>
      <c r="K1257" s="24"/>
      <c r="L1257" s="79"/>
      <c r="M1257" s="91"/>
      <c r="N1257" s="89"/>
      <c r="O1257" s="89"/>
      <c r="P1257" s="24"/>
      <c r="Q1257" s="24"/>
      <c r="R1257" s="23"/>
      <c r="S1257" s="23"/>
      <c r="T1257" s="24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46"/>
      <c r="AG1257" s="23"/>
      <c r="AH1257" s="23"/>
    </row>
    <row r="1258" spans="1:34" s="156" customFormat="1" x14ac:dyDescent="0.35">
      <c r="A1258" s="23"/>
      <c r="B1258" s="23"/>
      <c r="C1258" s="23"/>
      <c r="D1258" s="23"/>
      <c r="E1258" s="23"/>
      <c r="F1258" s="23"/>
      <c r="G1258" s="23"/>
      <c r="H1258" s="23"/>
      <c r="I1258" s="23"/>
      <c r="J1258" s="24"/>
      <c r="K1258" s="24"/>
      <c r="L1258" s="79"/>
      <c r="M1258" s="91"/>
      <c r="N1258" s="89"/>
      <c r="O1258" s="89"/>
      <c r="P1258" s="24"/>
      <c r="Q1258" s="24"/>
      <c r="R1258" s="23"/>
      <c r="S1258" s="23"/>
      <c r="T1258" s="24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46"/>
      <c r="AG1258" s="23"/>
      <c r="AH1258" s="23"/>
    </row>
    <row r="1259" spans="1:34" s="156" customFormat="1" x14ac:dyDescent="0.35">
      <c r="A1259" s="23"/>
      <c r="B1259" s="23"/>
      <c r="C1259" s="23"/>
      <c r="D1259" s="23"/>
      <c r="E1259" s="23"/>
      <c r="F1259" s="23"/>
      <c r="G1259" s="23"/>
      <c r="H1259" s="23"/>
      <c r="I1259" s="23"/>
      <c r="J1259" s="24"/>
      <c r="K1259" s="24"/>
      <c r="L1259" s="79"/>
      <c r="M1259" s="91"/>
      <c r="N1259" s="89"/>
      <c r="O1259" s="89"/>
      <c r="P1259" s="24"/>
      <c r="Q1259" s="24"/>
      <c r="R1259" s="23"/>
      <c r="S1259" s="23"/>
      <c r="T1259" s="24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46"/>
      <c r="AG1259" s="23"/>
      <c r="AH1259" s="23"/>
    </row>
    <row r="1260" spans="1:34" s="156" customFormat="1" x14ac:dyDescent="0.35">
      <c r="A1260" s="23"/>
      <c r="B1260" s="23"/>
      <c r="C1260" s="23"/>
      <c r="D1260" s="23"/>
      <c r="E1260" s="23"/>
      <c r="F1260" s="23"/>
      <c r="G1260" s="23"/>
      <c r="H1260" s="23"/>
      <c r="I1260" s="23"/>
      <c r="J1260" s="24"/>
      <c r="K1260" s="24"/>
      <c r="L1260" s="79"/>
      <c r="M1260" s="91"/>
      <c r="N1260" s="89"/>
      <c r="O1260" s="89"/>
      <c r="P1260" s="24"/>
      <c r="Q1260" s="24"/>
      <c r="R1260" s="23"/>
      <c r="S1260" s="23"/>
      <c r="T1260" s="24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46"/>
      <c r="AG1260" s="23"/>
      <c r="AH1260" s="23"/>
    </row>
    <row r="1261" spans="1:34" s="156" customFormat="1" x14ac:dyDescent="0.35">
      <c r="A1261" s="23"/>
      <c r="B1261" s="23"/>
      <c r="C1261" s="23"/>
      <c r="D1261" s="23"/>
      <c r="E1261" s="23"/>
      <c r="F1261" s="23"/>
      <c r="G1261" s="23"/>
      <c r="H1261" s="23"/>
      <c r="I1261" s="23"/>
      <c r="J1261" s="24"/>
      <c r="K1261" s="24"/>
      <c r="L1261" s="79"/>
      <c r="M1261" s="91"/>
      <c r="N1261" s="89"/>
      <c r="O1261" s="89"/>
      <c r="P1261" s="24"/>
      <c r="Q1261" s="24"/>
      <c r="R1261" s="23"/>
      <c r="S1261" s="23"/>
      <c r="T1261" s="24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46"/>
      <c r="AG1261" s="23"/>
      <c r="AH1261" s="23"/>
    </row>
    <row r="1262" spans="1:34" s="156" customFormat="1" x14ac:dyDescent="0.35">
      <c r="A1262" s="23"/>
      <c r="B1262" s="23"/>
      <c r="C1262" s="23"/>
      <c r="D1262" s="23"/>
      <c r="E1262" s="23"/>
      <c r="F1262" s="23"/>
      <c r="G1262" s="23"/>
      <c r="H1262" s="23"/>
      <c r="I1262" s="23"/>
      <c r="J1262" s="24"/>
      <c r="K1262" s="24"/>
      <c r="L1262" s="79"/>
      <c r="M1262" s="91"/>
      <c r="N1262" s="89"/>
      <c r="O1262" s="89"/>
      <c r="P1262" s="24"/>
      <c r="Q1262" s="24"/>
      <c r="R1262" s="23"/>
      <c r="S1262" s="23"/>
      <c r="T1262" s="24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46"/>
      <c r="AG1262" s="23"/>
      <c r="AH1262" s="23"/>
    </row>
    <row r="1263" spans="1:34" s="156" customFormat="1" x14ac:dyDescent="0.35">
      <c r="A1263" s="23"/>
      <c r="B1263" s="23"/>
      <c r="C1263" s="23"/>
      <c r="D1263" s="23"/>
      <c r="E1263" s="23"/>
      <c r="F1263" s="23"/>
      <c r="G1263" s="23"/>
      <c r="H1263" s="23"/>
      <c r="I1263" s="23"/>
      <c r="J1263" s="24"/>
      <c r="K1263" s="24"/>
      <c r="L1263" s="79"/>
      <c r="M1263" s="91"/>
      <c r="N1263" s="89"/>
      <c r="O1263" s="89"/>
      <c r="P1263" s="24"/>
      <c r="Q1263" s="24"/>
      <c r="R1263" s="23"/>
      <c r="S1263" s="23"/>
      <c r="T1263" s="24"/>
      <c r="U1263" s="23"/>
      <c r="V1263" s="23"/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46"/>
      <c r="AG1263" s="23"/>
      <c r="AH1263" s="23"/>
    </row>
    <row r="1264" spans="1:34" s="156" customFormat="1" x14ac:dyDescent="0.35">
      <c r="A1264" s="23"/>
      <c r="B1264" s="23"/>
      <c r="C1264" s="23"/>
      <c r="D1264" s="23"/>
      <c r="E1264" s="23"/>
      <c r="F1264" s="23"/>
      <c r="G1264" s="23"/>
      <c r="H1264" s="23"/>
      <c r="I1264" s="23"/>
      <c r="J1264" s="24"/>
      <c r="K1264" s="24"/>
      <c r="L1264" s="79"/>
      <c r="M1264" s="91"/>
      <c r="N1264" s="89"/>
      <c r="O1264" s="89"/>
      <c r="P1264" s="24"/>
      <c r="Q1264" s="24"/>
      <c r="R1264" s="23"/>
      <c r="S1264" s="23"/>
      <c r="T1264" s="24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46"/>
      <c r="AG1264" s="23"/>
      <c r="AH1264" s="23"/>
    </row>
    <row r="1265" spans="1:34" s="156" customFormat="1" x14ac:dyDescent="0.35">
      <c r="A1265" s="23"/>
      <c r="B1265" s="23"/>
      <c r="C1265" s="23"/>
      <c r="D1265" s="23"/>
      <c r="E1265" s="23"/>
      <c r="F1265" s="23"/>
      <c r="G1265" s="23"/>
      <c r="H1265" s="23"/>
      <c r="I1265" s="23"/>
      <c r="J1265" s="24"/>
      <c r="K1265" s="24"/>
      <c r="L1265" s="79"/>
      <c r="M1265" s="91"/>
      <c r="N1265" s="89"/>
      <c r="O1265" s="89"/>
      <c r="P1265" s="24"/>
      <c r="Q1265" s="24"/>
      <c r="R1265" s="23"/>
      <c r="S1265" s="23"/>
      <c r="T1265" s="24"/>
      <c r="U1265" s="23"/>
      <c r="V1265" s="23"/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46"/>
      <c r="AG1265" s="23"/>
      <c r="AH1265" s="23"/>
    </row>
    <row r="1266" spans="1:34" s="156" customFormat="1" x14ac:dyDescent="0.35">
      <c r="A1266" s="23"/>
      <c r="B1266" s="23"/>
      <c r="C1266" s="23"/>
      <c r="D1266" s="23"/>
      <c r="E1266" s="23"/>
      <c r="F1266" s="23"/>
      <c r="G1266" s="23"/>
      <c r="H1266" s="23"/>
      <c r="I1266" s="23"/>
      <c r="J1266" s="24"/>
      <c r="K1266" s="24"/>
      <c r="L1266" s="79"/>
      <c r="M1266" s="91"/>
      <c r="N1266" s="89"/>
      <c r="O1266" s="89"/>
      <c r="P1266" s="24"/>
      <c r="Q1266" s="24"/>
      <c r="R1266" s="23"/>
      <c r="S1266" s="23"/>
      <c r="T1266" s="24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46"/>
      <c r="AG1266" s="23"/>
      <c r="AH1266" s="23"/>
    </row>
    <row r="1267" spans="1:34" s="156" customFormat="1" x14ac:dyDescent="0.35">
      <c r="A1267" s="23"/>
      <c r="B1267" s="23"/>
      <c r="C1267" s="23"/>
      <c r="D1267" s="23"/>
      <c r="E1267" s="23"/>
      <c r="F1267" s="23"/>
      <c r="G1267" s="23"/>
      <c r="H1267" s="23"/>
      <c r="I1267" s="23"/>
      <c r="J1267" s="24"/>
      <c r="K1267" s="24"/>
      <c r="L1267" s="79"/>
      <c r="M1267" s="91"/>
      <c r="N1267" s="89"/>
      <c r="O1267" s="89"/>
      <c r="P1267" s="24"/>
      <c r="Q1267" s="24"/>
      <c r="R1267" s="23"/>
      <c r="S1267" s="23"/>
      <c r="T1267" s="24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46"/>
      <c r="AG1267" s="23"/>
      <c r="AH1267" s="23"/>
    </row>
    <row r="1268" spans="1:34" s="156" customFormat="1" x14ac:dyDescent="0.35">
      <c r="A1268" s="23"/>
      <c r="B1268" s="23"/>
      <c r="C1268" s="23"/>
      <c r="D1268" s="23"/>
      <c r="E1268" s="23"/>
      <c r="F1268" s="23"/>
      <c r="G1268" s="23"/>
      <c r="H1268" s="23"/>
      <c r="I1268" s="23"/>
      <c r="J1268" s="24"/>
      <c r="K1268" s="24"/>
      <c r="L1268" s="79"/>
      <c r="M1268" s="91"/>
      <c r="N1268" s="89"/>
      <c r="O1268" s="89"/>
      <c r="P1268" s="24"/>
      <c r="Q1268" s="24"/>
      <c r="R1268" s="23"/>
      <c r="S1268" s="23"/>
      <c r="T1268" s="24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46"/>
      <c r="AG1268" s="23"/>
      <c r="AH1268" s="23"/>
    </row>
    <row r="1269" spans="1:34" s="156" customFormat="1" x14ac:dyDescent="0.35">
      <c r="A1269" s="23"/>
      <c r="B1269" s="23"/>
      <c r="C1269" s="23"/>
      <c r="D1269" s="23"/>
      <c r="E1269" s="23"/>
      <c r="F1269" s="23"/>
      <c r="G1269" s="23"/>
      <c r="H1269" s="23"/>
      <c r="I1269" s="23"/>
      <c r="J1269" s="24"/>
      <c r="K1269" s="24"/>
      <c r="L1269" s="79"/>
      <c r="M1269" s="91"/>
      <c r="N1269" s="89"/>
      <c r="O1269" s="89"/>
      <c r="P1269" s="24"/>
      <c r="Q1269" s="24"/>
      <c r="R1269" s="23"/>
      <c r="S1269" s="23"/>
      <c r="T1269" s="24"/>
      <c r="U1269" s="23"/>
      <c r="V1269" s="23"/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46"/>
      <c r="AG1269" s="23"/>
      <c r="AH1269" s="23"/>
    </row>
    <row r="1270" spans="1:34" s="156" customFormat="1" x14ac:dyDescent="0.35">
      <c r="A1270" s="23"/>
      <c r="B1270" s="23"/>
      <c r="C1270" s="23"/>
      <c r="D1270" s="23"/>
      <c r="E1270" s="23"/>
      <c r="F1270" s="23"/>
      <c r="G1270" s="23"/>
      <c r="H1270" s="23"/>
      <c r="I1270" s="23"/>
      <c r="J1270" s="24"/>
      <c r="K1270" s="24"/>
      <c r="L1270" s="79"/>
      <c r="M1270" s="91"/>
      <c r="N1270" s="89"/>
      <c r="O1270" s="89"/>
      <c r="P1270" s="24"/>
      <c r="Q1270" s="24"/>
      <c r="R1270" s="23"/>
      <c r="S1270" s="23"/>
      <c r="T1270" s="24"/>
      <c r="U1270" s="23"/>
      <c r="V1270" s="23"/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46"/>
      <c r="AG1270" s="23"/>
      <c r="AH1270" s="23"/>
    </row>
    <row r="1271" spans="1:34" s="156" customFormat="1" x14ac:dyDescent="0.35">
      <c r="A1271" s="23"/>
      <c r="B1271" s="23"/>
      <c r="C1271" s="23"/>
      <c r="D1271" s="23"/>
      <c r="E1271" s="23"/>
      <c r="F1271" s="23"/>
      <c r="G1271" s="23"/>
      <c r="H1271" s="23"/>
      <c r="I1271" s="23"/>
      <c r="J1271" s="24"/>
      <c r="K1271" s="24"/>
      <c r="L1271" s="79"/>
      <c r="M1271" s="91"/>
      <c r="N1271" s="89"/>
      <c r="O1271" s="89"/>
      <c r="P1271" s="24"/>
      <c r="Q1271" s="24"/>
      <c r="R1271" s="23"/>
      <c r="S1271" s="23"/>
      <c r="T1271" s="24"/>
      <c r="U1271" s="23"/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46"/>
      <c r="AG1271" s="23"/>
      <c r="AH1271" s="23"/>
    </row>
    <row r="1272" spans="1:34" s="156" customFormat="1" x14ac:dyDescent="0.35">
      <c r="A1272" s="23"/>
      <c r="B1272" s="23"/>
      <c r="C1272" s="23"/>
      <c r="D1272" s="23"/>
      <c r="E1272" s="23"/>
      <c r="F1272" s="23"/>
      <c r="G1272" s="23"/>
      <c r="H1272" s="23"/>
      <c r="I1272" s="23"/>
      <c r="J1272" s="24"/>
      <c r="K1272" s="24"/>
      <c r="L1272" s="79"/>
      <c r="M1272" s="91"/>
      <c r="N1272" s="89"/>
      <c r="O1272" s="89"/>
      <c r="P1272" s="24"/>
      <c r="Q1272" s="24"/>
      <c r="R1272" s="23"/>
      <c r="S1272" s="23"/>
      <c r="T1272" s="24"/>
      <c r="U1272" s="23"/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46"/>
      <c r="AG1272" s="23"/>
      <c r="AH1272" s="23"/>
    </row>
    <row r="1273" spans="1:34" s="156" customFormat="1" x14ac:dyDescent="0.35">
      <c r="A1273" s="23"/>
      <c r="B1273" s="23"/>
      <c r="C1273" s="23"/>
      <c r="D1273" s="23"/>
      <c r="E1273" s="23"/>
      <c r="F1273" s="23"/>
      <c r="G1273" s="23"/>
      <c r="H1273" s="23"/>
      <c r="I1273" s="23"/>
      <c r="J1273" s="24"/>
      <c r="K1273" s="24"/>
      <c r="L1273" s="79"/>
      <c r="M1273" s="91"/>
      <c r="N1273" s="89"/>
      <c r="O1273" s="89"/>
      <c r="P1273" s="24"/>
      <c r="Q1273" s="24"/>
      <c r="R1273" s="23"/>
      <c r="S1273" s="23"/>
      <c r="T1273" s="24"/>
      <c r="U1273" s="23"/>
      <c r="V1273" s="23"/>
      <c r="W1273" s="23"/>
      <c r="X1273" s="23"/>
      <c r="Y1273" s="23"/>
      <c r="Z1273" s="23"/>
      <c r="AA1273" s="23"/>
      <c r="AB1273" s="23"/>
      <c r="AC1273" s="23"/>
      <c r="AD1273" s="23"/>
      <c r="AE1273" s="23"/>
      <c r="AF1273" s="46"/>
      <c r="AG1273" s="23"/>
      <c r="AH1273" s="23"/>
    </row>
    <row r="1274" spans="1:34" s="156" customFormat="1" x14ac:dyDescent="0.35">
      <c r="A1274" s="23"/>
      <c r="B1274" s="23"/>
      <c r="C1274" s="23"/>
      <c r="D1274" s="23"/>
      <c r="E1274" s="23"/>
      <c r="F1274" s="23"/>
      <c r="G1274" s="23"/>
      <c r="H1274" s="23"/>
      <c r="I1274" s="23"/>
      <c r="J1274" s="24"/>
      <c r="K1274" s="24"/>
      <c r="L1274" s="79"/>
      <c r="M1274" s="91"/>
      <c r="N1274" s="89"/>
      <c r="O1274" s="89"/>
      <c r="P1274" s="24"/>
      <c r="Q1274" s="24"/>
      <c r="R1274" s="23"/>
      <c r="S1274" s="23"/>
      <c r="T1274" s="24"/>
      <c r="U1274" s="23"/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46"/>
      <c r="AG1274" s="23"/>
      <c r="AH1274" s="23"/>
    </row>
    <row r="1275" spans="1:34" s="156" customFormat="1" x14ac:dyDescent="0.35">
      <c r="A1275" s="23"/>
      <c r="B1275" s="23"/>
      <c r="C1275" s="23"/>
      <c r="D1275" s="23"/>
      <c r="E1275" s="23"/>
      <c r="F1275" s="23"/>
      <c r="G1275" s="23"/>
      <c r="H1275" s="23"/>
      <c r="I1275" s="23"/>
      <c r="J1275" s="24"/>
      <c r="K1275" s="24"/>
      <c r="L1275" s="79"/>
      <c r="M1275" s="91"/>
      <c r="N1275" s="89"/>
      <c r="O1275" s="89"/>
      <c r="P1275" s="24"/>
      <c r="Q1275" s="24"/>
      <c r="R1275" s="23"/>
      <c r="S1275" s="23"/>
      <c r="T1275" s="24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46"/>
      <c r="AG1275" s="23"/>
      <c r="AH1275" s="23"/>
    </row>
    <row r="1276" spans="1:34" s="156" customFormat="1" x14ac:dyDescent="0.35">
      <c r="A1276" s="23"/>
      <c r="B1276" s="23"/>
      <c r="C1276" s="23"/>
      <c r="D1276" s="23"/>
      <c r="E1276" s="23"/>
      <c r="F1276" s="23"/>
      <c r="G1276" s="23"/>
      <c r="H1276" s="23"/>
      <c r="I1276" s="23"/>
      <c r="J1276" s="24"/>
      <c r="K1276" s="24"/>
      <c r="L1276" s="79"/>
      <c r="M1276" s="91"/>
      <c r="N1276" s="89"/>
      <c r="O1276" s="89"/>
      <c r="P1276" s="24"/>
      <c r="Q1276" s="24"/>
      <c r="R1276" s="23"/>
      <c r="S1276" s="23"/>
      <c r="T1276" s="24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46"/>
      <c r="AG1276" s="23"/>
      <c r="AH1276" s="23"/>
    </row>
    <row r="1277" spans="1:34" s="156" customFormat="1" x14ac:dyDescent="0.35">
      <c r="A1277" s="23"/>
      <c r="B1277" s="23"/>
      <c r="C1277" s="23"/>
      <c r="D1277" s="23"/>
      <c r="E1277" s="23"/>
      <c r="F1277" s="23"/>
      <c r="G1277" s="23"/>
      <c r="H1277" s="23"/>
      <c r="I1277" s="23"/>
      <c r="J1277" s="24"/>
      <c r="K1277" s="24"/>
      <c r="L1277" s="79"/>
      <c r="M1277" s="91"/>
      <c r="N1277" s="89"/>
      <c r="O1277" s="89"/>
      <c r="P1277" s="24"/>
      <c r="Q1277" s="24"/>
      <c r="R1277" s="23"/>
      <c r="S1277" s="23"/>
      <c r="T1277" s="24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46"/>
      <c r="AG1277" s="23"/>
      <c r="AH1277" s="23"/>
    </row>
    <row r="1278" spans="1:34" s="156" customFormat="1" x14ac:dyDescent="0.35">
      <c r="A1278" s="23"/>
      <c r="B1278" s="23"/>
      <c r="C1278" s="23"/>
      <c r="D1278" s="23"/>
      <c r="E1278" s="23"/>
      <c r="F1278" s="23"/>
      <c r="G1278" s="23"/>
      <c r="H1278" s="23"/>
      <c r="I1278" s="23"/>
      <c r="J1278" s="24"/>
      <c r="K1278" s="24"/>
      <c r="L1278" s="79"/>
      <c r="M1278" s="91"/>
      <c r="N1278" s="89"/>
      <c r="O1278" s="89"/>
      <c r="P1278" s="24"/>
      <c r="Q1278" s="24"/>
      <c r="R1278" s="23"/>
      <c r="S1278" s="23"/>
      <c r="T1278" s="24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46"/>
      <c r="AG1278" s="23"/>
      <c r="AH1278" s="23"/>
    </row>
    <row r="1279" spans="1:34" s="156" customFormat="1" x14ac:dyDescent="0.35">
      <c r="A1279" s="23"/>
      <c r="B1279" s="23"/>
      <c r="C1279" s="23"/>
      <c r="D1279" s="23"/>
      <c r="E1279" s="23"/>
      <c r="F1279" s="23"/>
      <c r="G1279" s="23"/>
      <c r="H1279" s="23"/>
      <c r="I1279" s="23"/>
      <c r="J1279" s="24"/>
      <c r="K1279" s="24"/>
      <c r="L1279" s="79"/>
      <c r="M1279" s="91"/>
      <c r="N1279" s="89"/>
      <c r="O1279" s="89"/>
      <c r="P1279" s="24"/>
      <c r="Q1279" s="24"/>
      <c r="R1279" s="23"/>
      <c r="S1279" s="23"/>
      <c r="T1279" s="24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46"/>
      <c r="AG1279" s="23"/>
      <c r="AH1279" s="23"/>
    </row>
    <row r="1280" spans="1:34" s="156" customFormat="1" x14ac:dyDescent="0.35">
      <c r="A1280" s="23"/>
      <c r="B1280" s="23"/>
      <c r="C1280" s="23"/>
      <c r="D1280" s="23"/>
      <c r="E1280" s="23"/>
      <c r="F1280" s="23"/>
      <c r="G1280" s="23"/>
      <c r="H1280" s="23"/>
      <c r="I1280" s="23"/>
      <c r="J1280" s="24"/>
      <c r="K1280" s="24"/>
      <c r="L1280" s="79"/>
      <c r="M1280" s="91"/>
      <c r="N1280" s="89"/>
      <c r="O1280" s="89"/>
      <c r="P1280" s="24"/>
      <c r="Q1280" s="24"/>
      <c r="R1280" s="23"/>
      <c r="S1280" s="23"/>
      <c r="T1280" s="24"/>
      <c r="U1280" s="23"/>
      <c r="V1280" s="23"/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46"/>
      <c r="AG1280" s="23"/>
      <c r="AH1280" s="23"/>
    </row>
    <row r="1281" spans="1:34" s="156" customFormat="1" x14ac:dyDescent="0.35">
      <c r="A1281" s="23"/>
      <c r="B1281" s="23"/>
      <c r="C1281" s="23"/>
      <c r="D1281" s="23"/>
      <c r="E1281" s="23"/>
      <c r="F1281" s="23"/>
      <c r="G1281" s="23"/>
      <c r="H1281" s="23"/>
      <c r="I1281" s="23"/>
      <c r="J1281" s="24"/>
      <c r="K1281" s="24"/>
      <c r="L1281" s="79"/>
      <c r="M1281" s="91"/>
      <c r="N1281" s="89"/>
      <c r="O1281" s="89"/>
      <c r="P1281" s="24"/>
      <c r="Q1281" s="24"/>
      <c r="R1281" s="23"/>
      <c r="S1281" s="23"/>
      <c r="T1281" s="24"/>
      <c r="U1281" s="23"/>
      <c r="V1281" s="23"/>
      <c r="W1281" s="23"/>
      <c r="X1281" s="23"/>
      <c r="Y1281" s="23"/>
      <c r="Z1281" s="23"/>
      <c r="AA1281" s="23"/>
      <c r="AB1281" s="23"/>
      <c r="AC1281" s="23"/>
      <c r="AD1281" s="23"/>
      <c r="AE1281" s="23"/>
      <c r="AF1281" s="46"/>
      <c r="AG1281" s="23"/>
      <c r="AH1281" s="23"/>
    </row>
    <row r="1282" spans="1:34" s="156" customFormat="1" x14ac:dyDescent="0.35">
      <c r="A1282" s="23"/>
      <c r="B1282" s="23"/>
      <c r="C1282" s="23"/>
      <c r="D1282" s="23"/>
      <c r="E1282" s="23"/>
      <c r="F1282" s="23"/>
      <c r="G1282" s="23"/>
      <c r="H1282" s="23"/>
      <c r="I1282" s="23"/>
      <c r="J1282" s="24"/>
      <c r="K1282" s="24"/>
      <c r="L1282" s="79"/>
      <c r="M1282" s="91"/>
      <c r="N1282" s="89"/>
      <c r="O1282" s="89"/>
      <c r="P1282" s="24"/>
      <c r="Q1282" s="24"/>
      <c r="R1282" s="23"/>
      <c r="S1282" s="23"/>
      <c r="T1282" s="24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46"/>
      <c r="AG1282" s="23"/>
      <c r="AH1282" s="23"/>
    </row>
    <row r="1283" spans="1:34" s="156" customFormat="1" x14ac:dyDescent="0.35">
      <c r="A1283" s="23"/>
      <c r="B1283" s="23"/>
      <c r="C1283" s="23"/>
      <c r="D1283" s="23"/>
      <c r="E1283" s="23"/>
      <c r="F1283" s="23"/>
      <c r="G1283" s="23"/>
      <c r="H1283" s="23"/>
      <c r="I1283" s="23"/>
      <c r="J1283" s="24"/>
      <c r="K1283" s="24"/>
      <c r="L1283" s="79"/>
      <c r="M1283" s="91"/>
      <c r="N1283" s="89"/>
      <c r="O1283" s="89"/>
      <c r="P1283" s="24"/>
      <c r="Q1283" s="24"/>
      <c r="R1283" s="23"/>
      <c r="S1283" s="23"/>
      <c r="T1283" s="24"/>
      <c r="U1283" s="23"/>
      <c r="V1283" s="23"/>
      <c r="W1283" s="23"/>
      <c r="X1283" s="23"/>
      <c r="Y1283" s="23"/>
      <c r="Z1283" s="23"/>
      <c r="AA1283" s="23"/>
      <c r="AB1283" s="23"/>
      <c r="AC1283" s="23"/>
      <c r="AD1283" s="23"/>
      <c r="AE1283" s="23"/>
      <c r="AF1283" s="46"/>
      <c r="AG1283" s="23"/>
      <c r="AH1283" s="23"/>
    </row>
    <row r="1284" spans="1:34" s="156" customFormat="1" x14ac:dyDescent="0.35">
      <c r="A1284" s="23"/>
      <c r="B1284" s="23"/>
      <c r="C1284" s="23"/>
      <c r="D1284" s="23"/>
      <c r="E1284" s="23"/>
      <c r="F1284" s="23"/>
      <c r="G1284" s="23"/>
      <c r="H1284" s="23"/>
      <c r="I1284" s="23"/>
      <c r="J1284" s="24"/>
      <c r="K1284" s="24"/>
      <c r="L1284" s="79"/>
      <c r="M1284" s="91"/>
      <c r="N1284" s="89"/>
      <c r="O1284" s="89"/>
      <c r="P1284" s="24"/>
      <c r="Q1284" s="24"/>
      <c r="R1284" s="23"/>
      <c r="S1284" s="23"/>
      <c r="T1284" s="24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46"/>
      <c r="AG1284" s="23"/>
      <c r="AH1284" s="23"/>
    </row>
    <row r="1285" spans="1:34" s="156" customFormat="1" x14ac:dyDescent="0.35">
      <c r="A1285" s="23"/>
      <c r="B1285" s="23"/>
      <c r="C1285" s="23"/>
      <c r="D1285" s="23"/>
      <c r="E1285" s="23"/>
      <c r="F1285" s="23"/>
      <c r="G1285" s="23"/>
      <c r="H1285" s="23"/>
      <c r="I1285" s="23"/>
      <c r="J1285" s="24"/>
      <c r="K1285" s="24"/>
      <c r="L1285" s="79"/>
      <c r="M1285" s="91"/>
      <c r="N1285" s="89"/>
      <c r="O1285" s="89"/>
      <c r="P1285" s="24"/>
      <c r="Q1285" s="24"/>
      <c r="R1285" s="23"/>
      <c r="S1285" s="23"/>
      <c r="T1285" s="24"/>
      <c r="U1285" s="23"/>
      <c r="V1285" s="23"/>
      <c r="W1285" s="23"/>
      <c r="X1285" s="23"/>
      <c r="Y1285" s="23"/>
      <c r="Z1285" s="23"/>
      <c r="AA1285" s="23"/>
      <c r="AB1285" s="23"/>
      <c r="AC1285" s="23"/>
      <c r="AD1285" s="23"/>
      <c r="AE1285" s="23"/>
      <c r="AF1285" s="46"/>
      <c r="AG1285" s="23"/>
      <c r="AH1285" s="23"/>
    </row>
    <row r="1286" spans="1:34" s="156" customFormat="1" x14ac:dyDescent="0.35">
      <c r="A1286" s="23"/>
      <c r="B1286" s="23"/>
      <c r="C1286" s="23"/>
      <c r="D1286" s="23"/>
      <c r="E1286" s="23"/>
      <c r="F1286" s="23"/>
      <c r="G1286" s="23"/>
      <c r="H1286" s="23"/>
      <c r="I1286" s="23"/>
      <c r="J1286" s="24"/>
      <c r="K1286" s="24"/>
      <c r="L1286" s="79"/>
      <c r="M1286" s="91"/>
      <c r="N1286" s="89"/>
      <c r="O1286" s="89"/>
      <c r="P1286" s="24"/>
      <c r="Q1286" s="24"/>
      <c r="R1286" s="23"/>
      <c r="S1286" s="23"/>
      <c r="T1286" s="24"/>
      <c r="U1286" s="23"/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46"/>
      <c r="AG1286" s="23"/>
      <c r="AH1286" s="23"/>
    </row>
    <row r="1287" spans="1:34" s="156" customFormat="1" x14ac:dyDescent="0.35">
      <c r="A1287" s="23"/>
      <c r="B1287" s="23"/>
      <c r="C1287" s="23"/>
      <c r="D1287" s="23"/>
      <c r="E1287" s="23"/>
      <c r="F1287" s="23"/>
      <c r="G1287" s="23"/>
      <c r="H1287" s="23"/>
      <c r="I1287" s="23"/>
      <c r="J1287" s="24"/>
      <c r="K1287" s="24"/>
      <c r="L1287" s="79"/>
      <c r="M1287" s="91"/>
      <c r="N1287" s="89"/>
      <c r="O1287" s="89"/>
      <c r="P1287" s="24"/>
      <c r="Q1287" s="24"/>
      <c r="R1287" s="23"/>
      <c r="S1287" s="23"/>
      <c r="T1287" s="24"/>
      <c r="U1287" s="23"/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46"/>
      <c r="AG1287" s="23"/>
      <c r="AH1287" s="23"/>
    </row>
    <row r="1288" spans="1:34" s="156" customFormat="1" x14ac:dyDescent="0.35">
      <c r="A1288" s="23"/>
      <c r="B1288" s="23"/>
      <c r="C1288" s="23"/>
      <c r="D1288" s="23"/>
      <c r="E1288" s="23"/>
      <c r="F1288" s="23"/>
      <c r="G1288" s="23"/>
      <c r="H1288" s="23"/>
      <c r="I1288" s="23"/>
      <c r="J1288" s="24"/>
      <c r="K1288" s="24"/>
      <c r="L1288" s="79"/>
      <c r="M1288" s="91"/>
      <c r="N1288" s="89"/>
      <c r="O1288" s="89"/>
      <c r="P1288" s="24"/>
      <c r="Q1288" s="24"/>
      <c r="R1288" s="23"/>
      <c r="S1288" s="23"/>
      <c r="T1288" s="24"/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46"/>
      <c r="AG1288" s="23"/>
      <c r="AH1288" s="23"/>
    </row>
    <row r="1289" spans="1:34" s="156" customFormat="1" x14ac:dyDescent="0.35">
      <c r="A1289" s="23"/>
      <c r="B1289" s="23"/>
      <c r="C1289" s="23"/>
      <c r="D1289" s="23"/>
      <c r="E1289" s="23"/>
      <c r="F1289" s="23"/>
      <c r="G1289" s="23"/>
      <c r="H1289" s="23"/>
      <c r="I1289" s="23"/>
      <c r="J1289" s="24"/>
      <c r="K1289" s="24"/>
      <c r="L1289" s="79"/>
      <c r="M1289" s="91"/>
      <c r="N1289" s="89"/>
      <c r="O1289" s="89"/>
      <c r="P1289" s="24"/>
      <c r="Q1289" s="24"/>
      <c r="R1289" s="23"/>
      <c r="S1289" s="23"/>
      <c r="T1289" s="24"/>
      <c r="U1289" s="23"/>
      <c r="V1289" s="23"/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46"/>
      <c r="AG1289" s="23"/>
      <c r="AH1289" s="23"/>
    </row>
    <row r="1290" spans="1:34" s="156" customFormat="1" x14ac:dyDescent="0.35">
      <c r="A1290" s="23"/>
      <c r="B1290" s="23"/>
      <c r="C1290" s="23"/>
      <c r="D1290" s="23"/>
      <c r="E1290" s="23"/>
      <c r="F1290" s="23"/>
      <c r="G1290" s="23"/>
      <c r="H1290" s="23"/>
      <c r="I1290" s="23"/>
      <c r="J1290" s="24"/>
      <c r="K1290" s="24"/>
      <c r="L1290" s="79"/>
      <c r="M1290" s="91"/>
      <c r="N1290" s="89"/>
      <c r="O1290" s="89"/>
      <c r="P1290" s="24"/>
      <c r="Q1290" s="24"/>
      <c r="R1290" s="23"/>
      <c r="S1290" s="23"/>
      <c r="T1290" s="24"/>
      <c r="U1290" s="23"/>
      <c r="V1290" s="23"/>
      <c r="W1290" s="23"/>
      <c r="X1290" s="23"/>
      <c r="Y1290" s="23"/>
      <c r="Z1290" s="23"/>
      <c r="AA1290" s="23"/>
      <c r="AB1290" s="23"/>
      <c r="AC1290" s="23"/>
      <c r="AD1290" s="23"/>
      <c r="AE1290" s="23"/>
      <c r="AF1290" s="46"/>
      <c r="AG1290" s="23"/>
      <c r="AH1290" s="23"/>
    </row>
    <row r="1291" spans="1:34" s="156" customFormat="1" x14ac:dyDescent="0.35">
      <c r="A1291" s="23"/>
      <c r="B1291" s="23"/>
      <c r="C1291" s="23"/>
      <c r="D1291" s="23"/>
      <c r="E1291" s="23"/>
      <c r="F1291" s="23"/>
      <c r="G1291" s="23"/>
      <c r="H1291" s="23"/>
      <c r="I1291" s="23"/>
      <c r="J1291" s="24"/>
      <c r="K1291" s="24"/>
      <c r="L1291" s="79"/>
      <c r="M1291" s="91"/>
      <c r="N1291" s="89"/>
      <c r="O1291" s="89"/>
      <c r="P1291" s="24"/>
      <c r="Q1291" s="24"/>
      <c r="R1291" s="23"/>
      <c r="S1291" s="23"/>
      <c r="T1291" s="24"/>
      <c r="U1291" s="23"/>
      <c r="V1291" s="23"/>
      <c r="W1291" s="23"/>
      <c r="X1291" s="23"/>
      <c r="Y1291" s="23"/>
      <c r="Z1291" s="23"/>
      <c r="AA1291" s="23"/>
      <c r="AB1291" s="23"/>
      <c r="AC1291" s="23"/>
      <c r="AD1291" s="23"/>
      <c r="AE1291" s="23"/>
      <c r="AF1291" s="46"/>
      <c r="AG1291" s="23"/>
      <c r="AH1291" s="23"/>
    </row>
    <row r="1292" spans="1:34" s="156" customFormat="1" x14ac:dyDescent="0.35">
      <c r="A1292" s="23"/>
      <c r="B1292" s="23"/>
      <c r="C1292" s="23"/>
      <c r="D1292" s="23"/>
      <c r="E1292" s="23"/>
      <c r="F1292" s="23"/>
      <c r="G1292" s="23"/>
      <c r="H1292" s="23"/>
      <c r="I1292" s="23"/>
      <c r="J1292" s="24"/>
      <c r="K1292" s="24"/>
      <c r="L1292" s="79"/>
      <c r="M1292" s="91"/>
      <c r="N1292" s="89"/>
      <c r="O1292" s="89"/>
      <c r="P1292" s="24"/>
      <c r="Q1292" s="24"/>
      <c r="R1292" s="23"/>
      <c r="S1292" s="23"/>
      <c r="T1292" s="24"/>
      <c r="U1292" s="23"/>
      <c r="V1292" s="23"/>
      <c r="W1292" s="23"/>
      <c r="X1292" s="23"/>
      <c r="Y1292" s="23"/>
      <c r="Z1292" s="23"/>
      <c r="AA1292" s="23"/>
      <c r="AB1292" s="23"/>
      <c r="AC1292" s="23"/>
      <c r="AD1292" s="23"/>
      <c r="AE1292" s="23"/>
      <c r="AF1292" s="46"/>
      <c r="AG1292" s="23"/>
      <c r="AH1292" s="23"/>
    </row>
    <row r="1293" spans="1:34" s="156" customFormat="1" x14ac:dyDescent="0.35">
      <c r="A1293" s="23"/>
      <c r="B1293" s="23"/>
      <c r="C1293" s="23"/>
      <c r="D1293" s="23"/>
      <c r="E1293" s="23"/>
      <c r="F1293" s="23"/>
      <c r="G1293" s="23"/>
      <c r="H1293" s="23"/>
      <c r="I1293" s="23"/>
      <c r="J1293" s="24"/>
      <c r="K1293" s="24"/>
      <c r="L1293" s="79"/>
      <c r="M1293" s="91"/>
      <c r="N1293" s="89"/>
      <c r="O1293" s="89"/>
      <c r="P1293" s="24"/>
      <c r="Q1293" s="24"/>
      <c r="R1293" s="23"/>
      <c r="S1293" s="23"/>
      <c r="T1293" s="24"/>
      <c r="U1293" s="23"/>
      <c r="V1293" s="23"/>
      <c r="W1293" s="23"/>
      <c r="X1293" s="23"/>
      <c r="Y1293" s="23"/>
      <c r="Z1293" s="23"/>
      <c r="AA1293" s="23"/>
      <c r="AB1293" s="23"/>
      <c r="AC1293" s="23"/>
      <c r="AD1293" s="23"/>
      <c r="AE1293" s="23"/>
      <c r="AF1293" s="46"/>
      <c r="AG1293" s="23"/>
      <c r="AH1293" s="23"/>
    </row>
    <row r="1294" spans="1:34" s="156" customFormat="1" x14ac:dyDescent="0.35">
      <c r="A1294" s="23"/>
      <c r="B1294" s="23"/>
      <c r="C1294" s="23"/>
      <c r="D1294" s="23"/>
      <c r="E1294" s="23"/>
      <c r="F1294" s="23"/>
      <c r="G1294" s="23"/>
      <c r="H1294" s="23"/>
      <c r="I1294" s="23"/>
      <c r="J1294" s="24"/>
      <c r="K1294" s="24"/>
      <c r="L1294" s="79"/>
      <c r="M1294" s="91"/>
      <c r="N1294" s="89"/>
      <c r="O1294" s="89"/>
      <c r="P1294" s="24"/>
      <c r="Q1294" s="24"/>
      <c r="R1294" s="23"/>
      <c r="S1294" s="23"/>
      <c r="T1294" s="24"/>
      <c r="U1294" s="23"/>
      <c r="V1294" s="23"/>
      <c r="W1294" s="23"/>
      <c r="X1294" s="23"/>
      <c r="Y1294" s="23"/>
      <c r="Z1294" s="23"/>
      <c r="AA1294" s="23"/>
      <c r="AB1294" s="23"/>
      <c r="AC1294" s="23"/>
      <c r="AD1294" s="23"/>
      <c r="AE1294" s="23"/>
      <c r="AF1294" s="46"/>
      <c r="AG1294" s="23"/>
      <c r="AH1294" s="23"/>
    </row>
    <row r="1295" spans="1:34" s="156" customFormat="1" x14ac:dyDescent="0.35">
      <c r="A1295" s="23"/>
      <c r="B1295" s="23"/>
      <c r="C1295" s="23"/>
      <c r="D1295" s="23"/>
      <c r="E1295" s="23"/>
      <c r="F1295" s="23"/>
      <c r="G1295" s="23"/>
      <c r="H1295" s="23"/>
      <c r="I1295" s="23"/>
      <c r="J1295" s="24"/>
      <c r="K1295" s="24"/>
      <c r="L1295" s="79"/>
      <c r="M1295" s="91"/>
      <c r="N1295" s="89"/>
      <c r="O1295" s="89"/>
      <c r="P1295" s="24"/>
      <c r="Q1295" s="24"/>
      <c r="R1295" s="23"/>
      <c r="S1295" s="23"/>
      <c r="T1295" s="24"/>
      <c r="U1295" s="23"/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46"/>
      <c r="AG1295" s="23"/>
      <c r="AH1295" s="23"/>
    </row>
    <row r="1296" spans="1:34" s="156" customFormat="1" x14ac:dyDescent="0.35">
      <c r="A1296" s="23"/>
      <c r="B1296" s="23"/>
      <c r="C1296" s="23"/>
      <c r="D1296" s="23"/>
      <c r="E1296" s="23"/>
      <c r="F1296" s="23"/>
      <c r="G1296" s="23"/>
      <c r="H1296" s="23"/>
      <c r="I1296" s="23"/>
      <c r="J1296" s="24"/>
      <c r="K1296" s="24"/>
      <c r="L1296" s="79"/>
      <c r="M1296" s="91"/>
      <c r="N1296" s="89"/>
      <c r="O1296" s="89"/>
      <c r="P1296" s="24"/>
      <c r="Q1296" s="24"/>
      <c r="R1296" s="23"/>
      <c r="S1296" s="23"/>
      <c r="T1296" s="24"/>
      <c r="U1296" s="23"/>
      <c r="V1296" s="23"/>
      <c r="W1296" s="23"/>
      <c r="X1296" s="23"/>
      <c r="Y1296" s="23"/>
      <c r="Z1296" s="23"/>
      <c r="AA1296" s="23"/>
      <c r="AB1296" s="23"/>
      <c r="AC1296" s="23"/>
      <c r="AD1296" s="23"/>
      <c r="AE1296" s="23"/>
      <c r="AF1296" s="46"/>
      <c r="AG1296" s="23"/>
      <c r="AH1296" s="23"/>
    </row>
    <row r="1297" spans="1:34" s="156" customFormat="1" x14ac:dyDescent="0.35">
      <c r="A1297" s="23"/>
      <c r="B1297" s="23"/>
      <c r="C1297" s="23"/>
      <c r="D1297" s="23"/>
      <c r="E1297" s="23"/>
      <c r="F1297" s="23"/>
      <c r="G1297" s="23"/>
      <c r="H1297" s="23"/>
      <c r="I1297" s="23"/>
      <c r="J1297" s="24"/>
      <c r="K1297" s="24"/>
      <c r="L1297" s="79"/>
      <c r="M1297" s="91"/>
      <c r="N1297" s="89"/>
      <c r="O1297" s="89"/>
      <c r="P1297" s="24"/>
      <c r="Q1297" s="24"/>
      <c r="R1297" s="23"/>
      <c r="S1297" s="23"/>
      <c r="T1297" s="24"/>
      <c r="U1297" s="23"/>
      <c r="V1297" s="23"/>
      <c r="W1297" s="23"/>
      <c r="X1297" s="23"/>
      <c r="Y1297" s="23"/>
      <c r="Z1297" s="23"/>
      <c r="AA1297" s="23"/>
      <c r="AB1297" s="23"/>
      <c r="AC1297" s="23"/>
      <c r="AD1297" s="23"/>
      <c r="AE1297" s="23"/>
      <c r="AF1297" s="46"/>
      <c r="AG1297" s="23"/>
      <c r="AH1297" s="23"/>
    </row>
    <row r="1298" spans="1:34" s="156" customFormat="1" x14ac:dyDescent="0.35">
      <c r="A1298" s="23"/>
      <c r="B1298" s="23"/>
      <c r="C1298" s="23"/>
      <c r="D1298" s="23"/>
      <c r="E1298" s="23"/>
      <c r="F1298" s="23"/>
      <c r="G1298" s="23"/>
      <c r="H1298" s="23"/>
      <c r="I1298" s="23"/>
      <c r="J1298" s="24"/>
      <c r="K1298" s="24"/>
      <c r="L1298" s="79"/>
      <c r="M1298" s="91"/>
      <c r="N1298" s="89"/>
      <c r="O1298" s="89"/>
      <c r="P1298" s="24"/>
      <c r="Q1298" s="24"/>
      <c r="R1298" s="23"/>
      <c r="S1298" s="23"/>
      <c r="T1298" s="24"/>
      <c r="U1298" s="23"/>
      <c r="V1298" s="23"/>
      <c r="W1298" s="23"/>
      <c r="X1298" s="23"/>
      <c r="Y1298" s="23"/>
      <c r="Z1298" s="23"/>
      <c r="AA1298" s="23"/>
      <c r="AB1298" s="23"/>
      <c r="AC1298" s="23"/>
      <c r="AD1298" s="23"/>
      <c r="AE1298" s="23"/>
      <c r="AF1298" s="46"/>
      <c r="AG1298" s="23"/>
      <c r="AH1298" s="23"/>
    </row>
    <row r="1299" spans="1:34" s="156" customFormat="1" x14ac:dyDescent="0.35">
      <c r="A1299" s="23"/>
      <c r="B1299" s="23"/>
      <c r="C1299" s="23"/>
      <c r="D1299" s="23"/>
      <c r="E1299" s="23"/>
      <c r="F1299" s="23"/>
      <c r="G1299" s="23"/>
      <c r="H1299" s="23"/>
      <c r="I1299" s="23"/>
      <c r="J1299" s="24"/>
      <c r="K1299" s="24"/>
      <c r="L1299" s="79"/>
      <c r="M1299" s="91"/>
      <c r="N1299" s="89"/>
      <c r="O1299" s="89"/>
      <c r="P1299" s="24"/>
      <c r="Q1299" s="24"/>
      <c r="R1299" s="23"/>
      <c r="S1299" s="23"/>
      <c r="T1299" s="24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46"/>
      <c r="AG1299" s="23"/>
      <c r="AH1299" s="23"/>
    </row>
    <row r="1300" spans="1:34" s="156" customFormat="1" x14ac:dyDescent="0.35">
      <c r="A1300" s="23"/>
      <c r="B1300" s="23"/>
      <c r="C1300" s="23"/>
      <c r="D1300" s="23"/>
      <c r="E1300" s="23"/>
      <c r="F1300" s="23"/>
      <c r="G1300" s="23"/>
      <c r="H1300" s="23"/>
      <c r="I1300" s="23"/>
      <c r="J1300" s="24"/>
      <c r="K1300" s="24"/>
      <c r="L1300" s="79"/>
      <c r="M1300" s="91"/>
      <c r="N1300" s="89"/>
      <c r="O1300" s="89"/>
      <c r="P1300" s="24"/>
      <c r="Q1300" s="24"/>
      <c r="R1300" s="23"/>
      <c r="S1300" s="23"/>
      <c r="T1300" s="24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46"/>
      <c r="AG1300" s="23"/>
      <c r="AH1300" s="23"/>
    </row>
    <row r="1301" spans="1:34" s="156" customFormat="1" x14ac:dyDescent="0.35">
      <c r="A1301" s="23"/>
      <c r="B1301" s="23"/>
      <c r="C1301" s="23"/>
      <c r="D1301" s="23"/>
      <c r="E1301" s="23"/>
      <c r="F1301" s="23"/>
      <c r="G1301" s="23"/>
      <c r="H1301" s="23"/>
      <c r="I1301" s="23"/>
      <c r="J1301" s="24"/>
      <c r="K1301" s="24"/>
      <c r="L1301" s="79"/>
      <c r="M1301" s="91"/>
      <c r="N1301" s="89"/>
      <c r="O1301" s="89"/>
      <c r="P1301" s="24"/>
      <c r="Q1301" s="24"/>
      <c r="R1301" s="23"/>
      <c r="S1301" s="23"/>
      <c r="T1301" s="24"/>
      <c r="U1301" s="23"/>
      <c r="V1301" s="23"/>
      <c r="W1301" s="23"/>
      <c r="X1301" s="23"/>
      <c r="Y1301" s="23"/>
      <c r="Z1301" s="23"/>
      <c r="AA1301" s="23"/>
      <c r="AB1301" s="23"/>
      <c r="AC1301" s="23"/>
      <c r="AD1301" s="23"/>
      <c r="AE1301" s="23"/>
      <c r="AF1301" s="46"/>
      <c r="AG1301" s="23"/>
      <c r="AH1301" s="23"/>
    </row>
    <row r="1302" spans="1:34" s="156" customFormat="1" x14ac:dyDescent="0.35">
      <c r="A1302" s="23"/>
      <c r="B1302" s="23"/>
      <c r="C1302" s="23"/>
      <c r="D1302" s="23"/>
      <c r="E1302" s="23"/>
      <c r="F1302" s="23"/>
      <c r="G1302" s="23"/>
      <c r="H1302" s="23"/>
      <c r="I1302" s="23"/>
      <c r="J1302" s="24"/>
      <c r="K1302" s="24"/>
      <c r="L1302" s="79"/>
      <c r="M1302" s="91"/>
      <c r="N1302" s="89"/>
      <c r="O1302" s="89"/>
      <c r="P1302" s="24"/>
      <c r="Q1302" s="24"/>
      <c r="R1302" s="23"/>
      <c r="S1302" s="23"/>
      <c r="T1302" s="24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46"/>
      <c r="AG1302" s="23"/>
      <c r="AH1302" s="23"/>
    </row>
    <row r="1303" spans="1:34" s="156" customFormat="1" x14ac:dyDescent="0.35">
      <c r="A1303" s="23"/>
      <c r="B1303" s="23"/>
      <c r="C1303" s="23"/>
      <c r="D1303" s="23"/>
      <c r="E1303" s="23"/>
      <c r="F1303" s="23"/>
      <c r="G1303" s="23"/>
      <c r="H1303" s="23"/>
      <c r="I1303" s="23"/>
      <c r="J1303" s="24"/>
      <c r="K1303" s="24"/>
      <c r="L1303" s="79"/>
      <c r="M1303" s="91"/>
      <c r="N1303" s="89"/>
      <c r="O1303" s="89"/>
      <c r="P1303" s="24"/>
      <c r="Q1303" s="24"/>
      <c r="R1303" s="23"/>
      <c r="S1303" s="23"/>
      <c r="T1303" s="24"/>
      <c r="U1303" s="23"/>
      <c r="V1303" s="23"/>
      <c r="W1303" s="23"/>
      <c r="X1303" s="23"/>
      <c r="Y1303" s="23"/>
      <c r="Z1303" s="23"/>
      <c r="AA1303" s="23"/>
      <c r="AB1303" s="23"/>
      <c r="AC1303" s="23"/>
      <c r="AD1303" s="23"/>
      <c r="AE1303" s="23"/>
      <c r="AF1303" s="46"/>
      <c r="AG1303" s="23"/>
      <c r="AH1303" s="23"/>
    </row>
    <row r="1304" spans="1:34" s="156" customFormat="1" x14ac:dyDescent="0.35">
      <c r="A1304" s="23"/>
      <c r="B1304" s="23"/>
      <c r="C1304" s="23"/>
      <c r="D1304" s="23"/>
      <c r="E1304" s="23"/>
      <c r="F1304" s="23"/>
      <c r="G1304" s="23"/>
      <c r="H1304" s="23"/>
      <c r="I1304" s="23"/>
      <c r="J1304" s="24"/>
      <c r="K1304" s="24"/>
      <c r="L1304" s="79"/>
      <c r="M1304" s="91"/>
      <c r="N1304" s="89"/>
      <c r="O1304" s="89"/>
      <c r="P1304" s="24"/>
      <c r="Q1304" s="24"/>
      <c r="R1304" s="23"/>
      <c r="S1304" s="23"/>
      <c r="T1304" s="24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46"/>
      <c r="AG1304" s="23"/>
      <c r="AH1304" s="23"/>
    </row>
    <row r="1305" spans="1:34" s="156" customFormat="1" x14ac:dyDescent="0.35">
      <c r="A1305" s="23"/>
      <c r="B1305" s="23"/>
      <c r="C1305" s="23"/>
      <c r="D1305" s="23"/>
      <c r="E1305" s="23"/>
      <c r="F1305" s="23"/>
      <c r="G1305" s="23"/>
      <c r="H1305" s="23"/>
      <c r="I1305" s="23"/>
      <c r="J1305" s="24"/>
      <c r="K1305" s="24"/>
      <c r="L1305" s="79"/>
      <c r="M1305" s="91"/>
      <c r="N1305" s="89"/>
      <c r="O1305" s="89"/>
      <c r="P1305" s="24"/>
      <c r="Q1305" s="24"/>
      <c r="R1305" s="23"/>
      <c r="S1305" s="23"/>
      <c r="T1305" s="24"/>
      <c r="U1305" s="23"/>
      <c r="V1305" s="23"/>
      <c r="W1305" s="23"/>
      <c r="X1305" s="23"/>
      <c r="Y1305" s="23"/>
      <c r="Z1305" s="23"/>
      <c r="AA1305" s="23"/>
      <c r="AB1305" s="23"/>
      <c r="AC1305" s="23"/>
      <c r="AD1305" s="23"/>
      <c r="AE1305" s="23"/>
      <c r="AF1305" s="46"/>
      <c r="AG1305" s="23"/>
      <c r="AH1305" s="23"/>
    </row>
    <row r="1306" spans="1:34" s="156" customFormat="1" x14ac:dyDescent="0.35">
      <c r="A1306" s="23"/>
      <c r="B1306" s="23"/>
      <c r="C1306" s="23"/>
      <c r="D1306" s="23"/>
      <c r="E1306" s="23"/>
      <c r="F1306" s="23"/>
      <c r="G1306" s="23"/>
      <c r="H1306" s="23"/>
      <c r="I1306" s="23"/>
      <c r="J1306" s="24"/>
      <c r="K1306" s="24"/>
      <c r="L1306" s="79"/>
      <c r="M1306" s="91"/>
      <c r="N1306" s="89"/>
      <c r="O1306" s="89"/>
      <c r="P1306" s="24"/>
      <c r="Q1306" s="24"/>
      <c r="R1306" s="23"/>
      <c r="S1306" s="23"/>
      <c r="T1306" s="24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46"/>
      <c r="AG1306" s="23"/>
      <c r="AH1306" s="23"/>
    </row>
    <row r="1307" spans="1:34" s="156" customFormat="1" x14ac:dyDescent="0.35">
      <c r="A1307" s="23"/>
      <c r="B1307" s="23"/>
      <c r="C1307" s="23"/>
      <c r="D1307" s="23"/>
      <c r="E1307" s="23"/>
      <c r="F1307" s="23"/>
      <c r="G1307" s="23"/>
      <c r="H1307" s="23"/>
      <c r="I1307" s="23"/>
      <c r="J1307" s="24"/>
      <c r="K1307" s="24"/>
      <c r="L1307" s="79"/>
      <c r="M1307" s="91"/>
      <c r="N1307" s="89"/>
      <c r="O1307" s="89"/>
      <c r="P1307" s="24"/>
      <c r="Q1307" s="24"/>
      <c r="R1307" s="23"/>
      <c r="S1307" s="23"/>
      <c r="T1307" s="24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46"/>
      <c r="AG1307" s="23"/>
      <c r="AH1307" s="23"/>
    </row>
    <row r="1308" spans="1:34" s="156" customFormat="1" x14ac:dyDescent="0.35">
      <c r="A1308" s="23"/>
      <c r="B1308" s="23"/>
      <c r="C1308" s="23"/>
      <c r="D1308" s="23"/>
      <c r="E1308" s="23"/>
      <c r="F1308" s="23"/>
      <c r="G1308" s="23"/>
      <c r="H1308" s="23"/>
      <c r="I1308" s="23"/>
      <c r="J1308" s="24"/>
      <c r="K1308" s="24"/>
      <c r="L1308" s="79"/>
      <c r="M1308" s="91"/>
      <c r="N1308" s="89"/>
      <c r="O1308" s="89"/>
      <c r="P1308" s="24"/>
      <c r="Q1308" s="24"/>
      <c r="R1308" s="23"/>
      <c r="S1308" s="23"/>
      <c r="T1308" s="24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46"/>
      <c r="AG1308" s="23"/>
      <c r="AH1308" s="23"/>
    </row>
    <row r="1309" spans="1:34" s="156" customFormat="1" x14ac:dyDescent="0.35">
      <c r="A1309" s="23"/>
      <c r="B1309" s="23"/>
      <c r="C1309" s="23"/>
      <c r="D1309" s="23"/>
      <c r="E1309" s="23"/>
      <c r="F1309" s="23"/>
      <c r="G1309" s="23"/>
      <c r="H1309" s="23"/>
      <c r="I1309" s="23"/>
      <c r="J1309" s="24"/>
      <c r="K1309" s="24"/>
      <c r="L1309" s="79"/>
      <c r="M1309" s="91"/>
      <c r="N1309" s="89"/>
      <c r="O1309" s="89"/>
      <c r="P1309" s="24"/>
      <c r="Q1309" s="24"/>
      <c r="R1309" s="23"/>
      <c r="S1309" s="23"/>
      <c r="T1309" s="24"/>
      <c r="U1309" s="23"/>
      <c r="V1309" s="23"/>
      <c r="W1309" s="23"/>
      <c r="X1309" s="23"/>
      <c r="Y1309" s="23"/>
      <c r="Z1309" s="23"/>
      <c r="AA1309" s="23"/>
      <c r="AB1309" s="23"/>
      <c r="AC1309" s="23"/>
      <c r="AD1309" s="23"/>
      <c r="AE1309" s="23"/>
      <c r="AF1309" s="46"/>
      <c r="AG1309" s="23"/>
      <c r="AH1309" s="23"/>
    </row>
    <row r="1310" spans="1:34" s="156" customFormat="1" x14ac:dyDescent="0.35">
      <c r="A1310" s="23"/>
      <c r="B1310" s="23"/>
      <c r="C1310" s="23"/>
      <c r="D1310" s="23"/>
      <c r="E1310" s="23"/>
      <c r="F1310" s="23"/>
      <c r="G1310" s="23"/>
      <c r="H1310" s="23"/>
      <c r="I1310" s="23"/>
      <c r="J1310" s="24"/>
      <c r="K1310" s="24"/>
      <c r="L1310" s="79"/>
      <c r="M1310" s="91"/>
      <c r="N1310" s="89"/>
      <c r="O1310" s="89"/>
      <c r="P1310" s="24"/>
      <c r="Q1310" s="24"/>
      <c r="R1310" s="23"/>
      <c r="S1310" s="23"/>
      <c r="T1310" s="24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46"/>
      <c r="AG1310" s="23"/>
      <c r="AH1310" s="23"/>
    </row>
    <row r="1311" spans="1:34" s="156" customFormat="1" x14ac:dyDescent="0.35">
      <c r="A1311" s="23"/>
      <c r="B1311" s="23"/>
      <c r="C1311" s="23"/>
      <c r="D1311" s="23"/>
      <c r="E1311" s="23"/>
      <c r="F1311" s="23"/>
      <c r="G1311" s="23"/>
      <c r="H1311" s="23"/>
      <c r="I1311" s="23"/>
      <c r="J1311" s="24"/>
      <c r="K1311" s="24"/>
      <c r="L1311" s="79"/>
      <c r="M1311" s="91"/>
      <c r="N1311" s="89"/>
      <c r="O1311" s="89"/>
      <c r="P1311" s="24"/>
      <c r="Q1311" s="24"/>
      <c r="R1311" s="23"/>
      <c r="S1311" s="23"/>
      <c r="T1311" s="24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46"/>
      <c r="AG1311" s="23"/>
      <c r="AH1311" s="23"/>
    </row>
    <row r="1312" spans="1:34" s="156" customFormat="1" x14ac:dyDescent="0.35">
      <c r="A1312" s="23"/>
      <c r="B1312" s="23"/>
      <c r="C1312" s="23"/>
      <c r="D1312" s="23"/>
      <c r="E1312" s="23"/>
      <c r="F1312" s="23"/>
      <c r="G1312" s="23"/>
      <c r="H1312" s="23"/>
      <c r="I1312" s="23"/>
      <c r="J1312" s="24"/>
      <c r="K1312" s="24"/>
      <c r="L1312" s="79"/>
      <c r="M1312" s="91"/>
      <c r="N1312" s="89"/>
      <c r="O1312" s="89"/>
      <c r="P1312" s="24"/>
      <c r="Q1312" s="24"/>
      <c r="R1312" s="23"/>
      <c r="S1312" s="23"/>
      <c r="T1312" s="24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46"/>
      <c r="AG1312" s="23"/>
      <c r="AH1312" s="23"/>
    </row>
    <row r="1313" spans="1:34" s="156" customFormat="1" x14ac:dyDescent="0.35">
      <c r="A1313" s="23"/>
      <c r="B1313" s="23"/>
      <c r="C1313" s="23"/>
      <c r="D1313" s="23"/>
      <c r="E1313" s="23"/>
      <c r="F1313" s="23"/>
      <c r="G1313" s="23"/>
      <c r="H1313" s="23"/>
      <c r="I1313" s="23"/>
      <c r="J1313" s="24"/>
      <c r="K1313" s="24"/>
      <c r="L1313" s="79"/>
      <c r="M1313" s="91"/>
      <c r="N1313" s="89"/>
      <c r="O1313" s="89"/>
      <c r="P1313" s="24"/>
      <c r="Q1313" s="24"/>
      <c r="R1313" s="23"/>
      <c r="S1313" s="23"/>
      <c r="T1313" s="24"/>
      <c r="U1313" s="23"/>
      <c r="V1313" s="23"/>
      <c r="W1313" s="23"/>
      <c r="X1313" s="23"/>
      <c r="Y1313" s="23"/>
      <c r="Z1313" s="23"/>
      <c r="AA1313" s="23"/>
      <c r="AB1313" s="23"/>
      <c r="AC1313" s="23"/>
      <c r="AD1313" s="23"/>
      <c r="AE1313" s="23"/>
      <c r="AF1313" s="46"/>
      <c r="AG1313" s="23"/>
      <c r="AH1313" s="23"/>
    </row>
    <row r="1314" spans="1:34" s="156" customFormat="1" x14ac:dyDescent="0.35">
      <c r="A1314" s="23"/>
      <c r="B1314" s="23"/>
      <c r="C1314" s="23"/>
      <c r="D1314" s="23"/>
      <c r="E1314" s="23"/>
      <c r="F1314" s="23"/>
      <c r="G1314" s="23"/>
      <c r="H1314" s="23"/>
      <c r="I1314" s="23"/>
      <c r="J1314" s="24"/>
      <c r="K1314" s="24"/>
      <c r="L1314" s="79"/>
      <c r="M1314" s="91"/>
      <c r="N1314" s="89"/>
      <c r="O1314" s="89"/>
      <c r="P1314" s="24"/>
      <c r="Q1314" s="24"/>
      <c r="R1314" s="23"/>
      <c r="S1314" s="23"/>
      <c r="T1314" s="24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46"/>
      <c r="AG1314" s="23"/>
      <c r="AH1314" s="23"/>
    </row>
    <row r="1315" spans="1:34" s="156" customFormat="1" x14ac:dyDescent="0.35">
      <c r="A1315" s="23"/>
      <c r="B1315" s="23"/>
      <c r="C1315" s="23"/>
      <c r="D1315" s="23"/>
      <c r="E1315" s="23"/>
      <c r="F1315" s="23"/>
      <c r="G1315" s="23"/>
      <c r="H1315" s="23"/>
      <c r="I1315" s="23"/>
      <c r="J1315" s="24"/>
      <c r="K1315" s="24"/>
      <c r="L1315" s="79"/>
      <c r="M1315" s="91"/>
      <c r="N1315" s="89"/>
      <c r="O1315" s="89"/>
      <c r="P1315" s="24"/>
      <c r="Q1315" s="24"/>
      <c r="R1315" s="23"/>
      <c r="S1315" s="23"/>
      <c r="T1315" s="24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46"/>
      <c r="AG1315" s="23"/>
      <c r="AH1315" s="23"/>
    </row>
    <row r="1316" spans="1:34" s="156" customFormat="1" x14ac:dyDescent="0.35">
      <c r="A1316" s="23"/>
      <c r="B1316" s="23"/>
      <c r="C1316" s="23"/>
      <c r="D1316" s="23"/>
      <c r="E1316" s="23"/>
      <c r="F1316" s="23"/>
      <c r="G1316" s="23"/>
      <c r="H1316" s="23"/>
      <c r="I1316" s="23"/>
      <c r="J1316" s="24"/>
      <c r="K1316" s="24"/>
      <c r="L1316" s="79"/>
      <c r="M1316" s="91"/>
      <c r="N1316" s="89"/>
      <c r="O1316" s="89"/>
      <c r="P1316" s="24"/>
      <c r="Q1316" s="24"/>
      <c r="R1316" s="23"/>
      <c r="S1316" s="23"/>
      <c r="T1316" s="24"/>
      <c r="U1316" s="23"/>
      <c r="V1316" s="23"/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46"/>
      <c r="AG1316" s="23"/>
      <c r="AH1316" s="23"/>
    </row>
    <row r="1317" spans="1:34" s="156" customFormat="1" x14ac:dyDescent="0.35">
      <c r="A1317" s="23"/>
      <c r="B1317" s="23"/>
      <c r="C1317" s="23"/>
      <c r="D1317" s="23"/>
      <c r="E1317" s="23"/>
      <c r="F1317" s="23"/>
      <c r="G1317" s="23"/>
      <c r="H1317" s="23"/>
      <c r="I1317" s="23"/>
      <c r="J1317" s="24"/>
      <c r="K1317" s="24"/>
      <c r="L1317" s="79"/>
      <c r="M1317" s="91"/>
      <c r="N1317" s="89"/>
      <c r="O1317" s="89"/>
      <c r="P1317" s="24"/>
      <c r="Q1317" s="24"/>
      <c r="R1317" s="23"/>
      <c r="S1317" s="23"/>
      <c r="T1317" s="24"/>
      <c r="U1317" s="23"/>
      <c r="V1317" s="23"/>
      <c r="W1317" s="23"/>
      <c r="X1317" s="23"/>
      <c r="Y1317" s="23"/>
      <c r="Z1317" s="23"/>
      <c r="AA1317" s="23"/>
      <c r="AB1317" s="23"/>
      <c r="AC1317" s="23"/>
      <c r="AD1317" s="23"/>
      <c r="AE1317" s="23"/>
      <c r="AF1317" s="46"/>
      <c r="AG1317" s="23"/>
      <c r="AH1317" s="23"/>
    </row>
    <row r="1318" spans="1:34" s="156" customFormat="1" x14ac:dyDescent="0.35">
      <c r="A1318" s="23"/>
      <c r="B1318" s="23"/>
      <c r="C1318" s="23"/>
      <c r="D1318" s="23"/>
      <c r="E1318" s="23"/>
      <c r="F1318" s="23"/>
      <c r="G1318" s="23"/>
      <c r="H1318" s="23"/>
      <c r="I1318" s="23"/>
      <c r="J1318" s="24"/>
      <c r="K1318" s="24"/>
      <c r="L1318" s="79"/>
      <c r="M1318" s="91"/>
      <c r="N1318" s="89"/>
      <c r="O1318" s="89"/>
      <c r="P1318" s="24"/>
      <c r="Q1318" s="24"/>
      <c r="R1318" s="23"/>
      <c r="S1318" s="23"/>
      <c r="T1318" s="24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46"/>
      <c r="AG1318" s="23"/>
      <c r="AH1318" s="23"/>
    </row>
    <row r="1319" spans="1:34" s="156" customFormat="1" x14ac:dyDescent="0.35">
      <c r="A1319" s="23"/>
      <c r="B1319" s="23"/>
      <c r="C1319" s="23"/>
      <c r="D1319" s="23"/>
      <c r="E1319" s="23"/>
      <c r="F1319" s="23"/>
      <c r="G1319" s="23"/>
      <c r="H1319" s="23"/>
      <c r="I1319" s="23"/>
      <c r="J1319" s="24"/>
      <c r="K1319" s="24"/>
      <c r="L1319" s="79"/>
      <c r="M1319" s="91"/>
      <c r="N1319" s="89"/>
      <c r="O1319" s="89"/>
      <c r="P1319" s="24"/>
      <c r="Q1319" s="24"/>
      <c r="R1319" s="23"/>
      <c r="S1319" s="23"/>
      <c r="T1319" s="24"/>
      <c r="U1319" s="23"/>
      <c r="V1319" s="23"/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46"/>
      <c r="AG1319" s="23"/>
      <c r="AH1319" s="23"/>
    </row>
    <row r="1320" spans="1:34" s="156" customFormat="1" x14ac:dyDescent="0.35">
      <c r="A1320" s="23"/>
      <c r="B1320" s="23"/>
      <c r="C1320" s="23"/>
      <c r="D1320" s="23"/>
      <c r="E1320" s="23"/>
      <c r="F1320" s="23"/>
      <c r="G1320" s="23"/>
      <c r="H1320" s="23"/>
      <c r="I1320" s="23"/>
      <c r="J1320" s="24"/>
      <c r="K1320" s="24"/>
      <c r="L1320" s="79"/>
      <c r="M1320" s="91"/>
      <c r="N1320" s="89"/>
      <c r="O1320" s="89"/>
      <c r="P1320" s="24"/>
      <c r="Q1320" s="24"/>
      <c r="R1320" s="23"/>
      <c r="S1320" s="23"/>
      <c r="T1320" s="24"/>
      <c r="U1320" s="23"/>
      <c r="V1320" s="23"/>
      <c r="W1320" s="23"/>
      <c r="X1320" s="23"/>
      <c r="Y1320" s="23"/>
      <c r="Z1320" s="23"/>
      <c r="AA1320" s="23"/>
      <c r="AB1320" s="23"/>
      <c r="AC1320" s="23"/>
      <c r="AD1320" s="23"/>
      <c r="AE1320" s="23"/>
      <c r="AF1320" s="46"/>
      <c r="AG1320" s="23"/>
      <c r="AH1320" s="23"/>
    </row>
    <row r="1321" spans="1:34" s="156" customFormat="1" x14ac:dyDescent="0.35">
      <c r="A1321" s="23"/>
      <c r="B1321" s="23"/>
      <c r="C1321" s="23"/>
      <c r="D1321" s="23"/>
      <c r="E1321" s="23"/>
      <c r="F1321" s="23"/>
      <c r="G1321" s="23"/>
      <c r="H1321" s="23"/>
      <c r="I1321" s="23"/>
      <c r="J1321" s="24"/>
      <c r="K1321" s="24"/>
      <c r="L1321" s="79"/>
      <c r="M1321" s="91"/>
      <c r="N1321" s="89"/>
      <c r="O1321" s="89"/>
      <c r="P1321" s="24"/>
      <c r="Q1321" s="24"/>
      <c r="R1321" s="23"/>
      <c r="S1321" s="23"/>
      <c r="T1321" s="24"/>
      <c r="U1321" s="23"/>
      <c r="V1321" s="23"/>
      <c r="W1321" s="23"/>
      <c r="X1321" s="23"/>
      <c r="Y1321" s="23"/>
      <c r="Z1321" s="23"/>
      <c r="AA1321" s="23"/>
      <c r="AB1321" s="23"/>
      <c r="AC1321" s="23"/>
      <c r="AD1321" s="23"/>
      <c r="AE1321" s="23"/>
      <c r="AF1321" s="46"/>
      <c r="AG1321" s="23"/>
      <c r="AH1321" s="23"/>
    </row>
    <row r="1322" spans="1:34" s="156" customFormat="1" x14ac:dyDescent="0.35">
      <c r="A1322" s="23"/>
      <c r="B1322" s="23"/>
      <c r="C1322" s="23"/>
      <c r="D1322" s="23"/>
      <c r="E1322" s="23"/>
      <c r="F1322" s="23"/>
      <c r="G1322" s="23"/>
      <c r="H1322" s="23"/>
      <c r="I1322" s="23"/>
      <c r="J1322" s="24"/>
      <c r="K1322" s="24"/>
      <c r="L1322" s="79"/>
      <c r="M1322" s="91"/>
      <c r="N1322" s="89"/>
      <c r="O1322" s="89"/>
      <c r="P1322" s="24"/>
      <c r="Q1322" s="24"/>
      <c r="R1322" s="23"/>
      <c r="S1322" s="23"/>
      <c r="T1322" s="24"/>
      <c r="U1322" s="23"/>
      <c r="V1322" s="23"/>
      <c r="W1322" s="23"/>
      <c r="X1322" s="23"/>
      <c r="Y1322" s="23"/>
      <c r="Z1322" s="23"/>
      <c r="AA1322" s="23"/>
      <c r="AB1322" s="23"/>
      <c r="AC1322" s="23"/>
      <c r="AD1322" s="23"/>
      <c r="AE1322" s="23"/>
      <c r="AF1322" s="46"/>
      <c r="AG1322" s="23"/>
      <c r="AH1322" s="23"/>
    </row>
    <row r="1323" spans="1:34" s="156" customFormat="1" x14ac:dyDescent="0.35">
      <c r="A1323" s="23"/>
      <c r="B1323" s="23"/>
      <c r="C1323" s="23"/>
      <c r="D1323" s="23"/>
      <c r="E1323" s="23"/>
      <c r="F1323" s="23"/>
      <c r="G1323" s="23"/>
      <c r="H1323" s="23"/>
      <c r="I1323" s="23"/>
      <c r="J1323" s="24"/>
      <c r="K1323" s="24"/>
      <c r="L1323" s="79"/>
      <c r="M1323" s="91"/>
      <c r="N1323" s="89"/>
      <c r="O1323" s="89"/>
      <c r="P1323" s="24"/>
      <c r="Q1323" s="24"/>
      <c r="R1323" s="23"/>
      <c r="S1323" s="23"/>
      <c r="T1323" s="24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46"/>
      <c r="AG1323" s="23"/>
      <c r="AH1323" s="23"/>
    </row>
    <row r="1324" spans="1:34" s="156" customFormat="1" x14ac:dyDescent="0.35">
      <c r="A1324" s="23"/>
      <c r="B1324" s="23"/>
      <c r="C1324" s="23"/>
      <c r="D1324" s="23"/>
      <c r="E1324" s="23"/>
      <c r="F1324" s="23"/>
      <c r="G1324" s="23"/>
      <c r="H1324" s="23"/>
      <c r="I1324" s="23"/>
      <c r="J1324" s="24"/>
      <c r="K1324" s="24"/>
      <c r="L1324" s="79"/>
      <c r="M1324" s="91"/>
      <c r="N1324" s="89"/>
      <c r="O1324" s="89"/>
      <c r="P1324" s="24"/>
      <c r="Q1324" s="24"/>
      <c r="R1324" s="23"/>
      <c r="S1324" s="23"/>
      <c r="T1324" s="24"/>
      <c r="U1324" s="23"/>
      <c r="V1324" s="23"/>
      <c r="W1324" s="23"/>
      <c r="X1324" s="23"/>
      <c r="Y1324" s="23"/>
      <c r="Z1324" s="23"/>
      <c r="AA1324" s="23"/>
      <c r="AB1324" s="23"/>
      <c r="AC1324" s="23"/>
      <c r="AD1324" s="23"/>
      <c r="AE1324" s="23"/>
      <c r="AF1324" s="46"/>
      <c r="AG1324" s="23"/>
      <c r="AH1324" s="23"/>
    </row>
    <row r="1325" spans="1:34" s="156" customFormat="1" x14ac:dyDescent="0.35">
      <c r="A1325" s="23"/>
      <c r="B1325" s="23"/>
      <c r="C1325" s="23"/>
      <c r="D1325" s="23"/>
      <c r="E1325" s="23"/>
      <c r="F1325" s="23"/>
      <c r="G1325" s="23"/>
      <c r="H1325" s="23"/>
      <c r="I1325" s="23"/>
      <c r="J1325" s="24"/>
      <c r="K1325" s="24"/>
      <c r="L1325" s="79"/>
      <c r="M1325" s="91"/>
      <c r="N1325" s="89"/>
      <c r="O1325" s="89"/>
      <c r="P1325" s="24"/>
      <c r="Q1325" s="24"/>
      <c r="R1325" s="23"/>
      <c r="S1325" s="23"/>
      <c r="T1325" s="24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46"/>
      <c r="AG1325" s="23"/>
      <c r="AH1325" s="23"/>
    </row>
    <row r="1326" spans="1:34" s="156" customFormat="1" x14ac:dyDescent="0.35">
      <c r="A1326" s="23"/>
      <c r="B1326" s="23"/>
      <c r="C1326" s="23"/>
      <c r="D1326" s="23"/>
      <c r="E1326" s="23"/>
      <c r="F1326" s="23"/>
      <c r="G1326" s="23"/>
      <c r="H1326" s="23"/>
      <c r="I1326" s="23"/>
      <c r="J1326" s="24"/>
      <c r="K1326" s="24"/>
      <c r="L1326" s="79"/>
      <c r="M1326" s="91"/>
      <c r="N1326" s="89"/>
      <c r="O1326" s="89"/>
      <c r="P1326" s="24"/>
      <c r="Q1326" s="24"/>
      <c r="R1326" s="23"/>
      <c r="S1326" s="23"/>
      <c r="T1326" s="24"/>
      <c r="U1326" s="23"/>
      <c r="V1326" s="23"/>
      <c r="W1326" s="23"/>
      <c r="X1326" s="23"/>
      <c r="Y1326" s="23"/>
      <c r="Z1326" s="23"/>
      <c r="AA1326" s="23"/>
      <c r="AB1326" s="23"/>
      <c r="AC1326" s="23"/>
      <c r="AD1326" s="23"/>
      <c r="AE1326" s="23"/>
      <c r="AF1326" s="46"/>
      <c r="AG1326" s="23"/>
      <c r="AH1326" s="23"/>
    </row>
    <row r="1327" spans="1:34" s="156" customFormat="1" x14ac:dyDescent="0.35">
      <c r="A1327" s="23"/>
      <c r="B1327" s="23"/>
      <c r="C1327" s="23"/>
      <c r="D1327" s="23"/>
      <c r="E1327" s="23"/>
      <c r="F1327" s="23"/>
      <c r="G1327" s="23"/>
      <c r="H1327" s="23"/>
      <c r="I1327" s="23"/>
      <c r="J1327" s="24"/>
      <c r="K1327" s="24"/>
      <c r="L1327" s="79"/>
      <c r="M1327" s="91"/>
      <c r="N1327" s="89"/>
      <c r="O1327" s="89"/>
      <c r="P1327" s="24"/>
      <c r="Q1327" s="24"/>
      <c r="R1327" s="23"/>
      <c r="S1327" s="23"/>
      <c r="T1327" s="24"/>
      <c r="U1327" s="23"/>
      <c r="V1327" s="23"/>
      <c r="W1327" s="23"/>
      <c r="X1327" s="23"/>
      <c r="Y1327" s="23"/>
      <c r="Z1327" s="23"/>
      <c r="AA1327" s="23"/>
      <c r="AB1327" s="23"/>
      <c r="AC1327" s="23"/>
      <c r="AD1327" s="23"/>
      <c r="AE1327" s="23"/>
      <c r="AF1327" s="46"/>
      <c r="AG1327" s="23"/>
      <c r="AH1327" s="23"/>
    </row>
    <row r="1328" spans="1:34" s="156" customFormat="1" x14ac:dyDescent="0.35">
      <c r="A1328" s="23"/>
      <c r="B1328" s="23"/>
      <c r="C1328" s="23"/>
      <c r="D1328" s="23"/>
      <c r="E1328" s="23"/>
      <c r="F1328" s="23"/>
      <c r="G1328" s="23"/>
      <c r="H1328" s="23"/>
      <c r="I1328" s="23"/>
      <c r="J1328" s="24"/>
      <c r="K1328" s="24"/>
      <c r="L1328" s="79"/>
      <c r="M1328" s="91"/>
      <c r="N1328" s="89"/>
      <c r="O1328" s="89"/>
      <c r="P1328" s="24"/>
      <c r="Q1328" s="24"/>
      <c r="R1328" s="23"/>
      <c r="S1328" s="23"/>
      <c r="T1328" s="24"/>
      <c r="U1328" s="23"/>
      <c r="V1328" s="23"/>
      <c r="W1328" s="23"/>
      <c r="X1328" s="23"/>
      <c r="Y1328" s="23"/>
      <c r="Z1328" s="23"/>
      <c r="AA1328" s="23"/>
      <c r="AB1328" s="23"/>
      <c r="AC1328" s="23"/>
      <c r="AD1328" s="23"/>
      <c r="AE1328" s="23"/>
      <c r="AF1328" s="46"/>
      <c r="AG1328" s="23"/>
      <c r="AH1328" s="23"/>
    </row>
    <row r="1329" spans="1:34" s="156" customFormat="1" x14ac:dyDescent="0.35">
      <c r="A1329" s="23"/>
      <c r="B1329" s="23"/>
      <c r="C1329" s="23"/>
      <c r="D1329" s="23"/>
      <c r="E1329" s="23"/>
      <c r="F1329" s="23"/>
      <c r="G1329" s="23"/>
      <c r="H1329" s="23"/>
      <c r="I1329" s="23"/>
      <c r="J1329" s="24"/>
      <c r="K1329" s="24"/>
      <c r="L1329" s="79"/>
      <c r="M1329" s="91"/>
      <c r="N1329" s="89"/>
      <c r="O1329" s="89"/>
      <c r="P1329" s="24"/>
      <c r="Q1329" s="24"/>
      <c r="R1329" s="23"/>
      <c r="S1329" s="23"/>
      <c r="T1329" s="24"/>
      <c r="U1329" s="23"/>
      <c r="V1329" s="23"/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46"/>
      <c r="AG1329" s="23"/>
      <c r="AH1329" s="23"/>
    </row>
    <row r="1330" spans="1:34" s="156" customFormat="1" x14ac:dyDescent="0.35">
      <c r="A1330" s="23"/>
      <c r="B1330" s="23"/>
      <c r="C1330" s="23"/>
      <c r="D1330" s="23"/>
      <c r="E1330" s="23"/>
      <c r="F1330" s="23"/>
      <c r="G1330" s="23"/>
      <c r="H1330" s="23"/>
      <c r="I1330" s="23"/>
      <c r="J1330" s="24"/>
      <c r="K1330" s="24"/>
      <c r="L1330" s="79"/>
      <c r="M1330" s="91"/>
      <c r="N1330" s="89"/>
      <c r="O1330" s="89"/>
      <c r="P1330" s="24"/>
      <c r="Q1330" s="24"/>
      <c r="R1330" s="23"/>
      <c r="S1330" s="23"/>
      <c r="T1330" s="24"/>
      <c r="U1330" s="23"/>
      <c r="V1330" s="23"/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46"/>
      <c r="AG1330" s="23"/>
      <c r="AH1330" s="23"/>
    </row>
    <row r="1331" spans="1:34" s="156" customFormat="1" x14ac:dyDescent="0.35">
      <c r="A1331" s="23"/>
      <c r="B1331" s="23"/>
      <c r="C1331" s="23"/>
      <c r="D1331" s="23"/>
      <c r="E1331" s="23"/>
      <c r="F1331" s="23"/>
      <c r="G1331" s="23"/>
      <c r="H1331" s="23"/>
      <c r="I1331" s="23"/>
      <c r="J1331" s="24"/>
      <c r="K1331" s="24"/>
      <c r="L1331" s="79"/>
      <c r="M1331" s="91"/>
      <c r="N1331" s="89"/>
      <c r="O1331" s="89"/>
      <c r="P1331" s="24"/>
      <c r="Q1331" s="24"/>
      <c r="R1331" s="23"/>
      <c r="S1331" s="23"/>
      <c r="T1331" s="24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46"/>
      <c r="AG1331" s="23"/>
      <c r="AH1331" s="23"/>
    </row>
    <row r="1332" spans="1:34" s="156" customFormat="1" x14ac:dyDescent="0.35">
      <c r="A1332" s="23"/>
      <c r="B1332" s="23"/>
      <c r="C1332" s="23"/>
      <c r="D1332" s="23"/>
      <c r="E1332" s="23"/>
      <c r="F1332" s="23"/>
      <c r="G1332" s="23"/>
      <c r="H1332" s="23"/>
      <c r="I1332" s="23"/>
      <c r="J1332" s="24"/>
      <c r="K1332" s="24"/>
      <c r="L1332" s="79"/>
      <c r="M1332" s="91"/>
      <c r="N1332" s="89"/>
      <c r="O1332" s="89"/>
      <c r="P1332" s="24"/>
      <c r="Q1332" s="24"/>
      <c r="R1332" s="23"/>
      <c r="S1332" s="23"/>
      <c r="T1332" s="24"/>
      <c r="U1332" s="23"/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46"/>
      <c r="AG1332" s="23"/>
      <c r="AH1332" s="23"/>
    </row>
    <row r="1333" spans="1:34" s="156" customFormat="1" x14ac:dyDescent="0.35">
      <c r="A1333" s="23"/>
      <c r="B1333" s="23"/>
      <c r="C1333" s="23"/>
      <c r="D1333" s="23"/>
      <c r="E1333" s="23"/>
      <c r="F1333" s="23"/>
      <c r="G1333" s="23"/>
      <c r="H1333" s="23"/>
      <c r="I1333" s="23"/>
      <c r="J1333" s="24"/>
      <c r="K1333" s="24"/>
      <c r="L1333" s="79"/>
      <c r="M1333" s="91"/>
      <c r="N1333" s="89"/>
      <c r="O1333" s="89"/>
      <c r="P1333" s="24"/>
      <c r="Q1333" s="24"/>
      <c r="R1333" s="23"/>
      <c r="S1333" s="23"/>
      <c r="T1333" s="24"/>
      <c r="U1333" s="23"/>
      <c r="V1333" s="23"/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46"/>
      <c r="AG1333" s="23"/>
      <c r="AH1333" s="23"/>
    </row>
    <row r="1334" spans="1:34" s="156" customFormat="1" x14ac:dyDescent="0.35">
      <c r="A1334" s="23"/>
      <c r="B1334" s="23"/>
      <c r="C1334" s="23"/>
      <c r="D1334" s="23"/>
      <c r="E1334" s="23"/>
      <c r="F1334" s="23"/>
      <c r="G1334" s="23"/>
      <c r="H1334" s="23"/>
      <c r="I1334" s="23"/>
      <c r="J1334" s="24"/>
      <c r="K1334" s="24"/>
      <c r="L1334" s="79"/>
      <c r="M1334" s="91"/>
      <c r="N1334" s="89"/>
      <c r="O1334" s="89"/>
      <c r="P1334" s="24"/>
      <c r="Q1334" s="24"/>
      <c r="R1334" s="23"/>
      <c r="S1334" s="23"/>
      <c r="T1334" s="24"/>
      <c r="U1334" s="23"/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46"/>
      <c r="AG1334" s="23"/>
      <c r="AH1334" s="23"/>
    </row>
    <row r="1335" spans="1:34" s="156" customFormat="1" x14ac:dyDescent="0.35">
      <c r="A1335" s="23"/>
      <c r="B1335" s="23"/>
      <c r="C1335" s="23"/>
      <c r="D1335" s="23"/>
      <c r="E1335" s="23"/>
      <c r="F1335" s="23"/>
      <c r="G1335" s="23"/>
      <c r="H1335" s="23"/>
      <c r="I1335" s="23"/>
      <c r="J1335" s="24"/>
      <c r="K1335" s="24"/>
      <c r="L1335" s="79"/>
      <c r="M1335" s="91"/>
      <c r="N1335" s="89"/>
      <c r="O1335" s="89"/>
      <c r="P1335" s="24"/>
      <c r="Q1335" s="24"/>
      <c r="R1335" s="23"/>
      <c r="S1335" s="23"/>
      <c r="T1335" s="24"/>
      <c r="U1335" s="23"/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46"/>
      <c r="AG1335" s="23"/>
      <c r="AH1335" s="23"/>
    </row>
    <row r="1336" spans="1:34" s="156" customFormat="1" x14ac:dyDescent="0.35">
      <c r="A1336" s="23"/>
      <c r="B1336" s="23"/>
      <c r="C1336" s="23"/>
      <c r="D1336" s="23"/>
      <c r="E1336" s="23"/>
      <c r="F1336" s="23"/>
      <c r="G1336" s="23"/>
      <c r="H1336" s="23"/>
      <c r="I1336" s="23"/>
      <c r="J1336" s="24"/>
      <c r="K1336" s="24"/>
      <c r="L1336" s="79"/>
      <c r="M1336" s="91"/>
      <c r="N1336" s="89"/>
      <c r="O1336" s="89"/>
      <c r="P1336" s="24"/>
      <c r="Q1336" s="24"/>
      <c r="R1336" s="23"/>
      <c r="S1336" s="23"/>
      <c r="T1336" s="24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46"/>
      <c r="AG1336" s="23"/>
      <c r="AH1336" s="23"/>
    </row>
    <row r="1337" spans="1:34" s="156" customFormat="1" x14ac:dyDescent="0.35">
      <c r="A1337" s="23"/>
      <c r="B1337" s="23"/>
      <c r="C1337" s="23"/>
      <c r="D1337" s="23"/>
      <c r="E1337" s="23"/>
      <c r="F1337" s="23"/>
      <c r="G1337" s="23"/>
      <c r="H1337" s="23"/>
      <c r="I1337" s="23"/>
      <c r="J1337" s="24"/>
      <c r="K1337" s="24"/>
      <c r="L1337" s="79"/>
      <c r="M1337" s="91"/>
      <c r="N1337" s="89"/>
      <c r="O1337" s="89"/>
      <c r="P1337" s="24"/>
      <c r="Q1337" s="24"/>
      <c r="R1337" s="23"/>
      <c r="S1337" s="23"/>
      <c r="T1337" s="24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46"/>
      <c r="AG1337" s="23"/>
      <c r="AH1337" s="23"/>
    </row>
    <row r="1338" spans="1:34" s="156" customFormat="1" x14ac:dyDescent="0.35">
      <c r="A1338" s="23"/>
      <c r="B1338" s="23"/>
      <c r="C1338" s="23"/>
      <c r="D1338" s="23"/>
      <c r="E1338" s="23"/>
      <c r="F1338" s="23"/>
      <c r="G1338" s="23"/>
      <c r="H1338" s="23"/>
      <c r="I1338" s="23"/>
      <c r="J1338" s="24"/>
      <c r="K1338" s="24"/>
      <c r="L1338" s="79"/>
      <c r="M1338" s="91"/>
      <c r="N1338" s="89"/>
      <c r="O1338" s="89"/>
      <c r="P1338" s="24"/>
      <c r="Q1338" s="24"/>
      <c r="R1338" s="23"/>
      <c r="S1338" s="23"/>
      <c r="T1338" s="24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46"/>
      <c r="AG1338" s="23"/>
      <c r="AH1338" s="23"/>
    </row>
    <row r="1339" spans="1:34" s="156" customFormat="1" x14ac:dyDescent="0.35">
      <c r="A1339" s="23"/>
      <c r="B1339" s="23"/>
      <c r="C1339" s="23"/>
      <c r="D1339" s="23"/>
      <c r="E1339" s="23"/>
      <c r="F1339" s="23"/>
      <c r="G1339" s="23"/>
      <c r="H1339" s="23"/>
      <c r="I1339" s="23"/>
      <c r="J1339" s="24"/>
      <c r="K1339" s="24"/>
      <c r="L1339" s="79"/>
      <c r="M1339" s="91"/>
      <c r="N1339" s="89"/>
      <c r="O1339" s="89"/>
      <c r="P1339" s="24"/>
      <c r="Q1339" s="24"/>
      <c r="R1339" s="23"/>
      <c r="S1339" s="23"/>
      <c r="T1339" s="24"/>
      <c r="U1339" s="23"/>
      <c r="V1339" s="23"/>
      <c r="W1339" s="23"/>
      <c r="X1339" s="23"/>
      <c r="Y1339" s="23"/>
      <c r="Z1339" s="23"/>
      <c r="AA1339" s="23"/>
      <c r="AB1339" s="23"/>
      <c r="AC1339" s="23"/>
      <c r="AD1339" s="23"/>
      <c r="AE1339" s="23"/>
      <c r="AF1339" s="46"/>
      <c r="AG1339" s="23"/>
      <c r="AH1339" s="23"/>
    </row>
    <row r="1340" spans="1:34" s="156" customFormat="1" x14ac:dyDescent="0.35">
      <c r="A1340" s="23"/>
      <c r="B1340" s="23"/>
      <c r="C1340" s="23"/>
      <c r="D1340" s="23"/>
      <c r="E1340" s="23"/>
      <c r="F1340" s="23"/>
      <c r="G1340" s="23"/>
      <c r="H1340" s="23"/>
      <c r="I1340" s="23"/>
      <c r="J1340" s="24"/>
      <c r="K1340" s="24"/>
      <c r="L1340" s="79"/>
      <c r="M1340" s="91"/>
      <c r="N1340" s="89"/>
      <c r="O1340" s="89"/>
      <c r="P1340" s="24"/>
      <c r="Q1340" s="24"/>
      <c r="R1340" s="23"/>
      <c r="S1340" s="23"/>
      <c r="T1340" s="24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46"/>
      <c r="AG1340" s="23"/>
      <c r="AH1340" s="23"/>
    </row>
    <row r="1341" spans="1:34" s="156" customFormat="1" x14ac:dyDescent="0.35">
      <c r="A1341" s="23"/>
      <c r="B1341" s="23"/>
      <c r="C1341" s="23"/>
      <c r="D1341" s="23"/>
      <c r="E1341" s="23"/>
      <c r="F1341" s="23"/>
      <c r="G1341" s="23"/>
      <c r="H1341" s="23"/>
      <c r="I1341" s="23"/>
      <c r="J1341" s="24"/>
      <c r="K1341" s="24"/>
      <c r="L1341" s="79"/>
      <c r="M1341" s="91"/>
      <c r="N1341" s="89"/>
      <c r="O1341" s="89"/>
      <c r="P1341" s="24"/>
      <c r="Q1341" s="24"/>
      <c r="R1341" s="23"/>
      <c r="S1341" s="23"/>
      <c r="T1341" s="24"/>
      <c r="U1341" s="23"/>
      <c r="V1341" s="23"/>
      <c r="W1341" s="23"/>
      <c r="X1341" s="23"/>
      <c r="Y1341" s="23"/>
      <c r="Z1341" s="23"/>
      <c r="AA1341" s="23"/>
      <c r="AB1341" s="23"/>
      <c r="AC1341" s="23"/>
      <c r="AD1341" s="23"/>
      <c r="AE1341" s="23"/>
      <c r="AF1341" s="46"/>
      <c r="AG1341" s="23"/>
      <c r="AH1341" s="23"/>
    </row>
    <row r="1342" spans="1:34" s="156" customFormat="1" x14ac:dyDescent="0.35">
      <c r="A1342" s="23"/>
      <c r="B1342" s="23"/>
      <c r="C1342" s="23"/>
      <c r="D1342" s="23"/>
      <c r="E1342" s="23"/>
      <c r="F1342" s="23"/>
      <c r="G1342" s="23"/>
      <c r="H1342" s="23"/>
      <c r="I1342" s="23"/>
      <c r="J1342" s="24"/>
      <c r="K1342" s="24"/>
      <c r="L1342" s="79"/>
      <c r="M1342" s="91"/>
      <c r="N1342" s="89"/>
      <c r="O1342" s="89"/>
      <c r="P1342" s="24"/>
      <c r="Q1342" s="24"/>
      <c r="R1342" s="23"/>
      <c r="S1342" s="23"/>
      <c r="T1342" s="24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46"/>
      <c r="AG1342" s="23"/>
      <c r="AH1342" s="23"/>
    </row>
    <row r="1343" spans="1:34" s="156" customFormat="1" x14ac:dyDescent="0.35">
      <c r="A1343" s="23"/>
      <c r="B1343" s="23"/>
      <c r="C1343" s="23"/>
      <c r="D1343" s="23"/>
      <c r="E1343" s="23"/>
      <c r="F1343" s="23"/>
      <c r="G1343" s="23"/>
      <c r="H1343" s="23"/>
      <c r="I1343" s="23"/>
      <c r="J1343" s="24"/>
      <c r="K1343" s="24"/>
      <c r="L1343" s="79"/>
      <c r="M1343" s="91"/>
      <c r="N1343" s="89"/>
      <c r="O1343" s="89"/>
      <c r="P1343" s="24"/>
      <c r="Q1343" s="24"/>
      <c r="R1343" s="23"/>
      <c r="S1343" s="23"/>
      <c r="T1343" s="24"/>
      <c r="U1343" s="23"/>
      <c r="V1343" s="23"/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46"/>
      <c r="AG1343" s="23"/>
      <c r="AH1343" s="23"/>
    </row>
    <row r="1344" spans="1:34" s="156" customFormat="1" x14ac:dyDescent="0.35">
      <c r="A1344" s="23"/>
      <c r="B1344" s="23"/>
      <c r="C1344" s="23"/>
      <c r="D1344" s="23"/>
      <c r="E1344" s="23"/>
      <c r="F1344" s="23"/>
      <c r="G1344" s="23"/>
      <c r="H1344" s="23"/>
      <c r="I1344" s="23"/>
      <c r="J1344" s="24"/>
      <c r="K1344" s="24"/>
      <c r="L1344" s="79"/>
      <c r="M1344" s="91"/>
      <c r="N1344" s="89"/>
      <c r="O1344" s="89"/>
      <c r="P1344" s="24"/>
      <c r="Q1344" s="24"/>
      <c r="R1344" s="23"/>
      <c r="S1344" s="23"/>
      <c r="T1344" s="24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46"/>
      <c r="AG1344" s="23"/>
      <c r="AH1344" s="23"/>
    </row>
    <row r="1345" spans="1:34" s="156" customFormat="1" x14ac:dyDescent="0.35">
      <c r="A1345" s="23"/>
      <c r="B1345" s="23"/>
      <c r="C1345" s="23"/>
      <c r="D1345" s="23"/>
      <c r="E1345" s="23"/>
      <c r="F1345" s="23"/>
      <c r="G1345" s="23"/>
      <c r="H1345" s="23"/>
      <c r="I1345" s="23"/>
      <c r="J1345" s="24"/>
      <c r="K1345" s="24"/>
      <c r="L1345" s="79"/>
      <c r="M1345" s="91"/>
      <c r="N1345" s="89"/>
      <c r="O1345" s="89"/>
      <c r="P1345" s="24"/>
      <c r="Q1345" s="24"/>
      <c r="R1345" s="23"/>
      <c r="S1345" s="23"/>
      <c r="T1345" s="24"/>
      <c r="U1345" s="23"/>
      <c r="V1345" s="23"/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46"/>
      <c r="AG1345" s="23"/>
      <c r="AH1345" s="23"/>
    </row>
    <row r="1346" spans="1:34" s="156" customFormat="1" x14ac:dyDescent="0.35">
      <c r="A1346" s="23"/>
      <c r="B1346" s="23"/>
      <c r="C1346" s="23"/>
      <c r="D1346" s="23"/>
      <c r="E1346" s="23"/>
      <c r="F1346" s="23"/>
      <c r="G1346" s="23"/>
      <c r="H1346" s="23"/>
      <c r="I1346" s="23"/>
      <c r="J1346" s="24"/>
      <c r="K1346" s="24"/>
      <c r="L1346" s="79"/>
      <c r="M1346" s="91"/>
      <c r="N1346" s="89"/>
      <c r="O1346" s="89"/>
      <c r="P1346" s="24"/>
      <c r="Q1346" s="24"/>
      <c r="R1346" s="23"/>
      <c r="S1346" s="23"/>
      <c r="T1346" s="24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46"/>
      <c r="AG1346" s="23"/>
      <c r="AH1346" s="23"/>
    </row>
    <row r="1347" spans="1:34" s="156" customFormat="1" x14ac:dyDescent="0.35">
      <c r="A1347" s="23"/>
      <c r="B1347" s="23"/>
      <c r="C1347" s="23"/>
      <c r="D1347" s="23"/>
      <c r="E1347" s="23"/>
      <c r="F1347" s="23"/>
      <c r="G1347" s="23"/>
      <c r="H1347" s="23"/>
      <c r="I1347" s="23"/>
      <c r="J1347" s="24"/>
      <c r="K1347" s="24"/>
      <c r="L1347" s="79"/>
      <c r="M1347" s="91"/>
      <c r="N1347" s="89"/>
      <c r="O1347" s="89"/>
      <c r="P1347" s="24"/>
      <c r="Q1347" s="24"/>
      <c r="R1347" s="23"/>
      <c r="S1347" s="23"/>
      <c r="T1347" s="24"/>
      <c r="U1347" s="23"/>
      <c r="V1347" s="23"/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46"/>
      <c r="AG1347" s="23"/>
      <c r="AH1347" s="23"/>
    </row>
    <row r="1348" spans="1:34" s="156" customFormat="1" x14ac:dyDescent="0.35">
      <c r="A1348" s="23"/>
      <c r="B1348" s="23"/>
      <c r="C1348" s="23"/>
      <c r="D1348" s="23"/>
      <c r="E1348" s="23"/>
      <c r="F1348" s="23"/>
      <c r="G1348" s="23"/>
      <c r="H1348" s="23"/>
      <c r="I1348" s="23"/>
      <c r="J1348" s="24"/>
      <c r="K1348" s="24"/>
      <c r="L1348" s="79"/>
      <c r="M1348" s="91"/>
      <c r="N1348" s="89"/>
      <c r="O1348" s="89"/>
      <c r="P1348" s="24"/>
      <c r="Q1348" s="24"/>
      <c r="R1348" s="23"/>
      <c r="S1348" s="23"/>
      <c r="T1348" s="24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46"/>
      <c r="AG1348" s="23"/>
      <c r="AH1348" s="23"/>
    </row>
    <row r="1349" spans="1:34" s="156" customFormat="1" x14ac:dyDescent="0.35">
      <c r="A1349" s="23"/>
      <c r="B1349" s="23"/>
      <c r="C1349" s="23"/>
      <c r="D1349" s="23"/>
      <c r="E1349" s="23"/>
      <c r="F1349" s="23"/>
      <c r="G1349" s="23"/>
      <c r="H1349" s="23"/>
      <c r="I1349" s="23"/>
      <c r="J1349" s="24"/>
      <c r="K1349" s="24"/>
      <c r="L1349" s="79"/>
      <c r="M1349" s="91"/>
      <c r="N1349" s="89"/>
      <c r="O1349" s="89"/>
      <c r="P1349" s="24"/>
      <c r="Q1349" s="24"/>
      <c r="R1349" s="23"/>
      <c r="S1349" s="23"/>
      <c r="T1349" s="24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46"/>
      <c r="AG1349" s="23"/>
      <c r="AH1349" s="23"/>
    </row>
    <row r="1350" spans="1:34" s="156" customFormat="1" x14ac:dyDescent="0.35">
      <c r="A1350" s="23"/>
      <c r="B1350" s="23"/>
      <c r="C1350" s="23"/>
      <c r="D1350" s="23"/>
      <c r="E1350" s="23"/>
      <c r="F1350" s="23"/>
      <c r="G1350" s="23"/>
      <c r="H1350" s="23"/>
      <c r="I1350" s="23"/>
      <c r="J1350" s="24"/>
      <c r="K1350" s="24"/>
      <c r="L1350" s="79"/>
      <c r="M1350" s="91"/>
      <c r="N1350" s="89"/>
      <c r="O1350" s="89"/>
      <c r="P1350" s="24"/>
      <c r="Q1350" s="24"/>
      <c r="R1350" s="23"/>
      <c r="S1350" s="23"/>
      <c r="T1350" s="24"/>
      <c r="U1350" s="23"/>
      <c r="V1350" s="23"/>
      <c r="W1350" s="23"/>
      <c r="X1350" s="23"/>
      <c r="Y1350" s="23"/>
      <c r="Z1350" s="23"/>
      <c r="AA1350" s="23"/>
      <c r="AB1350" s="23"/>
      <c r="AC1350" s="23"/>
      <c r="AD1350" s="23"/>
      <c r="AE1350" s="23"/>
      <c r="AF1350" s="46"/>
      <c r="AG1350" s="23"/>
      <c r="AH1350" s="23"/>
    </row>
    <row r="1351" spans="1:34" s="156" customFormat="1" x14ac:dyDescent="0.35">
      <c r="A1351" s="23"/>
      <c r="B1351" s="23"/>
      <c r="C1351" s="23"/>
      <c r="D1351" s="23"/>
      <c r="E1351" s="23"/>
      <c r="F1351" s="23"/>
      <c r="G1351" s="23"/>
      <c r="H1351" s="23"/>
      <c r="I1351" s="23"/>
      <c r="J1351" s="24"/>
      <c r="K1351" s="24"/>
      <c r="L1351" s="79"/>
      <c r="M1351" s="91"/>
      <c r="N1351" s="89"/>
      <c r="O1351" s="89"/>
      <c r="P1351" s="24"/>
      <c r="Q1351" s="24"/>
      <c r="R1351" s="23"/>
      <c r="S1351" s="23"/>
      <c r="T1351" s="24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46"/>
      <c r="AG1351" s="23"/>
      <c r="AH1351" s="23"/>
    </row>
    <row r="1352" spans="1:34" s="156" customFormat="1" x14ac:dyDescent="0.35">
      <c r="A1352" s="23"/>
      <c r="B1352" s="23"/>
      <c r="C1352" s="23"/>
      <c r="D1352" s="23"/>
      <c r="E1352" s="23"/>
      <c r="F1352" s="23"/>
      <c r="G1352" s="23"/>
      <c r="H1352" s="23"/>
      <c r="I1352" s="23"/>
      <c r="J1352" s="24"/>
      <c r="K1352" s="24"/>
      <c r="L1352" s="79"/>
      <c r="M1352" s="91"/>
      <c r="N1352" s="89"/>
      <c r="O1352" s="89"/>
      <c r="P1352" s="24"/>
      <c r="Q1352" s="24"/>
      <c r="R1352" s="23"/>
      <c r="S1352" s="23"/>
      <c r="T1352" s="24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46"/>
      <c r="AG1352" s="23"/>
      <c r="AH1352" s="23"/>
    </row>
    <row r="1353" spans="1:34" s="156" customFormat="1" x14ac:dyDescent="0.35">
      <c r="A1353" s="23"/>
      <c r="B1353" s="23"/>
      <c r="C1353" s="23"/>
      <c r="D1353" s="23"/>
      <c r="E1353" s="23"/>
      <c r="F1353" s="23"/>
      <c r="G1353" s="23"/>
      <c r="H1353" s="23"/>
      <c r="I1353" s="23"/>
      <c r="J1353" s="24"/>
      <c r="K1353" s="24"/>
      <c r="L1353" s="79"/>
      <c r="M1353" s="91"/>
      <c r="N1353" s="89"/>
      <c r="O1353" s="89"/>
      <c r="P1353" s="24"/>
      <c r="Q1353" s="24"/>
      <c r="R1353" s="23"/>
      <c r="S1353" s="23"/>
      <c r="T1353" s="24"/>
      <c r="U1353" s="23"/>
      <c r="V1353" s="23"/>
      <c r="W1353" s="23"/>
      <c r="X1353" s="23"/>
      <c r="Y1353" s="23"/>
      <c r="Z1353" s="23"/>
      <c r="AA1353" s="23"/>
      <c r="AB1353" s="23"/>
      <c r="AC1353" s="23"/>
      <c r="AD1353" s="23"/>
      <c r="AE1353" s="23"/>
      <c r="AF1353" s="46"/>
      <c r="AG1353" s="23"/>
      <c r="AH1353" s="23"/>
    </row>
    <row r="1354" spans="1:34" s="156" customFormat="1" x14ac:dyDescent="0.35">
      <c r="A1354" s="23"/>
      <c r="B1354" s="23"/>
      <c r="C1354" s="23"/>
      <c r="D1354" s="23"/>
      <c r="E1354" s="23"/>
      <c r="F1354" s="23"/>
      <c r="G1354" s="23"/>
      <c r="H1354" s="23"/>
      <c r="I1354" s="23"/>
      <c r="J1354" s="24"/>
      <c r="K1354" s="24"/>
      <c r="L1354" s="79"/>
      <c r="M1354" s="91"/>
      <c r="N1354" s="89"/>
      <c r="O1354" s="89"/>
      <c r="P1354" s="24"/>
      <c r="Q1354" s="24"/>
      <c r="R1354" s="23"/>
      <c r="S1354" s="23"/>
      <c r="T1354" s="24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46"/>
      <c r="AG1354" s="23"/>
      <c r="AH1354" s="23"/>
    </row>
    <row r="1355" spans="1:34" s="156" customFormat="1" x14ac:dyDescent="0.35">
      <c r="A1355" s="23"/>
      <c r="B1355" s="23"/>
      <c r="C1355" s="23"/>
      <c r="D1355" s="23"/>
      <c r="E1355" s="23"/>
      <c r="F1355" s="23"/>
      <c r="G1355" s="23"/>
      <c r="H1355" s="23"/>
      <c r="I1355" s="23"/>
      <c r="J1355" s="24"/>
      <c r="K1355" s="24"/>
      <c r="L1355" s="79"/>
      <c r="M1355" s="91"/>
      <c r="N1355" s="89"/>
      <c r="O1355" s="89"/>
      <c r="P1355" s="24"/>
      <c r="Q1355" s="24"/>
      <c r="R1355" s="23"/>
      <c r="S1355" s="23"/>
      <c r="T1355" s="24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46"/>
      <c r="AG1355" s="23"/>
      <c r="AH1355" s="23"/>
    </row>
    <row r="1356" spans="1:34" s="156" customFormat="1" x14ac:dyDescent="0.35">
      <c r="A1356" s="23"/>
      <c r="B1356" s="23"/>
      <c r="C1356" s="23"/>
      <c r="D1356" s="23"/>
      <c r="E1356" s="23"/>
      <c r="F1356" s="23"/>
      <c r="G1356" s="23"/>
      <c r="H1356" s="23"/>
      <c r="I1356" s="23"/>
      <c r="J1356" s="24"/>
      <c r="K1356" s="24"/>
      <c r="L1356" s="79"/>
      <c r="M1356" s="91"/>
      <c r="N1356" s="89"/>
      <c r="O1356" s="89"/>
      <c r="P1356" s="24"/>
      <c r="Q1356" s="24"/>
      <c r="R1356" s="23"/>
      <c r="S1356" s="23"/>
      <c r="T1356" s="24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46"/>
      <c r="AG1356" s="23"/>
      <c r="AH1356" s="23"/>
    </row>
    <row r="1357" spans="1:34" s="156" customFormat="1" x14ac:dyDescent="0.35">
      <c r="A1357" s="23"/>
      <c r="B1357" s="23"/>
      <c r="C1357" s="23"/>
      <c r="D1357" s="23"/>
      <c r="E1357" s="23"/>
      <c r="F1357" s="23"/>
      <c r="G1357" s="23"/>
      <c r="H1357" s="23"/>
      <c r="I1357" s="23"/>
      <c r="J1357" s="24"/>
      <c r="K1357" s="24"/>
      <c r="L1357" s="79"/>
      <c r="M1357" s="91"/>
      <c r="N1357" s="89"/>
      <c r="O1357" s="89"/>
      <c r="P1357" s="24"/>
      <c r="Q1357" s="24"/>
      <c r="R1357" s="23"/>
      <c r="S1357" s="23"/>
      <c r="T1357" s="24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46"/>
      <c r="AG1357" s="23"/>
      <c r="AH1357" s="23"/>
    </row>
    <row r="1358" spans="1:34" s="156" customFormat="1" x14ac:dyDescent="0.35">
      <c r="A1358" s="23"/>
      <c r="B1358" s="23"/>
      <c r="C1358" s="23"/>
      <c r="D1358" s="23"/>
      <c r="E1358" s="23"/>
      <c r="F1358" s="23"/>
      <c r="G1358" s="23"/>
      <c r="H1358" s="23"/>
      <c r="I1358" s="23"/>
      <c r="J1358" s="24"/>
      <c r="K1358" s="24"/>
      <c r="L1358" s="79"/>
      <c r="M1358" s="91"/>
      <c r="N1358" s="89"/>
      <c r="O1358" s="89"/>
      <c r="P1358" s="24"/>
      <c r="Q1358" s="24"/>
      <c r="R1358" s="23"/>
      <c r="S1358" s="23"/>
      <c r="T1358" s="24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46"/>
      <c r="AG1358" s="23"/>
      <c r="AH1358" s="23"/>
    </row>
    <row r="1359" spans="1:34" s="156" customFormat="1" x14ac:dyDescent="0.35">
      <c r="A1359" s="23"/>
      <c r="B1359" s="23"/>
      <c r="C1359" s="23"/>
      <c r="D1359" s="23"/>
      <c r="E1359" s="23"/>
      <c r="F1359" s="23"/>
      <c r="G1359" s="23"/>
      <c r="H1359" s="23"/>
      <c r="I1359" s="23"/>
      <c r="J1359" s="24"/>
      <c r="K1359" s="24"/>
      <c r="L1359" s="79"/>
      <c r="M1359" s="91"/>
      <c r="N1359" s="89"/>
      <c r="O1359" s="89"/>
      <c r="P1359" s="24"/>
      <c r="Q1359" s="24"/>
      <c r="R1359" s="23"/>
      <c r="S1359" s="23"/>
      <c r="T1359" s="24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46"/>
      <c r="AG1359" s="23"/>
      <c r="AH1359" s="23"/>
    </row>
    <row r="1360" spans="1:34" s="156" customFormat="1" x14ac:dyDescent="0.35">
      <c r="A1360" s="23"/>
      <c r="B1360" s="23"/>
      <c r="C1360" s="23"/>
      <c r="D1360" s="23"/>
      <c r="E1360" s="23"/>
      <c r="F1360" s="23"/>
      <c r="G1360" s="23"/>
      <c r="H1360" s="23"/>
      <c r="I1360" s="23"/>
      <c r="J1360" s="24"/>
      <c r="K1360" s="24"/>
      <c r="L1360" s="79"/>
      <c r="M1360" s="91"/>
      <c r="N1360" s="89"/>
      <c r="O1360" s="89"/>
      <c r="P1360" s="24"/>
      <c r="Q1360" s="24"/>
      <c r="R1360" s="23"/>
      <c r="S1360" s="23"/>
      <c r="T1360" s="24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46"/>
      <c r="AG1360" s="23"/>
      <c r="AH1360" s="23"/>
    </row>
    <row r="1361" spans="1:34" s="156" customFormat="1" x14ac:dyDescent="0.35">
      <c r="A1361" s="23"/>
      <c r="B1361" s="23"/>
      <c r="C1361" s="23"/>
      <c r="D1361" s="23"/>
      <c r="E1361" s="23"/>
      <c r="F1361" s="23"/>
      <c r="G1361" s="23"/>
      <c r="H1361" s="23"/>
      <c r="I1361" s="23"/>
      <c r="J1361" s="24"/>
      <c r="K1361" s="24"/>
      <c r="L1361" s="79"/>
      <c r="M1361" s="91"/>
      <c r="N1361" s="89"/>
      <c r="O1361" s="89"/>
      <c r="P1361" s="24"/>
      <c r="Q1361" s="24"/>
      <c r="R1361" s="23"/>
      <c r="S1361" s="23"/>
      <c r="T1361" s="24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46"/>
      <c r="AG1361" s="23"/>
      <c r="AH1361" s="23"/>
    </row>
    <row r="1362" spans="1:34" s="156" customFormat="1" x14ac:dyDescent="0.35">
      <c r="A1362" s="23"/>
      <c r="B1362" s="23"/>
      <c r="C1362" s="23"/>
      <c r="D1362" s="23"/>
      <c r="E1362" s="23"/>
      <c r="F1362" s="23"/>
      <c r="G1362" s="23"/>
      <c r="H1362" s="23"/>
      <c r="I1362" s="23"/>
      <c r="J1362" s="24"/>
      <c r="K1362" s="24"/>
      <c r="L1362" s="79"/>
      <c r="M1362" s="91"/>
      <c r="N1362" s="89"/>
      <c r="O1362" s="89"/>
      <c r="P1362" s="24"/>
      <c r="Q1362" s="24"/>
      <c r="R1362" s="23"/>
      <c r="S1362" s="23"/>
      <c r="T1362" s="24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46"/>
      <c r="AG1362" s="23"/>
      <c r="AH1362" s="23"/>
    </row>
    <row r="1363" spans="1:34" s="156" customFormat="1" x14ac:dyDescent="0.35">
      <c r="A1363" s="23"/>
      <c r="B1363" s="23"/>
      <c r="C1363" s="23"/>
      <c r="D1363" s="23"/>
      <c r="E1363" s="23"/>
      <c r="F1363" s="23"/>
      <c r="G1363" s="23"/>
      <c r="H1363" s="23"/>
      <c r="I1363" s="23"/>
      <c r="J1363" s="24"/>
      <c r="K1363" s="24"/>
      <c r="L1363" s="79"/>
      <c r="M1363" s="91"/>
      <c r="N1363" s="89"/>
      <c r="O1363" s="89"/>
      <c r="P1363" s="24"/>
      <c r="Q1363" s="24"/>
      <c r="R1363" s="23"/>
      <c r="S1363" s="23"/>
      <c r="T1363" s="24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46"/>
      <c r="AG1363" s="23"/>
      <c r="AH1363" s="23"/>
    </row>
    <row r="1364" spans="1:34" s="156" customFormat="1" x14ac:dyDescent="0.35">
      <c r="A1364" s="23"/>
      <c r="B1364" s="23"/>
      <c r="C1364" s="23"/>
      <c r="D1364" s="23"/>
      <c r="E1364" s="23"/>
      <c r="F1364" s="23"/>
      <c r="G1364" s="23"/>
      <c r="H1364" s="23"/>
      <c r="I1364" s="23"/>
      <c r="J1364" s="24"/>
      <c r="K1364" s="24"/>
      <c r="L1364" s="79"/>
      <c r="M1364" s="91"/>
      <c r="N1364" s="89"/>
      <c r="O1364" s="89"/>
      <c r="P1364" s="24"/>
      <c r="Q1364" s="24"/>
      <c r="R1364" s="23"/>
      <c r="S1364" s="23"/>
      <c r="T1364" s="24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46"/>
      <c r="AG1364" s="23"/>
      <c r="AH1364" s="23"/>
    </row>
    <row r="1365" spans="1:34" s="156" customFormat="1" x14ac:dyDescent="0.35">
      <c r="A1365" s="23"/>
      <c r="B1365" s="23"/>
      <c r="C1365" s="23"/>
      <c r="D1365" s="23"/>
      <c r="E1365" s="23"/>
      <c r="F1365" s="23"/>
      <c r="G1365" s="23"/>
      <c r="H1365" s="23"/>
      <c r="I1365" s="23"/>
      <c r="J1365" s="24"/>
      <c r="K1365" s="24"/>
      <c r="L1365" s="79"/>
      <c r="M1365" s="91"/>
      <c r="N1365" s="89"/>
      <c r="O1365" s="89"/>
      <c r="P1365" s="24"/>
      <c r="Q1365" s="24"/>
      <c r="R1365" s="23"/>
      <c r="S1365" s="23"/>
      <c r="T1365" s="24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46"/>
      <c r="AG1365" s="23"/>
      <c r="AH1365" s="23"/>
    </row>
    <row r="1366" spans="1:34" s="156" customFormat="1" x14ac:dyDescent="0.35">
      <c r="A1366" s="23"/>
      <c r="B1366" s="23"/>
      <c r="C1366" s="23"/>
      <c r="D1366" s="23"/>
      <c r="E1366" s="23"/>
      <c r="F1366" s="23"/>
      <c r="G1366" s="23"/>
      <c r="H1366" s="23"/>
      <c r="I1366" s="23"/>
      <c r="J1366" s="24"/>
      <c r="K1366" s="24"/>
      <c r="L1366" s="79"/>
      <c r="M1366" s="91"/>
      <c r="N1366" s="89"/>
      <c r="O1366" s="89"/>
      <c r="P1366" s="24"/>
      <c r="Q1366" s="24"/>
      <c r="R1366" s="23"/>
      <c r="S1366" s="23"/>
      <c r="T1366" s="24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46"/>
      <c r="AG1366" s="23"/>
      <c r="AH1366" s="23"/>
    </row>
    <row r="1367" spans="1:34" s="156" customFormat="1" x14ac:dyDescent="0.35">
      <c r="A1367" s="23"/>
      <c r="B1367" s="23"/>
      <c r="C1367" s="23"/>
      <c r="D1367" s="23"/>
      <c r="E1367" s="23"/>
      <c r="F1367" s="23"/>
      <c r="G1367" s="23"/>
      <c r="H1367" s="23"/>
      <c r="I1367" s="23"/>
      <c r="J1367" s="24"/>
      <c r="K1367" s="24"/>
      <c r="L1367" s="79"/>
      <c r="M1367" s="91"/>
      <c r="N1367" s="89"/>
      <c r="O1367" s="89"/>
      <c r="P1367" s="24"/>
      <c r="Q1367" s="24"/>
      <c r="R1367" s="23"/>
      <c r="S1367" s="23"/>
      <c r="T1367" s="24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46"/>
      <c r="AG1367" s="23"/>
      <c r="AH1367" s="23"/>
    </row>
    <row r="1368" spans="1:34" s="156" customFormat="1" x14ac:dyDescent="0.35">
      <c r="A1368" s="23"/>
      <c r="B1368" s="23"/>
      <c r="C1368" s="23"/>
      <c r="D1368" s="23"/>
      <c r="E1368" s="23"/>
      <c r="F1368" s="23"/>
      <c r="G1368" s="23"/>
      <c r="H1368" s="23"/>
      <c r="I1368" s="23"/>
      <c r="J1368" s="24"/>
      <c r="K1368" s="24"/>
      <c r="L1368" s="79"/>
      <c r="M1368" s="91"/>
      <c r="N1368" s="89"/>
      <c r="O1368" s="89"/>
      <c r="P1368" s="24"/>
      <c r="Q1368" s="24"/>
      <c r="R1368" s="23"/>
      <c r="S1368" s="23"/>
      <c r="T1368" s="24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46"/>
      <c r="AG1368" s="23"/>
      <c r="AH1368" s="23"/>
    </row>
    <row r="1369" spans="1:34" s="156" customFormat="1" x14ac:dyDescent="0.35">
      <c r="A1369" s="23"/>
      <c r="B1369" s="23"/>
      <c r="C1369" s="23"/>
      <c r="D1369" s="23"/>
      <c r="E1369" s="23"/>
      <c r="F1369" s="23"/>
      <c r="G1369" s="23"/>
      <c r="H1369" s="23"/>
      <c r="I1369" s="23"/>
      <c r="J1369" s="24"/>
      <c r="K1369" s="24"/>
      <c r="L1369" s="79"/>
      <c r="M1369" s="91"/>
      <c r="N1369" s="89"/>
      <c r="O1369" s="89"/>
      <c r="P1369" s="24"/>
      <c r="Q1369" s="24"/>
      <c r="R1369" s="23"/>
      <c r="S1369" s="23"/>
      <c r="T1369" s="24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46"/>
      <c r="AG1369" s="23"/>
      <c r="AH1369" s="23"/>
    </row>
    <row r="1370" spans="1:34" s="156" customFormat="1" x14ac:dyDescent="0.35">
      <c r="A1370" s="23"/>
      <c r="B1370" s="23"/>
      <c r="C1370" s="23"/>
      <c r="D1370" s="23"/>
      <c r="E1370" s="23"/>
      <c r="F1370" s="23"/>
      <c r="G1370" s="23"/>
      <c r="H1370" s="23"/>
      <c r="I1370" s="23"/>
      <c r="J1370" s="24"/>
      <c r="K1370" s="24"/>
      <c r="L1370" s="79"/>
      <c r="M1370" s="91"/>
      <c r="N1370" s="89"/>
      <c r="O1370" s="89"/>
      <c r="P1370" s="24"/>
      <c r="Q1370" s="24"/>
      <c r="R1370" s="23"/>
      <c r="S1370" s="23"/>
      <c r="T1370" s="24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46"/>
      <c r="AG1370" s="23"/>
      <c r="AH1370" s="23"/>
    </row>
    <row r="1371" spans="1:34" s="156" customFormat="1" x14ac:dyDescent="0.35">
      <c r="A1371" s="23"/>
      <c r="B1371" s="23"/>
      <c r="C1371" s="23"/>
      <c r="D1371" s="23"/>
      <c r="E1371" s="23"/>
      <c r="F1371" s="23"/>
      <c r="G1371" s="23"/>
      <c r="H1371" s="23"/>
      <c r="I1371" s="23"/>
      <c r="J1371" s="24"/>
      <c r="K1371" s="24"/>
      <c r="L1371" s="79"/>
      <c r="M1371" s="91"/>
      <c r="N1371" s="89"/>
      <c r="O1371" s="89"/>
      <c r="P1371" s="24"/>
      <c r="Q1371" s="24"/>
      <c r="R1371" s="23"/>
      <c r="S1371" s="23"/>
      <c r="T1371" s="24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46"/>
      <c r="AG1371" s="23"/>
      <c r="AH1371" s="23"/>
    </row>
    <row r="1372" spans="1:34" s="156" customFormat="1" x14ac:dyDescent="0.35">
      <c r="A1372" s="23"/>
      <c r="B1372" s="23"/>
      <c r="C1372" s="23"/>
      <c r="D1372" s="23"/>
      <c r="E1372" s="23"/>
      <c r="F1372" s="23"/>
      <c r="G1372" s="23"/>
      <c r="H1372" s="23"/>
      <c r="I1372" s="23"/>
      <c r="J1372" s="24"/>
      <c r="K1372" s="24"/>
      <c r="L1372" s="79"/>
      <c r="M1372" s="91"/>
      <c r="N1372" s="89"/>
      <c r="O1372" s="89"/>
      <c r="P1372" s="24"/>
      <c r="Q1372" s="24"/>
      <c r="R1372" s="23"/>
      <c r="S1372" s="23"/>
      <c r="T1372" s="24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46"/>
      <c r="AG1372" s="23"/>
      <c r="AH1372" s="23"/>
    </row>
    <row r="1373" spans="1:34" s="156" customFormat="1" x14ac:dyDescent="0.35">
      <c r="A1373" s="23"/>
      <c r="B1373" s="23"/>
      <c r="C1373" s="23"/>
      <c r="D1373" s="23"/>
      <c r="E1373" s="23"/>
      <c r="F1373" s="23"/>
      <c r="G1373" s="23"/>
      <c r="H1373" s="23"/>
      <c r="I1373" s="23"/>
      <c r="J1373" s="24"/>
      <c r="K1373" s="24"/>
      <c r="L1373" s="79"/>
      <c r="M1373" s="91"/>
      <c r="N1373" s="89"/>
      <c r="O1373" s="89"/>
      <c r="P1373" s="24"/>
      <c r="Q1373" s="24"/>
      <c r="R1373" s="23"/>
      <c r="S1373" s="23"/>
      <c r="T1373" s="24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46"/>
      <c r="AG1373" s="23"/>
      <c r="AH1373" s="23"/>
    </row>
    <row r="1374" spans="1:34" s="156" customFormat="1" x14ac:dyDescent="0.35">
      <c r="A1374" s="23"/>
      <c r="B1374" s="23"/>
      <c r="C1374" s="23"/>
      <c r="D1374" s="23"/>
      <c r="E1374" s="23"/>
      <c r="F1374" s="23"/>
      <c r="G1374" s="23"/>
      <c r="H1374" s="23"/>
      <c r="I1374" s="23"/>
      <c r="J1374" s="24"/>
      <c r="K1374" s="24"/>
      <c r="L1374" s="79"/>
      <c r="M1374" s="91"/>
      <c r="N1374" s="89"/>
      <c r="O1374" s="89"/>
      <c r="P1374" s="24"/>
      <c r="Q1374" s="24"/>
      <c r="R1374" s="23"/>
      <c r="S1374" s="23"/>
      <c r="T1374" s="24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46"/>
      <c r="AG1374" s="23"/>
      <c r="AH1374" s="23"/>
    </row>
    <row r="1375" spans="1:34" s="156" customFormat="1" x14ac:dyDescent="0.35">
      <c r="A1375" s="23"/>
      <c r="B1375" s="23"/>
      <c r="C1375" s="23"/>
      <c r="D1375" s="23"/>
      <c r="E1375" s="23"/>
      <c r="F1375" s="23"/>
      <c r="G1375" s="23"/>
      <c r="H1375" s="23"/>
      <c r="I1375" s="23"/>
      <c r="J1375" s="24"/>
      <c r="K1375" s="24"/>
      <c r="L1375" s="79"/>
      <c r="M1375" s="91"/>
      <c r="N1375" s="89"/>
      <c r="O1375" s="89"/>
      <c r="P1375" s="24"/>
      <c r="Q1375" s="24"/>
      <c r="R1375" s="23"/>
      <c r="S1375" s="23"/>
      <c r="T1375" s="24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46"/>
      <c r="AG1375" s="23"/>
      <c r="AH1375" s="23"/>
    </row>
    <row r="1376" spans="1:34" s="156" customFormat="1" x14ac:dyDescent="0.35">
      <c r="A1376" s="23"/>
      <c r="B1376" s="23"/>
      <c r="C1376" s="23"/>
      <c r="D1376" s="23"/>
      <c r="E1376" s="23"/>
      <c r="F1376" s="23"/>
      <c r="G1376" s="23"/>
      <c r="H1376" s="23"/>
      <c r="I1376" s="23"/>
      <c r="J1376" s="24"/>
      <c r="K1376" s="24"/>
      <c r="L1376" s="79"/>
      <c r="M1376" s="91"/>
      <c r="N1376" s="89"/>
      <c r="O1376" s="89"/>
      <c r="P1376" s="24"/>
      <c r="Q1376" s="24"/>
      <c r="R1376" s="23"/>
      <c r="S1376" s="23"/>
      <c r="T1376" s="24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46"/>
      <c r="AG1376" s="23"/>
      <c r="AH1376" s="23"/>
    </row>
    <row r="1377" spans="1:34" s="156" customFormat="1" x14ac:dyDescent="0.35">
      <c r="A1377" s="23"/>
      <c r="B1377" s="23"/>
      <c r="C1377" s="23"/>
      <c r="D1377" s="23"/>
      <c r="E1377" s="23"/>
      <c r="F1377" s="23"/>
      <c r="G1377" s="23"/>
      <c r="H1377" s="23"/>
      <c r="I1377" s="23"/>
      <c r="J1377" s="24"/>
      <c r="K1377" s="24"/>
      <c r="L1377" s="79"/>
      <c r="M1377" s="91"/>
      <c r="N1377" s="89"/>
      <c r="O1377" s="89"/>
      <c r="P1377" s="24"/>
      <c r="Q1377" s="24"/>
      <c r="R1377" s="23"/>
      <c r="S1377" s="23"/>
      <c r="T1377" s="24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46"/>
      <c r="AG1377" s="23"/>
      <c r="AH1377" s="23"/>
    </row>
    <row r="1378" spans="1:34" s="156" customFormat="1" x14ac:dyDescent="0.35">
      <c r="A1378" s="23"/>
      <c r="B1378" s="23"/>
      <c r="C1378" s="23"/>
      <c r="D1378" s="23"/>
      <c r="E1378" s="23"/>
      <c r="F1378" s="23"/>
      <c r="G1378" s="23"/>
      <c r="H1378" s="23"/>
      <c r="I1378" s="23"/>
      <c r="J1378" s="24"/>
      <c r="K1378" s="24"/>
      <c r="L1378" s="79"/>
      <c r="M1378" s="91"/>
      <c r="N1378" s="89"/>
      <c r="O1378" s="89"/>
      <c r="P1378" s="24"/>
      <c r="Q1378" s="24"/>
      <c r="R1378" s="23"/>
      <c r="S1378" s="23"/>
      <c r="T1378" s="24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46"/>
      <c r="AG1378" s="23"/>
      <c r="AH1378" s="23"/>
    </row>
    <row r="1379" spans="1:34" s="156" customFormat="1" x14ac:dyDescent="0.35">
      <c r="A1379" s="23"/>
      <c r="B1379" s="23"/>
      <c r="C1379" s="23"/>
      <c r="D1379" s="23"/>
      <c r="E1379" s="23"/>
      <c r="F1379" s="23"/>
      <c r="G1379" s="23"/>
      <c r="H1379" s="23"/>
      <c r="I1379" s="23"/>
      <c r="J1379" s="24"/>
      <c r="K1379" s="24"/>
      <c r="L1379" s="79"/>
      <c r="M1379" s="91"/>
      <c r="N1379" s="89"/>
      <c r="O1379" s="89"/>
      <c r="P1379" s="24"/>
      <c r="Q1379" s="24"/>
      <c r="R1379" s="23"/>
      <c r="S1379" s="23"/>
      <c r="T1379" s="24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46"/>
      <c r="AG1379" s="23"/>
      <c r="AH1379" s="23"/>
    </row>
    <row r="1380" spans="1:34" s="156" customFormat="1" x14ac:dyDescent="0.35">
      <c r="A1380" s="23"/>
      <c r="B1380" s="23"/>
      <c r="C1380" s="23"/>
      <c r="D1380" s="23"/>
      <c r="E1380" s="23"/>
      <c r="F1380" s="23"/>
      <c r="G1380" s="23"/>
      <c r="H1380" s="23"/>
      <c r="I1380" s="23"/>
      <c r="J1380" s="24"/>
      <c r="K1380" s="24"/>
      <c r="L1380" s="79"/>
      <c r="M1380" s="91"/>
      <c r="N1380" s="89"/>
      <c r="O1380" s="89"/>
      <c r="P1380" s="24"/>
      <c r="Q1380" s="24"/>
      <c r="R1380" s="23"/>
      <c r="S1380" s="23"/>
      <c r="T1380" s="24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46"/>
      <c r="AG1380" s="23"/>
      <c r="AH1380" s="23"/>
    </row>
    <row r="1381" spans="1:34" s="156" customFormat="1" x14ac:dyDescent="0.35">
      <c r="A1381" s="23"/>
      <c r="B1381" s="23"/>
      <c r="C1381" s="23"/>
      <c r="D1381" s="23"/>
      <c r="E1381" s="23"/>
      <c r="F1381" s="23"/>
      <c r="G1381" s="23"/>
      <c r="H1381" s="23"/>
      <c r="I1381" s="23"/>
      <c r="J1381" s="24"/>
      <c r="K1381" s="24"/>
      <c r="L1381" s="79"/>
      <c r="M1381" s="91"/>
      <c r="N1381" s="89"/>
      <c r="O1381" s="89"/>
      <c r="P1381" s="24"/>
      <c r="Q1381" s="24"/>
      <c r="R1381" s="23"/>
      <c r="S1381" s="23"/>
      <c r="T1381" s="24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46"/>
      <c r="AG1381" s="23"/>
      <c r="AH1381" s="23"/>
    </row>
    <row r="1382" spans="1:34" s="156" customFormat="1" x14ac:dyDescent="0.35">
      <c r="A1382" s="23"/>
      <c r="B1382" s="23"/>
      <c r="C1382" s="23"/>
      <c r="D1382" s="23"/>
      <c r="E1382" s="23"/>
      <c r="F1382" s="23"/>
      <c r="G1382" s="23"/>
      <c r="H1382" s="23"/>
      <c r="I1382" s="23"/>
      <c r="J1382" s="24"/>
      <c r="K1382" s="24"/>
      <c r="L1382" s="79"/>
      <c r="M1382" s="91"/>
      <c r="N1382" s="89"/>
      <c r="O1382" s="89"/>
      <c r="P1382" s="24"/>
      <c r="Q1382" s="24"/>
      <c r="R1382" s="23"/>
      <c r="S1382" s="23"/>
      <c r="T1382" s="24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46"/>
      <c r="AG1382" s="23"/>
      <c r="AH1382" s="23"/>
    </row>
    <row r="1383" spans="1:34" s="156" customFormat="1" x14ac:dyDescent="0.35">
      <c r="A1383" s="23"/>
      <c r="B1383" s="23"/>
      <c r="C1383" s="23"/>
      <c r="D1383" s="23"/>
      <c r="E1383" s="23"/>
      <c r="F1383" s="23"/>
      <c r="G1383" s="23"/>
      <c r="H1383" s="23"/>
      <c r="I1383" s="23"/>
      <c r="J1383" s="24"/>
      <c r="K1383" s="24"/>
      <c r="L1383" s="79"/>
      <c r="M1383" s="91"/>
      <c r="N1383" s="89"/>
      <c r="O1383" s="89"/>
      <c r="P1383" s="24"/>
      <c r="Q1383" s="24"/>
      <c r="R1383" s="23"/>
      <c r="S1383" s="23"/>
      <c r="T1383" s="24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46"/>
      <c r="AG1383" s="23"/>
      <c r="AH1383" s="23"/>
    </row>
    <row r="1384" spans="1:34" s="156" customFormat="1" x14ac:dyDescent="0.35">
      <c r="A1384" s="23"/>
      <c r="B1384" s="23"/>
      <c r="C1384" s="23"/>
      <c r="D1384" s="23"/>
      <c r="E1384" s="23"/>
      <c r="F1384" s="23"/>
      <c r="G1384" s="23"/>
      <c r="H1384" s="23"/>
      <c r="I1384" s="23"/>
      <c r="J1384" s="24"/>
      <c r="K1384" s="24"/>
      <c r="L1384" s="79"/>
      <c r="M1384" s="91"/>
      <c r="N1384" s="89"/>
      <c r="O1384" s="89"/>
      <c r="P1384" s="24"/>
      <c r="Q1384" s="24"/>
      <c r="R1384" s="23"/>
      <c r="S1384" s="23"/>
      <c r="T1384" s="24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46"/>
      <c r="AG1384" s="23"/>
      <c r="AH1384" s="23"/>
    </row>
    <row r="1385" spans="1:34" s="156" customFormat="1" x14ac:dyDescent="0.35">
      <c r="A1385" s="23"/>
      <c r="B1385" s="23"/>
      <c r="C1385" s="23"/>
      <c r="D1385" s="23"/>
      <c r="E1385" s="23"/>
      <c r="F1385" s="23"/>
      <c r="G1385" s="23"/>
      <c r="H1385" s="23"/>
      <c r="I1385" s="23"/>
      <c r="J1385" s="24"/>
      <c r="K1385" s="24"/>
      <c r="L1385" s="79"/>
      <c r="M1385" s="91"/>
      <c r="N1385" s="89"/>
      <c r="O1385" s="89"/>
      <c r="P1385" s="24"/>
      <c r="Q1385" s="24"/>
      <c r="R1385" s="23"/>
      <c r="S1385" s="23"/>
      <c r="T1385" s="24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46"/>
      <c r="AG1385" s="23"/>
      <c r="AH1385" s="23"/>
    </row>
    <row r="1386" spans="1:34" s="156" customFormat="1" x14ac:dyDescent="0.35">
      <c r="A1386" s="23"/>
      <c r="B1386" s="23"/>
      <c r="C1386" s="23"/>
      <c r="D1386" s="23"/>
      <c r="E1386" s="23"/>
      <c r="F1386" s="23"/>
      <c r="G1386" s="23"/>
      <c r="H1386" s="23"/>
      <c r="I1386" s="23"/>
      <c r="J1386" s="24"/>
      <c r="K1386" s="24"/>
      <c r="L1386" s="79"/>
      <c r="M1386" s="91"/>
      <c r="N1386" s="89"/>
      <c r="O1386" s="89"/>
      <c r="P1386" s="24"/>
      <c r="Q1386" s="24"/>
      <c r="R1386" s="23"/>
      <c r="S1386" s="23"/>
      <c r="T1386" s="24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46"/>
      <c r="AG1386" s="23"/>
      <c r="AH1386" s="23"/>
    </row>
    <row r="1387" spans="1:34" s="156" customFormat="1" x14ac:dyDescent="0.35">
      <c r="A1387" s="23"/>
      <c r="B1387" s="23"/>
      <c r="C1387" s="23"/>
      <c r="D1387" s="23"/>
      <c r="E1387" s="23"/>
      <c r="F1387" s="23"/>
      <c r="G1387" s="23"/>
      <c r="H1387" s="23"/>
      <c r="I1387" s="23"/>
      <c r="J1387" s="24"/>
      <c r="K1387" s="24"/>
      <c r="L1387" s="79"/>
      <c r="M1387" s="91"/>
      <c r="N1387" s="89"/>
      <c r="O1387" s="89"/>
      <c r="P1387" s="24"/>
      <c r="Q1387" s="24"/>
      <c r="R1387" s="23"/>
      <c r="S1387" s="23"/>
      <c r="T1387" s="24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46"/>
      <c r="AG1387" s="23"/>
      <c r="AH1387" s="23"/>
    </row>
    <row r="1388" spans="1:34" s="156" customFormat="1" x14ac:dyDescent="0.35">
      <c r="A1388" s="23"/>
      <c r="B1388" s="23"/>
      <c r="C1388" s="23"/>
      <c r="D1388" s="23"/>
      <c r="E1388" s="23"/>
      <c r="F1388" s="23"/>
      <c r="G1388" s="23"/>
      <c r="H1388" s="23"/>
      <c r="I1388" s="23"/>
      <c r="J1388" s="24"/>
      <c r="K1388" s="24"/>
      <c r="L1388" s="79"/>
      <c r="M1388" s="91"/>
      <c r="N1388" s="89"/>
      <c r="O1388" s="89"/>
      <c r="P1388" s="24"/>
      <c r="Q1388" s="24"/>
      <c r="R1388" s="23"/>
      <c r="S1388" s="23"/>
      <c r="T1388" s="24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46"/>
      <c r="AG1388" s="23"/>
      <c r="AH1388" s="23"/>
    </row>
    <row r="1389" spans="1:34" s="156" customFormat="1" x14ac:dyDescent="0.35">
      <c r="A1389" s="23"/>
      <c r="B1389" s="23"/>
      <c r="C1389" s="23"/>
      <c r="D1389" s="23"/>
      <c r="E1389" s="23"/>
      <c r="F1389" s="23"/>
      <c r="G1389" s="23"/>
      <c r="H1389" s="23"/>
      <c r="I1389" s="23"/>
      <c r="J1389" s="24"/>
      <c r="K1389" s="24"/>
      <c r="L1389" s="79"/>
      <c r="M1389" s="91"/>
      <c r="N1389" s="89"/>
      <c r="O1389" s="89"/>
      <c r="P1389" s="24"/>
      <c r="Q1389" s="24"/>
      <c r="R1389" s="23"/>
      <c r="S1389" s="23"/>
      <c r="T1389" s="24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46"/>
      <c r="AG1389" s="23"/>
      <c r="AH1389" s="23"/>
    </row>
    <row r="1390" spans="1:34" s="156" customFormat="1" x14ac:dyDescent="0.35">
      <c r="A1390" s="23"/>
      <c r="B1390" s="23"/>
      <c r="C1390" s="23"/>
      <c r="D1390" s="23"/>
      <c r="E1390" s="23"/>
      <c r="F1390" s="23"/>
      <c r="G1390" s="23"/>
      <c r="H1390" s="23"/>
      <c r="I1390" s="23"/>
      <c r="J1390" s="24"/>
      <c r="K1390" s="24"/>
      <c r="L1390" s="79"/>
      <c r="M1390" s="91"/>
      <c r="N1390" s="89"/>
      <c r="O1390" s="89"/>
      <c r="P1390" s="24"/>
      <c r="Q1390" s="24"/>
      <c r="R1390" s="23"/>
      <c r="S1390" s="23"/>
      <c r="T1390" s="24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46"/>
      <c r="AG1390" s="23"/>
      <c r="AH1390" s="23"/>
    </row>
    <row r="1391" spans="1:34" s="156" customFormat="1" x14ac:dyDescent="0.35">
      <c r="A1391" s="23"/>
      <c r="B1391" s="23"/>
      <c r="C1391" s="23"/>
      <c r="D1391" s="23"/>
      <c r="E1391" s="23"/>
      <c r="F1391" s="23"/>
      <c r="G1391" s="23"/>
      <c r="H1391" s="23"/>
      <c r="I1391" s="23"/>
      <c r="J1391" s="24"/>
      <c r="K1391" s="24"/>
      <c r="L1391" s="79"/>
      <c r="M1391" s="91"/>
      <c r="N1391" s="89"/>
      <c r="O1391" s="89"/>
      <c r="P1391" s="24"/>
      <c r="Q1391" s="24"/>
      <c r="R1391" s="23"/>
      <c r="S1391" s="23"/>
      <c r="T1391" s="24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46"/>
      <c r="AG1391" s="23"/>
      <c r="AH1391" s="23"/>
    </row>
    <row r="1392" spans="1:34" s="156" customFormat="1" x14ac:dyDescent="0.35">
      <c r="A1392" s="23"/>
      <c r="B1392" s="23"/>
      <c r="C1392" s="23"/>
      <c r="D1392" s="23"/>
      <c r="E1392" s="23"/>
      <c r="F1392" s="23"/>
      <c r="G1392" s="23"/>
      <c r="H1392" s="23"/>
      <c r="I1392" s="23"/>
      <c r="J1392" s="24"/>
      <c r="K1392" s="24"/>
      <c r="L1392" s="79"/>
      <c r="M1392" s="91"/>
      <c r="N1392" s="89"/>
      <c r="O1392" s="89"/>
      <c r="P1392" s="24"/>
      <c r="Q1392" s="24"/>
      <c r="R1392" s="23"/>
      <c r="S1392" s="23"/>
      <c r="T1392" s="24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46"/>
      <c r="AG1392" s="23"/>
      <c r="AH1392" s="23"/>
    </row>
    <row r="1393" spans="1:34" s="156" customFormat="1" x14ac:dyDescent="0.35">
      <c r="A1393" s="23"/>
      <c r="B1393" s="23"/>
      <c r="C1393" s="23"/>
      <c r="D1393" s="23"/>
      <c r="E1393" s="23"/>
      <c r="F1393" s="23"/>
      <c r="G1393" s="23"/>
      <c r="H1393" s="23"/>
      <c r="I1393" s="23"/>
      <c r="J1393" s="24"/>
      <c r="K1393" s="24"/>
      <c r="L1393" s="79"/>
      <c r="M1393" s="91"/>
      <c r="N1393" s="89"/>
      <c r="O1393" s="89"/>
      <c r="P1393" s="24"/>
      <c r="Q1393" s="24"/>
      <c r="R1393" s="23"/>
      <c r="S1393" s="23"/>
      <c r="T1393" s="24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46"/>
      <c r="AG1393" s="23"/>
      <c r="AH1393" s="23"/>
    </row>
    <row r="1394" spans="1:34" s="156" customFormat="1" x14ac:dyDescent="0.35">
      <c r="A1394" s="23"/>
      <c r="B1394" s="23"/>
      <c r="C1394" s="23"/>
      <c r="D1394" s="23"/>
      <c r="E1394" s="23"/>
      <c r="F1394" s="23"/>
      <c r="G1394" s="23"/>
      <c r="H1394" s="23"/>
      <c r="I1394" s="23"/>
      <c r="J1394" s="24"/>
      <c r="K1394" s="24"/>
      <c r="L1394" s="79"/>
      <c r="M1394" s="91"/>
      <c r="N1394" s="89"/>
      <c r="O1394" s="89"/>
      <c r="P1394" s="24"/>
      <c r="Q1394" s="24"/>
      <c r="R1394" s="23"/>
      <c r="S1394" s="23"/>
      <c r="T1394" s="24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46"/>
      <c r="AG1394" s="23"/>
      <c r="AH1394" s="23"/>
    </row>
    <row r="1395" spans="1:34" s="156" customFormat="1" x14ac:dyDescent="0.35">
      <c r="A1395" s="23"/>
      <c r="B1395" s="23"/>
      <c r="C1395" s="23"/>
      <c r="D1395" s="23"/>
      <c r="E1395" s="23"/>
      <c r="F1395" s="23"/>
      <c r="G1395" s="23"/>
      <c r="H1395" s="23"/>
      <c r="I1395" s="23"/>
      <c r="J1395" s="24"/>
      <c r="K1395" s="24"/>
      <c r="L1395" s="79"/>
      <c r="M1395" s="91"/>
      <c r="N1395" s="89"/>
      <c r="O1395" s="89"/>
      <c r="P1395" s="24"/>
      <c r="Q1395" s="24"/>
      <c r="R1395" s="23"/>
      <c r="S1395" s="23"/>
      <c r="T1395" s="24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46"/>
      <c r="AG1395" s="23"/>
      <c r="AH1395" s="23"/>
    </row>
    <row r="1396" spans="1:34" s="156" customFormat="1" x14ac:dyDescent="0.35">
      <c r="A1396" s="23"/>
      <c r="B1396" s="23"/>
      <c r="C1396" s="23"/>
      <c r="D1396" s="23"/>
      <c r="E1396" s="23"/>
      <c r="F1396" s="23"/>
      <c r="G1396" s="23"/>
      <c r="H1396" s="23"/>
      <c r="I1396" s="23"/>
      <c r="J1396" s="24"/>
      <c r="K1396" s="24"/>
      <c r="L1396" s="79"/>
      <c r="M1396" s="91"/>
      <c r="N1396" s="89"/>
      <c r="O1396" s="89"/>
      <c r="P1396" s="24"/>
      <c r="Q1396" s="24"/>
      <c r="R1396" s="23"/>
      <c r="S1396" s="23"/>
      <c r="T1396" s="24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46"/>
      <c r="AG1396" s="23"/>
      <c r="AH1396" s="23"/>
    </row>
    <row r="1397" spans="1:34" s="156" customFormat="1" x14ac:dyDescent="0.35">
      <c r="A1397" s="23"/>
      <c r="B1397" s="23"/>
      <c r="C1397" s="23"/>
      <c r="D1397" s="23"/>
      <c r="E1397" s="23"/>
      <c r="F1397" s="23"/>
      <c r="G1397" s="23"/>
      <c r="H1397" s="23"/>
      <c r="I1397" s="23"/>
      <c r="J1397" s="24"/>
      <c r="K1397" s="24"/>
      <c r="L1397" s="79"/>
      <c r="M1397" s="91"/>
      <c r="N1397" s="89"/>
      <c r="O1397" s="89"/>
      <c r="P1397" s="24"/>
      <c r="Q1397" s="24"/>
      <c r="R1397" s="23"/>
      <c r="S1397" s="23"/>
      <c r="T1397" s="24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46"/>
      <c r="AG1397" s="23"/>
      <c r="AH1397" s="23"/>
    </row>
    <row r="1398" spans="1:34" s="156" customFormat="1" x14ac:dyDescent="0.35">
      <c r="A1398" s="23"/>
      <c r="B1398" s="23"/>
      <c r="C1398" s="23"/>
      <c r="D1398" s="23"/>
      <c r="E1398" s="23"/>
      <c r="F1398" s="23"/>
      <c r="G1398" s="23"/>
      <c r="H1398" s="23"/>
      <c r="I1398" s="23"/>
      <c r="J1398" s="24"/>
      <c r="K1398" s="24"/>
      <c r="L1398" s="79"/>
      <c r="M1398" s="91"/>
      <c r="N1398" s="89"/>
      <c r="O1398" s="89"/>
      <c r="P1398" s="24"/>
      <c r="Q1398" s="24"/>
      <c r="R1398" s="23"/>
      <c r="S1398" s="23"/>
      <c r="T1398" s="24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46"/>
      <c r="AG1398" s="23"/>
      <c r="AH1398" s="23"/>
    </row>
    <row r="1399" spans="1:34" s="156" customFormat="1" x14ac:dyDescent="0.35">
      <c r="A1399" s="23"/>
      <c r="B1399" s="23"/>
      <c r="C1399" s="23"/>
      <c r="D1399" s="23"/>
      <c r="E1399" s="23"/>
      <c r="F1399" s="23"/>
      <c r="G1399" s="23"/>
      <c r="H1399" s="23"/>
      <c r="I1399" s="23"/>
      <c r="J1399" s="24"/>
      <c r="K1399" s="24"/>
      <c r="L1399" s="79"/>
      <c r="M1399" s="91"/>
      <c r="N1399" s="89"/>
      <c r="O1399" s="89"/>
      <c r="P1399" s="24"/>
      <c r="Q1399" s="24"/>
      <c r="R1399" s="23"/>
      <c r="S1399" s="23"/>
      <c r="T1399" s="24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46"/>
      <c r="AG1399" s="23"/>
      <c r="AH1399" s="23"/>
    </row>
    <row r="1400" spans="1:34" s="156" customFormat="1" x14ac:dyDescent="0.35">
      <c r="A1400" s="23"/>
      <c r="B1400" s="23"/>
      <c r="C1400" s="23"/>
      <c r="D1400" s="23"/>
      <c r="E1400" s="23"/>
      <c r="F1400" s="23"/>
      <c r="G1400" s="23"/>
      <c r="H1400" s="23"/>
      <c r="I1400" s="23"/>
      <c r="J1400" s="24"/>
      <c r="K1400" s="24"/>
      <c r="L1400" s="79"/>
      <c r="M1400" s="91"/>
      <c r="N1400" s="89"/>
      <c r="O1400" s="89"/>
      <c r="P1400" s="24"/>
      <c r="Q1400" s="24"/>
      <c r="R1400" s="23"/>
      <c r="S1400" s="23"/>
      <c r="T1400" s="24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46"/>
      <c r="AG1400" s="23"/>
      <c r="AH1400" s="23"/>
    </row>
    <row r="1401" spans="1:34" s="156" customFormat="1" x14ac:dyDescent="0.35">
      <c r="A1401" s="23"/>
      <c r="B1401" s="23"/>
      <c r="C1401" s="23"/>
      <c r="D1401" s="23"/>
      <c r="E1401" s="23"/>
      <c r="F1401" s="23"/>
      <c r="G1401" s="23"/>
      <c r="H1401" s="23"/>
      <c r="I1401" s="23"/>
      <c r="J1401" s="24"/>
      <c r="K1401" s="24"/>
      <c r="L1401" s="79"/>
      <c r="M1401" s="91"/>
      <c r="N1401" s="89"/>
      <c r="O1401" s="89"/>
      <c r="P1401" s="24"/>
      <c r="Q1401" s="24"/>
      <c r="R1401" s="23"/>
      <c r="S1401" s="23"/>
      <c r="T1401" s="24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46"/>
      <c r="AG1401" s="23"/>
      <c r="AH1401" s="23"/>
    </row>
    <row r="1402" spans="1:34" s="156" customFormat="1" x14ac:dyDescent="0.35">
      <c r="A1402" s="23"/>
      <c r="B1402" s="23"/>
      <c r="C1402" s="23"/>
      <c r="D1402" s="23"/>
      <c r="E1402" s="23"/>
      <c r="F1402" s="23"/>
      <c r="G1402" s="23"/>
      <c r="H1402" s="23"/>
      <c r="I1402" s="23"/>
      <c r="J1402" s="24"/>
      <c r="K1402" s="24"/>
      <c r="L1402" s="79"/>
      <c r="M1402" s="91"/>
      <c r="N1402" s="89"/>
      <c r="O1402" s="89"/>
      <c r="P1402" s="24"/>
      <c r="Q1402" s="24"/>
      <c r="R1402" s="23"/>
      <c r="S1402" s="23"/>
      <c r="T1402" s="24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46"/>
      <c r="AG1402" s="23"/>
      <c r="AH1402" s="23"/>
    </row>
    <row r="1403" spans="1:34" s="156" customFormat="1" x14ac:dyDescent="0.35">
      <c r="A1403" s="23"/>
      <c r="B1403" s="23"/>
      <c r="C1403" s="23"/>
      <c r="D1403" s="23"/>
      <c r="E1403" s="23"/>
      <c r="F1403" s="23"/>
      <c r="G1403" s="23"/>
      <c r="H1403" s="23"/>
      <c r="I1403" s="23"/>
      <c r="J1403" s="24"/>
      <c r="K1403" s="24"/>
      <c r="L1403" s="79"/>
      <c r="M1403" s="91"/>
      <c r="N1403" s="89"/>
      <c r="O1403" s="89"/>
      <c r="P1403" s="24"/>
      <c r="Q1403" s="24"/>
      <c r="R1403" s="23"/>
      <c r="S1403" s="23"/>
      <c r="T1403" s="24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46"/>
      <c r="AG1403" s="23"/>
      <c r="AH1403" s="23"/>
    </row>
    <row r="1404" spans="1:34" s="156" customFormat="1" x14ac:dyDescent="0.35">
      <c r="A1404" s="23"/>
      <c r="B1404" s="23"/>
      <c r="C1404" s="23"/>
      <c r="D1404" s="23"/>
      <c r="E1404" s="23"/>
      <c r="F1404" s="23"/>
      <c r="G1404" s="23"/>
      <c r="H1404" s="23"/>
      <c r="I1404" s="23"/>
      <c r="J1404" s="24"/>
      <c r="K1404" s="24"/>
      <c r="L1404" s="79"/>
      <c r="M1404" s="91"/>
      <c r="N1404" s="89"/>
      <c r="O1404" s="89"/>
      <c r="P1404" s="24"/>
      <c r="Q1404" s="24"/>
      <c r="R1404" s="23"/>
      <c r="S1404" s="23"/>
      <c r="T1404" s="24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46"/>
      <c r="AG1404" s="23"/>
      <c r="AH1404" s="23"/>
    </row>
    <row r="1405" spans="1:34" s="156" customFormat="1" x14ac:dyDescent="0.35">
      <c r="A1405" s="23"/>
      <c r="B1405" s="23"/>
      <c r="C1405" s="23"/>
      <c r="D1405" s="23"/>
      <c r="E1405" s="23"/>
      <c r="F1405" s="23"/>
      <c r="G1405" s="23"/>
      <c r="H1405" s="23"/>
      <c r="I1405" s="23"/>
      <c r="J1405" s="24"/>
      <c r="K1405" s="24"/>
      <c r="L1405" s="79"/>
      <c r="M1405" s="91"/>
      <c r="N1405" s="89"/>
      <c r="O1405" s="89"/>
      <c r="P1405" s="24"/>
      <c r="Q1405" s="24"/>
      <c r="R1405" s="23"/>
      <c r="S1405" s="23"/>
      <c r="T1405" s="24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46"/>
      <c r="AG1405" s="23"/>
      <c r="AH1405" s="23"/>
    </row>
    <row r="1406" spans="1:34" s="156" customFormat="1" x14ac:dyDescent="0.35">
      <c r="A1406" s="23"/>
      <c r="B1406" s="23"/>
      <c r="C1406" s="23"/>
      <c r="D1406" s="23"/>
      <c r="E1406" s="23"/>
      <c r="F1406" s="23"/>
      <c r="G1406" s="23"/>
      <c r="H1406" s="23"/>
      <c r="I1406" s="23"/>
      <c r="J1406" s="24"/>
      <c r="K1406" s="24"/>
      <c r="L1406" s="79"/>
      <c r="M1406" s="91"/>
      <c r="N1406" s="89"/>
      <c r="O1406" s="89"/>
      <c r="P1406" s="24"/>
      <c r="Q1406" s="24"/>
      <c r="R1406" s="23"/>
      <c r="S1406" s="23"/>
      <c r="T1406" s="24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46"/>
      <c r="AG1406" s="23"/>
      <c r="AH1406" s="23"/>
    </row>
    <row r="1407" spans="1:34" s="156" customFormat="1" x14ac:dyDescent="0.35">
      <c r="A1407" s="23"/>
      <c r="B1407" s="23"/>
      <c r="C1407" s="23"/>
      <c r="D1407" s="23"/>
      <c r="E1407" s="23"/>
      <c r="F1407" s="23"/>
      <c r="G1407" s="23"/>
      <c r="H1407" s="23"/>
      <c r="I1407" s="23"/>
      <c r="J1407" s="24"/>
      <c r="K1407" s="24"/>
      <c r="L1407" s="79"/>
      <c r="M1407" s="91"/>
      <c r="N1407" s="89"/>
      <c r="O1407" s="89"/>
      <c r="P1407" s="24"/>
      <c r="Q1407" s="24"/>
      <c r="R1407" s="23"/>
      <c r="S1407" s="23"/>
      <c r="T1407" s="24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46"/>
      <c r="AG1407" s="23"/>
      <c r="AH1407" s="23"/>
    </row>
    <row r="1408" spans="1:34" s="156" customFormat="1" x14ac:dyDescent="0.35">
      <c r="A1408" s="23"/>
      <c r="B1408" s="23"/>
      <c r="C1408" s="23"/>
      <c r="D1408" s="23"/>
      <c r="E1408" s="23"/>
      <c r="F1408" s="23"/>
      <c r="G1408" s="23"/>
      <c r="H1408" s="23"/>
      <c r="I1408" s="23"/>
      <c r="J1408" s="24"/>
      <c r="K1408" s="24"/>
      <c r="L1408" s="79"/>
      <c r="M1408" s="91"/>
      <c r="N1408" s="89"/>
      <c r="O1408" s="89"/>
      <c r="P1408" s="24"/>
      <c r="Q1408" s="24"/>
      <c r="R1408" s="23"/>
      <c r="S1408" s="23"/>
      <c r="T1408" s="24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46"/>
      <c r="AG1408" s="23"/>
      <c r="AH1408" s="23"/>
    </row>
    <row r="1409" spans="1:34" s="156" customFormat="1" x14ac:dyDescent="0.35">
      <c r="A1409" s="23"/>
      <c r="B1409" s="23"/>
      <c r="C1409" s="23"/>
      <c r="D1409" s="23"/>
      <c r="E1409" s="23"/>
      <c r="F1409" s="23"/>
      <c r="G1409" s="23"/>
      <c r="H1409" s="23"/>
      <c r="I1409" s="23"/>
      <c r="J1409" s="24"/>
      <c r="K1409" s="24"/>
      <c r="L1409" s="79"/>
      <c r="M1409" s="91"/>
      <c r="N1409" s="89"/>
      <c r="O1409" s="89"/>
      <c r="P1409" s="24"/>
      <c r="Q1409" s="24"/>
      <c r="R1409" s="23"/>
      <c r="S1409" s="23"/>
      <c r="T1409" s="24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46"/>
      <c r="AG1409" s="23"/>
      <c r="AH1409" s="23"/>
    </row>
    <row r="1410" spans="1:34" s="156" customFormat="1" x14ac:dyDescent="0.35">
      <c r="A1410" s="23"/>
      <c r="B1410" s="23"/>
      <c r="C1410" s="23"/>
      <c r="D1410" s="23"/>
      <c r="E1410" s="23"/>
      <c r="F1410" s="23"/>
      <c r="G1410" s="23"/>
      <c r="H1410" s="23"/>
      <c r="I1410" s="23"/>
      <c r="J1410" s="24"/>
      <c r="K1410" s="24"/>
      <c r="L1410" s="79"/>
      <c r="M1410" s="91"/>
      <c r="N1410" s="89"/>
      <c r="O1410" s="89"/>
      <c r="P1410" s="24"/>
      <c r="Q1410" s="24"/>
      <c r="R1410" s="23"/>
      <c r="S1410" s="23"/>
      <c r="T1410" s="24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46"/>
      <c r="AG1410" s="23"/>
      <c r="AH1410" s="23"/>
    </row>
    <row r="1411" spans="1:34" s="156" customFormat="1" x14ac:dyDescent="0.35">
      <c r="A1411" s="23"/>
      <c r="B1411" s="23"/>
      <c r="C1411" s="23"/>
      <c r="D1411" s="23"/>
      <c r="E1411" s="23"/>
      <c r="F1411" s="23"/>
      <c r="G1411" s="23"/>
      <c r="H1411" s="23"/>
      <c r="I1411" s="23"/>
      <c r="J1411" s="24"/>
      <c r="K1411" s="24"/>
      <c r="L1411" s="79"/>
      <c r="M1411" s="91"/>
      <c r="N1411" s="89"/>
      <c r="O1411" s="89"/>
      <c r="P1411" s="24"/>
      <c r="Q1411" s="24"/>
      <c r="R1411" s="23"/>
      <c r="S1411" s="23"/>
      <c r="T1411" s="24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46"/>
      <c r="AG1411" s="23"/>
      <c r="AH1411" s="23"/>
    </row>
    <row r="1412" spans="1:34" s="156" customFormat="1" x14ac:dyDescent="0.35">
      <c r="A1412" s="23"/>
      <c r="B1412" s="23"/>
      <c r="C1412" s="23"/>
      <c r="D1412" s="23"/>
      <c r="E1412" s="23"/>
      <c r="F1412" s="23"/>
      <c r="G1412" s="23"/>
      <c r="H1412" s="23"/>
      <c r="I1412" s="23"/>
      <c r="J1412" s="24"/>
      <c r="K1412" s="24"/>
      <c r="L1412" s="79"/>
      <c r="M1412" s="91"/>
      <c r="N1412" s="89"/>
      <c r="O1412" s="89"/>
      <c r="P1412" s="24"/>
      <c r="Q1412" s="24"/>
      <c r="R1412" s="23"/>
      <c r="S1412" s="23"/>
      <c r="T1412" s="24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46"/>
      <c r="AG1412" s="23"/>
      <c r="AH1412" s="23"/>
    </row>
    <row r="1413" spans="1:34" s="156" customFormat="1" x14ac:dyDescent="0.35">
      <c r="A1413" s="23"/>
      <c r="B1413" s="23"/>
      <c r="C1413" s="23"/>
      <c r="D1413" s="23"/>
      <c r="E1413" s="23"/>
      <c r="F1413" s="23"/>
      <c r="G1413" s="23"/>
      <c r="H1413" s="23"/>
      <c r="I1413" s="23"/>
      <c r="J1413" s="24"/>
      <c r="K1413" s="24"/>
      <c r="L1413" s="79"/>
      <c r="M1413" s="91"/>
      <c r="N1413" s="89"/>
      <c r="O1413" s="89"/>
      <c r="P1413" s="24"/>
      <c r="Q1413" s="24"/>
      <c r="R1413" s="23"/>
      <c r="S1413" s="23"/>
      <c r="T1413" s="24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46"/>
      <c r="AG1413" s="23"/>
      <c r="AH1413" s="23"/>
    </row>
    <row r="1414" spans="1:34" s="156" customFormat="1" x14ac:dyDescent="0.35">
      <c r="A1414" s="23"/>
      <c r="B1414" s="23"/>
      <c r="C1414" s="23"/>
      <c r="D1414" s="23"/>
      <c r="E1414" s="23"/>
      <c r="F1414" s="23"/>
      <c r="G1414" s="23"/>
      <c r="H1414" s="23"/>
      <c r="I1414" s="23"/>
      <c r="J1414" s="24"/>
      <c r="K1414" s="24"/>
      <c r="L1414" s="79"/>
      <c r="M1414" s="91"/>
      <c r="N1414" s="89"/>
      <c r="O1414" s="89"/>
      <c r="P1414" s="24"/>
      <c r="Q1414" s="24"/>
      <c r="R1414" s="23"/>
      <c r="S1414" s="23"/>
      <c r="T1414" s="24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46"/>
      <c r="AG1414" s="23"/>
      <c r="AH1414" s="23"/>
    </row>
    <row r="1415" spans="1:34" s="156" customFormat="1" x14ac:dyDescent="0.35">
      <c r="A1415" s="23"/>
      <c r="B1415" s="23"/>
      <c r="C1415" s="23"/>
      <c r="D1415" s="23"/>
      <c r="E1415" s="23"/>
      <c r="F1415" s="23"/>
      <c r="G1415" s="23"/>
      <c r="H1415" s="23"/>
      <c r="I1415" s="23"/>
      <c r="J1415" s="24"/>
      <c r="K1415" s="24"/>
      <c r="L1415" s="79"/>
      <c r="M1415" s="91"/>
      <c r="N1415" s="89"/>
      <c r="O1415" s="89"/>
      <c r="P1415" s="24"/>
      <c r="Q1415" s="24"/>
      <c r="R1415" s="23"/>
      <c r="S1415" s="23"/>
      <c r="T1415" s="24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46"/>
      <c r="AG1415" s="23"/>
      <c r="AH1415" s="23"/>
    </row>
    <row r="1416" spans="1:34" s="156" customFormat="1" x14ac:dyDescent="0.35">
      <c r="A1416" s="23"/>
      <c r="B1416" s="23"/>
      <c r="C1416" s="23"/>
      <c r="D1416" s="23"/>
      <c r="E1416" s="23"/>
      <c r="F1416" s="23"/>
      <c r="G1416" s="23"/>
      <c r="H1416" s="23"/>
      <c r="I1416" s="23"/>
      <c r="J1416" s="24"/>
      <c r="K1416" s="24"/>
      <c r="L1416" s="79"/>
      <c r="M1416" s="91"/>
      <c r="N1416" s="89"/>
      <c r="O1416" s="89"/>
      <c r="P1416" s="24"/>
      <c r="Q1416" s="24"/>
      <c r="R1416" s="23"/>
      <c r="S1416" s="23"/>
      <c r="T1416" s="24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46"/>
      <c r="AG1416" s="23"/>
      <c r="AH1416" s="23"/>
    </row>
    <row r="1417" spans="1:34" s="156" customFormat="1" x14ac:dyDescent="0.35">
      <c r="A1417" s="23"/>
      <c r="B1417" s="23"/>
      <c r="C1417" s="23"/>
      <c r="D1417" s="23"/>
      <c r="E1417" s="23"/>
      <c r="F1417" s="23"/>
      <c r="G1417" s="23"/>
      <c r="H1417" s="23"/>
      <c r="I1417" s="23"/>
      <c r="J1417" s="24"/>
      <c r="K1417" s="24"/>
      <c r="L1417" s="79"/>
      <c r="M1417" s="91"/>
      <c r="N1417" s="89"/>
      <c r="O1417" s="89"/>
      <c r="P1417" s="24"/>
      <c r="Q1417" s="24"/>
      <c r="R1417" s="23"/>
      <c r="S1417" s="23"/>
      <c r="T1417" s="24"/>
      <c r="U1417" s="23"/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46"/>
      <c r="AG1417" s="23"/>
      <c r="AH1417" s="23"/>
    </row>
    <row r="1418" spans="1:34" s="156" customFormat="1" x14ac:dyDescent="0.35">
      <c r="A1418" s="23"/>
      <c r="B1418" s="23"/>
      <c r="C1418" s="23"/>
      <c r="D1418" s="23"/>
      <c r="E1418" s="23"/>
      <c r="F1418" s="23"/>
      <c r="G1418" s="23"/>
      <c r="H1418" s="23"/>
      <c r="I1418" s="23"/>
      <c r="J1418" s="24"/>
      <c r="K1418" s="24"/>
      <c r="L1418" s="79"/>
      <c r="M1418" s="91"/>
      <c r="N1418" s="89"/>
      <c r="O1418" s="89"/>
      <c r="P1418" s="24"/>
      <c r="Q1418" s="24"/>
      <c r="R1418" s="23"/>
      <c r="S1418" s="23"/>
      <c r="T1418" s="24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46"/>
      <c r="AG1418" s="23"/>
      <c r="AH1418" s="23"/>
    </row>
    <row r="1419" spans="1:34" s="156" customFormat="1" x14ac:dyDescent="0.35">
      <c r="A1419" s="23"/>
      <c r="B1419" s="23"/>
      <c r="C1419" s="23"/>
      <c r="D1419" s="23"/>
      <c r="E1419" s="23"/>
      <c r="F1419" s="23"/>
      <c r="G1419" s="23"/>
      <c r="H1419" s="23"/>
      <c r="I1419" s="23"/>
      <c r="J1419" s="24"/>
      <c r="K1419" s="24"/>
      <c r="L1419" s="79"/>
      <c r="M1419" s="91"/>
      <c r="N1419" s="89"/>
      <c r="O1419" s="89"/>
      <c r="P1419" s="24"/>
      <c r="Q1419" s="24"/>
      <c r="R1419" s="23"/>
      <c r="S1419" s="23"/>
      <c r="T1419" s="24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46"/>
      <c r="AG1419" s="23"/>
      <c r="AH1419" s="23"/>
    </row>
    <row r="1420" spans="1:34" s="156" customFormat="1" x14ac:dyDescent="0.35">
      <c r="A1420" s="23"/>
      <c r="B1420" s="23"/>
      <c r="C1420" s="23"/>
      <c r="D1420" s="23"/>
      <c r="E1420" s="23"/>
      <c r="F1420" s="23"/>
      <c r="G1420" s="23"/>
      <c r="H1420" s="23"/>
      <c r="I1420" s="23"/>
      <c r="J1420" s="24"/>
      <c r="K1420" s="24"/>
      <c r="L1420" s="79"/>
      <c r="M1420" s="91"/>
      <c r="N1420" s="89"/>
      <c r="O1420" s="89"/>
      <c r="P1420" s="24"/>
      <c r="Q1420" s="24"/>
      <c r="R1420" s="23"/>
      <c r="S1420" s="23"/>
      <c r="T1420" s="24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46"/>
      <c r="AG1420" s="23"/>
      <c r="AH1420" s="23"/>
    </row>
    <row r="1421" spans="1:34" s="156" customFormat="1" x14ac:dyDescent="0.35">
      <c r="A1421" s="23"/>
      <c r="B1421" s="23"/>
      <c r="C1421" s="23"/>
      <c r="D1421" s="23"/>
      <c r="E1421" s="23"/>
      <c r="F1421" s="23"/>
      <c r="G1421" s="23"/>
      <c r="H1421" s="23"/>
      <c r="I1421" s="23"/>
      <c r="J1421" s="24"/>
      <c r="K1421" s="24"/>
      <c r="L1421" s="79"/>
      <c r="M1421" s="91"/>
      <c r="N1421" s="89"/>
      <c r="O1421" s="89"/>
      <c r="P1421" s="24"/>
      <c r="Q1421" s="24"/>
      <c r="R1421" s="23"/>
      <c r="S1421" s="23"/>
      <c r="T1421" s="24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46"/>
      <c r="AG1421" s="23"/>
      <c r="AH1421" s="23"/>
    </row>
    <row r="1422" spans="1:34" s="156" customFormat="1" x14ac:dyDescent="0.35">
      <c r="A1422" s="23"/>
      <c r="B1422" s="23"/>
      <c r="C1422" s="23"/>
      <c r="D1422" s="23"/>
      <c r="E1422" s="23"/>
      <c r="F1422" s="23"/>
      <c r="G1422" s="23"/>
      <c r="H1422" s="23"/>
      <c r="I1422" s="23"/>
      <c r="J1422" s="24"/>
      <c r="K1422" s="24"/>
      <c r="L1422" s="79"/>
      <c r="M1422" s="91"/>
      <c r="N1422" s="89"/>
      <c r="O1422" s="89"/>
      <c r="P1422" s="24"/>
      <c r="Q1422" s="24"/>
      <c r="R1422" s="23"/>
      <c r="S1422" s="23"/>
      <c r="T1422" s="24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46"/>
      <c r="AG1422" s="23"/>
      <c r="AH1422" s="23"/>
    </row>
    <row r="1423" spans="1:34" s="156" customFormat="1" x14ac:dyDescent="0.35">
      <c r="A1423" s="23"/>
      <c r="B1423" s="23"/>
      <c r="C1423" s="23"/>
      <c r="D1423" s="23"/>
      <c r="E1423" s="23"/>
      <c r="F1423" s="23"/>
      <c r="G1423" s="23"/>
      <c r="H1423" s="23"/>
      <c r="I1423" s="23"/>
      <c r="J1423" s="24"/>
      <c r="K1423" s="24"/>
      <c r="L1423" s="79"/>
      <c r="M1423" s="91"/>
      <c r="N1423" s="89"/>
      <c r="O1423" s="89"/>
      <c r="P1423" s="24"/>
      <c r="Q1423" s="24"/>
      <c r="R1423" s="23"/>
      <c r="S1423" s="23"/>
      <c r="T1423" s="24"/>
      <c r="U1423" s="23"/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46"/>
      <c r="AG1423" s="23"/>
      <c r="AH1423" s="23"/>
    </row>
    <row r="1424" spans="1:34" s="156" customFormat="1" x14ac:dyDescent="0.35">
      <c r="A1424" s="23"/>
      <c r="B1424" s="23"/>
      <c r="C1424" s="23"/>
      <c r="D1424" s="23"/>
      <c r="E1424" s="23"/>
      <c r="F1424" s="23"/>
      <c r="G1424" s="23"/>
      <c r="H1424" s="23"/>
      <c r="I1424" s="23"/>
      <c r="J1424" s="24"/>
      <c r="K1424" s="24"/>
      <c r="L1424" s="79"/>
      <c r="M1424" s="91"/>
      <c r="N1424" s="89"/>
      <c r="O1424" s="89"/>
      <c r="P1424" s="24"/>
      <c r="Q1424" s="24"/>
      <c r="R1424" s="23"/>
      <c r="S1424" s="23"/>
      <c r="T1424" s="24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46"/>
      <c r="AG1424" s="23"/>
      <c r="AH1424" s="23"/>
    </row>
    <row r="1425" spans="1:34" s="156" customFormat="1" x14ac:dyDescent="0.35">
      <c r="A1425" s="23"/>
      <c r="B1425" s="23"/>
      <c r="C1425" s="23"/>
      <c r="D1425" s="23"/>
      <c r="E1425" s="23"/>
      <c r="F1425" s="23"/>
      <c r="G1425" s="23"/>
      <c r="H1425" s="23"/>
      <c r="I1425" s="23"/>
      <c r="J1425" s="24"/>
      <c r="K1425" s="24"/>
      <c r="L1425" s="79"/>
      <c r="M1425" s="91"/>
      <c r="N1425" s="89"/>
      <c r="O1425" s="89"/>
      <c r="P1425" s="24"/>
      <c r="Q1425" s="24"/>
      <c r="R1425" s="23"/>
      <c r="S1425" s="23"/>
      <c r="T1425" s="24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46"/>
      <c r="AG1425" s="23"/>
      <c r="AH1425" s="23"/>
    </row>
    <row r="1426" spans="1:34" s="156" customFormat="1" x14ac:dyDescent="0.35">
      <c r="A1426" s="23"/>
      <c r="B1426" s="23"/>
      <c r="C1426" s="23"/>
      <c r="D1426" s="23"/>
      <c r="E1426" s="23"/>
      <c r="F1426" s="23"/>
      <c r="G1426" s="23"/>
      <c r="H1426" s="23"/>
      <c r="I1426" s="23"/>
      <c r="J1426" s="24"/>
      <c r="K1426" s="24"/>
      <c r="L1426" s="79"/>
      <c r="M1426" s="91"/>
      <c r="N1426" s="89"/>
      <c r="O1426" s="89"/>
      <c r="P1426" s="24"/>
      <c r="Q1426" s="24"/>
      <c r="R1426" s="23"/>
      <c r="S1426" s="23"/>
      <c r="T1426" s="24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46"/>
      <c r="AG1426" s="23"/>
      <c r="AH1426" s="23"/>
    </row>
    <row r="1427" spans="1:34" s="156" customFormat="1" x14ac:dyDescent="0.35">
      <c r="A1427" s="23"/>
      <c r="B1427" s="23"/>
      <c r="C1427" s="23"/>
      <c r="D1427" s="23"/>
      <c r="E1427" s="23"/>
      <c r="F1427" s="23"/>
      <c r="G1427" s="23"/>
      <c r="H1427" s="23"/>
      <c r="I1427" s="23"/>
      <c r="J1427" s="24"/>
      <c r="K1427" s="24"/>
      <c r="L1427" s="79"/>
      <c r="M1427" s="91"/>
      <c r="N1427" s="89"/>
      <c r="O1427" s="89"/>
      <c r="P1427" s="24"/>
      <c r="Q1427" s="24"/>
      <c r="R1427" s="23"/>
      <c r="S1427" s="23"/>
      <c r="T1427" s="24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46"/>
      <c r="AG1427" s="23"/>
      <c r="AH1427" s="23"/>
    </row>
    <row r="1428" spans="1:34" s="156" customFormat="1" x14ac:dyDescent="0.35">
      <c r="A1428" s="23"/>
      <c r="B1428" s="23"/>
      <c r="C1428" s="23"/>
      <c r="D1428" s="23"/>
      <c r="E1428" s="23"/>
      <c r="F1428" s="23"/>
      <c r="G1428" s="23"/>
      <c r="H1428" s="23"/>
      <c r="I1428" s="23"/>
      <c r="J1428" s="24"/>
      <c r="K1428" s="24"/>
      <c r="L1428" s="79"/>
      <c r="M1428" s="91"/>
      <c r="N1428" s="89"/>
      <c r="O1428" s="89"/>
      <c r="P1428" s="24"/>
      <c r="Q1428" s="24"/>
      <c r="R1428" s="23"/>
      <c r="S1428" s="23"/>
      <c r="T1428" s="24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46"/>
      <c r="AG1428" s="23"/>
      <c r="AH1428" s="23"/>
    </row>
    <row r="1429" spans="1:34" s="156" customFormat="1" x14ac:dyDescent="0.35">
      <c r="A1429" s="23"/>
      <c r="B1429" s="23"/>
      <c r="C1429" s="23"/>
      <c r="D1429" s="23"/>
      <c r="E1429" s="23"/>
      <c r="F1429" s="23"/>
      <c r="G1429" s="23"/>
      <c r="H1429" s="23"/>
      <c r="I1429" s="23"/>
      <c r="J1429" s="24"/>
      <c r="K1429" s="24"/>
      <c r="L1429" s="79"/>
      <c r="M1429" s="91"/>
      <c r="N1429" s="89"/>
      <c r="O1429" s="89"/>
      <c r="P1429" s="24"/>
      <c r="Q1429" s="24"/>
      <c r="R1429" s="23"/>
      <c r="S1429" s="23"/>
      <c r="T1429" s="24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46"/>
      <c r="AG1429" s="23"/>
      <c r="AH1429" s="23"/>
    </row>
    <row r="1430" spans="1:34" s="156" customFormat="1" x14ac:dyDescent="0.35">
      <c r="A1430" s="23"/>
      <c r="B1430" s="23"/>
      <c r="C1430" s="23"/>
      <c r="D1430" s="23"/>
      <c r="E1430" s="23"/>
      <c r="F1430" s="23"/>
      <c r="G1430" s="23"/>
      <c r="H1430" s="23"/>
      <c r="I1430" s="23"/>
      <c r="J1430" s="24"/>
      <c r="K1430" s="24"/>
      <c r="L1430" s="79"/>
      <c r="M1430" s="91"/>
      <c r="N1430" s="89"/>
      <c r="O1430" s="89"/>
      <c r="P1430" s="24"/>
      <c r="Q1430" s="24"/>
      <c r="R1430" s="23"/>
      <c r="S1430" s="23"/>
      <c r="T1430" s="24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46"/>
      <c r="AG1430" s="23"/>
      <c r="AH1430" s="23"/>
    </row>
    <row r="1431" spans="1:34" s="156" customFormat="1" x14ac:dyDescent="0.35">
      <c r="A1431" s="23"/>
      <c r="B1431" s="23"/>
      <c r="C1431" s="23"/>
      <c r="D1431" s="23"/>
      <c r="E1431" s="23"/>
      <c r="F1431" s="23"/>
      <c r="G1431" s="23"/>
      <c r="H1431" s="23"/>
      <c r="I1431" s="23"/>
      <c r="J1431" s="24"/>
      <c r="K1431" s="24"/>
      <c r="L1431" s="79"/>
      <c r="M1431" s="91"/>
      <c r="N1431" s="89"/>
      <c r="O1431" s="89"/>
      <c r="P1431" s="24"/>
      <c r="Q1431" s="24"/>
      <c r="R1431" s="23"/>
      <c r="S1431" s="23"/>
      <c r="T1431" s="24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46"/>
      <c r="AG1431" s="23"/>
      <c r="AH1431" s="23"/>
    </row>
    <row r="1432" spans="1:34" s="156" customFormat="1" x14ac:dyDescent="0.35">
      <c r="A1432" s="23"/>
      <c r="B1432" s="23"/>
      <c r="C1432" s="23"/>
      <c r="D1432" s="23"/>
      <c r="E1432" s="23"/>
      <c r="F1432" s="23"/>
      <c r="G1432" s="23"/>
      <c r="H1432" s="23"/>
      <c r="I1432" s="23"/>
      <c r="J1432" s="24"/>
      <c r="K1432" s="24"/>
      <c r="L1432" s="79"/>
      <c r="M1432" s="91"/>
      <c r="N1432" s="89"/>
      <c r="O1432" s="89"/>
      <c r="P1432" s="24"/>
      <c r="Q1432" s="24"/>
      <c r="R1432" s="23"/>
      <c r="S1432" s="23"/>
      <c r="T1432" s="24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46"/>
      <c r="AG1432" s="23"/>
      <c r="AH1432" s="23"/>
    </row>
    <row r="1433" spans="1:34" s="156" customFormat="1" x14ac:dyDescent="0.35">
      <c r="A1433" s="23"/>
      <c r="B1433" s="23"/>
      <c r="C1433" s="23"/>
      <c r="D1433" s="23"/>
      <c r="E1433" s="23"/>
      <c r="F1433" s="23"/>
      <c r="G1433" s="23"/>
      <c r="H1433" s="23"/>
      <c r="I1433" s="23"/>
      <c r="J1433" s="24"/>
      <c r="K1433" s="24"/>
      <c r="L1433" s="79"/>
      <c r="M1433" s="91"/>
      <c r="N1433" s="89"/>
      <c r="O1433" s="89"/>
      <c r="P1433" s="24"/>
      <c r="Q1433" s="24"/>
      <c r="R1433" s="23"/>
      <c r="S1433" s="23"/>
      <c r="T1433" s="24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46"/>
      <c r="AG1433" s="23"/>
      <c r="AH1433" s="23"/>
    </row>
    <row r="1434" spans="1:34" s="156" customFormat="1" x14ac:dyDescent="0.35">
      <c r="A1434" s="23"/>
      <c r="B1434" s="23"/>
      <c r="C1434" s="23"/>
      <c r="D1434" s="23"/>
      <c r="E1434" s="23"/>
      <c r="F1434" s="23"/>
      <c r="G1434" s="23"/>
      <c r="H1434" s="23"/>
      <c r="I1434" s="23"/>
      <c r="J1434" s="24"/>
      <c r="K1434" s="24"/>
      <c r="L1434" s="79"/>
      <c r="M1434" s="91"/>
      <c r="N1434" s="89"/>
      <c r="O1434" s="89"/>
      <c r="P1434" s="24"/>
      <c r="Q1434" s="24"/>
      <c r="R1434" s="23"/>
      <c r="S1434" s="23"/>
      <c r="T1434" s="24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46"/>
      <c r="AG1434" s="23"/>
      <c r="AH1434" s="23"/>
    </row>
    <row r="1435" spans="1:34" s="156" customFormat="1" x14ac:dyDescent="0.35">
      <c r="A1435" s="23"/>
      <c r="B1435" s="23"/>
      <c r="C1435" s="23"/>
      <c r="D1435" s="23"/>
      <c r="E1435" s="23"/>
      <c r="F1435" s="23"/>
      <c r="G1435" s="23"/>
      <c r="H1435" s="23"/>
      <c r="I1435" s="23"/>
      <c r="J1435" s="24"/>
      <c r="K1435" s="24"/>
      <c r="L1435" s="79"/>
      <c r="M1435" s="91"/>
      <c r="N1435" s="89"/>
      <c r="O1435" s="89"/>
      <c r="P1435" s="24"/>
      <c r="Q1435" s="24"/>
      <c r="R1435" s="23"/>
      <c r="S1435" s="23"/>
      <c r="T1435" s="24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46"/>
      <c r="AG1435" s="23"/>
      <c r="AH1435" s="23"/>
    </row>
    <row r="1436" spans="1:34" s="156" customFormat="1" x14ac:dyDescent="0.35">
      <c r="A1436" s="23"/>
      <c r="B1436" s="23"/>
      <c r="C1436" s="23"/>
      <c r="D1436" s="23"/>
      <c r="E1436" s="23"/>
      <c r="F1436" s="23"/>
      <c r="G1436" s="23"/>
      <c r="H1436" s="23"/>
      <c r="I1436" s="23"/>
      <c r="J1436" s="24"/>
      <c r="K1436" s="24"/>
      <c r="L1436" s="79"/>
      <c r="M1436" s="91"/>
      <c r="N1436" s="89"/>
      <c r="O1436" s="89"/>
      <c r="P1436" s="24"/>
      <c r="Q1436" s="24"/>
      <c r="R1436" s="23"/>
      <c r="S1436" s="23"/>
      <c r="T1436" s="24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46"/>
      <c r="AG1436" s="23"/>
      <c r="AH1436" s="23"/>
    </row>
    <row r="1437" spans="1:34" s="156" customFormat="1" x14ac:dyDescent="0.35">
      <c r="A1437" s="23"/>
      <c r="B1437" s="23"/>
      <c r="C1437" s="23"/>
      <c r="D1437" s="23"/>
      <c r="E1437" s="23"/>
      <c r="F1437" s="23"/>
      <c r="G1437" s="23"/>
      <c r="H1437" s="23"/>
      <c r="I1437" s="23"/>
      <c r="J1437" s="24"/>
      <c r="K1437" s="24"/>
      <c r="L1437" s="79"/>
      <c r="M1437" s="91"/>
      <c r="N1437" s="89"/>
      <c r="O1437" s="89"/>
      <c r="P1437" s="24"/>
      <c r="Q1437" s="24"/>
      <c r="R1437" s="23"/>
      <c r="S1437" s="23"/>
      <c r="T1437" s="24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46"/>
      <c r="AG1437" s="23"/>
      <c r="AH1437" s="23"/>
    </row>
    <row r="1438" spans="1:34" s="156" customFormat="1" x14ac:dyDescent="0.35">
      <c r="A1438" s="23"/>
      <c r="B1438" s="23"/>
      <c r="C1438" s="23"/>
      <c r="D1438" s="23"/>
      <c r="E1438" s="23"/>
      <c r="F1438" s="23"/>
      <c r="G1438" s="23"/>
      <c r="H1438" s="23"/>
      <c r="I1438" s="23"/>
      <c r="J1438" s="24"/>
      <c r="K1438" s="24"/>
      <c r="L1438" s="79"/>
      <c r="M1438" s="91"/>
      <c r="N1438" s="89"/>
      <c r="O1438" s="89"/>
      <c r="P1438" s="24"/>
      <c r="Q1438" s="24"/>
      <c r="R1438" s="23"/>
      <c r="S1438" s="23"/>
      <c r="T1438" s="24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46"/>
      <c r="AG1438" s="23"/>
      <c r="AH1438" s="23"/>
    </row>
    <row r="1439" spans="1:34" s="156" customFormat="1" x14ac:dyDescent="0.35">
      <c r="A1439" s="23"/>
      <c r="B1439" s="23"/>
      <c r="C1439" s="23"/>
      <c r="D1439" s="23"/>
      <c r="E1439" s="23"/>
      <c r="F1439" s="23"/>
      <c r="G1439" s="23"/>
      <c r="H1439" s="23"/>
      <c r="I1439" s="23"/>
      <c r="J1439" s="24"/>
      <c r="K1439" s="24"/>
      <c r="L1439" s="79"/>
      <c r="M1439" s="91"/>
      <c r="N1439" s="89"/>
      <c r="O1439" s="89"/>
      <c r="P1439" s="24"/>
      <c r="Q1439" s="24"/>
      <c r="R1439" s="23"/>
      <c r="S1439" s="23"/>
      <c r="T1439" s="24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46"/>
      <c r="AG1439" s="23"/>
      <c r="AH1439" s="23"/>
    </row>
    <row r="1440" spans="1:34" s="156" customFormat="1" x14ac:dyDescent="0.35">
      <c r="A1440" s="23"/>
      <c r="B1440" s="23"/>
      <c r="C1440" s="23"/>
      <c r="D1440" s="23"/>
      <c r="E1440" s="23"/>
      <c r="F1440" s="23"/>
      <c r="G1440" s="23"/>
      <c r="H1440" s="23"/>
      <c r="I1440" s="23"/>
      <c r="J1440" s="24"/>
      <c r="K1440" s="24"/>
      <c r="L1440" s="79"/>
      <c r="M1440" s="91"/>
      <c r="N1440" s="89"/>
      <c r="O1440" s="89"/>
      <c r="P1440" s="24"/>
      <c r="Q1440" s="24"/>
      <c r="R1440" s="23"/>
      <c r="S1440" s="23"/>
      <c r="T1440" s="24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46"/>
      <c r="AG1440" s="23"/>
      <c r="AH1440" s="23"/>
    </row>
    <row r="1441" spans="1:34" s="156" customFormat="1" x14ac:dyDescent="0.35">
      <c r="A1441" s="23"/>
      <c r="B1441" s="23"/>
      <c r="C1441" s="23"/>
      <c r="D1441" s="23"/>
      <c r="E1441" s="23"/>
      <c r="F1441" s="23"/>
      <c r="G1441" s="23"/>
      <c r="H1441" s="23"/>
      <c r="I1441" s="23"/>
      <c r="J1441" s="24"/>
      <c r="K1441" s="24"/>
      <c r="L1441" s="79"/>
      <c r="M1441" s="91"/>
      <c r="N1441" s="89"/>
      <c r="O1441" s="89"/>
      <c r="P1441" s="24"/>
      <c r="Q1441" s="24"/>
      <c r="R1441" s="23"/>
      <c r="S1441" s="23"/>
      <c r="T1441" s="24"/>
      <c r="U1441" s="23"/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46"/>
      <c r="AG1441" s="23"/>
      <c r="AH1441" s="23"/>
    </row>
    <row r="1442" spans="1:34" s="156" customFormat="1" x14ac:dyDescent="0.35">
      <c r="A1442" s="23"/>
      <c r="B1442" s="23"/>
      <c r="C1442" s="23"/>
      <c r="D1442" s="23"/>
      <c r="E1442" s="23"/>
      <c r="F1442" s="23"/>
      <c r="G1442" s="23"/>
      <c r="H1442" s="23"/>
      <c r="I1442" s="23"/>
      <c r="J1442" s="24"/>
      <c r="K1442" s="24"/>
      <c r="L1442" s="79"/>
      <c r="M1442" s="91"/>
      <c r="N1442" s="89"/>
      <c r="O1442" s="89"/>
      <c r="P1442" s="24"/>
      <c r="Q1442" s="24"/>
      <c r="R1442" s="23"/>
      <c r="S1442" s="23"/>
      <c r="T1442" s="24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46"/>
      <c r="AG1442" s="23"/>
      <c r="AH1442" s="23"/>
    </row>
    <row r="1443" spans="1:34" s="156" customFormat="1" x14ac:dyDescent="0.35">
      <c r="A1443" s="23"/>
      <c r="B1443" s="23"/>
      <c r="C1443" s="23"/>
      <c r="D1443" s="23"/>
      <c r="E1443" s="23"/>
      <c r="F1443" s="23"/>
      <c r="G1443" s="23"/>
      <c r="H1443" s="23"/>
      <c r="I1443" s="23"/>
      <c r="J1443" s="24"/>
      <c r="K1443" s="24"/>
      <c r="L1443" s="79"/>
      <c r="M1443" s="91"/>
      <c r="N1443" s="89"/>
      <c r="O1443" s="89"/>
      <c r="P1443" s="24"/>
      <c r="Q1443" s="24"/>
      <c r="R1443" s="23"/>
      <c r="S1443" s="23"/>
      <c r="T1443" s="24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46"/>
      <c r="AG1443" s="23"/>
      <c r="AH1443" s="23"/>
    </row>
    <row r="1444" spans="1:34" s="156" customFormat="1" x14ac:dyDescent="0.35">
      <c r="A1444" s="23"/>
      <c r="B1444" s="23"/>
      <c r="C1444" s="23"/>
      <c r="D1444" s="23"/>
      <c r="E1444" s="23"/>
      <c r="F1444" s="23"/>
      <c r="G1444" s="23"/>
      <c r="H1444" s="23"/>
      <c r="I1444" s="23"/>
      <c r="J1444" s="24"/>
      <c r="K1444" s="24"/>
      <c r="L1444" s="79"/>
      <c r="M1444" s="91"/>
      <c r="N1444" s="89"/>
      <c r="O1444" s="89"/>
      <c r="P1444" s="24"/>
      <c r="Q1444" s="24"/>
      <c r="R1444" s="23"/>
      <c r="S1444" s="23"/>
      <c r="T1444" s="24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46"/>
      <c r="AG1444" s="23"/>
      <c r="AH1444" s="23"/>
    </row>
    <row r="1445" spans="1:34" s="156" customFormat="1" x14ac:dyDescent="0.35">
      <c r="A1445" s="23"/>
      <c r="B1445" s="23"/>
      <c r="C1445" s="23"/>
      <c r="D1445" s="23"/>
      <c r="E1445" s="23"/>
      <c r="F1445" s="23"/>
      <c r="G1445" s="23"/>
      <c r="H1445" s="23"/>
      <c r="I1445" s="23"/>
      <c r="J1445" s="24"/>
      <c r="K1445" s="24"/>
      <c r="L1445" s="79"/>
      <c r="M1445" s="91"/>
      <c r="N1445" s="89"/>
      <c r="O1445" s="89"/>
      <c r="P1445" s="24"/>
      <c r="Q1445" s="24"/>
      <c r="R1445" s="23"/>
      <c r="S1445" s="23"/>
      <c r="T1445" s="24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46"/>
      <c r="AG1445" s="23"/>
      <c r="AH1445" s="23"/>
    </row>
    <row r="1446" spans="1:34" s="156" customFormat="1" x14ac:dyDescent="0.35">
      <c r="A1446" s="23"/>
      <c r="B1446" s="23"/>
      <c r="C1446" s="23"/>
      <c r="D1446" s="23"/>
      <c r="E1446" s="23"/>
      <c r="F1446" s="23"/>
      <c r="G1446" s="23"/>
      <c r="H1446" s="23"/>
      <c r="I1446" s="23"/>
      <c r="J1446" s="24"/>
      <c r="K1446" s="24"/>
      <c r="L1446" s="79"/>
      <c r="M1446" s="91"/>
      <c r="N1446" s="89"/>
      <c r="O1446" s="89"/>
      <c r="P1446" s="24"/>
      <c r="Q1446" s="24"/>
      <c r="R1446" s="23"/>
      <c r="S1446" s="23"/>
      <c r="T1446" s="24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46"/>
      <c r="AG1446" s="23"/>
      <c r="AH1446" s="23"/>
    </row>
    <row r="1447" spans="1:34" s="156" customFormat="1" x14ac:dyDescent="0.35">
      <c r="A1447" s="23"/>
      <c r="B1447" s="23"/>
      <c r="C1447" s="23"/>
      <c r="D1447" s="23"/>
      <c r="E1447" s="23"/>
      <c r="F1447" s="23"/>
      <c r="G1447" s="23"/>
      <c r="H1447" s="23"/>
      <c r="I1447" s="23"/>
      <c r="J1447" s="24"/>
      <c r="K1447" s="24"/>
      <c r="L1447" s="79"/>
      <c r="M1447" s="91"/>
      <c r="N1447" s="89"/>
      <c r="O1447" s="89"/>
      <c r="P1447" s="24"/>
      <c r="Q1447" s="24"/>
      <c r="R1447" s="23"/>
      <c r="S1447" s="23"/>
      <c r="T1447" s="24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46"/>
      <c r="AG1447" s="23"/>
      <c r="AH1447" s="23"/>
    </row>
    <row r="1448" spans="1:34" s="156" customFormat="1" x14ac:dyDescent="0.35">
      <c r="A1448" s="23"/>
      <c r="B1448" s="23"/>
      <c r="C1448" s="23"/>
      <c r="D1448" s="23"/>
      <c r="E1448" s="23"/>
      <c r="F1448" s="23"/>
      <c r="G1448" s="23"/>
      <c r="H1448" s="23"/>
      <c r="I1448" s="23"/>
      <c r="J1448" s="24"/>
      <c r="K1448" s="24"/>
      <c r="L1448" s="79"/>
      <c r="M1448" s="91"/>
      <c r="N1448" s="89"/>
      <c r="O1448" s="89"/>
      <c r="P1448" s="24"/>
      <c r="Q1448" s="24"/>
      <c r="R1448" s="23"/>
      <c r="S1448" s="23"/>
      <c r="T1448" s="24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46"/>
      <c r="AG1448" s="23"/>
      <c r="AH1448" s="23"/>
    </row>
    <row r="1449" spans="1:34" s="156" customFormat="1" x14ac:dyDescent="0.35">
      <c r="A1449" s="23"/>
      <c r="B1449" s="23"/>
      <c r="C1449" s="23"/>
      <c r="D1449" s="23"/>
      <c r="E1449" s="23"/>
      <c r="F1449" s="23"/>
      <c r="G1449" s="23"/>
      <c r="H1449" s="23"/>
      <c r="I1449" s="23"/>
      <c r="J1449" s="24"/>
      <c r="K1449" s="24"/>
      <c r="L1449" s="79"/>
      <c r="M1449" s="91"/>
      <c r="N1449" s="89"/>
      <c r="O1449" s="89"/>
      <c r="P1449" s="24"/>
      <c r="Q1449" s="24"/>
      <c r="R1449" s="23"/>
      <c r="S1449" s="23"/>
      <c r="T1449" s="24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46"/>
      <c r="AG1449" s="23"/>
      <c r="AH1449" s="23"/>
    </row>
    <row r="1450" spans="1:34" s="156" customFormat="1" x14ac:dyDescent="0.35">
      <c r="A1450" s="23"/>
      <c r="B1450" s="23"/>
      <c r="C1450" s="23"/>
      <c r="D1450" s="23"/>
      <c r="E1450" s="23"/>
      <c r="F1450" s="23"/>
      <c r="G1450" s="23"/>
      <c r="H1450" s="23"/>
      <c r="I1450" s="23"/>
      <c r="J1450" s="24"/>
      <c r="K1450" s="24"/>
      <c r="L1450" s="79"/>
      <c r="M1450" s="91"/>
      <c r="N1450" s="89"/>
      <c r="O1450" s="89"/>
      <c r="P1450" s="24"/>
      <c r="Q1450" s="24"/>
      <c r="R1450" s="23"/>
      <c r="S1450" s="23"/>
      <c r="T1450" s="24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46"/>
      <c r="AG1450" s="23"/>
      <c r="AH1450" s="23"/>
    </row>
    <row r="1451" spans="1:34" s="156" customFormat="1" x14ac:dyDescent="0.35">
      <c r="A1451" s="23"/>
      <c r="B1451" s="23"/>
      <c r="C1451" s="23"/>
      <c r="D1451" s="23"/>
      <c r="E1451" s="23"/>
      <c r="F1451" s="23"/>
      <c r="G1451" s="23"/>
      <c r="H1451" s="23"/>
      <c r="I1451" s="23"/>
      <c r="J1451" s="24"/>
      <c r="K1451" s="24"/>
      <c r="L1451" s="79"/>
      <c r="M1451" s="91"/>
      <c r="N1451" s="89"/>
      <c r="O1451" s="89"/>
      <c r="P1451" s="24"/>
      <c r="Q1451" s="24"/>
      <c r="R1451" s="23"/>
      <c r="S1451" s="23"/>
      <c r="T1451" s="24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46"/>
      <c r="AG1451" s="23"/>
      <c r="AH1451" s="23"/>
    </row>
    <row r="1452" spans="1:34" s="156" customFormat="1" x14ac:dyDescent="0.35">
      <c r="A1452" s="23"/>
      <c r="B1452" s="23"/>
      <c r="C1452" s="23"/>
      <c r="D1452" s="23"/>
      <c r="E1452" s="23"/>
      <c r="F1452" s="23"/>
      <c r="G1452" s="23"/>
      <c r="H1452" s="23"/>
      <c r="I1452" s="23"/>
      <c r="J1452" s="24"/>
      <c r="K1452" s="24"/>
      <c r="L1452" s="79"/>
      <c r="M1452" s="91"/>
      <c r="N1452" s="89"/>
      <c r="O1452" s="89"/>
      <c r="P1452" s="24"/>
      <c r="Q1452" s="24"/>
      <c r="R1452" s="23"/>
      <c r="S1452" s="23"/>
      <c r="T1452" s="24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46"/>
      <c r="AG1452" s="23"/>
      <c r="AH1452" s="23"/>
    </row>
    <row r="1453" spans="1:34" s="156" customFormat="1" x14ac:dyDescent="0.35">
      <c r="A1453" s="23"/>
      <c r="B1453" s="23"/>
      <c r="C1453" s="23"/>
      <c r="D1453" s="23"/>
      <c r="E1453" s="23"/>
      <c r="F1453" s="23"/>
      <c r="G1453" s="23"/>
      <c r="H1453" s="23"/>
      <c r="I1453" s="23"/>
      <c r="J1453" s="24"/>
      <c r="K1453" s="24"/>
      <c r="L1453" s="79"/>
      <c r="M1453" s="91"/>
      <c r="N1453" s="89"/>
      <c r="O1453" s="89"/>
      <c r="P1453" s="24"/>
      <c r="Q1453" s="24"/>
      <c r="R1453" s="23"/>
      <c r="S1453" s="23"/>
      <c r="T1453" s="24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46"/>
      <c r="AG1453" s="23"/>
      <c r="AH1453" s="23"/>
    </row>
    <row r="1454" spans="1:34" s="156" customFormat="1" x14ac:dyDescent="0.35">
      <c r="A1454" s="23"/>
      <c r="B1454" s="23"/>
      <c r="C1454" s="23"/>
      <c r="D1454" s="23"/>
      <c r="E1454" s="23"/>
      <c r="F1454" s="23"/>
      <c r="G1454" s="23"/>
      <c r="H1454" s="23"/>
      <c r="I1454" s="23"/>
      <c r="J1454" s="24"/>
      <c r="K1454" s="24"/>
      <c r="L1454" s="79"/>
      <c r="M1454" s="91"/>
      <c r="N1454" s="89"/>
      <c r="O1454" s="89"/>
      <c r="P1454" s="24"/>
      <c r="Q1454" s="24"/>
      <c r="R1454" s="23"/>
      <c r="S1454" s="23"/>
      <c r="T1454" s="24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46"/>
      <c r="AG1454" s="23"/>
      <c r="AH1454" s="23"/>
    </row>
    <row r="1455" spans="1:34" s="156" customFormat="1" x14ac:dyDescent="0.35">
      <c r="A1455" s="23"/>
      <c r="B1455" s="23"/>
      <c r="C1455" s="23"/>
      <c r="D1455" s="23"/>
      <c r="E1455" s="23"/>
      <c r="F1455" s="23"/>
      <c r="G1455" s="23"/>
      <c r="H1455" s="23"/>
      <c r="I1455" s="23"/>
      <c r="J1455" s="24"/>
      <c r="K1455" s="24"/>
      <c r="L1455" s="79"/>
      <c r="M1455" s="91"/>
      <c r="N1455" s="89"/>
      <c r="O1455" s="89"/>
      <c r="P1455" s="24"/>
      <c r="Q1455" s="24"/>
      <c r="R1455" s="23"/>
      <c r="S1455" s="23"/>
      <c r="T1455" s="24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46"/>
      <c r="AG1455" s="23"/>
      <c r="AH1455" s="23"/>
    </row>
    <row r="1456" spans="1:34" s="156" customFormat="1" x14ac:dyDescent="0.35">
      <c r="A1456" s="23"/>
      <c r="B1456" s="23"/>
      <c r="C1456" s="23"/>
      <c r="D1456" s="23"/>
      <c r="E1456" s="23"/>
      <c r="F1456" s="23"/>
      <c r="G1456" s="23"/>
      <c r="H1456" s="23"/>
      <c r="I1456" s="23"/>
      <c r="J1456" s="24"/>
      <c r="K1456" s="24"/>
      <c r="L1456" s="79"/>
      <c r="M1456" s="91"/>
      <c r="N1456" s="89"/>
      <c r="O1456" s="89"/>
      <c r="P1456" s="24"/>
      <c r="Q1456" s="24"/>
      <c r="R1456" s="23"/>
      <c r="S1456" s="23"/>
      <c r="T1456" s="24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46"/>
      <c r="AG1456" s="23"/>
      <c r="AH1456" s="23"/>
    </row>
    <row r="1457" spans="1:34" s="156" customFormat="1" x14ac:dyDescent="0.35">
      <c r="A1457" s="23"/>
      <c r="B1457" s="23"/>
      <c r="C1457" s="23"/>
      <c r="D1457" s="23"/>
      <c r="E1457" s="23"/>
      <c r="F1457" s="23"/>
      <c r="G1457" s="23"/>
      <c r="H1457" s="23"/>
      <c r="I1457" s="23"/>
      <c r="J1457" s="24"/>
      <c r="K1457" s="24"/>
      <c r="L1457" s="79"/>
      <c r="M1457" s="91"/>
      <c r="N1457" s="89"/>
      <c r="O1457" s="89"/>
      <c r="P1457" s="24"/>
      <c r="Q1457" s="24"/>
      <c r="R1457" s="23"/>
      <c r="S1457" s="23"/>
      <c r="T1457" s="24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46"/>
      <c r="AG1457" s="23"/>
      <c r="AH1457" s="23"/>
    </row>
    <row r="1458" spans="1:34" s="156" customFormat="1" x14ac:dyDescent="0.35">
      <c r="A1458" s="23"/>
      <c r="B1458" s="23"/>
      <c r="C1458" s="23"/>
      <c r="D1458" s="23"/>
      <c r="E1458" s="23"/>
      <c r="F1458" s="23"/>
      <c r="G1458" s="23"/>
      <c r="H1458" s="23"/>
      <c r="I1458" s="23"/>
      <c r="J1458" s="24"/>
      <c r="K1458" s="24"/>
      <c r="L1458" s="79"/>
      <c r="M1458" s="91"/>
      <c r="N1458" s="89"/>
      <c r="O1458" s="89"/>
      <c r="P1458" s="24"/>
      <c r="Q1458" s="24"/>
      <c r="R1458" s="23"/>
      <c r="S1458" s="23"/>
      <c r="T1458" s="24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46"/>
      <c r="AG1458" s="23"/>
      <c r="AH1458" s="23"/>
    </row>
    <row r="1459" spans="1:34" s="156" customFormat="1" x14ac:dyDescent="0.35">
      <c r="A1459" s="23"/>
      <c r="B1459" s="23"/>
      <c r="C1459" s="23"/>
      <c r="D1459" s="23"/>
      <c r="E1459" s="23"/>
      <c r="F1459" s="23"/>
      <c r="G1459" s="23"/>
      <c r="H1459" s="23"/>
      <c r="I1459" s="23"/>
      <c r="J1459" s="24"/>
      <c r="K1459" s="24"/>
      <c r="L1459" s="79"/>
      <c r="M1459" s="91"/>
      <c r="N1459" s="89"/>
      <c r="O1459" s="89"/>
      <c r="P1459" s="24"/>
      <c r="Q1459" s="24"/>
      <c r="R1459" s="23"/>
      <c r="S1459" s="23"/>
      <c r="T1459" s="24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46"/>
      <c r="AG1459" s="23"/>
      <c r="AH1459" s="23"/>
    </row>
    <row r="1460" spans="1:34" s="156" customFormat="1" x14ac:dyDescent="0.35">
      <c r="A1460" s="23"/>
      <c r="B1460" s="23"/>
      <c r="C1460" s="23"/>
      <c r="D1460" s="23"/>
      <c r="E1460" s="23"/>
      <c r="F1460" s="23"/>
      <c r="G1460" s="23"/>
      <c r="H1460" s="23"/>
      <c r="I1460" s="23"/>
      <c r="J1460" s="24"/>
      <c r="K1460" s="24"/>
      <c r="L1460" s="79"/>
      <c r="M1460" s="91"/>
      <c r="N1460" s="89"/>
      <c r="O1460" s="89"/>
      <c r="P1460" s="24"/>
      <c r="Q1460" s="24"/>
      <c r="R1460" s="23"/>
      <c r="S1460" s="23"/>
      <c r="T1460" s="24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46"/>
      <c r="AG1460" s="23"/>
      <c r="AH1460" s="23"/>
    </row>
    <row r="1461" spans="1:34" s="156" customFormat="1" x14ac:dyDescent="0.35">
      <c r="A1461" s="23"/>
      <c r="B1461" s="23"/>
      <c r="C1461" s="23"/>
      <c r="D1461" s="23"/>
      <c r="E1461" s="23"/>
      <c r="F1461" s="23"/>
      <c r="G1461" s="23"/>
      <c r="H1461" s="23"/>
      <c r="I1461" s="23"/>
      <c r="J1461" s="24"/>
      <c r="K1461" s="24"/>
      <c r="L1461" s="79"/>
      <c r="M1461" s="91"/>
      <c r="N1461" s="89"/>
      <c r="O1461" s="89"/>
      <c r="P1461" s="24"/>
      <c r="Q1461" s="24"/>
      <c r="R1461" s="23"/>
      <c r="S1461" s="23"/>
      <c r="T1461" s="24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46"/>
      <c r="AG1461" s="23"/>
      <c r="AH1461" s="23"/>
    </row>
    <row r="1462" spans="1:34" s="156" customFormat="1" x14ac:dyDescent="0.35">
      <c r="A1462" s="23"/>
      <c r="B1462" s="23"/>
      <c r="C1462" s="23"/>
      <c r="D1462" s="23"/>
      <c r="E1462" s="23"/>
      <c r="F1462" s="23"/>
      <c r="G1462" s="23"/>
      <c r="H1462" s="23"/>
      <c r="I1462" s="23"/>
      <c r="J1462" s="24"/>
      <c r="K1462" s="24"/>
      <c r="L1462" s="79"/>
      <c r="M1462" s="91"/>
      <c r="N1462" s="89"/>
      <c r="O1462" s="89"/>
      <c r="P1462" s="24"/>
      <c r="Q1462" s="24"/>
      <c r="R1462" s="23"/>
      <c r="S1462" s="23"/>
      <c r="T1462" s="24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46"/>
      <c r="AG1462" s="23"/>
      <c r="AH1462" s="23"/>
    </row>
    <row r="1463" spans="1:34" s="156" customFormat="1" x14ac:dyDescent="0.35">
      <c r="A1463" s="23"/>
      <c r="B1463" s="23"/>
      <c r="C1463" s="23"/>
      <c r="D1463" s="23"/>
      <c r="E1463" s="23"/>
      <c r="F1463" s="23"/>
      <c r="G1463" s="23"/>
      <c r="H1463" s="23"/>
      <c r="I1463" s="23"/>
      <c r="J1463" s="24"/>
      <c r="K1463" s="24"/>
      <c r="L1463" s="79"/>
      <c r="M1463" s="91"/>
      <c r="N1463" s="89"/>
      <c r="O1463" s="89"/>
      <c r="P1463" s="24"/>
      <c r="Q1463" s="24"/>
      <c r="R1463" s="23"/>
      <c r="S1463" s="23"/>
      <c r="T1463" s="24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46"/>
      <c r="AG1463" s="23"/>
      <c r="AH1463" s="23"/>
    </row>
    <row r="1464" spans="1:34" s="156" customFormat="1" x14ac:dyDescent="0.35">
      <c r="A1464" s="23"/>
      <c r="B1464" s="23"/>
      <c r="C1464" s="23"/>
      <c r="D1464" s="23"/>
      <c r="E1464" s="23"/>
      <c r="F1464" s="23"/>
      <c r="G1464" s="23"/>
      <c r="H1464" s="23"/>
      <c r="I1464" s="23"/>
      <c r="J1464" s="24"/>
      <c r="K1464" s="24"/>
      <c r="L1464" s="79"/>
      <c r="M1464" s="91"/>
      <c r="N1464" s="89"/>
      <c r="O1464" s="89"/>
      <c r="P1464" s="24"/>
      <c r="Q1464" s="24"/>
      <c r="R1464" s="23"/>
      <c r="S1464" s="23"/>
      <c r="T1464" s="24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46"/>
      <c r="AG1464" s="23"/>
      <c r="AH1464" s="23"/>
    </row>
    <row r="1465" spans="1:34" s="156" customFormat="1" x14ac:dyDescent="0.35">
      <c r="A1465" s="23"/>
      <c r="B1465" s="23"/>
      <c r="C1465" s="23"/>
      <c r="D1465" s="23"/>
      <c r="E1465" s="23"/>
      <c r="F1465" s="23"/>
      <c r="G1465" s="23"/>
      <c r="H1465" s="23"/>
      <c r="I1465" s="23"/>
      <c r="J1465" s="24"/>
      <c r="K1465" s="24"/>
      <c r="L1465" s="79"/>
      <c r="M1465" s="91"/>
      <c r="N1465" s="89"/>
      <c r="O1465" s="89"/>
      <c r="P1465" s="24"/>
      <c r="Q1465" s="24"/>
      <c r="R1465" s="23"/>
      <c r="S1465" s="23"/>
      <c r="T1465" s="24"/>
      <c r="U1465" s="23"/>
      <c r="V1465" s="23"/>
      <c r="W1465" s="23"/>
      <c r="X1465" s="23"/>
      <c r="Y1465" s="23"/>
      <c r="Z1465" s="23"/>
      <c r="AA1465" s="23"/>
      <c r="AB1465" s="23"/>
      <c r="AC1465" s="23"/>
      <c r="AD1465" s="23"/>
      <c r="AE1465" s="23"/>
      <c r="AF1465" s="46"/>
      <c r="AG1465" s="23"/>
      <c r="AH1465" s="23"/>
    </row>
    <row r="1466" spans="1:34" s="156" customFormat="1" x14ac:dyDescent="0.35">
      <c r="A1466" s="23"/>
      <c r="B1466" s="23"/>
      <c r="C1466" s="23"/>
      <c r="D1466" s="23"/>
      <c r="E1466" s="23"/>
      <c r="F1466" s="23"/>
      <c r="G1466" s="23"/>
      <c r="H1466" s="23"/>
      <c r="I1466" s="23"/>
      <c r="J1466" s="24"/>
      <c r="K1466" s="24"/>
      <c r="L1466" s="79"/>
      <c r="M1466" s="91"/>
      <c r="N1466" s="89"/>
      <c r="O1466" s="89"/>
      <c r="P1466" s="24"/>
      <c r="Q1466" s="24"/>
      <c r="R1466" s="23"/>
      <c r="S1466" s="23"/>
      <c r="T1466" s="24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46"/>
      <c r="AG1466" s="23"/>
      <c r="AH1466" s="23"/>
    </row>
    <row r="1467" spans="1:34" s="156" customFormat="1" x14ac:dyDescent="0.35">
      <c r="A1467" s="23"/>
      <c r="B1467" s="23"/>
      <c r="C1467" s="23"/>
      <c r="D1467" s="23"/>
      <c r="E1467" s="23"/>
      <c r="F1467" s="23"/>
      <c r="G1467" s="23"/>
      <c r="H1467" s="23"/>
      <c r="I1467" s="23"/>
      <c r="J1467" s="24"/>
      <c r="K1467" s="24"/>
      <c r="L1467" s="79"/>
      <c r="M1467" s="91"/>
      <c r="N1467" s="89"/>
      <c r="O1467" s="89"/>
      <c r="P1467" s="24"/>
      <c r="Q1467" s="24"/>
      <c r="R1467" s="23"/>
      <c r="S1467" s="23"/>
      <c r="T1467" s="24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46"/>
      <c r="AG1467" s="23"/>
      <c r="AH1467" s="23"/>
    </row>
    <row r="1468" spans="1:34" s="156" customFormat="1" x14ac:dyDescent="0.35">
      <c r="A1468" s="23"/>
      <c r="B1468" s="23"/>
      <c r="C1468" s="23"/>
      <c r="D1468" s="23"/>
      <c r="E1468" s="23"/>
      <c r="F1468" s="23"/>
      <c r="G1468" s="23"/>
      <c r="H1468" s="23"/>
      <c r="I1468" s="23"/>
      <c r="J1468" s="24"/>
      <c r="K1468" s="24"/>
      <c r="L1468" s="79"/>
      <c r="M1468" s="91"/>
      <c r="N1468" s="89"/>
      <c r="O1468" s="89"/>
      <c r="P1468" s="24"/>
      <c r="Q1468" s="24"/>
      <c r="R1468" s="23"/>
      <c r="S1468" s="23"/>
      <c r="T1468" s="24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46"/>
      <c r="AG1468" s="23"/>
      <c r="AH1468" s="23"/>
    </row>
    <row r="1469" spans="1:34" s="156" customFormat="1" x14ac:dyDescent="0.35">
      <c r="A1469" s="23"/>
      <c r="B1469" s="23"/>
      <c r="C1469" s="23"/>
      <c r="D1469" s="23"/>
      <c r="E1469" s="23"/>
      <c r="F1469" s="23"/>
      <c r="G1469" s="23"/>
      <c r="H1469" s="23"/>
      <c r="I1469" s="23"/>
      <c r="J1469" s="24"/>
      <c r="K1469" s="24"/>
      <c r="L1469" s="79"/>
      <c r="M1469" s="91"/>
      <c r="N1469" s="89"/>
      <c r="O1469" s="89"/>
      <c r="P1469" s="24"/>
      <c r="Q1469" s="24"/>
      <c r="R1469" s="23"/>
      <c r="S1469" s="23"/>
      <c r="T1469" s="24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46"/>
      <c r="AG1469" s="23"/>
      <c r="AH1469" s="23"/>
    </row>
    <row r="1470" spans="1:34" s="156" customFormat="1" x14ac:dyDescent="0.35">
      <c r="A1470" s="23"/>
      <c r="B1470" s="23"/>
      <c r="C1470" s="23"/>
      <c r="D1470" s="23"/>
      <c r="E1470" s="23"/>
      <c r="F1470" s="23"/>
      <c r="G1470" s="23"/>
      <c r="H1470" s="23"/>
      <c r="I1470" s="23"/>
      <c r="J1470" s="24"/>
      <c r="K1470" s="24"/>
      <c r="L1470" s="79"/>
      <c r="M1470" s="91"/>
      <c r="N1470" s="89"/>
      <c r="O1470" s="89"/>
      <c r="P1470" s="24"/>
      <c r="Q1470" s="24"/>
      <c r="R1470" s="23"/>
      <c r="S1470" s="23"/>
      <c r="T1470" s="24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46"/>
      <c r="AG1470" s="23"/>
      <c r="AH1470" s="23"/>
    </row>
    <row r="1471" spans="1:34" s="156" customFormat="1" x14ac:dyDescent="0.35">
      <c r="A1471" s="23"/>
      <c r="B1471" s="23"/>
      <c r="C1471" s="23"/>
      <c r="D1471" s="23"/>
      <c r="E1471" s="23"/>
      <c r="F1471" s="23"/>
      <c r="G1471" s="23"/>
      <c r="H1471" s="23"/>
      <c r="I1471" s="23"/>
      <c r="J1471" s="24"/>
      <c r="K1471" s="24"/>
      <c r="L1471" s="79"/>
      <c r="M1471" s="91"/>
      <c r="N1471" s="89"/>
      <c r="O1471" s="89"/>
      <c r="P1471" s="24"/>
      <c r="Q1471" s="24"/>
      <c r="R1471" s="23"/>
      <c r="S1471" s="23"/>
      <c r="T1471" s="24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46"/>
      <c r="AG1471" s="23"/>
      <c r="AH1471" s="23"/>
    </row>
    <row r="1472" spans="1:34" s="156" customFormat="1" x14ac:dyDescent="0.35">
      <c r="A1472" s="23"/>
      <c r="B1472" s="23"/>
      <c r="C1472" s="23"/>
      <c r="D1472" s="23"/>
      <c r="E1472" s="23"/>
      <c r="F1472" s="23"/>
      <c r="G1472" s="23"/>
      <c r="H1472" s="23"/>
      <c r="I1472" s="23"/>
      <c r="J1472" s="24"/>
      <c r="K1472" s="24"/>
      <c r="L1472" s="79"/>
      <c r="M1472" s="91"/>
      <c r="N1472" s="89"/>
      <c r="O1472" s="89"/>
      <c r="P1472" s="24"/>
      <c r="Q1472" s="24"/>
      <c r="R1472" s="23"/>
      <c r="S1472" s="23"/>
      <c r="T1472" s="24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46"/>
      <c r="AG1472" s="23"/>
      <c r="AH1472" s="23"/>
    </row>
    <row r="1473" spans="1:34" s="156" customFormat="1" x14ac:dyDescent="0.35">
      <c r="A1473" s="23"/>
      <c r="B1473" s="23"/>
      <c r="C1473" s="23"/>
      <c r="D1473" s="23"/>
      <c r="E1473" s="23"/>
      <c r="F1473" s="23"/>
      <c r="G1473" s="23"/>
      <c r="H1473" s="23"/>
      <c r="I1473" s="23"/>
      <c r="J1473" s="24"/>
      <c r="K1473" s="24"/>
      <c r="L1473" s="79"/>
      <c r="M1473" s="91"/>
      <c r="N1473" s="89"/>
      <c r="O1473" s="89"/>
      <c r="P1473" s="24"/>
      <c r="Q1473" s="24"/>
      <c r="R1473" s="23"/>
      <c r="S1473" s="23"/>
      <c r="T1473" s="24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46"/>
      <c r="AG1473" s="23"/>
      <c r="AH1473" s="23"/>
    </row>
    <row r="1474" spans="1:34" s="156" customFormat="1" x14ac:dyDescent="0.35">
      <c r="A1474" s="23"/>
      <c r="B1474" s="23"/>
      <c r="C1474" s="23"/>
      <c r="D1474" s="23"/>
      <c r="E1474" s="23"/>
      <c r="F1474" s="23"/>
      <c r="G1474" s="23"/>
      <c r="H1474" s="23"/>
      <c r="I1474" s="23"/>
      <c r="J1474" s="24"/>
      <c r="K1474" s="24"/>
      <c r="L1474" s="79"/>
      <c r="M1474" s="91"/>
      <c r="N1474" s="89"/>
      <c r="O1474" s="89"/>
      <c r="P1474" s="24"/>
      <c r="Q1474" s="24"/>
      <c r="R1474" s="23"/>
      <c r="S1474" s="23"/>
      <c r="T1474" s="24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46"/>
      <c r="AG1474" s="23"/>
      <c r="AH1474" s="23"/>
    </row>
    <row r="1475" spans="1:34" s="156" customFormat="1" x14ac:dyDescent="0.35">
      <c r="A1475" s="23"/>
      <c r="B1475" s="23"/>
      <c r="C1475" s="23"/>
      <c r="D1475" s="23"/>
      <c r="E1475" s="23"/>
      <c r="F1475" s="23"/>
      <c r="G1475" s="23"/>
      <c r="H1475" s="23"/>
      <c r="I1475" s="23"/>
      <c r="J1475" s="24"/>
      <c r="K1475" s="24"/>
      <c r="L1475" s="79"/>
      <c r="M1475" s="91"/>
      <c r="N1475" s="89"/>
      <c r="O1475" s="89"/>
      <c r="P1475" s="24"/>
      <c r="Q1475" s="24"/>
      <c r="R1475" s="23"/>
      <c r="S1475" s="23"/>
      <c r="T1475" s="24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46"/>
      <c r="AG1475" s="23"/>
      <c r="AH1475" s="23"/>
    </row>
    <row r="1476" spans="1:34" s="156" customFormat="1" x14ac:dyDescent="0.35">
      <c r="A1476" s="23"/>
      <c r="B1476" s="23"/>
      <c r="C1476" s="23"/>
      <c r="D1476" s="23"/>
      <c r="E1476" s="23"/>
      <c r="F1476" s="23"/>
      <c r="G1476" s="23"/>
      <c r="H1476" s="23"/>
      <c r="I1476" s="23"/>
      <c r="J1476" s="24"/>
      <c r="K1476" s="24"/>
      <c r="L1476" s="79"/>
      <c r="M1476" s="91"/>
      <c r="N1476" s="89"/>
      <c r="O1476" s="89"/>
      <c r="P1476" s="24"/>
      <c r="Q1476" s="24"/>
      <c r="R1476" s="23"/>
      <c r="S1476" s="23"/>
      <c r="T1476" s="24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46"/>
      <c r="AG1476" s="23"/>
      <c r="AH1476" s="23"/>
    </row>
    <row r="1477" spans="1:34" s="156" customFormat="1" x14ac:dyDescent="0.35">
      <c r="A1477" s="23"/>
      <c r="B1477" s="23"/>
      <c r="C1477" s="23"/>
      <c r="D1477" s="23"/>
      <c r="E1477" s="23"/>
      <c r="F1477" s="23"/>
      <c r="G1477" s="23"/>
      <c r="H1477" s="23"/>
      <c r="I1477" s="23"/>
      <c r="J1477" s="24"/>
      <c r="K1477" s="24"/>
      <c r="L1477" s="79"/>
      <c r="M1477" s="91"/>
      <c r="N1477" s="89"/>
      <c r="O1477" s="89"/>
      <c r="P1477" s="24"/>
      <c r="Q1477" s="24"/>
      <c r="R1477" s="23"/>
      <c r="S1477" s="23"/>
      <c r="T1477" s="24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46"/>
      <c r="AG1477" s="23"/>
      <c r="AH1477" s="23"/>
    </row>
    <row r="1478" spans="1:34" s="156" customFormat="1" x14ac:dyDescent="0.35">
      <c r="A1478" s="23"/>
      <c r="B1478" s="23"/>
      <c r="C1478" s="23"/>
      <c r="D1478" s="23"/>
      <c r="E1478" s="23"/>
      <c r="F1478" s="23"/>
      <c r="G1478" s="23"/>
      <c r="H1478" s="23"/>
      <c r="I1478" s="23"/>
      <c r="J1478" s="24"/>
      <c r="K1478" s="24"/>
      <c r="L1478" s="79"/>
      <c r="M1478" s="91"/>
      <c r="N1478" s="89"/>
      <c r="O1478" s="89"/>
      <c r="P1478" s="24"/>
      <c r="Q1478" s="24"/>
      <c r="R1478" s="23"/>
      <c r="S1478" s="23"/>
      <c r="T1478" s="24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46"/>
      <c r="AG1478" s="23"/>
      <c r="AH1478" s="23"/>
    </row>
    <row r="1479" spans="1:34" s="156" customFormat="1" x14ac:dyDescent="0.35">
      <c r="A1479" s="23"/>
      <c r="B1479" s="23"/>
      <c r="C1479" s="23"/>
      <c r="D1479" s="23"/>
      <c r="E1479" s="23"/>
      <c r="F1479" s="23"/>
      <c r="G1479" s="23"/>
      <c r="H1479" s="23"/>
      <c r="I1479" s="23"/>
      <c r="J1479" s="24"/>
      <c r="K1479" s="24"/>
      <c r="L1479" s="79"/>
      <c r="M1479" s="91"/>
      <c r="N1479" s="89"/>
      <c r="O1479" s="89"/>
      <c r="P1479" s="24"/>
      <c r="Q1479" s="24"/>
      <c r="R1479" s="23"/>
      <c r="S1479" s="23"/>
      <c r="T1479" s="24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46"/>
      <c r="AG1479" s="23"/>
      <c r="AH1479" s="23"/>
    </row>
    <row r="1480" spans="1:34" s="156" customFormat="1" x14ac:dyDescent="0.35">
      <c r="A1480" s="23"/>
      <c r="B1480" s="23"/>
      <c r="C1480" s="23"/>
      <c r="D1480" s="23"/>
      <c r="E1480" s="23"/>
      <c r="F1480" s="23"/>
      <c r="G1480" s="23"/>
      <c r="H1480" s="23"/>
      <c r="I1480" s="23"/>
      <c r="J1480" s="24"/>
      <c r="K1480" s="24"/>
      <c r="L1480" s="79"/>
      <c r="M1480" s="91"/>
      <c r="N1480" s="89"/>
      <c r="O1480" s="89"/>
      <c r="P1480" s="24"/>
      <c r="Q1480" s="24"/>
      <c r="R1480" s="23"/>
      <c r="S1480" s="23"/>
      <c r="T1480" s="24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46"/>
      <c r="AG1480" s="23"/>
      <c r="AH1480" s="23"/>
    </row>
    <row r="1481" spans="1:34" s="156" customFormat="1" x14ac:dyDescent="0.35">
      <c r="A1481" s="23"/>
      <c r="B1481" s="23"/>
      <c r="C1481" s="23"/>
      <c r="D1481" s="23"/>
      <c r="E1481" s="23"/>
      <c r="F1481" s="23"/>
      <c r="G1481" s="23"/>
      <c r="H1481" s="23"/>
      <c r="I1481" s="23"/>
      <c r="J1481" s="24"/>
      <c r="K1481" s="24"/>
      <c r="L1481" s="79"/>
      <c r="M1481" s="91"/>
      <c r="N1481" s="89"/>
      <c r="O1481" s="89"/>
      <c r="P1481" s="24"/>
      <c r="Q1481" s="24"/>
      <c r="R1481" s="23"/>
      <c r="S1481" s="23"/>
      <c r="T1481" s="24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46"/>
      <c r="AG1481" s="23"/>
      <c r="AH1481" s="23"/>
    </row>
    <row r="1482" spans="1:34" s="156" customFormat="1" x14ac:dyDescent="0.35">
      <c r="A1482" s="23"/>
      <c r="B1482" s="23"/>
      <c r="C1482" s="23"/>
      <c r="D1482" s="23"/>
      <c r="E1482" s="23"/>
      <c r="F1482" s="23"/>
      <c r="G1482" s="23"/>
      <c r="H1482" s="23"/>
      <c r="I1482" s="23"/>
      <c r="J1482" s="24"/>
      <c r="K1482" s="24"/>
      <c r="L1482" s="79"/>
      <c r="M1482" s="91"/>
      <c r="N1482" s="89"/>
      <c r="O1482" s="89"/>
      <c r="P1482" s="24"/>
      <c r="Q1482" s="24"/>
      <c r="R1482" s="23"/>
      <c r="S1482" s="23"/>
      <c r="T1482" s="24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46"/>
      <c r="AG1482" s="23"/>
      <c r="AH1482" s="23"/>
    </row>
    <row r="1483" spans="1:34" s="156" customFormat="1" x14ac:dyDescent="0.35">
      <c r="A1483" s="23"/>
      <c r="B1483" s="23"/>
      <c r="C1483" s="23"/>
      <c r="D1483" s="23"/>
      <c r="E1483" s="23"/>
      <c r="F1483" s="23"/>
      <c r="G1483" s="23"/>
      <c r="H1483" s="23"/>
      <c r="I1483" s="23"/>
      <c r="J1483" s="24"/>
      <c r="K1483" s="24"/>
      <c r="L1483" s="79"/>
      <c r="M1483" s="91"/>
      <c r="N1483" s="89"/>
      <c r="O1483" s="89"/>
      <c r="P1483" s="24"/>
      <c r="Q1483" s="24"/>
      <c r="R1483" s="23"/>
      <c r="S1483" s="23"/>
      <c r="T1483" s="24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46"/>
      <c r="AG1483" s="23"/>
      <c r="AH1483" s="23"/>
    </row>
    <row r="1484" spans="1:34" s="156" customFormat="1" x14ac:dyDescent="0.35">
      <c r="A1484" s="23"/>
      <c r="B1484" s="23"/>
      <c r="C1484" s="23"/>
      <c r="D1484" s="23"/>
      <c r="E1484" s="23"/>
      <c r="F1484" s="23"/>
      <c r="G1484" s="23"/>
      <c r="H1484" s="23"/>
      <c r="I1484" s="23"/>
      <c r="J1484" s="24"/>
      <c r="K1484" s="24"/>
      <c r="L1484" s="79"/>
      <c r="M1484" s="91"/>
      <c r="N1484" s="89"/>
      <c r="O1484" s="89"/>
      <c r="P1484" s="24"/>
      <c r="Q1484" s="24"/>
      <c r="R1484" s="23"/>
      <c r="S1484" s="23"/>
      <c r="T1484" s="24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46"/>
      <c r="AG1484" s="23"/>
      <c r="AH1484" s="23"/>
    </row>
    <row r="1485" spans="1:34" s="156" customFormat="1" x14ac:dyDescent="0.35">
      <c r="A1485" s="23"/>
      <c r="B1485" s="23"/>
      <c r="C1485" s="23"/>
      <c r="D1485" s="23"/>
      <c r="E1485" s="23"/>
      <c r="F1485" s="23"/>
      <c r="G1485" s="23"/>
      <c r="H1485" s="23"/>
      <c r="I1485" s="23"/>
      <c r="J1485" s="24"/>
      <c r="K1485" s="24"/>
      <c r="L1485" s="79"/>
      <c r="M1485" s="91"/>
      <c r="N1485" s="89"/>
      <c r="O1485" s="89"/>
      <c r="P1485" s="24"/>
      <c r="Q1485" s="24"/>
      <c r="R1485" s="23"/>
      <c r="S1485" s="23"/>
      <c r="T1485" s="24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46"/>
      <c r="AG1485" s="23"/>
      <c r="AH1485" s="23"/>
    </row>
    <row r="1486" spans="1:34" s="156" customFormat="1" x14ac:dyDescent="0.35">
      <c r="A1486" s="23"/>
      <c r="B1486" s="23"/>
      <c r="C1486" s="23"/>
      <c r="D1486" s="23"/>
      <c r="E1486" s="23"/>
      <c r="F1486" s="23"/>
      <c r="G1486" s="23"/>
      <c r="H1486" s="23"/>
      <c r="I1486" s="23"/>
      <c r="J1486" s="24"/>
      <c r="K1486" s="24"/>
      <c r="L1486" s="79"/>
      <c r="M1486" s="91"/>
      <c r="N1486" s="89"/>
      <c r="O1486" s="89"/>
      <c r="P1486" s="24"/>
      <c r="Q1486" s="24"/>
      <c r="R1486" s="23"/>
      <c r="S1486" s="23"/>
      <c r="T1486" s="24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46"/>
      <c r="AG1486" s="23"/>
      <c r="AH1486" s="23"/>
    </row>
    <row r="1487" spans="1:34" s="156" customFormat="1" x14ac:dyDescent="0.35">
      <c r="A1487" s="23"/>
      <c r="B1487" s="23"/>
      <c r="C1487" s="23"/>
      <c r="D1487" s="23"/>
      <c r="E1487" s="23"/>
      <c r="F1487" s="23"/>
      <c r="G1487" s="23"/>
      <c r="H1487" s="23"/>
      <c r="I1487" s="23"/>
      <c r="J1487" s="24"/>
      <c r="K1487" s="24"/>
      <c r="L1487" s="79"/>
      <c r="M1487" s="91"/>
      <c r="N1487" s="89"/>
      <c r="O1487" s="89"/>
      <c r="P1487" s="24"/>
      <c r="Q1487" s="24"/>
      <c r="R1487" s="23"/>
      <c r="S1487" s="23"/>
      <c r="T1487" s="24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46"/>
      <c r="AG1487" s="23"/>
      <c r="AH1487" s="23"/>
    </row>
    <row r="1488" spans="1:34" s="156" customFormat="1" x14ac:dyDescent="0.35">
      <c r="A1488" s="23"/>
      <c r="B1488" s="23"/>
      <c r="C1488" s="23"/>
      <c r="D1488" s="23"/>
      <c r="E1488" s="23"/>
      <c r="F1488" s="23"/>
      <c r="G1488" s="23"/>
      <c r="H1488" s="23"/>
      <c r="I1488" s="23"/>
      <c r="J1488" s="24"/>
      <c r="K1488" s="24"/>
      <c r="L1488" s="79"/>
      <c r="M1488" s="91"/>
      <c r="N1488" s="89"/>
      <c r="O1488" s="89"/>
      <c r="P1488" s="24"/>
      <c r="Q1488" s="24"/>
      <c r="R1488" s="23"/>
      <c r="S1488" s="23"/>
      <c r="T1488" s="24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46"/>
      <c r="AG1488" s="23"/>
      <c r="AH1488" s="23"/>
    </row>
    <row r="1489" spans="1:34" s="156" customFormat="1" x14ac:dyDescent="0.35">
      <c r="A1489" s="23"/>
      <c r="B1489" s="23"/>
      <c r="C1489" s="23"/>
      <c r="D1489" s="23"/>
      <c r="E1489" s="23"/>
      <c r="F1489" s="23"/>
      <c r="G1489" s="23"/>
      <c r="H1489" s="23"/>
      <c r="I1489" s="23"/>
      <c r="J1489" s="24"/>
      <c r="K1489" s="24"/>
      <c r="L1489" s="79"/>
      <c r="M1489" s="91"/>
      <c r="N1489" s="89"/>
      <c r="O1489" s="89"/>
      <c r="P1489" s="24"/>
      <c r="Q1489" s="24"/>
      <c r="R1489" s="23"/>
      <c r="S1489" s="23"/>
      <c r="T1489" s="24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46"/>
      <c r="AG1489" s="23"/>
      <c r="AH1489" s="23"/>
    </row>
    <row r="1490" spans="1:34" s="156" customFormat="1" x14ac:dyDescent="0.35">
      <c r="A1490" s="23"/>
      <c r="B1490" s="23"/>
      <c r="C1490" s="23"/>
      <c r="D1490" s="23"/>
      <c r="E1490" s="23"/>
      <c r="F1490" s="23"/>
      <c r="G1490" s="23"/>
      <c r="H1490" s="23"/>
      <c r="I1490" s="23"/>
      <c r="J1490" s="24"/>
      <c r="K1490" s="24"/>
      <c r="L1490" s="79"/>
      <c r="M1490" s="91"/>
      <c r="N1490" s="89"/>
      <c r="O1490" s="89"/>
      <c r="P1490" s="24"/>
      <c r="Q1490" s="24"/>
      <c r="R1490" s="23"/>
      <c r="S1490" s="23"/>
      <c r="T1490" s="24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46"/>
      <c r="AG1490" s="23"/>
      <c r="AH1490" s="23"/>
    </row>
    <row r="1491" spans="1:34" s="156" customFormat="1" x14ac:dyDescent="0.35">
      <c r="A1491" s="23"/>
      <c r="B1491" s="23"/>
      <c r="C1491" s="23"/>
      <c r="D1491" s="23"/>
      <c r="E1491" s="23"/>
      <c r="F1491" s="23"/>
      <c r="G1491" s="23"/>
      <c r="H1491" s="23"/>
      <c r="I1491" s="23"/>
      <c r="J1491" s="24"/>
      <c r="K1491" s="24"/>
      <c r="L1491" s="79"/>
      <c r="M1491" s="91"/>
      <c r="N1491" s="89"/>
      <c r="O1491" s="89"/>
      <c r="P1491" s="24"/>
      <c r="Q1491" s="24"/>
      <c r="R1491" s="23"/>
      <c r="S1491" s="23"/>
      <c r="T1491" s="24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46"/>
      <c r="AG1491" s="23"/>
      <c r="AH1491" s="23"/>
    </row>
    <row r="1492" spans="1:34" s="156" customFormat="1" x14ac:dyDescent="0.35">
      <c r="A1492" s="23"/>
      <c r="B1492" s="23"/>
      <c r="C1492" s="23"/>
      <c r="D1492" s="23"/>
      <c r="E1492" s="23"/>
      <c r="F1492" s="23"/>
      <c r="G1492" s="23"/>
      <c r="H1492" s="23"/>
      <c r="I1492" s="23"/>
      <c r="J1492" s="24"/>
      <c r="K1492" s="24"/>
      <c r="L1492" s="79"/>
      <c r="M1492" s="91"/>
      <c r="N1492" s="89"/>
      <c r="O1492" s="89"/>
      <c r="P1492" s="24"/>
      <c r="Q1492" s="24"/>
      <c r="R1492" s="23"/>
      <c r="S1492" s="23"/>
      <c r="T1492" s="24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46"/>
      <c r="AG1492" s="23"/>
      <c r="AH1492" s="23"/>
    </row>
    <row r="1493" spans="1:34" s="156" customFormat="1" x14ac:dyDescent="0.35">
      <c r="A1493" s="23"/>
      <c r="B1493" s="23"/>
      <c r="C1493" s="23"/>
      <c r="D1493" s="23"/>
      <c r="E1493" s="23"/>
      <c r="F1493" s="23"/>
      <c r="G1493" s="23"/>
      <c r="H1493" s="23"/>
      <c r="I1493" s="23"/>
      <c r="J1493" s="24"/>
      <c r="K1493" s="24"/>
      <c r="L1493" s="79"/>
      <c r="M1493" s="91"/>
      <c r="N1493" s="89"/>
      <c r="O1493" s="89"/>
      <c r="P1493" s="24"/>
      <c r="Q1493" s="24"/>
      <c r="R1493" s="23"/>
      <c r="S1493" s="23"/>
      <c r="T1493" s="24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46"/>
      <c r="AG1493" s="23"/>
      <c r="AH1493" s="23"/>
    </row>
    <row r="1494" spans="1:34" s="156" customFormat="1" x14ac:dyDescent="0.35">
      <c r="A1494" s="23"/>
      <c r="B1494" s="23"/>
      <c r="C1494" s="23"/>
      <c r="D1494" s="23"/>
      <c r="E1494" s="23"/>
      <c r="F1494" s="23"/>
      <c r="G1494" s="23"/>
      <c r="H1494" s="23"/>
      <c r="I1494" s="23"/>
      <c r="J1494" s="24"/>
      <c r="K1494" s="24"/>
      <c r="L1494" s="79"/>
      <c r="M1494" s="91"/>
      <c r="N1494" s="89"/>
      <c r="O1494" s="89"/>
      <c r="P1494" s="24"/>
      <c r="Q1494" s="24"/>
      <c r="R1494" s="23"/>
      <c r="S1494" s="23"/>
      <c r="T1494" s="24"/>
      <c r="U1494" s="23"/>
      <c r="V1494" s="23"/>
      <c r="W1494" s="23"/>
      <c r="X1494" s="23"/>
      <c r="Y1494" s="23"/>
      <c r="Z1494" s="23"/>
      <c r="AA1494" s="23"/>
      <c r="AB1494" s="23"/>
      <c r="AC1494" s="23"/>
      <c r="AD1494" s="23"/>
      <c r="AE1494" s="23"/>
      <c r="AF1494" s="46"/>
      <c r="AG1494" s="23"/>
      <c r="AH1494" s="23"/>
    </row>
    <row r="1495" spans="1:34" s="156" customFormat="1" x14ac:dyDescent="0.35">
      <c r="A1495" s="23"/>
      <c r="B1495" s="23"/>
      <c r="C1495" s="23"/>
      <c r="D1495" s="23"/>
      <c r="E1495" s="23"/>
      <c r="F1495" s="23"/>
      <c r="G1495" s="23"/>
      <c r="H1495" s="23"/>
      <c r="I1495" s="23"/>
      <c r="J1495" s="24"/>
      <c r="K1495" s="24"/>
      <c r="L1495" s="79"/>
      <c r="M1495" s="91"/>
      <c r="N1495" s="89"/>
      <c r="O1495" s="89"/>
      <c r="P1495" s="24"/>
      <c r="Q1495" s="24"/>
      <c r="R1495" s="23"/>
      <c r="S1495" s="23"/>
      <c r="T1495" s="24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46"/>
      <c r="AG1495" s="23"/>
      <c r="AH1495" s="23"/>
    </row>
    <row r="1496" spans="1:34" s="156" customFormat="1" x14ac:dyDescent="0.35">
      <c r="A1496" s="23"/>
      <c r="B1496" s="23"/>
      <c r="C1496" s="23"/>
      <c r="D1496" s="23"/>
      <c r="E1496" s="23"/>
      <c r="F1496" s="23"/>
      <c r="G1496" s="23"/>
      <c r="H1496" s="23"/>
      <c r="I1496" s="23"/>
      <c r="J1496" s="24"/>
      <c r="K1496" s="24"/>
      <c r="L1496" s="79"/>
      <c r="M1496" s="91"/>
      <c r="N1496" s="89"/>
      <c r="O1496" s="89"/>
      <c r="P1496" s="24"/>
      <c r="Q1496" s="24"/>
      <c r="R1496" s="23"/>
      <c r="S1496" s="23"/>
      <c r="T1496" s="24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46"/>
      <c r="AG1496" s="23"/>
      <c r="AH1496" s="23"/>
    </row>
    <row r="1497" spans="1:34" s="156" customFormat="1" x14ac:dyDescent="0.35">
      <c r="A1497" s="23"/>
      <c r="B1497" s="23"/>
      <c r="C1497" s="23"/>
      <c r="D1497" s="23"/>
      <c r="E1497" s="23"/>
      <c r="F1497" s="23"/>
      <c r="G1497" s="23"/>
      <c r="H1497" s="23"/>
      <c r="I1497" s="23"/>
      <c r="J1497" s="24"/>
      <c r="K1497" s="24"/>
      <c r="L1497" s="79"/>
      <c r="M1497" s="91"/>
      <c r="N1497" s="89"/>
      <c r="O1497" s="89"/>
      <c r="P1497" s="24"/>
      <c r="Q1497" s="24"/>
      <c r="R1497" s="23"/>
      <c r="S1497" s="23"/>
      <c r="T1497" s="24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46"/>
      <c r="AG1497" s="23"/>
      <c r="AH1497" s="23"/>
    </row>
    <row r="1498" spans="1:34" s="156" customFormat="1" x14ac:dyDescent="0.35">
      <c r="A1498" s="23"/>
      <c r="B1498" s="23"/>
      <c r="C1498" s="23"/>
      <c r="D1498" s="23"/>
      <c r="E1498" s="23"/>
      <c r="F1498" s="23"/>
      <c r="G1498" s="23"/>
      <c r="H1498" s="23"/>
      <c r="I1498" s="23"/>
      <c r="J1498" s="24"/>
      <c r="K1498" s="24"/>
      <c r="L1498" s="79"/>
      <c r="M1498" s="91"/>
      <c r="N1498" s="89"/>
      <c r="O1498" s="89"/>
      <c r="P1498" s="24"/>
      <c r="Q1498" s="24"/>
      <c r="R1498" s="23"/>
      <c r="S1498" s="23"/>
      <c r="T1498" s="24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46"/>
      <c r="AG1498" s="23"/>
      <c r="AH1498" s="23"/>
    </row>
    <row r="1499" spans="1:34" s="156" customFormat="1" x14ac:dyDescent="0.35">
      <c r="A1499" s="23"/>
      <c r="B1499" s="23"/>
      <c r="C1499" s="23"/>
      <c r="D1499" s="23"/>
      <c r="E1499" s="23"/>
      <c r="F1499" s="23"/>
      <c r="G1499" s="23"/>
      <c r="H1499" s="23"/>
      <c r="I1499" s="23"/>
      <c r="J1499" s="24"/>
      <c r="K1499" s="24"/>
      <c r="L1499" s="79"/>
      <c r="M1499" s="91"/>
      <c r="N1499" s="89"/>
      <c r="O1499" s="89"/>
      <c r="P1499" s="24"/>
      <c r="Q1499" s="24"/>
      <c r="R1499" s="23"/>
      <c r="S1499" s="23"/>
      <c r="T1499" s="24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46"/>
      <c r="AG1499" s="23"/>
      <c r="AH1499" s="23"/>
    </row>
    <row r="1500" spans="1:34" s="156" customFormat="1" x14ac:dyDescent="0.35">
      <c r="A1500" s="23"/>
      <c r="B1500" s="23"/>
      <c r="C1500" s="23"/>
      <c r="D1500" s="23"/>
      <c r="E1500" s="23"/>
      <c r="F1500" s="23"/>
      <c r="G1500" s="23"/>
      <c r="H1500" s="23"/>
      <c r="I1500" s="23"/>
      <c r="J1500" s="24"/>
      <c r="K1500" s="24"/>
      <c r="L1500" s="79"/>
      <c r="M1500" s="91"/>
      <c r="N1500" s="89"/>
      <c r="O1500" s="89"/>
      <c r="P1500" s="24"/>
      <c r="Q1500" s="24"/>
      <c r="R1500" s="23"/>
      <c r="S1500" s="23"/>
      <c r="T1500" s="24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46"/>
      <c r="AG1500" s="23"/>
      <c r="AH1500" s="23"/>
    </row>
    <row r="1501" spans="1:34" s="156" customFormat="1" x14ac:dyDescent="0.35">
      <c r="A1501" s="23"/>
      <c r="B1501" s="23"/>
      <c r="C1501" s="23"/>
      <c r="D1501" s="23"/>
      <c r="E1501" s="23"/>
      <c r="F1501" s="23"/>
      <c r="G1501" s="23"/>
      <c r="H1501" s="23"/>
      <c r="I1501" s="23"/>
      <c r="J1501" s="24"/>
      <c r="K1501" s="24"/>
      <c r="L1501" s="79"/>
      <c r="M1501" s="91"/>
      <c r="N1501" s="89"/>
      <c r="O1501" s="89"/>
      <c r="P1501" s="24"/>
      <c r="Q1501" s="24"/>
      <c r="R1501" s="23"/>
      <c r="S1501" s="23"/>
      <c r="T1501" s="24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46"/>
      <c r="AG1501" s="23"/>
      <c r="AH1501" s="23"/>
    </row>
    <row r="1502" spans="1:34" s="156" customFormat="1" x14ac:dyDescent="0.35">
      <c r="A1502" s="23"/>
      <c r="B1502" s="23"/>
      <c r="C1502" s="23"/>
      <c r="D1502" s="23"/>
      <c r="E1502" s="23"/>
      <c r="F1502" s="23"/>
      <c r="G1502" s="23"/>
      <c r="H1502" s="23"/>
      <c r="I1502" s="23"/>
      <c r="J1502" s="24"/>
      <c r="K1502" s="24"/>
      <c r="L1502" s="79"/>
      <c r="M1502" s="91"/>
      <c r="N1502" s="89"/>
      <c r="O1502" s="89"/>
      <c r="P1502" s="24"/>
      <c r="Q1502" s="24"/>
      <c r="R1502" s="23"/>
      <c r="S1502" s="23"/>
      <c r="T1502" s="24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46"/>
      <c r="AG1502" s="23"/>
      <c r="AH1502" s="23"/>
    </row>
    <row r="1503" spans="1:34" s="156" customFormat="1" x14ac:dyDescent="0.35">
      <c r="A1503" s="23"/>
      <c r="B1503" s="23"/>
      <c r="C1503" s="23"/>
      <c r="D1503" s="23"/>
      <c r="E1503" s="23"/>
      <c r="F1503" s="23"/>
      <c r="G1503" s="23"/>
      <c r="H1503" s="23"/>
      <c r="I1503" s="23"/>
      <c r="J1503" s="24"/>
      <c r="K1503" s="24"/>
      <c r="L1503" s="79"/>
      <c r="M1503" s="91"/>
      <c r="N1503" s="89"/>
      <c r="O1503" s="89"/>
      <c r="P1503" s="24"/>
      <c r="Q1503" s="24"/>
      <c r="R1503" s="23"/>
      <c r="S1503" s="23"/>
      <c r="T1503" s="24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46"/>
      <c r="AG1503" s="23"/>
      <c r="AH1503" s="23"/>
    </row>
    <row r="1504" spans="1:34" s="156" customFormat="1" x14ac:dyDescent="0.35">
      <c r="A1504" s="23"/>
      <c r="B1504" s="23"/>
      <c r="C1504" s="23"/>
      <c r="D1504" s="23"/>
      <c r="E1504" s="23"/>
      <c r="F1504" s="23"/>
      <c r="G1504" s="23"/>
      <c r="H1504" s="23"/>
      <c r="I1504" s="23"/>
      <c r="J1504" s="24"/>
      <c r="K1504" s="24"/>
      <c r="L1504" s="79"/>
      <c r="M1504" s="91"/>
      <c r="N1504" s="89"/>
      <c r="O1504" s="89"/>
      <c r="P1504" s="24"/>
      <c r="Q1504" s="24"/>
      <c r="R1504" s="23"/>
      <c r="S1504" s="23"/>
      <c r="T1504" s="24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46"/>
      <c r="AG1504" s="23"/>
      <c r="AH1504" s="23"/>
    </row>
    <row r="1505" spans="1:34" s="156" customFormat="1" x14ac:dyDescent="0.35">
      <c r="A1505" s="23"/>
      <c r="B1505" s="23"/>
      <c r="C1505" s="23"/>
      <c r="D1505" s="23"/>
      <c r="E1505" s="23"/>
      <c r="F1505" s="23"/>
      <c r="G1505" s="23"/>
      <c r="H1505" s="23"/>
      <c r="I1505" s="23"/>
      <c r="J1505" s="24"/>
      <c r="K1505" s="24"/>
      <c r="L1505" s="79"/>
      <c r="M1505" s="91"/>
      <c r="N1505" s="89"/>
      <c r="O1505" s="89"/>
      <c r="P1505" s="24"/>
      <c r="Q1505" s="24"/>
      <c r="R1505" s="23"/>
      <c r="S1505" s="23"/>
      <c r="T1505" s="24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46"/>
      <c r="AG1505" s="23"/>
      <c r="AH1505" s="23"/>
    </row>
    <row r="1506" spans="1:34" s="156" customFormat="1" x14ac:dyDescent="0.35">
      <c r="A1506" s="23"/>
      <c r="B1506" s="23"/>
      <c r="C1506" s="23"/>
      <c r="D1506" s="23"/>
      <c r="E1506" s="23"/>
      <c r="F1506" s="23"/>
      <c r="G1506" s="23"/>
      <c r="H1506" s="23"/>
      <c r="I1506" s="23"/>
      <c r="J1506" s="24"/>
      <c r="K1506" s="24"/>
      <c r="L1506" s="79"/>
      <c r="M1506" s="91"/>
      <c r="N1506" s="89"/>
      <c r="O1506" s="89"/>
      <c r="P1506" s="24"/>
      <c r="Q1506" s="24"/>
      <c r="R1506" s="23"/>
      <c r="S1506" s="23"/>
      <c r="T1506" s="24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46"/>
      <c r="AG1506" s="23"/>
      <c r="AH1506" s="23"/>
    </row>
    <row r="1507" spans="1:34" s="156" customFormat="1" x14ac:dyDescent="0.35">
      <c r="A1507" s="23"/>
      <c r="B1507" s="23"/>
      <c r="C1507" s="23"/>
      <c r="D1507" s="23"/>
      <c r="E1507" s="23"/>
      <c r="F1507" s="23"/>
      <c r="G1507" s="23"/>
      <c r="H1507" s="23"/>
      <c r="I1507" s="23"/>
      <c r="J1507" s="24"/>
      <c r="K1507" s="24"/>
      <c r="L1507" s="79"/>
      <c r="M1507" s="91"/>
      <c r="N1507" s="89"/>
      <c r="O1507" s="89"/>
      <c r="P1507" s="24"/>
      <c r="Q1507" s="24"/>
      <c r="R1507" s="23"/>
      <c r="S1507" s="23"/>
      <c r="T1507" s="24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46"/>
      <c r="AG1507" s="23"/>
      <c r="AH1507" s="23"/>
    </row>
    <row r="1508" spans="1:34" s="156" customFormat="1" x14ac:dyDescent="0.35">
      <c r="A1508" s="23"/>
      <c r="B1508" s="23"/>
      <c r="C1508" s="23"/>
      <c r="D1508" s="23"/>
      <c r="E1508" s="23"/>
      <c r="F1508" s="23"/>
      <c r="G1508" s="23"/>
      <c r="H1508" s="23"/>
      <c r="I1508" s="23"/>
      <c r="J1508" s="24"/>
      <c r="K1508" s="24"/>
      <c r="L1508" s="79"/>
      <c r="M1508" s="91"/>
      <c r="N1508" s="89"/>
      <c r="O1508" s="89"/>
      <c r="P1508" s="24"/>
      <c r="Q1508" s="24"/>
      <c r="R1508" s="23"/>
      <c r="S1508" s="23"/>
      <c r="T1508" s="24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46"/>
      <c r="AG1508" s="23"/>
      <c r="AH1508" s="23"/>
    </row>
    <row r="1509" spans="1:34" s="156" customFormat="1" x14ac:dyDescent="0.35">
      <c r="A1509" s="23"/>
      <c r="B1509" s="23"/>
      <c r="C1509" s="23"/>
      <c r="D1509" s="23"/>
      <c r="E1509" s="23"/>
      <c r="F1509" s="23"/>
      <c r="G1509" s="23"/>
      <c r="H1509" s="23"/>
      <c r="I1509" s="23"/>
      <c r="J1509" s="24"/>
      <c r="K1509" s="24"/>
      <c r="L1509" s="79"/>
      <c r="M1509" s="91"/>
      <c r="N1509" s="89"/>
      <c r="O1509" s="89"/>
      <c r="P1509" s="24"/>
      <c r="Q1509" s="24"/>
      <c r="R1509" s="23"/>
      <c r="S1509" s="23"/>
      <c r="T1509" s="24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46"/>
      <c r="AG1509" s="23"/>
      <c r="AH1509" s="23"/>
    </row>
    <row r="1510" spans="1:34" s="156" customFormat="1" x14ac:dyDescent="0.35">
      <c r="A1510" s="23"/>
      <c r="B1510" s="23"/>
      <c r="C1510" s="23"/>
      <c r="D1510" s="23"/>
      <c r="E1510" s="23"/>
      <c r="F1510" s="23"/>
      <c r="G1510" s="23"/>
      <c r="H1510" s="23"/>
      <c r="I1510" s="23"/>
      <c r="J1510" s="24"/>
      <c r="K1510" s="24"/>
      <c r="L1510" s="79"/>
      <c r="M1510" s="91"/>
      <c r="N1510" s="89"/>
      <c r="O1510" s="89"/>
      <c r="P1510" s="24"/>
      <c r="Q1510" s="24"/>
      <c r="R1510" s="23"/>
      <c r="S1510" s="23"/>
      <c r="T1510" s="24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46"/>
      <c r="AG1510" s="23"/>
      <c r="AH1510" s="23"/>
    </row>
    <row r="1511" spans="1:34" s="156" customFormat="1" x14ac:dyDescent="0.35">
      <c r="A1511" s="23"/>
      <c r="B1511" s="23"/>
      <c r="C1511" s="23"/>
      <c r="D1511" s="23"/>
      <c r="E1511" s="23"/>
      <c r="F1511" s="23"/>
      <c r="G1511" s="23"/>
      <c r="H1511" s="23"/>
      <c r="I1511" s="23"/>
      <c r="J1511" s="24"/>
      <c r="K1511" s="24"/>
      <c r="L1511" s="79"/>
      <c r="M1511" s="91"/>
      <c r="N1511" s="89"/>
      <c r="O1511" s="89"/>
      <c r="P1511" s="24"/>
      <c r="Q1511" s="24"/>
      <c r="R1511" s="23"/>
      <c r="S1511" s="23"/>
      <c r="T1511" s="24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46"/>
      <c r="AG1511" s="23"/>
      <c r="AH1511" s="23"/>
    </row>
    <row r="1512" spans="1:34" s="156" customFormat="1" x14ac:dyDescent="0.35">
      <c r="A1512" s="23"/>
      <c r="B1512" s="23"/>
      <c r="C1512" s="23"/>
      <c r="D1512" s="23"/>
      <c r="E1512" s="23"/>
      <c r="F1512" s="23"/>
      <c r="G1512" s="23"/>
      <c r="H1512" s="23"/>
      <c r="I1512" s="23"/>
      <c r="J1512" s="24"/>
      <c r="K1512" s="24"/>
      <c r="L1512" s="79"/>
      <c r="M1512" s="91"/>
      <c r="N1512" s="89"/>
      <c r="O1512" s="89"/>
      <c r="P1512" s="24"/>
      <c r="Q1512" s="24"/>
      <c r="R1512" s="23"/>
      <c r="S1512" s="23"/>
      <c r="T1512" s="24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46"/>
      <c r="AG1512" s="23"/>
      <c r="AH1512" s="23"/>
    </row>
    <row r="1513" spans="1:34" s="156" customFormat="1" x14ac:dyDescent="0.35">
      <c r="A1513" s="23"/>
      <c r="B1513" s="23"/>
      <c r="C1513" s="23"/>
      <c r="D1513" s="23"/>
      <c r="E1513" s="23"/>
      <c r="F1513" s="23"/>
      <c r="G1513" s="23"/>
      <c r="H1513" s="23"/>
      <c r="I1513" s="23"/>
      <c r="J1513" s="24"/>
      <c r="K1513" s="24"/>
      <c r="L1513" s="79"/>
      <c r="M1513" s="91"/>
      <c r="N1513" s="89"/>
      <c r="O1513" s="89"/>
      <c r="P1513" s="24"/>
      <c r="Q1513" s="24"/>
      <c r="R1513" s="23"/>
      <c r="S1513" s="23"/>
      <c r="T1513" s="24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46"/>
      <c r="AG1513" s="23"/>
      <c r="AH1513" s="23"/>
    </row>
    <row r="1514" spans="1:34" s="156" customFormat="1" x14ac:dyDescent="0.35">
      <c r="A1514" s="23"/>
      <c r="B1514" s="23"/>
      <c r="C1514" s="23"/>
      <c r="D1514" s="23"/>
      <c r="E1514" s="23"/>
      <c r="F1514" s="23"/>
      <c r="G1514" s="23"/>
      <c r="H1514" s="23"/>
      <c r="I1514" s="23"/>
      <c r="J1514" s="24"/>
      <c r="K1514" s="24"/>
      <c r="L1514" s="79"/>
      <c r="M1514" s="91"/>
      <c r="N1514" s="89"/>
      <c r="O1514" s="89"/>
      <c r="P1514" s="24"/>
      <c r="Q1514" s="24"/>
      <c r="R1514" s="23"/>
      <c r="S1514" s="23"/>
      <c r="T1514" s="24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46"/>
      <c r="AG1514" s="23"/>
      <c r="AH1514" s="23"/>
    </row>
    <row r="1515" spans="1:34" s="156" customFormat="1" x14ac:dyDescent="0.35">
      <c r="A1515" s="23"/>
      <c r="B1515" s="23"/>
      <c r="C1515" s="23"/>
      <c r="D1515" s="23"/>
      <c r="E1515" s="23"/>
      <c r="F1515" s="23"/>
      <c r="G1515" s="23"/>
      <c r="H1515" s="23"/>
      <c r="I1515" s="23"/>
      <c r="J1515" s="24"/>
      <c r="K1515" s="24"/>
      <c r="L1515" s="79"/>
      <c r="M1515" s="91"/>
      <c r="N1515" s="89"/>
      <c r="O1515" s="89"/>
      <c r="P1515" s="24"/>
      <c r="Q1515" s="24"/>
      <c r="R1515" s="23"/>
      <c r="S1515" s="23"/>
      <c r="T1515" s="24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46"/>
      <c r="AG1515" s="23"/>
      <c r="AH1515" s="23"/>
    </row>
    <row r="1516" spans="1:34" s="156" customFormat="1" x14ac:dyDescent="0.35">
      <c r="A1516" s="23"/>
      <c r="B1516" s="23"/>
      <c r="C1516" s="23"/>
      <c r="D1516" s="23"/>
      <c r="E1516" s="23"/>
      <c r="F1516" s="23"/>
      <c r="G1516" s="23"/>
      <c r="H1516" s="23"/>
      <c r="I1516" s="23"/>
      <c r="J1516" s="24"/>
      <c r="K1516" s="24"/>
      <c r="L1516" s="79"/>
      <c r="M1516" s="91"/>
      <c r="N1516" s="89"/>
      <c r="O1516" s="89"/>
      <c r="P1516" s="24"/>
      <c r="Q1516" s="24"/>
      <c r="R1516" s="23"/>
      <c r="S1516" s="23"/>
      <c r="T1516" s="24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46"/>
      <c r="AG1516" s="23"/>
      <c r="AH1516" s="23"/>
    </row>
    <row r="1517" spans="1:34" s="156" customFormat="1" x14ac:dyDescent="0.35">
      <c r="A1517" s="23"/>
      <c r="B1517" s="23"/>
      <c r="C1517" s="23"/>
      <c r="D1517" s="23"/>
      <c r="E1517" s="23"/>
      <c r="F1517" s="23"/>
      <c r="G1517" s="23"/>
      <c r="H1517" s="23"/>
      <c r="I1517" s="23"/>
      <c r="J1517" s="24"/>
      <c r="K1517" s="24"/>
      <c r="L1517" s="79"/>
      <c r="M1517" s="91"/>
      <c r="N1517" s="89"/>
      <c r="O1517" s="89"/>
      <c r="P1517" s="24"/>
      <c r="Q1517" s="24"/>
      <c r="R1517" s="23"/>
      <c r="S1517" s="23"/>
      <c r="T1517" s="24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46"/>
      <c r="AG1517" s="23"/>
      <c r="AH1517" s="23"/>
    </row>
    <row r="1518" spans="1:34" s="156" customFormat="1" x14ac:dyDescent="0.35">
      <c r="A1518" s="23"/>
      <c r="B1518" s="23"/>
      <c r="C1518" s="23"/>
      <c r="D1518" s="23"/>
      <c r="E1518" s="23"/>
      <c r="F1518" s="23"/>
      <c r="G1518" s="23"/>
      <c r="H1518" s="23"/>
      <c r="I1518" s="23"/>
      <c r="J1518" s="24"/>
      <c r="K1518" s="24"/>
      <c r="L1518" s="79"/>
      <c r="M1518" s="91"/>
      <c r="N1518" s="89"/>
      <c r="O1518" s="89"/>
      <c r="P1518" s="24"/>
      <c r="Q1518" s="24"/>
      <c r="R1518" s="23"/>
      <c r="S1518" s="23"/>
      <c r="T1518" s="24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46"/>
      <c r="AG1518" s="23"/>
      <c r="AH1518" s="23"/>
    </row>
    <row r="1519" spans="1:34" s="156" customFormat="1" x14ac:dyDescent="0.35">
      <c r="A1519" s="23"/>
      <c r="B1519" s="23"/>
      <c r="C1519" s="23"/>
      <c r="D1519" s="23"/>
      <c r="E1519" s="23"/>
      <c r="F1519" s="23"/>
      <c r="G1519" s="23"/>
      <c r="H1519" s="23"/>
      <c r="I1519" s="23"/>
      <c r="J1519" s="24"/>
      <c r="K1519" s="24"/>
      <c r="L1519" s="79"/>
      <c r="M1519" s="91"/>
      <c r="N1519" s="89"/>
      <c r="O1519" s="89"/>
      <c r="P1519" s="24"/>
      <c r="Q1519" s="24"/>
      <c r="R1519" s="23"/>
      <c r="S1519" s="23"/>
      <c r="T1519" s="24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46"/>
      <c r="AG1519" s="23"/>
      <c r="AH1519" s="23"/>
    </row>
    <row r="1520" spans="1:34" s="156" customFormat="1" x14ac:dyDescent="0.35">
      <c r="A1520" s="23"/>
      <c r="B1520" s="23"/>
      <c r="C1520" s="23"/>
      <c r="D1520" s="23"/>
      <c r="E1520" s="23"/>
      <c r="F1520" s="23"/>
      <c r="G1520" s="23"/>
      <c r="H1520" s="23"/>
      <c r="I1520" s="23"/>
      <c r="J1520" s="24"/>
      <c r="K1520" s="24"/>
      <c r="L1520" s="79"/>
      <c r="M1520" s="91"/>
      <c r="N1520" s="89"/>
      <c r="O1520" s="89"/>
      <c r="P1520" s="24"/>
      <c r="Q1520" s="24"/>
      <c r="R1520" s="23"/>
      <c r="S1520" s="23"/>
      <c r="T1520" s="24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46"/>
      <c r="AG1520" s="23"/>
      <c r="AH1520" s="23"/>
    </row>
    <row r="1521" spans="1:34" s="156" customFormat="1" x14ac:dyDescent="0.35">
      <c r="A1521" s="23"/>
      <c r="B1521" s="23"/>
      <c r="C1521" s="23"/>
      <c r="D1521" s="23"/>
      <c r="E1521" s="23"/>
      <c r="F1521" s="23"/>
      <c r="G1521" s="23"/>
      <c r="H1521" s="23"/>
      <c r="I1521" s="23"/>
      <c r="J1521" s="24"/>
      <c r="K1521" s="24"/>
      <c r="L1521" s="79"/>
      <c r="M1521" s="91"/>
      <c r="N1521" s="89"/>
      <c r="O1521" s="89"/>
      <c r="P1521" s="24"/>
      <c r="Q1521" s="24"/>
      <c r="R1521" s="23"/>
      <c r="S1521" s="23"/>
      <c r="T1521" s="24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46"/>
      <c r="AG1521" s="23"/>
      <c r="AH1521" s="23"/>
    </row>
    <row r="1522" spans="1:34" s="156" customFormat="1" x14ac:dyDescent="0.35">
      <c r="A1522" s="23"/>
      <c r="B1522" s="23"/>
      <c r="C1522" s="23"/>
      <c r="D1522" s="23"/>
      <c r="E1522" s="23"/>
      <c r="F1522" s="23"/>
      <c r="G1522" s="23"/>
      <c r="H1522" s="23"/>
      <c r="I1522" s="23"/>
      <c r="J1522" s="24"/>
      <c r="K1522" s="24"/>
      <c r="L1522" s="79"/>
      <c r="M1522" s="91"/>
      <c r="N1522" s="89"/>
      <c r="O1522" s="89"/>
      <c r="P1522" s="24"/>
      <c r="Q1522" s="24"/>
      <c r="R1522" s="23"/>
      <c r="S1522" s="23"/>
      <c r="T1522" s="24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46"/>
      <c r="AG1522" s="23"/>
      <c r="AH1522" s="23"/>
    </row>
    <row r="1523" spans="1:34" s="156" customFormat="1" x14ac:dyDescent="0.35">
      <c r="A1523" s="23"/>
      <c r="B1523" s="23"/>
      <c r="C1523" s="23"/>
      <c r="D1523" s="23"/>
      <c r="E1523" s="23"/>
      <c r="F1523" s="23"/>
      <c r="G1523" s="23"/>
      <c r="H1523" s="23"/>
      <c r="I1523" s="23"/>
      <c r="J1523" s="24"/>
      <c r="K1523" s="24"/>
      <c r="L1523" s="79"/>
      <c r="M1523" s="91"/>
      <c r="N1523" s="89"/>
      <c r="O1523" s="89"/>
      <c r="P1523" s="24"/>
      <c r="Q1523" s="24"/>
      <c r="R1523" s="23"/>
      <c r="S1523" s="23"/>
      <c r="T1523" s="24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46"/>
      <c r="AG1523" s="23"/>
      <c r="AH1523" s="23"/>
    </row>
    <row r="1524" spans="1:34" s="156" customFormat="1" x14ac:dyDescent="0.35">
      <c r="A1524" s="23"/>
      <c r="B1524" s="23"/>
      <c r="C1524" s="23"/>
      <c r="D1524" s="23"/>
      <c r="E1524" s="23"/>
      <c r="F1524" s="23"/>
      <c r="G1524" s="23"/>
      <c r="H1524" s="23"/>
      <c r="I1524" s="23"/>
      <c r="J1524" s="24"/>
      <c r="K1524" s="24"/>
      <c r="L1524" s="79"/>
      <c r="M1524" s="91"/>
      <c r="N1524" s="89"/>
      <c r="O1524" s="89"/>
      <c r="P1524" s="24"/>
      <c r="Q1524" s="24"/>
      <c r="R1524" s="23"/>
      <c r="S1524" s="23"/>
      <c r="T1524" s="24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46"/>
      <c r="AG1524" s="23"/>
      <c r="AH1524" s="23"/>
    </row>
    <row r="1525" spans="1:34" s="156" customFormat="1" x14ac:dyDescent="0.35">
      <c r="A1525" s="23"/>
      <c r="B1525" s="23"/>
      <c r="C1525" s="23"/>
      <c r="D1525" s="23"/>
      <c r="E1525" s="23"/>
      <c r="F1525" s="23"/>
      <c r="G1525" s="23"/>
      <c r="H1525" s="23"/>
      <c r="I1525" s="23"/>
      <c r="J1525" s="24"/>
      <c r="K1525" s="24"/>
      <c r="L1525" s="79"/>
      <c r="M1525" s="91"/>
      <c r="N1525" s="89"/>
      <c r="O1525" s="89"/>
      <c r="P1525" s="24"/>
      <c r="Q1525" s="24"/>
      <c r="R1525" s="23"/>
      <c r="S1525" s="23"/>
      <c r="T1525" s="24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46"/>
      <c r="AG1525" s="23"/>
      <c r="AH1525" s="23"/>
    </row>
    <row r="1526" spans="1:34" s="156" customFormat="1" x14ac:dyDescent="0.35">
      <c r="A1526" s="23"/>
      <c r="B1526" s="23"/>
      <c r="C1526" s="23"/>
      <c r="D1526" s="23"/>
      <c r="E1526" s="23"/>
      <c r="F1526" s="23"/>
      <c r="G1526" s="23"/>
      <c r="H1526" s="23"/>
      <c r="I1526" s="23"/>
      <c r="J1526" s="24"/>
      <c r="K1526" s="24"/>
      <c r="L1526" s="79"/>
      <c r="M1526" s="91"/>
      <c r="N1526" s="89"/>
      <c r="O1526" s="89"/>
      <c r="P1526" s="24"/>
      <c r="Q1526" s="24"/>
      <c r="R1526" s="23"/>
      <c r="S1526" s="23"/>
      <c r="T1526" s="24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46"/>
      <c r="AG1526" s="23"/>
      <c r="AH1526" s="23"/>
    </row>
    <row r="1527" spans="1:34" s="156" customFormat="1" x14ac:dyDescent="0.35">
      <c r="A1527" s="23"/>
      <c r="B1527" s="23"/>
      <c r="C1527" s="23"/>
      <c r="D1527" s="23"/>
      <c r="E1527" s="23"/>
      <c r="F1527" s="23"/>
      <c r="G1527" s="23"/>
      <c r="H1527" s="23"/>
      <c r="I1527" s="23"/>
      <c r="J1527" s="24"/>
      <c r="K1527" s="24"/>
      <c r="L1527" s="79"/>
      <c r="M1527" s="91"/>
      <c r="N1527" s="89"/>
      <c r="O1527" s="89"/>
      <c r="P1527" s="24"/>
      <c r="Q1527" s="24"/>
      <c r="R1527" s="23"/>
      <c r="S1527" s="23"/>
      <c r="T1527" s="24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46"/>
      <c r="AG1527" s="23"/>
      <c r="AH1527" s="23"/>
    </row>
    <row r="1528" spans="1:34" s="156" customFormat="1" x14ac:dyDescent="0.35">
      <c r="A1528" s="23"/>
      <c r="B1528" s="23"/>
      <c r="C1528" s="23"/>
      <c r="D1528" s="23"/>
      <c r="E1528" s="23"/>
      <c r="F1528" s="23"/>
      <c r="G1528" s="23"/>
      <c r="H1528" s="23"/>
      <c r="I1528" s="23"/>
      <c r="J1528" s="24"/>
      <c r="K1528" s="24"/>
      <c r="L1528" s="79"/>
      <c r="M1528" s="91"/>
      <c r="N1528" s="89"/>
      <c r="O1528" s="89"/>
      <c r="P1528" s="24"/>
      <c r="Q1528" s="24"/>
      <c r="R1528" s="23"/>
      <c r="S1528" s="23"/>
      <c r="T1528" s="24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46"/>
      <c r="AG1528" s="23"/>
      <c r="AH1528" s="23"/>
    </row>
    <row r="1529" spans="1:34" s="156" customFormat="1" x14ac:dyDescent="0.35">
      <c r="A1529" s="23"/>
      <c r="B1529" s="23"/>
      <c r="C1529" s="23"/>
      <c r="D1529" s="23"/>
      <c r="E1529" s="23"/>
      <c r="F1529" s="23"/>
      <c r="G1529" s="23"/>
      <c r="H1529" s="23"/>
      <c r="I1529" s="23"/>
      <c r="J1529" s="24"/>
      <c r="K1529" s="24"/>
      <c r="L1529" s="79"/>
      <c r="M1529" s="91"/>
      <c r="N1529" s="89"/>
      <c r="O1529" s="89"/>
      <c r="P1529" s="24"/>
      <c r="Q1529" s="24"/>
      <c r="R1529" s="23"/>
      <c r="S1529" s="23"/>
      <c r="T1529" s="24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46"/>
      <c r="AG1529" s="23"/>
      <c r="AH1529" s="23"/>
    </row>
    <row r="1530" spans="1:34" s="156" customFormat="1" x14ac:dyDescent="0.35">
      <c r="A1530" s="23"/>
      <c r="B1530" s="23"/>
      <c r="C1530" s="23"/>
      <c r="D1530" s="23"/>
      <c r="E1530" s="23"/>
      <c r="F1530" s="23"/>
      <c r="G1530" s="23"/>
      <c r="H1530" s="23"/>
      <c r="I1530" s="23"/>
      <c r="J1530" s="24"/>
      <c r="K1530" s="24"/>
      <c r="L1530" s="79"/>
      <c r="M1530" s="91"/>
      <c r="N1530" s="89"/>
      <c r="O1530" s="89"/>
      <c r="P1530" s="24"/>
      <c r="Q1530" s="24"/>
      <c r="R1530" s="23"/>
      <c r="S1530" s="23"/>
      <c r="T1530" s="24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46"/>
      <c r="AG1530" s="23"/>
      <c r="AH1530" s="23"/>
    </row>
    <row r="1531" spans="1:34" s="156" customFormat="1" x14ac:dyDescent="0.35">
      <c r="A1531" s="23"/>
      <c r="B1531" s="23"/>
      <c r="C1531" s="23"/>
      <c r="D1531" s="23"/>
      <c r="E1531" s="23"/>
      <c r="F1531" s="23"/>
      <c r="G1531" s="23"/>
      <c r="H1531" s="23"/>
      <c r="I1531" s="23"/>
      <c r="J1531" s="24"/>
      <c r="K1531" s="24"/>
      <c r="L1531" s="79"/>
      <c r="M1531" s="91"/>
      <c r="N1531" s="89"/>
      <c r="O1531" s="89"/>
      <c r="P1531" s="24"/>
      <c r="Q1531" s="24"/>
      <c r="R1531" s="23"/>
      <c r="S1531" s="23"/>
      <c r="T1531" s="24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46"/>
      <c r="AG1531" s="23"/>
      <c r="AH1531" s="23"/>
    </row>
    <row r="1532" spans="1:34" s="156" customFormat="1" x14ac:dyDescent="0.35">
      <c r="A1532" s="23"/>
      <c r="B1532" s="23"/>
      <c r="C1532" s="23"/>
      <c r="D1532" s="23"/>
      <c r="E1532" s="23"/>
      <c r="F1532" s="23"/>
      <c r="G1532" s="23"/>
      <c r="H1532" s="23"/>
      <c r="I1532" s="23"/>
      <c r="J1532" s="24"/>
      <c r="K1532" s="24"/>
      <c r="L1532" s="79"/>
      <c r="M1532" s="91"/>
      <c r="N1532" s="89"/>
      <c r="O1532" s="89"/>
      <c r="P1532" s="24"/>
      <c r="Q1532" s="24"/>
      <c r="R1532" s="23"/>
      <c r="S1532" s="23"/>
      <c r="T1532" s="24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46"/>
      <c r="AG1532" s="23"/>
      <c r="AH1532" s="23"/>
    </row>
    <row r="1533" spans="1:34" s="156" customFormat="1" x14ac:dyDescent="0.35">
      <c r="A1533" s="23"/>
      <c r="B1533" s="23"/>
      <c r="C1533" s="23"/>
      <c r="D1533" s="23"/>
      <c r="E1533" s="23"/>
      <c r="F1533" s="23"/>
      <c r="G1533" s="23"/>
      <c r="H1533" s="23"/>
      <c r="I1533" s="23"/>
      <c r="J1533" s="24"/>
      <c r="K1533" s="24"/>
      <c r="L1533" s="79"/>
      <c r="M1533" s="91"/>
      <c r="N1533" s="89"/>
      <c r="O1533" s="89"/>
      <c r="P1533" s="24"/>
      <c r="Q1533" s="24"/>
      <c r="R1533" s="23"/>
      <c r="S1533" s="23"/>
      <c r="T1533" s="24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46"/>
      <c r="AG1533" s="23"/>
      <c r="AH1533" s="23"/>
    </row>
    <row r="1534" spans="1:34" s="156" customFormat="1" x14ac:dyDescent="0.35">
      <c r="A1534" s="23"/>
      <c r="B1534" s="23"/>
      <c r="C1534" s="23"/>
      <c r="D1534" s="23"/>
      <c r="E1534" s="23"/>
      <c r="F1534" s="23"/>
      <c r="G1534" s="23"/>
      <c r="H1534" s="23"/>
      <c r="I1534" s="23"/>
      <c r="J1534" s="24"/>
      <c r="K1534" s="24"/>
      <c r="L1534" s="79"/>
      <c r="M1534" s="91"/>
      <c r="N1534" s="89"/>
      <c r="O1534" s="89"/>
      <c r="P1534" s="24"/>
      <c r="Q1534" s="24"/>
      <c r="R1534" s="23"/>
      <c r="S1534" s="23"/>
      <c r="T1534" s="24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46"/>
      <c r="AG1534" s="23"/>
      <c r="AH1534" s="23"/>
    </row>
    <row r="1535" spans="1:34" s="156" customFormat="1" x14ac:dyDescent="0.35">
      <c r="A1535" s="23"/>
      <c r="B1535" s="23"/>
      <c r="C1535" s="23"/>
      <c r="D1535" s="23"/>
      <c r="E1535" s="23"/>
      <c r="F1535" s="23"/>
      <c r="G1535" s="23"/>
      <c r="H1535" s="23"/>
      <c r="I1535" s="23"/>
      <c r="J1535" s="24"/>
      <c r="K1535" s="24"/>
      <c r="L1535" s="79"/>
      <c r="M1535" s="91"/>
      <c r="N1535" s="89"/>
      <c r="O1535" s="89"/>
      <c r="P1535" s="24"/>
      <c r="Q1535" s="24"/>
      <c r="R1535" s="23"/>
      <c r="S1535" s="23"/>
      <c r="T1535" s="24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46"/>
      <c r="AG1535" s="23"/>
      <c r="AH1535" s="23"/>
    </row>
    <row r="1536" spans="1:34" s="156" customFormat="1" x14ac:dyDescent="0.35">
      <c r="A1536" s="23"/>
      <c r="B1536" s="23"/>
      <c r="C1536" s="23"/>
      <c r="D1536" s="23"/>
      <c r="E1536" s="23"/>
      <c r="F1536" s="23"/>
      <c r="G1536" s="23"/>
      <c r="H1536" s="23"/>
      <c r="I1536" s="23"/>
      <c r="J1536" s="24"/>
      <c r="K1536" s="24"/>
      <c r="L1536" s="79"/>
      <c r="M1536" s="91"/>
      <c r="N1536" s="89"/>
      <c r="O1536" s="89"/>
      <c r="P1536" s="24"/>
      <c r="Q1536" s="24"/>
      <c r="R1536" s="23"/>
      <c r="S1536" s="23"/>
      <c r="T1536" s="24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46"/>
      <c r="AG1536" s="23"/>
      <c r="AH1536" s="23"/>
    </row>
    <row r="1537" spans="1:34" s="156" customFormat="1" x14ac:dyDescent="0.35">
      <c r="A1537" s="23"/>
      <c r="B1537" s="23"/>
      <c r="C1537" s="23"/>
      <c r="D1537" s="23"/>
      <c r="E1537" s="23"/>
      <c r="F1537" s="23"/>
      <c r="G1537" s="23"/>
      <c r="H1537" s="23"/>
      <c r="I1537" s="23"/>
      <c r="J1537" s="24"/>
      <c r="K1537" s="24"/>
      <c r="L1537" s="79"/>
      <c r="M1537" s="91"/>
      <c r="N1537" s="89"/>
      <c r="O1537" s="89"/>
      <c r="P1537" s="24"/>
      <c r="Q1537" s="24"/>
      <c r="R1537" s="23"/>
      <c r="S1537" s="23"/>
      <c r="T1537" s="24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46"/>
      <c r="AG1537" s="23"/>
      <c r="AH1537" s="23"/>
    </row>
    <row r="1538" spans="1:34" s="156" customFormat="1" x14ac:dyDescent="0.35">
      <c r="A1538" s="23"/>
      <c r="B1538" s="23"/>
      <c r="C1538" s="23"/>
      <c r="D1538" s="23"/>
      <c r="E1538" s="23"/>
      <c r="F1538" s="23"/>
      <c r="G1538" s="23"/>
      <c r="H1538" s="23"/>
      <c r="I1538" s="23"/>
      <c r="J1538" s="24"/>
      <c r="K1538" s="24"/>
      <c r="L1538" s="79"/>
      <c r="M1538" s="91"/>
      <c r="N1538" s="89"/>
      <c r="O1538" s="89"/>
      <c r="P1538" s="24"/>
      <c r="Q1538" s="24"/>
      <c r="R1538" s="23"/>
      <c r="S1538" s="23"/>
      <c r="T1538" s="24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46"/>
      <c r="AG1538" s="23"/>
      <c r="AH1538" s="23"/>
    </row>
    <row r="1539" spans="1:34" s="156" customFormat="1" x14ac:dyDescent="0.35">
      <c r="A1539" s="23"/>
      <c r="B1539" s="23"/>
      <c r="C1539" s="23"/>
      <c r="D1539" s="23"/>
      <c r="E1539" s="23"/>
      <c r="F1539" s="23"/>
      <c r="G1539" s="23"/>
      <c r="H1539" s="23"/>
      <c r="I1539" s="23"/>
      <c r="J1539" s="24"/>
      <c r="K1539" s="24"/>
      <c r="L1539" s="79"/>
      <c r="M1539" s="91"/>
      <c r="N1539" s="89"/>
      <c r="O1539" s="89"/>
      <c r="P1539" s="24"/>
      <c r="Q1539" s="24"/>
      <c r="R1539" s="23"/>
      <c r="S1539" s="23"/>
      <c r="T1539" s="24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46"/>
      <c r="AG1539" s="23"/>
      <c r="AH1539" s="23"/>
    </row>
    <row r="1540" spans="1:34" s="156" customFormat="1" x14ac:dyDescent="0.35">
      <c r="A1540" s="23"/>
      <c r="B1540" s="23"/>
      <c r="C1540" s="23"/>
      <c r="D1540" s="23"/>
      <c r="E1540" s="23"/>
      <c r="F1540" s="23"/>
      <c r="G1540" s="23"/>
      <c r="H1540" s="23"/>
      <c r="I1540" s="23"/>
      <c r="J1540" s="24"/>
      <c r="K1540" s="24"/>
      <c r="L1540" s="79"/>
      <c r="M1540" s="91"/>
      <c r="N1540" s="89"/>
      <c r="O1540" s="89"/>
      <c r="P1540" s="24"/>
      <c r="Q1540" s="24"/>
      <c r="R1540" s="23"/>
      <c r="S1540" s="23"/>
      <c r="T1540" s="24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46"/>
      <c r="AG1540" s="23"/>
      <c r="AH1540" s="23"/>
    </row>
    <row r="1541" spans="1:34" s="156" customFormat="1" x14ac:dyDescent="0.35">
      <c r="A1541" s="23"/>
      <c r="B1541" s="23"/>
      <c r="C1541" s="23"/>
      <c r="D1541" s="23"/>
      <c r="E1541" s="23"/>
      <c r="F1541" s="23"/>
      <c r="G1541" s="23"/>
      <c r="H1541" s="23"/>
      <c r="I1541" s="23"/>
      <c r="J1541" s="24"/>
      <c r="K1541" s="24"/>
      <c r="L1541" s="79"/>
      <c r="M1541" s="91"/>
      <c r="N1541" s="89"/>
      <c r="O1541" s="89"/>
      <c r="P1541" s="24"/>
      <c r="Q1541" s="24"/>
      <c r="R1541" s="23"/>
      <c r="S1541" s="23"/>
      <c r="T1541" s="24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46"/>
      <c r="AG1541" s="23"/>
      <c r="AH1541" s="23"/>
    </row>
    <row r="1542" spans="1:34" s="156" customFormat="1" x14ac:dyDescent="0.35">
      <c r="A1542" s="23"/>
      <c r="B1542" s="23"/>
      <c r="C1542" s="23"/>
      <c r="D1542" s="23"/>
      <c r="E1542" s="23"/>
      <c r="F1542" s="23"/>
      <c r="G1542" s="23"/>
      <c r="H1542" s="23"/>
      <c r="I1542" s="23"/>
      <c r="J1542" s="24"/>
      <c r="K1542" s="24"/>
      <c r="L1542" s="79"/>
      <c r="M1542" s="91"/>
      <c r="N1542" s="89"/>
      <c r="O1542" s="89"/>
      <c r="P1542" s="24"/>
      <c r="Q1542" s="24"/>
      <c r="R1542" s="23"/>
      <c r="S1542" s="23"/>
      <c r="T1542" s="24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46"/>
      <c r="AG1542" s="23"/>
      <c r="AH1542" s="23"/>
    </row>
    <row r="1543" spans="1:34" s="156" customFormat="1" x14ac:dyDescent="0.35">
      <c r="A1543" s="23"/>
      <c r="B1543" s="23"/>
      <c r="C1543" s="23"/>
      <c r="D1543" s="23"/>
      <c r="E1543" s="23"/>
      <c r="F1543" s="23"/>
      <c r="G1543" s="23"/>
      <c r="H1543" s="23"/>
      <c r="I1543" s="23"/>
      <c r="J1543" s="24"/>
      <c r="K1543" s="24"/>
      <c r="L1543" s="79"/>
      <c r="M1543" s="91"/>
      <c r="N1543" s="89"/>
      <c r="O1543" s="89"/>
      <c r="P1543" s="24"/>
      <c r="Q1543" s="24"/>
      <c r="R1543" s="23"/>
      <c r="S1543" s="23"/>
      <c r="T1543" s="24"/>
      <c r="U1543" s="23"/>
      <c r="V1543" s="23"/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46"/>
      <c r="AG1543" s="23"/>
      <c r="AH1543" s="23"/>
    </row>
    <row r="1544" spans="1:34" s="156" customFormat="1" x14ac:dyDescent="0.35">
      <c r="A1544" s="23"/>
      <c r="B1544" s="23"/>
      <c r="C1544" s="23"/>
      <c r="D1544" s="23"/>
      <c r="E1544" s="23"/>
      <c r="F1544" s="23"/>
      <c r="G1544" s="23"/>
      <c r="H1544" s="23"/>
      <c r="I1544" s="23"/>
      <c r="J1544" s="24"/>
      <c r="K1544" s="24"/>
      <c r="L1544" s="79"/>
      <c r="M1544" s="91"/>
      <c r="N1544" s="89"/>
      <c r="O1544" s="89"/>
      <c r="P1544" s="24"/>
      <c r="Q1544" s="24"/>
      <c r="R1544" s="23"/>
      <c r="S1544" s="23"/>
      <c r="T1544" s="24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46"/>
      <c r="AG1544" s="23"/>
      <c r="AH1544" s="23"/>
    </row>
    <row r="1545" spans="1:34" s="156" customFormat="1" x14ac:dyDescent="0.35">
      <c r="A1545" s="23"/>
      <c r="B1545" s="23"/>
      <c r="C1545" s="23"/>
      <c r="D1545" s="23"/>
      <c r="E1545" s="23"/>
      <c r="F1545" s="23"/>
      <c r="G1545" s="23"/>
      <c r="H1545" s="23"/>
      <c r="I1545" s="23"/>
      <c r="J1545" s="24"/>
      <c r="K1545" s="24"/>
      <c r="L1545" s="79"/>
      <c r="M1545" s="91"/>
      <c r="N1545" s="89"/>
      <c r="O1545" s="89"/>
      <c r="P1545" s="24"/>
      <c r="Q1545" s="24"/>
      <c r="R1545" s="23"/>
      <c r="S1545" s="23"/>
      <c r="T1545" s="24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46"/>
      <c r="AG1545" s="23"/>
      <c r="AH1545" s="23"/>
    </row>
    <row r="1546" spans="1:34" s="156" customFormat="1" x14ac:dyDescent="0.35">
      <c r="A1546" s="23"/>
      <c r="B1546" s="23"/>
      <c r="C1546" s="23"/>
      <c r="D1546" s="23"/>
      <c r="E1546" s="23"/>
      <c r="F1546" s="23"/>
      <c r="G1546" s="23"/>
      <c r="H1546" s="23"/>
      <c r="I1546" s="23"/>
      <c r="J1546" s="24"/>
      <c r="K1546" s="24"/>
      <c r="L1546" s="79"/>
      <c r="M1546" s="91"/>
      <c r="N1546" s="89"/>
      <c r="O1546" s="89"/>
      <c r="P1546" s="24"/>
      <c r="Q1546" s="24"/>
      <c r="R1546" s="23"/>
      <c r="S1546" s="23"/>
      <c r="T1546" s="24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46"/>
      <c r="AG1546" s="23"/>
      <c r="AH1546" s="23"/>
    </row>
    <row r="1547" spans="1:34" s="156" customFormat="1" x14ac:dyDescent="0.35">
      <c r="A1547" s="23"/>
      <c r="B1547" s="23"/>
      <c r="C1547" s="23"/>
      <c r="D1547" s="23"/>
      <c r="E1547" s="23"/>
      <c r="F1547" s="23"/>
      <c r="G1547" s="23"/>
      <c r="H1547" s="23"/>
      <c r="I1547" s="23"/>
      <c r="J1547" s="24"/>
      <c r="K1547" s="24"/>
      <c r="L1547" s="79"/>
      <c r="M1547" s="91"/>
      <c r="N1547" s="89"/>
      <c r="O1547" s="89"/>
      <c r="P1547" s="24"/>
      <c r="Q1547" s="24"/>
      <c r="R1547" s="23"/>
      <c r="S1547" s="23"/>
      <c r="T1547" s="24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46"/>
      <c r="AG1547" s="23"/>
      <c r="AH1547" s="23"/>
    </row>
    <row r="1548" spans="1:34" s="156" customFormat="1" x14ac:dyDescent="0.35">
      <c r="A1548" s="23"/>
      <c r="B1548" s="23"/>
      <c r="C1548" s="23"/>
      <c r="D1548" s="23"/>
      <c r="E1548" s="23"/>
      <c r="F1548" s="23"/>
      <c r="G1548" s="23"/>
      <c r="H1548" s="23"/>
      <c r="I1548" s="23"/>
      <c r="J1548" s="24"/>
      <c r="K1548" s="24"/>
      <c r="L1548" s="79"/>
      <c r="M1548" s="91"/>
      <c r="N1548" s="89"/>
      <c r="O1548" s="89"/>
      <c r="P1548" s="24"/>
      <c r="Q1548" s="24"/>
      <c r="R1548" s="23"/>
      <c r="S1548" s="23"/>
      <c r="T1548" s="24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46"/>
      <c r="AG1548" s="23"/>
      <c r="AH1548" s="23"/>
    </row>
    <row r="1549" spans="1:34" s="156" customFormat="1" x14ac:dyDescent="0.35">
      <c r="A1549" s="23"/>
      <c r="B1549" s="23"/>
      <c r="C1549" s="23"/>
      <c r="D1549" s="23"/>
      <c r="E1549" s="23"/>
      <c r="F1549" s="23"/>
      <c r="G1549" s="23"/>
      <c r="H1549" s="23"/>
      <c r="I1549" s="23"/>
      <c r="J1549" s="24"/>
      <c r="K1549" s="24"/>
      <c r="L1549" s="79"/>
      <c r="M1549" s="91"/>
      <c r="N1549" s="89"/>
      <c r="O1549" s="89"/>
      <c r="P1549" s="24"/>
      <c r="Q1549" s="24"/>
      <c r="R1549" s="23"/>
      <c r="S1549" s="23"/>
      <c r="T1549" s="24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46"/>
      <c r="AG1549" s="23"/>
      <c r="AH1549" s="23"/>
    </row>
    <row r="1550" spans="1:34" s="156" customFormat="1" x14ac:dyDescent="0.35">
      <c r="A1550" s="23"/>
      <c r="B1550" s="23"/>
      <c r="C1550" s="23"/>
      <c r="D1550" s="23"/>
      <c r="E1550" s="23"/>
      <c r="F1550" s="23"/>
      <c r="G1550" s="23"/>
      <c r="H1550" s="23"/>
      <c r="I1550" s="23"/>
      <c r="J1550" s="24"/>
      <c r="K1550" s="24"/>
      <c r="L1550" s="79"/>
      <c r="M1550" s="91"/>
      <c r="N1550" s="89"/>
      <c r="O1550" s="89"/>
      <c r="P1550" s="24"/>
      <c r="Q1550" s="24"/>
      <c r="R1550" s="23"/>
      <c r="S1550" s="23"/>
      <c r="T1550" s="24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46"/>
      <c r="AG1550" s="23"/>
      <c r="AH1550" s="23"/>
    </row>
    <row r="1551" spans="1:34" s="156" customFormat="1" x14ac:dyDescent="0.35">
      <c r="A1551" s="23"/>
      <c r="B1551" s="23"/>
      <c r="C1551" s="23"/>
      <c r="D1551" s="23"/>
      <c r="E1551" s="23"/>
      <c r="F1551" s="23"/>
      <c r="G1551" s="23"/>
      <c r="H1551" s="23"/>
      <c r="I1551" s="23"/>
      <c r="J1551" s="24"/>
      <c r="K1551" s="24"/>
      <c r="L1551" s="79"/>
      <c r="M1551" s="91"/>
      <c r="N1551" s="89"/>
      <c r="O1551" s="89"/>
      <c r="P1551" s="24"/>
      <c r="Q1551" s="24"/>
      <c r="R1551" s="23"/>
      <c r="S1551" s="23"/>
      <c r="T1551" s="24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46"/>
      <c r="AG1551" s="23"/>
      <c r="AH1551" s="23"/>
    </row>
    <row r="1552" spans="1:34" s="156" customFormat="1" x14ac:dyDescent="0.35">
      <c r="A1552" s="23"/>
      <c r="B1552" s="23"/>
      <c r="C1552" s="23"/>
      <c r="D1552" s="23"/>
      <c r="E1552" s="23"/>
      <c r="F1552" s="23"/>
      <c r="G1552" s="23"/>
      <c r="H1552" s="23"/>
      <c r="I1552" s="23"/>
      <c r="J1552" s="24"/>
      <c r="K1552" s="24"/>
      <c r="L1552" s="79"/>
      <c r="M1552" s="91"/>
      <c r="N1552" s="89"/>
      <c r="O1552" s="89"/>
      <c r="P1552" s="24"/>
      <c r="Q1552" s="24"/>
      <c r="R1552" s="23"/>
      <c r="S1552" s="23"/>
      <c r="T1552" s="24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46"/>
      <c r="AG1552" s="23"/>
      <c r="AH1552" s="23"/>
    </row>
    <row r="1553" spans="1:34" s="156" customFormat="1" x14ac:dyDescent="0.35">
      <c r="A1553" s="23"/>
      <c r="B1553" s="23"/>
      <c r="C1553" s="23"/>
      <c r="D1553" s="23"/>
      <c r="E1553" s="23"/>
      <c r="F1553" s="23"/>
      <c r="G1553" s="23"/>
      <c r="H1553" s="23"/>
      <c r="I1553" s="23"/>
      <c r="J1553" s="24"/>
      <c r="K1553" s="24"/>
      <c r="L1553" s="79"/>
      <c r="M1553" s="91"/>
      <c r="N1553" s="89"/>
      <c r="O1553" s="89"/>
      <c r="P1553" s="24"/>
      <c r="Q1553" s="24"/>
      <c r="R1553" s="23"/>
      <c r="S1553" s="23"/>
      <c r="T1553" s="24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46"/>
      <c r="AG1553" s="23"/>
      <c r="AH1553" s="23"/>
    </row>
    <row r="1554" spans="1:34" s="156" customFormat="1" x14ac:dyDescent="0.35">
      <c r="A1554" s="23"/>
      <c r="B1554" s="23"/>
      <c r="C1554" s="23"/>
      <c r="D1554" s="23"/>
      <c r="E1554" s="23"/>
      <c r="F1554" s="23"/>
      <c r="G1554" s="23"/>
      <c r="H1554" s="23"/>
      <c r="I1554" s="23"/>
      <c r="J1554" s="24"/>
      <c r="K1554" s="24"/>
      <c r="L1554" s="79"/>
      <c r="M1554" s="91"/>
      <c r="N1554" s="89"/>
      <c r="O1554" s="89"/>
      <c r="P1554" s="24"/>
      <c r="Q1554" s="24"/>
      <c r="R1554" s="23"/>
      <c r="S1554" s="23"/>
      <c r="T1554" s="24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46"/>
      <c r="AG1554" s="23"/>
      <c r="AH1554" s="23"/>
    </row>
    <row r="1555" spans="1:34" s="156" customFormat="1" x14ac:dyDescent="0.35">
      <c r="A1555" s="23"/>
      <c r="B1555" s="23"/>
      <c r="C1555" s="23"/>
      <c r="D1555" s="23"/>
      <c r="E1555" s="23"/>
      <c r="F1555" s="23"/>
      <c r="G1555" s="23"/>
      <c r="H1555" s="23"/>
      <c r="I1555" s="23"/>
      <c r="J1555" s="24"/>
      <c r="K1555" s="24"/>
      <c r="L1555" s="79"/>
      <c r="M1555" s="91"/>
      <c r="N1555" s="89"/>
      <c r="O1555" s="89"/>
      <c r="P1555" s="24"/>
      <c r="Q1555" s="24"/>
      <c r="R1555" s="23"/>
      <c r="S1555" s="23"/>
      <c r="T1555" s="24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46"/>
      <c r="AG1555" s="23"/>
      <c r="AH1555" s="23"/>
    </row>
    <row r="1556" spans="1:34" s="156" customFormat="1" x14ac:dyDescent="0.35">
      <c r="A1556" s="23"/>
      <c r="B1556" s="23"/>
      <c r="C1556" s="23"/>
      <c r="D1556" s="23"/>
      <c r="E1556" s="23"/>
      <c r="F1556" s="23"/>
      <c r="G1556" s="23"/>
      <c r="H1556" s="23"/>
      <c r="I1556" s="23"/>
      <c r="J1556" s="24"/>
      <c r="K1556" s="24"/>
      <c r="L1556" s="79"/>
      <c r="M1556" s="91"/>
      <c r="N1556" s="89"/>
      <c r="O1556" s="89"/>
      <c r="P1556" s="24"/>
      <c r="Q1556" s="24"/>
      <c r="R1556" s="23"/>
      <c r="S1556" s="23"/>
      <c r="T1556" s="24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46"/>
      <c r="AG1556" s="23"/>
      <c r="AH1556" s="23"/>
    </row>
    <row r="1557" spans="1:34" s="156" customFormat="1" x14ac:dyDescent="0.35">
      <c r="A1557" s="23"/>
      <c r="B1557" s="23"/>
      <c r="C1557" s="23"/>
      <c r="D1557" s="23"/>
      <c r="E1557" s="23"/>
      <c r="F1557" s="23"/>
      <c r="G1557" s="23"/>
      <c r="H1557" s="23"/>
      <c r="I1557" s="23"/>
      <c r="J1557" s="24"/>
      <c r="K1557" s="24"/>
      <c r="L1557" s="79"/>
      <c r="M1557" s="91"/>
      <c r="N1557" s="89"/>
      <c r="O1557" s="89"/>
      <c r="P1557" s="24"/>
      <c r="Q1557" s="24"/>
      <c r="R1557" s="23"/>
      <c r="S1557" s="23"/>
      <c r="T1557" s="24"/>
      <c r="U1557" s="23"/>
      <c r="V1557" s="23"/>
      <c r="W1557" s="23"/>
      <c r="X1557" s="23"/>
      <c r="Y1557" s="23"/>
      <c r="Z1557" s="23"/>
      <c r="AA1557" s="23"/>
      <c r="AB1557" s="23"/>
      <c r="AC1557" s="23"/>
      <c r="AD1557" s="23"/>
      <c r="AE1557" s="23"/>
      <c r="AF1557" s="46"/>
      <c r="AG1557" s="23"/>
      <c r="AH1557" s="23"/>
    </row>
    <row r="1558" spans="1:34" s="156" customFormat="1" x14ac:dyDescent="0.35">
      <c r="A1558" s="23"/>
      <c r="B1558" s="23"/>
      <c r="C1558" s="23"/>
      <c r="D1558" s="23"/>
      <c r="E1558" s="23"/>
      <c r="F1558" s="23"/>
      <c r="G1558" s="23"/>
      <c r="H1558" s="23"/>
      <c r="I1558" s="23"/>
      <c r="J1558" s="24"/>
      <c r="K1558" s="24"/>
      <c r="L1558" s="79"/>
      <c r="M1558" s="91"/>
      <c r="N1558" s="89"/>
      <c r="O1558" s="89"/>
      <c r="P1558" s="24"/>
      <c r="Q1558" s="24"/>
      <c r="R1558" s="23"/>
      <c r="S1558" s="23"/>
      <c r="T1558" s="24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46"/>
      <c r="AG1558" s="23"/>
      <c r="AH1558" s="23"/>
    </row>
    <row r="1559" spans="1:34" s="156" customFormat="1" x14ac:dyDescent="0.35">
      <c r="A1559" s="23"/>
      <c r="B1559" s="23"/>
      <c r="C1559" s="23"/>
      <c r="D1559" s="23"/>
      <c r="E1559" s="23"/>
      <c r="F1559" s="23"/>
      <c r="G1559" s="23"/>
      <c r="H1559" s="23"/>
      <c r="I1559" s="23"/>
      <c r="J1559" s="24"/>
      <c r="K1559" s="24"/>
      <c r="L1559" s="79"/>
      <c r="M1559" s="91"/>
      <c r="N1559" s="89"/>
      <c r="O1559" s="89"/>
      <c r="P1559" s="24"/>
      <c r="Q1559" s="24"/>
      <c r="R1559" s="23"/>
      <c r="S1559" s="23"/>
      <c r="T1559" s="24"/>
      <c r="U1559" s="23"/>
      <c r="V1559" s="23"/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46"/>
      <c r="AG1559" s="23"/>
      <c r="AH1559" s="23"/>
    </row>
    <row r="1560" spans="1:34" s="156" customFormat="1" x14ac:dyDescent="0.35">
      <c r="A1560" s="23"/>
      <c r="B1560" s="23"/>
      <c r="C1560" s="23"/>
      <c r="D1560" s="23"/>
      <c r="E1560" s="23"/>
      <c r="F1560" s="23"/>
      <c r="G1560" s="23"/>
      <c r="H1560" s="23"/>
      <c r="I1560" s="23"/>
      <c r="J1560" s="24"/>
      <c r="K1560" s="24"/>
      <c r="L1560" s="79"/>
      <c r="M1560" s="91"/>
      <c r="N1560" s="89"/>
      <c r="O1560" s="89"/>
      <c r="P1560" s="24"/>
      <c r="Q1560" s="24"/>
      <c r="R1560" s="23"/>
      <c r="S1560" s="23"/>
      <c r="T1560" s="24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46"/>
      <c r="AG1560" s="23"/>
      <c r="AH1560" s="23"/>
    </row>
    <row r="1561" spans="1:34" s="156" customFormat="1" x14ac:dyDescent="0.35">
      <c r="A1561" s="23"/>
      <c r="B1561" s="23"/>
      <c r="C1561" s="23"/>
      <c r="D1561" s="23"/>
      <c r="E1561" s="23"/>
      <c r="F1561" s="23"/>
      <c r="G1561" s="23"/>
      <c r="H1561" s="23"/>
      <c r="I1561" s="23"/>
      <c r="J1561" s="24"/>
      <c r="K1561" s="24"/>
      <c r="L1561" s="79"/>
      <c r="M1561" s="91"/>
      <c r="N1561" s="89"/>
      <c r="O1561" s="89"/>
      <c r="P1561" s="24"/>
      <c r="Q1561" s="24"/>
      <c r="R1561" s="23"/>
      <c r="S1561" s="23"/>
      <c r="T1561" s="24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46"/>
      <c r="AG1561" s="23"/>
      <c r="AH1561" s="23"/>
    </row>
    <row r="1562" spans="1:34" s="156" customFormat="1" x14ac:dyDescent="0.35">
      <c r="A1562" s="23"/>
      <c r="B1562" s="23"/>
      <c r="C1562" s="23"/>
      <c r="D1562" s="23"/>
      <c r="E1562" s="23"/>
      <c r="F1562" s="23"/>
      <c r="G1562" s="23"/>
      <c r="H1562" s="23"/>
      <c r="I1562" s="23"/>
      <c r="J1562" s="24"/>
      <c r="K1562" s="24"/>
      <c r="L1562" s="79"/>
      <c r="M1562" s="91"/>
      <c r="N1562" s="89"/>
      <c r="O1562" s="89"/>
      <c r="P1562" s="24"/>
      <c r="Q1562" s="24"/>
      <c r="R1562" s="23"/>
      <c r="S1562" s="23"/>
      <c r="T1562" s="24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46"/>
      <c r="AG1562" s="23"/>
      <c r="AH1562" s="23"/>
    </row>
    <row r="1563" spans="1:34" s="156" customFormat="1" x14ac:dyDescent="0.35">
      <c r="A1563" s="23"/>
      <c r="B1563" s="23"/>
      <c r="C1563" s="23"/>
      <c r="D1563" s="23"/>
      <c r="E1563" s="23"/>
      <c r="F1563" s="23"/>
      <c r="G1563" s="23"/>
      <c r="H1563" s="23"/>
      <c r="I1563" s="23"/>
      <c r="J1563" s="24"/>
      <c r="K1563" s="24"/>
      <c r="L1563" s="79"/>
      <c r="M1563" s="91"/>
      <c r="N1563" s="89"/>
      <c r="O1563" s="89"/>
      <c r="P1563" s="24"/>
      <c r="Q1563" s="24"/>
      <c r="R1563" s="23"/>
      <c r="S1563" s="23"/>
      <c r="T1563" s="24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46"/>
      <c r="AG1563" s="23"/>
      <c r="AH1563" s="23"/>
    </row>
    <row r="1564" spans="1:34" s="156" customFormat="1" x14ac:dyDescent="0.35">
      <c r="A1564" s="23"/>
      <c r="B1564" s="23"/>
      <c r="C1564" s="23"/>
      <c r="D1564" s="23"/>
      <c r="E1564" s="23"/>
      <c r="F1564" s="23"/>
      <c r="G1564" s="23"/>
      <c r="H1564" s="23"/>
      <c r="I1564" s="23"/>
      <c r="J1564" s="24"/>
      <c r="K1564" s="24"/>
      <c r="L1564" s="79"/>
      <c r="M1564" s="91"/>
      <c r="N1564" s="89"/>
      <c r="O1564" s="89"/>
      <c r="P1564" s="24"/>
      <c r="Q1564" s="24"/>
      <c r="R1564" s="23"/>
      <c r="S1564" s="23"/>
      <c r="T1564" s="24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46"/>
      <c r="AG1564" s="23"/>
      <c r="AH1564" s="23"/>
    </row>
    <row r="1565" spans="1:34" s="156" customFormat="1" x14ac:dyDescent="0.35">
      <c r="A1565" s="23"/>
      <c r="B1565" s="23"/>
      <c r="C1565" s="23"/>
      <c r="D1565" s="23"/>
      <c r="E1565" s="23"/>
      <c r="F1565" s="23"/>
      <c r="G1565" s="23"/>
      <c r="H1565" s="23"/>
      <c r="I1565" s="23"/>
      <c r="J1565" s="24"/>
      <c r="K1565" s="24"/>
      <c r="L1565" s="79"/>
      <c r="M1565" s="91"/>
      <c r="N1565" s="89"/>
      <c r="O1565" s="89"/>
      <c r="P1565" s="24"/>
      <c r="Q1565" s="24"/>
      <c r="R1565" s="23"/>
      <c r="S1565" s="23"/>
      <c r="T1565" s="24"/>
      <c r="U1565" s="23"/>
      <c r="V1565" s="23"/>
      <c r="W1565" s="23"/>
      <c r="X1565" s="23"/>
      <c r="Y1565" s="23"/>
      <c r="Z1565" s="23"/>
      <c r="AA1565" s="23"/>
      <c r="AB1565" s="23"/>
      <c r="AC1565" s="23"/>
      <c r="AD1565" s="23"/>
      <c r="AE1565" s="23"/>
      <c r="AF1565" s="46"/>
      <c r="AG1565" s="23"/>
      <c r="AH1565" s="23"/>
    </row>
    <row r="1566" spans="1:34" s="156" customFormat="1" x14ac:dyDescent="0.35">
      <c r="A1566" s="23"/>
      <c r="B1566" s="23"/>
      <c r="C1566" s="23"/>
      <c r="D1566" s="23"/>
      <c r="E1566" s="23"/>
      <c r="F1566" s="23"/>
      <c r="G1566" s="23"/>
      <c r="H1566" s="23"/>
      <c r="I1566" s="23"/>
      <c r="J1566" s="24"/>
      <c r="K1566" s="24"/>
      <c r="L1566" s="79"/>
      <c r="M1566" s="91"/>
      <c r="N1566" s="89"/>
      <c r="O1566" s="89"/>
      <c r="P1566" s="24"/>
      <c r="Q1566" s="24"/>
      <c r="R1566" s="23"/>
      <c r="S1566" s="23"/>
      <c r="T1566" s="24"/>
      <c r="U1566" s="23"/>
      <c r="V1566" s="23"/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46"/>
      <c r="AG1566" s="23"/>
      <c r="AH1566" s="23"/>
    </row>
    <row r="1567" spans="1:34" s="156" customFormat="1" x14ac:dyDescent="0.35">
      <c r="A1567" s="23"/>
      <c r="B1567" s="23"/>
      <c r="C1567" s="23"/>
      <c r="D1567" s="23"/>
      <c r="E1567" s="23"/>
      <c r="F1567" s="23"/>
      <c r="G1567" s="23"/>
      <c r="H1567" s="23"/>
      <c r="I1567" s="23"/>
      <c r="J1567" s="24"/>
      <c r="K1567" s="24"/>
      <c r="L1567" s="79"/>
      <c r="M1567" s="91"/>
      <c r="N1567" s="89"/>
      <c r="O1567" s="89"/>
      <c r="P1567" s="24"/>
      <c r="Q1567" s="24"/>
      <c r="R1567" s="23"/>
      <c r="S1567" s="23"/>
      <c r="T1567" s="24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46"/>
      <c r="AG1567" s="23"/>
      <c r="AH1567" s="23"/>
    </row>
    <row r="1568" spans="1:34" s="156" customFormat="1" x14ac:dyDescent="0.35">
      <c r="A1568" s="23"/>
      <c r="B1568" s="23"/>
      <c r="C1568" s="23"/>
      <c r="D1568" s="23"/>
      <c r="E1568" s="23"/>
      <c r="F1568" s="23"/>
      <c r="G1568" s="23"/>
      <c r="H1568" s="23"/>
      <c r="I1568" s="23"/>
      <c r="J1568" s="24"/>
      <c r="K1568" s="24"/>
      <c r="L1568" s="79"/>
      <c r="M1568" s="91"/>
      <c r="N1568" s="89"/>
      <c r="O1568" s="89"/>
      <c r="P1568" s="24"/>
      <c r="Q1568" s="24"/>
      <c r="R1568" s="23"/>
      <c r="S1568" s="23"/>
      <c r="T1568" s="24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46"/>
      <c r="AG1568" s="23"/>
      <c r="AH1568" s="23"/>
    </row>
    <row r="1569" spans="1:34" s="156" customFormat="1" x14ac:dyDescent="0.35">
      <c r="A1569" s="23"/>
      <c r="B1569" s="23"/>
      <c r="C1569" s="23"/>
      <c r="D1569" s="23"/>
      <c r="E1569" s="23"/>
      <c r="F1569" s="23"/>
      <c r="G1569" s="23"/>
      <c r="H1569" s="23"/>
      <c r="I1569" s="23"/>
      <c r="J1569" s="24"/>
      <c r="K1569" s="24"/>
      <c r="L1569" s="79"/>
      <c r="M1569" s="91"/>
      <c r="N1569" s="89"/>
      <c r="O1569" s="89"/>
      <c r="P1569" s="24"/>
      <c r="Q1569" s="24"/>
      <c r="R1569" s="23"/>
      <c r="S1569" s="23"/>
      <c r="T1569" s="24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46"/>
      <c r="AG1569" s="23"/>
      <c r="AH1569" s="23"/>
    </row>
    <row r="1570" spans="1:34" s="156" customFormat="1" x14ac:dyDescent="0.35">
      <c r="A1570" s="23"/>
      <c r="B1570" s="23"/>
      <c r="C1570" s="23"/>
      <c r="D1570" s="23"/>
      <c r="E1570" s="23"/>
      <c r="F1570" s="23"/>
      <c r="G1570" s="23"/>
      <c r="H1570" s="23"/>
      <c r="I1570" s="23"/>
      <c r="J1570" s="24"/>
      <c r="K1570" s="24"/>
      <c r="L1570" s="79"/>
      <c r="M1570" s="91"/>
      <c r="N1570" s="89"/>
      <c r="O1570" s="89"/>
      <c r="P1570" s="24"/>
      <c r="Q1570" s="24"/>
      <c r="R1570" s="23"/>
      <c r="S1570" s="23"/>
      <c r="T1570" s="24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46"/>
      <c r="AG1570" s="23"/>
      <c r="AH1570" s="23"/>
    </row>
    <row r="1571" spans="1:34" s="156" customFormat="1" x14ac:dyDescent="0.35">
      <c r="A1571" s="23"/>
      <c r="B1571" s="23"/>
      <c r="C1571" s="23"/>
      <c r="D1571" s="23"/>
      <c r="E1571" s="23"/>
      <c r="F1571" s="23"/>
      <c r="G1571" s="23"/>
      <c r="H1571" s="23"/>
      <c r="I1571" s="23"/>
      <c r="J1571" s="24"/>
      <c r="K1571" s="24"/>
      <c r="L1571" s="79"/>
      <c r="M1571" s="91"/>
      <c r="N1571" s="89"/>
      <c r="O1571" s="89"/>
      <c r="P1571" s="24"/>
      <c r="Q1571" s="24"/>
      <c r="R1571" s="23"/>
      <c r="S1571" s="23"/>
      <c r="T1571" s="24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46"/>
      <c r="AG1571" s="23"/>
      <c r="AH1571" s="23"/>
    </row>
    <row r="1572" spans="1:34" s="156" customFormat="1" x14ac:dyDescent="0.35">
      <c r="A1572" s="23"/>
      <c r="B1572" s="23"/>
      <c r="C1572" s="23"/>
      <c r="D1572" s="23"/>
      <c r="E1572" s="23"/>
      <c r="F1572" s="23"/>
      <c r="G1572" s="23"/>
      <c r="H1572" s="23"/>
      <c r="I1572" s="23"/>
      <c r="J1572" s="24"/>
      <c r="K1572" s="24"/>
      <c r="L1572" s="79"/>
      <c r="M1572" s="91"/>
      <c r="N1572" s="89"/>
      <c r="O1572" s="89"/>
      <c r="P1572" s="24"/>
      <c r="Q1572" s="24"/>
      <c r="R1572" s="23"/>
      <c r="S1572" s="23"/>
      <c r="T1572" s="24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46"/>
      <c r="AG1572" s="23"/>
      <c r="AH1572" s="23"/>
    </row>
    <row r="1573" spans="1:34" s="156" customFormat="1" x14ac:dyDescent="0.35">
      <c r="A1573" s="23"/>
      <c r="B1573" s="23"/>
      <c r="C1573" s="23"/>
      <c r="D1573" s="23"/>
      <c r="E1573" s="23"/>
      <c r="F1573" s="23"/>
      <c r="G1573" s="23"/>
      <c r="H1573" s="23"/>
      <c r="I1573" s="23"/>
      <c r="J1573" s="24"/>
      <c r="K1573" s="24"/>
      <c r="L1573" s="79"/>
      <c r="M1573" s="91"/>
      <c r="N1573" s="89"/>
      <c r="O1573" s="89"/>
      <c r="P1573" s="24"/>
      <c r="Q1573" s="24"/>
      <c r="R1573" s="23"/>
      <c r="S1573" s="23"/>
      <c r="T1573" s="24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46"/>
      <c r="AG1573" s="23"/>
      <c r="AH1573" s="23"/>
    </row>
    <row r="1574" spans="1:34" s="156" customFormat="1" x14ac:dyDescent="0.35">
      <c r="A1574" s="23"/>
      <c r="B1574" s="23"/>
      <c r="C1574" s="23"/>
      <c r="D1574" s="23"/>
      <c r="E1574" s="23"/>
      <c r="F1574" s="23"/>
      <c r="G1574" s="23"/>
      <c r="H1574" s="23"/>
      <c r="I1574" s="23"/>
      <c r="J1574" s="24"/>
      <c r="K1574" s="24"/>
      <c r="L1574" s="79"/>
      <c r="M1574" s="91"/>
      <c r="N1574" s="89"/>
      <c r="O1574" s="89"/>
      <c r="P1574" s="24"/>
      <c r="Q1574" s="24"/>
      <c r="R1574" s="23"/>
      <c r="S1574" s="23"/>
      <c r="T1574" s="24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46"/>
      <c r="AG1574" s="23"/>
      <c r="AH1574" s="23"/>
    </row>
    <row r="1575" spans="1:34" s="156" customFormat="1" x14ac:dyDescent="0.35">
      <c r="A1575" s="23"/>
      <c r="B1575" s="23"/>
      <c r="C1575" s="23"/>
      <c r="D1575" s="23"/>
      <c r="E1575" s="23"/>
      <c r="F1575" s="23"/>
      <c r="G1575" s="23"/>
      <c r="H1575" s="23"/>
      <c r="I1575" s="23"/>
      <c r="J1575" s="24"/>
      <c r="K1575" s="24"/>
      <c r="L1575" s="79"/>
      <c r="M1575" s="91"/>
      <c r="N1575" s="89"/>
      <c r="O1575" s="89"/>
      <c r="P1575" s="24"/>
      <c r="Q1575" s="24"/>
      <c r="R1575" s="23"/>
      <c r="S1575" s="23"/>
      <c r="T1575" s="24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46"/>
      <c r="AG1575" s="23"/>
      <c r="AH1575" s="23"/>
    </row>
    <row r="1576" spans="1:34" s="156" customFormat="1" x14ac:dyDescent="0.35">
      <c r="A1576" s="23"/>
      <c r="B1576" s="23"/>
      <c r="C1576" s="23"/>
      <c r="D1576" s="23"/>
      <c r="E1576" s="23"/>
      <c r="F1576" s="23"/>
      <c r="G1576" s="23"/>
      <c r="H1576" s="23"/>
      <c r="I1576" s="23"/>
      <c r="J1576" s="24"/>
      <c r="K1576" s="24"/>
      <c r="L1576" s="79"/>
      <c r="M1576" s="91"/>
      <c r="N1576" s="89"/>
      <c r="O1576" s="89"/>
      <c r="P1576" s="24"/>
      <c r="Q1576" s="24"/>
      <c r="R1576" s="23"/>
      <c r="S1576" s="23"/>
      <c r="T1576" s="24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46"/>
      <c r="AG1576" s="23"/>
      <c r="AH1576" s="23"/>
    </row>
    <row r="1577" spans="1:34" s="156" customFormat="1" x14ac:dyDescent="0.35">
      <c r="A1577" s="23"/>
      <c r="B1577" s="23"/>
      <c r="C1577" s="23"/>
      <c r="D1577" s="23"/>
      <c r="E1577" s="23"/>
      <c r="F1577" s="23"/>
      <c r="G1577" s="23"/>
      <c r="H1577" s="23"/>
      <c r="I1577" s="23"/>
      <c r="J1577" s="24"/>
      <c r="K1577" s="24"/>
      <c r="L1577" s="79"/>
      <c r="M1577" s="91"/>
      <c r="N1577" s="89"/>
      <c r="O1577" s="89"/>
      <c r="P1577" s="24"/>
      <c r="Q1577" s="24"/>
      <c r="R1577" s="23"/>
      <c r="S1577" s="23"/>
      <c r="T1577" s="24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46"/>
      <c r="AG1577" s="23"/>
      <c r="AH1577" s="23"/>
    </row>
    <row r="1578" spans="1:34" s="156" customFormat="1" x14ac:dyDescent="0.35">
      <c r="A1578" s="23"/>
      <c r="B1578" s="23"/>
      <c r="C1578" s="23"/>
      <c r="D1578" s="23"/>
      <c r="E1578" s="23"/>
      <c r="F1578" s="23"/>
      <c r="G1578" s="23"/>
      <c r="H1578" s="23"/>
      <c r="I1578" s="23"/>
      <c r="J1578" s="24"/>
      <c r="K1578" s="24"/>
      <c r="L1578" s="79"/>
      <c r="M1578" s="91"/>
      <c r="N1578" s="89"/>
      <c r="O1578" s="89"/>
      <c r="P1578" s="24"/>
      <c r="Q1578" s="24"/>
      <c r="R1578" s="23"/>
      <c r="S1578" s="23"/>
      <c r="T1578" s="24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46"/>
      <c r="AG1578" s="23"/>
      <c r="AH1578" s="23"/>
    </row>
    <row r="1579" spans="1:34" s="156" customFormat="1" x14ac:dyDescent="0.35">
      <c r="A1579" s="23"/>
      <c r="B1579" s="23"/>
      <c r="C1579" s="23"/>
      <c r="D1579" s="23"/>
      <c r="E1579" s="23"/>
      <c r="F1579" s="23"/>
      <c r="G1579" s="23"/>
      <c r="H1579" s="23"/>
      <c r="I1579" s="23"/>
      <c r="J1579" s="24"/>
      <c r="K1579" s="24"/>
      <c r="L1579" s="79"/>
      <c r="M1579" s="91"/>
      <c r="N1579" s="89"/>
      <c r="O1579" s="89"/>
      <c r="P1579" s="24"/>
      <c r="Q1579" s="24"/>
      <c r="R1579" s="23"/>
      <c r="S1579" s="23"/>
      <c r="T1579" s="24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46"/>
      <c r="AG1579" s="23"/>
      <c r="AH1579" s="23"/>
    </row>
    <row r="1580" spans="1:34" s="156" customFormat="1" x14ac:dyDescent="0.35">
      <c r="A1580" s="23"/>
      <c r="B1580" s="23"/>
      <c r="C1580" s="23"/>
      <c r="D1580" s="23"/>
      <c r="E1580" s="23"/>
      <c r="F1580" s="23"/>
      <c r="G1580" s="23"/>
      <c r="H1580" s="23"/>
      <c r="I1580" s="23"/>
      <c r="J1580" s="24"/>
      <c r="K1580" s="24"/>
      <c r="L1580" s="79"/>
      <c r="M1580" s="91"/>
      <c r="N1580" s="89"/>
      <c r="O1580" s="89"/>
      <c r="P1580" s="24"/>
      <c r="Q1580" s="24"/>
      <c r="R1580" s="23"/>
      <c r="S1580" s="23"/>
      <c r="T1580" s="24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46"/>
      <c r="AG1580" s="23"/>
      <c r="AH1580" s="23"/>
    </row>
    <row r="1581" spans="1:34" s="156" customFormat="1" x14ac:dyDescent="0.35">
      <c r="A1581" s="23"/>
      <c r="B1581" s="23"/>
      <c r="C1581" s="23"/>
      <c r="D1581" s="23"/>
      <c r="E1581" s="23"/>
      <c r="F1581" s="23"/>
      <c r="G1581" s="23"/>
      <c r="H1581" s="23"/>
      <c r="I1581" s="23"/>
      <c r="J1581" s="24"/>
      <c r="K1581" s="24"/>
      <c r="L1581" s="79"/>
      <c r="M1581" s="91"/>
      <c r="N1581" s="89"/>
      <c r="O1581" s="89"/>
      <c r="P1581" s="24"/>
      <c r="Q1581" s="24"/>
      <c r="R1581" s="23"/>
      <c r="S1581" s="23"/>
      <c r="T1581" s="24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46"/>
      <c r="AG1581" s="23"/>
      <c r="AH1581" s="23"/>
    </row>
    <row r="1582" spans="1:34" s="156" customFormat="1" x14ac:dyDescent="0.35">
      <c r="A1582" s="23"/>
      <c r="B1582" s="23"/>
      <c r="C1582" s="23"/>
      <c r="D1582" s="23"/>
      <c r="E1582" s="23"/>
      <c r="F1582" s="23"/>
      <c r="G1582" s="23"/>
      <c r="H1582" s="23"/>
      <c r="I1582" s="23"/>
      <c r="J1582" s="24"/>
      <c r="K1582" s="24"/>
      <c r="L1582" s="79"/>
      <c r="M1582" s="91"/>
      <c r="N1582" s="89"/>
      <c r="O1582" s="89"/>
      <c r="P1582" s="24"/>
      <c r="Q1582" s="24"/>
      <c r="R1582" s="23"/>
      <c r="S1582" s="23"/>
      <c r="T1582" s="24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46"/>
      <c r="AG1582" s="23"/>
      <c r="AH1582" s="23"/>
    </row>
    <row r="1583" spans="1:34" s="156" customFormat="1" x14ac:dyDescent="0.35">
      <c r="A1583" s="23"/>
      <c r="B1583" s="23"/>
      <c r="C1583" s="23"/>
      <c r="D1583" s="23"/>
      <c r="E1583" s="23"/>
      <c r="F1583" s="23"/>
      <c r="G1583" s="23"/>
      <c r="H1583" s="23"/>
      <c r="I1583" s="23"/>
      <c r="J1583" s="24"/>
      <c r="K1583" s="24"/>
      <c r="L1583" s="79"/>
      <c r="M1583" s="91"/>
      <c r="N1583" s="89"/>
      <c r="O1583" s="89"/>
      <c r="P1583" s="24"/>
      <c r="Q1583" s="24"/>
      <c r="R1583" s="23"/>
      <c r="S1583" s="23"/>
      <c r="T1583" s="24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46"/>
      <c r="AG1583" s="23"/>
      <c r="AH1583" s="23"/>
    </row>
    <row r="1584" spans="1:34" s="156" customFormat="1" x14ac:dyDescent="0.35">
      <c r="A1584" s="23"/>
      <c r="B1584" s="23"/>
      <c r="C1584" s="23"/>
      <c r="D1584" s="23"/>
      <c r="E1584" s="23"/>
      <c r="F1584" s="23"/>
      <c r="G1584" s="23"/>
      <c r="H1584" s="23"/>
      <c r="I1584" s="23"/>
      <c r="J1584" s="24"/>
      <c r="K1584" s="24"/>
      <c r="L1584" s="79"/>
      <c r="M1584" s="91"/>
      <c r="N1584" s="89"/>
      <c r="O1584" s="89"/>
      <c r="P1584" s="24"/>
      <c r="Q1584" s="24"/>
      <c r="R1584" s="23"/>
      <c r="S1584" s="23"/>
      <c r="T1584" s="24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46"/>
      <c r="AG1584" s="23"/>
      <c r="AH1584" s="23"/>
    </row>
    <row r="1585" spans="1:34" s="156" customFormat="1" x14ac:dyDescent="0.35">
      <c r="A1585" s="23"/>
      <c r="B1585" s="23"/>
      <c r="C1585" s="23"/>
      <c r="D1585" s="23"/>
      <c r="E1585" s="23"/>
      <c r="F1585" s="23"/>
      <c r="G1585" s="23"/>
      <c r="H1585" s="23"/>
      <c r="I1585" s="23"/>
      <c r="J1585" s="24"/>
      <c r="K1585" s="24"/>
      <c r="L1585" s="79"/>
      <c r="M1585" s="91"/>
      <c r="N1585" s="89"/>
      <c r="O1585" s="89"/>
      <c r="P1585" s="24"/>
      <c r="Q1585" s="24"/>
      <c r="R1585" s="23"/>
      <c r="S1585" s="23"/>
      <c r="T1585" s="24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46"/>
      <c r="AG1585" s="23"/>
      <c r="AH1585" s="23"/>
    </row>
    <row r="1586" spans="1:34" s="156" customFormat="1" x14ac:dyDescent="0.35">
      <c r="A1586" s="23"/>
      <c r="B1586" s="23"/>
      <c r="C1586" s="23"/>
      <c r="D1586" s="23"/>
      <c r="E1586" s="23"/>
      <c r="F1586" s="23"/>
      <c r="G1586" s="23"/>
      <c r="H1586" s="23"/>
      <c r="I1586" s="23"/>
      <c r="J1586" s="24"/>
      <c r="K1586" s="24"/>
      <c r="L1586" s="79"/>
      <c r="M1586" s="91"/>
      <c r="N1586" s="89"/>
      <c r="O1586" s="89"/>
      <c r="P1586" s="24"/>
      <c r="Q1586" s="24"/>
      <c r="R1586" s="23"/>
      <c r="S1586" s="23"/>
      <c r="T1586" s="24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46"/>
      <c r="AG1586" s="23"/>
      <c r="AH1586" s="23"/>
    </row>
    <row r="1587" spans="1:34" s="156" customFormat="1" x14ac:dyDescent="0.35">
      <c r="A1587" s="23"/>
      <c r="B1587" s="23"/>
      <c r="C1587" s="23"/>
      <c r="D1587" s="23"/>
      <c r="E1587" s="23"/>
      <c r="F1587" s="23"/>
      <c r="G1587" s="23"/>
      <c r="H1587" s="23"/>
      <c r="I1587" s="23"/>
      <c r="J1587" s="24"/>
      <c r="K1587" s="24"/>
      <c r="L1587" s="79"/>
      <c r="M1587" s="91"/>
      <c r="N1587" s="89"/>
      <c r="O1587" s="89"/>
      <c r="P1587" s="24"/>
      <c r="Q1587" s="24"/>
      <c r="R1587" s="23"/>
      <c r="S1587" s="23"/>
      <c r="T1587" s="24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46"/>
      <c r="AG1587" s="23"/>
      <c r="AH1587" s="23"/>
    </row>
    <row r="1588" spans="1:34" s="156" customFormat="1" x14ac:dyDescent="0.35">
      <c r="A1588" s="23"/>
      <c r="B1588" s="23"/>
      <c r="C1588" s="23"/>
      <c r="D1588" s="23"/>
      <c r="E1588" s="23"/>
      <c r="F1588" s="23"/>
      <c r="G1588" s="23"/>
      <c r="H1588" s="23"/>
      <c r="I1588" s="23"/>
      <c r="J1588" s="24"/>
      <c r="K1588" s="24"/>
      <c r="L1588" s="79"/>
      <c r="M1588" s="91"/>
      <c r="N1588" s="89"/>
      <c r="O1588" s="89"/>
      <c r="P1588" s="24"/>
      <c r="Q1588" s="24"/>
      <c r="R1588" s="23"/>
      <c r="S1588" s="23"/>
      <c r="T1588" s="24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46"/>
      <c r="AG1588" s="23"/>
      <c r="AH1588" s="23"/>
    </row>
    <row r="1589" spans="1:34" s="156" customFormat="1" x14ac:dyDescent="0.35">
      <c r="A1589" s="23"/>
      <c r="B1589" s="23"/>
      <c r="C1589" s="23"/>
      <c r="D1589" s="23"/>
      <c r="E1589" s="23"/>
      <c r="F1589" s="23"/>
      <c r="G1589" s="23"/>
      <c r="H1589" s="23"/>
      <c r="I1589" s="23"/>
      <c r="J1589" s="24"/>
      <c r="K1589" s="24"/>
      <c r="L1589" s="79"/>
      <c r="M1589" s="91"/>
      <c r="N1589" s="89"/>
      <c r="O1589" s="89"/>
      <c r="P1589" s="24"/>
      <c r="Q1589" s="24"/>
      <c r="R1589" s="23"/>
      <c r="S1589" s="23"/>
      <c r="T1589" s="24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46"/>
      <c r="AG1589" s="23"/>
      <c r="AH1589" s="23"/>
    </row>
    <row r="1590" spans="1:34" s="156" customFormat="1" x14ac:dyDescent="0.35">
      <c r="A1590" s="23"/>
      <c r="B1590" s="23"/>
      <c r="C1590" s="23"/>
      <c r="D1590" s="23"/>
      <c r="E1590" s="23"/>
      <c r="F1590" s="23"/>
      <c r="G1590" s="23"/>
      <c r="H1590" s="23"/>
      <c r="I1590" s="23"/>
      <c r="J1590" s="24"/>
      <c r="K1590" s="24"/>
      <c r="L1590" s="79"/>
      <c r="M1590" s="91"/>
      <c r="N1590" s="89"/>
      <c r="O1590" s="89"/>
      <c r="P1590" s="24"/>
      <c r="Q1590" s="24"/>
      <c r="R1590" s="23"/>
      <c r="S1590" s="23"/>
      <c r="T1590" s="24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46"/>
      <c r="AG1590" s="23"/>
      <c r="AH1590" s="23"/>
    </row>
    <row r="1591" spans="1:34" s="156" customFormat="1" x14ac:dyDescent="0.35">
      <c r="A1591" s="23"/>
      <c r="B1591" s="23"/>
      <c r="C1591" s="23"/>
      <c r="D1591" s="23"/>
      <c r="E1591" s="23"/>
      <c r="F1591" s="23"/>
      <c r="G1591" s="23"/>
      <c r="H1591" s="23"/>
      <c r="I1591" s="23"/>
      <c r="J1591" s="24"/>
      <c r="K1591" s="24"/>
      <c r="L1591" s="79"/>
      <c r="M1591" s="91"/>
      <c r="N1591" s="89"/>
      <c r="O1591" s="89"/>
      <c r="P1591" s="24"/>
      <c r="Q1591" s="24"/>
      <c r="R1591" s="23"/>
      <c r="S1591" s="23"/>
      <c r="T1591" s="24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46"/>
      <c r="AG1591" s="23"/>
      <c r="AH1591" s="23"/>
    </row>
    <row r="1592" spans="1:34" s="156" customFormat="1" x14ac:dyDescent="0.35">
      <c r="A1592" s="23"/>
      <c r="B1592" s="23"/>
      <c r="C1592" s="23"/>
      <c r="D1592" s="23"/>
      <c r="E1592" s="23"/>
      <c r="F1592" s="23"/>
      <c r="G1592" s="23"/>
      <c r="H1592" s="23"/>
      <c r="I1592" s="23"/>
      <c r="J1592" s="24"/>
      <c r="K1592" s="24"/>
      <c r="L1592" s="79"/>
      <c r="M1592" s="91"/>
      <c r="N1592" s="89"/>
      <c r="O1592" s="89"/>
      <c r="P1592" s="24"/>
      <c r="Q1592" s="24"/>
      <c r="R1592" s="23"/>
      <c r="S1592" s="23"/>
      <c r="T1592" s="24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46"/>
      <c r="AG1592" s="23"/>
      <c r="AH1592" s="23"/>
    </row>
    <row r="1593" spans="1:34" s="156" customFormat="1" x14ac:dyDescent="0.35">
      <c r="A1593" s="23"/>
      <c r="B1593" s="23"/>
      <c r="C1593" s="23"/>
      <c r="D1593" s="23"/>
      <c r="E1593" s="23"/>
      <c r="F1593" s="23"/>
      <c r="G1593" s="23"/>
      <c r="H1593" s="23"/>
      <c r="I1593" s="23"/>
      <c r="J1593" s="24"/>
      <c r="K1593" s="24"/>
      <c r="L1593" s="79"/>
      <c r="M1593" s="91"/>
      <c r="N1593" s="89"/>
      <c r="O1593" s="89"/>
      <c r="P1593" s="24"/>
      <c r="Q1593" s="24"/>
      <c r="R1593" s="23"/>
      <c r="S1593" s="23"/>
      <c r="T1593" s="24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46"/>
      <c r="AG1593" s="23"/>
      <c r="AH1593" s="23"/>
    </row>
    <row r="1594" spans="1:34" s="156" customFormat="1" x14ac:dyDescent="0.35">
      <c r="A1594" s="23"/>
      <c r="B1594" s="23"/>
      <c r="C1594" s="23"/>
      <c r="D1594" s="23"/>
      <c r="E1594" s="23"/>
      <c r="F1594" s="23"/>
      <c r="G1594" s="23"/>
      <c r="H1594" s="23"/>
      <c r="I1594" s="23"/>
      <c r="J1594" s="24"/>
      <c r="K1594" s="24"/>
      <c r="L1594" s="79"/>
      <c r="M1594" s="91"/>
      <c r="N1594" s="89"/>
      <c r="O1594" s="89"/>
      <c r="P1594" s="24"/>
      <c r="Q1594" s="24"/>
      <c r="R1594" s="23"/>
      <c r="S1594" s="23"/>
      <c r="T1594" s="24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46"/>
      <c r="AG1594" s="23"/>
      <c r="AH1594" s="23"/>
    </row>
    <row r="1595" spans="1:34" s="156" customFormat="1" x14ac:dyDescent="0.35">
      <c r="A1595" s="23"/>
      <c r="B1595" s="23"/>
      <c r="C1595" s="23"/>
      <c r="D1595" s="23"/>
      <c r="E1595" s="23"/>
      <c r="F1595" s="23"/>
      <c r="G1595" s="23"/>
      <c r="H1595" s="23"/>
      <c r="I1595" s="23"/>
      <c r="J1595" s="24"/>
      <c r="K1595" s="24"/>
      <c r="L1595" s="79"/>
      <c r="M1595" s="91"/>
      <c r="N1595" s="89"/>
      <c r="O1595" s="89"/>
      <c r="P1595" s="24"/>
      <c r="Q1595" s="24"/>
      <c r="R1595" s="23"/>
      <c r="S1595" s="23"/>
      <c r="T1595" s="24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46"/>
      <c r="AG1595" s="23"/>
      <c r="AH1595" s="23"/>
    </row>
    <row r="1596" spans="1:34" s="156" customFormat="1" x14ac:dyDescent="0.35">
      <c r="A1596" s="23"/>
      <c r="B1596" s="23"/>
      <c r="C1596" s="23"/>
      <c r="D1596" s="23"/>
      <c r="E1596" s="23"/>
      <c r="F1596" s="23"/>
      <c r="G1596" s="23"/>
      <c r="H1596" s="23"/>
      <c r="I1596" s="23"/>
      <c r="J1596" s="24"/>
      <c r="K1596" s="24"/>
      <c r="L1596" s="79"/>
      <c r="M1596" s="91"/>
      <c r="N1596" s="89"/>
      <c r="O1596" s="89"/>
      <c r="P1596" s="24"/>
      <c r="Q1596" s="24"/>
      <c r="R1596" s="23"/>
      <c r="S1596" s="23"/>
      <c r="T1596" s="24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46"/>
      <c r="AG1596" s="23"/>
      <c r="AH1596" s="23"/>
    </row>
    <row r="1597" spans="1:34" s="156" customFormat="1" x14ac:dyDescent="0.35">
      <c r="A1597" s="23"/>
      <c r="B1597" s="23"/>
      <c r="C1597" s="23"/>
      <c r="D1597" s="23"/>
      <c r="E1597" s="23"/>
      <c r="F1597" s="23"/>
      <c r="G1597" s="23"/>
      <c r="H1597" s="23"/>
      <c r="I1597" s="23"/>
      <c r="J1597" s="24"/>
      <c r="K1597" s="24"/>
      <c r="L1597" s="79"/>
      <c r="M1597" s="91"/>
      <c r="N1597" s="89"/>
      <c r="O1597" s="89"/>
      <c r="P1597" s="24"/>
      <c r="Q1597" s="24"/>
      <c r="R1597" s="23"/>
      <c r="S1597" s="23"/>
      <c r="T1597" s="24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46"/>
      <c r="AG1597" s="23"/>
      <c r="AH1597" s="23"/>
    </row>
    <row r="1598" spans="1:34" s="156" customFormat="1" x14ac:dyDescent="0.35">
      <c r="A1598" s="23"/>
      <c r="B1598" s="23"/>
      <c r="C1598" s="23"/>
      <c r="D1598" s="23"/>
      <c r="E1598" s="23"/>
      <c r="F1598" s="23"/>
      <c r="G1598" s="23"/>
      <c r="H1598" s="23"/>
      <c r="I1598" s="23"/>
      <c r="J1598" s="24"/>
      <c r="K1598" s="24"/>
      <c r="L1598" s="79"/>
      <c r="M1598" s="91"/>
      <c r="N1598" s="89"/>
      <c r="O1598" s="89"/>
      <c r="P1598" s="24"/>
      <c r="Q1598" s="24"/>
      <c r="R1598" s="23"/>
      <c r="S1598" s="23"/>
      <c r="T1598" s="24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46"/>
      <c r="AG1598" s="23"/>
      <c r="AH1598" s="23"/>
    </row>
    <row r="1599" spans="1:34" s="156" customFormat="1" x14ac:dyDescent="0.35">
      <c r="A1599" s="23"/>
      <c r="B1599" s="23"/>
      <c r="C1599" s="23"/>
      <c r="D1599" s="23"/>
      <c r="E1599" s="23"/>
      <c r="F1599" s="23"/>
      <c r="G1599" s="23"/>
      <c r="H1599" s="23"/>
      <c r="I1599" s="23"/>
      <c r="J1599" s="24"/>
      <c r="K1599" s="24"/>
      <c r="L1599" s="79"/>
      <c r="M1599" s="91"/>
      <c r="N1599" s="89"/>
      <c r="O1599" s="89"/>
      <c r="P1599" s="24"/>
      <c r="Q1599" s="24"/>
      <c r="R1599" s="23"/>
      <c r="S1599" s="23"/>
      <c r="T1599" s="24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46"/>
      <c r="AG1599" s="23"/>
      <c r="AH1599" s="23"/>
    </row>
    <row r="1600" spans="1:34" s="156" customFormat="1" x14ac:dyDescent="0.35">
      <c r="A1600" s="23"/>
      <c r="B1600" s="23"/>
      <c r="C1600" s="23"/>
      <c r="D1600" s="23"/>
      <c r="E1600" s="23"/>
      <c r="F1600" s="23"/>
      <c r="G1600" s="23"/>
      <c r="H1600" s="23"/>
      <c r="I1600" s="23"/>
      <c r="J1600" s="24"/>
      <c r="K1600" s="24"/>
      <c r="L1600" s="79"/>
      <c r="M1600" s="91"/>
      <c r="N1600" s="89"/>
      <c r="O1600" s="89"/>
      <c r="P1600" s="24"/>
      <c r="Q1600" s="24"/>
      <c r="R1600" s="23"/>
      <c r="S1600" s="23"/>
      <c r="T1600" s="24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46"/>
      <c r="AG1600" s="23"/>
      <c r="AH1600" s="23"/>
    </row>
    <row r="1601" spans="1:34" s="156" customFormat="1" x14ac:dyDescent="0.35">
      <c r="A1601" s="23"/>
      <c r="B1601" s="23"/>
      <c r="C1601" s="23"/>
      <c r="D1601" s="23"/>
      <c r="E1601" s="23"/>
      <c r="F1601" s="23"/>
      <c r="G1601" s="23"/>
      <c r="H1601" s="23"/>
      <c r="I1601" s="23"/>
      <c r="J1601" s="24"/>
      <c r="K1601" s="24"/>
      <c r="L1601" s="79"/>
      <c r="M1601" s="91"/>
      <c r="N1601" s="89"/>
      <c r="O1601" s="89"/>
      <c r="P1601" s="24"/>
      <c r="Q1601" s="24"/>
      <c r="R1601" s="23"/>
      <c r="S1601" s="23"/>
      <c r="T1601" s="24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46"/>
      <c r="AG1601" s="23"/>
      <c r="AH1601" s="23"/>
    </row>
    <row r="1602" spans="1:34" s="156" customFormat="1" x14ac:dyDescent="0.35">
      <c r="A1602" s="23"/>
      <c r="B1602" s="23"/>
      <c r="C1602" s="23"/>
      <c r="D1602" s="23"/>
      <c r="E1602" s="23"/>
      <c r="F1602" s="23"/>
      <c r="G1602" s="23"/>
      <c r="H1602" s="23"/>
      <c r="I1602" s="23"/>
      <c r="J1602" s="24"/>
      <c r="K1602" s="24"/>
      <c r="L1602" s="79"/>
      <c r="M1602" s="91"/>
      <c r="N1602" s="89"/>
      <c r="O1602" s="89"/>
      <c r="P1602" s="24"/>
      <c r="Q1602" s="24"/>
      <c r="R1602" s="23"/>
      <c r="S1602" s="23"/>
      <c r="T1602" s="24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46"/>
      <c r="AG1602" s="23"/>
      <c r="AH1602" s="23"/>
    </row>
    <row r="1603" spans="1:34" s="156" customFormat="1" x14ac:dyDescent="0.35">
      <c r="A1603" s="23"/>
      <c r="B1603" s="23"/>
      <c r="C1603" s="23"/>
      <c r="D1603" s="23"/>
      <c r="E1603" s="23"/>
      <c r="F1603" s="23"/>
      <c r="G1603" s="23"/>
      <c r="H1603" s="23"/>
      <c r="I1603" s="23"/>
      <c r="J1603" s="24"/>
      <c r="K1603" s="24"/>
      <c r="L1603" s="79"/>
      <c r="M1603" s="91"/>
      <c r="N1603" s="89"/>
      <c r="O1603" s="89"/>
      <c r="P1603" s="24"/>
      <c r="Q1603" s="24"/>
      <c r="R1603" s="23"/>
      <c r="S1603" s="23"/>
      <c r="T1603" s="24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46"/>
      <c r="AG1603" s="23"/>
      <c r="AH1603" s="23"/>
    </row>
    <row r="1604" spans="1:34" s="156" customFormat="1" x14ac:dyDescent="0.35">
      <c r="A1604" s="23"/>
      <c r="B1604" s="23"/>
      <c r="C1604" s="23"/>
      <c r="D1604" s="23"/>
      <c r="E1604" s="23"/>
      <c r="F1604" s="23"/>
      <c r="G1604" s="23"/>
      <c r="H1604" s="23"/>
      <c r="I1604" s="23"/>
      <c r="J1604" s="24"/>
      <c r="K1604" s="24"/>
      <c r="L1604" s="79"/>
      <c r="M1604" s="91"/>
      <c r="N1604" s="89"/>
      <c r="O1604" s="89"/>
      <c r="P1604" s="24"/>
      <c r="Q1604" s="24"/>
      <c r="R1604" s="23"/>
      <c r="S1604" s="23"/>
      <c r="T1604" s="24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46"/>
      <c r="AG1604" s="23"/>
      <c r="AH1604" s="23"/>
    </row>
    <row r="1605" spans="1:34" s="156" customFormat="1" x14ac:dyDescent="0.35">
      <c r="A1605" s="23"/>
      <c r="B1605" s="23"/>
      <c r="C1605" s="23"/>
      <c r="D1605" s="23"/>
      <c r="E1605" s="23"/>
      <c r="F1605" s="23"/>
      <c r="G1605" s="23"/>
      <c r="H1605" s="23"/>
      <c r="I1605" s="23"/>
      <c r="J1605" s="24"/>
      <c r="K1605" s="24"/>
      <c r="L1605" s="79"/>
      <c r="M1605" s="91"/>
      <c r="N1605" s="89"/>
      <c r="O1605" s="89"/>
      <c r="P1605" s="24"/>
      <c r="Q1605" s="24"/>
      <c r="R1605" s="23"/>
      <c r="S1605" s="23"/>
      <c r="T1605" s="24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46"/>
      <c r="AG1605" s="23"/>
      <c r="AH1605" s="23"/>
    </row>
    <row r="1606" spans="1:34" s="156" customFormat="1" x14ac:dyDescent="0.35">
      <c r="A1606" s="23"/>
      <c r="B1606" s="23"/>
      <c r="C1606" s="23"/>
      <c r="D1606" s="23"/>
      <c r="E1606" s="23"/>
      <c r="F1606" s="23"/>
      <c r="G1606" s="23"/>
      <c r="H1606" s="23"/>
      <c r="I1606" s="23"/>
      <c r="J1606" s="24"/>
      <c r="K1606" s="24"/>
      <c r="L1606" s="79"/>
      <c r="M1606" s="91"/>
      <c r="N1606" s="89"/>
      <c r="O1606" s="89"/>
      <c r="P1606" s="24"/>
      <c r="Q1606" s="24"/>
      <c r="R1606" s="23"/>
      <c r="S1606" s="23"/>
      <c r="T1606" s="24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46"/>
      <c r="AG1606" s="23"/>
      <c r="AH1606" s="23"/>
    </row>
    <row r="1607" spans="1:34" s="156" customFormat="1" x14ac:dyDescent="0.35">
      <c r="A1607" s="23"/>
      <c r="B1607" s="23"/>
      <c r="C1607" s="23"/>
      <c r="D1607" s="23"/>
      <c r="E1607" s="23"/>
      <c r="F1607" s="23"/>
      <c r="G1607" s="23"/>
      <c r="H1607" s="23"/>
      <c r="I1607" s="23"/>
      <c r="J1607" s="24"/>
      <c r="K1607" s="24"/>
      <c r="L1607" s="79"/>
      <c r="M1607" s="91"/>
      <c r="N1607" s="89"/>
      <c r="O1607" s="89"/>
      <c r="P1607" s="24"/>
      <c r="Q1607" s="24"/>
      <c r="R1607" s="23"/>
      <c r="S1607" s="23"/>
      <c r="T1607" s="24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46"/>
      <c r="AG1607" s="23"/>
      <c r="AH1607" s="23"/>
    </row>
    <row r="1608" spans="1:34" s="156" customFormat="1" x14ac:dyDescent="0.35">
      <c r="A1608" s="23"/>
      <c r="B1608" s="23"/>
      <c r="C1608" s="23"/>
      <c r="D1608" s="23"/>
      <c r="E1608" s="23"/>
      <c r="F1608" s="23"/>
      <c r="G1608" s="23"/>
      <c r="H1608" s="23"/>
      <c r="I1608" s="23"/>
      <c r="J1608" s="24"/>
      <c r="K1608" s="24"/>
      <c r="L1608" s="79"/>
      <c r="M1608" s="91"/>
      <c r="N1608" s="89"/>
      <c r="O1608" s="89"/>
      <c r="P1608" s="24"/>
      <c r="Q1608" s="24"/>
      <c r="R1608" s="23"/>
      <c r="S1608" s="23"/>
      <c r="T1608" s="24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46"/>
      <c r="AG1608" s="23"/>
      <c r="AH1608" s="23"/>
    </row>
    <row r="1609" spans="1:34" s="156" customFormat="1" x14ac:dyDescent="0.35">
      <c r="A1609" s="23"/>
      <c r="B1609" s="23"/>
      <c r="C1609" s="23"/>
      <c r="D1609" s="23"/>
      <c r="E1609" s="23"/>
      <c r="F1609" s="23"/>
      <c r="G1609" s="23"/>
      <c r="H1609" s="23"/>
      <c r="I1609" s="23"/>
      <c r="J1609" s="24"/>
      <c r="K1609" s="24"/>
      <c r="L1609" s="79"/>
      <c r="M1609" s="91"/>
      <c r="N1609" s="89"/>
      <c r="O1609" s="89"/>
      <c r="P1609" s="24"/>
      <c r="Q1609" s="24"/>
      <c r="R1609" s="23"/>
      <c r="S1609" s="23"/>
      <c r="T1609" s="24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46"/>
      <c r="AG1609" s="23"/>
      <c r="AH1609" s="23"/>
    </row>
    <row r="1610" spans="1:34" s="156" customFormat="1" x14ac:dyDescent="0.35">
      <c r="A1610" s="23"/>
      <c r="B1610" s="23"/>
      <c r="C1610" s="23"/>
      <c r="D1610" s="23"/>
      <c r="E1610" s="23"/>
      <c r="F1610" s="23"/>
      <c r="G1610" s="23"/>
      <c r="H1610" s="23"/>
      <c r="I1610" s="23"/>
      <c r="J1610" s="24"/>
      <c r="K1610" s="24"/>
      <c r="L1610" s="79"/>
      <c r="M1610" s="91"/>
      <c r="N1610" s="89"/>
      <c r="O1610" s="89"/>
      <c r="P1610" s="24"/>
      <c r="Q1610" s="24"/>
      <c r="R1610" s="23"/>
      <c r="S1610" s="23"/>
      <c r="T1610" s="24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46"/>
      <c r="AG1610" s="23"/>
      <c r="AH1610" s="23"/>
    </row>
    <row r="1611" spans="1:34" s="156" customFormat="1" x14ac:dyDescent="0.35">
      <c r="A1611" s="23"/>
      <c r="B1611" s="23"/>
      <c r="C1611" s="23"/>
      <c r="D1611" s="23"/>
      <c r="E1611" s="23"/>
      <c r="F1611" s="23"/>
      <c r="G1611" s="23"/>
      <c r="H1611" s="23"/>
      <c r="I1611" s="23"/>
      <c r="J1611" s="24"/>
      <c r="K1611" s="24"/>
      <c r="L1611" s="79"/>
      <c r="M1611" s="91"/>
      <c r="N1611" s="89"/>
      <c r="O1611" s="89"/>
      <c r="P1611" s="24"/>
      <c r="Q1611" s="24"/>
      <c r="R1611" s="23"/>
      <c r="S1611" s="23"/>
      <c r="T1611" s="24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46"/>
      <c r="AG1611" s="23"/>
      <c r="AH1611" s="23"/>
    </row>
    <row r="1612" spans="1:34" s="156" customFormat="1" x14ac:dyDescent="0.35">
      <c r="A1612" s="23"/>
      <c r="B1612" s="23"/>
      <c r="C1612" s="23"/>
      <c r="D1612" s="23"/>
      <c r="E1612" s="23"/>
      <c r="F1612" s="23"/>
      <c r="G1612" s="23"/>
      <c r="H1612" s="23"/>
      <c r="I1612" s="23"/>
      <c r="J1612" s="24"/>
      <c r="K1612" s="24"/>
      <c r="L1612" s="79"/>
      <c r="M1612" s="91"/>
      <c r="N1612" s="89"/>
      <c r="O1612" s="89"/>
      <c r="P1612" s="24"/>
      <c r="Q1612" s="24"/>
      <c r="R1612" s="23"/>
      <c r="S1612" s="23"/>
      <c r="T1612" s="24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46"/>
      <c r="AG1612" s="23"/>
      <c r="AH1612" s="23"/>
    </row>
    <row r="1613" spans="1:34" s="156" customFormat="1" x14ac:dyDescent="0.35">
      <c r="A1613" s="23"/>
      <c r="B1613" s="23"/>
      <c r="C1613" s="23"/>
      <c r="D1613" s="23"/>
      <c r="E1613" s="23"/>
      <c r="F1613" s="23"/>
      <c r="G1613" s="23"/>
      <c r="H1613" s="23"/>
      <c r="I1613" s="23"/>
      <c r="J1613" s="24"/>
      <c r="K1613" s="24"/>
      <c r="L1613" s="79"/>
      <c r="M1613" s="91"/>
      <c r="N1613" s="89"/>
      <c r="O1613" s="89"/>
      <c r="P1613" s="24"/>
      <c r="Q1613" s="24"/>
      <c r="R1613" s="23"/>
      <c r="S1613" s="23"/>
      <c r="T1613" s="24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46"/>
      <c r="AG1613" s="23"/>
      <c r="AH1613" s="23"/>
    </row>
    <row r="1614" spans="1:34" s="156" customFormat="1" x14ac:dyDescent="0.35">
      <c r="A1614" s="23"/>
      <c r="B1614" s="23"/>
      <c r="C1614" s="23"/>
      <c r="D1614" s="23"/>
      <c r="E1614" s="23"/>
      <c r="F1614" s="23"/>
      <c r="G1614" s="23"/>
      <c r="H1614" s="23"/>
      <c r="I1614" s="23"/>
      <c r="J1614" s="24"/>
      <c r="K1614" s="24"/>
      <c r="L1614" s="79"/>
      <c r="M1614" s="91"/>
      <c r="N1614" s="89"/>
      <c r="O1614" s="89"/>
      <c r="P1614" s="24"/>
      <c r="Q1614" s="24"/>
      <c r="R1614" s="23"/>
      <c r="S1614" s="23"/>
      <c r="T1614" s="24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46"/>
      <c r="AG1614" s="23"/>
      <c r="AH1614" s="23"/>
    </row>
    <row r="1615" spans="1:34" s="156" customFormat="1" x14ac:dyDescent="0.35">
      <c r="A1615" s="23"/>
      <c r="B1615" s="23"/>
      <c r="C1615" s="23"/>
      <c r="D1615" s="23"/>
      <c r="E1615" s="23"/>
      <c r="F1615" s="23"/>
      <c r="G1615" s="23"/>
      <c r="H1615" s="23"/>
      <c r="I1615" s="23"/>
      <c r="J1615" s="24"/>
      <c r="K1615" s="24"/>
      <c r="L1615" s="79"/>
      <c r="M1615" s="91"/>
      <c r="N1615" s="89"/>
      <c r="O1615" s="89"/>
      <c r="P1615" s="24"/>
      <c r="Q1615" s="24"/>
      <c r="R1615" s="23"/>
      <c r="S1615" s="23"/>
      <c r="T1615" s="24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46"/>
      <c r="AG1615" s="23"/>
      <c r="AH1615" s="23"/>
    </row>
    <row r="1616" spans="1:34" s="156" customFormat="1" x14ac:dyDescent="0.35">
      <c r="A1616" s="23"/>
      <c r="B1616" s="23"/>
      <c r="C1616" s="23"/>
      <c r="D1616" s="23"/>
      <c r="E1616" s="23"/>
      <c r="F1616" s="23"/>
      <c r="G1616" s="23"/>
      <c r="H1616" s="23"/>
      <c r="I1616" s="23"/>
      <c r="J1616" s="24"/>
      <c r="K1616" s="24"/>
      <c r="L1616" s="79"/>
      <c r="M1616" s="91"/>
      <c r="N1616" s="89"/>
      <c r="O1616" s="89"/>
      <c r="P1616" s="24"/>
      <c r="Q1616" s="24"/>
      <c r="R1616" s="23"/>
      <c r="S1616" s="23"/>
      <c r="T1616" s="24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46"/>
      <c r="AG1616" s="23"/>
      <c r="AH1616" s="23"/>
    </row>
    <row r="1617" spans="1:34" s="156" customFormat="1" x14ac:dyDescent="0.35">
      <c r="A1617" s="23"/>
      <c r="B1617" s="23"/>
      <c r="C1617" s="23"/>
      <c r="D1617" s="23"/>
      <c r="E1617" s="23"/>
      <c r="F1617" s="23"/>
      <c r="G1617" s="23"/>
      <c r="H1617" s="23"/>
      <c r="I1617" s="23"/>
      <c r="J1617" s="24"/>
      <c r="K1617" s="24"/>
      <c r="L1617" s="79"/>
      <c r="M1617" s="91"/>
      <c r="N1617" s="89"/>
      <c r="O1617" s="89"/>
      <c r="P1617" s="24"/>
      <c r="Q1617" s="24"/>
      <c r="R1617" s="23"/>
      <c r="S1617" s="23"/>
      <c r="T1617" s="24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46"/>
      <c r="AG1617" s="23"/>
      <c r="AH1617" s="23"/>
    </row>
    <row r="1618" spans="1:34" s="156" customFormat="1" x14ac:dyDescent="0.35">
      <c r="A1618" s="23"/>
      <c r="B1618" s="23"/>
      <c r="C1618" s="23"/>
      <c r="D1618" s="23"/>
      <c r="E1618" s="23"/>
      <c r="F1618" s="23"/>
      <c r="G1618" s="23"/>
      <c r="H1618" s="23"/>
      <c r="I1618" s="23"/>
      <c r="J1618" s="24"/>
      <c r="K1618" s="24"/>
      <c r="L1618" s="79"/>
      <c r="M1618" s="91"/>
      <c r="N1618" s="89"/>
      <c r="O1618" s="89"/>
      <c r="P1618" s="24"/>
      <c r="Q1618" s="24"/>
      <c r="R1618" s="23"/>
      <c r="S1618" s="23"/>
      <c r="T1618" s="24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46"/>
      <c r="AG1618" s="23"/>
      <c r="AH1618" s="23"/>
    </row>
    <row r="1619" spans="1:34" s="156" customFormat="1" x14ac:dyDescent="0.35">
      <c r="A1619" s="23"/>
      <c r="B1619" s="23"/>
      <c r="C1619" s="23"/>
      <c r="D1619" s="23"/>
      <c r="E1619" s="23"/>
      <c r="F1619" s="23"/>
      <c r="G1619" s="23"/>
      <c r="H1619" s="23"/>
      <c r="I1619" s="23"/>
      <c r="J1619" s="24"/>
      <c r="K1619" s="24"/>
      <c r="L1619" s="79"/>
      <c r="M1619" s="91"/>
      <c r="N1619" s="89"/>
      <c r="O1619" s="89"/>
      <c r="P1619" s="24"/>
      <c r="Q1619" s="24"/>
      <c r="R1619" s="23"/>
      <c r="S1619" s="23"/>
      <c r="T1619" s="24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46"/>
      <c r="AG1619" s="23"/>
      <c r="AH1619" s="23"/>
    </row>
    <row r="1620" spans="1:34" s="156" customFormat="1" x14ac:dyDescent="0.35">
      <c r="A1620" s="23"/>
      <c r="B1620" s="23"/>
      <c r="C1620" s="23"/>
      <c r="D1620" s="23"/>
      <c r="E1620" s="23"/>
      <c r="F1620" s="23"/>
      <c r="G1620" s="23"/>
      <c r="H1620" s="23"/>
      <c r="I1620" s="23"/>
      <c r="J1620" s="24"/>
      <c r="K1620" s="24"/>
      <c r="L1620" s="79"/>
      <c r="M1620" s="91"/>
      <c r="N1620" s="89"/>
      <c r="O1620" s="89"/>
      <c r="P1620" s="24"/>
      <c r="Q1620" s="24"/>
      <c r="R1620" s="23"/>
      <c r="S1620" s="23"/>
      <c r="T1620" s="24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46"/>
      <c r="AG1620" s="23"/>
      <c r="AH1620" s="23"/>
    </row>
    <row r="1621" spans="1:34" s="156" customFormat="1" x14ac:dyDescent="0.35">
      <c r="A1621" s="23"/>
      <c r="B1621" s="23"/>
      <c r="C1621" s="23"/>
      <c r="D1621" s="23"/>
      <c r="E1621" s="23"/>
      <c r="F1621" s="23"/>
      <c r="G1621" s="23"/>
      <c r="H1621" s="23"/>
      <c r="I1621" s="23"/>
      <c r="J1621" s="24"/>
      <c r="K1621" s="24"/>
      <c r="L1621" s="79"/>
      <c r="M1621" s="91"/>
      <c r="N1621" s="89"/>
      <c r="O1621" s="89"/>
      <c r="P1621" s="24"/>
      <c r="Q1621" s="24"/>
      <c r="R1621" s="23"/>
      <c r="S1621" s="23"/>
      <c r="T1621" s="24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46"/>
      <c r="AG1621" s="23"/>
      <c r="AH1621" s="23"/>
    </row>
    <row r="1622" spans="1:34" s="156" customFormat="1" x14ac:dyDescent="0.35">
      <c r="A1622" s="23"/>
      <c r="B1622" s="23"/>
      <c r="C1622" s="23"/>
      <c r="D1622" s="23"/>
      <c r="E1622" s="23"/>
      <c r="F1622" s="23"/>
      <c r="G1622" s="23"/>
      <c r="H1622" s="23"/>
      <c r="I1622" s="23"/>
      <c r="J1622" s="24"/>
      <c r="K1622" s="24"/>
      <c r="L1622" s="79"/>
      <c r="M1622" s="91"/>
      <c r="N1622" s="89"/>
      <c r="O1622" s="89"/>
      <c r="P1622" s="24"/>
      <c r="Q1622" s="24"/>
      <c r="R1622" s="23"/>
      <c r="S1622" s="23"/>
      <c r="T1622" s="24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46"/>
      <c r="AG1622" s="23"/>
      <c r="AH1622" s="23"/>
    </row>
    <row r="1623" spans="1:34" s="156" customFormat="1" x14ac:dyDescent="0.35">
      <c r="A1623" s="23"/>
      <c r="B1623" s="23"/>
      <c r="C1623" s="23"/>
      <c r="D1623" s="23"/>
      <c r="E1623" s="23"/>
      <c r="F1623" s="23"/>
      <c r="G1623" s="23"/>
      <c r="H1623" s="23"/>
      <c r="I1623" s="23"/>
      <c r="J1623" s="24"/>
      <c r="K1623" s="24"/>
      <c r="L1623" s="79"/>
      <c r="M1623" s="91"/>
      <c r="N1623" s="89"/>
      <c r="O1623" s="89"/>
      <c r="P1623" s="24"/>
      <c r="Q1623" s="24"/>
      <c r="R1623" s="23"/>
      <c r="S1623" s="23"/>
      <c r="T1623" s="24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46"/>
      <c r="AG1623" s="23"/>
      <c r="AH1623" s="23"/>
    </row>
    <row r="1624" spans="1:34" s="156" customFormat="1" x14ac:dyDescent="0.35">
      <c r="A1624" s="23"/>
      <c r="B1624" s="23"/>
      <c r="C1624" s="23"/>
      <c r="D1624" s="23"/>
      <c r="E1624" s="23"/>
      <c r="F1624" s="23"/>
      <c r="G1624" s="23"/>
      <c r="H1624" s="23"/>
      <c r="I1624" s="23"/>
      <c r="J1624" s="24"/>
      <c r="K1624" s="24"/>
      <c r="L1624" s="79"/>
      <c r="M1624" s="91"/>
      <c r="N1624" s="89"/>
      <c r="O1624" s="89"/>
      <c r="P1624" s="24"/>
      <c r="Q1624" s="24"/>
      <c r="R1624" s="23"/>
      <c r="S1624" s="23"/>
      <c r="T1624" s="24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46"/>
      <c r="AG1624" s="23"/>
      <c r="AH1624" s="23"/>
    </row>
    <row r="1625" spans="1:34" s="156" customFormat="1" x14ac:dyDescent="0.35">
      <c r="A1625" s="23"/>
      <c r="B1625" s="23"/>
      <c r="C1625" s="23"/>
      <c r="D1625" s="23"/>
      <c r="E1625" s="23"/>
      <c r="F1625" s="23"/>
      <c r="G1625" s="23"/>
      <c r="H1625" s="23"/>
      <c r="I1625" s="23"/>
      <c r="J1625" s="24"/>
      <c r="K1625" s="24"/>
      <c r="L1625" s="79"/>
      <c r="M1625" s="91"/>
      <c r="N1625" s="89"/>
      <c r="O1625" s="89"/>
      <c r="P1625" s="24"/>
      <c r="Q1625" s="24"/>
      <c r="R1625" s="23"/>
      <c r="S1625" s="23"/>
      <c r="T1625" s="24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46"/>
      <c r="AG1625" s="23"/>
      <c r="AH1625" s="23"/>
    </row>
    <row r="1626" spans="1:34" s="156" customFormat="1" x14ac:dyDescent="0.35">
      <c r="A1626" s="23"/>
      <c r="B1626" s="23"/>
      <c r="C1626" s="23"/>
      <c r="D1626" s="23"/>
      <c r="E1626" s="23"/>
      <c r="F1626" s="23"/>
      <c r="G1626" s="23"/>
      <c r="H1626" s="23"/>
      <c r="I1626" s="23"/>
      <c r="J1626" s="24"/>
      <c r="K1626" s="24"/>
      <c r="L1626" s="79"/>
      <c r="M1626" s="91"/>
      <c r="N1626" s="89"/>
      <c r="O1626" s="89"/>
      <c r="P1626" s="24"/>
      <c r="Q1626" s="24"/>
      <c r="R1626" s="23"/>
      <c r="S1626" s="23"/>
      <c r="T1626" s="24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46"/>
      <c r="AG1626" s="23"/>
      <c r="AH1626" s="23"/>
    </row>
    <row r="1627" spans="1:34" s="156" customFormat="1" x14ac:dyDescent="0.35">
      <c r="A1627" s="23"/>
      <c r="B1627" s="23"/>
      <c r="C1627" s="23"/>
      <c r="D1627" s="23"/>
      <c r="E1627" s="23"/>
      <c r="F1627" s="23"/>
      <c r="G1627" s="23"/>
      <c r="H1627" s="23"/>
      <c r="I1627" s="23"/>
      <c r="J1627" s="24"/>
      <c r="K1627" s="24"/>
      <c r="L1627" s="79"/>
      <c r="M1627" s="91"/>
      <c r="N1627" s="89"/>
      <c r="O1627" s="89"/>
      <c r="P1627" s="24"/>
      <c r="Q1627" s="24"/>
      <c r="R1627" s="23"/>
      <c r="S1627" s="23"/>
      <c r="T1627" s="24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46"/>
      <c r="AG1627" s="23"/>
      <c r="AH1627" s="23"/>
    </row>
    <row r="1628" spans="1:34" s="156" customFormat="1" x14ac:dyDescent="0.35">
      <c r="A1628" s="23"/>
      <c r="B1628" s="23"/>
      <c r="C1628" s="23"/>
      <c r="D1628" s="23"/>
      <c r="E1628" s="23"/>
      <c r="F1628" s="23"/>
      <c r="G1628" s="23"/>
      <c r="H1628" s="23"/>
      <c r="I1628" s="23"/>
      <c r="J1628" s="24"/>
      <c r="K1628" s="24"/>
      <c r="L1628" s="79"/>
      <c r="M1628" s="91"/>
      <c r="N1628" s="89"/>
      <c r="O1628" s="89"/>
      <c r="P1628" s="24"/>
      <c r="Q1628" s="24"/>
      <c r="R1628" s="23"/>
      <c r="S1628" s="23"/>
      <c r="T1628" s="24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46"/>
      <c r="AG1628" s="23"/>
      <c r="AH1628" s="23"/>
    </row>
    <row r="1629" spans="1:34" s="156" customFormat="1" x14ac:dyDescent="0.35">
      <c r="A1629" s="23"/>
      <c r="B1629" s="23"/>
      <c r="C1629" s="23"/>
      <c r="D1629" s="23"/>
      <c r="E1629" s="23"/>
      <c r="F1629" s="23"/>
      <c r="G1629" s="23"/>
      <c r="H1629" s="23"/>
      <c r="I1629" s="23"/>
      <c r="J1629" s="24"/>
      <c r="K1629" s="24"/>
      <c r="L1629" s="79"/>
      <c r="M1629" s="91"/>
      <c r="N1629" s="89"/>
      <c r="O1629" s="89"/>
      <c r="P1629" s="24"/>
      <c r="Q1629" s="24"/>
      <c r="R1629" s="23"/>
      <c r="S1629" s="23"/>
      <c r="T1629" s="24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46"/>
      <c r="AG1629" s="23"/>
      <c r="AH1629" s="23"/>
    </row>
    <row r="1630" spans="1:34" s="156" customFormat="1" x14ac:dyDescent="0.35">
      <c r="A1630" s="23"/>
      <c r="B1630" s="23"/>
      <c r="C1630" s="23"/>
      <c r="D1630" s="23"/>
      <c r="E1630" s="23"/>
      <c r="F1630" s="23"/>
      <c r="G1630" s="23"/>
      <c r="H1630" s="23"/>
      <c r="I1630" s="23"/>
      <c r="J1630" s="24"/>
      <c r="K1630" s="24"/>
      <c r="L1630" s="79"/>
      <c r="M1630" s="91"/>
      <c r="N1630" s="89"/>
      <c r="O1630" s="89"/>
      <c r="P1630" s="24"/>
      <c r="Q1630" s="24"/>
      <c r="R1630" s="23"/>
      <c r="S1630" s="23"/>
      <c r="T1630" s="24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46"/>
      <c r="AG1630" s="23"/>
      <c r="AH1630" s="23"/>
    </row>
    <row r="1631" spans="1:34" s="156" customFormat="1" x14ac:dyDescent="0.35">
      <c r="A1631" s="23"/>
      <c r="B1631" s="23"/>
      <c r="C1631" s="23"/>
      <c r="D1631" s="23"/>
      <c r="E1631" s="23"/>
      <c r="F1631" s="23"/>
      <c r="G1631" s="23"/>
      <c r="H1631" s="23"/>
      <c r="I1631" s="23"/>
      <c r="J1631" s="24"/>
      <c r="K1631" s="24"/>
      <c r="L1631" s="79"/>
      <c r="M1631" s="91"/>
      <c r="N1631" s="89"/>
      <c r="O1631" s="89"/>
      <c r="P1631" s="24"/>
      <c r="Q1631" s="24"/>
      <c r="R1631" s="23"/>
      <c r="S1631" s="23"/>
      <c r="T1631" s="24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46"/>
      <c r="AG1631" s="23"/>
      <c r="AH1631" s="23"/>
    </row>
    <row r="1632" spans="1:34" s="156" customFormat="1" x14ac:dyDescent="0.35">
      <c r="A1632" s="23"/>
      <c r="B1632" s="23"/>
      <c r="C1632" s="23"/>
      <c r="D1632" s="23"/>
      <c r="E1632" s="23"/>
      <c r="F1632" s="23"/>
      <c r="G1632" s="23"/>
      <c r="H1632" s="23"/>
      <c r="I1632" s="23"/>
      <c r="J1632" s="24"/>
      <c r="K1632" s="24"/>
      <c r="L1632" s="79"/>
      <c r="M1632" s="91"/>
      <c r="N1632" s="89"/>
      <c r="O1632" s="89"/>
      <c r="P1632" s="24"/>
      <c r="Q1632" s="24"/>
      <c r="R1632" s="23"/>
      <c r="S1632" s="23"/>
      <c r="T1632" s="24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46"/>
      <c r="AG1632" s="23"/>
      <c r="AH1632" s="23"/>
    </row>
    <row r="1633" spans="1:34" s="156" customFormat="1" x14ac:dyDescent="0.35">
      <c r="A1633" s="23"/>
      <c r="B1633" s="23"/>
      <c r="C1633" s="23"/>
      <c r="D1633" s="23"/>
      <c r="E1633" s="23"/>
      <c r="F1633" s="23"/>
      <c r="G1633" s="23"/>
      <c r="H1633" s="23"/>
      <c r="I1633" s="23"/>
      <c r="J1633" s="24"/>
      <c r="K1633" s="24"/>
      <c r="L1633" s="79"/>
      <c r="M1633" s="91"/>
      <c r="N1633" s="89"/>
      <c r="O1633" s="89"/>
      <c r="P1633" s="24"/>
      <c r="Q1633" s="24"/>
      <c r="R1633" s="23"/>
      <c r="S1633" s="23"/>
      <c r="T1633" s="24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46"/>
      <c r="AG1633" s="23"/>
      <c r="AH1633" s="23"/>
    </row>
    <row r="1634" spans="1:34" s="156" customFormat="1" x14ac:dyDescent="0.35">
      <c r="A1634" s="23"/>
      <c r="B1634" s="23"/>
      <c r="C1634" s="23"/>
      <c r="D1634" s="23"/>
      <c r="E1634" s="23"/>
      <c r="F1634" s="23"/>
      <c r="G1634" s="23"/>
      <c r="H1634" s="23"/>
      <c r="I1634" s="23"/>
      <c r="J1634" s="24"/>
      <c r="K1634" s="24"/>
      <c r="L1634" s="79"/>
      <c r="M1634" s="91"/>
      <c r="N1634" s="89"/>
      <c r="O1634" s="89"/>
      <c r="P1634" s="24"/>
      <c r="Q1634" s="24"/>
      <c r="R1634" s="23"/>
      <c r="S1634" s="23"/>
      <c r="T1634" s="24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46"/>
      <c r="AG1634" s="23"/>
      <c r="AH1634" s="23"/>
    </row>
    <row r="1635" spans="1:34" s="156" customFormat="1" x14ac:dyDescent="0.35">
      <c r="A1635" s="23"/>
      <c r="B1635" s="23"/>
      <c r="C1635" s="23"/>
      <c r="D1635" s="23"/>
      <c r="E1635" s="23"/>
      <c r="F1635" s="23"/>
      <c r="G1635" s="23"/>
      <c r="H1635" s="23"/>
      <c r="I1635" s="23"/>
      <c r="J1635" s="24"/>
      <c r="K1635" s="24"/>
      <c r="L1635" s="79"/>
      <c r="M1635" s="91"/>
      <c r="N1635" s="89"/>
      <c r="O1635" s="89"/>
      <c r="P1635" s="24"/>
      <c r="Q1635" s="24"/>
      <c r="R1635" s="23"/>
      <c r="S1635" s="23"/>
      <c r="T1635" s="24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46"/>
      <c r="AG1635" s="23"/>
      <c r="AH1635" s="23"/>
    </row>
    <row r="1636" spans="1:34" s="156" customFormat="1" x14ac:dyDescent="0.35">
      <c r="A1636" s="23"/>
      <c r="B1636" s="23"/>
      <c r="C1636" s="23"/>
      <c r="D1636" s="23"/>
      <c r="E1636" s="23"/>
      <c r="F1636" s="23"/>
      <c r="G1636" s="23"/>
      <c r="H1636" s="23"/>
      <c r="I1636" s="23"/>
      <c r="J1636" s="24"/>
      <c r="K1636" s="24"/>
      <c r="L1636" s="79"/>
      <c r="M1636" s="91"/>
      <c r="N1636" s="89"/>
      <c r="O1636" s="89"/>
      <c r="P1636" s="24"/>
      <c r="Q1636" s="24"/>
      <c r="R1636" s="23"/>
      <c r="S1636" s="23"/>
      <c r="T1636" s="24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46"/>
      <c r="AG1636" s="23"/>
      <c r="AH1636" s="23"/>
    </row>
    <row r="1637" spans="1:34" s="156" customFormat="1" x14ac:dyDescent="0.35">
      <c r="A1637" s="23"/>
      <c r="B1637" s="23"/>
      <c r="C1637" s="23"/>
      <c r="D1637" s="23"/>
      <c r="E1637" s="23"/>
      <c r="F1637" s="23"/>
      <c r="G1637" s="23"/>
      <c r="H1637" s="23"/>
      <c r="I1637" s="23"/>
      <c r="J1637" s="24"/>
      <c r="K1637" s="24"/>
      <c r="L1637" s="79"/>
      <c r="M1637" s="91"/>
      <c r="N1637" s="89"/>
      <c r="O1637" s="89"/>
      <c r="P1637" s="24"/>
      <c r="Q1637" s="24"/>
      <c r="R1637" s="23"/>
      <c r="S1637" s="23"/>
      <c r="T1637" s="24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46"/>
      <c r="AG1637" s="23"/>
      <c r="AH1637" s="23"/>
    </row>
    <row r="1638" spans="1:34" s="156" customFormat="1" x14ac:dyDescent="0.35">
      <c r="A1638" s="23"/>
      <c r="B1638" s="23"/>
      <c r="C1638" s="23"/>
      <c r="D1638" s="23"/>
      <c r="E1638" s="23"/>
      <c r="F1638" s="23"/>
      <c r="G1638" s="23"/>
      <c r="H1638" s="23"/>
      <c r="I1638" s="23"/>
      <c r="J1638" s="24"/>
      <c r="K1638" s="24"/>
      <c r="L1638" s="79"/>
      <c r="M1638" s="91"/>
      <c r="N1638" s="89"/>
      <c r="O1638" s="89"/>
      <c r="P1638" s="24"/>
      <c r="Q1638" s="24"/>
      <c r="R1638" s="23"/>
      <c r="S1638" s="23"/>
      <c r="T1638" s="24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46"/>
      <c r="AG1638" s="23"/>
      <c r="AH1638" s="23"/>
    </row>
    <row r="1639" spans="1:34" s="156" customFormat="1" x14ac:dyDescent="0.35">
      <c r="A1639" s="23"/>
      <c r="B1639" s="23"/>
      <c r="C1639" s="23"/>
      <c r="D1639" s="23"/>
      <c r="E1639" s="23"/>
      <c r="F1639" s="23"/>
      <c r="G1639" s="23"/>
      <c r="H1639" s="23"/>
      <c r="I1639" s="23"/>
      <c r="J1639" s="24"/>
      <c r="K1639" s="24"/>
      <c r="L1639" s="79"/>
      <c r="M1639" s="91"/>
      <c r="N1639" s="89"/>
      <c r="O1639" s="89"/>
      <c r="P1639" s="24"/>
      <c r="Q1639" s="24"/>
      <c r="R1639" s="23"/>
      <c r="S1639" s="23"/>
      <c r="T1639" s="24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46"/>
      <c r="AG1639" s="23"/>
      <c r="AH1639" s="23"/>
    </row>
    <row r="1640" spans="1:34" s="156" customFormat="1" x14ac:dyDescent="0.35">
      <c r="A1640" s="23"/>
      <c r="B1640" s="23"/>
      <c r="C1640" s="23"/>
      <c r="D1640" s="23"/>
      <c r="E1640" s="23"/>
      <c r="F1640" s="23"/>
      <c r="G1640" s="23"/>
      <c r="H1640" s="23"/>
      <c r="I1640" s="23"/>
      <c r="J1640" s="24"/>
      <c r="K1640" s="24"/>
      <c r="L1640" s="79"/>
      <c r="M1640" s="91"/>
      <c r="N1640" s="89"/>
      <c r="O1640" s="89"/>
      <c r="P1640" s="24"/>
      <c r="Q1640" s="24"/>
      <c r="R1640" s="23"/>
      <c r="S1640" s="23"/>
      <c r="T1640" s="24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46"/>
      <c r="AG1640" s="23"/>
      <c r="AH1640" s="23"/>
    </row>
    <row r="1641" spans="1:34" s="156" customFormat="1" x14ac:dyDescent="0.35">
      <c r="A1641" s="23"/>
      <c r="B1641" s="23"/>
      <c r="C1641" s="23"/>
      <c r="D1641" s="23"/>
      <c r="E1641" s="23"/>
      <c r="F1641" s="23"/>
      <c r="G1641" s="23"/>
      <c r="H1641" s="23"/>
      <c r="I1641" s="23"/>
      <c r="J1641" s="24"/>
      <c r="K1641" s="24"/>
      <c r="L1641" s="79"/>
      <c r="M1641" s="91"/>
      <c r="N1641" s="89"/>
      <c r="O1641" s="89"/>
      <c r="P1641" s="24"/>
      <c r="Q1641" s="24"/>
      <c r="R1641" s="23"/>
      <c r="S1641" s="23"/>
      <c r="T1641" s="24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46"/>
      <c r="AG1641" s="23"/>
      <c r="AH1641" s="23"/>
    </row>
    <row r="1642" spans="1:34" s="156" customFormat="1" x14ac:dyDescent="0.35">
      <c r="A1642" s="23"/>
      <c r="B1642" s="23"/>
      <c r="C1642" s="23"/>
      <c r="D1642" s="23"/>
      <c r="E1642" s="23"/>
      <c r="F1642" s="23"/>
      <c r="G1642" s="23"/>
      <c r="H1642" s="23"/>
      <c r="I1642" s="23"/>
      <c r="J1642" s="24"/>
      <c r="K1642" s="24"/>
      <c r="L1642" s="79"/>
      <c r="M1642" s="91"/>
      <c r="N1642" s="89"/>
      <c r="O1642" s="89"/>
      <c r="P1642" s="24"/>
      <c r="Q1642" s="24"/>
      <c r="R1642" s="23"/>
      <c r="S1642" s="23"/>
      <c r="T1642" s="24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46"/>
      <c r="AG1642" s="23"/>
      <c r="AH1642" s="23"/>
    </row>
    <row r="1643" spans="1:34" s="156" customFormat="1" x14ac:dyDescent="0.35">
      <c r="A1643" s="23"/>
      <c r="B1643" s="23"/>
      <c r="C1643" s="23"/>
      <c r="D1643" s="23"/>
      <c r="E1643" s="23"/>
      <c r="F1643" s="23"/>
      <c r="G1643" s="23"/>
      <c r="H1643" s="23"/>
      <c r="I1643" s="23"/>
      <c r="J1643" s="24"/>
      <c r="K1643" s="24"/>
      <c r="L1643" s="79"/>
      <c r="M1643" s="91"/>
      <c r="N1643" s="89"/>
      <c r="O1643" s="89"/>
      <c r="P1643" s="24"/>
      <c r="Q1643" s="24"/>
      <c r="R1643" s="23"/>
      <c r="S1643" s="23"/>
      <c r="T1643" s="24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46"/>
      <c r="AG1643" s="23"/>
      <c r="AH1643" s="23"/>
    </row>
    <row r="1644" spans="1:34" s="156" customFormat="1" x14ac:dyDescent="0.35">
      <c r="A1644" s="23"/>
      <c r="B1644" s="23"/>
      <c r="C1644" s="23"/>
      <c r="D1644" s="23"/>
      <c r="E1644" s="23"/>
      <c r="F1644" s="23"/>
      <c r="G1644" s="23"/>
      <c r="H1644" s="23"/>
      <c r="I1644" s="23"/>
      <c r="J1644" s="24"/>
      <c r="K1644" s="24"/>
      <c r="L1644" s="79"/>
      <c r="M1644" s="91"/>
      <c r="N1644" s="89"/>
      <c r="O1644" s="89"/>
      <c r="P1644" s="24"/>
      <c r="Q1644" s="24"/>
      <c r="R1644" s="23"/>
      <c r="S1644" s="23"/>
      <c r="T1644" s="24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46"/>
      <c r="AG1644" s="23"/>
      <c r="AH1644" s="23"/>
    </row>
    <row r="1645" spans="1:34" s="156" customFormat="1" x14ac:dyDescent="0.35">
      <c r="A1645" s="23"/>
      <c r="B1645" s="23"/>
      <c r="C1645" s="23"/>
      <c r="D1645" s="23"/>
      <c r="E1645" s="23"/>
      <c r="F1645" s="23"/>
      <c r="G1645" s="23"/>
      <c r="H1645" s="23"/>
      <c r="I1645" s="23"/>
      <c r="J1645" s="24"/>
      <c r="K1645" s="24"/>
      <c r="L1645" s="79"/>
      <c r="M1645" s="91"/>
      <c r="N1645" s="89"/>
      <c r="O1645" s="89"/>
      <c r="P1645" s="24"/>
      <c r="Q1645" s="24"/>
      <c r="R1645" s="23"/>
      <c r="S1645" s="23"/>
      <c r="T1645" s="24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46"/>
      <c r="AG1645" s="23"/>
      <c r="AH1645" s="23"/>
    </row>
    <row r="1646" spans="1:34" s="156" customFormat="1" x14ac:dyDescent="0.35">
      <c r="A1646" s="23"/>
      <c r="B1646" s="23"/>
      <c r="C1646" s="23"/>
      <c r="D1646" s="23"/>
      <c r="E1646" s="23"/>
      <c r="F1646" s="23"/>
      <c r="G1646" s="23"/>
      <c r="H1646" s="23"/>
      <c r="I1646" s="23"/>
      <c r="J1646" s="24"/>
      <c r="K1646" s="24"/>
      <c r="L1646" s="79"/>
      <c r="M1646" s="91"/>
      <c r="N1646" s="89"/>
      <c r="O1646" s="89"/>
      <c r="P1646" s="24"/>
      <c r="Q1646" s="24"/>
      <c r="R1646" s="23"/>
      <c r="S1646" s="23"/>
      <c r="T1646" s="24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46"/>
      <c r="AG1646" s="23"/>
      <c r="AH1646" s="23"/>
    </row>
    <row r="1647" spans="1:34" s="156" customFormat="1" x14ac:dyDescent="0.35">
      <c r="A1647" s="23"/>
      <c r="B1647" s="23"/>
      <c r="C1647" s="23"/>
      <c r="D1647" s="23"/>
      <c r="E1647" s="23"/>
      <c r="F1647" s="23"/>
      <c r="G1647" s="23"/>
      <c r="H1647" s="23"/>
      <c r="I1647" s="23"/>
      <c r="J1647" s="24"/>
      <c r="K1647" s="24"/>
      <c r="L1647" s="79"/>
      <c r="M1647" s="91"/>
      <c r="N1647" s="89"/>
      <c r="O1647" s="89"/>
      <c r="P1647" s="24"/>
      <c r="Q1647" s="24"/>
      <c r="R1647" s="23"/>
      <c r="S1647" s="23"/>
      <c r="T1647" s="24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46"/>
      <c r="AG1647" s="23"/>
      <c r="AH1647" s="23"/>
    </row>
    <row r="1648" spans="1:34" s="156" customFormat="1" x14ac:dyDescent="0.35">
      <c r="A1648" s="23"/>
      <c r="B1648" s="23"/>
      <c r="C1648" s="23"/>
      <c r="D1648" s="23"/>
      <c r="E1648" s="23"/>
      <c r="F1648" s="23"/>
      <c r="G1648" s="23"/>
      <c r="H1648" s="23"/>
      <c r="I1648" s="23"/>
      <c r="J1648" s="24"/>
      <c r="K1648" s="24"/>
      <c r="L1648" s="79"/>
      <c r="M1648" s="91"/>
      <c r="N1648" s="89"/>
      <c r="O1648" s="89"/>
      <c r="P1648" s="24"/>
      <c r="Q1648" s="24"/>
      <c r="R1648" s="23"/>
      <c r="S1648" s="23"/>
      <c r="T1648" s="24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46"/>
      <c r="AG1648" s="23"/>
      <c r="AH1648" s="23"/>
    </row>
    <row r="1649" spans="1:34" s="156" customFormat="1" x14ac:dyDescent="0.35">
      <c r="A1649" s="23"/>
      <c r="B1649" s="23"/>
      <c r="C1649" s="23"/>
      <c r="D1649" s="23"/>
      <c r="E1649" s="23"/>
      <c r="F1649" s="23"/>
      <c r="G1649" s="23"/>
      <c r="H1649" s="23"/>
      <c r="I1649" s="23"/>
      <c r="J1649" s="24"/>
      <c r="K1649" s="24"/>
      <c r="L1649" s="79"/>
      <c r="M1649" s="91"/>
      <c r="N1649" s="89"/>
      <c r="O1649" s="89"/>
      <c r="P1649" s="24"/>
      <c r="Q1649" s="24"/>
      <c r="R1649" s="23"/>
      <c r="S1649" s="23"/>
      <c r="T1649" s="24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46"/>
      <c r="AG1649" s="23"/>
      <c r="AH1649" s="23"/>
    </row>
    <row r="1650" spans="1:34" s="156" customFormat="1" x14ac:dyDescent="0.35">
      <c r="A1650" s="23"/>
      <c r="B1650" s="23"/>
      <c r="C1650" s="23"/>
      <c r="D1650" s="23"/>
      <c r="E1650" s="23"/>
      <c r="F1650" s="23"/>
      <c r="G1650" s="23"/>
      <c r="H1650" s="23"/>
      <c r="I1650" s="23"/>
      <c r="J1650" s="24"/>
      <c r="K1650" s="24"/>
      <c r="L1650" s="79"/>
      <c r="M1650" s="91"/>
      <c r="N1650" s="89"/>
      <c r="O1650" s="89"/>
      <c r="P1650" s="24"/>
      <c r="Q1650" s="24"/>
      <c r="R1650" s="23"/>
      <c r="S1650" s="23"/>
      <c r="T1650" s="24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46"/>
      <c r="AG1650" s="23"/>
      <c r="AH1650" s="23"/>
    </row>
    <row r="1651" spans="1:34" s="156" customFormat="1" x14ac:dyDescent="0.35">
      <c r="A1651" s="23"/>
      <c r="B1651" s="23"/>
      <c r="C1651" s="23"/>
      <c r="D1651" s="23"/>
      <c r="E1651" s="23"/>
      <c r="F1651" s="23"/>
      <c r="G1651" s="23"/>
      <c r="H1651" s="23"/>
      <c r="I1651" s="23"/>
      <c r="J1651" s="24"/>
      <c r="K1651" s="24"/>
      <c r="L1651" s="79"/>
      <c r="M1651" s="91"/>
      <c r="N1651" s="89"/>
      <c r="O1651" s="89"/>
      <c r="P1651" s="24"/>
      <c r="Q1651" s="24"/>
      <c r="R1651" s="23"/>
      <c r="S1651" s="23"/>
      <c r="T1651" s="24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46"/>
      <c r="AG1651" s="23"/>
      <c r="AH1651" s="23"/>
    </row>
    <row r="1652" spans="1:34" s="156" customFormat="1" x14ac:dyDescent="0.35">
      <c r="A1652" s="23"/>
      <c r="B1652" s="23"/>
      <c r="C1652" s="23"/>
      <c r="D1652" s="23"/>
      <c r="E1652" s="23"/>
      <c r="F1652" s="23"/>
      <c r="G1652" s="23"/>
      <c r="H1652" s="23"/>
      <c r="I1652" s="23"/>
      <c r="J1652" s="24"/>
      <c r="K1652" s="24"/>
      <c r="L1652" s="79"/>
      <c r="M1652" s="91"/>
      <c r="N1652" s="89"/>
      <c r="O1652" s="89"/>
      <c r="P1652" s="24"/>
      <c r="Q1652" s="24"/>
      <c r="R1652" s="23"/>
      <c r="S1652" s="23"/>
      <c r="T1652" s="24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46"/>
      <c r="AG1652" s="23"/>
      <c r="AH1652" s="23"/>
    </row>
    <row r="1653" spans="1:34" s="156" customFormat="1" x14ac:dyDescent="0.35">
      <c r="A1653" s="23"/>
      <c r="B1653" s="23"/>
      <c r="C1653" s="23"/>
      <c r="D1653" s="23"/>
      <c r="E1653" s="23"/>
      <c r="F1653" s="23"/>
      <c r="G1653" s="23"/>
      <c r="H1653" s="23"/>
      <c r="I1653" s="23"/>
      <c r="J1653" s="24"/>
      <c r="K1653" s="24"/>
      <c r="L1653" s="79"/>
      <c r="M1653" s="91"/>
      <c r="N1653" s="89"/>
      <c r="O1653" s="89"/>
      <c r="P1653" s="24"/>
      <c r="Q1653" s="24"/>
      <c r="R1653" s="23"/>
      <c r="S1653" s="23"/>
      <c r="T1653" s="24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46"/>
      <c r="AG1653" s="23"/>
      <c r="AH1653" s="23"/>
    </row>
    <row r="1654" spans="1:34" s="156" customFormat="1" x14ac:dyDescent="0.35">
      <c r="A1654" s="23"/>
      <c r="B1654" s="23"/>
      <c r="C1654" s="23"/>
      <c r="D1654" s="23"/>
      <c r="E1654" s="23"/>
      <c r="F1654" s="23"/>
      <c r="G1654" s="23"/>
      <c r="H1654" s="23"/>
      <c r="I1654" s="23"/>
      <c r="J1654" s="24"/>
      <c r="K1654" s="24"/>
      <c r="L1654" s="79"/>
      <c r="M1654" s="91"/>
      <c r="N1654" s="89"/>
      <c r="O1654" s="89"/>
      <c r="P1654" s="24"/>
      <c r="Q1654" s="24"/>
      <c r="R1654" s="23"/>
      <c r="S1654" s="23"/>
      <c r="T1654" s="24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46"/>
      <c r="AG1654" s="23"/>
      <c r="AH1654" s="23"/>
    </row>
    <row r="1655" spans="1:34" s="156" customFormat="1" x14ac:dyDescent="0.35">
      <c r="A1655" s="23"/>
      <c r="B1655" s="23"/>
      <c r="C1655" s="23"/>
      <c r="D1655" s="23"/>
      <c r="E1655" s="23"/>
      <c r="F1655" s="23"/>
      <c r="G1655" s="23"/>
      <c r="H1655" s="23"/>
      <c r="I1655" s="23"/>
      <c r="J1655" s="24"/>
      <c r="K1655" s="24"/>
      <c r="L1655" s="79"/>
      <c r="M1655" s="91"/>
      <c r="N1655" s="89"/>
      <c r="O1655" s="89"/>
      <c r="P1655" s="24"/>
      <c r="Q1655" s="24"/>
      <c r="R1655" s="23"/>
      <c r="S1655" s="23"/>
      <c r="T1655" s="24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46"/>
      <c r="AG1655" s="23"/>
      <c r="AH1655" s="23"/>
    </row>
    <row r="1656" spans="1:34" s="156" customFormat="1" x14ac:dyDescent="0.35">
      <c r="A1656" s="23"/>
      <c r="B1656" s="23"/>
      <c r="C1656" s="23"/>
      <c r="D1656" s="23"/>
      <c r="E1656" s="23"/>
      <c r="F1656" s="23"/>
      <c r="G1656" s="23"/>
      <c r="H1656" s="23"/>
      <c r="I1656" s="23"/>
      <c r="J1656" s="24"/>
      <c r="K1656" s="24"/>
      <c r="L1656" s="79"/>
      <c r="M1656" s="91"/>
      <c r="N1656" s="89"/>
      <c r="O1656" s="89"/>
      <c r="P1656" s="24"/>
      <c r="Q1656" s="24"/>
      <c r="R1656" s="23"/>
      <c r="S1656" s="23"/>
      <c r="T1656" s="24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46"/>
      <c r="AG1656" s="23"/>
      <c r="AH1656" s="23"/>
    </row>
    <row r="1657" spans="1:34" s="156" customFormat="1" x14ac:dyDescent="0.35">
      <c r="A1657" s="23"/>
      <c r="B1657" s="23"/>
      <c r="C1657" s="23"/>
      <c r="D1657" s="23"/>
      <c r="E1657" s="23"/>
      <c r="F1657" s="23"/>
      <c r="G1657" s="23"/>
      <c r="H1657" s="23"/>
      <c r="I1657" s="23"/>
      <c r="J1657" s="24"/>
      <c r="K1657" s="24"/>
      <c r="L1657" s="79"/>
      <c r="M1657" s="91"/>
      <c r="N1657" s="89"/>
      <c r="O1657" s="89"/>
      <c r="P1657" s="24"/>
      <c r="Q1657" s="24"/>
      <c r="R1657" s="23"/>
      <c r="S1657" s="23"/>
      <c r="T1657" s="24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46"/>
      <c r="AG1657" s="23"/>
      <c r="AH1657" s="23"/>
    </row>
    <row r="1658" spans="1:34" s="156" customFormat="1" x14ac:dyDescent="0.35">
      <c r="A1658" s="23"/>
      <c r="B1658" s="23"/>
      <c r="C1658" s="23"/>
      <c r="D1658" s="23"/>
      <c r="E1658" s="23"/>
      <c r="F1658" s="23"/>
      <c r="G1658" s="23"/>
      <c r="H1658" s="23"/>
      <c r="I1658" s="23"/>
      <c r="J1658" s="24"/>
      <c r="K1658" s="24"/>
      <c r="L1658" s="79"/>
      <c r="M1658" s="91"/>
      <c r="N1658" s="89"/>
      <c r="O1658" s="89"/>
      <c r="P1658" s="24"/>
      <c r="Q1658" s="24"/>
      <c r="R1658" s="23"/>
      <c r="S1658" s="23"/>
      <c r="T1658" s="24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46"/>
      <c r="AG1658" s="23"/>
      <c r="AH1658" s="23"/>
    </row>
    <row r="1659" spans="1:34" s="156" customFormat="1" x14ac:dyDescent="0.35">
      <c r="A1659" s="23"/>
      <c r="B1659" s="23"/>
      <c r="C1659" s="23"/>
      <c r="D1659" s="23"/>
      <c r="E1659" s="23"/>
      <c r="F1659" s="23"/>
      <c r="G1659" s="23"/>
      <c r="H1659" s="23"/>
      <c r="I1659" s="23"/>
      <c r="J1659" s="24"/>
      <c r="K1659" s="24"/>
      <c r="L1659" s="79"/>
      <c r="M1659" s="91"/>
      <c r="N1659" s="89"/>
      <c r="O1659" s="89"/>
      <c r="P1659" s="24"/>
      <c r="Q1659" s="24"/>
      <c r="R1659" s="23"/>
      <c r="S1659" s="23"/>
      <c r="T1659" s="24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46"/>
      <c r="AG1659" s="23"/>
      <c r="AH1659" s="23"/>
    </row>
    <row r="1660" spans="1:34" s="156" customFormat="1" x14ac:dyDescent="0.35">
      <c r="A1660" s="23"/>
      <c r="B1660" s="23"/>
      <c r="C1660" s="23"/>
      <c r="D1660" s="23"/>
      <c r="E1660" s="23"/>
      <c r="F1660" s="23"/>
      <c r="G1660" s="23"/>
      <c r="H1660" s="23"/>
      <c r="I1660" s="23"/>
      <c r="J1660" s="24"/>
      <c r="K1660" s="24"/>
      <c r="L1660" s="79"/>
      <c r="M1660" s="91"/>
      <c r="N1660" s="89"/>
      <c r="O1660" s="89"/>
      <c r="P1660" s="24"/>
      <c r="Q1660" s="24"/>
      <c r="R1660" s="23"/>
      <c r="S1660" s="23"/>
      <c r="T1660" s="24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46"/>
      <c r="AG1660" s="23"/>
      <c r="AH1660" s="23"/>
    </row>
    <row r="1661" spans="1:34" s="156" customFormat="1" x14ac:dyDescent="0.35">
      <c r="A1661" s="23"/>
      <c r="B1661" s="23"/>
      <c r="C1661" s="23"/>
      <c r="D1661" s="23"/>
      <c r="E1661" s="23"/>
      <c r="F1661" s="23"/>
      <c r="G1661" s="23"/>
      <c r="H1661" s="23"/>
      <c r="I1661" s="23"/>
      <c r="J1661" s="24"/>
      <c r="K1661" s="24"/>
      <c r="L1661" s="79"/>
      <c r="M1661" s="91"/>
      <c r="N1661" s="89"/>
      <c r="O1661" s="89"/>
      <c r="P1661" s="24"/>
      <c r="Q1661" s="24"/>
      <c r="R1661" s="23"/>
      <c r="S1661" s="23"/>
      <c r="T1661" s="24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46"/>
      <c r="AG1661" s="23"/>
      <c r="AH1661" s="23"/>
    </row>
    <row r="1662" spans="1:34" s="156" customFormat="1" x14ac:dyDescent="0.35">
      <c r="A1662" s="23"/>
      <c r="B1662" s="23"/>
      <c r="C1662" s="23"/>
      <c r="D1662" s="23"/>
      <c r="E1662" s="23"/>
      <c r="F1662" s="23"/>
      <c r="G1662" s="23"/>
      <c r="H1662" s="23"/>
      <c r="I1662" s="23"/>
      <c r="J1662" s="24"/>
      <c r="K1662" s="24"/>
      <c r="L1662" s="79"/>
      <c r="M1662" s="91"/>
      <c r="N1662" s="89"/>
      <c r="O1662" s="89"/>
      <c r="P1662" s="24"/>
      <c r="Q1662" s="24"/>
      <c r="R1662" s="23"/>
      <c r="S1662" s="23"/>
      <c r="T1662" s="24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46"/>
      <c r="AG1662" s="23"/>
      <c r="AH1662" s="23"/>
    </row>
    <row r="1663" spans="1:34" s="156" customFormat="1" x14ac:dyDescent="0.35">
      <c r="A1663" s="23"/>
      <c r="B1663" s="23"/>
      <c r="C1663" s="23"/>
      <c r="D1663" s="23"/>
      <c r="E1663" s="23"/>
      <c r="F1663" s="23"/>
      <c r="G1663" s="23"/>
      <c r="H1663" s="23"/>
      <c r="I1663" s="23"/>
      <c r="J1663" s="24"/>
      <c r="K1663" s="24"/>
      <c r="L1663" s="79"/>
      <c r="M1663" s="91"/>
      <c r="N1663" s="89"/>
      <c r="O1663" s="89"/>
      <c r="P1663" s="24"/>
      <c r="Q1663" s="24"/>
      <c r="R1663" s="23"/>
      <c r="S1663" s="23"/>
      <c r="T1663" s="24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46"/>
      <c r="AG1663" s="23"/>
      <c r="AH1663" s="23"/>
    </row>
    <row r="1664" spans="1:34" s="156" customFormat="1" x14ac:dyDescent="0.35">
      <c r="A1664" s="23"/>
      <c r="B1664" s="23"/>
      <c r="C1664" s="23"/>
      <c r="D1664" s="23"/>
      <c r="E1664" s="23"/>
      <c r="F1664" s="23"/>
      <c r="G1664" s="23"/>
      <c r="H1664" s="23"/>
      <c r="I1664" s="23"/>
      <c r="J1664" s="24"/>
      <c r="K1664" s="24"/>
      <c r="L1664" s="79"/>
      <c r="M1664" s="91"/>
      <c r="N1664" s="89"/>
      <c r="O1664" s="89"/>
      <c r="P1664" s="24"/>
      <c r="Q1664" s="24"/>
      <c r="R1664" s="23"/>
      <c r="S1664" s="23"/>
      <c r="T1664" s="24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46"/>
      <c r="AG1664" s="23"/>
      <c r="AH1664" s="23"/>
    </row>
    <row r="1665" spans="1:34" s="156" customFormat="1" x14ac:dyDescent="0.35">
      <c r="A1665" s="23"/>
      <c r="B1665" s="23"/>
      <c r="C1665" s="23"/>
      <c r="D1665" s="23"/>
      <c r="E1665" s="23"/>
      <c r="F1665" s="23"/>
      <c r="G1665" s="23"/>
      <c r="H1665" s="23"/>
      <c r="I1665" s="23"/>
      <c r="J1665" s="24"/>
      <c r="K1665" s="24"/>
      <c r="L1665" s="79"/>
      <c r="M1665" s="91"/>
      <c r="N1665" s="89"/>
      <c r="O1665" s="89"/>
      <c r="P1665" s="24"/>
      <c r="Q1665" s="24"/>
      <c r="R1665" s="23"/>
      <c r="S1665" s="23"/>
      <c r="T1665" s="24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46"/>
      <c r="AG1665" s="23"/>
      <c r="AH1665" s="23"/>
    </row>
    <row r="1666" spans="1:34" s="156" customFormat="1" x14ac:dyDescent="0.35">
      <c r="A1666" s="23"/>
      <c r="B1666" s="23"/>
      <c r="C1666" s="23"/>
      <c r="D1666" s="23"/>
      <c r="E1666" s="23"/>
      <c r="F1666" s="23"/>
      <c r="G1666" s="23"/>
      <c r="H1666" s="23"/>
      <c r="I1666" s="23"/>
      <c r="J1666" s="24"/>
      <c r="K1666" s="24"/>
      <c r="L1666" s="79"/>
      <c r="M1666" s="91"/>
      <c r="N1666" s="89"/>
      <c r="O1666" s="89"/>
      <c r="P1666" s="24"/>
      <c r="Q1666" s="24"/>
      <c r="R1666" s="23"/>
      <c r="S1666" s="23"/>
      <c r="T1666" s="24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46"/>
      <c r="AG1666" s="23"/>
      <c r="AH1666" s="23"/>
    </row>
    <row r="1667" spans="1:34" s="156" customFormat="1" x14ac:dyDescent="0.35">
      <c r="A1667" s="23"/>
      <c r="B1667" s="23"/>
      <c r="C1667" s="23"/>
      <c r="D1667" s="23"/>
      <c r="E1667" s="23"/>
      <c r="F1667" s="23"/>
      <c r="G1667" s="23"/>
      <c r="H1667" s="23"/>
      <c r="I1667" s="23"/>
      <c r="J1667" s="24"/>
      <c r="K1667" s="24"/>
      <c r="L1667" s="79"/>
      <c r="M1667" s="91"/>
      <c r="N1667" s="89"/>
      <c r="O1667" s="89"/>
      <c r="P1667" s="24"/>
      <c r="Q1667" s="24"/>
      <c r="R1667" s="23"/>
      <c r="S1667" s="23"/>
      <c r="T1667" s="24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46"/>
      <c r="AG1667" s="23"/>
      <c r="AH1667" s="23"/>
    </row>
    <row r="1668" spans="1:34" s="156" customFormat="1" x14ac:dyDescent="0.35">
      <c r="A1668" s="23"/>
      <c r="B1668" s="23"/>
      <c r="C1668" s="23"/>
      <c r="D1668" s="23"/>
      <c r="E1668" s="23"/>
      <c r="F1668" s="23"/>
      <c r="G1668" s="23"/>
      <c r="H1668" s="23"/>
      <c r="I1668" s="23"/>
      <c r="J1668" s="24"/>
      <c r="K1668" s="24"/>
      <c r="L1668" s="79"/>
      <c r="M1668" s="91"/>
      <c r="N1668" s="89"/>
      <c r="O1668" s="89"/>
      <c r="P1668" s="24"/>
      <c r="Q1668" s="24"/>
      <c r="R1668" s="23"/>
      <c r="S1668" s="23"/>
      <c r="T1668" s="24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46"/>
      <c r="AG1668" s="23"/>
      <c r="AH1668" s="23"/>
    </row>
    <row r="1669" spans="1:34" s="156" customFormat="1" x14ac:dyDescent="0.35">
      <c r="A1669" s="23"/>
      <c r="B1669" s="23"/>
      <c r="C1669" s="23"/>
      <c r="D1669" s="23"/>
      <c r="E1669" s="23"/>
      <c r="F1669" s="23"/>
      <c r="G1669" s="23"/>
      <c r="H1669" s="23"/>
      <c r="I1669" s="23"/>
      <c r="J1669" s="24"/>
      <c r="K1669" s="24"/>
      <c r="L1669" s="79"/>
      <c r="M1669" s="91"/>
      <c r="N1669" s="89"/>
      <c r="O1669" s="89"/>
      <c r="P1669" s="24"/>
      <c r="Q1669" s="24"/>
      <c r="R1669" s="23"/>
      <c r="S1669" s="23"/>
      <c r="T1669" s="24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46"/>
      <c r="AG1669" s="23"/>
      <c r="AH1669" s="23"/>
    </row>
    <row r="1670" spans="1:34" s="156" customFormat="1" x14ac:dyDescent="0.35">
      <c r="A1670" s="23"/>
      <c r="B1670" s="23"/>
      <c r="C1670" s="23"/>
      <c r="D1670" s="23"/>
      <c r="E1670" s="23"/>
      <c r="F1670" s="23"/>
      <c r="G1670" s="23"/>
      <c r="H1670" s="23"/>
      <c r="I1670" s="23"/>
      <c r="J1670" s="24"/>
      <c r="K1670" s="24"/>
      <c r="L1670" s="79"/>
      <c r="M1670" s="91"/>
      <c r="N1670" s="89"/>
      <c r="O1670" s="89"/>
      <c r="P1670" s="24"/>
      <c r="Q1670" s="24"/>
      <c r="R1670" s="23"/>
      <c r="S1670" s="23"/>
      <c r="T1670" s="24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46"/>
      <c r="AG1670" s="23"/>
      <c r="AH1670" s="23"/>
    </row>
    <row r="1671" spans="1:34" s="156" customFormat="1" x14ac:dyDescent="0.35">
      <c r="A1671" s="23"/>
      <c r="B1671" s="23"/>
      <c r="C1671" s="23"/>
      <c r="D1671" s="23"/>
      <c r="E1671" s="23"/>
      <c r="F1671" s="23"/>
      <c r="G1671" s="23"/>
      <c r="H1671" s="23"/>
      <c r="I1671" s="23"/>
      <c r="J1671" s="24"/>
      <c r="K1671" s="24"/>
      <c r="L1671" s="79"/>
      <c r="M1671" s="91"/>
      <c r="N1671" s="89"/>
      <c r="O1671" s="89"/>
      <c r="P1671" s="24"/>
      <c r="Q1671" s="24"/>
      <c r="R1671" s="23"/>
      <c r="S1671" s="23"/>
      <c r="T1671" s="24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46"/>
      <c r="AG1671" s="23"/>
      <c r="AH1671" s="23"/>
    </row>
    <row r="1672" spans="1:34" s="156" customFormat="1" x14ac:dyDescent="0.35">
      <c r="A1672" s="23"/>
      <c r="B1672" s="23"/>
      <c r="C1672" s="23"/>
      <c r="D1672" s="23"/>
      <c r="E1672" s="23"/>
      <c r="F1672" s="23"/>
      <c r="G1672" s="23"/>
      <c r="H1672" s="23"/>
      <c r="I1672" s="23"/>
      <c r="J1672" s="24"/>
      <c r="K1672" s="24"/>
      <c r="L1672" s="79"/>
      <c r="M1672" s="91"/>
      <c r="N1672" s="89"/>
      <c r="O1672" s="89"/>
      <c r="P1672" s="24"/>
      <c r="Q1672" s="24"/>
      <c r="R1672" s="23"/>
      <c r="S1672" s="23"/>
      <c r="T1672" s="24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46"/>
      <c r="AG1672" s="23"/>
      <c r="AH1672" s="23"/>
    </row>
    <row r="1673" spans="1:34" s="156" customFormat="1" x14ac:dyDescent="0.35">
      <c r="A1673" s="23"/>
      <c r="B1673" s="23"/>
      <c r="C1673" s="23"/>
      <c r="D1673" s="23"/>
      <c r="E1673" s="23"/>
      <c r="F1673" s="23"/>
      <c r="G1673" s="23"/>
      <c r="H1673" s="23"/>
      <c r="I1673" s="23"/>
      <c r="J1673" s="24"/>
      <c r="K1673" s="24"/>
      <c r="L1673" s="79"/>
      <c r="M1673" s="91"/>
      <c r="N1673" s="89"/>
      <c r="O1673" s="89"/>
      <c r="P1673" s="24"/>
      <c r="Q1673" s="24"/>
      <c r="R1673" s="23"/>
      <c r="S1673" s="23"/>
      <c r="T1673" s="24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46"/>
      <c r="AG1673" s="23"/>
      <c r="AH1673" s="23"/>
    </row>
    <row r="1674" spans="1:34" s="156" customFormat="1" x14ac:dyDescent="0.35">
      <c r="A1674" s="23"/>
      <c r="B1674" s="23"/>
      <c r="C1674" s="23"/>
      <c r="D1674" s="23"/>
      <c r="E1674" s="23"/>
      <c r="F1674" s="23"/>
      <c r="G1674" s="23"/>
      <c r="H1674" s="23"/>
      <c r="I1674" s="23"/>
      <c r="J1674" s="24"/>
      <c r="K1674" s="24"/>
      <c r="L1674" s="79"/>
      <c r="M1674" s="91"/>
      <c r="N1674" s="89"/>
      <c r="O1674" s="89"/>
      <c r="P1674" s="24"/>
      <c r="Q1674" s="24"/>
      <c r="R1674" s="23"/>
      <c r="S1674" s="23"/>
      <c r="T1674" s="24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46"/>
      <c r="AG1674" s="23"/>
      <c r="AH1674" s="23"/>
    </row>
    <row r="1675" spans="1:34" s="156" customFormat="1" x14ac:dyDescent="0.35">
      <c r="A1675" s="23"/>
      <c r="B1675" s="23"/>
      <c r="C1675" s="23"/>
      <c r="D1675" s="23"/>
      <c r="E1675" s="23"/>
      <c r="F1675" s="23"/>
      <c r="G1675" s="23"/>
      <c r="H1675" s="23"/>
      <c r="I1675" s="23"/>
      <c r="J1675" s="24"/>
      <c r="K1675" s="24"/>
      <c r="L1675" s="79"/>
      <c r="M1675" s="91"/>
      <c r="N1675" s="89"/>
      <c r="O1675" s="89"/>
      <c r="P1675" s="24"/>
      <c r="Q1675" s="24"/>
      <c r="R1675" s="23"/>
      <c r="S1675" s="23"/>
      <c r="T1675" s="24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46"/>
      <c r="AG1675" s="23"/>
      <c r="AH1675" s="23"/>
    </row>
    <row r="1676" spans="1:34" s="156" customFormat="1" x14ac:dyDescent="0.35">
      <c r="A1676" s="23"/>
      <c r="B1676" s="23"/>
      <c r="C1676" s="23"/>
      <c r="D1676" s="23"/>
      <c r="E1676" s="23"/>
      <c r="F1676" s="23"/>
      <c r="G1676" s="23"/>
      <c r="H1676" s="23"/>
      <c r="I1676" s="23"/>
      <c r="J1676" s="24"/>
      <c r="K1676" s="24"/>
      <c r="L1676" s="79"/>
      <c r="M1676" s="91"/>
      <c r="N1676" s="89"/>
      <c r="O1676" s="89"/>
      <c r="P1676" s="24"/>
      <c r="Q1676" s="24"/>
      <c r="R1676" s="23"/>
      <c r="S1676" s="23"/>
      <c r="T1676" s="24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46"/>
      <c r="AG1676" s="23"/>
      <c r="AH1676" s="23"/>
    </row>
    <row r="1677" spans="1:34" s="156" customFormat="1" x14ac:dyDescent="0.35">
      <c r="A1677" s="23"/>
      <c r="B1677" s="23"/>
      <c r="C1677" s="23"/>
      <c r="D1677" s="23"/>
      <c r="E1677" s="23"/>
      <c r="F1677" s="23"/>
      <c r="G1677" s="23"/>
      <c r="H1677" s="23"/>
      <c r="I1677" s="23"/>
      <c r="J1677" s="24"/>
      <c r="K1677" s="24"/>
      <c r="L1677" s="79"/>
      <c r="M1677" s="91"/>
      <c r="N1677" s="89"/>
      <c r="O1677" s="89"/>
      <c r="P1677" s="24"/>
      <c r="Q1677" s="24"/>
      <c r="R1677" s="23"/>
      <c r="S1677" s="23"/>
      <c r="T1677" s="24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46"/>
      <c r="AG1677" s="23"/>
      <c r="AH1677" s="23"/>
    </row>
    <row r="1678" spans="1:34" s="156" customFormat="1" x14ac:dyDescent="0.35">
      <c r="A1678" s="23"/>
      <c r="B1678" s="23"/>
      <c r="C1678" s="23"/>
      <c r="D1678" s="23"/>
      <c r="E1678" s="23"/>
      <c r="F1678" s="23"/>
      <c r="G1678" s="23"/>
      <c r="H1678" s="23"/>
      <c r="I1678" s="23"/>
      <c r="J1678" s="24"/>
      <c r="K1678" s="24"/>
      <c r="L1678" s="79"/>
      <c r="M1678" s="91"/>
      <c r="N1678" s="89"/>
      <c r="O1678" s="89"/>
      <c r="P1678" s="24"/>
      <c r="Q1678" s="24"/>
      <c r="R1678" s="23"/>
      <c r="S1678" s="23"/>
      <c r="T1678" s="24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46"/>
      <c r="AG1678" s="23"/>
      <c r="AH1678" s="23"/>
    </row>
    <row r="1679" spans="1:34" s="156" customFormat="1" x14ac:dyDescent="0.35">
      <c r="A1679" s="23"/>
      <c r="B1679" s="23"/>
      <c r="C1679" s="23"/>
      <c r="D1679" s="23"/>
      <c r="E1679" s="23"/>
      <c r="F1679" s="23"/>
      <c r="G1679" s="23"/>
      <c r="H1679" s="23"/>
      <c r="I1679" s="23"/>
      <c r="J1679" s="24"/>
      <c r="K1679" s="24"/>
      <c r="L1679" s="79"/>
      <c r="M1679" s="91"/>
      <c r="N1679" s="89"/>
      <c r="O1679" s="89"/>
      <c r="P1679" s="24"/>
      <c r="Q1679" s="24"/>
      <c r="R1679" s="23"/>
      <c r="S1679" s="23"/>
      <c r="T1679" s="24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46"/>
      <c r="AG1679" s="23"/>
      <c r="AH1679" s="23"/>
    </row>
    <row r="1680" spans="1:34" s="156" customFormat="1" x14ac:dyDescent="0.35">
      <c r="A1680" s="23"/>
      <c r="B1680" s="23"/>
      <c r="C1680" s="23"/>
      <c r="D1680" s="23"/>
      <c r="E1680" s="23"/>
      <c r="F1680" s="23"/>
      <c r="G1680" s="23"/>
      <c r="H1680" s="23"/>
      <c r="I1680" s="23"/>
      <c r="J1680" s="24"/>
      <c r="K1680" s="24"/>
      <c r="L1680" s="79"/>
      <c r="M1680" s="91"/>
      <c r="N1680" s="89"/>
      <c r="O1680" s="89"/>
      <c r="P1680" s="24"/>
      <c r="Q1680" s="24"/>
      <c r="R1680" s="23"/>
      <c r="S1680" s="23"/>
      <c r="T1680" s="24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46"/>
      <c r="AG1680" s="23"/>
      <c r="AH1680" s="23"/>
    </row>
    <row r="1681" spans="1:34" s="156" customFormat="1" x14ac:dyDescent="0.35">
      <c r="A1681" s="23"/>
      <c r="B1681" s="23"/>
      <c r="C1681" s="23"/>
      <c r="D1681" s="23"/>
      <c r="E1681" s="23"/>
      <c r="F1681" s="23"/>
      <c r="G1681" s="23"/>
      <c r="H1681" s="23"/>
      <c r="I1681" s="23"/>
      <c r="J1681" s="24"/>
      <c r="K1681" s="24"/>
      <c r="L1681" s="79"/>
      <c r="M1681" s="91"/>
      <c r="N1681" s="89"/>
      <c r="O1681" s="89"/>
      <c r="P1681" s="24"/>
      <c r="Q1681" s="24"/>
      <c r="R1681" s="23"/>
      <c r="S1681" s="23"/>
      <c r="T1681" s="24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46"/>
      <c r="AG1681" s="23"/>
      <c r="AH1681" s="23"/>
    </row>
    <row r="1682" spans="1:34" s="156" customFormat="1" x14ac:dyDescent="0.35">
      <c r="A1682" s="23"/>
      <c r="B1682" s="23"/>
      <c r="C1682" s="23"/>
      <c r="D1682" s="23"/>
      <c r="E1682" s="23"/>
      <c r="F1682" s="23"/>
      <c r="G1682" s="23"/>
      <c r="H1682" s="23"/>
      <c r="I1682" s="23"/>
      <c r="J1682" s="24"/>
      <c r="K1682" s="24"/>
      <c r="L1682" s="79"/>
      <c r="M1682" s="91"/>
      <c r="N1682" s="89"/>
      <c r="O1682" s="89"/>
      <c r="P1682" s="24"/>
      <c r="Q1682" s="24"/>
      <c r="R1682" s="23"/>
      <c r="S1682" s="23"/>
      <c r="T1682" s="24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46"/>
      <c r="AG1682" s="23"/>
      <c r="AH1682" s="23"/>
    </row>
    <row r="1683" spans="1:34" s="156" customFormat="1" x14ac:dyDescent="0.35">
      <c r="A1683" s="23"/>
      <c r="B1683" s="23"/>
      <c r="C1683" s="23"/>
      <c r="D1683" s="23"/>
      <c r="E1683" s="23"/>
      <c r="F1683" s="23"/>
      <c r="G1683" s="23"/>
      <c r="H1683" s="23"/>
      <c r="I1683" s="23"/>
      <c r="J1683" s="24"/>
      <c r="K1683" s="24"/>
      <c r="L1683" s="79"/>
      <c r="M1683" s="91"/>
      <c r="N1683" s="89"/>
      <c r="O1683" s="89"/>
      <c r="P1683" s="24"/>
      <c r="Q1683" s="24"/>
      <c r="R1683" s="23"/>
      <c r="S1683" s="23"/>
      <c r="T1683" s="24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46"/>
      <c r="AG1683" s="23"/>
      <c r="AH1683" s="23"/>
    </row>
    <row r="1684" spans="1:34" s="156" customFormat="1" x14ac:dyDescent="0.35">
      <c r="A1684" s="23"/>
      <c r="B1684" s="23"/>
      <c r="C1684" s="23"/>
      <c r="D1684" s="23"/>
      <c r="E1684" s="23"/>
      <c r="F1684" s="23"/>
      <c r="G1684" s="23"/>
      <c r="H1684" s="23"/>
      <c r="I1684" s="23"/>
      <c r="J1684" s="24"/>
      <c r="K1684" s="24"/>
      <c r="L1684" s="79"/>
      <c r="M1684" s="91"/>
      <c r="N1684" s="89"/>
      <c r="O1684" s="89"/>
      <c r="P1684" s="24"/>
      <c r="Q1684" s="24"/>
      <c r="R1684" s="23"/>
      <c r="S1684" s="23"/>
      <c r="T1684" s="24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46"/>
      <c r="AG1684" s="23"/>
      <c r="AH1684" s="23"/>
    </row>
    <row r="1685" spans="1:34" s="156" customFormat="1" x14ac:dyDescent="0.35">
      <c r="A1685" s="23"/>
      <c r="B1685" s="23"/>
      <c r="C1685" s="23"/>
      <c r="D1685" s="23"/>
      <c r="E1685" s="23"/>
      <c r="F1685" s="23"/>
      <c r="G1685" s="23"/>
      <c r="H1685" s="23"/>
      <c r="I1685" s="23"/>
      <c r="J1685" s="24"/>
      <c r="K1685" s="24"/>
      <c r="L1685" s="79"/>
      <c r="M1685" s="91"/>
      <c r="N1685" s="89"/>
      <c r="O1685" s="89"/>
      <c r="P1685" s="24"/>
      <c r="Q1685" s="24"/>
      <c r="R1685" s="23"/>
      <c r="S1685" s="23"/>
      <c r="T1685" s="24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46"/>
      <c r="AG1685" s="23"/>
      <c r="AH1685" s="23"/>
    </row>
    <row r="1686" spans="1:34" s="156" customFormat="1" x14ac:dyDescent="0.35">
      <c r="A1686" s="23"/>
      <c r="B1686" s="23"/>
      <c r="C1686" s="23"/>
      <c r="D1686" s="23"/>
      <c r="E1686" s="23"/>
      <c r="F1686" s="23"/>
      <c r="G1686" s="23"/>
      <c r="H1686" s="23"/>
      <c r="I1686" s="23"/>
      <c r="J1686" s="24"/>
      <c r="K1686" s="24"/>
      <c r="L1686" s="79"/>
      <c r="M1686" s="91"/>
      <c r="N1686" s="89"/>
      <c r="O1686" s="89"/>
      <c r="P1686" s="24"/>
      <c r="Q1686" s="24"/>
      <c r="R1686" s="23"/>
      <c r="S1686" s="23"/>
      <c r="T1686" s="24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46"/>
      <c r="AG1686" s="23"/>
      <c r="AH1686" s="23"/>
    </row>
    <row r="1687" spans="1:34" s="156" customFormat="1" x14ac:dyDescent="0.35">
      <c r="A1687" s="23"/>
      <c r="B1687" s="23"/>
      <c r="C1687" s="23"/>
      <c r="D1687" s="23"/>
      <c r="E1687" s="23"/>
      <c r="F1687" s="23"/>
      <c r="G1687" s="23"/>
      <c r="H1687" s="23"/>
      <c r="I1687" s="23"/>
      <c r="J1687" s="24"/>
      <c r="K1687" s="24"/>
      <c r="L1687" s="79"/>
      <c r="M1687" s="91"/>
      <c r="N1687" s="89"/>
      <c r="O1687" s="89"/>
      <c r="P1687" s="24"/>
      <c r="Q1687" s="24"/>
      <c r="R1687" s="23"/>
      <c r="S1687" s="23"/>
      <c r="T1687" s="24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46"/>
      <c r="AG1687" s="23"/>
      <c r="AH1687" s="23"/>
    </row>
    <row r="1688" spans="1:34" s="156" customFormat="1" x14ac:dyDescent="0.35">
      <c r="A1688" s="23"/>
      <c r="B1688" s="23"/>
      <c r="C1688" s="23"/>
      <c r="D1688" s="23"/>
      <c r="E1688" s="23"/>
      <c r="F1688" s="23"/>
      <c r="G1688" s="23"/>
      <c r="H1688" s="23"/>
      <c r="I1688" s="23"/>
      <c r="J1688" s="24"/>
      <c r="K1688" s="24"/>
      <c r="L1688" s="79"/>
      <c r="M1688" s="91"/>
      <c r="N1688" s="89"/>
      <c r="O1688" s="89"/>
      <c r="P1688" s="24"/>
      <c r="Q1688" s="24"/>
      <c r="R1688" s="23"/>
      <c r="S1688" s="23"/>
      <c r="T1688" s="24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46"/>
      <c r="AG1688" s="23"/>
      <c r="AH1688" s="23"/>
    </row>
    <row r="1689" spans="1:34" s="156" customFormat="1" x14ac:dyDescent="0.35">
      <c r="A1689" s="23"/>
      <c r="B1689" s="23"/>
      <c r="C1689" s="23"/>
      <c r="D1689" s="23"/>
      <c r="E1689" s="23"/>
      <c r="F1689" s="23"/>
      <c r="G1689" s="23"/>
      <c r="H1689" s="23"/>
      <c r="I1689" s="23"/>
      <c r="J1689" s="24"/>
      <c r="K1689" s="24"/>
      <c r="L1689" s="79"/>
      <c r="M1689" s="91"/>
      <c r="N1689" s="89"/>
      <c r="O1689" s="89"/>
      <c r="P1689" s="24"/>
      <c r="Q1689" s="24"/>
      <c r="R1689" s="23"/>
      <c r="S1689" s="23"/>
      <c r="T1689" s="24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46"/>
      <c r="AG1689" s="23"/>
      <c r="AH1689" s="23"/>
    </row>
    <row r="1690" spans="1:34" s="156" customFormat="1" x14ac:dyDescent="0.35">
      <c r="A1690" s="23"/>
      <c r="B1690" s="23"/>
      <c r="C1690" s="23"/>
      <c r="D1690" s="23"/>
      <c r="E1690" s="23"/>
      <c r="F1690" s="23"/>
      <c r="G1690" s="23"/>
      <c r="H1690" s="23"/>
      <c r="I1690" s="23"/>
      <c r="J1690" s="24"/>
      <c r="K1690" s="24"/>
      <c r="L1690" s="79"/>
      <c r="M1690" s="91"/>
      <c r="N1690" s="89"/>
      <c r="O1690" s="89"/>
      <c r="P1690" s="24"/>
      <c r="Q1690" s="24"/>
      <c r="R1690" s="23"/>
      <c r="S1690" s="23"/>
      <c r="T1690" s="24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46"/>
      <c r="AG1690" s="23"/>
      <c r="AH1690" s="23"/>
    </row>
    <row r="1691" spans="1:34" s="156" customFormat="1" x14ac:dyDescent="0.35">
      <c r="A1691" s="23"/>
      <c r="B1691" s="23"/>
      <c r="C1691" s="23"/>
      <c r="D1691" s="23"/>
      <c r="E1691" s="23"/>
      <c r="F1691" s="23"/>
      <c r="G1691" s="23"/>
      <c r="H1691" s="23"/>
      <c r="I1691" s="23"/>
      <c r="J1691" s="24"/>
      <c r="K1691" s="24"/>
      <c r="L1691" s="79"/>
      <c r="M1691" s="91"/>
      <c r="N1691" s="89"/>
      <c r="O1691" s="89"/>
      <c r="P1691" s="24"/>
      <c r="Q1691" s="24"/>
      <c r="R1691" s="23"/>
      <c r="S1691" s="23"/>
      <c r="T1691" s="24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46"/>
      <c r="AG1691" s="23"/>
      <c r="AH1691" s="23"/>
    </row>
    <row r="1692" spans="1:34" s="156" customFormat="1" x14ac:dyDescent="0.35">
      <c r="A1692" s="23"/>
      <c r="B1692" s="23"/>
      <c r="C1692" s="23"/>
      <c r="D1692" s="23"/>
      <c r="E1692" s="23"/>
      <c r="F1692" s="23"/>
      <c r="G1692" s="23"/>
      <c r="H1692" s="23"/>
      <c r="I1692" s="23"/>
      <c r="J1692" s="24"/>
      <c r="K1692" s="24"/>
      <c r="L1692" s="79"/>
      <c r="M1692" s="91"/>
      <c r="N1692" s="89"/>
      <c r="O1692" s="89"/>
      <c r="P1692" s="24"/>
      <c r="Q1692" s="24"/>
      <c r="R1692" s="23"/>
      <c r="S1692" s="23"/>
      <c r="T1692" s="24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46"/>
      <c r="AG1692" s="23"/>
      <c r="AH1692" s="23"/>
    </row>
    <row r="1693" spans="1:34" s="156" customFormat="1" x14ac:dyDescent="0.35">
      <c r="A1693" s="23"/>
      <c r="B1693" s="23"/>
      <c r="C1693" s="23"/>
      <c r="D1693" s="23"/>
      <c r="E1693" s="23"/>
      <c r="F1693" s="23"/>
      <c r="G1693" s="23"/>
      <c r="H1693" s="23"/>
      <c r="I1693" s="23"/>
      <c r="J1693" s="24"/>
      <c r="K1693" s="24"/>
      <c r="L1693" s="79"/>
      <c r="M1693" s="91"/>
      <c r="N1693" s="89"/>
      <c r="O1693" s="89"/>
      <c r="P1693" s="24"/>
      <c r="Q1693" s="24"/>
      <c r="R1693" s="23"/>
      <c r="S1693" s="23"/>
      <c r="T1693" s="24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46"/>
      <c r="AG1693" s="23"/>
      <c r="AH1693" s="23"/>
    </row>
    <row r="1694" spans="1:34" s="156" customFormat="1" x14ac:dyDescent="0.35">
      <c r="A1694" s="23"/>
      <c r="B1694" s="23"/>
      <c r="C1694" s="23"/>
      <c r="D1694" s="23"/>
      <c r="E1694" s="23"/>
      <c r="F1694" s="23"/>
      <c r="G1694" s="23"/>
      <c r="H1694" s="23"/>
      <c r="I1694" s="23"/>
      <c r="J1694" s="24"/>
      <c r="K1694" s="24"/>
      <c r="L1694" s="79"/>
      <c r="M1694" s="91"/>
      <c r="N1694" s="89"/>
      <c r="O1694" s="89"/>
      <c r="P1694" s="24"/>
      <c r="Q1694" s="24"/>
      <c r="R1694" s="23"/>
      <c r="S1694" s="23"/>
      <c r="T1694" s="24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46"/>
      <c r="AG1694" s="23"/>
      <c r="AH1694" s="23"/>
    </row>
    <row r="1695" spans="1:34" s="156" customFormat="1" x14ac:dyDescent="0.35">
      <c r="A1695" s="23"/>
      <c r="B1695" s="23"/>
      <c r="C1695" s="23"/>
      <c r="D1695" s="23"/>
      <c r="E1695" s="23"/>
      <c r="F1695" s="23"/>
      <c r="G1695" s="23"/>
      <c r="H1695" s="23"/>
      <c r="I1695" s="23"/>
      <c r="J1695" s="24"/>
      <c r="K1695" s="24"/>
      <c r="L1695" s="79"/>
      <c r="M1695" s="91"/>
      <c r="N1695" s="89"/>
      <c r="O1695" s="89"/>
      <c r="P1695" s="24"/>
      <c r="Q1695" s="24"/>
      <c r="R1695" s="23"/>
      <c r="S1695" s="23"/>
      <c r="T1695" s="24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46"/>
      <c r="AG1695" s="23"/>
      <c r="AH1695" s="23"/>
    </row>
    <row r="1696" spans="1:34" s="156" customFormat="1" x14ac:dyDescent="0.35">
      <c r="A1696" s="23"/>
      <c r="B1696" s="23"/>
      <c r="C1696" s="23"/>
      <c r="D1696" s="23"/>
      <c r="E1696" s="23"/>
      <c r="F1696" s="23"/>
      <c r="G1696" s="23"/>
      <c r="H1696" s="23"/>
      <c r="I1696" s="23"/>
      <c r="J1696" s="24"/>
      <c r="K1696" s="24"/>
      <c r="L1696" s="79"/>
      <c r="M1696" s="91"/>
      <c r="N1696" s="89"/>
      <c r="O1696" s="89"/>
      <c r="P1696" s="24"/>
      <c r="Q1696" s="24"/>
      <c r="R1696" s="23"/>
      <c r="S1696" s="23"/>
      <c r="T1696" s="24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46"/>
      <c r="AG1696" s="23"/>
      <c r="AH1696" s="23"/>
    </row>
    <row r="1697" spans="1:34" s="156" customFormat="1" x14ac:dyDescent="0.35">
      <c r="A1697" s="23"/>
      <c r="B1697" s="23"/>
      <c r="C1697" s="23"/>
      <c r="D1697" s="23"/>
      <c r="E1697" s="23"/>
      <c r="F1697" s="23"/>
      <c r="G1697" s="23"/>
      <c r="H1697" s="23"/>
      <c r="I1697" s="23"/>
      <c r="J1697" s="24"/>
      <c r="K1697" s="24"/>
      <c r="L1697" s="79"/>
      <c r="M1697" s="91"/>
      <c r="N1697" s="89"/>
      <c r="O1697" s="89"/>
      <c r="P1697" s="24"/>
      <c r="Q1697" s="24"/>
      <c r="R1697" s="23"/>
      <c r="S1697" s="23"/>
      <c r="T1697" s="24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46"/>
      <c r="AG1697" s="23"/>
      <c r="AH1697" s="23"/>
    </row>
    <row r="1698" spans="1:34" s="156" customFormat="1" x14ac:dyDescent="0.35">
      <c r="A1698" s="23"/>
      <c r="B1698" s="23"/>
      <c r="C1698" s="23"/>
      <c r="D1698" s="23"/>
      <c r="E1698" s="23"/>
      <c r="F1698" s="23"/>
      <c r="G1698" s="23"/>
      <c r="H1698" s="23"/>
      <c r="I1698" s="23"/>
      <c r="J1698" s="24"/>
      <c r="K1698" s="24"/>
      <c r="L1698" s="79"/>
      <c r="M1698" s="91"/>
      <c r="N1698" s="89"/>
      <c r="O1698" s="89"/>
      <c r="P1698" s="24"/>
      <c r="Q1698" s="24"/>
      <c r="R1698" s="23"/>
      <c r="S1698" s="23"/>
      <c r="T1698" s="24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46"/>
      <c r="AG1698" s="23"/>
      <c r="AH1698" s="23"/>
    </row>
    <row r="1699" spans="1:34" s="156" customFormat="1" x14ac:dyDescent="0.35">
      <c r="A1699" s="23"/>
      <c r="B1699" s="23"/>
      <c r="C1699" s="23"/>
      <c r="D1699" s="23"/>
      <c r="E1699" s="23"/>
      <c r="F1699" s="23"/>
      <c r="G1699" s="23"/>
      <c r="H1699" s="23"/>
      <c r="I1699" s="23"/>
      <c r="J1699" s="24"/>
      <c r="K1699" s="24"/>
      <c r="L1699" s="79"/>
      <c r="M1699" s="91"/>
      <c r="N1699" s="89"/>
      <c r="O1699" s="89"/>
      <c r="P1699" s="24"/>
      <c r="Q1699" s="24"/>
      <c r="R1699" s="23"/>
      <c r="S1699" s="23"/>
      <c r="T1699" s="24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46"/>
      <c r="AG1699" s="23"/>
      <c r="AH1699" s="23"/>
    </row>
    <row r="1700" spans="1:34" s="156" customFormat="1" x14ac:dyDescent="0.35">
      <c r="A1700" s="23"/>
      <c r="B1700" s="23"/>
      <c r="C1700" s="23"/>
      <c r="D1700" s="23"/>
      <c r="E1700" s="23"/>
      <c r="F1700" s="23"/>
      <c r="G1700" s="23"/>
      <c r="H1700" s="23"/>
      <c r="I1700" s="23"/>
      <c r="J1700" s="24"/>
      <c r="K1700" s="24"/>
      <c r="L1700" s="79"/>
      <c r="M1700" s="91"/>
      <c r="N1700" s="89"/>
      <c r="O1700" s="89"/>
      <c r="P1700" s="24"/>
      <c r="Q1700" s="24"/>
      <c r="R1700" s="23"/>
      <c r="S1700" s="23"/>
      <c r="T1700" s="24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46"/>
      <c r="AG1700" s="23"/>
      <c r="AH1700" s="23"/>
    </row>
    <row r="1701" spans="1:34" s="156" customFormat="1" x14ac:dyDescent="0.35">
      <c r="A1701" s="23"/>
      <c r="B1701" s="23"/>
      <c r="C1701" s="23"/>
      <c r="D1701" s="23"/>
      <c r="E1701" s="23"/>
      <c r="F1701" s="23"/>
      <c r="G1701" s="23"/>
      <c r="H1701" s="23"/>
      <c r="I1701" s="23"/>
      <c r="J1701" s="24"/>
      <c r="K1701" s="24"/>
      <c r="L1701" s="79"/>
      <c r="M1701" s="91"/>
      <c r="N1701" s="89"/>
      <c r="O1701" s="89"/>
      <c r="P1701" s="24"/>
      <c r="Q1701" s="24"/>
      <c r="R1701" s="23"/>
      <c r="S1701" s="23"/>
      <c r="T1701" s="24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46"/>
      <c r="AG1701" s="23"/>
      <c r="AH1701" s="23"/>
    </row>
    <row r="1702" spans="1:34" s="156" customFormat="1" x14ac:dyDescent="0.35">
      <c r="A1702" s="23"/>
      <c r="B1702" s="23"/>
      <c r="C1702" s="23"/>
      <c r="D1702" s="23"/>
      <c r="E1702" s="23"/>
      <c r="F1702" s="23"/>
      <c r="G1702" s="23"/>
      <c r="H1702" s="23"/>
      <c r="I1702" s="23"/>
      <c r="J1702" s="24"/>
      <c r="K1702" s="24"/>
      <c r="L1702" s="79"/>
      <c r="M1702" s="91"/>
      <c r="N1702" s="89"/>
      <c r="O1702" s="89"/>
      <c r="P1702" s="24"/>
      <c r="Q1702" s="24"/>
      <c r="R1702" s="23"/>
      <c r="S1702" s="23"/>
      <c r="T1702" s="24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46"/>
      <c r="AG1702" s="23"/>
      <c r="AH1702" s="23"/>
    </row>
    <row r="1703" spans="1:34" s="156" customFormat="1" x14ac:dyDescent="0.35">
      <c r="A1703" s="23"/>
      <c r="B1703" s="23"/>
      <c r="C1703" s="23"/>
      <c r="D1703" s="23"/>
      <c r="E1703" s="23"/>
      <c r="F1703" s="23"/>
      <c r="G1703" s="23"/>
      <c r="H1703" s="23"/>
      <c r="I1703" s="23"/>
      <c r="J1703" s="24"/>
      <c r="K1703" s="24"/>
      <c r="L1703" s="79"/>
      <c r="M1703" s="91"/>
      <c r="N1703" s="89"/>
      <c r="O1703" s="89"/>
      <c r="P1703" s="24"/>
      <c r="Q1703" s="24"/>
      <c r="R1703" s="23"/>
      <c r="S1703" s="23"/>
      <c r="T1703" s="24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46"/>
      <c r="AG1703" s="23"/>
      <c r="AH1703" s="23"/>
    </row>
    <row r="1704" spans="1:34" s="156" customFormat="1" x14ac:dyDescent="0.35">
      <c r="A1704" s="23"/>
      <c r="B1704" s="23"/>
      <c r="C1704" s="23"/>
      <c r="D1704" s="23"/>
      <c r="E1704" s="23"/>
      <c r="F1704" s="23"/>
      <c r="G1704" s="23"/>
      <c r="H1704" s="23"/>
      <c r="I1704" s="23"/>
      <c r="J1704" s="24"/>
      <c r="K1704" s="24"/>
      <c r="L1704" s="79"/>
      <c r="M1704" s="91"/>
      <c r="N1704" s="89"/>
      <c r="O1704" s="89"/>
      <c r="P1704" s="24"/>
      <c r="Q1704" s="24"/>
      <c r="R1704" s="23"/>
      <c r="S1704" s="23"/>
      <c r="T1704" s="24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46"/>
      <c r="AG1704" s="23"/>
      <c r="AH1704" s="23"/>
    </row>
    <row r="1705" spans="1:34" s="156" customFormat="1" x14ac:dyDescent="0.35">
      <c r="A1705" s="23"/>
      <c r="B1705" s="23"/>
      <c r="C1705" s="23"/>
      <c r="D1705" s="23"/>
      <c r="E1705" s="23"/>
      <c r="F1705" s="23"/>
      <c r="G1705" s="23"/>
      <c r="H1705" s="23"/>
      <c r="I1705" s="23"/>
      <c r="J1705" s="24"/>
      <c r="K1705" s="24"/>
      <c r="L1705" s="79"/>
      <c r="M1705" s="91"/>
      <c r="N1705" s="89"/>
      <c r="O1705" s="89"/>
      <c r="P1705" s="24"/>
      <c r="Q1705" s="24"/>
      <c r="R1705" s="23"/>
      <c r="S1705" s="23"/>
      <c r="T1705" s="24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46"/>
      <c r="AG1705" s="23"/>
      <c r="AH1705" s="23"/>
    </row>
    <row r="1706" spans="1:34" s="156" customFormat="1" x14ac:dyDescent="0.35">
      <c r="A1706" s="23"/>
      <c r="B1706" s="23"/>
      <c r="C1706" s="23"/>
      <c r="D1706" s="23"/>
      <c r="E1706" s="23"/>
      <c r="F1706" s="23"/>
      <c r="G1706" s="23"/>
      <c r="H1706" s="23"/>
      <c r="I1706" s="23"/>
      <c r="J1706" s="24"/>
      <c r="K1706" s="24"/>
      <c r="L1706" s="79"/>
      <c r="M1706" s="91"/>
      <c r="N1706" s="89"/>
      <c r="O1706" s="89"/>
      <c r="P1706" s="24"/>
      <c r="Q1706" s="24"/>
      <c r="R1706" s="23"/>
      <c r="S1706" s="23"/>
      <c r="T1706" s="24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46"/>
      <c r="AG1706" s="23"/>
      <c r="AH1706" s="23"/>
    </row>
    <row r="1707" spans="1:34" s="156" customFormat="1" x14ac:dyDescent="0.35">
      <c r="A1707" s="23"/>
      <c r="B1707" s="23"/>
      <c r="C1707" s="23"/>
      <c r="D1707" s="23"/>
      <c r="E1707" s="23"/>
      <c r="F1707" s="23"/>
      <c r="G1707" s="23"/>
      <c r="H1707" s="23"/>
      <c r="I1707" s="23"/>
      <c r="J1707" s="24"/>
      <c r="K1707" s="24"/>
      <c r="L1707" s="79"/>
      <c r="M1707" s="91"/>
      <c r="N1707" s="89"/>
      <c r="O1707" s="89"/>
      <c r="P1707" s="24"/>
      <c r="Q1707" s="24"/>
      <c r="R1707" s="23"/>
      <c r="S1707" s="23"/>
      <c r="T1707" s="24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46"/>
      <c r="AG1707" s="23"/>
      <c r="AH1707" s="23"/>
    </row>
    <row r="1708" spans="1:34" s="156" customFormat="1" x14ac:dyDescent="0.35">
      <c r="A1708" s="23"/>
      <c r="B1708" s="23"/>
      <c r="C1708" s="23"/>
      <c r="D1708" s="23"/>
      <c r="E1708" s="23"/>
      <c r="F1708" s="23"/>
      <c r="G1708" s="23"/>
      <c r="H1708" s="23"/>
      <c r="I1708" s="23"/>
      <c r="J1708" s="24"/>
      <c r="K1708" s="24"/>
      <c r="L1708" s="79"/>
      <c r="M1708" s="91"/>
      <c r="N1708" s="89"/>
      <c r="O1708" s="89"/>
      <c r="P1708" s="24"/>
      <c r="Q1708" s="24"/>
      <c r="R1708" s="23"/>
      <c r="S1708" s="23"/>
      <c r="T1708" s="24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46"/>
      <c r="AG1708" s="23"/>
      <c r="AH1708" s="23"/>
    </row>
    <row r="1709" spans="1:34" s="156" customFormat="1" x14ac:dyDescent="0.35">
      <c r="A1709" s="23"/>
      <c r="B1709" s="23"/>
      <c r="C1709" s="23"/>
      <c r="D1709" s="23"/>
      <c r="E1709" s="23"/>
      <c r="F1709" s="23"/>
      <c r="G1709" s="23"/>
      <c r="H1709" s="23"/>
      <c r="I1709" s="23"/>
      <c r="J1709" s="24"/>
      <c r="K1709" s="24"/>
      <c r="L1709" s="79"/>
      <c r="M1709" s="91"/>
      <c r="N1709" s="89"/>
      <c r="O1709" s="89"/>
      <c r="P1709" s="24"/>
      <c r="Q1709" s="24"/>
      <c r="R1709" s="23"/>
      <c r="S1709" s="23"/>
      <c r="T1709" s="24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46"/>
      <c r="AG1709" s="23"/>
      <c r="AH1709" s="23"/>
    </row>
    <row r="1710" spans="1:34" s="156" customFormat="1" x14ac:dyDescent="0.35">
      <c r="A1710" s="23"/>
      <c r="B1710" s="23"/>
      <c r="C1710" s="23"/>
      <c r="D1710" s="23"/>
      <c r="E1710" s="23"/>
      <c r="F1710" s="23"/>
      <c r="G1710" s="23"/>
      <c r="H1710" s="23"/>
      <c r="I1710" s="23"/>
      <c r="J1710" s="24"/>
      <c r="K1710" s="24"/>
      <c r="L1710" s="79"/>
      <c r="M1710" s="91"/>
      <c r="N1710" s="89"/>
      <c r="O1710" s="89"/>
      <c r="P1710" s="24"/>
      <c r="Q1710" s="24"/>
      <c r="R1710" s="23"/>
      <c r="S1710" s="23"/>
      <c r="T1710" s="24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46"/>
      <c r="AG1710" s="23"/>
      <c r="AH1710" s="23"/>
    </row>
    <row r="1711" spans="1:34" s="156" customFormat="1" x14ac:dyDescent="0.35">
      <c r="A1711" s="23"/>
      <c r="B1711" s="23"/>
      <c r="C1711" s="23"/>
      <c r="D1711" s="23"/>
      <c r="E1711" s="23"/>
      <c r="F1711" s="23"/>
      <c r="G1711" s="23"/>
      <c r="H1711" s="23"/>
      <c r="I1711" s="23"/>
      <c r="J1711" s="24"/>
      <c r="K1711" s="24"/>
      <c r="L1711" s="79"/>
      <c r="M1711" s="91"/>
      <c r="N1711" s="89"/>
      <c r="O1711" s="89"/>
      <c r="P1711" s="24"/>
      <c r="Q1711" s="24"/>
      <c r="R1711" s="23"/>
      <c r="S1711" s="23"/>
      <c r="T1711" s="24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46"/>
      <c r="AG1711" s="23"/>
      <c r="AH1711" s="23"/>
    </row>
    <row r="1712" spans="1:34" s="156" customFormat="1" x14ac:dyDescent="0.35">
      <c r="A1712" s="23"/>
      <c r="B1712" s="23"/>
      <c r="C1712" s="23"/>
      <c r="D1712" s="23"/>
      <c r="E1712" s="23"/>
      <c r="F1712" s="23"/>
      <c r="G1712" s="23"/>
      <c r="H1712" s="23"/>
      <c r="I1712" s="23"/>
      <c r="J1712" s="24"/>
      <c r="K1712" s="24"/>
      <c r="L1712" s="79"/>
      <c r="M1712" s="91"/>
      <c r="N1712" s="89"/>
      <c r="O1712" s="89"/>
      <c r="P1712" s="24"/>
      <c r="Q1712" s="24"/>
      <c r="R1712" s="23"/>
      <c r="S1712" s="23"/>
      <c r="T1712" s="24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46"/>
      <c r="AG1712" s="23"/>
      <c r="AH1712" s="23"/>
    </row>
    <row r="1713" spans="1:34" s="156" customFormat="1" x14ac:dyDescent="0.35">
      <c r="A1713" s="23"/>
      <c r="B1713" s="23"/>
      <c r="C1713" s="23"/>
      <c r="D1713" s="23"/>
      <c r="E1713" s="23"/>
      <c r="F1713" s="23"/>
      <c r="G1713" s="23"/>
      <c r="H1713" s="23"/>
      <c r="I1713" s="23"/>
      <c r="J1713" s="24"/>
      <c r="K1713" s="24"/>
      <c r="L1713" s="79"/>
      <c r="M1713" s="91"/>
      <c r="N1713" s="89"/>
      <c r="O1713" s="89"/>
      <c r="P1713" s="24"/>
      <c r="Q1713" s="24"/>
      <c r="R1713" s="23"/>
      <c r="S1713" s="23"/>
      <c r="T1713" s="24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46"/>
      <c r="AG1713" s="23"/>
      <c r="AH1713" s="23"/>
    </row>
    <row r="1714" spans="1:34" s="156" customFormat="1" x14ac:dyDescent="0.35">
      <c r="A1714" s="23"/>
      <c r="B1714" s="23"/>
      <c r="C1714" s="23"/>
      <c r="D1714" s="23"/>
      <c r="E1714" s="23"/>
      <c r="F1714" s="23"/>
      <c r="G1714" s="23"/>
      <c r="H1714" s="23"/>
      <c r="I1714" s="23"/>
      <c r="J1714" s="24"/>
      <c r="K1714" s="24"/>
      <c r="L1714" s="79"/>
      <c r="M1714" s="91"/>
      <c r="N1714" s="89"/>
      <c r="O1714" s="89"/>
      <c r="P1714" s="24"/>
      <c r="Q1714" s="24"/>
      <c r="R1714" s="23"/>
      <c r="S1714" s="23"/>
      <c r="T1714" s="24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46"/>
      <c r="AG1714" s="23"/>
      <c r="AH1714" s="23"/>
    </row>
    <row r="1715" spans="1:34" s="156" customFormat="1" x14ac:dyDescent="0.35">
      <c r="A1715" s="23"/>
      <c r="B1715" s="23"/>
      <c r="C1715" s="23"/>
      <c r="D1715" s="23"/>
      <c r="E1715" s="23"/>
      <c r="F1715" s="23"/>
      <c r="G1715" s="23"/>
      <c r="H1715" s="23"/>
      <c r="I1715" s="23"/>
      <c r="J1715" s="24"/>
      <c r="K1715" s="24"/>
      <c r="L1715" s="79"/>
      <c r="M1715" s="91"/>
      <c r="N1715" s="89"/>
      <c r="O1715" s="89"/>
      <c r="P1715" s="24"/>
      <c r="Q1715" s="24"/>
      <c r="R1715" s="23"/>
      <c r="S1715" s="23"/>
      <c r="T1715" s="24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46"/>
      <c r="AG1715" s="23"/>
      <c r="AH1715" s="23"/>
    </row>
    <row r="1716" spans="1:34" s="156" customFormat="1" x14ac:dyDescent="0.35">
      <c r="A1716" s="23"/>
      <c r="B1716" s="23"/>
      <c r="C1716" s="23"/>
      <c r="D1716" s="23"/>
      <c r="E1716" s="23"/>
      <c r="F1716" s="23"/>
      <c r="G1716" s="23"/>
      <c r="H1716" s="23"/>
      <c r="I1716" s="23"/>
      <c r="J1716" s="24"/>
      <c r="K1716" s="24"/>
      <c r="L1716" s="79"/>
      <c r="M1716" s="91"/>
      <c r="N1716" s="89"/>
      <c r="O1716" s="89"/>
      <c r="P1716" s="24"/>
      <c r="Q1716" s="24"/>
      <c r="R1716" s="23"/>
      <c r="S1716" s="23"/>
      <c r="T1716" s="24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46"/>
      <c r="AG1716" s="23"/>
      <c r="AH1716" s="23"/>
    </row>
    <row r="1717" spans="1:34" s="156" customFormat="1" x14ac:dyDescent="0.35">
      <c r="A1717" s="23"/>
      <c r="B1717" s="23"/>
      <c r="C1717" s="23"/>
      <c r="D1717" s="23"/>
      <c r="E1717" s="23"/>
      <c r="F1717" s="23"/>
      <c r="G1717" s="23"/>
      <c r="H1717" s="23"/>
      <c r="I1717" s="23"/>
      <c r="J1717" s="24"/>
      <c r="K1717" s="24"/>
      <c r="L1717" s="79"/>
      <c r="M1717" s="91"/>
      <c r="N1717" s="89"/>
      <c r="O1717" s="89"/>
      <c r="P1717" s="24"/>
      <c r="Q1717" s="24"/>
      <c r="R1717" s="23"/>
      <c r="S1717" s="23"/>
      <c r="T1717" s="24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46"/>
      <c r="AG1717" s="23"/>
      <c r="AH1717" s="23"/>
    </row>
    <row r="1718" spans="1:34" s="156" customFormat="1" x14ac:dyDescent="0.35">
      <c r="A1718" s="23"/>
      <c r="B1718" s="23"/>
      <c r="C1718" s="23"/>
      <c r="D1718" s="23"/>
      <c r="E1718" s="23"/>
      <c r="F1718" s="23"/>
      <c r="G1718" s="23"/>
      <c r="H1718" s="23"/>
      <c r="I1718" s="23"/>
      <c r="J1718" s="24"/>
      <c r="K1718" s="24"/>
      <c r="L1718" s="79"/>
      <c r="M1718" s="91"/>
      <c r="N1718" s="89"/>
      <c r="O1718" s="89"/>
      <c r="P1718" s="24"/>
      <c r="Q1718" s="24"/>
      <c r="R1718" s="23"/>
      <c r="S1718" s="23"/>
      <c r="T1718" s="24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46"/>
      <c r="AG1718" s="23"/>
      <c r="AH1718" s="23"/>
    </row>
    <row r="1719" spans="1:34" s="156" customFormat="1" x14ac:dyDescent="0.35">
      <c r="A1719" s="23"/>
      <c r="B1719" s="23"/>
      <c r="C1719" s="23"/>
      <c r="D1719" s="23"/>
      <c r="E1719" s="23"/>
      <c r="F1719" s="23"/>
      <c r="G1719" s="23"/>
      <c r="H1719" s="23"/>
      <c r="I1719" s="23"/>
      <c r="J1719" s="24"/>
      <c r="K1719" s="24"/>
      <c r="L1719" s="79"/>
      <c r="M1719" s="91"/>
      <c r="N1719" s="89"/>
      <c r="O1719" s="89"/>
      <c r="P1719" s="24"/>
      <c r="Q1719" s="24"/>
      <c r="R1719" s="23"/>
      <c r="S1719" s="23"/>
      <c r="T1719" s="24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46"/>
      <c r="AG1719" s="23"/>
      <c r="AH1719" s="23"/>
    </row>
    <row r="1720" spans="1:34" s="156" customFormat="1" x14ac:dyDescent="0.35">
      <c r="A1720" s="23"/>
      <c r="B1720" s="23"/>
      <c r="C1720" s="23"/>
      <c r="D1720" s="23"/>
      <c r="E1720" s="23"/>
      <c r="F1720" s="23"/>
      <c r="G1720" s="23"/>
      <c r="H1720" s="23"/>
      <c r="I1720" s="23"/>
      <c r="J1720" s="24"/>
      <c r="K1720" s="24"/>
      <c r="L1720" s="79"/>
      <c r="M1720" s="91"/>
      <c r="N1720" s="89"/>
      <c r="O1720" s="89"/>
      <c r="P1720" s="24"/>
      <c r="Q1720" s="24"/>
      <c r="R1720" s="23"/>
      <c r="S1720" s="23"/>
      <c r="T1720" s="24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46"/>
      <c r="AG1720" s="23"/>
      <c r="AH1720" s="23"/>
    </row>
    <row r="1721" spans="1:34" s="156" customFormat="1" x14ac:dyDescent="0.35">
      <c r="A1721" s="23"/>
      <c r="B1721" s="23"/>
      <c r="C1721" s="23"/>
      <c r="D1721" s="23"/>
      <c r="E1721" s="23"/>
      <c r="F1721" s="23"/>
      <c r="G1721" s="23"/>
      <c r="H1721" s="23"/>
      <c r="I1721" s="23"/>
      <c r="J1721" s="24"/>
      <c r="K1721" s="24"/>
      <c r="L1721" s="79"/>
      <c r="M1721" s="91"/>
      <c r="N1721" s="89"/>
      <c r="O1721" s="89"/>
      <c r="P1721" s="24"/>
      <c r="Q1721" s="24"/>
      <c r="R1721" s="23"/>
      <c r="S1721" s="23"/>
      <c r="T1721" s="24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46"/>
      <c r="AG1721" s="23"/>
      <c r="AH1721" s="23"/>
    </row>
    <row r="1722" spans="1:34" s="156" customFormat="1" x14ac:dyDescent="0.35">
      <c r="A1722" s="23"/>
      <c r="B1722" s="23"/>
      <c r="C1722" s="23"/>
      <c r="D1722" s="23"/>
      <c r="E1722" s="23"/>
      <c r="F1722" s="23"/>
      <c r="G1722" s="23"/>
      <c r="H1722" s="23"/>
      <c r="I1722" s="23"/>
      <c r="J1722" s="24"/>
      <c r="K1722" s="24"/>
      <c r="L1722" s="79"/>
      <c r="M1722" s="91"/>
      <c r="N1722" s="89"/>
      <c r="O1722" s="89"/>
      <c r="P1722" s="24"/>
      <c r="Q1722" s="24"/>
      <c r="R1722" s="23"/>
      <c r="S1722" s="23"/>
      <c r="T1722" s="24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46"/>
      <c r="AG1722" s="23"/>
      <c r="AH1722" s="23"/>
    </row>
    <row r="1723" spans="1:34" s="156" customFormat="1" x14ac:dyDescent="0.35">
      <c r="A1723" s="23"/>
      <c r="B1723" s="23"/>
      <c r="C1723" s="23"/>
      <c r="D1723" s="23"/>
      <c r="E1723" s="23"/>
      <c r="F1723" s="23"/>
      <c r="G1723" s="23"/>
      <c r="H1723" s="23"/>
      <c r="I1723" s="23"/>
      <c r="J1723" s="24"/>
      <c r="K1723" s="24"/>
      <c r="L1723" s="79"/>
      <c r="M1723" s="91"/>
      <c r="N1723" s="89"/>
      <c r="O1723" s="89"/>
      <c r="P1723" s="24"/>
      <c r="Q1723" s="24"/>
      <c r="R1723" s="23"/>
      <c r="S1723" s="23"/>
      <c r="T1723" s="24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46"/>
      <c r="AG1723" s="23"/>
      <c r="AH1723" s="23"/>
    </row>
    <row r="1724" spans="1:34" s="156" customFormat="1" x14ac:dyDescent="0.35">
      <c r="A1724" s="23"/>
      <c r="B1724" s="23"/>
      <c r="C1724" s="23"/>
      <c r="D1724" s="23"/>
      <c r="E1724" s="23"/>
      <c r="F1724" s="23"/>
      <c r="G1724" s="23"/>
      <c r="H1724" s="23"/>
      <c r="I1724" s="23"/>
      <c r="J1724" s="24"/>
      <c r="K1724" s="24"/>
      <c r="L1724" s="79"/>
      <c r="M1724" s="91"/>
      <c r="N1724" s="89"/>
      <c r="O1724" s="89"/>
      <c r="P1724" s="24"/>
      <c r="Q1724" s="24"/>
      <c r="R1724" s="23"/>
      <c r="S1724" s="23"/>
      <c r="T1724" s="24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46"/>
      <c r="AG1724" s="23"/>
      <c r="AH1724" s="23"/>
    </row>
    <row r="1725" spans="1:34" s="156" customFormat="1" x14ac:dyDescent="0.35">
      <c r="A1725" s="23"/>
      <c r="B1725" s="23"/>
      <c r="C1725" s="23"/>
      <c r="D1725" s="23"/>
      <c r="E1725" s="23"/>
      <c r="F1725" s="23"/>
      <c r="G1725" s="23"/>
      <c r="H1725" s="23"/>
      <c r="I1725" s="23"/>
      <c r="J1725" s="24"/>
      <c r="K1725" s="24"/>
      <c r="L1725" s="79"/>
      <c r="M1725" s="91"/>
      <c r="N1725" s="89"/>
      <c r="O1725" s="89"/>
      <c r="P1725" s="24"/>
      <c r="Q1725" s="24"/>
      <c r="R1725" s="23"/>
      <c r="S1725" s="23"/>
      <c r="T1725" s="24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46"/>
      <c r="AG1725" s="23"/>
      <c r="AH1725" s="23"/>
    </row>
    <row r="1726" spans="1:34" s="156" customFormat="1" x14ac:dyDescent="0.35">
      <c r="A1726" s="23"/>
      <c r="B1726" s="23"/>
      <c r="C1726" s="23"/>
      <c r="D1726" s="23"/>
      <c r="E1726" s="23"/>
      <c r="F1726" s="23"/>
      <c r="G1726" s="23"/>
      <c r="H1726" s="23"/>
      <c r="I1726" s="23"/>
      <c r="J1726" s="24"/>
      <c r="K1726" s="24"/>
      <c r="L1726" s="79"/>
      <c r="M1726" s="91"/>
      <c r="N1726" s="89"/>
      <c r="O1726" s="89"/>
      <c r="P1726" s="24"/>
      <c r="Q1726" s="24"/>
      <c r="R1726" s="23"/>
      <c r="S1726" s="23"/>
      <c r="T1726" s="24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46"/>
      <c r="AG1726" s="23"/>
      <c r="AH1726" s="23"/>
    </row>
    <row r="1727" spans="1:34" s="156" customFormat="1" x14ac:dyDescent="0.35">
      <c r="A1727" s="23"/>
      <c r="B1727" s="23"/>
      <c r="C1727" s="23"/>
      <c r="D1727" s="23"/>
      <c r="E1727" s="23"/>
      <c r="F1727" s="23"/>
      <c r="G1727" s="23"/>
      <c r="H1727" s="23"/>
      <c r="I1727" s="23"/>
      <c r="J1727" s="24"/>
      <c r="K1727" s="24"/>
      <c r="L1727" s="79"/>
      <c r="M1727" s="91"/>
      <c r="N1727" s="89"/>
      <c r="O1727" s="89"/>
      <c r="P1727" s="24"/>
      <c r="Q1727" s="24"/>
      <c r="R1727" s="23"/>
      <c r="S1727" s="23"/>
      <c r="T1727" s="24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46"/>
      <c r="AG1727" s="23"/>
      <c r="AH1727" s="23"/>
    </row>
    <row r="1728" spans="1:34" s="156" customFormat="1" x14ac:dyDescent="0.35">
      <c r="A1728" s="23"/>
      <c r="B1728" s="23"/>
      <c r="C1728" s="23"/>
      <c r="D1728" s="23"/>
      <c r="E1728" s="23"/>
      <c r="F1728" s="23"/>
      <c r="G1728" s="23"/>
      <c r="H1728" s="23"/>
      <c r="I1728" s="23"/>
      <c r="J1728" s="24"/>
      <c r="K1728" s="24"/>
      <c r="L1728" s="79"/>
      <c r="M1728" s="91"/>
      <c r="N1728" s="89"/>
      <c r="O1728" s="89"/>
      <c r="P1728" s="24"/>
      <c r="Q1728" s="24"/>
      <c r="R1728" s="23"/>
      <c r="S1728" s="23"/>
      <c r="T1728" s="24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46"/>
      <c r="AG1728" s="23"/>
      <c r="AH1728" s="23"/>
    </row>
    <row r="1729" spans="1:34" s="156" customFormat="1" x14ac:dyDescent="0.35">
      <c r="A1729" s="23"/>
      <c r="B1729" s="23"/>
      <c r="C1729" s="23"/>
      <c r="D1729" s="23"/>
      <c r="E1729" s="23"/>
      <c r="F1729" s="23"/>
      <c r="G1729" s="23"/>
      <c r="H1729" s="23"/>
      <c r="I1729" s="23"/>
      <c r="J1729" s="24"/>
      <c r="K1729" s="24"/>
      <c r="L1729" s="79"/>
      <c r="M1729" s="91"/>
      <c r="N1729" s="89"/>
      <c r="O1729" s="89"/>
      <c r="P1729" s="24"/>
      <c r="Q1729" s="24"/>
      <c r="R1729" s="23"/>
      <c r="S1729" s="23"/>
      <c r="T1729" s="24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46"/>
      <c r="AG1729" s="23"/>
      <c r="AH1729" s="23"/>
    </row>
    <row r="1730" spans="1:34" s="156" customFormat="1" x14ac:dyDescent="0.35">
      <c r="A1730" s="23"/>
      <c r="B1730" s="23"/>
      <c r="C1730" s="23"/>
      <c r="D1730" s="23"/>
      <c r="E1730" s="23"/>
      <c r="F1730" s="23"/>
      <c r="G1730" s="23"/>
      <c r="H1730" s="23"/>
      <c r="I1730" s="23"/>
      <c r="J1730" s="24"/>
      <c r="K1730" s="24"/>
      <c r="L1730" s="79"/>
      <c r="M1730" s="91"/>
      <c r="N1730" s="89"/>
      <c r="O1730" s="89"/>
      <c r="P1730" s="24"/>
      <c r="Q1730" s="24"/>
      <c r="R1730" s="23"/>
      <c r="S1730" s="23"/>
      <c r="T1730" s="24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46"/>
      <c r="AG1730" s="23"/>
      <c r="AH1730" s="23"/>
    </row>
    <row r="1731" spans="1:34" s="156" customFormat="1" x14ac:dyDescent="0.35">
      <c r="A1731" s="23"/>
      <c r="B1731" s="23"/>
      <c r="C1731" s="23"/>
      <c r="D1731" s="23"/>
      <c r="E1731" s="23"/>
      <c r="F1731" s="23"/>
      <c r="G1731" s="23"/>
      <c r="H1731" s="23"/>
      <c r="I1731" s="23"/>
      <c r="J1731" s="24"/>
      <c r="K1731" s="24"/>
      <c r="L1731" s="79"/>
      <c r="M1731" s="91"/>
      <c r="N1731" s="89"/>
      <c r="O1731" s="89"/>
      <c r="P1731" s="24"/>
      <c r="Q1731" s="24"/>
      <c r="R1731" s="23"/>
      <c r="S1731" s="23"/>
      <c r="T1731" s="24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46"/>
      <c r="AG1731" s="23"/>
      <c r="AH1731" s="23"/>
    </row>
    <row r="1732" spans="1:34" s="156" customFormat="1" x14ac:dyDescent="0.35">
      <c r="A1732" s="23"/>
      <c r="B1732" s="23"/>
      <c r="C1732" s="23"/>
      <c r="D1732" s="23"/>
      <c r="E1732" s="23"/>
      <c r="F1732" s="23"/>
      <c r="G1732" s="23"/>
      <c r="H1732" s="23"/>
      <c r="I1732" s="23"/>
      <c r="J1732" s="24"/>
      <c r="K1732" s="24"/>
      <c r="L1732" s="79"/>
      <c r="M1732" s="91"/>
      <c r="N1732" s="89"/>
      <c r="O1732" s="89"/>
      <c r="P1732" s="24"/>
      <c r="Q1732" s="24"/>
      <c r="R1732" s="23"/>
      <c r="S1732" s="23"/>
      <c r="T1732" s="24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46"/>
      <c r="AG1732" s="23"/>
      <c r="AH1732" s="23"/>
    </row>
    <row r="1733" spans="1:34" s="156" customFormat="1" x14ac:dyDescent="0.35">
      <c r="A1733" s="23"/>
      <c r="B1733" s="23"/>
      <c r="C1733" s="23"/>
      <c r="D1733" s="23"/>
      <c r="E1733" s="23"/>
      <c r="F1733" s="23"/>
      <c r="G1733" s="23"/>
      <c r="H1733" s="23"/>
      <c r="I1733" s="23"/>
      <c r="J1733" s="24"/>
      <c r="K1733" s="24"/>
      <c r="L1733" s="79"/>
      <c r="M1733" s="91"/>
      <c r="N1733" s="89"/>
      <c r="O1733" s="89"/>
      <c r="P1733" s="24"/>
      <c r="Q1733" s="24"/>
      <c r="R1733" s="23"/>
      <c r="S1733" s="23"/>
      <c r="T1733" s="24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46"/>
      <c r="AG1733" s="23"/>
      <c r="AH1733" s="23"/>
    </row>
    <row r="1734" spans="1:34" s="156" customFormat="1" x14ac:dyDescent="0.35">
      <c r="A1734" s="23"/>
      <c r="B1734" s="23"/>
      <c r="C1734" s="23"/>
      <c r="D1734" s="23"/>
      <c r="E1734" s="23"/>
      <c r="F1734" s="23"/>
      <c r="G1734" s="23"/>
      <c r="H1734" s="23"/>
      <c r="I1734" s="23"/>
      <c r="J1734" s="24"/>
      <c r="K1734" s="24"/>
      <c r="L1734" s="79"/>
      <c r="M1734" s="91"/>
      <c r="N1734" s="89"/>
      <c r="O1734" s="89"/>
      <c r="P1734" s="24"/>
      <c r="Q1734" s="24"/>
      <c r="R1734" s="23"/>
      <c r="S1734" s="23"/>
      <c r="T1734" s="24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46"/>
      <c r="AG1734" s="23"/>
      <c r="AH1734" s="23"/>
    </row>
    <row r="1735" spans="1:34" s="156" customFormat="1" x14ac:dyDescent="0.35">
      <c r="A1735" s="23"/>
      <c r="B1735" s="23"/>
      <c r="C1735" s="23"/>
      <c r="D1735" s="23"/>
      <c r="E1735" s="23"/>
      <c r="F1735" s="23"/>
      <c r="G1735" s="23"/>
      <c r="H1735" s="23"/>
      <c r="I1735" s="23"/>
      <c r="J1735" s="24"/>
      <c r="K1735" s="24"/>
      <c r="L1735" s="79"/>
      <c r="M1735" s="91"/>
      <c r="N1735" s="89"/>
      <c r="O1735" s="89"/>
      <c r="P1735" s="24"/>
      <c r="Q1735" s="24"/>
      <c r="R1735" s="23"/>
      <c r="S1735" s="23"/>
      <c r="T1735" s="24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46"/>
      <c r="AG1735" s="23"/>
      <c r="AH1735" s="23"/>
    </row>
    <row r="1736" spans="1:34" s="156" customFormat="1" x14ac:dyDescent="0.35">
      <c r="A1736" s="23"/>
      <c r="B1736" s="23"/>
      <c r="C1736" s="23"/>
      <c r="D1736" s="23"/>
      <c r="E1736" s="23"/>
      <c r="F1736" s="23"/>
      <c r="G1736" s="23"/>
      <c r="H1736" s="23"/>
      <c r="I1736" s="23"/>
      <c r="J1736" s="24"/>
      <c r="K1736" s="24"/>
      <c r="L1736" s="79"/>
      <c r="M1736" s="91"/>
      <c r="N1736" s="89"/>
      <c r="O1736" s="89"/>
      <c r="P1736" s="24"/>
      <c r="Q1736" s="24"/>
      <c r="R1736" s="23"/>
      <c r="S1736" s="23"/>
      <c r="T1736" s="24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46"/>
      <c r="AG1736" s="23"/>
      <c r="AH1736" s="23"/>
    </row>
    <row r="1737" spans="1:34" s="156" customFormat="1" x14ac:dyDescent="0.35">
      <c r="A1737" s="23"/>
      <c r="B1737" s="23"/>
      <c r="C1737" s="23"/>
      <c r="D1737" s="23"/>
      <c r="E1737" s="23"/>
      <c r="F1737" s="23"/>
      <c r="G1737" s="23"/>
      <c r="H1737" s="23"/>
      <c r="I1737" s="23"/>
      <c r="J1737" s="24"/>
      <c r="K1737" s="24"/>
      <c r="L1737" s="79"/>
      <c r="M1737" s="91"/>
      <c r="N1737" s="89"/>
      <c r="O1737" s="89"/>
      <c r="P1737" s="24"/>
      <c r="Q1737" s="24"/>
      <c r="R1737" s="23"/>
      <c r="S1737" s="23"/>
      <c r="T1737" s="24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46"/>
      <c r="AG1737" s="23"/>
      <c r="AH1737" s="23"/>
    </row>
    <row r="1738" spans="1:34" s="156" customFormat="1" x14ac:dyDescent="0.35">
      <c r="A1738" s="23"/>
      <c r="B1738" s="23"/>
      <c r="C1738" s="23"/>
      <c r="D1738" s="23"/>
      <c r="E1738" s="23"/>
      <c r="F1738" s="23"/>
      <c r="G1738" s="23"/>
      <c r="H1738" s="23"/>
      <c r="I1738" s="23"/>
      <c r="J1738" s="24"/>
      <c r="K1738" s="24"/>
      <c r="L1738" s="79"/>
      <c r="M1738" s="91"/>
      <c r="N1738" s="89"/>
      <c r="O1738" s="89"/>
      <c r="P1738" s="24"/>
      <c r="Q1738" s="24"/>
      <c r="R1738" s="23"/>
      <c r="S1738" s="23"/>
      <c r="T1738" s="24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46"/>
      <c r="AG1738" s="23"/>
      <c r="AH1738" s="23"/>
    </row>
    <row r="1739" spans="1:34" s="156" customFormat="1" x14ac:dyDescent="0.35">
      <c r="A1739" s="23"/>
      <c r="B1739" s="23"/>
      <c r="C1739" s="23"/>
      <c r="D1739" s="23"/>
      <c r="E1739" s="23"/>
      <c r="F1739" s="23"/>
      <c r="G1739" s="23"/>
      <c r="H1739" s="23"/>
      <c r="I1739" s="23"/>
      <c r="J1739" s="24"/>
      <c r="K1739" s="24"/>
      <c r="L1739" s="79"/>
      <c r="M1739" s="91"/>
      <c r="N1739" s="89"/>
      <c r="O1739" s="89"/>
      <c r="P1739" s="24"/>
      <c r="Q1739" s="24"/>
      <c r="R1739" s="23"/>
      <c r="S1739" s="23"/>
      <c r="T1739" s="24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46"/>
      <c r="AG1739" s="23"/>
      <c r="AH1739" s="23"/>
    </row>
    <row r="1740" spans="1:34" s="156" customFormat="1" x14ac:dyDescent="0.35">
      <c r="A1740" s="23"/>
      <c r="B1740" s="23"/>
      <c r="C1740" s="23"/>
      <c r="D1740" s="23"/>
      <c r="E1740" s="23"/>
      <c r="F1740" s="23"/>
      <c r="G1740" s="23"/>
      <c r="H1740" s="23"/>
      <c r="I1740" s="23"/>
      <c r="J1740" s="24"/>
      <c r="K1740" s="24"/>
      <c r="L1740" s="79"/>
      <c r="M1740" s="91"/>
      <c r="N1740" s="89"/>
      <c r="O1740" s="89"/>
      <c r="P1740" s="24"/>
      <c r="Q1740" s="24"/>
      <c r="R1740" s="23"/>
      <c r="S1740" s="23"/>
      <c r="T1740" s="24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46"/>
      <c r="AG1740" s="23"/>
      <c r="AH1740" s="23"/>
    </row>
    <row r="1741" spans="1:34" s="156" customFormat="1" x14ac:dyDescent="0.35">
      <c r="A1741" s="23"/>
      <c r="B1741" s="23"/>
      <c r="C1741" s="23"/>
      <c r="D1741" s="23"/>
      <c r="E1741" s="23"/>
      <c r="F1741" s="23"/>
      <c r="G1741" s="23"/>
      <c r="H1741" s="23"/>
      <c r="I1741" s="23"/>
      <c r="J1741" s="24"/>
      <c r="K1741" s="24"/>
      <c r="L1741" s="79"/>
      <c r="M1741" s="91"/>
      <c r="N1741" s="89"/>
      <c r="O1741" s="89"/>
      <c r="P1741" s="24"/>
      <c r="Q1741" s="24"/>
      <c r="R1741" s="23"/>
      <c r="S1741" s="23"/>
      <c r="T1741" s="24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46"/>
      <c r="AG1741" s="23"/>
      <c r="AH1741" s="23"/>
    </row>
    <row r="1742" spans="1:34" s="156" customFormat="1" x14ac:dyDescent="0.35">
      <c r="A1742" s="23"/>
      <c r="B1742" s="23"/>
      <c r="C1742" s="23"/>
      <c r="D1742" s="23"/>
      <c r="E1742" s="23"/>
      <c r="F1742" s="23"/>
      <c r="G1742" s="23"/>
      <c r="H1742" s="23"/>
      <c r="I1742" s="23"/>
      <c r="J1742" s="24"/>
      <c r="K1742" s="24"/>
      <c r="L1742" s="79"/>
      <c r="M1742" s="91"/>
      <c r="N1742" s="89"/>
      <c r="O1742" s="89"/>
      <c r="P1742" s="24"/>
      <c r="Q1742" s="24"/>
      <c r="R1742" s="23"/>
      <c r="S1742" s="23"/>
      <c r="T1742" s="24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46"/>
      <c r="AG1742" s="23"/>
      <c r="AH1742" s="23"/>
    </row>
    <row r="1743" spans="1:34" s="156" customFormat="1" x14ac:dyDescent="0.35">
      <c r="A1743" s="23"/>
      <c r="B1743" s="23"/>
      <c r="C1743" s="23"/>
      <c r="D1743" s="23"/>
      <c r="E1743" s="23"/>
      <c r="F1743" s="23"/>
      <c r="G1743" s="23"/>
      <c r="H1743" s="23"/>
      <c r="I1743" s="23"/>
      <c r="J1743" s="24"/>
      <c r="K1743" s="24"/>
      <c r="L1743" s="79"/>
      <c r="M1743" s="91"/>
      <c r="N1743" s="89"/>
      <c r="O1743" s="89"/>
      <c r="P1743" s="24"/>
      <c r="Q1743" s="24"/>
      <c r="R1743" s="23"/>
      <c r="S1743" s="23"/>
      <c r="T1743" s="24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46"/>
      <c r="AG1743" s="23"/>
      <c r="AH1743" s="23"/>
    </row>
    <row r="1744" spans="1:34" s="156" customFormat="1" x14ac:dyDescent="0.35">
      <c r="A1744" s="23"/>
      <c r="B1744" s="23"/>
      <c r="C1744" s="23"/>
      <c r="D1744" s="23"/>
      <c r="E1744" s="23"/>
      <c r="F1744" s="23"/>
      <c r="G1744" s="23"/>
      <c r="H1744" s="23"/>
      <c r="I1744" s="23"/>
      <c r="J1744" s="24"/>
      <c r="K1744" s="24"/>
      <c r="L1744" s="79"/>
      <c r="M1744" s="91"/>
      <c r="N1744" s="89"/>
      <c r="O1744" s="89"/>
      <c r="P1744" s="24"/>
      <c r="Q1744" s="24"/>
      <c r="R1744" s="23"/>
      <c r="S1744" s="23"/>
      <c r="T1744" s="24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46"/>
      <c r="AG1744" s="23"/>
      <c r="AH1744" s="23"/>
    </row>
    <row r="1745" spans="1:34" s="156" customFormat="1" x14ac:dyDescent="0.35">
      <c r="A1745" s="23"/>
      <c r="B1745" s="23"/>
      <c r="C1745" s="23"/>
      <c r="D1745" s="23"/>
      <c r="E1745" s="23"/>
      <c r="F1745" s="23"/>
      <c r="G1745" s="23"/>
      <c r="H1745" s="23"/>
      <c r="I1745" s="23"/>
      <c r="J1745" s="24"/>
      <c r="K1745" s="24"/>
      <c r="L1745" s="79"/>
      <c r="M1745" s="91"/>
      <c r="N1745" s="89"/>
      <c r="O1745" s="89"/>
      <c r="P1745" s="24"/>
      <c r="Q1745" s="24"/>
      <c r="R1745" s="23"/>
      <c r="S1745" s="23"/>
      <c r="T1745" s="24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46"/>
      <c r="AG1745" s="23"/>
      <c r="AH1745" s="23"/>
    </row>
    <row r="1746" spans="1:34" s="156" customFormat="1" x14ac:dyDescent="0.35">
      <c r="A1746" s="23"/>
      <c r="B1746" s="23"/>
      <c r="C1746" s="23"/>
      <c r="D1746" s="23"/>
      <c r="E1746" s="23"/>
      <c r="F1746" s="23"/>
      <c r="G1746" s="23"/>
      <c r="H1746" s="23"/>
      <c r="I1746" s="23"/>
      <c r="J1746" s="24"/>
      <c r="K1746" s="24"/>
      <c r="L1746" s="79"/>
      <c r="M1746" s="91"/>
      <c r="N1746" s="89"/>
      <c r="O1746" s="89"/>
      <c r="P1746" s="24"/>
      <c r="Q1746" s="24"/>
      <c r="R1746" s="23"/>
      <c r="S1746" s="23"/>
      <c r="T1746" s="24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46"/>
      <c r="AG1746" s="23"/>
      <c r="AH1746" s="23"/>
    </row>
    <row r="1747" spans="1:34" s="156" customFormat="1" x14ac:dyDescent="0.35">
      <c r="A1747" s="23"/>
      <c r="B1747" s="23"/>
      <c r="C1747" s="23"/>
      <c r="D1747" s="23"/>
      <c r="E1747" s="23"/>
      <c r="F1747" s="23"/>
      <c r="G1747" s="23"/>
      <c r="H1747" s="23"/>
      <c r="I1747" s="23"/>
      <c r="J1747" s="24"/>
      <c r="K1747" s="24"/>
      <c r="L1747" s="79"/>
      <c r="M1747" s="91"/>
      <c r="N1747" s="89"/>
      <c r="O1747" s="89"/>
      <c r="P1747" s="24"/>
      <c r="Q1747" s="24"/>
      <c r="R1747" s="23"/>
      <c r="S1747" s="23"/>
      <c r="T1747" s="24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46"/>
      <c r="AG1747" s="23"/>
      <c r="AH1747" s="23"/>
    </row>
    <row r="1748" spans="1:34" s="156" customFormat="1" x14ac:dyDescent="0.35">
      <c r="A1748" s="23"/>
      <c r="B1748" s="23"/>
      <c r="C1748" s="23"/>
      <c r="D1748" s="23"/>
      <c r="E1748" s="23"/>
      <c r="F1748" s="23"/>
      <c r="G1748" s="23"/>
      <c r="H1748" s="23"/>
      <c r="I1748" s="23"/>
      <c r="J1748" s="24"/>
      <c r="K1748" s="24"/>
      <c r="L1748" s="79"/>
      <c r="M1748" s="91"/>
      <c r="N1748" s="89"/>
      <c r="O1748" s="89"/>
      <c r="P1748" s="24"/>
      <c r="Q1748" s="24"/>
      <c r="R1748" s="23"/>
      <c r="S1748" s="23"/>
      <c r="T1748" s="24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46"/>
      <c r="AG1748" s="23"/>
      <c r="AH1748" s="23"/>
    </row>
    <row r="1749" spans="1:34" s="156" customFormat="1" x14ac:dyDescent="0.35">
      <c r="A1749" s="23"/>
      <c r="B1749" s="23"/>
      <c r="C1749" s="23"/>
      <c r="D1749" s="23"/>
      <c r="E1749" s="23"/>
      <c r="F1749" s="23"/>
      <c r="G1749" s="23"/>
      <c r="H1749" s="23"/>
      <c r="I1749" s="23"/>
      <c r="J1749" s="24"/>
      <c r="K1749" s="24"/>
      <c r="L1749" s="79"/>
      <c r="M1749" s="91"/>
      <c r="N1749" s="89"/>
      <c r="O1749" s="89"/>
      <c r="P1749" s="24"/>
      <c r="Q1749" s="24"/>
      <c r="R1749" s="23"/>
      <c r="S1749" s="23"/>
      <c r="T1749" s="24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46"/>
      <c r="AG1749" s="23"/>
      <c r="AH1749" s="23"/>
    </row>
    <row r="1750" spans="1:34" s="156" customFormat="1" x14ac:dyDescent="0.35">
      <c r="A1750" s="23"/>
      <c r="B1750" s="23"/>
      <c r="C1750" s="23"/>
      <c r="D1750" s="23"/>
      <c r="E1750" s="23"/>
      <c r="F1750" s="23"/>
      <c r="G1750" s="23"/>
      <c r="H1750" s="23"/>
      <c r="I1750" s="23"/>
      <c r="J1750" s="24"/>
      <c r="K1750" s="24"/>
      <c r="L1750" s="79"/>
      <c r="M1750" s="91"/>
      <c r="N1750" s="89"/>
      <c r="O1750" s="89"/>
      <c r="P1750" s="24"/>
      <c r="Q1750" s="24"/>
      <c r="R1750" s="23"/>
      <c r="S1750" s="23"/>
      <c r="T1750" s="24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46"/>
      <c r="AG1750" s="23"/>
      <c r="AH1750" s="23"/>
    </row>
    <row r="1751" spans="1:34" s="156" customFormat="1" x14ac:dyDescent="0.35">
      <c r="A1751" s="23"/>
      <c r="B1751" s="23"/>
      <c r="C1751" s="23"/>
      <c r="D1751" s="23"/>
      <c r="E1751" s="23"/>
      <c r="F1751" s="23"/>
      <c r="G1751" s="23"/>
      <c r="H1751" s="23"/>
      <c r="I1751" s="23"/>
      <c r="J1751" s="24"/>
      <c r="K1751" s="24"/>
      <c r="L1751" s="79"/>
      <c r="M1751" s="91"/>
      <c r="N1751" s="89"/>
      <c r="O1751" s="89"/>
      <c r="P1751" s="24"/>
      <c r="Q1751" s="24"/>
      <c r="R1751" s="23"/>
      <c r="S1751" s="23"/>
      <c r="T1751" s="24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46"/>
      <c r="AG1751" s="23"/>
      <c r="AH1751" s="23"/>
    </row>
    <row r="1752" spans="1:34" s="156" customFormat="1" x14ac:dyDescent="0.35">
      <c r="A1752" s="23"/>
      <c r="B1752" s="23"/>
      <c r="C1752" s="23"/>
      <c r="D1752" s="23"/>
      <c r="E1752" s="23"/>
      <c r="F1752" s="23"/>
      <c r="G1752" s="23"/>
      <c r="H1752" s="23"/>
      <c r="I1752" s="23"/>
      <c r="J1752" s="24"/>
      <c r="K1752" s="24"/>
      <c r="L1752" s="79"/>
      <c r="M1752" s="91"/>
      <c r="N1752" s="89"/>
      <c r="O1752" s="89"/>
      <c r="P1752" s="24"/>
      <c r="Q1752" s="24"/>
      <c r="R1752" s="23"/>
      <c r="S1752" s="23"/>
      <c r="T1752" s="24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46"/>
      <c r="AG1752" s="23"/>
      <c r="AH1752" s="23"/>
    </row>
    <row r="1753" spans="1:34" s="156" customFormat="1" x14ac:dyDescent="0.35">
      <c r="A1753" s="23"/>
      <c r="B1753" s="23"/>
      <c r="C1753" s="23"/>
      <c r="D1753" s="23"/>
      <c r="E1753" s="23"/>
      <c r="F1753" s="23"/>
      <c r="G1753" s="23"/>
      <c r="H1753" s="23"/>
      <c r="I1753" s="23"/>
      <c r="J1753" s="24"/>
      <c r="K1753" s="24"/>
      <c r="L1753" s="79"/>
      <c r="M1753" s="91"/>
      <c r="N1753" s="89"/>
      <c r="O1753" s="89"/>
      <c r="P1753" s="24"/>
      <c r="Q1753" s="24"/>
      <c r="R1753" s="23"/>
      <c r="S1753" s="23"/>
      <c r="T1753" s="24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46"/>
      <c r="AG1753" s="23"/>
      <c r="AH1753" s="23"/>
    </row>
    <row r="1754" spans="1:34" s="156" customFormat="1" x14ac:dyDescent="0.35">
      <c r="A1754" s="23"/>
      <c r="B1754" s="23"/>
      <c r="C1754" s="23"/>
      <c r="D1754" s="23"/>
      <c r="E1754" s="23"/>
      <c r="F1754" s="23"/>
      <c r="G1754" s="23"/>
      <c r="H1754" s="23"/>
      <c r="I1754" s="23"/>
      <c r="J1754" s="24"/>
      <c r="K1754" s="24"/>
      <c r="L1754" s="79"/>
      <c r="M1754" s="91"/>
      <c r="N1754" s="89"/>
      <c r="O1754" s="89"/>
      <c r="P1754" s="24"/>
      <c r="Q1754" s="24"/>
      <c r="R1754" s="23"/>
      <c r="S1754" s="23"/>
      <c r="T1754" s="24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46"/>
      <c r="AG1754" s="23"/>
      <c r="AH1754" s="23"/>
    </row>
    <row r="1755" spans="1:34" s="156" customFormat="1" x14ac:dyDescent="0.35">
      <c r="A1755" s="23"/>
      <c r="B1755" s="23"/>
      <c r="C1755" s="23"/>
      <c r="D1755" s="23"/>
      <c r="E1755" s="23"/>
      <c r="F1755" s="23"/>
      <c r="G1755" s="23"/>
      <c r="H1755" s="23"/>
      <c r="I1755" s="23"/>
      <c r="J1755" s="24"/>
      <c r="K1755" s="24"/>
      <c r="L1755" s="79"/>
      <c r="M1755" s="91"/>
      <c r="N1755" s="89"/>
      <c r="O1755" s="89"/>
      <c r="P1755" s="24"/>
      <c r="Q1755" s="24"/>
      <c r="R1755" s="23"/>
      <c r="S1755" s="23"/>
      <c r="T1755" s="24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46"/>
      <c r="AG1755" s="23"/>
      <c r="AH1755" s="23"/>
    </row>
    <row r="1756" spans="1:34" s="156" customFormat="1" x14ac:dyDescent="0.35">
      <c r="A1756" s="23"/>
      <c r="B1756" s="23"/>
      <c r="C1756" s="23"/>
      <c r="D1756" s="23"/>
      <c r="E1756" s="23"/>
      <c r="F1756" s="23"/>
      <c r="G1756" s="23"/>
      <c r="H1756" s="23"/>
      <c r="I1756" s="23"/>
      <c r="J1756" s="24"/>
      <c r="K1756" s="24"/>
      <c r="L1756" s="79"/>
      <c r="M1756" s="91"/>
      <c r="N1756" s="89"/>
      <c r="O1756" s="89"/>
      <c r="P1756" s="24"/>
      <c r="Q1756" s="24"/>
      <c r="R1756" s="23"/>
      <c r="S1756" s="23"/>
      <c r="T1756" s="24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46"/>
      <c r="AG1756" s="23"/>
      <c r="AH1756" s="23"/>
    </row>
    <row r="1757" spans="1:34" s="156" customFormat="1" x14ac:dyDescent="0.35">
      <c r="A1757" s="23"/>
      <c r="B1757" s="23"/>
      <c r="C1757" s="23"/>
      <c r="D1757" s="23"/>
      <c r="E1757" s="23"/>
      <c r="F1757" s="23"/>
      <c r="G1757" s="23"/>
      <c r="H1757" s="23"/>
      <c r="I1757" s="23"/>
      <c r="J1757" s="24"/>
      <c r="K1757" s="24"/>
      <c r="L1757" s="79"/>
      <c r="M1757" s="91"/>
      <c r="N1757" s="89"/>
      <c r="O1757" s="89"/>
      <c r="P1757" s="24"/>
      <c r="Q1757" s="24"/>
      <c r="R1757" s="23"/>
      <c r="S1757" s="23"/>
      <c r="T1757" s="24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46"/>
      <c r="AG1757" s="23"/>
      <c r="AH1757" s="23"/>
    </row>
    <row r="1758" spans="1:34" s="156" customFormat="1" x14ac:dyDescent="0.35">
      <c r="A1758" s="23"/>
      <c r="B1758" s="23"/>
      <c r="C1758" s="23"/>
      <c r="D1758" s="23"/>
      <c r="E1758" s="23"/>
      <c r="F1758" s="23"/>
      <c r="G1758" s="23"/>
      <c r="H1758" s="23"/>
      <c r="I1758" s="23"/>
      <c r="J1758" s="24"/>
      <c r="K1758" s="24"/>
      <c r="L1758" s="79"/>
      <c r="M1758" s="91"/>
      <c r="N1758" s="89"/>
      <c r="O1758" s="89"/>
      <c r="P1758" s="24"/>
      <c r="Q1758" s="24"/>
      <c r="R1758" s="23"/>
      <c r="S1758" s="23"/>
      <c r="T1758" s="24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46"/>
      <c r="AG1758" s="23"/>
      <c r="AH1758" s="23"/>
    </row>
    <row r="1759" spans="1:34" s="156" customFormat="1" x14ac:dyDescent="0.35">
      <c r="A1759" s="23"/>
      <c r="B1759" s="23"/>
      <c r="C1759" s="23"/>
      <c r="D1759" s="23"/>
      <c r="E1759" s="23"/>
      <c r="F1759" s="23"/>
      <c r="G1759" s="23"/>
      <c r="H1759" s="23"/>
      <c r="I1759" s="23"/>
      <c r="J1759" s="24"/>
      <c r="K1759" s="24"/>
      <c r="L1759" s="79"/>
      <c r="M1759" s="91"/>
      <c r="N1759" s="89"/>
      <c r="O1759" s="89"/>
      <c r="P1759" s="24"/>
      <c r="Q1759" s="24"/>
      <c r="R1759" s="23"/>
      <c r="S1759" s="23"/>
      <c r="T1759" s="24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46"/>
      <c r="AG1759" s="23"/>
      <c r="AH1759" s="23"/>
    </row>
    <row r="1760" spans="1:34" s="156" customFormat="1" x14ac:dyDescent="0.35">
      <c r="A1760" s="23"/>
      <c r="B1760" s="23"/>
      <c r="C1760" s="23"/>
      <c r="D1760" s="23"/>
      <c r="E1760" s="23"/>
      <c r="F1760" s="23"/>
      <c r="G1760" s="23"/>
      <c r="H1760" s="23"/>
      <c r="I1760" s="23"/>
      <c r="J1760" s="24"/>
      <c r="K1760" s="24"/>
      <c r="L1760" s="79"/>
      <c r="M1760" s="91"/>
      <c r="N1760" s="89"/>
      <c r="O1760" s="89"/>
      <c r="P1760" s="24"/>
      <c r="Q1760" s="24"/>
      <c r="R1760" s="23"/>
      <c r="S1760" s="23"/>
      <c r="T1760" s="24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46"/>
      <c r="AG1760" s="23"/>
      <c r="AH1760" s="23"/>
    </row>
    <row r="1761" spans="1:34" s="156" customFormat="1" x14ac:dyDescent="0.35">
      <c r="A1761" s="23"/>
      <c r="B1761" s="23"/>
      <c r="C1761" s="23"/>
      <c r="D1761" s="23"/>
      <c r="E1761" s="23"/>
      <c r="F1761" s="23"/>
      <c r="G1761" s="23"/>
      <c r="H1761" s="23"/>
      <c r="I1761" s="23"/>
      <c r="J1761" s="24"/>
      <c r="K1761" s="24"/>
      <c r="L1761" s="79"/>
      <c r="M1761" s="91"/>
      <c r="N1761" s="89"/>
      <c r="O1761" s="89"/>
      <c r="P1761" s="24"/>
      <c r="Q1761" s="24"/>
      <c r="R1761" s="23"/>
      <c r="S1761" s="23"/>
      <c r="T1761" s="24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46"/>
      <c r="AG1761" s="23"/>
      <c r="AH1761" s="23"/>
    </row>
    <row r="1762" spans="1:34" s="156" customFormat="1" x14ac:dyDescent="0.35">
      <c r="A1762" s="23"/>
      <c r="B1762" s="23"/>
      <c r="C1762" s="23"/>
      <c r="D1762" s="23"/>
      <c r="E1762" s="23"/>
      <c r="F1762" s="23"/>
      <c r="G1762" s="23"/>
      <c r="H1762" s="23"/>
      <c r="I1762" s="23"/>
      <c r="J1762" s="24"/>
      <c r="K1762" s="24"/>
      <c r="L1762" s="79"/>
      <c r="M1762" s="91"/>
      <c r="N1762" s="89"/>
      <c r="O1762" s="89"/>
      <c r="P1762" s="24"/>
      <c r="Q1762" s="24"/>
      <c r="R1762" s="23"/>
      <c r="S1762" s="23"/>
      <c r="T1762" s="24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46"/>
      <c r="AG1762" s="23"/>
      <c r="AH1762" s="23"/>
    </row>
    <row r="1763" spans="1:34" s="156" customFormat="1" x14ac:dyDescent="0.35">
      <c r="A1763" s="23"/>
      <c r="B1763" s="23"/>
      <c r="C1763" s="23"/>
      <c r="D1763" s="23"/>
      <c r="E1763" s="23"/>
      <c r="F1763" s="23"/>
      <c r="G1763" s="23"/>
      <c r="H1763" s="23"/>
      <c r="I1763" s="23"/>
      <c r="J1763" s="24"/>
      <c r="K1763" s="24"/>
      <c r="L1763" s="79"/>
      <c r="M1763" s="91"/>
      <c r="N1763" s="89"/>
      <c r="O1763" s="89"/>
      <c r="P1763" s="24"/>
      <c r="Q1763" s="24"/>
      <c r="R1763" s="23"/>
      <c r="S1763" s="23"/>
      <c r="T1763" s="24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46"/>
      <c r="AG1763" s="23"/>
      <c r="AH1763" s="23"/>
    </row>
    <row r="1764" spans="1:34" s="156" customFormat="1" x14ac:dyDescent="0.35">
      <c r="A1764" s="23"/>
      <c r="B1764" s="23"/>
      <c r="C1764" s="23"/>
      <c r="D1764" s="23"/>
      <c r="E1764" s="23"/>
      <c r="F1764" s="23"/>
      <c r="G1764" s="23"/>
      <c r="H1764" s="23"/>
      <c r="I1764" s="23"/>
      <c r="J1764" s="24"/>
      <c r="K1764" s="24"/>
      <c r="L1764" s="79"/>
      <c r="M1764" s="91"/>
      <c r="N1764" s="89"/>
      <c r="O1764" s="89"/>
      <c r="P1764" s="24"/>
      <c r="Q1764" s="24"/>
      <c r="R1764" s="23"/>
      <c r="S1764" s="23"/>
      <c r="T1764" s="24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46"/>
      <c r="AG1764" s="23"/>
      <c r="AH1764" s="23"/>
    </row>
    <row r="1765" spans="1:34" s="156" customFormat="1" x14ac:dyDescent="0.35">
      <c r="A1765" s="23"/>
      <c r="B1765" s="23"/>
      <c r="C1765" s="23"/>
      <c r="D1765" s="23"/>
      <c r="E1765" s="23"/>
      <c r="F1765" s="23"/>
      <c r="G1765" s="23"/>
      <c r="H1765" s="23"/>
      <c r="I1765" s="23"/>
      <c r="J1765" s="24"/>
      <c r="K1765" s="24"/>
      <c r="L1765" s="79"/>
      <c r="M1765" s="91"/>
      <c r="N1765" s="89"/>
      <c r="O1765" s="89"/>
      <c r="P1765" s="24"/>
      <c r="Q1765" s="24"/>
      <c r="R1765" s="23"/>
      <c r="S1765" s="23"/>
      <c r="T1765" s="24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46"/>
      <c r="AG1765" s="23"/>
      <c r="AH1765" s="23"/>
    </row>
    <row r="1766" spans="1:34" s="156" customFormat="1" x14ac:dyDescent="0.35">
      <c r="A1766" s="23"/>
      <c r="B1766" s="23"/>
      <c r="C1766" s="23"/>
      <c r="D1766" s="23"/>
      <c r="E1766" s="23"/>
      <c r="F1766" s="23"/>
      <c r="G1766" s="23"/>
      <c r="H1766" s="23"/>
      <c r="I1766" s="23"/>
      <c r="J1766" s="24"/>
      <c r="K1766" s="24"/>
      <c r="L1766" s="79"/>
      <c r="M1766" s="91"/>
      <c r="N1766" s="89"/>
      <c r="O1766" s="89"/>
      <c r="P1766" s="24"/>
      <c r="Q1766" s="24"/>
      <c r="R1766" s="23"/>
      <c r="S1766" s="23"/>
      <c r="T1766" s="24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46"/>
      <c r="AG1766" s="23"/>
      <c r="AH1766" s="23"/>
    </row>
    <row r="1767" spans="1:34" s="156" customFormat="1" x14ac:dyDescent="0.35">
      <c r="A1767" s="23"/>
      <c r="B1767" s="23"/>
      <c r="C1767" s="23"/>
      <c r="D1767" s="23"/>
      <c r="E1767" s="23"/>
      <c r="F1767" s="23"/>
      <c r="G1767" s="23"/>
      <c r="H1767" s="23"/>
      <c r="I1767" s="23"/>
      <c r="J1767" s="24"/>
      <c r="K1767" s="24"/>
      <c r="L1767" s="79"/>
      <c r="M1767" s="91"/>
      <c r="N1767" s="89"/>
      <c r="O1767" s="89"/>
      <c r="P1767" s="24"/>
      <c r="Q1767" s="24"/>
      <c r="R1767" s="23"/>
      <c r="S1767" s="23"/>
      <c r="T1767" s="24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46"/>
      <c r="AG1767" s="23"/>
      <c r="AH1767" s="23"/>
    </row>
    <row r="1768" spans="1:34" s="156" customFormat="1" x14ac:dyDescent="0.35">
      <c r="A1768" s="23"/>
      <c r="B1768" s="23"/>
      <c r="C1768" s="23"/>
      <c r="D1768" s="23"/>
      <c r="E1768" s="23"/>
      <c r="F1768" s="23"/>
      <c r="G1768" s="23"/>
      <c r="H1768" s="23"/>
      <c r="I1768" s="23"/>
      <c r="J1768" s="24"/>
      <c r="K1768" s="24"/>
      <c r="L1768" s="79"/>
      <c r="M1768" s="91"/>
      <c r="N1768" s="89"/>
      <c r="O1768" s="89"/>
      <c r="P1768" s="24"/>
      <c r="Q1768" s="24"/>
      <c r="R1768" s="23"/>
      <c r="S1768" s="23"/>
      <c r="T1768" s="24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46"/>
      <c r="AG1768" s="23"/>
      <c r="AH1768" s="23"/>
    </row>
    <row r="1769" spans="1:34" s="156" customFormat="1" x14ac:dyDescent="0.35">
      <c r="A1769" s="23"/>
      <c r="B1769" s="23"/>
      <c r="C1769" s="23"/>
      <c r="D1769" s="23"/>
      <c r="E1769" s="23"/>
      <c r="F1769" s="23"/>
      <c r="G1769" s="23"/>
      <c r="H1769" s="23"/>
      <c r="I1769" s="23"/>
      <c r="J1769" s="24"/>
      <c r="K1769" s="24"/>
      <c r="L1769" s="79"/>
      <c r="M1769" s="91"/>
      <c r="N1769" s="89"/>
      <c r="O1769" s="89"/>
      <c r="P1769" s="24"/>
      <c r="Q1769" s="24"/>
      <c r="R1769" s="23"/>
      <c r="S1769" s="23"/>
      <c r="T1769" s="24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46"/>
      <c r="AG1769" s="23"/>
      <c r="AH1769" s="23"/>
    </row>
    <row r="1770" spans="1:34" s="156" customFormat="1" x14ac:dyDescent="0.35">
      <c r="A1770" s="23"/>
      <c r="B1770" s="23"/>
      <c r="C1770" s="23"/>
      <c r="D1770" s="23"/>
      <c r="E1770" s="23"/>
      <c r="F1770" s="23"/>
      <c r="G1770" s="23"/>
      <c r="H1770" s="23"/>
      <c r="I1770" s="23"/>
      <c r="J1770" s="24"/>
      <c r="K1770" s="24"/>
      <c r="L1770" s="79"/>
      <c r="M1770" s="91"/>
      <c r="N1770" s="89"/>
      <c r="O1770" s="89"/>
      <c r="P1770" s="24"/>
      <c r="Q1770" s="24"/>
      <c r="R1770" s="23"/>
      <c r="S1770" s="23"/>
      <c r="T1770" s="24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46"/>
      <c r="AG1770" s="23"/>
      <c r="AH1770" s="23"/>
    </row>
    <row r="1771" spans="1:34" s="156" customFormat="1" x14ac:dyDescent="0.35">
      <c r="A1771" s="23"/>
      <c r="B1771" s="23"/>
      <c r="C1771" s="23"/>
      <c r="D1771" s="23"/>
      <c r="E1771" s="23"/>
      <c r="F1771" s="23"/>
      <c r="G1771" s="23"/>
      <c r="H1771" s="23"/>
      <c r="I1771" s="23"/>
      <c r="J1771" s="24"/>
      <c r="K1771" s="24"/>
      <c r="L1771" s="79"/>
      <c r="M1771" s="91"/>
      <c r="N1771" s="89"/>
      <c r="O1771" s="89"/>
      <c r="P1771" s="24"/>
      <c r="Q1771" s="24"/>
      <c r="R1771" s="23"/>
      <c r="S1771" s="23"/>
      <c r="T1771" s="24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46"/>
      <c r="AG1771" s="23"/>
      <c r="AH1771" s="23"/>
    </row>
    <row r="1772" spans="1:34" s="156" customFormat="1" x14ac:dyDescent="0.35">
      <c r="A1772" s="23"/>
      <c r="B1772" s="23"/>
      <c r="C1772" s="23"/>
      <c r="D1772" s="23"/>
      <c r="E1772" s="23"/>
      <c r="F1772" s="23"/>
      <c r="G1772" s="23"/>
      <c r="H1772" s="23"/>
      <c r="I1772" s="23"/>
      <c r="J1772" s="24"/>
      <c r="K1772" s="24"/>
      <c r="L1772" s="79"/>
      <c r="M1772" s="91"/>
      <c r="N1772" s="89"/>
      <c r="O1772" s="89"/>
      <c r="P1772" s="24"/>
      <c r="Q1772" s="24"/>
      <c r="R1772" s="23"/>
      <c r="S1772" s="23"/>
      <c r="T1772" s="24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46"/>
      <c r="AG1772" s="23"/>
      <c r="AH1772" s="23"/>
    </row>
    <row r="1773" spans="1:34" s="156" customFormat="1" x14ac:dyDescent="0.35">
      <c r="A1773" s="23"/>
      <c r="B1773" s="23"/>
      <c r="C1773" s="23"/>
      <c r="D1773" s="23"/>
      <c r="E1773" s="23"/>
      <c r="F1773" s="23"/>
      <c r="G1773" s="23"/>
      <c r="H1773" s="23"/>
      <c r="I1773" s="23"/>
      <c r="J1773" s="24"/>
      <c r="K1773" s="24"/>
      <c r="L1773" s="79"/>
      <c r="M1773" s="91"/>
      <c r="N1773" s="89"/>
      <c r="O1773" s="89"/>
      <c r="P1773" s="24"/>
      <c r="Q1773" s="24"/>
      <c r="R1773" s="23"/>
      <c r="S1773" s="23"/>
      <c r="T1773" s="24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46"/>
      <c r="AG1773" s="23"/>
      <c r="AH1773" s="23"/>
    </row>
    <row r="1774" spans="1:34" s="156" customFormat="1" x14ac:dyDescent="0.35">
      <c r="A1774" s="23"/>
      <c r="B1774" s="23"/>
      <c r="C1774" s="23"/>
      <c r="D1774" s="23"/>
      <c r="E1774" s="23"/>
      <c r="F1774" s="23"/>
      <c r="G1774" s="23"/>
      <c r="H1774" s="23"/>
      <c r="I1774" s="23"/>
      <c r="J1774" s="24"/>
      <c r="K1774" s="24"/>
      <c r="L1774" s="79"/>
      <c r="M1774" s="91"/>
      <c r="N1774" s="89"/>
      <c r="O1774" s="89"/>
      <c r="P1774" s="24"/>
      <c r="Q1774" s="24"/>
      <c r="R1774" s="23"/>
      <c r="S1774" s="23"/>
      <c r="T1774" s="24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46"/>
      <c r="AG1774" s="23"/>
      <c r="AH1774" s="23"/>
    </row>
    <row r="1775" spans="1:34" s="156" customFormat="1" x14ac:dyDescent="0.35">
      <c r="A1775" s="23"/>
      <c r="B1775" s="23"/>
      <c r="C1775" s="23"/>
      <c r="D1775" s="23"/>
      <c r="E1775" s="23"/>
      <c r="F1775" s="23"/>
      <c r="G1775" s="23"/>
      <c r="H1775" s="23"/>
      <c r="I1775" s="23"/>
      <c r="J1775" s="24"/>
      <c r="K1775" s="24"/>
      <c r="L1775" s="79"/>
      <c r="M1775" s="91"/>
      <c r="N1775" s="89"/>
      <c r="O1775" s="89"/>
      <c r="P1775" s="24"/>
      <c r="Q1775" s="24"/>
      <c r="R1775" s="23"/>
      <c r="S1775" s="23"/>
      <c r="T1775" s="24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46"/>
      <c r="AG1775" s="23"/>
      <c r="AH1775" s="23"/>
    </row>
    <row r="1776" spans="1:34" s="156" customFormat="1" x14ac:dyDescent="0.35">
      <c r="A1776" s="23"/>
      <c r="B1776" s="23"/>
      <c r="C1776" s="23"/>
      <c r="D1776" s="23"/>
      <c r="E1776" s="23"/>
      <c r="F1776" s="23"/>
      <c r="G1776" s="23"/>
      <c r="H1776" s="23"/>
      <c r="I1776" s="23"/>
      <c r="J1776" s="24"/>
      <c r="K1776" s="24"/>
      <c r="L1776" s="79"/>
      <c r="M1776" s="91"/>
      <c r="N1776" s="89"/>
      <c r="O1776" s="89"/>
      <c r="P1776" s="24"/>
      <c r="Q1776" s="24"/>
      <c r="R1776" s="23"/>
      <c r="S1776" s="23"/>
      <c r="T1776" s="24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46"/>
      <c r="AG1776" s="23"/>
      <c r="AH1776" s="23"/>
    </row>
    <row r="1777" spans="1:34" s="156" customFormat="1" x14ac:dyDescent="0.35">
      <c r="A1777" s="23"/>
      <c r="B1777" s="23"/>
      <c r="C1777" s="23"/>
      <c r="D1777" s="23"/>
      <c r="E1777" s="23"/>
      <c r="F1777" s="23"/>
      <c r="G1777" s="23"/>
      <c r="H1777" s="23"/>
      <c r="I1777" s="23"/>
      <c r="J1777" s="24"/>
      <c r="K1777" s="24"/>
      <c r="L1777" s="79"/>
      <c r="M1777" s="91"/>
      <c r="N1777" s="89"/>
      <c r="O1777" s="89"/>
      <c r="P1777" s="24"/>
      <c r="Q1777" s="24"/>
      <c r="R1777" s="23"/>
      <c r="S1777" s="23"/>
      <c r="T1777" s="24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46"/>
      <c r="AG1777" s="23"/>
      <c r="AH1777" s="23"/>
    </row>
    <row r="1778" spans="1:34" s="156" customFormat="1" x14ac:dyDescent="0.35">
      <c r="A1778" s="23"/>
      <c r="B1778" s="23"/>
      <c r="C1778" s="23"/>
      <c r="D1778" s="23"/>
      <c r="E1778" s="23"/>
      <c r="F1778" s="23"/>
      <c r="G1778" s="23"/>
      <c r="H1778" s="23"/>
      <c r="I1778" s="23"/>
      <c r="J1778" s="24"/>
      <c r="K1778" s="24"/>
      <c r="L1778" s="79"/>
      <c r="M1778" s="91"/>
      <c r="N1778" s="89"/>
      <c r="O1778" s="89"/>
      <c r="P1778" s="24"/>
      <c r="Q1778" s="24"/>
      <c r="R1778" s="23"/>
      <c r="S1778" s="23"/>
      <c r="T1778" s="24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46"/>
      <c r="AG1778" s="23"/>
      <c r="AH1778" s="23"/>
    </row>
    <row r="1779" spans="1:34" s="156" customFormat="1" x14ac:dyDescent="0.35">
      <c r="A1779" s="23"/>
      <c r="B1779" s="23"/>
      <c r="C1779" s="23"/>
      <c r="D1779" s="23"/>
      <c r="E1779" s="23"/>
      <c r="F1779" s="23"/>
      <c r="G1779" s="23"/>
      <c r="H1779" s="23"/>
      <c r="I1779" s="23"/>
      <c r="J1779" s="24"/>
      <c r="K1779" s="24"/>
      <c r="L1779" s="79"/>
      <c r="M1779" s="91"/>
      <c r="N1779" s="89"/>
      <c r="O1779" s="89"/>
      <c r="P1779" s="24"/>
      <c r="Q1779" s="24"/>
      <c r="R1779" s="23"/>
      <c r="S1779" s="23"/>
      <c r="T1779" s="24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46"/>
      <c r="AG1779" s="23"/>
      <c r="AH1779" s="23"/>
    </row>
    <row r="1780" spans="1:34" s="156" customFormat="1" x14ac:dyDescent="0.35">
      <c r="A1780" s="23"/>
      <c r="B1780" s="23"/>
      <c r="C1780" s="23"/>
      <c r="D1780" s="23"/>
      <c r="E1780" s="23"/>
      <c r="F1780" s="23"/>
      <c r="G1780" s="23"/>
      <c r="H1780" s="23"/>
      <c r="I1780" s="23"/>
      <c r="J1780" s="24"/>
      <c r="K1780" s="24"/>
      <c r="L1780" s="79"/>
      <c r="M1780" s="91"/>
      <c r="N1780" s="89"/>
      <c r="O1780" s="89"/>
      <c r="P1780" s="24"/>
      <c r="Q1780" s="24"/>
      <c r="R1780" s="23"/>
      <c r="S1780" s="23"/>
      <c r="T1780" s="24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46"/>
      <c r="AG1780" s="23"/>
      <c r="AH1780" s="23"/>
    </row>
    <row r="1781" spans="1:34" s="156" customFormat="1" x14ac:dyDescent="0.35">
      <c r="A1781" s="23"/>
      <c r="B1781" s="23"/>
      <c r="C1781" s="23"/>
      <c r="D1781" s="23"/>
      <c r="E1781" s="23"/>
      <c r="F1781" s="23"/>
      <c r="G1781" s="23"/>
      <c r="H1781" s="23"/>
      <c r="I1781" s="23"/>
      <c r="J1781" s="24"/>
      <c r="K1781" s="24"/>
      <c r="L1781" s="79"/>
      <c r="M1781" s="91"/>
      <c r="N1781" s="89"/>
      <c r="O1781" s="89"/>
      <c r="P1781" s="24"/>
      <c r="Q1781" s="24"/>
      <c r="R1781" s="23"/>
      <c r="S1781" s="23"/>
      <c r="T1781" s="24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46"/>
      <c r="AG1781" s="23"/>
      <c r="AH1781" s="23"/>
    </row>
    <row r="1782" spans="1:34" s="156" customFormat="1" x14ac:dyDescent="0.35">
      <c r="A1782" s="23"/>
      <c r="B1782" s="23"/>
      <c r="C1782" s="23"/>
      <c r="D1782" s="23"/>
      <c r="E1782" s="23"/>
      <c r="F1782" s="23"/>
      <c r="G1782" s="23"/>
      <c r="H1782" s="23"/>
      <c r="I1782" s="23"/>
      <c r="J1782" s="24"/>
      <c r="K1782" s="24"/>
      <c r="L1782" s="79"/>
      <c r="M1782" s="91"/>
      <c r="N1782" s="89"/>
      <c r="O1782" s="89"/>
      <c r="P1782" s="24"/>
      <c r="Q1782" s="24"/>
      <c r="R1782" s="23"/>
      <c r="S1782" s="23"/>
      <c r="T1782" s="24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46"/>
      <c r="AG1782" s="23"/>
      <c r="AH1782" s="23"/>
    </row>
    <row r="1783" spans="1:34" s="156" customFormat="1" x14ac:dyDescent="0.35">
      <c r="A1783" s="23"/>
      <c r="B1783" s="23"/>
      <c r="C1783" s="23"/>
      <c r="D1783" s="23"/>
      <c r="E1783" s="23"/>
      <c r="F1783" s="23"/>
      <c r="G1783" s="23"/>
      <c r="H1783" s="23"/>
      <c r="I1783" s="23"/>
      <c r="J1783" s="24"/>
      <c r="K1783" s="24"/>
      <c r="L1783" s="79"/>
      <c r="M1783" s="91"/>
      <c r="N1783" s="89"/>
      <c r="O1783" s="89"/>
      <c r="P1783" s="24"/>
      <c r="Q1783" s="24"/>
      <c r="R1783" s="23"/>
      <c r="S1783" s="23"/>
      <c r="T1783" s="24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46"/>
      <c r="AG1783" s="23"/>
      <c r="AH1783" s="23"/>
    </row>
    <row r="1784" spans="1:34" s="156" customFormat="1" x14ac:dyDescent="0.35">
      <c r="A1784" s="23"/>
      <c r="B1784" s="23"/>
      <c r="C1784" s="23"/>
      <c r="D1784" s="23"/>
      <c r="E1784" s="23"/>
      <c r="F1784" s="23"/>
      <c r="G1784" s="23"/>
      <c r="H1784" s="23"/>
      <c r="I1784" s="23"/>
      <c r="J1784" s="24"/>
      <c r="K1784" s="24"/>
      <c r="L1784" s="79"/>
      <c r="M1784" s="91"/>
      <c r="N1784" s="89"/>
      <c r="O1784" s="89"/>
      <c r="P1784" s="24"/>
      <c r="Q1784" s="24"/>
      <c r="R1784" s="23"/>
      <c r="S1784" s="23"/>
      <c r="T1784" s="24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46"/>
      <c r="AG1784" s="23"/>
      <c r="AH1784" s="23"/>
    </row>
    <row r="1785" spans="1:34" s="156" customFormat="1" x14ac:dyDescent="0.35">
      <c r="A1785" s="23"/>
      <c r="B1785" s="23"/>
      <c r="C1785" s="23"/>
      <c r="D1785" s="23"/>
      <c r="E1785" s="23"/>
      <c r="F1785" s="23"/>
      <c r="G1785" s="23"/>
      <c r="H1785" s="23"/>
      <c r="I1785" s="23"/>
      <c r="J1785" s="24"/>
      <c r="K1785" s="24"/>
      <c r="L1785" s="79"/>
      <c r="M1785" s="91"/>
      <c r="N1785" s="89"/>
      <c r="O1785" s="89"/>
      <c r="P1785" s="24"/>
      <c r="Q1785" s="24"/>
      <c r="R1785" s="23"/>
      <c r="S1785" s="23"/>
      <c r="T1785" s="24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46"/>
      <c r="AG1785" s="23"/>
      <c r="AH1785" s="23"/>
    </row>
    <row r="1786" spans="1:34" s="156" customFormat="1" x14ac:dyDescent="0.35">
      <c r="A1786" s="23"/>
      <c r="B1786" s="23"/>
      <c r="C1786" s="23"/>
      <c r="D1786" s="23"/>
      <c r="E1786" s="23"/>
      <c r="F1786" s="23"/>
      <c r="G1786" s="23"/>
      <c r="H1786" s="23"/>
      <c r="I1786" s="23"/>
      <c r="J1786" s="24"/>
      <c r="K1786" s="24"/>
      <c r="L1786" s="79"/>
      <c r="M1786" s="91"/>
      <c r="N1786" s="89"/>
      <c r="O1786" s="89"/>
      <c r="P1786" s="24"/>
      <c r="Q1786" s="24"/>
      <c r="R1786" s="23"/>
      <c r="S1786" s="23"/>
      <c r="T1786" s="24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46"/>
      <c r="AG1786" s="23"/>
      <c r="AH1786" s="23"/>
    </row>
    <row r="1787" spans="1:34" s="156" customFormat="1" x14ac:dyDescent="0.35">
      <c r="A1787" s="23"/>
      <c r="B1787" s="23"/>
      <c r="C1787" s="23"/>
      <c r="D1787" s="23"/>
      <c r="E1787" s="23"/>
      <c r="F1787" s="23"/>
      <c r="G1787" s="23"/>
      <c r="H1787" s="23"/>
      <c r="I1787" s="23"/>
      <c r="J1787" s="24"/>
      <c r="K1787" s="24"/>
      <c r="L1787" s="79"/>
      <c r="M1787" s="91"/>
      <c r="N1787" s="89"/>
      <c r="O1787" s="89"/>
      <c r="P1787" s="24"/>
      <c r="Q1787" s="24"/>
      <c r="R1787" s="23"/>
      <c r="S1787" s="23"/>
      <c r="T1787" s="24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46"/>
      <c r="AG1787" s="23"/>
      <c r="AH1787" s="23"/>
    </row>
    <row r="1788" spans="1:34" s="156" customFormat="1" x14ac:dyDescent="0.35">
      <c r="A1788" s="23"/>
      <c r="B1788" s="23"/>
      <c r="C1788" s="23"/>
      <c r="D1788" s="23"/>
      <c r="E1788" s="23"/>
      <c r="F1788" s="23"/>
      <c r="G1788" s="23"/>
      <c r="H1788" s="23"/>
      <c r="I1788" s="23"/>
      <c r="J1788" s="24"/>
      <c r="K1788" s="24"/>
      <c r="L1788" s="79"/>
      <c r="M1788" s="91"/>
      <c r="N1788" s="89"/>
      <c r="O1788" s="89"/>
      <c r="P1788" s="24"/>
      <c r="Q1788" s="24"/>
      <c r="R1788" s="23"/>
      <c r="S1788" s="23"/>
      <c r="T1788" s="24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46"/>
      <c r="AG1788" s="23"/>
      <c r="AH1788" s="23"/>
    </row>
    <row r="1789" spans="1:34" s="156" customFormat="1" x14ac:dyDescent="0.35">
      <c r="A1789" s="23"/>
      <c r="B1789" s="23"/>
      <c r="C1789" s="23"/>
      <c r="D1789" s="23"/>
      <c r="E1789" s="23"/>
      <c r="F1789" s="23"/>
      <c r="G1789" s="23"/>
      <c r="H1789" s="23"/>
      <c r="I1789" s="23"/>
      <c r="J1789" s="24"/>
      <c r="K1789" s="24"/>
      <c r="L1789" s="79"/>
      <c r="M1789" s="91"/>
      <c r="N1789" s="89"/>
      <c r="O1789" s="89"/>
      <c r="P1789" s="24"/>
      <c r="Q1789" s="24"/>
      <c r="R1789" s="23"/>
      <c r="S1789" s="23"/>
      <c r="T1789" s="24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46"/>
      <c r="AG1789" s="23"/>
      <c r="AH1789" s="23"/>
    </row>
    <row r="1790" spans="1:34" s="156" customFormat="1" x14ac:dyDescent="0.35">
      <c r="A1790" s="23"/>
      <c r="B1790" s="23"/>
      <c r="C1790" s="23"/>
      <c r="D1790" s="23"/>
      <c r="E1790" s="23"/>
      <c r="F1790" s="23"/>
      <c r="G1790" s="23"/>
      <c r="H1790" s="23"/>
      <c r="I1790" s="23"/>
      <c r="J1790" s="24"/>
      <c r="K1790" s="24"/>
      <c r="L1790" s="79"/>
      <c r="M1790" s="91"/>
      <c r="N1790" s="89"/>
      <c r="O1790" s="89"/>
      <c r="P1790" s="24"/>
      <c r="Q1790" s="24"/>
      <c r="R1790" s="23"/>
      <c r="S1790" s="23"/>
      <c r="T1790" s="24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46"/>
      <c r="AG1790" s="23"/>
      <c r="AH1790" s="23"/>
    </row>
    <row r="1791" spans="1:34" s="156" customFormat="1" x14ac:dyDescent="0.35">
      <c r="A1791" s="23"/>
      <c r="B1791" s="23"/>
      <c r="C1791" s="23"/>
      <c r="D1791" s="23"/>
      <c r="E1791" s="23"/>
      <c r="F1791" s="23"/>
      <c r="G1791" s="23"/>
      <c r="H1791" s="23"/>
      <c r="I1791" s="23"/>
      <c r="J1791" s="24"/>
      <c r="K1791" s="24"/>
      <c r="L1791" s="79"/>
      <c r="M1791" s="91"/>
      <c r="N1791" s="89"/>
      <c r="O1791" s="89"/>
      <c r="P1791" s="24"/>
      <c r="Q1791" s="24"/>
      <c r="R1791" s="23"/>
      <c r="S1791" s="23"/>
      <c r="T1791" s="24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46"/>
      <c r="AG1791" s="23"/>
      <c r="AH1791" s="23"/>
    </row>
    <row r="1792" spans="1:34" s="156" customFormat="1" x14ac:dyDescent="0.35">
      <c r="A1792" s="23"/>
      <c r="B1792" s="23"/>
      <c r="C1792" s="23"/>
      <c r="D1792" s="23"/>
      <c r="E1792" s="23"/>
      <c r="F1792" s="23"/>
      <c r="G1792" s="23"/>
      <c r="H1792" s="23"/>
      <c r="I1792" s="23"/>
      <c r="J1792" s="24"/>
      <c r="K1792" s="24"/>
      <c r="L1792" s="79"/>
      <c r="M1792" s="91"/>
      <c r="N1792" s="89"/>
      <c r="O1792" s="89"/>
      <c r="P1792" s="24"/>
      <c r="Q1792" s="24"/>
      <c r="R1792" s="23"/>
      <c r="S1792" s="23"/>
      <c r="T1792" s="24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46"/>
      <c r="AG1792" s="23"/>
      <c r="AH1792" s="23"/>
    </row>
    <row r="1793" spans="1:34" s="156" customFormat="1" x14ac:dyDescent="0.35">
      <c r="A1793" s="23"/>
      <c r="B1793" s="23"/>
      <c r="C1793" s="23"/>
      <c r="D1793" s="23"/>
      <c r="E1793" s="23"/>
      <c r="F1793" s="23"/>
      <c r="G1793" s="23"/>
      <c r="H1793" s="23"/>
      <c r="I1793" s="23"/>
      <c r="J1793" s="24"/>
      <c r="K1793" s="24"/>
      <c r="L1793" s="79"/>
      <c r="M1793" s="91"/>
      <c r="N1793" s="89"/>
      <c r="O1793" s="89"/>
      <c r="P1793" s="24"/>
      <c r="Q1793" s="24"/>
      <c r="R1793" s="23"/>
      <c r="S1793" s="23"/>
      <c r="T1793" s="24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46"/>
      <c r="AG1793" s="23"/>
      <c r="AH1793" s="23"/>
    </row>
    <row r="1794" spans="1:34" s="156" customFormat="1" x14ac:dyDescent="0.35">
      <c r="A1794" s="23"/>
      <c r="B1794" s="23"/>
      <c r="C1794" s="23"/>
      <c r="D1794" s="23"/>
      <c r="E1794" s="23"/>
      <c r="F1794" s="23"/>
      <c r="G1794" s="23"/>
      <c r="H1794" s="23"/>
      <c r="I1794" s="23"/>
      <c r="J1794" s="24"/>
      <c r="K1794" s="24"/>
      <c r="L1794" s="79"/>
      <c r="M1794" s="91"/>
      <c r="N1794" s="89"/>
      <c r="O1794" s="89"/>
      <c r="P1794" s="24"/>
      <c r="Q1794" s="24"/>
      <c r="R1794" s="23"/>
      <c r="S1794" s="23"/>
      <c r="T1794" s="24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46"/>
      <c r="AG1794" s="23"/>
      <c r="AH1794" s="23"/>
    </row>
    <row r="1795" spans="1:34" s="156" customFormat="1" x14ac:dyDescent="0.35">
      <c r="A1795" s="23"/>
      <c r="B1795" s="23"/>
      <c r="C1795" s="23"/>
      <c r="D1795" s="23"/>
      <c r="E1795" s="23"/>
      <c r="F1795" s="23"/>
      <c r="G1795" s="23"/>
      <c r="H1795" s="23"/>
      <c r="I1795" s="23"/>
      <c r="J1795" s="24"/>
      <c r="K1795" s="24"/>
      <c r="L1795" s="79"/>
      <c r="M1795" s="91"/>
      <c r="N1795" s="89"/>
      <c r="O1795" s="89"/>
      <c r="P1795" s="24"/>
      <c r="Q1795" s="24"/>
      <c r="R1795" s="23"/>
      <c r="S1795" s="23"/>
      <c r="T1795" s="24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46"/>
      <c r="AG1795" s="23"/>
      <c r="AH1795" s="23"/>
    </row>
    <row r="1796" spans="1:34" s="156" customFormat="1" x14ac:dyDescent="0.35">
      <c r="A1796" s="23"/>
      <c r="B1796" s="23"/>
      <c r="C1796" s="23"/>
      <c r="D1796" s="23"/>
      <c r="E1796" s="23"/>
      <c r="F1796" s="23"/>
      <c r="G1796" s="23"/>
      <c r="H1796" s="23"/>
      <c r="I1796" s="23"/>
      <c r="J1796" s="24"/>
      <c r="K1796" s="24"/>
      <c r="L1796" s="79"/>
      <c r="M1796" s="91"/>
      <c r="N1796" s="89"/>
      <c r="O1796" s="89"/>
      <c r="P1796" s="24"/>
      <c r="Q1796" s="24"/>
      <c r="R1796" s="23"/>
      <c r="S1796" s="23"/>
      <c r="T1796" s="24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46"/>
      <c r="AG1796" s="23"/>
      <c r="AH1796" s="23"/>
    </row>
    <row r="1797" spans="1:34" s="156" customFormat="1" x14ac:dyDescent="0.35">
      <c r="A1797" s="23"/>
      <c r="B1797" s="23"/>
      <c r="C1797" s="23"/>
      <c r="D1797" s="23"/>
      <c r="E1797" s="23"/>
      <c r="F1797" s="23"/>
      <c r="G1797" s="23"/>
      <c r="H1797" s="23"/>
      <c r="I1797" s="23"/>
      <c r="J1797" s="24"/>
      <c r="K1797" s="24"/>
      <c r="L1797" s="79"/>
      <c r="M1797" s="91"/>
      <c r="N1797" s="89"/>
      <c r="O1797" s="89"/>
      <c r="P1797" s="24"/>
      <c r="Q1797" s="24"/>
      <c r="R1797" s="23"/>
      <c r="S1797" s="23"/>
      <c r="T1797" s="24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46"/>
      <c r="AG1797" s="23"/>
      <c r="AH1797" s="23"/>
    </row>
    <row r="1798" spans="1:34" s="156" customFormat="1" x14ac:dyDescent="0.35">
      <c r="A1798" s="23"/>
      <c r="B1798" s="23"/>
      <c r="C1798" s="23"/>
      <c r="D1798" s="23"/>
      <c r="E1798" s="23"/>
      <c r="F1798" s="23"/>
      <c r="G1798" s="23"/>
      <c r="H1798" s="23"/>
      <c r="I1798" s="23"/>
      <c r="J1798" s="24"/>
      <c r="K1798" s="24"/>
      <c r="L1798" s="79"/>
      <c r="M1798" s="91"/>
      <c r="N1798" s="89"/>
      <c r="O1798" s="89"/>
      <c r="P1798" s="24"/>
      <c r="Q1798" s="24"/>
      <c r="R1798" s="23"/>
      <c r="S1798" s="23"/>
      <c r="T1798" s="24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46"/>
      <c r="AG1798" s="23"/>
      <c r="AH1798" s="23"/>
    </row>
    <row r="1799" spans="1:34" s="156" customFormat="1" x14ac:dyDescent="0.35">
      <c r="A1799" s="23"/>
      <c r="B1799" s="23"/>
      <c r="C1799" s="23"/>
      <c r="D1799" s="23"/>
      <c r="E1799" s="23"/>
      <c r="F1799" s="23"/>
      <c r="G1799" s="23"/>
      <c r="H1799" s="23"/>
      <c r="I1799" s="23"/>
      <c r="J1799" s="24"/>
      <c r="K1799" s="24"/>
      <c r="L1799" s="79"/>
      <c r="M1799" s="91"/>
      <c r="N1799" s="89"/>
      <c r="O1799" s="89"/>
      <c r="P1799" s="24"/>
      <c r="Q1799" s="24"/>
      <c r="R1799" s="23"/>
      <c r="S1799" s="23"/>
      <c r="T1799" s="24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46"/>
      <c r="AG1799" s="23"/>
      <c r="AH1799" s="23"/>
    </row>
    <row r="1800" spans="1:34" s="156" customFormat="1" x14ac:dyDescent="0.35">
      <c r="A1800" s="23"/>
      <c r="B1800" s="23"/>
      <c r="C1800" s="23"/>
      <c r="D1800" s="23"/>
      <c r="E1800" s="23"/>
      <c r="F1800" s="23"/>
      <c r="G1800" s="23"/>
      <c r="H1800" s="23"/>
      <c r="I1800" s="23"/>
      <c r="J1800" s="24"/>
      <c r="K1800" s="24"/>
      <c r="L1800" s="79"/>
      <c r="M1800" s="91"/>
      <c r="N1800" s="89"/>
      <c r="O1800" s="89"/>
      <c r="P1800" s="24"/>
      <c r="Q1800" s="24"/>
      <c r="R1800" s="23"/>
      <c r="S1800" s="23"/>
      <c r="T1800" s="24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46"/>
      <c r="AG1800" s="23"/>
      <c r="AH1800" s="23"/>
    </row>
    <row r="1801" spans="1:34" s="156" customFormat="1" x14ac:dyDescent="0.35">
      <c r="A1801" s="23"/>
      <c r="B1801" s="23"/>
      <c r="C1801" s="23"/>
      <c r="D1801" s="23"/>
      <c r="E1801" s="23"/>
      <c r="F1801" s="23"/>
      <c r="G1801" s="23"/>
      <c r="H1801" s="23"/>
      <c r="I1801" s="23"/>
      <c r="J1801" s="24"/>
      <c r="K1801" s="24"/>
      <c r="L1801" s="79"/>
      <c r="M1801" s="91"/>
      <c r="N1801" s="89"/>
      <c r="O1801" s="89"/>
      <c r="P1801" s="24"/>
      <c r="Q1801" s="24"/>
      <c r="R1801" s="23"/>
      <c r="S1801" s="23"/>
      <c r="T1801" s="24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46"/>
      <c r="AG1801" s="23"/>
      <c r="AH1801" s="23"/>
    </row>
    <row r="1802" spans="1:34" s="156" customFormat="1" x14ac:dyDescent="0.35">
      <c r="A1802" s="23"/>
      <c r="B1802" s="23"/>
      <c r="C1802" s="23"/>
      <c r="D1802" s="23"/>
      <c r="E1802" s="23"/>
      <c r="F1802" s="23"/>
      <c r="G1802" s="23"/>
      <c r="H1802" s="23"/>
      <c r="I1802" s="23"/>
      <c r="J1802" s="24"/>
      <c r="K1802" s="24"/>
      <c r="L1802" s="79"/>
      <c r="M1802" s="91"/>
      <c r="N1802" s="89"/>
      <c r="O1802" s="89"/>
      <c r="P1802" s="24"/>
      <c r="Q1802" s="24"/>
      <c r="R1802" s="23"/>
      <c r="S1802" s="23"/>
      <c r="T1802" s="24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46"/>
      <c r="AG1802" s="23"/>
      <c r="AH1802" s="23"/>
    </row>
    <row r="1803" spans="1:34" s="156" customFormat="1" x14ac:dyDescent="0.35">
      <c r="A1803" s="23"/>
      <c r="B1803" s="23"/>
      <c r="C1803" s="23"/>
      <c r="D1803" s="23"/>
      <c r="E1803" s="23"/>
      <c r="F1803" s="23"/>
      <c r="G1803" s="23"/>
      <c r="H1803" s="23"/>
      <c r="I1803" s="23"/>
      <c r="J1803" s="24"/>
      <c r="K1803" s="24"/>
      <c r="L1803" s="79"/>
      <c r="M1803" s="91"/>
      <c r="N1803" s="89"/>
      <c r="O1803" s="89"/>
      <c r="P1803" s="24"/>
      <c r="Q1803" s="24"/>
      <c r="R1803" s="23"/>
      <c r="S1803" s="23"/>
      <c r="T1803" s="24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46"/>
      <c r="AG1803" s="23"/>
      <c r="AH1803" s="23"/>
    </row>
    <row r="1804" spans="1:34" s="156" customFormat="1" x14ac:dyDescent="0.35">
      <c r="A1804" s="23"/>
      <c r="B1804" s="23"/>
      <c r="C1804" s="23"/>
      <c r="D1804" s="23"/>
      <c r="E1804" s="23"/>
      <c r="F1804" s="23"/>
      <c r="G1804" s="23"/>
      <c r="H1804" s="23"/>
      <c r="I1804" s="23"/>
      <c r="J1804" s="24"/>
      <c r="K1804" s="24"/>
      <c r="L1804" s="79"/>
      <c r="M1804" s="91"/>
      <c r="N1804" s="89"/>
      <c r="O1804" s="89"/>
      <c r="P1804" s="24"/>
      <c r="Q1804" s="24"/>
      <c r="R1804" s="23"/>
      <c r="S1804" s="23"/>
      <c r="T1804" s="24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46"/>
      <c r="AG1804" s="23"/>
      <c r="AH1804" s="23"/>
    </row>
    <row r="1805" spans="1:34" s="156" customFormat="1" x14ac:dyDescent="0.35">
      <c r="A1805" s="23"/>
      <c r="B1805" s="23"/>
      <c r="C1805" s="23"/>
      <c r="D1805" s="23"/>
      <c r="E1805" s="23"/>
      <c r="F1805" s="23"/>
      <c r="G1805" s="23"/>
      <c r="H1805" s="23"/>
      <c r="I1805" s="23"/>
      <c r="J1805" s="24"/>
      <c r="K1805" s="24"/>
      <c r="L1805" s="79"/>
      <c r="M1805" s="91"/>
      <c r="N1805" s="89"/>
      <c r="O1805" s="89"/>
      <c r="P1805" s="24"/>
      <c r="Q1805" s="24"/>
      <c r="R1805" s="23"/>
      <c r="S1805" s="23"/>
      <c r="T1805" s="24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46"/>
      <c r="AG1805" s="23"/>
      <c r="AH1805" s="23"/>
    </row>
    <row r="1806" spans="1:34" s="156" customFormat="1" x14ac:dyDescent="0.35">
      <c r="A1806" s="23"/>
      <c r="B1806" s="23"/>
      <c r="C1806" s="23"/>
      <c r="D1806" s="23"/>
      <c r="E1806" s="23"/>
      <c r="F1806" s="23"/>
      <c r="G1806" s="23"/>
      <c r="H1806" s="23"/>
      <c r="I1806" s="23"/>
      <c r="J1806" s="24"/>
      <c r="K1806" s="24"/>
      <c r="L1806" s="79"/>
      <c r="M1806" s="91"/>
      <c r="N1806" s="89"/>
      <c r="O1806" s="89"/>
      <c r="P1806" s="24"/>
      <c r="Q1806" s="24"/>
      <c r="R1806" s="23"/>
      <c r="S1806" s="23"/>
      <c r="T1806" s="24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46"/>
      <c r="AG1806" s="23"/>
      <c r="AH1806" s="23"/>
    </row>
    <row r="1807" spans="1:34" s="156" customFormat="1" x14ac:dyDescent="0.35">
      <c r="A1807" s="23"/>
      <c r="B1807" s="23"/>
      <c r="C1807" s="23"/>
      <c r="D1807" s="23"/>
      <c r="E1807" s="23"/>
      <c r="F1807" s="23"/>
      <c r="G1807" s="23"/>
      <c r="H1807" s="23"/>
      <c r="I1807" s="23"/>
      <c r="J1807" s="24"/>
      <c r="K1807" s="24"/>
      <c r="L1807" s="79"/>
      <c r="M1807" s="91"/>
      <c r="N1807" s="89"/>
      <c r="O1807" s="89"/>
      <c r="P1807" s="24"/>
      <c r="Q1807" s="24"/>
      <c r="R1807" s="23"/>
      <c r="S1807" s="23"/>
      <c r="T1807" s="24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46"/>
      <c r="AG1807" s="23"/>
      <c r="AH1807" s="23"/>
    </row>
    <row r="1808" spans="1:34" s="156" customFormat="1" x14ac:dyDescent="0.35">
      <c r="A1808" s="23"/>
      <c r="B1808" s="23"/>
      <c r="C1808" s="23"/>
      <c r="D1808" s="23"/>
      <c r="E1808" s="23"/>
      <c r="F1808" s="23"/>
      <c r="G1808" s="23"/>
      <c r="H1808" s="23"/>
      <c r="I1808" s="23"/>
      <c r="J1808" s="24"/>
      <c r="K1808" s="24"/>
      <c r="L1808" s="79"/>
      <c r="M1808" s="91"/>
      <c r="N1808" s="89"/>
      <c r="O1808" s="89"/>
      <c r="P1808" s="24"/>
      <c r="Q1808" s="24"/>
      <c r="R1808" s="23"/>
      <c r="S1808" s="23"/>
      <c r="T1808" s="24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46"/>
      <c r="AG1808" s="23"/>
      <c r="AH1808" s="23"/>
    </row>
    <row r="1809" spans="1:34" s="156" customFormat="1" x14ac:dyDescent="0.35">
      <c r="A1809" s="23"/>
      <c r="B1809" s="23"/>
      <c r="C1809" s="23"/>
      <c r="D1809" s="23"/>
      <c r="E1809" s="23"/>
      <c r="F1809" s="23"/>
      <c r="G1809" s="23"/>
      <c r="H1809" s="23"/>
      <c r="I1809" s="23"/>
      <c r="J1809" s="24"/>
      <c r="K1809" s="24"/>
      <c r="L1809" s="79"/>
      <c r="M1809" s="91"/>
      <c r="N1809" s="89"/>
      <c r="O1809" s="89"/>
      <c r="P1809" s="24"/>
      <c r="Q1809" s="24"/>
      <c r="R1809" s="23"/>
      <c r="S1809" s="23"/>
      <c r="T1809" s="24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46"/>
      <c r="AG1809" s="23"/>
      <c r="AH1809" s="23"/>
    </row>
    <row r="1810" spans="1:34" s="156" customFormat="1" x14ac:dyDescent="0.35">
      <c r="A1810" s="23"/>
      <c r="B1810" s="23"/>
      <c r="C1810" s="23"/>
      <c r="D1810" s="23"/>
      <c r="E1810" s="23"/>
      <c r="F1810" s="23"/>
      <c r="G1810" s="23"/>
      <c r="H1810" s="23"/>
      <c r="I1810" s="23"/>
      <c r="J1810" s="24"/>
      <c r="K1810" s="24"/>
      <c r="L1810" s="79"/>
      <c r="M1810" s="91"/>
      <c r="N1810" s="89"/>
      <c r="O1810" s="89"/>
      <c r="P1810" s="24"/>
      <c r="Q1810" s="24"/>
      <c r="R1810" s="23"/>
      <c r="S1810" s="23"/>
      <c r="T1810" s="24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46"/>
      <c r="AG1810" s="23"/>
      <c r="AH1810" s="23"/>
    </row>
    <row r="1811" spans="1:34" s="156" customFormat="1" x14ac:dyDescent="0.35">
      <c r="A1811" s="23"/>
      <c r="B1811" s="23"/>
      <c r="C1811" s="23"/>
      <c r="D1811" s="23"/>
      <c r="E1811" s="23"/>
      <c r="F1811" s="23"/>
      <c r="G1811" s="23"/>
      <c r="H1811" s="23"/>
      <c r="I1811" s="23"/>
      <c r="J1811" s="24"/>
      <c r="K1811" s="24"/>
      <c r="L1811" s="79"/>
      <c r="M1811" s="91"/>
      <c r="N1811" s="89"/>
      <c r="O1811" s="89"/>
      <c r="P1811" s="24"/>
      <c r="Q1811" s="24"/>
      <c r="R1811" s="23"/>
      <c r="S1811" s="23"/>
      <c r="T1811" s="24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46"/>
      <c r="AG1811" s="23"/>
      <c r="AH1811" s="23"/>
    </row>
    <row r="1812" spans="1:34" s="156" customFormat="1" x14ac:dyDescent="0.35">
      <c r="A1812" s="23"/>
      <c r="B1812" s="23"/>
      <c r="C1812" s="23"/>
      <c r="D1812" s="23"/>
      <c r="E1812" s="23"/>
      <c r="F1812" s="23"/>
      <c r="G1812" s="23"/>
      <c r="H1812" s="23"/>
      <c r="I1812" s="23"/>
      <c r="J1812" s="24"/>
      <c r="K1812" s="24"/>
      <c r="L1812" s="79"/>
      <c r="M1812" s="91"/>
      <c r="N1812" s="89"/>
      <c r="O1812" s="89"/>
      <c r="P1812" s="24"/>
      <c r="Q1812" s="24"/>
      <c r="R1812" s="23"/>
      <c r="S1812" s="23"/>
      <c r="T1812" s="24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46"/>
      <c r="AG1812" s="23"/>
      <c r="AH1812" s="23"/>
    </row>
    <row r="1813" spans="1:34" s="156" customFormat="1" x14ac:dyDescent="0.35">
      <c r="A1813" s="23"/>
      <c r="B1813" s="23"/>
      <c r="C1813" s="23"/>
      <c r="D1813" s="23"/>
      <c r="E1813" s="23"/>
      <c r="F1813" s="23"/>
      <c r="G1813" s="23"/>
      <c r="H1813" s="23"/>
      <c r="I1813" s="23"/>
      <c r="J1813" s="24"/>
      <c r="K1813" s="24"/>
      <c r="L1813" s="79"/>
      <c r="M1813" s="91"/>
      <c r="N1813" s="89"/>
      <c r="O1813" s="89"/>
      <c r="P1813" s="24"/>
      <c r="Q1813" s="24"/>
      <c r="R1813" s="23"/>
      <c r="S1813" s="23"/>
      <c r="T1813" s="24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46"/>
      <c r="AG1813" s="23"/>
      <c r="AH1813" s="23"/>
    </row>
    <row r="1814" spans="1:34" s="156" customFormat="1" x14ac:dyDescent="0.35">
      <c r="A1814" s="23"/>
      <c r="B1814" s="23"/>
      <c r="C1814" s="23"/>
      <c r="D1814" s="23"/>
      <c r="E1814" s="23"/>
      <c r="F1814" s="23"/>
      <c r="G1814" s="23"/>
      <c r="H1814" s="23"/>
      <c r="I1814" s="23"/>
      <c r="J1814" s="24"/>
      <c r="K1814" s="24"/>
      <c r="L1814" s="79"/>
      <c r="M1814" s="91"/>
      <c r="N1814" s="89"/>
      <c r="O1814" s="89"/>
      <c r="P1814" s="24"/>
      <c r="Q1814" s="24"/>
      <c r="R1814" s="23"/>
      <c r="S1814" s="23"/>
      <c r="T1814" s="24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46"/>
      <c r="AG1814" s="23"/>
      <c r="AH1814" s="23"/>
    </row>
    <row r="1815" spans="1:34" s="156" customFormat="1" x14ac:dyDescent="0.35">
      <c r="A1815" s="23"/>
      <c r="B1815" s="23"/>
      <c r="C1815" s="23"/>
      <c r="D1815" s="23"/>
      <c r="E1815" s="23"/>
      <c r="F1815" s="23"/>
      <c r="G1815" s="23"/>
      <c r="H1815" s="23"/>
      <c r="I1815" s="23"/>
      <c r="J1815" s="24"/>
      <c r="K1815" s="24"/>
      <c r="L1815" s="79"/>
      <c r="M1815" s="91"/>
      <c r="N1815" s="89"/>
      <c r="O1815" s="89"/>
      <c r="P1815" s="24"/>
      <c r="Q1815" s="24"/>
      <c r="R1815" s="23"/>
      <c r="S1815" s="23"/>
      <c r="T1815" s="24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46"/>
      <c r="AG1815" s="23"/>
      <c r="AH1815" s="23"/>
    </row>
    <row r="1816" spans="1:34" s="156" customFormat="1" x14ac:dyDescent="0.35">
      <c r="A1816" s="23"/>
      <c r="B1816" s="23"/>
      <c r="C1816" s="23"/>
      <c r="D1816" s="23"/>
      <c r="E1816" s="23"/>
      <c r="F1816" s="23"/>
      <c r="G1816" s="23"/>
      <c r="H1816" s="23"/>
      <c r="I1816" s="23"/>
      <c r="J1816" s="24"/>
      <c r="K1816" s="24"/>
      <c r="L1816" s="79"/>
      <c r="M1816" s="91"/>
      <c r="N1816" s="89"/>
      <c r="O1816" s="89"/>
      <c r="P1816" s="24"/>
      <c r="Q1816" s="24"/>
      <c r="R1816" s="23"/>
      <c r="S1816" s="23"/>
      <c r="T1816" s="24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46"/>
      <c r="AG1816" s="23"/>
      <c r="AH1816" s="23"/>
    </row>
    <row r="1817" spans="1:34" s="156" customFormat="1" x14ac:dyDescent="0.35">
      <c r="A1817" s="23"/>
      <c r="B1817" s="23"/>
      <c r="C1817" s="23"/>
      <c r="D1817" s="23"/>
      <c r="E1817" s="23"/>
      <c r="F1817" s="23"/>
      <c r="G1817" s="23"/>
      <c r="H1817" s="23"/>
      <c r="I1817" s="23"/>
      <c r="J1817" s="24"/>
      <c r="K1817" s="24"/>
      <c r="L1817" s="79"/>
      <c r="M1817" s="91"/>
      <c r="N1817" s="89"/>
      <c r="O1817" s="89"/>
      <c r="P1817" s="24"/>
      <c r="Q1817" s="24"/>
      <c r="R1817" s="23"/>
      <c r="S1817" s="23"/>
      <c r="T1817" s="24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46"/>
      <c r="AG1817" s="23"/>
      <c r="AH1817" s="23"/>
    </row>
    <row r="1818" spans="1:34" s="156" customFormat="1" x14ac:dyDescent="0.35">
      <c r="A1818" s="23"/>
      <c r="B1818" s="23"/>
      <c r="C1818" s="23"/>
      <c r="D1818" s="23"/>
      <c r="E1818" s="23"/>
      <c r="F1818" s="23"/>
      <c r="G1818" s="23"/>
      <c r="H1818" s="23"/>
      <c r="I1818" s="23"/>
      <c r="J1818" s="24"/>
      <c r="K1818" s="24"/>
      <c r="L1818" s="79"/>
      <c r="M1818" s="91"/>
      <c r="N1818" s="89"/>
      <c r="O1818" s="89"/>
      <c r="P1818" s="24"/>
      <c r="Q1818" s="24"/>
      <c r="R1818" s="23"/>
      <c r="S1818" s="23"/>
      <c r="T1818" s="24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46"/>
      <c r="AG1818" s="23"/>
      <c r="AH1818" s="23"/>
    </row>
    <row r="1819" spans="1:34" s="156" customFormat="1" x14ac:dyDescent="0.35">
      <c r="A1819" s="23"/>
      <c r="B1819" s="23"/>
      <c r="C1819" s="23"/>
      <c r="D1819" s="23"/>
      <c r="E1819" s="23"/>
      <c r="F1819" s="23"/>
      <c r="G1819" s="23"/>
      <c r="H1819" s="23"/>
      <c r="I1819" s="23"/>
      <c r="J1819" s="24"/>
      <c r="K1819" s="24"/>
      <c r="L1819" s="79"/>
      <c r="M1819" s="91"/>
      <c r="N1819" s="89"/>
      <c r="O1819" s="89"/>
      <c r="P1819" s="24"/>
      <c r="Q1819" s="24"/>
      <c r="R1819" s="23"/>
      <c r="S1819" s="23"/>
      <c r="T1819" s="24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46"/>
      <c r="AG1819" s="23"/>
      <c r="AH1819" s="23"/>
    </row>
    <row r="1820" spans="1:34" s="156" customFormat="1" x14ac:dyDescent="0.35">
      <c r="A1820" s="23"/>
      <c r="B1820" s="23"/>
      <c r="C1820" s="23"/>
      <c r="D1820" s="23"/>
      <c r="E1820" s="23"/>
      <c r="F1820" s="23"/>
      <c r="G1820" s="23"/>
      <c r="H1820" s="23"/>
      <c r="I1820" s="23"/>
      <c r="J1820" s="24"/>
      <c r="K1820" s="24"/>
      <c r="L1820" s="79"/>
      <c r="M1820" s="91"/>
      <c r="N1820" s="89"/>
      <c r="O1820" s="89"/>
      <c r="P1820" s="24"/>
      <c r="Q1820" s="24"/>
      <c r="R1820" s="23"/>
      <c r="S1820" s="23"/>
      <c r="T1820" s="24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46"/>
      <c r="AG1820" s="23"/>
      <c r="AH1820" s="23"/>
    </row>
    <row r="1821" spans="1:34" s="156" customFormat="1" x14ac:dyDescent="0.35">
      <c r="A1821" s="23"/>
      <c r="B1821" s="23"/>
      <c r="C1821" s="23"/>
      <c r="D1821" s="23"/>
      <c r="E1821" s="23"/>
      <c r="F1821" s="23"/>
      <c r="G1821" s="23"/>
      <c r="H1821" s="23"/>
      <c r="I1821" s="23"/>
      <c r="J1821" s="24"/>
      <c r="K1821" s="24"/>
      <c r="L1821" s="79"/>
      <c r="M1821" s="91"/>
      <c r="N1821" s="89"/>
      <c r="O1821" s="89"/>
      <c r="P1821" s="24"/>
      <c r="Q1821" s="24"/>
      <c r="R1821" s="23"/>
      <c r="S1821" s="23"/>
      <c r="T1821" s="24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46"/>
      <c r="AG1821" s="23"/>
      <c r="AH1821" s="23"/>
    </row>
    <row r="1822" spans="1:34" s="156" customFormat="1" x14ac:dyDescent="0.35">
      <c r="A1822" s="23"/>
      <c r="B1822" s="23"/>
      <c r="C1822" s="23"/>
      <c r="D1822" s="23"/>
      <c r="E1822" s="23"/>
      <c r="F1822" s="23"/>
      <c r="G1822" s="23"/>
      <c r="H1822" s="23"/>
      <c r="I1822" s="23"/>
      <c r="J1822" s="24"/>
      <c r="K1822" s="24"/>
      <c r="L1822" s="79"/>
      <c r="M1822" s="91"/>
      <c r="N1822" s="89"/>
      <c r="O1822" s="89"/>
      <c r="P1822" s="24"/>
      <c r="Q1822" s="24"/>
      <c r="R1822" s="23"/>
      <c r="S1822" s="23"/>
      <c r="T1822" s="24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46"/>
      <c r="AG1822" s="23"/>
      <c r="AH1822" s="23"/>
    </row>
    <row r="1823" spans="1:34" s="156" customFormat="1" x14ac:dyDescent="0.35">
      <c r="A1823" s="23"/>
      <c r="B1823" s="23"/>
      <c r="C1823" s="23"/>
      <c r="D1823" s="23"/>
      <c r="E1823" s="23"/>
      <c r="F1823" s="23"/>
      <c r="G1823" s="23"/>
      <c r="H1823" s="23"/>
      <c r="I1823" s="23"/>
      <c r="J1823" s="24"/>
      <c r="K1823" s="24"/>
      <c r="L1823" s="79"/>
      <c r="M1823" s="91"/>
      <c r="N1823" s="89"/>
      <c r="O1823" s="89"/>
      <c r="P1823" s="24"/>
      <c r="Q1823" s="24"/>
      <c r="R1823" s="23"/>
      <c r="S1823" s="23"/>
      <c r="T1823" s="24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46"/>
      <c r="AG1823" s="23"/>
      <c r="AH1823" s="23"/>
    </row>
    <row r="1824" spans="1:34" s="156" customFormat="1" x14ac:dyDescent="0.35">
      <c r="A1824" s="23"/>
      <c r="B1824" s="23"/>
      <c r="C1824" s="23"/>
      <c r="D1824" s="23"/>
      <c r="E1824" s="23"/>
      <c r="F1824" s="23"/>
      <c r="G1824" s="23"/>
      <c r="H1824" s="23"/>
      <c r="I1824" s="23"/>
      <c r="J1824" s="24"/>
      <c r="K1824" s="24"/>
      <c r="L1824" s="79"/>
      <c r="M1824" s="91"/>
      <c r="N1824" s="89"/>
      <c r="O1824" s="89"/>
      <c r="P1824" s="24"/>
      <c r="Q1824" s="24"/>
      <c r="R1824" s="23"/>
      <c r="S1824" s="23"/>
      <c r="T1824" s="24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46"/>
      <c r="AG1824" s="23"/>
      <c r="AH1824" s="23"/>
    </row>
    <row r="1825" spans="1:34" s="156" customFormat="1" x14ac:dyDescent="0.35">
      <c r="A1825" s="23"/>
      <c r="B1825" s="23"/>
      <c r="C1825" s="23"/>
      <c r="D1825" s="23"/>
      <c r="E1825" s="23"/>
      <c r="F1825" s="23"/>
      <c r="G1825" s="23"/>
      <c r="H1825" s="23"/>
      <c r="I1825" s="23"/>
      <c r="J1825" s="24"/>
      <c r="K1825" s="24"/>
      <c r="L1825" s="79"/>
      <c r="M1825" s="91"/>
      <c r="N1825" s="89"/>
      <c r="O1825" s="89"/>
      <c r="P1825" s="24"/>
      <c r="Q1825" s="24"/>
      <c r="R1825" s="23"/>
      <c r="S1825" s="23"/>
      <c r="T1825" s="24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46"/>
      <c r="AG1825" s="23"/>
      <c r="AH1825" s="23"/>
    </row>
    <row r="1826" spans="1:34" s="156" customFormat="1" x14ac:dyDescent="0.35">
      <c r="A1826" s="23"/>
      <c r="B1826" s="23"/>
      <c r="C1826" s="23"/>
      <c r="D1826" s="23"/>
      <c r="E1826" s="23"/>
      <c r="F1826" s="23"/>
      <c r="G1826" s="23"/>
      <c r="H1826" s="23"/>
      <c r="I1826" s="23"/>
      <c r="J1826" s="24"/>
      <c r="K1826" s="24"/>
      <c r="L1826" s="79"/>
      <c r="M1826" s="91"/>
      <c r="N1826" s="89"/>
      <c r="O1826" s="89"/>
      <c r="P1826" s="24"/>
      <c r="Q1826" s="24"/>
      <c r="R1826" s="23"/>
      <c r="S1826" s="23"/>
      <c r="T1826" s="24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46"/>
      <c r="AG1826" s="23"/>
      <c r="AH1826" s="23"/>
    </row>
    <row r="1827" spans="1:34" s="156" customFormat="1" x14ac:dyDescent="0.35">
      <c r="A1827" s="23"/>
      <c r="B1827" s="23"/>
      <c r="C1827" s="23"/>
      <c r="D1827" s="23"/>
      <c r="E1827" s="23"/>
      <c r="F1827" s="23"/>
      <c r="G1827" s="23"/>
      <c r="H1827" s="23"/>
      <c r="I1827" s="23"/>
      <c r="J1827" s="24"/>
      <c r="K1827" s="24"/>
      <c r="L1827" s="79"/>
      <c r="M1827" s="91"/>
      <c r="N1827" s="89"/>
      <c r="O1827" s="89"/>
      <c r="P1827" s="24"/>
      <c r="Q1827" s="24"/>
      <c r="R1827" s="23"/>
      <c r="S1827" s="23"/>
      <c r="T1827" s="24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46"/>
      <c r="AG1827" s="23"/>
      <c r="AH1827" s="23"/>
    </row>
    <row r="1828" spans="1:34" s="156" customFormat="1" x14ac:dyDescent="0.35">
      <c r="A1828" s="23"/>
      <c r="B1828" s="23"/>
      <c r="C1828" s="23"/>
      <c r="D1828" s="23"/>
      <c r="E1828" s="23"/>
      <c r="F1828" s="23"/>
      <c r="G1828" s="23"/>
      <c r="H1828" s="23"/>
      <c r="I1828" s="23"/>
      <c r="J1828" s="24"/>
      <c r="K1828" s="24"/>
      <c r="L1828" s="79"/>
      <c r="M1828" s="91"/>
      <c r="N1828" s="89"/>
      <c r="O1828" s="89"/>
      <c r="P1828" s="24"/>
      <c r="Q1828" s="24"/>
      <c r="R1828" s="23"/>
      <c r="S1828" s="23"/>
      <c r="T1828" s="24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46"/>
      <c r="AG1828" s="23"/>
      <c r="AH1828" s="23"/>
    </row>
    <row r="1829" spans="1:34" s="156" customFormat="1" x14ac:dyDescent="0.35">
      <c r="A1829" s="23"/>
      <c r="B1829" s="23"/>
      <c r="C1829" s="23"/>
      <c r="D1829" s="23"/>
      <c r="E1829" s="23"/>
      <c r="F1829" s="23"/>
      <c r="G1829" s="23"/>
      <c r="H1829" s="23"/>
      <c r="I1829" s="23"/>
      <c r="J1829" s="24"/>
      <c r="K1829" s="24"/>
      <c r="L1829" s="79"/>
      <c r="M1829" s="91"/>
      <c r="N1829" s="89"/>
      <c r="O1829" s="89"/>
      <c r="P1829" s="24"/>
      <c r="Q1829" s="24"/>
      <c r="R1829" s="23"/>
      <c r="S1829" s="23"/>
      <c r="T1829" s="24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46"/>
      <c r="AG1829" s="23"/>
      <c r="AH1829" s="23"/>
    </row>
    <row r="1830" spans="1:34" s="156" customFormat="1" x14ac:dyDescent="0.35">
      <c r="A1830" s="23"/>
      <c r="B1830" s="23"/>
      <c r="C1830" s="23"/>
      <c r="D1830" s="23"/>
      <c r="E1830" s="23"/>
      <c r="F1830" s="23"/>
      <c r="G1830" s="23"/>
      <c r="H1830" s="23"/>
      <c r="I1830" s="23"/>
      <c r="J1830" s="24"/>
      <c r="K1830" s="24"/>
      <c r="L1830" s="79"/>
      <c r="M1830" s="91"/>
      <c r="N1830" s="89"/>
      <c r="O1830" s="89"/>
      <c r="P1830" s="24"/>
      <c r="Q1830" s="24"/>
      <c r="R1830" s="23"/>
      <c r="S1830" s="23"/>
      <c r="T1830" s="24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46"/>
      <c r="AG1830" s="23"/>
      <c r="AH1830" s="23"/>
    </row>
    <row r="1831" spans="1:34" s="156" customFormat="1" x14ac:dyDescent="0.35">
      <c r="A1831" s="23"/>
      <c r="B1831" s="23"/>
      <c r="C1831" s="23"/>
      <c r="D1831" s="23"/>
      <c r="E1831" s="23"/>
      <c r="F1831" s="23"/>
      <c r="G1831" s="23"/>
      <c r="H1831" s="23"/>
      <c r="I1831" s="23"/>
      <c r="J1831" s="24"/>
      <c r="K1831" s="24"/>
      <c r="L1831" s="79"/>
      <c r="M1831" s="91"/>
      <c r="N1831" s="89"/>
      <c r="O1831" s="89"/>
      <c r="P1831" s="24"/>
      <c r="Q1831" s="24"/>
      <c r="R1831" s="23"/>
      <c r="S1831" s="23"/>
      <c r="T1831" s="24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46"/>
      <c r="AG1831" s="23"/>
      <c r="AH1831" s="23"/>
    </row>
    <row r="1832" spans="1:34" s="156" customFormat="1" x14ac:dyDescent="0.35">
      <c r="A1832" s="23"/>
      <c r="B1832" s="23"/>
      <c r="C1832" s="23"/>
      <c r="D1832" s="23"/>
      <c r="E1832" s="23"/>
      <c r="F1832" s="23"/>
      <c r="G1832" s="23"/>
      <c r="H1832" s="23"/>
      <c r="I1832" s="23"/>
      <c r="J1832" s="24"/>
      <c r="K1832" s="24"/>
      <c r="L1832" s="79"/>
      <c r="M1832" s="91"/>
      <c r="N1832" s="89"/>
      <c r="O1832" s="89"/>
      <c r="P1832" s="24"/>
      <c r="Q1832" s="24"/>
      <c r="R1832" s="23"/>
      <c r="S1832" s="23"/>
      <c r="T1832" s="24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46"/>
      <c r="AG1832" s="23"/>
      <c r="AH1832" s="23"/>
    </row>
    <row r="1833" spans="1:34" s="156" customFormat="1" x14ac:dyDescent="0.35">
      <c r="A1833" s="23"/>
      <c r="B1833" s="23"/>
      <c r="C1833" s="23"/>
      <c r="D1833" s="23"/>
      <c r="E1833" s="23"/>
      <c r="F1833" s="23"/>
      <c r="G1833" s="23"/>
      <c r="H1833" s="23"/>
      <c r="I1833" s="23"/>
      <c r="J1833" s="24"/>
      <c r="K1833" s="24"/>
      <c r="L1833" s="79"/>
      <c r="M1833" s="91"/>
      <c r="N1833" s="89"/>
      <c r="O1833" s="89"/>
      <c r="P1833" s="24"/>
      <c r="Q1833" s="24"/>
      <c r="R1833" s="23"/>
      <c r="S1833" s="23"/>
      <c r="T1833" s="24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46"/>
      <c r="AG1833" s="23"/>
      <c r="AH1833" s="23"/>
    </row>
    <row r="1834" spans="1:34" s="156" customFormat="1" x14ac:dyDescent="0.35">
      <c r="A1834" s="23"/>
      <c r="B1834" s="23"/>
      <c r="C1834" s="23"/>
      <c r="D1834" s="23"/>
      <c r="E1834" s="23"/>
      <c r="F1834" s="23"/>
      <c r="G1834" s="23"/>
      <c r="H1834" s="23"/>
      <c r="I1834" s="23"/>
      <c r="J1834" s="24"/>
      <c r="K1834" s="24"/>
      <c r="L1834" s="79"/>
      <c r="M1834" s="91"/>
      <c r="N1834" s="89"/>
      <c r="O1834" s="89"/>
      <c r="P1834" s="24"/>
      <c r="Q1834" s="24"/>
      <c r="R1834" s="23"/>
      <c r="S1834" s="23"/>
      <c r="T1834" s="24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46"/>
      <c r="AG1834" s="23"/>
      <c r="AH1834" s="23"/>
    </row>
    <row r="1835" spans="1:34" s="156" customFormat="1" x14ac:dyDescent="0.35">
      <c r="A1835" s="23"/>
      <c r="B1835" s="23"/>
      <c r="C1835" s="23"/>
      <c r="D1835" s="23"/>
      <c r="E1835" s="23"/>
      <c r="F1835" s="23"/>
      <c r="G1835" s="23"/>
      <c r="H1835" s="23"/>
      <c r="I1835" s="23"/>
      <c r="J1835" s="24"/>
      <c r="K1835" s="24"/>
      <c r="L1835" s="79"/>
      <c r="M1835" s="91"/>
      <c r="N1835" s="89"/>
      <c r="O1835" s="89"/>
      <c r="P1835" s="24"/>
      <c r="Q1835" s="24"/>
      <c r="R1835" s="23"/>
      <c r="S1835" s="23"/>
      <c r="T1835" s="24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46"/>
      <c r="AG1835" s="23"/>
      <c r="AH1835" s="23"/>
    </row>
    <row r="1836" spans="1:34" s="156" customFormat="1" x14ac:dyDescent="0.35">
      <c r="A1836" s="23"/>
      <c r="B1836" s="23"/>
      <c r="C1836" s="23"/>
      <c r="D1836" s="23"/>
      <c r="E1836" s="23"/>
      <c r="F1836" s="23"/>
      <c r="G1836" s="23"/>
      <c r="H1836" s="23"/>
      <c r="I1836" s="23"/>
      <c r="J1836" s="24"/>
      <c r="K1836" s="24"/>
      <c r="L1836" s="79"/>
      <c r="M1836" s="91"/>
      <c r="N1836" s="89"/>
      <c r="O1836" s="89"/>
      <c r="P1836" s="24"/>
      <c r="Q1836" s="24"/>
      <c r="R1836" s="23"/>
      <c r="S1836" s="23"/>
      <c r="T1836" s="24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46"/>
      <c r="AG1836" s="23"/>
      <c r="AH1836" s="23"/>
    </row>
    <row r="1837" spans="1:34" s="156" customFormat="1" x14ac:dyDescent="0.35">
      <c r="A1837" s="23"/>
      <c r="B1837" s="23"/>
      <c r="C1837" s="23"/>
      <c r="D1837" s="23"/>
      <c r="E1837" s="23"/>
      <c r="F1837" s="23"/>
      <c r="G1837" s="23"/>
      <c r="H1837" s="23"/>
      <c r="I1837" s="23"/>
      <c r="J1837" s="24"/>
      <c r="K1837" s="24"/>
      <c r="L1837" s="79"/>
      <c r="M1837" s="91"/>
      <c r="N1837" s="89"/>
      <c r="O1837" s="89"/>
      <c r="P1837" s="24"/>
      <c r="Q1837" s="24"/>
      <c r="R1837" s="23"/>
      <c r="S1837" s="23"/>
      <c r="T1837" s="24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46"/>
      <c r="AG1837" s="23"/>
      <c r="AH1837" s="23"/>
    </row>
    <row r="1838" spans="1:34" s="156" customFormat="1" x14ac:dyDescent="0.35">
      <c r="A1838" s="23"/>
      <c r="B1838" s="23"/>
      <c r="C1838" s="23"/>
      <c r="D1838" s="23"/>
      <c r="E1838" s="23"/>
      <c r="F1838" s="23"/>
      <c r="G1838" s="23"/>
      <c r="H1838" s="23"/>
      <c r="I1838" s="23"/>
      <c r="J1838" s="24"/>
      <c r="K1838" s="24"/>
      <c r="L1838" s="79"/>
      <c r="M1838" s="91"/>
      <c r="N1838" s="89"/>
      <c r="O1838" s="89"/>
      <c r="P1838" s="24"/>
      <c r="Q1838" s="24"/>
      <c r="R1838" s="23"/>
      <c r="S1838" s="23"/>
      <c r="T1838" s="24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46"/>
      <c r="AG1838" s="23"/>
      <c r="AH1838" s="23"/>
    </row>
    <row r="1839" spans="1:34" s="156" customFormat="1" x14ac:dyDescent="0.35">
      <c r="A1839" s="23"/>
      <c r="B1839" s="23"/>
      <c r="C1839" s="23"/>
      <c r="D1839" s="23"/>
      <c r="E1839" s="23"/>
      <c r="F1839" s="23"/>
      <c r="G1839" s="23"/>
      <c r="H1839" s="23"/>
      <c r="I1839" s="23"/>
      <c r="J1839" s="24"/>
      <c r="K1839" s="24"/>
      <c r="L1839" s="79"/>
      <c r="M1839" s="91"/>
      <c r="N1839" s="89"/>
      <c r="O1839" s="89"/>
      <c r="P1839" s="24"/>
      <c r="Q1839" s="24"/>
      <c r="R1839" s="23"/>
      <c r="S1839" s="23"/>
      <c r="T1839" s="24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46"/>
      <c r="AG1839" s="23"/>
      <c r="AH1839" s="23"/>
    </row>
    <row r="1840" spans="1:34" s="156" customFormat="1" x14ac:dyDescent="0.35">
      <c r="A1840" s="23"/>
      <c r="B1840" s="23"/>
      <c r="C1840" s="23"/>
      <c r="D1840" s="23"/>
      <c r="E1840" s="23"/>
      <c r="F1840" s="23"/>
      <c r="G1840" s="23"/>
      <c r="H1840" s="23"/>
      <c r="I1840" s="23"/>
      <c r="J1840" s="24"/>
      <c r="K1840" s="24"/>
      <c r="L1840" s="79"/>
      <c r="M1840" s="91"/>
      <c r="N1840" s="89"/>
      <c r="O1840" s="89"/>
      <c r="P1840" s="24"/>
      <c r="Q1840" s="24"/>
      <c r="R1840" s="23"/>
      <c r="S1840" s="23"/>
      <c r="T1840" s="24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46"/>
      <c r="AG1840" s="23"/>
      <c r="AH1840" s="23"/>
    </row>
    <row r="1841" spans="1:34" s="156" customFormat="1" x14ac:dyDescent="0.35">
      <c r="A1841" s="23"/>
      <c r="B1841" s="23"/>
      <c r="C1841" s="23"/>
      <c r="D1841" s="23"/>
      <c r="E1841" s="23"/>
      <c r="F1841" s="23"/>
      <c r="G1841" s="23"/>
      <c r="H1841" s="23"/>
      <c r="I1841" s="23"/>
      <c r="J1841" s="24"/>
      <c r="K1841" s="24"/>
      <c r="L1841" s="79"/>
      <c r="M1841" s="91"/>
      <c r="N1841" s="89"/>
      <c r="O1841" s="89"/>
      <c r="P1841" s="24"/>
      <c r="Q1841" s="24"/>
      <c r="R1841" s="23"/>
      <c r="S1841" s="23"/>
      <c r="T1841" s="24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46"/>
      <c r="AG1841" s="23"/>
      <c r="AH1841" s="23"/>
    </row>
    <row r="1842" spans="1:34" s="156" customFormat="1" x14ac:dyDescent="0.35">
      <c r="A1842" s="23"/>
      <c r="B1842" s="23"/>
      <c r="C1842" s="23"/>
      <c r="D1842" s="23"/>
      <c r="E1842" s="23"/>
      <c r="F1842" s="23"/>
      <c r="G1842" s="23"/>
      <c r="H1842" s="23"/>
      <c r="I1842" s="23"/>
      <c r="J1842" s="24"/>
      <c r="K1842" s="24"/>
      <c r="L1842" s="79"/>
      <c r="M1842" s="91"/>
      <c r="N1842" s="89"/>
      <c r="O1842" s="89"/>
      <c r="P1842" s="24"/>
      <c r="Q1842" s="24"/>
      <c r="R1842" s="23"/>
      <c r="S1842" s="23"/>
      <c r="T1842" s="24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46"/>
      <c r="AG1842" s="23"/>
      <c r="AH1842" s="23"/>
    </row>
    <row r="1843" spans="1:34" s="156" customFormat="1" x14ac:dyDescent="0.35">
      <c r="A1843" s="23"/>
      <c r="B1843" s="23"/>
      <c r="C1843" s="23"/>
      <c r="D1843" s="23"/>
      <c r="E1843" s="23"/>
      <c r="F1843" s="23"/>
      <c r="G1843" s="23"/>
      <c r="H1843" s="23"/>
      <c r="I1843" s="23"/>
      <c r="J1843" s="24"/>
      <c r="K1843" s="24"/>
      <c r="L1843" s="79"/>
      <c r="M1843" s="91"/>
      <c r="N1843" s="89"/>
      <c r="O1843" s="89"/>
      <c r="P1843" s="24"/>
      <c r="Q1843" s="24"/>
      <c r="R1843" s="23"/>
      <c r="S1843" s="23"/>
      <c r="T1843" s="24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46"/>
      <c r="AG1843" s="23"/>
      <c r="AH1843" s="23"/>
    </row>
    <row r="1844" spans="1:34" s="156" customFormat="1" x14ac:dyDescent="0.35">
      <c r="A1844" s="23"/>
      <c r="B1844" s="23"/>
      <c r="C1844" s="23"/>
      <c r="D1844" s="23"/>
      <c r="E1844" s="23"/>
      <c r="F1844" s="23"/>
      <c r="G1844" s="23"/>
      <c r="H1844" s="23"/>
      <c r="I1844" s="23"/>
      <c r="J1844" s="24"/>
      <c r="K1844" s="24"/>
      <c r="L1844" s="79"/>
      <c r="M1844" s="91"/>
      <c r="N1844" s="89"/>
      <c r="O1844" s="89"/>
      <c r="P1844" s="24"/>
      <c r="Q1844" s="24"/>
      <c r="R1844" s="23"/>
      <c r="S1844" s="23"/>
      <c r="T1844" s="24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46"/>
      <c r="AG1844" s="23"/>
      <c r="AH1844" s="23"/>
    </row>
    <row r="1845" spans="1:34" s="156" customFormat="1" x14ac:dyDescent="0.35">
      <c r="A1845" s="23"/>
      <c r="B1845" s="23"/>
      <c r="C1845" s="23"/>
      <c r="D1845" s="23"/>
      <c r="E1845" s="23"/>
      <c r="F1845" s="23"/>
      <c r="G1845" s="23"/>
      <c r="H1845" s="23"/>
      <c r="I1845" s="23"/>
      <c r="J1845" s="24"/>
      <c r="K1845" s="24"/>
      <c r="L1845" s="79"/>
      <c r="M1845" s="91"/>
      <c r="N1845" s="89"/>
      <c r="O1845" s="89"/>
      <c r="P1845" s="24"/>
      <c r="Q1845" s="24"/>
      <c r="R1845" s="23"/>
      <c r="S1845" s="23"/>
      <c r="T1845" s="24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46"/>
      <c r="AG1845" s="23"/>
      <c r="AH1845" s="23"/>
    </row>
    <row r="1846" spans="1:34" s="156" customFormat="1" x14ac:dyDescent="0.35">
      <c r="A1846" s="23"/>
      <c r="B1846" s="23"/>
      <c r="C1846" s="23"/>
      <c r="D1846" s="23"/>
      <c r="E1846" s="23"/>
      <c r="F1846" s="23"/>
      <c r="G1846" s="23"/>
      <c r="H1846" s="23"/>
      <c r="I1846" s="23"/>
      <c r="J1846" s="24"/>
      <c r="K1846" s="24"/>
      <c r="L1846" s="79"/>
      <c r="M1846" s="91"/>
      <c r="N1846" s="89"/>
      <c r="O1846" s="89"/>
      <c r="P1846" s="24"/>
      <c r="Q1846" s="24"/>
      <c r="R1846" s="23"/>
      <c r="S1846" s="23"/>
      <c r="T1846" s="24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46"/>
      <c r="AG1846" s="23"/>
      <c r="AH1846" s="23"/>
    </row>
    <row r="1847" spans="1:34" s="156" customFormat="1" x14ac:dyDescent="0.35">
      <c r="A1847" s="23"/>
      <c r="B1847" s="23"/>
      <c r="C1847" s="23"/>
      <c r="D1847" s="23"/>
      <c r="E1847" s="23"/>
      <c r="F1847" s="23"/>
      <c r="G1847" s="23"/>
      <c r="H1847" s="23"/>
      <c r="I1847" s="23"/>
      <c r="J1847" s="24"/>
      <c r="K1847" s="24"/>
      <c r="L1847" s="79"/>
      <c r="M1847" s="91"/>
      <c r="N1847" s="89"/>
      <c r="O1847" s="89"/>
      <c r="P1847" s="24"/>
      <c r="Q1847" s="24"/>
      <c r="R1847" s="23"/>
      <c r="S1847" s="23"/>
      <c r="T1847" s="24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46"/>
      <c r="AG1847" s="23"/>
      <c r="AH1847" s="23"/>
    </row>
    <row r="1848" spans="1:34" s="156" customFormat="1" x14ac:dyDescent="0.35">
      <c r="A1848" s="23"/>
      <c r="B1848" s="23"/>
      <c r="C1848" s="23"/>
      <c r="D1848" s="23"/>
      <c r="E1848" s="23"/>
      <c r="F1848" s="23"/>
      <c r="G1848" s="23"/>
      <c r="H1848" s="23"/>
      <c r="I1848" s="23"/>
      <c r="J1848" s="24"/>
      <c r="K1848" s="24"/>
      <c r="L1848" s="79"/>
      <c r="M1848" s="91"/>
      <c r="N1848" s="89"/>
      <c r="O1848" s="89"/>
      <c r="P1848" s="24"/>
      <c r="Q1848" s="24"/>
      <c r="R1848" s="23"/>
      <c r="S1848" s="23"/>
      <c r="T1848" s="24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46"/>
      <c r="AG1848" s="23"/>
      <c r="AH1848" s="23"/>
    </row>
    <row r="1849" spans="1:34" s="156" customFormat="1" x14ac:dyDescent="0.35">
      <c r="A1849" s="23"/>
      <c r="B1849" s="23"/>
      <c r="C1849" s="23"/>
      <c r="D1849" s="23"/>
      <c r="E1849" s="23"/>
      <c r="F1849" s="23"/>
      <c r="G1849" s="23"/>
      <c r="H1849" s="23"/>
      <c r="I1849" s="23"/>
      <c r="J1849" s="24"/>
      <c r="K1849" s="24"/>
      <c r="L1849" s="79"/>
      <c r="M1849" s="91"/>
      <c r="N1849" s="89"/>
      <c r="O1849" s="89"/>
      <c r="P1849" s="24"/>
      <c r="Q1849" s="24"/>
      <c r="R1849" s="23"/>
      <c r="S1849" s="23"/>
      <c r="T1849" s="24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46"/>
      <c r="AG1849" s="23"/>
      <c r="AH1849" s="23"/>
    </row>
    <row r="1850" spans="1:34" s="156" customFormat="1" x14ac:dyDescent="0.35">
      <c r="A1850" s="23"/>
      <c r="B1850" s="23"/>
      <c r="C1850" s="23"/>
      <c r="D1850" s="23"/>
      <c r="E1850" s="23"/>
      <c r="F1850" s="23"/>
      <c r="G1850" s="23"/>
      <c r="H1850" s="23"/>
      <c r="I1850" s="23"/>
      <c r="J1850" s="24"/>
      <c r="K1850" s="24"/>
      <c r="L1850" s="79"/>
      <c r="M1850" s="91"/>
      <c r="N1850" s="89"/>
      <c r="O1850" s="89"/>
      <c r="P1850" s="24"/>
      <c r="Q1850" s="24"/>
      <c r="R1850" s="23"/>
      <c r="S1850" s="23"/>
      <c r="T1850" s="24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46"/>
      <c r="AG1850" s="23"/>
      <c r="AH1850" s="23"/>
    </row>
    <row r="1851" spans="1:34" s="156" customFormat="1" x14ac:dyDescent="0.35">
      <c r="A1851" s="23"/>
      <c r="B1851" s="23"/>
      <c r="C1851" s="23"/>
      <c r="D1851" s="23"/>
      <c r="E1851" s="23"/>
      <c r="F1851" s="23"/>
      <c r="G1851" s="23"/>
      <c r="H1851" s="23"/>
      <c r="I1851" s="23"/>
      <c r="J1851" s="24"/>
      <c r="K1851" s="24"/>
      <c r="L1851" s="79"/>
      <c r="M1851" s="91"/>
      <c r="N1851" s="89"/>
      <c r="O1851" s="89"/>
      <c r="P1851" s="24"/>
      <c r="Q1851" s="24"/>
      <c r="R1851" s="23"/>
      <c r="S1851" s="23"/>
      <c r="T1851" s="24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46"/>
      <c r="AG1851" s="23"/>
      <c r="AH1851" s="23"/>
    </row>
    <row r="1852" spans="1:34" s="156" customFormat="1" x14ac:dyDescent="0.35">
      <c r="A1852" s="23"/>
      <c r="B1852" s="23"/>
      <c r="C1852" s="23"/>
      <c r="D1852" s="23"/>
      <c r="E1852" s="23"/>
      <c r="F1852" s="23"/>
      <c r="G1852" s="23"/>
      <c r="H1852" s="23"/>
      <c r="I1852" s="23"/>
      <c r="J1852" s="24"/>
      <c r="K1852" s="24"/>
      <c r="L1852" s="79"/>
      <c r="M1852" s="91"/>
      <c r="N1852" s="89"/>
      <c r="O1852" s="89"/>
      <c r="P1852" s="24"/>
      <c r="Q1852" s="24"/>
      <c r="R1852" s="23"/>
      <c r="S1852" s="23"/>
      <c r="T1852" s="24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46"/>
      <c r="AG1852" s="23"/>
      <c r="AH1852" s="23"/>
    </row>
    <row r="1853" spans="1:34" s="156" customFormat="1" x14ac:dyDescent="0.35">
      <c r="A1853" s="23"/>
      <c r="B1853" s="23"/>
      <c r="C1853" s="23"/>
      <c r="D1853" s="23"/>
      <c r="E1853" s="23"/>
      <c r="F1853" s="23"/>
      <c r="G1853" s="23"/>
      <c r="H1853" s="23"/>
      <c r="I1853" s="23"/>
      <c r="J1853" s="24"/>
      <c r="K1853" s="24"/>
      <c r="L1853" s="79"/>
      <c r="M1853" s="91"/>
      <c r="N1853" s="89"/>
      <c r="O1853" s="89"/>
      <c r="P1853" s="24"/>
      <c r="Q1853" s="24"/>
      <c r="R1853" s="23"/>
      <c r="S1853" s="23"/>
      <c r="T1853" s="24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46"/>
      <c r="AG1853" s="23"/>
      <c r="AH1853" s="23"/>
    </row>
    <row r="1854" spans="1:34" s="156" customFormat="1" x14ac:dyDescent="0.35">
      <c r="A1854" s="23"/>
      <c r="B1854" s="23"/>
      <c r="C1854" s="23"/>
      <c r="D1854" s="23"/>
      <c r="E1854" s="23"/>
      <c r="F1854" s="23"/>
      <c r="G1854" s="23"/>
      <c r="H1854" s="23"/>
      <c r="I1854" s="23"/>
      <c r="J1854" s="24"/>
      <c r="K1854" s="24"/>
      <c r="L1854" s="79"/>
      <c r="M1854" s="91"/>
      <c r="N1854" s="89"/>
      <c r="O1854" s="89"/>
      <c r="P1854" s="24"/>
      <c r="Q1854" s="24"/>
      <c r="R1854" s="23"/>
      <c r="S1854" s="23"/>
      <c r="T1854" s="24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46"/>
      <c r="AG1854" s="23"/>
      <c r="AH1854" s="23"/>
    </row>
    <row r="1855" spans="1:34" s="156" customFormat="1" x14ac:dyDescent="0.35">
      <c r="A1855" s="23"/>
      <c r="B1855" s="23"/>
      <c r="C1855" s="23"/>
      <c r="D1855" s="23"/>
      <c r="E1855" s="23"/>
      <c r="F1855" s="23"/>
      <c r="G1855" s="23"/>
      <c r="H1855" s="23"/>
      <c r="I1855" s="23"/>
      <c r="J1855" s="24"/>
      <c r="K1855" s="24"/>
      <c r="L1855" s="79"/>
      <c r="M1855" s="91"/>
      <c r="N1855" s="89"/>
      <c r="O1855" s="89"/>
      <c r="P1855" s="24"/>
      <c r="Q1855" s="24"/>
      <c r="R1855" s="23"/>
      <c r="S1855" s="23"/>
      <c r="T1855" s="24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46"/>
      <c r="AG1855" s="23"/>
      <c r="AH1855" s="23"/>
    </row>
    <row r="1856" spans="1:34" s="156" customFormat="1" x14ac:dyDescent="0.35">
      <c r="A1856" s="23"/>
      <c r="B1856" s="23"/>
      <c r="C1856" s="23"/>
      <c r="D1856" s="23"/>
      <c r="E1856" s="23"/>
      <c r="F1856" s="23"/>
      <c r="G1856" s="23"/>
      <c r="H1856" s="23"/>
      <c r="I1856" s="23"/>
      <c r="J1856" s="24"/>
      <c r="K1856" s="24"/>
      <c r="L1856" s="79"/>
      <c r="M1856" s="91"/>
      <c r="N1856" s="89"/>
      <c r="O1856" s="89"/>
      <c r="P1856" s="24"/>
      <c r="Q1856" s="24"/>
      <c r="R1856" s="23"/>
      <c r="S1856" s="23"/>
      <c r="T1856" s="24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46"/>
      <c r="AG1856" s="23"/>
      <c r="AH1856" s="23"/>
    </row>
    <row r="1857" spans="1:34" s="156" customFormat="1" x14ac:dyDescent="0.35">
      <c r="A1857" s="23"/>
      <c r="B1857" s="23"/>
      <c r="C1857" s="23"/>
      <c r="D1857" s="23"/>
      <c r="E1857" s="23"/>
      <c r="F1857" s="23"/>
      <c r="G1857" s="23"/>
      <c r="H1857" s="23"/>
      <c r="I1857" s="23"/>
      <c r="J1857" s="24"/>
      <c r="K1857" s="24"/>
      <c r="L1857" s="79"/>
      <c r="M1857" s="91"/>
      <c r="N1857" s="89"/>
      <c r="O1857" s="89"/>
      <c r="P1857" s="24"/>
      <c r="Q1857" s="24"/>
      <c r="R1857" s="23"/>
      <c r="S1857" s="23"/>
      <c r="T1857" s="24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46"/>
      <c r="AG1857" s="23"/>
      <c r="AH1857" s="23"/>
    </row>
    <row r="1858" spans="1:34" s="156" customFormat="1" x14ac:dyDescent="0.35">
      <c r="A1858" s="23"/>
      <c r="B1858" s="23"/>
      <c r="C1858" s="23"/>
      <c r="D1858" s="23"/>
      <c r="E1858" s="23"/>
      <c r="F1858" s="23"/>
      <c r="G1858" s="23"/>
      <c r="H1858" s="23"/>
      <c r="I1858" s="23"/>
      <c r="J1858" s="24"/>
      <c r="K1858" s="24"/>
      <c r="L1858" s="79"/>
      <c r="M1858" s="91"/>
      <c r="N1858" s="89"/>
      <c r="O1858" s="89"/>
      <c r="P1858" s="24"/>
      <c r="Q1858" s="24"/>
      <c r="R1858" s="23"/>
      <c r="S1858" s="23"/>
      <c r="T1858" s="24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46"/>
      <c r="AG1858" s="23"/>
      <c r="AH1858" s="23"/>
    </row>
    <row r="1859" spans="1:34" s="156" customFormat="1" x14ac:dyDescent="0.35">
      <c r="A1859" s="23"/>
      <c r="B1859" s="23"/>
      <c r="C1859" s="23"/>
      <c r="D1859" s="23"/>
      <c r="E1859" s="23"/>
      <c r="F1859" s="23"/>
      <c r="G1859" s="23"/>
      <c r="H1859" s="23"/>
      <c r="I1859" s="23"/>
      <c r="J1859" s="24"/>
      <c r="K1859" s="24"/>
      <c r="L1859" s="79"/>
      <c r="M1859" s="91"/>
      <c r="N1859" s="89"/>
      <c r="O1859" s="89"/>
      <c r="P1859" s="24"/>
      <c r="Q1859" s="24"/>
      <c r="R1859" s="23"/>
      <c r="S1859" s="23"/>
      <c r="T1859" s="24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46"/>
      <c r="AG1859" s="23"/>
      <c r="AH1859" s="23"/>
    </row>
    <row r="1860" spans="1:34" s="156" customFormat="1" x14ac:dyDescent="0.35">
      <c r="A1860" s="23"/>
      <c r="B1860" s="23"/>
      <c r="C1860" s="23"/>
      <c r="D1860" s="23"/>
      <c r="E1860" s="23"/>
      <c r="F1860" s="23"/>
      <c r="G1860" s="23"/>
      <c r="H1860" s="23"/>
      <c r="I1860" s="23"/>
      <c r="J1860" s="24"/>
      <c r="K1860" s="24"/>
      <c r="L1860" s="79"/>
      <c r="M1860" s="91"/>
      <c r="N1860" s="89"/>
      <c r="O1860" s="89"/>
      <c r="P1860" s="24"/>
      <c r="Q1860" s="24"/>
      <c r="R1860" s="23"/>
      <c r="S1860" s="23"/>
      <c r="T1860" s="24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46"/>
      <c r="AG1860" s="23"/>
      <c r="AH1860" s="23"/>
    </row>
    <row r="1861" spans="1:34" s="156" customFormat="1" x14ac:dyDescent="0.35">
      <c r="A1861" s="23"/>
      <c r="B1861" s="23"/>
      <c r="C1861" s="23"/>
      <c r="D1861" s="23"/>
      <c r="E1861" s="23"/>
      <c r="F1861" s="23"/>
      <c r="G1861" s="23"/>
      <c r="H1861" s="23"/>
      <c r="I1861" s="23"/>
      <c r="J1861" s="24"/>
      <c r="K1861" s="24"/>
      <c r="L1861" s="79"/>
      <c r="M1861" s="91"/>
      <c r="N1861" s="89"/>
      <c r="O1861" s="89"/>
      <c r="P1861" s="24"/>
      <c r="Q1861" s="24"/>
      <c r="R1861" s="23"/>
      <c r="S1861" s="23"/>
      <c r="T1861" s="24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46"/>
      <c r="AG1861" s="23"/>
      <c r="AH1861" s="23"/>
    </row>
    <row r="1862" spans="1:34" s="156" customFormat="1" x14ac:dyDescent="0.35">
      <c r="A1862" s="23"/>
      <c r="B1862" s="23"/>
      <c r="C1862" s="23"/>
      <c r="D1862" s="23"/>
      <c r="E1862" s="23"/>
      <c r="F1862" s="23"/>
      <c r="G1862" s="23"/>
      <c r="H1862" s="23"/>
      <c r="I1862" s="23"/>
      <c r="J1862" s="24"/>
      <c r="K1862" s="24"/>
      <c r="L1862" s="79"/>
      <c r="M1862" s="91"/>
      <c r="N1862" s="89"/>
      <c r="O1862" s="89"/>
      <c r="P1862" s="24"/>
      <c r="Q1862" s="24"/>
      <c r="R1862" s="23"/>
      <c r="S1862" s="23"/>
      <c r="T1862" s="24"/>
      <c r="U1862" s="23"/>
      <c r="V1862" s="23"/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46"/>
      <c r="AG1862" s="23"/>
      <c r="AH1862" s="23"/>
    </row>
    <row r="1863" spans="1:34" s="156" customFormat="1" x14ac:dyDescent="0.35">
      <c r="A1863" s="23"/>
      <c r="B1863" s="23"/>
      <c r="C1863" s="23"/>
      <c r="D1863" s="23"/>
      <c r="E1863" s="23"/>
      <c r="F1863" s="23"/>
      <c r="G1863" s="23"/>
      <c r="H1863" s="23"/>
      <c r="I1863" s="23"/>
      <c r="J1863" s="24"/>
      <c r="K1863" s="24"/>
      <c r="L1863" s="79"/>
      <c r="M1863" s="91"/>
      <c r="N1863" s="89"/>
      <c r="O1863" s="89"/>
      <c r="P1863" s="24"/>
      <c r="Q1863" s="24"/>
      <c r="R1863" s="23"/>
      <c r="S1863" s="23"/>
      <c r="T1863" s="24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46"/>
      <c r="AG1863" s="23"/>
      <c r="AH1863" s="23"/>
    </row>
    <row r="1864" spans="1:34" s="156" customFormat="1" x14ac:dyDescent="0.35">
      <c r="A1864" s="23"/>
      <c r="B1864" s="23"/>
      <c r="C1864" s="23"/>
      <c r="D1864" s="23"/>
      <c r="E1864" s="23"/>
      <c r="F1864" s="23"/>
      <c r="G1864" s="23"/>
      <c r="H1864" s="23"/>
      <c r="I1864" s="23"/>
      <c r="J1864" s="24"/>
      <c r="K1864" s="24"/>
      <c r="L1864" s="79"/>
      <c r="M1864" s="91"/>
      <c r="N1864" s="89"/>
      <c r="O1864" s="89"/>
      <c r="P1864" s="24"/>
      <c r="Q1864" s="24"/>
      <c r="R1864" s="23"/>
      <c r="S1864" s="23"/>
      <c r="T1864" s="24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46"/>
      <c r="AG1864" s="23"/>
      <c r="AH1864" s="23"/>
    </row>
    <row r="1865" spans="1:34" s="156" customFormat="1" x14ac:dyDescent="0.35">
      <c r="A1865" s="23"/>
      <c r="B1865" s="23"/>
      <c r="C1865" s="23"/>
      <c r="D1865" s="23"/>
      <c r="E1865" s="23"/>
      <c r="F1865" s="23"/>
      <c r="G1865" s="23"/>
      <c r="H1865" s="23"/>
      <c r="I1865" s="23"/>
      <c r="J1865" s="24"/>
      <c r="K1865" s="24"/>
      <c r="L1865" s="79"/>
      <c r="M1865" s="91"/>
      <c r="N1865" s="89"/>
      <c r="O1865" s="89"/>
      <c r="P1865" s="24"/>
      <c r="Q1865" s="24"/>
      <c r="R1865" s="23"/>
      <c r="S1865" s="23"/>
      <c r="T1865" s="24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46"/>
      <c r="AG1865" s="23"/>
      <c r="AH1865" s="23"/>
    </row>
    <row r="1866" spans="1:34" s="156" customFormat="1" x14ac:dyDescent="0.35">
      <c r="A1866" s="23"/>
      <c r="B1866" s="23"/>
      <c r="C1866" s="23"/>
      <c r="D1866" s="23"/>
      <c r="E1866" s="23"/>
      <c r="F1866" s="23"/>
      <c r="G1866" s="23"/>
      <c r="H1866" s="23"/>
      <c r="I1866" s="23"/>
      <c r="J1866" s="24"/>
      <c r="K1866" s="24"/>
      <c r="L1866" s="79"/>
      <c r="M1866" s="91"/>
      <c r="N1866" s="89"/>
      <c r="O1866" s="89"/>
      <c r="P1866" s="24"/>
      <c r="Q1866" s="24"/>
      <c r="R1866" s="23"/>
      <c r="S1866" s="23"/>
      <c r="T1866" s="24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46"/>
      <c r="AG1866" s="23"/>
      <c r="AH1866" s="23"/>
    </row>
    <row r="1867" spans="1:34" s="156" customFormat="1" x14ac:dyDescent="0.35">
      <c r="A1867" s="23"/>
      <c r="B1867" s="23"/>
      <c r="C1867" s="23"/>
      <c r="D1867" s="23"/>
      <c r="E1867" s="23"/>
      <c r="F1867" s="23"/>
      <c r="G1867" s="23"/>
      <c r="H1867" s="23"/>
      <c r="I1867" s="23"/>
      <c r="J1867" s="24"/>
      <c r="K1867" s="24"/>
      <c r="L1867" s="79"/>
      <c r="M1867" s="91"/>
      <c r="N1867" s="89"/>
      <c r="O1867" s="89"/>
      <c r="P1867" s="24"/>
      <c r="Q1867" s="24"/>
      <c r="R1867" s="23"/>
      <c r="S1867" s="23"/>
      <c r="T1867" s="24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46"/>
      <c r="AG1867" s="23"/>
      <c r="AH1867" s="23"/>
    </row>
    <row r="1868" spans="1:34" s="156" customFormat="1" x14ac:dyDescent="0.35">
      <c r="A1868" s="23"/>
      <c r="B1868" s="23"/>
      <c r="C1868" s="23"/>
      <c r="D1868" s="23"/>
      <c r="E1868" s="23"/>
      <c r="F1868" s="23"/>
      <c r="G1868" s="23"/>
      <c r="H1868" s="23"/>
      <c r="I1868" s="23"/>
      <c r="J1868" s="24"/>
      <c r="K1868" s="24"/>
      <c r="L1868" s="79"/>
      <c r="M1868" s="91"/>
      <c r="N1868" s="89"/>
      <c r="O1868" s="89"/>
      <c r="P1868" s="24"/>
      <c r="Q1868" s="24"/>
      <c r="R1868" s="23"/>
      <c r="S1868" s="23"/>
      <c r="T1868" s="24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46"/>
      <c r="AG1868" s="23"/>
      <c r="AH1868" s="23"/>
    </row>
    <row r="1869" spans="1:34" s="156" customFormat="1" x14ac:dyDescent="0.35">
      <c r="A1869" s="23"/>
      <c r="B1869" s="23"/>
      <c r="C1869" s="23"/>
      <c r="D1869" s="23"/>
      <c r="E1869" s="23"/>
      <c r="F1869" s="23"/>
      <c r="G1869" s="23"/>
      <c r="H1869" s="23"/>
      <c r="I1869" s="23"/>
      <c r="J1869" s="24"/>
      <c r="K1869" s="24"/>
      <c r="L1869" s="79"/>
      <c r="M1869" s="91"/>
      <c r="N1869" s="89"/>
      <c r="O1869" s="89"/>
      <c r="P1869" s="24"/>
      <c r="Q1869" s="24"/>
      <c r="R1869" s="23"/>
      <c r="S1869" s="23"/>
      <c r="T1869" s="24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46"/>
      <c r="AG1869" s="23"/>
      <c r="AH1869" s="23"/>
    </row>
    <row r="1870" spans="1:34" s="156" customFormat="1" x14ac:dyDescent="0.35">
      <c r="A1870" s="23"/>
      <c r="B1870" s="23"/>
      <c r="C1870" s="23"/>
      <c r="D1870" s="23"/>
      <c r="E1870" s="23"/>
      <c r="F1870" s="23"/>
      <c r="G1870" s="23"/>
      <c r="H1870" s="23"/>
      <c r="I1870" s="23"/>
      <c r="J1870" s="24"/>
      <c r="K1870" s="24"/>
      <c r="L1870" s="79"/>
      <c r="M1870" s="91"/>
      <c r="N1870" s="89"/>
      <c r="O1870" s="89"/>
      <c r="P1870" s="24"/>
      <c r="Q1870" s="24"/>
      <c r="R1870" s="23"/>
      <c r="S1870" s="23"/>
      <c r="T1870" s="24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46"/>
      <c r="AG1870" s="23"/>
      <c r="AH1870" s="23"/>
    </row>
    <row r="1871" spans="1:34" s="156" customFormat="1" x14ac:dyDescent="0.35">
      <c r="A1871" s="23"/>
      <c r="B1871" s="23"/>
      <c r="C1871" s="23"/>
      <c r="D1871" s="23"/>
      <c r="E1871" s="23"/>
      <c r="F1871" s="23"/>
      <c r="G1871" s="23"/>
      <c r="H1871" s="23"/>
      <c r="I1871" s="23"/>
      <c r="J1871" s="24"/>
      <c r="K1871" s="24"/>
      <c r="L1871" s="79"/>
      <c r="M1871" s="91"/>
      <c r="N1871" s="89"/>
      <c r="O1871" s="89"/>
      <c r="P1871" s="24"/>
      <c r="Q1871" s="24"/>
      <c r="R1871" s="23"/>
      <c r="S1871" s="23"/>
      <c r="T1871" s="24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46"/>
      <c r="AG1871" s="23"/>
      <c r="AH1871" s="23"/>
    </row>
    <row r="1872" spans="1:34" s="156" customFormat="1" x14ac:dyDescent="0.35">
      <c r="A1872" s="23"/>
      <c r="B1872" s="23"/>
      <c r="C1872" s="23"/>
      <c r="D1872" s="23"/>
      <c r="E1872" s="23"/>
      <c r="F1872" s="23"/>
      <c r="G1872" s="23"/>
      <c r="H1872" s="23"/>
      <c r="I1872" s="23"/>
      <c r="J1872" s="24"/>
      <c r="K1872" s="24"/>
      <c r="L1872" s="79"/>
      <c r="M1872" s="91"/>
      <c r="N1872" s="89"/>
      <c r="O1872" s="89"/>
      <c r="P1872" s="24"/>
      <c r="Q1872" s="24"/>
      <c r="R1872" s="23"/>
      <c r="S1872" s="23"/>
      <c r="T1872" s="24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46"/>
      <c r="AG1872" s="23"/>
      <c r="AH1872" s="23"/>
    </row>
    <row r="1873" spans="1:34" s="156" customFormat="1" x14ac:dyDescent="0.35">
      <c r="A1873" s="23"/>
      <c r="B1873" s="23"/>
      <c r="C1873" s="23"/>
      <c r="D1873" s="23"/>
      <c r="E1873" s="23"/>
      <c r="F1873" s="23"/>
      <c r="G1873" s="23"/>
      <c r="H1873" s="23"/>
      <c r="I1873" s="23"/>
      <c r="J1873" s="24"/>
      <c r="K1873" s="24"/>
      <c r="L1873" s="79"/>
      <c r="M1873" s="91"/>
      <c r="N1873" s="89"/>
      <c r="O1873" s="89"/>
      <c r="P1873" s="24"/>
      <c r="Q1873" s="24"/>
      <c r="R1873" s="23"/>
      <c r="S1873" s="23"/>
      <c r="T1873" s="24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46"/>
      <c r="AG1873" s="23"/>
      <c r="AH1873" s="23"/>
    </row>
    <row r="1874" spans="1:34" s="156" customFormat="1" x14ac:dyDescent="0.35">
      <c r="A1874" s="23"/>
      <c r="B1874" s="23"/>
      <c r="C1874" s="23"/>
      <c r="D1874" s="23"/>
      <c r="E1874" s="23"/>
      <c r="F1874" s="23"/>
      <c r="G1874" s="23"/>
      <c r="H1874" s="23"/>
      <c r="I1874" s="23"/>
      <c r="J1874" s="24"/>
      <c r="K1874" s="24"/>
      <c r="L1874" s="79"/>
      <c r="M1874" s="91"/>
      <c r="N1874" s="89"/>
      <c r="O1874" s="89"/>
      <c r="P1874" s="24"/>
      <c r="Q1874" s="24"/>
      <c r="R1874" s="23"/>
      <c r="S1874" s="23"/>
      <c r="T1874" s="24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46"/>
      <c r="AG1874" s="23"/>
      <c r="AH1874" s="23"/>
    </row>
    <row r="1875" spans="1:34" s="156" customFormat="1" x14ac:dyDescent="0.35">
      <c r="A1875" s="23"/>
      <c r="B1875" s="23"/>
      <c r="C1875" s="23"/>
      <c r="D1875" s="23"/>
      <c r="E1875" s="23"/>
      <c r="F1875" s="23"/>
      <c r="G1875" s="23"/>
      <c r="H1875" s="23"/>
      <c r="I1875" s="23"/>
      <c r="J1875" s="24"/>
      <c r="K1875" s="24"/>
      <c r="L1875" s="79"/>
      <c r="M1875" s="91"/>
      <c r="N1875" s="89"/>
      <c r="O1875" s="89"/>
      <c r="P1875" s="24"/>
      <c r="Q1875" s="24"/>
      <c r="R1875" s="23"/>
      <c r="S1875" s="23"/>
      <c r="T1875" s="24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46"/>
      <c r="AG1875" s="23"/>
      <c r="AH1875" s="23"/>
    </row>
    <row r="1876" spans="1:34" s="156" customFormat="1" x14ac:dyDescent="0.35">
      <c r="A1876" s="23"/>
      <c r="B1876" s="23"/>
      <c r="C1876" s="23"/>
      <c r="D1876" s="23"/>
      <c r="E1876" s="23"/>
      <c r="F1876" s="23"/>
      <c r="G1876" s="23"/>
      <c r="H1876" s="23"/>
      <c r="I1876" s="23"/>
      <c r="J1876" s="24"/>
      <c r="K1876" s="24"/>
      <c r="L1876" s="79"/>
      <c r="M1876" s="91"/>
      <c r="N1876" s="89"/>
      <c r="O1876" s="89"/>
      <c r="P1876" s="24"/>
      <c r="Q1876" s="24"/>
      <c r="R1876" s="23"/>
      <c r="S1876" s="23"/>
      <c r="T1876" s="24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46"/>
      <c r="AG1876" s="23"/>
      <c r="AH1876" s="23"/>
    </row>
    <row r="1877" spans="1:34" s="156" customFormat="1" x14ac:dyDescent="0.35">
      <c r="A1877" s="23"/>
      <c r="B1877" s="23"/>
      <c r="C1877" s="23"/>
      <c r="D1877" s="23"/>
      <c r="E1877" s="23"/>
      <c r="F1877" s="23"/>
      <c r="G1877" s="23"/>
      <c r="H1877" s="23"/>
      <c r="I1877" s="23"/>
      <c r="J1877" s="24"/>
      <c r="K1877" s="24"/>
      <c r="L1877" s="79"/>
      <c r="M1877" s="91"/>
      <c r="N1877" s="89"/>
      <c r="O1877" s="89"/>
      <c r="P1877" s="24"/>
      <c r="Q1877" s="24"/>
      <c r="R1877" s="23"/>
      <c r="S1877" s="23"/>
      <c r="T1877" s="24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46"/>
      <c r="AG1877" s="23"/>
      <c r="AH1877" s="23"/>
    </row>
    <row r="1878" spans="1:34" s="156" customFormat="1" x14ac:dyDescent="0.35">
      <c r="A1878" s="23"/>
      <c r="B1878" s="23"/>
      <c r="C1878" s="23"/>
      <c r="D1878" s="23"/>
      <c r="E1878" s="23"/>
      <c r="F1878" s="23"/>
      <c r="G1878" s="23"/>
      <c r="H1878" s="23"/>
      <c r="I1878" s="23"/>
      <c r="J1878" s="24"/>
      <c r="K1878" s="24"/>
      <c r="L1878" s="79"/>
      <c r="M1878" s="91"/>
      <c r="N1878" s="89"/>
      <c r="O1878" s="89"/>
      <c r="P1878" s="24"/>
      <c r="Q1878" s="24"/>
      <c r="R1878" s="23"/>
      <c r="S1878" s="23"/>
      <c r="T1878" s="24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46"/>
      <c r="AG1878" s="23"/>
      <c r="AH1878" s="23"/>
    </row>
    <row r="1879" spans="1:34" s="156" customFormat="1" x14ac:dyDescent="0.35">
      <c r="A1879" s="23"/>
      <c r="B1879" s="23"/>
      <c r="C1879" s="23"/>
      <c r="D1879" s="23"/>
      <c r="E1879" s="23"/>
      <c r="F1879" s="23"/>
      <c r="G1879" s="23"/>
      <c r="H1879" s="23"/>
      <c r="I1879" s="23"/>
      <c r="J1879" s="24"/>
      <c r="K1879" s="24"/>
      <c r="L1879" s="79"/>
      <c r="M1879" s="91"/>
      <c r="N1879" s="89"/>
      <c r="O1879" s="89"/>
      <c r="P1879" s="24"/>
      <c r="Q1879" s="24"/>
      <c r="R1879" s="23"/>
      <c r="S1879" s="23"/>
      <c r="T1879" s="24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46"/>
      <c r="AG1879" s="23"/>
      <c r="AH1879" s="23"/>
    </row>
    <row r="1880" spans="1:34" s="156" customFormat="1" x14ac:dyDescent="0.35">
      <c r="A1880" s="23"/>
      <c r="B1880" s="23"/>
      <c r="C1880" s="23"/>
      <c r="D1880" s="23"/>
      <c r="E1880" s="23"/>
      <c r="F1880" s="23"/>
      <c r="G1880" s="23"/>
      <c r="H1880" s="23"/>
      <c r="I1880" s="23"/>
      <c r="J1880" s="24"/>
      <c r="K1880" s="24"/>
      <c r="L1880" s="79"/>
      <c r="M1880" s="91"/>
      <c r="N1880" s="89"/>
      <c r="O1880" s="89"/>
      <c r="P1880" s="24"/>
      <c r="Q1880" s="24"/>
      <c r="R1880" s="23"/>
      <c r="S1880" s="23"/>
      <c r="T1880" s="24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46"/>
      <c r="AG1880" s="23"/>
      <c r="AH1880" s="23"/>
    </row>
    <row r="1881" spans="1:34" s="156" customFormat="1" x14ac:dyDescent="0.35">
      <c r="A1881" s="23"/>
      <c r="B1881" s="23"/>
      <c r="C1881" s="23"/>
      <c r="D1881" s="23"/>
      <c r="E1881" s="23"/>
      <c r="F1881" s="23"/>
      <c r="G1881" s="23"/>
      <c r="H1881" s="23"/>
      <c r="I1881" s="23"/>
      <c r="J1881" s="24"/>
      <c r="K1881" s="24"/>
      <c r="L1881" s="79"/>
      <c r="M1881" s="91"/>
      <c r="N1881" s="89"/>
      <c r="O1881" s="89"/>
      <c r="P1881" s="24"/>
      <c r="Q1881" s="24"/>
      <c r="R1881" s="23"/>
      <c r="S1881" s="23"/>
      <c r="T1881" s="24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46"/>
      <c r="AG1881" s="23"/>
      <c r="AH1881" s="23"/>
    </row>
    <row r="1882" spans="1:34" s="156" customFormat="1" x14ac:dyDescent="0.35">
      <c r="A1882" s="23"/>
      <c r="B1882" s="23"/>
      <c r="C1882" s="23"/>
      <c r="D1882" s="23"/>
      <c r="E1882" s="23"/>
      <c r="F1882" s="23"/>
      <c r="G1882" s="23"/>
      <c r="H1882" s="23"/>
      <c r="I1882" s="23"/>
      <c r="J1882" s="24"/>
      <c r="K1882" s="24"/>
      <c r="L1882" s="79"/>
      <c r="M1882" s="91"/>
      <c r="N1882" s="89"/>
      <c r="O1882" s="89"/>
      <c r="P1882" s="24"/>
      <c r="Q1882" s="24"/>
      <c r="R1882" s="23"/>
      <c r="S1882" s="23"/>
      <c r="T1882" s="24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46"/>
      <c r="AG1882" s="23"/>
      <c r="AH1882" s="23"/>
    </row>
    <row r="1883" spans="1:34" s="156" customFormat="1" x14ac:dyDescent="0.35">
      <c r="A1883" s="23"/>
      <c r="B1883" s="23"/>
      <c r="C1883" s="23"/>
      <c r="D1883" s="23"/>
      <c r="E1883" s="23"/>
      <c r="F1883" s="23"/>
      <c r="G1883" s="23"/>
      <c r="H1883" s="23"/>
      <c r="I1883" s="23"/>
      <c r="J1883" s="24"/>
      <c r="K1883" s="24"/>
      <c r="L1883" s="79"/>
      <c r="M1883" s="91"/>
      <c r="N1883" s="89"/>
      <c r="O1883" s="89"/>
      <c r="P1883" s="24"/>
      <c r="Q1883" s="24"/>
      <c r="R1883" s="23"/>
      <c r="S1883" s="23"/>
      <c r="T1883" s="24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46"/>
      <c r="AG1883" s="23"/>
      <c r="AH1883" s="23"/>
    </row>
    <row r="1884" spans="1:34" s="156" customFormat="1" x14ac:dyDescent="0.35">
      <c r="A1884" s="23"/>
      <c r="B1884" s="23"/>
      <c r="C1884" s="23"/>
      <c r="D1884" s="23"/>
      <c r="E1884" s="23"/>
      <c r="F1884" s="23"/>
      <c r="G1884" s="23"/>
      <c r="H1884" s="23"/>
      <c r="I1884" s="23"/>
      <c r="J1884" s="24"/>
      <c r="K1884" s="24"/>
      <c r="L1884" s="79"/>
      <c r="M1884" s="91"/>
      <c r="N1884" s="89"/>
      <c r="O1884" s="89"/>
      <c r="P1884" s="24"/>
      <c r="Q1884" s="24"/>
      <c r="R1884" s="23"/>
      <c r="S1884" s="23"/>
      <c r="T1884" s="24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46"/>
      <c r="AG1884" s="23"/>
      <c r="AH1884" s="23"/>
    </row>
    <row r="1885" spans="1:34" s="156" customFormat="1" x14ac:dyDescent="0.35">
      <c r="A1885" s="23"/>
      <c r="B1885" s="23"/>
      <c r="C1885" s="23"/>
      <c r="D1885" s="23"/>
      <c r="E1885" s="23"/>
      <c r="F1885" s="23"/>
      <c r="G1885" s="23"/>
      <c r="H1885" s="23"/>
      <c r="I1885" s="23"/>
      <c r="J1885" s="24"/>
      <c r="K1885" s="24"/>
      <c r="L1885" s="79"/>
      <c r="M1885" s="91"/>
      <c r="N1885" s="89"/>
      <c r="O1885" s="89"/>
      <c r="P1885" s="24"/>
      <c r="Q1885" s="24"/>
      <c r="R1885" s="23"/>
      <c r="S1885" s="23"/>
      <c r="T1885" s="24"/>
      <c r="U1885" s="23"/>
      <c r="V1885" s="23"/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46"/>
      <c r="AG1885" s="23"/>
      <c r="AH1885" s="23"/>
    </row>
    <row r="1886" spans="1:34" s="156" customFormat="1" x14ac:dyDescent="0.35">
      <c r="A1886" s="23"/>
      <c r="B1886" s="23"/>
      <c r="C1886" s="23"/>
      <c r="D1886" s="23"/>
      <c r="E1886" s="23"/>
      <c r="F1886" s="23"/>
      <c r="G1886" s="23"/>
      <c r="H1886" s="23"/>
      <c r="I1886" s="23"/>
      <c r="J1886" s="24"/>
      <c r="K1886" s="24"/>
      <c r="L1886" s="79"/>
      <c r="M1886" s="91"/>
      <c r="N1886" s="89"/>
      <c r="O1886" s="89"/>
      <c r="P1886" s="24"/>
      <c r="Q1886" s="24"/>
      <c r="R1886" s="23"/>
      <c r="S1886" s="23"/>
      <c r="T1886" s="24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46"/>
      <c r="AG1886" s="23"/>
      <c r="AH1886" s="23"/>
    </row>
    <row r="1887" spans="1:34" s="156" customFormat="1" x14ac:dyDescent="0.35">
      <c r="A1887" s="23"/>
      <c r="B1887" s="23"/>
      <c r="C1887" s="23"/>
      <c r="D1887" s="23"/>
      <c r="E1887" s="23"/>
      <c r="F1887" s="23"/>
      <c r="G1887" s="23"/>
      <c r="H1887" s="23"/>
      <c r="I1887" s="23"/>
      <c r="J1887" s="24"/>
      <c r="K1887" s="24"/>
      <c r="L1887" s="79"/>
      <c r="M1887" s="91"/>
      <c r="N1887" s="89"/>
      <c r="O1887" s="89"/>
      <c r="P1887" s="24"/>
      <c r="Q1887" s="24"/>
      <c r="R1887" s="23"/>
      <c r="S1887" s="23"/>
      <c r="T1887" s="24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46"/>
      <c r="AG1887" s="23"/>
      <c r="AH1887" s="23"/>
    </row>
    <row r="1888" spans="1:34" s="156" customFormat="1" x14ac:dyDescent="0.35">
      <c r="A1888" s="23"/>
      <c r="B1888" s="23"/>
      <c r="C1888" s="23"/>
      <c r="D1888" s="23"/>
      <c r="E1888" s="23"/>
      <c r="F1888" s="23"/>
      <c r="G1888" s="23"/>
      <c r="H1888" s="23"/>
      <c r="I1888" s="23"/>
      <c r="J1888" s="24"/>
      <c r="K1888" s="24"/>
      <c r="L1888" s="79"/>
      <c r="M1888" s="91"/>
      <c r="N1888" s="89"/>
      <c r="O1888" s="89"/>
      <c r="P1888" s="24"/>
      <c r="Q1888" s="24"/>
      <c r="R1888" s="23"/>
      <c r="S1888" s="23"/>
      <c r="T1888" s="24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46"/>
      <c r="AG1888" s="23"/>
      <c r="AH1888" s="23"/>
    </row>
    <row r="1889" spans="1:34" s="156" customFormat="1" x14ac:dyDescent="0.35">
      <c r="A1889" s="23"/>
      <c r="B1889" s="23"/>
      <c r="C1889" s="23"/>
      <c r="D1889" s="23"/>
      <c r="E1889" s="23"/>
      <c r="F1889" s="23"/>
      <c r="G1889" s="23"/>
      <c r="H1889" s="23"/>
      <c r="I1889" s="23"/>
      <c r="J1889" s="24"/>
      <c r="K1889" s="24"/>
      <c r="L1889" s="79"/>
      <c r="M1889" s="91"/>
      <c r="N1889" s="89"/>
      <c r="O1889" s="89"/>
      <c r="P1889" s="24"/>
      <c r="Q1889" s="24"/>
      <c r="R1889" s="23"/>
      <c r="S1889" s="23"/>
      <c r="T1889" s="24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46"/>
      <c r="AG1889" s="23"/>
      <c r="AH1889" s="23"/>
    </row>
    <row r="1890" spans="1:34" s="156" customFormat="1" x14ac:dyDescent="0.35">
      <c r="A1890" s="23"/>
      <c r="B1890" s="23"/>
      <c r="C1890" s="23"/>
      <c r="D1890" s="23"/>
      <c r="E1890" s="23"/>
      <c r="F1890" s="23"/>
      <c r="G1890" s="23"/>
      <c r="H1890" s="23"/>
      <c r="I1890" s="23"/>
      <c r="J1890" s="24"/>
      <c r="K1890" s="24"/>
      <c r="L1890" s="79"/>
      <c r="M1890" s="91"/>
      <c r="N1890" s="89"/>
      <c r="O1890" s="89"/>
      <c r="P1890" s="24"/>
      <c r="Q1890" s="24"/>
      <c r="R1890" s="23"/>
      <c r="S1890" s="23"/>
      <c r="T1890" s="24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46"/>
      <c r="AG1890" s="23"/>
      <c r="AH1890" s="23"/>
    </row>
    <row r="1891" spans="1:34" s="156" customFormat="1" x14ac:dyDescent="0.35">
      <c r="A1891" s="23"/>
      <c r="B1891" s="23"/>
      <c r="C1891" s="23"/>
      <c r="D1891" s="23"/>
      <c r="E1891" s="23"/>
      <c r="F1891" s="23"/>
      <c r="G1891" s="23"/>
      <c r="H1891" s="23"/>
      <c r="I1891" s="23"/>
      <c r="J1891" s="24"/>
      <c r="K1891" s="24"/>
      <c r="L1891" s="79"/>
      <c r="M1891" s="91"/>
      <c r="N1891" s="89"/>
      <c r="O1891" s="89"/>
      <c r="P1891" s="24"/>
      <c r="Q1891" s="24"/>
      <c r="R1891" s="23"/>
      <c r="S1891" s="23"/>
      <c r="T1891" s="24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46"/>
      <c r="AG1891" s="23"/>
      <c r="AH1891" s="23"/>
    </row>
    <row r="1892" spans="1:34" s="156" customFormat="1" x14ac:dyDescent="0.35">
      <c r="A1892" s="23"/>
      <c r="B1892" s="23"/>
      <c r="C1892" s="23"/>
      <c r="D1892" s="23"/>
      <c r="E1892" s="23"/>
      <c r="F1892" s="23"/>
      <c r="G1892" s="23"/>
      <c r="H1892" s="23"/>
      <c r="I1892" s="23"/>
      <c r="J1892" s="24"/>
      <c r="K1892" s="24"/>
      <c r="L1892" s="79"/>
      <c r="M1892" s="91"/>
      <c r="N1892" s="89"/>
      <c r="O1892" s="89"/>
      <c r="P1892" s="24"/>
      <c r="Q1892" s="24"/>
      <c r="R1892" s="23"/>
      <c r="S1892" s="23"/>
      <c r="T1892" s="24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46"/>
      <c r="AG1892" s="23"/>
      <c r="AH1892" s="23"/>
    </row>
    <row r="1893" spans="1:34" s="156" customFormat="1" x14ac:dyDescent="0.35">
      <c r="A1893" s="23"/>
      <c r="B1893" s="23"/>
      <c r="C1893" s="23"/>
      <c r="D1893" s="23"/>
      <c r="E1893" s="23"/>
      <c r="F1893" s="23"/>
      <c r="G1893" s="23"/>
      <c r="H1893" s="23"/>
      <c r="I1893" s="23"/>
      <c r="J1893" s="24"/>
      <c r="K1893" s="24"/>
      <c r="L1893" s="79"/>
      <c r="M1893" s="91"/>
      <c r="N1893" s="89"/>
      <c r="O1893" s="89"/>
      <c r="P1893" s="24"/>
      <c r="Q1893" s="24"/>
      <c r="R1893" s="23"/>
      <c r="S1893" s="23"/>
      <c r="T1893" s="24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46"/>
      <c r="AG1893" s="23"/>
      <c r="AH1893" s="23"/>
    </row>
    <row r="1894" spans="1:34" s="156" customFormat="1" x14ac:dyDescent="0.35">
      <c r="A1894" s="23"/>
      <c r="B1894" s="23"/>
      <c r="C1894" s="23"/>
      <c r="D1894" s="23"/>
      <c r="E1894" s="23"/>
      <c r="F1894" s="23"/>
      <c r="G1894" s="23"/>
      <c r="H1894" s="23"/>
      <c r="I1894" s="23"/>
      <c r="J1894" s="24"/>
      <c r="K1894" s="24"/>
      <c r="L1894" s="79"/>
      <c r="M1894" s="91"/>
      <c r="N1894" s="89"/>
      <c r="O1894" s="89"/>
      <c r="P1894" s="24"/>
      <c r="Q1894" s="24"/>
      <c r="R1894" s="23"/>
      <c r="S1894" s="23"/>
      <c r="T1894" s="24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46"/>
      <c r="AG1894" s="23"/>
      <c r="AH1894" s="23"/>
    </row>
    <row r="1895" spans="1:34" s="156" customFormat="1" x14ac:dyDescent="0.35">
      <c r="A1895" s="23"/>
      <c r="B1895" s="23"/>
      <c r="C1895" s="23"/>
      <c r="D1895" s="23"/>
      <c r="E1895" s="23"/>
      <c r="F1895" s="23"/>
      <c r="G1895" s="23"/>
      <c r="H1895" s="23"/>
      <c r="I1895" s="23"/>
      <c r="J1895" s="24"/>
      <c r="K1895" s="24"/>
      <c r="L1895" s="79"/>
      <c r="M1895" s="91"/>
      <c r="N1895" s="89"/>
      <c r="O1895" s="89"/>
      <c r="P1895" s="24"/>
      <c r="Q1895" s="24"/>
      <c r="R1895" s="23"/>
      <c r="S1895" s="23"/>
      <c r="T1895" s="24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46"/>
      <c r="AG1895" s="23"/>
      <c r="AH1895" s="23"/>
    </row>
    <row r="1896" spans="1:34" s="156" customFormat="1" x14ac:dyDescent="0.35">
      <c r="A1896" s="23"/>
      <c r="B1896" s="23"/>
      <c r="C1896" s="23"/>
      <c r="D1896" s="23"/>
      <c r="E1896" s="23"/>
      <c r="F1896" s="23"/>
      <c r="G1896" s="23"/>
      <c r="H1896" s="23"/>
      <c r="I1896" s="23"/>
      <c r="J1896" s="24"/>
      <c r="K1896" s="24"/>
      <c r="L1896" s="79"/>
      <c r="M1896" s="91"/>
      <c r="N1896" s="89"/>
      <c r="O1896" s="89"/>
      <c r="P1896" s="24"/>
      <c r="Q1896" s="24"/>
      <c r="R1896" s="23"/>
      <c r="S1896" s="23"/>
      <c r="T1896" s="24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46"/>
      <c r="AG1896" s="23"/>
      <c r="AH1896" s="23"/>
    </row>
    <row r="1897" spans="1:34" s="156" customFormat="1" x14ac:dyDescent="0.35">
      <c r="A1897" s="23"/>
      <c r="B1897" s="23"/>
      <c r="C1897" s="23"/>
      <c r="D1897" s="23"/>
      <c r="E1897" s="23"/>
      <c r="F1897" s="23"/>
      <c r="G1897" s="23"/>
      <c r="H1897" s="23"/>
      <c r="I1897" s="23"/>
      <c r="J1897" s="24"/>
      <c r="K1897" s="24"/>
      <c r="L1897" s="79"/>
      <c r="M1897" s="91"/>
      <c r="N1897" s="89"/>
      <c r="O1897" s="89"/>
      <c r="P1897" s="24"/>
      <c r="Q1897" s="24"/>
      <c r="R1897" s="23"/>
      <c r="S1897" s="23"/>
      <c r="T1897" s="24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46"/>
      <c r="AG1897" s="23"/>
      <c r="AH1897" s="23"/>
    </row>
    <row r="1898" spans="1:34" s="156" customFormat="1" x14ac:dyDescent="0.35">
      <c r="A1898" s="23"/>
      <c r="B1898" s="23"/>
      <c r="C1898" s="23"/>
      <c r="D1898" s="23"/>
      <c r="E1898" s="23"/>
      <c r="F1898" s="23"/>
      <c r="G1898" s="23"/>
      <c r="H1898" s="23"/>
      <c r="I1898" s="23"/>
      <c r="J1898" s="24"/>
      <c r="K1898" s="24"/>
      <c r="L1898" s="79"/>
      <c r="M1898" s="91"/>
      <c r="N1898" s="89"/>
      <c r="O1898" s="89"/>
      <c r="P1898" s="24"/>
      <c r="Q1898" s="24"/>
      <c r="R1898" s="23"/>
      <c r="S1898" s="23"/>
      <c r="T1898" s="24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46"/>
      <c r="AG1898" s="23"/>
      <c r="AH1898" s="23"/>
    </row>
    <row r="1899" spans="1:34" s="156" customFormat="1" x14ac:dyDescent="0.35">
      <c r="A1899" s="23"/>
      <c r="B1899" s="23"/>
      <c r="C1899" s="23"/>
      <c r="D1899" s="23"/>
      <c r="E1899" s="23"/>
      <c r="F1899" s="23"/>
      <c r="G1899" s="23"/>
      <c r="H1899" s="23"/>
      <c r="I1899" s="23"/>
      <c r="J1899" s="24"/>
      <c r="K1899" s="24"/>
      <c r="L1899" s="79"/>
      <c r="M1899" s="91"/>
      <c r="N1899" s="89"/>
      <c r="O1899" s="89"/>
      <c r="P1899" s="24"/>
      <c r="Q1899" s="24"/>
      <c r="R1899" s="23"/>
      <c r="S1899" s="23"/>
      <c r="T1899" s="24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46"/>
      <c r="AG1899" s="23"/>
      <c r="AH1899" s="23"/>
    </row>
    <row r="1900" spans="1:34" s="156" customFormat="1" x14ac:dyDescent="0.35">
      <c r="A1900" s="23"/>
      <c r="B1900" s="23"/>
      <c r="C1900" s="23"/>
      <c r="D1900" s="23"/>
      <c r="E1900" s="23"/>
      <c r="F1900" s="23"/>
      <c r="G1900" s="23"/>
      <c r="H1900" s="23"/>
      <c r="I1900" s="23"/>
      <c r="J1900" s="24"/>
      <c r="K1900" s="24"/>
      <c r="L1900" s="79"/>
      <c r="M1900" s="91"/>
      <c r="N1900" s="89"/>
      <c r="O1900" s="89"/>
      <c r="P1900" s="24"/>
      <c r="Q1900" s="24"/>
      <c r="R1900" s="23"/>
      <c r="S1900" s="23"/>
      <c r="T1900" s="24"/>
      <c r="U1900" s="23"/>
      <c r="V1900" s="23"/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46"/>
      <c r="AG1900" s="23"/>
      <c r="AH1900" s="23"/>
    </row>
    <row r="1901" spans="1:34" s="156" customFormat="1" x14ac:dyDescent="0.35">
      <c r="A1901" s="23"/>
      <c r="B1901" s="23"/>
      <c r="C1901" s="23"/>
      <c r="D1901" s="23"/>
      <c r="E1901" s="23"/>
      <c r="F1901" s="23"/>
      <c r="G1901" s="23"/>
      <c r="H1901" s="23"/>
      <c r="I1901" s="23"/>
      <c r="J1901" s="24"/>
      <c r="K1901" s="24"/>
      <c r="L1901" s="79"/>
      <c r="M1901" s="91"/>
      <c r="N1901" s="89"/>
      <c r="O1901" s="89"/>
      <c r="P1901" s="24"/>
      <c r="Q1901" s="24"/>
      <c r="R1901" s="23"/>
      <c r="S1901" s="23"/>
      <c r="T1901" s="24"/>
      <c r="U1901" s="23"/>
      <c r="V1901" s="23"/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46"/>
      <c r="AG1901" s="23"/>
      <c r="AH1901" s="23"/>
    </row>
    <row r="1902" spans="1:34" s="156" customFormat="1" x14ac:dyDescent="0.35">
      <c r="A1902" s="23"/>
      <c r="B1902" s="23"/>
      <c r="C1902" s="23"/>
      <c r="D1902" s="23"/>
      <c r="E1902" s="23"/>
      <c r="F1902" s="23"/>
      <c r="G1902" s="23"/>
      <c r="H1902" s="23"/>
      <c r="I1902" s="23"/>
      <c r="J1902" s="24"/>
      <c r="K1902" s="24"/>
      <c r="L1902" s="79"/>
      <c r="M1902" s="91"/>
      <c r="N1902" s="89"/>
      <c r="O1902" s="89"/>
      <c r="P1902" s="24"/>
      <c r="Q1902" s="24"/>
      <c r="R1902" s="23"/>
      <c r="S1902" s="23"/>
      <c r="T1902" s="24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46"/>
      <c r="AG1902" s="23"/>
      <c r="AH1902" s="23"/>
    </row>
    <row r="1903" spans="1:34" s="156" customFormat="1" x14ac:dyDescent="0.35">
      <c r="A1903" s="23"/>
      <c r="B1903" s="23"/>
      <c r="C1903" s="23"/>
      <c r="D1903" s="23"/>
      <c r="E1903" s="23"/>
      <c r="F1903" s="23"/>
      <c r="G1903" s="23"/>
      <c r="H1903" s="23"/>
      <c r="I1903" s="23"/>
      <c r="J1903" s="24"/>
      <c r="K1903" s="24"/>
      <c r="L1903" s="79"/>
      <c r="M1903" s="91"/>
      <c r="N1903" s="89"/>
      <c r="O1903" s="89"/>
      <c r="P1903" s="24"/>
      <c r="Q1903" s="24"/>
      <c r="R1903" s="23"/>
      <c r="S1903" s="23"/>
      <c r="T1903" s="24"/>
      <c r="U1903" s="23"/>
      <c r="V1903" s="23"/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46"/>
      <c r="AG1903" s="23"/>
      <c r="AH1903" s="23"/>
    </row>
    <row r="1904" spans="1:34" s="156" customFormat="1" x14ac:dyDescent="0.35">
      <c r="A1904" s="23"/>
      <c r="B1904" s="23"/>
      <c r="C1904" s="23"/>
      <c r="D1904" s="23"/>
      <c r="E1904" s="23"/>
      <c r="F1904" s="23"/>
      <c r="G1904" s="23"/>
      <c r="H1904" s="23"/>
      <c r="I1904" s="23"/>
      <c r="J1904" s="24"/>
      <c r="K1904" s="24"/>
      <c r="L1904" s="79"/>
      <c r="M1904" s="91"/>
      <c r="N1904" s="89"/>
      <c r="O1904" s="89"/>
      <c r="P1904" s="24"/>
      <c r="Q1904" s="24"/>
      <c r="R1904" s="23"/>
      <c r="S1904" s="23"/>
      <c r="T1904" s="24"/>
      <c r="U1904" s="23"/>
      <c r="V1904" s="23"/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46"/>
      <c r="AG1904" s="23"/>
      <c r="AH1904" s="23"/>
    </row>
    <row r="1905" spans="1:34" s="156" customFormat="1" x14ac:dyDescent="0.35">
      <c r="A1905" s="23"/>
      <c r="B1905" s="23"/>
      <c r="C1905" s="23"/>
      <c r="D1905" s="23"/>
      <c r="E1905" s="23"/>
      <c r="F1905" s="23"/>
      <c r="G1905" s="23"/>
      <c r="H1905" s="23"/>
      <c r="I1905" s="23"/>
      <c r="J1905" s="24"/>
      <c r="K1905" s="24"/>
      <c r="L1905" s="79"/>
      <c r="M1905" s="91"/>
      <c r="N1905" s="89"/>
      <c r="O1905" s="89"/>
      <c r="P1905" s="24"/>
      <c r="Q1905" s="24"/>
      <c r="R1905" s="23"/>
      <c r="S1905" s="23"/>
      <c r="T1905" s="24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46"/>
      <c r="AG1905" s="23"/>
      <c r="AH1905" s="23"/>
    </row>
    <row r="1906" spans="1:34" s="156" customFormat="1" x14ac:dyDescent="0.35">
      <c r="A1906" s="23"/>
      <c r="B1906" s="23"/>
      <c r="C1906" s="23"/>
      <c r="D1906" s="23"/>
      <c r="E1906" s="23"/>
      <c r="F1906" s="23"/>
      <c r="G1906" s="23"/>
      <c r="H1906" s="23"/>
      <c r="I1906" s="23"/>
      <c r="J1906" s="24"/>
      <c r="K1906" s="24"/>
      <c r="L1906" s="79"/>
      <c r="M1906" s="91"/>
      <c r="N1906" s="89"/>
      <c r="O1906" s="89"/>
      <c r="P1906" s="24"/>
      <c r="Q1906" s="24"/>
      <c r="R1906" s="23"/>
      <c r="S1906" s="23"/>
      <c r="T1906" s="24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46"/>
      <c r="AG1906" s="23"/>
      <c r="AH1906" s="23"/>
    </row>
    <row r="1907" spans="1:34" s="156" customFormat="1" x14ac:dyDescent="0.35">
      <c r="A1907" s="23"/>
      <c r="B1907" s="23"/>
      <c r="C1907" s="23"/>
      <c r="D1907" s="23"/>
      <c r="E1907" s="23"/>
      <c r="F1907" s="23"/>
      <c r="G1907" s="23"/>
      <c r="H1907" s="23"/>
      <c r="I1907" s="23"/>
      <c r="J1907" s="24"/>
      <c r="K1907" s="24"/>
      <c r="L1907" s="79"/>
      <c r="M1907" s="91"/>
      <c r="N1907" s="89"/>
      <c r="O1907" s="89"/>
      <c r="P1907" s="24"/>
      <c r="Q1907" s="24"/>
      <c r="R1907" s="23"/>
      <c r="S1907" s="23"/>
      <c r="T1907" s="24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46"/>
      <c r="AG1907" s="23"/>
      <c r="AH1907" s="23"/>
    </row>
    <row r="1908" spans="1:34" s="156" customFormat="1" x14ac:dyDescent="0.35">
      <c r="A1908" s="23"/>
      <c r="B1908" s="23"/>
      <c r="C1908" s="23"/>
      <c r="D1908" s="23"/>
      <c r="E1908" s="23"/>
      <c r="F1908" s="23"/>
      <c r="G1908" s="23"/>
      <c r="H1908" s="23"/>
      <c r="I1908" s="23"/>
      <c r="J1908" s="24"/>
      <c r="K1908" s="24"/>
      <c r="L1908" s="79"/>
      <c r="M1908" s="91"/>
      <c r="N1908" s="89"/>
      <c r="O1908" s="89"/>
      <c r="P1908" s="24"/>
      <c r="Q1908" s="24"/>
      <c r="R1908" s="23"/>
      <c r="S1908" s="23"/>
      <c r="T1908" s="24"/>
      <c r="U1908" s="23"/>
      <c r="V1908" s="23"/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46"/>
      <c r="AG1908" s="23"/>
      <c r="AH1908" s="23"/>
    </row>
    <row r="1909" spans="1:34" s="156" customFormat="1" x14ac:dyDescent="0.35">
      <c r="A1909" s="23"/>
      <c r="B1909" s="23"/>
      <c r="C1909" s="23"/>
      <c r="D1909" s="23"/>
      <c r="E1909" s="23"/>
      <c r="F1909" s="23"/>
      <c r="G1909" s="23"/>
      <c r="H1909" s="23"/>
      <c r="I1909" s="23"/>
      <c r="J1909" s="24"/>
      <c r="K1909" s="24"/>
      <c r="L1909" s="79"/>
      <c r="M1909" s="91"/>
      <c r="N1909" s="89"/>
      <c r="O1909" s="89"/>
      <c r="P1909" s="24"/>
      <c r="Q1909" s="24"/>
      <c r="R1909" s="23"/>
      <c r="S1909" s="23"/>
      <c r="T1909" s="24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46"/>
      <c r="AG1909" s="23"/>
      <c r="AH1909" s="23"/>
    </row>
    <row r="1910" spans="1:34" s="156" customFormat="1" x14ac:dyDescent="0.35">
      <c r="A1910" s="23"/>
      <c r="B1910" s="23"/>
      <c r="C1910" s="23"/>
      <c r="D1910" s="23"/>
      <c r="E1910" s="23"/>
      <c r="F1910" s="23"/>
      <c r="G1910" s="23"/>
      <c r="H1910" s="23"/>
      <c r="I1910" s="23"/>
      <c r="J1910" s="24"/>
      <c r="K1910" s="24"/>
      <c r="L1910" s="79"/>
      <c r="M1910" s="91"/>
      <c r="N1910" s="89"/>
      <c r="O1910" s="89"/>
      <c r="P1910" s="24"/>
      <c r="Q1910" s="24"/>
      <c r="R1910" s="23"/>
      <c r="S1910" s="23"/>
      <c r="T1910" s="24"/>
      <c r="U1910" s="23"/>
      <c r="V1910" s="23"/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46"/>
      <c r="AG1910" s="23"/>
      <c r="AH1910" s="23"/>
    </row>
    <row r="1911" spans="1:34" s="156" customFormat="1" x14ac:dyDescent="0.35">
      <c r="A1911" s="23"/>
      <c r="B1911" s="23"/>
      <c r="C1911" s="23"/>
      <c r="D1911" s="23"/>
      <c r="E1911" s="23"/>
      <c r="F1911" s="23"/>
      <c r="G1911" s="23"/>
      <c r="H1911" s="23"/>
      <c r="I1911" s="23"/>
      <c r="J1911" s="24"/>
      <c r="K1911" s="24"/>
      <c r="L1911" s="79"/>
      <c r="M1911" s="91"/>
      <c r="N1911" s="89"/>
      <c r="O1911" s="89"/>
      <c r="P1911" s="24"/>
      <c r="Q1911" s="24"/>
      <c r="R1911" s="23"/>
      <c r="S1911" s="23"/>
      <c r="T1911" s="24"/>
      <c r="U1911" s="23"/>
      <c r="V1911" s="23"/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46"/>
      <c r="AG1911" s="23"/>
      <c r="AH1911" s="23"/>
    </row>
    <row r="1912" spans="1:34" s="156" customFormat="1" x14ac:dyDescent="0.35">
      <c r="A1912" s="23"/>
      <c r="B1912" s="23"/>
      <c r="C1912" s="23"/>
      <c r="D1912" s="23"/>
      <c r="E1912" s="23"/>
      <c r="F1912" s="23"/>
      <c r="G1912" s="23"/>
      <c r="H1912" s="23"/>
      <c r="I1912" s="23"/>
      <c r="J1912" s="24"/>
      <c r="K1912" s="24"/>
      <c r="L1912" s="79"/>
      <c r="M1912" s="91"/>
      <c r="N1912" s="89"/>
      <c r="O1912" s="89"/>
      <c r="P1912" s="24"/>
      <c r="Q1912" s="24"/>
      <c r="R1912" s="23"/>
      <c r="S1912" s="23"/>
      <c r="T1912" s="24"/>
      <c r="U1912" s="23"/>
      <c r="V1912" s="23"/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46"/>
      <c r="AG1912" s="23"/>
      <c r="AH1912" s="23"/>
    </row>
    <row r="1913" spans="1:34" s="156" customFormat="1" x14ac:dyDescent="0.35">
      <c r="A1913" s="23"/>
      <c r="B1913" s="23"/>
      <c r="C1913" s="23"/>
      <c r="D1913" s="23"/>
      <c r="E1913" s="23"/>
      <c r="F1913" s="23"/>
      <c r="G1913" s="23"/>
      <c r="H1913" s="23"/>
      <c r="I1913" s="23"/>
      <c r="J1913" s="24"/>
      <c r="K1913" s="24"/>
      <c r="L1913" s="79"/>
      <c r="M1913" s="91"/>
      <c r="N1913" s="89"/>
      <c r="O1913" s="89"/>
      <c r="P1913" s="24"/>
      <c r="Q1913" s="24"/>
      <c r="R1913" s="23"/>
      <c r="S1913" s="23"/>
      <c r="T1913" s="24"/>
      <c r="U1913" s="23"/>
      <c r="V1913" s="23"/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46"/>
      <c r="AG1913" s="23"/>
      <c r="AH1913" s="23"/>
    </row>
    <row r="1914" spans="1:34" s="156" customFormat="1" x14ac:dyDescent="0.35">
      <c r="A1914" s="23"/>
      <c r="B1914" s="23"/>
      <c r="C1914" s="23"/>
      <c r="D1914" s="23"/>
      <c r="E1914" s="23"/>
      <c r="F1914" s="23"/>
      <c r="G1914" s="23"/>
      <c r="H1914" s="23"/>
      <c r="I1914" s="23"/>
      <c r="J1914" s="24"/>
      <c r="K1914" s="24"/>
      <c r="L1914" s="79"/>
      <c r="M1914" s="91"/>
      <c r="N1914" s="89"/>
      <c r="O1914" s="89"/>
      <c r="P1914" s="24"/>
      <c r="Q1914" s="24"/>
      <c r="R1914" s="23"/>
      <c r="S1914" s="23"/>
      <c r="T1914" s="24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46"/>
      <c r="AG1914" s="23"/>
      <c r="AH1914" s="23"/>
    </row>
    <row r="1915" spans="1:34" s="156" customFormat="1" x14ac:dyDescent="0.35">
      <c r="A1915" s="23"/>
      <c r="B1915" s="23"/>
      <c r="C1915" s="23"/>
      <c r="D1915" s="23"/>
      <c r="E1915" s="23"/>
      <c r="F1915" s="23"/>
      <c r="G1915" s="23"/>
      <c r="H1915" s="23"/>
      <c r="I1915" s="23"/>
      <c r="J1915" s="24"/>
      <c r="K1915" s="24"/>
      <c r="L1915" s="79"/>
      <c r="M1915" s="91"/>
      <c r="N1915" s="89"/>
      <c r="O1915" s="89"/>
      <c r="P1915" s="24"/>
      <c r="Q1915" s="24"/>
      <c r="R1915" s="23"/>
      <c r="S1915" s="23"/>
      <c r="T1915" s="24"/>
      <c r="U1915" s="23"/>
      <c r="V1915" s="23"/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46"/>
      <c r="AG1915" s="23"/>
      <c r="AH1915" s="23"/>
    </row>
    <row r="1916" spans="1:34" s="156" customFormat="1" x14ac:dyDescent="0.35">
      <c r="A1916" s="23"/>
      <c r="B1916" s="23"/>
      <c r="C1916" s="23"/>
      <c r="D1916" s="23"/>
      <c r="E1916" s="23"/>
      <c r="F1916" s="23"/>
      <c r="G1916" s="23"/>
      <c r="H1916" s="23"/>
      <c r="I1916" s="23"/>
      <c r="J1916" s="24"/>
      <c r="K1916" s="24"/>
      <c r="L1916" s="79"/>
      <c r="M1916" s="91"/>
      <c r="N1916" s="89"/>
      <c r="O1916" s="89"/>
      <c r="P1916" s="24"/>
      <c r="Q1916" s="24"/>
      <c r="R1916" s="23"/>
      <c r="S1916" s="23"/>
      <c r="T1916" s="24"/>
      <c r="U1916" s="23"/>
      <c r="V1916" s="23"/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46"/>
      <c r="AG1916" s="23"/>
      <c r="AH1916" s="23"/>
    </row>
    <row r="1917" spans="1:34" s="156" customFormat="1" x14ac:dyDescent="0.35">
      <c r="A1917" s="23"/>
      <c r="B1917" s="23"/>
      <c r="C1917" s="23"/>
      <c r="D1917" s="23"/>
      <c r="E1917" s="23"/>
      <c r="F1917" s="23"/>
      <c r="G1917" s="23"/>
      <c r="H1917" s="23"/>
      <c r="I1917" s="23"/>
      <c r="J1917" s="24"/>
      <c r="K1917" s="24"/>
      <c r="L1917" s="79"/>
      <c r="M1917" s="91"/>
      <c r="N1917" s="89"/>
      <c r="O1917" s="89"/>
      <c r="P1917" s="24"/>
      <c r="Q1917" s="24"/>
      <c r="R1917" s="23"/>
      <c r="S1917" s="23"/>
      <c r="T1917" s="24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46"/>
      <c r="AG1917" s="23"/>
      <c r="AH1917" s="23"/>
    </row>
    <row r="1918" spans="1:34" s="156" customFormat="1" x14ac:dyDescent="0.35">
      <c r="A1918" s="23"/>
      <c r="B1918" s="23"/>
      <c r="C1918" s="23"/>
      <c r="D1918" s="23"/>
      <c r="E1918" s="23"/>
      <c r="F1918" s="23"/>
      <c r="G1918" s="23"/>
      <c r="H1918" s="23"/>
      <c r="I1918" s="23"/>
      <c r="J1918" s="24"/>
      <c r="K1918" s="24"/>
      <c r="L1918" s="79"/>
      <c r="M1918" s="91"/>
      <c r="N1918" s="89"/>
      <c r="O1918" s="89"/>
      <c r="P1918" s="24"/>
      <c r="Q1918" s="24"/>
      <c r="R1918" s="23"/>
      <c r="S1918" s="23"/>
      <c r="T1918" s="24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46"/>
      <c r="AG1918" s="23"/>
      <c r="AH1918" s="23"/>
    </row>
    <row r="1919" spans="1:34" s="156" customFormat="1" x14ac:dyDescent="0.35">
      <c r="A1919" s="23"/>
      <c r="B1919" s="23"/>
      <c r="C1919" s="23"/>
      <c r="D1919" s="23"/>
      <c r="E1919" s="23"/>
      <c r="F1919" s="23"/>
      <c r="G1919" s="23"/>
      <c r="H1919" s="23"/>
      <c r="I1919" s="23"/>
      <c r="J1919" s="24"/>
      <c r="K1919" s="24"/>
      <c r="L1919" s="79"/>
      <c r="M1919" s="91"/>
      <c r="N1919" s="89"/>
      <c r="O1919" s="89"/>
      <c r="P1919" s="24"/>
      <c r="Q1919" s="24"/>
      <c r="R1919" s="23"/>
      <c r="S1919" s="23"/>
      <c r="T1919" s="24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46"/>
      <c r="AG1919" s="23"/>
      <c r="AH1919" s="23"/>
    </row>
    <row r="1920" spans="1:34" s="156" customFormat="1" x14ac:dyDescent="0.35">
      <c r="A1920" s="23"/>
      <c r="B1920" s="23"/>
      <c r="C1920" s="23"/>
      <c r="D1920" s="23"/>
      <c r="E1920" s="23"/>
      <c r="F1920" s="23"/>
      <c r="G1920" s="23"/>
      <c r="H1920" s="23"/>
      <c r="I1920" s="23"/>
      <c r="J1920" s="24"/>
      <c r="K1920" s="24"/>
      <c r="L1920" s="79"/>
      <c r="M1920" s="91"/>
      <c r="N1920" s="89"/>
      <c r="O1920" s="89"/>
      <c r="P1920" s="24"/>
      <c r="Q1920" s="24"/>
      <c r="R1920" s="23"/>
      <c r="S1920" s="23"/>
      <c r="T1920" s="24"/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46"/>
      <c r="AG1920" s="23"/>
      <c r="AH1920" s="23"/>
    </row>
    <row r="1921" spans="1:34" s="156" customFormat="1" x14ac:dyDescent="0.35">
      <c r="A1921" s="23"/>
      <c r="B1921" s="23"/>
      <c r="C1921" s="23"/>
      <c r="D1921" s="23"/>
      <c r="E1921" s="23"/>
      <c r="F1921" s="23"/>
      <c r="G1921" s="23"/>
      <c r="H1921" s="23"/>
      <c r="I1921" s="23"/>
      <c r="J1921" s="24"/>
      <c r="K1921" s="24"/>
      <c r="L1921" s="79"/>
      <c r="M1921" s="91"/>
      <c r="N1921" s="89"/>
      <c r="O1921" s="89"/>
      <c r="P1921" s="24"/>
      <c r="Q1921" s="24"/>
      <c r="R1921" s="23"/>
      <c r="S1921" s="23"/>
      <c r="T1921" s="24"/>
      <c r="U1921" s="23"/>
      <c r="V1921" s="23"/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46"/>
      <c r="AG1921" s="23"/>
      <c r="AH1921" s="23"/>
    </row>
    <row r="1922" spans="1:34" s="156" customFormat="1" x14ac:dyDescent="0.35">
      <c r="A1922" s="23"/>
      <c r="B1922" s="23"/>
      <c r="C1922" s="23"/>
      <c r="D1922" s="23"/>
      <c r="E1922" s="23"/>
      <c r="F1922" s="23"/>
      <c r="G1922" s="23"/>
      <c r="H1922" s="23"/>
      <c r="I1922" s="23"/>
      <c r="J1922" s="24"/>
      <c r="K1922" s="24"/>
      <c r="L1922" s="79"/>
      <c r="M1922" s="91"/>
      <c r="N1922" s="89"/>
      <c r="O1922" s="89"/>
      <c r="P1922" s="24"/>
      <c r="Q1922" s="24"/>
      <c r="R1922" s="23"/>
      <c r="S1922" s="23"/>
      <c r="T1922" s="24"/>
      <c r="U1922" s="23"/>
      <c r="V1922" s="23"/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46"/>
      <c r="AG1922" s="23"/>
      <c r="AH1922" s="23"/>
    </row>
    <row r="1923" spans="1:34" s="156" customFormat="1" x14ac:dyDescent="0.35">
      <c r="A1923" s="23"/>
      <c r="B1923" s="23"/>
      <c r="C1923" s="23"/>
      <c r="D1923" s="23"/>
      <c r="E1923" s="23"/>
      <c r="F1923" s="23"/>
      <c r="G1923" s="23"/>
      <c r="H1923" s="23"/>
      <c r="I1923" s="23"/>
      <c r="J1923" s="24"/>
      <c r="K1923" s="24"/>
      <c r="L1923" s="79"/>
      <c r="M1923" s="91"/>
      <c r="N1923" s="89"/>
      <c r="O1923" s="89"/>
      <c r="P1923" s="24"/>
      <c r="Q1923" s="24"/>
      <c r="R1923" s="23"/>
      <c r="S1923" s="23"/>
      <c r="T1923" s="24"/>
      <c r="U1923" s="23"/>
      <c r="V1923" s="23"/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46"/>
      <c r="AG1923" s="23"/>
      <c r="AH1923" s="23"/>
    </row>
    <row r="1924" spans="1:34" s="156" customFormat="1" x14ac:dyDescent="0.35">
      <c r="A1924" s="23"/>
      <c r="B1924" s="23"/>
      <c r="C1924" s="23"/>
      <c r="D1924" s="23"/>
      <c r="E1924" s="23"/>
      <c r="F1924" s="23"/>
      <c r="G1924" s="23"/>
      <c r="H1924" s="23"/>
      <c r="I1924" s="23"/>
      <c r="J1924" s="24"/>
      <c r="K1924" s="24"/>
      <c r="L1924" s="79"/>
      <c r="M1924" s="91"/>
      <c r="N1924" s="89"/>
      <c r="O1924" s="89"/>
      <c r="P1924" s="24"/>
      <c r="Q1924" s="24"/>
      <c r="R1924" s="23"/>
      <c r="S1924" s="23"/>
      <c r="T1924" s="24"/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46"/>
      <c r="AG1924" s="23"/>
      <c r="AH1924" s="23"/>
    </row>
    <row r="1925" spans="1:34" s="156" customFormat="1" x14ac:dyDescent="0.35">
      <c r="A1925" s="23"/>
      <c r="B1925" s="23"/>
      <c r="C1925" s="23"/>
      <c r="D1925" s="23"/>
      <c r="E1925" s="23"/>
      <c r="F1925" s="23"/>
      <c r="G1925" s="23"/>
      <c r="H1925" s="23"/>
      <c r="I1925" s="23"/>
      <c r="J1925" s="24"/>
      <c r="K1925" s="24"/>
      <c r="L1925" s="79"/>
      <c r="M1925" s="91"/>
      <c r="N1925" s="89"/>
      <c r="O1925" s="89"/>
      <c r="P1925" s="24"/>
      <c r="Q1925" s="24"/>
      <c r="R1925" s="23"/>
      <c r="S1925" s="23"/>
      <c r="T1925" s="24"/>
      <c r="U1925" s="23"/>
      <c r="V1925" s="23"/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46"/>
      <c r="AG1925" s="23"/>
      <c r="AH1925" s="23"/>
    </row>
    <row r="1926" spans="1:34" s="156" customFormat="1" x14ac:dyDescent="0.35">
      <c r="A1926" s="23"/>
      <c r="B1926" s="23"/>
      <c r="C1926" s="23"/>
      <c r="D1926" s="23"/>
      <c r="E1926" s="23"/>
      <c r="F1926" s="23"/>
      <c r="G1926" s="23"/>
      <c r="H1926" s="23"/>
      <c r="I1926" s="23"/>
      <c r="J1926" s="24"/>
      <c r="K1926" s="24"/>
      <c r="L1926" s="79"/>
      <c r="M1926" s="91"/>
      <c r="N1926" s="89"/>
      <c r="O1926" s="89"/>
      <c r="P1926" s="24"/>
      <c r="Q1926" s="24"/>
      <c r="R1926" s="23"/>
      <c r="S1926" s="23"/>
      <c r="T1926" s="24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46"/>
      <c r="AG1926" s="23"/>
      <c r="AH1926" s="23"/>
    </row>
    <row r="1927" spans="1:34" s="156" customFormat="1" x14ac:dyDescent="0.35">
      <c r="A1927" s="23"/>
      <c r="B1927" s="23"/>
      <c r="C1927" s="23"/>
      <c r="D1927" s="23"/>
      <c r="E1927" s="23"/>
      <c r="F1927" s="23"/>
      <c r="G1927" s="23"/>
      <c r="H1927" s="23"/>
      <c r="I1927" s="23"/>
      <c r="J1927" s="24"/>
      <c r="K1927" s="24"/>
      <c r="L1927" s="79"/>
      <c r="M1927" s="91"/>
      <c r="N1927" s="89"/>
      <c r="O1927" s="89"/>
      <c r="P1927" s="24"/>
      <c r="Q1927" s="24"/>
      <c r="R1927" s="23"/>
      <c r="S1927" s="23"/>
      <c r="T1927" s="24"/>
      <c r="U1927" s="23"/>
      <c r="V1927" s="23"/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46"/>
      <c r="AG1927" s="23"/>
      <c r="AH1927" s="23"/>
    </row>
    <row r="1928" spans="1:34" s="156" customFormat="1" x14ac:dyDescent="0.35">
      <c r="A1928" s="23"/>
      <c r="B1928" s="23"/>
      <c r="C1928" s="23"/>
      <c r="D1928" s="23"/>
      <c r="E1928" s="23"/>
      <c r="F1928" s="23"/>
      <c r="G1928" s="23"/>
      <c r="H1928" s="23"/>
      <c r="I1928" s="23"/>
      <c r="J1928" s="24"/>
      <c r="K1928" s="24"/>
      <c r="L1928" s="79"/>
      <c r="M1928" s="91"/>
      <c r="N1928" s="89"/>
      <c r="O1928" s="89"/>
      <c r="P1928" s="24"/>
      <c r="Q1928" s="24"/>
      <c r="R1928" s="23"/>
      <c r="S1928" s="23"/>
      <c r="T1928" s="24"/>
      <c r="U1928" s="23"/>
      <c r="V1928" s="23"/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46"/>
      <c r="AG1928" s="23"/>
      <c r="AH1928" s="23"/>
    </row>
    <row r="1929" spans="1:34" s="156" customFormat="1" x14ac:dyDescent="0.35">
      <c r="A1929" s="23"/>
      <c r="B1929" s="23"/>
      <c r="C1929" s="23"/>
      <c r="D1929" s="23"/>
      <c r="E1929" s="23"/>
      <c r="F1929" s="23"/>
      <c r="G1929" s="23"/>
      <c r="H1929" s="23"/>
      <c r="I1929" s="23"/>
      <c r="J1929" s="24"/>
      <c r="K1929" s="24"/>
      <c r="L1929" s="79"/>
      <c r="M1929" s="91"/>
      <c r="N1929" s="89"/>
      <c r="O1929" s="89"/>
      <c r="P1929" s="24"/>
      <c r="Q1929" s="24"/>
      <c r="R1929" s="23"/>
      <c r="S1929" s="23"/>
      <c r="T1929" s="24"/>
      <c r="U1929" s="23"/>
      <c r="V1929" s="23"/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46"/>
      <c r="AG1929" s="23"/>
      <c r="AH1929" s="23"/>
    </row>
    <row r="1930" spans="1:34" s="156" customFormat="1" x14ac:dyDescent="0.35">
      <c r="A1930" s="23"/>
      <c r="B1930" s="23"/>
      <c r="C1930" s="23"/>
      <c r="D1930" s="23"/>
      <c r="E1930" s="23"/>
      <c r="F1930" s="23"/>
      <c r="G1930" s="23"/>
      <c r="H1930" s="23"/>
      <c r="I1930" s="23"/>
      <c r="J1930" s="24"/>
      <c r="K1930" s="24"/>
      <c r="L1930" s="79"/>
      <c r="M1930" s="91"/>
      <c r="N1930" s="89"/>
      <c r="O1930" s="89"/>
      <c r="P1930" s="24"/>
      <c r="Q1930" s="24"/>
      <c r="R1930" s="23"/>
      <c r="S1930" s="23"/>
      <c r="T1930" s="24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46"/>
      <c r="AG1930" s="23"/>
      <c r="AH1930" s="23"/>
    </row>
    <row r="1931" spans="1:34" s="156" customFormat="1" x14ac:dyDescent="0.35">
      <c r="A1931" s="23"/>
      <c r="B1931" s="23"/>
      <c r="C1931" s="23"/>
      <c r="D1931" s="23"/>
      <c r="E1931" s="23"/>
      <c r="F1931" s="23"/>
      <c r="G1931" s="23"/>
      <c r="H1931" s="23"/>
      <c r="I1931" s="23"/>
      <c r="J1931" s="24"/>
      <c r="K1931" s="24"/>
      <c r="L1931" s="79"/>
      <c r="M1931" s="91"/>
      <c r="N1931" s="89"/>
      <c r="O1931" s="89"/>
      <c r="P1931" s="24"/>
      <c r="Q1931" s="24"/>
      <c r="R1931" s="23"/>
      <c r="S1931" s="23"/>
      <c r="T1931" s="24"/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46"/>
      <c r="AG1931" s="23"/>
      <c r="AH1931" s="23"/>
    </row>
    <row r="1932" spans="1:34" s="156" customFormat="1" x14ac:dyDescent="0.35">
      <c r="A1932" s="23"/>
      <c r="B1932" s="23"/>
      <c r="C1932" s="23"/>
      <c r="D1932" s="23"/>
      <c r="E1932" s="23"/>
      <c r="F1932" s="23"/>
      <c r="G1932" s="23"/>
      <c r="H1932" s="23"/>
      <c r="I1932" s="23"/>
      <c r="J1932" s="24"/>
      <c r="K1932" s="24"/>
      <c r="L1932" s="79"/>
      <c r="M1932" s="91"/>
      <c r="N1932" s="89"/>
      <c r="O1932" s="89"/>
      <c r="P1932" s="24"/>
      <c r="Q1932" s="24"/>
      <c r="R1932" s="23"/>
      <c r="S1932" s="23"/>
      <c r="T1932" s="24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46"/>
      <c r="AG1932" s="23"/>
      <c r="AH1932" s="23"/>
    </row>
    <row r="1933" spans="1:34" s="156" customFormat="1" x14ac:dyDescent="0.35">
      <c r="A1933" s="23"/>
      <c r="B1933" s="23"/>
      <c r="C1933" s="23"/>
      <c r="D1933" s="23"/>
      <c r="E1933" s="23"/>
      <c r="F1933" s="23"/>
      <c r="G1933" s="23"/>
      <c r="H1933" s="23"/>
      <c r="I1933" s="23"/>
      <c r="J1933" s="24"/>
      <c r="K1933" s="24"/>
      <c r="L1933" s="79"/>
      <c r="M1933" s="91"/>
      <c r="N1933" s="89"/>
      <c r="O1933" s="89"/>
      <c r="P1933" s="24"/>
      <c r="Q1933" s="24"/>
      <c r="R1933" s="23"/>
      <c r="S1933" s="23"/>
      <c r="T1933" s="24"/>
      <c r="U1933" s="23"/>
      <c r="V1933" s="23"/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46"/>
      <c r="AG1933" s="23"/>
      <c r="AH1933" s="23"/>
    </row>
    <row r="1934" spans="1:34" s="156" customFormat="1" x14ac:dyDescent="0.35">
      <c r="A1934" s="23"/>
      <c r="B1934" s="23"/>
      <c r="C1934" s="23"/>
      <c r="D1934" s="23"/>
      <c r="E1934" s="23"/>
      <c r="F1934" s="23"/>
      <c r="G1934" s="23"/>
      <c r="H1934" s="23"/>
      <c r="I1934" s="23"/>
      <c r="J1934" s="24"/>
      <c r="K1934" s="24"/>
      <c r="L1934" s="79"/>
      <c r="M1934" s="91"/>
      <c r="N1934" s="89"/>
      <c r="O1934" s="89"/>
      <c r="P1934" s="24"/>
      <c r="Q1934" s="24"/>
      <c r="R1934" s="23"/>
      <c r="S1934" s="23"/>
      <c r="T1934" s="24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46"/>
      <c r="AG1934" s="23"/>
      <c r="AH1934" s="23"/>
    </row>
    <row r="1935" spans="1:34" s="156" customFormat="1" x14ac:dyDescent="0.35">
      <c r="A1935" s="23"/>
      <c r="B1935" s="23"/>
      <c r="C1935" s="23"/>
      <c r="D1935" s="23"/>
      <c r="E1935" s="23"/>
      <c r="F1935" s="23"/>
      <c r="G1935" s="23"/>
      <c r="H1935" s="23"/>
      <c r="I1935" s="23"/>
      <c r="J1935" s="24"/>
      <c r="K1935" s="24"/>
      <c r="L1935" s="79"/>
      <c r="M1935" s="91"/>
      <c r="N1935" s="89"/>
      <c r="O1935" s="89"/>
      <c r="P1935" s="24"/>
      <c r="Q1935" s="24"/>
      <c r="R1935" s="23"/>
      <c r="S1935" s="23"/>
      <c r="T1935" s="24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46"/>
      <c r="AG1935" s="23"/>
      <c r="AH1935" s="23"/>
    </row>
    <row r="1936" spans="1:34" s="156" customFormat="1" x14ac:dyDescent="0.35">
      <c r="A1936" s="23"/>
      <c r="B1936" s="23"/>
      <c r="C1936" s="23"/>
      <c r="D1936" s="23"/>
      <c r="E1936" s="23"/>
      <c r="F1936" s="23"/>
      <c r="G1936" s="23"/>
      <c r="H1936" s="23"/>
      <c r="I1936" s="23"/>
      <c r="J1936" s="24"/>
      <c r="K1936" s="24"/>
      <c r="L1936" s="79"/>
      <c r="M1936" s="91"/>
      <c r="N1936" s="89"/>
      <c r="O1936" s="89"/>
      <c r="P1936" s="24"/>
      <c r="Q1936" s="24"/>
      <c r="R1936" s="23"/>
      <c r="S1936" s="23"/>
      <c r="T1936" s="24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46"/>
      <c r="AG1936" s="23"/>
      <c r="AH1936" s="23"/>
    </row>
    <row r="1937" spans="1:34" s="156" customFormat="1" x14ac:dyDescent="0.35">
      <c r="A1937" s="23"/>
      <c r="B1937" s="23"/>
      <c r="C1937" s="23"/>
      <c r="D1937" s="23"/>
      <c r="E1937" s="23"/>
      <c r="F1937" s="23"/>
      <c r="G1937" s="23"/>
      <c r="H1937" s="23"/>
      <c r="I1937" s="23"/>
      <c r="J1937" s="24"/>
      <c r="K1937" s="24"/>
      <c r="L1937" s="79"/>
      <c r="M1937" s="91"/>
      <c r="N1937" s="89"/>
      <c r="O1937" s="89"/>
      <c r="P1937" s="24"/>
      <c r="Q1937" s="24"/>
      <c r="R1937" s="23"/>
      <c r="S1937" s="23"/>
      <c r="T1937" s="24"/>
      <c r="U1937" s="23"/>
      <c r="V1937" s="23"/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46"/>
      <c r="AG1937" s="23"/>
      <c r="AH1937" s="23"/>
    </row>
    <row r="1938" spans="1:34" s="156" customFormat="1" x14ac:dyDescent="0.35">
      <c r="A1938" s="23"/>
      <c r="B1938" s="23"/>
      <c r="C1938" s="23"/>
      <c r="D1938" s="23"/>
      <c r="E1938" s="23"/>
      <c r="F1938" s="23"/>
      <c r="G1938" s="23"/>
      <c r="H1938" s="23"/>
      <c r="I1938" s="23"/>
      <c r="J1938" s="24"/>
      <c r="K1938" s="24"/>
      <c r="L1938" s="79"/>
      <c r="M1938" s="91"/>
      <c r="N1938" s="89"/>
      <c r="O1938" s="89"/>
      <c r="P1938" s="24"/>
      <c r="Q1938" s="24"/>
      <c r="R1938" s="23"/>
      <c r="S1938" s="23"/>
      <c r="T1938" s="24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46"/>
      <c r="AG1938" s="23"/>
      <c r="AH1938" s="23"/>
    </row>
    <row r="1939" spans="1:34" s="156" customFormat="1" x14ac:dyDescent="0.35">
      <c r="A1939" s="23"/>
      <c r="B1939" s="23"/>
      <c r="C1939" s="23"/>
      <c r="D1939" s="23"/>
      <c r="E1939" s="23"/>
      <c r="F1939" s="23"/>
      <c r="G1939" s="23"/>
      <c r="H1939" s="23"/>
      <c r="I1939" s="23"/>
      <c r="J1939" s="24"/>
      <c r="K1939" s="24"/>
      <c r="L1939" s="79"/>
      <c r="M1939" s="91"/>
      <c r="N1939" s="89"/>
      <c r="O1939" s="89"/>
      <c r="P1939" s="24"/>
      <c r="Q1939" s="24"/>
      <c r="R1939" s="23"/>
      <c r="S1939" s="23"/>
      <c r="T1939" s="24"/>
      <c r="U1939" s="23"/>
      <c r="V1939" s="23"/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46"/>
      <c r="AG1939" s="23"/>
      <c r="AH1939" s="23"/>
    </row>
    <row r="1940" spans="1:34" s="156" customFormat="1" x14ac:dyDescent="0.35">
      <c r="A1940" s="23"/>
      <c r="B1940" s="23"/>
      <c r="C1940" s="23"/>
      <c r="D1940" s="23"/>
      <c r="E1940" s="23"/>
      <c r="F1940" s="23"/>
      <c r="G1940" s="23"/>
      <c r="H1940" s="23"/>
      <c r="I1940" s="23"/>
      <c r="J1940" s="24"/>
      <c r="K1940" s="24"/>
      <c r="L1940" s="79"/>
      <c r="M1940" s="91"/>
      <c r="N1940" s="89"/>
      <c r="O1940" s="89"/>
      <c r="P1940" s="24"/>
      <c r="Q1940" s="24"/>
      <c r="R1940" s="23"/>
      <c r="S1940" s="23"/>
      <c r="T1940" s="24"/>
      <c r="U1940" s="23"/>
      <c r="V1940" s="23"/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46"/>
      <c r="AG1940" s="23"/>
      <c r="AH1940" s="23"/>
    </row>
    <row r="1941" spans="1:34" s="156" customFormat="1" x14ac:dyDescent="0.35">
      <c r="A1941" s="23"/>
      <c r="B1941" s="23"/>
      <c r="C1941" s="23"/>
      <c r="D1941" s="23"/>
      <c r="E1941" s="23"/>
      <c r="F1941" s="23"/>
      <c r="G1941" s="23"/>
      <c r="H1941" s="23"/>
      <c r="I1941" s="23"/>
      <c r="J1941" s="24"/>
      <c r="K1941" s="24"/>
      <c r="L1941" s="79"/>
      <c r="M1941" s="91"/>
      <c r="N1941" s="89"/>
      <c r="O1941" s="89"/>
      <c r="P1941" s="24"/>
      <c r="Q1941" s="24"/>
      <c r="R1941" s="23"/>
      <c r="S1941" s="23"/>
      <c r="T1941" s="24"/>
      <c r="U1941" s="23"/>
      <c r="V1941" s="23"/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46"/>
      <c r="AG1941" s="23"/>
      <c r="AH1941" s="23"/>
    </row>
    <row r="1942" spans="1:34" s="156" customFormat="1" x14ac:dyDescent="0.35">
      <c r="A1942" s="23"/>
      <c r="B1942" s="23"/>
      <c r="C1942" s="23"/>
      <c r="D1942" s="23"/>
      <c r="E1942" s="23"/>
      <c r="F1942" s="23"/>
      <c r="G1942" s="23"/>
      <c r="H1942" s="23"/>
      <c r="I1942" s="23"/>
      <c r="J1942" s="24"/>
      <c r="K1942" s="24"/>
      <c r="L1942" s="79"/>
      <c r="M1942" s="91"/>
      <c r="N1942" s="89"/>
      <c r="O1942" s="89"/>
      <c r="P1942" s="24"/>
      <c r="Q1942" s="24"/>
      <c r="R1942" s="23"/>
      <c r="S1942" s="23"/>
      <c r="T1942" s="24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46"/>
      <c r="AG1942" s="23"/>
      <c r="AH1942" s="23"/>
    </row>
    <row r="1943" spans="1:34" s="156" customFormat="1" x14ac:dyDescent="0.35">
      <c r="A1943" s="23"/>
      <c r="B1943" s="23"/>
      <c r="C1943" s="23"/>
      <c r="D1943" s="23"/>
      <c r="E1943" s="23"/>
      <c r="F1943" s="23"/>
      <c r="G1943" s="23"/>
      <c r="H1943" s="23"/>
      <c r="I1943" s="23"/>
      <c r="J1943" s="24"/>
      <c r="K1943" s="24"/>
      <c r="L1943" s="79"/>
      <c r="M1943" s="91"/>
      <c r="N1943" s="89"/>
      <c r="O1943" s="89"/>
      <c r="P1943" s="24"/>
      <c r="Q1943" s="24"/>
      <c r="R1943" s="23"/>
      <c r="S1943" s="23"/>
      <c r="T1943" s="24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46"/>
      <c r="AG1943" s="23"/>
      <c r="AH1943" s="23"/>
    </row>
    <row r="1944" spans="1:34" s="156" customFormat="1" x14ac:dyDescent="0.35">
      <c r="A1944" s="23"/>
      <c r="B1944" s="23"/>
      <c r="C1944" s="23"/>
      <c r="D1944" s="23"/>
      <c r="E1944" s="23"/>
      <c r="F1944" s="23"/>
      <c r="G1944" s="23"/>
      <c r="H1944" s="23"/>
      <c r="I1944" s="23"/>
      <c r="J1944" s="24"/>
      <c r="K1944" s="24"/>
      <c r="L1944" s="79"/>
      <c r="M1944" s="91"/>
      <c r="N1944" s="89"/>
      <c r="O1944" s="89"/>
      <c r="P1944" s="24"/>
      <c r="Q1944" s="24"/>
      <c r="R1944" s="23"/>
      <c r="S1944" s="23"/>
      <c r="T1944" s="24"/>
      <c r="U1944" s="23"/>
      <c r="V1944" s="23"/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46"/>
      <c r="AG1944" s="23"/>
      <c r="AH1944" s="23"/>
    </row>
    <row r="1945" spans="1:34" s="156" customFormat="1" x14ac:dyDescent="0.35">
      <c r="A1945" s="23"/>
      <c r="B1945" s="23"/>
      <c r="C1945" s="23"/>
      <c r="D1945" s="23"/>
      <c r="E1945" s="23"/>
      <c r="F1945" s="23"/>
      <c r="G1945" s="23"/>
      <c r="H1945" s="23"/>
      <c r="I1945" s="23"/>
      <c r="J1945" s="24"/>
      <c r="K1945" s="24"/>
      <c r="L1945" s="79"/>
      <c r="M1945" s="91"/>
      <c r="N1945" s="89"/>
      <c r="O1945" s="89"/>
      <c r="P1945" s="24"/>
      <c r="Q1945" s="24"/>
      <c r="R1945" s="23"/>
      <c r="S1945" s="23"/>
      <c r="T1945" s="24"/>
      <c r="U1945" s="23"/>
      <c r="V1945" s="23"/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46"/>
      <c r="AG1945" s="23"/>
      <c r="AH1945" s="23"/>
    </row>
    <row r="1946" spans="1:34" s="156" customFormat="1" x14ac:dyDescent="0.35">
      <c r="A1946" s="23"/>
      <c r="B1946" s="23"/>
      <c r="C1946" s="23"/>
      <c r="D1946" s="23"/>
      <c r="E1946" s="23"/>
      <c r="F1946" s="23"/>
      <c r="G1946" s="23"/>
      <c r="H1946" s="23"/>
      <c r="I1946" s="23"/>
      <c r="J1946" s="24"/>
      <c r="K1946" s="24"/>
      <c r="L1946" s="79"/>
      <c r="M1946" s="91"/>
      <c r="N1946" s="89"/>
      <c r="O1946" s="89"/>
      <c r="P1946" s="24"/>
      <c r="Q1946" s="24"/>
      <c r="R1946" s="23"/>
      <c r="S1946" s="23"/>
      <c r="T1946" s="24"/>
      <c r="U1946" s="23"/>
      <c r="V1946" s="23"/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46"/>
      <c r="AG1946" s="23"/>
      <c r="AH1946" s="23"/>
    </row>
    <row r="1947" spans="1:34" s="156" customFormat="1" x14ac:dyDescent="0.35">
      <c r="A1947" s="23"/>
      <c r="B1947" s="23"/>
      <c r="C1947" s="23"/>
      <c r="D1947" s="23"/>
      <c r="E1947" s="23"/>
      <c r="F1947" s="23"/>
      <c r="G1947" s="23"/>
      <c r="H1947" s="23"/>
      <c r="I1947" s="23"/>
      <c r="J1947" s="24"/>
      <c r="K1947" s="24"/>
      <c r="L1947" s="79"/>
      <c r="M1947" s="91"/>
      <c r="N1947" s="89"/>
      <c r="O1947" s="89"/>
      <c r="P1947" s="24"/>
      <c r="Q1947" s="24"/>
      <c r="R1947" s="23"/>
      <c r="S1947" s="23"/>
      <c r="T1947" s="24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46"/>
      <c r="AG1947" s="23"/>
      <c r="AH1947" s="23"/>
    </row>
    <row r="1948" spans="1:34" s="156" customFormat="1" x14ac:dyDescent="0.35">
      <c r="A1948" s="23"/>
      <c r="B1948" s="23"/>
      <c r="C1948" s="23"/>
      <c r="D1948" s="23"/>
      <c r="E1948" s="23"/>
      <c r="F1948" s="23"/>
      <c r="G1948" s="23"/>
      <c r="H1948" s="23"/>
      <c r="I1948" s="23"/>
      <c r="J1948" s="24"/>
      <c r="K1948" s="24"/>
      <c r="L1948" s="79"/>
      <c r="M1948" s="91"/>
      <c r="N1948" s="89"/>
      <c r="O1948" s="89"/>
      <c r="P1948" s="24"/>
      <c r="Q1948" s="24"/>
      <c r="R1948" s="23"/>
      <c r="S1948" s="23"/>
      <c r="T1948" s="24"/>
      <c r="U1948" s="23"/>
      <c r="V1948" s="23"/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46"/>
      <c r="AG1948" s="23"/>
      <c r="AH1948" s="23"/>
    </row>
    <row r="1949" spans="1:34" s="156" customFormat="1" x14ac:dyDescent="0.35">
      <c r="A1949" s="23"/>
      <c r="B1949" s="23"/>
      <c r="C1949" s="23"/>
      <c r="D1949" s="23"/>
      <c r="E1949" s="23"/>
      <c r="F1949" s="23"/>
      <c r="G1949" s="23"/>
      <c r="H1949" s="23"/>
      <c r="I1949" s="23"/>
      <c r="J1949" s="24"/>
      <c r="K1949" s="24"/>
      <c r="L1949" s="79"/>
      <c r="M1949" s="91"/>
      <c r="N1949" s="89"/>
      <c r="O1949" s="89"/>
      <c r="P1949" s="24"/>
      <c r="Q1949" s="24"/>
      <c r="R1949" s="23"/>
      <c r="S1949" s="23"/>
      <c r="T1949" s="24"/>
      <c r="U1949" s="23"/>
      <c r="V1949" s="23"/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46"/>
      <c r="AG1949" s="23"/>
      <c r="AH1949" s="23"/>
    </row>
    <row r="1950" spans="1:34" s="156" customFormat="1" x14ac:dyDescent="0.35">
      <c r="A1950" s="23"/>
      <c r="B1950" s="23"/>
      <c r="C1950" s="23"/>
      <c r="D1950" s="23"/>
      <c r="E1950" s="23"/>
      <c r="F1950" s="23"/>
      <c r="G1950" s="23"/>
      <c r="H1950" s="23"/>
      <c r="I1950" s="23"/>
      <c r="J1950" s="24"/>
      <c r="K1950" s="24"/>
      <c r="L1950" s="79"/>
      <c r="M1950" s="91"/>
      <c r="N1950" s="89"/>
      <c r="O1950" s="89"/>
      <c r="P1950" s="24"/>
      <c r="Q1950" s="24"/>
      <c r="R1950" s="23"/>
      <c r="S1950" s="23"/>
      <c r="T1950" s="24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46"/>
      <c r="AG1950" s="23"/>
      <c r="AH1950" s="23"/>
    </row>
    <row r="1951" spans="1:34" s="156" customFormat="1" x14ac:dyDescent="0.35">
      <c r="A1951" s="23"/>
      <c r="B1951" s="23"/>
      <c r="C1951" s="23"/>
      <c r="D1951" s="23"/>
      <c r="E1951" s="23"/>
      <c r="F1951" s="23"/>
      <c r="G1951" s="23"/>
      <c r="H1951" s="23"/>
      <c r="I1951" s="23"/>
      <c r="J1951" s="24"/>
      <c r="K1951" s="24"/>
      <c r="L1951" s="79"/>
      <c r="M1951" s="91"/>
      <c r="N1951" s="89"/>
      <c r="O1951" s="89"/>
      <c r="P1951" s="24"/>
      <c r="Q1951" s="24"/>
      <c r="R1951" s="23"/>
      <c r="S1951" s="23"/>
      <c r="T1951" s="24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46"/>
      <c r="AG1951" s="23"/>
      <c r="AH1951" s="23"/>
    </row>
    <row r="1952" spans="1:34" s="156" customFormat="1" x14ac:dyDescent="0.35">
      <c r="A1952" s="23"/>
      <c r="B1952" s="23"/>
      <c r="C1952" s="23"/>
      <c r="D1952" s="23"/>
      <c r="E1952" s="23"/>
      <c r="F1952" s="23"/>
      <c r="G1952" s="23"/>
      <c r="H1952" s="23"/>
      <c r="I1952" s="23"/>
      <c r="J1952" s="24"/>
      <c r="K1952" s="24"/>
      <c r="L1952" s="79"/>
      <c r="M1952" s="91"/>
      <c r="N1952" s="89"/>
      <c r="O1952" s="89"/>
      <c r="P1952" s="24"/>
      <c r="Q1952" s="24"/>
      <c r="R1952" s="23"/>
      <c r="S1952" s="23"/>
      <c r="T1952" s="24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46"/>
      <c r="AG1952" s="23"/>
      <c r="AH1952" s="23"/>
    </row>
    <row r="1953" spans="1:34" s="156" customFormat="1" x14ac:dyDescent="0.35">
      <c r="A1953" s="23"/>
      <c r="B1953" s="23"/>
      <c r="C1953" s="23"/>
      <c r="D1953" s="23"/>
      <c r="E1953" s="23"/>
      <c r="F1953" s="23"/>
      <c r="G1953" s="23"/>
      <c r="H1953" s="23"/>
      <c r="I1953" s="23"/>
      <c r="J1953" s="24"/>
      <c r="K1953" s="24"/>
      <c r="L1953" s="79"/>
      <c r="M1953" s="91"/>
      <c r="N1953" s="89"/>
      <c r="O1953" s="89"/>
      <c r="P1953" s="24"/>
      <c r="Q1953" s="24"/>
      <c r="R1953" s="23"/>
      <c r="S1953" s="23"/>
      <c r="T1953" s="24"/>
      <c r="U1953" s="23"/>
      <c r="V1953" s="23"/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46"/>
      <c r="AG1953" s="23"/>
      <c r="AH1953" s="23"/>
    </row>
    <row r="1954" spans="1:34" s="156" customFormat="1" x14ac:dyDescent="0.35">
      <c r="A1954" s="23"/>
      <c r="B1954" s="23"/>
      <c r="C1954" s="23"/>
      <c r="D1954" s="23"/>
      <c r="E1954" s="23"/>
      <c r="F1954" s="23"/>
      <c r="G1954" s="23"/>
      <c r="H1954" s="23"/>
      <c r="I1954" s="23"/>
      <c r="J1954" s="24"/>
      <c r="K1954" s="24"/>
      <c r="L1954" s="79"/>
      <c r="M1954" s="91"/>
      <c r="N1954" s="89"/>
      <c r="O1954" s="89"/>
      <c r="P1954" s="24"/>
      <c r="Q1954" s="24"/>
      <c r="R1954" s="23"/>
      <c r="S1954" s="23"/>
      <c r="T1954" s="24"/>
      <c r="U1954" s="23"/>
      <c r="V1954" s="23"/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46"/>
      <c r="AG1954" s="23"/>
      <c r="AH1954" s="23"/>
    </row>
    <row r="1955" spans="1:34" s="156" customFormat="1" x14ac:dyDescent="0.35">
      <c r="A1955" s="23"/>
      <c r="B1955" s="23"/>
      <c r="C1955" s="23"/>
      <c r="D1955" s="23"/>
      <c r="E1955" s="23"/>
      <c r="F1955" s="23"/>
      <c r="G1955" s="23"/>
      <c r="H1955" s="23"/>
      <c r="I1955" s="23"/>
      <c r="J1955" s="24"/>
      <c r="K1955" s="24"/>
      <c r="L1955" s="79"/>
      <c r="M1955" s="91"/>
      <c r="N1955" s="89"/>
      <c r="O1955" s="89"/>
      <c r="P1955" s="24"/>
      <c r="Q1955" s="24"/>
      <c r="R1955" s="23"/>
      <c r="S1955" s="23"/>
      <c r="T1955" s="24"/>
      <c r="U1955" s="23"/>
      <c r="V1955" s="23"/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46"/>
      <c r="AG1955" s="23"/>
      <c r="AH1955" s="23"/>
    </row>
    <row r="1956" spans="1:34" s="156" customFormat="1" x14ac:dyDescent="0.35">
      <c r="A1956" s="23"/>
      <c r="B1956" s="23"/>
      <c r="C1956" s="23"/>
      <c r="D1956" s="23"/>
      <c r="E1956" s="23"/>
      <c r="F1956" s="23"/>
      <c r="G1956" s="23"/>
      <c r="H1956" s="23"/>
      <c r="I1956" s="23"/>
      <c r="J1956" s="24"/>
      <c r="K1956" s="24"/>
      <c r="L1956" s="79"/>
      <c r="M1956" s="91"/>
      <c r="N1956" s="89"/>
      <c r="O1956" s="89"/>
      <c r="P1956" s="24"/>
      <c r="Q1956" s="24"/>
      <c r="R1956" s="23"/>
      <c r="S1956" s="23"/>
      <c r="T1956" s="24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46"/>
      <c r="AG1956" s="23"/>
      <c r="AH1956" s="23"/>
    </row>
    <row r="1957" spans="1:34" s="156" customFormat="1" x14ac:dyDescent="0.35">
      <c r="A1957" s="23"/>
      <c r="B1957" s="23"/>
      <c r="C1957" s="23"/>
      <c r="D1957" s="23"/>
      <c r="E1957" s="23"/>
      <c r="F1957" s="23"/>
      <c r="G1957" s="23"/>
      <c r="H1957" s="23"/>
      <c r="I1957" s="23"/>
      <c r="J1957" s="24"/>
      <c r="K1957" s="24"/>
      <c r="L1957" s="79"/>
      <c r="M1957" s="91"/>
      <c r="N1957" s="89"/>
      <c r="O1957" s="89"/>
      <c r="P1957" s="24"/>
      <c r="Q1957" s="24"/>
      <c r="R1957" s="23"/>
      <c r="S1957" s="23"/>
      <c r="T1957" s="24"/>
      <c r="U1957" s="23"/>
      <c r="V1957" s="23"/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46"/>
      <c r="AG1957" s="23"/>
      <c r="AH1957" s="23"/>
    </row>
    <row r="1958" spans="1:34" s="156" customFormat="1" x14ac:dyDescent="0.35">
      <c r="A1958" s="23"/>
      <c r="B1958" s="23"/>
      <c r="C1958" s="23"/>
      <c r="D1958" s="23"/>
      <c r="E1958" s="23"/>
      <c r="F1958" s="23"/>
      <c r="G1958" s="23"/>
      <c r="H1958" s="23"/>
      <c r="I1958" s="23"/>
      <c r="J1958" s="24"/>
      <c r="K1958" s="24"/>
      <c r="L1958" s="79"/>
      <c r="M1958" s="91"/>
      <c r="N1958" s="89"/>
      <c r="O1958" s="89"/>
      <c r="P1958" s="24"/>
      <c r="Q1958" s="24"/>
      <c r="R1958" s="23"/>
      <c r="S1958" s="23"/>
      <c r="T1958" s="24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46"/>
      <c r="AG1958" s="23"/>
      <c r="AH1958" s="23"/>
    </row>
    <row r="1959" spans="1:34" s="156" customFormat="1" x14ac:dyDescent="0.35">
      <c r="A1959" s="23"/>
      <c r="B1959" s="23"/>
      <c r="C1959" s="23"/>
      <c r="D1959" s="23"/>
      <c r="E1959" s="23"/>
      <c r="F1959" s="23"/>
      <c r="G1959" s="23"/>
      <c r="H1959" s="23"/>
      <c r="I1959" s="23"/>
      <c r="J1959" s="24"/>
      <c r="K1959" s="24"/>
      <c r="L1959" s="79"/>
      <c r="M1959" s="91"/>
      <c r="N1959" s="89"/>
      <c r="O1959" s="89"/>
      <c r="P1959" s="24"/>
      <c r="Q1959" s="24"/>
      <c r="R1959" s="23"/>
      <c r="S1959" s="23"/>
      <c r="T1959" s="24"/>
      <c r="U1959" s="23"/>
      <c r="V1959" s="23"/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46"/>
      <c r="AG1959" s="23"/>
      <c r="AH1959" s="23"/>
    </row>
    <row r="1960" spans="1:34" s="156" customFormat="1" x14ac:dyDescent="0.35">
      <c r="A1960" s="23"/>
      <c r="B1960" s="23"/>
      <c r="C1960" s="23"/>
      <c r="D1960" s="23"/>
      <c r="E1960" s="23"/>
      <c r="F1960" s="23"/>
      <c r="G1960" s="23"/>
      <c r="H1960" s="23"/>
      <c r="I1960" s="23"/>
      <c r="J1960" s="24"/>
      <c r="K1960" s="24"/>
      <c r="L1960" s="79"/>
      <c r="M1960" s="91"/>
      <c r="N1960" s="89"/>
      <c r="O1960" s="89"/>
      <c r="P1960" s="24"/>
      <c r="Q1960" s="24"/>
      <c r="R1960" s="23"/>
      <c r="S1960" s="23"/>
      <c r="T1960" s="24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46"/>
      <c r="AG1960" s="23"/>
      <c r="AH1960" s="23"/>
    </row>
    <row r="1961" spans="1:34" s="156" customFormat="1" x14ac:dyDescent="0.35">
      <c r="A1961" s="23"/>
      <c r="B1961" s="23"/>
      <c r="C1961" s="23"/>
      <c r="D1961" s="23"/>
      <c r="E1961" s="23"/>
      <c r="F1961" s="23"/>
      <c r="G1961" s="23"/>
      <c r="H1961" s="23"/>
      <c r="I1961" s="23"/>
      <c r="J1961" s="24"/>
      <c r="K1961" s="24"/>
      <c r="L1961" s="79"/>
      <c r="M1961" s="91"/>
      <c r="N1961" s="89"/>
      <c r="O1961" s="89"/>
      <c r="P1961" s="24"/>
      <c r="Q1961" s="24"/>
      <c r="R1961" s="23"/>
      <c r="S1961" s="23"/>
      <c r="T1961" s="24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46"/>
      <c r="AG1961" s="23"/>
      <c r="AH1961" s="23"/>
    </row>
    <row r="1962" spans="1:34" s="156" customFormat="1" x14ac:dyDescent="0.35">
      <c r="A1962" s="23"/>
      <c r="B1962" s="23"/>
      <c r="C1962" s="23"/>
      <c r="D1962" s="23"/>
      <c r="E1962" s="23"/>
      <c r="F1962" s="23"/>
      <c r="G1962" s="23"/>
      <c r="H1962" s="23"/>
      <c r="I1962" s="23"/>
      <c r="J1962" s="24"/>
      <c r="K1962" s="24"/>
      <c r="L1962" s="79"/>
      <c r="M1962" s="91"/>
      <c r="N1962" s="89"/>
      <c r="O1962" s="89"/>
      <c r="P1962" s="24"/>
      <c r="Q1962" s="24"/>
      <c r="R1962" s="23"/>
      <c r="S1962" s="23"/>
      <c r="T1962" s="24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46"/>
      <c r="AG1962" s="23"/>
      <c r="AH1962" s="23"/>
    </row>
    <row r="1963" spans="1:34" s="156" customFormat="1" x14ac:dyDescent="0.35">
      <c r="A1963" s="23"/>
      <c r="B1963" s="23"/>
      <c r="C1963" s="23"/>
      <c r="D1963" s="23"/>
      <c r="E1963" s="23"/>
      <c r="F1963" s="23"/>
      <c r="G1963" s="23"/>
      <c r="H1963" s="23"/>
      <c r="I1963" s="23"/>
      <c r="J1963" s="24"/>
      <c r="K1963" s="24"/>
      <c r="L1963" s="79"/>
      <c r="M1963" s="91"/>
      <c r="N1963" s="89"/>
      <c r="O1963" s="89"/>
      <c r="P1963" s="24"/>
      <c r="Q1963" s="24"/>
      <c r="R1963" s="23"/>
      <c r="S1963" s="23"/>
      <c r="T1963" s="24"/>
      <c r="U1963" s="23"/>
      <c r="V1963" s="23"/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46"/>
      <c r="AG1963" s="23"/>
      <c r="AH1963" s="23"/>
    </row>
    <row r="1964" spans="1:34" s="156" customFormat="1" x14ac:dyDescent="0.35">
      <c r="A1964" s="23"/>
      <c r="B1964" s="23"/>
      <c r="C1964" s="23"/>
      <c r="D1964" s="23"/>
      <c r="E1964" s="23"/>
      <c r="F1964" s="23"/>
      <c r="G1964" s="23"/>
      <c r="H1964" s="23"/>
      <c r="I1964" s="23"/>
      <c r="J1964" s="24"/>
      <c r="K1964" s="24"/>
      <c r="L1964" s="79"/>
      <c r="M1964" s="91"/>
      <c r="N1964" s="89"/>
      <c r="O1964" s="89"/>
      <c r="P1964" s="24"/>
      <c r="Q1964" s="24"/>
      <c r="R1964" s="23"/>
      <c r="S1964" s="23"/>
      <c r="T1964" s="24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46"/>
      <c r="AG1964" s="23"/>
      <c r="AH1964" s="23"/>
    </row>
    <row r="1965" spans="1:34" s="156" customFormat="1" x14ac:dyDescent="0.35">
      <c r="A1965" s="23"/>
      <c r="B1965" s="23"/>
      <c r="C1965" s="23"/>
      <c r="D1965" s="23"/>
      <c r="E1965" s="23"/>
      <c r="F1965" s="23"/>
      <c r="G1965" s="23"/>
      <c r="H1965" s="23"/>
      <c r="I1965" s="23"/>
      <c r="J1965" s="24"/>
      <c r="K1965" s="24"/>
      <c r="L1965" s="79"/>
      <c r="M1965" s="91"/>
      <c r="N1965" s="89"/>
      <c r="O1965" s="89"/>
      <c r="P1965" s="24"/>
      <c r="Q1965" s="24"/>
      <c r="R1965" s="23"/>
      <c r="S1965" s="23"/>
      <c r="T1965" s="24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46"/>
      <c r="AG1965" s="23"/>
      <c r="AH1965" s="23"/>
    </row>
    <row r="1966" spans="1:34" s="156" customFormat="1" x14ac:dyDescent="0.35">
      <c r="A1966" s="23"/>
      <c r="B1966" s="23"/>
      <c r="C1966" s="23"/>
      <c r="D1966" s="23"/>
      <c r="E1966" s="23"/>
      <c r="F1966" s="23"/>
      <c r="G1966" s="23"/>
      <c r="H1966" s="23"/>
      <c r="I1966" s="23"/>
      <c r="J1966" s="24"/>
      <c r="K1966" s="24"/>
      <c r="L1966" s="79"/>
      <c r="M1966" s="91"/>
      <c r="N1966" s="89"/>
      <c r="O1966" s="89"/>
      <c r="P1966" s="24"/>
      <c r="Q1966" s="24"/>
      <c r="R1966" s="23"/>
      <c r="S1966" s="23"/>
      <c r="T1966" s="24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46"/>
      <c r="AG1966" s="23"/>
      <c r="AH1966" s="23"/>
    </row>
    <row r="1967" spans="1:34" s="156" customFormat="1" x14ac:dyDescent="0.35">
      <c r="A1967" s="23"/>
      <c r="B1967" s="23"/>
      <c r="C1967" s="23"/>
      <c r="D1967" s="23"/>
      <c r="E1967" s="23"/>
      <c r="F1967" s="23"/>
      <c r="G1967" s="23"/>
      <c r="H1967" s="23"/>
      <c r="I1967" s="23"/>
      <c r="J1967" s="24"/>
      <c r="K1967" s="24"/>
      <c r="L1967" s="79"/>
      <c r="M1967" s="91"/>
      <c r="N1967" s="89"/>
      <c r="O1967" s="89"/>
      <c r="P1967" s="24"/>
      <c r="Q1967" s="24"/>
      <c r="R1967" s="23"/>
      <c r="S1967" s="23"/>
      <c r="T1967" s="24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46"/>
      <c r="AG1967" s="23"/>
      <c r="AH1967" s="23"/>
    </row>
    <row r="1968" spans="1:34" s="156" customFormat="1" x14ac:dyDescent="0.35">
      <c r="A1968" s="23"/>
      <c r="B1968" s="23"/>
      <c r="C1968" s="23"/>
      <c r="D1968" s="23"/>
      <c r="E1968" s="23"/>
      <c r="F1968" s="23"/>
      <c r="G1968" s="23"/>
      <c r="H1968" s="23"/>
      <c r="I1968" s="23"/>
      <c r="J1968" s="24"/>
      <c r="K1968" s="24"/>
      <c r="L1968" s="79"/>
      <c r="M1968" s="91"/>
      <c r="N1968" s="89"/>
      <c r="O1968" s="89"/>
      <c r="P1968" s="24"/>
      <c r="Q1968" s="24"/>
      <c r="R1968" s="23"/>
      <c r="S1968" s="23"/>
      <c r="T1968" s="24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46"/>
      <c r="AG1968" s="23"/>
      <c r="AH1968" s="23"/>
    </row>
    <row r="1969" spans="1:34" s="156" customFormat="1" x14ac:dyDescent="0.35">
      <c r="A1969" s="23"/>
      <c r="B1969" s="23"/>
      <c r="C1969" s="23"/>
      <c r="D1969" s="23"/>
      <c r="E1969" s="23"/>
      <c r="F1969" s="23"/>
      <c r="G1969" s="23"/>
      <c r="H1969" s="23"/>
      <c r="I1969" s="23"/>
      <c r="J1969" s="24"/>
      <c r="K1969" s="24"/>
      <c r="L1969" s="79"/>
      <c r="M1969" s="91"/>
      <c r="N1969" s="89"/>
      <c r="O1969" s="89"/>
      <c r="P1969" s="24"/>
      <c r="Q1969" s="24"/>
      <c r="R1969" s="23"/>
      <c r="S1969" s="23"/>
      <c r="T1969" s="24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46"/>
      <c r="AG1969" s="23"/>
      <c r="AH1969" s="23"/>
    </row>
    <row r="1970" spans="1:34" s="156" customFormat="1" x14ac:dyDescent="0.35">
      <c r="A1970" s="23"/>
      <c r="B1970" s="23"/>
      <c r="C1970" s="23"/>
      <c r="D1970" s="23"/>
      <c r="E1970" s="23"/>
      <c r="F1970" s="23"/>
      <c r="G1970" s="23"/>
      <c r="H1970" s="23"/>
      <c r="I1970" s="23"/>
      <c r="J1970" s="24"/>
      <c r="K1970" s="24"/>
      <c r="L1970" s="79"/>
      <c r="M1970" s="91"/>
      <c r="N1970" s="89"/>
      <c r="O1970" s="89"/>
      <c r="P1970" s="24"/>
      <c r="Q1970" s="24"/>
      <c r="R1970" s="23"/>
      <c r="S1970" s="23"/>
      <c r="T1970" s="24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46"/>
      <c r="AG1970" s="23"/>
      <c r="AH1970" s="23"/>
    </row>
    <row r="1971" spans="1:34" s="156" customFormat="1" x14ac:dyDescent="0.35">
      <c r="A1971" s="23"/>
      <c r="B1971" s="23"/>
      <c r="C1971" s="23"/>
      <c r="D1971" s="23"/>
      <c r="E1971" s="23"/>
      <c r="F1971" s="23"/>
      <c r="G1971" s="23"/>
      <c r="H1971" s="23"/>
      <c r="I1971" s="23"/>
      <c r="J1971" s="24"/>
      <c r="K1971" s="24"/>
      <c r="L1971" s="79"/>
      <c r="M1971" s="91"/>
      <c r="N1971" s="89"/>
      <c r="O1971" s="89"/>
      <c r="P1971" s="24"/>
      <c r="Q1971" s="24"/>
      <c r="R1971" s="23"/>
      <c r="S1971" s="23"/>
      <c r="T1971" s="24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46"/>
      <c r="AG1971" s="23"/>
      <c r="AH1971" s="23"/>
    </row>
    <row r="1972" spans="1:34" s="156" customFormat="1" x14ac:dyDescent="0.35">
      <c r="A1972" s="23"/>
      <c r="B1972" s="23"/>
      <c r="C1972" s="23"/>
      <c r="D1972" s="23"/>
      <c r="E1972" s="23"/>
      <c r="F1972" s="23"/>
      <c r="G1972" s="23"/>
      <c r="H1972" s="23"/>
      <c r="I1972" s="23"/>
      <c r="J1972" s="24"/>
      <c r="K1972" s="24"/>
      <c r="L1972" s="79"/>
      <c r="M1972" s="91"/>
      <c r="N1972" s="89"/>
      <c r="O1972" s="89"/>
      <c r="P1972" s="24"/>
      <c r="Q1972" s="24"/>
      <c r="R1972" s="23"/>
      <c r="S1972" s="23"/>
      <c r="T1972" s="24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46"/>
      <c r="AG1972" s="23"/>
      <c r="AH1972" s="23"/>
    </row>
    <row r="1973" spans="1:34" s="156" customFormat="1" x14ac:dyDescent="0.35">
      <c r="A1973" s="23"/>
      <c r="B1973" s="23"/>
      <c r="C1973" s="23"/>
      <c r="D1973" s="23"/>
      <c r="E1973" s="23"/>
      <c r="F1973" s="23"/>
      <c r="G1973" s="23"/>
      <c r="H1973" s="23"/>
      <c r="I1973" s="23"/>
      <c r="J1973" s="24"/>
      <c r="K1973" s="24"/>
      <c r="L1973" s="79"/>
      <c r="M1973" s="91"/>
      <c r="N1973" s="89"/>
      <c r="O1973" s="89"/>
      <c r="P1973" s="24"/>
      <c r="Q1973" s="24"/>
      <c r="R1973" s="23"/>
      <c r="S1973" s="23"/>
      <c r="T1973" s="24"/>
      <c r="U1973" s="23"/>
      <c r="V1973" s="23"/>
      <c r="W1973" s="23"/>
      <c r="X1973" s="23"/>
      <c r="Y1973" s="23"/>
      <c r="Z1973" s="23"/>
      <c r="AA1973" s="23"/>
      <c r="AB1973" s="23"/>
      <c r="AC1973" s="23"/>
      <c r="AD1973" s="23"/>
      <c r="AE1973" s="23"/>
      <c r="AF1973" s="46"/>
      <c r="AG1973" s="23"/>
      <c r="AH1973" s="23"/>
    </row>
    <row r="1974" spans="1:34" s="156" customFormat="1" x14ac:dyDescent="0.35">
      <c r="A1974" s="23"/>
      <c r="B1974" s="23"/>
      <c r="C1974" s="23"/>
      <c r="D1974" s="23"/>
      <c r="E1974" s="23"/>
      <c r="F1974" s="23"/>
      <c r="G1974" s="23"/>
      <c r="H1974" s="23"/>
      <c r="I1974" s="23"/>
      <c r="J1974" s="24"/>
      <c r="K1974" s="24"/>
      <c r="L1974" s="79"/>
      <c r="M1974" s="91"/>
      <c r="N1974" s="89"/>
      <c r="O1974" s="89"/>
      <c r="P1974" s="24"/>
      <c r="Q1974" s="24"/>
      <c r="R1974" s="23"/>
      <c r="S1974" s="23"/>
      <c r="T1974" s="24"/>
      <c r="U1974" s="23"/>
      <c r="V1974" s="23"/>
      <c r="W1974" s="23"/>
      <c r="X1974" s="23"/>
      <c r="Y1974" s="23"/>
      <c r="Z1974" s="23"/>
      <c r="AA1974" s="23"/>
      <c r="AB1974" s="23"/>
      <c r="AC1974" s="23"/>
      <c r="AD1974" s="23"/>
      <c r="AE1974" s="23"/>
      <c r="AF1974" s="46"/>
      <c r="AG1974" s="23"/>
      <c r="AH1974" s="23"/>
    </row>
    <row r="1975" spans="1:34" s="156" customFormat="1" x14ac:dyDescent="0.35">
      <c r="A1975" s="23"/>
      <c r="B1975" s="23"/>
      <c r="C1975" s="23"/>
      <c r="D1975" s="23"/>
      <c r="E1975" s="23"/>
      <c r="F1975" s="23"/>
      <c r="G1975" s="23"/>
      <c r="H1975" s="23"/>
      <c r="I1975" s="23"/>
      <c r="J1975" s="24"/>
      <c r="K1975" s="24"/>
      <c r="L1975" s="79"/>
      <c r="M1975" s="91"/>
      <c r="N1975" s="89"/>
      <c r="O1975" s="89"/>
      <c r="P1975" s="24"/>
      <c r="Q1975" s="24"/>
      <c r="R1975" s="23"/>
      <c r="S1975" s="23"/>
      <c r="T1975" s="24"/>
      <c r="U1975" s="23"/>
      <c r="V1975" s="23"/>
      <c r="W1975" s="23"/>
      <c r="X1975" s="23"/>
      <c r="Y1975" s="23"/>
      <c r="Z1975" s="23"/>
      <c r="AA1975" s="23"/>
      <c r="AB1975" s="23"/>
      <c r="AC1975" s="23"/>
      <c r="AD1975" s="23"/>
      <c r="AE1975" s="23"/>
      <c r="AF1975" s="46"/>
      <c r="AG1975" s="23"/>
      <c r="AH1975" s="23"/>
    </row>
    <row r="1976" spans="1:34" s="156" customFormat="1" x14ac:dyDescent="0.35">
      <c r="A1976" s="23"/>
      <c r="B1976" s="23"/>
      <c r="C1976" s="23"/>
      <c r="D1976" s="23"/>
      <c r="E1976" s="23"/>
      <c r="F1976" s="23"/>
      <c r="G1976" s="23"/>
      <c r="H1976" s="23"/>
      <c r="I1976" s="23"/>
      <c r="J1976" s="24"/>
      <c r="K1976" s="24"/>
      <c r="L1976" s="79"/>
      <c r="M1976" s="91"/>
      <c r="N1976" s="89"/>
      <c r="O1976" s="89"/>
      <c r="P1976" s="24"/>
      <c r="Q1976" s="24"/>
      <c r="R1976" s="23"/>
      <c r="S1976" s="23"/>
      <c r="T1976" s="24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46"/>
      <c r="AG1976" s="23"/>
      <c r="AH1976" s="23"/>
    </row>
    <row r="1977" spans="1:34" s="156" customFormat="1" x14ac:dyDescent="0.35">
      <c r="A1977" s="23"/>
      <c r="B1977" s="23"/>
      <c r="C1977" s="23"/>
      <c r="D1977" s="23"/>
      <c r="E1977" s="23"/>
      <c r="F1977" s="23"/>
      <c r="G1977" s="23"/>
      <c r="H1977" s="23"/>
      <c r="I1977" s="23"/>
      <c r="J1977" s="24"/>
      <c r="K1977" s="24"/>
      <c r="L1977" s="79"/>
      <c r="M1977" s="91"/>
      <c r="N1977" s="89"/>
      <c r="O1977" s="89"/>
      <c r="P1977" s="24"/>
      <c r="Q1977" s="24"/>
      <c r="R1977" s="23"/>
      <c r="S1977" s="23"/>
      <c r="T1977" s="24"/>
      <c r="U1977" s="23"/>
      <c r="V1977" s="23"/>
      <c r="W1977" s="23"/>
      <c r="X1977" s="23"/>
      <c r="Y1977" s="23"/>
      <c r="Z1977" s="23"/>
      <c r="AA1977" s="23"/>
      <c r="AB1977" s="23"/>
      <c r="AC1977" s="23"/>
      <c r="AD1977" s="23"/>
      <c r="AE1977" s="23"/>
      <c r="AF1977" s="46"/>
      <c r="AG1977" s="23"/>
      <c r="AH1977" s="23"/>
    </row>
    <row r="1978" spans="1:34" s="156" customFormat="1" x14ac:dyDescent="0.35">
      <c r="A1978" s="23"/>
      <c r="B1978" s="23"/>
      <c r="C1978" s="23"/>
      <c r="D1978" s="23"/>
      <c r="E1978" s="23"/>
      <c r="F1978" s="23"/>
      <c r="G1978" s="23"/>
      <c r="H1978" s="23"/>
      <c r="I1978" s="23"/>
      <c r="J1978" s="24"/>
      <c r="K1978" s="24"/>
      <c r="L1978" s="79"/>
      <c r="M1978" s="91"/>
      <c r="N1978" s="89"/>
      <c r="O1978" s="89"/>
      <c r="P1978" s="24"/>
      <c r="Q1978" s="24"/>
      <c r="R1978" s="23"/>
      <c r="S1978" s="23"/>
      <c r="T1978" s="24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46"/>
      <c r="AG1978" s="23"/>
      <c r="AH1978" s="23"/>
    </row>
    <row r="1979" spans="1:34" s="156" customFormat="1" x14ac:dyDescent="0.35">
      <c r="A1979" s="23"/>
      <c r="B1979" s="23"/>
      <c r="C1979" s="23"/>
      <c r="D1979" s="23"/>
      <c r="E1979" s="23"/>
      <c r="F1979" s="23"/>
      <c r="G1979" s="23"/>
      <c r="H1979" s="23"/>
      <c r="I1979" s="23"/>
      <c r="J1979" s="24"/>
      <c r="K1979" s="24"/>
      <c r="L1979" s="79"/>
      <c r="M1979" s="91"/>
      <c r="N1979" s="89"/>
      <c r="O1979" s="89"/>
      <c r="P1979" s="24"/>
      <c r="Q1979" s="24"/>
      <c r="R1979" s="23"/>
      <c r="S1979" s="23"/>
      <c r="T1979" s="24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46"/>
      <c r="AG1979" s="23"/>
      <c r="AH1979" s="23"/>
    </row>
    <row r="1980" spans="1:34" s="156" customFormat="1" x14ac:dyDescent="0.35">
      <c r="A1980" s="23"/>
      <c r="B1980" s="23"/>
      <c r="C1980" s="23"/>
      <c r="D1980" s="23"/>
      <c r="E1980" s="23"/>
      <c r="F1980" s="23"/>
      <c r="G1980" s="23"/>
      <c r="H1980" s="23"/>
      <c r="I1980" s="23"/>
      <c r="J1980" s="24"/>
      <c r="K1980" s="24"/>
      <c r="L1980" s="79"/>
      <c r="M1980" s="91"/>
      <c r="N1980" s="89"/>
      <c r="O1980" s="89"/>
      <c r="P1980" s="24"/>
      <c r="Q1980" s="24"/>
      <c r="R1980" s="23"/>
      <c r="S1980" s="23"/>
      <c r="T1980" s="24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46"/>
      <c r="AG1980" s="23"/>
      <c r="AH1980" s="23"/>
    </row>
    <row r="1981" spans="1:34" s="156" customFormat="1" x14ac:dyDescent="0.35">
      <c r="A1981" s="23"/>
      <c r="B1981" s="23"/>
      <c r="C1981" s="23"/>
      <c r="D1981" s="23"/>
      <c r="E1981" s="23"/>
      <c r="F1981" s="23"/>
      <c r="G1981" s="23"/>
      <c r="H1981" s="23"/>
      <c r="I1981" s="23"/>
      <c r="J1981" s="24"/>
      <c r="K1981" s="24"/>
      <c r="L1981" s="79"/>
      <c r="M1981" s="91"/>
      <c r="N1981" s="89"/>
      <c r="O1981" s="89"/>
      <c r="P1981" s="24"/>
      <c r="Q1981" s="24"/>
      <c r="R1981" s="23"/>
      <c r="S1981" s="23"/>
      <c r="T1981" s="24"/>
      <c r="U1981" s="23"/>
      <c r="V1981" s="23"/>
      <c r="W1981" s="23"/>
      <c r="X1981" s="23"/>
      <c r="Y1981" s="23"/>
      <c r="Z1981" s="23"/>
      <c r="AA1981" s="23"/>
      <c r="AB1981" s="23"/>
      <c r="AC1981" s="23"/>
      <c r="AD1981" s="23"/>
      <c r="AE1981" s="23"/>
      <c r="AF1981" s="46"/>
      <c r="AG1981" s="23"/>
      <c r="AH1981" s="23"/>
    </row>
    <row r="1982" spans="1:34" s="156" customFormat="1" x14ac:dyDescent="0.35">
      <c r="A1982" s="23"/>
      <c r="B1982" s="23"/>
      <c r="C1982" s="23"/>
      <c r="D1982" s="23"/>
      <c r="E1982" s="23"/>
      <c r="F1982" s="23"/>
      <c r="G1982" s="23"/>
      <c r="H1982" s="23"/>
      <c r="I1982" s="23"/>
      <c r="J1982" s="24"/>
      <c r="K1982" s="24"/>
      <c r="L1982" s="79"/>
      <c r="M1982" s="91"/>
      <c r="N1982" s="89"/>
      <c r="O1982" s="89"/>
      <c r="P1982" s="24"/>
      <c r="Q1982" s="24"/>
      <c r="R1982" s="23"/>
      <c r="S1982" s="23"/>
      <c r="T1982" s="24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46"/>
      <c r="AG1982" s="23"/>
      <c r="AH1982" s="23"/>
    </row>
    <row r="1983" spans="1:34" s="156" customFormat="1" x14ac:dyDescent="0.35">
      <c r="A1983" s="23"/>
      <c r="B1983" s="23"/>
      <c r="C1983" s="23"/>
      <c r="D1983" s="23"/>
      <c r="E1983" s="23"/>
      <c r="F1983" s="23"/>
      <c r="G1983" s="23"/>
      <c r="H1983" s="23"/>
      <c r="I1983" s="23"/>
      <c r="J1983" s="24"/>
      <c r="K1983" s="24"/>
      <c r="L1983" s="79"/>
      <c r="M1983" s="91"/>
      <c r="N1983" s="89"/>
      <c r="O1983" s="89"/>
      <c r="P1983" s="24"/>
      <c r="Q1983" s="24"/>
      <c r="R1983" s="23"/>
      <c r="S1983" s="23"/>
      <c r="T1983" s="24"/>
      <c r="U1983" s="23"/>
      <c r="V1983" s="23"/>
      <c r="W1983" s="23"/>
      <c r="X1983" s="23"/>
      <c r="Y1983" s="23"/>
      <c r="Z1983" s="23"/>
      <c r="AA1983" s="23"/>
      <c r="AB1983" s="23"/>
      <c r="AC1983" s="23"/>
      <c r="AD1983" s="23"/>
      <c r="AE1983" s="23"/>
      <c r="AF1983" s="46"/>
      <c r="AG1983" s="23"/>
      <c r="AH1983" s="23"/>
    </row>
    <row r="1984" spans="1:34" s="156" customFormat="1" x14ac:dyDescent="0.35">
      <c r="A1984" s="23"/>
      <c r="B1984" s="23"/>
      <c r="C1984" s="23"/>
      <c r="D1984" s="23"/>
      <c r="E1984" s="23"/>
      <c r="F1984" s="23"/>
      <c r="G1984" s="23"/>
      <c r="H1984" s="23"/>
      <c r="I1984" s="23"/>
      <c r="J1984" s="24"/>
      <c r="K1984" s="24"/>
      <c r="L1984" s="79"/>
      <c r="M1984" s="91"/>
      <c r="N1984" s="89"/>
      <c r="O1984" s="89"/>
      <c r="P1984" s="24"/>
      <c r="Q1984" s="24"/>
      <c r="R1984" s="23"/>
      <c r="S1984" s="23"/>
      <c r="T1984" s="24"/>
      <c r="U1984" s="23"/>
      <c r="V1984" s="23"/>
      <c r="W1984" s="23"/>
      <c r="X1984" s="23"/>
      <c r="Y1984" s="23"/>
      <c r="Z1984" s="23"/>
      <c r="AA1984" s="23"/>
      <c r="AB1984" s="23"/>
      <c r="AC1984" s="23"/>
      <c r="AD1984" s="23"/>
      <c r="AE1984" s="23"/>
      <c r="AF1984" s="46"/>
      <c r="AG1984" s="23"/>
      <c r="AH1984" s="23"/>
    </row>
    <row r="1985" spans="1:34" s="156" customFormat="1" x14ac:dyDescent="0.35">
      <c r="A1985" s="23"/>
      <c r="B1985" s="23"/>
      <c r="C1985" s="23"/>
      <c r="D1985" s="23"/>
      <c r="E1985" s="23"/>
      <c r="F1985" s="23"/>
      <c r="G1985" s="23"/>
      <c r="H1985" s="23"/>
      <c r="I1985" s="23"/>
      <c r="J1985" s="24"/>
      <c r="K1985" s="24"/>
      <c r="L1985" s="79"/>
      <c r="M1985" s="91"/>
      <c r="N1985" s="89"/>
      <c r="O1985" s="89"/>
      <c r="P1985" s="24"/>
      <c r="Q1985" s="24"/>
      <c r="R1985" s="23"/>
      <c r="S1985" s="23"/>
      <c r="T1985" s="24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46"/>
      <c r="AG1985" s="23"/>
      <c r="AH1985" s="23"/>
    </row>
    <row r="1986" spans="1:34" s="156" customFormat="1" x14ac:dyDescent="0.35">
      <c r="A1986" s="23"/>
      <c r="B1986" s="23"/>
      <c r="C1986" s="23"/>
      <c r="D1986" s="23"/>
      <c r="E1986" s="23"/>
      <c r="F1986" s="23"/>
      <c r="G1986" s="23"/>
      <c r="H1986" s="23"/>
      <c r="I1986" s="23"/>
      <c r="J1986" s="24"/>
      <c r="K1986" s="24"/>
      <c r="L1986" s="79"/>
      <c r="M1986" s="91"/>
      <c r="N1986" s="89"/>
      <c r="O1986" s="89"/>
      <c r="P1986" s="24"/>
      <c r="Q1986" s="24"/>
      <c r="R1986" s="23"/>
      <c r="S1986" s="23"/>
      <c r="T1986" s="24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46"/>
      <c r="AG1986" s="23"/>
      <c r="AH1986" s="23"/>
    </row>
    <row r="1987" spans="1:34" s="156" customFormat="1" x14ac:dyDescent="0.35">
      <c r="A1987" s="23"/>
      <c r="B1987" s="23"/>
      <c r="C1987" s="23"/>
      <c r="D1987" s="23"/>
      <c r="E1987" s="23"/>
      <c r="F1987" s="23"/>
      <c r="G1987" s="23"/>
      <c r="H1987" s="23"/>
      <c r="I1987" s="23"/>
      <c r="J1987" s="24"/>
      <c r="K1987" s="24"/>
      <c r="L1987" s="79"/>
      <c r="M1987" s="91"/>
      <c r="N1987" s="89"/>
      <c r="O1987" s="89"/>
      <c r="P1987" s="24"/>
      <c r="Q1987" s="24"/>
      <c r="R1987" s="23"/>
      <c r="S1987" s="23"/>
      <c r="T1987" s="24"/>
      <c r="U1987" s="23"/>
      <c r="V1987" s="23"/>
      <c r="W1987" s="23"/>
      <c r="X1987" s="23"/>
      <c r="Y1987" s="23"/>
      <c r="Z1987" s="23"/>
      <c r="AA1987" s="23"/>
      <c r="AB1987" s="23"/>
      <c r="AC1987" s="23"/>
      <c r="AD1987" s="23"/>
      <c r="AE1987" s="23"/>
      <c r="AF1987" s="46"/>
      <c r="AG1987" s="23"/>
      <c r="AH1987" s="23"/>
    </row>
    <row r="1988" spans="1:34" s="156" customFormat="1" x14ac:dyDescent="0.35">
      <c r="A1988" s="23"/>
      <c r="B1988" s="23"/>
      <c r="C1988" s="23"/>
      <c r="D1988" s="23"/>
      <c r="E1988" s="23"/>
      <c r="F1988" s="23"/>
      <c r="G1988" s="23"/>
      <c r="H1988" s="23"/>
      <c r="I1988" s="23"/>
      <c r="J1988" s="24"/>
      <c r="K1988" s="24"/>
      <c r="L1988" s="79"/>
      <c r="M1988" s="91"/>
      <c r="N1988" s="89"/>
      <c r="O1988" s="89"/>
      <c r="P1988" s="24"/>
      <c r="Q1988" s="24"/>
      <c r="R1988" s="23"/>
      <c r="S1988" s="23"/>
      <c r="T1988" s="24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46"/>
      <c r="AG1988" s="23"/>
      <c r="AH1988" s="23"/>
    </row>
    <row r="1989" spans="1:34" s="156" customFormat="1" x14ac:dyDescent="0.35">
      <c r="A1989" s="23"/>
      <c r="B1989" s="23"/>
      <c r="C1989" s="23"/>
      <c r="D1989" s="23"/>
      <c r="E1989" s="23"/>
      <c r="F1989" s="23"/>
      <c r="G1989" s="23"/>
      <c r="H1989" s="23"/>
      <c r="I1989" s="23"/>
      <c r="J1989" s="24"/>
      <c r="K1989" s="24"/>
      <c r="L1989" s="79"/>
      <c r="M1989" s="91"/>
      <c r="N1989" s="89"/>
      <c r="O1989" s="89"/>
      <c r="P1989" s="24"/>
      <c r="Q1989" s="24"/>
      <c r="R1989" s="23"/>
      <c r="S1989" s="23"/>
      <c r="T1989" s="24"/>
      <c r="U1989" s="23"/>
      <c r="V1989" s="23"/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46"/>
      <c r="AG1989" s="23"/>
      <c r="AH1989" s="23"/>
    </row>
    <row r="1990" spans="1:34" s="156" customFormat="1" x14ac:dyDescent="0.35">
      <c r="A1990" s="23"/>
      <c r="B1990" s="23"/>
      <c r="C1990" s="23"/>
      <c r="D1990" s="23"/>
      <c r="E1990" s="23"/>
      <c r="F1990" s="23"/>
      <c r="G1990" s="23"/>
      <c r="H1990" s="23"/>
      <c r="I1990" s="23"/>
      <c r="J1990" s="24"/>
      <c r="K1990" s="24"/>
      <c r="L1990" s="79"/>
      <c r="M1990" s="91"/>
      <c r="N1990" s="89"/>
      <c r="O1990" s="89"/>
      <c r="P1990" s="24"/>
      <c r="Q1990" s="24"/>
      <c r="R1990" s="23"/>
      <c r="S1990" s="23"/>
      <c r="T1990" s="24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46"/>
      <c r="AG1990" s="23"/>
      <c r="AH1990" s="23"/>
    </row>
    <row r="1991" spans="1:34" s="156" customFormat="1" x14ac:dyDescent="0.35">
      <c r="A1991" s="23"/>
      <c r="B1991" s="23"/>
      <c r="C1991" s="23"/>
      <c r="D1991" s="23"/>
      <c r="E1991" s="23"/>
      <c r="F1991" s="23"/>
      <c r="G1991" s="23"/>
      <c r="H1991" s="23"/>
      <c r="I1991" s="23"/>
      <c r="J1991" s="24"/>
      <c r="K1991" s="24"/>
      <c r="L1991" s="79"/>
      <c r="M1991" s="91"/>
      <c r="N1991" s="89"/>
      <c r="O1991" s="89"/>
      <c r="P1991" s="24"/>
      <c r="Q1991" s="24"/>
      <c r="R1991" s="23"/>
      <c r="S1991" s="23"/>
      <c r="T1991" s="24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46"/>
      <c r="AG1991" s="23"/>
      <c r="AH1991" s="23"/>
    </row>
    <row r="1992" spans="1:34" s="156" customFormat="1" x14ac:dyDescent="0.35">
      <c r="A1992" s="23"/>
      <c r="B1992" s="23"/>
      <c r="C1992" s="23"/>
      <c r="D1992" s="23"/>
      <c r="E1992" s="23"/>
      <c r="F1992" s="23"/>
      <c r="G1992" s="23"/>
      <c r="H1992" s="23"/>
      <c r="I1992" s="23"/>
      <c r="J1992" s="24"/>
      <c r="K1992" s="24"/>
      <c r="L1992" s="79"/>
      <c r="M1992" s="91"/>
      <c r="N1992" s="89"/>
      <c r="O1992" s="89"/>
      <c r="P1992" s="24"/>
      <c r="Q1992" s="24"/>
      <c r="R1992" s="23"/>
      <c r="S1992" s="23"/>
      <c r="T1992" s="24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46"/>
      <c r="AG1992" s="23"/>
      <c r="AH1992" s="23"/>
    </row>
    <row r="1993" spans="1:34" s="156" customFormat="1" x14ac:dyDescent="0.35">
      <c r="A1993" s="23"/>
      <c r="B1993" s="23"/>
      <c r="C1993" s="23"/>
      <c r="D1993" s="23"/>
      <c r="E1993" s="23"/>
      <c r="F1993" s="23"/>
      <c r="G1993" s="23"/>
      <c r="H1993" s="23"/>
      <c r="I1993" s="23"/>
      <c r="J1993" s="24"/>
      <c r="K1993" s="24"/>
      <c r="L1993" s="79"/>
      <c r="M1993" s="91"/>
      <c r="N1993" s="89"/>
      <c r="O1993" s="89"/>
      <c r="P1993" s="24"/>
      <c r="Q1993" s="24"/>
      <c r="R1993" s="23"/>
      <c r="S1993" s="23"/>
      <c r="T1993" s="24"/>
      <c r="U1993" s="23"/>
      <c r="V1993" s="23"/>
      <c r="W1993" s="23"/>
      <c r="X1993" s="23"/>
      <c r="Y1993" s="23"/>
      <c r="Z1993" s="23"/>
      <c r="AA1993" s="23"/>
      <c r="AB1993" s="23"/>
      <c r="AC1993" s="23"/>
      <c r="AD1993" s="23"/>
      <c r="AE1993" s="23"/>
      <c r="AF1993" s="46"/>
      <c r="AG1993" s="23"/>
      <c r="AH1993" s="23"/>
    </row>
    <row r="1994" spans="1:34" s="156" customFormat="1" x14ac:dyDescent="0.35">
      <c r="A1994" s="23"/>
      <c r="B1994" s="23"/>
      <c r="C1994" s="23"/>
      <c r="D1994" s="23"/>
      <c r="E1994" s="23"/>
      <c r="F1994" s="23"/>
      <c r="G1994" s="23"/>
      <c r="H1994" s="23"/>
      <c r="I1994" s="23"/>
      <c r="J1994" s="24"/>
      <c r="K1994" s="24"/>
      <c r="L1994" s="79"/>
      <c r="M1994" s="91"/>
      <c r="N1994" s="89"/>
      <c r="O1994" s="89"/>
      <c r="P1994" s="24"/>
      <c r="Q1994" s="24"/>
      <c r="R1994" s="23"/>
      <c r="S1994" s="23"/>
      <c r="T1994" s="24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46"/>
      <c r="AG1994" s="23"/>
      <c r="AH1994" s="23"/>
    </row>
    <row r="1995" spans="1:34" s="156" customFormat="1" x14ac:dyDescent="0.35">
      <c r="A1995" s="23"/>
      <c r="B1995" s="23"/>
      <c r="C1995" s="23"/>
      <c r="D1995" s="23"/>
      <c r="E1995" s="23"/>
      <c r="F1995" s="23"/>
      <c r="G1995" s="23"/>
      <c r="H1995" s="23"/>
      <c r="I1995" s="23"/>
      <c r="J1995" s="24"/>
      <c r="K1995" s="24"/>
      <c r="L1995" s="79"/>
      <c r="M1995" s="91"/>
      <c r="N1995" s="89"/>
      <c r="O1995" s="89"/>
      <c r="P1995" s="24"/>
      <c r="Q1995" s="24"/>
      <c r="R1995" s="23"/>
      <c r="S1995" s="23"/>
      <c r="T1995" s="24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46"/>
      <c r="AG1995" s="23"/>
      <c r="AH1995" s="23"/>
    </row>
    <row r="1996" spans="1:34" s="156" customFormat="1" x14ac:dyDescent="0.35">
      <c r="A1996" s="23"/>
      <c r="B1996" s="23"/>
      <c r="C1996" s="23"/>
      <c r="D1996" s="23"/>
      <c r="E1996" s="23"/>
      <c r="F1996" s="23"/>
      <c r="G1996" s="23"/>
      <c r="H1996" s="23"/>
      <c r="I1996" s="23"/>
      <c r="J1996" s="24"/>
      <c r="K1996" s="24"/>
      <c r="L1996" s="79"/>
      <c r="M1996" s="91"/>
      <c r="N1996" s="89"/>
      <c r="O1996" s="89"/>
      <c r="P1996" s="24"/>
      <c r="Q1996" s="24"/>
      <c r="R1996" s="23"/>
      <c r="S1996" s="23"/>
      <c r="T1996" s="24"/>
      <c r="U1996" s="23"/>
      <c r="V1996" s="23"/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46"/>
      <c r="AG1996" s="23"/>
      <c r="AH1996" s="23"/>
    </row>
    <row r="1997" spans="1:34" s="156" customFormat="1" x14ac:dyDescent="0.35">
      <c r="A1997" s="23"/>
      <c r="B1997" s="23"/>
      <c r="C1997" s="23"/>
      <c r="D1997" s="23"/>
      <c r="E1997" s="23"/>
      <c r="F1997" s="23"/>
      <c r="G1997" s="23"/>
      <c r="H1997" s="23"/>
      <c r="I1997" s="23"/>
      <c r="J1997" s="24"/>
      <c r="K1997" s="24"/>
      <c r="L1997" s="79"/>
      <c r="M1997" s="91"/>
      <c r="N1997" s="89"/>
      <c r="O1997" s="89"/>
      <c r="P1997" s="24"/>
      <c r="Q1997" s="24"/>
      <c r="R1997" s="23"/>
      <c r="S1997" s="23"/>
      <c r="T1997" s="24"/>
      <c r="U1997" s="23"/>
      <c r="V1997" s="23"/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46"/>
      <c r="AG1997" s="23"/>
      <c r="AH1997" s="23"/>
    </row>
    <row r="1998" spans="1:34" s="156" customFormat="1" x14ac:dyDescent="0.35">
      <c r="A1998" s="23"/>
      <c r="B1998" s="23"/>
      <c r="C1998" s="23"/>
      <c r="D1998" s="23"/>
      <c r="E1998" s="23"/>
      <c r="F1998" s="23"/>
      <c r="G1998" s="23"/>
      <c r="H1998" s="23"/>
      <c r="I1998" s="23"/>
      <c r="J1998" s="24"/>
      <c r="K1998" s="24"/>
      <c r="L1998" s="79"/>
      <c r="M1998" s="91"/>
      <c r="N1998" s="89"/>
      <c r="O1998" s="89"/>
      <c r="P1998" s="24"/>
      <c r="Q1998" s="24"/>
      <c r="R1998" s="23"/>
      <c r="S1998" s="23"/>
      <c r="T1998" s="24"/>
      <c r="U1998" s="23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46"/>
      <c r="AG1998" s="23"/>
      <c r="AH1998" s="23"/>
    </row>
    <row r="1999" spans="1:34" s="156" customFormat="1" x14ac:dyDescent="0.35">
      <c r="A1999" s="23"/>
      <c r="B1999" s="23"/>
      <c r="C1999" s="23"/>
      <c r="D1999" s="23"/>
      <c r="E1999" s="23"/>
      <c r="F1999" s="23"/>
      <c r="G1999" s="23"/>
      <c r="H1999" s="23"/>
      <c r="I1999" s="23"/>
      <c r="J1999" s="24"/>
      <c r="K1999" s="24"/>
      <c r="L1999" s="79"/>
      <c r="M1999" s="91"/>
      <c r="N1999" s="89"/>
      <c r="O1999" s="89"/>
      <c r="P1999" s="24"/>
      <c r="Q1999" s="24"/>
      <c r="R1999" s="23"/>
      <c r="S1999" s="23"/>
      <c r="T1999" s="24"/>
      <c r="U1999" s="23"/>
      <c r="V1999" s="23"/>
      <c r="W1999" s="23"/>
      <c r="X1999" s="23"/>
      <c r="Y1999" s="23"/>
      <c r="Z1999" s="23"/>
      <c r="AA1999" s="23"/>
      <c r="AB1999" s="23"/>
      <c r="AC1999" s="23"/>
      <c r="AD1999" s="23"/>
      <c r="AE1999" s="23"/>
      <c r="AF1999" s="46"/>
      <c r="AG1999" s="23"/>
      <c r="AH1999" s="23"/>
    </row>
    <row r="2000" spans="1:34" s="156" customFormat="1" x14ac:dyDescent="0.35">
      <c r="A2000" s="23"/>
      <c r="B2000" s="23"/>
      <c r="C2000" s="23"/>
      <c r="D2000" s="23"/>
      <c r="E2000" s="23"/>
      <c r="F2000" s="23"/>
      <c r="G2000" s="23"/>
      <c r="H2000" s="23"/>
      <c r="I2000" s="23"/>
      <c r="J2000" s="24"/>
      <c r="K2000" s="24"/>
      <c r="L2000" s="79"/>
      <c r="M2000" s="91"/>
      <c r="N2000" s="89"/>
      <c r="O2000" s="89"/>
      <c r="P2000" s="24"/>
      <c r="Q2000" s="24"/>
      <c r="R2000" s="23"/>
      <c r="S2000" s="23"/>
      <c r="T2000" s="24"/>
      <c r="U2000" s="23"/>
      <c r="V2000" s="23"/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46"/>
      <c r="AG2000" s="23"/>
      <c r="AH2000" s="23"/>
    </row>
    <row r="2001" spans="1:34" s="156" customFormat="1" x14ac:dyDescent="0.35">
      <c r="A2001" s="23"/>
      <c r="B2001" s="23"/>
      <c r="C2001" s="23"/>
      <c r="D2001" s="23"/>
      <c r="E2001" s="23"/>
      <c r="F2001" s="23"/>
      <c r="G2001" s="23"/>
      <c r="H2001" s="23"/>
      <c r="I2001" s="23"/>
      <c r="J2001" s="24"/>
      <c r="K2001" s="24"/>
      <c r="L2001" s="79"/>
      <c r="M2001" s="91"/>
      <c r="N2001" s="89"/>
      <c r="O2001" s="89"/>
      <c r="P2001" s="24"/>
      <c r="Q2001" s="24"/>
      <c r="R2001" s="23"/>
      <c r="S2001" s="23"/>
      <c r="T2001" s="24"/>
      <c r="U2001" s="23"/>
      <c r="V2001" s="23"/>
      <c r="W2001" s="23"/>
      <c r="X2001" s="23"/>
      <c r="Y2001" s="23"/>
      <c r="Z2001" s="23"/>
      <c r="AA2001" s="23"/>
      <c r="AB2001" s="23"/>
      <c r="AC2001" s="23"/>
      <c r="AD2001" s="23"/>
      <c r="AE2001" s="23"/>
      <c r="AF2001" s="46"/>
      <c r="AG2001" s="23"/>
      <c r="AH2001" s="23"/>
    </row>
    <row r="2002" spans="1:34" s="156" customFormat="1" x14ac:dyDescent="0.35">
      <c r="A2002" s="23"/>
      <c r="B2002" s="23"/>
      <c r="C2002" s="23"/>
      <c r="D2002" s="23"/>
      <c r="E2002" s="23"/>
      <c r="F2002" s="23"/>
      <c r="G2002" s="23"/>
      <c r="H2002" s="23"/>
      <c r="I2002" s="23"/>
      <c r="J2002" s="24"/>
      <c r="K2002" s="24"/>
      <c r="L2002" s="79"/>
      <c r="M2002" s="91"/>
      <c r="N2002" s="89"/>
      <c r="O2002" s="89"/>
      <c r="P2002" s="24"/>
      <c r="Q2002" s="24"/>
      <c r="R2002" s="23"/>
      <c r="S2002" s="23"/>
      <c r="T2002" s="24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46"/>
      <c r="AG2002" s="23"/>
      <c r="AH2002" s="23"/>
    </row>
    <row r="2003" spans="1:34" s="156" customFormat="1" x14ac:dyDescent="0.35">
      <c r="A2003" s="23"/>
      <c r="B2003" s="23"/>
      <c r="C2003" s="23"/>
      <c r="D2003" s="23"/>
      <c r="E2003" s="23"/>
      <c r="F2003" s="23"/>
      <c r="G2003" s="23"/>
      <c r="H2003" s="23"/>
      <c r="I2003" s="23"/>
      <c r="J2003" s="24"/>
      <c r="K2003" s="24"/>
      <c r="L2003" s="79"/>
      <c r="M2003" s="91"/>
      <c r="N2003" s="89"/>
      <c r="O2003" s="89"/>
      <c r="P2003" s="24"/>
      <c r="Q2003" s="24"/>
      <c r="R2003" s="23"/>
      <c r="S2003" s="23"/>
      <c r="T2003" s="24"/>
      <c r="U2003" s="23"/>
      <c r="V2003" s="23"/>
      <c r="W2003" s="23"/>
      <c r="X2003" s="23"/>
      <c r="Y2003" s="23"/>
      <c r="Z2003" s="23"/>
      <c r="AA2003" s="23"/>
      <c r="AB2003" s="23"/>
      <c r="AC2003" s="23"/>
      <c r="AD2003" s="23"/>
      <c r="AE2003" s="23"/>
      <c r="AF2003" s="46"/>
      <c r="AG2003" s="23"/>
      <c r="AH2003" s="23"/>
    </row>
    <row r="2004" spans="1:34" s="156" customFormat="1" x14ac:dyDescent="0.35">
      <c r="A2004" s="23"/>
      <c r="B2004" s="23"/>
      <c r="C2004" s="23"/>
      <c r="D2004" s="23"/>
      <c r="E2004" s="23"/>
      <c r="F2004" s="23"/>
      <c r="G2004" s="23"/>
      <c r="H2004" s="23"/>
      <c r="I2004" s="23"/>
      <c r="J2004" s="24"/>
      <c r="K2004" s="24"/>
      <c r="L2004" s="79"/>
      <c r="M2004" s="91"/>
      <c r="N2004" s="89"/>
      <c r="O2004" s="89"/>
      <c r="P2004" s="24"/>
      <c r="Q2004" s="24"/>
      <c r="R2004" s="23"/>
      <c r="S2004" s="23"/>
      <c r="T2004" s="24"/>
      <c r="U2004" s="23"/>
      <c r="V2004" s="23"/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46"/>
      <c r="AG2004" s="23"/>
      <c r="AH2004" s="23"/>
    </row>
    <row r="2005" spans="1:34" s="156" customFormat="1" x14ac:dyDescent="0.35">
      <c r="A2005" s="23"/>
      <c r="B2005" s="23"/>
      <c r="C2005" s="23"/>
      <c r="D2005" s="23"/>
      <c r="E2005" s="23"/>
      <c r="F2005" s="23"/>
      <c r="G2005" s="23"/>
      <c r="H2005" s="23"/>
      <c r="I2005" s="23"/>
      <c r="J2005" s="24"/>
      <c r="K2005" s="24"/>
      <c r="L2005" s="79"/>
      <c r="M2005" s="91"/>
      <c r="N2005" s="89"/>
      <c r="O2005" s="89"/>
      <c r="P2005" s="24"/>
      <c r="Q2005" s="24"/>
      <c r="R2005" s="23"/>
      <c r="S2005" s="23"/>
      <c r="T2005" s="24"/>
      <c r="U2005" s="23"/>
      <c r="V2005" s="23"/>
      <c r="W2005" s="23"/>
      <c r="X2005" s="23"/>
      <c r="Y2005" s="23"/>
      <c r="Z2005" s="23"/>
      <c r="AA2005" s="23"/>
      <c r="AB2005" s="23"/>
      <c r="AC2005" s="23"/>
      <c r="AD2005" s="23"/>
      <c r="AE2005" s="23"/>
      <c r="AF2005" s="46"/>
      <c r="AG2005" s="23"/>
      <c r="AH2005" s="23"/>
    </row>
    <row r="2006" spans="1:34" s="156" customFormat="1" x14ac:dyDescent="0.35">
      <c r="A2006" s="23"/>
      <c r="B2006" s="23"/>
      <c r="C2006" s="23"/>
      <c r="D2006" s="23"/>
      <c r="E2006" s="23"/>
      <c r="F2006" s="23"/>
      <c r="G2006" s="23"/>
      <c r="H2006" s="23"/>
      <c r="I2006" s="23"/>
      <c r="J2006" s="24"/>
      <c r="K2006" s="24"/>
      <c r="L2006" s="79"/>
      <c r="M2006" s="91"/>
      <c r="N2006" s="89"/>
      <c r="O2006" s="89"/>
      <c r="P2006" s="24"/>
      <c r="Q2006" s="24"/>
      <c r="R2006" s="23"/>
      <c r="S2006" s="23"/>
      <c r="T2006" s="24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46"/>
      <c r="AG2006" s="23"/>
      <c r="AH2006" s="23"/>
    </row>
    <row r="2007" spans="1:34" s="156" customFormat="1" x14ac:dyDescent="0.35">
      <c r="A2007" s="23"/>
      <c r="B2007" s="23"/>
      <c r="C2007" s="23"/>
      <c r="D2007" s="23"/>
      <c r="E2007" s="23"/>
      <c r="F2007" s="23"/>
      <c r="G2007" s="23"/>
      <c r="H2007" s="23"/>
      <c r="I2007" s="23"/>
      <c r="J2007" s="24"/>
      <c r="K2007" s="24"/>
      <c r="L2007" s="79"/>
      <c r="M2007" s="91"/>
      <c r="N2007" s="89"/>
      <c r="O2007" s="89"/>
      <c r="P2007" s="24"/>
      <c r="Q2007" s="24"/>
      <c r="R2007" s="23"/>
      <c r="S2007" s="23"/>
      <c r="T2007" s="24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46"/>
      <c r="AG2007" s="23"/>
      <c r="AH2007" s="23"/>
    </row>
    <row r="2008" spans="1:34" s="156" customFormat="1" x14ac:dyDescent="0.35">
      <c r="A2008" s="23"/>
      <c r="B2008" s="23"/>
      <c r="C2008" s="23"/>
      <c r="D2008" s="23"/>
      <c r="E2008" s="23"/>
      <c r="F2008" s="23"/>
      <c r="G2008" s="23"/>
      <c r="H2008" s="23"/>
      <c r="I2008" s="23"/>
      <c r="J2008" s="24"/>
      <c r="K2008" s="24"/>
      <c r="L2008" s="79"/>
      <c r="M2008" s="91"/>
      <c r="N2008" s="89"/>
      <c r="O2008" s="89"/>
      <c r="P2008" s="24"/>
      <c r="Q2008" s="24"/>
      <c r="R2008" s="23"/>
      <c r="S2008" s="23"/>
      <c r="T2008" s="24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46"/>
      <c r="AG2008" s="23"/>
      <c r="AH2008" s="23"/>
    </row>
    <row r="2009" spans="1:34" s="156" customFormat="1" x14ac:dyDescent="0.35">
      <c r="A2009" s="23"/>
      <c r="B2009" s="23"/>
      <c r="C2009" s="23"/>
      <c r="D2009" s="23"/>
      <c r="E2009" s="23"/>
      <c r="F2009" s="23"/>
      <c r="G2009" s="23"/>
      <c r="H2009" s="23"/>
      <c r="I2009" s="23"/>
      <c r="J2009" s="24"/>
      <c r="K2009" s="24"/>
      <c r="L2009" s="79"/>
      <c r="M2009" s="91"/>
      <c r="N2009" s="89"/>
      <c r="O2009" s="89"/>
      <c r="P2009" s="24"/>
      <c r="Q2009" s="24"/>
      <c r="R2009" s="23"/>
      <c r="S2009" s="23"/>
      <c r="T2009" s="24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46"/>
      <c r="AG2009" s="23"/>
      <c r="AH2009" s="23"/>
    </row>
    <row r="2010" spans="1:34" s="156" customFormat="1" x14ac:dyDescent="0.35">
      <c r="A2010" s="23"/>
      <c r="B2010" s="23"/>
      <c r="C2010" s="23"/>
      <c r="D2010" s="23"/>
      <c r="E2010" s="23"/>
      <c r="F2010" s="23"/>
      <c r="G2010" s="23"/>
      <c r="H2010" s="23"/>
      <c r="I2010" s="23"/>
      <c r="J2010" s="24"/>
      <c r="K2010" s="24"/>
      <c r="L2010" s="79"/>
      <c r="M2010" s="91"/>
      <c r="N2010" s="89"/>
      <c r="O2010" s="89"/>
      <c r="P2010" s="24"/>
      <c r="Q2010" s="24"/>
      <c r="R2010" s="23"/>
      <c r="S2010" s="23"/>
      <c r="T2010" s="24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46"/>
      <c r="AG2010" s="23"/>
      <c r="AH2010" s="23"/>
    </row>
    <row r="2011" spans="1:34" s="156" customFormat="1" x14ac:dyDescent="0.35">
      <c r="A2011" s="23"/>
      <c r="B2011" s="23"/>
      <c r="C2011" s="23"/>
      <c r="D2011" s="23"/>
      <c r="E2011" s="23"/>
      <c r="F2011" s="23"/>
      <c r="G2011" s="23"/>
      <c r="H2011" s="23"/>
      <c r="I2011" s="23"/>
      <c r="J2011" s="24"/>
      <c r="K2011" s="24"/>
      <c r="L2011" s="79"/>
      <c r="M2011" s="91"/>
      <c r="N2011" s="89"/>
      <c r="O2011" s="89"/>
      <c r="P2011" s="24"/>
      <c r="Q2011" s="24"/>
      <c r="R2011" s="23"/>
      <c r="S2011" s="23"/>
      <c r="T2011" s="24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46"/>
      <c r="AG2011" s="23"/>
      <c r="AH2011" s="23"/>
    </row>
    <row r="2012" spans="1:34" s="156" customFormat="1" x14ac:dyDescent="0.35">
      <c r="A2012" s="23"/>
      <c r="B2012" s="23"/>
      <c r="C2012" s="23"/>
      <c r="D2012" s="23"/>
      <c r="E2012" s="23"/>
      <c r="F2012" s="23"/>
      <c r="G2012" s="23"/>
      <c r="H2012" s="23"/>
      <c r="I2012" s="23"/>
      <c r="J2012" s="24"/>
      <c r="K2012" s="24"/>
      <c r="L2012" s="79"/>
      <c r="M2012" s="91"/>
      <c r="N2012" s="89"/>
      <c r="O2012" s="89"/>
      <c r="P2012" s="24"/>
      <c r="Q2012" s="24"/>
      <c r="R2012" s="23"/>
      <c r="S2012" s="23"/>
      <c r="T2012" s="24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46"/>
      <c r="AG2012" s="23"/>
      <c r="AH2012" s="23"/>
    </row>
    <row r="2013" spans="1:34" s="156" customFormat="1" x14ac:dyDescent="0.35">
      <c r="A2013" s="23"/>
      <c r="B2013" s="23"/>
      <c r="C2013" s="23"/>
      <c r="D2013" s="23"/>
      <c r="E2013" s="23"/>
      <c r="F2013" s="23"/>
      <c r="G2013" s="23"/>
      <c r="H2013" s="23"/>
      <c r="I2013" s="23"/>
      <c r="J2013" s="24"/>
      <c r="K2013" s="24"/>
      <c r="L2013" s="79"/>
      <c r="M2013" s="91"/>
      <c r="N2013" s="89"/>
      <c r="O2013" s="89"/>
      <c r="P2013" s="24"/>
      <c r="Q2013" s="24"/>
      <c r="R2013" s="23"/>
      <c r="S2013" s="23"/>
      <c r="T2013" s="24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46"/>
      <c r="AG2013" s="23"/>
      <c r="AH2013" s="23"/>
    </row>
    <row r="2014" spans="1:34" s="156" customFormat="1" x14ac:dyDescent="0.35">
      <c r="A2014" s="23"/>
      <c r="B2014" s="23"/>
      <c r="C2014" s="23"/>
      <c r="D2014" s="23"/>
      <c r="E2014" s="23"/>
      <c r="F2014" s="23"/>
      <c r="G2014" s="23"/>
      <c r="H2014" s="23"/>
      <c r="I2014" s="23"/>
      <c r="J2014" s="24"/>
      <c r="K2014" s="24"/>
      <c r="L2014" s="79"/>
      <c r="M2014" s="91"/>
      <c r="N2014" s="89"/>
      <c r="O2014" s="89"/>
      <c r="P2014" s="24"/>
      <c r="Q2014" s="24"/>
      <c r="R2014" s="23"/>
      <c r="S2014" s="23"/>
      <c r="T2014" s="24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46"/>
      <c r="AG2014" s="23"/>
      <c r="AH2014" s="23"/>
    </row>
    <row r="2015" spans="1:34" s="156" customFormat="1" x14ac:dyDescent="0.35">
      <c r="A2015" s="23"/>
      <c r="B2015" s="23"/>
      <c r="C2015" s="23"/>
      <c r="D2015" s="23"/>
      <c r="E2015" s="23"/>
      <c r="F2015" s="23"/>
      <c r="G2015" s="23"/>
      <c r="H2015" s="23"/>
      <c r="I2015" s="23"/>
      <c r="J2015" s="24"/>
      <c r="K2015" s="24"/>
      <c r="L2015" s="79"/>
      <c r="M2015" s="91"/>
      <c r="N2015" s="89"/>
      <c r="O2015" s="89"/>
      <c r="P2015" s="24"/>
      <c r="Q2015" s="24"/>
      <c r="R2015" s="23"/>
      <c r="S2015" s="23"/>
      <c r="T2015" s="24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46"/>
      <c r="AG2015" s="23"/>
      <c r="AH2015" s="23"/>
    </row>
    <row r="2016" spans="1:34" s="156" customFormat="1" x14ac:dyDescent="0.35">
      <c r="A2016" s="23"/>
      <c r="B2016" s="23"/>
      <c r="C2016" s="23"/>
      <c r="D2016" s="23"/>
      <c r="E2016" s="23"/>
      <c r="F2016" s="23"/>
      <c r="G2016" s="23"/>
      <c r="H2016" s="23"/>
      <c r="I2016" s="23"/>
      <c r="J2016" s="24"/>
      <c r="K2016" s="24"/>
      <c r="L2016" s="79"/>
      <c r="M2016" s="91"/>
      <c r="N2016" s="89"/>
      <c r="O2016" s="89"/>
      <c r="P2016" s="24"/>
      <c r="Q2016" s="24"/>
      <c r="R2016" s="23"/>
      <c r="S2016" s="23"/>
      <c r="T2016" s="24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46"/>
      <c r="AG2016" s="23"/>
      <c r="AH2016" s="23"/>
    </row>
    <row r="2017" spans="1:34" s="156" customFormat="1" x14ac:dyDescent="0.35">
      <c r="A2017" s="23"/>
      <c r="B2017" s="23"/>
      <c r="C2017" s="23"/>
      <c r="D2017" s="23"/>
      <c r="E2017" s="23"/>
      <c r="F2017" s="23"/>
      <c r="G2017" s="23"/>
      <c r="H2017" s="23"/>
      <c r="I2017" s="23"/>
      <c r="J2017" s="24"/>
      <c r="K2017" s="24"/>
      <c r="L2017" s="79"/>
      <c r="M2017" s="91"/>
      <c r="N2017" s="89"/>
      <c r="O2017" s="89"/>
      <c r="P2017" s="24"/>
      <c r="Q2017" s="24"/>
      <c r="R2017" s="23"/>
      <c r="S2017" s="23"/>
      <c r="T2017" s="24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46"/>
      <c r="AG2017" s="23"/>
      <c r="AH2017" s="23"/>
    </row>
    <row r="2018" spans="1:34" s="156" customFormat="1" x14ac:dyDescent="0.35">
      <c r="A2018" s="23"/>
      <c r="B2018" s="23"/>
      <c r="C2018" s="23"/>
      <c r="D2018" s="23"/>
      <c r="E2018" s="23"/>
      <c r="F2018" s="23"/>
      <c r="G2018" s="23"/>
      <c r="H2018" s="23"/>
      <c r="I2018" s="23"/>
      <c r="J2018" s="24"/>
      <c r="K2018" s="24"/>
      <c r="L2018" s="79"/>
      <c r="M2018" s="91"/>
      <c r="N2018" s="89"/>
      <c r="O2018" s="89"/>
      <c r="P2018" s="24"/>
      <c r="Q2018" s="24"/>
      <c r="R2018" s="23"/>
      <c r="S2018" s="23"/>
      <c r="T2018" s="24"/>
      <c r="U2018" s="23"/>
      <c r="V2018" s="23"/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46"/>
      <c r="AG2018" s="23"/>
      <c r="AH2018" s="23"/>
    </row>
    <row r="2019" spans="1:34" s="156" customFormat="1" x14ac:dyDescent="0.35">
      <c r="A2019" s="23"/>
      <c r="B2019" s="23"/>
      <c r="C2019" s="23"/>
      <c r="D2019" s="23"/>
      <c r="E2019" s="23"/>
      <c r="F2019" s="23"/>
      <c r="G2019" s="23"/>
      <c r="H2019" s="23"/>
      <c r="I2019" s="23"/>
      <c r="J2019" s="24"/>
      <c r="K2019" s="24"/>
      <c r="L2019" s="79"/>
      <c r="M2019" s="91"/>
      <c r="N2019" s="89"/>
      <c r="O2019" s="89"/>
      <c r="P2019" s="24"/>
      <c r="Q2019" s="24"/>
      <c r="R2019" s="23"/>
      <c r="S2019" s="23"/>
      <c r="T2019" s="24"/>
      <c r="U2019" s="23"/>
      <c r="V2019" s="23"/>
      <c r="W2019" s="23"/>
      <c r="X2019" s="23"/>
      <c r="Y2019" s="23"/>
      <c r="Z2019" s="23"/>
      <c r="AA2019" s="23"/>
      <c r="AB2019" s="23"/>
      <c r="AC2019" s="23"/>
      <c r="AD2019" s="23"/>
      <c r="AE2019" s="23"/>
      <c r="AF2019" s="46"/>
      <c r="AG2019" s="23"/>
      <c r="AH2019" s="23"/>
    </row>
    <row r="2020" spans="1:34" s="156" customFormat="1" x14ac:dyDescent="0.35">
      <c r="A2020" s="23"/>
      <c r="B2020" s="23"/>
      <c r="C2020" s="23"/>
      <c r="D2020" s="23"/>
      <c r="E2020" s="23"/>
      <c r="F2020" s="23"/>
      <c r="G2020" s="23"/>
      <c r="H2020" s="23"/>
      <c r="I2020" s="23"/>
      <c r="J2020" s="24"/>
      <c r="K2020" s="24"/>
      <c r="L2020" s="79"/>
      <c r="M2020" s="91"/>
      <c r="N2020" s="89"/>
      <c r="O2020" s="89"/>
      <c r="P2020" s="24"/>
      <c r="Q2020" s="24"/>
      <c r="R2020" s="23"/>
      <c r="S2020" s="23"/>
      <c r="T2020" s="24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23"/>
      <c r="AE2020" s="23"/>
      <c r="AF2020" s="46"/>
      <c r="AG2020" s="23"/>
      <c r="AH2020" s="23"/>
    </row>
    <row r="2021" spans="1:34" s="156" customFormat="1" x14ac:dyDescent="0.35">
      <c r="A2021" s="23"/>
      <c r="B2021" s="23"/>
      <c r="C2021" s="23"/>
      <c r="D2021" s="23"/>
      <c r="E2021" s="23"/>
      <c r="F2021" s="23"/>
      <c r="G2021" s="23"/>
      <c r="H2021" s="23"/>
      <c r="I2021" s="23"/>
      <c r="J2021" s="24"/>
      <c r="K2021" s="24"/>
      <c r="L2021" s="79"/>
      <c r="M2021" s="91"/>
      <c r="N2021" s="89"/>
      <c r="O2021" s="89"/>
      <c r="P2021" s="24"/>
      <c r="Q2021" s="24"/>
      <c r="R2021" s="23"/>
      <c r="S2021" s="23"/>
      <c r="T2021" s="24"/>
      <c r="U2021" s="23"/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46"/>
      <c r="AG2021" s="23"/>
      <c r="AH2021" s="23"/>
    </row>
    <row r="2022" spans="1:34" s="156" customFormat="1" x14ac:dyDescent="0.35">
      <c r="A2022" s="23"/>
      <c r="B2022" s="23"/>
      <c r="C2022" s="23"/>
      <c r="D2022" s="23"/>
      <c r="E2022" s="23"/>
      <c r="F2022" s="23"/>
      <c r="G2022" s="23"/>
      <c r="H2022" s="23"/>
      <c r="I2022" s="23"/>
      <c r="J2022" s="24"/>
      <c r="K2022" s="24"/>
      <c r="L2022" s="79"/>
      <c r="M2022" s="91"/>
      <c r="N2022" s="89"/>
      <c r="O2022" s="89"/>
      <c r="P2022" s="24"/>
      <c r="Q2022" s="24"/>
      <c r="R2022" s="23"/>
      <c r="S2022" s="23"/>
      <c r="T2022" s="24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46"/>
      <c r="AG2022" s="23"/>
      <c r="AH2022" s="23"/>
    </row>
    <row r="2023" spans="1:34" s="156" customFormat="1" x14ac:dyDescent="0.35">
      <c r="A2023" s="23"/>
      <c r="B2023" s="23"/>
      <c r="C2023" s="23"/>
      <c r="D2023" s="23"/>
      <c r="E2023" s="23"/>
      <c r="F2023" s="23"/>
      <c r="G2023" s="23"/>
      <c r="H2023" s="23"/>
      <c r="I2023" s="23"/>
      <c r="J2023" s="24"/>
      <c r="K2023" s="24"/>
      <c r="L2023" s="79"/>
      <c r="M2023" s="91"/>
      <c r="N2023" s="89"/>
      <c r="O2023" s="89"/>
      <c r="P2023" s="24"/>
      <c r="Q2023" s="24"/>
      <c r="R2023" s="23"/>
      <c r="S2023" s="23"/>
      <c r="T2023" s="24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46"/>
      <c r="AG2023" s="23"/>
      <c r="AH2023" s="23"/>
    </row>
    <row r="2024" spans="1:34" s="156" customFormat="1" x14ac:dyDescent="0.35">
      <c r="A2024" s="23"/>
      <c r="B2024" s="23"/>
      <c r="C2024" s="23"/>
      <c r="D2024" s="23"/>
      <c r="E2024" s="23"/>
      <c r="F2024" s="23"/>
      <c r="G2024" s="23"/>
      <c r="H2024" s="23"/>
      <c r="I2024" s="23"/>
      <c r="J2024" s="24"/>
      <c r="K2024" s="24"/>
      <c r="L2024" s="79"/>
      <c r="M2024" s="91"/>
      <c r="N2024" s="89"/>
      <c r="O2024" s="89"/>
      <c r="P2024" s="24"/>
      <c r="Q2024" s="24"/>
      <c r="R2024" s="23"/>
      <c r="S2024" s="23"/>
      <c r="T2024" s="24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46"/>
      <c r="AG2024" s="23"/>
      <c r="AH2024" s="23"/>
    </row>
    <row r="2025" spans="1:34" s="156" customFormat="1" x14ac:dyDescent="0.35">
      <c r="A2025" s="23"/>
      <c r="B2025" s="23"/>
      <c r="C2025" s="23"/>
      <c r="D2025" s="23"/>
      <c r="E2025" s="23"/>
      <c r="F2025" s="23"/>
      <c r="G2025" s="23"/>
      <c r="H2025" s="23"/>
      <c r="I2025" s="23"/>
      <c r="J2025" s="24"/>
      <c r="K2025" s="24"/>
      <c r="L2025" s="79"/>
      <c r="M2025" s="91"/>
      <c r="N2025" s="89"/>
      <c r="O2025" s="89"/>
      <c r="P2025" s="24"/>
      <c r="Q2025" s="24"/>
      <c r="R2025" s="23"/>
      <c r="S2025" s="23"/>
      <c r="T2025" s="24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46"/>
      <c r="AG2025" s="23"/>
      <c r="AH2025" s="23"/>
    </row>
    <row r="2026" spans="1:34" s="156" customFormat="1" x14ac:dyDescent="0.35">
      <c r="A2026" s="23"/>
      <c r="B2026" s="23"/>
      <c r="C2026" s="23"/>
      <c r="D2026" s="23"/>
      <c r="E2026" s="23"/>
      <c r="F2026" s="23"/>
      <c r="G2026" s="23"/>
      <c r="H2026" s="23"/>
      <c r="I2026" s="23"/>
      <c r="J2026" s="24"/>
      <c r="K2026" s="24"/>
      <c r="L2026" s="79"/>
      <c r="M2026" s="91"/>
      <c r="N2026" s="89"/>
      <c r="O2026" s="89"/>
      <c r="P2026" s="24"/>
      <c r="Q2026" s="24"/>
      <c r="R2026" s="23"/>
      <c r="S2026" s="23"/>
      <c r="T2026" s="24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46"/>
      <c r="AG2026" s="23"/>
      <c r="AH2026" s="23"/>
    </row>
    <row r="2027" spans="1:34" s="156" customFormat="1" x14ac:dyDescent="0.35">
      <c r="A2027" s="23"/>
      <c r="B2027" s="23"/>
      <c r="C2027" s="23"/>
      <c r="D2027" s="23"/>
      <c r="E2027" s="23"/>
      <c r="F2027" s="23"/>
      <c r="G2027" s="23"/>
      <c r="H2027" s="23"/>
      <c r="I2027" s="23"/>
      <c r="J2027" s="24"/>
      <c r="K2027" s="24"/>
      <c r="L2027" s="79"/>
      <c r="M2027" s="91"/>
      <c r="N2027" s="89"/>
      <c r="O2027" s="89"/>
      <c r="P2027" s="24"/>
      <c r="Q2027" s="24"/>
      <c r="R2027" s="23"/>
      <c r="S2027" s="23"/>
      <c r="T2027" s="24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46"/>
      <c r="AG2027" s="23"/>
      <c r="AH2027" s="23"/>
    </row>
    <row r="2028" spans="1:34" s="156" customFormat="1" x14ac:dyDescent="0.35">
      <c r="A2028" s="23"/>
      <c r="B2028" s="23"/>
      <c r="C2028" s="23"/>
      <c r="D2028" s="23"/>
      <c r="E2028" s="23"/>
      <c r="F2028" s="23"/>
      <c r="G2028" s="23"/>
      <c r="H2028" s="23"/>
      <c r="I2028" s="23"/>
      <c r="J2028" s="24"/>
      <c r="K2028" s="24"/>
      <c r="L2028" s="79"/>
      <c r="M2028" s="91"/>
      <c r="N2028" s="89"/>
      <c r="O2028" s="89"/>
      <c r="P2028" s="24"/>
      <c r="Q2028" s="24"/>
      <c r="R2028" s="23"/>
      <c r="S2028" s="23"/>
      <c r="T2028" s="24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46"/>
      <c r="AG2028" s="23"/>
      <c r="AH2028" s="23"/>
    </row>
    <row r="2029" spans="1:34" s="156" customFormat="1" x14ac:dyDescent="0.35">
      <c r="A2029" s="23"/>
      <c r="B2029" s="23"/>
      <c r="C2029" s="23"/>
      <c r="D2029" s="23"/>
      <c r="E2029" s="23"/>
      <c r="F2029" s="23"/>
      <c r="G2029" s="23"/>
      <c r="H2029" s="23"/>
      <c r="I2029" s="23"/>
      <c r="J2029" s="24"/>
      <c r="K2029" s="24"/>
      <c r="L2029" s="79"/>
      <c r="M2029" s="91"/>
      <c r="N2029" s="89"/>
      <c r="O2029" s="89"/>
      <c r="P2029" s="24"/>
      <c r="Q2029" s="24"/>
      <c r="R2029" s="23"/>
      <c r="S2029" s="23"/>
      <c r="T2029" s="24"/>
      <c r="U2029" s="23"/>
      <c r="V2029" s="23"/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46"/>
      <c r="AG2029" s="23"/>
      <c r="AH2029" s="23"/>
    </row>
    <row r="2030" spans="1:34" s="156" customFormat="1" x14ac:dyDescent="0.35">
      <c r="A2030" s="23"/>
      <c r="B2030" s="23"/>
      <c r="C2030" s="23"/>
      <c r="D2030" s="23"/>
      <c r="E2030" s="23"/>
      <c r="F2030" s="23"/>
      <c r="G2030" s="23"/>
      <c r="H2030" s="23"/>
      <c r="I2030" s="23"/>
      <c r="J2030" s="24"/>
      <c r="K2030" s="24"/>
      <c r="L2030" s="79"/>
      <c r="M2030" s="91"/>
      <c r="N2030" s="89"/>
      <c r="O2030" s="89"/>
      <c r="P2030" s="24"/>
      <c r="Q2030" s="24"/>
      <c r="R2030" s="23"/>
      <c r="S2030" s="23"/>
      <c r="T2030" s="24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46"/>
      <c r="AG2030" s="23"/>
      <c r="AH2030" s="23"/>
    </row>
    <row r="2031" spans="1:34" s="156" customFormat="1" x14ac:dyDescent="0.35">
      <c r="A2031" s="23"/>
      <c r="B2031" s="23"/>
      <c r="C2031" s="23"/>
      <c r="D2031" s="23"/>
      <c r="E2031" s="23"/>
      <c r="F2031" s="23"/>
      <c r="G2031" s="23"/>
      <c r="H2031" s="23"/>
      <c r="I2031" s="23"/>
      <c r="J2031" s="24"/>
      <c r="K2031" s="24"/>
      <c r="L2031" s="79"/>
      <c r="M2031" s="91"/>
      <c r="N2031" s="89"/>
      <c r="O2031" s="89"/>
      <c r="P2031" s="24"/>
      <c r="Q2031" s="24"/>
      <c r="R2031" s="23"/>
      <c r="S2031" s="23"/>
      <c r="T2031" s="24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46"/>
      <c r="AG2031" s="23"/>
      <c r="AH2031" s="23"/>
    </row>
    <row r="2032" spans="1:34" s="156" customFormat="1" x14ac:dyDescent="0.35">
      <c r="A2032" s="23"/>
      <c r="B2032" s="23"/>
      <c r="C2032" s="23"/>
      <c r="D2032" s="23"/>
      <c r="E2032" s="23"/>
      <c r="F2032" s="23"/>
      <c r="G2032" s="23"/>
      <c r="H2032" s="23"/>
      <c r="I2032" s="23"/>
      <c r="J2032" s="24"/>
      <c r="K2032" s="24"/>
      <c r="L2032" s="79"/>
      <c r="M2032" s="91"/>
      <c r="N2032" s="89"/>
      <c r="O2032" s="89"/>
      <c r="P2032" s="24"/>
      <c r="Q2032" s="24"/>
      <c r="R2032" s="23"/>
      <c r="S2032" s="23"/>
      <c r="T2032" s="24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46"/>
      <c r="AG2032" s="23"/>
      <c r="AH2032" s="23"/>
    </row>
    <row r="2033" spans="1:34" s="156" customFormat="1" x14ac:dyDescent="0.35">
      <c r="A2033" s="23"/>
      <c r="B2033" s="23"/>
      <c r="C2033" s="23"/>
      <c r="D2033" s="23"/>
      <c r="E2033" s="23"/>
      <c r="F2033" s="23"/>
      <c r="G2033" s="23"/>
      <c r="H2033" s="23"/>
      <c r="I2033" s="23"/>
      <c r="J2033" s="24"/>
      <c r="K2033" s="24"/>
      <c r="L2033" s="79"/>
      <c r="M2033" s="91"/>
      <c r="N2033" s="89"/>
      <c r="O2033" s="89"/>
      <c r="P2033" s="24"/>
      <c r="Q2033" s="24"/>
      <c r="R2033" s="23"/>
      <c r="S2033" s="23"/>
      <c r="T2033" s="24"/>
      <c r="U2033" s="23"/>
      <c r="V2033" s="23"/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46"/>
      <c r="AG2033" s="23"/>
      <c r="AH2033" s="23"/>
    </row>
    <row r="2034" spans="1:34" s="156" customFormat="1" x14ac:dyDescent="0.35">
      <c r="A2034" s="23"/>
      <c r="B2034" s="23"/>
      <c r="C2034" s="23"/>
      <c r="D2034" s="23"/>
      <c r="E2034" s="23"/>
      <c r="F2034" s="23"/>
      <c r="G2034" s="23"/>
      <c r="H2034" s="23"/>
      <c r="I2034" s="23"/>
      <c r="J2034" s="24"/>
      <c r="K2034" s="24"/>
      <c r="L2034" s="79"/>
      <c r="M2034" s="91"/>
      <c r="N2034" s="89"/>
      <c r="O2034" s="89"/>
      <c r="P2034" s="24"/>
      <c r="Q2034" s="24"/>
      <c r="R2034" s="23"/>
      <c r="S2034" s="23"/>
      <c r="T2034" s="24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46"/>
      <c r="AG2034" s="23"/>
      <c r="AH2034" s="23"/>
    </row>
    <row r="2035" spans="1:34" s="156" customFormat="1" x14ac:dyDescent="0.35">
      <c r="A2035" s="23"/>
      <c r="B2035" s="23"/>
      <c r="C2035" s="23"/>
      <c r="D2035" s="23"/>
      <c r="E2035" s="23"/>
      <c r="F2035" s="23"/>
      <c r="G2035" s="23"/>
      <c r="H2035" s="23"/>
      <c r="I2035" s="23"/>
      <c r="J2035" s="24"/>
      <c r="K2035" s="24"/>
      <c r="L2035" s="79"/>
      <c r="M2035" s="91"/>
      <c r="N2035" s="89"/>
      <c r="O2035" s="89"/>
      <c r="P2035" s="24"/>
      <c r="Q2035" s="24"/>
      <c r="R2035" s="23"/>
      <c r="S2035" s="23"/>
      <c r="T2035" s="24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46"/>
      <c r="AG2035" s="23"/>
      <c r="AH2035" s="23"/>
    </row>
    <row r="2036" spans="1:34" s="156" customFormat="1" x14ac:dyDescent="0.35">
      <c r="A2036" s="23"/>
      <c r="B2036" s="23"/>
      <c r="C2036" s="23"/>
      <c r="D2036" s="23"/>
      <c r="E2036" s="23"/>
      <c r="F2036" s="23"/>
      <c r="G2036" s="23"/>
      <c r="H2036" s="23"/>
      <c r="I2036" s="23"/>
      <c r="J2036" s="24"/>
      <c r="K2036" s="24"/>
      <c r="L2036" s="79"/>
      <c r="M2036" s="91"/>
      <c r="N2036" s="89"/>
      <c r="O2036" s="89"/>
      <c r="P2036" s="24"/>
      <c r="Q2036" s="24"/>
      <c r="R2036" s="23"/>
      <c r="S2036" s="23"/>
      <c r="T2036" s="24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46"/>
      <c r="AG2036" s="23"/>
      <c r="AH2036" s="23"/>
    </row>
    <row r="2037" spans="1:34" s="156" customFormat="1" x14ac:dyDescent="0.35">
      <c r="A2037" s="23"/>
      <c r="B2037" s="23"/>
      <c r="C2037" s="23"/>
      <c r="D2037" s="23"/>
      <c r="E2037" s="23"/>
      <c r="F2037" s="23"/>
      <c r="G2037" s="23"/>
      <c r="H2037" s="23"/>
      <c r="I2037" s="23"/>
      <c r="J2037" s="24"/>
      <c r="K2037" s="24"/>
      <c r="L2037" s="79"/>
      <c r="M2037" s="91"/>
      <c r="N2037" s="89"/>
      <c r="O2037" s="89"/>
      <c r="P2037" s="24"/>
      <c r="Q2037" s="24"/>
      <c r="R2037" s="23"/>
      <c r="S2037" s="23"/>
      <c r="T2037" s="24"/>
      <c r="U2037" s="23"/>
      <c r="V2037" s="23"/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46"/>
      <c r="AG2037" s="23"/>
      <c r="AH2037" s="23"/>
    </row>
    <row r="2038" spans="1:34" s="156" customFormat="1" x14ac:dyDescent="0.35">
      <c r="A2038" s="23"/>
      <c r="B2038" s="23"/>
      <c r="C2038" s="23"/>
      <c r="D2038" s="23"/>
      <c r="E2038" s="23"/>
      <c r="F2038" s="23"/>
      <c r="G2038" s="23"/>
      <c r="H2038" s="23"/>
      <c r="I2038" s="23"/>
      <c r="J2038" s="24"/>
      <c r="K2038" s="24"/>
      <c r="L2038" s="79"/>
      <c r="M2038" s="91"/>
      <c r="N2038" s="89"/>
      <c r="O2038" s="89"/>
      <c r="P2038" s="24"/>
      <c r="Q2038" s="24"/>
      <c r="R2038" s="23"/>
      <c r="S2038" s="23"/>
      <c r="T2038" s="24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46"/>
      <c r="AG2038" s="23"/>
      <c r="AH2038" s="23"/>
    </row>
    <row r="2039" spans="1:34" s="156" customFormat="1" x14ac:dyDescent="0.35">
      <c r="A2039" s="23"/>
      <c r="B2039" s="23"/>
      <c r="C2039" s="23"/>
      <c r="D2039" s="23"/>
      <c r="E2039" s="23"/>
      <c r="F2039" s="23"/>
      <c r="G2039" s="23"/>
      <c r="H2039" s="23"/>
      <c r="I2039" s="23"/>
      <c r="J2039" s="24"/>
      <c r="K2039" s="24"/>
      <c r="L2039" s="79"/>
      <c r="M2039" s="91"/>
      <c r="N2039" s="89"/>
      <c r="O2039" s="89"/>
      <c r="P2039" s="24"/>
      <c r="Q2039" s="24"/>
      <c r="R2039" s="23"/>
      <c r="S2039" s="23"/>
      <c r="T2039" s="24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46"/>
      <c r="AG2039" s="23"/>
      <c r="AH2039" s="23"/>
    </row>
    <row r="2040" spans="1:34" s="156" customFormat="1" x14ac:dyDescent="0.35">
      <c r="A2040" s="23"/>
      <c r="B2040" s="23"/>
      <c r="C2040" s="23"/>
      <c r="D2040" s="23"/>
      <c r="E2040" s="23"/>
      <c r="F2040" s="23"/>
      <c r="G2040" s="23"/>
      <c r="H2040" s="23"/>
      <c r="I2040" s="23"/>
      <c r="J2040" s="24"/>
      <c r="K2040" s="24"/>
      <c r="L2040" s="79"/>
      <c r="M2040" s="91"/>
      <c r="N2040" s="89"/>
      <c r="O2040" s="89"/>
      <c r="P2040" s="24"/>
      <c r="Q2040" s="24"/>
      <c r="R2040" s="23"/>
      <c r="S2040" s="23"/>
      <c r="T2040" s="24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46"/>
      <c r="AG2040" s="23"/>
      <c r="AH2040" s="23"/>
    </row>
    <row r="2041" spans="1:34" s="156" customFormat="1" x14ac:dyDescent="0.35">
      <c r="A2041" s="23"/>
      <c r="B2041" s="23"/>
      <c r="C2041" s="23"/>
      <c r="D2041" s="23"/>
      <c r="E2041" s="23"/>
      <c r="F2041" s="23"/>
      <c r="G2041" s="23"/>
      <c r="H2041" s="23"/>
      <c r="I2041" s="23"/>
      <c r="J2041" s="24"/>
      <c r="K2041" s="24"/>
      <c r="L2041" s="79"/>
      <c r="M2041" s="91"/>
      <c r="N2041" s="89"/>
      <c r="O2041" s="89"/>
      <c r="P2041" s="24"/>
      <c r="Q2041" s="24"/>
      <c r="R2041" s="23"/>
      <c r="S2041" s="23"/>
      <c r="T2041" s="24"/>
      <c r="U2041" s="23"/>
      <c r="V2041" s="23"/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46"/>
      <c r="AG2041" s="23"/>
      <c r="AH2041" s="23"/>
    </row>
    <row r="2042" spans="1:34" s="156" customFormat="1" x14ac:dyDescent="0.35">
      <c r="A2042" s="23"/>
      <c r="B2042" s="23"/>
      <c r="C2042" s="23"/>
      <c r="D2042" s="23"/>
      <c r="E2042" s="23"/>
      <c r="F2042" s="23"/>
      <c r="G2042" s="23"/>
      <c r="H2042" s="23"/>
      <c r="I2042" s="23"/>
      <c r="J2042" s="24"/>
      <c r="K2042" s="24"/>
      <c r="L2042" s="79"/>
      <c r="M2042" s="91"/>
      <c r="N2042" s="89"/>
      <c r="O2042" s="89"/>
      <c r="P2042" s="24"/>
      <c r="Q2042" s="24"/>
      <c r="R2042" s="23"/>
      <c r="S2042" s="23"/>
      <c r="T2042" s="24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46"/>
      <c r="AG2042" s="23"/>
      <c r="AH2042" s="23"/>
    </row>
    <row r="2043" spans="1:34" s="156" customFormat="1" x14ac:dyDescent="0.35">
      <c r="A2043" s="23"/>
      <c r="B2043" s="23"/>
      <c r="C2043" s="23"/>
      <c r="D2043" s="23"/>
      <c r="E2043" s="23"/>
      <c r="F2043" s="23"/>
      <c r="G2043" s="23"/>
      <c r="H2043" s="23"/>
      <c r="I2043" s="23"/>
      <c r="J2043" s="24"/>
      <c r="K2043" s="24"/>
      <c r="L2043" s="79"/>
      <c r="M2043" s="91"/>
      <c r="N2043" s="89"/>
      <c r="O2043" s="89"/>
      <c r="P2043" s="24"/>
      <c r="Q2043" s="24"/>
      <c r="R2043" s="23"/>
      <c r="S2043" s="23"/>
      <c r="T2043" s="24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46"/>
      <c r="AG2043" s="23"/>
      <c r="AH2043" s="23"/>
    </row>
    <row r="2044" spans="1:34" s="156" customFormat="1" x14ac:dyDescent="0.35">
      <c r="A2044" s="23"/>
      <c r="B2044" s="23"/>
      <c r="C2044" s="23"/>
      <c r="D2044" s="23"/>
      <c r="E2044" s="23"/>
      <c r="F2044" s="23"/>
      <c r="G2044" s="23"/>
      <c r="H2044" s="23"/>
      <c r="I2044" s="23"/>
      <c r="J2044" s="24"/>
      <c r="K2044" s="24"/>
      <c r="L2044" s="79"/>
      <c r="M2044" s="91"/>
      <c r="N2044" s="89"/>
      <c r="O2044" s="89"/>
      <c r="P2044" s="24"/>
      <c r="Q2044" s="24"/>
      <c r="R2044" s="23"/>
      <c r="S2044" s="23"/>
      <c r="T2044" s="24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46"/>
      <c r="AG2044" s="23"/>
      <c r="AH2044" s="23"/>
    </row>
    <row r="2045" spans="1:34" s="156" customFormat="1" x14ac:dyDescent="0.35">
      <c r="A2045" s="23"/>
      <c r="B2045" s="23"/>
      <c r="C2045" s="23"/>
      <c r="D2045" s="23"/>
      <c r="E2045" s="23"/>
      <c r="F2045" s="23"/>
      <c r="G2045" s="23"/>
      <c r="H2045" s="23"/>
      <c r="I2045" s="23"/>
      <c r="J2045" s="24"/>
      <c r="K2045" s="24"/>
      <c r="L2045" s="79"/>
      <c r="M2045" s="91"/>
      <c r="N2045" s="89"/>
      <c r="O2045" s="89"/>
      <c r="P2045" s="24"/>
      <c r="Q2045" s="24"/>
      <c r="R2045" s="23"/>
      <c r="S2045" s="23"/>
      <c r="T2045" s="24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46"/>
      <c r="AG2045" s="23"/>
      <c r="AH2045" s="23"/>
    </row>
    <row r="2046" spans="1:34" s="156" customFormat="1" x14ac:dyDescent="0.35">
      <c r="A2046" s="23"/>
      <c r="B2046" s="23"/>
      <c r="C2046" s="23"/>
      <c r="D2046" s="23"/>
      <c r="E2046" s="23"/>
      <c r="F2046" s="23"/>
      <c r="G2046" s="23"/>
      <c r="H2046" s="23"/>
      <c r="I2046" s="23"/>
      <c r="J2046" s="24"/>
      <c r="K2046" s="24"/>
      <c r="L2046" s="79"/>
      <c r="M2046" s="91"/>
      <c r="N2046" s="89"/>
      <c r="O2046" s="89"/>
      <c r="P2046" s="24"/>
      <c r="Q2046" s="24"/>
      <c r="R2046" s="23"/>
      <c r="S2046" s="23"/>
      <c r="T2046" s="24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46"/>
      <c r="AG2046" s="23"/>
      <c r="AH2046" s="23"/>
    </row>
    <row r="2047" spans="1:34" s="156" customFormat="1" x14ac:dyDescent="0.35">
      <c r="A2047" s="23"/>
      <c r="B2047" s="23"/>
      <c r="C2047" s="23"/>
      <c r="D2047" s="23"/>
      <c r="E2047" s="23"/>
      <c r="F2047" s="23"/>
      <c r="G2047" s="23"/>
      <c r="H2047" s="23"/>
      <c r="I2047" s="23"/>
      <c r="J2047" s="24"/>
      <c r="K2047" s="24"/>
      <c r="L2047" s="79"/>
      <c r="M2047" s="91"/>
      <c r="N2047" s="89"/>
      <c r="O2047" s="89"/>
      <c r="P2047" s="24"/>
      <c r="Q2047" s="24"/>
      <c r="R2047" s="23"/>
      <c r="S2047" s="23"/>
      <c r="T2047" s="24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46"/>
      <c r="AG2047" s="23"/>
      <c r="AH2047" s="23"/>
    </row>
    <row r="2048" spans="1:34" s="156" customFormat="1" x14ac:dyDescent="0.35">
      <c r="A2048" s="23"/>
      <c r="B2048" s="23"/>
      <c r="C2048" s="23"/>
      <c r="D2048" s="23"/>
      <c r="E2048" s="23"/>
      <c r="F2048" s="23"/>
      <c r="G2048" s="23"/>
      <c r="H2048" s="23"/>
      <c r="I2048" s="23"/>
      <c r="J2048" s="24"/>
      <c r="K2048" s="24"/>
      <c r="L2048" s="79"/>
      <c r="M2048" s="91"/>
      <c r="N2048" s="89"/>
      <c r="O2048" s="89"/>
      <c r="P2048" s="24"/>
      <c r="Q2048" s="24"/>
      <c r="R2048" s="23"/>
      <c r="S2048" s="23"/>
      <c r="T2048" s="24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46"/>
      <c r="AG2048" s="23"/>
      <c r="AH2048" s="23"/>
    </row>
    <row r="2049" spans="1:34" s="156" customFormat="1" x14ac:dyDescent="0.35">
      <c r="A2049" s="23"/>
      <c r="B2049" s="23"/>
      <c r="C2049" s="23"/>
      <c r="D2049" s="23"/>
      <c r="E2049" s="23"/>
      <c r="F2049" s="23"/>
      <c r="G2049" s="23"/>
      <c r="H2049" s="23"/>
      <c r="I2049" s="23"/>
      <c r="J2049" s="24"/>
      <c r="K2049" s="24"/>
      <c r="L2049" s="79"/>
      <c r="M2049" s="91"/>
      <c r="N2049" s="89"/>
      <c r="O2049" s="89"/>
      <c r="P2049" s="24"/>
      <c r="Q2049" s="24"/>
      <c r="R2049" s="23"/>
      <c r="S2049" s="23"/>
      <c r="T2049" s="24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46"/>
      <c r="AG2049" s="23"/>
      <c r="AH2049" s="23"/>
    </row>
    <row r="2050" spans="1:34" s="156" customFormat="1" x14ac:dyDescent="0.35">
      <c r="A2050" s="23"/>
      <c r="B2050" s="23"/>
      <c r="C2050" s="23"/>
      <c r="D2050" s="23"/>
      <c r="E2050" s="23"/>
      <c r="F2050" s="23"/>
      <c r="G2050" s="23"/>
      <c r="H2050" s="23"/>
      <c r="I2050" s="23"/>
      <c r="J2050" s="24"/>
      <c r="K2050" s="24"/>
      <c r="L2050" s="79"/>
      <c r="M2050" s="91"/>
      <c r="N2050" s="89"/>
      <c r="O2050" s="89"/>
      <c r="P2050" s="24"/>
      <c r="Q2050" s="24"/>
      <c r="R2050" s="23"/>
      <c r="S2050" s="23"/>
      <c r="T2050" s="24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46"/>
      <c r="AG2050" s="23"/>
      <c r="AH2050" s="23"/>
    </row>
    <row r="2051" spans="1:34" s="156" customFormat="1" x14ac:dyDescent="0.35">
      <c r="A2051" s="23"/>
      <c r="B2051" s="23"/>
      <c r="C2051" s="23"/>
      <c r="D2051" s="23"/>
      <c r="E2051" s="23"/>
      <c r="F2051" s="23"/>
      <c r="G2051" s="23"/>
      <c r="H2051" s="23"/>
      <c r="I2051" s="23"/>
      <c r="J2051" s="24"/>
      <c r="K2051" s="24"/>
      <c r="L2051" s="79"/>
      <c r="M2051" s="91"/>
      <c r="N2051" s="89"/>
      <c r="O2051" s="89"/>
      <c r="P2051" s="24"/>
      <c r="Q2051" s="24"/>
      <c r="R2051" s="23"/>
      <c r="S2051" s="23"/>
      <c r="T2051" s="24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46"/>
      <c r="AG2051" s="23"/>
      <c r="AH2051" s="23"/>
    </row>
    <row r="2052" spans="1:34" s="156" customFormat="1" x14ac:dyDescent="0.35">
      <c r="A2052" s="23"/>
      <c r="B2052" s="23"/>
      <c r="C2052" s="23"/>
      <c r="D2052" s="23"/>
      <c r="E2052" s="23"/>
      <c r="F2052" s="23"/>
      <c r="G2052" s="23"/>
      <c r="H2052" s="23"/>
      <c r="I2052" s="23"/>
      <c r="J2052" s="24"/>
      <c r="K2052" s="24"/>
      <c r="L2052" s="79"/>
      <c r="M2052" s="91"/>
      <c r="N2052" s="89"/>
      <c r="O2052" s="89"/>
      <c r="P2052" s="24"/>
      <c r="Q2052" s="24"/>
      <c r="R2052" s="23"/>
      <c r="S2052" s="23"/>
      <c r="T2052" s="24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46"/>
      <c r="AG2052" s="23"/>
      <c r="AH2052" s="23"/>
    </row>
    <row r="2053" spans="1:34" s="156" customFormat="1" x14ac:dyDescent="0.35">
      <c r="A2053" s="23"/>
      <c r="B2053" s="23"/>
      <c r="C2053" s="23"/>
      <c r="D2053" s="23"/>
      <c r="E2053" s="23"/>
      <c r="F2053" s="23"/>
      <c r="G2053" s="23"/>
      <c r="H2053" s="23"/>
      <c r="I2053" s="23"/>
      <c r="J2053" s="24"/>
      <c r="K2053" s="24"/>
      <c r="L2053" s="79"/>
      <c r="M2053" s="91"/>
      <c r="N2053" s="89"/>
      <c r="O2053" s="89"/>
      <c r="P2053" s="24"/>
      <c r="Q2053" s="24"/>
      <c r="R2053" s="23"/>
      <c r="S2053" s="23"/>
      <c r="T2053" s="24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46"/>
      <c r="AG2053" s="23"/>
      <c r="AH2053" s="23"/>
    </row>
    <row r="2054" spans="1:34" s="156" customFormat="1" x14ac:dyDescent="0.35">
      <c r="A2054" s="23"/>
      <c r="B2054" s="23"/>
      <c r="C2054" s="23"/>
      <c r="D2054" s="23"/>
      <c r="E2054" s="23"/>
      <c r="F2054" s="23"/>
      <c r="G2054" s="23"/>
      <c r="H2054" s="23"/>
      <c r="I2054" s="23"/>
      <c r="J2054" s="24"/>
      <c r="K2054" s="24"/>
      <c r="L2054" s="79"/>
      <c r="M2054" s="91"/>
      <c r="N2054" s="89"/>
      <c r="O2054" s="89"/>
      <c r="P2054" s="24"/>
      <c r="Q2054" s="24"/>
      <c r="R2054" s="23"/>
      <c r="S2054" s="23"/>
      <c r="T2054" s="24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46"/>
      <c r="AG2054" s="23"/>
      <c r="AH2054" s="23"/>
    </row>
    <row r="2055" spans="1:34" s="156" customFormat="1" x14ac:dyDescent="0.35">
      <c r="A2055" s="23"/>
      <c r="B2055" s="23"/>
      <c r="C2055" s="23"/>
      <c r="D2055" s="23"/>
      <c r="E2055" s="23"/>
      <c r="F2055" s="23"/>
      <c r="G2055" s="23"/>
      <c r="H2055" s="23"/>
      <c r="I2055" s="23"/>
      <c r="J2055" s="24"/>
      <c r="K2055" s="24"/>
      <c r="L2055" s="79"/>
      <c r="M2055" s="91"/>
      <c r="N2055" s="89"/>
      <c r="O2055" s="89"/>
      <c r="P2055" s="24"/>
      <c r="Q2055" s="24"/>
      <c r="R2055" s="23"/>
      <c r="S2055" s="23"/>
      <c r="T2055" s="24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46"/>
      <c r="AG2055" s="23"/>
      <c r="AH2055" s="23"/>
    </row>
    <row r="2056" spans="1:34" s="156" customFormat="1" x14ac:dyDescent="0.35">
      <c r="A2056" s="23"/>
      <c r="B2056" s="23"/>
      <c r="C2056" s="23"/>
      <c r="D2056" s="23"/>
      <c r="E2056" s="23"/>
      <c r="F2056" s="23"/>
      <c r="G2056" s="23"/>
      <c r="H2056" s="23"/>
      <c r="I2056" s="23"/>
      <c r="J2056" s="24"/>
      <c r="K2056" s="24"/>
      <c r="L2056" s="79"/>
      <c r="M2056" s="91"/>
      <c r="N2056" s="89"/>
      <c r="O2056" s="89"/>
      <c r="P2056" s="24"/>
      <c r="Q2056" s="24"/>
      <c r="R2056" s="23"/>
      <c r="S2056" s="23"/>
      <c r="T2056" s="24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46"/>
      <c r="AG2056" s="23"/>
      <c r="AH2056" s="23"/>
    </row>
    <row r="2057" spans="1:34" s="156" customFormat="1" x14ac:dyDescent="0.35">
      <c r="A2057" s="23"/>
      <c r="B2057" s="23"/>
      <c r="C2057" s="23"/>
      <c r="D2057" s="23"/>
      <c r="E2057" s="23"/>
      <c r="F2057" s="23"/>
      <c r="G2057" s="23"/>
      <c r="H2057" s="23"/>
      <c r="I2057" s="23"/>
      <c r="J2057" s="24"/>
      <c r="K2057" s="24"/>
      <c r="L2057" s="79"/>
      <c r="M2057" s="91"/>
      <c r="N2057" s="89"/>
      <c r="O2057" s="89"/>
      <c r="P2057" s="24"/>
      <c r="Q2057" s="24"/>
      <c r="R2057" s="23"/>
      <c r="S2057" s="23"/>
      <c r="T2057" s="24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46"/>
      <c r="AG2057" s="23"/>
      <c r="AH2057" s="23"/>
    </row>
    <row r="2058" spans="1:34" s="156" customFormat="1" x14ac:dyDescent="0.35">
      <c r="A2058" s="23"/>
      <c r="B2058" s="23"/>
      <c r="C2058" s="23"/>
      <c r="D2058" s="23"/>
      <c r="E2058" s="23"/>
      <c r="F2058" s="23"/>
      <c r="G2058" s="23"/>
      <c r="H2058" s="23"/>
      <c r="I2058" s="23"/>
      <c r="J2058" s="24"/>
      <c r="K2058" s="24"/>
      <c r="L2058" s="79"/>
      <c r="M2058" s="91"/>
      <c r="N2058" s="89"/>
      <c r="O2058" s="89"/>
      <c r="P2058" s="24"/>
      <c r="Q2058" s="24"/>
      <c r="R2058" s="23"/>
      <c r="S2058" s="23"/>
      <c r="T2058" s="24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46"/>
      <c r="AG2058" s="23"/>
      <c r="AH2058" s="23"/>
    </row>
    <row r="2059" spans="1:34" s="156" customFormat="1" x14ac:dyDescent="0.35">
      <c r="A2059" s="23"/>
      <c r="B2059" s="23"/>
      <c r="C2059" s="23"/>
      <c r="D2059" s="23"/>
      <c r="E2059" s="23"/>
      <c r="F2059" s="23"/>
      <c r="G2059" s="23"/>
      <c r="H2059" s="23"/>
      <c r="I2059" s="23"/>
      <c r="J2059" s="24"/>
      <c r="K2059" s="24"/>
      <c r="L2059" s="79"/>
      <c r="M2059" s="91"/>
      <c r="N2059" s="89"/>
      <c r="O2059" s="89"/>
      <c r="P2059" s="24"/>
      <c r="Q2059" s="24"/>
      <c r="R2059" s="23"/>
      <c r="S2059" s="23"/>
      <c r="T2059" s="24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46"/>
      <c r="AG2059" s="23"/>
      <c r="AH2059" s="23"/>
    </row>
    <row r="2060" spans="1:34" s="156" customFormat="1" x14ac:dyDescent="0.35">
      <c r="A2060" s="23"/>
      <c r="B2060" s="23"/>
      <c r="C2060" s="23"/>
      <c r="D2060" s="23"/>
      <c r="E2060" s="23"/>
      <c r="F2060" s="23"/>
      <c r="G2060" s="23"/>
      <c r="H2060" s="23"/>
      <c r="I2060" s="23"/>
      <c r="J2060" s="24"/>
      <c r="K2060" s="24"/>
      <c r="L2060" s="79"/>
      <c r="M2060" s="91"/>
      <c r="N2060" s="89"/>
      <c r="O2060" s="89"/>
      <c r="P2060" s="24"/>
      <c r="Q2060" s="24"/>
      <c r="R2060" s="23"/>
      <c r="S2060" s="23"/>
      <c r="T2060" s="24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46"/>
      <c r="AG2060" s="23"/>
      <c r="AH2060" s="23"/>
    </row>
    <row r="2061" spans="1:34" s="156" customFormat="1" x14ac:dyDescent="0.35">
      <c r="A2061" s="23"/>
      <c r="B2061" s="23"/>
      <c r="C2061" s="23"/>
      <c r="D2061" s="23"/>
      <c r="E2061" s="23"/>
      <c r="F2061" s="23"/>
      <c r="G2061" s="23"/>
      <c r="H2061" s="23"/>
      <c r="I2061" s="23"/>
      <c r="J2061" s="24"/>
      <c r="K2061" s="24"/>
      <c r="L2061" s="79"/>
      <c r="M2061" s="91"/>
      <c r="N2061" s="89"/>
      <c r="O2061" s="89"/>
      <c r="P2061" s="24"/>
      <c r="Q2061" s="24"/>
      <c r="R2061" s="23"/>
      <c r="S2061" s="23"/>
      <c r="T2061" s="24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46"/>
      <c r="AG2061" s="23"/>
      <c r="AH2061" s="23"/>
    </row>
    <row r="2062" spans="1:34" s="156" customFormat="1" x14ac:dyDescent="0.35">
      <c r="A2062" s="23"/>
      <c r="B2062" s="23"/>
      <c r="C2062" s="23"/>
      <c r="D2062" s="23"/>
      <c r="E2062" s="23"/>
      <c r="F2062" s="23"/>
      <c r="G2062" s="23"/>
      <c r="H2062" s="23"/>
      <c r="I2062" s="23"/>
      <c r="J2062" s="24"/>
      <c r="K2062" s="24"/>
      <c r="L2062" s="79"/>
      <c r="M2062" s="91"/>
      <c r="N2062" s="89"/>
      <c r="O2062" s="89"/>
      <c r="P2062" s="24"/>
      <c r="Q2062" s="24"/>
      <c r="R2062" s="23"/>
      <c r="S2062" s="23"/>
      <c r="T2062" s="24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46"/>
      <c r="AG2062" s="23"/>
      <c r="AH2062" s="23"/>
    </row>
    <row r="2063" spans="1:34" s="156" customFormat="1" x14ac:dyDescent="0.35">
      <c r="A2063" s="23"/>
      <c r="B2063" s="23"/>
      <c r="C2063" s="23"/>
      <c r="D2063" s="23"/>
      <c r="E2063" s="23"/>
      <c r="F2063" s="23"/>
      <c r="G2063" s="23"/>
      <c r="H2063" s="23"/>
      <c r="I2063" s="23"/>
      <c r="J2063" s="24"/>
      <c r="K2063" s="24"/>
      <c r="L2063" s="79"/>
      <c r="M2063" s="91"/>
      <c r="N2063" s="89"/>
      <c r="O2063" s="89"/>
      <c r="P2063" s="24"/>
      <c r="Q2063" s="24"/>
      <c r="R2063" s="23"/>
      <c r="S2063" s="23"/>
      <c r="T2063" s="24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46"/>
      <c r="AG2063" s="23"/>
      <c r="AH2063" s="23"/>
    </row>
    <row r="2064" spans="1:34" s="156" customFormat="1" x14ac:dyDescent="0.35">
      <c r="A2064" s="23"/>
      <c r="B2064" s="23"/>
      <c r="C2064" s="23"/>
      <c r="D2064" s="23"/>
      <c r="E2064" s="23"/>
      <c r="F2064" s="23"/>
      <c r="G2064" s="23"/>
      <c r="H2064" s="23"/>
      <c r="I2064" s="23"/>
      <c r="J2064" s="24"/>
      <c r="K2064" s="24"/>
      <c r="L2064" s="79"/>
      <c r="M2064" s="91"/>
      <c r="N2064" s="89"/>
      <c r="O2064" s="89"/>
      <c r="P2064" s="24"/>
      <c r="Q2064" s="24"/>
      <c r="R2064" s="23"/>
      <c r="S2064" s="23"/>
      <c r="T2064" s="24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46"/>
      <c r="AG2064" s="23"/>
      <c r="AH2064" s="23"/>
    </row>
    <row r="2065" spans="1:34" s="156" customFormat="1" x14ac:dyDescent="0.35">
      <c r="A2065" s="23"/>
      <c r="B2065" s="23"/>
      <c r="C2065" s="23"/>
      <c r="D2065" s="23"/>
      <c r="E2065" s="23"/>
      <c r="F2065" s="23"/>
      <c r="G2065" s="23"/>
      <c r="H2065" s="23"/>
      <c r="I2065" s="23"/>
      <c r="J2065" s="24"/>
      <c r="K2065" s="24"/>
      <c r="L2065" s="79"/>
      <c r="M2065" s="91"/>
      <c r="N2065" s="89"/>
      <c r="O2065" s="89"/>
      <c r="P2065" s="24"/>
      <c r="Q2065" s="24"/>
      <c r="R2065" s="23"/>
      <c r="S2065" s="23"/>
      <c r="T2065" s="24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46"/>
      <c r="AG2065" s="23"/>
      <c r="AH2065" s="23"/>
    </row>
    <row r="2066" spans="1:34" s="156" customFormat="1" x14ac:dyDescent="0.35">
      <c r="A2066" s="23"/>
      <c r="B2066" s="23"/>
      <c r="C2066" s="23"/>
      <c r="D2066" s="23"/>
      <c r="E2066" s="23"/>
      <c r="F2066" s="23"/>
      <c r="G2066" s="23"/>
      <c r="H2066" s="23"/>
      <c r="I2066" s="23"/>
      <c r="J2066" s="24"/>
      <c r="K2066" s="24"/>
      <c r="L2066" s="79"/>
      <c r="M2066" s="91"/>
      <c r="N2066" s="89"/>
      <c r="O2066" s="89"/>
      <c r="P2066" s="24"/>
      <c r="Q2066" s="24"/>
      <c r="R2066" s="23"/>
      <c r="S2066" s="23"/>
      <c r="T2066" s="24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46"/>
      <c r="AG2066" s="23"/>
      <c r="AH2066" s="23"/>
    </row>
    <row r="2067" spans="1:34" s="156" customFormat="1" x14ac:dyDescent="0.35">
      <c r="A2067" s="23"/>
      <c r="B2067" s="23"/>
      <c r="C2067" s="23"/>
      <c r="D2067" s="23"/>
      <c r="E2067" s="23"/>
      <c r="F2067" s="23"/>
      <c r="G2067" s="23"/>
      <c r="H2067" s="23"/>
      <c r="I2067" s="23"/>
      <c r="J2067" s="24"/>
      <c r="K2067" s="24"/>
      <c r="L2067" s="79"/>
      <c r="M2067" s="91"/>
      <c r="N2067" s="89"/>
      <c r="O2067" s="89"/>
      <c r="P2067" s="24"/>
      <c r="Q2067" s="24"/>
      <c r="R2067" s="23"/>
      <c r="S2067" s="23"/>
      <c r="T2067" s="24"/>
      <c r="U2067" s="23"/>
      <c r="V2067" s="23"/>
      <c r="W2067" s="23"/>
      <c r="X2067" s="23"/>
      <c r="Y2067" s="23"/>
      <c r="Z2067" s="23"/>
      <c r="AA2067" s="23"/>
      <c r="AB2067" s="23"/>
      <c r="AC2067" s="23"/>
      <c r="AD2067" s="23"/>
      <c r="AE2067" s="23"/>
      <c r="AF2067" s="46"/>
      <c r="AG2067" s="23"/>
      <c r="AH2067" s="23"/>
    </row>
    <row r="2068" spans="1:34" s="156" customFormat="1" x14ac:dyDescent="0.35">
      <c r="A2068" s="23"/>
      <c r="B2068" s="23"/>
      <c r="C2068" s="23"/>
      <c r="D2068" s="23"/>
      <c r="E2068" s="23"/>
      <c r="F2068" s="23"/>
      <c r="G2068" s="23"/>
      <c r="H2068" s="23"/>
      <c r="I2068" s="23"/>
      <c r="J2068" s="24"/>
      <c r="K2068" s="24"/>
      <c r="L2068" s="79"/>
      <c r="M2068" s="91"/>
      <c r="N2068" s="89"/>
      <c r="O2068" s="89"/>
      <c r="P2068" s="24"/>
      <c r="Q2068" s="24"/>
      <c r="R2068" s="23"/>
      <c r="S2068" s="23"/>
      <c r="T2068" s="24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46"/>
      <c r="AG2068" s="23"/>
      <c r="AH2068" s="23"/>
    </row>
    <row r="2069" spans="1:34" s="156" customFormat="1" x14ac:dyDescent="0.35">
      <c r="A2069" s="23"/>
      <c r="B2069" s="23"/>
      <c r="C2069" s="23"/>
      <c r="D2069" s="23"/>
      <c r="E2069" s="23"/>
      <c r="F2069" s="23"/>
      <c r="G2069" s="23"/>
      <c r="H2069" s="23"/>
      <c r="I2069" s="23"/>
      <c r="J2069" s="24"/>
      <c r="K2069" s="24"/>
      <c r="L2069" s="79"/>
      <c r="M2069" s="91"/>
      <c r="N2069" s="89"/>
      <c r="O2069" s="89"/>
      <c r="P2069" s="24"/>
      <c r="Q2069" s="24"/>
      <c r="R2069" s="23"/>
      <c r="S2069" s="23"/>
      <c r="T2069" s="24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46"/>
      <c r="AG2069" s="23"/>
      <c r="AH2069" s="23"/>
    </row>
    <row r="2070" spans="1:34" s="156" customFormat="1" x14ac:dyDescent="0.35">
      <c r="A2070" s="23"/>
      <c r="B2070" s="23"/>
      <c r="C2070" s="23"/>
      <c r="D2070" s="23"/>
      <c r="E2070" s="23"/>
      <c r="F2070" s="23"/>
      <c r="G2070" s="23"/>
      <c r="H2070" s="23"/>
      <c r="I2070" s="23"/>
      <c r="J2070" s="24"/>
      <c r="K2070" s="24"/>
      <c r="L2070" s="79"/>
      <c r="M2070" s="91"/>
      <c r="N2070" s="89"/>
      <c r="O2070" s="89"/>
      <c r="P2070" s="24"/>
      <c r="Q2070" s="24"/>
      <c r="R2070" s="23"/>
      <c r="S2070" s="23"/>
      <c r="T2070" s="24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46"/>
      <c r="AG2070" s="23"/>
      <c r="AH2070" s="23"/>
    </row>
    <row r="2071" spans="1:34" s="156" customFormat="1" x14ac:dyDescent="0.35">
      <c r="A2071" s="23"/>
      <c r="B2071" s="23"/>
      <c r="C2071" s="23"/>
      <c r="D2071" s="23"/>
      <c r="E2071" s="23"/>
      <c r="F2071" s="23"/>
      <c r="G2071" s="23"/>
      <c r="H2071" s="23"/>
      <c r="I2071" s="23"/>
      <c r="J2071" s="24"/>
      <c r="K2071" s="24"/>
      <c r="L2071" s="79"/>
      <c r="M2071" s="91"/>
      <c r="N2071" s="89"/>
      <c r="O2071" s="89"/>
      <c r="P2071" s="24"/>
      <c r="Q2071" s="24"/>
      <c r="R2071" s="23"/>
      <c r="S2071" s="23"/>
      <c r="T2071" s="24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46"/>
      <c r="AG2071" s="23"/>
      <c r="AH2071" s="23"/>
    </row>
    <row r="2072" spans="1:34" s="156" customFormat="1" x14ac:dyDescent="0.35">
      <c r="A2072" s="23"/>
      <c r="B2072" s="23"/>
      <c r="C2072" s="23"/>
      <c r="D2072" s="23"/>
      <c r="E2072" s="23"/>
      <c r="F2072" s="23"/>
      <c r="G2072" s="23"/>
      <c r="H2072" s="23"/>
      <c r="I2072" s="23"/>
      <c r="J2072" s="24"/>
      <c r="K2072" s="24"/>
      <c r="L2072" s="79"/>
      <c r="M2072" s="91"/>
      <c r="N2072" s="89"/>
      <c r="O2072" s="89"/>
      <c r="P2072" s="24"/>
      <c r="Q2072" s="24"/>
      <c r="R2072" s="23"/>
      <c r="S2072" s="23"/>
      <c r="T2072" s="24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46"/>
      <c r="AG2072" s="23"/>
      <c r="AH2072" s="23"/>
    </row>
    <row r="2073" spans="1:34" s="156" customFormat="1" x14ac:dyDescent="0.35">
      <c r="A2073" s="23"/>
      <c r="B2073" s="23"/>
      <c r="C2073" s="23"/>
      <c r="D2073" s="23"/>
      <c r="E2073" s="23"/>
      <c r="F2073" s="23"/>
      <c r="G2073" s="23"/>
      <c r="H2073" s="23"/>
      <c r="I2073" s="23"/>
      <c r="J2073" s="24"/>
      <c r="K2073" s="24"/>
      <c r="L2073" s="79"/>
      <c r="M2073" s="91"/>
      <c r="N2073" s="89"/>
      <c r="O2073" s="89"/>
      <c r="P2073" s="24"/>
      <c r="Q2073" s="24"/>
      <c r="R2073" s="23"/>
      <c r="S2073" s="23"/>
      <c r="T2073" s="24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46"/>
      <c r="AG2073" s="23"/>
      <c r="AH2073" s="23"/>
    </row>
    <row r="2074" spans="1:34" s="156" customFormat="1" x14ac:dyDescent="0.35">
      <c r="A2074" s="23"/>
      <c r="B2074" s="23"/>
      <c r="C2074" s="23"/>
      <c r="D2074" s="23"/>
      <c r="E2074" s="23"/>
      <c r="F2074" s="23"/>
      <c r="G2074" s="23"/>
      <c r="H2074" s="23"/>
      <c r="I2074" s="23"/>
      <c r="J2074" s="24"/>
      <c r="K2074" s="24"/>
      <c r="L2074" s="79"/>
      <c r="M2074" s="91"/>
      <c r="N2074" s="89"/>
      <c r="O2074" s="89"/>
      <c r="P2074" s="24"/>
      <c r="Q2074" s="24"/>
      <c r="R2074" s="23"/>
      <c r="S2074" s="23"/>
      <c r="T2074" s="24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46"/>
      <c r="AG2074" s="23"/>
      <c r="AH2074" s="23"/>
    </row>
    <row r="2075" spans="1:34" s="156" customFormat="1" x14ac:dyDescent="0.35">
      <c r="A2075" s="23"/>
      <c r="B2075" s="23"/>
      <c r="C2075" s="23"/>
      <c r="D2075" s="23"/>
      <c r="E2075" s="23"/>
      <c r="F2075" s="23"/>
      <c r="G2075" s="23"/>
      <c r="H2075" s="23"/>
      <c r="I2075" s="23"/>
      <c r="J2075" s="24"/>
      <c r="K2075" s="24"/>
      <c r="L2075" s="79"/>
      <c r="M2075" s="91"/>
      <c r="N2075" s="89"/>
      <c r="O2075" s="89"/>
      <c r="P2075" s="24"/>
      <c r="Q2075" s="24"/>
      <c r="R2075" s="23"/>
      <c r="S2075" s="23"/>
      <c r="T2075" s="24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46"/>
      <c r="AG2075" s="23"/>
      <c r="AH2075" s="23"/>
    </row>
    <row r="2076" spans="1:34" s="156" customFormat="1" x14ac:dyDescent="0.35">
      <c r="A2076" s="23"/>
      <c r="B2076" s="23"/>
      <c r="C2076" s="23"/>
      <c r="D2076" s="23"/>
      <c r="E2076" s="23"/>
      <c r="F2076" s="23"/>
      <c r="G2076" s="23"/>
      <c r="H2076" s="23"/>
      <c r="I2076" s="23"/>
      <c r="J2076" s="24"/>
      <c r="K2076" s="24"/>
      <c r="L2076" s="79"/>
      <c r="M2076" s="91"/>
      <c r="N2076" s="89"/>
      <c r="O2076" s="89"/>
      <c r="P2076" s="24"/>
      <c r="Q2076" s="24"/>
      <c r="R2076" s="23"/>
      <c r="S2076" s="23"/>
      <c r="T2076" s="24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46"/>
      <c r="AG2076" s="23"/>
      <c r="AH2076" s="23"/>
    </row>
    <row r="2077" spans="1:34" s="156" customFormat="1" x14ac:dyDescent="0.35">
      <c r="A2077" s="23"/>
      <c r="B2077" s="23"/>
      <c r="C2077" s="23"/>
      <c r="D2077" s="23"/>
      <c r="E2077" s="23"/>
      <c r="F2077" s="23"/>
      <c r="G2077" s="23"/>
      <c r="H2077" s="23"/>
      <c r="I2077" s="23"/>
      <c r="J2077" s="24"/>
      <c r="K2077" s="24"/>
      <c r="L2077" s="79"/>
      <c r="M2077" s="91"/>
      <c r="N2077" s="89"/>
      <c r="O2077" s="89"/>
      <c r="P2077" s="24"/>
      <c r="Q2077" s="24"/>
      <c r="R2077" s="23"/>
      <c r="S2077" s="23"/>
      <c r="T2077" s="24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46"/>
      <c r="AG2077" s="23"/>
      <c r="AH2077" s="23"/>
    </row>
    <row r="2078" spans="1:34" s="156" customFormat="1" x14ac:dyDescent="0.35">
      <c r="A2078" s="23"/>
      <c r="B2078" s="23"/>
      <c r="C2078" s="23"/>
      <c r="D2078" s="23"/>
      <c r="E2078" s="23"/>
      <c r="F2078" s="23"/>
      <c r="G2078" s="23"/>
      <c r="H2078" s="23"/>
      <c r="I2078" s="23"/>
      <c r="J2078" s="24"/>
      <c r="K2078" s="24"/>
      <c r="L2078" s="79"/>
      <c r="M2078" s="91"/>
      <c r="N2078" s="89"/>
      <c r="O2078" s="89"/>
      <c r="P2078" s="24"/>
      <c r="Q2078" s="24"/>
      <c r="R2078" s="23"/>
      <c r="S2078" s="23"/>
      <c r="T2078" s="24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46"/>
      <c r="AG2078" s="23"/>
      <c r="AH2078" s="23"/>
    </row>
    <row r="2079" spans="1:34" s="156" customFormat="1" x14ac:dyDescent="0.35">
      <c r="A2079" s="23"/>
      <c r="B2079" s="23"/>
      <c r="C2079" s="23"/>
      <c r="D2079" s="23"/>
      <c r="E2079" s="23"/>
      <c r="F2079" s="23"/>
      <c r="G2079" s="23"/>
      <c r="H2079" s="23"/>
      <c r="I2079" s="23"/>
      <c r="J2079" s="24"/>
      <c r="K2079" s="24"/>
      <c r="L2079" s="79"/>
      <c r="M2079" s="91"/>
      <c r="N2079" s="89"/>
      <c r="O2079" s="89"/>
      <c r="P2079" s="24"/>
      <c r="Q2079" s="24"/>
      <c r="R2079" s="23"/>
      <c r="S2079" s="23"/>
      <c r="T2079" s="24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/>
      <c r="AF2079" s="46"/>
      <c r="AG2079" s="23"/>
      <c r="AH2079" s="23"/>
    </row>
    <row r="2080" spans="1:34" s="156" customFormat="1" x14ac:dyDescent="0.35">
      <c r="A2080" s="23"/>
      <c r="B2080" s="23"/>
      <c r="C2080" s="23"/>
      <c r="D2080" s="23"/>
      <c r="E2080" s="23"/>
      <c r="F2080" s="23"/>
      <c r="G2080" s="23"/>
      <c r="H2080" s="23"/>
      <c r="I2080" s="23"/>
      <c r="J2080" s="24"/>
      <c r="K2080" s="24"/>
      <c r="L2080" s="79"/>
      <c r="M2080" s="91"/>
      <c r="N2080" s="89"/>
      <c r="O2080" s="89"/>
      <c r="P2080" s="24"/>
      <c r="Q2080" s="24"/>
      <c r="R2080" s="23"/>
      <c r="S2080" s="23"/>
      <c r="T2080" s="24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46"/>
      <c r="AG2080" s="23"/>
      <c r="AH2080" s="23"/>
    </row>
    <row r="2081" spans="1:34" s="156" customFormat="1" x14ac:dyDescent="0.35">
      <c r="A2081" s="23"/>
      <c r="B2081" s="23"/>
      <c r="C2081" s="23"/>
      <c r="D2081" s="23"/>
      <c r="E2081" s="23"/>
      <c r="F2081" s="23"/>
      <c r="G2081" s="23"/>
      <c r="H2081" s="23"/>
      <c r="I2081" s="23"/>
      <c r="J2081" s="24"/>
      <c r="K2081" s="24"/>
      <c r="L2081" s="79"/>
      <c r="M2081" s="91"/>
      <c r="N2081" s="89"/>
      <c r="O2081" s="89"/>
      <c r="P2081" s="24"/>
      <c r="Q2081" s="24"/>
      <c r="R2081" s="23"/>
      <c r="S2081" s="23"/>
      <c r="T2081" s="24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46"/>
      <c r="AG2081" s="23"/>
      <c r="AH2081" s="23"/>
    </row>
    <row r="2082" spans="1:34" s="156" customFormat="1" x14ac:dyDescent="0.35">
      <c r="A2082" s="23"/>
      <c r="B2082" s="23"/>
      <c r="C2082" s="23"/>
      <c r="D2082" s="23"/>
      <c r="E2082" s="23"/>
      <c r="F2082" s="23"/>
      <c r="G2082" s="23"/>
      <c r="H2082" s="23"/>
      <c r="I2082" s="23"/>
      <c r="J2082" s="24"/>
      <c r="K2082" s="24"/>
      <c r="L2082" s="79"/>
      <c r="M2082" s="91"/>
      <c r="N2082" s="89"/>
      <c r="O2082" s="89"/>
      <c r="P2082" s="24"/>
      <c r="Q2082" s="24"/>
      <c r="R2082" s="23"/>
      <c r="S2082" s="23"/>
      <c r="T2082" s="24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46"/>
      <c r="AG2082" s="23"/>
      <c r="AH2082" s="23"/>
    </row>
    <row r="2083" spans="1:34" s="156" customFormat="1" x14ac:dyDescent="0.35">
      <c r="A2083" s="23"/>
      <c r="B2083" s="23"/>
      <c r="C2083" s="23"/>
      <c r="D2083" s="23"/>
      <c r="E2083" s="23"/>
      <c r="F2083" s="23"/>
      <c r="G2083" s="23"/>
      <c r="H2083" s="23"/>
      <c r="I2083" s="23"/>
      <c r="J2083" s="24"/>
      <c r="K2083" s="24"/>
      <c r="L2083" s="79"/>
      <c r="M2083" s="91"/>
      <c r="N2083" s="89"/>
      <c r="O2083" s="89"/>
      <c r="P2083" s="24"/>
      <c r="Q2083" s="24"/>
      <c r="R2083" s="23"/>
      <c r="S2083" s="23"/>
      <c r="T2083" s="24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46"/>
      <c r="AG2083" s="23"/>
      <c r="AH2083" s="23"/>
    </row>
    <row r="2084" spans="1:34" s="156" customFormat="1" x14ac:dyDescent="0.35">
      <c r="A2084" s="23"/>
      <c r="B2084" s="23"/>
      <c r="C2084" s="23"/>
      <c r="D2084" s="23"/>
      <c r="E2084" s="23"/>
      <c r="F2084" s="23"/>
      <c r="G2084" s="23"/>
      <c r="H2084" s="23"/>
      <c r="I2084" s="23"/>
      <c r="J2084" s="24"/>
      <c r="K2084" s="24"/>
      <c r="L2084" s="79"/>
      <c r="M2084" s="91"/>
      <c r="N2084" s="89"/>
      <c r="O2084" s="89"/>
      <c r="P2084" s="24"/>
      <c r="Q2084" s="24"/>
      <c r="R2084" s="23"/>
      <c r="S2084" s="23"/>
      <c r="T2084" s="24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46"/>
      <c r="AG2084" s="23"/>
      <c r="AH2084" s="23"/>
    </row>
    <row r="2085" spans="1:34" s="156" customFormat="1" x14ac:dyDescent="0.35">
      <c r="A2085" s="23"/>
      <c r="B2085" s="23"/>
      <c r="C2085" s="23"/>
      <c r="D2085" s="23"/>
      <c r="E2085" s="23"/>
      <c r="F2085" s="23"/>
      <c r="G2085" s="23"/>
      <c r="H2085" s="23"/>
      <c r="I2085" s="23"/>
      <c r="J2085" s="24"/>
      <c r="K2085" s="24"/>
      <c r="L2085" s="79"/>
      <c r="M2085" s="91"/>
      <c r="N2085" s="89"/>
      <c r="O2085" s="89"/>
      <c r="P2085" s="24"/>
      <c r="Q2085" s="24"/>
      <c r="R2085" s="23"/>
      <c r="S2085" s="23"/>
      <c r="T2085" s="24"/>
      <c r="U2085" s="23"/>
      <c r="V2085" s="23"/>
      <c r="W2085" s="23"/>
      <c r="X2085" s="23"/>
      <c r="Y2085" s="23"/>
      <c r="Z2085" s="23"/>
      <c r="AA2085" s="23"/>
      <c r="AB2085" s="23"/>
      <c r="AC2085" s="23"/>
      <c r="AD2085" s="23"/>
      <c r="AE2085" s="23"/>
      <c r="AF2085" s="46"/>
      <c r="AG2085" s="23"/>
      <c r="AH2085" s="23"/>
    </row>
    <row r="2086" spans="1:34" s="156" customFormat="1" x14ac:dyDescent="0.35">
      <c r="A2086" s="23"/>
      <c r="B2086" s="23"/>
      <c r="C2086" s="23"/>
      <c r="D2086" s="23"/>
      <c r="E2086" s="23"/>
      <c r="F2086" s="23"/>
      <c r="G2086" s="23"/>
      <c r="H2086" s="23"/>
      <c r="I2086" s="23"/>
      <c r="J2086" s="24"/>
      <c r="K2086" s="24"/>
      <c r="L2086" s="79"/>
      <c r="M2086" s="91"/>
      <c r="N2086" s="89"/>
      <c r="O2086" s="89"/>
      <c r="P2086" s="24"/>
      <c r="Q2086" s="24"/>
      <c r="R2086" s="23"/>
      <c r="S2086" s="23"/>
      <c r="T2086" s="24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46"/>
      <c r="AG2086" s="23"/>
      <c r="AH2086" s="23"/>
    </row>
    <row r="2087" spans="1:34" s="156" customFormat="1" x14ac:dyDescent="0.35">
      <c r="A2087" s="23"/>
      <c r="B2087" s="23"/>
      <c r="C2087" s="23"/>
      <c r="D2087" s="23"/>
      <c r="E2087" s="23"/>
      <c r="F2087" s="23"/>
      <c r="G2087" s="23"/>
      <c r="H2087" s="23"/>
      <c r="I2087" s="23"/>
      <c r="J2087" s="24"/>
      <c r="K2087" s="24"/>
      <c r="L2087" s="79"/>
      <c r="M2087" s="91"/>
      <c r="N2087" s="89"/>
      <c r="O2087" s="89"/>
      <c r="P2087" s="24"/>
      <c r="Q2087" s="24"/>
      <c r="R2087" s="23"/>
      <c r="S2087" s="23"/>
      <c r="T2087" s="24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46"/>
      <c r="AG2087" s="23"/>
      <c r="AH2087" s="23"/>
    </row>
    <row r="2088" spans="1:34" s="156" customFormat="1" x14ac:dyDescent="0.35">
      <c r="A2088" s="23"/>
      <c r="B2088" s="23"/>
      <c r="C2088" s="23"/>
      <c r="D2088" s="23"/>
      <c r="E2088" s="23"/>
      <c r="F2088" s="23"/>
      <c r="G2088" s="23"/>
      <c r="H2088" s="23"/>
      <c r="I2088" s="23"/>
      <c r="J2088" s="24"/>
      <c r="K2088" s="24"/>
      <c r="L2088" s="79"/>
      <c r="M2088" s="91"/>
      <c r="N2088" s="89"/>
      <c r="O2088" s="89"/>
      <c r="P2088" s="24"/>
      <c r="Q2088" s="24"/>
      <c r="R2088" s="23"/>
      <c r="S2088" s="23"/>
      <c r="T2088" s="24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46"/>
      <c r="AG2088" s="23"/>
      <c r="AH2088" s="23"/>
    </row>
    <row r="2089" spans="1:34" s="156" customFormat="1" x14ac:dyDescent="0.35">
      <c r="A2089" s="23"/>
      <c r="B2089" s="23"/>
      <c r="C2089" s="23"/>
      <c r="D2089" s="23"/>
      <c r="E2089" s="23"/>
      <c r="F2089" s="23"/>
      <c r="G2089" s="23"/>
      <c r="H2089" s="23"/>
      <c r="I2089" s="23"/>
      <c r="J2089" s="24"/>
      <c r="K2089" s="24"/>
      <c r="L2089" s="79"/>
      <c r="M2089" s="91"/>
      <c r="N2089" s="89"/>
      <c r="O2089" s="89"/>
      <c r="P2089" s="24"/>
      <c r="Q2089" s="24"/>
      <c r="R2089" s="23"/>
      <c r="S2089" s="23"/>
      <c r="T2089" s="24"/>
      <c r="U2089" s="23"/>
      <c r="V2089" s="23"/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46"/>
      <c r="AG2089" s="23"/>
      <c r="AH2089" s="23"/>
    </row>
    <row r="2090" spans="1:34" s="156" customFormat="1" x14ac:dyDescent="0.35">
      <c r="A2090" s="23"/>
      <c r="B2090" s="23"/>
      <c r="C2090" s="23"/>
      <c r="D2090" s="23"/>
      <c r="E2090" s="23"/>
      <c r="F2090" s="23"/>
      <c r="G2090" s="23"/>
      <c r="H2090" s="23"/>
      <c r="I2090" s="23"/>
      <c r="J2090" s="24"/>
      <c r="K2090" s="24"/>
      <c r="L2090" s="79"/>
      <c r="M2090" s="91"/>
      <c r="N2090" s="89"/>
      <c r="O2090" s="89"/>
      <c r="P2090" s="24"/>
      <c r="Q2090" s="24"/>
      <c r="R2090" s="23"/>
      <c r="S2090" s="23"/>
      <c r="T2090" s="24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46"/>
      <c r="AG2090" s="23"/>
      <c r="AH2090" s="23"/>
    </row>
    <row r="2091" spans="1:34" s="156" customFormat="1" x14ac:dyDescent="0.35">
      <c r="A2091" s="23"/>
      <c r="B2091" s="23"/>
      <c r="C2091" s="23"/>
      <c r="D2091" s="23"/>
      <c r="E2091" s="23"/>
      <c r="F2091" s="23"/>
      <c r="G2091" s="23"/>
      <c r="H2091" s="23"/>
      <c r="I2091" s="23"/>
      <c r="J2091" s="24"/>
      <c r="K2091" s="24"/>
      <c r="L2091" s="79"/>
      <c r="M2091" s="91"/>
      <c r="N2091" s="89"/>
      <c r="O2091" s="89"/>
      <c r="P2091" s="24"/>
      <c r="Q2091" s="24"/>
      <c r="R2091" s="23"/>
      <c r="S2091" s="23"/>
      <c r="T2091" s="24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46"/>
      <c r="AG2091" s="23"/>
      <c r="AH2091" s="23"/>
    </row>
    <row r="2092" spans="1:34" s="156" customFormat="1" x14ac:dyDescent="0.35">
      <c r="A2092" s="23"/>
      <c r="B2092" s="23"/>
      <c r="C2092" s="23"/>
      <c r="D2092" s="23"/>
      <c r="E2092" s="23"/>
      <c r="F2092" s="23"/>
      <c r="G2092" s="23"/>
      <c r="H2092" s="23"/>
      <c r="I2092" s="23"/>
      <c r="J2092" s="24"/>
      <c r="K2092" s="24"/>
      <c r="L2092" s="79"/>
      <c r="M2092" s="91"/>
      <c r="N2092" s="89"/>
      <c r="O2092" s="89"/>
      <c r="P2092" s="24"/>
      <c r="Q2092" s="24"/>
      <c r="R2092" s="23"/>
      <c r="S2092" s="23"/>
      <c r="T2092" s="24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46"/>
      <c r="AG2092" s="23"/>
      <c r="AH2092" s="23"/>
    </row>
    <row r="2093" spans="1:34" s="156" customFormat="1" x14ac:dyDescent="0.35">
      <c r="A2093" s="23"/>
      <c r="B2093" s="23"/>
      <c r="C2093" s="23"/>
      <c r="D2093" s="23"/>
      <c r="E2093" s="23"/>
      <c r="F2093" s="23"/>
      <c r="G2093" s="23"/>
      <c r="H2093" s="23"/>
      <c r="I2093" s="23"/>
      <c r="J2093" s="24"/>
      <c r="K2093" s="24"/>
      <c r="L2093" s="79"/>
      <c r="M2093" s="91"/>
      <c r="N2093" s="89"/>
      <c r="O2093" s="89"/>
      <c r="P2093" s="24"/>
      <c r="Q2093" s="24"/>
      <c r="R2093" s="23"/>
      <c r="S2093" s="23"/>
      <c r="T2093" s="24"/>
      <c r="U2093" s="23"/>
      <c r="V2093" s="23"/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46"/>
      <c r="AG2093" s="23"/>
      <c r="AH2093" s="23"/>
    </row>
    <row r="2094" spans="1:34" s="156" customFormat="1" x14ac:dyDescent="0.35">
      <c r="A2094" s="23"/>
      <c r="B2094" s="23"/>
      <c r="C2094" s="23"/>
      <c r="D2094" s="23"/>
      <c r="E2094" s="23"/>
      <c r="F2094" s="23"/>
      <c r="G2094" s="23"/>
      <c r="H2094" s="23"/>
      <c r="I2094" s="23"/>
      <c r="J2094" s="24"/>
      <c r="K2094" s="24"/>
      <c r="L2094" s="79"/>
      <c r="M2094" s="91"/>
      <c r="N2094" s="89"/>
      <c r="O2094" s="89"/>
      <c r="P2094" s="24"/>
      <c r="Q2094" s="24"/>
      <c r="R2094" s="23"/>
      <c r="S2094" s="23"/>
      <c r="T2094" s="24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46"/>
      <c r="AG2094" s="23"/>
      <c r="AH2094" s="23"/>
    </row>
    <row r="2095" spans="1:34" s="156" customFormat="1" x14ac:dyDescent="0.35">
      <c r="A2095" s="23"/>
      <c r="B2095" s="23"/>
      <c r="C2095" s="23"/>
      <c r="D2095" s="23"/>
      <c r="E2095" s="23"/>
      <c r="F2095" s="23"/>
      <c r="G2095" s="23"/>
      <c r="H2095" s="23"/>
      <c r="I2095" s="23"/>
      <c r="J2095" s="24"/>
      <c r="K2095" s="24"/>
      <c r="L2095" s="79"/>
      <c r="M2095" s="91"/>
      <c r="N2095" s="89"/>
      <c r="O2095" s="89"/>
      <c r="P2095" s="24"/>
      <c r="Q2095" s="24"/>
      <c r="R2095" s="23"/>
      <c r="S2095" s="23"/>
      <c r="T2095" s="24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46"/>
      <c r="AG2095" s="23"/>
      <c r="AH2095" s="23"/>
    </row>
    <row r="2096" spans="1:34" s="156" customFormat="1" x14ac:dyDescent="0.35">
      <c r="A2096" s="23"/>
      <c r="B2096" s="23"/>
      <c r="C2096" s="23"/>
      <c r="D2096" s="23"/>
      <c r="E2096" s="23"/>
      <c r="F2096" s="23"/>
      <c r="G2096" s="23"/>
      <c r="H2096" s="23"/>
      <c r="I2096" s="23"/>
      <c r="J2096" s="24"/>
      <c r="K2096" s="24"/>
      <c r="L2096" s="79"/>
      <c r="M2096" s="91"/>
      <c r="N2096" s="89"/>
      <c r="O2096" s="89"/>
      <c r="P2096" s="24"/>
      <c r="Q2096" s="24"/>
      <c r="R2096" s="23"/>
      <c r="S2096" s="23"/>
      <c r="T2096" s="24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46"/>
      <c r="AG2096" s="23"/>
      <c r="AH2096" s="23"/>
    </row>
    <row r="2097" spans="1:34" s="156" customFormat="1" x14ac:dyDescent="0.35">
      <c r="A2097" s="23"/>
      <c r="B2097" s="23"/>
      <c r="C2097" s="23"/>
      <c r="D2097" s="23"/>
      <c r="E2097" s="23"/>
      <c r="F2097" s="23"/>
      <c r="G2097" s="23"/>
      <c r="H2097" s="23"/>
      <c r="I2097" s="23"/>
      <c r="J2097" s="24"/>
      <c r="K2097" s="24"/>
      <c r="L2097" s="79"/>
      <c r="M2097" s="91"/>
      <c r="N2097" s="89"/>
      <c r="O2097" s="89"/>
      <c r="P2097" s="24"/>
      <c r="Q2097" s="24"/>
      <c r="R2097" s="23"/>
      <c r="S2097" s="23"/>
      <c r="T2097" s="24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46"/>
      <c r="AG2097" s="23"/>
      <c r="AH2097" s="23"/>
    </row>
    <row r="2098" spans="1:34" s="156" customFormat="1" x14ac:dyDescent="0.35">
      <c r="A2098" s="23"/>
      <c r="B2098" s="23"/>
      <c r="C2098" s="23"/>
      <c r="D2098" s="23"/>
      <c r="E2098" s="23"/>
      <c r="F2098" s="23"/>
      <c r="G2098" s="23"/>
      <c r="H2098" s="23"/>
      <c r="I2098" s="23"/>
      <c r="J2098" s="24"/>
      <c r="K2098" s="24"/>
      <c r="L2098" s="79"/>
      <c r="M2098" s="91"/>
      <c r="N2098" s="89"/>
      <c r="O2098" s="89"/>
      <c r="P2098" s="24"/>
      <c r="Q2098" s="24"/>
      <c r="R2098" s="23"/>
      <c r="S2098" s="23"/>
      <c r="T2098" s="24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46"/>
      <c r="AG2098" s="23"/>
      <c r="AH2098" s="23"/>
    </row>
    <row r="2099" spans="1:34" s="156" customFormat="1" x14ac:dyDescent="0.35">
      <c r="A2099" s="23"/>
      <c r="B2099" s="23"/>
      <c r="C2099" s="23"/>
      <c r="D2099" s="23"/>
      <c r="E2099" s="23"/>
      <c r="F2099" s="23"/>
      <c r="G2099" s="23"/>
      <c r="H2099" s="23"/>
      <c r="I2099" s="23"/>
      <c r="J2099" s="24"/>
      <c r="K2099" s="24"/>
      <c r="L2099" s="79"/>
      <c r="M2099" s="91"/>
      <c r="N2099" s="89"/>
      <c r="O2099" s="89"/>
      <c r="P2099" s="24"/>
      <c r="Q2099" s="24"/>
      <c r="R2099" s="23"/>
      <c r="S2099" s="23"/>
      <c r="T2099" s="24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46"/>
      <c r="AG2099" s="23"/>
      <c r="AH2099" s="23"/>
    </row>
    <row r="2100" spans="1:34" s="156" customFormat="1" x14ac:dyDescent="0.35">
      <c r="A2100" s="23"/>
      <c r="B2100" s="23"/>
      <c r="C2100" s="23"/>
      <c r="D2100" s="23"/>
      <c r="E2100" s="23"/>
      <c r="F2100" s="23"/>
      <c r="G2100" s="23"/>
      <c r="H2100" s="23"/>
      <c r="I2100" s="23"/>
      <c r="J2100" s="24"/>
      <c r="K2100" s="24"/>
      <c r="L2100" s="79"/>
      <c r="M2100" s="91"/>
      <c r="N2100" s="89"/>
      <c r="O2100" s="89"/>
      <c r="P2100" s="24"/>
      <c r="Q2100" s="24"/>
      <c r="R2100" s="23"/>
      <c r="S2100" s="23"/>
      <c r="T2100" s="24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46"/>
      <c r="AG2100" s="23"/>
      <c r="AH2100" s="23"/>
    </row>
    <row r="2101" spans="1:34" s="156" customFormat="1" x14ac:dyDescent="0.35">
      <c r="A2101" s="23"/>
      <c r="B2101" s="23"/>
      <c r="C2101" s="23"/>
      <c r="D2101" s="23"/>
      <c r="E2101" s="23"/>
      <c r="F2101" s="23"/>
      <c r="G2101" s="23"/>
      <c r="H2101" s="23"/>
      <c r="I2101" s="23"/>
      <c r="J2101" s="24"/>
      <c r="K2101" s="24"/>
      <c r="L2101" s="79"/>
      <c r="M2101" s="91"/>
      <c r="N2101" s="89"/>
      <c r="O2101" s="89"/>
      <c r="P2101" s="24"/>
      <c r="Q2101" s="24"/>
      <c r="R2101" s="23"/>
      <c r="S2101" s="23"/>
      <c r="T2101" s="24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46"/>
      <c r="AG2101" s="23"/>
      <c r="AH2101" s="23"/>
    </row>
    <row r="2102" spans="1:34" s="156" customFormat="1" x14ac:dyDescent="0.35">
      <c r="A2102" s="23"/>
      <c r="B2102" s="23"/>
      <c r="C2102" s="23"/>
      <c r="D2102" s="23"/>
      <c r="E2102" s="23"/>
      <c r="F2102" s="23"/>
      <c r="G2102" s="23"/>
      <c r="H2102" s="23"/>
      <c r="I2102" s="23"/>
      <c r="J2102" s="24"/>
      <c r="K2102" s="24"/>
      <c r="L2102" s="79"/>
      <c r="M2102" s="91"/>
      <c r="N2102" s="89"/>
      <c r="O2102" s="89"/>
      <c r="P2102" s="24"/>
      <c r="Q2102" s="24"/>
      <c r="R2102" s="23"/>
      <c r="S2102" s="23"/>
      <c r="T2102" s="24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46"/>
      <c r="AG2102" s="23"/>
      <c r="AH2102" s="23"/>
    </row>
    <row r="2103" spans="1:34" s="156" customFormat="1" x14ac:dyDescent="0.35">
      <c r="A2103" s="23"/>
      <c r="B2103" s="23"/>
      <c r="C2103" s="23"/>
      <c r="D2103" s="23"/>
      <c r="E2103" s="23"/>
      <c r="F2103" s="23"/>
      <c r="G2103" s="23"/>
      <c r="H2103" s="23"/>
      <c r="I2103" s="23"/>
      <c r="J2103" s="24"/>
      <c r="K2103" s="24"/>
      <c r="L2103" s="79"/>
      <c r="M2103" s="91"/>
      <c r="N2103" s="89"/>
      <c r="O2103" s="89"/>
      <c r="P2103" s="24"/>
      <c r="Q2103" s="24"/>
      <c r="R2103" s="23"/>
      <c r="S2103" s="23"/>
      <c r="T2103" s="24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46"/>
      <c r="AG2103" s="23"/>
      <c r="AH2103" s="23"/>
    </row>
    <row r="2104" spans="1:34" s="156" customFormat="1" x14ac:dyDescent="0.35">
      <c r="A2104" s="23"/>
      <c r="B2104" s="23"/>
      <c r="C2104" s="23"/>
      <c r="D2104" s="23"/>
      <c r="E2104" s="23"/>
      <c r="F2104" s="23"/>
      <c r="G2104" s="23"/>
      <c r="H2104" s="23"/>
      <c r="I2104" s="23"/>
      <c r="J2104" s="24"/>
      <c r="K2104" s="24"/>
      <c r="L2104" s="79"/>
      <c r="M2104" s="91"/>
      <c r="N2104" s="89"/>
      <c r="O2104" s="89"/>
      <c r="P2104" s="24"/>
      <c r="Q2104" s="24"/>
      <c r="R2104" s="23"/>
      <c r="S2104" s="23"/>
      <c r="T2104" s="24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46"/>
      <c r="AG2104" s="23"/>
      <c r="AH2104" s="23"/>
    </row>
    <row r="2105" spans="1:34" s="156" customFormat="1" x14ac:dyDescent="0.35">
      <c r="A2105" s="23"/>
      <c r="B2105" s="23"/>
      <c r="C2105" s="23"/>
      <c r="D2105" s="23"/>
      <c r="E2105" s="23"/>
      <c r="F2105" s="23"/>
      <c r="G2105" s="23"/>
      <c r="H2105" s="23"/>
      <c r="I2105" s="23"/>
      <c r="J2105" s="24"/>
      <c r="K2105" s="24"/>
      <c r="L2105" s="79"/>
      <c r="M2105" s="91"/>
      <c r="N2105" s="89"/>
      <c r="O2105" s="89"/>
      <c r="P2105" s="24"/>
      <c r="Q2105" s="24"/>
      <c r="R2105" s="23"/>
      <c r="S2105" s="23"/>
      <c r="T2105" s="24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46"/>
      <c r="AG2105" s="23"/>
      <c r="AH2105" s="23"/>
    </row>
    <row r="2106" spans="1:34" s="156" customFormat="1" x14ac:dyDescent="0.35">
      <c r="A2106" s="23"/>
      <c r="B2106" s="23"/>
      <c r="C2106" s="23"/>
      <c r="D2106" s="23"/>
      <c r="E2106" s="23"/>
      <c r="F2106" s="23"/>
      <c r="G2106" s="23"/>
      <c r="H2106" s="23"/>
      <c r="I2106" s="23"/>
      <c r="J2106" s="24"/>
      <c r="K2106" s="24"/>
      <c r="L2106" s="79"/>
      <c r="M2106" s="91"/>
      <c r="N2106" s="89"/>
      <c r="O2106" s="89"/>
      <c r="P2106" s="24"/>
      <c r="Q2106" s="24"/>
      <c r="R2106" s="23"/>
      <c r="S2106" s="23"/>
      <c r="T2106" s="24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46"/>
      <c r="AG2106" s="23"/>
      <c r="AH2106" s="23"/>
    </row>
    <row r="2107" spans="1:34" s="156" customFormat="1" x14ac:dyDescent="0.35">
      <c r="A2107" s="23"/>
      <c r="B2107" s="23"/>
      <c r="C2107" s="23"/>
      <c r="D2107" s="23"/>
      <c r="E2107" s="23"/>
      <c r="F2107" s="23"/>
      <c r="G2107" s="23"/>
      <c r="H2107" s="23"/>
      <c r="I2107" s="23"/>
      <c r="J2107" s="24"/>
      <c r="K2107" s="24"/>
      <c r="L2107" s="79"/>
      <c r="M2107" s="91"/>
      <c r="N2107" s="89"/>
      <c r="O2107" s="89"/>
      <c r="P2107" s="24"/>
      <c r="Q2107" s="24"/>
      <c r="R2107" s="23"/>
      <c r="S2107" s="23"/>
      <c r="T2107" s="24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46"/>
      <c r="AG2107" s="23"/>
      <c r="AH2107" s="23"/>
    </row>
    <row r="2108" spans="1:34" s="156" customFormat="1" x14ac:dyDescent="0.35">
      <c r="A2108" s="23"/>
      <c r="B2108" s="23"/>
      <c r="C2108" s="23"/>
      <c r="D2108" s="23"/>
      <c r="E2108" s="23"/>
      <c r="F2108" s="23"/>
      <c r="G2108" s="23"/>
      <c r="H2108" s="23"/>
      <c r="I2108" s="23"/>
      <c r="J2108" s="24"/>
      <c r="K2108" s="24"/>
      <c r="L2108" s="79"/>
      <c r="M2108" s="91"/>
      <c r="N2108" s="89"/>
      <c r="O2108" s="89"/>
      <c r="P2108" s="24"/>
      <c r="Q2108" s="24"/>
      <c r="R2108" s="23"/>
      <c r="S2108" s="23"/>
      <c r="T2108" s="24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46"/>
      <c r="AG2108" s="23"/>
      <c r="AH2108" s="23"/>
    </row>
    <row r="2109" spans="1:34" s="156" customFormat="1" x14ac:dyDescent="0.35">
      <c r="A2109" s="23"/>
      <c r="B2109" s="23"/>
      <c r="C2109" s="23"/>
      <c r="D2109" s="23"/>
      <c r="E2109" s="23"/>
      <c r="F2109" s="23"/>
      <c r="G2109" s="23"/>
      <c r="H2109" s="23"/>
      <c r="I2109" s="23"/>
      <c r="J2109" s="24"/>
      <c r="K2109" s="24"/>
      <c r="L2109" s="79"/>
      <c r="M2109" s="91"/>
      <c r="N2109" s="89"/>
      <c r="O2109" s="89"/>
      <c r="P2109" s="24"/>
      <c r="Q2109" s="24"/>
      <c r="R2109" s="23"/>
      <c r="S2109" s="23"/>
      <c r="T2109" s="24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46"/>
      <c r="AG2109" s="23"/>
      <c r="AH2109" s="23"/>
    </row>
    <row r="2110" spans="1:34" s="156" customFormat="1" x14ac:dyDescent="0.35">
      <c r="A2110" s="23"/>
      <c r="B2110" s="23"/>
      <c r="C2110" s="23"/>
      <c r="D2110" s="23"/>
      <c r="E2110" s="23"/>
      <c r="F2110" s="23"/>
      <c r="G2110" s="23"/>
      <c r="H2110" s="23"/>
      <c r="I2110" s="23"/>
      <c r="J2110" s="24"/>
      <c r="K2110" s="24"/>
      <c r="L2110" s="79"/>
      <c r="M2110" s="91"/>
      <c r="N2110" s="89"/>
      <c r="O2110" s="89"/>
      <c r="P2110" s="24"/>
      <c r="Q2110" s="24"/>
      <c r="R2110" s="23"/>
      <c r="S2110" s="23"/>
      <c r="T2110" s="24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46"/>
      <c r="AG2110" s="23"/>
      <c r="AH2110" s="23"/>
    </row>
    <row r="2111" spans="1:34" s="156" customFormat="1" x14ac:dyDescent="0.35">
      <c r="A2111" s="23"/>
      <c r="B2111" s="23"/>
      <c r="C2111" s="23"/>
      <c r="D2111" s="23"/>
      <c r="E2111" s="23"/>
      <c r="F2111" s="23"/>
      <c r="G2111" s="23"/>
      <c r="H2111" s="23"/>
      <c r="I2111" s="23"/>
      <c r="J2111" s="24"/>
      <c r="K2111" s="24"/>
      <c r="L2111" s="79"/>
      <c r="M2111" s="91"/>
      <c r="N2111" s="89"/>
      <c r="O2111" s="89"/>
      <c r="P2111" s="24"/>
      <c r="Q2111" s="24"/>
      <c r="R2111" s="23"/>
      <c r="S2111" s="23"/>
      <c r="T2111" s="24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46"/>
      <c r="AG2111" s="23"/>
      <c r="AH2111" s="23"/>
    </row>
    <row r="2112" spans="1:34" s="156" customFormat="1" x14ac:dyDescent="0.35">
      <c r="A2112" s="23"/>
      <c r="B2112" s="23"/>
      <c r="C2112" s="23"/>
      <c r="D2112" s="23"/>
      <c r="E2112" s="23"/>
      <c r="F2112" s="23"/>
      <c r="G2112" s="23"/>
      <c r="H2112" s="23"/>
      <c r="I2112" s="23"/>
      <c r="J2112" s="24"/>
      <c r="K2112" s="24"/>
      <c r="L2112" s="79"/>
      <c r="M2112" s="91"/>
      <c r="N2112" s="89"/>
      <c r="O2112" s="89"/>
      <c r="P2112" s="24"/>
      <c r="Q2112" s="24"/>
      <c r="R2112" s="23"/>
      <c r="S2112" s="23"/>
      <c r="T2112" s="24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46"/>
      <c r="AG2112" s="23"/>
      <c r="AH2112" s="23"/>
    </row>
    <row r="2113" spans="1:34" s="156" customFormat="1" x14ac:dyDescent="0.35">
      <c r="A2113" s="23"/>
      <c r="B2113" s="23"/>
      <c r="C2113" s="23"/>
      <c r="D2113" s="23"/>
      <c r="E2113" s="23"/>
      <c r="F2113" s="23"/>
      <c r="G2113" s="23"/>
      <c r="H2113" s="23"/>
      <c r="I2113" s="23"/>
      <c r="J2113" s="24"/>
      <c r="K2113" s="24"/>
      <c r="L2113" s="79"/>
      <c r="M2113" s="91"/>
      <c r="N2113" s="89"/>
      <c r="O2113" s="89"/>
      <c r="P2113" s="24"/>
      <c r="Q2113" s="24"/>
      <c r="R2113" s="23"/>
      <c r="S2113" s="23"/>
      <c r="T2113" s="24"/>
      <c r="U2113" s="23"/>
      <c r="V2113" s="23"/>
      <c r="W2113" s="23"/>
      <c r="X2113" s="23"/>
      <c r="Y2113" s="23"/>
      <c r="Z2113" s="23"/>
      <c r="AA2113" s="23"/>
      <c r="AB2113" s="23"/>
      <c r="AC2113" s="23"/>
      <c r="AD2113" s="23"/>
      <c r="AE2113" s="23"/>
      <c r="AF2113" s="46"/>
      <c r="AG2113" s="23"/>
      <c r="AH2113" s="23"/>
    </row>
    <row r="2114" spans="1:34" s="156" customFormat="1" x14ac:dyDescent="0.35">
      <c r="A2114" s="23"/>
      <c r="B2114" s="23"/>
      <c r="C2114" s="23"/>
      <c r="D2114" s="23"/>
      <c r="E2114" s="23"/>
      <c r="F2114" s="23"/>
      <c r="G2114" s="23"/>
      <c r="H2114" s="23"/>
      <c r="I2114" s="23"/>
      <c r="J2114" s="24"/>
      <c r="K2114" s="24"/>
      <c r="L2114" s="79"/>
      <c r="M2114" s="91"/>
      <c r="N2114" s="89"/>
      <c r="O2114" s="89"/>
      <c r="P2114" s="24"/>
      <c r="Q2114" s="24"/>
      <c r="R2114" s="23"/>
      <c r="S2114" s="23"/>
      <c r="T2114" s="24"/>
      <c r="U2114" s="23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46"/>
      <c r="AG2114" s="23"/>
      <c r="AH2114" s="23"/>
    </row>
    <row r="2115" spans="1:34" s="156" customFormat="1" x14ac:dyDescent="0.35">
      <c r="A2115" s="23"/>
      <c r="B2115" s="23"/>
      <c r="C2115" s="23"/>
      <c r="D2115" s="23"/>
      <c r="E2115" s="23"/>
      <c r="F2115" s="23"/>
      <c r="G2115" s="23"/>
      <c r="H2115" s="23"/>
      <c r="I2115" s="23"/>
      <c r="J2115" s="24"/>
      <c r="K2115" s="24"/>
      <c r="L2115" s="79"/>
      <c r="M2115" s="91"/>
      <c r="N2115" s="89"/>
      <c r="O2115" s="89"/>
      <c r="P2115" s="24"/>
      <c r="Q2115" s="24"/>
      <c r="R2115" s="23"/>
      <c r="S2115" s="23"/>
      <c r="T2115" s="24"/>
      <c r="U2115" s="23"/>
      <c r="V2115" s="23"/>
      <c r="W2115" s="23"/>
      <c r="X2115" s="23"/>
      <c r="Y2115" s="23"/>
      <c r="Z2115" s="23"/>
      <c r="AA2115" s="23"/>
      <c r="AB2115" s="23"/>
      <c r="AC2115" s="23"/>
      <c r="AD2115" s="23"/>
      <c r="AE2115" s="23"/>
      <c r="AF2115" s="46"/>
      <c r="AG2115" s="23"/>
      <c r="AH2115" s="23"/>
    </row>
    <row r="2116" spans="1:34" s="156" customFormat="1" x14ac:dyDescent="0.35">
      <c r="A2116" s="23"/>
      <c r="B2116" s="23"/>
      <c r="C2116" s="23"/>
      <c r="D2116" s="23"/>
      <c r="E2116" s="23"/>
      <c r="F2116" s="23"/>
      <c r="G2116" s="23"/>
      <c r="H2116" s="23"/>
      <c r="I2116" s="23"/>
      <c r="J2116" s="24"/>
      <c r="K2116" s="24"/>
      <c r="L2116" s="79"/>
      <c r="M2116" s="91"/>
      <c r="N2116" s="89"/>
      <c r="O2116" s="89"/>
      <c r="P2116" s="24"/>
      <c r="Q2116" s="24"/>
      <c r="R2116" s="23"/>
      <c r="S2116" s="23"/>
      <c r="T2116" s="24"/>
      <c r="U2116" s="23"/>
      <c r="V2116" s="23"/>
      <c r="W2116" s="23"/>
      <c r="X2116" s="23"/>
      <c r="Y2116" s="23"/>
      <c r="Z2116" s="23"/>
      <c r="AA2116" s="23"/>
      <c r="AB2116" s="23"/>
      <c r="AC2116" s="23"/>
      <c r="AD2116" s="23"/>
      <c r="AE2116" s="23"/>
      <c r="AF2116" s="46"/>
      <c r="AG2116" s="23"/>
      <c r="AH2116" s="23"/>
    </row>
    <row r="2117" spans="1:34" s="156" customFormat="1" x14ac:dyDescent="0.35">
      <c r="A2117" s="23"/>
      <c r="B2117" s="23"/>
      <c r="C2117" s="23"/>
      <c r="D2117" s="23"/>
      <c r="E2117" s="23"/>
      <c r="F2117" s="23"/>
      <c r="G2117" s="23"/>
      <c r="H2117" s="23"/>
      <c r="I2117" s="23"/>
      <c r="J2117" s="24"/>
      <c r="K2117" s="24"/>
      <c r="L2117" s="79"/>
      <c r="M2117" s="91"/>
      <c r="N2117" s="89"/>
      <c r="O2117" s="89"/>
      <c r="P2117" s="24"/>
      <c r="Q2117" s="24"/>
      <c r="R2117" s="23"/>
      <c r="S2117" s="23"/>
      <c r="T2117" s="24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46"/>
      <c r="AG2117" s="23"/>
      <c r="AH2117" s="23"/>
    </row>
    <row r="2118" spans="1:34" s="156" customFormat="1" x14ac:dyDescent="0.35">
      <c r="A2118" s="23"/>
      <c r="B2118" s="23"/>
      <c r="C2118" s="23"/>
      <c r="D2118" s="23"/>
      <c r="E2118" s="23"/>
      <c r="F2118" s="23"/>
      <c r="G2118" s="23"/>
      <c r="H2118" s="23"/>
      <c r="I2118" s="23"/>
      <c r="J2118" s="24"/>
      <c r="K2118" s="24"/>
      <c r="L2118" s="79"/>
      <c r="M2118" s="91"/>
      <c r="N2118" s="89"/>
      <c r="O2118" s="89"/>
      <c r="P2118" s="24"/>
      <c r="Q2118" s="24"/>
      <c r="R2118" s="23"/>
      <c r="S2118" s="23"/>
      <c r="T2118" s="24"/>
      <c r="U2118" s="23"/>
      <c r="V2118" s="23"/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46"/>
      <c r="AG2118" s="23"/>
      <c r="AH2118" s="23"/>
    </row>
    <row r="2119" spans="1:34" s="156" customFormat="1" x14ac:dyDescent="0.35">
      <c r="A2119" s="23"/>
      <c r="B2119" s="23"/>
      <c r="C2119" s="23"/>
      <c r="D2119" s="23"/>
      <c r="E2119" s="23"/>
      <c r="F2119" s="23"/>
      <c r="G2119" s="23"/>
      <c r="H2119" s="23"/>
      <c r="I2119" s="23"/>
      <c r="J2119" s="24"/>
      <c r="K2119" s="24"/>
      <c r="L2119" s="79"/>
      <c r="M2119" s="91"/>
      <c r="N2119" s="89"/>
      <c r="O2119" s="89"/>
      <c r="P2119" s="24"/>
      <c r="Q2119" s="24"/>
      <c r="R2119" s="23"/>
      <c r="S2119" s="23"/>
      <c r="T2119" s="24"/>
      <c r="U2119" s="23"/>
      <c r="V2119" s="23"/>
      <c r="W2119" s="23"/>
      <c r="X2119" s="23"/>
      <c r="Y2119" s="23"/>
      <c r="Z2119" s="23"/>
      <c r="AA2119" s="23"/>
      <c r="AB2119" s="23"/>
      <c r="AC2119" s="23"/>
      <c r="AD2119" s="23"/>
      <c r="AE2119" s="23"/>
      <c r="AF2119" s="46"/>
      <c r="AG2119" s="23"/>
      <c r="AH2119" s="23"/>
    </row>
    <row r="2120" spans="1:34" s="156" customFormat="1" x14ac:dyDescent="0.35">
      <c r="A2120" s="23"/>
      <c r="B2120" s="23"/>
      <c r="C2120" s="23"/>
      <c r="D2120" s="23"/>
      <c r="E2120" s="23"/>
      <c r="F2120" s="23"/>
      <c r="G2120" s="23"/>
      <c r="H2120" s="23"/>
      <c r="I2120" s="23"/>
      <c r="J2120" s="24"/>
      <c r="K2120" s="24"/>
      <c r="L2120" s="79"/>
      <c r="M2120" s="91"/>
      <c r="N2120" s="89"/>
      <c r="O2120" s="89"/>
      <c r="P2120" s="24"/>
      <c r="Q2120" s="24"/>
      <c r="R2120" s="23"/>
      <c r="S2120" s="23"/>
      <c r="T2120" s="24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46"/>
      <c r="AG2120" s="23"/>
      <c r="AH2120" s="23"/>
    </row>
    <row r="2121" spans="1:34" s="156" customFormat="1" x14ac:dyDescent="0.35">
      <c r="A2121" s="23"/>
      <c r="B2121" s="23"/>
      <c r="C2121" s="23"/>
      <c r="D2121" s="23"/>
      <c r="E2121" s="23"/>
      <c r="F2121" s="23"/>
      <c r="G2121" s="23"/>
      <c r="H2121" s="23"/>
      <c r="I2121" s="23"/>
      <c r="J2121" s="24"/>
      <c r="K2121" s="24"/>
      <c r="L2121" s="79"/>
      <c r="M2121" s="91"/>
      <c r="N2121" s="89"/>
      <c r="O2121" s="89"/>
      <c r="P2121" s="24"/>
      <c r="Q2121" s="24"/>
      <c r="R2121" s="23"/>
      <c r="S2121" s="23"/>
      <c r="T2121" s="24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46"/>
      <c r="AG2121" s="23"/>
      <c r="AH2121" s="23"/>
    </row>
    <row r="2122" spans="1:34" s="156" customFormat="1" x14ac:dyDescent="0.35">
      <c r="A2122" s="23"/>
      <c r="B2122" s="23"/>
      <c r="C2122" s="23"/>
      <c r="D2122" s="23"/>
      <c r="E2122" s="23"/>
      <c r="F2122" s="23"/>
      <c r="G2122" s="23"/>
      <c r="H2122" s="23"/>
      <c r="I2122" s="23"/>
      <c r="J2122" s="24"/>
      <c r="K2122" s="24"/>
      <c r="L2122" s="79"/>
      <c r="M2122" s="91"/>
      <c r="N2122" s="89"/>
      <c r="O2122" s="89"/>
      <c r="P2122" s="24"/>
      <c r="Q2122" s="24"/>
      <c r="R2122" s="23"/>
      <c r="S2122" s="23"/>
      <c r="T2122" s="24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46"/>
      <c r="AG2122" s="23"/>
      <c r="AH2122" s="23"/>
    </row>
    <row r="2123" spans="1:34" s="156" customFormat="1" x14ac:dyDescent="0.35">
      <c r="A2123" s="23"/>
      <c r="B2123" s="23"/>
      <c r="C2123" s="23"/>
      <c r="D2123" s="23"/>
      <c r="E2123" s="23"/>
      <c r="F2123" s="23"/>
      <c r="G2123" s="23"/>
      <c r="H2123" s="23"/>
      <c r="I2123" s="23"/>
      <c r="J2123" s="24"/>
      <c r="K2123" s="24"/>
      <c r="L2123" s="79"/>
      <c r="M2123" s="91"/>
      <c r="N2123" s="89"/>
      <c r="O2123" s="89"/>
      <c r="P2123" s="24"/>
      <c r="Q2123" s="24"/>
      <c r="R2123" s="23"/>
      <c r="S2123" s="23"/>
      <c r="T2123" s="24"/>
      <c r="U2123" s="23"/>
      <c r="V2123" s="23"/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46"/>
      <c r="AG2123" s="23"/>
      <c r="AH2123" s="23"/>
    </row>
    <row r="2124" spans="1:34" s="156" customFormat="1" x14ac:dyDescent="0.35">
      <c r="A2124" s="23"/>
      <c r="B2124" s="23"/>
      <c r="C2124" s="23"/>
      <c r="D2124" s="23"/>
      <c r="E2124" s="23"/>
      <c r="F2124" s="23"/>
      <c r="G2124" s="23"/>
      <c r="H2124" s="23"/>
      <c r="I2124" s="23"/>
      <c r="J2124" s="24"/>
      <c r="K2124" s="24"/>
      <c r="L2124" s="79"/>
      <c r="M2124" s="91"/>
      <c r="N2124" s="89"/>
      <c r="O2124" s="89"/>
      <c r="P2124" s="24"/>
      <c r="Q2124" s="24"/>
      <c r="R2124" s="23"/>
      <c r="S2124" s="23"/>
      <c r="T2124" s="24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46"/>
      <c r="AG2124" s="23"/>
      <c r="AH2124" s="23"/>
    </row>
    <row r="2125" spans="1:34" s="156" customFormat="1" x14ac:dyDescent="0.35">
      <c r="A2125" s="23"/>
      <c r="B2125" s="23"/>
      <c r="C2125" s="23"/>
      <c r="D2125" s="23"/>
      <c r="E2125" s="23"/>
      <c r="F2125" s="23"/>
      <c r="G2125" s="23"/>
      <c r="H2125" s="23"/>
      <c r="I2125" s="23"/>
      <c r="J2125" s="24"/>
      <c r="K2125" s="24"/>
      <c r="L2125" s="79"/>
      <c r="M2125" s="91"/>
      <c r="N2125" s="89"/>
      <c r="O2125" s="89"/>
      <c r="P2125" s="24"/>
      <c r="Q2125" s="24"/>
      <c r="R2125" s="23"/>
      <c r="S2125" s="23"/>
      <c r="T2125" s="24"/>
      <c r="U2125" s="23"/>
      <c r="V2125" s="23"/>
      <c r="W2125" s="23"/>
      <c r="X2125" s="23"/>
      <c r="Y2125" s="23"/>
      <c r="Z2125" s="23"/>
      <c r="AA2125" s="23"/>
      <c r="AB2125" s="23"/>
      <c r="AC2125" s="23"/>
      <c r="AD2125" s="23"/>
      <c r="AE2125" s="23"/>
      <c r="AF2125" s="46"/>
      <c r="AG2125" s="23"/>
      <c r="AH2125" s="23"/>
    </row>
    <row r="2126" spans="1:34" s="156" customFormat="1" x14ac:dyDescent="0.35">
      <c r="A2126" s="23"/>
      <c r="B2126" s="23"/>
      <c r="C2126" s="23"/>
      <c r="D2126" s="23"/>
      <c r="E2126" s="23"/>
      <c r="F2126" s="23"/>
      <c r="G2126" s="23"/>
      <c r="H2126" s="23"/>
      <c r="I2126" s="23"/>
      <c r="J2126" s="24"/>
      <c r="K2126" s="24"/>
      <c r="L2126" s="79"/>
      <c r="M2126" s="91"/>
      <c r="N2126" s="89"/>
      <c r="O2126" s="89"/>
      <c r="P2126" s="24"/>
      <c r="Q2126" s="24"/>
      <c r="R2126" s="23"/>
      <c r="S2126" s="23"/>
      <c r="T2126" s="24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46"/>
      <c r="AG2126" s="23"/>
      <c r="AH2126" s="23"/>
    </row>
    <row r="2127" spans="1:34" s="156" customFormat="1" x14ac:dyDescent="0.35">
      <c r="A2127" s="23"/>
      <c r="B2127" s="23"/>
      <c r="C2127" s="23"/>
      <c r="D2127" s="23"/>
      <c r="E2127" s="23"/>
      <c r="F2127" s="23"/>
      <c r="G2127" s="23"/>
      <c r="H2127" s="23"/>
      <c r="I2127" s="23"/>
      <c r="J2127" s="24"/>
      <c r="K2127" s="24"/>
      <c r="L2127" s="79"/>
      <c r="M2127" s="91"/>
      <c r="N2127" s="89"/>
      <c r="O2127" s="89"/>
      <c r="P2127" s="24"/>
      <c r="Q2127" s="24"/>
      <c r="R2127" s="23"/>
      <c r="S2127" s="23"/>
      <c r="T2127" s="24"/>
      <c r="U2127" s="23"/>
      <c r="V2127" s="23"/>
      <c r="W2127" s="23"/>
      <c r="X2127" s="23"/>
      <c r="Y2127" s="23"/>
      <c r="Z2127" s="23"/>
      <c r="AA2127" s="23"/>
      <c r="AB2127" s="23"/>
      <c r="AC2127" s="23"/>
      <c r="AD2127" s="23"/>
      <c r="AE2127" s="23"/>
      <c r="AF2127" s="46"/>
      <c r="AG2127" s="23"/>
      <c r="AH2127" s="23"/>
    </row>
    <row r="2128" spans="1:34" s="156" customFormat="1" x14ac:dyDescent="0.35">
      <c r="A2128" s="23"/>
      <c r="B2128" s="23"/>
      <c r="C2128" s="23"/>
      <c r="D2128" s="23"/>
      <c r="E2128" s="23"/>
      <c r="F2128" s="23"/>
      <c r="G2128" s="23"/>
      <c r="H2128" s="23"/>
      <c r="I2128" s="23"/>
      <c r="J2128" s="24"/>
      <c r="K2128" s="24"/>
      <c r="L2128" s="79"/>
      <c r="M2128" s="91"/>
      <c r="N2128" s="89"/>
      <c r="O2128" s="89"/>
      <c r="P2128" s="24"/>
      <c r="Q2128" s="24"/>
      <c r="R2128" s="23"/>
      <c r="S2128" s="23"/>
      <c r="T2128" s="24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46"/>
      <c r="AG2128" s="23"/>
      <c r="AH2128" s="23"/>
    </row>
    <row r="2129" spans="1:34" s="156" customFormat="1" x14ac:dyDescent="0.35">
      <c r="A2129" s="23"/>
      <c r="B2129" s="23"/>
      <c r="C2129" s="23"/>
      <c r="D2129" s="23"/>
      <c r="E2129" s="23"/>
      <c r="F2129" s="23"/>
      <c r="G2129" s="23"/>
      <c r="H2129" s="23"/>
      <c r="I2129" s="23"/>
      <c r="J2129" s="24"/>
      <c r="K2129" s="24"/>
      <c r="L2129" s="79"/>
      <c r="M2129" s="91"/>
      <c r="N2129" s="89"/>
      <c r="O2129" s="89"/>
      <c r="P2129" s="24"/>
      <c r="Q2129" s="24"/>
      <c r="R2129" s="23"/>
      <c r="S2129" s="23"/>
      <c r="T2129" s="24"/>
      <c r="U2129" s="23"/>
      <c r="V2129" s="23"/>
      <c r="W2129" s="23"/>
      <c r="X2129" s="23"/>
      <c r="Y2129" s="23"/>
      <c r="Z2129" s="23"/>
      <c r="AA2129" s="23"/>
      <c r="AB2129" s="23"/>
      <c r="AC2129" s="23"/>
      <c r="AD2129" s="23"/>
      <c r="AE2129" s="23"/>
      <c r="AF2129" s="46"/>
      <c r="AG2129" s="23"/>
      <c r="AH2129" s="23"/>
    </row>
    <row r="2130" spans="1:34" s="156" customFormat="1" x14ac:dyDescent="0.35">
      <c r="A2130" s="23"/>
      <c r="B2130" s="23"/>
      <c r="C2130" s="23"/>
      <c r="D2130" s="23"/>
      <c r="E2130" s="23"/>
      <c r="F2130" s="23"/>
      <c r="G2130" s="23"/>
      <c r="H2130" s="23"/>
      <c r="I2130" s="23"/>
      <c r="J2130" s="24"/>
      <c r="K2130" s="24"/>
      <c r="L2130" s="79"/>
      <c r="M2130" s="91"/>
      <c r="N2130" s="89"/>
      <c r="O2130" s="89"/>
      <c r="P2130" s="24"/>
      <c r="Q2130" s="24"/>
      <c r="R2130" s="23"/>
      <c r="S2130" s="23"/>
      <c r="T2130" s="24"/>
      <c r="U2130" s="23"/>
      <c r="V2130" s="23"/>
      <c r="W2130" s="23"/>
      <c r="X2130" s="23"/>
      <c r="Y2130" s="23"/>
      <c r="Z2130" s="23"/>
      <c r="AA2130" s="23"/>
      <c r="AB2130" s="23"/>
      <c r="AC2130" s="23"/>
      <c r="AD2130" s="23"/>
      <c r="AE2130" s="23"/>
      <c r="AF2130" s="46"/>
      <c r="AG2130" s="23"/>
      <c r="AH2130" s="23"/>
    </row>
    <row r="2131" spans="1:34" s="156" customFormat="1" x14ac:dyDescent="0.35">
      <c r="A2131" s="23"/>
      <c r="B2131" s="23"/>
      <c r="C2131" s="23"/>
      <c r="D2131" s="23"/>
      <c r="E2131" s="23"/>
      <c r="F2131" s="23"/>
      <c r="G2131" s="23"/>
      <c r="H2131" s="23"/>
      <c r="I2131" s="23"/>
      <c r="J2131" s="24"/>
      <c r="K2131" s="24"/>
      <c r="L2131" s="79"/>
      <c r="M2131" s="91"/>
      <c r="N2131" s="89"/>
      <c r="O2131" s="89"/>
      <c r="P2131" s="24"/>
      <c r="Q2131" s="24"/>
      <c r="R2131" s="23"/>
      <c r="S2131" s="23"/>
      <c r="T2131" s="24"/>
      <c r="U2131" s="23"/>
      <c r="V2131" s="23"/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46"/>
      <c r="AG2131" s="23"/>
      <c r="AH2131" s="23"/>
    </row>
    <row r="2132" spans="1:34" s="156" customFormat="1" x14ac:dyDescent="0.35">
      <c r="A2132" s="23"/>
      <c r="B2132" s="23"/>
      <c r="C2132" s="23"/>
      <c r="D2132" s="23"/>
      <c r="E2132" s="23"/>
      <c r="F2132" s="23"/>
      <c r="G2132" s="23"/>
      <c r="H2132" s="23"/>
      <c r="I2132" s="23"/>
      <c r="J2132" s="24"/>
      <c r="K2132" s="24"/>
      <c r="L2132" s="79"/>
      <c r="M2132" s="91"/>
      <c r="N2132" s="89"/>
      <c r="O2132" s="89"/>
      <c r="P2132" s="24"/>
      <c r="Q2132" s="24"/>
      <c r="R2132" s="23"/>
      <c r="S2132" s="23"/>
      <c r="T2132" s="24"/>
      <c r="U2132" s="23"/>
      <c r="V2132" s="23"/>
      <c r="W2132" s="23"/>
      <c r="X2132" s="23"/>
      <c r="Y2132" s="23"/>
      <c r="Z2132" s="23"/>
      <c r="AA2132" s="23"/>
      <c r="AB2132" s="23"/>
      <c r="AC2132" s="23"/>
      <c r="AD2132" s="23"/>
      <c r="AE2132" s="23"/>
      <c r="AF2132" s="46"/>
      <c r="AG2132" s="23"/>
      <c r="AH2132" s="23"/>
    </row>
    <row r="2133" spans="1:34" s="156" customFormat="1" x14ac:dyDescent="0.35">
      <c r="A2133" s="23"/>
      <c r="B2133" s="23"/>
      <c r="C2133" s="23"/>
      <c r="D2133" s="23"/>
      <c r="E2133" s="23"/>
      <c r="F2133" s="23"/>
      <c r="G2133" s="23"/>
      <c r="H2133" s="23"/>
      <c r="I2133" s="23"/>
      <c r="J2133" s="24"/>
      <c r="K2133" s="24"/>
      <c r="L2133" s="79"/>
      <c r="M2133" s="91"/>
      <c r="N2133" s="89"/>
      <c r="O2133" s="89"/>
      <c r="P2133" s="24"/>
      <c r="Q2133" s="24"/>
      <c r="R2133" s="23"/>
      <c r="S2133" s="23"/>
      <c r="T2133" s="24"/>
      <c r="U2133" s="23"/>
      <c r="V2133" s="23"/>
      <c r="W2133" s="23"/>
      <c r="X2133" s="23"/>
      <c r="Y2133" s="23"/>
      <c r="Z2133" s="23"/>
      <c r="AA2133" s="23"/>
      <c r="AB2133" s="23"/>
      <c r="AC2133" s="23"/>
      <c r="AD2133" s="23"/>
      <c r="AE2133" s="23"/>
      <c r="AF2133" s="46"/>
      <c r="AG2133" s="23"/>
      <c r="AH2133" s="23"/>
    </row>
    <row r="2134" spans="1:34" s="156" customFormat="1" x14ac:dyDescent="0.35">
      <c r="A2134" s="23"/>
      <c r="B2134" s="23"/>
      <c r="C2134" s="23"/>
      <c r="D2134" s="23"/>
      <c r="E2134" s="23"/>
      <c r="F2134" s="23"/>
      <c r="G2134" s="23"/>
      <c r="H2134" s="23"/>
      <c r="I2134" s="23"/>
      <c r="J2134" s="24"/>
      <c r="K2134" s="24"/>
      <c r="L2134" s="79"/>
      <c r="M2134" s="91"/>
      <c r="N2134" s="89"/>
      <c r="O2134" s="89"/>
      <c r="P2134" s="24"/>
      <c r="Q2134" s="24"/>
      <c r="R2134" s="23"/>
      <c r="S2134" s="23"/>
      <c r="T2134" s="24"/>
      <c r="U2134" s="23"/>
      <c r="V2134" s="23"/>
      <c r="W2134" s="23"/>
      <c r="X2134" s="23"/>
      <c r="Y2134" s="23"/>
      <c r="Z2134" s="23"/>
      <c r="AA2134" s="23"/>
      <c r="AB2134" s="23"/>
      <c r="AC2134" s="23"/>
      <c r="AD2134" s="23"/>
      <c r="AE2134" s="23"/>
      <c r="AF2134" s="46"/>
      <c r="AG2134" s="23"/>
      <c r="AH2134" s="23"/>
    </row>
    <row r="2135" spans="1:34" s="156" customFormat="1" x14ac:dyDescent="0.35">
      <c r="A2135" s="23"/>
      <c r="B2135" s="23"/>
      <c r="C2135" s="23"/>
      <c r="D2135" s="23"/>
      <c r="E2135" s="23"/>
      <c r="F2135" s="23"/>
      <c r="G2135" s="23"/>
      <c r="H2135" s="23"/>
      <c r="I2135" s="23"/>
      <c r="J2135" s="24"/>
      <c r="K2135" s="24"/>
      <c r="L2135" s="79"/>
      <c r="M2135" s="91"/>
      <c r="N2135" s="89"/>
      <c r="O2135" s="89"/>
      <c r="P2135" s="24"/>
      <c r="Q2135" s="24"/>
      <c r="R2135" s="23"/>
      <c r="S2135" s="23"/>
      <c r="T2135" s="24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46"/>
      <c r="AG2135" s="23"/>
      <c r="AH2135" s="23"/>
    </row>
    <row r="2136" spans="1:34" s="156" customFormat="1" x14ac:dyDescent="0.35">
      <c r="A2136" s="23"/>
      <c r="B2136" s="23"/>
      <c r="C2136" s="23"/>
      <c r="D2136" s="23"/>
      <c r="E2136" s="23"/>
      <c r="F2136" s="23"/>
      <c r="G2136" s="23"/>
      <c r="H2136" s="23"/>
      <c r="I2136" s="23"/>
      <c r="J2136" s="24"/>
      <c r="K2136" s="24"/>
      <c r="L2136" s="79"/>
      <c r="M2136" s="91"/>
      <c r="N2136" s="89"/>
      <c r="O2136" s="89"/>
      <c r="P2136" s="24"/>
      <c r="Q2136" s="24"/>
      <c r="R2136" s="23"/>
      <c r="S2136" s="23"/>
      <c r="T2136" s="24"/>
      <c r="U2136" s="23"/>
      <c r="V2136" s="23"/>
      <c r="W2136" s="23"/>
      <c r="X2136" s="23"/>
      <c r="Y2136" s="23"/>
      <c r="Z2136" s="23"/>
      <c r="AA2136" s="23"/>
      <c r="AB2136" s="23"/>
      <c r="AC2136" s="23"/>
      <c r="AD2136" s="23"/>
      <c r="AE2136" s="23"/>
      <c r="AF2136" s="46"/>
      <c r="AG2136" s="23"/>
      <c r="AH2136" s="23"/>
    </row>
    <row r="2137" spans="1:34" s="156" customFormat="1" x14ac:dyDescent="0.35">
      <c r="A2137" s="23"/>
      <c r="B2137" s="23"/>
      <c r="C2137" s="23"/>
      <c r="D2137" s="23"/>
      <c r="E2137" s="23"/>
      <c r="F2137" s="23"/>
      <c r="G2137" s="23"/>
      <c r="H2137" s="23"/>
      <c r="I2137" s="23"/>
      <c r="J2137" s="24"/>
      <c r="K2137" s="24"/>
      <c r="L2137" s="79"/>
      <c r="M2137" s="91"/>
      <c r="N2137" s="89"/>
      <c r="O2137" s="89"/>
      <c r="P2137" s="24"/>
      <c r="Q2137" s="24"/>
      <c r="R2137" s="23"/>
      <c r="S2137" s="23"/>
      <c r="T2137" s="24"/>
      <c r="U2137" s="23"/>
      <c r="V2137" s="23"/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46"/>
      <c r="AG2137" s="23"/>
      <c r="AH2137" s="23"/>
    </row>
    <row r="2138" spans="1:34" s="156" customFormat="1" x14ac:dyDescent="0.35">
      <c r="A2138" s="23"/>
      <c r="B2138" s="23"/>
      <c r="C2138" s="23"/>
      <c r="D2138" s="23"/>
      <c r="E2138" s="23"/>
      <c r="F2138" s="23"/>
      <c r="G2138" s="23"/>
      <c r="H2138" s="23"/>
      <c r="I2138" s="23"/>
      <c r="J2138" s="24"/>
      <c r="K2138" s="24"/>
      <c r="L2138" s="79"/>
      <c r="M2138" s="91"/>
      <c r="N2138" s="89"/>
      <c r="O2138" s="89"/>
      <c r="P2138" s="24"/>
      <c r="Q2138" s="24"/>
      <c r="R2138" s="23"/>
      <c r="S2138" s="23"/>
      <c r="T2138" s="24"/>
      <c r="U2138" s="23"/>
      <c r="V2138" s="23"/>
      <c r="W2138" s="23"/>
      <c r="X2138" s="23"/>
      <c r="Y2138" s="23"/>
      <c r="Z2138" s="23"/>
      <c r="AA2138" s="23"/>
      <c r="AB2138" s="23"/>
      <c r="AC2138" s="23"/>
      <c r="AD2138" s="23"/>
      <c r="AE2138" s="23"/>
      <c r="AF2138" s="46"/>
      <c r="AG2138" s="23"/>
      <c r="AH2138" s="23"/>
    </row>
    <row r="2139" spans="1:34" s="156" customFormat="1" x14ac:dyDescent="0.35">
      <c r="A2139" s="23"/>
      <c r="B2139" s="23"/>
      <c r="C2139" s="23"/>
      <c r="D2139" s="23"/>
      <c r="E2139" s="23"/>
      <c r="F2139" s="23"/>
      <c r="G2139" s="23"/>
      <c r="H2139" s="23"/>
      <c r="I2139" s="23"/>
      <c r="J2139" s="24"/>
      <c r="K2139" s="24"/>
      <c r="L2139" s="79"/>
      <c r="M2139" s="91"/>
      <c r="N2139" s="89"/>
      <c r="O2139" s="89"/>
      <c r="P2139" s="24"/>
      <c r="Q2139" s="24"/>
      <c r="R2139" s="23"/>
      <c r="S2139" s="23"/>
      <c r="T2139" s="24"/>
      <c r="U2139" s="23"/>
      <c r="V2139" s="23"/>
      <c r="W2139" s="23"/>
      <c r="X2139" s="23"/>
      <c r="Y2139" s="23"/>
      <c r="Z2139" s="23"/>
      <c r="AA2139" s="23"/>
      <c r="AB2139" s="23"/>
      <c r="AC2139" s="23"/>
      <c r="AD2139" s="23"/>
      <c r="AE2139" s="23"/>
      <c r="AF2139" s="46"/>
      <c r="AG2139" s="23"/>
      <c r="AH2139" s="23"/>
    </row>
    <row r="2140" spans="1:34" s="156" customFormat="1" x14ac:dyDescent="0.35">
      <c r="A2140" s="23"/>
      <c r="B2140" s="23"/>
      <c r="C2140" s="23"/>
      <c r="D2140" s="23"/>
      <c r="E2140" s="23"/>
      <c r="F2140" s="23"/>
      <c r="G2140" s="23"/>
      <c r="H2140" s="23"/>
      <c r="I2140" s="23"/>
      <c r="J2140" s="24"/>
      <c r="K2140" s="24"/>
      <c r="L2140" s="79"/>
      <c r="M2140" s="91"/>
      <c r="N2140" s="89"/>
      <c r="O2140" s="89"/>
      <c r="P2140" s="24"/>
      <c r="Q2140" s="24"/>
      <c r="R2140" s="23"/>
      <c r="S2140" s="23"/>
      <c r="T2140" s="24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46"/>
      <c r="AG2140" s="23"/>
      <c r="AH2140" s="23"/>
    </row>
    <row r="2141" spans="1:34" s="156" customFormat="1" x14ac:dyDescent="0.35">
      <c r="A2141" s="23"/>
      <c r="B2141" s="23"/>
      <c r="C2141" s="23"/>
      <c r="D2141" s="23"/>
      <c r="E2141" s="23"/>
      <c r="F2141" s="23"/>
      <c r="G2141" s="23"/>
      <c r="H2141" s="23"/>
      <c r="I2141" s="23"/>
      <c r="J2141" s="24"/>
      <c r="K2141" s="24"/>
      <c r="L2141" s="79"/>
      <c r="M2141" s="91"/>
      <c r="N2141" s="89"/>
      <c r="O2141" s="89"/>
      <c r="P2141" s="24"/>
      <c r="Q2141" s="24"/>
      <c r="R2141" s="23"/>
      <c r="S2141" s="23"/>
      <c r="T2141" s="24"/>
      <c r="U2141" s="23"/>
      <c r="V2141" s="23"/>
      <c r="W2141" s="23"/>
      <c r="X2141" s="23"/>
      <c r="Y2141" s="23"/>
      <c r="Z2141" s="23"/>
      <c r="AA2141" s="23"/>
      <c r="AB2141" s="23"/>
      <c r="AC2141" s="23"/>
      <c r="AD2141" s="23"/>
      <c r="AE2141" s="23"/>
      <c r="AF2141" s="46"/>
      <c r="AG2141" s="23"/>
      <c r="AH2141" s="23"/>
    </row>
    <row r="2142" spans="1:34" s="156" customFormat="1" x14ac:dyDescent="0.35">
      <c r="A2142" s="23"/>
      <c r="B2142" s="23"/>
      <c r="C2142" s="23"/>
      <c r="D2142" s="23"/>
      <c r="E2142" s="23"/>
      <c r="F2142" s="23"/>
      <c r="G2142" s="23"/>
      <c r="H2142" s="23"/>
      <c r="I2142" s="23"/>
      <c r="J2142" s="24"/>
      <c r="K2142" s="24"/>
      <c r="L2142" s="79"/>
      <c r="M2142" s="91"/>
      <c r="N2142" s="89"/>
      <c r="O2142" s="89"/>
      <c r="P2142" s="24"/>
      <c r="Q2142" s="24"/>
      <c r="R2142" s="23"/>
      <c r="S2142" s="23"/>
      <c r="T2142" s="24"/>
      <c r="U2142" s="23"/>
      <c r="V2142" s="23"/>
      <c r="W2142" s="23"/>
      <c r="X2142" s="23"/>
      <c r="Y2142" s="23"/>
      <c r="Z2142" s="23"/>
      <c r="AA2142" s="23"/>
      <c r="AB2142" s="23"/>
      <c r="AC2142" s="23"/>
      <c r="AD2142" s="23"/>
      <c r="AE2142" s="23"/>
      <c r="AF2142" s="46"/>
      <c r="AG2142" s="23"/>
      <c r="AH2142" s="23"/>
    </row>
    <row r="2143" spans="1:34" s="156" customFormat="1" x14ac:dyDescent="0.35">
      <c r="A2143" s="23"/>
      <c r="B2143" s="23"/>
      <c r="C2143" s="23"/>
      <c r="D2143" s="23"/>
      <c r="E2143" s="23"/>
      <c r="F2143" s="23"/>
      <c r="G2143" s="23"/>
      <c r="H2143" s="23"/>
      <c r="I2143" s="23"/>
      <c r="J2143" s="24"/>
      <c r="K2143" s="24"/>
      <c r="L2143" s="79"/>
      <c r="M2143" s="91"/>
      <c r="N2143" s="89"/>
      <c r="O2143" s="89"/>
      <c r="P2143" s="24"/>
      <c r="Q2143" s="24"/>
      <c r="R2143" s="23"/>
      <c r="S2143" s="23"/>
      <c r="T2143" s="24"/>
      <c r="U2143" s="23"/>
      <c r="V2143" s="23"/>
      <c r="W2143" s="23"/>
      <c r="X2143" s="23"/>
      <c r="Y2143" s="23"/>
      <c r="Z2143" s="23"/>
      <c r="AA2143" s="23"/>
      <c r="AB2143" s="23"/>
      <c r="AC2143" s="23"/>
      <c r="AD2143" s="23"/>
      <c r="AE2143" s="23"/>
      <c r="AF2143" s="46"/>
      <c r="AG2143" s="23"/>
      <c r="AH2143" s="23"/>
    </row>
    <row r="2144" spans="1:34" s="156" customFormat="1" x14ac:dyDescent="0.35">
      <c r="A2144" s="23"/>
      <c r="B2144" s="23"/>
      <c r="C2144" s="23"/>
      <c r="D2144" s="23"/>
      <c r="E2144" s="23"/>
      <c r="F2144" s="23"/>
      <c r="G2144" s="23"/>
      <c r="H2144" s="23"/>
      <c r="I2144" s="23"/>
      <c r="J2144" s="24"/>
      <c r="K2144" s="24"/>
      <c r="L2144" s="79"/>
      <c r="M2144" s="91"/>
      <c r="N2144" s="89"/>
      <c r="O2144" s="89"/>
      <c r="P2144" s="24"/>
      <c r="Q2144" s="24"/>
      <c r="R2144" s="23"/>
      <c r="S2144" s="23"/>
      <c r="T2144" s="24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46"/>
      <c r="AG2144" s="23"/>
      <c r="AH2144" s="23"/>
    </row>
    <row r="2145" spans="1:34" s="156" customFormat="1" x14ac:dyDescent="0.35">
      <c r="A2145" s="23"/>
      <c r="B2145" s="23"/>
      <c r="C2145" s="23"/>
      <c r="D2145" s="23"/>
      <c r="E2145" s="23"/>
      <c r="F2145" s="23"/>
      <c r="G2145" s="23"/>
      <c r="H2145" s="23"/>
      <c r="I2145" s="23"/>
      <c r="J2145" s="24"/>
      <c r="K2145" s="24"/>
      <c r="L2145" s="79"/>
      <c r="M2145" s="91"/>
      <c r="N2145" s="89"/>
      <c r="O2145" s="89"/>
      <c r="P2145" s="24"/>
      <c r="Q2145" s="24"/>
      <c r="R2145" s="23"/>
      <c r="S2145" s="23"/>
      <c r="T2145" s="24"/>
      <c r="U2145" s="23"/>
      <c r="V2145" s="23"/>
      <c r="W2145" s="23"/>
      <c r="X2145" s="23"/>
      <c r="Y2145" s="23"/>
      <c r="Z2145" s="23"/>
      <c r="AA2145" s="23"/>
      <c r="AB2145" s="23"/>
      <c r="AC2145" s="23"/>
      <c r="AD2145" s="23"/>
      <c r="AE2145" s="23"/>
      <c r="AF2145" s="46"/>
      <c r="AG2145" s="23"/>
      <c r="AH2145" s="23"/>
    </row>
    <row r="2146" spans="1:34" s="156" customFormat="1" x14ac:dyDescent="0.35">
      <c r="A2146" s="23"/>
      <c r="B2146" s="23"/>
      <c r="C2146" s="23"/>
      <c r="D2146" s="23"/>
      <c r="E2146" s="23"/>
      <c r="F2146" s="23"/>
      <c r="G2146" s="23"/>
      <c r="H2146" s="23"/>
      <c r="I2146" s="23"/>
      <c r="J2146" s="24"/>
      <c r="K2146" s="24"/>
      <c r="L2146" s="79"/>
      <c r="M2146" s="91"/>
      <c r="N2146" s="89"/>
      <c r="O2146" s="89"/>
      <c r="P2146" s="24"/>
      <c r="Q2146" s="24"/>
      <c r="R2146" s="23"/>
      <c r="S2146" s="23"/>
      <c r="T2146" s="24"/>
      <c r="U2146" s="23"/>
      <c r="V2146" s="23"/>
      <c r="W2146" s="23"/>
      <c r="X2146" s="23"/>
      <c r="Y2146" s="23"/>
      <c r="Z2146" s="23"/>
      <c r="AA2146" s="23"/>
      <c r="AB2146" s="23"/>
      <c r="AC2146" s="23"/>
      <c r="AD2146" s="23"/>
      <c r="AE2146" s="23"/>
      <c r="AF2146" s="46"/>
      <c r="AG2146" s="23"/>
      <c r="AH2146" s="23"/>
    </row>
    <row r="2147" spans="1:34" s="156" customFormat="1" x14ac:dyDescent="0.35">
      <c r="A2147" s="23"/>
      <c r="B2147" s="23"/>
      <c r="C2147" s="23"/>
      <c r="D2147" s="23"/>
      <c r="E2147" s="23"/>
      <c r="F2147" s="23"/>
      <c r="G2147" s="23"/>
      <c r="H2147" s="23"/>
      <c r="I2147" s="23"/>
      <c r="J2147" s="24"/>
      <c r="K2147" s="24"/>
      <c r="L2147" s="79"/>
      <c r="M2147" s="91"/>
      <c r="N2147" s="89"/>
      <c r="O2147" s="89"/>
      <c r="P2147" s="24"/>
      <c r="Q2147" s="24"/>
      <c r="R2147" s="23"/>
      <c r="S2147" s="23"/>
      <c r="T2147" s="24"/>
      <c r="U2147" s="23"/>
      <c r="V2147" s="23"/>
      <c r="W2147" s="23"/>
      <c r="X2147" s="23"/>
      <c r="Y2147" s="23"/>
      <c r="Z2147" s="23"/>
      <c r="AA2147" s="23"/>
      <c r="AB2147" s="23"/>
      <c r="AC2147" s="23"/>
      <c r="AD2147" s="23"/>
      <c r="AE2147" s="23"/>
      <c r="AF2147" s="46"/>
      <c r="AG2147" s="23"/>
      <c r="AH2147" s="23"/>
    </row>
    <row r="2148" spans="1:34" s="156" customFormat="1" x14ac:dyDescent="0.35">
      <c r="A2148" s="23"/>
      <c r="B2148" s="23"/>
      <c r="C2148" s="23"/>
      <c r="D2148" s="23"/>
      <c r="E2148" s="23"/>
      <c r="F2148" s="23"/>
      <c r="G2148" s="23"/>
      <c r="H2148" s="23"/>
      <c r="I2148" s="23"/>
      <c r="J2148" s="24"/>
      <c r="K2148" s="24"/>
      <c r="L2148" s="79"/>
      <c r="M2148" s="91"/>
      <c r="N2148" s="89"/>
      <c r="O2148" s="89"/>
      <c r="P2148" s="24"/>
      <c r="Q2148" s="24"/>
      <c r="R2148" s="23"/>
      <c r="S2148" s="23"/>
      <c r="T2148" s="24"/>
      <c r="U2148" s="23"/>
      <c r="V2148" s="23"/>
      <c r="W2148" s="23"/>
      <c r="X2148" s="23"/>
      <c r="Y2148" s="23"/>
      <c r="Z2148" s="23"/>
      <c r="AA2148" s="23"/>
      <c r="AB2148" s="23"/>
      <c r="AC2148" s="23"/>
      <c r="AD2148" s="23"/>
      <c r="AE2148" s="23"/>
      <c r="AF2148" s="46"/>
      <c r="AG2148" s="23"/>
      <c r="AH2148" s="23"/>
    </row>
    <row r="2149" spans="1:34" s="156" customFormat="1" x14ac:dyDescent="0.35">
      <c r="A2149" s="23"/>
      <c r="B2149" s="23"/>
      <c r="C2149" s="23"/>
      <c r="D2149" s="23"/>
      <c r="E2149" s="23"/>
      <c r="F2149" s="23"/>
      <c r="G2149" s="23"/>
      <c r="H2149" s="23"/>
      <c r="I2149" s="23"/>
      <c r="J2149" s="24"/>
      <c r="K2149" s="24"/>
      <c r="L2149" s="79"/>
      <c r="M2149" s="91"/>
      <c r="N2149" s="89"/>
      <c r="O2149" s="89"/>
      <c r="P2149" s="24"/>
      <c r="Q2149" s="24"/>
      <c r="R2149" s="23"/>
      <c r="S2149" s="23"/>
      <c r="T2149" s="24"/>
      <c r="U2149" s="23"/>
      <c r="V2149" s="23"/>
      <c r="W2149" s="23"/>
      <c r="X2149" s="23"/>
      <c r="Y2149" s="23"/>
      <c r="Z2149" s="23"/>
      <c r="AA2149" s="23"/>
      <c r="AB2149" s="23"/>
      <c r="AC2149" s="23"/>
      <c r="AD2149" s="23"/>
      <c r="AE2149" s="23"/>
      <c r="AF2149" s="46"/>
      <c r="AG2149" s="23"/>
      <c r="AH2149" s="23"/>
    </row>
    <row r="2150" spans="1:34" s="156" customFormat="1" x14ac:dyDescent="0.35">
      <c r="A2150" s="23"/>
      <c r="B2150" s="23"/>
      <c r="C2150" s="23"/>
      <c r="D2150" s="23"/>
      <c r="E2150" s="23"/>
      <c r="F2150" s="23"/>
      <c r="G2150" s="23"/>
      <c r="H2150" s="23"/>
      <c r="I2150" s="23"/>
      <c r="J2150" s="24"/>
      <c r="K2150" s="24"/>
      <c r="L2150" s="79"/>
      <c r="M2150" s="91"/>
      <c r="N2150" s="89"/>
      <c r="O2150" s="89"/>
      <c r="P2150" s="24"/>
      <c r="Q2150" s="24"/>
      <c r="R2150" s="23"/>
      <c r="S2150" s="23"/>
      <c r="T2150" s="24"/>
      <c r="U2150" s="23"/>
      <c r="V2150" s="23"/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46"/>
      <c r="AG2150" s="23"/>
      <c r="AH2150" s="23"/>
    </row>
    <row r="2151" spans="1:34" s="156" customFormat="1" x14ac:dyDescent="0.35">
      <c r="A2151" s="23"/>
      <c r="B2151" s="23"/>
      <c r="C2151" s="23"/>
      <c r="D2151" s="23"/>
      <c r="E2151" s="23"/>
      <c r="F2151" s="23"/>
      <c r="G2151" s="23"/>
      <c r="H2151" s="23"/>
      <c r="I2151" s="23"/>
      <c r="J2151" s="24"/>
      <c r="K2151" s="24"/>
      <c r="L2151" s="79"/>
      <c r="M2151" s="91"/>
      <c r="N2151" s="89"/>
      <c r="O2151" s="89"/>
      <c r="P2151" s="24"/>
      <c r="Q2151" s="24"/>
      <c r="R2151" s="23"/>
      <c r="S2151" s="23"/>
      <c r="T2151" s="24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46"/>
      <c r="AG2151" s="23"/>
      <c r="AH2151" s="23"/>
    </row>
    <row r="2152" spans="1:34" s="156" customFormat="1" x14ac:dyDescent="0.35">
      <c r="A2152" s="23"/>
      <c r="B2152" s="23"/>
      <c r="C2152" s="23"/>
      <c r="D2152" s="23"/>
      <c r="E2152" s="23"/>
      <c r="F2152" s="23"/>
      <c r="G2152" s="23"/>
      <c r="H2152" s="23"/>
      <c r="I2152" s="23"/>
      <c r="J2152" s="24"/>
      <c r="K2152" s="24"/>
      <c r="L2152" s="79"/>
      <c r="M2152" s="91"/>
      <c r="N2152" s="89"/>
      <c r="O2152" s="89"/>
      <c r="P2152" s="24"/>
      <c r="Q2152" s="24"/>
      <c r="R2152" s="23"/>
      <c r="S2152" s="23"/>
      <c r="T2152" s="24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46"/>
      <c r="AG2152" s="23"/>
      <c r="AH2152" s="23"/>
    </row>
    <row r="2153" spans="1:34" s="156" customFormat="1" x14ac:dyDescent="0.35">
      <c r="A2153" s="23"/>
      <c r="B2153" s="23"/>
      <c r="C2153" s="23"/>
      <c r="D2153" s="23"/>
      <c r="E2153" s="23"/>
      <c r="F2153" s="23"/>
      <c r="G2153" s="23"/>
      <c r="H2153" s="23"/>
      <c r="I2153" s="23"/>
      <c r="J2153" s="24"/>
      <c r="K2153" s="24"/>
      <c r="L2153" s="79"/>
      <c r="M2153" s="91"/>
      <c r="N2153" s="89"/>
      <c r="O2153" s="89"/>
      <c r="P2153" s="24"/>
      <c r="Q2153" s="24"/>
      <c r="R2153" s="23"/>
      <c r="S2153" s="23"/>
      <c r="T2153" s="24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46"/>
      <c r="AG2153" s="23"/>
      <c r="AH2153" s="23"/>
    </row>
    <row r="2154" spans="1:34" s="156" customFormat="1" x14ac:dyDescent="0.35">
      <c r="A2154" s="23"/>
      <c r="B2154" s="23"/>
      <c r="C2154" s="23"/>
      <c r="D2154" s="23"/>
      <c r="E2154" s="23"/>
      <c r="F2154" s="23"/>
      <c r="G2154" s="23"/>
      <c r="H2154" s="23"/>
      <c r="I2154" s="23"/>
      <c r="J2154" s="24"/>
      <c r="K2154" s="24"/>
      <c r="L2154" s="79"/>
      <c r="M2154" s="91"/>
      <c r="N2154" s="89"/>
      <c r="O2154" s="89"/>
      <c r="P2154" s="24"/>
      <c r="Q2154" s="24"/>
      <c r="R2154" s="23"/>
      <c r="S2154" s="23"/>
      <c r="T2154" s="24"/>
      <c r="U2154" s="23"/>
      <c r="V2154" s="23"/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46"/>
      <c r="AG2154" s="23"/>
      <c r="AH2154" s="23"/>
    </row>
    <row r="2155" spans="1:34" s="156" customFormat="1" x14ac:dyDescent="0.35">
      <c r="A2155" s="23"/>
      <c r="B2155" s="23"/>
      <c r="C2155" s="23"/>
      <c r="D2155" s="23"/>
      <c r="E2155" s="23"/>
      <c r="F2155" s="23"/>
      <c r="G2155" s="23"/>
      <c r="H2155" s="23"/>
      <c r="I2155" s="23"/>
      <c r="J2155" s="24"/>
      <c r="K2155" s="24"/>
      <c r="L2155" s="79"/>
      <c r="M2155" s="91"/>
      <c r="N2155" s="89"/>
      <c r="O2155" s="89"/>
      <c r="P2155" s="24"/>
      <c r="Q2155" s="24"/>
      <c r="R2155" s="23"/>
      <c r="S2155" s="23"/>
      <c r="T2155" s="24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46"/>
      <c r="AG2155" s="23"/>
      <c r="AH2155" s="23"/>
    </row>
    <row r="2156" spans="1:34" s="156" customFormat="1" x14ac:dyDescent="0.35">
      <c r="A2156" s="23"/>
      <c r="B2156" s="23"/>
      <c r="C2156" s="23"/>
      <c r="D2156" s="23"/>
      <c r="E2156" s="23"/>
      <c r="F2156" s="23"/>
      <c r="G2156" s="23"/>
      <c r="H2156" s="23"/>
      <c r="I2156" s="23"/>
      <c r="J2156" s="24"/>
      <c r="K2156" s="24"/>
      <c r="L2156" s="79"/>
      <c r="M2156" s="91"/>
      <c r="N2156" s="89"/>
      <c r="O2156" s="89"/>
      <c r="P2156" s="24"/>
      <c r="Q2156" s="24"/>
      <c r="R2156" s="23"/>
      <c r="S2156" s="23"/>
      <c r="T2156" s="24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46"/>
      <c r="AG2156" s="23"/>
      <c r="AH2156" s="23"/>
    </row>
    <row r="2157" spans="1:34" s="156" customFormat="1" x14ac:dyDescent="0.35">
      <c r="A2157" s="23"/>
      <c r="B2157" s="23"/>
      <c r="C2157" s="23"/>
      <c r="D2157" s="23"/>
      <c r="E2157" s="23"/>
      <c r="F2157" s="23"/>
      <c r="G2157" s="23"/>
      <c r="H2157" s="23"/>
      <c r="I2157" s="23"/>
      <c r="J2157" s="24"/>
      <c r="K2157" s="24"/>
      <c r="L2157" s="79"/>
      <c r="M2157" s="91"/>
      <c r="N2157" s="89"/>
      <c r="O2157" s="89"/>
      <c r="P2157" s="24"/>
      <c r="Q2157" s="24"/>
      <c r="R2157" s="23"/>
      <c r="S2157" s="23"/>
      <c r="T2157" s="24"/>
      <c r="U2157" s="23"/>
      <c r="V2157" s="23"/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46"/>
      <c r="AG2157" s="23"/>
      <c r="AH2157" s="23"/>
    </row>
    <row r="2158" spans="1:34" s="156" customFormat="1" x14ac:dyDescent="0.35">
      <c r="A2158" s="23"/>
      <c r="B2158" s="23"/>
      <c r="C2158" s="23"/>
      <c r="D2158" s="23"/>
      <c r="E2158" s="23"/>
      <c r="F2158" s="23"/>
      <c r="G2158" s="23"/>
      <c r="H2158" s="23"/>
      <c r="I2158" s="23"/>
      <c r="J2158" s="24"/>
      <c r="K2158" s="24"/>
      <c r="L2158" s="79"/>
      <c r="M2158" s="91"/>
      <c r="N2158" s="89"/>
      <c r="O2158" s="89"/>
      <c r="P2158" s="24"/>
      <c r="Q2158" s="24"/>
      <c r="R2158" s="23"/>
      <c r="S2158" s="23"/>
      <c r="T2158" s="24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46"/>
      <c r="AG2158" s="23"/>
      <c r="AH2158" s="23"/>
    </row>
    <row r="2159" spans="1:34" s="156" customFormat="1" x14ac:dyDescent="0.35">
      <c r="A2159" s="23"/>
      <c r="B2159" s="23"/>
      <c r="C2159" s="23"/>
      <c r="D2159" s="23"/>
      <c r="E2159" s="23"/>
      <c r="F2159" s="23"/>
      <c r="G2159" s="23"/>
      <c r="H2159" s="23"/>
      <c r="I2159" s="23"/>
      <c r="J2159" s="24"/>
      <c r="K2159" s="24"/>
      <c r="L2159" s="79"/>
      <c r="M2159" s="91"/>
      <c r="N2159" s="89"/>
      <c r="O2159" s="89"/>
      <c r="P2159" s="24"/>
      <c r="Q2159" s="24"/>
      <c r="R2159" s="23"/>
      <c r="S2159" s="23"/>
      <c r="T2159" s="24"/>
      <c r="U2159" s="23"/>
      <c r="V2159" s="23"/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46"/>
      <c r="AG2159" s="23"/>
      <c r="AH2159" s="23"/>
    </row>
    <row r="2160" spans="1:34" s="156" customFormat="1" x14ac:dyDescent="0.35">
      <c r="A2160" s="23"/>
      <c r="B2160" s="23"/>
      <c r="C2160" s="23"/>
      <c r="D2160" s="23"/>
      <c r="E2160" s="23"/>
      <c r="F2160" s="23"/>
      <c r="G2160" s="23"/>
      <c r="H2160" s="23"/>
      <c r="I2160" s="23"/>
      <c r="J2160" s="24"/>
      <c r="K2160" s="24"/>
      <c r="L2160" s="79"/>
      <c r="M2160" s="91"/>
      <c r="N2160" s="89"/>
      <c r="O2160" s="89"/>
      <c r="P2160" s="24"/>
      <c r="Q2160" s="24"/>
      <c r="R2160" s="23"/>
      <c r="S2160" s="23"/>
      <c r="T2160" s="24"/>
      <c r="U2160" s="23"/>
      <c r="V2160" s="23"/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46"/>
      <c r="AG2160" s="23"/>
      <c r="AH2160" s="23"/>
    </row>
    <row r="2161" spans="1:34" s="156" customFormat="1" x14ac:dyDescent="0.35">
      <c r="A2161" s="23"/>
      <c r="B2161" s="23"/>
      <c r="C2161" s="23"/>
      <c r="D2161" s="23"/>
      <c r="E2161" s="23"/>
      <c r="F2161" s="23"/>
      <c r="G2161" s="23"/>
      <c r="H2161" s="23"/>
      <c r="I2161" s="23"/>
      <c r="J2161" s="24"/>
      <c r="K2161" s="24"/>
      <c r="L2161" s="79"/>
      <c r="M2161" s="91"/>
      <c r="N2161" s="89"/>
      <c r="O2161" s="89"/>
      <c r="P2161" s="24"/>
      <c r="Q2161" s="24"/>
      <c r="R2161" s="23"/>
      <c r="S2161" s="23"/>
      <c r="T2161" s="24"/>
      <c r="U2161" s="23"/>
      <c r="V2161" s="23"/>
      <c r="W2161" s="23"/>
      <c r="X2161" s="23"/>
      <c r="Y2161" s="23"/>
      <c r="Z2161" s="23"/>
      <c r="AA2161" s="23"/>
      <c r="AB2161" s="23"/>
      <c r="AC2161" s="23"/>
      <c r="AD2161" s="23"/>
      <c r="AE2161" s="23"/>
      <c r="AF2161" s="46"/>
      <c r="AG2161" s="23"/>
      <c r="AH2161" s="23"/>
    </row>
    <row r="2162" spans="1:34" s="156" customFormat="1" x14ac:dyDescent="0.35">
      <c r="A2162" s="23"/>
      <c r="B2162" s="23"/>
      <c r="C2162" s="23"/>
      <c r="D2162" s="23"/>
      <c r="E2162" s="23"/>
      <c r="F2162" s="23"/>
      <c r="G2162" s="23"/>
      <c r="H2162" s="23"/>
      <c r="I2162" s="23"/>
      <c r="J2162" s="24"/>
      <c r="K2162" s="24"/>
      <c r="L2162" s="79"/>
      <c r="M2162" s="91"/>
      <c r="N2162" s="89"/>
      <c r="O2162" s="89"/>
      <c r="P2162" s="24"/>
      <c r="Q2162" s="24"/>
      <c r="R2162" s="23"/>
      <c r="S2162" s="23"/>
      <c r="T2162" s="24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46"/>
      <c r="AG2162" s="23"/>
      <c r="AH2162" s="23"/>
    </row>
    <row r="2163" spans="1:34" s="156" customFormat="1" x14ac:dyDescent="0.35">
      <c r="A2163" s="23"/>
      <c r="B2163" s="23"/>
      <c r="C2163" s="23"/>
      <c r="D2163" s="23"/>
      <c r="E2163" s="23"/>
      <c r="F2163" s="23"/>
      <c r="G2163" s="23"/>
      <c r="H2163" s="23"/>
      <c r="I2163" s="23"/>
      <c r="J2163" s="24"/>
      <c r="K2163" s="24"/>
      <c r="L2163" s="79"/>
      <c r="M2163" s="91"/>
      <c r="N2163" s="89"/>
      <c r="O2163" s="89"/>
      <c r="P2163" s="24"/>
      <c r="Q2163" s="24"/>
      <c r="R2163" s="23"/>
      <c r="S2163" s="23"/>
      <c r="T2163" s="24"/>
      <c r="U2163" s="23"/>
      <c r="V2163" s="23"/>
      <c r="W2163" s="23"/>
      <c r="X2163" s="23"/>
      <c r="Y2163" s="23"/>
      <c r="Z2163" s="23"/>
      <c r="AA2163" s="23"/>
      <c r="AB2163" s="23"/>
      <c r="AC2163" s="23"/>
      <c r="AD2163" s="23"/>
      <c r="AE2163" s="23"/>
      <c r="AF2163" s="46"/>
      <c r="AG2163" s="23"/>
      <c r="AH2163" s="23"/>
    </row>
    <row r="2164" spans="1:34" s="156" customFormat="1" x14ac:dyDescent="0.35">
      <c r="A2164" s="23"/>
      <c r="B2164" s="23"/>
      <c r="C2164" s="23"/>
      <c r="D2164" s="23"/>
      <c r="E2164" s="23"/>
      <c r="F2164" s="23"/>
      <c r="G2164" s="23"/>
      <c r="H2164" s="23"/>
      <c r="I2164" s="23"/>
      <c r="J2164" s="24"/>
      <c r="K2164" s="24"/>
      <c r="L2164" s="79"/>
      <c r="M2164" s="91"/>
      <c r="N2164" s="89"/>
      <c r="O2164" s="89"/>
      <c r="P2164" s="24"/>
      <c r="Q2164" s="24"/>
      <c r="R2164" s="23"/>
      <c r="S2164" s="23"/>
      <c r="T2164" s="24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46"/>
      <c r="AG2164" s="23"/>
      <c r="AH2164" s="23"/>
    </row>
    <row r="2165" spans="1:34" s="156" customFormat="1" x14ac:dyDescent="0.35">
      <c r="A2165" s="23"/>
      <c r="B2165" s="23"/>
      <c r="C2165" s="23"/>
      <c r="D2165" s="23"/>
      <c r="E2165" s="23"/>
      <c r="F2165" s="23"/>
      <c r="G2165" s="23"/>
      <c r="H2165" s="23"/>
      <c r="I2165" s="23"/>
      <c r="J2165" s="24"/>
      <c r="K2165" s="24"/>
      <c r="L2165" s="79"/>
      <c r="M2165" s="91"/>
      <c r="N2165" s="89"/>
      <c r="O2165" s="89"/>
      <c r="P2165" s="24"/>
      <c r="Q2165" s="24"/>
      <c r="R2165" s="23"/>
      <c r="S2165" s="23"/>
      <c r="T2165" s="24"/>
      <c r="U2165" s="23"/>
      <c r="V2165" s="23"/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46"/>
      <c r="AG2165" s="23"/>
      <c r="AH2165" s="23"/>
    </row>
    <row r="2166" spans="1:34" s="156" customFormat="1" x14ac:dyDescent="0.35">
      <c r="A2166" s="23"/>
      <c r="B2166" s="23"/>
      <c r="C2166" s="23"/>
      <c r="D2166" s="23"/>
      <c r="E2166" s="23"/>
      <c r="F2166" s="23"/>
      <c r="G2166" s="23"/>
      <c r="H2166" s="23"/>
      <c r="I2166" s="23"/>
      <c r="J2166" s="24"/>
      <c r="K2166" s="24"/>
      <c r="L2166" s="79"/>
      <c r="M2166" s="91"/>
      <c r="N2166" s="89"/>
      <c r="O2166" s="89"/>
      <c r="P2166" s="24"/>
      <c r="Q2166" s="24"/>
      <c r="R2166" s="23"/>
      <c r="S2166" s="23"/>
      <c r="T2166" s="24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46"/>
      <c r="AG2166" s="23"/>
      <c r="AH2166" s="23"/>
    </row>
    <row r="2167" spans="1:34" s="156" customFormat="1" x14ac:dyDescent="0.35">
      <c r="A2167" s="23"/>
      <c r="B2167" s="23"/>
      <c r="C2167" s="23"/>
      <c r="D2167" s="23"/>
      <c r="E2167" s="23"/>
      <c r="F2167" s="23"/>
      <c r="G2167" s="23"/>
      <c r="H2167" s="23"/>
      <c r="I2167" s="23"/>
      <c r="J2167" s="24"/>
      <c r="K2167" s="24"/>
      <c r="L2167" s="79"/>
      <c r="M2167" s="91"/>
      <c r="N2167" s="89"/>
      <c r="O2167" s="89"/>
      <c r="P2167" s="24"/>
      <c r="Q2167" s="24"/>
      <c r="R2167" s="23"/>
      <c r="S2167" s="23"/>
      <c r="T2167" s="24"/>
      <c r="U2167" s="23"/>
      <c r="V2167" s="23"/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46"/>
      <c r="AG2167" s="23"/>
      <c r="AH2167" s="23"/>
    </row>
    <row r="2168" spans="1:34" s="156" customFormat="1" x14ac:dyDescent="0.35">
      <c r="A2168" s="23"/>
      <c r="B2168" s="23"/>
      <c r="C2168" s="23"/>
      <c r="D2168" s="23"/>
      <c r="E2168" s="23"/>
      <c r="F2168" s="23"/>
      <c r="G2168" s="23"/>
      <c r="H2168" s="23"/>
      <c r="I2168" s="23"/>
      <c r="J2168" s="24"/>
      <c r="K2168" s="24"/>
      <c r="L2168" s="79"/>
      <c r="M2168" s="91"/>
      <c r="N2168" s="89"/>
      <c r="O2168" s="89"/>
      <c r="P2168" s="24"/>
      <c r="Q2168" s="24"/>
      <c r="R2168" s="23"/>
      <c r="S2168" s="23"/>
      <c r="T2168" s="24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46"/>
      <c r="AG2168" s="23"/>
      <c r="AH2168" s="23"/>
    </row>
    <row r="2169" spans="1:34" s="156" customFormat="1" x14ac:dyDescent="0.35">
      <c r="A2169" s="23"/>
      <c r="B2169" s="23"/>
      <c r="C2169" s="23"/>
      <c r="D2169" s="23"/>
      <c r="E2169" s="23"/>
      <c r="F2169" s="23"/>
      <c r="G2169" s="23"/>
      <c r="H2169" s="23"/>
      <c r="I2169" s="23"/>
      <c r="J2169" s="24"/>
      <c r="K2169" s="24"/>
      <c r="L2169" s="79"/>
      <c r="M2169" s="91"/>
      <c r="N2169" s="89"/>
      <c r="O2169" s="89"/>
      <c r="P2169" s="24"/>
      <c r="Q2169" s="24"/>
      <c r="R2169" s="23"/>
      <c r="S2169" s="23"/>
      <c r="T2169" s="24"/>
      <c r="U2169" s="23"/>
      <c r="V2169" s="23"/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46"/>
      <c r="AG2169" s="23"/>
      <c r="AH2169" s="23"/>
    </row>
    <row r="2170" spans="1:34" s="156" customFormat="1" x14ac:dyDescent="0.35">
      <c r="A2170" s="23"/>
      <c r="B2170" s="23"/>
      <c r="C2170" s="23"/>
      <c r="D2170" s="23"/>
      <c r="E2170" s="23"/>
      <c r="F2170" s="23"/>
      <c r="G2170" s="23"/>
      <c r="H2170" s="23"/>
      <c r="I2170" s="23"/>
      <c r="J2170" s="24"/>
      <c r="K2170" s="24"/>
      <c r="L2170" s="79"/>
      <c r="M2170" s="91"/>
      <c r="N2170" s="89"/>
      <c r="O2170" s="89"/>
      <c r="P2170" s="24"/>
      <c r="Q2170" s="24"/>
      <c r="R2170" s="23"/>
      <c r="S2170" s="23"/>
      <c r="T2170" s="24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46"/>
      <c r="AG2170" s="23"/>
      <c r="AH2170" s="23"/>
    </row>
    <row r="2171" spans="1:34" s="156" customFormat="1" x14ac:dyDescent="0.35">
      <c r="A2171" s="23"/>
      <c r="B2171" s="23"/>
      <c r="C2171" s="23"/>
      <c r="D2171" s="23"/>
      <c r="E2171" s="23"/>
      <c r="F2171" s="23"/>
      <c r="G2171" s="23"/>
      <c r="H2171" s="23"/>
      <c r="I2171" s="23"/>
      <c r="J2171" s="24"/>
      <c r="K2171" s="24"/>
      <c r="L2171" s="79"/>
      <c r="M2171" s="91"/>
      <c r="N2171" s="89"/>
      <c r="O2171" s="89"/>
      <c r="P2171" s="24"/>
      <c r="Q2171" s="24"/>
      <c r="R2171" s="23"/>
      <c r="S2171" s="23"/>
      <c r="T2171" s="24"/>
      <c r="U2171" s="23"/>
      <c r="V2171" s="23"/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46"/>
      <c r="AG2171" s="23"/>
      <c r="AH2171" s="23"/>
    </row>
    <row r="2172" spans="1:34" s="156" customFormat="1" x14ac:dyDescent="0.35">
      <c r="A2172" s="23"/>
      <c r="B2172" s="23"/>
      <c r="C2172" s="23"/>
      <c r="D2172" s="23"/>
      <c r="E2172" s="23"/>
      <c r="F2172" s="23"/>
      <c r="G2172" s="23"/>
      <c r="H2172" s="23"/>
      <c r="I2172" s="23"/>
      <c r="J2172" s="24"/>
      <c r="K2172" s="24"/>
      <c r="L2172" s="79"/>
      <c r="M2172" s="91"/>
      <c r="N2172" s="89"/>
      <c r="O2172" s="89"/>
      <c r="P2172" s="24"/>
      <c r="Q2172" s="24"/>
      <c r="R2172" s="23"/>
      <c r="S2172" s="23"/>
      <c r="T2172" s="24"/>
      <c r="U2172" s="23"/>
      <c r="V2172" s="23"/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46"/>
      <c r="AG2172" s="23"/>
      <c r="AH2172" s="23"/>
    </row>
    <row r="2173" spans="1:34" s="156" customFormat="1" x14ac:dyDescent="0.35">
      <c r="A2173" s="23"/>
      <c r="B2173" s="23"/>
      <c r="C2173" s="23"/>
      <c r="D2173" s="23"/>
      <c r="E2173" s="23"/>
      <c r="F2173" s="23"/>
      <c r="G2173" s="23"/>
      <c r="H2173" s="23"/>
      <c r="I2173" s="23"/>
      <c r="J2173" s="24"/>
      <c r="K2173" s="24"/>
      <c r="L2173" s="79"/>
      <c r="M2173" s="91"/>
      <c r="N2173" s="89"/>
      <c r="O2173" s="89"/>
      <c r="P2173" s="24"/>
      <c r="Q2173" s="24"/>
      <c r="R2173" s="23"/>
      <c r="S2173" s="23"/>
      <c r="T2173" s="24"/>
      <c r="U2173" s="23"/>
      <c r="V2173" s="23"/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46"/>
      <c r="AG2173" s="23"/>
      <c r="AH2173" s="23"/>
    </row>
    <row r="2174" spans="1:34" s="156" customFormat="1" x14ac:dyDescent="0.35">
      <c r="A2174" s="23"/>
      <c r="B2174" s="23"/>
      <c r="C2174" s="23"/>
      <c r="D2174" s="23"/>
      <c r="E2174" s="23"/>
      <c r="F2174" s="23"/>
      <c r="G2174" s="23"/>
      <c r="H2174" s="23"/>
      <c r="I2174" s="23"/>
      <c r="J2174" s="24"/>
      <c r="K2174" s="24"/>
      <c r="L2174" s="79"/>
      <c r="M2174" s="91"/>
      <c r="N2174" s="89"/>
      <c r="O2174" s="89"/>
      <c r="P2174" s="24"/>
      <c r="Q2174" s="24"/>
      <c r="R2174" s="23"/>
      <c r="S2174" s="23"/>
      <c r="T2174" s="24"/>
      <c r="U2174" s="23"/>
      <c r="V2174" s="23"/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46"/>
      <c r="AG2174" s="23"/>
      <c r="AH2174" s="23"/>
    </row>
    <row r="2175" spans="1:34" s="156" customFormat="1" x14ac:dyDescent="0.35">
      <c r="A2175" s="23"/>
      <c r="B2175" s="23"/>
      <c r="C2175" s="23"/>
      <c r="D2175" s="23"/>
      <c r="E2175" s="23"/>
      <c r="F2175" s="23"/>
      <c r="G2175" s="23"/>
      <c r="H2175" s="23"/>
      <c r="I2175" s="23"/>
      <c r="J2175" s="24"/>
      <c r="K2175" s="24"/>
      <c r="L2175" s="79"/>
      <c r="M2175" s="91"/>
      <c r="N2175" s="89"/>
      <c r="O2175" s="89"/>
      <c r="P2175" s="24"/>
      <c r="Q2175" s="24"/>
      <c r="R2175" s="23"/>
      <c r="S2175" s="23"/>
      <c r="T2175" s="24"/>
      <c r="U2175" s="23"/>
      <c r="V2175" s="23"/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46"/>
      <c r="AG2175" s="23"/>
      <c r="AH2175" s="23"/>
    </row>
    <row r="2176" spans="1:34" s="156" customFormat="1" x14ac:dyDescent="0.35">
      <c r="A2176" s="23"/>
      <c r="B2176" s="23"/>
      <c r="C2176" s="23"/>
      <c r="D2176" s="23"/>
      <c r="E2176" s="23"/>
      <c r="F2176" s="23"/>
      <c r="G2176" s="23"/>
      <c r="H2176" s="23"/>
      <c r="I2176" s="23"/>
      <c r="J2176" s="24"/>
      <c r="K2176" s="24"/>
      <c r="L2176" s="79"/>
      <c r="M2176" s="91"/>
      <c r="N2176" s="89"/>
      <c r="O2176" s="89"/>
      <c r="P2176" s="24"/>
      <c r="Q2176" s="24"/>
      <c r="R2176" s="23"/>
      <c r="S2176" s="23"/>
      <c r="T2176" s="24"/>
      <c r="U2176" s="23"/>
      <c r="V2176" s="23"/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46"/>
      <c r="AG2176" s="23"/>
      <c r="AH2176" s="23"/>
    </row>
    <row r="2177" spans="1:34" s="156" customFormat="1" x14ac:dyDescent="0.35">
      <c r="A2177" s="23"/>
      <c r="B2177" s="23"/>
      <c r="C2177" s="23"/>
      <c r="D2177" s="23"/>
      <c r="E2177" s="23"/>
      <c r="F2177" s="23"/>
      <c r="G2177" s="23"/>
      <c r="H2177" s="23"/>
      <c r="I2177" s="23"/>
      <c r="J2177" s="24"/>
      <c r="K2177" s="24"/>
      <c r="L2177" s="79"/>
      <c r="M2177" s="91"/>
      <c r="N2177" s="89"/>
      <c r="O2177" s="89"/>
      <c r="P2177" s="24"/>
      <c r="Q2177" s="24"/>
      <c r="R2177" s="23"/>
      <c r="S2177" s="23"/>
      <c r="T2177" s="24"/>
      <c r="U2177" s="23"/>
      <c r="V2177" s="23"/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46"/>
      <c r="AG2177" s="23"/>
      <c r="AH2177" s="23"/>
    </row>
    <row r="2178" spans="1:34" s="156" customFormat="1" x14ac:dyDescent="0.35">
      <c r="A2178" s="23"/>
      <c r="B2178" s="23"/>
      <c r="C2178" s="23"/>
      <c r="D2178" s="23"/>
      <c r="E2178" s="23"/>
      <c r="F2178" s="23"/>
      <c r="G2178" s="23"/>
      <c r="H2178" s="23"/>
      <c r="I2178" s="23"/>
      <c r="J2178" s="24"/>
      <c r="K2178" s="24"/>
      <c r="L2178" s="79"/>
      <c r="M2178" s="91"/>
      <c r="N2178" s="89"/>
      <c r="O2178" s="89"/>
      <c r="P2178" s="24"/>
      <c r="Q2178" s="24"/>
      <c r="R2178" s="23"/>
      <c r="S2178" s="23"/>
      <c r="T2178" s="24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46"/>
      <c r="AG2178" s="23"/>
      <c r="AH2178" s="23"/>
    </row>
    <row r="2179" spans="1:34" s="156" customFormat="1" x14ac:dyDescent="0.35">
      <c r="A2179" s="23"/>
      <c r="B2179" s="23"/>
      <c r="C2179" s="23"/>
      <c r="D2179" s="23"/>
      <c r="E2179" s="23"/>
      <c r="F2179" s="23"/>
      <c r="G2179" s="23"/>
      <c r="H2179" s="23"/>
      <c r="I2179" s="23"/>
      <c r="J2179" s="24"/>
      <c r="K2179" s="24"/>
      <c r="L2179" s="79"/>
      <c r="M2179" s="91"/>
      <c r="N2179" s="89"/>
      <c r="O2179" s="89"/>
      <c r="P2179" s="24"/>
      <c r="Q2179" s="24"/>
      <c r="R2179" s="23"/>
      <c r="S2179" s="23"/>
      <c r="T2179" s="24"/>
      <c r="U2179" s="23"/>
      <c r="V2179" s="23"/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46"/>
      <c r="AG2179" s="23"/>
      <c r="AH2179" s="23"/>
    </row>
    <row r="2180" spans="1:34" s="156" customFormat="1" x14ac:dyDescent="0.35">
      <c r="A2180" s="23"/>
      <c r="B2180" s="23"/>
      <c r="C2180" s="23"/>
      <c r="D2180" s="23"/>
      <c r="E2180" s="23"/>
      <c r="F2180" s="23"/>
      <c r="G2180" s="23"/>
      <c r="H2180" s="23"/>
      <c r="I2180" s="23"/>
      <c r="J2180" s="24"/>
      <c r="K2180" s="24"/>
      <c r="L2180" s="79"/>
      <c r="M2180" s="91"/>
      <c r="N2180" s="89"/>
      <c r="O2180" s="89"/>
      <c r="P2180" s="24"/>
      <c r="Q2180" s="24"/>
      <c r="R2180" s="23"/>
      <c r="S2180" s="23"/>
      <c r="T2180" s="24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46"/>
      <c r="AG2180" s="23"/>
      <c r="AH2180" s="23"/>
    </row>
    <row r="2181" spans="1:34" s="156" customFormat="1" x14ac:dyDescent="0.35">
      <c r="A2181" s="23"/>
      <c r="B2181" s="23"/>
      <c r="C2181" s="23"/>
      <c r="D2181" s="23"/>
      <c r="E2181" s="23"/>
      <c r="F2181" s="23"/>
      <c r="G2181" s="23"/>
      <c r="H2181" s="23"/>
      <c r="I2181" s="23"/>
      <c r="J2181" s="24"/>
      <c r="K2181" s="24"/>
      <c r="L2181" s="79"/>
      <c r="M2181" s="91"/>
      <c r="N2181" s="89"/>
      <c r="O2181" s="89"/>
      <c r="P2181" s="24"/>
      <c r="Q2181" s="24"/>
      <c r="R2181" s="23"/>
      <c r="S2181" s="23"/>
      <c r="T2181" s="24"/>
      <c r="U2181" s="23"/>
      <c r="V2181" s="23"/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46"/>
      <c r="AG2181" s="23"/>
      <c r="AH2181" s="23"/>
    </row>
    <row r="2182" spans="1:34" s="156" customFormat="1" x14ac:dyDescent="0.35">
      <c r="A2182" s="23"/>
      <c r="B2182" s="23"/>
      <c r="C2182" s="23"/>
      <c r="D2182" s="23"/>
      <c r="E2182" s="23"/>
      <c r="F2182" s="23"/>
      <c r="G2182" s="23"/>
      <c r="H2182" s="23"/>
      <c r="I2182" s="23"/>
      <c r="J2182" s="24"/>
      <c r="K2182" s="24"/>
      <c r="L2182" s="79"/>
      <c r="M2182" s="91"/>
      <c r="N2182" s="89"/>
      <c r="O2182" s="89"/>
      <c r="P2182" s="24"/>
      <c r="Q2182" s="24"/>
      <c r="R2182" s="23"/>
      <c r="S2182" s="23"/>
      <c r="T2182" s="24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46"/>
      <c r="AG2182" s="23"/>
      <c r="AH2182" s="23"/>
    </row>
    <row r="2183" spans="1:34" s="156" customFormat="1" x14ac:dyDescent="0.35">
      <c r="A2183" s="23"/>
      <c r="B2183" s="23"/>
      <c r="C2183" s="23"/>
      <c r="D2183" s="23"/>
      <c r="E2183" s="23"/>
      <c r="F2183" s="23"/>
      <c r="G2183" s="23"/>
      <c r="H2183" s="23"/>
      <c r="I2183" s="23"/>
      <c r="J2183" s="24"/>
      <c r="K2183" s="24"/>
      <c r="L2183" s="79"/>
      <c r="M2183" s="91"/>
      <c r="N2183" s="89"/>
      <c r="O2183" s="89"/>
      <c r="P2183" s="24"/>
      <c r="Q2183" s="24"/>
      <c r="R2183" s="23"/>
      <c r="S2183" s="23"/>
      <c r="T2183" s="24"/>
      <c r="U2183" s="23"/>
      <c r="V2183" s="23"/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46"/>
      <c r="AG2183" s="23"/>
      <c r="AH2183" s="23"/>
    </row>
    <row r="2184" spans="1:34" s="156" customFormat="1" x14ac:dyDescent="0.35">
      <c r="A2184" s="23"/>
      <c r="B2184" s="23"/>
      <c r="C2184" s="23"/>
      <c r="D2184" s="23"/>
      <c r="E2184" s="23"/>
      <c r="F2184" s="23"/>
      <c r="G2184" s="23"/>
      <c r="H2184" s="23"/>
      <c r="I2184" s="23"/>
      <c r="J2184" s="24"/>
      <c r="K2184" s="24"/>
      <c r="L2184" s="79"/>
      <c r="M2184" s="91"/>
      <c r="N2184" s="89"/>
      <c r="O2184" s="89"/>
      <c r="P2184" s="24"/>
      <c r="Q2184" s="24"/>
      <c r="R2184" s="23"/>
      <c r="S2184" s="23"/>
      <c r="T2184" s="24"/>
      <c r="U2184" s="23"/>
      <c r="V2184" s="23"/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46"/>
      <c r="AG2184" s="23"/>
      <c r="AH2184" s="23"/>
    </row>
    <row r="2185" spans="1:34" s="156" customFormat="1" x14ac:dyDescent="0.35">
      <c r="A2185" s="23"/>
      <c r="B2185" s="23"/>
      <c r="C2185" s="23"/>
      <c r="D2185" s="23"/>
      <c r="E2185" s="23"/>
      <c r="F2185" s="23"/>
      <c r="G2185" s="23"/>
      <c r="H2185" s="23"/>
      <c r="I2185" s="23"/>
      <c r="J2185" s="24"/>
      <c r="K2185" s="24"/>
      <c r="L2185" s="79"/>
      <c r="M2185" s="91"/>
      <c r="N2185" s="89"/>
      <c r="O2185" s="89"/>
      <c r="P2185" s="24"/>
      <c r="Q2185" s="24"/>
      <c r="R2185" s="23"/>
      <c r="S2185" s="23"/>
      <c r="T2185" s="24"/>
      <c r="U2185" s="23"/>
      <c r="V2185" s="23"/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46"/>
      <c r="AG2185" s="23"/>
      <c r="AH2185" s="23"/>
    </row>
    <row r="2186" spans="1:34" s="156" customFormat="1" x14ac:dyDescent="0.35">
      <c r="A2186" s="23"/>
      <c r="B2186" s="23"/>
      <c r="C2186" s="23"/>
      <c r="D2186" s="23"/>
      <c r="E2186" s="23"/>
      <c r="F2186" s="23"/>
      <c r="G2186" s="23"/>
      <c r="H2186" s="23"/>
      <c r="I2186" s="23"/>
      <c r="J2186" s="24"/>
      <c r="K2186" s="24"/>
      <c r="L2186" s="79"/>
      <c r="M2186" s="91"/>
      <c r="N2186" s="89"/>
      <c r="O2186" s="89"/>
      <c r="P2186" s="24"/>
      <c r="Q2186" s="24"/>
      <c r="R2186" s="23"/>
      <c r="S2186" s="23"/>
      <c r="T2186" s="24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46"/>
      <c r="AG2186" s="23"/>
      <c r="AH2186" s="23"/>
    </row>
    <row r="2187" spans="1:34" s="156" customFormat="1" x14ac:dyDescent="0.35">
      <c r="A2187" s="23"/>
      <c r="B2187" s="23"/>
      <c r="C2187" s="23"/>
      <c r="D2187" s="23"/>
      <c r="E2187" s="23"/>
      <c r="F2187" s="23"/>
      <c r="G2187" s="23"/>
      <c r="H2187" s="23"/>
      <c r="I2187" s="23"/>
      <c r="J2187" s="24"/>
      <c r="K2187" s="24"/>
      <c r="L2187" s="79"/>
      <c r="M2187" s="91"/>
      <c r="N2187" s="89"/>
      <c r="O2187" s="89"/>
      <c r="P2187" s="24"/>
      <c r="Q2187" s="24"/>
      <c r="R2187" s="23"/>
      <c r="S2187" s="23"/>
      <c r="T2187" s="24"/>
      <c r="U2187" s="23"/>
      <c r="V2187" s="23"/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46"/>
      <c r="AG2187" s="23"/>
      <c r="AH2187" s="23"/>
    </row>
    <row r="2188" spans="1:34" s="156" customFormat="1" x14ac:dyDescent="0.35">
      <c r="A2188" s="23"/>
      <c r="B2188" s="23"/>
      <c r="C2188" s="23"/>
      <c r="D2188" s="23"/>
      <c r="E2188" s="23"/>
      <c r="F2188" s="23"/>
      <c r="G2188" s="23"/>
      <c r="H2188" s="23"/>
      <c r="I2188" s="23"/>
      <c r="J2188" s="24"/>
      <c r="K2188" s="24"/>
      <c r="L2188" s="79"/>
      <c r="M2188" s="91"/>
      <c r="N2188" s="89"/>
      <c r="O2188" s="89"/>
      <c r="P2188" s="24"/>
      <c r="Q2188" s="24"/>
      <c r="R2188" s="23"/>
      <c r="S2188" s="23"/>
      <c r="T2188" s="24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46"/>
      <c r="AG2188" s="23"/>
      <c r="AH2188" s="23"/>
    </row>
    <row r="2189" spans="1:34" s="156" customFormat="1" x14ac:dyDescent="0.35">
      <c r="A2189" s="23"/>
      <c r="B2189" s="23"/>
      <c r="C2189" s="23"/>
      <c r="D2189" s="23"/>
      <c r="E2189" s="23"/>
      <c r="F2189" s="23"/>
      <c r="G2189" s="23"/>
      <c r="H2189" s="23"/>
      <c r="I2189" s="23"/>
      <c r="J2189" s="24"/>
      <c r="K2189" s="24"/>
      <c r="L2189" s="79"/>
      <c r="M2189" s="91"/>
      <c r="N2189" s="89"/>
      <c r="O2189" s="89"/>
      <c r="P2189" s="24"/>
      <c r="Q2189" s="24"/>
      <c r="R2189" s="23"/>
      <c r="S2189" s="23"/>
      <c r="T2189" s="24"/>
      <c r="U2189" s="23"/>
      <c r="V2189" s="23"/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46"/>
      <c r="AG2189" s="23"/>
      <c r="AH2189" s="23"/>
    </row>
    <row r="2190" spans="1:34" s="156" customFormat="1" x14ac:dyDescent="0.35">
      <c r="A2190" s="23"/>
      <c r="B2190" s="23"/>
      <c r="C2190" s="23"/>
      <c r="D2190" s="23"/>
      <c r="E2190" s="23"/>
      <c r="F2190" s="23"/>
      <c r="G2190" s="23"/>
      <c r="H2190" s="23"/>
      <c r="I2190" s="23"/>
      <c r="J2190" s="24"/>
      <c r="K2190" s="24"/>
      <c r="L2190" s="79"/>
      <c r="M2190" s="91"/>
      <c r="N2190" s="89"/>
      <c r="O2190" s="89"/>
      <c r="P2190" s="24"/>
      <c r="Q2190" s="24"/>
      <c r="R2190" s="23"/>
      <c r="S2190" s="23"/>
      <c r="T2190" s="24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46"/>
      <c r="AG2190" s="23"/>
      <c r="AH2190" s="23"/>
    </row>
    <row r="2191" spans="1:34" s="156" customFormat="1" x14ac:dyDescent="0.35">
      <c r="A2191" s="23"/>
      <c r="B2191" s="23"/>
      <c r="C2191" s="23"/>
      <c r="D2191" s="23"/>
      <c r="E2191" s="23"/>
      <c r="F2191" s="23"/>
      <c r="G2191" s="23"/>
      <c r="H2191" s="23"/>
      <c r="I2191" s="23"/>
      <c r="J2191" s="24"/>
      <c r="K2191" s="24"/>
      <c r="L2191" s="79"/>
      <c r="M2191" s="91"/>
      <c r="N2191" s="89"/>
      <c r="O2191" s="89"/>
      <c r="P2191" s="24"/>
      <c r="Q2191" s="24"/>
      <c r="R2191" s="23"/>
      <c r="S2191" s="23"/>
      <c r="T2191" s="24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46"/>
      <c r="AG2191" s="23"/>
      <c r="AH2191" s="23"/>
    </row>
    <row r="2192" spans="1:34" s="156" customFormat="1" x14ac:dyDescent="0.35">
      <c r="A2192" s="23"/>
      <c r="B2192" s="23"/>
      <c r="C2192" s="23"/>
      <c r="D2192" s="23"/>
      <c r="E2192" s="23"/>
      <c r="F2192" s="23"/>
      <c r="G2192" s="23"/>
      <c r="H2192" s="23"/>
      <c r="I2192" s="23"/>
      <c r="J2192" s="24"/>
      <c r="K2192" s="24"/>
      <c r="L2192" s="79"/>
      <c r="M2192" s="91"/>
      <c r="N2192" s="89"/>
      <c r="O2192" s="89"/>
      <c r="P2192" s="24"/>
      <c r="Q2192" s="24"/>
      <c r="R2192" s="23"/>
      <c r="S2192" s="23"/>
      <c r="T2192" s="24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46"/>
      <c r="AG2192" s="23"/>
      <c r="AH2192" s="23"/>
    </row>
    <row r="2193" spans="1:34" s="156" customFormat="1" x14ac:dyDescent="0.35">
      <c r="A2193" s="23"/>
      <c r="B2193" s="23"/>
      <c r="C2193" s="23"/>
      <c r="D2193" s="23"/>
      <c r="E2193" s="23"/>
      <c r="F2193" s="23"/>
      <c r="G2193" s="23"/>
      <c r="H2193" s="23"/>
      <c r="I2193" s="23"/>
      <c r="J2193" s="24"/>
      <c r="K2193" s="24"/>
      <c r="L2193" s="79"/>
      <c r="M2193" s="91"/>
      <c r="N2193" s="89"/>
      <c r="O2193" s="89"/>
      <c r="P2193" s="24"/>
      <c r="Q2193" s="24"/>
      <c r="R2193" s="23"/>
      <c r="S2193" s="23"/>
      <c r="T2193" s="24"/>
      <c r="U2193" s="23"/>
      <c r="V2193" s="23"/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46"/>
      <c r="AG2193" s="23"/>
      <c r="AH2193" s="23"/>
    </row>
    <row r="2194" spans="1:34" s="156" customFormat="1" x14ac:dyDescent="0.35">
      <c r="A2194" s="23"/>
      <c r="B2194" s="23"/>
      <c r="C2194" s="23"/>
      <c r="D2194" s="23"/>
      <c r="E2194" s="23"/>
      <c r="F2194" s="23"/>
      <c r="G2194" s="23"/>
      <c r="H2194" s="23"/>
      <c r="I2194" s="23"/>
      <c r="J2194" s="24"/>
      <c r="K2194" s="24"/>
      <c r="L2194" s="79"/>
      <c r="M2194" s="91"/>
      <c r="N2194" s="89"/>
      <c r="O2194" s="89"/>
      <c r="P2194" s="24"/>
      <c r="Q2194" s="24"/>
      <c r="R2194" s="23"/>
      <c r="S2194" s="23"/>
      <c r="T2194" s="24"/>
      <c r="U2194" s="23"/>
      <c r="V2194" s="23"/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46"/>
      <c r="AG2194" s="23"/>
      <c r="AH2194" s="23"/>
    </row>
    <row r="2195" spans="1:34" s="156" customFormat="1" x14ac:dyDescent="0.35">
      <c r="A2195" s="23"/>
      <c r="B2195" s="23"/>
      <c r="C2195" s="23"/>
      <c r="D2195" s="23"/>
      <c r="E2195" s="23"/>
      <c r="F2195" s="23"/>
      <c r="G2195" s="23"/>
      <c r="H2195" s="23"/>
      <c r="I2195" s="23"/>
      <c r="J2195" s="24"/>
      <c r="K2195" s="24"/>
      <c r="L2195" s="79"/>
      <c r="M2195" s="91"/>
      <c r="N2195" s="89"/>
      <c r="O2195" s="89"/>
      <c r="P2195" s="24"/>
      <c r="Q2195" s="24"/>
      <c r="R2195" s="23"/>
      <c r="S2195" s="23"/>
      <c r="T2195" s="24"/>
      <c r="U2195" s="23"/>
      <c r="V2195" s="23"/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46"/>
      <c r="AG2195" s="23"/>
      <c r="AH2195" s="23"/>
    </row>
    <row r="2196" spans="1:34" s="156" customFormat="1" x14ac:dyDescent="0.35">
      <c r="A2196" s="23"/>
      <c r="B2196" s="23"/>
      <c r="C2196" s="23"/>
      <c r="D2196" s="23"/>
      <c r="E2196" s="23"/>
      <c r="F2196" s="23"/>
      <c r="G2196" s="23"/>
      <c r="H2196" s="23"/>
      <c r="I2196" s="23"/>
      <c r="J2196" s="24"/>
      <c r="K2196" s="24"/>
      <c r="L2196" s="79"/>
      <c r="M2196" s="91"/>
      <c r="N2196" s="89"/>
      <c r="O2196" s="89"/>
      <c r="P2196" s="24"/>
      <c r="Q2196" s="24"/>
      <c r="R2196" s="23"/>
      <c r="S2196" s="23"/>
      <c r="T2196" s="24"/>
      <c r="U2196" s="23"/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46"/>
      <c r="AG2196" s="23"/>
      <c r="AH2196" s="23"/>
    </row>
    <row r="2197" spans="1:34" s="156" customFormat="1" x14ac:dyDescent="0.35">
      <c r="A2197" s="23"/>
      <c r="B2197" s="23"/>
      <c r="C2197" s="23"/>
      <c r="D2197" s="23"/>
      <c r="E2197" s="23"/>
      <c r="F2197" s="23"/>
      <c r="G2197" s="23"/>
      <c r="H2197" s="23"/>
      <c r="I2197" s="23"/>
      <c r="J2197" s="24"/>
      <c r="K2197" s="24"/>
      <c r="L2197" s="79"/>
      <c r="M2197" s="91"/>
      <c r="N2197" s="89"/>
      <c r="O2197" s="89"/>
      <c r="P2197" s="24"/>
      <c r="Q2197" s="24"/>
      <c r="R2197" s="23"/>
      <c r="S2197" s="23"/>
      <c r="T2197" s="24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46"/>
      <c r="AG2197" s="23"/>
      <c r="AH2197" s="23"/>
    </row>
    <row r="2198" spans="1:34" s="156" customFormat="1" x14ac:dyDescent="0.35">
      <c r="A2198" s="23"/>
      <c r="B2198" s="23"/>
      <c r="C2198" s="23"/>
      <c r="D2198" s="23"/>
      <c r="E2198" s="23"/>
      <c r="F2198" s="23"/>
      <c r="G2198" s="23"/>
      <c r="H2198" s="23"/>
      <c r="I2198" s="23"/>
      <c r="J2198" s="24"/>
      <c r="K2198" s="24"/>
      <c r="L2198" s="79"/>
      <c r="M2198" s="91"/>
      <c r="N2198" s="89"/>
      <c r="O2198" s="89"/>
      <c r="P2198" s="24"/>
      <c r="Q2198" s="24"/>
      <c r="R2198" s="23"/>
      <c r="S2198" s="23"/>
      <c r="T2198" s="24"/>
      <c r="U2198" s="23"/>
      <c r="V2198" s="23"/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46"/>
      <c r="AG2198" s="23"/>
      <c r="AH2198" s="23"/>
    </row>
    <row r="2199" spans="1:34" s="156" customFormat="1" x14ac:dyDescent="0.35">
      <c r="A2199" s="23"/>
      <c r="B2199" s="23"/>
      <c r="C2199" s="23"/>
      <c r="D2199" s="23"/>
      <c r="E2199" s="23"/>
      <c r="F2199" s="23"/>
      <c r="G2199" s="23"/>
      <c r="H2199" s="23"/>
      <c r="I2199" s="23"/>
      <c r="J2199" s="24"/>
      <c r="K2199" s="24"/>
      <c r="L2199" s="79"/>
      <c r="M2199" s="91"/>
      <c r="N2199" s="89"/>
      <c r="O2199" s="89"/>
      <c r="P2199" s="24"/>
      <c r="Q2199" s="24"/>
      <c r="R2199" s="23"/>
      <c r="S2199" s="23"/>
      <c r="T2199" s="24"/>
      <c r="U2199" s="23"/>
      <c r="V2199" s="23"/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46"/>
      <c r="AG2199" s="23"/>
      <c r="AH2199" s="23"/>
    </row>
    <row r="2200" spans="1:34" s="156" customFormat="1" x14ac:dyDescent="0.35">
      <c r="A2200" s="23"/>
      <c r="B2200" s="23"/>
      <c r="C2200" s="23"/>
      <c r="D2200" s="23"/>
      <c r="E2200" s="23"/>
      <c r="F2200" s="23"/>
      <c r="G2200" s="23"/>
      <c r="H2200" s="23"/>
      <c r="I2200" s="23"/>
      <c r="J2200" s="24"/>
      <c r="K2200" s="24"/>
      <c r="L2200" s="79"/>
      <c r="M2200" s="91"/>
      <c r="N2200" s="89"/>
      <c r="O2200" s="89"/>
      <c r="P2200" s="24"/>
      <c r="Q2200" s="24"/>
      <c r="R2200" s="23"/>
      <c r="S2200" s="23"/>
      <c r="T2200" s="24"/>
      <c r="U2200" s="23"/>
      <c r="V2200" s="23"/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46"/>
      <c r="AG2200" s="23"/>
      <c r="AH2200" s="23"/>
    </row>
    <row r="2201" spans="1:34" s="156" customFormat="1" x14ac:dyDescent="0.35">
      <c r="A2201" s="23"/>
      <c r="B2201" s="23"/>
      <c r="C2201" s="23"/>
      <c r="D2201" s="23"/>
      <c r="E2201" s="23"/>
      <c r="F2201" s="23"/>
      <c r="G2201" s="23"/>
      <c r="H2201" s="23"/>
      <c r="I2201" s="23"/>
      <c r="J2201" s="24"/>
      <c r="K2201" s="24"/>
      <c r="L2201" s="79"/>
      <c r="M2201" s="91"/>
      <c r="N2201" s="89"/>
      <c r="O2201" s="89"/>
      <c r="P2201" s="24"/>
      <c r="Q2201" s="24"/>
      <c r="R2201" s="23"/>
      <c r="S2201" s="23"/>
      <c r="T2201" s="24"/>
      <c r="U2201" s="23"/>
      <c r="V2201" s="23"/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46"/>
      <c r="AG2201" s="23"/>
      <c r="AH2201" s="23"/>
    </row>
    <row r="2202" spans="1:34" s="156" customFormat="1" x14ac:dyDescent="0.35">
      <c r="A2202" s="23"/>
      <c r="B2202" s="23"/>
      <c r="C2202" s="23"/>
      <c r="D2202" s="23"/>
      <c r="E2202" s="23"/>
      <c r="F2202" s="23"/>
      <c r="G2202" s="23"/>
      <c r="H2202" s="23"/>
      <c r="I2202" s="23"/>
      <c r="J2202" s="24"/>
      <c r="K2202" s="24"/>
      <c r="L2202" s="79"/>
      <c r="M2202" s="91"/>
      <c r="N2202" s="89"/>
      <c r="O2202" s="89"/>
      <c r="P2202" s="24"/>
      <c r="Q2202" s="24"/>
      <c r="R2202" s="23"/>
      <c r="S2202" s="23"/>
      <c r="T2202" s="24"/>
      <c r="U2202" s="23"/>
      <c r="V2202" s="23"/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46"/>
      <c r="AG2202" s="23"/>
      <c r="AH2202" s="23"/>
    </row>
    <row r="2203" spans="1:34" s="156" customFormat="1" x14ac:dyDescent="0.35">
      <c r="A2203" s="23"/>
      <c r="B2203" s="23"/>
      <c r="C2203" s="23"/>
      <c r="D2203" s="23"/>
      <c r="E2203" s="23"/>
      <c r="F2203" s="23"/>
      <c r="G2203" s="23"/>
      <c r="H2203" s="23"/>
      <c r="I2203" s="23"/>
      <c r="J2203" s="24"/>
      <c r="K2203" s="24"/>
      <c r="L2203" s="79"/>
      <c r="M2203" s="91"/>
      <c r="N2203" s="89"/>
      <c r="O2203" s="89"/>
      <c r="P2203" s="24"/>
      <c r="Q2203" s="24"/>
      <c r="R2203" s="23"/>
      <c r="S2203" s="23"/>
      <c r="T2203" s="24"/>
      <c r="U2203" s="23"/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46"/>
      <c r="AG2203" s="23"/>
      <c r="AH2203" s="23"/>
    </row>
    <row r="2204" spans="1:34" s="156" customFormat="1" x14ac:dyDescent="0.35">
      <c r="A2204" s="23"/>
      <c r="B2204" s="23"/>
      <c r="C2204" s="23"/>
      <c r="D2204" s="23"/>
      <c r="E2204" s="23"/>
      <c r="F2204" s="23"/>
      <c r="G2204" s="23"/>
      <c r="H2204" s="23"/>
      <c r="I2204" s="23"/>
      <c r="J2204" s="24"/>
      <c r="K2204" s="24"/>
      <c r="L2204" s="79"/>
      <c r="M2204" s="91"/>
      <c r="N2204" s="89"/>
      <c r="O2204" s="89"/>
      <c r="P2204" s="24"/>
      <c r="Q2204" s="24"/>
      <c r="R2204" s="23"/>
      <c r="S2204" s="23"/>
      <c r="T2204" s="24"/>
      <c r="U2204" s="23"/>
      <c r="V2204" s="23"/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46"/>
      <c r="AG2204" s="23"/>
      <c r="AH2204" s="23"/>
    </row>
    <row r="2205" spans="1:34" s="156" customFormat="1" x14ac:dyDescent="0.35">
      <c r="A2205" s="23"/>
      <c r="B2205" s="23"/>
      <c r="C2205" s="23"/>
      <c r="D2205" s="23"/>
      <c r="E2205" s="23"/>
      <c r="F2205" s="23"/>
      <c r="G2205" s="23"/>
      <c r="H2205" s="23"/>
      <c r="I2205" s="23"/>
      <c r="J2205" s="24"/>
      <c r="K2205" s="24"/>
      <c r="L2205" s="79"/>
      <c r="M2205" s="91"/>
      <c r="N2205" s="89"/>
      <c r="O2205" s="89"/>
      <c r="P2205" s="24"/>
      <c r="Q2205" s="24"/>
      <c r="R2205" s="23"/>
      <c r="S2205" s="23"/>
      <c r="T2205" s="24"/>
      <c r="U2205" s="23"/>
      <c r="V2205" s="23"/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46"/>
      <c r="AG2205" s="23"/>
      <c r="AH2205" s="23"/>
    </row>
    <row r="2206" spans="1:34" s="156" customFormat="1" x14ac:dyDescent="0.35">
      <c r="A2206" s="23"/>
      <c r="B2206" s="23"/>
      <c r="C2206" s="23"/>
      <c r="D2206" s="23"/>
      <c r="E2206" s="23"/>
      <c r="F2206" s="23"/>
      <c r="G2206" s="23"/>
      <c r="H2206" s="23"/>
      <c r="I2206" s="23"/>
      <c r="J2206" s="24"/>
      <c r="K2206" s="24"/>
      <c r="L2206" s="79"/>
      <c r="M2206" s="91"/>
      <c r="N2206" s="89"/>
      <c r="O2206" s="89"/>
      <c r="P2206" s="24"/>
      <c r="Q2206" s="24"/>
      <c r="R2206" s="23"/>
      <c r="S2206" s="23"/>
      <c r="T2206" s="24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46"/>
      <c r="AG2206" s="23"/>
      <c r="AH2206" s="23"/>
    </row>
    <row r="2207" spans="1:34" s="156" customFormat="1" x14ac:dyDescent="0.35">
      <c r="A2207" s="23"/>
      <c r="B2207" s="23"/>
      <c r="C2207" s="23"/>
      <c r="D2207" s="23"/>
      <c r="E2207" s="23"/>
      <c r="F2207" s="23"/>
      <c r="G2207" s="23"/>
      <c r="H2207" s="23"/>
      <c r="I2207" s="23"/>
      <c r="J2207" s="24"/>
      <c r="K2207" s="24"/>
      <c r="L2207" s="79"/>
      <c r="M2207" s="91"/>
      <c r="N2207" s="89"/>
      <c r="O2207" s="89"/>
      <c r="P2207" s="24"/>
      <c r="Q2207" s="24"/>
      <c r="R2207" s="23"/>
      <c r="S2207" s="23"/>
      <c r="T2207" s="24"/>
      <c r="U2207" s="23"/>
      <c r="V2207" s="23"/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46"/>
      <c r="AG2207" s="23"/>
      <c r="AH2207" s="23"/>
    </row>
    <row r="2208" spans="1:34" s="156" customFormat="1" x14ac:dyDescent="0.35">
      <c r="A2208" s="23"/>
      <c r="B2208" s="23"/>
      <c r="C2208" s="23"/>
      <c r="D2208" s="23"/>
      <c r="E2208" s="23"/>
      <c r="F2208" s="23"/>
      <c r="G2208" s="23"/>
      <c r="H2208" s="23"/>
      <c r="I2208" s="23"/>
      <c r="J2208" s="24"/>
      <c r="K2208" s="24"/>
      <c r="L2208" s="79"/>
      <c r="M2208" s="91"/>
      <c r="N2208" s="89"/>
      <c r="O2208" s="89"/>
      <c r="P2208" s="24"/>
      <c r="Q2208" s="24"/>
      <c r="R2208" s="23"/>
      <c r="S2208" s="23"/>
      <c r="T2208" s="24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46"/>
      <c r="AG2208" s="23"/>
      <c r="AH2208" s="23"/>
    </row>
    <row r="2209" spans="1:34" s="156" customFormat="1" x14ac:dyDescent="0.35">
      <c r="A2209" s="23"/>
      <c r="B2209" s="23"/>
      <c r="C2209" s="23"/>
      <c r="D2209" s="23"/>
      <c r="E2209" s="23"/>
      <c r="F2209" s="23"/>
      <c r="G2209" s="23"/>
      <c r="H2209" s="23"/>
      <c r="I2209" s="23"/>
      <c r="J2209" s="24"/>
      <c r="K2209" s="24"/>
      <c r="L2209" s="79"/>
      <c r="M2209" s="91"/>
      <c r="N2209" s="89"/>
      <c r="O2209" s="89"/>
      <c r="P2209" s="24"/>
      <c r="Q2209" s="24"/>
      <c r="R2209" s="23"/>
      <c r="S2209" s="23"/>
      <c r="T2209" s="24"/>
      <c r="U2209" s="23"/>
      <c r="V2209" s="23"/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46"/>
      <c r="AG2209" s="23"/>
      <c r="AH2209" s="23"/>
    </row>
    <row r="2210" spans="1:34" s="156" customFormat="1" x14ac:dyDescent="0.35">
      <c r="A2210" s="23"/>
      <c r="B2210" s="23"/>
      <c r="C2210" s="23"/>
      <c r="D2210" s="23"/>
      <c r="E2210" s="23"/>
      <c r="F2210" s="23"/>
      <c r="G2210" s="23"/>
      <c r="H2210" s="23"/>
      <c r="I2210" s="23"/>
      <c r="J2210" s="24"/>
      <c r="K2210" s="24"/>
      <c r="L2210" s="79"/>
      <c r="M2210" s="91"/>
      <c r="N2210" s="89"/>
      <c r="O2210" s="89"/>
      <c r="P2210" s="24"/>
      <c r="Q2210" s="24"/>
      <c r="R2210" s="23"/>
      <c r="S2210" s="23"/>
      <c r="T2210" s="24"/>
      <c r="U2210" s="23"/>
      <c r="V2210" s="23"/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46"/>
      <c r="AG2210" s="23"/>
      <c r="AH2210" s="23"/>
    </row>
    <row r="2211" spans="1:34" s="156" customFormat="1" x14ac:dyDescent="0.35">
      <c r="A2211" s="23"/>
      <c r="B2211" s="23"/>
      <c r="C2211" s="23"/>
      <c r="D2211" s="23"/>
      <c r="E2211" s="23"/>
      <c r="F2211" s="23"/>
      <c r="G2211" s="23"/>
      <c r="H2211" s="23"/>
      <c r="I2211" s="23"/>
      <c r="J2211" s="24"/>
      <c r="K2211" s="24"/>
      <c r="L2211" s="79"/>
      <c r="M2211" s="91"/>
      <c r="N2211" s="89"/>
      <c r="O2211" s="89"/>
      <c r="P2211" s="24"/>
      <c r="Q2211" s="24"/>
      <c r="R2211" s="23"/>
      <c r="S2211" s="23"/>
      <c r="T2211" s="24"/>
      <c r="U2211" s="23"/>
      <c r="V2211" s="23"/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46"/>
      <c r="AG2211" s="23"/>
      <c r="AH2211" s="23"/>
    </row>
    <row r="2212" spans="1:34" s="156" customFormat="1" x14ac:dyDescent="0.35">
      <c r="A2212" s="23"/>
      <c r="B2212" s="23"/>
      <c r="C2212" s="23"/>
      <c r="D2212" s="23"/>
      <c r="E2212" s="23"/>
      <c r="F2212" s="23"/>
      <c r="G2212" s="23"/>
      <c r="H2212" s="23"/>
      <c r="I2212" s="23"/>
      <c r="J2212" s="24"/>
      <c r="K2212" s="24"/>
      <c r="L2212" s="79"/>
      <c r="M2212" s="91"/>
      <c r="N2212" s="89"/>
      <c r="O2212" s="89"/>
      <c r="P2212" s="24"/>
      <c r="Q2212" s="24"/>
      <c r="R2212" s="23"/>
      <c r="S2212" s="23"/>
      <c r="T2212" s="24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46"/>
      <c r="AG2212" s="23"/>
      <c r="AH2212" s="23"/>
    </row>
    <row r="2213" spans="1:34" s="156" customFormat="1" x14ac:dyDescent="0.35">
      <c r="A2213" s="23"/>
      <c r="B2213" s="23"/>
      <c r="C2213" s="23"/>
      <c r="D2213" s="23"/>
      <c r="E2213" s="23"/>
      <c r="F2213" s="23"/>
      <c r="G2213" s="23"/>
      <c r="H2213" s="23"/>
      <c r="I2213" s="23"/>
      <c r="J2213" s="24"/>
      <c r="K2213" s="24"/>
      <c r="L2213" s="79"/>
      <c r="M2213" s="91"/>
      <c r="N2213" s="89"/>
      <c r="O2213" s="89"/>
      <c r="P2213" s="24"/>
      <c r="Q2213" s="24"/>
      <c r="R2213" s="23"/>
      <c r="S2213" s="23"/>
      <c r="T2213" s="24"/>
      <c r="U2213" s="23"/>
      <c r="V2213" s="23"/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46"/>
      <c r="AG2213" s="23"/>
      <c r="AH2213" s="23"/>
    </row>
    <row r="2214" spans="1:34" s="156" customFormat="1" x14ac:dyDescent="0.35">
      <c r="A2214" s="23"/>
      <c r="B2214" s="23"/>
      <c r="C2214" s="23"/>
      <c r="D2214" s="23"/>
      <c r="E2214" s="23"/>
      <c r="F2214" s="23"/>
      <c r="G2214" s="23"/>
      <c r="H2214" s="23"/>
      <c r="I2214" s="23"/>
      <c r="J2214" s="24"/>
      <c r="K2214" s="24"/>
      <c r="L2214" s="79"/>
      <c r="M2214" s="91"/>
      <c r="N2214" s="89"/>
      <c r="O2214" s="89"/>
      <c r="P2214" s="24"/>
      <c r="Q2214" s="24"/>
      <c r="R2214" s="23"/>
      <c r="S2214" s="23"/>
      <c r="T2214" s="24"/>
      <c r="U2214" s="23"/>
      <c r="V2214" s="23"/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46"/>
      <c r="AG2214" s="23"/>
      <c r="AH2214" s="23"/>
    </row>
    <row r="2215" spans="1:34" s="156" customFormat="1" x14ac:dyDescent="0.35">
      <c r="A2215" s="23"/>
      <c r="B2215" s="23"/>
      <c r="C2215" s="23"/>
      <c r="D2215" s="23"/>
      <c r="E2215" s="23"/>
      <c r="F2215" s="23"/>
      <c r="G2215" s="23"/>
      <c r="H2215" s="23"/>
      <c r="I2215" s="23"/>
      <c r="J2215" s="24"/>
      <c r="K2215" s="24"/>
      <c r="L2215" s="79"/>
      <c r="M2215" s="91"/>
      <c r="N2215" s="89"/>
      <c r="O2215" s="89"/>
      <c r="P2215" s="24"/>
      <c r="Q2215" s="24"/>
      <c r="R2215" s="23"/>
      <c r="S2215" s="23"/>
      <c r="T2215" s="24"/>
      <c r="U2215" s="23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46"/>
      <c r="AG2215" s="23"/>
      <c r="AH2215" s="23"/>
    </row>
    <row r="2216" spans="1:34" s="156" customFormat="1" x14ac:dyDescent="0.35">
      <c r="A2216" s="23"/>
      <c r="B2216" s="23"/>
      <c r="C2216" s="23"/>
      <c r="D2216" s="23"/>
      <c r="E2216" s="23"/>
      <c r="F2216" s="23"/>
      <c r="G2216" s="23"/>
      <c r="H2216" s="23"/>
      <c r="I2216" s="23"/>
      <c r="J2216" s="24"/>
      <c r="K2216" s="24"/>
      <c r="L2216" s="79"/>
      <c r="M2216" s="91"/>
      <c r="N2216" s="89"/>
      <c r="O2216" s="89"/>
      <c r="P2216" s="24"/>
      <c r="Q2216" s="24"/>
      <c r="R2216" s="23"/>
      <c r="S2216" s="23"/>
      <c r="T2216" s="24"/>
      <c r="U2216" s="23"/>
      <c r="V2216" s="23"/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46"/>
      <c r="AG2216" s="23"/>
      <c r="AH2216" s="23"/>
    </row>
    <row r="2217" spans="1:34" s="156" customFormat="1" x14ac:dyDescent="0.35">
      <c r="A2217" s="23"/>
      <c r="B2217" s="23"/>
      <c r="C2217" s="23"/>
      <c r="D2217" s="23"/>
      <c r="E2217" s="23"/>
      <c r="F2217" s="23"/>
      <c r="G2217" s="23"/>
      <c r="H2217" s="23"/>
      <c r="I2217" s="23"/>
      <c r="J2217" s="24"/>
      <c r="K2217" s="24"/>
      <c r="L2217" s="79"/>
      <c r="M2217" s="91"/>
      <c r="N2217" s="89"/>
      <c r="O2217" s="89"/>
      <c r="P2217" s="24"/>
      <c r="Q2217" s="24"/>
      <c r="R2217" s="23"/>
      <c r="S2217" s="23"/>
      <c r="T2217" s="24"/>
      <c r="U2217" s="23"/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46"/>
      <c r="AG2217" s="23"/>
      <c r="AH2217" s="23"/>
    </row>
    <row r="2218" spans="1:34" s="156" customFormat="1" x14ac:dyDescent="0.35">
      <c r="A2218" s="23"/>
      <c r="B2218" s="23"/>
      <c r="C2218" s="23"/>
      <c r="D2218" s="23"/>
      <c r="E2218" s="23"/>
      <c r="F2218" s="23"/>
      <c r="G2218" s="23"/>
      <c r="H2218" s="23"/>
      <c r="I2218" s="23"/>
      <c r="J2218" s="24"/>
      <c r="K2218" s="24"/>
      <c r="L2218" s="79"/>
      <c r="M2218" s="91"/>
      <c r="N2218" s="89"/>
      <c r="O2218" s="89"/>
      <c r="P2218" s="24"/>
      <c r="Q2218" s="24"/>
      <c r="R2218" s="23"/>
      <c r="S2218" s="23"/>
      <c r="T2218" s="24"/>
      <c r="U2218" s="23"/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46"/>
      <c r="AG2218" s="23"/>
      <c r="AH2218" s="23"/>
    </row>
    <row r="2219" spans="1:34" s="156" customFormat="1" x14ac:dyDescent="0.35">
      <c r="A2219" s="23"/>
      <c r="B2219" s="23"/>
      <c r="C2219" s="23"/>
      <c r="D2219" s="23"/>
      <c r="E2219" s="23"/>
      <c r="F2219" s="23"/>
      <c r="G2219" s="23"/>
      <c r="H2219" s="23"/>
      <c r="I2219" s="23"/>
      <c r="J2219" s="24"/>
      <c r="K2219" s="24"/>
      <c r="L2219" s="79"/>
      <c r="M2219" s="91"/>
      <c r="N2219" s="89"/>
      <c r="O2219" s="89"/>
      <c r="P2219" s="24"/>
      <c r="Q2219" s="24"/>
      <c r="R2219" s="23"/>
      <c r="S2219" s="23"/>
      <c r="T2219" s="24"/>
      <c r="U2219" s="23"/>
      <c r="V2219" s="23"/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46"/>
      <c r="AG2219" s="23"/>
      <c r="AH2219" s="23"/>
    </row>
    <row r="2220" spans="1:34" s="156" customFormat="1" x14ac:dyDescent="0.35">
      <c r="A2220" s="23"/>
      <c r="B2220" s="23"/>
      <c r="C2220" s="23"/>
      <c r="D2220" s="23"/>
      <c r="E2220" s="23"/>
      <c r="F2220" s="23"/>
      <c r="G2220" s="23"/>
      <c r="H2220" s="23"/>
      <c r="I2220" s="23"/>
      <c r="J2220" s="24"/>
      <c r="K2220" s="24"/>
      <c r="L2220" s="79"/>
      <c r="M2220" s="91"/>
      <c r="N2220" s="89"/>
      <c r="O2220" s="89"/>
      <c r="P2220" s="24"/>
      <c r="Q2220" s="24"/>
      <c r="R2220" s="23"/>
      <c r="S2220" s="23"/>
      <c r="T2220" s="24"/>
      <c r="U2220" s="23"/>
      <c r="V2220" s="23"/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46"/>
      <c r="AG2220" s="23"/>
      <c r="AH2220" s="23"/>
    </row>
    <row r="2221" spans="1:34" s="156" customFormat="1" x14ac:dyDescent="0.35">
      <c r="A2221" s="23"/>
      <c r="B2221" s="23"/>
      <c r="C2221" s="23"/>
      <c r="D2221" s="23"/>
      <c r="E2221" s="23"/>
      <c r="F2221" s="23"/>
      <c r="G2221" s="23"/>
      <c r="H2221" s="23"/>
      <c r="I2221" s="23"/>
      <c r="J2221" s="24"/>
      <c r="K2221" s="24"/>
      <c r="L2221" s="79"/>
      <c r="M2221" s="91"/>
      <c r="N2221" s="89"/>
      <c r="O2221" s="89"/>
      <c r="P2221" s="24"/>
      <c r="Q2221" s="24"/>
      <c r="R2221" s="23"/>
      <c r="S2221" s="23"/>
      <c r="T2221" s="24"/>
      <c r="U2221" s="23"/>
      <c r="V2221" s="23"/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46"/>
      <c r="AG2221" s="23"/>
      <c r="AH2221" s="23"/>
    </row>
    <row r="2222" spans="1:34" s="156" customFormat="1" x14ac:dyDescent="0.35">
      <c r="A2222" s="23"/>
      <c r="B2222" s="23"/>
      <c r="C2222" s="23"/>
      <c r="D2222" s="23"/>
      <c r="E2222" s="23"/>
      <c r="F2222" s="23"/>
      <c r="G2222" s="23"/>
      <c r="H2222" s="23"/>
      <c r="I2222" s="23"/>
      <c r="J2222" s="24"/>
      <c r="K2222" s="24"/>
      <c r="L2222" s="79"/>
      <c r="M2222" s="91"/>
      <c r="N2222" s="89"/>
      <c r="O2222" s="89"/>
      <c r="P2222" s="24"/>
      <c r="Q2222" s="24"/>
      <c r="R2222" s="23"/>
      <c r="S2222" s="23"/>
      <c r="T2222" s="24"/>
      <c r="U2222" s="23"/>
      <c r="V2222" s="23"/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46"/>
      <c r="AG2222" s="23"/>
      <c r="AH2222" s="23"/>
    </row>
    <row r="2223" spans="1:34" s="156" customFormat="1" x14ac:dyDescent="0.35">
      <c r="A2223" s="23"/>
      <c r="B2223" s="23"/>
      <c r="C2223" s="23"/>
      <c r="D2223" s="23"/>
      <c r="E2223" s="23"/>
      <c r="F2223" s="23"/>
      <c r="G2223" s="23"/>
      <c r="H2223" s="23"/>
      <c r="I2223" s="23"/>
      <c r="J2223" s="24"/>
      <c r="K2223" s="24"/>
      <c r="L2223" s="79"/>
      <c r="M2223" s="91"/>
      <c r="N2223" s="89"/>
      <c r="O2223" s="89"/>
      <c r="P2223" s="24"/>
      <c r="Q2223" s="24"/>
      <c r="R2223" s="23"/>
      <c r="S2223" s="23"/>
      <c r="T2223" s="24"/>
      <c r="U2223" s="23"/>
      <c r="V2223" s="23"/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46"/>
      <c r="AG2223" s="23"/>
      <c r="AH2223" s="23"/>
    </row>
    <row r="2224" spans="1:34" s="156" customFormat="1" x14ac:dyDescent="0.35">
      <c r="A2224" s="23"/>
      <c r="B2224" s="23"/>
      <c r="C2224" s="23"/>
      <c r="D2224" s="23"/>
      <c r="E2224" s="23"/>
      <c r="F2224" s="23"/>
      <c r="G2224" s="23"/>
      <c r="H2224" s="23"/>
      <c r="I2224" s="23"/>
      <c r="J2224" s="24"/>
      <c r="K2224" s="24"/>
      <c r="L2224" s="79"/>
      <c r="M2224" s="91"/>
      <c r="N2224" s="89"/>
      <c r="O2224" s="89"/>
      <c r="P2224" s="24"/>
      <c r="Q2224" s="24"/>
      <c r="R2224" s="23"/>
      <c r="S2224" s="23"/>
      <c r="T2224" s="24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46"/>
      <c r="AG2224" s="23"/>
      <c r="AH2224" s="23"/>
    </row>
    <row r="2225" spans="1:34" s="156" customFormat="1" x14ac:dyDescent="0.35">
      <c r="A2225" s="23"/>
      <c r="B2225" s="23"/>
      <c r="C2225" s="23"/>
      <c r="D2225" s="23"/>
      <c r="E2225" s="23"/>
      <c r="F2225" s="23"/>
      <c r="G2225" s="23"/>
      <c r="H2225" s="23"/>
      <c r="I2225" s="23"/>
      <c r="J2225" s="24"/>
      <c r="K2225" s="24"/>
      <c r="L2225" s="79"/>
      <c r="M2225" s="91"/>
      <c r="N2225" s="89"/>
      <c r="O2225" s="89"/>
      <c r="P2225" s="24"/>
      <c r="Q2225" s="24"/>
      <c r="R2225" s="23"/>
      <c r="S2225" s="23"/>
      <c r="T2225" s="24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46"/>
      <c r="AG2225" s="23"/>
      <c r="AH2225" s="23"/>
    </row>
    <row r="2226" spans="1:34" s="156" customFormat="1" x14ac:dyDescent="0.35">
      <c r="A2226" s="23"/>
      <c r="B2226" s="23"/>
      <c r="C2226" s="23"/>
      <c r="D2226" s="23"/>
      <c r="E2226" s="23"/>
      <c r="F2226" s="23"/>
      <c r="G2226" s="23"/>
      <c r="H2226" s="23"/>
      <c r="I2226" s="23"/>
      <c r="J2226" s="24"/>
      <c r="K2226" s="24"/>
      <c r="L2226" s="79"/>
      <c r="M2226" s="91"/>
      <c r="N2226" s="89"/>
      <c r="O2226" s="89"/>
      <c r="P2226" s="24"/>
      <c r="Q2226" s="24"/>
      <c r="R2226" s="23"/>
      <c r="S2226" s="23"/>
      <c r="T2226" s="24"/>
      <c r="U2226" s="23"/>
      <c r="V2226" s="23"/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46"/>
      <c r="AG2226" s="23"/>
      <c r="AH2226" s="23"/>
    </row>
    <row r="2227" spans="1:34" s="156" customFormat="1" x14ac:dyDescent="0.35">
      <c r="A2227" s="23"/>
      <c r="B2227" s="23"/>
      <c r="C2227" s="23"/>
      <c r="D2227" s="23"/>
      <c r="E2227" s="23"/>
      <c r="F2227" s="23"/>
      <c r="G2227" s="23"/>
      <c r="H2227" s="23"/>
      <c r="I2227" s="23"/>
      <c r="J2227" s="24"/>
      <c r="K2227" s="24"/>
      <c r="L2227" s="79"/>
      <c r="M2227" s="91"/>
      <c r="N2227" s="89"/>
      <c r="O2227" s="89"/>
      <c r="P2227" s="24"/>
      <c r="Q2227" s="24"/>
      <c r="R2227" s="23"/>
      <c r="S2227" s="23"/>
      <c r="T2227" s="24"/>
      <c r="U2227" s="23"/>
      <c r="V2227" s="23"/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46"/>
      <c r="AG2227" s="23"/>
      <c r="AH2227" s="23"/>
    </row>
    <row r="2228" spans="1:34" s="156" customFormat="1" x14ac:dyDescent="0.35">
      <c r="A2228" s="23"/>
      <c r="B2228" s="23"/>
      <c r="C2228" s="23"/>
      <c r="D2228" s="23"/>
      <c r="E2228" s="23"/>
      <c r="F2228" s="23"/>
      <c r="G2228" s="23"/>
      <c r="H2228" s="23"/>
      <c r="I2228" s="23"/>
      <c r="J2228" s="24"/>
      <c r="K2228" s="24"/>
      <c r="L2228" s="79"/>
      <c r="M2228" s="91"/>
      <c r="N2228" s="89"/>
      <c r="O2228" s="89"/>
      <c r="P2228" s="24"/>
      <c r="Q2228" s="24"/>
      <c r="R2228" s="23"/>
      <c r="S2228" s="23"/>
      <c r="T2228" s="24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46"/>
      <c r="AG2228" s="23"/>
      <c r="AH2228" s="23"/>
    </row>
    <row r="2229" spans="1:34" s="156" customFormat="1" x14ac:dyDescent="0.35">
      <c r="A2229" s="23"/>
      <c r="B2229" s="23"/>
      <c r="C2229" s="23"/>
      <c r="D2229" s="23"/>
      <c r="E2229" s="23"/>
      <c r="F2229" s="23"/>
      <c r="G2229" s="23"/>
      <c r="H2229" s="23"/>
      <c r="I2229" s="23"/>
      <c r="J2229" s="24"/>
      <c r="K2229" s="24"/>
      <c r="L2229" s="79"/>
      <c r="M2229" s="91"/>
      <c r="N2229" s="89"/>
      <c r="O2229" s="89"/>
      <c r="P2229" s="24"/>
      <c r="Q2229" s="24"/>
      <c r="R2229" s="23"/>
      <c r="S2229" s="23"/>
      <c r="T2229" s="24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46"/>
      <c r="AG2229" s="23"/>
      <c r="AH2229" s="23"/>
    </row>
    <row r="2230" spans="1:34" s="156" customFormat="1" x14ac:dyDescent="0.35">
      <c r="A2230" s="23"/>
      <c r="B2230" s="23"/>
      <c r="C2230" s="23"/>
      <c r="D2230" s="23"/>
      <c r="E2230" s="23"/>
      <c r="F2230" s="23"/>
      <c r="G2230" s="23"/>
      <c r="H2230" s="23"/>
      <c r="I2230" s="23"/>
      <c r="J2230" s="24"/>
      <c r="K2230" s="24"/>
      <c r="L2230" s="79"/>
      <c r="M2230" s="91"/>
      <c r="N2230" s="89"/>
      <c r="O2230" s="89"/>
      <c r="P2230" s="24"/>
      <c r="Q2230" s="24"/>
      <c r="R2230" s="23"/>
      <c r="S2230" s="23"/>
      <c r="T2230" s="24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46"/>
      <c r="AG2230" s="23"/>
      <c r="AH2230" s="23"/>
    </row>
    <row r="2231" spans="1:34" s="156" customFormat="1" x14ac:dyDescent="0.35">
      <c r="A2231" s="23"/>
      <c r="B2231" s="23"/>
      <c r="C2231" s="23"/>
      <c r="D2231" s="23"/>
      <c r="E2231" s="23"/>
      <c r="F2231" s="23"/>
      <c r="G2231" s="23"/>
      <c r="H2231" s="23"/>
      <c r="I2231" s="23"/>
      <c r="J2231" s="24"/>
      <c r="K2231" s="24"/>
      <c r="L2231" s="79"/>
      <c r="M2231" s="91"/>
      <c r="N2231" s="89"/>
      <c r="O2231" s="89"/>
      <c r="P2231" s="24"/>
      <c r="Q2231" s="24"/>
      <c r="R2231" s="23"/>
      <c r="S2231" s="23"/>
      <c r="T2231" s="24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46"/>
      <c r="AG2231" s="23"/>
      <c r="AH2231" s="23"/>
    </row>
    <row r="2232" spans="1:34" s="156" customFormat="1" x14ac:dyDescent="0.35">
      <c r="A2232" s="23"/>
      <c r="B2232" s="23"/>
      <c r="C2232" s="23"/>
      <c r="D2232" s="23"/>
      <c r="E2232" s="23"/>
      <c r="F2232" s="23"/>
      <c r="G2232" s="23"/>
      <c r="H2232" s="23"/>
      <c r="I2232" s="23"/>
      <c r="J2232" s="24"/>
      <c r="K2232" s="24"/>
      <c r="L2232" s="79"/>
      <c r="M2232" s="91"/>
      <c r="N2232" s="89"/>
      <c r="O2232" s="89"/>
      <c r="P2232" s="24"/>
      <c r="Q2232" s="24"/>
      <c r="R2232" s="23"/>
      <c r="S2232" s="23"/>
      <c r="T2232" s="24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46"/>
      <c r="AG2232" s="23"/>
      <c r="AH2232" s="23"/>
    </row>
    <row r="2233" spans="1:34" s="156" customFormat="1" x14ac:dyDescent="0.35">
      <c r="A2233" s="23"/>
      <c r="B2233" s="23"/>
      <c r="C2233" s="23"/>
      <c r="D2233" s="23"/>
      <c r="E2233" s="23"/>
      <c r="F2233" s="23"/>
      <c r="G2233" s="23"/>
      <c r="H2233" s="23"/>
      <c r="I2233" s="23"/>
      <c r="J2233" s="24"/>
      <c r="K2233" s="24"/>
      <c r="L2233" s="79"/>
      <c r="M2233" s="91"/>
      <c r="N2233" s="89"/>
      <c r="O2233" s="89"/>
      <c r="P2233" s="24"/>
      <c r="Q2233" s="24"/>
      <c r="R2233" s="23"/>
      <c r="S2233" s="23"/>
      <c r="T2233" s="24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46"/>
      <c r="AG2233" s="23"/>
      <c r="AH2233" s="23"/>
    </row>
    <row r="2234" spans="1:34" s="156" customFormat="1" x14ac:dyDescent="0.35">
      <c r="A2234" s="23"/>
      <c r="B2234" s="23"/>
      <c r="C2234" s="23"/>
      <c r="D2234" s="23"/>
      <c r="E2234" s="23"/>
      <c r="F2234" s="23"/>
      <c r="G2234" s="23"/>
      <c r="H2234" s="23"/>
      <c r="I2234" s="23"/>
      <c r="J2234" s="24"/>
      <c r="K2234" s="24"/>
      <c r="L2234" s="79"/>
      <c r="M2234" s="91"/>
      <c r="N2234" s="89"/>
      <c r="O2234" s="89"/>
      <c r="P2234" s="24"/>
      <c r="Q2234" s="24"/>
      <c r="R2234" s="23"/>
      <c r="S2234" s="23"/>
      <c r="T2234" s="24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46"/>
      <c r="AG2234" s="23"/>
      <c r="AH2234" s="23"/>
    </row>
    <row r="2235" spans="1:34" s="156" customFormat="1" x14ac:dyDescent="0.35">
      <c r="A2235" s="23"/>
      <c r="B2235" s="23"/>
      <c r="C2235" s="23"/>
      <c r="D2235" s="23"/>
      <c r="E2235" s="23"/>
      <c r="F2235" s="23"/>
      <c r="G2235" s="23"/>
      <c r="H2235" s="23"/>
      <c r="I2235" s="23"/>
      <c r="J2235" s="24"/>
      <c r="K2235" s="24"/>
      <c r="L2235" s="79"/>
      <c r="M2235" s="91"/>
      <c r="N2235" s="89"/>
      <c r="O2235" s="89"/>
      <c r="P2235" s="24"/>
      <c r="Q2235" s="24"/>
      <c r="R2235" s="23"/>
      <c r="S2235" s="23"/>
      <c r="T2235" s="24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46"/>
      <c r="AG2235" s="23"/>
      <c r="AH2235" s="23"/>
    </row>
    <row r="2236" spans="1:34" s="156" customFormat="1" x14ac:dyDescent="0.35">
      <c r="A2236" s="23"/>
      <c r="B2236" s="23"/>
      <c r="C2236" s="23"/>
      <c r="D2236" s="23"/>
      <c r="E2236" s="23"/>
      <c r="F2236" s="23"/>
      <c r="G2236" s="23"/>
      <c r="H2236" s="23"/>
      <c r="I2236" s="23"/>
      <c r="J2236" s="24"/>
      <c r="K2236" s="24"/>
      <c r="L2236" s="79"/>
      <c r="M2236" s="91"/>
      <c r="N2236" s="89"/>
      <c r="O2236" s="89"/>
      <c r="P2236" s="24"/>
      <c r="Q2236" s="24"/>
      <c r="R2236" s="23"/>
      <c r="S2236" s="23"/>
      <c r="T2236" s="24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46"/>
      <c r="AG2236" s="23"/>
      <c r="AH2236" s="23"/>
    </row>
    <row r="2237" spans="1:34" s="156" customFormat="1" x14ac:dyDescent="0.35">
      <c r="A2237" s="23"/>
      <c r="B2237" s="23"/>
      <c r="C2237" s="23"/>
      <c r="D2237" s="23"/>
      <c r="E2237" s="23"/>
      <c r="F2237" s="23"/>
      <c r="G2237" s="23"/>
      <c r="H2237" s="23"/>
      <c r="I2237" s="23"/>
      <c r="J2237" s="24"/>
      <c r="K2237" s="24"/>
      <c r="L2237" s="79"/>
      <c r="M2237" s="91"/>
      <c r="N2237" s="89"/>
      <c r="O2237" s="89"/>
      <c r="P2237" s="24"/>
      <c r="Q2237" s="24"/>
      <c r="R2237" s="23"/>
      <c r="S2237" s="23"/>
      <c r="T2237" s="24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46"/>
      <c r="AG2237" s="23"/>
      <c r="AH2237" s="23"/>
    </row>
    <row r="2238" spans="1:34" s="156" customFormat="1" x14ac:dyDescent="0.35">
      <c r="A2238" s="23"/>
      <c r="B2238" s="23"/>
      <c r="C2238" s="23"/>
      <c r="D2238" s="23"/>
      <c r="E2238" s="23"/>
      <c r="F2238" s="23"/>
      <c r="G2238" s="23"/>
      <c r="H2238" s="23"/>
      <c r="I2238" s="23"/>
      <c r="J2238" s="24"/>
      <c r="K2238" s="24"/>
      <c r="L2238" s="79"/>
      <c r="M2238" s="91"/>
      <c r="N2238" s="89"/>
      <c r="O2238" s="89"/>
      <c r="P2238" s="24"/>
      <c r="Q2238" s="24"/>
      <c r="R2238" s="23"/>
      <c r="S2238" s="23"/>
      <c r="T2238" s="24"/>
      <c r="U2238" s="23"/>
      <c r="V2238" s="23"/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46"/>
      <c r="AG2238" s="23"/>
      <c r="AH2238" s="23"/>
    </row>
    <row r="2239" spans="1:34" s="156" customFormat="1" x14ac:dyDescent="0.35">
      <c r="A2239" s="23"/>
      <c r="B2239" s="23"/>
      <c r="C2239" s="23"/>
      <c r="D2239" s="23"/>
      <c r="E2239" s="23"/>
      <c r="F2239" s="23"/>
      <c r="G2239" s="23"/>
      <c r="H2239" s="23"/>
      <c r="I2239" s="23"/>
      <c r="J2239" s="24"/>
      <c r="K2239" s="24"/>
      <c r="L2239" s="79"/>
      <c r="M2239" s="91"/>
      <c r="N2239" s="89"/>
      <c r="O2239" s="89"/>
      <c r="P2239" s="24"/>
      <c r="Q2239" s="24"/>
      <c r="R2239" s="23"/>
      <c r="S2239" s="23"/>
      <c r="T2239" s="24"/>
      <c r="U2239" s="23"/>
      <c r="V2239" s="23"/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46"/>
      <c r="AG2239" s="23"/>
      <c r="AH2239" s="23"/>
    </row>
    <row r="2240" spans="1:34" s="156" customFormat="1" x14ac:dyDescent="0.35">
      <c r="A2240" s="23"/>
      <c r="B2240" s="23"/>
      <c r="C2240" s="23"/>
      <c r="D2240" s="23"/>
      <c r="E2240" s="23"/>
      <c r="F2240" s="23"/>
      <c r="G2240" s="23"/>
      <c r="H2240" s="23"/>
      <c r="I2240" s="23"/>
      <c r="J2240" s="24"/>
      <c r="K2240" s="24"/>
      <c r="L2240" s="79"/>
      <c r="M2240" s="91"/>
      <c r="N2240" s="89"/>
      <c r="O2240" s="89"/>
      <c r="P2240" s="24"/>
      <c r="Q2240" s="24"/>
      <c r="R2240" s="23"/>
      <c r="S2240" s="23"/>
      <c r="T2240" s="24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46"/>
      <c r="AG2240" s="23"/>
      <c r="AH2240" s="23"/>
    </row>
    <row r="2241" spans="1:34" s="156" customFormat="1" x14ac:dyDescent="0.35">
      <c r="A2241" s="23"/>
      <c r="B2241" s="23"/>
      <c r="C2241" s="23"/>
      <c r="D2241" s="23"/>
      <c r="E2241" s="23"/>
      <c r="F2241" s="23"/>
      <c r="G2241" s="23"/>
      <c r="H2241" s="23"/>
      <c r="I2241" s="23"/>
      <c r="J2241" s="24"/>
      <c r="K2241" s="24"/>
      <c r="L2241" s="79"/>
      <c r="M2241" s="91"/>
      <c r="N2241" s="89"/>
      <c r="O2241" s="89"/>
      <c r="P2241" s="24"/>
      <c r="Q2241" s="24"/>
      <c r="R2241" s="23"/>
      <c r="S2241" s="23"/>
      <c r="T2241" s="24"/>
      <c r="U2241" s="23"/>
      <c r="V2241" s="23"/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46"/>
      <c r="AG2241" s="23"/>
      <c r="AH2241" s="23"/>
    </row>
    <row r="2242" spans="1:34" s="156" customFormat="1" x14ac:dyDescent="0.35">
      <c r="A2242" s="23"/>
      <c r="B2242" s="23"/>
      <c r="C2242" s="23"/>
      <c r="D2242" s="23"/>
      <c r="E2242" s="23"/>
      <c r="F2242" s="23"/>
      <c r="G2242" s="23"/>
      <c r="H2242" s="23"/>
      <c r="I2242" s="23"/>
      <c r="J2242" s="24"/>
      <c r="K2242" s="24"/>
      <c r="L2242" s="79"/>
      <c r="M2242" s="91"/>
      <c r="N2242" s="89"/>
      <c r="O2242" s="89"/>
      <c r="P2242" s="24"/>
      <c r="Q2242" s="24"/>
      <c r="R2242" s="23"/>
      <c r="S2242" s="23"/>
      <c r="T2242" s="24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46"/>
      <c r="AG2242" s="23"/>
      <c r="AH2242" s="23"/>
    </row>
    <row r="2243" spans="1:34" s="156" customFormat="1" x14ac:dyDescent="0.35">
      <c r="A2243" s="23"/>
      <c r="B2243" s="23"/>
      <c r="C2243" s="23"/>
      <c r="D2243" s="23"/>
      <c r="E2243" s="23"/>
      <c r="F2243" s="23"/>
      <c r="G2243" s="23"/>
      <c r="H2243" s="23"/>
      <c r="I2243" s="23"/>
      <c r="J2243" s="24"/>
      <c r="K2243" s="24"/>
      <c r="L2243" s="79"/>
      <c r="M2243" s="91"/>
      <c r="N2243" s="89"/>
      <c r="O2243" s="89"/>
      <c r="P2243" s="24"/>
      <c r="Q2243" s="24"/>
      <c r="R2243" s="23"/>
      <c r="S2243" s="23"/>
      <c r="T2243" s="24"/>
      <c r="U2243" s="23"/>
      <c r="V2243" s="23"/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46"/>
      <c r="AG2243" s="23"/>
      <c r="AH2243" s="23"/>
    </row>
    <row r="2244" spans="1:34" s="156" customFormat="1" x14ac:dyDescent="0.35">
      <c r="A2244" s="23"/>
      <c r="B2244" s="23"/>
      <c r="C2244" s="23"/>
      <c r="D2244" s="23"/>
      <c r="E2244" s="23"/>
      <c r="F2244" s="23"/>
      <c r="G2244" s="23"/>
      <c r="H2244" s="23"/>
      <c r="I2244" s="23"/>
      <c r="J2244" s="24"/>
      <c r="K2244" s="24"/>
      <c r="L2244" s="79"/>
      <c r="M2244" s="91"/>
      <c r="N2244" s="89"/>
      <c r="O2244" s="89"/>
      <c r="P2244" s="24"/>
      <c r="Q2244" s="24"/>
      <c r="R2244" s="23"/>
      <c r="S2244" s="23"/>
      <c r="T2244" s="24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46"/>
      <c r="AG2244" s="23"/>
      <c r="AH2244" s="23"/>
    </row>
    <row r="2245" spans="1:34" s="156" customFormat="1" x14ac:dyDescent="0.35">
      <c r="A2245" s="23"/>
      <c r="B2245" s="23"/>
      <c r="C2245" s="23"/>
      <c r="D2245" s="23"/>
      <c r="E2245" s="23"/>
      <c r="F2245" s="23"/>
      <c r="G2245" s="23"/>
      <c r="H2245" s="23"/>
      <c r="I2245" s="23"/>
      <c r="J2245" s="24"/>
      <c r="K2245" s="24"/>
      <c r="L2245" s="79"/>
      <c r="M2245" s="91"/>
      <c r="N2245" s="89"/>
      <c r="O2245" s="89"/>
      <c r="P2245" s="24"/>
      <c r="Q2245" s="24"/>
      <c r="R2245" s="23"/>
      <c r="S2245" s="23"/>
      <c r="T2245" s="24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46"/>
      <c r="AG2245" s="23"/>
      <c r="AH2245" s="23"/>
    </row>
    <row r="2246" spans="1:34" s="156" customFormat="1" x14ac:dyDescent="0.35">
      <c r="A2246" s="23"/>
      <c r="B2246" s="23"/>
      <c r="C2246" s="23"/>
      <c r="D2246" s="23"/>
      <c r="E2246" s="23"/>
      <c r="F2246" s="23"/>
      <c r="G2246" s="23"/>
      <c r="H2246" s="23"/>
      <c r="I2246" s="23"/>
      <c r="J2246" s="24"/>
      <c r="K2246" s="24"/>
      <c r="L2246" s="79"/>
      <c r="M2246" s="91"/>
      <c r="N2246" s="89"/>
      <c r="O2246" s="89"/>
      <c r="P2246" s="24"/>
      <c r="Q2246" s="24"/>
      <c r="R2246" s="23"/>
      <c r="S2246" s="23"/>
      <c r="T2246" s="24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46"/>
      <c r="AG2246" s="23"/>
      <c r="AH2246" s="23"/>
    </row>
    <row r="2247" spans="1:34" s="156" customFormat="1" x14ac:dyDescent="0.35">
      <c r="A2247" s="23"/>
      <c r="B2247" s="23"/>
      <c r="C2247" s="23"/>
      <c r="D2247" s="23"/>
      <c r="E2247" s="23"/>
      <c r="F2247" s="23"/>
      <c r="G2247" s="23"/>
      <c r="H2247" s="23"/>
      <c r="I2247" s="23"/>
      <c r="J2247" s="24"/>
      <c r="K2247" s="24"/>
      <c r="L2247" s="79"/>
      <c r="M2247" s="91"/>
      <c r="N2247" s="89"/>
      <c r="O2247" s="89"/>
      <c r="P2247" s="24"/>
      <c r="Q2247" s="24"/>
      <c r="R2247" s="23"/>
      <c r="S2247" s="23"/>
      <c r="T2247" s="24"/>
      <c r="U2247" s="23"/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46"/>
      <c r="AG2247" s="23"/>
      <c r="AH2247" s="23"/>
    </row>
    <row r="2248" spans="1:34" s="156" customFormat="1" x14ac:dyDescent="0.35">
      <c r="A2248" s="23"/>
      <c r="B2248" s="23"/>
      <c r="C2248" s="23"/>
      <c r="D2248" s="23"/>
      <c r="E2248" s="23"/>
      <c r="F2248" s="23"/>
      <c r="G2248" s="23"/>
      <c r="H2248" s="23"/>
      <c r="I2248" s="23"/>
      <c r="J2248" s="24"/>
      <c r="K2248" s="24"/>
      <c r="L2248" s="79"/>
      <c r="M2248" s="91"/>
      <c r="N2248" s="89"/>
      <c r="O2248" s="89"/>
      <c r="P2248" s="24"/>
      <c r="Q2248" s="24"/>
      <c r="R2248" s="23"/>
      <c r="S2248" s="23"/>
      <c r="T2248" s="24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46"/>
      <c r="AG2248" s="23"/>
      <c r="AH2248" s="23"/>
    </row>
    <row r="2249" spans="1:34" s="156" customFormat="1" x14ac:dyDescent="0.35">
      <c r="A2249" s="23"/>
      <c r="B2249" s="23"/>
      <c r="C2249" s="23"/>
      <c r="D2249" s="23"/>
      <c r="E2249" s="23"/>
      <c r="F2249" s="23"/>
      <c r="G2249" s="23"/>
      <c r="H2249" s="23"/>
      <c r="I2249" s="23"/>
      <c r="J2249" s="24"/>
      <c r="K2249" s="24"/>
      <c r="L2249" s="79"/>
      <c r="M2249" s="91"/>
      <c r="N2249" s="89"/>
      <c r="O2249" s="89"/>
      <c r="P2249" s="24"/>
      <c r="Q2249" s="24"/>
      <c r="R2249" s="23"/>
      <c r="S2249" s="23"/>
      <c r="T2249" s="24"/>
      <c r="U2249" s="23"/>
      <c r="V2249" s="23"/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46"/>
      <c r="AG2249" s="23"/>
      <c r="AH2249" s="23"/>
    </row>
    <row r="2250" spans="1:34" s="156" customFormat="1" x14ac:dyDescent="0.35">
      <c r="A2250" s="23"/>
      <c r="B2250" s="23"/>
      <c r="C2250" s="23"/>
      <c r="D2250" s="23"/>
      <c r="E2250" s="23"/>
      <c r="F2250" s="23"/>
      <c r="G2250" s="23"/>
      <c r="H2250" s="23"/>
      <c r="I2250" s="23"/>
      <c r="J2250" s="24"/>
      <c r="K2250" s="24"/>
      <c r="L2250" s="79"/>
      <c r="M2250" s="91"/>
      <c r="N2250" s="89"/>
      <c r="O2250" s="89"/>
      <c r="P2250" s="24"/>
      <c r="Q2250" s="24"/>
      <c r="R2250" s="23"/>
      <c r="S2250" s="23"/>
      <c r="T2250" s="24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46"/>
      <c r="AG2250" s="23"/>
      <c r="AH2250" s="23"/>
    </row>
    <row r="2251" spans="1:34" s="156" customFormat="1" x14ac:dyDescent="0.35">
      <c r="A2251" s="23"/>
      <c r="B2251" s="23"/>
      <c r="C2251" s="23"/>
      <c r="D2251" s="23"/>
      <c r="E2251" s="23"/>
      <c r="F2251" s="23"/>
      <c r="G2251" s="23"/>
      <c r="H2251" s="23"/>
      <c r="I2251" s="23"/>
      <c r="J2251" s="24"/>
      <c r="K2251" s="24"/>
      <c r="L2251" s="79"/>
      <c r="M2251" s="91"/>
      <c r="N2251" s="89"/>
      <c r="O2251" s="89"/>
      <c r="P2251" s="24"/>
      <c r="Q2251" s="24"/>
      <c r="R2251" s="23"/>
      <c r="S2251" s="23"/>
      <c r="T2251" s="24"/>
      <c r="U2251" s="23"/>
      <c r="V2251" s="23"/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46"/>
      <c r="AG2251" s="23"/>
      <c r="AH2251" s="23"/>
    </row>
    <row r="2252" spans="1:34" s="156" customFormat="1" x14ac:dyDescent="0.35">
      <c r="A2252" s="23"/>
      <c r="B2252" s="23"/>
      <c r="C2252" s="23"/>
      <c r="D2252" s="23"/>
      <c r="E2252" s="23"/>
      <c r="F2252" s="23"/>
      <c r="G2252" s="23"/>
      <c r="H2252" s="23"/>
      <c r="I2252" s="23"/>
      <c r="J2252" s="24"/>
      <c r="K2252" s="24"/>
      <c r="L2252" s="79"/>
      <c r="M2252" s="91"/>
      <c r="N2252" s="89"/>
      <c r="O2252" s="89"/>
      <c r="P2252" s="24"/>
      <c r="Q2252" s="24"/>
      <c r="R2252" s="23"/>
      <c r="S2252" s="23"/>
      <c r="T2252" s="24"/>
      <c r="U2252" s="23"/>
      <c r="V2252" s="23"/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46"/>
      <c r="AG2252" s="23"/>
      <c r="AH2252" s="23"/>
    </row>
    <row r="2253" spans="1:34" s="156" customFormat="1" x14ac:dyDescent="0.35">
      <c r="A2253" s="23"/>
      <c r="B2253" s="23"/>
      <c r="C2253" s="23"/>
      <c r="D2253" s="23"/>
      <c r="E2253" s="23"/>
      <c r="F2253" s="23"/>
      <c r="G2253" s="23"/>
      <c r="H2253" s="23"/>
      <c r="I2253" s="23"/>
      <c r="J2253" s="24"/>
      <c r="K2253" s="24"/>
      <c r="L2253" s="79"/>
      <c r="M2253" s="91"/>
      <c r="N2253" s="89"/>
      <c r="O2253" s="89"/>
      <c r="P2253" s="24"/>
      <c r="Q2253" s="24"/>
      <c r="R2253" s="23"/>
      <c r="S2253" s="23"/>
      <c r="T2253" s="24"/>
      <c r="U2253" s="23"/>
      <c r="V2253" s="23"/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46"/>
      <c r="AG2253" s="23"/>
      <c r="AH2253" s="23"/>
    </row>
    <row r="2254" spans="1:34" s="156" customFormat="1" x14ac:dyDescent="0.35">
      <c r="A2254" s="23"/>
      <c r="B2254" s="23"/>
      <c r="C2254" s="23"/>
      <c r="D2254" s="23"/>
      <c r="E2254" s="23"/>
      <c r="F2254" s="23"/>
      <c r="G2254" s="23"/>
      <c r="H2254" s="23"/>
      <c r="I2254" s="23"/>
      <c r="J2254" s="24"/>
      <c r="K2254" s="24"/>
      <c r="L2254" s="79"/>
      <c r="M2254" s="91"/>
      <c r="N2254" s="89"/>
      <c r="O2254" s="89"/>
      <c r="P2254" s="24"/>
      <c r="Q2254" s="24"/>
      <c r="R2254" s="23"/>
      <c r="S2254" s="23"/>
      <c r="T2254" s="24"/>
      <c r="U2254" s="23"/>
      <c r="V2254" s="23"/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46"/>
      <c r="AG2254" s="23"/>
      <c r="AH2254" s="23"/>
    </row>
    <row r="2255" spans="1:34" s="156" customFormat="1" x14ac:dyDescent="0.35">
      <c r="A2255" s="23"/>
      <c r="B2255" s="23"/>
      <c r="C2255" s="23"/>
      <c r="D2255" s="23"/>
      <c r="E2255" s="23"/>
      <c r="F2255" s="23"/>
      <c r="G2255" s="23"/>
      <c r="H2255" s="23"/>
      <c r="I2255" s="23"/>
      <c r="J2255" s="24"/>
      <c r="K2255" s="24"/>
      <c r="L2255" s="79"/>
      <c r="M2255" s="91"/>
      <c r="N2255" s="89"/>
      <c r="O2255" s="89"/>
      <c r="P2255" s="24"/>
      <c r="Q2255" s="24"/>
      <c r="R2255" s="23"/>
      <c r="S2255" s="23"/>
      <c r="T2255" s="24"/>
      <c r="U2255" s="23"/>
      <c r="V2255" s="23"/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46"/>
      <c r="AG2255" s="23"/>
      <c r="AH2255" s="23"/>
    </row>
    <row r="2256" spans="1:34" s="156" customFormat="1" x14ac:dyDescent="0.35">
      <c r="A2256" s="23"/>
      <c r="B2256" s="23"/>
      <c r="C2256" s="23"/>
      <c r="D2256" s="23"/>
      <c r="E2256" s="23"/>
      <c r="F2256" s="23"/>
      <c r="G2256" s="23"/>
      <c r="H2256" s="23"/>
      <c r="I2256" s="23"/>
      <c r="J2256" s="24"/>
      <c r="K2256" s="24"/>
      <c r="L2256" s="79"/>
      <c r="M2256" s="91"/>
      <c r="N2256" s="89"/>
      <c r="O2256" s="89"/>
      <c r="P2256" s="24"/>
      <c r="Q2256" s="24"/>
      <c r="R2256" s="23"/>
      <c r="S2256" s="23"/>
      <c r="T2256" s="24"/>
      <c r="U2256" s="23"/>
      <c r="V2256" s="23"/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46"/>
      <c r="AG2256" s="23"/>
      <c r="AH2256" s="23"/>
    </row>
    <row r="2257" spans="1:34" s="156" customFormat="1" x14ac:dyDescent="0.35">
      <c r="A2257" s="23"/>
      <c r="B2257" s="23"/>
      <c r="C2257" s="23"/>
      <c r="D2257" s="23"/>
      <c r="E2257" s="23"/>
      <c r="F2257" s="23"/>
      <c r="G2257" s="23"/>
      <c r="H2257" s="23"/>
      <c r="I2257" s="23"/>
      <c r="J2257" s="24"/>
      <c r="K2257" s="24"/>
      <c r="L2257" s="79"/>
      <c r="M2257" s="91"/>
      <c r="N2257" s="89"/>
      <c r="O2257" s="89"/>
      <c r="P2257" s="24"/>
      <c r="Q2257" s="24"/>
      <c r="R2257" s="23"/>
      <c r="S2257" s="23"/>
      <c r="T2257" s="24"/>
      <c r="U2257" s="23"/>
      <c r="V2257" s="23"/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46"/>
      <c r="AG2257" s="23"/>
      <c r="AH2257" s="23"/>
    </row>
    <row r="2258" spans="1:34" s="156" customFormat="1" x14ac:dyDescent="0.35">
      <c r="A2258" s="23"/>
      <c r="B2258" s="23"/>
      <c r="C2258" s="23"/>
      <c r="D2258" s="23"/>
      <c r="E2258" s="23"/>
      <c r="F2258" s="23"/>
      <c r="G2258" s="23"/>
      <c r="H2258" s="23"/>
      <c r="I2258" s="23"/>
      <c r="J2258" s="24"/>
      <c r="K2258" s="24"/>
      <c r="L2258" s="79"/>
      <c r="M2258" s="91"/>
      <c r="N2258" s="89"/>
      <c r="O2258" s="89"/>
      <c r="P2258" s="24"/>
      <c r="Q2258" s="24"/>
      <c r="R2258" s="23"/>
      <c r="S2258" s="23"/>
      <c r="T2258" s="24"/>
      <c r="U2258" s="23"/>
      <c r="V2258" s="23"/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46"/>
      <c r="AG2258" s="23"/>
      <c r="AH2258" s="23"/>
    </row>
    <row r="2259" spans="1:34" s="156" customFormat="1" x14ac:dyDescent="0.35">
      <c r="A2259" s="23"/>
      <c r="B2259" s="23"/>
      <c r="C2259" s="23"/>
      <c r="D2259" s="23"/>
      <c r="E2259" s="23"/>
      <c r="F2259" s="23"/>
      <c r="G2259" s="23"/>
      <c r="H2259" s="23"/>
      <c r="I2259" s="23"/>
      <c r="J2259" s="24"/>
      <c r="K2259" s="24"/>
      <c r="L2259" s="79"/>
      <c r="M2259" s="91"/>
      <c r="N2259" s="89"/>
      <c r="O2259" s="89"/>
      <c r="P2259" s="24"/>
      <c r="Q2259" s="24"/>
      <c r="R2259" s="23"/>
      <c r="S2259" s="23"/>
      <c r="T2259" s="24"/>
      <c r="U2259" s="23"/>
      <c r="V2259" s="23"/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46"/>
      <c r="AG2259" s="23"/>
      <c r="AH2259" s="23"/>
    </row>
    <row r="2260" spans="1:34" s="156" customFormat="1" x14ac:dyDescent="0.35">
      <c r="A2260" s="23"/>
      <c r="B2260" s="23"/>
      <c r="C2260" s="23"/>
      <c r="D2260" s="23"/>
      <c r="E2260" s="23"/>
      <c r="F2260" s="23"/>
      <c r="G2260" s="23"/>
      <c r="H2260" s="23"/>
      <c r="I2260" s="23"/>
      <c r="J2260" s="24"/>
      <c r="K2260" s="24"/>
      <c r="L2260" s="79"/>
      <c r="M2260" s="91"/>
      <c r="N2260" s="89"/>
      <c r="O2260" s="89"/>
      <c r="P2260" s="24"/>
      <c r="Q2260" s="24"/>
      <c r="R2260" s="23"/>
      <c r="S2260" s="23"/>
      <c r="T2260" s="24"/>
      <c r="U2260" s="23"/>
      <c r="V2260" s="23"/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46"/>
      <c r="AG2260" s="23"/>
      <c r="AH2260" s="23"/>
    </row>
    <row r="2261" spans="1:34" s="156" customFormat="1" x14ac:dyDescent="0.35">
      <c r="A2261" s="23"/>
      <c r="B2261" s="23"/>
      <c r="C2261" s="23"/>
      <c r="D2261" s="23"/>
      <c r="E2261" s="23"/>
      <c r="F2261" s="23"/>
      <c r="G2261" s="23"/>
      <c r="H2261" s="23"/>
      <c r="I2261" s="23"/>
      <c r="J2261" s="24"/>
      <c r="K2261" s="24"/>
      <c r="L2261" s="79"/>
      <c r="M2261" s="91"/>
      <c r="N2261" s="89"/>
      <c r="O2261" s="89"/>
      <c r="P2261" s="24"/>
      <c r="Q2261" s="24"/>
      <c r="R2261" s="23"/>
      <c r="S2261" s="23"/>
      <c r="T2261" s="24"/>
      <c r="U2261" s="23"/>
      <c r="V2261" s="23"/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46"/>
      <c r="AG2261" s="23"/>
      <c r="AH2261" s="23"/>
    </row>
    <row r="2262" spans="1:34" s="156" customFormat="1" x14ac:dyDescent="0.35">
      <c r="A2262" s="23"/>
      <c r="B2262" s="23"/>
      <c r="C2262" s="23"/>
      <c r="D2262" s="23"/>
      <c r="E2262" s="23"/>
      <c r="F2262" s="23"/>
      <c r="G2262" s="23"/>
      <c r="H2262" s="23"/>
      <c r="I2262" s="23"/>
      <c r="J2262" s="24"/>
      <c r="K2262" s="24"/>
      <c r="L2262" s="79"/>
      <c r="M2262" s="91"/>
      <c r="N2262" s="89"/>
      <c r="O2262" s="89"/>
      <c r="P2262" s="24"/>
      <c r="Q2262" s="24"/>
      <c r="R2262" s="23"/>
      <c r="S2262" s="23"/>
      <c r="T2262" s="24"/>
      <c r="U2262" s="23"/>
      <c r="V2262" s="23"/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46"/>
      <c r="AG2262" s="23"/>
      <c r="AH2262" s="23"/>
    </row>
    <row r="2263" spans="1:34" s="156" customFormat="1" x14ac:dyDescent="0.35">
      <c r="A2263" s="23"/>
      <c r="B2263" s="23"/>
      <c r="C2263" s="23"/>
      <c r="D2263" s="23"/>
      <c r="E2263" s="23"/>
      <c r="F2263" s="23"/>
      <c r="G2263" s="23"/>
      <c r="H2263" s="23"/>
      <c r="I2263" s="23"/>
      <c r="J2263" s="24"/>
      <c r="K2263" s="24"/>
      <c r="L2263" s="79"/>
      <c r="M2263" s="91"/>
      <c r="N2263" s="89"/>
      <c r="O2263" s="89"/>
      <c r="P2263" s="24"/>
      <c r="Q2263" s="24"/>
      <c r="R2263" s="23"/>
      <c r="S2263" s="23"/>
      <c r="T2263" s="24"/>
      <c r="U2263" s="23"/>
      <c r="V2263" s="23"/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46"/>
      <c r="AG2263" s="23"/>
      <c r="AH2263" s="23"/>
    </row>
    <row r="2264" spans="1:34" s="156" customFormat="1" x14ac:dyDescent="0.35">
      <c r="A2264" s="23"/>
      <c r="B2264" s="23"/>
      <c r="C2264" s="23"/>
      <c r="D2264" s="23"/>
      <c r="E2264" s="23"/>
      <c r="F2264" s="23"/>
      <c r="G2264" s="23"/>
      <c r="H2264" s="23"/>
      <c r="I2264" s="23"/>
      <c r="J2264" s="24"/>
      <c r="K2264" s="24"/>
      <c r="L2264" s="79"/>
      <c r="M2264" s="91"/>
      <c r="N2264" s="89"/>
      <c r="O2264" s="89"/>
      <c r="P2264" s="24"/>
      <c r="Q2264" s="24"/>
      <c r="R2264" s="23"/>
      <c r="S2264" s="23"/>
      <c r="T2264" s="24"/>
      <c r="U2264" s="23"/>
      <c r="V2264" s="23"/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46"/>
      <c r="AG2264" s="23"/>
      <c r="AH2264" s="23"/>
    </row>
    <row r="2265" spans="1:34" s="156" customFormat="1" x14ac:dyDescent="0.35">
      <c r="A2265" s="23"/>
      <c r="B2265" s="23"/>
      <c r="C2265" s="23"/>
      <c r="D2265" s="23"/>
      <c r="E2265" s="23"/>
      <c r="F2265" s="23"/>
      <c r="G2265" s="23"/>
      <c r="H2265" s="23"/>
      <c r="I2265" s="23"/>
      <c r="J2265" s="24"/>
      <c r="K2265" s="24"/>
      <c r="L2265" s="79"/>
      <c r="M2265" s="91"/>
      <c r="N2265" s="89"/>
      <c r="O2265" s="89"/>
      <c r="P2265" s="24"/>
      <c r="Q2265" s="24"/>
      <c r="R2265" s="23"/>
      <c r="S2265" s="23"/>
      <c r="T2265" s="24"/>
      <c r="U2265" s="23"/>
      <c r="V2265" s="23"/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46"/>
      <c r="AG2265" s="23"/>
      <c r="AH2265" s="23"/>
    </row>
    <row r="2266" spans="1:34" s="156" customFormat="1" x14ac:dyDescent="0.35">
      <c r="A2266" s="23"/>
      <c r="B2266" s="23"/>
      <c r="C2266" s="23"/>
      <c r="D2266" s="23"/>
      <c r="E2266" s="23"/>
      <c r="F2266" s="23"/>
      <c r="G2266" s="23"/>
      <c r="H2266" s="23"/>
      <c r="I2266" s="23"/>
      <c r="J2266" s="24"/>
      <c r="K2266" s="24"/>
      <c r="L2266" s="79"/>
      <c r="M2266" s="91"/>
      <c r="N2266" s="89"/>
      <c r="O2266" s="89"/>
      <c r="P2266" s="24"/>
      <c r="Q2266" s="24"/>
      <c r="R2266" s="23"/>
      <c r="S2266" s="23"/>
      <c r="T2266" s="24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46"/>
      <c r="AG2266" s="23"/>
      <c r="AH2266" s="23"/>
    </row>
    <row r="2267" spans="1:34" s="156" customFormat="1" x14ac:dyDescent="0.35">
      <c r="A2267" s="23"/>
      <c r="B2267" s="23"/>
      <c r="C2267" s="23"/>
      <c r="D2267" s="23"/>
      <c r="E2267" s="23"/>
      <c r="F2267" s="23"/>
      <c r="G2267" s="23"/>
      <c r="H2267" s="23"/>
      <c r="I2267" s="23"/>
      <c r="J2267" s="24"/>
      <c r="K2267" s="24"/>
      <c r="L2267" s="79"/>
      <c r="M2267" s="91"/>
      <c r="N2267" s="89"/>
      <c r="O2267" s="89"/>
      <c r="P2267" s="24"/>
      <c r="Q2267" s="24"/>
      <c r="R2267" s="23"/>
      <c r="S2267" s="23"/>
      <c r="T2267" s="24"/>
      <c r="U2267" s="23"/>
      <c r="V2267" s="23"/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46"/>
      <c r="AG2267" s="23"/>
      <c r="AH2267" s="23"/>
    </row>
    <row r="2268" spans="1:34" s="156" customFormat="1" x14ac:dyDescent="0.35">
      <c r="A2268" s="23"/>
      <c r="B2268" s="23"/>
      <c r="C2268" s="23"/>
      <c r="D2268" s="23"/>
      <c r="E2268" s="23"/>
      <c r="F2268" s="23"/>
      <c r="G2268" s="23"/>
      <c r="H2268" s="23"/>
      <c r="I2268" s="23"/>
      <c r="J2268" s="24"/>
      <c r="K2268" s="24"/>
      <c r="L2268" s="79"/>
      <c r="M2268" s="91"/>
      <c r="N2268" s="89"/>
      <c r="O2268" s="89"/>
      <c r="P2268" s="24"/>
      <c r="Q2268" s="24"/>
      <c r="R2268" s="23"/>
      <c r="S2268" s="23"/>
      <c r="T2268" s="24"/>
      <c r="U2268" s="23"/>
      <c r="V2268" s="23"/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46"/>
      <c r="AG2268" s="23"/>
      <c r="AH2268" s="23"/>
    </row>
    <row r="2269" spans="1:34" s="156" customFormat="1" x14ac:dyDescent="0.35">
      <c r="A2269" s="23"/>
      <c r="B2269" s="23"/>
      <c r="C2269" s="23"/>
      <c r="D2269" s="23"/>
      <c r="E2269" s="23"/>
      <c r="F2269" s="23"/>
      <c r="G2269" s="23"/>
      <c r="H2269" s="23"/>
      <c r="I2269" s="23"/>
      <c r="J2269" s="24"/>
      <c r="K2269" s="24"/>
      <c r="L2269" s="79"/>
      <c r="M2269" s="91"/>
      <c r="N2269" s="89"/>
      <c r="O2269" s="89"/>
      <c r="P2269" s="24"/>
      <c r="Q2269" s="24"/>
      <c r="R2269" s="23"/>
      <c r="S2269" s="23"/>
      <c r="T2269" s="24"/>
      <c r="U2269" s="23"/>
      <c r="V2269" s="23"/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46"/>
      <c r="AG2269" s="23"/>
      <c r="AH2269" s="23"/>
    </row>
    <row r="2270" spans="1:34" s="156" customFormat="1" x14ac:dyDescent="0.35">
      <c r="A2270" s="23"/>
      <c r="B2270" s="23"/>
      <c r="C2270" s="23"/>
      <c r="D2270" s="23"/>
      <c r="E2270" s="23"/>
      <c r="F2270" s="23"/>
      <c r="G2270" s="23"/>
      <c r="H2270" s="23"/>
      <c r="I2270" s="23"/>
      <c r="J2270" s="24"/>
      <c r="K2270" s="24"/>
      <c r="L2270" s="79"/>
      <c r="M2270" s="91"/>
      <c r="N2270" s="89"/>
      <c r="O2270" s="89"/>
      <c r="P2270" s="24"/>
      <c r="Q2270" s="24"/>
      <c r="R2270" s="23"/>
      <c r="S2270" s="23"/>
      <c r="T2270" s="24"/>
      <c r="U2270" s="23"/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46"/>
      <c r="AG2270" s="23"/>
      <c r="AH2270" s="23"/>
    </row>
    <row r="2271" spans="1:34" s="156" customFormat="1" x14ac:dyDescent="0.35">
      <c r="A2271" s="23"/>
      <c r="B2271" s="23"/>
      <c r="C2271" s="23"/>
      <c r="D2271" s="23"/>
      <c r="E2271" s="23"/>
      <c r="F2271" s="23"/>
      <c r="G2271" s="23"/>
      <c r="H2271" s="23"/>
      <c r="I2271" s="23"/>
      <c r="J2271" s="24"/>
      <c r="K2271" s="24"/>
      <c r="L2271" s="79"/>
      <c r="M2271" s="91"/>
      <c r="N2271" s="89"/>
      <c r="O2271" s="89"/>
      <c r="P2271" s="24"/>
      <c r="Q2271" s="24"/>
      <c r="R2271" s="23"/>
      <c r="S2271" s="23"/>
      <c r="T2271" s="24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46"/>
      <c r="AG2271" s="23"/>
      <c r="AH2271" s="23"/>
    </row>
    <row r="2272" spans="1:34" s="156" customFormat="1" x14ac:dyDescent="0.35">
      <c r="A2272" s="23"/>
      <c r="B2272" s="23"/>
      <c r="C2272" s="23"/>
      <c r="D2272" s="23"/>
      <c r="E2272" s="23"/>
      <c r="F2272" s="23"/>
      <c r="G2272" s="23"/>
      <c r="H2272" s="23"/>
      <c r="I2272" s="23"/>
      <c r="J2272" s="24"/>
      <c r="K2272" s="24"/>
      <c r="L2272" s="79"/>
      <c r="M2272" s="91"/>
      <c r="N2272" s="89"/>
      <c r="O2272" s="89"/>
      <c r="P2272" s="24"/>
      <c r="Q2272" s="24"/>
      <c r="R2272" s="23"/>
      <c r="S2272" s="23"/>
      <c r="T2272" s="24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46"/>
      <c r="AG2272" s="23"/>
      <c r="AH2272" s="23"/>
    </row>
    <row r="2273" spans="1:34" s="156" customFormat="1" x14ac:dyDescent="0.35">
      <c r="A2273" s="23"/>
      <c r="B2273" s="23"/>
      <c r="C2273" s="23"/>
      <c r="D2273" s="23"/>
      <c r="E2273" s="23"/>
      <c r="F2273" s="23"/>
      <c r="G2273" s="23"/>
      <c r="H2273" s="23"/>
      <c r="I2273" s="23"/>
      <c r="J2273" s="24"/>
      <c r="K2273" s="24"/>
      <c r="L2273" s="79"/>
      <c r="M2273" s="91"/>
      <c r="N2273" s="89"/>
      <c r="O2273" s="89"/>
      <c r="P2273" s="24"/>
      <c r="Q2273" s="24"/>
      <c r="R2273" s="23"/>
      <c r="S2273" s="23"/>
      <c r="T2273" s="24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46"/>
      <c r="AG2273" s="23"/>
      <c r="AH2273" s="23"/>
    </row>
    <row r="2274" spans="1:34" s="156" customFormat="1" x14ac:dyDescent="0.35">
      <c r="A2274" s="23"/>
      <c r="B2274" s="23"/>
      <c r="C2274" s="23"/>
      <c r="D2274" s="23"/>
      <c r="E2274" s="23"/>
      <c r="F2274" s="23"/>
      <c r="G2274" s="23"/>
      <c r="H2274" s="23"/>
      <c r="I2274" s="23"/>
      <c r="J2274" s="24"/>
      <c r="K2274" s="24"/>
      <c r="L2274" s="79"/>
      <c r="M2274" s="91"/>
      <c r="N2274" s="89"/>
      <c r="O2274" s="89"/>
      <c r="P2274" s="24"/>
      <c r="Q2274" s="24"/>
      <c r="R2274" s="23"/>
      <c r="S2274" s="23"/>
      <c r="T2274" s="24"/>
      <c r="U2274" s="23"/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46"/>
      <c r="AG2274" s="23"/>
      <c r="AH2274" s="23"/>
    </row>
    <row r="2275" spans="1:34" s="156" customFormat="1" x14ac:dyDescent="0.35">
      <c r="A2275" s="23"/>
      <c r="B2275" s="23"/>
      <c r="C2275" s="23"/>
      <c r="D2275" s="23"/>
      <c r="E2275" s="23"/>
      <c r="F2275" s="23"/>
      <c r="G2275" s="23"/>
      <c r="H2275" s="23"/>
      <c r="I2275" s="23"/>
      <c r="J2275" s="24"/>
      <c r="K2275" s="24"/>
      <c r="L2275" s="79"/>
      <c r="M2275" s="91"/>
      <c r="N2275" s="89"/>
      <c r="O2275" s="89"/>
      <c r="P2275" s="24"/>
      <c r="Q2275" s="24"/>
      <c r="R2275" s="23"/>
      <c r="S2275" s="23"/>
      <c r="T2275" s="24"/>
      <c r="U2275" s="23"/>
      <c r="V2275" s="23"/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46"/>
      <c r="AG2275" s="23"/>
      <c r="AH2275" s="23"/>
    </row>
    <row r="2276" spans="1:34" s="156" customFormat="1" x14ac:dyDescent="0.35">
      <c r="A2276" s="23"/>
      <c r="B2276" s="23"/>
      <c r="C2276" s="23"/>
      <c r="D2276" s="23"/>
      <c r="E2276" s="23"/>
      <c r="F2276" s="23"/>
      <c r="G2276" s="23"/>
      <c r="H2276" s="23"/>
      <c r="I2276" s="23"/>
      <c r="J2276" s="24"/>
      <c r="K2276" s="24"/>
      <c r="L2276" s="79"/>
      <c r="M2276" s="91"/>
      <c r="N2276" s="89"/>
      <c r="O2276" s="89"/>
      <c r="P2276" s="24"/>
      <c r="Q2276" s="24"/>
      <c r="R2276" s="23"/>
      <c r="S2276" s="23"/>
      <c r="T2276" s="24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46"/>
      <c r="AG2276" s="23"/>
      <c r="AH2276" s="23"/>
    </row>
    <row r="2277" spans="1:34" s="156" customFormat="1" x14ac:dyDescent="0.35">
      <c r="A2277" s="23"/>
      <c r="B2277" s="23"/>
      <c r="C2277" s="23"/>
      <c r="D2277" s="23"/>
      <c r="E2277" s="23"/>
      <c r="F2277" s="23"/>
      <c r="G2277" s="23"/>
      <c r="H2277" s="23"/>
      <c r="I2277" s="23"/>
      <c r="J2277" s="24"/>
      <c r="K2277" s="24"/>
      <c r="L2277" s="79"/>
      <c r="M2277" s="91"/>
      <c r="N2277" s="89"/>
      <c r="O2277" s="89"/>
      <c r="P2277" s="24"/>
      <c r="Q2277" s="24"/>
      <c r="R2277" s="23"/>
      <c r="S2277" s="23"/>
      <c r="T2277" s="24"/>
      <c r="U2277" s="23"/>
      <c r="V2277" s="23"/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46"/>
      <c r="AG2277" s="23"/>
      <c r="AH2277" s="23"/>
    </row>
    <row r="2278" spans="1:34" s="156" customFormat="1" x14ac:dyDescent="0.35">
      <c r="A2278" s="23"/>
      <c r="B2278" s="23"/>
      <c r="C2278" s="23"/>
      <c r="D2278" s="23"/>
      <c r="E2278" s="23"/>
      <c r="F2278" s="23"/>
      <c r="G2278" s="23"/>
      <c r="H2278" s="23"/>
      <c r="I2278" s="23"/>
      <c r="J2278" s="24"/>
      <c r="K2278" s="24"/>
      <c r="L2278" s="79"/>
      <c r="M2278" s="91"/>
      <c r="N2278" s="89"/>
      <c r="O2278" s="89"/>
      <c r="P2278" s="24"/>
      <c r="Q2278" s="24"/>
      <c r="R2278" s="23"/>
      <c r="S2278" s="23"/>
      <c r="T2278" s="24"/>
      <c r="U2278" s="23"/>
      <c r="V2278" s="23"/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46"/>
      <c r="AG2278" s="23"/>
      <c r="AH2278" s="23"/>
    </row>
    <row r="2279" spans="1:34" s="156" customFormat="1" x14ac:dyDescent="0.35">
      <c r="A2279" s="23"/>
      <c r="B2279" s="23"/>
      <c r="C2279" s="23"/>
      <c r="D2279" s="23"/>
      <c r="E2279" s="23"/>
      <c r="F2279" s="23"/>
      <c r="G2279" s="23"/>
      <c r="H2279" s="23"/>
      <c r="I2279" s="23"/>
      <c r="J2279" s="24"/>
      <c r="K2279" s="24"/>
      <c r="L2279" s="79"/>
      <c r="M2279" s="91"/>
      <c r="N2279" s="89"/>
      <c r="O2279" s="89"/>
      <c r="P2279" s="24"/>
      <c r="Q2279" s="24"/>
      <c r="R2279" s="23"/>
      <c r="S2279" s="23"/>
      <c r="T2279" s="24"/>
      <c r="U2279" s="23"/>
      <c r="V2279" s="23"/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46"/>
      <c r="AG2279" s="23"/>
      <c r="AH2279" s="23"/>
    </row>
    <row r="2280" spans="1:34" s="156" customFormat="1" x14ac:dyDescent="0.35">
      <c r="A2280" s="23"/>
      <c r="B2280" s="23"/>
      <c r="C2280" s="23"/>
      <c r="D2280" s="23"/>
      <c r="E2280" s="23"/>
      <c r="F2280" s="23"/>
      <c r="G2280" s="23"/>
      <c r="H2280" s="23"/>
      <c r="I2280" s="23"/>
      <c r="J2280" s="24"/>
      <c r="K2280" s="24"/>
      <c r="L2280" s="79"/>
      <c r="M2280" s="91"/>
      <c r="N2280" s="89"/>
      <c r="O2280" s="89"/>
      <c r="P2280" s="24"/>
      <c r="Q2280" s="24"/>
      <c r="R2280" s="23"/>
      <c r="S2280" s="23"/>
      <c r="T2280" s="24"/>
      <c r="U2280" s="23"/>
      <c r="V2280" s="23"/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46"/>
      <c r="AG2280" s="23"/>
      <c r="AH2280" s="23"/>
    </row>
    <row r="2281" spans="1:34" s="156" customFormat="1" x14ac:dyDescent="0.35">
      <c r="A2281" s="23"/>
      <c r="B2281" s="23"/>
      <c r="C2281" s="23"/>
      <c r="D2281" s="23"/>
      <c r="E2281" s="23"/>
      <c r="F2281" s="23"/>
      <c r="G2281" s="23"/>
      <c r="H2281" s="23"/>
      <c r="I2281" s="23"/>
      <c r="J2281" s="24"/>
      <c r="K2281" s="24"/>
      <c r="L2281" s="79"/>
      <c r="M2281" s="91"/>
      <c r="N2281" s="89"/>
      <c r="O2281" s="89"/>
      <c r="P2281" s="24"/>
      <c r="Q2281" s="24"/>
      <c r="R2281" s="23"/>
      <c r="S2281" s="23"/>
      <c r="T2281" s="24"/>
      <c r="U2281" s="23"/>
      <c r="V2281" s="23"/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46"/>
      <c r="AG2281" s="23"/>
      <c r="AH2281" s="23"/>
    </row>
    <row r="2282" spans="1:34" s="156" customFormat="1" x14ac:dyDescent="0.35">
      <c r="A2282" s="23"/>
      <c r="B2282" s="23"/>
      <c r="C2282" s="23"/>
      <c r="D2282" s="23"/>
      <c r="E2282" s="23"/>
      <c r="F2282" s="23"/>
      <c r="G2282" s="23"/>
      <c r="H2282" s="23"/>
      <c r="I2282" s="23"/>
      <c r="J2282" s="24"/>
      <c r="K2282" s="24"/>
      <c r="L2282" s="79"/>
      <c r="M2282" s="91"/>
      <c r="N2282" s="89"/>
      <c r="O2282" s="89"/>
      <c r="P2282" s="24"/>
      <c r="Q2282" s="24"/>
      <c r="R2282" s="23"/>
      <c r="S2282" s="23"/>
      <c r="T2282" s="24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46"/>
      <c r="AG2282" s="23"/>
      <c r="AH2282" s="23"/>
    </row>
    <row r="2283" spans="1:34" s="156" customFormat="1" x14ac:dyDescent="0.35">
      <c r="A2283" s="23"/>
      <c r="B2283" s="23"/>
      <c r="C2283" s="23"/>
      <c r="D2283" s="23"/>
      <c r="E2283" s="23"/>
      <c r="F2283" s="23"/>
      <c r="G2283" s="23"/>
      <c r="H2283" s="23"/>
      <c r="I2283" s="23"/>
      <c r="J2283" s="24"/>
      <c r="K2283" s="24"/>
      <c r="L2283" s="79"/>
      <c r="M2283" s="91"/>
      <c r="N2283" s="89"/>
      <c r="O2283" s="89"/>
      <c r="P2283" s="24"/>
      <c r="Q2283" s="24"/>
      <c r="R2283" s="23"/>
      <c r="S2283" s="23"/>
      <c r="T2283" s="24"/>
      <c r="U2283" s="23"/>
      <c r="V2283" s="23"/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46"/>
      <c r="AG2283" s="23"/>
      <c r="AH2283" s="23"/>
    </row>
    <row r="2284" spans="1:34" s="156" customFormat="1" x14ac:dyDescent="0.35">
      <c r="A2284" s="23"/>
      <c r="B2284" s="23"/>
      <c r="C2284" s="23"/>
      <c r="D2284" s="23"/>
      <c r="E2284" s="23"/>
      <c r="F2284" s="23"/>
      <c r="G2284" s="23"/>
      <c r="H2284" s="23"/>
      <c r="I2284" s="23"/>
      <c r="J2284" s="24"/>
      <c r="K2284" s="24"/>
      <c r="L2284" s="79"/>
      <c r="M2284" s="91"/>
      <c r="N2284" s="89"/>
      <c r="O2284" s="89"/>
      <c r="P2284" s="24"/>
      <c r="Q2284" s="24"/>
      <c r="R2284" s="23"/>
      <c r="S2284" s="23"/>
      <c r="T2284" s="24"/>
      <c r="U2284" s="23"/>
      <c r="V2284" s="23"/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46"/>
      <c r="AG2284" s="23"/>
      <c r="AH2284" s="23"/>
    </row>
    <row r="2285" spans="1:34" s="156" customFormat="1" x14ac:dyDescent="0.35">
      <c r="A2285" s="23"/>
      <c r="B2285" s="23"/>
      <c r="C2285" s="23"/>
      <c r="D2285" s="23"/>
      <c r="E2285" s="23"/>
      <c r="F2285" s="23"/>
      <c r="G2285" s="23"/>
      <c r="H2285" s="23"/>
      <c r="I2285" s="23"/>
      <c r="J2285" s="24"/>
      <c r="K2285" s="24"/>
      <c r="L2285" s="79"/>
      <c r="M2285" s="91"/>
      <c r="N2285" s="89"/>
      <c r="O2285" s="89"/>
      <c r="P2285" s="24"/>
      <c r="Q2285" s="24"/>
      <c r="R2285" s="23"/>
      <c r="S2285" s="23"/>
      <c r="T2285" s="24"/>
      <c r="U2285" s="23"/>
      <c r="V2285" s="23"/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46"/>
      <c r="AG2285" s="23"/>
      <c r="AH2285" s="23"/>
    </row>
    <row r="2286" spans="1:34" s="156" customFormat="1" x14ac:dyDescent="0.35">
      <c r="A2286" s="23"/>
      <c r="B2286" s="23"/>
      <c r="C2286" s="23"/>
      <c r="D2286" s="23"/>
      <c r="E2286" s="23"/>
      <c r="F2286" s="23"/>
      <c r="G2286" s="23"/>
      <c r="H2286" s="23"/>
      <c r="I2286" s="23"/>
      <c r="J2286" s="24"/>
      <c r="K2286" s="24"/>
      <c r="L2286" s="79"/>
      <c r="M2286" s="91"/>
      <c r="N2286" s="89"/>
      <c r="O2286" s="89"/>
      <c r="P2286" s="24"/>
      <c r="Q2286" s="24"/>
      <c r="R2286" s="23"/>
      <c r="S2286" s="23"/>
      <c r="T2286" s="24"/>
      <c r="U2286" s="23"/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46"/>
      <c r="AG2286" s="23"/>
      <c r="AH2286" s="23"/>
    </row>
    <row r="2287" spans="1:34" s="156" customFormat="1" x14ac:dyDescent="0.35">
      <c r="A2287" s="23"/>
      <c r="B2287" s="23"/>
      <c r="C2287" s="23"/>
      <c r="D2287" s="23"/>
      <c r="E2287" s="23"/>
      <c r="F2287" s="23"/>
      <c r="G2287" s="23"/>
      <c r="H2287" s="23"/>
      <c r="I2287" s="23"/>
      <c r="J2287" s="24"/>
      <c r="K2287" s="24"/>
      <c r="L2287" s="79"/>
      <c r="M2287" s="91"/>
      <c r="N2287" s="89"/>
      <c r="O2287" s="89"/>
      <c r="P2287" s="24"/>
      <c r="Q2287" s="24"/>
      <c r="R2287" s="23"/>
      <c r="S2287" s="23"/>
      <c r="T2287" s="24"/>
      <c r="U2287" s="23"/>
      <c r="V2287" s="23"/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46"/>
      <c r="AG2287" s="23"/>
      <c r="AH2287" s="23"/>
    </row>
    <row r="2288" spans="1:34" s="156" customFormat="1" x14ac:dyDescent="0.35">
      <c r="A2288" s="23"/>
      <c r="B2288" s="23"/>
      <c r="C2288" s="23"/>
      <c r="D2288" s="23"/>
      <c r="E2288" s="23"/>
      <c r="F2288" s="23"/>
      <c r="G2288" s="23"/>
      <c r="H2288" s="23"/>
      <c r="I2288" s="23"/>
      <c r="J2288" s="24"/>
      <c r="K2288" s="24"/>
      <c r="L2288" s="79"/>
      <c r="M2288" s="91"/>
      <c r="N2288" s="89"/>
      <c r="O2288" s="89"/>
      <c r="P2288" s="24"/>
      <c r="Q2288" s="24"/>
      <c r="R2288" s="23"/>
      <c r="S2288" s="23"/>
      <c r="T2288" s="24"/>
      <c r="U2288" s="23"/>
      <c r="V2288" s="23"/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46"/>
      <c r="AG2288" s="23"/>
      <c r="AH2288" s="23"/>
    </row>
    <row r="2289" spans="1:34" s="156" customFormat="1" x14ac:dyDescent="0.35">
      <c r="A2289" s="23"/>
      <c r="B2289" s="23"/>
      <c r="C2289" s="23"/>
      <c r="D2289" s="23"/>
      <c r="E2289" s="23"/>
      <c r="F2289" s="23"/>
      <c r="G2289" s="23"/>
      <c r="H2289" s="23"/>
      <c r="I2289" s="23"/>
      <c r="J2289" s="24"/>
      <c r="K2289" s="24"/>
      <c r="L2289" s="79"/>
      <c r="M2289" s="91"/>
      <c r="N2289" s="89"/>
      <c r="O2289" s="89"/>
      <c r="P2289" s="24"/>
      <c r="Q2289" s="24"/>
      <c r="R2289" s="23"/>
      <c r="S2289" s="23"/>
      <c r="T2289" s="24"/>
      <c r="U2289" s="23"/>
      <c r="V2289" s="23"/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46"/>
      <c r="AG2289" s="23"/>
      <c r="AH2289" s="23"/>
    </row>
    <row r="2290" spans="1:34" s="156" customFormat="1" x14ac:dyDescent="0.35">
      <c r="A2290" s="23"/>
      <c r="B2290" s="23"/>
      <c r="C2290" s="23"/>
      <c r="D2290" s="23"/>
      <c r="E2290" s="23"/>
      <c r="F2290" s="23"/>
      <c r="G2290" s="23"/>
      <c r="H2290" s="23"/>
      <c r="I2290" s="23"/>
      <c r="J2290" s="24"/>
      <c r="K2290" s="24"/>
      <c r="L2290" s="79"/>
      <c r="M2290" s="91"/>
      <c r="N2290" s="89"/>
      <c r="O2290" s="89"/>
      <c r="P2290" s="24"/>
      <c r="Q2290" s="24"/>
      <c r="R2290" s="23"/>
      <c r="S2290" s="23"/>
      <c r="T2290" s="24"/>
      <c r="U2290" s="23"/>
      <c r="V2290" s="23"/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46"/>
      <c r="AG2290" s="23"/>
      <c r="AH2290" s="23"/>
    </row>
    <row r="2291" spans="1:34" s="156" customFormat="1" x14ac:dyDescent="0.35">
      <c r="A2291" s="23"/>
      <c r="B2291" s="23"/>
      <c r="C2291" s="23"/>
      <c r="D2291" s="23"/>
      <c r="E2291" s="23"/>
      <c r="F2291" s="23"/>
      <c r="G2291" s="23"/>
      <c r="H2291" s="23"/>
      <c r="I2291" s="23"/>
      <c r="J2291" s="24"/>
      <c r="K2291" s="24"/>
      <c r="L2291" s="79"/>
      <c r="M2291" s="91"/>
      <c r="N2291" s="89"/>
      <c r="O2291" s="89"/>
      <c r="P2291" s="24"/>
      <c r="Q2291" s="24"/>
      <c r="R2291" s="23"/>
      <c r="S2291" s="23"/>
      <c r="T2291" s="24"/>
      <c r="U2291" s="23"/>
      <c r="V2291" s="23"/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46"/>
      <c r="AG2291" s="23"/>
      <c r="AH2291" s="23"/>
    </row>
    <row r="2292" spans="1:34" s="156" customFormat="1" x14ac:dyDescent="0.35">
      <c r="A2292" s="23"/>
      <c r="B2292" s="23"/>
      <c r="C2292" s="23"/>
      <c r="D2292" s="23"/>
      <c r="E2292" s="23"/>
      <c r="F2292" s="23"/>
      <c r="G2292" s="23"/>
      <c r="H2292" s="23"/>
      <c r="I2292" s="23"/>
      <c r="J2292" s="24"/>
      <c r="K2292" s="24"/>
      <c r="L2292" s="79"/>
      <c r="M2292" s="91"/>
      <c r="N2292" s="89"/>
      <c r="O2292" s="89"/>
      <c r="P2292" s="24"/>
      <c r="Q2292" s="24"/>
      <c r="R2292" s="23"/>
      <c r="S2292" s="23"/>
      <c r="T2292" s="24"/>
      <c r="U2292" s="23"/>
      <c r="V2292" s="23"/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46"/>
      <c r="AG2292" s="23"/>
      <c r="AH2292" s="23"/>
    </row>
    <row r="2293" spans="1:34" s="156" customFormat="1" x14ac:dyDescent="0.35">
      <c r="A2293" s="23"/>
      <c r="B2293" s="23"/>
      <c r="C2293" s="23"/>
      <c r="D2293" s="23"/>
      <c r="E2293" s="23"/>
      <c r="F2293" s="23"/>
      <c r="G2293" s="23"/>
      <c r="H2293" s="23"/>
      <c r="I2293" s="23"/>
      <c r="J2293" s="24"/>
      <c r="K2293" s="24"/>
      <c r="L2293" s="79"/>
      <c r="M2293" s="91"/>
      <c r="N2293" s="89"/>
      <c r="O2293" s="89"/>
      <c r="P2293" s="24"/>
      <c r="Q2293" s="24"/>
      <c r="R2293" s="23"/>
      <c r="S2293" s="23"/>
      <c r="T2293" s="24"/>
      <c r="U2293" s="23"/>
      <c r="V2293" s="23"/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46"/>
      <c r="AG2293" s="23"/>
      <c r="AH2293" s="23"/>
    </row>
    <row r="2294" spans="1:34" s="156" customFormat="1" x14ac:dyDescent="0.35">
      <c r="A2294" s="23"/>
      <c r="B2294" s="23"/>
      <c r="C2294" s="23"/>
      <c r="D2294" s="23"/>
      <c r="E2294" s="23"/>
      <c r="F2294" s="23"/>
      <c r="G2294" s="23"/>
      <c r="H2294" s="23"/>
      <c r="I2294" s="23"/>
      <c r="J2294" s="24"/>
      <c r="K2294" s="24"/>
      <c r="L2294" s="79"/>
      <c r="M2294" s="91"/>
      <c r="N2294" s="89"/>
      <c r="O2294" s="89"/>
      <c r="P2294" s="24"/>
      <c r="Q2294" s="24"/>
      <c r="R2294" s="23"/>
      <c r="S2294" s="23"/>
      <c r="T2294" s="24"/>
      <c r="U2294" s="23"/>
      <c r="V2294" s="23"/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46"/>
      <c r="AG2294" s="23"/>
      <c r="AH2294" s="23"/>
    </row>
    <row r="2295" spans="1:34" s="156" customFormat="1" x14ac:dyDescent="0.35">
      <c r="A2295" s="23"/>
      <c r="B2295" s="23"/>
      <c r="C2295" s="23"/>
      <c r="D2295" s="23"/>
      <c r="E2295" s="23"/>
      <c r="F2295" s="23"/>
      <c r="G2295" s="23"/>
      <c r="H2295" s="23"/>
      <c r="I2295" s="23"/>
      <c r="J2295" s="24"/>
      <c r="K2295" s="24"/>
      <c r="L2295" s="79"/>
      <c r="M2295" s="91"/>
      <c r="N2295" s="89"/>
      <c r="O2295" s="89"/>
      <c r="P2295" s="24"/>
      <c r="Q2295" s="24"/>
      <c r="R2295" s="23"/>
      <c r="S2295" s="23"/>
      <c r="T2295" s="24"/>
      <c r="U2295" s="23"/>
      <c r="V2295" s="23"/>
      <c r="W2295" s="23"/>
      <c r="X2295" s="23"/>
      <c r="Y2295" s="23"/>
      <c r="Z2295" s="23"/>
      <c r="AA2295" s="23"/>
      <c r="AB2295" s="23"/>
      <c r="AC2295" s="23"/>
      <c r="AD2295" s="23"/>
      <c r="AE2295" s="23"/>
      <c r="AF2295" s="46"/>
      <c r="AG2295" s="23"/>
      <c r="AH2295" s="23"/>
    </row>
    <row r="2296" spans="1:34" s="156" customFormat="1" x14ac:dyDescent="0.35">
      <c r="A2296" s="23"/>
      <c r="B2296" s="23"/>
      <c r="C2296" s="23"/>
      <c r="D2296" s="23"/>
      <c r="E2296" s="23"/>
      <c r="F2296" s="23"/>
      <c r="G2296" s="23"/>
      <c r="H2296" s="23"/>
      <c r="I2296" s="23"/>
      <c r="J2296" s="24"/>
      <c r="K2296" s="24"/>
      <c r="L2296" s="79"/>
      <c r="M2296" s="91"/>
      <c r="N2296" s="89"/>
      <c r="O2296" s="89"/>
      <c r="P2296" s="24"/>
      <c r="Q2296" s="24"/>
      <c r="R2296" s="23"/>
      <c r="S2296" s="23"/>
      <c r="T2296" s="24"/>
      <c r="U2296" s="23"/>
      <c r="V2296" s="23"/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46"/>
      <c r="AG2296" s="23"/>
      <c r="AH2296" s="23"/>
    </row>
    <row r="2297" spans="1:34" s="156" customFormat="1" x14ac:dyDescent="0.35">
      <c r="A2297" s="23"/>
      <c r="B2297" s="23"/>
      <c r="C2297" s="23"/>
      <c r="D2297" s="23"/>
      <c r="E2297" s="23"/>
      <c r="F2297" s="23"/>
      <c r="G2297" s="23"/>
      <c r="H2297" s="23"/>
      <c r="I2297" s="23"/>
      <c r="J2297" s="24"/>
      <c r="K2297" s="24"/>
      <c r="L2297" s="79"/>
      <c r="M2297" s="91"/>
      <c r="N2297" s="89"/>
      <c r="O2297" s="89"/>
      <c r="P2297" s="24"/>
      <c r="Q2297" s="24"/>
      <c r="R2297" s="23"/>
      <c r="S2297" s="23"/>
      <c r="T2297" s="24"/>
      <c r="U2297" s="23"/>
      <c r="V2297" s="23"/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46"/>
      <c r="AG2297" s="23"/>
      <c r="AH2297" s="23"/>
    </row>
    <row r="2298" spans="1:34" s="156" customFormat="1" x14ac:dyDescent="0.35">
      <c r="A2298" s="23"/>
      <c r="B2298" s="23"/>
      <c r="C2298" s="23"/>
      <c r="D2298" s="23"/>
      <c r="E2298" s="23"/>
      <c r="F2298" s="23"/>
      <c r="G2298" s="23"/>
      <c r="H2298" s="23"/>
      <c r="I2298" s="23"/>
      <c r="J2298" s="24"/>
      <c r="K2298" s="24"/>
      <c r="L2298" s="79"/>
      <c r="M2298" s="91"/>
      <c r="N2298" s="89"/>
      <c r="O2298" s="89"/>
      <c r="P2298" s="24"/>
      <c r="Q2298" s="24"/>
      <c r="R2298" s="23"/>
      <c r="S2298" s="23"/>
      <c r="T2298" s="24"/>
      <c r="U2298" s="23"/>
      <c r="V2298" s="23"/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46"/>
      <c r="AG2298" s="23"/>
      <c r="AH2298" s="23"/>
    </row>
    <row r="2299" spans="1:34" s="156" customFormat="1" x14ac:dyDescent="0.35">
      <c r="A2299" s="23"/>
      <c r="B2299" s="23"/>
      <c r="C2299" s="23"/>
      <c r="D2299" s="23"/>
      <c r="E2299" s="23"/>
      <c r="F2299" s="23"/>
      <c r="G2299" s="23"/>
      <c r="H2299" s="23"/>
      <c r="I2299" s="23"/>
      <c r="J2299" s="24"/>
      <c r="K2299" s="24"/>
      <c r="L2299" s="79"/>
      <c r="M2299" s="91"/>
      <c r="N2299" s="89"/>
      <c r="O2299" s="89"/>
      <c r="P2299" s="24"/>
      <c r="Q2299" s="24"/>
      <c r="R2299" s="23"/>
      <c r="S2299" s="23"/>
      <c r="T2299" s="24"/>
      <c r="U2299" s="23"/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46"/>
      <c r="AG2299" s="23"/>
      <c r="AH2299" s="23"/>
    </row>
    <row r="2300" spans="1:34" s="156" customFormat="1" x14ac:dyDescent="0.35">
      <c r="A2300" s="23"/>
      <c r="B2300" s="23"/>
      <c r="C2300" s="23"/>
      <c r="D2300" s="23"/>
      <c r="E2300" s="23"/>
      <c r="F2300" s="23"/>
      <c r="G2300" s="23"/>
      <c r="H2300" s="23"/>
      <c r="I2300" s="23"/>
      <c r="J2300" s="24"/>
      <c r="K2300" s="24"/>
      <c r="L2300" s="79"/>
      <c r="M2300" s="91"/>
      <c r="N2300" s="89"/>
      <c r="O2300" s="89"/>
      <c r="P2300" s="24"/>
      <c r="Q2300" s="24"/>
      <c r="R2300" s="23"/>
      <c r="S2300" s="23"/>
      <c r="T2300" s="24"/>
      <c r="U2300" s="23"/>
      <c r="V2300" s="23"/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46"/>
      <c r="AG2300" s="23"/>
      <c r="AH2300" s="23"/>
    </row>
    <row r="2301" spans="1:34" s="156" customFormat="1" x14ac:dyDescent="0.35">
      <c r="A2301" s="23"/>
      <c r="B2301" s="23"/>
      <c r="C2301" s="23"/>
      <c r="D2301" s="23"/>
      <c r="E2301" s="23"/>
      <c r="F2301" s="23"/>
      <c r="G2301" s="23"/>
      <c r="H2301" s="23"/>
      <c r="I2301" s="23"/>
      <c r="J2301" s="24"/>
      <c r="K2301" s="24"/>
      <c r="L2301" s="79"/>
      <c r="M2301" s="91"/>
      <c r="N2301" s="89"/>
      <c r="O2301" s="89"/>
      <c r="P2301" s="24"/>
      <c r="Q2301" s="24"/>
      <c r="R2301" s="23"/>
      <c r="S2301" s="23"/>
      <c r="T2301" s="24"/>
      <c r="U2301" s="23"/>
      <c r="V2301" s="23"/>
      <c r="W2301" s="23"/>
      <c r="X2301" s="23"/>
      <c r="Y2301" s="23"/>
      <c r="Z2301" s="23"/>
      <c r="AA2301" s="23"/>
      <c r="AB2301" s="23"/>
      <c r="AC2301" s="23"/>
      <c r="AD2301" s="23"/>
      <c r="AE2301" s="23"/>
      <c r="AF2301" s="46"/>
      <c r="AG2301" s="23"/>
      <c r="AH2301" s="23"/>
    </row>
    <row r="2302" spans="1:34" s="156" customFormat="1" x14ac:dyDescent="0.35">
      <c r="A2302" s="23"/>
      <c r="B2302" s="23"/>
      <c r="C2302" s="23"/>
      <c r="D2302" s="23"/>
      <c r="E2302" s="23"/>
      <c r="F2302" s="23"/>
      <c r="G2302" s="23"/>
      <c r="H2302" s="23"/>
      <c r="I2302" s="23"/>
      <c r="J2302" s="24"/>
      <c r="K2302" s="24"/>
      <c r="L2302" s="79"/>
      <c r="M2302" s="91"/>
      <c r="N2302" s="89"/>
      <c r="O2302" s="89"/>
      <c r="P2302" s="24"/>
      <c r="Q2302" s="24"/>
      <c r="R2302" s="23"/>
      <c r="S2302" s="23"/>
      <c r="T2302" s="24"/>
      <c r="U2302" s="23"/>
      <c r="V2302" s="23"/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46"/>
      <c r="AG2302" s="23"/>
      <c r="AH2302" s="23"/>
    </row>
    <row r="2303" spans="1:34" s="156" customFormat="1" x14ac:dyDescent="0.35">
      <c r="A2303" s="23"/>
      <c r="B2303" s="23"/>
      <c r="C2303" s="23"/>
      <c r="D2303" s="23"/>
      <c r="E2303" s="23"/>
      <c r="F2303" s="23"/>
      <c r="G2303" s="23"/>
      <c r="H2303" s="23"/>
      <c r="I2303" s="23"/>
      <c r="J2303" s="24"/>
      <c r="K2303" s="24"/>
      <c r="L2303" s="79"/>
      <c r="M2303" s="91"/>
      <c r="N2303" s="89"/>
      <c r="O2303" s="89"/>
      <c r="P2303" s="24"/>
      <c r="Q2303" s="24"/>
      <c r="R2303" s="23"/>
      <c r="S2303" s="23"/>
      <c r="T2303" s="24"/>
      <c r="U2303" s="23"/>
      <c r="V2303" s="23"/>
      <c r="W2303" s="23"/>
      <c r="X2303" s="23"/>
      <c r="Y2303" s="23"/>
      <c r="Z2303" s="23"/>
      <c r="AA2303" s="23"/>
      <c r="AB2303" s="23"/>
      <c r="AC2303" s="23"/>
      <c r="AD2303" s="23"/>
      <c r="AE2303" s="23"/>
      <c r="AF2303" s="46"/>
      <c r="AG2303" s="23"/>
      <c r="AH2303" s="23"/>
    </row>
    <row r="2304" spans="1:34" s="156" customFormat="1" x14ac:dyDescent="0.35">
      <c r="A2304" s="23"/>
      <c r="B2304" s="23"/>
      <c r="C2304" s="23"/>
      <c r="D2304" s="23"/>
      <c r="E2304" s="23"/>
      <c r="F2304" s="23"/>
      <c r="G2304" s="23"/>
      <c r="H2304" s="23"/>
      <c r="I2304" s="23"/>
      <c r="J2304" s="24"/>
      <c r="K2304" s="24"/>
      <c r="L2304" s="79"/>
      <c r="M2304" s="91"/>
      <c r="N2304" s="89"/>
      <c r="O2304" s="89"/>
      <c r="P2304" s="24"/>
      <c r="Q2304" s="24"/>
      <c r="R2304" s="23"/>
      <c r="S2304" s="23"/>
      <c r="T2304" s="24"/>
      <c r="U2304" s="23"/>
      <c r="V2304" s="23"/>
      <c r="W2304" s="23"/>
      <c r="X2304" s="23"/>
      <c r="Y2304" s="23"/>
      <c r="Z2304" s="23"/>
      <c r="AA2304" s="23"/>
      <c r="AB2304" s="23"/>
      <c r="AC2304" s="23"/>
      <c r="AD2304" s="23"/>
      <c r="AE2304" s="23"/>
      <c r="AF2304" s="46"/>
      <c r="AG2304" s="23"/>
      <c r="AH2304" s="23"/>
    </row>
    <row r="2305" spans="1:34" s="156" customFormat="1" x14ac:dyDescent="0.35">
      <c r="A2305" s="23"/>
      <c r="B2305" s="23"/>
      <c r="C2305" s="23"/>
      <c r="D2305" s="23"/>
      <c r="E2305" s="23"/>
      <c r="F2305" s="23"/>
      <c r="G2305" s="23"/>
      <c r="H2305" s="23"/>
      <c r="I2305" s="23"/>
      <c r="J2305" s="24"/>
      <c r="K2305" s="24"/>
      <c r="L2305" s="79"/>
      <c r="M2305" s="91"/>
      <c r="N2305" s="89"/>
      <c r="O2305" s="89"/>
      <c r="P2305" s="24"/>
      <c r="Q2305" s="24"/>
      <c r="R2305" s="23"/>
      <c r="S2305" s="23"/>
      <c r="T2305" s="24"/>
      <c r="U2305" s="23"/>
      <c r="V2305" s="23"/>
      <c r="W2305" s="23"/>
      <c r="X2305" s="23"/>
      <c r="Y2305" s="23"/>
      <c r="Z2305" s="23"/>
      <c r="AA2305" s="23"/>
      <c r="AB2305" s="23"/>
      <c r="AC2305" s="23"/>
      <c r="AD2305" s="23"/>
      <c r="AE2305" s="23"/>
      <c r="AF2305" s="46"/>
      <c r="AG2305" s="23"/>
      <c r="AH2305" s="23"/>
    </row>
    <row r="2306" spans="1:34" s="156" customFormat="1" x14ac:dyDescent="0.35">
      <c r="A2306" s="23"/>
      <c r="B2306" s="23"/>
      <c r="C2306" s="23"/>
      <c r="D2306" s="23"/>
      <c r="E2306" s="23"/>
      <c r="F2306" s="23"/>
      <c r="G2306" s="23"/>
      <c r="H2306" s="23"/>
      <c r="I2306" s="23"/>
      <c r="J2306" s="24"/>
      <c r="K2306" s="24"/>
      <c r="L2306" s="79"/>
      <c r="M2306" s="91"/>
      <c r="N2306" s="89"/>
      <c r="O2306" s="89"/>
      <c r="P2306" s="24"/>
      <c r="Q2306" s="24"/>
      <c r="R2306" s="23"/>
      <c r="S2306" s="23"/>
      <c r="T2306" s="24"/>
      <c r="U2306" s="23"/>
      <c r="V2306" s="23"/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46"/>
      <c r="AG2306" s="23"/>
      <c r="AH2306" s="23"/>
    </row>
    <row r="2307" spans="1:34" s="156" customFormat="1" x14ac:dyDescent="0.35">
      <c r="A2307" s="23"/>
      <c r="B2307" s="23"/>
      <c r="C2307" s="23"/>
      <c r="D2307" s="23"/>
      <c r="E2307" s="23"/>
      <c r="F2307" s="23"/>
      <c r="G2307" s="23"/>
      <c r="H2307" s="23"/>
      <c r="I2307" s="23"/>
      <c r="J2307" s="24"/>
      <c r="K2307" s="24"/>
      <c r="L2307" s="79"/>
      <c r="M2307" s="91"/>
      <c r="N2307" s="89"/>
      <c r="O2307" s="89"/>
      <c r="P2307" s="24"/>
      <c r="Q2307" s="24"/>
      <c r="R2307" s="23"/>
      <c r="S2307" s="23"/>
      <c r="T2307" s="24"/>
      <c r="U2307" s="23"/>
      <c r="V2307" s="23"/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46"/>
      <c r="AG2307" s="23"/>
      <c r="AH2307" s="23"/>
    </row>
    <row r="2308" spans="1:34" s="156" customFormat="1" x14ac:dyDescent="0.35">
      <c r="A2308" s="23"/>
      <c r="B2308" s="23"/>
      <c r="C2308" s="23"/>
      <c r="D2308" s="23"/>
      <c r="E2308" s="23"/>
      <c r="F2308" s="23"/>
      <c r="G2308" s="23"/>
      <c r="H2308" s="23"/>
      <c r="I2308" s="23"/>
      <c r="J2308" s="24"/>
      <c r="K2308" s="24"/>
      <c r="L2308" s="79"/>
      <c r="M2308" s="91"/>
      <c r="N2308" s="89"/>
      <c r="O2308" s="89"/>
      <c r="P2308" s="24"/>
      <c r="Q2308" s="24"/>
      <c r="R2308" s="23"/>
      <c r="S2308" s="23"/>
      <c r="T2308" s="24"/>
      <c r="U2308" s="23"/>
      <c r="V2308" s="23"/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46"/>
      <c r="AG2308" s="23"/>
      <c r="AH2308" s="23"/>
    </row>
    <row r="2309" spans="1:34" s="156" customFormat="1" x14ac:dyDescent="0.35">
      <c r="A2309" s="23"/>
      <c r="B2309" s="23"/>
      <c r="C2309" s="23"/>
      <c r="D2309" s="23"/>
      <c r="E2309" s="23"/>
      <c r="F2309" s="23"/>
      <c r="G2309" s="23"/>
      <c r="H2309" s="23"/>
      <c r="I2309" s="23"/>
      <c r="J2309" s="24"/>
      <c r="K2309" s="24"/>
      <c r="L2309" s="79"/>
      <c r="M2309" s="91"/>
      <c r="N2309" s="89"/>
      <c r="O2309" s="89"/>
      <c r="P2309" s="24"/>
      <c r="Q2309" s="24"/>
      <c r="R2309" s="23"/>
      <c r="S2309" s="23"/>
      <c r="T2309" s="24"/>
      <c r="U2309" s="23"/>
      <c r="V2309" s="23"/>
      <c r="W2309" s="23"/>
      <c r="X2309" s="23"/>
      <c r="Y2309" s="23"/>
      <c r="Z2309" s="23"/>
      <c r="AA2309" s="23"/>
      <c r="AB2309" s="23"/>
      <c r="AC2309" s="23"/>
      <c r="AD2309" s="23"/>
      <c r="AE2309" s="23"/>
      <c r="AF2309" s="46"/>
      <c r="AG2309" s="23"/>
      <c r="AH2309" s="23"/>
    </row>
    <row r="2310" spans="1:34" s="156" customFormat="1" x14ac:dyDescent="0.35">
      <c r="A2310" s="23"/>
      <c r="B2310" s="23"/>
      <c r="C2310" s="23"/>
      <c r="D2310" s="23"/>
      <c r="E2310" s="23"/>
      <c r="F2310" s="23"/>
      <c r="G2310" s="23"/>
      <c r="H2310" s="23"/>
      <c r="I2310" s="23"/>
      <c r="J2310" s="24"/>
      <c r="K2310" s="24"/>
      <c r="L2310" s="79"/>
      <c r="M2310" s="91"/>
      <c r="N2310" s="89"/>
      <c r="O2310" s="89"/>
      <c r="P2310" s="24"/>
      <c r="Q2310" s="24"/>
      <c r="R2310" s="23"/>
      <c r="S2310" s="23"/>
      <c r="T2310" s="24"/>
      <c r="U2310" s="23"/>
      <c r="V2310" s="23"/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46"/>
      <c r="AG2310" s="23"/>
      <c r="AH2310" s="23"/>
    </row>
    <row r="2311" spans="1:34" s="156" customFormat="1" x14ac:dyDescent="0.35">
      <c r="A2311" s="23"/>
      <c r="B2311" s="23"/>
      <c r="C2311" s="23"/>
      <c r="D2311" s="23"/>
      <c r="E2311" s="23"/>
      <c r="F2311" s="23"/>
      <c r="G2311" s="23"/>
      <c r="H2311" s="23"/>
      <c r="I2311" s="23"/>
      <c r="J2311" s="24"/>
      <c r="K2311" s="24"/>
      <c r="L2311" s="79"/>
      <c r="M2311" s="91"/>
      <c r="N2311" s="89"/>
      <c r="O2311" s="89"/>
      <c r="P2311" s="24"/>
      <c r="Q2311" s="24"/>
      <c r="R2311" s="23"/>
      <c r="S2311" s="23"/>
      <c r="T2311" s="24"/>
      <c r="U2311" s="23"/>
      <c r="V2311" s="23"/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46"/>
      <c r="AG2311" s="23"/>
      <c r="AH2311" s="23"/>
    </row>
    <row r="2312" spans="1:34" s="156" customFormat="1" x14ac:dyDescent="0.35">
      <c r="A2312" s="23"/>
      <c r="B2312" s="23"/>
      <c r="C2312" s="23"/>
      <c r="D2312" s="23"/>
      <c r="E2312" s="23"/>
      <c r="F2312" s="23"/>
      <c r="G2312" s="23"/>
      <c r="H2312" s="23"/>
      <c r="I2312" s="23"/>
      <c r="J2312" s="24"/>
      <c r="K2312" s="24"/>
      <c r="L2312" s="79"/>
      <c r="M2312" s="91"/>
      <c r="N2312" s="89"/>
      <c r="O2312" s="89"/>
      <c r="P2312" s="24"/>
      <c r="Q2312" s="24"/>
      <c r="R2312" s="23"/>
      <c r="S2312" s="23"/>
      <c r="T2312" s="24"/>
      <c r="U2312" s="23"/>
      <c r="V2312" s="23"/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46"/>
      <c r="AG2312" s="23"/>
      <c r="AH2312" s="23"/>
    </row>
    <row r="2313" spans="1:34" s="156" customFormat="1" x14ac:dyDescent="0.35">
      <c r="A2313" s="23"/>
      <c r="B2313" s="23"/>
      <c r="C2313" s="23"/>
      <c r="D2313" s="23"/>
      <c r="E2313" s="23"/>
      <c r="F2313" s="23"/>
      <c r="G2313" s="23"/>
      <c r="H2313" s="23"/>
      <c r="I2313" s="23"/>
      <c r="J2313" s="24"/>
      <c r="K2313" s="24"/>
      <c r="L2313" s="79"/>
      <c r="M2313" s="91"/>
      <c r="N2313" s="89"/>
      <c r="O2313" s="89"/>
      <c r="P2313" s="24"/>
      <c r="Q2313" s="24"/>
      <c r="R2313" s="23"/>
      <c r="S2313" s="23"/>
      <c r="T2313" s="24"/>
      <c r="U2313" s="23"/>
      <c r="V2313" s="23"/>
      <c r="W2313" s="23"/>
      <c r="X2313" s="23"/>
      <c r="Y2313" s="23"/>
      <c r="Z2313" s="23"/>
      <c r="AA2313" s="23"/>
      <c r="AB2313" s="23"/>
      <c r="AC2313" s="23"/>
      <c r="AD2313" s="23"/>
      <c r="AE2313" s="23"/>
      <c r="AF2313" s="46"/>
      <c r="AG2313" s="23"/>
      <c r="AH2313" s="23"/>
    </row>
    <row r="2314" spans="1:34" s="156" customFormat="1" x14ac:dyDescent="0.35">
      <c r="A2314" s="23"/>
      <c r="B2314" s="23"/>
      <c r="C2314" s="23"/>
      <c r="D2314" s="23"/>
      <c r="E2314" s="23"/>
      <c r="F2314" s="23"/>
      <c r="G2314" s="23"/>
      <c r="H2314" s="23"/>
      <c r="I2314" s="23"/>
      <c r="J2314" s="24"/>
      <c r="K2314" s="24"/>
      <c r="L2314" s="79"/>
      <c r="M2314" s="91"/>
      <c r="N2314" s="89"/>
      <c r="O2314" s="89"/>
      <c r="P2314" s="24"/>
      <c r="Q2314" s="24"/>
      <c r="R2314" s="23"/>
      <c r="S2314" s="23"/>
      <c r="T2314" s="24"/>
      <c r="U2314" s="23"/>
      <c r="V2314" s="23"/>
      <c r="W2314" s="23"/>
      <c r="X2314" s="23"/>
      <c r="Y2314" s="23"/>
      <c r="Z2314" s="23"/>
      <c r="AA2314" s="23"/>
      <c r="AB2314" s="23"/>
      <c r="AC2314" s="23"/>
      <c r="AD2314" s="23"/>
      <c r="AE2314" s="23"/>
      <c r="AF2314" s="46"/>
      <c r="AG2314" s="23"/>
      <c r="AH2314" s="23"/>
    </row>
    <row r="2315" spans="1:34" s="156" customFormat="1" x14ac:dyDescent="0.35">
      <c r="A2315" s="23"/>
      <c r="B2315" s="23"/>
      <c r="C2315" s="23"/>
      <c r="D2315" s="23"/>
      <c r="E2315" s="23"/>
      <c r="F2315" s="23"/>
      <c r="G2315" s="23"/>
      <c r="H2315" s="23"/>
      <c r="I2315" s="23"/>
      <c r="J2315" s="24"/>
      <c r="K2315" s="24"/>
      <c r="L2315" s="79"/>
      <c r="M2315" s="91"/>
      <c r="N2315" s="89"/>
      <c r="O2315" s="89"/>
      <c r="P2315" s="24"/>
      <c r="Q2315" s="24"/>
      <c r="R2315" s="23"/>
      <c r="S2315" s="23"/>
      <c r="T2315" s="24"/>
      <c r="U2315" s="23"/>
      <c r="V2315" s="23"/>
      <c r="W2315" s="23"/>
      <c r="X2315" s="23"/>
      <c r="Y2315" s="23"/>
      <c r="Z2315" s="23"/>
      <c r="AA2315" s="23"/>
      <c r="AB2315" s="23"/>
      <c r="AC2315" s="23"/>
      <c r="AD2315" s="23"/>
      <c r="AE2315" s="23"/>
      <c r="AF2315" s="46"/>
      <c r="AG2315" s="23"/>
      <c r="AH2315" s="23"/>
    </row>
    <row r="2316" spans="1:34" s="156" customFormat="1" x14ac:dyDescent="0.35">
      <c r="A2316" s="23"/>
      <c r="B2316" s="23"/>
      <c r="C2316" s="23"/>
      <c r="D2316" s="23"/>
      <c r="E2316" s="23"/>
      <c r="F2316" s="23"/>
      <c r="G2316" s="23"/>
      <c r="H2316" s="23"/>
      <c r="I2316" s="23"/>
      <c r="J2316" s="24"/>
      <c r="K2316" s="24"/>
      <c r="L2316" s="79"/>
      <c r="M2316" s="91"/>
      <c r="N2316" s="89"/>
      <c r="O2316" s="89"/>
      <c r="P2316" s="24"/>
      <c r="Q2316" s="24"/>
      <c r="R2316" s="23"/>
      <c r="S2316" s="23"/>
      <c r="T2316" s="24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46"/>
      <c r="AG2316" s="23"/>
      <c r="AH2316" s="23"/>
    </row>
    <row r="2317" spans="1:34" s="156" customFormat="1" x14ac:dyDescent="0.35">
      <c r="A2317" s="23"/>
      <c r="B2317" s="23"/>
      <c r="C2317" s="23"/>
      <c r="D2317" s="23"/>
      <c r="E2317" s="23"/>
      <c r="F2317" s="23"/>
      <c r="G2317" s="23"/>
      <c r="H2317" s="23"/>
      <c r="I2317" s="23"/>
      <c r="J2317" s="24"/>
      <c r="K2317" s="24"/>
      <c r="L2317" s="79"/>
      <c r="M2317" s="91"/>
      <c r="N2317" s="89"/>
      <c r="O2317" s="89"/>
      <c r="P2317" s="24"/>
      <c r="Q2317" s="24"/>
      <c r="R2317" s="23"/>
      <c r="S2317" s="23"/>
      <c r="T2317" s="24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46"/>
      <c r="AG2317" s="23"/>
      <c r="AH2317" s="23"/>
    </row>
    <row r="2318" spans="1:34" s="156" customFormat="1" x14ac:dyDescent="0.35">
      <c r="A2318" s="23"/>
      <c r="B2318" s="23"/>
      <c r="C2318" s="23"/>
      <c r="D2318" s="23"/>
      <c r="E2318" s="23"/>
      <c r="F2318" s="23"/>
      <c r="G2318" s="23"/>
      <c r="H2318" s="23"/>
      <c r="I2318" s="23"/>
      <c r="J2318" s="24"/>
      <c r="K2318" s="24"/>
      <c r="L2318" s="79"/>
      <c r="M2318" s="91"/>
      <c r="N2318" s="89"/>
      <c r="O2318" s="89"/>
      <c r="P2318" s="24"/>
      <c r="Q2318" s="24"/>
      <c r="R2318" s="23"/>
      <c r="S2318" s="23"/>
      <c r="T2318" s="24"/>
      <c r="U2318" s="23"/>
      <c r="V2318" s="23"/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46"/>
      <c r="AG2318" s="23"/>
      <c r="AH2318" s="23"/>
    </row>
    <row r="2319" spans="1:34" s="156" customFormat="1" x14ac:dyDescent="0.35">
      <c r="A2319" s="23"/>
      <c r="B2319" s="23"/>
      <c r="C2319" s="23"/>
      <c r="D2319" s="23"/>
      <c r="E2319" s="23"/>
      <c r="F2319" s="23"/>
      <c r="G2319" s="23"/>
      <c r="H2319" s="23"/>
      <c r="I2319" s="23"/>
      <c r="J2319" s="24"/>
      <c r="K2319" s="24"/>
      <c r="L2319" s="79"/>
      <c r="M2319" s="91"/>
      <c r="N2319" s="89"/>
      <c r="O2319" s="89"/>
      <c r="P2319" s="24"/>
      <c r="Q2319" s="24"/>
      <c r="R2319" s="23"/>
      <c r="S2319" s="23"/>
      <c r="T2319" s="24"/>
      <c r="U2319" s="23"/>
      <c r="V2319" s="23"/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46"/>
      <c r="AG2319" s="23"/>
      <c r="AH2319" s="23"/>
    </row>
    <row r="2320" spans="1:34" s="156" customFormat="1" x14ac:dyDescent="0.35">
      <c r="A2320" s="23"/>
      <c r="B2320" s="23"/>
      <c r="C2320" s="23"/>
      <c r="D2320" s="23"/>
      <c r="E2320" s="23"/>
      <c r="F2320" s="23"/>
      <c r="G2320" s="23"/>
      <c r="H2320" s="23"/>
      <c r="I2320" s="23"/>
      <c r="J2320" s="24"/>
      <c r="K2320" s="24"/>
      <c r="L2320" s="79"/>
      <c r="M2320" s="91"/>
      <c r="N2320" s="89"/>
      <c r="O2320" s="89"/>
      <c r="P2320" s="24"/>
      <c r="Q2320" s="24"/>
      <c r="R2320" s="23"/>
      <c r="S2320" s="23"/>
      <c r="T2320" s="24"/>
      <c r="U2320" s="23"/>
      <c r="V2320" s="23"/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46"/>
      <c r="AG2320" s="23"/>
      <c r="AH2320" s="23"/>
    </row>
    <row r="2321" spans="1:34" s="156" customFormat="1" x14ac:dyDescent="0.35">
      <c r="A2321" s="23"/>
      <c r="B2321" s="23"/>
      <c r="C2321" s="23"/>
      <c r="D2321" s="23"/>
      <c r="E2321" s="23"/>
      <c r="F2321" s="23"/>
      <c r="G2321" s="23"/>
      <c r="H2321" s="23"/>
      <c r="I2321" s="23"/>
      <c r="J2321" s="24"/>
      <c r="K2321" s="24"/>
      <c r="L2321" s="79"/>
      <c r="M2321" s="91"/>
      <c r="N2321" s="89"/>
      <c r="O2321" s="89"/>
      <c r="P2321" s="24"/>
      <c r="Q2321" s="24"/>
      <c r="R2321" s="23"/>
      <c r="S2321" s="23"/>
      <c r="T2321" s="24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46"/>
      <c r="AG2321" s="23"/>
      <c r="AH2321" s="23"/>
    </row>
    <row r="2322" spans="1:34" s="156" customFormat="1" x14ac:dyDescent="0.35">
      <c r="A2322" s="23"/>
      <c r="B2322" s="23"/>
      <c r="C2322" s="23"/>
      <c r="D2322" s="23"/>
      <c r="E2322" s="23"/>
      <c r="F2322" s="23"/>
      <c r="G2322" s="23"/>
      <c r="H2322" s="23"/>
      <c r="I2322" s="23"/>
      <c r="J2322" s="24"/>
      <c r="K2322" s="24"/>
      <c r="L2322" s="79"/>
      <c r="M2322" s="91"/>
      <c r="N2322" s="89"/>
      <c r="O2322" s="89"/>
      <c r="P2322" s="24"/>
      <c r="Q2322" s="24"/>
      <c r="R2322" s="23"/>
      <c r="S2322" s="23"/>
      <c r="T2322" s="24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46"/>
      <c r="AG2322" s="23"/>
      <c r="AH2322" s="23"/>
    </row>
    <row r="2323" spans="1:34" s="156" customFormat="1" x14ac:dyDescent="0.35">
      <c r="A2323" s="23"/>
      <c r="B2323" s="23"/>
      <c r="C2323" s="23"/>
      <c r="D2323" s="23"/>
      <c r="E2323" s="23"/>
      <c r="F2323" s="23"/>
      <c r="G2323" s="23"/>
      <c r="H2323" s="23"/>
      <c r="I2323" s="23"/>
      <c r="J2323" s="24"/>
      <c r="K2323" s="24"/>
      <c r="L2323" s="79"/>
      <c r="M2323" s="91"/>
      <c r="N2323" s="89"/>
      <c r="O2323" s="89"/>
      <c r="P2323" s="24"/>
      <c r="Q2323" s="24"/>
      <c r="R2323" s="23"/>
      <c r="S2323" s="23"/>
      <c r="T2323" s="24"/>
      <c r="U2323" s="23"/>
      <c r="V2323" s="23"/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46"/>
      <c r="AG2323" s="23"/>
      <c r="AH2323" s="23"/>
    </row>
    <row r="2324" spans="1:34" s="156" customFormat="1" x14ac:dyDescent="0.35">
      <c r="A2324" s="23"/>
      <c r="B2324" s="23"/>
      <c r="C2324" s="23"/>
      <c r="D2324" s="23"/>
      <c r="E2324" s="23"/>
      <c r="F2324" s="23"/>
      <c r="G2324" s="23"/>
      <c r="H2324" s="23"/>
      <c r="I2324" s="23"/>
      <c r="J2324" s="24"/>
      <c r="K2324" s="24"/>
      <c r="L2324" s="79"/>
      <c r="M2324" s="91"/>
      <c r="N2324" s="89"/>
      <c r="O2324" s="89"/>
      <c r="P2324" s="24"/>
      <c r="Q2324" s="24"/>
      <c r="R2324" s="23"/>
      <c r="S2324" s="23"/>
      <c r="T2324" s="24"/>
      <c r="U2324" s="23"/>
      <c r="V2324" s="23"/>
      <c r="W2324" s="23"/>
      <c r="X2324" s="23"/>
      <c r="Y2324" s="23"/>
      <c r="Z2324" s="23"/>
      <c r="AA2324" s="23"/>
      <c r="AB2324" s="23"/>
      <c r="AC2324" s="23"/>
      <c r="AD2324" s="23"/>
      <c r="AE2324" s="23"/>
      <c r="AF2324" s="46"/>
      <c r="AG2324" s="23"/>
      <c r="AH2324" s="23"/>
    </row>
    <row r="2325" spans="1:34" s="156" customFormat="1" x14ac:dyDescent="0.35">
      <c r="A2325" s="23"/>
      <c r="B2325" s="23"/>
      <c r="C2325" s="23"/>
      <c r="D2325" s="23"/>
      <c r="E2325" s="23"/>
      <c r="F2325" s="23"/>
      <c r="G2325" s="23"/>
      <c r="H2325" s="23"/>
      <c r="I2325" s="23"/>
      <c r="J2325" s="24"/>
      <c r="K2325" s="24"/>
      <c r="L2325" s="79"/>
      <c r="M2325" s="91"/>
      <c r="N2325" s="89"/>
      <c r="O2325" s="89"/>
      <c r="P2325" s="24"/>
      <c r="Q2325" s="24"/>
      <c r="R2325" s="23"/>
      <c r="S2325" s="23"/>
      <c r="T2325" s="24"/>
      <c r="U2325" s="23"/>
      <c r="V2325" s="23"/>
      <c r="W2325" s="23"/>
      <c r="X2325" s="23"/>
      <c r="Y2325" s="23"/>
      <c r="Z2325" s="23"/>
      <c r="AA2325" s="23"/>
      <c r="AB2325" s="23"/>
      <c r="AC2325" s="23"/>
      <c r="AD2325" s="23"/>
      <c r="AE2325" s="23"/>
      <c r="AF2325" s="46"/>
      <c r="AG2325" s="23"/>
      <c r="AH2325" s="23"/>
    </row>
    <row r="2326" spans="1:34" s="156" customFormat="1" x14ac:dyDescent="0.35">
      <c r="A2326" s="23"/>
      <c r="B2326" s="23"/>
      <c r="C2326" s="23"/>
      <c r="D2326" s="23"/>
      <c r="E2326" s="23"/>
      <c r="F2326" s="23"/>
      <c r="G2326" s="23"/>
      <c r="H2326" s="23"/>
      <c r="I2326" s="23"/>
      <c r="J2326" s="24"/>
      <c r="K2326" s="24"/>
      <c r="L2326" s="79"/>
      <c r="M2326" s="91"/>
      <c r="N2326" s="89"/>
      <c r="O2326" s="89"/>
      <c r="P2326" s="24"/>
      <c r="Q2326" s="24"/>
      <c r="R2326" s="23"/>
      <c r="S2326" s="23"/>
      <c r="T2326" s="24"/>
      <c r="U2326" s="23"/>
      <c r="V2326" s="23"/>
      <c r="W2326" s="23"/>
      <c r="X2326" s="23"/>
      <c r="Y2326" s="23"/>
      <c r="Z2326" s="23"/>
      <c r="AA2326" s="23"/>
      <c r="AB2326" s="23"/>
      <c r="AC2326" s="23"/>
      <c r="AD2326" s="23"/>
      <c r="AE2326" s="23"/>
      <c r="AF2326" s="46"/>
      <c r="AG2326" s="23"/>
      <c r="AH2326" s="23"/>
    </row>
    <row r="2327" spans="1:34" s="156" customFormat="1" x14ac:dyDescent="0.35">
      <c r="A2327" s="23"/>
      <c r="B2327" s="23"/>
      <c r="C2327" s="23"/>
      <c r="D2327" s="23"/>
      <c r="E2327" s="23"/>
      <c r="F2327" s="23"/>
      <c r="G2327" s="23"/>
      <c r="H2327" s="23"/>
      <c r="I2327" s="23"/>
      <c r="J2327" s="24"/>
      <c r="K2327" s="24"/>
      <c r="L2327" s="79"/>
      <c r="M2327" s="91"/>
      <c r="N2327" s="89"/>
      <c r="O2327" s="89"/>
      <c r="P2327" s="24"/>
      <c r="Q2327" s="24"/>
      <c r="R2327" s="23"/>
      <c r="S2327" s="23"/>
      <c r="T2327" s="24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46"/>
      <c r="AG2327" s="23"/>
      <c r="AH2327" s="23"/>
    </row>
    <row r="2328" spans="1:34" s="156" customFormat="1" x14ac:dyDescent="0.35">
      <c r="A2328" s="23"/>
      <c r="B2328" s="23"/>
      <c r="C2328" s="23"/>
      <c r="D2328" s="23"/>
      <c r="E2328" s="23"/>
      <c r="F2328" s="23"/>
      <c r="G2328" s="23"/>
      <c r="H2328" s="23"/>
      <c r="I2328" s="23"/>
      <c r="J2328" s="24"/>
      <c r="K2328" s="24"/>
      <c r="L2328" s="79"/>
      <c r="M2328" s="91"/>
      <c r="N2328" s="89"/>
      <c r="O2328" s="89"/>
      <c r="P2328" s="24"/>
      <c r="Q2328" s="24"/>
      <c r="R2328" s="23"/>
      <c r="S2328" s="23"/>
      <c r="T2328" s="24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46"/>
      <c r="AG2328" s="23"/>
      <c r="AH2328" s="23"/>
    </row>
    <row r="2329" spans="1:34" s="156" customFormat="1" x14ac:dyDescent="0.35">
      <c r="A2329" s="23"/>
      <c r="B2329" s="23"/>
      <c r="C2329" s="23"/>
      <c r="D2329" s="23"/>
      <c r="E2329" s="23"/>
      <c r="F2329" s="23"/>
      <c r="G2329" s="23"/>
      <c r="H2329" s="23"/>
      <c r="I2329" s="23"/>
      <c r="J2329" s="24"/>
      <c r="K2329" s="24"/>
      <c r="L2329" s="79"/>
      <c r="M2329" s="91"/>
      <c r="N2329" s="89"/>
      <c r="O2329" s="89"/>
      <c r="P2329" s="24"/>
      <c r="Q2329" s="24"/>
      <c r="R2329" s="23"/>
      <c r="S2329" s="23"/>
      <c r="T2329" s="24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46"/>
      <c r="AG2329" s="23"/>
      <c r="AH2329" s="23"/>
    </row>
    <row r="2330" spans="1:34" s="156" customFormat="1" x14ac:dyDescent="0.35">
      <c r="A2330" s="23"/>
      <c r="B2330" s="23"/>
      <c r="C2330" s="23"/>
      <c r="D2330" s="23"/>
      <c r="E2330" s="23"/>
      <c r="F2330" s="23"/>
      <c r="G2330" s="23"/>
      <c r="H2330" s="23"/>
      <c r="I2330" s="23"/>
      <c r="J2330" s="24"/>
      <c r="K2330" s="24"/>
      <c r="L2330" s="79"/>
      <c r="M2330" s="91"/>
      <c r="N2330" s="89"/>
      <c r="O2330" s="89"/>
      <c r="P2330" s="24"/>
      <c r="Q2330" s="24"/>
      <c r="R2330" s="23"/>
      <c r="S2330" s="23"/>
      <c r="T2330" s="24"/>
      <c r="U2330" s="23"/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46"/>
      <c r="AG2330" s="23"/>
      <c r="AH2330" s="23"/>
    </row>
    <row r="2331" spans="1:34" s="156" customFormat="1" x14ac:dyDescent="0.35">
      <c r="A2331" s="23"/>
      <c r="B2331" s="23"/>
      <c r="C2331" s="23"/>
      <c r="D2331" s="23"/>
      <c r="E2331" s="23"/>
      <c r="F2331" s="23"/>
      <c r="G2331" s="23"/>
      <c r="H2331" s="23"/>
      <c r="I2331" s="23"/>
      <c r="J2331" s="24"/>
      <c r="K2331" s="24"/>
      <c r="L2331" s="79"/>
      <c r="M2331" s="91"/>
      <c r="N2331" s="89"/>
      <c r="O2331" s="89"/>
      <c r="P2331" s="24"/>
      <c r="Q2331" s="24"/>
      <c r="R2331" s="23"/>
      <c r="S2331" s="23"/>
      <c r="T2331" s="24"/>
      <c r="U2331" s="23"/>
      <c r="V2331" s="23"/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46"/>
      <c r="AG2331" s="23"/>
      <c r="AH2331" s="23"/>
    </row>
    <row r="2332" spans="1:34" s="156" customFormat="1" x14ac:dyDescent="0.35">
      <c r="A2332" s="23"/>
      <c r="B2332" s="23"/>
      <c r="C2332" s="23"/>
      <c r="D2332" s="23"/>
      <c r="E2332" s="23"/>
      <c r="F2332" s="23"/>
      <c r="G2332" s="23"/>
      <c r="H2332" s="23"/>
      <c r="I2332" s="23"/>
      <c r="J2332" s="24"/>
      <c r="K2332" s="24"/>
      <c r="L2332" s="79"/>
      <c r="M2332" s="91"/>
      <c r="N2332" s="89"/>
      <c r="O2332" s="89"/>
      <c r="P2332" s="24"/>
      <c r="Q2332" s="24"/>
      <c r="R2332" s="23"/>
      <c r="S2332" s="23"/>
      <c r="T2332" s="24"/>
      <c r="U2332" s="23"/>
      <c r="V2332" s="23"/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46"/>
      <c r="AG2332" s="23"/>
      <c r="AH2332" s="23"/>
    </row>
    <row r="2333" spans="1:34" s="156" customFormat="1" x14ac:dyDescent="0.35">
      <c r="A2333" s="23"/>
      <c r="B2333" s="23"/>
      <c r="C2333" s="23"/>
      <c r="D2333" s="23"/>
      <c r="E2333" s="23"/>
      <c r="F2333" s="23"/>
      <c r="G2333" s="23"/>
      <c r="H2333" s="23"/>
      <c r="I2333" s="23"/>
      <c r="J2333" s="24"/>
      <c r="K2333" s="24"/>
      <c r="L2333" s="79"/>
      <c r="M2333" s="91"/>
      <c r="N2333" s="89"/>
      <c r="O2333" s="89"/>
      <c r="P2333" s="24"/>
      <c r="Q2333" s="24"/>
      <c r="R2333" s="23"/>
      <c r="S2333" s="23"/>
      <c r="T2333" s="24"/>
      <c r="U2333" s="23"/>
      <c r="V2333" s="23"/>
      <c r="W2333" s="23"/>
      <c r="X2333" s="23"/>
      <c r="Y2333" s="23"/>
      <c r="Z2333" s="23"/>
      <c r="AA2333" s="23"/>
      <c r="AB2333" s="23"/>
      <c r="AC2333" s="23"/>
      <c r="AD2333" s="23"/>
      <c r="AE2333" s="23"/>
      <c r="AF2333" s="46"/>
      <c r="AG2333" s="23"/>
      <c r="AH2333" s="23"/>
    </row>
    <row r="2334" spans="1:34" s="156" customFormat="1" x14ac:dyDescent="0.35">
      <c r="A2334" s="23"/>
      <c r="B2334" s="23"/>
      <c r="C2334" s="23"/>
      <c r="D2334" s="23"/>
      <c r="E2334" s="23"/>
      <c r="F2334" s="23"/>
      <c r="G2334" s="23"/>
      <c r="H2334" s="23"/>
      <c r="I2334" s="23"/>
      <c r="J2334" s="24"/>
      <c r="K2334" s="24"/>
      <c r="L2334" s="79"/>
      <c r="M2334" s="91"/>
      <c r="N2334" s="89"/>
      <c r="O2334" s="89"/>
      <c r="P2334" s="24"/>
      <c r="Q2334" s="24"/>
      <c r="R2334" s="23"/>
      <c r="S2334" s="23"/>
      <c r="T2334" s="24"/>
      <c r="U2334" s="23"/>
      <c r="V2334" s="23"/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46"/>
      <c r="AG2334" s="23"/>
      <c r="AH2334" s="23"/>
    </row>
    <row r="2335" spans="1:34" s="156" customFormat="1" x14ac:dyDescent="0.35">
      <c r="A2335" s="23"/>
      <c r="B2335" s="23"/>
      <c r="C2335" s="23"/>
      <c r="D2335" s="23"/>
      <c r="E2335" s="23"/>
      <c r="F2335" s="23"/>
      <c r="G2335" s="23"/>
      <c r="H2335" s="23"/>
      <c r="I2335" s="23"/>
      <c r="J2335" s="24"/>
      <c r="K2335" s="24"/>
      <c r="L2335" s="79"/>
      <c r="M2335" s="91"/>
      <c r="N2335" s="89"/>
      <c r="O2335" s="89"/>
      <c r="P2335" s="24"/>
      <c r="Q2335" s="24"/>
      <c r="R2335" s="23"/>
      <c r="S2335" s="23"/>
      <c r="T2335" s="24"/>
      <c r="U2335" s="23"/>
      <c r="V2335" s="23"/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46"/>
      <c r="AG2335" s="23"/>
      <c r="AH2335" s="23"/>
    </row>
    <row r="2336" spans="1:34" s="156" customFormat="1" x14ac:dyDescent="0.35">
      <c r="A2336" s="23"/>
      <c r="B2336" s="23"/>
      <c r="C2336" s="23"/>
      <c r="D2336" s="23"/>
      <c r="E2336" s="23"/>
      <c r="F2336" s="23"/>
      <c r="G2336" s="23"/>
      <c r="H2336" s="23"/>
      <c r="I2336" s="23"/>
      <c r="J2336" s="24"/>
      <c r="K2336" s="24"/>
      <c r="L2336" s="79"/>
      <c r="M2336" s="91"/>
      <c r="N2336" s="89"/>
      <c r="O2336" s="89"/>
      <c r="P2336" s="24"/>
      <c r="Q2336" s="24"/>
      <c r="R2336" s="23"/>
      <c r="S2336" s="23"/>
      <c r="T2336" s="24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46"/>
      <c r="AG2336" s="23"/>
      <c r="AH2336" s="23"/>
    </row>
    <row r="2337" spans="1:34" s="156" customFormat="1" x14ac:dyDescent="0.35">
      <c r="A2337" s="23"/>
      <c r="B2337" s="23"/>
      <c r="C2337" s="23"/>
      <c r="D2337" s="23"/>
      <c r="E2337" s="23"/>
      <c r="F2337" s="23"/>
      <c r="G2337" s="23"/>
      <c r="H2337" s="23"/>
      <c r="I2337" s="23"/>
      <c r="J2337" s="24"/>
      <c r="K2337" s="24"/>
      <c r="L2337" s="79"/>
      <c r="M2337" s="91"/>
      <c r="N2337" s="89"/>
      <c r="O2337" s="89"/>
      <c r="P2337" s="24"/>
      <c r="Q2337" s="24"/>
      <c r="R2337" s="23"/>
      <c r="S2337" s="23"/>
      <c r="T2337" s="24"/>
      <c r="U2337" s="23"/>
      <c r="V2337" s="23"/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46"/>
      <c r="AG2337" s="23"/>
      <c r="AH2337" s="23"/>
    </row>
    <row r="2338" spans="1:34" s="156" customFormat="1" x14ac:dyDescent="0.35">
      <c r="A2338" s="23"/>
      <c r="B2338" s="23"/>
      <c r="C2338" s="23"/>
      <c r="D2338" s="23"/>
      <c r="E2338" s="23"/>
      <c r="F2338" s="23"/>
      <c r="G2338" s="23"/>
      <c r="H2338" s="23"/>
      <c r="I2338" s="23"/>
      <c r="J2338" s="24"/>
      <c r="K2338" s="24"/>
      <c r="L2338" s="79"/>
      <c r="M2338" s="91"/>
      <c r="N2338" s="89"/>
      <c r="O2338" s="89"/>
      <c r="P2338" s="24"/>
      <c r="Q2338" s="24"/>
      <c r="R2338" s="23"/>
      <c r="S2338" s="23"/>
      <c r="T2338" s="24"/>
      <c r="U2338" s="23"/>
      <c r="V2338" s="23"/>
      <c r="W2338" s="23"/>
      <c r="X2338" s="23"/>
      <c r="Y2338" s="23"/>
      <c r="Z2338" s="23"/>
      <c r="AA2338" s="23"/>
      <c r="AB2338" s="23"/>
      <c r="AC2338" s="23"/>
      <c r="AD2338" s="23"/>
      <c r="AE2338" s="23"/>
      <c r="AF2338" s="46"/>
      <c r="AG2338" s="23"/>
      <c r="AH2338" s="23"/>
    </row>
    <row r="2339" spans="1:34" s="156" customFormat="1" x14ac:dyDescent="0.35">
      <c r="A2339" s="23"/>
      <c r="B2339" s="23"/>
      <c r="C2339" s="23"/>
      <c r="D2339" s="23"/>
      <c r="E2339" s="23"/>
      <c r="F2339" s="23"/>
      <c r="G2339" s="23"/>
      <c r="H2339" s="23"/>
      <c r="I2339" s="23"/>
      <c r="J2339" s="24"/>
      <c r="K2339" s="24"/>
      <c r="L2339" s="79"/>
      <c r="M2339" s="91"/>
      <c r="N2339" s="89"/>
      <c r="O2339" s="89"/>
      <c r="P2339" s="24"/>
      <c r="Q2339" s="24"/>
      <c r="R2339" s="23"/>
      <c r="S2339" s="23"/>
      <c r="T2339" s="24"/>
      <c r="U2339" s="23"/>
      <c r="V2339" s="23"/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46"/>
      <c r="AG2339" s="23"/>
      <c r="AH2339" s="23"/>
    </row>
    <row r="2340" spans="1:34" s="156" customFormat="1" x14ac:dyDescent="0.35">
      <c r="A2340" s="23"/>
      <c r="B2340" s="23"/>
      <c r="C2340" s="23"/>
      <c r="D2340" s="23"/>
      <c r="E2340" s="23"/>
      <c r="F2340" s="23"/>
      <c r="G2340" s="23"/>
      <c r="H2340" s="23"/>
      <c r="I2340" s="23"/>
      <c r="J2340" s="24"/>
      <c r="K2340" s="24"/>
      <c r="L2340" s="79"/>
      <c r="M2340" s="91"/>
      <c r="N2340" s="89"/>
      <c r="O2340" s="89"/>
      <c r="P2340" s="24"/>
      <c r="Q2340" s="24"/>
      <c r="R2340" s="23"/>
      <c r="S2340" s="23"/>
      <c r="T2340" s="24"/>
      <c r="U2340" s="23"/>
      <c r="V2340" s="23"/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46"/>
      <c r="AG2340" s="23"/>
      <c r="AH2340" s="23"/>
    </row>
    <row r="2341" spans="1:34" s="156" customFormat="1" x14ac:dyDescent="0.35">
      <c r="A2341" s="23"/>
      <c r="B2341" s="23"/>
      <c r="C2341" s="23"/>
      <c r="D2341" s="23"/>
      <c r="E2341" s="23"/>
      <c r="F2341" s="23"/>
      <c r="G2341" s="23"/>
      <c r="H2341" s="23"/>
      <c r="I2341" s="23"/>
      <c r="J2341" s="24"/>
      <c r="K2341" s="24"/>
      <c r="L2341" s="79"/>
      <c r="M2341" s="91"/>
      <c r="N2341" s="89"/>
      <c r="O2341" s="89"/>
      <c r="P2341" s="24"/>
      <c r="Q2341" s="24"/>
      <c r="R2341" s="23"/>
      <c r="S2341" s="23"/>
      <c r="T2341" s="24"/>
      <c r="U2341" s="23"/>
      <c r="V2341" s="23"/>
      <c r="W2341" s="23"/>
      <c r="X2341" s="23"/>
      <c r="Y2341" s="23"/>
      <c r="Z2341" s="23"/>
      <c r="AA2341" s="23"/>
      <c r="AB2341" s="23"/>
      <c r="AC2341" s="23"/>
      <c r="AD2341" s="23"/>
      <c r="AE2341" s="23"/>
      <c r="AF2341" s="46"/>
      <c r="AG2341" s="23"/>
      <c r="AH2341" s="23"/>
    </row>
    <row r="2342" spans="1:34" s="156" customFormat="1" x14ac:dyDescent="0.35">
      <c r="A2342" s="23"/>
      <c r="B2342" s="23"/>
      <c r="C2342" s="23"/>
      <c r="D2342" s="23"/>
      <c r="E2342" s="23"/>
      <c r="F2342" s="23"/>
      <c r="G2342" s="23"/>
      <c r="H2342" s="23"/>
      <c r="I2342" s="23"/>
      <c r="J2342" s="24"/>
      <c r="K2342" s="24"/>
      <c r="L2342" s="79"/>
      <c r="M2342" s="91"/>
      <c r="N2342" s="89"/>
      <c r="O2342" s="89"/>
      <c r="P2342" s="24"/>
      <c r="Q2342" s="24"/>
      <c r="R2342" s="23"/>
      <c r="S2342" s="23"/>
      <c r="T2342" s="24"/>
      <c r="U2342" s="23"/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46"/>
      <c r="AG2342" s="23"/>
      <c r="AH2342" s="23"/>
    </row>
    <row r="2343" spans="1:34" s="156" customFormat="1" x14ac:dyDescent="0.35">
      <c r="A2343" s="23"/>
      <c r="B2343" s="23"/>
      <c r="C2343" s="23"/>
      <c r="D2343" s="23"/>
      <c r="E2343" s="23"/>
      <c r="F2343" s="23"/>
      <c r="G2343" s="23"/>
      <c r="H2343" s="23"/>
      <c r="I2343" s="23"/>
      <c r="J2343" s="24"/>
      <c r="K2343" s="24"/>
      <c r="L2343" s="79"/>
      <c r="M2343" s="91"/>
      <c r="N2343" s="89"/>
      <c r="O2343" s="89"/>
      <c r="P2343" s="24"/>
      <c r="Q2343" s="24"/>
      <c r="R2343" s="23"/>
      <c r="S2343" s="23"/>
      <c r="T2343" s="24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46"/>
      <c r="AG2343" s="23"/>
      <c r="AH2343" s="23"/>
    </row>
    <row r="2344" spans="1:34" s="156" customFormat="1" x14ac:dyDescent="0.35">
      <c r="A2344" s="23"/>
      <c r="B2344" s="23"/>
      <c r="C2344" s="23"/>
      <c r="D2344" s="23"/>
      <c r="E2344" s="23"/>
      <c r="F2344" s="23"/>
      <c r="G2344" s="23"/>
      <c r="H2344" s="23"/>
      <c r="I2344" s="23"/>
      <c r="J2344" s="24"/>
      <c r="K2344" s="24"/>
      <c r="L2344" s="79"/>
      <c r="M2344" s="91"/>
      <c r="N2344" s="89"/>
      <c r="O2344" s="89"/>
      <c r="P2344" s="24"/>
      <c r="Q2344" s="24"/>
      <c r="R2344" s="23"/>
      <c r="S2344" s="23"/>
      <c r="T2344" s="24"/>
      <c r="U2344" s="23"/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46"/>
      <c r="AG2344" s="23"/>
      <c r="AH2344" s="23"/>
    </row>
    <row r="2345" spans="1:34" s="156" customFormat="1" x14ac:dyDescent="0.35">
      <c r="A2345" s="23"/>
      <c r="B2345" s="23"/>
      <c r="C2345" s="23"/>
      <c r="D2345" s="23"/>
      <c r="E2345" s="23"/>
      <c r="F2345" s="23"/>
      <c r="G2345" s="23"/>
      <c r="H2345" s="23"/>
      <c r="I2345" s="23"/>
      <c r="J2345" s="24"/>
      <c r="K2345" s="24"/>
      <c r="L2345" s="79"/>
      <c r="M2345" s="91"/>
      <c r="N2345" s="89"/>
      <c r="O2345" s="89"/>
      <c r="P2345" s="24"/>
      <c r="Q2345" s="24"/>
      <c r="R2345" s="23"/>
      <c r="S2345" s="23"/>
      <c r="T2345" s="24"/>
      <c r="U2345" s="23"/>
      <c r="V2345" s="23"/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46"/>
      <c r="AG2345" s="23"/>
      <c r="AH2345" s="23"/>
    </row>
    <row r="2346" spans="1:34" s="156" customFormat="1" x14ac:dyDescent="0.35">
      <c r="A2346" s="23"/>
      <c r="B2346" s="23"/>
      <c r="C2346" s="23"/>
      <c r="D2346" s="23"/>
      <c r="E2346" s="23"/>
      <c r="F2346" s="23"/>
      <c r="G2346" s="23"/>
      <c r="H2346" s="23"/>
      <c r="I2346" s="23"/>
      <c r="J2346" s="24"/>
      <c r="K2346" s="24"/>
      <c r="L2346" s="79"/>
      <c r="M2346" s="91"/>
      <c r="N2346" s="89"/>
      <c r="O2346" s="89"/>
      <c r="P2346" s="24"/>
      <c r="Q2346" s="24"/>
      <c r="R2346" s="23"/>
      <c r="S2346" s="23"/>
      <c r="T2346" s="24"/>
      <c r="U2346" s="23"/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46"/>
      <c r="AG2346" s="23"/>
      <c r="AH2346" s="23"/>
    </row>
    <row r="2347" spans="1:34" s="156" customFormat="1" x14ac:dyDescent="0.35">
      <c r="A2347" s="23"/>
      <c r="B2347" s="23"/>
      <c r="C2347" s="23"/>
      <c r="D2347" s="23"/>
      <c r="E2347" s="23"/>
      <c r="F2347" s="23"/>
      <c r="G2347" s="23"/>
      <c r="H2347" s="23"/>
      <c r="I2347" s="23"/>
      <c r="J2347" s="24"/>
      <c r="K2347" s="24"/>
      <c r="L2347" s="79"/>
      <c r="M2347" s="91"/>
      <c r="N2347" s="89"/>
      <c r="O2347" s="89"/>
      <c r="P2347" s="24"/>
      <c r="Q2347" s="24"/>
      <c r="R2347" s="23"/>
      <c r="S2347" s="23"/>
      <c r="T2347" s="24"/>
      <c r="U2347" s="23"/>
      <c r="V2347" s="23"/>
      <c r="W2347" s="23"/>
      <c r="X2347" s="23"/>
      <c r="Y2347" s="23"/>
      <c r="Z2347" s="23"/>
      <c r="AA2347" s="23"/>
      <c r="AB2347" s="23"/>
      <c r="AC2347" s="23"/>
      <c r="AD2347" s="23"/>
      <c r="AE2347" s="23"/>
      <c r="AF2347" s="46"/>
      <c r="AG2347" s="23"/>
      <c r="AH2347" s="23"/>
    </row>
    <row r="2348" spans="1:34" s="156" customFormat="1" x14ac:dyDescent="0.35">
      <c r="A2348" s="23"/>
      <c r="B2348" s="23"/>
      <c r="C2348" s="23"/>
      <c r="D2348" s="23"/>
      <c r="E2348" s="23"/>
      <c r="F2348" s="23"/>
      <c r="G2348" s="23"/>
      <c r="H2348" s="23"/>
      <c r="I2348" s="23"/>
      <c r="J2348" s="24"/>
      <c r="K2348" s="24"/>
      <c r="L2348" s="79"/>
      <c r="M2348" s="91"/>
      <c r="N2348" s="89"/>
      <c r="O2348" s="89"/>
      <c r="P2348" s="24"/>
      <c r="Q2348" s="24"/>
      <c r="R2348" s="23"/>
      <c r="S2348" s="23"/>
      <c r="T2348" s="24"/>
      <c r="U2348" s="23"/>
      <c r="V2348" s="23"/>
      <c r="W2348" s="23"/>
      <c r="X2348" s="23"/>
      <c r="Y2348" s="23"/>
      <c r="Z2348" s="23"/>
      <c r="AA2348" s="23"/>
      <c r="AB2348" s="23"/>
      <c r="AC2348" s="23"/>
      <c r="AD2348" s="23"/>
      <c r="AE2348" s="23"/>
      <c r="AF2348" s="46"/>
      <c r="AG2348" s="23"/>
      <c r="AH2348" s="23"/>
    </row>
    <row r="2349" spans="1:34" s="156" customFormat="1" x14ac:dyDescent="0.35">
      <c r="A2349" s="23"/>
      <c r="B2349" s="23"/>
      <c r="C2349" s="23"/>
      <c r="D2349" s="23"/>
      <c r="E2349" s="23"/>
      <c r="F2349" s="23"/>
      <c r="G2349" s="23"/>
      <c r="H2349" s="23"/>
      <c r="I2349" s="23"/>
      <c r="J2349" s="24"/>
      <c r="K2349" s="24"/>
      <c r="L2349" s="79"/>
      <c r="M2349" s="91"/>
      <c r="N2349" s="89"/>
      <c r="O2349" s="89"/>
      <c r="P2349" s="24"/>
      <c r="Q2349" s="24"/>
      <c r="R2349" s="23"/>
      <c r="S2349" s="23"/>
      <c r="T2349" s="24"/>
      <c r="U2349" s="23"/>
      <c r="V2349" s="23"/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46"/>
      <c r="AG2349" s="23"/>
      <c r="AH2349" s="23"/>
    </row>
    <row r="2350" spans="1:34" s="156" customFormat="1" x14ac:dyDescent="0.35">
      <c r="A2350" s="23"/>
      <c r="B2350" s="23"/>
      <c r="C2350" s="23"/>
      <c r="D2350" s="23"/>
      <c r="E2350" s="23"/>
      <c r="F2350" s="23"/>
      <c r="G2350" s="23"/>
      <c r="H2350" s="23"/>
      <c r="I2350" s="23"/>
      <c r="J2350" s="24"/>
      <c r="K2350" s="24"/>
      <c r="L2350" s="79"/>
      <c r="M2350" s="91"/>
      <c r="N2350" s="89"/>
      <c r="O2350" s="89"/>
      <c r="P2350" s="24"/>
      <c r="Q2350" s="24"/>
      <c r="R2350" s="23"/>
      <c r="S2350" s="23"/>
      <c r="T2350" s="24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46"/>
      <c r="AG2350" s="23"/>
      <c r="AH2350" s="23"/>
    </row>
    <row r="2351" spans="1:34" s="156" customFormat="1" x14ac:dyDescent="0.35">
      <c r="A2351" s="23"/>
      <c r="B2351" s="23"/>
      <c r="C2351" s="23"/>
      <c r="D2351" s="23"/>
      <c r="E2351" s="23"/>
      <c r="F2351" s="23"/>
      <c r="G2351" s="23"/>
      <c r="H2351" s="23"/>
      <c r="I2351" s="23"/>
      <c r="J2351" s="24"/>
      <c r="K2351" s="24"/>
      <c r="L2351" s="79"/>
      <c r="M2351" s="91"/>
      <c r="N2351" s="89"/>
      <c r="O2351" s="89"/>
      <c r="P2351" s="24"/>
      <c r="Q2351" s="24"/>
      <c r="R2351" s="23"/>
      <c r="S2351" s="23"/>
      <c r="T2351" s="24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46"/>
      <c r="AG2351" s="23"/>
      <c r="AH2351" s="23"/>
    </row>
    <row r="2352" spans="1:34" s="156" customFormat="1" x14ac:dyDescent="0.35">
      <c r="A2352" s="23"/>
      <c r="B2352" s="23"/>
      <c r="C2352" s="23"/>
      <c r="D2352" s="23"/>
      <c r="E2352" s="23"/>
      <c r="F2352" s="23"/>
      <c r="G2352" s="23"/>
      <c r="H2352" s="23"/>
      <c r="I2352" s="23"/>
      <c r="J2352" s="24"/>
      <c r="K2352" s="24"/>
      <c r="L2352" s="79"/>
      <c r="M2352" s="91"/>
      <c r="N2352" s="89"/>
      <c r="O2352" s="89"/>
      <c r="P2352" s="24"/>
      <c r="Q2352" s="24"/>
      <c r="R2352" s="23"/>
      <c r="S2352" s="23"/>
      <c r="T2352" s="24"/>
      <c r="U2352" s="23"/>
      <c r="V2352" s="23"/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46"/>
      <c r="AG2352" s="23"/>
      <c r="AH2352" s="23"/>
    </row>
    <row r="2353" spans="1:34" s="156" customFormat="1" x14ac:dyDescent="0.35">
      <c r="A2353" s="23"/>
      <c r="B2353" s="23"/>
      <c r="C2353" s="23"/>
      <c r="D2353" s="23"/>
      <c r="E2353" s="23"/>
      <c r="F2353" s="23"/>
      <c r="G2353" s="23"/>
      <c r="H2353" s="23"/>
      <c r="I2353" s="23"/>
      <c r="J2353" s="24"/>
      <c r="K2353" s="24"/>
      <c r="L2353" s="79"/>
      <c r="M2353" s="91"/>
      <c r="N2353" s="89"/>
      <c r="O2353" s="89"/>
      <c r="P2353" s="24"/>
      <c r="Q2353" s="24"/>
      <c r="R2353" s="23"/>
      <c r="S2353" s="23"/>
      <c r="T2353" s="24"/>
      <c r="U2353" s="23"/>
      <c r="V2353" s="23"/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46"/>
      <c r="AG2353" s="23"/>
      <c r="AH2353" s="23"/>
    </row>
    <row r="2354" spans="1:34" s="156" customFormat="1" x14ac:dyDescent="0.35">
      <c r="A2354" s="23"/>
      <c r="B2354" s="23"/>
      <c r="C2354" s="23"/>
      <c r="D2354" s="23"/>
      <c r="E2354" s="23"/>
      <c r="F2354" s="23"/>
      <c r="G2354" s="23"/>
      <c r="H2354" s="23"/>
      <c r="I2354" s="23"/>
      <c r="J2354" s="24"/>
      <c r="K2354" s="24"/>
      <c r="L2354" s="79"/>
      <c r="M2354" s="91"/>
      <c r="N2354" s="89"/>
      <c r="O2354" s="89"/>
      <c r="P2354" s="24"/>
      <c r="Q2354" s="24"/>
      <c r="R2354" s="23"/>
      <c r="S2354" s="23"/>
      <c r="T2354" s="24"/>
      <c r="U2354" s="23"/>
      <c r="V2354" s="23"/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46"/>
      <c r="AG2354" s="23"/>
      <c r="AH2354" s="23"/>
    </row>
    <row r="2355" spans="1:34" s="156" customFormat="1" x14ac:dyDescent="0.35">
      <c r="A2355" s="23"/>
      <c r="B2355" s="23"/>
      <c r="C2355" s="23"/>
      <c r="D2355" s="23"/>
      <c r="E2355" s="23"/>
      <c r="F2355" s="23"/>
      <c r="G2355" s="23"/>
      <c r="H2355" s="23"/>
      <c r="I2355" s="23"/>
      <c r="J2355" s="24"/>
      <c r="K2355" s="24"/>
      <c r="L2355" s="79"/>
      <c r="M2355" s="91"/>
      <c r="N2355" s="89"/>
      <c r="O2355" s="89"/>
      <c r="P2355" s="24"/>
      <c r="Q2355" s="24"/>
      <c r="R2355" s="23"/>
      <c r="S2355" s="23"/>
      <c r="T2355" s="24"/>
      <c r="U2355" s="23"/>
      <c r="V2355" s="23"/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46"/>
      <c r="AG2355" s="23"/>
      <c r="AH2355" s="23"/>
    </row>
    <row r="2356" spans="1:34" s="156" customFormat="1" x14ac:dyDescent="0.35">
      <c r="A2356" s="23"/>
      <c r="B2356" s="23"/>
      <c r="C2356" s="23"/>
      <c r="D2356" s="23"/>
      <c r="E2356" s="23"/>
      <c r="F2356" s="23"/>
      <c r="G2356" s="23"/>
      <c r="H2356" s="23"/>
      <c r="I2356" s="23"/>
      <c r="J2356" s="24"/>
      <c r="K2356" s="24"/>
      <c r="L2356" s="79"/>
      <c r="M2356" s="91"/>
      <c r="N2356" s="89"/>
      <c r="O2356" s="89"/>
      <c r="P2356" s="24"/>
      <c r="Q2356" s="24"/>
      <c r="R2356" s="23"/>
      <c r="S2356" s="23"/>
      <c r="T2356" s="24"/>
      <c r="U2356" s="23"/>
      <c r="V2356" s="23"/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46"/>
      <c r="AG2356" s="23"/>
      <c r="AH2356" s="23"/>
    </row>
    <row r="2357" spans="1:34" s="156" customFormat="1" x14ac:dyDescent="0.35">
      <c r="A2357" s="23"/>
      <c r="B2357" s="23"/>
      <c r="C2357" s="23"/>
      <c r="D2357" s="23"/>
      <c r="E2357" s="23"/>
      <c r="F2357" s="23"/>
      <c r="G2357" s="23"/>
      <c r="H2357" s="23"/>
      <c r="I2357" s="23"/>
      <c r="J2357" s="24"/>
      <c r="K2357" s="24"/>
      <c r="L2357" s="79"/>
      <c r="M2357" s="91"/>
      <c r="N2357" s="89"/>
      <c r="O2357" s="89"/>
      <c r="P2357" s="24"/>
      <c r="Q2357" s="24"/>
      <c r="R2357" s="23"/>
      <c r="S2357" s="23"/>
      <c r="T2357" s="24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46"/>
      <c r="AG2357" s="23"/>
      <c r="AH2357" s="23"/>
    </row>
    <row r="2358" spans="1:34" s="156" customFormat="1" x14ac:dyDescent="0.35">
      <c r="A2358" s="23"/>
      <c r="B2358" s="23"/>
      <c r="C2358" s="23"/>
      <c r="D2358" s="23"/>
      <c r="E2358" s="23"/>
      <c r="F2358" s="23"/>
      <c r="G2358" s="23"/>
      <c r="H2358" s="23"/>
      <c r="I2358" s="23"/>
      <c r="J2358" s="24"/>
      <c r="K2358" s="24"/>
      <c r="L2358" s="79"/>
      <c r="M2358" s="91"/>
      <c r="N2358" s="89"/>
      <c r="O2358" s="89"/>
      <c r="P2358" s="24"/>
      <c r="Q2358" s="24"/>
      <c r="R2358" s="23"/>
      <c r="S2358" s="23"/>
      <c r="T2358" s="24"/>
      <c r="U2358" s="23"/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46"/>
      <c r="AG2358" s="23"/>
      <c r="AH2358" s="23"/>
    </row>
    <row r="2359" spans="1:34" s="156" customFormat="1" x14ac:dyDescent="0.35">
      <c r="A2359" s="23"/>
      <c r="B2359" s="23"/>
      <c r="C2359" s="23"/>
      <c r="D2359" s="23"/>
      <c r="E2359" s="23"/>
      <c r="F2359" s="23"/>
      <c r="G2359" s="23"/>
      <c r="H2359" s="23"/>
      <c r="I2359" s="23"/>
      <c r="J2359" s="24"/>
      <c r="K2359" s="24"/>
      <c r="L2359" s="79"/>
      <c r="M2359" s="91"/>
      <c r="N2359" s="89"/>
      <c r="O2359" s="89"/>
      <c r="P2359" s="24"/>
      <c r="Q2359" s="24"/>
      <c r="R2359" s="23"/>
      <c r="S2359" s="23"/>
      <c r="T2359" s="24"/>
      <c r="U2359" s="23"/>
      <c r="V2359" s="23"/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46"/>
      <c r="AG2359" s="23"/>
      <c r="AH2359" s="23"/>
    </row>
    <row r="2360" spans="1:34" s="156" customFormat="1" x14ac:dyDescent="0.35">
      <c r="A2360" s="23"/>
      <c r="B2360" s="23"/>
      <c r="C2360" s="23"/>
      <c r="D2360" s="23"/>
      <c r="E2360" s="23"/>
      <c r="F2360" s="23"/>
      <c r="G2360" s="23"/>
      <c r="H2360" s="23"/>
      <c r="I2360" s="23"/>
      <c r="J2360" s="24"/>
      <c r="K2360" s="24"/>
      <c r="L2360" s="79"/>
      <c r="M2360" s="91"/>
      <c r="N2360" s="89"/>
      <c r="O2360" s="89"/>
      <c r="P2360" s="24"/>
      <c r="Q2360" s="24"/>
      <c r="R2360" s="23"/>
      <c r="S2360" s="23"/>
      <c r="T2360" s="24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46"/>
      <c r="AG2360" s="23"/>
      <c r="AH2360" s="23"/>
    </row>
    <row r="2361" spans="1:34" s="156" customFormat="1" x14ac:dyDescent="0.35">
      <c r="A2361" s="23"/>
      <c r="B2361" s="23"/>
      <c r="C2361" s="23"/>
      <c r="D2361" s="23"/>
      <c r="E2361" s="23"/>
      <c r="F2361" s="23"/>
      <c r="G2361" s="23"/>
      <c r="H2361" s="23"/>
      <c r="I2361" s="23"/>
      <c r="J2361" s="24"/>
      <c r="K2361" s="24"/>
      <c r="L2361" s="79"/>
      <c r="M2361" s="91"/>
      <c r="N2361" s="89"/>
      <c r="O2361" s="89"/>
      <c r="P2361" s="24"/>
      <c r="Q2361" s="24"/>
      <c r="R2361" s="23"/>
      <c r="S2361" s="23"/>
      <c r="T2361" s="24"/>
      <c r="U2361" s="23"/>
      <c r="V2361" s="23"/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46"/>
      <c r="AG2361" s="23"/>
      <c r="AH2361" s="23"/>
    </row>
    <row r="2362" spans="1:34" s="156" customFormat="1" x14ac:dyDescent="0.35">
      <c r="A2362" s="23"/>
      <c r="B2362" s="23"/>
      <c r="C2362" s="23"/>
      <c r="D2362" s="23"/>
      <c r="E2362" s="23"/>
      <c r="F2362" s="23"/>
      <c r="G2362" s="23"/>
      <c r="H2362" s="23"/>
      <c r="I2362" s="23"/>
      <c r="J2362" s="24"/>
      <c r="K2362" s="24"/>
      <c r="L2362" s="79"/>
      <c r="M2362" s="91"/>
      <c r="N2362" s="89"/>
      <c r="O2362" s="89"/>
      <c r="P2362" s="24"/>
      <c r="Q2362" s="24"/>
      <c r="R2362" s="23"/>
      <c r="S2362" s="23"/>
      <c r="T2362" s="24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46"/>
      <c r="AG2362" s="23"/>
      <c r="AH2362" s="23"/>
    </row>
    <row r="2363" spans="1:34" s="156" customFormat="1" x14ac:dyDescent="0.35">
      <c r="A2363" s="23"/>
      <c r="B2363" s="23"/>
      <c r="C2363" s="23"/>
      <c r="D2363" s="23"/>
      <c r="E2363" s="23"/>
      <c r="F2363" s="23"/>
      <c r="G2363" s="23"/>
      <c r="H2363" s="23"/>
      <c r="I2363" s="23"/>
      <c r="J2363" s="24"/>
      <c r="K2363" s="24"/>
      <c r="L2363" s="79"/>
      <c r="M2363" s="91"/>
      <c r="N2363" s="89"/>
      <c r="O2363" s="89"/>
      <c r="P2363" s="24"/>
      <c r="Q2363" s="24"/>
      <c r="R2363" s="23"/>
      <c r="S2363" s="23"/>
      <c r="T2363" s="24"/>
      <c r="U2363" s="23"/>
      <c r="V2363" s="23"/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46"/>
      <c r="AG2363" s="23"/>
      <c r="AH2363" s="23"/>
    </row>
    <row r="2364" spans="1:34" s="156" customFormat="1" x14ac:dyDescent="0.35">
      <c r="A2364" s="23"/>
      <c r="B2364" s="23"/>
      <c r="C2364" s="23"/>
      <c r="D2364" s="23"/>
      <c r="E2364" s="23"/>
      <c r="F2364" s="23"/>
      <c r="G2364" s="23"/>
      <c r="H2364" s="23"/>
      <c r="I2364" s="23"/>
      <c r="J2364" s="24"/>
      <c r="K2364" s="24"/>
      <c r="L2364" s="79"/>
      <c r="M2364" s="91"/>
      <c r="N2364" s="89"/>
      <c r="O2364" s="89"/>
      <c r="P2364" s="24"/>
      <c r="Q2364" s="24"/>
      <c r="R2364" s="23"/>
      <c r="S2364" s="23"/>
      <c r="T2364" s="24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46"/>
      <c r="AG2364" s="23"/>
      <c r="AH2364" s="23"/>
    </row>
    <row r="2365" spans="1:34" s="156" customFormat="1" x14ac:dyDescent="0.35">
      <c r="A2365" s="23"/>
      <c r="B2365" s="23"/>
      <c r="C2365" s="23"/>
      <c r="D2365" s="23"/>
      <c r="E2365" s="23"/>
      <c r="F2365" s="23"/>
      <c r="G2365" s="23"/>
      <c r="H2365" s="23"/>
      <c r="I2365" s="23"/>
      <c r="J2365" s="24"/>
      <c r="K2365" s="24"/>
      <c r="L2365" s="79"/>
      <c r="M2365" s="91"/>
      <c r="N2365" s="89"/>
      <c r="O2365" s="89"/>
      <c r="P2365" s="24"/>
      <c r="Q2365" s="24"/>
      <c r="R2365" s="23"/>
      <c r="S2365" s="23"/>
      <c r="T2365" s="24"/>
      <c r="U2365" s="23"/>
      <c r="V2365" s="23"/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46"/>
      <c r="AG2365" s="23"/>
      <c r="AH2365" s="23"/>
    </row>
    <row r="2366" spans="1:34" s="156" customFormat="1" x14ac:dyDescent="0.35">
      <c r="A2366" s="23"/>
      <c r="B2366" s="23"/>
      <c r="C2366" s="23"/>
      <c r="D2366" s="23"/>
      <c r="E2366" s="23"/>
      <c r="F2366" s="23"/>
      <c r="G2366" s="23"/>
      <c r="H2366" s="23"/>
      <c r="I2366" s="23"/>
      <c r="J2366" s="24"/>
      <c r="K2366" s="24"/>
      <c r="L2366" s="79"/>
      <c r="M2366" s="91"/>
      <c r="N2366" s="89"/>
      <c r="O2366" s="89"/>
      <c r="P2366" s="24"/>
      <c r="Q2366" s="24"/>
      <c r="R2366" s="23"/>
      <c r="S2366" s="23"/>
      <c r="T2366" s="24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46"/>
      <c r="AG2366" s="23"/>
      <c r="AH2366" s="23"/>
    </row>
    <row r="2367" spans="1:34" s="156" customFormat="1" x14ac:dyDescent="0.35">
      <c r="A2367" s="23"/>
      <c r="B2367" s="23"/>
      <c r="C2367" s="23"/>
      <c r="D2367" s="23"/>
      <c r="E2367" s="23"/>
      <c r="F2367" s="23"/>
      <c r="G2367" s="23"/>
      <c r="H2367" s="23"/>
      <c r="I2367" s="23"/>
      <c r="J2367" s="24"/>
      <c r="K2367" s="24"/>
      <c r="L2367" s="79"/>
      <c r="M2367" s="91"/>
      <c r="N2367" s="89"/>
      <c r="O2367" s="89"/>
      <c r="P2367" s="24"/>
      <c r="Q2367" s="24"/>
      <c r="R2367" s="23"/>
      <c r="S2367" s="23"/>
      <c r="T2367" s="24"/>
      <c r="U2367" s="23"/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46"/>
      <c r="AG2367" s="23"/>
      <c r="AH2367" s="23"/>
    </row>
    <row r="2368" spans="1:34" s="156" customFormat="1" x14ac:dyDescent="0.35">
      <c r="A2368" s="23"/>
      <c r="B2368" s="23"/>
      <c r="C2368" s="23"/>
      <c r="D2368" s="23"/>
      <c r="E2368" s="23"/>
      <c r="F2368" s="23"/>
      <c r="G2368" s="23"/>
      <c r="H2368" s="23"/>
      <c r="I2368" s="23"/>
      <c r="J2368" s="24"/>
      <c r="K2368" s="24"/>
      <c r="L2368" s="79"/>
      <c r="M2368" s="91"/>
      <c r="N2368" s="89"/>
      <c r="O2368" s="89"/>
      <c r="P2368" s="24"/>
      <c r="Q2368" s="24"/>
      <c r="R2368" s="23"/>
      <c r="S2368" s="23"/>
      <c r="T2368" s="24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46"/>
      <c r="AG2368" s="23"/>
      <c r="AH2368" s="23"/>
    </row>
    <row r="2369" spans="1:34" s="156" customFormat="1" x14ac:dyDescent="0.35">
      <c r="A2369" s="23"/>
      <c r="B2369" s="23"/>
      <c r="C2369" s="23"/>
      <c r="D2369" s="23"/>
      <c r="E2369" s="23"/>
      <c r="F2369" s="23"/>
      <c r="G2369" s="23"/>
      <c r="H2369" s="23"/>
      <c r="I2369" s="23"/>
      <c r="J2369" s="24"/>
      <c r="K2369" s="24"/>
      <c r="L2369" s="79"/>
      <c r="M2369" s="91"/>
      <c r="N2369" s="89"/>
      <c r="O2369" s="89"/>
      <c r="P2369" s="24"/>
      <c r="Q2369" s="24"/>
      <c r="R2369" s="23"/>
      <c r="S2369" s="23"/>
      <c r="T2369" s="24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46"/>
      <c r="AG2369" s="23"/>
      <c r="AH2369" s="23"/>
    </row>
    <row r="2370" spans="1:34" s="156" customFormat="1" x14ac:dyDescent="0.35">
      <c r="A2370" s="23"/>
      <c r="B2370" s="23"/>
      <c r="C2370" s="23"/>
      <c r="D2370" s="23"/>
      <c r="E2370" s="23"/>
      <c r="F2370" s="23"/>
      <c r="G2370" s="23"/>
      <c r="H2370" s="23"/>
      <c r="I2370" s="23"/>
      <c r="J2370" s="24"/>
      <c r="K2370" s="24"/>
      <c r="L2370" s="79"/>
      <c r="M2370" s="91"/>
      <c r="N2370" s="89"/>
      <c r="O2370" s="89"/>
      <c r="P2370" s="24"/>
      <c r="Q2370" s="24"/>
      <c r="R2370" s="23"/>
      <c r="S2370" s="23"/>
      <c r="T2370" s="24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46"/>
      <c r="AG2370" s="23"/>
      <c r="AH2370" s="23"/>
    </row>
    <row r="2371" spans="1:34" s="156" customFormat="1" x14ac:dyDescent="0.35">
      <c r="A2371" s="23"/>
      <c r="B2371" s="23"/>
      <c r="C2371" s="23"/>
      <c r="D2371" s="23"/>
      <c r="E2371" s="23"/>
      <c r="F2371" s="23"/>
      <c r="G2371" s="23"/>
      <c r="H2371" s="23"/>
      <c r="I2371" s="23"/>
      <c r="J2371" s="24"/>
      <c r="K2371" s="24"/>
      <c r="L2371" s="79"/>
      <c r="M2371" s="91"/>
      <c r="N2371" s="89"/>
      <c r="O2371" s="89"/>
      <c r="P2371" s="24"/>
      <c r="Q2371" s="24"/>
      <c r="R2371" s="23"/>
      <c r="S2371" s="23"/>
      <c r="T2371" s="24"/>
      <c r="U2371" s="23"/>
      <c r="V2371" s="23"/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46"/>
      <c r="AG2371" s="23"/>
      <c r="AH2371" s="23"/>
    </row>
    <row r="2372" spans="1:34" s="156" customFormat="1" x14ac:dyDescent="0.35">
      <c r="A2372" s="23"/>
      <c r="B2372" s="23"/>
      <c r="C2372" s="23"/>
      <c r="D2372" s="23"/>
      <c r="E2372" s="23"/>
      <c r="F2372" s="23"/>
      <c r="G2372" s="23"/>
      <c r="H2372" s="23"/>
      <c r="I2372" s="23"/>
      <c r="J2372" s="24"/>
      <c r="K2372" s="24"/>
      <c r="L2372" s="79"/>
      <c r="M2372" s="91"/>
      <c r="N2372" s="89"/>
      <c r="O2372" s="89"/>
      <c r="P2372" s="24"/>
      <c r="Q2372" s="24"/>
      <c r="R2372" s="23"/>
      <c r="S2372" s="23"/>
      <c r="T2372" s="24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46"/>
      <c r="AG2372" s="23"/>
      <c r="AH2372" s="23"/>
    </row>
    <row r="2373" spans="1:34" s="156" customFormat="1" x14ac:dyDescent="0.35">
      <c r="A2373" s="23"/>
      <c r="B2373" s="23"/>
      <c r="C2373" s="23"/>
      <c r="D2373" s="23"/>
      <c r="E2373" s="23"/>
      <c r="F2373" s="23"/>
      <c r="G2373" s="23"/>
      <c r="H2373" s="23"/>
      <c r="I2373" s="23"/>
      <c r="J2373" s="24"/>
      <c r="K2373" s="24"/>
      <c r="L2373" s="79"/>
      <c r="M2373" s="91"/>
      <c r="N2373" s="89"/>
      <c r="O2373" s="89"/>
      <c r="P2373" s="24"/>
      <c r="Q2373" s="24"/>
      <c r="R2373" s="23"/>
      <c r="S2373" s="23"/>
      <c r="T2373" s="24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46"/>
      <c r="AG2373" s="23"/>
      <c r="AH2373" s="23"/>
    </row>
    <row r="2374" spans="1:34" s="156" customFormat="1" x14ac:dyDescent="0.35">
      <c r="A2374" s="23"/>
      <c r="B2374" s="23"/>
      <c r="C2374" s="23"/>
      <c r="D2374" s="23"/>
      <c r="E2374" s="23"/>
      <c r="F2374" s="23"/>
      <c r="G2374" s="23"/>
      <c r="H2374" s="23"/>
      <c r="I2374" s="23"/>
      <c r="J2374" s="24"/>
      <c r="K2374" s="24"/>
      <c r="L2374" s="79"/>
      <c r="M2374" s="91"/>
      <c r="N2374" s="89"/>
      <c r="O2374" s="89"/>
      <c r="P2374" s="24"/>
      <c r="Q2374" s="24"/>
      <c r="R2374" s="23"/>
      <c r="S2374" s="23"/>
      <c r="T2374" s="24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46"/>
      <c r="AG2374" s="23"/>
      <c r="AH2374" s="23"/>
    </row>
    <row r="2375" spans="1:34" s="156" customFormat="1" x14ac:dyDescent="0.35">
      <c r="A2375" s="23"/>
      <c r="B2375" s="23"/>
      <c r="C2375" s="23"/>
      <c r="D2375" s="23"/>
      <c r="E2375" s="23"/>
      <c r="F2375" s="23"/>
      <c r="G2375" s="23"/>
      <c r="H2375" s="23"/>
      <c r="I2375" s="23"/>
      <c r="J2375" s="24"/>
      <c r="K2375" s="24"/>
      <c r="L2375" s="79"/>
      <c r="M2375" s="91"/>
      <c r="N2375" s="89"/>
      <c r="O2375" s="89"/>
      <c r="P2375" s="24"/>
      <c r="Q2375" s="24"/>
      <c r="R2375" s="23"/>
      <c r="S2375" s="23"/>
      <c r="T2375" s="24"/>
      <c r="U2375" s="23"/>
      <c r="V2375" s="23"/>
      <c r="W2375" s="23"/>
      <c r="X2375" s="23"/>
      <c r="Y2375" s="23"/>
      <c r="Z2375" s="23"/>
      <c r="AA2375" s="23"/>
      <c r="AB2375" s="23"/>
      <c r="AC2375" s="23"/>
      <c r="AD2375" s="23"/>
      <c r="AE2375" s="23"/>
      <c r="AF2375" s="46"/>
      <c r="AG2375" s="23"/>
      <c r="AH2375" s="23"/>
    </row>
    <row r="2376" spans="1:34" s="156" customFormat="1" x14ac:dyDescent="0.35">
      <c r="A2376" s="23"/>
      <c r="B2376" s="23"/>
      <c r="C2376" s="23"/>
      <c r="D2376" s="23"/>
      <c r="E2376" s="23"/>
      <c r="F2376" s="23"/>
      <c r="G2376" s="23"/>
      <c r="H2376" s="23"/>
      <c r="I2376" s="23"/>
      <c r="J2376" s="24"/>
      <c r="K2376" s="24"/>
      <c r="L2376" s="79"/>
      <c r="M2376" s="91"/>
      <c r="N2376" s="89"/>
      <c r="O2376" s="89"/>
      <c r="P2376" s="24"/>
      <c r="Q2376" s="24"/>
      <c r="R2376" s="23"/>
      <c r="S2376" s="23"/>
      <c r="T2376" s="24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46"/>
      <c r="AG2376" s="23"/>
      <c r="AH2376" s="23"/>
    </row>
    <row r="2377" spans="1:34" s="156" customFormat="1" x14ac:dyDescent="0.35">
      <c r="A2377" s="23"/>
      <c r="B2377" s="23"/>
      <c r="C2377" s="23"/>
      <c r="D2377" s="23"/>
      <c r="E2377" s="23"/>
      <c r="F2377" s="23"/>
      <c r="G2377" s="23"/>
      <c r="H2377" s="23"/>
      <c r="I2377" s="23"/>
      <c r="J2377" s="24"/>
      <c r="K2377" s="24"/>
      <c r="L2377" s="79"/>
      <c r="M2377" s="91"/>
      <c r="N2377" s="89"/>
      <c r="O2377" s="89"/>
      <c r="P2377" s="24"/>
      <c r="Q2377" s="24"/>
      <c r="R2377" s="23"/>
      <c r="S2377" s="23"/>
      <c r="T2377" s="24"/>
      <c r="U2377" s="23"/>
      <c r="V2377" s="23"/>
      <c r="W2377" s="23"/>
      <c r="X2377" s="23"/>
      <c r="Y2377" s="23"/>
      <c r="Z2377" s="23"/>
      <c r="AA2377" s="23"/>
      <c r="AB2377" s="23"/>
      <c r="AC2377" s="23"/>
      <c r="AD2377" s="23"/>
      <c r="AE2377" s="23"/>
      <c r="AF2377" s="46"/>
      <c r="AG2377" s="23"/>
      <c r="AH2377" s="23"/>
    </row>
    <row r="2378" spans="1:34" s="156" customFormat="1" x14ac:dyDescent="0.35">
      <c r="A2378" s="23"/>
      <c r="B2378" s="23"/>
      <c r="C2378" s="23"/>
      <c r="D2378" s="23"/>
      <c r="E2378" s="23"/>
      <c r="F2378" s="23"/>
      <c r="G2378" s="23"/>
      <c r="H2378" s="23"/>
      <c r="I2378" s="23"/>
      <c r="J2378" s="24"/>
      <c r="K2378" s="24"/>
      <c r="L2378" s="79"/>
      <c r="M2378" s="91"/>
      <c r="N2378" s="89"/>
      <c r="O2378" s="89"/>
      <c r="P2378" s="24"/>
      <c r="Q2378" s="24"/>
      <c r="R2378" s="23"/>
      <c r="S2378" s="23"/>
      <c r="T2378" s="24"/>
      <c r="U2378" s="23"/>
      <c r="V2378" s="23"/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46"/>
      <c r="AG2378" s="23"/>
      <c r="AH2378" s="23"/>
    </row>
    <row r="2379" spans="1:34" s="156" customFormat="1" x14ac:dyDescent="0.35">
      <c r="A2379" s="23"/>
      <c r="B2379" s="23"/>
      <c r="C2379" s="23"/>
      <c r="D2379" s="23"/>
      <c r="E2379" s="23"/>
      <c r="F2379" s="23"/>
      <c r="G2379" s="23"/>
      <c r="H2379" s="23"/>
      <c r="I2379" s="23"/>
      <c r="J2379" s="24"/>
      <c r="K2379" s="24"/>
      <c r="L2379" s="79"/>
      <c r="M2379" s="91"/>
      <c r="N2379" s="89"/>
      <c r="O2379" s="89"/>
      <c r="P2379" s="24"/>
      <c r="Q2379" s="24"/>
      <c r="R2379" s="23"/>
      <c r="S2379" s="23"/>
      <c r="T2379" s="24"/>
      <c r="U2379" s="23"/>
      <c r="V2379" s="23"/>
      <c r="W2379" s="23"/>
      <c r="X2379" s="23"/>
      <c r="Y2379" s="23"/>
      <c r="Z2379" s="23"/>
      <c r="AA2379" s="23"/>
      <c r="AB2379" s="23"/>
      <c r="AC2379" s="23"/>
      <c r="AD2379" s="23"/>
      <c r="AE2379" s="23"/>
      <c r="AF2379" s="46"/>
      <c r="AG2379" s="23"/>
      <c r="AH2379" s="23"/>
    </row>
    <row r="2380" spans="1:34" s="156" customFormat="1" x14ac:dyDescent="0.35">
      <c r="A2380" s="23"/>
      <c r="B2380" s="23"/>
      <c r="C2380" s="23"/>
      <c r="D2380" s="23"/>
      <c r="E2380" s="23"/>
      <c r="F2380" s="23"/>
      <c r="G2380" s="23"/>
      <c r="H2380" s="23"/>
      <c r="I2380" s="23"/>
      <c r="J2380" s="24"/>
      <c r="K2380" s="24"/>
      <c r="L2380" s="79"/>
      <c r="M2380" s="91"/>
      <c r="N2380" s="89"/>
      <c r="O2380" s="89"/>
      <c r="P2380" s="24"/>
      <c r="Q2380" s="24"/>
      <c r="R2380" s="23"/>
      <c r="S2380" s="23"/>
      <c r="T2380" s="24"/>
      <c r="U2380" s="23"/>
      <c r="V2380" s="23"/>
      <c r="W2380" s="23"/>
      <c r="X2380" s="23"/>
      <c r="Y2380" s="23"/>
      <c r="Z2380" s="23"/>
      <c r="AA2380" s="23"/>
      <c r="AB2380" s="23"/>
      <c r="AC2380" s="23"/>
      <c r="AD2380" s="23"/>
      <c r="AE2380" s="23"/>
      <c r="AF2380" s="46"/>
      <c r="AG2380" s="23"/>
      <c r="AH2380" s="23"/>
    </row>
    <row r="2381" spans="1:34" s="156" customFormat="1" x14ac:dyDescent="0.35">
      <c r="A2381" s="23"/>
      <c r="B2381" s="23"/>
      <c r="C2381" s="23"/>
      <c r="D2381" s="23"/>
      <c r="E2381" s="23"/>
      <c r="F2381" s="23"/>
      <c r="G2381" s="23"/>
      <c r="H2381" s="23"/>
      <c r="I2381" s="23"/>
      <c r="J2381" s="24"/>
      <c r="K2381" s="24"/>
      <c r="L2381" s="79"/>
      <c r="M2381" s="91"/>
      <c r="N2381" s="89"/>
      <c r="O2381" s="89"/>
      <c r="P2381" s="24"/>
      <c r="Q2381" s="24"/>
      <c r="R2381" s="23"/>
      <c r="S2381" s="23"/>
      <c r="T2381" s="24"/>
      <c r="U2381" s="23"/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46"/>
      <c r="AG2381" s="23"/>
      <c r="AH2381" s="23"/>
    </row>
    <row r="2382" spans="1:34" s="156" customFormat="1" x14ac:dyDescent="0.35">
      <c r="A2382" s="23"/>
      <c r="B2382" s="23"/>
      <c r="C2382" s="23"/>
      <c r="D2382" s="23"/>
      <c r="E2382" s="23"/>
      <c r="F2382" s="23"/>
      <c r="G2382" s="23"/>
      <c r="H2382" s="23"/>
      <c r="I2382" s="23"/>
      <c r="J2382" s="24"/>
      <c r="K2382" s="24"/>
      <c r="L2382" s="79"/>
      <c r="M2382" s="91"/>
      <c r="N2382" s="89"/>
      <c r="O2382" s="89"/>
      <c r="P2382" s="24"/>
      <c r="Q2382" s="24"/>
      <c r="R2382" s="23"/>
      <c r="S2382" s="23"/>
      <c r="T2382" s="24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46"/>
      <c r="AG2382" s="23"/>
      <c r="AH2382" s="23"/>
    </row>
    <row r="2383" spans="1:34" s="156" customFormat="1" x14ac:dyDescent="0.35">
      <c r="A2383" s="23"/>
      <c r="B2383" s="23"/>
      <c r="C2383" s="23"/>
      <c r="D2383" s="23"/>
      <c r="E2383" s="23"/>
      <c r="F2383" s="23"/>
      <c r="G2383" s="23"/>
      <c r="H2383" s="23"/>
      <c r="I2383" s="23"/>
      <c r="J2383" s="24"/>
      <c r="K2383" s="24"/>
      <c r="L2383" s="79"/>
      <c r="M2383" s="91"/>
      <c r="N2383" s="89"/>
      <c r="O2383" s="89"/>
      <c r="P2383" s="24"/>
      <c r="Q2383" s="24"/>
      <c r="R2383" s="23"/>
      <c r="S2383" s="23"/>
      <c r="T2383" s="24"/>
      <c r="U2383" s="23"/>
      <c r="V2383" s="23"/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46"/>
      <c r="AG2383" s="23"/>
      <c r="AH2383" s="23"/>
    </row>
    <row r="2384" spans="1:34" s="156" customFormat="1" x14ac:dyDescent="0.35">
      <c r="A2384" s="23"/>
      <c r="B2384" s="23"/>
      <c r="C2384" s="23"/>
      <c r="D2384" s="23"/>
      <c r="E2384" s="23"/>
      <c r="F2384" s="23"/>
      <c r="G2384" s="23"/>
      <c r="H2384" s="23"/>
      <c r="I2384" s="23"/>
      <c r="J2384" s="24"/>
      <c r="K2384" s="24"/>
      <c r="L2384" s="79"/>
      <c r="M2384" s="91"/>
      <c r="N2384" s="89"/>
      <c r="O2384" s="89"/>
      <c r="P2384" s="24"/>
      <c r="Q2384" s="24"/>
      <c r="R2384" s="23"/>
      <c r="S2384" s="23"/>
      <c r="T2384" s="24"/>
      <c r="U2384" s="23"/>
      <c r="V2384" s="23"/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46"/>
      <c r="AG2384" s="23"/>
      <c r="AH2384" s="23"/>
    </row>
    <row r="2385" spans="1:34" s="156" customFormat="1" x14ac:dyDescent="0.35">
      <c r="A2385" s="23"/>
      <c r="B2385" s="23"/>
      <c r="C2385" s="23"/>
      <c r="D2385" s="23"/>
      <c r="E2385" s="23"/>
      <c r="F2385" s="23"/>
      <c r="G2385" s="23"/>
      <c r="H2385" s="23"/>
      <c r="I2385" s="23"/>
      <c r="J2385" s="24"/>
      <c r="K2385" s="24"/>
      <c r="L2385" s="79"/>
      <c r="M2385" s="91"/>
      <c r="N2385" s="89"/>
      <c r="O2385" s="89"/>
      <c r="P2385" s="24"/>
      <c r="Q2385" s="24"/>
      <c r="R2385" s="23"/>
      <c r="S2385" s="23"/>
      <c r="T2385" s="24"/>
      <c r="U2385" s="23"/>
      <c r="V2385" s="23"/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46"/>
      <c r="AG2385" s="23"/>
      <c r="AH2385" s="23"/>
    </row>
    <row r="2386" spans="1:34" s="156" customFormat="1" x14ac:dyDescent="0.35">
      <c r="A2386" s="23"/>
      <c r="B2386" s="23"/>
      <c r="C2386" s="23"/>
      <c r="D2386" s="23"/>
      <c r="E2386" s="23"/>
      <c r="F2386" s="23"/>
      <c r="G2386" s="23"/>
      <c r="H2386" s="23"/>
      <c r="I2386" s="23"/>
      <c r="J2386" s="24"/>
      <c r="K2386" s="24"/>
      <c r="L2386" s="79"/>
      <c r="M2386" s="91"/>
      <c r="N2386" s="89"/>
      <c r="O2386" s="89"/>
      <c r="P2386" s="24"/>
      <c r="Q2386" s="24"/>
      <c r="R2386" s="23"/>
      <c r="S2386" s="23"/>
      <c r="T2386" s="24"/>
      <c r="U2386" s="23"/>
      <c r="V2386" s="23"/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46"/>
      <c r="AG2386" s="23"/>
      <c r="AH2386" s="23"/>
    </row>
    <row r="2387" spans="1:34" s="156" customFormat="1" x14ac:dyDescent="0.35">
      <c r="A2387" s="23"/>
      <c r="B2387" s="23"/>
      <c r="C2387" s="23"/>
      <c r="D2387" s="23"/>
      <c r="E2387" s="23"/>
      <c r="F2387" s="23"/>
      <c r="G2387" s="23"/>
      <c r="H2387" s="23"/>
      <c r="I2387" s="23"/>
      <c r="J2387" s="24"/>
      <c r="K2387" s="24"/>
      <c r="L2387" s="79"/>
      <c r="M2387" s="91"/>
      <c r="N2387" s="89"/>
      <c r="O2387" s="89"/>
      <c r="P2387" s="24"/>
      <c r="Q2387" s="24"/>
      <c r="R2387" s="23"/>
      <c r="S2387" s="23"/>
      <c r="T2387" s="24"/>
      <c r="U2387" s="23"/>
      <c r="V2387" s="23"/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46"/>
      <c r="AG2387" s="23"/>
      <c r="AH2387" s="23"/>
    </row>
    <row r="2388" spans="1:34" s="156" customFormat="1" x14ac:dyDescent="0.35">
      <c r="A2388" s="23"/>
      <c r="B2388" s="23"/>
      <c r="C2388" s="23"/>
      <c r="D2388" s="23"/>
      <c r="E2388" s="23"/>
      <c r="F2388" s="23"/>
      <c r="G2388" s="23"/>
      <c r="H2388" s="23"/>
      <c r="I2388" s="23"/>
      <c r="J2388" s="24"/>
      <c r="K2388" s="24"/>
      <c r="L2388" s="79"/>
      <c r="M2388" s="91"/>
      <c r="N2388" s="89"/>
      <c r="O2388" s="89"/>
      <c r="P2388" s="24"/>
      <c r="Q2388" s="24"/>
      <c r="R2388" s="23"/>
      <c r="S2388" s="23"/>
      <c r="T2388" s="24"/>
      <c r="U2388" s="23"/>
      <c r="V2388" s="23"/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46"/>
      <c r="AG2388" s="23"/>
      <c r="AH2388" s="23"/>
    </row>
    <row r="2389" spans="1:34" s="156" customFormat="1" x14ac:dyDescent="0.35">
      <c r="A2389" s="23"/>
      <c r="B2389" s="23"/>
      <c r="C2389" s="23"/>
      <c r="D2389" s="23"/>
      <c r="E2389" s="23"/>
      <c r="F2389" s="23"/>
      <c r="G2389" s="23"/>
      <c r="H2389" s="23"/>
      <c r="I2389" s="23"/>
      <c r="J2389" s="24"/>
      <c r="K2389" s="24"/>
      <c r="L2389" s="79"/>
      <c r="M2389" s="91"/>
      <c r="N2389" s="89"/>
      <c r="O2389" s="89"/>
      <c r="P2389" s="24"/>
      <c r="Q2389" s="24"/>
      <c r="R2389" s="23"/>
      <c r="S2389" s="23"/>
      <c r="T2389" s="24"/>
      <c r="U2389" s="23"/>
      <c r="V2389" s="23"/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46"/>
      <c r="AG2389" s="23"/>
      <c r="AH2389" s="23"/>
    </row>
    <row r="2390" spans="1:34" s="156" customFormat="1" x14ac:dyDescent="0.35">
      <c r="A2390" s="23"/>
      <c r="B2390" s="23"/>
      <c r="C2390" s="23"/>
      <c r="D2390" s="23"/>
      <c r="E2390" s="23"/>
      <c r="F2390" s="23"/>
      <c r="G2390" s="23"/>
      <c r="H2390" s="23"/>
      <c r="I2390" s="23"/>
      <c r="J2390" s="24"/>
      <c r="K2390" s="24"/>
      <c r="L2390" s="79"/>
      <c r="M2390" s="91"/>
      <c r="N2390" s="89"/>
      <c r="O2390" s="89"/>
      <c r="P2390" s="24"/>
      <c r="Q2390" s="24"/>
      <c r="R2390" s="23"/>
      <c r="S2390" s="23"/>
      <c r="T2390" s="24"/>
      <c r="U2390" s="23"/>
      <c r="V2390" s="23"/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46"/>
      <c r="AG2390" s="23"/>
      <c r="AH2390" s="23"/>
    </row>
    <row r="2391" spans="1:34" s="156" customFormat="1" x14ac:dyDescent="0.35">
      <c r="A2391" s="23"/>
      <c r="B2391" s="23"/>
      <c r="C2391" s="23"/>
      <c r="D2391" s="23"/>
      <c r="E2391" s="23"/>
      <c r="F2391" s="23"/>
      <c r="G2391" s="23"/>
      <c r="H2391" s="23"/>
      <c r="I2391" s="23"/>
      <c r="J2391" s="24"/>
      <c r="K2391" s="24"/>
      <c r="L2391" s="79"/>
      <c r="M2391" s="91"/>
      <c r="N2391" s="89"/>
      <c r="O2391" s="89"/>
      <c r="P2391" s="24"/>
      <c r="Q2391" s="24"/>
      <c r="R2391" s="23"/>
      <c r="S2391" s="23"/>
      <c r="T2391" s="24"/>
      <c r="U2391" s="23"/>
      <c r="V2391" s="23"/>
      <c r="W2391" s="23"/>
      <c r="X2391" s="23"/>
      <c r="Y2391" s="23"/>
      <c r="Z2391" s="23"/>
      <c r="AA2391" s="23"/>
      <c r="AB2391" s="23"/>
      <c r="AC2391" s="23"/>
      <c r="AD2391" s="23"/>
      <c r="AE2391" s="23"/>
      <c r="AF2391" s="46"/>
      <c r="AG2391" s="23"/>
      <c r="AH2391" s="23"/>
    </row>
    <row r="2392" spans="1:34" s="156" customFormat="1" x14ac:dyDescent="0.35">
      <c r="A2392" s="23"/>
      <c r="B2392" s="23"/>
      <c r="C2392" s="23"/>
      <c r="D2392" s="23"/>
      <c r="E2392" s="23"/>
      <c r="F2392" s="23"/>
      <c r="G2392" s="23"/>
      <c r="H2392" s="23"/>
      <c r="I2392" s="23"/>
      <c r="J2392" s="24"/>
      <c r="K2392" s="24"/>
      <c r="L2392" s="79"/>
      <c r="M2392" s="91"/>
      <c r="N2392" s="89"/>
      <c r="O2392" s="89"/>
      <c r="P2392" s="24"/>
      <c r="Q2392" s="24"/>
      <c r="R2392" s="23"/>
      <c r="S2392" s="23"/>
      <c r="T2392" s="24"/>
      <c r="U2392" s="23"/>
      <c r="V2392" s="23"/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46"/>
      <c r="AG2392" s="23"/>
      <c r="AH2392" s="23"/>
    </row>
    <row r="2393" spans="1:34" s="156" customFormat="1" x14ac:dyDescent="0.35">
      <c r="A2393" s="23"/>
      <c r="B2393" s="23"/>
      <c r="C2393" s="23"/>
      <c r="D2393" s="23"/>
      <c r="E2393" s="23"/>
      <c r="F2393" s="23"/>
      <c r="G2393" s="23"/>
      <c r="H2393" s="23"/>
      <c r="I2393" s="23"/>
      <c r="J2393" s="24"/>
      <c r="K2393" s="24"/>
      <c r="L2393" s="79"/>
      <c r="M2393" s="91"/>
      <c r="N2393" s="89"/>
      <c r="O2393" s="89"/>
      <c r="P2393" s="24"/>
      <c r="Q2393" s="24"/>
      <c r="R2393" s="23"/>
      <c r="S2393" s="23"/>
      <c r="T2393" s="24"/>
      <c r="U2393" s="23"/>
      <c r="V2393" s="23"/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46"/>
      <c r="AG2393" s="23"/>
      <c r="AH2393" s="23"/>
    </row>
    <row r="2394" spans="1:34" s="156" customFormat="1" x14ac:dyDescent="0.35">
      <c r="A2394" s="23"/>
      <c r="B2394" s="23"/>
      <c r="C2394" s="23"/>
      <c r="D2394" s="23"/>
      <c r="E2394" s="23"/>
      <c r="F2394" s="23"/>
      <c r="G2394" s="23"/>
      <c r="H2394" s="23"/>
      <c r="I2394" s="23"/>
      <c r="J2394" s="24"/>
      <c r="K2394" s="24"/>
      <c r="L2394" s="79"/>
      <c r="M2394" s="91"/>
      <c r="N2394" s="89"/>
      <c r="O2394" s="89"/>
      <c r="P2394" s="24"/>
      <c r="Q2394" s="24"/>
      <c r="R2394" s="23"/>
      <c r="S2394" s="23"/>
      <c r="T2394" s="24"/>
      <c r="U2394" s="23"/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46"/>
      <c r="AG2394" s="23"/>
      <c r="AH2394" s="23"/>
    </row>
    <row r="2395" spans="1:34" s="156" customFormat="1" x14ac:dyDescent="0.35">
      <c r="A2395" s="23"/>
      <c r="B2395" s="23"/>
      <c r="C2395" s="23"/>
      <c r="D2395" s="23"/>
      <c r="E2395" s="23"/>
      <c r="F2395" s="23"/>
      <c r="G2395" s="23"/>
      <c r="H2395" s="23"/>
      <c r="I2395" s="23"/>
      <c r="J2395" s="24"/>
      <c r="K2395" s="24"/>
      <c r="L2395" s="79"/>
      <c r="M2395" s="91"/>
      <c r="N2395" s="89"/>
      <c r="O2395" s="89"/>
      <c r="P2395" s="24"/>
      <c r="Q2395" s="24"/>
      <c r="R2395" s="23"/>
      <c r="S2395" s="23"/>
      <c r="T2395" s="24"/>
      <c r="U2395" s="23"/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46"/>
      <c r="AG2395" s="23"/>
      <c r="AH2395" s="23"/>
    </row>
    <row r="2396" spans="1:34" s="156" customFormat="1" x14ac:dyDescent="0.35">
      <c r="A2396" s="23"/>
      <c r="B2396" s="23"/>
      <c r="C2396" s="23"/>
      <c r="D2396" s="23"/>
      <c r="E2396" s="23"/>
      <c r="F2396" s="23"/>
      <c r="G2396" s="23"/>
      <c r="H2396" s="23"/>
      <c r="I2396" s="23"/>
      <c r="J2396" s="24"/>
      <c r="K2396" s="24"/>
      <c r="L2396" s="79"/>
      <c r="M2396" s="91"/>
      <c r="N2396" s="89"/>
      <c r="O2396" s="89"/>
      <c r="P2396" s="24"/>
      <c r="Q2396" s="24"/>
      <c r="R2396" s="23"/>
      <c r="S2396" s="23"/>
      <c r="T2396" s="24"/>
      <c r="U2396" s="23"/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46"/>
      <c r="AG2396" s="23"/>
      <c r="AH2396" s="23"/>
    </row>
    <row r="2397" spans="1:34" s="156" customFormat="1" x14ac:dyDescent="0.35">
      <c r="A2397" s="23"/>
      <c r="B2397" s="23"/>
      <c r="C2397" s="23"/>
      <c r="D2397" s="23"/>
      <c r="E2397" s="23"/>
      <c r="F2397" s="23"/>
      <c r="G2397" s="23"/>
      <c r="H2397" s="23"/>
      <c r="I2397" s="23"/>
      <c r="J2397" s="24"/>
      <c r="K2397" s="24"/>
      <c r="L2397" s="79"/>
      <c r="M2397" s="91"/>
      <c r="N2397" s="89"/>
      <c r="O2397" s="89"/>
      <c r="P2397" s="24"/>
      <c r="Q2397" s="24"/>
      <c r="R2397" s="23"/>
      <c r="S2397" s="23"/>
      <c r="T2397" s="24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46"/>
      <c r="AG2397" s="23"/>
      <c r="AH2397" s="23"/>
    </row>
    <row r="2398" spans="1:34" s="156" customFormat="1" x14ac:dyDescent="0.35">
      <c r="A2398" s="23"/>
      <c r="B2398" s="23"/>
      <c r="C2398" s="23"/>
      <c r="D2398" s="23"/>
      <c r="E2398" s="23"/>
      <c r="F2398" s="23"/>
      <c r="G2398" s="23"/>
      <c r="H2398" s="23"/>
      <c r="I2398" s="23"/>
      <c r="J2398" s="24"/>
      <c r="K2398" s="24"/>
      <c r="L2398" s="79"/>
      <c r="M2398" s="91"/>
      <c r="N2398" s="89"/>
      <c r="O2398" s="89"/>
      <c r="P2398" s="24"/>
      <c r="Q2398" s="24"/>
      <c r="R2398" s="23"/>
      <c r="S2398" s="23"/>
      <c r="T2398" s="24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46"/>
      <c r="AG2398" s="23"/>
      <c r="AH2398" s="23"/>
    </row>
    <row r="2399" spans="1:34" s="156" customFormat="1" x14ac:dyDescent="0.35">
      <c r="A2399" s="23"/>
      <c r="B2399" s="23"/>
      <c r="C2399" s="23"/>
      <c r="D2399" s="23"/>
      <c r="E2399" s="23"/>
      <c r="F2399" s="23"/>
      <c r="G2399" s="23"/>
      <c r="H2399" s="23"/>
      <c r="I2399" s="23"/>
      <c r="J2399" s="24"/>
      <c r="K2399" s="24"/>
      <c r="L2399" s="79"/>
      <c r="M2399" s="91"/>
      <c r="N2399" s="89"/>
      <c r="O2399" s="89"/>
      <c r="P2399" s="24"/>
      <c r="Q2399" s="24"/>
      <c r="R2399" s="23"/>
      <c r="S2399" s="23"/>
      <c r="T2399" s="24"/>
      <c r="U2399" s="23"/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46"/>
      <c r="AG2399" s="23"/>
      <c r="AH2399" s="23"/>
    </row>
    <row r="2400" spans="1:34" s="156" customFormat="1" x14ac:dyDescent="0.35">
      <c r="A2400" s="23"/>
      <c r="B2400" s="23"/>
      <c r="C2400" s="23"/>
      <c r="D2400" s="23"/>
      <c r="E2400" s="23"/>
      <c r="F2400" s="23"/>
      <c r="G2400" s="23"/>
      <c r="H2400" s="23"/>
      <c r="I2400" s="23"/>
      <c r="J2400" s="24"/>
      <c r="K2400" s="24"/>
      <c r="L2400" s="79"/>
      <c r="M2400" s="91"/>
      <c r="N2400" s="89"/>
      <c r="O2400" s="89"/>
      <c r="P2400" s="24"/>
      <c r="Q2400" s="24"/>
      <c r="R2400" s="23"/>
      <c r="S2400" s="23"/>
      <c r="T2400" s="24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46"/>
      <c r="AG2400" s="23"/>
      <c r="AH2400" s="23"/>
    </row>
    <row r="2401" spans="1:34" s="156" customFormat="1" x14ac:dyDescent="0.35">
      <c r="A2401" s="23"/>
      <c r="B2401" s="23"/>
      <c r="C2401" s="23"/>
      <c r="D2401" s="23"/>
      <c r="E2401" s="23"/>
      <c r="F2401" s="23"/>
      <c r="G2401" s="23"/>
      <c r="H2401" s="23"/>
      <c r="I2401" s="23"/>
      <c r="J2401" s="24"/>
      <c r="K2401" s="24"/>
      <c r="L2401" s="79"/>
      <c r="M2401" s="91"/>
      <c r="N2401" s="89"/>
      <c r="O2401" s="89"/>
      <c r="P2401" s="24"/>
      <c r="Q2401" s="24"/>
      <c r="R2401" s="23"/>
      <c r="S2401" s="23"/>
      <c r="T2401" s="24"/>
      <c r="U2401" s="23"/>
      <c r="V2401" s="23"/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46"/>
      <c r="AG2401" s="23"/>
      <c r="AH2401" s="23"/>
    </row>
    <row r="2402" spans="1:34" s="156" customFormat="1" x14ac:dyDescent="0.35">
      <c r="A2402" s="23"/>
      <c r="B2402" s="23"/>
      <c r="C2402" s="23"/>
      <c r="D2402" s="23"/>
      <c r="E2402" s="23"/>
      <c r="F2402" s="23"/>
      <c r="G2402" s="23"/>
      <c r="H2402" s="23"/>
      <c r="I2402" s="23"/>
      <c r="J2402" s="24"/>
      <c r="K2402" s="24"/>
      <c r="L2402" s="79"/>
      <c r="M2402" s="91"/>
      <c r="N2402" s="89"/>
      <c r="O2402" s="89"/>
      <c r="P2402" s="24"/>
      <c r="Q2402" s="24"/>
      <c r="R2402" s="23"/>
      <c r="S2402" s="23"/>
      <c r="T2402" s="24"/>
      <c r="U2402" s="23"/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46"/>
      <c r="AG2402" s="23"/>
      <c r="AH2402" s="23"/>
    </row>
    <row r="2403" spans="1:34" s="156" customFormat="1" x14ac:dyDescent="0.35">
      <c r="A2403" s="23"/>
      <c r="B2403" s="23"/>
      <c r="C2403" s="23"/>
      <c r="D2403" s="23"/>
      <c r="E2403" s="23"/>
      <c r="F2403" s="23"/>
      <c r="G2403" s="23"/>
      <c r="H2403" s="23"/>
      <c r="I2403" s="23"/>
      <c r="J2403" s="24"/>
      <c r="K2403" s="24"/>
      <c r="L2403" s="79"/>
      <c r="M2403" s="91"/>
      <c r="N2403" s="89"/>
      <c r="O2403" s="89"/>
      <c r="P2403" s="24"/>
      <c r="Q2403" s="24"/>
      <c r="R2403" s="23"/>
      <c r="S2403" s="23"/>
      <c r="T2403" s="24"/>
      <c r="U2403" s="23"/>
      <c r="V2403" s="23"/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46"/>
      <c r="AG2403" s="23"/>
      <c r="AH2403" s="23"/>
    </row>
    <row r="2404" spans="1:34" s="156" customFormat="1" x14ac:dyDescent="0.35">
      <c r="A2404" s="23"/>
      <c r="B2404" s="23"/>
      <c r="C2404" s="23"/>
      <c r="D2404" s="23"/>
      <c r="E2404" s="23"/>
      <c r="F2404" s="23"/>
      <c r="G2404" s="23"/>
      <c r="H2404" s="23"/>
      <c r="I2404" s="23"/>
      <c r="J2404" s="24"/>
      <c r="K2404" s="24"/>
      <c r="L2404" s="79"/>
      <c r="M2404" s="91"/>
      <c r="N2404" s="89"/>
      <c r="O2404" s="89"/>
      <c r="P2404" s="24"/>
      <c r="Q2404" s="24"/>
      <c r="R2404" s="23"/>
      <c r="S2404" s="23"/>
      <c r="T2404" s="24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46"/>
      <c r="AG2404" s="23"/>
      <c r="AH2404" s="23"/>
    </row>
    <row r="2405" spans="1:34" s="156" customFormat="1" x14ac:dyDescent="0.35">
      <c r="A2405" s="23"/>
      <c r="B2405" s="23"/>
      <c r="C2405" s="23"/>
      <c r="D2405" s="23"/>
      <c r="E2405" s="23"/>
      <c r="F2405" s="23"/>
      <c r="G2405" s="23"/>
      <c r="H2405" s="23"/>
      <c r="I2405" s="23"/>
      <c r="J2405" s="24"/>
      <c r="K2405" s="24"/>
      <c r="L2405" s="79"/>
      <c r="M2405" s="91"/>
      <c r="N2405" s="89"/>
      <c r="O2405" s="89"/>
      <c r="P2405" s="24"/>
      <c r="Q2405" s="24"/>
      <c r="R2405" s="23"/>
      <c r="S2405" s="23"/>
      <c r="T2405" s="24"/>
      <c r="U2405" s="23"/>
      <c r="V2405" s="23"/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46"/>
      <c r="AG2405" s="23"/>
      <c r="AH2405" s="23"/>
    </row>
    <row r="2406" spans="1:34" s="156" customFormat="1" x14ac:dyDescent="0.35">
      <c r="A2406" s="23"/>
      <c r="B2406" s="23"/>
      <c r="C2406" s="23"/>
      <c r="D2406" s="23"/>
      <c r="E2406" s="23"/>
      <c r="F2406" s="23"/>
      <c r="G2406" s="23"/>
      <c r="H2406" s="23"/>
      <c r="I2406" s="23"/>
      <c r="J2406" s="24"/>
      <c r="K2406" s="24"/>
      <c r="L2406" s="79"/>
      <c r="M2406" s="91"/>
      <c r="N2406" s="89"/>
      <c r="O2406" s="89"/>
      <c r="P2406" s="24"/>
      <c r="Q2406" s="24"/>
      <c r="R2406" s="23"/>
      <c r="S2406" s="23"/>
      <c r="T2406" s="24"/>
      <c r="U2406" s="23"/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46"/>
      <c r="AG2406" s="23"/>
      <c r="AH2406" s="23"/>
    </row>
    <row r="2407" spans="1:34" s="156" customFormat="1" x14ac:dyDescent="0.35">
      <c r="A2407" s="23"/>
      <c r="B2407" s="23"/>
      <c r="C2407" s="23"/>
      <c r="D2407" s="23"/>
      <c r="E2407" s="23"/>
      <c r="F2407" s="23"/>
      <c r="G2407" s="23"/>
      <c r="H2407" s="23"/>
      <c r="I2407" s="23"/>
      <c r="J2407" s="24"/>
      <c r="K2407" s="24"/>
      <c r="L2407" s="79"/>
      <c r="M2407" s="91"/>
      <c r="N2407" s="89"/>
      <c r="O2407" s="89"/>
      <c r="P2407" s="24"/>
      <c r="Q2407" s="24"/>
      <c r="R2407" s="23"/>
      <c r="S2407" s="23"/>
      <c r="T2407" s="24"/>
      <c r="U2407" s="23"/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46"/>
      <c r="AG2407" s="23"/>
      <c r="AH2407" s="23"/>
    </row>
    <row r="2408" spans="1:34" s="156" customFormat="1" x14ac:dyDescent="0.35">
      <c r="A2408" s="23"/>
      <c r="B2408" s="23"/>
      <c r="C2408" s="23"/>
      <c r="D2408" s="23"/>
      <c r="E2408" s="23"/>
      <c r="F2408" s="23"/>
      <c r="G2408" s="23"/>
      <c r="H2408" s="23"/>
      <c r="I2408" s="23"/>
      <c r="J2408" s="24"/>
      <c r="K2408" s="24"/>
      <c r="L2408" s="79"/>
      <c r="M2408" s="91"/>
      <c r="N2408" s="89"/>
      <c r="O2408" s="89"/>
      <c r="P2408" s="24"/>
      <c r="Q2408" s="24"/>
      <c r="R2408" s="23"/>
      <c r="S2408" s="23"/>
      <c r="T2408" s="24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46"/>
      <c r="AG2408" s="23"/>
      <c r="AH2408" s="23"/>
    </row>
    <row r="2409" spans="1:34" s="156" customFormat="1" x14ac:dyDescent="0.35">
      <c r="A2409" s="23"/>
      <c r="B2409" s="23"/>
      <c r="C2409" s="23"/>
      <c r="D2409" s="23"/>
      <c r="E2409" s="23"/>
      <c r="F2409" s="23"/>
      <c r="G2409" s="23"/>
      <c r="H2409" s="23"/>
      <c r="I2409" s="23"/>
      <c r="J2409" s="24"/>
      <c r="K2409" s="24"/>
      <c r="L2409" s="79"/>
      <c r="M2409" s="91"/>
      <c r="N2409" s="89"/>
      <c r="O2409" s="89"/>
      <c r="P2409" s="24"/>
      <c r="Q2409" s="24"/>
      <c r="R2409" s="23"/>
      <c r="S2409" s="23"/>
      <c r="T2409" s="24"/>
      <c r="U2409" s="23"/>
      <c r="V2409" s="23"/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46"/>
      <c r="AG2409" s="23"/>
      <c r="AH2409" s="23"/>
    </row>
    <row r="2410" spans="1:34" s="156" customFormat="1" x14ac:dyDescent="0.35">
      <c r="A2410" s="23"/>
      <c r="B2410" s="23"/>
      <c r="C2410" s="23"/>
      <c r="D2410" s="23"/>
      <c r="E2410" s="23"/>
      <c r="F2410" s="23"/>
      <c r="G2410" s="23"/>
      <c r="H2410" s="23"/>
      <c r="I2410" s="23"/>
      <c r="J2410" s="24"/>
      <c r="K2410" s="24"/>
      <c r="L2410" s="79"/>
      <c r="M2410" s="91"/>
      <c r="N2410" s="89"/>
      <c r="O2410" s="89"/>
      <c r="P2410" s="24"/>
      <c r="Q2410" s="24"/>
      <c r="R2410" s="23"/>
      <c r="S2410" s="23"/>
      <c r="T2410" s="24"/>
      <c r="U2410" s="23"/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46"/>
      <c r="AG2410" s="23"/>
      <c r="AH2410" s="23"/>
    </row>
    <row r="2411" spans="1:34" s="156" customFormat="1" x14ac:dyDescent="0.35">
      <c r="A2411" s="23"/>
      <c r="B2411" s="23"/>
      <c r="C2411" s="23"/>
      <c r="D2411" s="23"/>
      <c r="E2411" s="23"/>
      <c r="F2411" s="23"/>
      <c r="G2411" s="23"/>
      <c r="H2411" s="23"/>
      <c r="I2411" s="23"/>
      <c r="J2411" s="24"/>
      <c r="K2411" s="24"/>
      <c r="L2411" s="79"/>
      <c r="M2411" s="91"/>
      <c r="N2411" s="89"/>
      <c r="O2411" s="89"/>
      <c r="P2411" s="24"/>
      <c r="Q2411" s="24"/>
      <c r="R2411" s="23"/>
      <c r="S2411" s="23"/>
      <c r="T2411" s="24"/>
      <c r="U2411" s="23"/>
      <c r="V2411" s="23"/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46"/>
      <c r="AG2411" s="23"/>
      <c r="AH2411" s="23"/>
    </row>
    <row r="2412" spans="1:34" s="156" customFormat="1" x14ac:dyDescent="0.35">
      <c r="A2412" s="23"/>
      <c r="B2412" s="23"/>
      <c r="C2412" s="23"/>
      <c r="D2412" s="23"/>
      <c r="E2412" s="23"/>
      <c r="F2412" s="23"/>
      <c r="G2412" s="23"/>
      <c r="H2412" s="23"/>
      <c r="I2412" s="23"/>
      <c r="J2412" s="24"/>
      <c r="K2412" s="24"/>
      <c r="L2412" s="79"/>
      <c r="M2412" s="91"/>
      <c r="N2412" s="89"/>
      <c r="O2412" s="89"/>
      <c r="P2412" s="24"/>
      <c r="Q2412" s="24"/>
      <c r="R2412" s="23"/>
      <c r="S2412" s="23"/>
      <c r="T2412" s="24"/>
      <c r="U2412" s="23"/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46"/>
      <c r="AG2412" s="23"/>
      <c r="AH2412" s="23"/>
    </row>
    <row r="2413" spans="1:34" s="156" customFormat="1" x14ac:dyDescent="0.35">
      <c r="A2413" s="23"/>
      <c r="B2413" s="23"/>
      <c r="C2413" s="23"/>
      <c r="D2413" s="23"/>
      <c r="E2413" s="23"/>
      <c r="F2413" s="23"/>
      <c r="G2413" s="23"/>
      <c r="H2413" s="23"/>
      <c r="I2413" s="23"/>
      <c r="J2413" s="24"/>
      <c r="K2413" s="24"/>
      <c r="L2413" s="79"/>
      <c r="M2413" s="91"/>
      <c r="N2413" s="89"/>
      <c r="O2413" s="89"/>
      <c r="P2413" s="24"/>
      <c r="Q2413" s="24"/>
      <c r="R2413" s="23"/>
      <c r="S2413" s="23"/>
      <c r="T2413" s="24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46"/>
      <c r="AG2413" s="23"/>
      <c r="AH2413" s="23"/>
    </row>
    <row r="2414" spans="1:34" s="156" customFormat="1" x14ac:dyDescent="0.35">
      <c r="A2414" s="23"/>
      <c r="B2414" s="23"/>
      <c r="C2414" s="23"/>
      <c r="D2414" s="23"/>
      <c r="E2414" s="23"/>
      <c r="F2414" s="23"/>
      <c r="G2414" s="23"/>
      <c r="H2414" s="23"/>
      <c r="I2414" s="23"/>
      <c r="J2414" s="24"/>
      <c r="K2414" s="24"/>
      <c r="L2414" s="79"/>
      <c r="M2414" s="91"/>
      <c r="N2414" s="89"/>
      <c r="O2414" s="89"/>
      <c r="P2414" s="24"/>
      <c r="Q2414" s="24"/>
      <c r="R2414" s="23"/>
      <c r="S2414" s="23"/>
      <c r="T2414" s="24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46"/>
      <c r="AG2414" s="23"/>
      <c r="AH2414" s="23"/>
    </row>
    <row r="2415" spans="1:34" s="156" customFormat="1" x14ac:dyDescent="0.35">
      <c r="A2415" s="23"/>
      <c r="B2415" s="23"/>
      <c r="C2415" s="23"/>
      <c r="D2415" s="23"/>
      <c r="E2415" s="23"/>
      <c r="F2415" s="23"/>
      <c r="G2415" s="23"/>
      <c r="H2415" s="23"/>
      <c r="I2415" s="23"/>
      <c r="J2415" s="24"/>
      <c r="K2415" s="24"/>
      <c r="L2415" s="79"/>
      <c r="M2415" s="91"/>
      <c r="N2415" s="89"/>
      <c r="O2415" s="89"/>
      <c r="P2415" s="24"/>
      <c r="Q2415" s="24"/>
      <c r="R2415" s="23"/>
      <c r="S2415" s="23"/>
      <c r="T2415" s="24"/>
      <c r="U2415" s="23"/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46"/>
      <c r="AG2415" s="23"/>
      <c r="AH2415" s="23"/>
    </row>
    <row r="2416" spans="1:34" s="156" customFormat="1" x14ac:dyDescent="0.35">
      <c r="A2416" s="23"/>
      <c r="B2416" s="23"/>
      <c r="C2416" s="23"/>
      <c r="D2416" s="23"/>
      <c r="E2416" s="23"/>
      <c r="F2416" s="23"/>
      <c r="G2416" s="23"/>
      <c r="H2416" s="23"/>
      <c r="I2416" s="23"/>
      <c r="J2416" s="24"/>
      <c r="K2416" s="24"/>
      <c r="L2416" s="79"/>
      <c r="M2416" s="91"/>
      <c r="N2416" s="89"/>
      <c r="O2416" s="89"/>
      <c r="P2416" s="24"/>
      <c r="Q2416" s="24"/>
      <c r="R2416" s="23"/>
      <c r="S2416" s="23"/>
      <c r="T2416" s="24"/>
      <c r="U2416" s="23"/>
      <c r="V2416" s="23"/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46"/>
      <c r="AG2416" s="23"/>
      <c r="AH2416" s="23"/>
    </row>
    <row r="2417" spans="1:34" s="156" customFormat="1" x14ac:dyDescent="0.35">
      <c r="A2417" s="23"/>
      <c r="B2417" s="23"/>
      <c r="C2417" s="23"/>
      <c r="D2417" s="23"/>
      <c r="E2417" s="23"/>
      <c r="F2417" s="23"/>
      <c r="G2417" s="23"/>
      <c r="H2417" s="23"/>
      <c r="I2417" s="23"/>
      <c r="J2417" s="24"/>
      <c r="K2417" s="24"/>
      <c r="L2417" s="79"/>
      <c r="M2417" s="91"/>
      <c r="N2417" s="89"/>
      <c r="O2417" s="89"/>
      <c r="P2417" s="24"/>
      <c r="Q2417" s="24"/>
      <c r="R2417" s="23"/>
      <c r="S2417" s="23"/>
      <c r="T2417" s="24"/>
      <c r="U2417" s="23"/>
      <c r="V2417" s="23"/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46"/>
      <c r="AG2417" s="23"/>
      <c r="AH2417" s="23"/>
    </row>
    <row r="2418" spans="1:34" s="156" customFormat="1" x14ac:dyDescent="0.35">
      <c r="A2418" s="23"/>
      <c r="B2418" s="23"/>
      <c r="C2418" s="23"/>
      <c r="D2418" s="23"/>
      <c r="E2418" s="23"/>
      <c r="F2418" s="23"/>
      <c r="G2418" s="23"/>
      <c r="H2418" s="23"/>
      <c r="I2418" s="23"/>
      <c r="J2418" s="24"/>
      <c r="K2418" s="24"/>
      <c r="L2418" s="79"/>
      <c r="M2418" s="91"/>
      <c r="N2418" s="89"/>
      <c r="O2418" s="89"/>
      <c r="P2418" s="24"/>
      <c r="Q2418" s="24"/>
      <c r="R2418" s="23"/>
      <c r="S2418" s="23"/>
      <c r="T2418" s="24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46"/>
      <c r="AG2418" s="23"/>
      <c r="AH2418" s="23"/>
    </row>
    <row r="2419" spans="1:34" s="156" customFormat="1" x14ac:dyDescent="0.35">
      <c r="A2419" s="23"/>
      <c r="B2419" s="23"/>
      <c r="C2419" s="23"/>
      <c r="D2419" s="23"/>
      <c r="E2419" s="23"/>
      <c r="F2419" s="23"/>
      <c r="G2419" s="23"/>
      <c r="H2419" s="23"/>
      <c r="I2419" s="23"/>
      <c r="J2419" s="24"/>
      <c r="K2419" s="24"/>
      <c r="L2419" s="79"/>
      <c r="M2419" s="91"/>
      <c r="N2419" s="89"/>
      <c r="O2419" s="89"/>
      <c r="P2419" s="24"/>
      <c r="Q2419" s="24"/>
      <c r="R2419" s="23"/>
      <c r="S2419" s="23"/>
      <c r="T2419" s="24"/>
      <c r="U2419" s="23"/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46"/>
      <c r="AG2419" s="23"/>
      <c r="AH2419" s="23"/>
    </row>
    <row r="2420" spans="1:34" s="156" customFormat="1" x14ac:dyDescent="0.35">
      <c r="A2420" s="23"/>
      <c r="B2420" s="23"/>
      <c r="C2420" s="23"/>
      <c r="D2420" s="23"/>
      <c r="E2420" s="23"/>
      <c r="F2420" s="23"/>
      <c r="G2420" s="23"/>
      <c r="H2420" s="23"/>
      <c r="I2420" s="23"/>
      <c r="J2420" s="24"/>
      <c r="K2420" s="24"/>
      <c r="L2420" s="79"/>
      <c r="M2420" s="91"/>
      <c r="N2420" s="89"/>
      <c r="O2420" s="89"/>
      <c r="P2420" s="24"/>
      <c r="Q2420" s="24"/>
      <c r="R2420" s="23"/>
      <c r="S2420" s="23"/>
      <c r="T2420" s="24"/>
      <c r="U2420" s="23"/>
      <c r="V2420" s="23"/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46"/>
      <c r="AG2420" s="23"/>
      <c r="AH2420" s="23"/>
    </row>
    <row r="2421" spans="1:34" s="156" customFormat="1" x14ac:dyDescent="0.35">
      <c r="A2421" s="23"/>
      <c r="B2421" s="23"/>
      <c r="C2421" s="23"/>
      <c r="D2421" s="23"/>
      <c r="E2421" s="23"/>
      <c r="F2421" s="23"/>
      <c r="G2421" s="23"/>
      <c r="H2421" s="23"/>
      <c r="I2421" s="23"/>
      <c r="J2421" s="24"/>
      <c r="K2421" s="24"/>
      <c r="L2421" s="79"/>
      <c r="M2421" s="91"/>
      <c r="N2421" s="89"/>
      <c r="O2421" s="89"/>
      <c r="P2421" s="24"/>
      <c r="Q2421" s="24"/>
      <c r="R2421" s="23"/>
      <c r="S2421" s="23"/>
      <c r="T2421" s="24"/>
      <c r="U2421" s="23"/>
      <c r="V2421" s="23"/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46"/>
      <c r="AG2421" s="23"/>
      <c r="AH2421" s="23"/>
    </row>
    <row r="2422" spans="1:34" s="156" customFormat="1" x14ac:dyDescent="0.35">
      <c r="A2422" s="23"/>
      <c r="B2422" s="23"/>
      <c r="C2422" s="23"/>
      <c r="D2422" s="23"/>
      <c r="E2422" s="23"/>
      <c r="F2422" s="23"/>
      <c r="G2422" s="23"/>
      <c r="H2422" s="23"/>
      <c r="I2422" s="23"/>
      <c r="J2422" s="24"/>
      <c r="K2422" s="24"/>
      <c r="L2422" s="79"/>
      <c r="M2422" s="91"/>
      <c r="N2422" s="89"/>
      <c r="O2422" s="89"/>
      <c r="P2422" s="24"/>
      <c r="Q2422" s="24"/>
      <c r="R2422" s="23"/>
      <c r="S2422" s="23"/>
      <c r="T2422" s="24"/>
      <c r="U2422" s="23"/>
      <c r="V2422" s="23"/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46"/>
      <c r="AG2422" s="23"/>
      <c r="AH2422" s="23"/>
    </row>
    <row r="2423" spans="1:34" s="156" customFormat="1" x14ac:dyDescent="0.35">
      <c r="A2423" s="23"/>
      <c r="B2423" s="23"/>
      <c r="C2423" s="23"/>
      <c r="D2423" s="23"/>
      <c r="E2423" s="23"/>
      <c r="F2423" s="23"/>
      <c r="G2423" s="23"/>
      <c r="H2423" s="23"/>
      <c r="I2423" s="23"/>
      <c r="J2423" s="24"/>
      <c r="K2423" s="24"/>
      <c r="L2423" s="79"/>
      <c r="M2423" s="91"/>
      <c r="N2423" s="89"/>
      <c r="O2423" s="89"/>
      <c r="P2423" s="24"/>
      <c r="Q2423" s="24"/>
      <c r="R2423" s="23"/>
      <c r="S2423" s="23"/>
      <c r="T2423" s="24"/>
      <c r="U2423" s="23"/>
      <c r="V2423" s="23"/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46"/>
      <c r="AG2423" s="23"/>
      <c r="AH2423" s="23"/>
    </row>
    <row r="2424" spans="1:34" s="156" customFormat="1" x14ac:dyDescent="0.35">
      <c r="A2424" s="23"/>
      <c r="B2424" s="23"/>
      <c r="C2424" s="23"/>
      <c r="D2424" s="23"/>
      <c r="E2424" s="23"/>
      <c r="F2424" s="23"/>
      <c r="G2424" s="23"/>
      <c r="H2424" s="23"/>
      <c r="I2424" s="23"/>
      <c r="J2424" s="24"/>
      <c r="K2424" s="24"/>
      <c r="L2424" s="79"/>
      <c r="M2424" s="91"/>
      <c r="N2424" s="89"/>
      <c r="O2424" s="89"/>
      <c r="P2424" s="24"/>
      <c r="Q2424" s="24"/>
      <c r="R2424" s="23"/>
      <c r="S2424" s="23"/>
      <c r="T2424" s="24"/>
      <c r="U2424" s="23"/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46"/>
      <c r="AG2424" s="23"/>
      <c r="AH2424" s="23"/>
    </row>
    <row r="2425" spans="1:34" s="156" customFormat="1" x14ac:dyDescent="0.35">
      <c r="A2425" s="23"/>
      <c r="B2425" s="23"/>
      <c r="C2425" s="23"/>
      <c r="D2425" s="23"/>
      <c r="E2425" s="23"/>
      <c r="F2425" s="23"/>
      <c r="G2425" s="23"/>
      <c r="H2425" s="23"/>
      <c r="I2425" s="23"/>
      <c r="J2425" s="24"/>
      <c r="K2425" s="24"/>
      <c r="L2425" s="79"/>
      <c r="M2425" s="91"/>
      <c r="N2425" s="89"/>
      <c r="O2425" s="89"/>
      <c r="P2425" s="24"/>
      <c r="Q2425" s="24"/>
      <c r="R2425" s="23"/>
      <c r="S2425" s="23"/>
      <c r="T2425" s="24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46"/>
      <c r="AG2425" s="23"/>
      <c r="AH2425" s="23"/>
    </row>
    <row r="2426" spans="1:34" s="156" customFormat="1" x14ac:dyDescent="0.35">
      <c r="A2426" s="23"/>
      <c r="B2426" s="23"/>
      <c r="C2426" s="23"/>
      <c r="D2426" s="23"/>
      <c r="E2426" s="23"/>
      <c r="F2426" s="23"/>
      <c r="G2426" s="23"/>
      <c r="H2426" s="23"/>
      <c r="I2426" s="23"/>
      <c r="J2426" s="24"/>
      <c r="K2426" s="24"/>
      <c r="L2426" s="79"/>
      <c r="M2426" s="91"/>
      <c r="N2426" s="89"/>
      <c r="O2426" s="89"/>
      <c r="P2426" s="24"/>
      <c r="Q2426" s="24"/>
      <c r="R2426" s="23"/>
      <c r="S2426" s="23"/>
      <c r="T2426" s="24"/>
      <c r="U2426" s="23"/>
      <c r="V2426" s="23"/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46"/>
      <c r="AG2426" s="23"/>
      <c r="AH2426" s="23"/>
    </row>
    <row r="2427" spans="1:34" s="156" customFormat="1" x14ac:dyDescent="0.35">
      <c r="A2427" s="23"/>
      <c r="B2427" s="23"/>
      <c r="C2427" s="23"/>
      <c r="D2427" s="23"/>
      <c r="E2427" s="23"/>
      <c r="F2427" s="23"/>
      <c r="G2427" s="23"/>
      <c r="H2427" s="23"/>
      <c r="I2427" s="23"/>
      <c r="J2427" s="24"/>
      <c r="K2427" s="24"/>
      <c r="L2427" s="79"/>
      <c r="M2427" s="91"/>
      <c r="N2427" s="89"/>
      <c r="O2427" s="89"/>
      <c r="P2427" s="24"/>
      <c r="Q2427" s="24"/>
      <c r="R2427" s="23"/>
      <c r="S2427" s="23"/>
      <c r="T2427" s="24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46"/>
      <c r="AG2427" s="23"/>
      <c r="AH2427" s="23"/>
    </row>
    <row r="2428" spans="1:34" s="156" customFormat="1" x14ac:dyDescent="0.35">
      <c r="A2428" s="23"/>
      <c r="B2428" s="23"/>
      <c r="C2428" s="23"/>
      <c r="D2428" s="23"/>
      <c r="E2428" s="23"/>
      <c r="F2428" s="23"/>
      <c r="G2428" s="23"/>
      <c r="H2428" s="23"/>
      <c r="I2428" s="23"/>
      <c r="J2428" s="24"/>
      <c r="K2428" s="24"/>
      <c r="L2428" s="79"/>
      <c r="M2428" s="91"/>
      <c r="N2428" s="89"/>
      <c r="O2428" s="89"/>
      <c r="P2428" s="24"/>
      <c r="Q2428" s="24"/>
      <c r="R2428" s="23"/>
      <c r="S2428" s="23"/>
      <c r="T2428" s="24"/>
      <c r="U2428" s="23"/>
      <c r="V2428" s="23"/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46"/>
      <c r="AG2428" s="23"/>
      <c r="AH2428" s="23"/>
    </row>
    <row r="2429" spans="1:34" s="156" customFormat="1" x14ac:dyDescent="0.35">
      <c r="A2429" s="23"/>
      <c r="B2429" s="23"/>
      <c r="C2429" s="23"/>
      <c r="D2429" s="23"/>
      <c r="E2429" s="23"/>
      <c r="F2429" s="23"/>
      <c r="G2429" s="23"/>
      <c r="H2429" s="23"/>
      <c r="I2429" s="23"/>
      <c r="J2429" s="24"/>
      <c r="K2429" s="24"/>
      <c r="L2429" s="79"/>
      <c r="M2429" s="91"/>
      <c r="N2429" s="89"/>
      <c r="O2429" s="89"/>
      <c r="P2429" s="24"/>
      <c r="Q2429" s="24"/>
      <c r="R2429" s="23"/>
      <c r="S2429" s="23"/>
      <c r="T2429" s="24"/>
      <c r="U2429" s="23"/>
      <c r="V2429" s="23"/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46"/>
      <c r="AG2429" s="23"/>
      <c r="AH2429" s="23"/>
    </row>
    <row r="2430" spans="1:34" s="156" customFormat="1" x14ac:dyDescent="0.35">
      <c r="A2430" s="23"/>
      <c r="B2430" s="23"/>
      <c r="C2430" s="23"/>
      <c r="D2430" s="23"/>
      <c r="E2430" s="23"/>
      <c r="F2430" s="23"/>
      <c r="G2430" s="23"/>
      <c r="H2430" s="23"/>
      <c r="I2430" s="23"/>
      <c r="J2430" s="24"/>
      <c r="K2430" s="24"/>
      <c r="L2430" s="79"/>
      <c r="M2430" s="91"/>
      <c r="N2430" s="89"/>
      <c r="O2430" s="89"/>
      <c r="P2430" s="24"/>
      <c r="Q2430" s="24"/>
      <c r="R2430" s="23"/>
      <c r="S2430" s="23"/>
      <c r="T2430" s="24"/>
      <c r="U2430" s="23"/>
      <c r="V2430" s="23"/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46"/>
      <c r="AG2430" s="23"/>
      <c r="AH2430" s="23"/>
    </row>
    <row r="2431" spans="1:34" s="156" customFormat="1" x14ac:dyDescent="0.35">
      <c r="A2431" s="23"/>
      <c r="B2431" s="23"/>
      <c r="C2431" s="23"/>
      <c r="D2431" s="23"/>
      <c r="E2431" s="23"/>
      <c r="F2431" s="23"/>
      <c r="G2431" s="23"/>
      <c r="H2431" s="23"/>
      <c r="I2431" s="23"/>
      <c r="J2431" s="24"/>
      <c r="K2431" s="24"/>
      <c r="L2431" s="79"/>
      <c r="M2431" s="91"/>
      <c r="N2431" s="89"/>
      <c r="O2431" s="89"/>
      <c r="P2431" s="24"/>
      <c r="Q2431" s="24"/>
      <c r="R2431" s="23"/>
      <c r="S2431" s="23"/>
      <c r="T2431" s="24"/>
      <c r="U2431" s="23"/>
      <c r="V2431" s="23"/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46"/>
      <c r="AG2431" s="23"/>
      <c r="AH2431" s="23"/>
    </row>
    <row r="2432" spans="1:34" s="156" customFormat="1" x14ac:dyDescent="0.35">
      <c r="A2432" s="23"/>
      <c r="B2432" s="23"/>
      <c r="C2432" s="23"/>
      <c r="D2432" s="23"/>
      <c r="E2432" s="23"/>
      <c r="F2432" s="23"/>
      <c r="G2432" s="23"/>
      <c r="H2432" s="23"/>
      <c r="I2432" s="23"/>
      <c r="J2432" s="24"/>
      <c r="K2432" s="24"/>
      <c r="L2432" s="79"/>
      <c r="M2432" s="91"/>
      <c r="N2432" s="89"/>
      <c r="O2432" s="89"/>
      <c r="P2432" s="24"/>
      <c r="Q2432" s="24"/>
      <c r="R2432" s="23"/>
      <c r="S2432" s="23"/>
      <c r="T2432" s="24"/>
      <c r="U2432" s="23"/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46"/>
      <c r="AG2432" s="23"/>
      <c r="AH2432" s="23"/>
    </row>
    <row r="2433" spans="1:34" s="156" customFormat="1" x14ac:dyDescent="0.35">
      <c r="A2433" s="23"/>
      <c r="B2433" s="23"/>
      <c r="C2433" s="23"/>
      <c r="D2433" s="23"/>
      <c r="E2433" s="23"/>
      <c r="F2433" s="23"/>
      <c r="G2433" s="23"/>
      <c r="H2433" s="23"/>
      <c r="I2433" s="23"/>
      <c r="J2433" s="24"/>
      <c r="K2433" s="24"/>
      <c r="L2433" s="79"/>
      <c r="M2433" s="91"/>
      <c r="N2433" s="89"/>
      <c r="O2433" s="89"/>
      <c r="P2433" s="24"/>
      <c r="Q2433" s="24"/>
      <c r="R2433" s="23"/>
      <c r="S2433" s="23"/>
      <c r="T2433" s="24"/>
      <c r="U2433" s="23"/>
      <c r="V2433" s="23"/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46"/>
      <c r="AG2433" s="23"/>
      <c r="AH2433" s="23"/>
    </row>
    <row r="2434" spans="1:34" s="156" customFormat="1" x14ac:dyDescent="0.35">
      <c r="A2434" s="23"/>
      <c r="B2434" s="23"/>
      <c r="C2434" s="23"/>
      <c r="D2434" s="23"/>
      <c r="E2434" s="23"/>
      <c r="F2434" s="23"/>
      <c r="G2434" s="23"/>
      <c r="H2434" s="23"/>
      <c r="I2434" s="23"/>
      <c r="J2434" s="24"/>
      <c r="K2434" s="24"/>
      <c r="L2434" s="79"/>
      <c r="M2434" s="91"/>
      <c r="N2434" s="89"/>
      <c r="O2434" s="89"/>
      <c r="P2434" s="24"/>
      <c r="Q2434" s="24"/>
      <c r="R2434" s="23"/>
      <c r="S2434" s="23"/>
      <c r="T2434" s="24"/>
      <c r="U2434" s="23"/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46"/>
      <c r="AG2434" s="23"/>
      <c r="AH2434" s="23"/>
    </row>
    <row r="2435" spans="1:34" s="156" customFormat="1" x14ac:dyDescent="0.35">
      <c r="A2435" s="23"/>
      <c r="B2435" s="23"/>
      <c r="C2435" s="23"/>
      <c r="D2435" s="23"/>
      <c r="E2435" s="23"/>
      <c r="F2435" s="23"/>
      <c r="G2435" s="23"/>
      <c r="H2435" s="23"/>
      <c r="I2435" s="23"/>
      <c r="J2435" s="24"/>
      <c r="K2435" s="24"/>
      <c r="L2435" s="79"/>
      <c r="M2435" s="91"/>
      <c r="N2435" s="89"/>
      <c r="O2435" s="89"/>
      <c r="P2435" s="24"/>
      <c r="Q2435" s="24"/>
      <c r="R2435" s="23"/>
      <c r="S2435" s="23"/>
      <c r="T2435" s="24"/>
      <c r="U2435" s="23"/>
      <c r="V2435" s="23"/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46"/>
      <c r="AG2435" s="23"/>
      <c r="AH2435" s="23"/>
    </row>
    <row r="2436" spans="1:34" s="156" customFormat="1" x14ac:dyDescent="0.35">
      <c r="A2436" s="23"/>
      <c r="B2436" s="23"/>
      <c r="C2436" s="23"/>
      <c r="D2436" s="23"/>
      <c r="E2436" s="23"/>
      <c r="F2436" s="23"/>
      <c r="G2436" s="23"/>
      <c r="H2436" s="23"/>
      <c r="I2436" s="23"/>
      <c r="J2436" s="24"/>
      <c r="K2436" s="24"/>
      <c r="L2436" s="79"/>
      <c r="M2436" s="91"/>
      <c r="N2436" s="89"/>
      <c r="O2436" s="89"/>
      <c r="P2436" s="24"/>
      <c r="Q2436" s="24"/>
      <c r="R2436" s="23"/>
      <c r="S2436" s="23"/>
      <c r="T2436" s="24"/>
      <c r="U2436" s="23"/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46"/>
      <c r="AG2436" s="23"/>
      <c r="AH2436" s="23"/>
    </row>
    <row r="2437" spans="1:34" s="156" customFormat="1" x14ac:dyDescent="0.35">
      <c r="A2437" s="23"/>
      <c r="B2437" s="23"/>
      <c r="C2437" s="23"/>
      <c r="D2437" s="23"/>
      <c r="E2437" s="23"/>
      <c r="F2437" s="23"/>
      <c r="G2437" s="23"/>
      <c r="H2437" s="23"/>
      <c r="I2437" s="23"/>
      <c r="J2437" s="24"/>
      <c r="K2437" s="24"/>
      <c r="L2437" s="79"/>
      <c r="M2437" s="91"/>
      <c r="N2437" s="89"/>
      <c r="O2437" s="89"/>
      <c r="P2437" s="24"/>
      <c r="Q2437" s="24"/>
      <c r="R2437" s="23"/>
      <c r="S2437" s="23"/>
      <c r="T2437" s="24"/>
      <c r="U2437" s="23"/>
      <c r="V2437" s="23"/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46"/>
      <c r="AG2437" s="23"/>
      <c r="AH2437" s="23"/>
    </row>
    <row r="2438" spans="1:34" s="156" customFormat="1" x14ac:dyDescent="0.35">
      <c r="A2438" s="23"/>
      <c r="B2438" s="23"/>
      <c r="C2438" s="23"/>
      <c r="D2438" s="23"/>
      <c r="E2438" s="23"/>
      <c r="F2438" s="23"/>
      <c r="G2438" s="23"/>
      <c r="H2438" s="23"/>
      <c r="I2438" s="23"/>
      <c r="J2438" s="24"/>
      <c r="K2438" s="24"/>
      <c r="L2438" s="79"/>
      <c r="M2438" s="91"/>
      <c r="N2438" s="89"/>
      <c r="O2438" s="89"/>
      <c r="P2438" s="24"/>
      <c r="Q2438" s="24"/>
      <c r="R2438" s="23"/>
      <c r="S2438" s="23"/>
      <c r="T2438" s="24"/>
      <c r="U2438" s="23"/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46"/>
      <c r="AG2438" s="23"/>
      <c r="AH2438" s="23"/>
    </row>
    <row r="2439" spans="1:34" s="156" customFormat="1" x14ac:dyDescent="0.35">
      <c r="A2439" s="23"/>
      <c r="B2439" s="23"/>
      <c r="C2439" s="23"/>
      <c r="D2439" s="23"/>
      <c r="E2439" s="23"/>
      <c r="F2439" s="23"/>
      <c r="G2439" s="23"/>
      <c r="H2439" s="23"/>
      <c r="I2439" s="23"/>
      <c r="J2439" s="24"/>
      <c r="K2439" s="24"/>
      <c r="L2439" s="79"/>
      <c r="M2439" s="91"/>
      <c r="N2439" s="89"/>
      <c r="O2439" s="89"/>
      <c r="P2439" s="24"/>
      <c r="Q2439" s="24"/>
      <c r="R2439" s="23"/>
      <c r="S2439" s="23"/>
      <c r="T2439" s="24"/>
      <c r="U2439" s="23"/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46"/>
      <c r="AG2439" s="23"/>
      <c r="AH2439" s="23"/>
    </row>
    <row r="2440" spans="1:34" s="156" customFormat="1" x14ac:dyDescent="0.35">
      <c r="A2440" s="23"/>
      <c r="B2440" s="23"/>
      <c r="C2440" s="23"/>
      <c r="D2440" s="23"/>
      <c r="E2440" s="23"/>
      <c r="F2440" s="23"/>
      <c r="G2440" s="23"/>
      <c r="H2440" s="23"/>
      <c r="I2440" s="23"/>
      <c r="J2440" s="24"/>
      <c r="K2440" s="24"/>
      <c r="L2440" s="79"/>
      <c r="M2440" s="91"/>
      <c r="N2440" s="89"/>
      <c r="O2440" s="89"/>
      <c r="P2440" s="24"/>
      <c r="Q2440" s="24"/>
      <c r="R2440" s="23"/>
      <c r="S2440" s="23"/>
      <c r="T2440" s="24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46"/>
      <c r="AG2440" s="23"/>
      <c r="AH2440" s="23"/>
    </row>
    <row r="2441" spans="1:34" s="156" customFormat="1" x14ac:dyDescent="0.35">
      <c r="A2441" s="23"/>
      <c r="B2441" s="23"/>
      <c r="C2441" s="23"/>
      <c r="D2441" s="23"/>
      <c r="E2441" s="23"/>
      <c r="F2441" s="23"/>
      <c r="G2441" s="23"/>
      <c r="H2441" s="23"/>
      <c r="I2441" s="23"/>
      <c r="J2441" s="24"/>
      <c r="K2441" s="24"/>
      <c r="L2441" s="79"/>
      <c r="M2441" s="91"/>
      <c r="N2441" s="89"/>
      <c r="O2441" s="89"/>
      <c r="P2441" s="24"/>
      <c r="Q2441" s="24"/>
      <c r="R2441" s="23"/>
      <c r="S2441" s="23"/>
      <c r="T2441" s="24"/>
      <c r="U2441" s="23"/>
      <c r="V2441" s="23"/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46"/>
      <c r="AG2441" s="23"/>
      <c r="AH2441" s="23"/>
    </row>
    <row r="2442" spans="1:34" s="156" customFormat="1" x14ac:dyDescent="0.35">
      <c r="A2442" s="23"/>
      <c r="B2442" s="23"/>
      <c r="C2442" s="23"/>
      <c r="D2442" s="23"/>
      <c r="E2442" s="23"/>
      <c r="F2442" s="23"/>
      <c r="G2442" s="23"/>
      <c r="H2442" s="23"/>
      <c r="I2442" s="23"/>
      <c r="J2442" s="24"/>
      <c r="K2442" s="24"/>
      <c r="L2442" s="79"/>
      <c r="M2442" s="91"/>
      <c r="N2442" s="89"/>
      <c r="O2442" s="89"/>
      <c r="P2442" s="24"/>
      <c r="Q2442" s="24"/>
      <c r="R2442" s="23"/>
      <c r="S2442" s="23"/>
      <c r="T2442" s="24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46"/>
      <c r="AG2442" s="23"/>
      <c r="AH2442" s="23"/>
    </row>
    <row r="2443" spans="1:34" s="156" customFormat="1" x14ac:dyDescent="0.35">
      <c r="A2443" s="23"/>
      <c r="B2443" s="23"/>
      <c r="C2443" s="23"/>
      <c r="D2443" s="23"/>
      <c r="E2443" s="23"/>
      <c r="F2443" s="23"/>
      <c r="G2443" s="23"/>
      <c r="H2443" s="23"/>
      <c r="I2443" s="23"/>
      <c r="J2443" s="24"/>
      <c r="K2443" s="24"/>
      <c r="L2443" s="79"/>
      <c r="M2443" s="91"/>
      <c r="N2443" s="89"/>
      <c r="O2443" s="89"/>
      <c r="P2443" s="24"/>
      <c r="Q2443" s="24"/>
      <c r="R2443" s="23"/>
      <c r="S2443" s="23"/>
      <c r="T2443" s="24"/>
      <c r="U2443" s="23"/>
      <c r="V2443" s="23"/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46"/>
      <c r="AG2443" s="23"/>
      <c r="AH2443" s="23"/>
    </row>
    <row r="2444" spans="1:34" s="156" customFormat="1" x14ac:dyDescent="0.35">
      <c r="A2444" s="23"/>
      <c r="B2444" s="23"/>
      <c r="C2444" s="23"/>
      <c r="D2444" s="23"/>
      <c r="E2444" s="23"/>
      <c r="F2444" s="23"/>
      <c r="G2444" s="23"/>
      <c r="H2444" s="23"/>
      <c r="I2444" s="23"/>
      <c r="J2444" s="24"/>
      <c r="K2444" s="24"/>
      <c r="L2444" s="79"/>
      <c r="M2444" s="91"/>
      <c r="N2444" s="89"/>
      <c r="O2444" s="89"/>
      <c r="P2444" s="24"/>
      <c r="Q2444" s="24"/>
      <c r="R2444" s="23"/>
      <c r="S2444" s="23"/>
      <c r="T2444" s="24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46"/>
      <c r="AG2444" s="23"/>
      <c r="AH2444" s="23"/>
    </row>
    <row r="2445" spans="1:34" s="156" customFormat="1" x14ac:dyDescent="0.35">
      <c r="A2445" s="23"/>
      <c r="B2445" s="23"/>
      <c r="C2445" s="23"/>
      <c r="D2445" s="23"/>
      <c r="E2445" s="23"/>
      <c r="F2445" s="23"/>
      <c r="G2445" s="23"/>
      <c r="H2445" s="23"/>
      <c r="I2445" s="23"/>
      <c r="J2445" s="24"/>
      <c r="K2445" s="24"/>
      <c r="L2445" s="79"/>
      <c r="M2445" s="91"/>
      <c r="N2445" s="89"/>
      <c r="O2445" s="89"/>
      <c r="P2445" s="24"/>
      <c r="Q2445" s="24"/>
      <c r="R2445" s="23"/>
      <c r="S2445" s="23"/>
      <c r="T2445" s="24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46"/>
      <c r="AG2445" s="23"/>
      <c r="AH2445" s="23"/>
    </row>
    <row r="2446" spans="1:34" s="156" customFormat="1" x14ac:dyDescent="0.35">
      <c r="A2446" s="23"/>
      <c r="B2446" s="23"/>
      <c r="C2446" s="23"/>
      <c r="D2446" s="23"/>
      <c r="E2446" s="23"/>
      <c r="F2446" s="23"/>
      <c r="G2446" s="23"/>
      <c r="H2446" s="23"/>
      <c r="I2446" s="23"/>
      <c r="J2446" s="24"/>
      <c r="K2446" s="24"/>
      <c r="L2446" s="79"/>
      <c r="M2446" s="91"/>
      <c r="N2446" s="89"/>
      <c r="O2446" s="89"/>
      <c r="P2446" s="24"/>
      <c r="Q2446" s="24"/>
      <c r="R2446" s="23"/>
      <c r="S2446" s="23"/>
      <c r="T2446" s="24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46"/>
      <c r="AG2446" s="23"/>
      <c r="AH2446" s="23"/>
    </row>
    <row r="2447" spans="1:34" s="156" customFormat="1" x14ac:dyDescent="0.35">
      <c r="A2447" s="23"/>
      <c r="B2447" s="23"/>
      <c r="C2447" s="23"/>
      <c r="D2447" s="23"/>
      <c r="E2447" s="23"/>
      <c r="F2447" s="23"/>
      <c r="G2447" s="23"/>
      <c r="H2447" s="23"/>
      <c r="I2447" s="23"/>
      <c r="J2447" s="24"/>
      <c r="K2447" s="24"/>
      <c r="L2447" s="79"/>
      <c r="M2447" s="91"/>
      <c r="N2447" s="89"/>
      <c r="O2447" s="89"/>
      <c r="P2447" s="24"/>
      <c r="Q2447" s="24"/>
      <c r="R2447" s="23"/>
      <c r="S2447" s="23"/>
      <c r="T2447" s="24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46"/>
      <c r="AG2447" s="23"/>
      <c r="AH2447" s="23"/>
    </row>
    <row r="2448" spans="1:34" s="156" customFormat="1" x14ac:dyDescent="0.35">
      <c r="A2448" s="23"/>
      <c r="B2448" s="23"/>
      <c r="C2448" s="23"/>
      <c r="D2448" s="23"/>
      <c r="E2448" s="23"/>
      <c r="F2448" s="23"/>
      <c r="G2448" s="23"/>
      <c r="H2448" s="23"/>
      <c r="I2448" s="23"/>
      <c r="J2448" s="24"/>
      <c r="K2448" s="24"/>
      <c r="L2448" s="79"/>
      <c r="M2448" s="91"/>
      <c r="N2448" s="89"/>
      <c r="O2448" s="89"/>
      <c r="P2448" s="24"/>
      <c r="Q2448" s="24"/>
      <c r="R2448" s="23"/>
      <c r="S2448" s="23"/>
      <c r="T2448" s="24"/>
      <c r="U2448" s="23"/>
      <c r="V2448" s="23"/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46"/>
      <c r="AG2448" s="23"/>
      <c r="AH2448" s="23"/>
    </row>
    <row r="2449" spans="1:34" s="156" customFormat="1" x14ac:dyDescent="0.35">
      <c r="A2449" s="23"/>
      <c r="B2449" s="23"/>
      <c r="C2449" s="23"/>
      <c r="D2449" s="23"/>
      <c r="E2449" s="23"/>
      <c r="F2449" s="23"/>
      <c r="G2449" s="23"/>
      <c r="H2449" s="23"/>
      <c r="I2449" s="23"/>
      <c r="J2449" s="24"/>
      <c r="K2449" s="24"/>
      <c r="L2449" s="79"/>
      <c r="M2449" s="91"/>
      <c r="N2449" s="89"/>
      <c r="O2449" s="89"/>
      <c r="P2449" s="24"/>
      <c r="Q2449" s="24"/>
      <c r="R2449" s="23"/>
      <c r="S2449" s="23"/>
      <c r="T2449" s="24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46"/>
      <c r="AG2449" s="23"/>
      <c r="AH2449" s="23"/>
    </row>
    <row r="2450" spans="1:34" s="156" customFormat="1" x14ac:dyDescent="0.35">
      <c r="A2450" s="23"/>
      <c r="B2450" s="23"/>
      <c r="C2450" s="23"/>
      <c r="D2450" s="23"/>
      <c r="E2450" s="23"/>
      <c r="F2450" s="23"/>
      <c r="G2450" s="23"/>
      <c r="H2450" s="23"/>
      <c r="I2450" s="23"/>
      <c r="J2450" s="24"/>
      <c r="K2450" s="24"/>
      <c r="L2450" s="79"/>
      <c r="M2450" s="91"/>
      <c r="N2450" s="89"/>
      <c r="O2450" s="89"/>
      <c r="P2450" s="24"/>
      <c r="Q2450" s="24"/>
      <c r="R2450" s="23"/>
      <c r="S2450" s="23"/>
      <c r="T2450" s="24"/>
      <c r="U2450" s="23"/>
      <c r="V2450" s="23"/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46"/>
      <c r="AG2450" s="23"/>
      <c r="AH2450" s="23"/>
    </row>
    <row r="2451" spans="1:34" s="156" customFormat="1" x14ac:dyDescent="0.35">
      <c r="A2451" s="23"/>
      <c r="B2451" s="23"/>
      <c r="C2451" s="23"/>
      <c r="D2451" s="23"/>
      <c r="E2451" s="23"/>
      <c r="F2451" s="23"/>
      <c r="G2451" s="23"/>
      <c r="H2451" s="23"/>
      <c r="I2451" s="23"/>
      <c r="J2451" s="24"/>
      <c r="K2451" s="24"/>
      <c r="L2451" s="79"/>
      <c r="M2451" s="91"/>
      <c r="N2451" s="89"/>
      <c r="O2451" s="89"/>
      <c r="P2451" s="24"/>
      <c r="Q2451" s="24"/>
      <c r="R2451" s="23"/>
      <c r="S2451" s="23"/>
      <c r="T2451" s="24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46"/>
      <c r="AG2451" s="23"/>
      <c r="AH2451" s="23"/>
    </row>
    <row r="2452" spans="1:34" s="156" customFormat="1" x14ac:dyDescent="0.35">
      <c r="A2452" s="23"/>
      <c r="B2452" s="23"/>
      <c r="C2452" s="23"/>
      <c r="D2452" s="23"/>
      <c r="E2452" s="23"/>
      <c r="F2452" s="23"/>
      <c r="G2452" s="23"/>
      <c r="H2452" s="23"/>
      <c r="I2452" s="23"/>
      <c r="J2452" s="24"/>
      <c r="K2452" s="24"/>
      <c r="L2452" s="79"/>
      <c r="M2452" s="91"/>
      <c r="N2452" s="89"/>
      <c r="O2452" s="89"/>
      <c r="P2452" s="24"/>
      <c r="Q2452" s="24"/>
      <c r="R2452" s="23"/>
      <c r="S2452" s="23"/>
      <c r="T2452" s="24"/>
      <c r="U2452" s="23"/>
      <c r="V2452" s="23"/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46"/>
      <c r="AG2452" s="23"/>
      <c r="AH2452" s="23"/>
    </row>
    <row r="2453" spans="1:34" s="156" customFormat="1" x14ac:dyDescent="0.35">
      <c r="A2453" s="23"/>
      <c r="B2453" s="23"/>
      <c r="C2453" s="23"/>
      <c r="D2453" s="23"/>
      <c r="E2453" s="23"/>
      <c r="F2453" s="23"/>
      <c r="G2453" s="23"/>
      <c r="H2453" s="23"/>
      <c r="I2453" s="23"/>
      <c r="J2453" s="24"/>
      <c r="K2453" s="24"/>
      <c r="L2453" s="79"/>
      <c r="M2453" s="91"/>
      <c r="N2453" s="89"/>
      <c r="O2453" s="89"/>
      <c r="P2453" s="24"/>
      <c r="Q2453" s="24"/>
      <c r="R2453" s="23"/>
      <c r="S2453" s="23"/>
      <c r="T2453" s="24"/>
      <c r="U2453" s="23"/>
      <c r="V2453" s="23"/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46"/>
      <c r="AG2453" s="23"/>
      <c r="AH2453" s="23"/>
    </row>
    <row r="2454" spans="1:34" s="156" customFormat="1" x14ac:dyDescent="0.35">
      <c r="A2454" s="23"/>
      <c r="B2454" s="23"/>
      <c r="C2454" s="23"/>
      <c r="D2454" s="23"/>
      <c r="E2454" s="23"/>
      <c r="F2454" s="23"/>
      <c r="G2454" s="23"/>
      <c r="H2454" s="23"/>
      <c r="I2454" s="23"/>
      <c r="J2454" s="24"/>
      <c r="K2454" s="24"/>
      <c r="L2454" s="79"/>
      <c r="M2454" s="91"/>
      <c r="N2454" s="89"/>
      <c r="O2454" s="89"/>
      <c r="P2454" s="24"/>
      <c r="Q2454" s="24"/>
      <c r="R2454" s="23"/>
      <c r="S2454" s="23"/>
      <c r="T2454" s="24"/>
      <c r="U2454" s="23"/>
      <c r="V2454" s="23"/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46"/>
      <c r="AG2454" s="23"/>
      <c r="AH2454" s="23"/>
    </row>
    <row r="2455" spans="1:34" s="156" customFormat="1" x14ac:dyDescent="0.35">
      <c r="A2455" s="23"/>
      <c r="B2455" s="23"/>
      <c r="C2455" s="23"/>
      <c r="D2455" s="23"/>
      <c r="E2455" s="23"/>
      <c r="F2455" s="23"/>
      <c r="G2455" s="23"/>
      <c r="H2455" s="23"/>
      <c r="I2455" s="23"/>
      <c r="J2455" s="24"/>
      <c r="K2455" s="24"/>
      <c r="L2455" s="79"/>
      <c r="M2455" s="91"/>
      <c r="N2455" s="89"/>
      <c r="O2455" s="89"/>
      <c r="P2455" s="24"/>
      <c r="Q2455" s="24"/>
      <c r="R2455" s="23"/>
      <c r="S2455" s="23"/>
      <c r="T2455" s="24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46"/>
      <c r="AG2455" s="23"/>
      <c r="AH2455" s="23"/>
    </row>
    <row r="2456" spans="1:34" s="156" customFormat="1" x14ac:dyDescent="0.35">
      <c r="A2456" s="23"/>
      <c r="B2456" s="23"/>
      <c r="C2456" s="23"/>
      <c r="D2456" s="23"/>
      <c r="E2456" s="23"/>
      <c r="F2456" s="23"/>
      <c r="G2456" s="23"/>
      <c r="H2456" s="23"/>
      <c r="I2456" s="23"/>
      <c r="J2456" s="24"/>
      <c r="K2456" s="24"/>
      <c r="L2456" s="79"/>
      <c r="M2456" s="91"/>
      <c r="N2456" s="89"/>
      <c r="O2456" s="89"/>
      <c r="P2456" s="24"/>
      <c r="Q2456" s="24"/>
      <c r="R2456" s="23"/>
      <c r="S2456" s="23"/>
      <c r="T2456" s="24"/>
      <c r="U2456" s="23"/>
      <c r="V2456" s="23"/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46"/>
      <c r="AG2456" s="23"/>
      <c r="AH2456" s="23"/>
    </row>
    <row r="2457" spans="1:34" s="156" customFormat="1" x14ac:dyDescent="0.35">
      <c r="A2457" s="23"/>
      <c r="B2457" s="23"/>
      <c r="C2457" s="23"/>
      <c r="D2457" s="23"/>
      <c r="E2457" s="23"/>
      <c r="F2457" s="23"/>
      <c r="G2457" s="23"/>
      <c r="H2457" s="23"/>
      <c r="I2457" s="23"/>
      <c r="J2457" s="24"/>
      <c r="K2457" s="24"/>
      <c r="L2457" s="79"/>
      <c r="M2457" s="91"/>
      <c r="N2457" s="89"/>
      <c r="O2457" s="89"/>
      <c r="P2457" s="24"/>
      <c r="Q2457" s="24"/>
      <c r="R2457" s="23"/>
      <c r="S2457" s="23"/>
      <c r="T2457" s="24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46"/>
      <c r="AG2457" s="23"/>
      <c r="AH2457" s="23"/>
    </row>
    <row r="2458" spans="1:34" s="156" customFormat="1" x14ac:dyDescent="0.35">
      <c r="A2458" s="23"/>
      <c r="B2458" s="23"/>
      <c r="C2458" s="23"/>
      <c r="D2458" s="23"/>
      <c r="E2458" s="23"/>
      <c r="F2458" s="23"/>
      <c r="G2458" s="23"/>
      <c r="H2458" s="23"/>
      <c r="I2458" s="23"/>
      <c r="J2458" s="24"/>
      <c r="K2458" s="24"/>
      <c r="L2458" s="79"/>
      <c r="M2458" s="91"/>
      <c r="N2458" s="89"/>
      <c r="O2458" s="89"/>
      <c r="P2458" s="24"/>
      <c r="Q2458" s="24"/>
      <c r="R2458" s="23"/>
      <c r="S2458" s="23"/>
      <c r="T2458" s="24"/>
      <c r="U2458" s="23"/>
      <c r="V2458" s="23"/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46"/>
      <c r="AG2458" s="23"/>
      <c r="AH2458" s="23"/>
    </row>
    <row r="2459" spans="1:34" s="156" customFormat="1" x14ac:dyDescent="0.35">
      <c r="A2459" s="23"/>
      <c r="B2459" s="23"/>
      <c r="C2459" s="23"/>
      <c r="D2459" s="23"/>
      <c r="E2459" s="23"/>
      <c r="F2459" s="23"/>
      <c r="G2459" s="23"/>
      <c r="H2459" s="23"/>
      <c r="I2459" s="23"/>
      <c r="J2459" s="24"/>
      <c r="K2459" s="24"/>
      <c r="L2459" s="79"/>
      <c r="M2459" s="91"/>
      <c r="N2459" s="89"/>
      <c r="O2459" s="89"/>
      <c r="P2459" s="24"/>
      <c r="Q2459" s="24"/>
      <c r="R2459" s="23"/>
      <c r="S2459" s="23"/>
      <c r="T2459" s="24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46"/>
      <c r="AG2459" s="23"/>
      <c r="AH2459" s="23"/>
    </row>
    <row r="2460" spans="1:34" s="156" customFormat="1" x14ac:dyDescent="0.35">
      <c r="A2460" s="23"/>
      <c r="B2460" s="23"/>
      <c r="C2460" s="23"/>
      <c r="D2460" s="23"/>
      <c r="E2460" s="23"/>
      <c r="F2460" s="23"/>
      <c r="G2460" s="23"/>
      <c r="H2460" s="23"/>
      <c r="I2460" s="23"/>
      <c r="J2460" s="24"/>
      <c r="K2460" s="24"/>
      <c r="L2460" s="79"/>
      <c r="M2460" s="91"/>
      <c r="N2460" s="89"/>
      <c r="O2460" s="89"/>
      <c r="P2460" s="24"/>
      <c r="Q2460" s="24"/>
      <c r="R2460" s="23"/>
      <c r="S2460" s="23"/>
      <c r="T2460" s="24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46"/>
      <c r="AG2460" s="23"/>
      <c r="AH2460" s="23"/>
    </row>
    <row r="2461" spans="1:34" s="156" customFormat="1" x14ac:dyDescent="0.35">
      <c r="A2461" s="23"/>
      <c r="B2461" s="23"/>
      <c r="C2461" s="23"/>
      <c r="D2461" s="23"/>
      <c r="E2461" s="23"/>
      <c r="F2461" s="23"/>
      <c r="G2461" s="23"/>
      <c r="H2461" s="23"/>
      <c r="I2461" s="23"/>
      <c r="J2461" s="24"/>
      <c r="K2461" s="24"/>
      <c r="L2461" s="79"/>
      <c r="M2461" s="91"/>
      <c r="N2461" s="89"/>
      <c r="O2461" s="89"/>
      <c r="P2461" s="24"/>
      <c r="Q2461" s="24"/>
      <c r="R2461" s="23"/>
      <c r="S2461" s="23"/>
      <c r="T2461" s="24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46"/>
      <c r="AG2461" s="23"/>
      <c r="AH2461" s="23"/>
    </row>
    <row r="2462" spans="1:34" s="156" customFormat="1" x14ac:dyDescent="0.35">
      <c r="A2462" s="23"/>
      <c r="B2462" s="23"/>
      <c r="C2462" s="23"/>
      <c r="D2462" s="23"/>
      <c r="E2462" s="23"/>
      <c r="F2462" s="23"/>
      <c r="G2462" s="23"/>
      <c r="H2462" s="23"/>
      <c r="I2462" s="23"/>
      <c r="J2462" s="24"/>
      <c r="K2462" s="24"/>
      <c r="L2462" s="79"/>
      <c r="M2462" s="91"/>
      <c r="N2462" s="89"/>
      <c r="O2462" s="89"/>
      <c r="P2462" s="24"/>
      <c r="Q2462" s="24"/>
      <c r="R2462" s="23"/>
      <c r="S2462" s="23"/>
      <c r="T2462" s="24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46"/>
      <c r="AG2462" s="23"/>
      <c r="AH2462" s="23"/>
    </row>
    <row r="2463" spans="1:34" s="156" customFormat="1" x14ac:dyDescent="0.35">
      <c r="A2463" s="23"/>
      <c r="B2463" s="23"/>
      <c r="C2463" s="23"/>
      <c r="D2463" s="23"/>
      <c r="E2463" s="23"/>
      <c r="F2463" s="23"/>
      <c r="G2463" s="23"/>
      <c r="H2463" s="23"/>
      <c r="I2463" s="23"/>
      <c r="J2463" s="24"/>
      <c r="K2463" s="24"/>
      <c r="L2463" s="79"/>
      <c r="M2463" s="91"/>
      <c r="N2463" s="89"/>
      <c r="O2463" s="89"/>
      <c r="P2463" s="24"/>
      <c r="Q2463" s="24"/>
      <c r="R2463" s="23"/>
      <c r="S2463" s="23"/>
      <c r="T2463" s="24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46"/>
      <c r="AG2463" s="23"/>
      <c r="AH2463" s="23"/>
    </row>
    <row r="2464" spans="1:34" s="156" customFormat="1" x14ac:dyDescent="0.35">
      <c r="A2464" s="23"/>
      <c r="B2464" s="23"/>
      <c r="C2464" s="23"/>
      <c r="D2464" s="23"/>
      <c r="E2464" s="23"/>
      <c r="F2464" s="23"/>
      <c r="G2464" s="23"/>
      <c r="H2464" s="23"/>
      <c r="I2464" s="23"/>
      <c r="J2464" s="24"/>
      <c r="K2464" s="24"/>
      <c r="L2464" s="79"/>
      <c r="M2464" s="91"/>
      <c r="N2464" s="89"/>
      <c r="O2464" s="89"/>
      <c r="P2464" s="24"/>
      <c r="Q2464" s="24"/>
      <c r="R2464" s="23"/>
      <c r="S2464" s="23"/>
      <c r="T2464" s="24"/>
      <c r="U2464" s="23"/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46"/>
      <c r="AG2464" s="23"/>
      <c r="AH2464" s="23"/>
    </row>
    <row r="2465" spans="1:34" s="156" customFormat="1" x14ac:dyDescent="0.35">
      <c r="A2465" s="23"/>
      <c r="B2465" s="23"/>
      <c r="C2465" s="23"/>
      <c r="D2465" s="23"/>
      <c r="E2465" s="23"/>
      <c r="F2465" s="23"/>
      <c r="G2465" s="23"/>
      <c r="H2465" s="23"/>
      <c r="I2465" s="23"/>
      <c r="J2465" s="24"/>
      <c r="K2465" s="24"/>
      <c r="L2465" s="79"/>
      <c r="M2465" s="91"/>
      <c r="N2465" s="89"/>
      <c r="O2465" s="89"/>
      <c r="P2465" s="24"/>
      <c r="Q2465" s="24"/>
      <c r="R2465" s="23"/>
      <c r="S2465" s="23"/>
      <c r="T2465" s="24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46"/>
      <c r="AG2465" s="23"/>
      <c r="AH2465" s="23"/>
    </row>
    <row r="2466" spans="1:34" s="156" customFormat="1" x14ac:dyDescent="0.35">
      <c r="A2466" s="23"/>
      <c r="B2466" s="23"/>
      <c r="C2466" s="23"/>
      <c r="D2466" s="23"/>
      <c r="E2466" s="23"/>
      <c r="F2466" s="23"/>
      <c r="G2466" s="23"/>
      <c r="H2466" s="23"/>
      <c r="I2466" s="23"/>
      <c r="J2466" s="24"/>
      <c r="K2466" s="24"/>
      <c r="L2466" s="79"/>
      <c r="M2466" s="91"/>
      <c r="N2466" s="89"/>
      <c r="O2466" s="89"/>
      <c r="P2466" s="24"/>
      <c r="Q2466" s="24"/>
      <c r="R2466" s="23"/>
      <c r="S2466" s="23"/>
      <c r="T2466" s="24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46"/>
      <c r="AG2466" s="23"/>
      <c r="AH2466" s="23"/>
    </row>
    <row r="2467" spans="1:34" s="156" customFormat="1" x14ac:dyDescent="0.35">
      <c r="A2467" s="23"/>
      <c r="B2467" s="23"/>
      <c r="C2467" s="23"/>
      <c r="D2467" s="23"/>
      <c r="E2467" s="23"/>
      <c r="F2467" s="23"/>
      <c r="G2467" s="23"/>
      <c r="H2467" s="23"/>
      <c r="I2467" s="23"/>
      <c r="J2467" s="24"/>
      <c r="K2467" s="24"/>
      <c r="L2467" s="79"/>
      <c r="M2467" s="91"/>
      <c r="N2467" s="89"/>
      <c r="O2467" s="89"/>
      <c r="P2467" s="24"/>
      <c r="Q2467" s="24"/>
      <c r="R2467" s="23"/>
      <c r="S2467" s="23"/>
      <c r="T2467" s="24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46"/>
      <c r="AG2467" s="23"/>
      <c r="AH2467" s="23"/>
    </row>
    <row r="2468" spans="1:34" s="156" customFormat="1" x14ac:dyDescent="0.35">
      <c r="A2468" s="23"/>
      <c r="B2468" s="23"/>
      <c r="C2468" s="23"/>
      <c r="D2468" s="23"/>
      <c r="E2468" s="23"/>
      <c r="F2468" s="23"/>
      <c r="G2468" s="23"/>
      <c r="H2468" s="23"/>
      <c r="I2468" s="23"/>
      <c r="J2468" s="24"/>
      <c r="K2468" s="24"/>
      <c r="L2468" s="79"/>
      <c r="M2468" s="91"/>
      <c r="N2468" s="89"/>
      <c r="O2468" s="89"/>
      <c r="P2468" s="24"/>
      <c r="Q2468" s="24"/>
      <c r="R2468" s="23"/>
      <c r="S2468" s="23"/>
      <c r="T2468" s="24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46"/>
      <c r="AG2468" s="23"/>
      <c r="AH2468" s="23"/>
    </row>
    <row r="2469" spans="1:34" s="156" customFormat="1" x14ac:dyDescent="0.35">
      <c r="A2469" s="23"/>
      <c r="B2469" s="23"/>
      <c r="C2469" s="23"/>
      <c r="D2469" s="23"/>
      <c r="E2469" s="23"/>
      <c r="F2469" s="23"/>
      <c r="G2469" s="23"/>
      <c r="H2469" s="23"/>
      <c r="I2469" s="23"/>
      <c r="J2469" s="24"/>
      <c r="K2469" s="24"/>
      <c r="L2469" s="79"/>
      <c r="M2469" s="91"/>
      <c r="N2469" s="89"/>
      <c r="O2469" s="89"/>
      <c r="P2469" s="24"/>
      <c r="Q2469" s="24"/>
      <c r="R2469" s="23"/>
      <c r="S2469" s="23"/>
      <c r="T2469" s="24"/>
      <c r="U2469" s="23"/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46"/>
      <c r="AG2469" s="23"/>
      <c r="AH2469" s="23"/>
    </row>
    <row r="2470" spans="1:34" s="156" customFormat="1" x14ac:dyDescent="0.35">
      <c r="A2470" s="23"/>
      <c r="B2470" s="23"/>
      <c r="C2470" s="23"/>
      <c r="D2470" s="23"/>
      <c r="E2470" s="23"/>
      <c r="F2470" s="23"/>
      <c r="G2470" s="23"/>
      <c r="H2470" s="23"/>
      <c r="I2470" s="23"/>
      <c r="J2470" s="24"/>
      <c r="K2470" s="24"/>
      <c r="L2470" s="79"/>
      <c r="M2470" s="91"/>
      <c r="N2470" s="89"/>
      <c r="O2470" s="89"/>
      <c r="P2470" s="24"/>
      <c r="Q2470" s="24"/>
      <c r="R2470" s="23"/>
      <c r="S2470" s="23"/>
      <c r="T2470" s="24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46"/>
      <c r="AG2470" s="23"/>
      <c r="AH2470" s="23"/>
    </row>
    <row r="2471" spans="1:34" s="156" customFormat="1" x14ac:dyDescent="0.35">
      <c r="A2471" s="23"/>
      <c r="B2471" s="23"/>
      <c r="C2471" s="23"/>
      <c r="D2471" s="23"/>
      <c r="E2471" s="23"/>
      <c r="F2471" s="23"/>
      <c r="G2471" s="23"/>
      <c r="H2471" s="23"/>
      <c r="I2471" s="23"/>
      <c r="J2471" s="24"/>
      <c r="K2471" s="24"/>
      <c r="L2471" s="79"/>
      <c r="M2471" s="91"/>
      <c r="N2471" s="89"/>
      <c r="O2471" s="89"/>
      <c r="P2471" s="24"/>
      <c r="Q2471" s="24"/>
      <c r="R2471" s="23"/>
      <c r="S2471" s="23"/>
      <c r="T2471" s="24"/>
      <c r="U2471" s="23"/>
      <c r="V2471" s="23"/>
      <c r="W2471" s="23"/>
      <c r="X2471" s="23"/>
      <c r="Y2471" s="23"/>
      <c r="Z2471" s="23"/>
      <c r="AA2471" s="23"/>
      <c r="AB2471" s="23"/>
      <c r="AC2471" s="23"/>
      <c r="AD2471" s="23"/>
      <c r="AE2471" s="23"/>
      <c r="AF2471" s="46"/>
      <c r="AG2471" s="23"/>
      <c r="AH2471" s="23"/>
    </row>
    <row r="2472" spans="1:34" s="156" customFormat="1" x14ac:dyDescent="0.35">
      <c r="A2472" s="23"/>
      <c r="B2472" s="23"/>
      <c r="C2472" s="23"/>
      <c r="D2472" s="23"/>
      <c r="E2472" s="23"/>
      <c r="F2472" s="23"/>
      <c r="G2472" s="23"/>
      <c r="H2472" s="23"/>
      <c r="I2472" s="23"/>
      <c r="J2472" s="24"/>
      <c r="K2472" s="24"/>
      <c r="L2472" s="79"/>
      <c r="M2472" s="91"/>
      <c r="N2472" s="89"/>
      <c r="O2472" s="89"/>
      <c r="P2472" s="24"/>
      <c r="Q2472" s="24"/>
      <c r="R2472" s="23"/>
      <c r="S2472" s="23"/>
      <c r="T2472" s="24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46"/>
      <c r="AG2472" s="23"/>
      <c r="AH2472" s="23"/>
    </row>
    <row r="2473" spans="1:34" s="156" customFormat="1" x14ac:dyDescent="0.35">
      <c r="A2473" s="23"/>
      <c r="B2473" s="23"/>
      <c r="C2473" s="23"/>
      <c r="D2473" s="23"/>
      <c r="E2473" s="23"/>
      <c r="F2473" s="23"/>
      <c r="G2473" s="23"/>
      <c r="H2473" s="23"/>
      <c r="I2473" s="23"/>
      <c r="J2473" s="24"/>
      <c r="K2473" s="24"/>
      <c r="L2473" s="79"/>
      <c r="M2473" s="91"/>
      <c r="N2473" s="89"/>
      <c r="O2473" s="89"/>
      <c r="P2473" s="24"/>
      <c r="Q2473" s="24"/>
      <c r="R2473" s="23"/>
      <c r="S2473" s="23"/>
      <c r="T2473" s="24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46"/>
      <c r="AG2473" s="23"/>
      <c r="AH2473" s="23"/>
    </row>
    <row r="2474" spans="1:34" s="156" customFormat="1" x14ac:dyDescent="0.35">
      <c r="A2474" s="23"/>
      <c r="B2474" s="23"/>
      <c r="C2474" s="23"/>
      <c r="D2474" s="23"/>
      <c r="E2474" s="23"/>
      <c r="F2474" s="23"/>
      <c r="G2474" s="23"/>
      <c r="H2474" s="23"/>
      <c r="I2474" s="23"/>
      <c r="J2474" s="24"/>
      <c r="K2474" s="24"/>
      <c r="L2474" s="79"/>
      <c r="M2474" s="91"/>
      <c r="N2474" s="89"/>
      <c r="O2474" s="89"/>
      <c r="P2474" s="24"/>
      <c r="Q2474" s="24"/>
      <c r="R2474" s="23"/>
      <c r="S2474" s="23"/>
      <c r="T2474" s="24"/>
      <c r="U2474" s="23"/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46"/>
      <c r="AG2474" s="23"/>
      <c r="AH2474" s="23"/>
    </row>
    <row r="2475" spans="1:34" s="156" customFormat="1" x14ac:dyDescent="0.35">
      <c r="A2475" s="23"/>
      <c r="B2475" s="23"/>
      <c r="C2475" s="23"/>
      <c r="D2475" s="23"/>
      <c r="E2475" s="23"/>
      <c r="F2475" s="23"/>
      <c r="G2475" s="23"/>
      <c r="H2475" s="23"/>
      <c r="I2475" s="23"/>
      <c r="J2475" s="24"/>
      <c r="K2475" s="24"/>
      <c r="L2475" s="79"/>
      <c r="M2475" s="91"/>
      <c r="N2475" s="89"/>
      <c r="O2475" s="89"/>
      <c r="P2475" s="24"/>
      <c r="Q2475" s="24"/>
      <c r="R2475" s="23"/>
      <c r="S2475" s="23"/>
      <c r="T2475" s="24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46"/>
      <c r="AG2475" s="23"/>
      <c r="AH2475" s="23"/>
    </row>
    <row r="2476" spans="1:34" s="156" customFormat="1" x14ac:dyDescent="0.35">
      <c r="A2476" s="23"/>
      <c r="B2476" s="23"/>
      <c r="C2476" s="23"/>
      <c r="D2476" s="23"/>
      <c r="E2476" s="23"/>
      <c r="F2476" s="23"/>
      <c r="G2476" s="23"/>
      <c r="H2476" s="23"/>
      <c r="I2476" s="23"/>
      <c r="J2476" s="24"/>
      <c r="K2476" s="24"/>
      <c r="L2476" s="79"/>
      <c r="M2476" s="91"/>
      <c r="N2476" s="89"/>
      <c r="O2476" s="89"/>
      <c r="P2476" s="24"/>
      <c r="Q2476" s="24"/>
      <c r="R2476" s="23"/>
      <c r="S2476" s="23"/>
      <c r="T2476" s="24"/>
      <c r="U2476" s="23"/>
      <c r="V2476" s="23"/>
      <c r="W2476" s="23"/>
      <c r="X2476" s="23"/>
      <c r="Y2476" s="23"/>
      <c r="Z2476" s="23"/>
      <c r="AA2476" s="23"/>
      <c r="AB2476" s="23"/>
      <c r="AC2476" s="23"/>
      <c r="AD2476" s="23"/>
      <c r="AE2476" s="23"/>
      <c r="AF2476" s="46"/>
      <c r="AG2476" s="23"/>
      <c r="AH2476" s="23"/>
    </row>
    <row r="2477" spans="1:34" s="156" customFormat="1" x14ac:dyDescent="0.35">
      <c r="A2477" s="23"/>
      <c r="B2477" s="23"/>
      <c r="C2477" s="23"/>
      <c r="D2477" s="23"/>
      <c r="E2477" s="23"/>
      <c r="F2477" s="23"/>
      <c r="G2477" s="23"/>
      <c r="H2477" s="23"/>
      <c r="I2477" s="23"/>
      <c r="J2477" s="24"/>
      <c r="K2477" s="24"/>
      <c r="L2477" s="79"/>
      <c r="M2477" s="91"/>
      <c r="N2477" s="89"/>
      <c r="O2477" s="89"/>
      <c r="P2477" s="24"/>
      <c r="Q2477" s="24"/>
      <c r="R2477" s="23"/>
      <c r="S2477" s="23"/>
      <c r="T2477" s="24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46"/>
      <c r="AG2477" s="23"/>
      <c r="AH2477" s="23"/>
    </row>
    <row r="2478" spans="1:34" s="156" customFormat="1" x14ac:dyDescent="0.35">
      <c r="A2478" s="23"/>
      <c r="B2478" s="23"/>
      <c r="C2478" s="23"/>
      <c r="D2478" s="23"/>
      <c r="E2478" s="23"/>
      <c r="F2478" s="23"/>
      <c r="G2478" s="23"/>
      <c r="H2478" s="23"/>
      <c r="I2478" s="23"/>
      <c r="J2478" s="24"/>
      <c r="K2478" s="24"/>
      <c r="L2478" s="79"/>
      <c r="M2478" s="91"/>
      <c r="N2478" s="89"/>
      <c r="O2478" s="89"/>
      <c r="P2478" s="24"/>
      <c r="Q2478" s="24"/>
      <c r="R2478" s="23"/>
      <c r="S2478" s="23"/>
      <c r="T2478" s="24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46"/>
      <c r="AG2478" s="23"/>
      <c r="AH2478" s="23"/>
    </row>
    <row r="2479" spans="1:34" s="156" customFormat="1" x14ac:dyDescent="0.35">
      <c r="A2479" s="23"/>
      <c r="B2479" s="23"/>
      <c r="C2479" s="23"/>
      <c r="D2479" s="23"/>
      <c r="E2479" s="23"/>
      <c r="F2479" s="23"/>
      <c r="G2479" s="23"/>
      <c r="H2479" s="23"/>
      <c r="I2479" s="23"/>
      <c r="J2479" s="24"/>
      <c r="K2479" s="24"/>
      <c r="L2479" s="79"/>
      <c r="M2479" s="91"/>
      <c r="N2479" s="89"/>
      <c r="O2479" s="89"/>
      <c r="P2479" s="24"/>
      <c r="Q2479" s="24"/>
      <c r="R2479" s="23"/>
      <c r="S2479" s="23"/>
      <c r="T2479" s="24"/>
      <c r="U2479" s="23"/>
      <c r="V2479" s="23"/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46"/>
      <c r="AG2479" s="23"/>
      <c r="AH2479" s="23"/>
    </row>
    <row r="2480" spans="1:34" s="156" customFormat="1" x14ac:dyDescent="0.35">
      <c r="A2480" s="23"/>
      <c r="B2480" s="23"/>
      <c r="C2480" s="23"/>
      <c r="D2480" s="23"/>
      <c r="E2480" s="23"/>
      <c r="F2480" s="23"/>
      <c r="G2480" s="23"/>
      <c r="H2480" s="23"/>
      <c r="I2480" s="23"/>
      <c r="J2480" s="24"/>
      <c r="K2480" s="24"/>
      <c r="L2480" s="79"/>
      <c r="M2480" s="91"/>
      <c r="N2480" s="89"/>
      <c r="O2480" s="89"/>
      <c r="P2480" s="24"/>
      <c r="Q2480" s="24"/>
      <c r="R2480" s="23"/>
      <c r="S2480" s="23"/>
      <c r="T2480" s="24"/>
      <c r="U2480" s="23"/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46"/>
      <c r="AG2480" s="23"/>
      <c r="AH2480" s="23"/>
    </row>
    <row r="2481" spans="1:34" s="156" customFormat="1" x14ac:dyDescent="0.35">
      <c r="A2481" s="23"/>
      <c r="B2481" s="23"/>
      <c r="C2481" s="23"/>
      <c r="D2481" s="23"/>
      <c r="E2481" s="23"/>
      <c r="F2481" s="23"/>
      <c r="G2481" s="23"/>
      <c r="H2481" s="23"/>
      <c r="I2481" s="23"/>
      <c r="J2481" s="24"/>
      <c r="K2481" s="24"/>
      <c r="L2481" s="79"/>
      <c r="M2481" s="91"/>
      <c r="N2481" s="89"/>
      <c r="O2481" s="89"/>
      <c r="P2481" s="24"/>
      <c r="Q2481" s="24"/>
      <c r="R2481" s="23"/>
      <c r="S2481" s="23"/>
      <c r="T2481" s="24"/>
      <c r="U2481" s="23"/>
      <c r="V2481" s="23"/>
      <c r="W2481" s="23"/>
      <c r="X2481" s="23"/>
      <c r="Y2481" s="23"/>
      <c r="Z2481" s="23"/>
      <c r="AA2481" s="23"/>
      <c r="AB2481" s="23"/>
      <c r="AC2481" s="23"/>
      <c r="AD2481" s="23"/>
      <c r="AE2481" s="23"/>
      <c r="AF2481" s="46"/>
      <c r="AG2481" s="23"/>
      <c r="AH2481" s="23"/>
    </row>
    <row r="2482" spans="1:34" s="156" customFormat="1" x14ac:dyDescent="0.35">
      <c r="A2482" s="23"/>
      <c r="B2482" s="23"/>
      <c r="C2482" s="23"/>
      <c r="D2482" s="23"/>
      <c r="E2482" s="23"/>
      <c r="F2482" s="23"/>
      <c r="G2482" s="23"/>
      <c r="H2482" s="23"/>
      <c r="I2482" s="23"/>
      <c r="J2482" s="24"/>
      <c r="K2482" s="24"/>
      <c r="L2482" s="79"/>
      <c r="M2482" s="91"/>
      <c r="N2482" s="89"/>
      <c r="O2482" s="89"/>
      <c r="P2482" s="24"/>
      <c r="Q2482" s="24"/>
      <c r="R2482" s="23"/>
      <c r="S2482" s="23"/>
      <c r="T2482" s="24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46"/>
      <c r="AG2482" s="23"/>
      <c r="AH2482" s="23"/>
    </row>
    <row r="2483" spans="1:34" s="156" customFormat="1" x14ac:dyDescent="0.35">
      <c r="A2483" s="23"/>
      <c r="B2483" s="23"/>
      <c r="C2483" s="23"/>
      <c r="D2483" s="23"/>
      <c r="E2483" s="23"/>
      <c r="F2483" s="23"/>
      <c r="G2483" s="23"/>
      <c r="H2483" s="23"/>
      <c r="I2483" s="23"/>
      <c r="J2483" s="24"/>
      <c r="K2483" s="24"/>
      <c r="L2483" s="79"/>
      <c r="M2483" s="91"/>
      <c r="N2483" s="89"/>
      <c r="O2483" s="89"/>
      <c r="P2483" s="24"/>
      <c r="Q2483" s="24"/>
      <c r="R2483" s="23"/>
      <c r="S2483" s="23"/>
      <c r="T2483" s="24"/>
      <c r="U2483" s="23"/>
      <c r="V2483" s="23"/>
      <c r="W2483" s="23"/>
      <c r="X2483" s="23"/>
      <c r="Y2483" s="23"/>
      <c r="Z2483" s="23"/>
      <c r="AA2483" s="23"/>
      <c r="AB2483" s="23"/>
      <c r="AC2483" s="23"/>
      <c r="AD2483" s="23"/>
      <c r="AE2483" s="23"/>
      <c r="AF2483" s="46"/>
      <c r="AG2483" s="23"/>
      <c r="AH2483" s="23"/>
    </row>
    <row r="2484" spans="1:34" s="156" customFormat="1" x14ac:dyDescent="0.35">
      <c r="A2484" s="23"/>
      <c r="B2484" s="23"/>
      <c r="C2484" s="23"/>
      <c r="D2484" s="23"/>
      <c r="E2484" s="23"/>
      <c r="F2484" s="23"/>
      <c r="G2484" s="23"/>
      <c r="H2484" s="23"/>
      <c r="I2484" s="23"/>
      <c r="J2484" s="24"/>
      <c r="K2484" s="24"/>
      <c r="L2484" s="79"/>
      <c r="M2484" s="91"/>
      <c r="N2484" s="89"/>
      <c r="O2484" s="89"/>
      <c r="P2484" s="24"/>
      <c r="Q2484" s="24"/>
      <c r="R2484" s="23"/>
      <c r="S2484" s="23"/>
      <c r="T2484" s="24"/>
      <c r="U2484" s="23"/>
      <c r="V2484" s="23"/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46"/>
      <c r="AG2484" s="23"/>
      <c r="AH2484" s="23"/>
    </row>
    <row r="2485" spans="1:34" s="156" customFormat="1" x14ac:dyDescent="0.35">
      <c r="A2485" s="23"/>
      <c r="B2485" s="23"/>
      <c r="C2485" s="23"/>
      <c r="D2485" s="23"/>
      <c r="E2485" s="23"/>
      <c r="F2485" s="23"/>
      <c r="G2485" s="23"/>
      <c r="H2485" s="23"/>
      <c r="I2485" s="23"/>
      <c r="J2485" s="24"/>
      <c r="K2485" s="24"/>
      <c r="L2485" s="79"/>
      <c r="M2485" s="91"/>
      <c r="N2485" s="89"/>
      <c r="O2485" s="89"/>
      <c r="P2485" s="24"/>
      <c r="Q2485" s="24"/>
      <c r="R2485" s="23"/>
      <c r="S2485" s="23"/>
      <c r="T2485" s="24"/>
      <c r="U2485" s="23"/>
      <c r="V2485" s="23"/>
      <c r="W2485" s="23"/>
      <c r="X2485" s="23"/>
      <c r="Y2485" s="23"/>
      <c r="Z2485" s="23"/>
      <c r="AA2485" s="23"/>
      <c r="AB2485" s="23"/>
      <c r="AC2485" s="23"/>
      <c r="AD2485" s="23"/>
      <c r="AE2485" s="23"/>
      <c r="AF2485" s="46"/>
      <c r="AG2485" s="23"/>
      <c r="AH2485" s="23"/>
    </row>
    <row r="2486" spans="1:34" s="156" customFormat="1" x14ac:dyDescent="0.35">
      <c r="A2486" s="23"/>
      <c r="B2486" s="23"/>
      <c r="C2486" s="23"/>
      <c r="D2486" s="23"/>
      <c r="E2486" s="23"/>
      <c r="F2486" s="23"/>
      <c r="G2486" s="23"/>
      <c r="H2486" s="23"/>
      <c r="I2486" s="23"/>
      <c r="J2486" s="24"/>
      <c r="K2486" s="24"/>
      <c r="L2486" s="79"/>
      <c r="M2486" s="91"/>
      <c r="N2486" s="89"/>
      <c r="O2486" s="89"/>
      <c r="P2486" s="24"/>
      <c r="Q2486" s="24"/>
      <c r="R2486" s="23"/>
      <c r="S2486" s="23"/>
      <c r="T2486" s="24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46"/>
      <c r="AG2486" s="23"/>
      <c r="AH2486" s="23"/>
    </row>
    <row r="2487" spans="1:34" s="156" customFormat="1" x14ac:dyDescent="0.35">
      <c r="A2487" s="23"/>
      <c r="B2487" s="23"/>
      <c r="C2487" s="23"/>
      <c r="D2487" s="23"/>
      <c r="E2487" s="23"/>
      <c r="F2487" s="23"/>
      <c r="G2487" s="23"/>
      <c r="H2487" s="23"/>
      <c r="I2487" s="23"/>
      <c r="J2487" s="24"/>
      <c r="K2487" s="24"/>
      <c r="L2487" s="79"/>
      <c r="M2487" s="91"/>
      <c r="N2487" s="89"/>
      <c r="O2487" s="89"/>
      <c r="P2487" s="24"/>
      <c r="Q2487" s="24"/>
      <c r="R2487" s="23"/>
      <c r="S2487" s="23"/>
      <c r="T2487" s="24"/>
      <c r="U2487" s="23"/>
      <c r="V2487" s="23"/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46"/>
      <c r="AG2487" s="23"/>
      <c r="AH2487" s="23"/>
    </row>
    <row r="2488" spans="1:34" s="156" customFormat="1" x14ac:dyDescent="0.35">
      <c r="A2488" s="23"/>
      <c r="B2488" s="23"/>
      <c r="C2488" s="23"/>
      <c r="D2488" s="23"/>
      <c r="E2488" s="23"/>
      <c r="F2488" s="23"/>
      <c r="G2488" s="23"/>
      <c r="H2488" s="23"/>
      <c r="I2488" s="23"/>
      <c r="J2488" s="24"/>
      <c r="K2488" s="24"/>
      <c r="L2488" s="79"/>
      <c r="M2488" s="91"/>
      <c r="N2488" s="89"/>
      <c r="O2488" s="89"/>
      <c r="P2488" s="24"/>
      <c r="Q2488" s="24"/>
      <c r="R2488" s="23"/>
      <c r="S2488" s="23"/>
      <c r="T2488" s="24"/>
      <c r="U2488" s="23"/>
      <c r="V2488" s="23"/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46"/>
      <c r="AG2488" s="23"/>
      <c r="AH2488" s="23"/>
    </row>
    <row r="2489" spans="1:34" s="156" customFormat="1" x14ac:dyDescent="0.35">
      <c r="A2489" s="23"/>
      <c r="B2489" s="23"/>
      <c r="C2489" s="23"/>
      <c r="D2489" s="23"/>
      <c r="E2489" s="23"/>
      <c r="F2489" s="23"/>
      <c r="G2489" s="23"/>
      <c r="H2489" s="23"/>
      <c r="I2489" s="23"/>
      <c r="J2489" s="24"/>
      <c r="K2489" s="24"/>
      <c r="L2489" s="79"/>
      <c r="M2489" s="91"/>
      <c r="N2489" s="89"/>
      <c r="O2489" s="89"/>
      <c r="P2489" s="24"/>
      <c r="Q2489" s="24"/>
      <c r="R2489" s="23"/>
      <c r="S2489" s="23"/>
      <c r="T2489" s="24"/>
      <c r="U2489" s="23"/>
      <c r="V2489" s="23"/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46"/>
      <c r="AG2489" s="23"/>
      <c r="AH2489" s="23"/>
    </row>
    <row r="2490" spans="1:34" s="156" customFormat="1" x14ac:dyDescent="0.35">
      <c r="A2490" s="23"/>
      <c r="B2490" s="23"/>
      <c r="C2490" s="23"/>
      <c r="D2490" s="23"/>
      <c r="E2490" s="23"/>
      <c r="F2490" s="23"/>
      <c r="G2490" s="23"/>
      <c r="H2490" s="23"/>
      <c r="I2490" s="23"/>
      <c r="J2490" s="24"/>
      <c r="K2490" s="24"/>
      <c r="L2490" s="79"/>
      <c r="M2490" s="91"/>
      <c r="N2490" s="89"/>
      <c r="O2490" s="89"/>
      <c r="P2490" s="24"/>
      <c r="Q2490" s="24"/>
      <c r="R2490" s="23"/>
      <c r="S2490" s="23"/>
      <c r="T2490" s="24"/>
      <c r="U2490" s="23"/>
      <c r="V2490" s="23"/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46"/>
      <c r="AG2490" s="23"/>
      <c r="AH2490" s="23"/>
    </row>
    <row r="2491" spans="1:34" s="156" customFormat="1" x14ac:dyDescent="0.35">
      <c r="A2491" s="23"/>
      <c r="B2491" s="23"/>
      <c r="C2491" s="23"/>
      <c r="D2491" s="23"/>
      <c r="E2491" s="23"/>
      <c r="F2491" s="23"/>
      <c r="G2491" s="23"/>
      <c r="H2491" s="23"/>
      <c r="I2491" s="23"/>
      <c r="J2491" s="24"/>
      <c r="K2491" s="24"/>
      <c r="L2491" s="79"/>
      <c r="M2491" s="91"/>
      <c r="N2491" s="89"/>
      <c r="O2491" s="89"/>
      <c r="P2491" s="24"/>
      <c r="Q2491" s="24"/>
      <c r="R2491" s="23"/>
      <c r="S2491" s="23"/>
      <c r="T2491" s="24"/>
      <c r="U2491" s="23"/>
      <c r="V2491" s="23"/>
      <c r="W2491" s="23"/>
      <c r="X2491" s="23"/>
      <c r="Y2491" s="23"/>
      <c r="Z2491" s="23"/>
      <c r="AA2491" s="23"/>
      <c r="AB2491" s="23"/>
      <c r="AC2491" s="23"/>
      <c r="AD2491" s="23"/>
      <c r="AE2491" s="23"/>
      <c r="AF2491" s="46"/>
      <c r="AG2491" s="23"/>
      <c r="AH2491" s="23"/>
    </row>
    <row r="2492" spans="1:34" s="156" customFormat="1" x14ac:dyDescent="0.35">
      <c r="A2492" s="23"/>
      <c r="B2492" s="23"/>
      <c r="C2492" s="23"/>
      <c r="D2492" s="23"/>
      <c r="E2492" s="23"/>
      <c r="F2492" s="23"/>
      <c r="G2492" s="23"/>
      <c r="H2492" s="23"/>
      <c r="I2492" s="23"/>
      <c r="J2492" s="24"/>
      <c r="K2492" s="24"/>
      <c r="L2492" s="79"/>
      <c r="M2492" s="91"/>
      <c r="N2492" s="89"/>
      <c r="O2492" s="89"/>
      <c r="P2492" s="24"/>
      <c r="Q2492" s="24"/>
      <c r="R2492" s="23"/>
      <c r="S2492" s="23"/>
      <c r="T2492" s="24"/>
      <c r="U2492" s="23"/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46"/>
      <c r="AG2492" s="23"/>
      <c r="AH2492" s="23"/>
    </row>
    <row r="2493" spans="1:34" s="156" customFormat="1" x14ac:dyDescent="0.35">
      <c r="A2493" s="23"/>
      <c r="B2493" s="23"/>
      <c r="C2493" s="23"/>
      <c r="D2493" s="23"/>
      <c r="E2493" s="23"/>
      <c r="F2493" s="23"/>
      <c r="G2493" s="23"/>
      <c r="H2493" s="23"/>
      <c r="I2493" s="23"/>
      <c r="J2493" s="24"/>
      <c r="K2493" s="24"/>
      <c r="L2493" s="79"/>
      <c r="M2493" s="91"/>
      <c r="N2493" s="89"/>
      <c r="O2493" s="89"/>
      <c r="P2493" s="24"/>
      <c r="Q2493" s="24"/>
      <c r="R2493" s="23"/>
      <c r="S2493" s="23"/>
      <c r="T2493" s="24"/>
      <c r="U2493" s="23"/>
      <c r="V2493" s="23"/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46"/>
      <c r="AG2493" s="23"/>
      <c r="AH2493" s="23"/>
    </row>
    <row r="2494" spans="1:34" s="156" customFormat="1" x14ac:dyDescent="0.35">
      <c r="A2494" s="23"/>
      <c r="B2494" s="23"/>
      <c r="C2494" s="23"/>
      <c r="D2494" s="23"/>
      <c r="E2494" s="23"/>
      <c r="F2494" s="23"/>
      <c r="G2494" s="23"/>
      <c r="H2494" s="23"/>
      <c r="I2494" s="23"/>
      <c r="J2494" s="24"/>
      <c r="K2494" s="24"/>
      <c r="L2494" s="79"/>
      <c r="M2494" s="91"/>
      <c r="N2494" s="89"/>
      <c r="O2494" s="89"/>
      <c r="P2494" s="24"/>
      <c r="Q2494" s="24"/>
      <c r="R2494" s="23"/>
      <c r="S2494" s="23"/>
      <c r="T2494" s="24"/>
      <c r="U2494" s="23"/>
      <c r="V2494" s="23"/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46"/>
      <c r="AG2494" s="23"/>
      <c r="AH2494" s="23"/>
    </row>
    <row r="2495" spans="1:34" s="156" customFormat="1" x14ac:dyDescent="0.35">
      <c r="A2495" s="23"/>
      <c r="B2495" s="23"/>
      <c r="C2495" s="23"/>
      <c r="D2495" s="23"/>
      <c r="E2495" s="23"/>
      <c r="F2495" s="23"/>
      <c r="G2495" s="23"/>
      <c r="H2495" s="23"/>
      <c r="I2495" s="23"/>
      <c r="J2495" s="24"/>
      <c r="K2495" s="24"/>
      <c r="L2495" s="79"/>
      <c r="M2495" s="91"/>
      <c r="N2495" s="89"/>
      <c r="O2495" s="89"/>
      <c r="P2495" s="24"/>
      <c r="Q2495" s="24"/>
      <c r="R2495" s="23"/>
      <c r="S2495" s="23"/>
      <c r="T2495" s="24"/>
      <c r="U2495" s="23"/>
      <c r="V2495" s="23"/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46"/>
      <c r="AG2495" s="23"/>
      <c r="AH2495" s="23"/>
    </row>
    <row r="2496" spans="1:34" s="156" customFormat="1" x14ac:dyDescent="0.35">
      <c r="A2496" s="23"/>
      <c r="B2496" s="23"/>
      <c r="C2496" s="23"/>
      <c r="D2496" s="23"/>
      <c r="E2496" s="23"/>
      <c r="F2496" s="23"/>
      <c r="G2496" s="23"/>
      <c r="H2496" s="23"/>
      <c r="I2496" s="23"/>
      <c r="J2496" s="24"/>
      <c r="K2496" s="24"/>
      <c r="L2496" s="79"/>
      <c r="M2496" s="91"/>
      <c r="N2496" s="89"/>
      <c r="O2496" s="89"/>
      <c r="P2496" s="24"/>
      <c r="Q2496" s="24"/>
      <c r="R2496" s="23"/>
      <c r="S2496" s="23"/>
      <c r="T2496" s="24"/>
      <c r="U2496" s="23"/>
      <c r="V2496" s="23"/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46"/>
      <c r="AG2496" s="23"/>
      <c r="AH2496" s="23"/>
    </row>
    <row r="2497" spans="1:34" s="156" customFormat="1" x14ac:dyDescent="0.35">
      <c r="A2497" s="23"/>
      <c r="B2497" s="23"/>
      <c r="C2497" s="23"/>
      <c r="D2497" s="23"/>
      <c r="E2497" s="23"/>
      <c r="F2497" s="23"/>
      <c r="G2497" s="23"/>
      <c r="H2497" s="23"/>
      <c r="I2497" s="23"/>
      <c r="J2497" s="24"/>
      <c r="K2497" s="24"/>
      <c r="L2497" s="79"/>
      <c r="M2497" s="91"/>
      <c r="N2497" s="89"/>
      <c r="O2497" s="89"/>
      <c r="P2497" s="24"/>
      <c r="Q2497" s="24"/>
      <c r="R2497" s="23"/>
      <c r="S2497" s="23"/>
      <c r="T2497" s="24"/>
      <c r="U2497" s="23"/>
      <c r="V2497" s="23"/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46"/>
      <c r="AG2497" s="23"/>
      <c r="AH2497" s="23"/>
    </row>
    <row r="2498" spans="1:34" s="156" customFormat="1" x14ac:dyDescent="0.35">
      <c r="A2498" s="23"/>
      <c r="B2498" s="23"/>
      <c r="C2498" s="23"/>
      <c r="D2498" s="23"/>
      <c r="E2498" s="23"/>
      <c r="F2498" s="23"/>
      <c r="G2498" s="23"/>
      <c r="H2498" s="23"/>
      <c r="I2498" s="23"/>
      <c r="J2498" s="24"/>
      <c r="K2498" s="24"/>
      <c r="L2498" s="79"/>
      <c r="M2498" s="91"/>
      <c r="N2498" s="89"/>
      <c r="O2498" s="89"/>
      <c r="P2498" s="24"/>
      <c r="Q2498" s="24"/>
      <c r="R2498" s="23"/>
      <c r="S2498" s="23"/>
      <c r="T2498" s="24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46"/>
      <c r="AG2498" s="23"/>
      <c r="AH2498" s="23"/>
    </row>
    <row r="2499" spans="1:34" s="156" customFormat="1" x14ac:dyDescent="0.35">
      <c r="A2499" s="23"/>
      <c r="B2499" s="23"/>
      <c r="C2499" s="23"/>
      <c r="D2499" s="23"/>
      <c r="E2499" s="23"/>
      <c r="F2499" s="23"/>
      <c r="G2499" s="23"/>
      <c r="H2499" s="23"/>
      <c r="I2499" s="23"/>
      <c r="J2499" s="24"/>
      <c r="K2499" s="24"/>
      <c r="L2499" s="79"/>
      <c r="M2499" s="91"/>
      <c r="N2499" s="89"/>
      <c r="O2499" s="89"/>
      <c r="P2499" s="24"/>
      <c r="Q2499" s="24"/>
      <c r="R2499" s="23"/>
      <c r="S2499" s="23"/>
      <c r="T2499" s="24"/>
      <c r="U2499" s="23"/>
      <c r="V2499" s="23"/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46"/>
      <c r="AG2499" s="23"/>
      <c r="AH2499" s="23"/>
    </row>
    <row r="2500" spans="1:34" s="156" customFormat="1" x14ac:dyDescent="0.35">
      <c r="A2500" s="23"/>
      <c r="B2500" s="23"/>
      <c r="C2500" s="23"/>
      <c r="D2500" s="23"/>
      <c r="E2500" s="23"/>
      <c r="F2500" s="23"/>
      <c r="G2500" s="23"/>
      <c r="H2500" s="23"/>
      <c r="I2500" s="23"/>
      <c r="J2500" s="24"/>
      <c r="K2500" s="24"/>
      <c r="L2500" s="79"/>
      <c r="M2500" s="91"/>
      <c r="N2500" s="89"/>
      <c r="O2500" s="89"/>
      <c r="P2500" s="24"/>
      <c r="Q2500" s="24"/>
      <c r="R2500" s="23"/>
      <c r="S2500" s="23"/>
      <c r="T2500" s="24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23"/>
      <c r="AE2500" s="23"/>
      <c r="AF2500" s="46"/>
      <c r="AG2500" s="23"/>
      <c r="AH2500" s="23"/>
    </row>
    <row r="2501" spans="1:34" s="156" customFormat="1" x14ac:dyDescent="0.35">
      <c r="A2501" s="23"/>
      <c r="B2501" s="23"/>
      <c r="C2501" s="23"/>
      <c r="D2501" s="23"/>
      <c r="E2501" s="23"/>
      <c r="F2501" s="23"/>
      <c r="G2501" s="23"/>
      <c r="H2501" s="23"/>
      <c r="I2501" s="23"/>
      <c r="J2501" s="24"/>
      <c r="K2501" s="24"/>
      <c r="L2501" s="79"/>
      <c r="M2501" s="91"/>
      <c r="N2501" s="89"/>
      <c r="O2501" s="89"/>
      <c r="P2501" s="24"/>
      <c r="Q2501" s="24"/>
      <c r="R2501" s="23"/>
      <c r="S2501" s="23"/>
      <c r="T2501" s="24"/>
      <c r="U2501" s="23"/>
      <c r="V2501" s="23"/>
      <c r="W2501" s="23"/>
      <c r="X2501" s="23"/>
      <c r="Y2501" s="23"/>
      <c r="Z2501" s="23"/>
      <c r="AA2501" s="23"/>
      <c r="AB2501" s="23"/>
      <c r="AC2501" s="23"/>
      <c r="AD2501" s="23"/>
      <c r="AE2501" s="23"/>
      <c r="AF2501" s="46"/>
      <c r="AG2501" s="23"/>
      <c r="AH2501" s="23"/>
    </row>
    <row r="2502" spans="1:34" s="156" customFormat="1" x14ac:dyDescent="0.35">
      <c r="A2502" s="23"/>
      <c r="B2502" s="23"/>
      <c r="C2502" s="23"/>
      <c r="D2502" s="23"/>
      <c r="E2502" s="23"/>
      <c r="F2502" s="23"/>
      <c r="G2502" s="23"/>
      <c r="H2502" s="23"/>
      <c r="I2502" s="23"/>
      <c r="J2502" s="24"/>
      <c r="K2502" s="24"/>
      <c r="L2502" s="79"/>
      <c r="M2502" s="91"/>
      <c r="N2502" s="89"/>
      <c r="O2502" s="89"/>
      <c r="P2502" s="24"/>
      <c r="Q2502" s="24"/>
      <c r="R2502" s="23"/>
      <c r="S2502" s="23"/>
      <c r="T2502" s="24"/>
      <c r="U2502" s="23"/>
      <c r="V2502" s="23"/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46"/>
      <c r="AG2502" s="23"/>
      <c r="AH2502" s="23"/>
    </row>
    <row r="2503" spans="1:34" s="156" customFormat="1" x14ac:dyDescent="0.35">
      <c r="A2503" s="23"/>
      <c r="B2503" s="23"/>
      <c r="C2503" s="23"/>
      <c r="D2503" s="23"/>
      <c r="E2503" s="23"/>
      <c r="F2503" s="23"/>
      <c r="G2503" s="23"/>
      <c r="H2503" s="23"/>
      <c r="I2503" s="23"/>
      <c r="J2503" s="24"/>
      <c r="K2503" s="24"/>
      <c r="L2503" s="79"/>
      <c r="M2503" s="91"/>
      <c r="N2503" s="89"/>
      <c r="O2503" s="89"/>
      <c r="P2503" s="24"/>
      <c r="Q2503" s="24"/>
      <c r="R2503" s="23"/>
      <c r="S2503" s="23"/>
      <c r="T2503" s="24"/>
      <c r="U2503" s="23"/>
      <c r="V2503" s="23"/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46"/>
      <c r="AG2503" s="23"/>
      <c r="AH2503" s="23"/>
    </row>
    <row r="2504" spans="1:34" s="156" customFormat="1" x14ac:dyDescent="0.35">
      <c r="A2504" s="23"/>
      <c r="B2504" s="23"/>
      <c r="C2504" s="23"/>
      <c r="D2504" s="23"/>
      <c r="E2504" s="23"/>
      <c r="F2504" s="23"/>
      <c r="G2504" s="23"/>
      <c r="H2504" s="23"/>
      <c r="I2504" s="23"/>
      <c r="J2504" s="24"/>
      <c r="K2504" s="24"/>
      <c r="L2504" s="79"/>
      <c r="M2504" s="91"/>
      <c r="N2504" s="89"/>
      <c r="O2504" s="89"/>
      <c r="P2504" s="24"/>
      <c r="Q2504" s="24"/>
      <c r="R2504" s="23"/>
      <c r="S2504" s="23"/>
      <c r="T2504" s="24"/>
      <c r="U2504" s="23"/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46"/>
      <c r="AG2504" s="23"/>
      <c r="AH2504" s="23"/>
    </row>
    <row r="2505" spans="1:34" s="156" customFormat="1" x14ac:dyDescent="0.35">
      <c r="A2505" s="23"/>
      <c r="B2505" s="23"/>
      <c r="C2505" s="23"/>
      <c r="D2505" s="23"/>
      <c r="E2505" s="23"/>
      <c r="F2505" s="23"/>
      <c r="G2505" s="23"/>
      <c r="H2505" s="23"/>
      <c r="I2505" s="23"/>
      <c r="J2505" s="24"/>
      <c r="K2505" s="24"/>
      <c r="L2505" s="79"/>
      <c r="M2505" s="91"/>
      <c r="N2505" s="89"/>
      <c r="O2505" s="89"/>
      <c r="P2505" s="24"/>
      <c r="Q2505" s="24"/>
      <c r="R2505" s="23"/>
      <c r="S2505" s="23"/>
      <c r="T2505" s="24"/>
      <c r="U2505" s="23"/>
      <c r="V2505" s="23"/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46"/>
      <c r="AG2505" s="23"/>
      <c r="AH2505" s="23"/>
    </row>
    <row r="2506" spans="1:34" s="156" customFormat="1" x14ac:dyDescent="0.35">
      <c r="A2506" s="23"/>
      <c r="B2506" s="23"/>
      <c r="C2506" s="23"/>
      <c r="D2506" s="23"/>
      <c r="E2506" s="23"/>
      <c r="F2506" s="23"/>
      <c r="G2506" s="23"/>
      <c r="H2506" s="23"/>
      <c r="I2506" s="23"/>
      <c r="J2506" s="24"/>
      <c r="K2506" s="24"/>
      <c r="L2506" s="79"/>
      <c r="M2506" s="91"/>
      <c r="N2506" s="89"/>
      <c r="O2506" s="89"/>
      <c r="P2506" s="24"/>
      <c r="Q2506" s="24"/>
      <c r="R2506" s="23"/>
      <c r="S2506" s="23"/>
      <c r="T2506" s="24"/>
      <c r="U2506" s="23"/>
      <c r="V2506" s="23"/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46"/>
      <c r="AG2506" s="23"/>
      <c r="AH2506" s="23"/>
    </row>
    <row r="2507" spans="1:34" s="156" customFormat="1" x14ac:dyDescent="0.35">
      <c r="A2507" s="23"/>
      <c r="B2507" s="23"/>
      <c r="C2507" s="23"/>
      <c r="D2507" s="23"/>
      <c r="E2507" s="23"/>
      <c r="F2507" s="23"/>
      <c r="G2507" s="23"/>
      <c r="H2507" s="23"/>
      <c r="I2507" s="23"/>
      <c r="J2507" s="24"/>
      <c r="K2507" s="24"/>
      <c r="L2507" s="79"/>
      <c r="M2507" s="91"/>
      <c r="N2507" s="89"/>
      <c r="O2507" s="89"/>
      <c r="P2507" s="24"/>
      <c r="Q2507" s="24"/>
      <c r="R2507" s="23"/>
      <c r="S2507" s="23"/>
      <c r="T2507" s="24"/>
      <c r="U2507" s="23"/>
      <c r="V2507" s="23"/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46"/>
      <c r="AG2507" s="23"/>
      <c r="AH2507" s="23"/>
    </row>
    <row r="2508" spans="1:34" s="156" customFormat="1" x14ac:dyDescent="0.35">
      <c r="A2508" s="23"/>
      <c r="B2508" s="23"/>
      <c r="C2508" s="23"/>
      <c r="D2508" s="23"/>
      <c r="E2508" s="23"/>
      <c r="F2508" s="23"/>
      <c r="G2508" s="23"/>
      <c r="H2508" s="23"/>
      <c r="I2508" s="23"/>
      <c r="J2508" s="24"/>
      <c r="K2508" s="24"/>
      <c r="L2508" s="79"/>
      <c r="M2508" s="91"/>
      <c r="N2508" s="89"/>
      <c r="O2508" s="89"/>
      <c r="P2508" s="24"/>
      <c r="Q2508" s="24"/>
      <c r="R2508" s="23"/>
      <c r="S2508" s="23"/>
      <c r="T2508" s="24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46"/>
      <c r="AG2508" s="23"/>
      <c r="AH2508" s="23"/>
    </row>
    <row r="2509" spans="1:34" s="156" customFormat="1" x14ac:dyDescent="0.35">
      <c r="A2509" s="23"/>
      <c r="B2509" s="23"/>
      <c r="C2509" s="23"/>
      <c r="D2509" s="23"/>
      <c r="E2509" s="23"/>
      <c r="F2509" s="23"/>
      <c r="G2509" s="23"/>
      <c r="H2509" s="23"/>
      <c r="I2509" s="23"/>
      <c r="J2509" s="24"/>
      <c r="K2509" s="24"/>
      <c r="L2509" s="79"/>
      <c r="M2509" s="91"/>
      <c r="N2509" s="89"/>
      <c r="O2509" s="89"/>
      <c r="P2509" s="24"/>
      <c r="Q2509" s="24"/>
      <c r="R2509" s="23"/>
      <c r="S2509" s="23"/>
      <c r="T2509" s="24"/>
      <c r="U2509" s="23"/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46"/>
      <c r="AG2509" s="23"/>
      <c r="AH2509" s="23"/>
    </row>
    <row r="2510" spans="1:34" s="156" customFormat="1" x14ac:dyDescent="0.35">
      <c r="A2510" s="23"/>
      <c r="B2510" s="23"/>
      <c r="C2510" s="23"/>
      <c r="D2510" s="23"/>
      <c r="E2510" s="23"/>
      <c r="F2510" s="23"/>
      <c r="G2510" s="23"/>
      <c r="H2510" s="23"/>
      <c r="I2510" s="23"/>
      <c r="J2510" s="24"/>
      <c r="K2510" s="24"/>
      <c r="L2510" s="79"/>
      <c r="M2510" s="91"/>
      <c r="N2510" s="89"/>
      <c r="O2510" s="89"/>
      <c r="P2510" s="24"/>
      <c r="Q2510" s="24"/>
      <c r="R2510" s="23"/>
      <c r="S2510" s="23"/>
      <c r="T2510" s="24"/>
      <c r="U2510" s="23"/>
      <c r="V2510" s="23"/>
      <c r="W2510" s="23"/>
      <c r="X2510" s="23"/>
      <c r="Y2510" s="23"/>
      <c r="Z2510" s="23"/>
      <c r="AA2510" s="23"/>
      <c r="AB2510" s="23"/>
      <c r="AC2510" s="23"/>
      <c r="AD2510" s="23"/>
      <c r="AE2510" s="23"/>
      <c r="AF2510" s="46"/>
      <c r="AG2510" s="23"/>
      <c r="AH2510" s="23"/>
    </row>
    <row r="2511" spans="1:34" s="156" customFormat="1" x14ac:dyDescent="0.35">
      <c r="A2511" s="23"/>
      <c r="B2511" s="23"/>
      <c r="C2511" s="23"/>
      <c r="D2511" s="23"/>
      <c r="E2511" s="23"/>
      <c r="F2511" s="23"/>
      <c r="G2511" s="23"/>
      <c r="H2511" s="23"/>
      <c r="I2511" s="23"/>
      <c r="J2511" s="24"/>
      <c r="K2511" s="24"/>
      <c r="L2511" s="79"/>
      <c r="M2511" s="91"/>
      <c r="N2511" s="89"/>
      <c r="O2511" s="89"/>
      <c r="P2511" s="24"/>
      <c r="Q2511" s="24"/>
      <c r="R2511" s="23"/>
      <c r="S2511" s="23"/>
      <c r="T2511" s="24"/>
      <c r="U2511" s="23"/>
      <c r="V2511" s="23"/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46"/>
      <c r="AG2511" s="23"/>
      <c r="AH2511" s="23"/>
    </row>
    <row r="2512" spans="1:34" s="156" customFormat="1" x14ac:dyDescent="0.35">
      <c r="A2512" s="23"/>
      <c r="B2512" s="23"/>
      <c r="C2512" s="23"/>
      <c r="D2512" s="23"/>
      <c r="E2512" s="23"/>
      <c r="F2512" s="23"/>
      <c r="G2512" s="23"/>
      <c r="H2512" s="23"/>
      <c r="I2512" s="23"/>
      <c r="J2512" s="24"/>
      <c r="K2512" s="24"/>
      <c r="L2512" s="79"/>
      <c r="M2512" s="91"/>
      <c r="N2512" s="89"/>
      <c r="O2512" s="89"/>
      <c r="P2512" s="24"/>
      <c r="Q2512" s="24"/>
      <c r="R2512" s="23"/>
      <c r="S2512" s="23"/>
      <c r="T2512" s="24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46"/>
      <c r="AG2512" s="23"/>
      <c r="AH2512" s="23"/>
    </row>
    <row r="2513" spans="1:34" s="156" customFormat="1" x14ac:dyDescent="0.35">
      <c r="A2513" s="23"/>
      <c r="B2513" s="23"/>
      <c r="C2513" s="23"/>
      <c r="D2513" s="23"/>
      <c r="E2513" s="23"/>
      <c r="F2513" s="23"/>
      <c r="G2513" s="23"/>
      <c r="H2513" s="23"/>
      <c r="I2513" s="23"/>
      <c r="J2513" s="24"/>
      <c r="K2513" s="24"/>
      <c r="L2513" s="79"/>
      <c r="M2513" s="91"/>
      <c r="N2513" s="89"/>
      <c r="O2513" s="89"/>
      <c r="P2513" s="24"/>
      <c r="Q2513" s="24"/>
      <c r="R2513" s="23"/>
      <c r="S2513" s="23"/>
      <c r="T2513" s="24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46"/>
      <c r="AG2513" s="23"/>
      <c r="AH2513" s="23"/>
    </row>
    <row r="2514" spans="1:34" s="156" customFormat="1" x14ac:dyDescent="0.35">
      <c r="A2514" s="23"/>
      <c r="B2514" s="23"/>
      <c r="C2514" s="23"/>
      <c r="D2514" s="23"/>
      <c r="E2514" s="23"/>
      <c r="F2514" s="23"/>
      <c r="G2514" s="23"/>
      <c r="H2514" s="23"/>
      <c r="I2514" s="23"/>
      <c r="J2514" s="24"/>
      <c r="K2514" s="24"/>
      <c r="L2514" s="79"/>
      <c r="M2514" s="91"/>
      <c r="N2514" s="89"/>
      <c r="O2514" s="89"/>
      <c r="P2514" s="24"/>
      <c r="Q2514" s="24"/>
      <c r="R2514" s="23"/>
      <c r="S2514" s="23"/>
      <c r="T2514" s="24"/>
      <c r="U2514" s="23"/>
      <c r="V2514" s="23"/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46"/>
      <c r="AG2514" s="23"/>
      <c r="AH2514" s="23"/>
    </row>
    <row r="2515" spans="1:34" s="156" customFormat="1" x14ac:dyDescent="0.35">
      <c r="A2515" s="23"/>
      <c r="B2515" s="23"/>
      <c r="C2515" s="23"/>
      <c r="D2515" s="23"/>
      <c r="E2515" s="23"/>
      <c r="F2515" s="23"/>
      <c r="G2515" s="23"/>
      <c r="H2515" s="23"/>
      <c r="I2515" s="23"/>
      <c r="J2515" s="24"/>
      <c r="K2515" s="24"/>
      <c r="L2515" s="79"/>
      <c r="M2515" s="91"/>
      <c r="N2515" s="89"/>
      <c r="O2515" s="89"/>
      <c r="P2515" s="24"/>
      <c r="Q2515" s="24"/>
      <c r="R2515" s="23"/>
      <c r="S2515" s="23"/>
      <c r="T2515" s="24"/>
      <c r="U2515" s="23"/>
      <c r="V2515" s="23"/>
      <c r="W2515" s="23"/>
      <c r="X2515" s="23"/>
      <c r="Y2515" s="23"/>
      <c r="Z2515" s="23"/>
      <c r="AA2515" s="23"/>
      <c r="AB2515" s="23"/>
      <c r="AC2515" s="23"/>
      <c r="AD2515" s="23"/>
      <c r="AE2515" s="23"/>
      <c r="AF2515" s="46"/>
      <c r="AG2515" s="23"/>
      <c r="AH2515" s="23"/>
    </row>
    <row r="2516" spans="1:34" s="156" customFormat="1" x14ac:dyDescent="0.35">
      <c r="A2516" s="23"/>
      <c r="B2516" s="23"/>
      <c r="C2516" s="23"/>
      <c r="D2516" s="23"/>
      <c r="E2516" s="23"/>
      <c r="F2516" s="23"/>
      <c r="G2516" s="23"/>
      <c r="H2516" s="23"/>
      <c r="I2516" s="23"/>
      <c r="J2516" s="24"/>
      <c r="K2516" s="24"/>
      <c r="L2516" s="79"/>
      <c r="M2516" s="91"/>
      <c r="N2516" s="89"/>
      <c r="O2516" s="89"/>
      <c r="P2516" s="24"/>
      <c r="Q2516" s="24"/>
      <c r="R2516" s="23"/>
      <c r="S2516" s="23"/>
      <c r="T2516" s="24"/>
      <c r="U2516" s="23"/>
      <c r="V2516" s="23"/>
      <c r="W2516" s="23"/>
      <c r="X2516" s="23"/>
      <c r="Y2516" s="23"/>
      <c r="Z2516" s="23"/>
      <c r="AA2516" s="23"/>
      <c r="AB2516" s="23"/>
      <c r="AC2516" s="23"/>
      <c r="AD2516" s="23"/>
      <c r="AE2516" s="23"/>
      <c r="AF2516" s="46"/>
      <c r="AG2516" s="23"/>
      <c r="AH2516" s="23"/>
    </row>
    <row r="2517" spans="1:34" s="156" customFormat="1" x14ac:dyDescent="0.35">
      <c r="A2517" s="23"/>
      <c r="B2517" s="23"/>
      <c r="C2517" s="23"/>
      <c r="D2517" s="23"/>
      <c r="E2517" s="23"/>
      <c r="F2517" s="23"/>
      <c r="G2517" s="23"/>
      <c r="H2517" s="23"/>
      <c r="I2517" s="23"/>
      <c r="J2517" s="24"/>
      <c r="K2517" s="24"/>
      <c r="L2517" s="79"/>
      <c r="M2517" s="91"/>
      <c r="N2517" s="89"/>
      <c r="O2517" s="89"/>
      <c r="P2517" s="24"/>
      <c r="Q2517" s="24"/>
      <c r="R2517" s="23"/>
      <c r="S2517" s="23"/>
      <c r="T2517" s="24"/>
      <c r="U2517" s="23"/>
      <c r="V2517" s="23"/>
      <c r="W2517" s="23"/>
      <c r="X2517" s="23"/>
      <c r="Y2517" s="23"/>
      <c r="Z2517" s="23"/>
      <c r="AA2517" s="23"/>
      <c r="AB2517" s="23"/>
      <c r="AC2517" s="23"/>
      <c r="AD2517" s="23"/>
      <c r="AE2517" s="23"/>
      <c r="AF2517" s="46"/>
      <c r="AG2517" s="23"/>
      <c r="AH2517" s="23"/>
    </row>
    <row r="2518" spans="1:34" s="156" customFormat="1" x14ac:dyDescent="0.35">
      <c r="A2518" s="23"/>
      <c r="B2518" s="23"/>
      <c r="C2518" s="23"/>
      <c r="D2518" s="23"/>
      <c r="E2518" s="23"/>
      <c r="F2518" s="23"/>
      <c r="G2518" s="23"/>
      <c r="H2518" s="23"/>
      <c r="I2518" s="23"/>
      <c r="J2518" s="24"/>
      <c r="K2518" s="24"/>
      <c r="L2518" s="79"/>
      <c r="M2518" s="91"/>
      <c r="N2518" s="89"/>
      <c r="O2518" s="89"/>
      <c r="P2518" s="24"/>
      <c r="Q2518" s="24"/>
      <c r="R2518" s="23"/>
      <c r="S2518" s="23"/>
      <c r="T2518" s="24"/>
      <c r="U2518" s="23"/>
      <c r="V2518" s="23"/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46"/>
      <c r="AG2518" s="23"/>
      <c r="AH2518" s="23"/>
    </row>
    <row r="2519" spans="1:34" s="156" customFormat="1" x14ac:dyDescent="0.35">
      <c r="A2519" s="23"/>
      <c r="B2519" s="23"/>
      <c r="C2519" s="23"/>
      <c r="D2519" s="23"/>
      <c r="E2519" s="23"/>
      <c r="F2519" s="23"/>
      <c r="G2519" s="23"/>
      <c r="H2519" s="23"/>
      <c r="I2519" s="23"/>
      <c r="J2519" s="24"/>
      <c r="K2519" s="24"/>
      <c r="L2519" s="79"/>
      <c r="M2519" s="91"/>
      <c r="N2519" s="89"/>
      <c r="O2519" s="89"/>
      <c r="P2519" s="24"/>
      <c r="Q2519" s="24"/>
      <c r="R2519" s="23"/>
      <c r="S2519" s="23"/>
      <c r="T2519" s="24"/>
      <c r="U2519" s="23"/>
      <c r="V2519" s="23"/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46"/>
      <c r="AG2519" s="23"/>
      <c r="AH2519" s="23"/>
    </row>
    <row r="2520" spans="1:34" s="156" customFormat="1" x14ac:dyDescent="0.35">
      <c r="A2520" s="23"/>
      <c r="B2520" s="23"/>
      <c r="C2520" s="23"/>
      <c r="D2520" s="23"/>
      <c r="E2520" s="23"/>
      <c r="F2520" s="23"/>
      <c r="G2520" s="23"/>
      <c r="H2520" s="23"/>
      <c r="I2520" s="23"/>
      <c r="J2520" s="24"/>
      <c r="K2520" s="24"/>
      <c r="L2520" s="79"/>
      <c r="M2520" s="91"/>
      <c r="N2520" s="89"/>
      <c r="O2520" s="89"/>
      <c r="P2520" s="24"/>
      <c r="Q2520" s="24"/>
      <c r="R2520" s="23"/>
      <c r="S2520" s="23"/>
      <c r="T2520" s="24"/>
      <c r="U2520" s="23"/>
      <c r="V2520" s="23"/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46"/>
      <c r="AG2520" s="23"/>
      <c r="AH2520" s="23"/>
    </row>
    <row r="2521" spans="1:34" s="156" customFormat="1" x14ac:dyDescent="0.35">
      <c r="A2521" s="23"/>
      <c r="B2521" s="23"/>
      <c r="C2521" s="23"/>
      <c r="D2521" s="23"/>
      <c r="E2521" s="23"/>
      <c r="F2521" s="23"/>
      <c r="G2521" s="23"/>
      <c r="H2521" s="23"/>
      <c r="I2521" s="23"/>
      <c r="J2521" s="24"/>
      <c r="K2521" s="24"/>
      <c r="L2521" s="79"/>
      <c r="M2521" s="91"/>
      <c r="N2521" s="89"/>
      <c r="O2521" s="89"/>
      <c r="P2521" s="24"/>
      <c r="Q2521" s="24"/>
      <c r="R2521" s="23"/>
      <c r="S2521" s="23"/>
      <c r="T2521" s="24"/>
      <c r="U2521" s="23"/>
      <c r="V2521" s="23"/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46"/>
      <c r="AG2521" s="23"/>
      <c r="AH2521" s="23"/>
    </row>
    <row r="2522" spans="1:34" s="156" customFormat="1" x14ac:dyDescent="0.35">
      <c r="A2522" s="23"/>
      <c r="B2522" s="23"/>
      <c r="C2522" s="23"/>
      <c r="D2522" s="23"/>
      <c r="E2522" s="23"/>
      <c r="F2522" s="23"/>
      <c r="G2522" s="23"/>
      <c r="H2522" s="23"/>
      <c r="I2522" s="23"/>
      <c r="J2522" s="24"/>
      <c r="K2522" s="24"/>
      <c r="L2522" s="79"/>
      <c r="M2522" s="91"/>
      <c r="N2522" s="89"/>
      <c r="O2522" s="89"/>
      <c r="P2522" s="24"/>
      <c r="Q2522" s="24"/>
      <c r="R2522" s="23"/>
      <c r="S2522" s="23"/>
      <c r="T2522" s="24"/>
      <c r="U2522" s="23"/>
      <c r="V2522" s="23"/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46"/>
      <c r="AG2522" s="23"/>
      <c r="AH2522" s="23"/>
    </row>
    <row r="2523" spans="1:34" s="156" customFormat="1" x14ac:dyDescent="0.35">
      <c r="A2523" s="23"/>
      <c r="B2523" s="23"/>
      <c r="C2523" s="23"/>
      <c r="D2523" s="23"/>
      <c r="E2523" s="23"/>
      <c r="F2523" s="23"/>
      <c r="G2523" s="23"/>
      <c r="H2523" s="23"/>
      <c r="I2523" s="23"/>
      <c r="J2523" s="24"/>
      <c r="K2523" s="24"/>
      <c r="L2523" s="79"/>
      <c r="M2523" s="91"/>
      <c r="N2523" s="89"/>
      <c r="O2523" s="89"/>
      <c r="P2523" s="24"/>
      <c r="Q2523" s="24"/>
      <c r="R2523" s="23"/>
      <c r="S2523" s="23"/>
      <c r="T2523" s="24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46"/>
      <c r="AG2523" s="23"/>
      <c r="AH2523" s="23"/>
    </row>
    <row r="2524" spans="1:34" s="156" customFormat="1" x14ac:dyDescent="0.35">
      <c r="A2524" s="23"/>
      <c r="B2524" s="23"/>
      <c r="C2524" s="23"/>
      <c r="D2524" s="23"/>
      <c r="E2524" s="23"/>
      <c r="F2524" s="23"/>
      <c r="G2524" s="23"/>
      <c r="H2524" s="23"/>
      <c r="I2524" s="23"/>
      <c r="J2524" s="24"/>
      <c r="K2524" s="24"/>
      <c r="L2524" s="79"/>
      <c r="M2524" s="91"/>
      <c r="N2524" s="89"/>
      <c r="O2524" s="89"/>
      <c r="P2524" s="24"/>
      <c r="Q2524" s="24"/>
      <c r="R2524" s="23"/>
      <c r="S2524" s="23"/>
      <c r="T2524" s="24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46"/>
      <c r="AG2524" s="23"/>
      <c r="AH2524" s="23"/>
    </row>
    <row r="2525" spans="1:34" s="156" customFormat="1" x14ac:dyDescent="0.35">
      <c r="A2525" s="23"/>
      <c r="B2525" s="23"/>
      <c r="C2525" s="23"/>
      <c r="D2525" s="23"/>
      <c r="E2525" s="23"/>
      <c r="F2525" s="23"/>
      <c r="G2525" s="23"/>
      <c r="H2525" s="23"/>
      <c r="I2525" s="23"/>
      <c r="J2525" s="24"/>
      <c r="K2525" s="24"/>
      <c r="L2525" s="79"/>
      <c r="M2525" s="91"/>
      <c r="N2525" s="89"/>
      <c r="O2525" s="89"/>
      <c r="P2525" s="24"/>
      <c r="Q2525" s="24"/>
      <c r="R2525" s="23"/>
      <c r="S2525" s="23"/>
      <c r="T2525" s="24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46"/>
      <c r="AG2525" s="23"/>
      <c r="AH2525" s="23"/>
    </row>
    <row r="2526" spans="1:34" s="156" customFormat="1" x14ac:dyDescent="0.35">
      <c r="A2526" s="23"/>
      <c r="B2526" s="23"/>
      <c r="C2526" s="23"/>
      <c r="D2526" s="23"/>
      <c r="E2526" s="23"/>
      <c r="F2526" s="23"/>
      <c r="G2526" s="23"/>
      <c r="H2526" s="23"/>
      <c r="I2526" s="23"/>
      <c r="J2526" s="24"/>
      <c r="K2526" s="24"/>
      <c r="L2526" s="79"/>
      <c r="M2526" s="91"/>
      <c r="N2526" s="89"/>
      <c r="O2526" s="89"/>
      <c r="P2526" s="24"/>
      <c r="Q2526" s="24"/>
      <c r="R2526" s="23"/>
      <c r="S2526" s="23"/>
      <c r="T2526" s="24"/>
      <c r="U2526" s="23"/>
      <c r="V2526" s="23"/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46"/>
      <c r="AG2526" s="23"/>
      <c r="AH2526" s="23"/>
    </row>
    <row r="2527" spans="1:34" s="156" customFormat="1" x14ac:dyDescent="0.35">
      <c r="A2527" s="23"/>
      <c r="B2527" s="23"/>
      <c r="C2527" s="23"/>
      <c r="D2527" s="23"/>
      <c r="E2527" s="23"/>
      <c r="F2527" s="23"/>
      <c r="G2527" s="23"/>
      <c r="H2527" s="23"/>
      <c r="I2527" s="23"/>
      <c r="J2527" s="24"/>
      <c r="K2527" s="24"/>
      <c r="L2527" s="79"/>
      <c r="M2527" s="91"/>
      <c r="N2527" s="89"/>
      <c r="O2527" s="89"/>
      <c r="P2527" s="24"/>
      <c r="Q2527" s="24"/>
      <c r="R2527" s="23"/>
      <c r="S2527" s="23"/>
      <c r="T2527" s="24"/>
      <c r="U2527" s="23"/>
      <c r="V2527" s="23"/>
      <c r="W2527" s="23"/>
      <c r="X2527" s="23"/>
      <c r="Y2527" s="23"/>
      <c r="Z2527" s="23"/>
      <c r="AA2527" s="23"/>
      <c r="AB2527" s="23"/>
      <c r="AC2527" s="23"/>
      <c r="AD2527" s="23"/>
      <c r="AE2527" s="23"/>
      <c r="AF2527" s="46"/>
      <c r="AG2527" s="23"/>
      <c r="AH2527" s="23"/>
    </row>
    <row r="2528" spans="1:34" s="156" customFormat="1" x14ac:dyDescent="0.35">
      <c r="A2528" s="23"/>
      <c r="B2528" s="23"/>
      <c r="C2528" s="23"/>
      <c r="D2528" s="23"/>
      <c r="E2528" s="23"/>
      <c r="F2528" s="23"/>
      <c r="G2528" s="23"/>
      <c r="H2528" s="23"/>
      <c r="I2528" s="23"/>
      <c r="J2528" s="24"/>
      <c r="K2528" s="24"/>
      <c r="L2528" s="79"/>
      <c r="M2528" s="91"/>
      <c r="N2528" s="89"/>
      <c r="O2528" s="89"/>
      <c r="P2528" s="24"/>
      <c r="Q2528" s="24"/>
      <c r="R2528" s="23"/>
      <c r="S2528" s="23"/>
      <c r="T2528" s="24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46"/>
      <c r="AG2528" s="23"/>
      <c r="AH2528" s="23"/>
    </row>
    <row r="2529" spans="1:34" s="156" customFormat="1" x14ac:dyDescent="0.35">
      <c r="A2529" s="23"/>
      <c r="B2529" s="23"/>
      <c r="C2529" s="23"/>
      <c r="D2529" s="23"/>
      <c r="E2529" s="23"/>
      <c r="F2529" s="23"/>
      <c r="G2529" s="23"/>
      <c r="H2529" s="23"/>
      <c r="I2529" s="23"/>
      <c r="J2529" s="24"/>
      <c r="K2529" s="24"/>
      <c r="L2529" s="79"/>
      <c r="M2529" s="91"/>
      <c r="N2529" s="89"/>
      <c r="O2529" s="89"/>
      <c r="P2529" s="24"/>
      <c r="Q2529" s="24"/>
      <c r="R2529" s="23"/>
      <c r="S2529" s="23"/>
      <c r="T2529" s="24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46"/>
      <c r="AG2529" s="23"/>
      <c r="AH2529" s="23"/>
    </row>
    <row r="2530" spans="1:34" s="156" customFormat="1" x14ac:dyDescent="0.35">
      <c r="A2530" s="23"/>
      <c r="B2530" s="23"/>
      <c r="C2530" s="23"/>
      <c r="D2530" s="23"/>
      <c r="E2530" s="23"/>
      <c r="F2530" s="23"/>
      <c r="G2530" s="23"/>
      <c r="H2530" s="23"/>
      <c r="I2530" s="23"/>
      <c r="J2530" s="24"/>
      <c r="K2530" s="24"/>
      <c r="L2530" s="79"/>
      <c r="M2530" s="91"/>
      <c r="N2530" s="89"/>
      <c r="O2530" s="89"/>
      <c r="P2530" s="24"/>
      <c r="Q2530" s="24"/>
      <c r="R2530" s="23"/>
      <c r="S2530" s="23"/>
      <c r="T2530" s="24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46"/>
      <c r="AG2530" s="23"/>
      <c r="AH2530" s="23"/>
    </row>
    <row r="2531" spans="1:34" s="156" customFormat="1" x14ac:dyDescent="0.35">
      <c r="A2531" s="23"/>
      <c r="B2531" s="23"/>
      <c r="C2531" s="23"/>
      <c r="D2531" s="23"/>
      <c r="E2531" s="23"/>
      <c r="F2531" s="23"/>
      <c r="G2531" s="23"/>
      <c r="H2531" s="23"/>
      <c r="I2531" s="23"/>
      <c r="J2531" s="24"/>
      <c r="K2531" s="24"/>
      <c r="L2531" s="79"/>
      <c r="M2531" s="91"/>
      <c r="N2531" s="89"/>
      <c r="O2531" s="89"/>
      <c r="P2531" s="24"/>
      <c r="Q2531" s="24"/>
      <c r="R2531" s="23"/>
      <c r="S2531" s="23"/>
      <c r="T2531" s="24"/>
      <c r="U2531" s="23"/>
      <c r="V2531" s="23"/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46"/>
      <c r="AG2531" s="23"/>
      <c r="AH2531" s="23"/>
    </row>
    <row r="2532" spans="1:34" s="156" customFormat="1" x14ac:dyDescent="0.35">
      <c r="A2532" s="23"/>
      <c r="B2532" s="23"/>
      <c r="C2532" s="23"/>
      <c r="D2532" s="23"/>
      <c r="E2532" s="23"/>
      <c r="F2532" s="23"/>
      <c r="G2532" s="23"/>
      <c r="H2532" s="23"/>
      <c r="I2532" s="23"/>
      <c r="J2532" s="24"/>
      <c r="K2532" s="24"/>
      <c r="L2532" s="79"/>
      <c r="M2532" s="91"/>
      <c r="N2532" s="89"/>
      <c r="O2532" s="89"/>
      <c r="P2532" s="24"/>
      <c r="Q2532" s="24"/>
      <c r="R2532" s="23"/>
      <c r="S2532" s="23"/>
      <c r="T2532" s="24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46"/>
      <c r="AG2532" s="23"/>
      <c r="AH2532" s="23"/>
    </row>
    <row r="2533" spans="1:34" s="156" customFormat="1" x14ac:dyDescent="0.35">
      <c r="A2533" s="23"/>
      <c r="B2533" s="23"/>
      <c r="C2533" s="23"/>
      <c r="D2533" s="23"/>
      <c r="E2533" s="23"/>
      <c r="F2533" s="23"/>
      <c r="G2533" s="23"/>
      <c r="H2533" s="23"/>
      <c r="I2533" s="23"/>
      <c r="J2533" s="24"/>
      <c r="K2533" s="24"/>
      <c r="L2533" s="79"/>
      <c r="M2533" s="91"/>
      <c r="N2533" s="89"/>
      <c r="O2533" s="89"/>
      <c r="P2533" s="24"/>
      <c r="Q2533" s="24"/>
      <c r="R2533" s="23"/>
      <c r="S2533" s="23"/>
      <c r="T2533" s="24"/>
      <c r="U2533" s="23"/>
      <c r="V2533" s="23"/>
      <c r="W2533" s="23"/>
      <c r="X2533" s="23"/>
      <c r="Y2533" s="23"/>
      <c r="Z2533" s="23"/>
      <c r="AA2533" s="23"/>
      <c r="AB2533" s="23"/>
      <c r="AC2533" s="23"/>
      <c r="AD2533" s="23"/>
      <c r="AE2533" s="23"/>
      <c r="AF2533" s="46"/>
      <c r="AG2533" s="23"/>
      <c r="AH2533" s="23"/>
    </row>
    <row r="2534" spans="1:34" s="156" customFormat="1" x14ac:dyDescent="0.35">
      <c r="A2534" s="23"/>
      <c r="B2534" s="23"/>
      <c r="C2534" s="23"/>
      <c r="D2534" s="23"/>
      <c r="E2534" s="23"/>
      <c r="F2534" s="23"/>
      <c r="G2534" s="23"/>
      <c r="H2534" s="23"/>
      <c r="I2534" s="23"/>
      <c r="J2534" s="24"/>
      <c r="K2534" s="24"/>
      <c r="L2534" s="79"/>
      <c r="M2534" s="91"/>
      <c r="N2534" s="89"/>
      <c r="O2534" s="89"/>
      <c r="P2534" s="24"/>
      <c r="Q2534" s="24"/>
      <c r="R2534" s="23"/>
      <c r="S2534" s="23"/>
      <c r="T2534" s="24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46"/>
      <c r="AG2534" s="23"/>
      <c r="AH2534" s="23"/>
    </row>
    <row r="2535" spans="1:34" s="156" customFormat="1" x14ac:dyDescent="0.35">
      <c r="A2535" s="23"/>
      <c r="B2535" s="23"/>
      <c r="C2535" s="23"/>
      <c r="D2535" s="23"/>
      <c r="E2535" s="23"/>
      <c r="F2535" s="23"/>
      <c r="G2535" s="23"/>
      <c r="H2535" s="23"/>
      <c r="I2535" s="23"/>
      <c r="J2535" s="24"/>
      <c r="K2535" s="24"/>
      <c r="L2535" s="79"/>
      <c r="M2535" s="91"/>
      <c r="N2535" s="89"/>
      <c r="O2535" s="89"/>
      <c r="P2535" s="24"/>
      <c r="Q2535" s="24"/>
      <c r="R2535" s="23"/>
      <c r="S2535" s="23"/>
      <c r="T2535" s="24"/>
      <c r="U2535" s="23"/>
      <c r="V2535" s="23"/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46"/>
      <c r="AG2535" s="23"/>
      <c r="AH2535" s="23"/>
    </row>
    <row r="2536" spans="1:34" s="156" customFormat="1" x14ac:dyDescent="0.35">
      <c r="A2536" s="23"/>
      <c r="B2536" s="23"/>
      <c r="C2536" s="23"/>
      <c r="D2536" s="23"/>
      <c r="E2536" s="23"/>
      <c r="F2536" s="23"/>
      <c r="G2536" s="23"/>
      <c r="H2536" s="23"/>
      <c r="I2536" s="23"/>
      <c r="J2536" s="24"/>
      <c r="K2536" s="24"/>
      <c r="L2536" s="79"/>
      <c r="M2536" s="91"/>
      <c r="N2536" s="89"/>
      <c r="O2536" s="89"/>
      <c r="P2536" s="24"/>
      <c r="Q2536" s="24"/>
      <c r="R2536" s="23"/>
      <c r="S2536" s="23"/>
      <c r="T2536" s="24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46"/>
      <c r="AG2536" s="23"/>
      <c r="AH2536" s="23"/>
    </row>
    <row r="2537" spans="1:34" s="156" customFormat="1" x14ac:dyDescent="0.35">
      <c r="A2537" s="23"/>
      <c r="B2537" s="23"/>
      <c r="C2537" s="23"/>
      <c r="D2537" s="23"/>
      <c r="E2537" s="23"/>
      <c r="F2537" s="23"/>
      <c r="G2537" s="23"/>
      <c r="H2537" s="23"/>
      <c r="I2537" s="23"/>
      <c r="J2537" s="24"/>
      <c r="K2537" s="24"/>
      <c r="L2537" s="79"/>
      <c r="M2537" s="91"/>
      <c r="N2537" s="89"/>
      <c r="O2537" s="89"/>
      <c r="P2537" s="24"/>
      <c r="Q2537" s="24"/>
      <c r="R2537" s="23"/>
      <c r="S2537" s="23"/>
      <c r="T2537" s="24"/>
      <c r="U2537" s="23"/>
      <c r="V2537" s="23"/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46"/>
      <c r="AG2537" s="23"/>
      <c r="AH2537" s="23"/>
    </row>
    <row r="2538" spans="1:34" s="156" customFormat="1" x14ac:dyDescent="0.35">
      <c r="A2538" s="23"/>
      <c r="B2538" s="23"/>
      <c r="C2538" s="23"/>
      <c r="D2538" s="23"/>
      <c r="E2538" s="23"/>
      <c r="F2538" s="23"/>
      <c r="G2538" s="23"/>
      <c r="H2538" s="23"/>
      <c r="I2538" s="23"/>
      <c r="J2538" s="24"/>
      <c r="K2538" s="24"/>
      <c r="L2538" s="79"/>
      <c r="M2538" s="91"/>
      <c r="N2538" s="89"/>
      <c r="O2538" s="89"/>
      <c r="P2538" s="24"/>
      <c r="Q2538" s="24"/>
      <c r="R2538" s="23"/>
      <c r="S2538" s="23"/>
      <c r="T2538" s="24"/>
      <c r="U2538" s="23"/>
      <c r="V2538" s="23"/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46"/>
      <c r="AG2538" s="23"/>
      <c r="AH2538" s="23"/>
    </row>
    <row r="2539" spans="1:34" s="156" customFormat="1" x14ac:dyDescent="0.35">
      <c r="A2539" s="23"/>
      <c r="B2539" s="23"/>
      <c r="C2539" s="23"/>
      <c r="D2539" s="23"/>
      <c r="E2539" s="23"/>
      <c r="F2539" s="23"/>
      <c r="G2539" s="23"/>
      <c r="H2539" s="23"/>
      <c r="I2539" s="23"/>
      <c r="J2539" s="24"/>
      <c r="K2539" s="24"/>
      <c r="L2539" s="79"/>
      <c r="M2539" s="91"/>
      <c r="N2539" s="89"/>
      <c r="O2539" s="89"/>
      <c r="P2539" s="24"/>
      <c r="Q2539" s="24"/>
      <c r="R2539" s="23"/>
      <c r="S2539" s="23"/>
      <c r="T2539" s="24"/>
      <c r="U2539" s="23"/>
      <c r="V2539" s="23"/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46"/>
      <c r="AG2539" s="23"/>
      <c r="AH2539" s="23"/>
    </row>
    <row r="2540" spans="1:34" s="156" customFormat="1" x14ac:dyDescent="0.35">
      <c r="A2540" s="23"/>
      <c r="B2540" s="23"/>
      <c r="C2540" s="23"/>
      <c r="D2540" s="23"/>
      <c r="E2540" s="23"/>
      <c r="F2540" s="23"/>
      <c r="G2540" s="23"/>
      <c r="H2540" s="23"/>
      <c r="I2540" s="23"/>
      <c r="J2540" s="24"/>
      <c r="K2540" s="24"/>
      <c r="L2540" s="79"/>
      <c r="M2540" s="91"/>
      <c r="N2540" s="89"/>
      <c r="O2540" s="89"/>
      <c r="P2540" s="24"/>
      <c r="Q2540" s="24"/>
      <c r="R2540" s="23"/>
      <c r="S2540" s="23"/>
      <c r="T2540" s="24"/>
      <c r="U2540" s="23"/>
      <c r="V2540" s="23"/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46"/>
      <c r="AG2540" s="23"/>
      <c r="AH2540" s="23"/>
    </row>
    <row r="2541" spans="1:34" s="156" customFormat="1" x14ac:dyDescent="0.35">
      <c r="A2541" s="23"/>
      <c r="B2541" s="23"/>
      <c r="C2541" s="23"/>
      <c r="D2541" s="23"/>
      <c r="E2541" s="23"/>
      <c r="F2541" s="23"/>
      <c r="G2541" s="23"/>
      <c r="H2541" s="23"/>
      <c r="I2541" s="23"/>
      <c r="J2541" s="24"/>
      <c r="K2541" s="24"/>
      <c r="L2541" s="79"/>
      <c r="M2541" s="91"/>
      <c r="N2541" s="89"/>
      <c r="O2541" s="89"/>
      <c r="P2541" s="24"/>
      <c r="Q2541" s="24"/>
      <c r="R2541" s="23"/>
      <c r="S2541" s="23"/>
      <c r="T2541" s="24"/>
      <c r="U2541" s="23"/>
      <c r="V2541" s="23"/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46"/>
      <c r="AG2541" s="23"/>
      <c r="AH2541" s="23"/>
    </row>
    <row r="2542" spans="1:34" s="156" customFormat="1" x14ac:dyDescent="0.35">
      <c r="A2542" s="23"/>
      <c r="B2542" s="23"/>
      <c r="C2542" s="23"/>
      <c r="D2542" s="23"/>
      <c r="E2542" s="23"/>
      <c r="F2542" s="23"/>
      <c r="G2542" s="23"/>
      <c r="H2542" s="23"/>
      <c r="I2542" s="23"/>
      <c r="J2542" s="24"/>
      <c r="K2542" s="24"/>
      <c r="L2542" s="79"/>
      <c r="M2542" s="91"/>
      <c r="N2542" s="89"/>
      <c r="O2542" s="89"/>
      <c r="P2542" s="24"/>
      <c r="Q2542" s="24"/>
      <c r="R2542" s="23"/>
      <c r="S2542" s="23"/>
      <c r="T2542" s="24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46"/>
      <c r="AG2542" s="23"/>
      <c r="AH2542" s="23"/>
    </row>
    <row r="2543" spans="1:34" s="156" customFormat="1" x14ac:dyDescent="0.35">
      <c r="A2543" s="23"/>
      <c r="B2543" s="23"/>
      <c r="C2543" s="23"/>
      <c r="D2543" s="23"/>
      <c r="E2543" s="23"/>
      <c r="F2543" s="23"/>
      <c r="G2543" s="23"/>
      <c r="H2543" s="23"/>
      <c r="I2543" s="23"/>
      <c r="J2543" s="24"/>
      <c r="K2543" s="24"/>
      <c r="L2543" s="79"/>
      <c r="M2543" s="91"/>
      <c r="N2543" s="89"/>
      <c r="O2543" s="89"/>
      <c r="P2543" s="24"/>
      <c r="Q2543" s="24"/>
      <c r="R2543" s="23"/>
      <c r="S2543" s="23"/>
      <c r="T2543" s="24"/>
      <c r="U2543" s="23"/>
      <c r="V2543" s="23"/>
      <c r="W2543" s="23"/>
      <c r="X2543" s="23"/>
      <c r="Y2543" s="23"/>
      <c r="Z2543" s="23"/>
      <c r="AA2543" s="23"/>
      <c r="AB2543" s="23"/>
      <c r="AC2543" s="23"/>
      <c r="AD2543" s="23"/>
      <c r="AE2543" s="23"/>
      <c r="AF2543" s="46"/>
      <c r="AG2543" s="23"/>
      <c r="AH2543" s="23"/>
    </row>
    <row r="2544" spans="1:34" s="156" customFormat="1" x14ac:dyDescent="0.35">
      <c r="A2544" s="23"/>
      <c r="B2544" s="23"/>
      <c r="C2544" s="23"/>
      <c r="D2544" s="23"/>
      <c r="E2544" s="23"/>
      <c r="F2544" s="23"/>
      <c r="G2544" s="23"/>
      <c r="H2544" s="23"/>
      <c r="I2544" s="23"/>
      <c r="J2544" s="24"/>
      <c r="K2544" s="24"/>
      <c r="L2544" s="79"/>
      <c r="M2544" s="91"/>
      <c r="N2544" s="89"/>
      <c r="O2544" s="89"/>
      <c r="P2544" s="24"/>
      <c r="Q2544" s="24"/>
      <c r="R2544" s="23"/>
      <c r="S2544" s="23"/>
      <c r="T2544" s="24"/>
      <c r="U2544" s="23"/>
      <c r="V2544" s="23"/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46"/>
      <c r="AG2544" s="23"/>
      <c r="AH2544" s="23"/>
    </row>
    <row r="2545" spans="1:34" s="156" customFormat="1" x14ac:dyDescent="0.35">
      <c r="A2545" s="23"/>
      <c r="B2545" s="23"/>
      <c r="C2545" s="23"/>
      <c r="D2545" s="23"/>
      <c r="E2545" s="23"/>
      <c r="F2545" s="23"/>
      <c r="G2545" s="23"/>
      <c r="H2545" s="23"/>
      <c r="I2545" s="23"/>
      <c r="J2545" s="24"/>
      <c r="K2545" s="24"/>
      <c r="L2545" s="79"/>
      <c r="M2545" s="91"/>
      <c r="N2545" s="89"/>
      <c r="O2545" s="89"/>
      <c r="P2545" s="24"/>
      <c r="Q2545" s="24"/>
      <c r="R2545" s="23"/>
      <c r="S2545" s="23"/>
      <c r="T2545" s="24"/>
      <c r="U2545" s="23"/>
      <c r="V2545" s="23"/>
      <c r="W2545" s="23"/>
      <c r="X2545" s="23"/>
      <c r="Y2545" s="23"/>
      <c r="Z2545" s="23"/>
      <c r="AA2545" s="23"/>
      <c r="AB2545" s="23"/>
      <c r="AC2545" s="23"/>
      <c r="AD2545" s="23"/>
      <c r="AE2545" s="23"/>
      <c r="AF2545" s="46"/>
      <c r="AG2545" s="23"/>
      <c r="AH2545" s="23"/>
    </row>
    <row r="2546" spans="1:34" s="156" customFormat="1" x14ac:dyDescent="0.35">
      <c r="A2546" s="23"/>
      <c r="B2546" s="23"/>
      <c r="C2546" s="23"/>
      <c r="D2546" s="23"/>
      <c r="E2546" s="23"/>
      <c r="F2546" s="23"/>
      <c r="G2546" s="23"/>
      <c r="H2546" s="23"/>
      <c r="I2546" s="23"/>
      <c r="J2546" s="24"/>
      <c r="K2546" s="24"/>
      <c r="L2546" s="79"/>
      <c r="M2546" s="91"/>
      <c r="N2546" s="89"/>
      <c r="O2546" s="89"/>
      <c r="P2546" s="24"/>
      <c r="Q2546" s="24"/>
      <c r="R2546" s="23"/>
      <c r="S2546" s="23"/>
      <c r="T2546" s="24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46"/>
      <c r="AG2546" s="23"/>
      <c r="AH2546" s="23"/>
    </row>
    <row r="2547" spans="1:34" s="156" customFormat="1" x14ac:dyDescent="0.35">
      <c r="A2547" s="23"/>
      <c r="B2547" s="23"/>
      <c r="C2547" s="23"/>
      <c r="D2547" s="23"/>
      <c r="E2547" s="23"/>
      <c r="F2547" s="23"/>
      <c r="G2547" s="23"/>
      <c r="H2547" s="23"/>
      <c r="I2547" s="23"/>
      <c r="J2547" s="24"/>
      <c r="K2547" s="24"/>
      <c r="L2547" s="79"/>
      <c r="M2547" s="91"/>
      <c r="N2547" s="89"/>
      <c r="O2547" s="89"/>
      <c r="P2547" s="24"/>
      <c r="Q2547" s="24"/>
      <c r="R2547" s="23"/>
      <c r="S2547" s="23"/>
      <c r="T2547" s="24"/>
      <c r="U2547" s="23"/>
      <c r="V2547" s="23"/>
      <c r="W2547" s="23"/>
      <c r="X2547" s="23"/>
      <c r="Y2547" s="23"/>
      <c r="Z2547" s="23"/>
      <c r="AA2547" s="23"/>
      <c r="AB2547" s="23"/>
      <c r="AC2547" s="23"/>
      <c r="AD2547" s="23"/>
      <c r="AE2547" s="23"/>
      <c r="AF2547" s="46"/>
      <c r="AG2547" s="23"/>
      <c r="AH2547" s="23"/>
    </row>
    <row r="2548" spans="1:34" s="156" customFormat="1" x14ac:dyDescent="0.35">
      <c r="A2548" s="23"/>
      <c r="B2548" s="23"/>
      <c r="C2548" s="23"/>
      <c r="D2548" s="23"/>
      <c r="E2548" s="23"/>
      <c r="F2548" s="23"/>
      <c r="G2548" s="23"/>
      <c r="H2548" s="23"/>
      <c r="I2548" s="23"/>
      <c r="J2548" s="24"/>
      <c r="K2548" s="24"/>
      <c r="L2548" s="79"/>
      <c r="M2548" s="91"/>
      <c r="N2548" s="89"/>
      <c r="O2548" s="89"/>
      <c r="P2548" s="24"/>
      <c r="Q2548" s="24"/>
      <c r="R2548" s="23"/>
      <c r="S2548" s="23"/>
      <c r="T2548" s="24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46"/>
      <c r="AG2548" s="23"/>
      <c r="AH2548" s="23"/>
    </row>
    <row r="2549" spans="1:34" s="156" customFormat="1" x14ac:dyDescent="0.35">
      <c r="A2549" s="23"/>
      <c r="B2549" s="23"/>
      <c r="C2549" s="23"/>
      <c r="D2549" s="23"/>
      <c r="E2549" s="23"/>
      <c r="F2549" s="23"/>
      <c r="G2549" s="23"/>
      <c r="H2549" s="23"/>
      <c r="I2549" s="23"/>
      <c r="J2549" s="24"/>
      <c r="K2549" s="24"/>
      <c r="L2549" s="79"/>
      <c r="M2549" s="91"/>
      <c r="N2549" s="89"/>
      <c r="O2549" s="89"/>
      <c r="P2549" s="24"/>
      <c r="Q2549" s="24"/>
      <c r="R2549" s="23"/>
      <c r="S2549" s="23"/>
      <c r="T2549" s="24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46"/>
      <c r="AG2549" s="23"/>
      <c r="AH2549" s="23"/>
    </row>
    <row r="2550" spans="1:34" s="156" customFormat="1" x14ac:dyDescent="0.35">
      <c r="A2550" s="23"/>
      <c r="B2550" s="23"/>
      <c r="C2550" s="23"/>
      <c r="D2550" s="23"/>
      <c r="E2550" s="23"/>
      <c r="F2550" s="23"/>
      <c r="G2550" s="23"/>
      <c r="H2550" s="23"/>
      <c r="I2550" s="23"/>
      <c r="J2550" s="24"/>
      <c r="K2550" s="24"/>
      <c r="L2550" s="79"/>
      <c r="M2550" s="91"/>
      <c r="N2550" s="89"/>
      <c r="O2550" s="89"/>
      <c r="P2550" s="24"/>
      <c r="Q2550" s="24"/>
      <c r="R2550" s="23"/>
      <c r="S2550" s="23"/>
      <c r="T2550" s="24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46"/>
      <c r="AG2550" s="23"/>
      <c r="AH2550" s="23"/>
    </row>
    <row r="2551" spans="1:34" s="156" customFormat="1" x14ac:dyDescent="0.35">
      <c r="A2551" s="23"/>
      <c r="B2551" s="23"/>
      <c r="C2551" s="23"/>
      <c r="D2551" s="23"/>
      <c r="E2551" s="23"/>
      <c r="F2551" s="23"/>
      <c r="G2551" s="23"/>
      <c r="H2551" s="23"/>
      <c r="I2551" s="23"/>
      <c r="J2551" s="24"/>
      <c r="K2551" s="24"/>
      <c r="L2551" s="79"/>
      <c r="M2551" s="91"/>
      <c r="N2551" s="89"/>
      <c r="O2551" s="89"/>
      <c r="P2551" s="24"/>
      <c r="Q2551" s="24"/>
      <c r="R2551" s="23"/>
      <c r="S2551" s="23"/>
      <c r="T2551" s="24"/>
      <c r="U2551" s="23"/>
      <c r="V2551" s="23"/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46"/>
      <c r="AG2551" s="23"/>
      <c r="AH2551" s="23"/>
    </row>
    <row r="2552" spans="1:34" s="156" customFormat="1" x14ac:dyDescent="0.35">
      <c r="A2552" s="23"/>
      <c r="B2552" s="23"/>
      <c r="C2552" s="23"/>
      <c r="D2552" s="23"/>
      <c r="E2552" s="23"/>
      <c r="F2552" s="23"/>
      <c r="G2552" s="23"/>
      <c r="H2552" s="23"/>
      <c r="I2552" s="23"/>
      <c r="J2552" s="24"/>
      <c r="K2552" s="24"/>
      <c r="L2552" s="79"/>
      <c r="M2552" s="91"/>
      <c r="N2552" s="89"/>
      <c r="O2552" s="89"/>
      <c r="P2552" s="24"/>
      <c r="Q2552" s="24"/>
      <c r="R2552" s="23"/>
      <c r="S2552" s="23"/>
      <c r="T2552" s="24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46"/>
      <c r="AG2552" s="23"/>
      <c r="AH2552" s="23"/>
    </row>
    <row r="2553" spans="1:34" s="156" customFormat="1" x14ac:dyDescent="0.35">
      <c r="A2553" s="23"/>
      <c r="B2553" s="23"/>
      <c r="C2553" s="23"/>
      <c r="D2553" s="23"/>
      <c r="E2553" s="23"/>
      <c r="F2553" s="23"/>
      <c r="G2553" s="23"/>
      <c r="H2553" s="23"/>
      <c r="I2553" s="23"/>
      <c r="J2553" s="24"/>
      <c r="K2553" s="24"/>
      <c r="L2553" s="79"/>
      <c r="M2553" s="91"/>
      <c r="N2553" s="89"/>
      <c r="O2553" s="89"/>
      <c r="P2553" s="24"/>
      <c r="Q2553" s="24"/>
      <c r="R2553" s="23"/>
      <c r="S2553" s="23"/>
      <c r="T2553" s="24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46"/>
      <c r="AG2553" s="23"/>
      <c r="AH2553" s="23"/>
    </row>
    <row r="2554" spans="1:34" s="156" customFormat="1" x14ac:dyDescent="0.35">
      <c r="A2554" s="23"/>
      <c r="B2554" s="23"/>
      <c r="C2554" s="23"/>
      <c r="D2554" s="23"/>
      <c r="E2554" s="23"/>
      <c r="F2554" s="23"/>
      <c r="G2554" s="23"/>
      <c r="H2554" s="23"/>
      <c r="I2554" s="23"/>
      <c r="J2554" s="24"/>
      <c r="K2554" s="24"/>
      <c r="L2554" s="79"/>
      <c r="M2554" s="91"/>
      <c r="N2554" s="89"/>
      <c r="O2554" s="89"/>
      <c r="P2554" s="24"/>
      <c r="Q2554" s="24"/>
      <c r="R2554" s="23"/>
      <c r="S2554" s="23"/>
      <c r="T2554" s="24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46"/>
      <c r="AG2554" s="23"/>
      <c r="AH2554" s="23"/>
    </row>
    <row r="2555" spans="1:34" s="156" customFormat="1" x14ac:dyDescent="0.35">
      <c r="A2555" s="23"/>
      <c r="B2555" s="23"/>
      <c r="C2555" s="23"/>
      <c r="D2555" s="23"/>
      <c r="E2555" s="23"/>
      <c r="F2555" s="23"/>
      <c r="G2555" s="23"/>
      <c r="H2555" s="23"/>
      <c r="I2555" s="23"/>
      <c r="J2555" s="24"/>
      <c r="K2555" s="24"/>
      <c r="L2555" s="79"/>
      <c r="M2555" s="91"/>
      <c r="N2555" s="89"/>
      <c r="O2555" s="89"/>
      <c r="P2555" s="24"/>
      <c r="Q2555" s="24"/>
      <c r="R2555" s="23"/>
      <c r="S2555" s="23"/>
      <c r="T2555" s="24"/>
      <c r="U2555" s="23"/>
      <c r="V2555" s="23"/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46"/>
      <c r="AG2555" s="23"/>
      <c r="AH2555" s="23"/>
    </row>
    <row r="2556" spans="1:34" s="156" customFormat="1" x14ac:dyDescent="0.35">
      <c r="A2556" s="23"/>
      <c r="B2556" s="23"/>
      <c r="C2556" s="23"/>
      <c r="D2556" s="23"/>
      <c r="E2556" s="23"/>
      <c r="F2556" s="23"/>
      <c r="G2556" s="23"/>
      <c r="H2556" s="23"/>
      <c r="I2556" s="23"/>
      <c r="J2556" s="24"/>
      <c r="K2556" s="24"/>
      <c r="L2556" s="79"/>
      <c r="M2556" s="91"/>
      <c r="N2556" s="89"/>
      <c r="O2556" s="89"/>
      <c r="P2556" s="24"/>
      <c r="Q2556" s="24"/>
      <c r="R2556" s="23"/>
      <c r="S2556" s="23"/>
      <c r="T2556" s="24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46"/>
      <c r="AG2556" s="23"/>
      <c r="AH2556" s="23"/>
    </row>
    <row r="2557" spans="1:34" s="156" customFormat="1" x14ac:dyDescent="0.35">
      <c r="A2557" s="23"/>
      <c r="B2557" s="23"/>
      <c r="C2557" s="23"/>
      <c r="D2557" s="23"/>
      <c r="E2557" s="23"/>
      <c r="F2557" s="23"/>
      <c r="G2557" s="23"/>
      <c r="H2557" s="23"/>
      <c r="I2557" s="23"/>
      <c r="J2557" s="24"/>
      <c r="K2557" s="24"/>
      <c r="L2557" s="79"/>
      <c r="M2557" s="91"/>
      <c r="N2557" s="89"/>
      <c r="O2557" s="89"/>
      <c r="P2557" s="24"/>
      <c r="Q2557" s="24"/>
      <c r="R2557" s="23"/>
      <c r="S2557" s="23"/>
      <c r="T2557" s="24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46"/>
      <c r="AG2557" s="23"/>
      <c r="AH2557" s="23"/>
    </row>
    <row r="2558" spans="1:34" s="156" customFormat="1" x14ac:dyDescent="0.35">
      <c r="A2558" s="23"/>
      <c r="B2558" s="23"/>
      <c r="C2558" s="23"/>
      <c r="D2558" s="23"/>
      <c r="E2558" s="23"/>
      <c r="F2558" s="23"/>
      <c r="G2558" s="23"/>
      <c r="H2558" s="23"/>
      <c r="I2558" s="23"/>
      <c r="J2558" s="24"/>
      <c r="K2558" s="24"/>
      <c r="L2558" s="79"/>
      <c r="M2558" s="91"/>
      <c r="N2558" s="89"/>
      <c r="O2558" s="89"/>
      <c r="P2558" s="24"/>
      <c r="Q2558" s="24"/>
      <c r="R2558" s="23"/>
      <c r="S2558" s="23"/>
      <c r="T2558" s="24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46"/>
      <c r="AG2558" s="23"/>
      <c r="AH2558" s="23"/>
    </row>
    <row r="2559" spans="1:34" s="156" customFormat="1" x14ac:dyDescent="0.35">
      <c r="A2559" s="23"/>
      <c r="B2559" s="23"/>
      <c r="C2559" s="23"/>
      <c r="D2559" s="23"/>
      <c r="E2559" s="23"/>
      <c r="F2559" s="23"/>
      <c r="G2559" s="23"/>
      <c r="H2559" s="23"/>
      <c r="I2559" s="23"/>
      <c r="J2559" s="24"/>
      <c r="K2559" s="24"/>
      <c r="L2559" s="79"/>
      <c r="M2559" s="91"/>
      <c r="N2559" s="89"/>
      <c r="O2559" s="89"/>
      <c r="P2559" s="24"/>
      <c r="Q2559" s="24"/>
      <c r="R2559" s="23"/>
      <c r="S2559" s="23"/>
      <c r="T2559" s="24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46"/>
      <c r="AG2559" s="23"/>
      <c r="AH2559" s="23"/>
    </row>
    <row r="2560" spans="1:34" s="156" customFormat="1" x14ac:dyDescent="0.35">
      <c r="A2560" s="23"/>
      <c r="B2560" s="23"/>
      <c r="C2560" s="23"/>
      <c r="D2560" s="23"/>
      <c r="E2560" s="23"/>
      <c r="F2560" s="23"/>
      <c r="G2560" s="23"/>
      <c r="H2560" s="23"/>
      <c r="I2560" s="23"/>
      <c r="J2560" s="24"/>
      <c r="K2560" s="24"/>
      <c r="L2560" s="79"/>
      <c r="M2560" s="91"/>
      <c r="N2560" s="89"/>
      <c r="O2560" s="89"/>
      <c r="P2560" s="24"/>
      <c r="Q2560" s="24"/>
      <c r="R2560" s="23"/>
      <c r="S2560" s="23"/>
      <c r="T2560" s="24"/>
      <c r="U2560" s="23"/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46"/>
      <c r="AG2560" s="23"/>
      <c r="AH2560" s="23"/>
    </row>
    <row r="2561" spans="1:34" s="156" customFormat="1" x14ac:dyDescent="0.35">
      <c r="A2561" s="23"/>
      <c r="B2561" s="23"/>
      <c r="C2561" s="23"/>
      <c r="D2561" s="23"/>
      <c r="E2561" s="23"/>
      <c r="F2561" s="23"/>
      <c r="G2561" s="23"/>
      <c r="H2561" s="23"/>
      <c r="I2561" s="23"/>
      <c r="J2561" s="24"/>
      <c r="K2561" s="24"/>
      <c r="L2561" s="79"/>
      <c r="M2561" s="91"/>
      <c r="N2561" s="89"/>
      <c r="O2561" s="89"/>
      <c r="P2561" s="24"/>
      <c r="Q2561" s="24"/>
      <c r="R2561" s="23"/>
      <c r="S2561" s="23"/>
      <c r="T2561" s="24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46"/>
      <c r="AG2561" s="23"/>
      <c r="AH2561" s="23"/>
    </row>
    <row r="2562" spans="1:34" s="156" customFormat="1" x14ac:dyDescent="0.35">
      <c r="A2562" s="23"/>
      <c r="B2562" s="23"/>
      <c r="C2562" s="23"/>
      <c r="D2562" s="23"/>
      <c r="E2562" s="23"/>
      <c r="F2562" s="23"/>
      <c r="G2562" s="23"/>
      <c r="H2562" s="23"/>
      <c r="I2562" s="23"/>
      <c r="J2562" s="24"/>
      <c r="K2562" s="24"/>
      <c r="L2562" s="79"/>
      <c r="M2562" s="91"/>
      <c r="N2562" s="89"/>
      <c r="O2562" s="89"/>
      <c r="P2562" s="24"/>
      <c r="Q2562" s="24"/>
      <c r="R2562" s="23"/>
      <c r="S2562" s="23"/>
      <c r="T2562" s="24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46"/>
      <c r="AG2562" s="23"/>
      <c r="AH2562" s="23"/>
    </row>
    <row r="2563" spans="1:34" s="156" customFormat="1" x14ac:dyDescent="0.35">
      <c r="A2563" s="23"/>
      <c r="B2563" s="23"/>
      <c r="C2563" s="23"/>
      <c r="D2563" s="23"/>
      <c r="E2563" s="23"/>
      <c r="F2563" s="23"/>
      <c r="G2563" s="23"/>
      <c r="H2563" s="23"/>
      <c r="I2563" s="23"/>
      <c r="J2563" s="24"/>
      <c r="K2563" s="24"/>
      <c r="L2563" s="79"/>
      <c r="M2563" s="91"/>
      <c r="N2563" s="89"/>
      <c r="O2563" s="89"/>
      <c r="P2563" s="24"/>
      <c r="Q2563" s="24"/>
      <c r="R2563" s="23"/>
      <c r="S2563" s="23"/>
      <c r="T2563" s="24"/>
      <c r="U2563" s="23"/>
      <c r="V2563" s="23"/>
      <c r="W2563" s="23"/>
      <c r="X2563" s="23"/>
      <c r="Y2563" s="23"/>
      <c r="Z2563" s="23"/>
      <c r="AA2563" s="23"/>
      <c r="AB2563" s="23"/>
      <c r="AC2563" s="23"/>
      <c r="AD2563" s="23"/>
      <c r="AE2563" s="23"/>
      <c r="AF2563" s="46"/>
      <c r="AG2563" s="23"/>
      <c r="AH2563" s="23"/>
    </row>
    <row r="2564" spans="1:34" s="156" customFormat="1" x14ac:dyDescent="0.35">
      <c r="A2564" s="23"/>
      <c r="B2564" s="23"/>
      <c r="C2564" s="23"/>
      <c r="D2564" s="23"/>
      <c r="E2564" s="23"/>
      <c r="F2564" s="23"/>
      <c r="G2564" s="23"/>
      <c r="H2564" s="23"/>
      <c r="I2564" s="23"/>
      <c r="J2564" s="24"/>
      <c r="K2564" s="24"/>
      <c r="L2564" s="79"/>
      <c r="M2564" s="91"/>
      <c r="N2564" s="89"/>
      <c r="O2564" s="89"/>
      <c r="P2564" s="24"/>
      <c r="Q2564" s="24"/>
      <c r="R2564" s="23"/>
      <c r="S2564" s="23"/>
      <c r="T2564" s="24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46"/>
      <c r="AG2564" s="23"/>
      <c r="AH2564" s="23"/>
    </row>
    <row r="2565" spans="1:34" s="156" customFormat="1" x14ac:dyDescent="0.35">
      <c r="A2565" s="23"/>
      <c r="B2565" s="23"/>
      <c r="C2565" s="23"/>
      <c r="D2565" s="23"/>
      <c r="E2565" s="23"/>
      <c r="F2565" s="23"/>
      <c r="G2565" s="23"/>
      <c r="H2565" s="23"/>
      <c r="I2565" s="23"/>
      <c r="J2565" s="24"/>
      <c r="K2565" s="24"/>
      <c r="L2565" s="79"/>
      <c r="M2565" s="91"/>
      <c r="N2565" s="89"/>
      <c r="O2565" s="89"/>
      <c r="P2565" s="24"/>
      <c r="Q2565" s="24"/>
      <c r="R2565" s="23"/>
      <c r="S2565" s="23"/>
      <c r="T2565" s="24"/>
      <c r="U2565" s="23"/>
      <c r="V2565" s="23"/>
      <c r="W2565" s="23"/>
      <c r="X2565" s="23"/>
      <c r="Y2565" s="23"/>
      <c r="Z2565" s="23"/>
      <c r="AA2565" s="23"/>
      <c r="AB2565" s="23"/>
      <c r="AC2565" s="23"/>
      <c r="AD2565" s="23"/>
      <c r="AE2565" s="23"/>
      <c r="AF2565" s="46"/>
      <c r="AG2565" s="23"/>
      <c r="AH2565" s="23"/>
    </row>
    <row r="2566" spans="1:34" s="156" customFormat="1" x14ac:dyDescent="0.35">
      <c r="A2566" s="23"/>
      <c r="B2566" s="23"/>
      <c r="C2566" s="23"/>
      <c r="D2566" s="23"/>
      <c r="E2566" s="23"/>
      <c r="F2566" s="23"/>
      <c r="G2566" s="23"/>
      <c r="H2566" s="23"/>
      <c r="I2566" s="23"/>
      <c r="J2566" s="24"/>
      <c r="K2566" s="24"/>
      <c r="L2566" s="79"/>
      <c r="M2566" s="91"/>
      <c r="N2566" s="89"/>
      <c r="O2566" s="89"/>
      <c r="P2566" s="24"/>
      <c r="Q2566" s="24"/>
      <c r="R2566" s="23"/>
      <c r="S2566" s="23"/>
      <c r="T2566" s="24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46"/>
      <c r="AG2566" s="23"/>
      <c r="AH2566" s="23"/>
    </row>
    <row r="2567" spans="1:34" s="156" customFormat="1" x14ac:dyDescent="0.35">
      <c r="A2567" s="23"/>
      <c r="B2567" s="23"/>
      <c r="C2567" s="23"/>
      <c r="D2567" s="23"/>
      <c r="E2567" s="23"/>
      <c r="F2567" s="23"/>
      <c r="G2567" s="23"/>
      <c r="H2567" s="23"/>
      <c r="I2567" s="23"/>
      <c r="J2567" s="24"/>
      <c r="K2567" s="24"/>
      <c r="L2567" s="79"/>
      <c r="M2567" s="91"/>
      <c r="N2567" s="89"/>
      <c r="O2567" s="89"/>
      <c r="P2567" s="24"/>
      <c r="Q2567" s="24"/>
      <c r="R2567" s="23"/>
      <c r="S2567" s="23"/>
      <c r="T2567" s="24"/>
      <c r="U2567" s="23"/>
      <c r="V2567" s="23"/>
      <c r="W2567" s="23"/>
      <c r="X2567" s="23"/>
      <c r="Y2567" s="23"/>
      <c r="Z2567" s="23"/>
      <c r="AA2567" s="23"/>
      <c r="AB2567" s="23"/>
      <c r="AC2567" s="23"/>
      <c r="AD2567" s="23"/>
      <c r="AE2567" s="23"/>
      <c r="AF2567" s="46"/>
      <c r="AG2567" s="23"/>
      <c r="AH2567" s="23"/>
    </row>
    <row r="2568" spans="1:34" s="156" customFormat="1" x14ac:dyDescent="0.35">
      <c r="A2568" s="23"/>
      <c r="B2568" s="23"/>
      <c r="C2568" s="23"/>
      <c r="D2568" s="23"/>
      <c r="E2568" s="23"/>
      <c r="F2568" s="23"/>
      <c r="G2568" s="23"/>
      <c r="H2568" s="23"/>
      <c r="I2568" s="23"/>
      <c r="J2568" s="24"/>
      <c r="K2568" s="24"/>
      <c r="L2568" s="79"/>
      <c r="M2568" s="91"/>
      <c r="N2568" s="89"/>
      <c r="O2568" s="89"/>
      <c r="P2568" s="24"/>
      <c r="Q2568" s="24"/>
      <c r="R2568" s="23"/>
      <c r="S2568" s="23"/>
      <c r="T2568" s="24"/>
      <c r="U2568" s="23"/>
      <c r="V2568" s="23"/>
      <c r="W2568" s="23"/>
      <c r="X2568" s="23"/>
      <c r="Y2568" s="23"/>
      <c r="Z2568" s="23"/>
      <c r="AA2568" s="23"/>
      <c r="AB2568" s="23"/>
      <c r="AC2568" s="23"/>
      <c r="AD2568" s="23"/>
      <c r="AE2568" s="23"/>
      <c r="AF2568" s="46"/>
      <c r="AG2568" s="23"/>
      <c r="AH2568" s="23"/>
    </row>
    <row r="2569" spans="1:34" s="156" customFormat="1" x14ac:dyDescent="0.35">
      <c r="A2569" s="23"/>
      <c r="B2569" s="23"/>
      <c r="C2569" s="23"/>
      <c r="D2569" s="23"/>
      <c r="E2569" s="23"/>
      <c r="F2569" s="23"/>
      <c r="G2569" s="23"/>
      <c r="H2569" s="23"/>
      <c r="I2569" s="23"/>
      <c r="J2569" s="24"/>
      <c r="K2569" s="24"/>
      <c r="L2569" s="79"/>
      <c r="M2569" s="91"/>
      <c r="N2569" s="89"/>
      <c r="O2569" s="89"/>
      <c r="P2569" s="24"/>
      <c r="Q2569" s="24"/>
      <c r="R2569" s="23"/>
      <c r="S2569" s="23"/>
      <c r="T2569" s="24"/>
      <c r="U2569" s="23"/>
      <c r="V2569" s="23"/>
      <c r="W2569" s="23"/>
      <c r="X2569" s="23"/>
      <c r="Y2569" s="23"/>
      <c r="Z2569" s="23"/>
      <c r="AA2569" s="23"/>
      <c r="AB2569" s="23"/>
      <c r="AC2569" s="23"/>
      <c r="AD2569" s="23"/>
      <c r="AE2569" s="23"/>
      <c r="AF2569" s="46"/>
      <c r="AG2569" s="23"/>
      <c r="AH2569" s="23"/>
    </row>
    <row r="2570" spans="1:34" s="156" customFormat="1" x14ac:dyDescent="0.35">
      <c r="A2570" s="23"/>
      <c r="B2570" s="23"/>
      <c r="C2570" s="23"/>
      <c r="D2570" s="23"/>
      <c r="E2570" s="23"/>
      <c r="F2570" s="23"/>
      <c r="G2570" s="23"/>
      <c r="H2570" s="23"/>
      <c r="I2570" s="23"/>
      <c r="J2570" s="24"/>
      <c r="K2570" s="24"/>
      <c r="L2570" s="79"/>
      <c r="M2570" s="91"/>
      <c r="N2570" s="89"/>
      <c r="O2570" s="89"/>
      <c r="P2570" s="24"/>
      <c r="Q2570" s="24"/>
      <c r="R2570" s="23"/>
      <c r="S2570" s="23"/>
      <c r="T2570" s="24"/>
      <c r="U2570" s="23"/>
      <c r="V2570" s="23"/>
      <c r="W2570" s="23"/>
      <c r="X2570" s="23"/>
      <c r="Y2570" s="23"/>
      <c r="Z2570" s="23"/>
      <c r="AA2570" s="23"/>
      <c r="AB2570" s="23"/>
      <c r="AC2570" s="23"/>
      <c r="AD2570" s="23"/>
      <c r="AE2570" s="23"/>
      <c r="AF2570" s="46"/>
      <c r="AG2570" s="23"/>
      <c r="AH2570" s="23"/>
    </row>
    <row r="2571" spans="1:34" s="156" customFormat="1" x14ac:dyDescent="0.35">
      <c r="A2571" s="23"/>
      <c r="B2571" s="23"/>
      <c r="C2571" s="23"/>
      <c r="D2571" s="23"/>
      <c r="E2571" s="23"/>
      <c r="F2571" s="23"/>
      <c r="G2571" s="23"/>
      <c r="H2571" s="23"/>
      <c r="I2571" s="23"/>
      <c r="J2571" s="24"/>
      <c r="K2571" s="24"/>
      <c r="L2571" s="79"/>
      <c r="M2571" s="91"/>
      <c r="N2571" s="89"/>
      <c r="O2571" s="89"/>
      <c r="P2571" s="24"/>
      <c r="Q2571" s="24"/>
      <c r="R2571" s="23"/>
      <c r="S2571" s="23"/>
      <c r="T2571" s="24"/>
      <c r="U2571" s="23"/>
      <c r="V2571" s="23"/>
      <c r="W2571" s="23"/>
      <c r="X2571" s="23"/>
      <c r="Y2571" s="23"/>
      <c r="Z2571" s="23"/>
      <c r="AA2571" s="23"/>
      <c r="AB2571" s="23"/>
      <c r="AC2571" s="23"/>
      <c r="AD2571" s="23"/>
      <c r="AE2571" s="23"/>
      <c r="AF2571" s="46"/>
      <c r="AG2571" s="23"/>
      <c r="AH2571" s="23"/>
    </row>
    <row r="2572" spans="1:34" s="156" customFormat="1" x14ac:dyDescent="0.35">
      <c r="A2572" s="23"/>
      <c r="B2572" s="23"/>
      <c r="C2572" s="23"/>
      <c r="D2572" s="23"/>
      <c r="E2572" s="23"/>
      <c r="F2572" s="23"/>
      <c r="G2572" s="23"/>
      <c r="H2572" s="23"/>
      <c r="I2572" s="23"/>
      <c r="J2572" s="24"/>
      <c r="K2572" s="24"/>
      <c r="L2572" s="79"/>
      <c r="M2572" s="91"/>
      <c r="N2572" s="89"/>
      <c r="O2572" s="89"/>
      <c r="P2572" s="24"/>
      <c r="Q2572" s="24"/>
      <c r="R2572" s="23"/>
      <c r="S2572" s="23"/>
      <c r="T2572" s="24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46"/>
      <c r="AG2572" s="23"/>
      <c r="AH2572" s="23"/>
    </row>
    <row r="2573" spans="1:34" s="156" customFormat="1" x14ac:dyDescent="0.35">
      <c r="A2573" s="23"/>
      <c r="B2573" s="23"/>
      <c r="C2573" s="23"/>
      <c r="D2573" s="23"/>
      <c r="E2573" s="23"/>
      <c r="F2573" s="23"/>
      <c r="G2573" s="23"/>
      <c r="H2573" s="23"/>
      <c r="I2573" s="23"/>
      <c r="J2573" s="24"/>
      <c r="K2573" s="24"/>
      <c r="L2573" s="79"/>
      <c r="M2573" s="91"/>
      <c r="N2573" s="89"/>
      <c r="O2573" s="89"/>
      <c r="P2573" s="24"/>
      <c r="Q2573" s="24"/>
      <c r="R2573" s="23"/>
      <c r="S2573" s="23"/>
      <c r="T2573" s="24"/>
      <c r="U2573" s="23"/>
      <c r="V2573" s="23"/>
      <c r="W2573" s="23"/>
      <c r="X2573" s="23"/>
      <c r="Y2573" s="23"/>
      <c r="Z2573" s="23"/>
      <c r="AA2573" s="23"/>
      <c r="AB2573" s="23"/>
      <c r="AC2573" s="23"/>
      <c r="AD2573" s="23"/>
      <c r="AE2573" s="23"/>
      <c r="AF2573" s="46"/>
      <c r="AG2573" s="23"/>
      <c r="AH2573" s="23"/>
    </row>
    <row r="2574" spans="1:34" s="156" customFormat="1" x14ac:dyDescent="0.35">
      <c r="A2574" s="23"/>
      <c r="B2574" s="23"/>
      <c r="C2574" s="23"/>
      <c r="D2574" s="23"/>
      <c r="E2574" s="23"/>
      <c r="F2574" s="23"/>
      <c r="G2574" s="23"/>
      <c r="H2574" s="23"/>
      <c r="I2574" s="23"/>
      <c r="J2574" s="24"/>
      <c r="K2574" s="24"/>
      <c r="L2574" s="79"/>
      <c r="M2574" s="91"/>
      <c r="N2574" s="89"/>
      <c r="O2574" s="89"/>
      <c r="P2574" s="24"/>
      <c r="Q2574" s="24"/>
      <c r="R2574" s="23"/>
      <c r="S2574" s="23"/>
      <c r="T2574" s="24"/>
      <c r="U2574" s="23"/>
      <c r="V2574" s="23"/>
      <c r="W2574" s="23"/>
      <c r="X2574" s="23"/>
      <c r="Y2574" s="23"/>
      <c r="Z2574" s="23"/>
      <c r="AA2574" s="23"/>
      <c r="AB2574" s="23"/>
      <c r="AC2574" s="23"/>
      <c r="AD2574" s="23"/>
      <c r="AE2574" s="23"/>
      <c r="AF2574" s="46"/>
      <c r="AG2574" s="23"/>
      <c r="AH2574" s="23"/>
    </row>
    <row r="2575" spans="1:34" s="156" customFormat="1" x14ac:dyDescent="0.35">
      <c r="A2575" s="23"/>
      <c r="B2575" s="23"/>
      <c r="C2575" s="23"/>
      <c r="D2575" s="23"/>
      <c r="E2575" s="23"/>
      <c r="F2575" s="23"/>
      <c r="G2575" s="23"/>
      <c r="H2575" s="23"/>
      <c r="I2575" s="23"/>
      <c r="J2575" s="24"/>
      <c r="K2575" s="24"/>
      <c r="L2575" s="79"/>
      <c r="M2575" s="91"/>
      <c r="N2575" s="89"/>
      <c r="O2575" s="89"/>
      <c r="P2575" s="24"/>
      <c r="Q2575" s="24"/>
      <c r="R2575" s="23"/>
      <c r="S2575" s="23"/>
      <c r="T2575" s="24"/>
      <c r="U2575" s="23"/>
      <c r="V2575" s="23"/>
      <c r="W2575" s="23"/>
      <c r="X2575" s="23"/>
      <c r="Y2575" s="23"/>
      <c r="Z2575" s="23"/>
      <c r="AA2575" s="23"/>
      <c r="AB2575" s="23"/>
      <c r="AC2575" s="23"/>
      <c r="AD2575" s="23"/>
      <c r="AE2575" s="23"/>
      <c r="AF2575" s="46"/>
      <c r="AG2575" s="23"/>
      <c r="AH2575" s="23"/>
    </row>
    <row r="2576" spans="1:34" s="156" customFormat="1" x14ac:dyDescent="0.35">
      <c r="A2576" s="23"/>
      <c r="B2576" s="23"/>
      <c r="C2576" s="23"/>
      <c r="D2576" s="23"/>
      <c r="E2576" s="23"/>
      <c r="F2576" s="23"/>
      <c r="G2576" s="23"/>
      <c r="H2576" s="23"/>
      <c r="I2576" s="23"/>
      <c r="J2576" s="24"/>
      <c r="K2576" s="24"/>
      <c r="L2576" s="79"/>
      <c r="M2576" s="91"/>
      <c r="N2576" s="89"/>
      <c r="O2576" s="89"/>
      <c r="P2576" s="24"/>
      <c r="Q2576" s="24"/>
      <c r="R2576" s="23"/>
      <c r="S2576" s="23"/>
      <c r="T2576" s="24"/>
      <c r="U2576" s="23"/>
      <c r="V2576" s="23"/>
      <c r="W2576" s="23"/>
      <c r="X2576" s="23"/>
      <c r="Y2576" s="23"/>
      <c r="Z2576" s="23"/>
      <c r="AA2576" s="23"/>
      <c r="AB2576" s="23"/>
      <c r="AC2576" s="23"/>
      <c r="AD2576" s="23"/>
      <c r="AE2576" s="23"/>
      <c r="AF2576" s="46"/>
      <c r="AG2576" s="23"/>
      <c r="AH2576" s="23"/>
    </row>
    <row r="2577" spans="1:34" s="156" customFormat="1" x14ac:dyDescent="0.35">
      <c r="A2577" s="23"/>
      <c r="B2577" s="23"/>
      <c r="C2577" s="23"/>
      <c r="D2577" s="23"/>
      <c r="E2577" s="23"/>
      <c r="F2577" s="23"/>
      <c r="G2577" s="23"/>
      <c r="H2577" s="23"/>
      <c r="I2577" s="23"/>
      <c r="J2577" s="24"/>
      <c r="K2577" s="24"/>
      <c r="L2577" s="79"/>
      <c r="M2577" s="91"/>
      <c r="N2577" s="89"/>
      <c r="O2577" s="89"/>
      <c r="P2577" s="24"/>
      <c r="Q2577" s="24"/>
      <c r="R2577" s="23"/>
      <c r="S2577" s="23"/>
      <c r="T2577" s="24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3"/>
      <c r="AE2577" s="23"/>
      <c r="AF2577" s="46"/>
      <c r="AG2577" s="23"/>
      <c r="AH2577" s="23"/>
    </row>
    <row r="2578" spans="1:34" s="156" customFormat="1" x14ac:dyDescent="0.35">
      <c r="A2578" s="23"/>
      <c r="B2578" s="23"/>
      <c r="C2578" s="23"/>
      <c r="D2578" s="23"/>
      <c r="E2578" s="23"/>
      <c r="F2578" s="23"/>
      <c r="G2578" s="23"/>
      <c r="H2578" s="23"/>
      <c r="I2578" s="23"/>
      <c r="J2578" s="24"/>
      <c r="K2578" s="24"/>
      <c r="L2578" s="79"/>
      <c r="M2578" s="91"/>
      <c r="N2578" s="89"/>
      <c r="O2578" s="89"/>
      <c r="P2578" s="24"/>
      <c r="Q2578" s="24"/>
      <c r="R2578" s="23"/>
      <c r="S2578" s="23"/>
      <c r="T2578" s="24"/>
      <c r="U2578" s="23"/>
      <c r="V2578" s="23"/>
      <c r="W2578" s="23"/>
      <c r="X2578" s="23"/>
      <c r="Y2578" s="23"/>
      <c r="Z2578" s="23"/>
      <c r="AA2578" s="23"/>
      <c r="AB2578" s="23"/>
      <c r="AC2578" s="23"/>
      <c r="AD2578" s="23"/>
      <c r="AE2578" s="23"/>
      <c r="AF2578" s="46"/>
      <c r="AG2578" s="23"/>
      <c r="AH2578" s="23"/>
    </row>
    <row r="2579" spans="1:34" s="156" customFormat="1" x14ac:dyDescent="0.35">
      <c r="A2579" s="23"/>
      <c r="B2579" s="23"/>
      <c r="C2579" s="23"/>
      <c r="D2579" s="23"/>
      <c r="E2579" s="23"/>
      <c r="F2579" s="23"/>
      <c r="G2579" s="23"/>
      <c r="H2579" s="23"/>
      <c r="I2579" s="23"/>
      <c r="J2579" s="24"/>
      <c r="K2579" s="24"/>
      <c r="L2579" s="79"/>
      <c r="M2579" s="91"/>
      <c r="N2579" s="89"/>
      <c r="O2579" s="89"/>
      <c r="P2579" s="24"/>
      <c r="Q2579" s="24"/>
      <c r="R2579" s="23"/>
      <c r="S2579" s="23"/>
      <c r="T2579" s="24"/>
      <c r="U2579" s="23"/>
      <c r="V2579" s="23"/>
      <c r="W2579" s="23"/>
      <c r="X2579" s="23"/>
      <c r="Y2579" s="23"/>
      <c r="Z2579" s="23"/>
      <c r="AA2579" s="23"/>
      <c r="AB2579" s="23"/>
      <c r="AC2579" s="23"/>
      <c r="AD2579" s="23"/>
      <c r="AE2579" s="23"/>
      <c r="AF2579" s="46"/>
      <c r="AG2579" s="23"/>
      <c r="AH2579" s="23"/>
    </row>
    <row r="2580" spans="1:34" s="156" customFormat="1" x14ac:dyDescent="0.35">
      <c r="A2580" s="23"/>
      <c r="B2580" s="23"/>
      <c r="C2580" s="23"/>
      <c r="D2580" s="23"/>
      <c r="E2580" s="23"/>
      <c r="F2580" s="23"/>
      <c r="G2580" s="23"/>
      <c r="H2580" s="23"/>
      <c r="I2580" s="23"/>
      <c r="J2580" s="24"/>
      <c r="K2580" s="24"/>
      <c r="L2580" s="79"/>
      <c r="M2580" s="91"/>
      <c r="N2580" s="89"/>
      <c r="O2580" s="89"/>
      <c r="P2580" s="24"/>
      <c r="Q2580" s="24"/>
      <c r="R2580" s="23"/>
      <c r="S2580" s="23"/>
      <c r="T2580" s="24"/>
      <c r="U2580" s="23"/>
      <c r="V2580" s="23"/>
      <c r="W2580" s="23"/>
      <c r="X2580" s="23"/>
      <c r="Y2580" s="23"/>
      <c r="Z2580" s="23"/>
      <c r="AA2580" s="23"/>
      <c r="AB2580" s="23"/>
      <c r="AC2580" s="23"/>
      <c r="AD2580" s="23"/>
      <c r="AE2580" s="23"/>
      <c r="AF2580" s="46"/>
      <c r="AG2580" s="23"/>
      <c r="AH2580" s="23"/>
    </row>
    <row r="2581" spans="1:34" s="156" customFormat="1" x14ac:dyDescent="0.35">
      <c r="A2581" s="23"/>
      <c r="B2581" s="23"/>
      <c r="C2581" s="23"/>
      <c r="D2581" s="23"/>
      <c r="E2581" s="23"/>
      <c r="F2581" s="23"/>
      <c r="G2581" s="23"/>
      <c r="H2581" s="23"/>
      <c r="I2581" s="23"/>
      <c r="J2581" s="24"/>
      <c r="K2581" s="24"/>
      <c r="L2581" s="79"/>
      <c r="M2581" s="91"/>
      <c r="N2581" s="89"/>
      <c r="O2581" s="89"/>
      <c r="P2581" s="24"/>
      <c r="Q2581" s="24"/>
      <c r="R2581" s="23"/>
      <c r="S2581" s="23"/>
      <c r="T2581" s="24"/>
      <c r="U2581" s="23"/>
      <c r="V2581" s="23"/>
      <c r="W2581" s="23"/>
      <c r="X2581" s="23"/>
      <c r="Y2581" s="23"/>
      <c r="Z2581" s="23"/>
      <c r="AA2581" s="23"/>
      <c r="AB2581" s="23"/>
      <c r="AC2581" s="23"/>
      <c r="AD2581" s="23"/>
      <c r="AE2581" s="23"/>
      <c r="AF2581" s="46"/>
      <c r="AG2581" s="23"/>
      <c r="AH2581" s="23"/>
    </row>
    <row r="2582" spans="1:34" s="156" customFormat="1" x14ac:dyDescent="0.35">
      <c r="A2582" s="23"/>
      <c r="B2582" s="23"/>
      <c r="C2582" s="23"/>
      <c r="D2582" s="23"/>
      <c r="E2582" s="23"/>
      <c r="F2582" s="23"/>
      <c r="G2582" s="23"/>
      <c r="H2582" s="23"/>
      <c r="I2582" s="23"/>
      <c r="J2582" s="24"/>
      <c r="K2582" s="24"/>
      <c r="L2582" s="79"/>
      <c r="M2582" s="91"/>
      <c r="N2582" s="89"/>
      <c r="O2582" s="89"/>
      <c r="P2582" s="24"/>
      <c r="Q2582" s="24"/>
      <c r="R2582" s="23"/>
      <c r="S2582" s="23"/>
      <c r="T2582" s="24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46"/>
      <c r="AG2582" s="23"/>
      <c r="AH2582" s="23"/>
    </row>
    <row r="2583" spans="1:34" s="156" customFormat="1" x14ac:dyDescent="0.35">
      <c r="A2583" s="23"/>
      <c r="B2583" s="23"/>
      <c r="C2583" s="23"/>
      <c r="D2583" s="23"/>
      <c r="E2583" s="23"/>
      <c r="F2583" s="23"/>
      <c r="G2583" s="23"/>
      <c r="H2583" s="23"/>
      <c r="I2583" s="23"/>
      <c r="J2583" s="24"/>
      <c r="K2583" s="24"/>
      <c r="L2583" s="79"/>
      <c r="M2583" s="91"/>
      <c r="N2583" s="89"/>
      <c r="O2583" s="89"/>
      <c r="P2583" s="24"/>
      <c r="Q2583" s="24"/>
      <c r="R2583" s="23"/>
      <c r="S2583" s="23"/>
      <c r="T2583" s="24"/>
      <c r="U2583" s="23"/>
      <c r="V2583" s="23"/>
      <c r="W2583" s="23"/>
      <c r="X2583" s="23"/>
      <c r="Y2583" s="23"/>
      <c r="Z2583" s="23"/>
      <c r="AA2583" s="23"/>
      <c r="AB2583" s="23"/>
      <c r="AC2583" s="23"/>
      <c r="AD2583" s="23"/>
      <c r="AE2583" s="23"/>
      <c r="AF2583" s="46"/>
      <c r="AG2583" s="23"/>
      <c r="AH2583" s="23"/>
    </row>
    <row r="2584" spans="1:34" s="156" customFormat="1" x14ac:dyDescent="0.35">
      <c r="A2584" s="23"/>
      <c r="B2584" s="23"/>
      <c r="C2584" s="23"/>
      <c r="D2584" s="23"/>
      <c r="E2584" s="23"/>
      <c r="F2584" s="23"/>
      <c r="G2584" s="23"/>
      <c r="H2584" s="23"/>
      <c r="I2584" s="23"/>
      <c r="J2584" s="24"/>
      <c r="K2584" s="24"/>
      <c r="L2584" s="79"/>
      <c r="M2584" s="91"/>
      <c r="N2584" s="89"/>
      <c r="O2584" s="89"/>
      <c r="P2584" s="24"/>
      <c r="Q2584" s="24"/>
      <c r="R2584" s="23"/>
      <c r="S2584" s="23"/>
      <c r="T2584" s="24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46"/>
      <c r="AG2584" s="23"/>
      <c r="AH2584" s="23"/>
    </row>
    <row r="2585" spans="1:34" s="156" customFormat="1" x14ac:dyDescent="0.35">
      <c r="A2585" s="23"/>
      <c r="B2585" s="23"/>
      <c r="C2585" s="23"/>
      <c r="D2585" s="23"/>
      <c r="E2585" s="23"/>
      <c r="F2585" s="23"/>
      <c r="G2585" s="23"/>
      <c r="H2585" s="23"/>
      <c r="I2585" s="23"/>
      <c r="J2585" s="24"/>
      <c r="K2585" s="24"/>
      <c r="L2585" s="79"/>
      <c r="M2585" s="91"/>
      <c r="N2585" s="89"/>
      <c r="O2585" s="89"/>
      <c r="P2585" s="24"/>
      <c r="Q2585" s="24"/>
      <c r="R2585" s="23"/>
      <c r="S2585" s="23"/>
      <c r="T2585" s="24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46"/>
      <c r="AG2585" s="23"/>
      <c r="AH2585" s="23"/>
    </row>
    <row r="2586" spans="1:34" s="156" customFormat="1" x14ac:dyDescent="0.35">
      <c r="A2586" s="23"/>
      <c r="B2586" s="23"/>
      <c r="C2586" s="23"/>
      <c r="D2586" s="23"/>
      <c r="E2586" s="23"/>
      <c r="F2586" s="23"/>
      <c r="G2586" s="23"/>
      <c r="H2586" s="23"/>
      <c r="I2586" s="23"/>
      <c r="J2586" s="24"/>
      <c r="K2586" s="24"/>
      <c r="L2586" s="79"/>
      <c r="M2586" s="91"/>
      <c r="N2586" s="89"/>
      <c r="O2586" s="89"/>
      <c r="P2586" s="24"/>
      <c r="Q2586" s="24"/>
      <c r="R2586" s="23"/>
      <c r="S2586" s="23"/>
      <c r="T2586" s="24"/>
      <c r="U2586" s="23"/>
      <c r="V2586" s="23"/>
      <c r="W2586" s="23"/>
      <c r="X2586" s="23"/>
      <c r="Y2586" s="23"/>
      <c r="Z2586" s="23"/>
      <c r="AA2586" s="23"/>
      <c r="AB2586" s="23"/>
      <c r="AC2586" s="23"/>
      <c r="AD2586" s="23"/>
      <c r="AE2586" s="23"/>
      <c r="AF2586" s="46"/>
      <c r="AG2586" s="23"/>
      <c r="AH2586" s="23"/>
    </row>
    <row r="2587" spans="1:34" s="156" customFormat="1" x14ac:dyDescent="0.35">
      <c r="A2587" s="23"/>
      <c r="B2587" s="23"/>
      <c r="C2587" s="23"/>
      <c r="D2587" s="23"/>
      <c r="E2587" s="23"/>
      <c r="F2587" s="23"/>
      <c r="G2587" s="23"/>
      <c r="H2587" s="23"/>
      <c r="I2587" s="23"/>
      <c r="J2587" s="24"/>
      <c r="K2587" s="24"/>
      <c r="L2587" s="79"/>
      <c r="M2587" s="91"/>
      <c r="N2587" s="89"/>
      <c r="O2587" s="89"/>
      <c r="P2587" s="24"/>
      <c r="Q2587" s="24"/>
      <c r="R2587" s="23"/>
      <c r="S2587" s="23"/>
      <c r="T2587" s="24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46"/>
      <c r="AG2587" s="23"/>
      <c r="AH2587" s="23"/>
    </row>
    <row r="2588" spans="1:34" s="156" customFormat="1" x14ac:dyDescent="0.35">
      <c r="A2588" s="23"/>
      <c r="B2588" s="23"/>
      <c r="C2588" s="23"/>
      <c r="D2588" s="23"/>
      <c r="E2588" s="23"/>
      <c r="F2588" s="23"/>
      <c r="G2588" s="23"/>
      <c r="H2588" s="23"/>
      <c r="I2588" s="23"/>
      <c r="J2588" s="24"/>
      <c r="K2588" s="24"/>
      <c r="L2588" s="79"/>
      <c r="M2588" s="91"/>
      <c r="N2588" s="89"/>
      <c r="O2588" s="89"/>
      <c r="P2588" s="24"/>
      <c r="Q2588" s="24"/>
      <c r="R2588" s="23"/>
      <c r="S2588" s="23"/>
      <c r="T2588" s="24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46"/>
      <c r="AG2588" s="23"/>
      <c r="AH2588" s="23"/>
    </row>
    <row r="2589" spans="1:34" s="156" customFormat="1" x14ac:dyDescent="0.35">
      <c r="A2589" s="23"/>
      <c r="B2589" s="23"/>
      <c r="C2589" s="23"/>
      <c r="D2589" s="23"/>
      <c r="E2589" s="23"/>
      <c r="F2589" s="23"/>
      <c r="G2589" s="23"/>
      <c r="H2589" s="23"/>
      <c r="I2589" s="23"/>
      <c r="J2589" s="24"/>
      <c r="K2589" s="24"/>
      <c r="L2589" s="79"/>
      <c r="M2589" s="91"/>
      <c r="N2589" s="89"/>
      <c r="O2589" s="89"/>
      <c r="P2589" s="24"/>
      <c r="Q2589" s="24"/>
      <c r="R2589" s="23"/>
      <c r="S2589" s="23"/>
      <c r="T2589" s="24"/>
      <c r="U2589" s="23"/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46"/>
      <c r="AG2589" s="23"/>
      <c r="AH2589" s="23"/>
    </row>
    <row r="2590" spans="1:34" s="156" customFormat="1" x14ac:dyDescent="0.35">
      <c r="A2590" s="23"/>
      <c r="B2590" s="23"/>
      <c r="C2590" s="23"/>
      <c r="D2590" s="23"/>
      <c r="E2590" s="23"/>
      <c r="F2590" s="23"/>
      <c r="G2590" s="23"/>
      <c r="H2590" s="23"/>
      <c r="I2590" s="23"/>
      <c r="J2590" s="24"/>
      <c r="K2590" s="24"/>
      <c r="L2590" s="79"/>
      <c r="M2590" s="91"/>
      <c r="N2590" s="89"/>
      <c r="O2590" s="89"/>
      <c r="P2590" s="24"/>
      <c r="Q2590" s="24"/>
      <c r="R2590" s="23"/>
      <c r="S2590" s="23"/>
      <c r="T2590" s="24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46"/>
      <c r="AG2590" s="23"/>
      <c r="AH2590" s="23"/>
    </row>
    <row r="2591" spans="1:34" s="156" customFormat="1" x14ac:dyDescent="0.35">
      <c r="A2591" s="23"/>
      <c r="B2591" s="23"/>
      <c r="C2591" s="23"/>
      <c r="D2591" s="23"/>
      <c r="E2591" s="23"/>
      <c r="F2591" s="23"/>
      <c r="G2591" s="23"/>
      <c r="H2591" s="23"/>
      <c r="I2591" s="23"/>
      <c r="J2591" s="24"/>
      <c r="K2591" s="24"/>
      <c r="L2591" s="79"/>
      <c r="M2591" s="91"/>
      <c r="N2591" s="89"/>
      <c r="O2591" s="89"/>
      <c r="P2591" s="24"/>
      <c r="Q2591" s="24"/>
      <c r="R2591" s="23"/>
      <c r="S2591" s="23"/>
      <c r="T2591" s="24"/>
      <c r="U2591" s="23"/>
      <c r="V2591" s="23"/>
      <c r="W2591" s="23"/>
      <c r="X2591" s="23"/>
      <c r="Y2591" s="23"/>
      <c r="Z2591" s="23"/>
      <c r="AA2591" s="23"/>
      <c r="AB2591" s="23"/>
      <c r="AC2591" s="23"/>
      <c r="AD2591" s="23"/>
      <c r="AE2591" s="23"/>
      <c r="AF2591" s="46"/>
      <c r="AG2591" s="23"/>
      <c r="AH2591" s="23"/>
    </row>
    <row r="2592" spans="1:34" s="156" customFormat="1" x14ac:dyDescent="0.35">
      <c r="A2592" s="23"/>
      <c r="B2592" s="23"/>
      <c r="C2592" s="23"/>
      <c r="D2592" s="23"/>
      <c r="E2592" s="23"/>
      <c r="F2592" s="23"/>
      <c r="G2592" s="23"/>
      <c r="H2592" s="23"/>
      <c r="I2592" s="23"/>
      <c r="J2592" s="24"/>
      <c r="K2592" s="24"/>
      <c r="L2592" s="79"/>
      <c r="M2592" s="91"/>
      <c r="N2592" s="89"/>
      <c r="O2592" s="89"/>
      <c r="P2592" s="24"/>
      <c r="Q2592" s="24"/>
      <c r="R2592" s="23"/>
      <c r="S2592" s="23"/>
      <c r="T2592" s="24"/>
      <c r="U2592" s="23"/>
      <c r="V2592" s="23"/>
      <c r="W2592" s="23"/>
      <c r="X2592" s="23"/>
      <c r="Y2592" s="23"/>
      <c r="Z2592" s="23"/>
      <c r="AA2592" s="23"/>
      <c r="AB2592" s="23"/>
      <c r="AC2592" s="23"/>
      <c r="AD2592" s="23"/>
      <c r="AE2592" s="23"/>
      <c r="AF2592" s="46"/>
      <c r="AG2592" s="23"/>
      <c r="AH2592" s="23"/>
    </row>
    <row r="2593" spans="1:34" s="156" customFormat="1" x14ac:dyDescent="0.35">
      <c r="A2593" s="23"/>
      <c r="B2593" s="23"/>
      <c r="C2593" s="23"/>
      <c r="D2593" s="23"/>
      <c r="E2593" s="23"/>
      <c r="F2593" s="23"/>
      <c r="G2593" s="23"/>
      <c r="H2593" s="23"/>
      <c r="I2593" s="23"/>
      <c r="J2593" s="24"/>
      <c r="K2593" s="24"/>
      <c r="L2593" s="79"/>
      <c r="M2593" s="91"/>
      <c r="N2593" s="89"/>
      <c r="O2593" s="89"/>
      <c r="P2593" s="24"/>
      <c r="Q2593" s="24"/>
      <c r="R2593" s="23"/>
      <c r="S2593" s="23"/>
      <c r="T2593" s="24"/>
      <c r="U2593" s="23"/>
      <c r="V2593" s="23"/>
      <c r="W2593" s="23"/>
      <c r="X2593" s="23"/>
      <c r="Y2593" s="23"/>
      <c r="Z2593" s="23"/>
      <c r="AA2593" s="23"/>
      <c r="AB2593" s="23"/>
      <c r="AC2593" s="23"/>
      <c r="AD2593" s="23"/>
      <c r="AE2593" s="23"/>
      <c r="AF2593" s="46"/>
      <c r="AG2593" s="23"/>
      <c r="AH2593" s="23"/>
    </row>
    <row r="2594" spans="1:34" s="156" customFormat="1" x14ac:dyDescent="0.35">
      <c r="A2594" s="23"/>
      <c r="B2594" s="23"/>
      <c r="C2594" s="23"/>
      <c r="D2594" s="23"/>
      <c r="E2594" s="23"/>
      <c r="F2594" s="23"/>
      <c r="G2594" s="23"/>
      <c r="H2594" s="23"/>
      <c r="I2594" s="23"/>
      <c r="J2594" s="24"/>
      <c r="K2594" s="24"/>
      <c r="L2594" s="79"/>
      <c r="M2594" s="91"/>
      <c r="N2594" s="89"/>
      <c r="O2594" s="89"/>
      <c r="P2594" s="24"/>
      <c r="Q2594" s="24"/>
      <c r="R2594" s="23"/>
      <c r="S2594" s="23"/>
      <c r="T2594" s="24"/>
      <c r="U2594" s="23"/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46"/>
      <c r="AG2594" s="23"/>
      <c r="AH2594" s="23"/>
    </row>
    <row r="2595" spans="1:34" s="156" customFormat="1" x14ac:dyDescent="0.35">
      <c r="A2595" s="23"/>
      <c r="B2595" s="23"/>
      <c r="C2595" s="23"/>
      <c r="D2595" s="23"/>
      <c r="E2595" s="23"/>
      <c r="F2595" s="23"/>
      <c r="G2595" s="23"/>
      <c r="H2595" s="23"/>
      <c r="I2595" s="23"/>
      <c r="J2595" s="24"/>
      <c r="K2595" s="24"/>
      <c r="L2595" s="79"/>
      <c r="M2595" s="91"/>
      <c r="N2595" s="89"/>
      <c r="O2595" s="89"/>
      <c r="P2595" s="24"/>
      <c r="Q2595" s="24"/>
      <c r="R2595" s="23"/>
      <c r="S2595" s="23"/>
      <c r="T2595" s="24"/>
      <c r="U2595" s="23"/>
      <c r="V2595" s="23"/>
      <c r="W2595" s="23"/>
      <c r="X2595" s="23"/>
      <c r="Y2595" s="23"/>
      <c r="Z2595" s="23"/>
      <c r="AA2595" s="23"/>
      <c r="AB2595" s="23"/>
      <c r="AC2595" s="23"/>
      <c r="AD2595" s="23"/>
      <c r="AE2595" s="23"/>
      <c r="AF2595" s="46"/>
      <c r="AG2595" s="23"/>
      <c r="AH2595" s="23"/>
    </row>
    <row r="2596" spans="1:34" s="156" customFormat="1" x14ac:dyDescent="0.35">
      <c r="A2596" s="23"/>
      <c r="B2596" s="23"/>
      <c r="C2596" s="23"/>
      <c r="D2596" s="23"/>
      <c r="E2596" s="23"/>
      <c r="F2596" s="23"/>
      <c r="G2596" s="23"/>
      <c r="H2596" s="23"/>
      <c r="I2596" s="23"/>
      <c r="J2596" s="24"/>
      <c r="K2596" s="24"/>
      <c r="L2596" s="79"/>
      <c r="M2596" s="91"/>
      <c r="N2596" s="89"/>
      <c r="O2596" s="89"/>
      <c r="P2596" s="24"/>
      <c r="Q2596" s="24"/>
      <c r="R2596" s="23"/>
      <c r="S2596" s="23"/>
      <c r="T2596" s="24"/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46"/>
      <c r="AG2596" s="23"/>
      <c r="AH2596" s="23"/>
    </row>
    <row r="2597" spans="1:34" s="156" customFormat="1" x14ac:dyDescent="0.35">
      <c r="A2597" s="23"/>
      <c r="B2597" s="23"/>
      <c r="C2597" s="23"/>
      <c r="D2597" s="23"/>
      <c r="E2597" s="23"/>
      <c r="F2597" s="23"/>
      <c r="G2597" s="23"/>
      <c r="H2597" s="23"/>
      <c r="I2597" s="23"/>
      <c r="J2597" s="24"/>
      <c r="K2597" s="24"/>
      <c r="L2597" s="79"/>
      <c r="M2597" s="91"/>
      <c r="N2597" s="89"/>
      <c r="O2597" s="89"/>
      <c r="P2597" s="24"/>
      <c r="Q2597" s="24"/>
      <c r="R2597" s="23"/>
      <c r="S2597" s="23"/>
      <c r="T2597" s="24"/>
      <c r="U2597" s="23"/>
      <c r="V2597" s="23"/>
      <c r="W2597" s="23"/>
      <c r="X2597" s="23"/>
      <c r="Y2597" s="23"/>
      <c r="Z2597" s="23"/>
      <c r="AA2597" s="23"/>
      <c r="AB2597" s="23"/>
      <c r="AC2597" s="23"/>
      <c r="AD2597" s="23"/>
      <c r="AE2597" s="23"/>
      <c r="AF2597" s="46"/>
      <c r="AG2597" s="23"/>
      <c r="AH2597" s="23"/>
    </row>
    <row r="2598" spans="1:34" s="156" customFormat="1" x14ac:dyDescent="0.35">
      <c r="A2598" s="23"/>
      <c r="B2598" s="23"/>
      <c r="C2598" s="23"/>
      <c r="D2598" s="23"/>
      <c r="E2598" s="23"/>
      <c r="F2598" s="23"/>
      <c r="G2598" s="23"/>
      <c r="H2598" s="23"/>
      <c r="I2598" s="23"/>
      <c r="J2598" s="24"/>
      <c r="K2598" s="24"/>
      <c r="L2598" s="79"/>
      <c r="M2598" s="91"/>
      <c r="N2598" s="89"/>
      <c r="O2598" s="89"/>
      <c r="P2598" s="24"/>
      <c r="Q2598" s="24"/>
      <c r="R2598" s="23"/>
      <c r="S2598" s="23"/>
      <c r="T2598" s="24"/>
      <c r="U2598" s="23"/>
      <c r="V2598" s="23"/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46"/>
      <c r="AG2598" s="23"/>
      <c r="AH2598" s="23"/>
    </row>
    <row r="2599" spans="1:34" s="156" customFormat="1" x14ac:dyDescent="0.35">
      <c r="A2599" s="23"/>
      <c r="B2599" s="23"/>
      <c r="C2599" s="23"/>
      <c r="D2599" s="23"/>
      <c r="E2599" s="23"/>
      <c r="F2599" s="23"/>
      <c r="G2599" s="23"/>
      <c r="H2599" s="23"/>
      <c r="I2599" s="23"/>
      <c r="J2599" s="24"/>
      <c r="K2599" s="24"/>
      <c r="L2599" s="79"/>
      <c r="M2599" s="91"/>
      <c r="N2599" s="89"/>
      <c r="O2599" s="89"/>
      <c r="P2599" s="24"/>
      <c r="Q2599" s="24"/>
      <c r="R2599" s="23"/>
      <c r="S2599" s="23"/>
      <c r="T2599" s="24"/>
      <c r="U2599" s="23"/>
      <c r="V2599" s="23"/>
      <c r="W2599" s="23"/>
      <c r="X2599" s="23"/>
      <c r="Y2599" s="23"/>
      <c r="Z2599" s="23"/>
      <c r="AA2599" s="23"/>
      <c r="AB2599" s="23"/>
      <c r="AC2599" s="23"/>
      <c r="AD2599" s="23"/>
      <c r="AE2599" s="23"/>
      <c r="AF2599" s="46"/>
      <c r="AG2599" s="23"/>
      <c r="AH2599" s="23"/>
    </row>
    <row r="2600" spans="1:34" s="156" customFormat="1" x14ac:dyDescent="0.35">
      <c r="A2600" s="23"/>
      <c r="B2600" s="23"/>
      <c r="C2600" s="23"/>
      <c r="D2600" s="23"/>
      <c r="E2600" s="23"/>
      <c r="F2600" s="23"/>
      <c r="G2600" s="23"/>
      <c r="H2600" s="23"/>
      <c r="I2600" s="23"/>
      <c r="J2600" s="24"/>
      <c r="K2600" s="24"/>
      <c r="L2600" s="79"/>
      <c r="M2600" s="91"/>
      <c r="N2600" s="89"/>
      <c r="O2600" s="89"/>
      <c r="P2600" s="24"/>
      <c r="Q2600" s="24"/>
      <c r="R2600" s="23"/>
      <c r="S2600" s="23"/>
      <c r="T2600" s="24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46"/>
      <c r="AG2600" s="23"/>
      <c r="AH2600" s="23"/>
    </row>
    <row r="2601" spans="1:34" s="156" customFormat="1" x14ac:dyDescent="0.35">
      <c r="A2601" s="23"/>
      <c r="B2601" s="23"/>
      <c r="C2601" s="23"/>
      <c r="D2601" s="23"/>
      <c r="E2601" s="23"/>
      <c r="F2601" s="23"/>
      <c r="G2601" s="23"/>
      <c r="H2601" s="23"/>
      <c r="I2601" s="23"/>
      <c r="J2601" s="24"/>
      <c r="K2601" s="24"/>
      <c r="L2601" s="79"/>
      <c r="M2601" s="91"/>
      <c r="N2601" s="89"/>
      <c r="O2601" s="89"/>
      <c r="P2601" s="24"/>
      <c r="Q2601" s="24"/>
      <c r="R2601" s="23"/>
      <c r="S2601" s="23"/>
      <c r="T2601" s="24"/>
      <c r="U2601" s="23"/>
      <c r="V2601" s="23"/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46"/>
      <c r="AG2601" s="23"/>
      <c r="AH2601" s="23"/>
    </row>
    <row r="2602" spans="1:34" s="156" customFormat="1" x14ac:dyDescent="0.35">
      <c r="A2602" s="23"/>
      <c r="B2602" s="23"/>
      <c r="C2602" s="23"/>
      <c r="D2602" s="23"/>
      <c r="E2602" s="23"/>
      <c r="F2602" s="23"/>
      <c r="G2602" s="23"/>
      <c r="H2602" s="23"/>
      <c r="I2602" s="23"/>
      <c r="J2602" s="24"/>
      <c r="K2602" s="24"/>
      <c r="L2602" s="79"/>
      <c r="M2602" s="91"/>
      <c r="N2602" s="89"/>
      <c r="O2602" s="89"/>
      <c r="P2602" s="24"/>
      <c r="Q2602" s="24"/>
      <c r="R2602" s="23"/>
      <c r="S2602" s="23"/>
      <c r="T2602" s="24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46"/>
      <c r="AG2602" s="23"/>
      <c r="AH2602" s="23"/>
    </row>
    <row r="2603" spans="1:34" s="156" customFormat="1" x14ac:dyDescent="0.35">
      <c r="A2603" s="23"/>
      <c r="B2603" s="23"/>
      <c r="C2603" s="23"/>
      <c r="D2603" s="23"/>
      <c r="E2603" s="23"/>
      <c r="F2603" s="23"/>
      <c r="G2603" s="23"/>
      <c r="H2603" s="23"/>
      <c r="I2603" s="23"/>
      <c r="J2603" s="24"/>
      <c r="K2603" s="24"/>
      <c r="L2603" s="79"/>
      <c r="M2603" s="91"/>
      <c r="N2603" s="89"/>
      <c r="O2603" s="89"/>
      <c r="P2603" s="24"/>
      <c r="Q2603" s="24"/>
      <c r="R2603" s="23"/>
      <c r="S2603" s="23"/>
      <c r="T2603" s="24"/>
      <c r="U2603" s="23"/>
      <c r="V2603" s="23"/>
      <c r="W2603" s="23"/>
      <c r="X2603" s="23"/>
      <c r="Y2603" s="23"/>
      <c r="Z2603" s="23"/>
      <c r="AA2603" s="23"/>
      <c r="AB2603" s="23"/>
      <c r="AC2603" s="23"/>
      <c r="AD2603" s="23"/>
      <c r="AE2603" s="23"/>
      <c r="AF2603" s="46"/>
      <c r="AG2603" s="23"/>
      <c r="AH2603" s="23"/>
    </row>
    <row r="2604" spans="1:34" s="156" customFormat="1" x14ac:dyDescent="0.35">
      <c r="A2604" s="23"/>
      <c r="B2604" s="23"/>
      <c r="C2604" s="23"/>
      <c r="D2604" s="23"/>
      <c r="E2604" s="23"/>
      <c r="F2604" s="23"/>
      <c r="G2604" s="23"/>
      <c r="H2604" s="23"/>
      <c r="I2604" s="23"/>
      <c r="J2604" s="24"/>
      <c r="K2604" s="24"/>
      <c r="L2604" s="79"/>
      <c r="M2604" s="91"/>
      <c r="N2604" s="89"/>
      <c r="O2604" s="89"/>
      <c r="P2604" s="24"/>
      <c r="Q2604" s="24"/>
      <c r="R2604" s="23"/>
      <c r="S2604" s="23"/>
      <c r="T2604" s="24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46"/>
      <c r="AG2604" s="23"/>
      <c r="AH2604" s="23"/>
    </row>
    <row r="2605" spans="1:34" s="156" customFormat="1" x14ac:dyDescent="0.35">
      <c r="A2605" s="23"/>
      <c r="B2605" s="23"/>
      <c r="C2605" s="23"/>
      <c r="D2605" s="23"/>
      <c r="E2605" s="23"/>
      <c r="F2605" s="23"/>
      <c r="G2605" s="23"/>
      <c r="H2605" s="23"/>
      <c r="I2605" s="23"/>
      <c r="J2605" s="24"/>
      <c r="K2605" s="24"/>
      <c r="L2605" s="79"/>
      <c r="M2605" s="91"/>
      <c r="N2605" s="89"/>
      <c r="O2605" s="89"/>
      <c r="P2605" s="24"/>
      <c r="Q2605" s="24"/>
      <c r="R2605" s="23"/>
      <c r="S2605" s="23"/>
      <c r="T2605" s="24"/>
      <c r="U2605" s="23"/>
      <c r="V2605" s="23"/>
      <c r="W2605" s="23"/>
      <c r="X2605" s="23"/>
      <c r="Y2605" s="23"/>
      <c r="Z2605" s="23"/>
      <c r="AA2605" s="23"/>
      <c r="AB2605" s="23"/>
      <c r="AC2605" s="23"/>
      <c r="AD2605" s="23"/>
      <c r="AE2605" s="23"/>
      <c r="AF2605" s="46"/>
      <c r="AG2605" s="23"/>
      <c r="AH2605" s="23"/>
    </row>
    <row r="2606" spans="1:34" s="156" customFormat="1" x14ac:dyDescent="0.35">
      <c r="A2606" s="23"/>
      <c r="B2606" s="23"/>
      <c r="C2606" s="23"/>
      <c r="D2606" s="23"/>
      <c r="E2606" s="23"/>
      <c r="F2606" s="23"/>
      <c r="G2606" s="23"/>
      <c r="H2606" s="23"/>
      <c r="I2606" s="23"/>
      <c r="J2606" s="24"/>
      <c r="K2606" s="24"/>
      <c r="L2606" s="79"/>
      <c r="M2606" s="91"/>
      <c r="N2606" s="89"/>
      <c r="O2606" s="89"/>
      <c r="P2606" s="24"/>
      <c r="Q2606" s="24"/>
      <c r="R2606" s="23"/>
      <c r="S2606" s="23"/>
      <c r="T2606" s="24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46"/>
      <c r="AG2606" s="23"/>
      <c r="AH2606" s="23"/>
    </row>
    <row r="2607" spans="1:34" s="156" customFormat="1" x14ac:dyDescent="0.35">
      <c r="A2607" s="23"/>
      <c r="B2607" s="23"/>
      <c r="C2607" s="23"/>
      <c r="D2607" s="23"/>
      <c r="E2607" s="23"/>
      <c r="F2607" s="23"/>
      <c r="G2607" s="23"/>
      <c r="H2607" s="23"/>
      <c r="I2607" s="23"/>
      <c r="J2607" s="24"/>
      <c r="K2607" s="24"/>
      <c r="L2607" s="79"/>
      <c r="M2607" s="91"/>
      <c r="N2607" s="89"/>
      <c r="O2607" s="89"/>
      <c r="P2607" s="24"/>
      <c r="Q2607" s="24"/>
      <c r="R2607" s="23"/>
      <c r="S2607" s="23"/>
      <c r="T2607" s="24"/>
      <c r="U2607" s="23"/>
      <c r="V2607" s="23"/>
      <c r="W2607" s="23"/>
      <c r="X2607" s="23"/>
      <c r="Y2607" s="23"/>
      <c r="Z2607" s="23"/>
      <c r="AA2607" s="23"/>
      <c r="AB2607" s="23"/>
      <c r="AC2607" s="23"/>
      <c r="AD2607" s="23"/>
      <c r="AE2607" s="23"/>
      <c r="AF2607" s="46"/>
      <c r="AG2607" s="23"/>
      <c r="AH2607" s="23"/>
    </row>
    <row r="2608" spans="1:34" s="156" customFormat="1" x14ac:dyDescent="0.35">
      <c r="A2608" s="23"/>
      <c r="B2608" s="23"/>
      <c r="C2608" s="23"/>
      <c r="D2608" s="23"/>
      <c r="E2608" s="23"/>
      <c r="F2608" s="23"/>
      <c r="G2608" s="23"/>
      <c r="H2608" s="23"/>
      <c r="I2608" s="23"/>
      <c r="J2608" s="24"/>
      <c r="K2608" s="24"/>
      <c r="L2608" s="79"/>
      <c r="M2608" s="91"/>
      <c r="N2608" s="89"/>
      <c r="O2608" s="89"/>
      <c r="P2608" s="24"/>
      <c r="Q2608" s="24"/>
      <c r="R2608" s="23"/>
      <c r="S2608" s="23"/>
      <c r="T2608" s="24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46"/>
      <c r="AG2608" s="23"/>
      <c r="AH2608" s="23"/>
    </row>
    <row r="2609" spans="1:34" s="156" customFormat="1" x14ac:dyDescent="0.35">
      <c r="A2609" s="23"/>
      <c r="B2609" s="23"/>
      <c r="C2609" s="23"/>
      <c r="D2609" s="23"/>
      <c r="E2609" s="23"/>
      <c r="F2609" s="23"/>
      <c r="G2609" s="23"/>
      <c r="H2609" s="23"/>
      <c r="I2609" s="23"/>
      <c r="J2609" s="24"/>
      <c r="K2609" s="24"/>
      <c r="L2609" s="79"/>
      <c r="M2609" s="91"/>
      <c r="N2609" s="89"/>
      <c r="O2609" s="89"/>
      <c r="P2609" s="24"/>
      <c r="Q2609" s="24"/>
      <c r="R2609" s="23"/>
      <c r="S2609" s="23"/>
      <c r="T2609" s="24"/>
      <c r="U2609" s="23"/>
      <c r="V2609" s="23"/>
      <c r="W2609" s="23"/>
      <c r="X2609" s="23"/>
      <c r="Y2609" s="23"/>
      <c r="Z2609" s="23"/>
      <c r="AA2609" s="23"/>
      <c r="AB2609" s="23"/>
      <c r="AC2609" s="23"/>
      <c r="AD2609" s="23"/>
      <c r="AE2609" s="23"/>
      <c r="AF2609" s="46"/>
      <c r="AG2609" s="23"/>
      <c r="AH2609" s="23"/>
    </row>
    <row r="2610" spans="1:34" s="156" customFormat="1" x14ac:dyDescent="0.35">
      <c r="A2610" s="23"/>
      <c r="B2610" s="23"/>
      <c r="C2610" s="23"/>
      <c r="D2610" s="23"/>
      <c r="E2610" s="23"/>
      <c r="F2610" s="23"/>
      <c r="G2610" s="23"/>
      <c r="H2610" s="23"/>
      <c r="I2610" s="23"/>
      <c r="J2610" s="24"/>
      <c r="K2610" s="24"/>
      <c r="L2610" s="79"/>
      <c r="M2610" s="91"/>
      <c r="N2610" s="89"/>
      <c r="O2610" s="89"/>
      <c r="P2610" s="24"/>
      <c r="Q2610" s="24"/>
      <c r="R2610" s="23"/>
      <c r="S2610" s="23"/>
      <c r="T2610" s="24"/>
      <c r="U2610" s="23"/>
      <c r="V2610" s="23"/>
      <c r="W2610" s="23"/>
      <c r="X2610" s="23"/>
      <c r="Y2610" s="23"/>
      <c r="Z2610" s="23"/>
      <c r="AA2610" s="23"/>
      <c r="AB2610" s="23"/>
      <c r="AC2610" s="23"/>
      <c r="AD2610" s="23"/>
      <c r="AE2610" s="23"/>
      <c r="AF2610" s="46"/>
      <c r="AG2610" s="23"/>
      <c r="AH2610" s="23"/>
    </row>
    <row r="2611" spans="1:34" s="156" customFormat="1" x14ac:dyDescent="0.35">
      <c r="A2611" s="23"/>
      <c r="B2611" s="23"/>
      <c r="C2611" s="23"/>
      <c r="D2611" s="23"/>
      <c r="E2611" s="23"/>
      <c r="F2611" s="23"/>
      <c r="G2611" s="23"/>
      <c r="H2611" s="23"/>
      <c r="I2611" s="23"/>
      <c r="J2611" s="24"/>
      <c r="K2611" s="24"/>
      <c r="L2611" s="79"/>
      <c r="M2611" s="91"/>
      <c r="N2611" s="89"/>
      <c r="O2611" s="89"/>
      <c r="P2611" s="24"/>
      <c r="Q2611" s="24"/>
      <c r="R2611" s="23"/>
      <c r="S2611" s="23"/>
      <c r="T2611" s="24"/>
      <c r="U2611" s="23"/>
      <c r="V2611" s="23"/>
      <c r="W2611" s="23"/>
      <c r="X2611" s="23"/>
      <c r="Y2611" s="23"/>
      <c r="Z2611" s="23"/>
      <c r="AA2611" s="23"/>
      <c r="AB2611" s="23"/>
      <c r="AC2611" s="23"/>
      <c r="AD2611" s="23"/>
      <c r="AE2611" s="23"/>
      <c r="AF2611" s="46"/>
      <c r="AG2611" s="23"/>
      <c r="AH2611" s="23"/>
    </row>
    <row r="2612" spans="1:34" s="156" customFormat="1" x14ac:dyDescent="0.35">
      <c r="A2612" s="23"/>
      <c r="B2612" s="23"/>
      <c r="C2612" s="23"/>
      <c r="D2612" s="23"/>
      <c r="E2612" s="23"/>
      <c r="F2612" s="23"/>
      <c r="G2612" s="23"/>
      <c r="H2612" s="23"/>
      <c r="I2612" s="23"/>
      <c r="J2612" s="24"/>
      <c r="K2612" s="24"/>
      <c r="L2612" s="79"/>
      <c r="M2612" s="91"/>
      <c r="N2612" s="89"/>
      <c r="O2612" s="89"/>
      <c r="P2612" s="24"/>
      <c r="Q2612" s="24"/>
      <c r="R2612" s="23"/>
      <c r="S2612" s="23"/>
      <c r="T2612" s="24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46"/>
      <c r="AG2612" s="23"/>
      <c r="AH2612" s="23"/>
    </row>
    <row r="2613" spans="1:34" s="156" customFormat="1" x14ac:dyDescent="0.35">
      <c r="A2613" s="23"/>
      <c r="B2613" s="23"/>
      <c r="C2613" s="23"/>
      <c r="D2613" s="23"/>
      <c r="E2613" s="23"/>
      <c r="F2613" s="23"/>
      <c r="G2613" s="23"/>
      <c r="H2613" s="23"/>
      <c r="I2613" s="23"/>
      <c r="J2613" s="24"/>
      <c r="K2613" s="24"/>
      <c r="L2613" s="79"/>
      <c r="M2613" s="91"/>
      <c r="N2613" s="89"/>
      <c r="O2613" s="89"/>
      <c r="P2613" s="24"/>
      <c r="Q2613" s="24"/>
      <c r="R2613" s="23"/>
      <c r="S2613" s="23"/>
      <c r="T2613" s="24"/>
      <c r="U2613" s="23"/>
      <c r="V2613" s="23"/>
      <c r="W2613" s="23"/>
      <c r="X2613" s="23"/>
      <c r="Y2613" s="23"/>
      <c r="Z2613" s="23"/>
      <c r="AA2613" s="23"/>
      <c r="AB2613" s="23"/>
      <c r="AC2613" s="23"/>
      <c r="AD2613" s="23"/>
      <c r="AE2613" s="23"/>
      <c r="AF2613" s="46"/>
      <c r="AG2613" s="23"/>
      <c r="AH2613" s="23"/>
    </row>
    <row r="2614" spans="1:34" s="156" customFormat="1" x14ac:dyDescent="0.35">
      <c r="A2614" s="23"/>
      <c r="B2614" s="23"/>
      <c r="C2614" s="23"/>
      <c r="D2614" s="23"/>
      <c r="E2614" s="23"/>
      <c r="F2614" s="23"/>
      <c r="G2614" s="23"/>
      <c r="H2614" s="23"/>
      <c r="I2614" s="23"/>
      <c r="J2614" s="24"/>
      <c r="K2614" s="24"/>
      <c r="L2614" s="79"/>
      <c r="M2614" s="91"/>
      <c r="N2614" s="89"/>
      <c r="O2614" s="89"/>
      <c r="P2614" s="24"/>
      <c r="Q2614" s="24"/>
      <c r="R2614" s="23"/>
      <c r="S2614" s="23"/>
      <c r="T2614" s="24"/>
      <c r="U2614" s="23"/>
      <c r="V2614" s="23"/>
      <c r="W2614" s="23"/>
      <c r="X2614" s="23"/>
      <c r="Y2614" s="23"/>
      <c r="Z2614" s="23"/>
      <c r="AA2614" s="23"/>
      <c r="AB2614" s="23"/>
      <c r="AC2614" s="23"/>
      <c r="AD2614" s="23"/>
      <c r="AE2614" s="23"/>
      <c r="AF2614" s="46"/>
      <c r="AG2614" s="23"/>
      <c r="AH2614" s="23"/>
    </row>
    <row r="2615" spans="1:34" s="156" customFormat="1" x14ac:dyDescent="0.35">
      <c r="A2615" s="23"/>
      <c r="B2615" s="23"/>
      <c r="C2615" s="23"/>
      <c r="D2615" s="23"/>
      <c r="E2615" s="23"/>
      <c r="F2615" s="23"/>
      <c r="G2615" s="23"/>
      <c r="H2615" s="23"/>
      <c r="I2615" s="23"/>
      <c r="J2615" s="24"/>
      <c r="K2615" s="24"/>
      <c r="L2615" s="79"/>
      <c r="M2615" s="91"/>
      <c r="N2615" s="89"/>
      <c r="O2615" s="89"/>
      <c r="P2615" s="24"/>
      <c r="Q2615" s="24"/>
      <c r="R2615" s="23"/>
      <c r="S2615" s="23"/>
      <c r="T2615" s="24"/>
      <c r="U2615" s="23"/>
      <c r="V2615" s="23"/>
      <c r="W2615" s="23"/>
      <c r="X2615" s="23"/>
      <c r="Y2615" s="23"/>
      <c r="Z2615" s="23"/>
      <c r="AA2615" s="23"/>
      <c r="AB2615" s="23"/>
      <c r="AC2615" s="23"/>
      <c r="AD2615" s="23"/>
      <c r="AE2615" s="23"/>
      <c r="AF2615" s="46"/>
      <c r="AG2615" s="23"/>
      <c r="AH2615" s="23"/>
    </row>
    <row r="2616" spans="1:34" s="156" customFormat="1" x14ac:dyDescent="0.35">
      <c r="A2616" s="23"/>
      <c r="B2616" s="23"/>
      <c r="C2616" s="23"/>
      <c r="D2616" s="23"/>
      <c r="E2616" s="23"/>
      <c r="F2616" s="23"/>
      <c r="G2616" s="23"/>
      <c r="H2616" s="23"/>
      <c r="I2616" s="23"/>
      <c r="J2616" s="24"/>
      <c r="K2616" s="24"/>
      <c r="L2616" s="79"/>
      <c r="M2616" s="91"/>
      <c r="N2616" s="89"/>
      <c r="O2616" s="89"/>
      <c r="P2616" s="24"/>
      <c r="Q2616" s="24"/>
      <c r="R2616" s="23"/>
      <c r="S2616" s="23"/>
      <c r="T2616" s="24"/>
      <c r="U2616" s="23"/>
      <c r="V2616" s="23"/>
      <c r="W2616" s="23"/>
      <c r="X2616" s="23"/>
      <c r="Y2616" s="23"/>
      <c r="Z2616" s="23"/>
      <c r="AA2616" s="23"/>
      <c r="AB2616" s="23"/>
      <c r="AC2616" s="23"/>
      <c r="AD2616" s="23"/>
      <c r="AE2616" s="23"/>
      <c r="AF2616" s="46"/>
      <c r="AG2616" s="23"/>
      <c r="AH2616" s="23"/>
    </row>
    <row r="2617" spans="1:34" s="156" customFormat="1" x14ac:dyDescent="0.35">
      <c r="A2617" s="23"/>
      <c r="B2617" s="23"/>
      <c r="C2617" s="23"/>
      <c r="D2617" s="23"/>
      <c r="E2617" s="23"/>
      <c r="F2617" s="23"/>
      <c r="G2617" s="23"/>
      <c r="H2617" s="23"/>
      <c r="I2617" s="23"/>
      <c r="J2617" s="24"/>
      <c r="K2617" s="24"/>
      <c r="L2617" s="79"/>
      <c r="M2617" s="91"/>
      <c r="N2617" s="89"/>
      <c r="O2617" s="89"/>
      <c r="P2617" s="24"/>
      <c r="Q2617" s="24"/>
      <c r="R2617" s="23"/>
      <c r="S2617" s="23"/>
      <c r="T2617" s="24"/>
      <c r="U2617" s="23"/>
      <c r="V2617" s="23"/>
      <c r="W2617" s="23"/>
      <c r="X2617" s="23"/>
      <c r="Y2617" s="23"/>
      <c r="Z2617" s="23"/>
      <c r="AA2617" s="23"/>
      <c r="AB2617" s="23"/>
      <c r="AC2617" s="23"/>
      <c r="AD2617" s="23"/>
      <c r="AE2617" s="23"/>
      <c r="AF2617" s="46"/>
      <c r="AG2617" s="23"/>
      <c r="AH2617" s="23"/>
    </row>
    <row r="2618" spans="1:34" s="156" customFormat="1" x14ac:dyDescent="0.35">
      <c r="A2618" s="23"/>
      <c r="B2618" s="23"/>
      <c r="C2618" s="23"/>
      <c r="D2618" s="23"/>
      <c r="E2618" s="23"/>
      <c r="F2618" s="23"/>
      <c r="G2618" s="23"/>
      <c r="H2618" s="23"/>
      <c r="I2618" s="23"/>
      <c r="J2618" s="24"/>
      <c r="K2618" s="24"/>
      <c r="L2618" s="79"/>
      <c r="M2618" s="91"/>
      <c r="N2618" s="89"/>
      <c r="O2618" s="89"/>
      <c r="P2618" s="24"/>
      <c r="Q2618" s="24"/>
      <c r="R2618" s="23"/>
      <c r="S2618" s="23"/>
      <c r="T2618" s="24"/>
      <c r="U2618" s="23"/>
      <c r="V2618" s="23"/>
      <c r="W2618" s="23"/>
      <c r="X2618" s="23"/>
      <c r="Y2618" s="23"/>
      <c r="Z2618" s="23"/>
      <c r="AA2618" s="23"/>
      <c r="AB2618" s="23"/>
      <c r="AC2618" s="23"/>
      <c r="AD2618" s="23"/>
      <c r="AE2618" s="23"/>
      <c r="AF2618" s="46"/>
      <c r="AG2618" s="23"/>
      <c r="AH2618" s="23"/>
    </row>
    <row r="2619" spans="1:34" s="156" customFormat="1" x14ac:dyDescent="0.35">
      <c r="A2619" s="23"/>
      <c r="B2619" s="23"/>
      <c r="C2619" s="23"/>
      <c r="D2619" s="23"/>
      <c r="E2619" s="23"/>
      <c r="F2619" s="23"/>
      <c r="G2619" s="23"/>
      <c r="H2619" s="23"/>
      <c r="I2619" s="23"/>
      <c r="J2619" s="24"/>
      <c r="K2619" s="24"/>
      <c r="L2619" s="79"/>
      <c r="M2619" s="91"/>
      <c r="N2619" s="89"/>
      <c r="O2619" s="89"/>
      <c r="P2619" s="24"/>
      <c r="Q2619" s="24"/>
      <c r="R2619" s="23"/>
      <c r="S2619" s="23"/>
      <c r="T2619" s="24"/>
      <c r="U2619" s="23"/>
      <c r="V2619" s="23"/>
      <c r="W2619" s="23"/>
      <c r="X2619" s="23"/>
      <c r="Y2619" s="23"/>
      <c r="Z2619" s="23"/>
      <c r="AA2619" s="23"/>
      <c r="AB2619" s="23"/>
      <c r="AC2619" s="23"/>
      <c r="AD2619" s="23"/>
      <c r="AE2619" s="23"/>
      <c r="AF2619" s="46"/>
      <c r="AG2619" s="23"/>
      <c r="AH2619" s="23"/>
    </row>
    <row r="2620" spans="1:34" s="156" customFormat="1" x14ac:dyDescent="0.35">
      <c r="A2620" s="23"/>
      <c r="B2620" s="23"/>
      <c r="C2620" s="23"/>
      <c r="D2620" s="23"/>
      <c r="E2620" s="23"/>
      <c r="F2620" s="23"/>
      <c r="G2620" s="23"/>
      <c r="H2620" s="23"/>
      <c r="I2620" s="23"/>
      <c r="J2620" s="24"/>
      <c r="K2620" s="24"/>
      <c r="L2620" s="79"/>
      <c r="M2620" s="91"/>
      <c r="N2620" s="89"/>
      <c r="O2620" s="89"/>
      <c r="P2620" s="24"/>
      <c r="Q2620" s="24"/>
      <c r="R2620" s="23"/>
      <c r="S2620" s="23"/>
      <c r="T2620" s="24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46"/>
      <c r="AG2620" s="23"/>
      <c r="AH2620" s="23"/>
    </row>
    <row r="2621" spans="1:34" s="156" customFormat="1" x14ac:dyDescent="0.35">
      <c r="A2621" s="23"/>
      <c r="B2621" s="23"/>
      <c r="C2621" s="23"/>
      <c r="D2621" s="23"/>
      <c r="E2621" s="23"/>
      <c r="F2621" s="23"/>
      <c r="G2621" s="23"/>
      <c r="H2621" s="23"/>
      <c r="I2621" s="23"/>
      <c r="J2621" s="24"/>
      <c r="K2621" s="24"/>
      <c r="L2621" s="79"/>
      <c r="M2621" s="91"/>
      <c r="N2621" s="89"/>
      <c r="O2621" s="89"/>
      <c r="P2621" s="24"/>
      <c r="Q2621" s="24"/>
      <c r="R2621" s="23"/>
      <c r="S2621" s="23"/>
      <c r="T2621" s="24"/>
      <c r="U2621" s="23"/>
      <c r="V2621" s="23"/>
      <c r="W2621" s="23"/>
      <c r="X2621" s="23"/>
      <c r="Y2621" s="23"/>
      <c r="Z2621" s="23"/>
      <c r="AA2621" s="23"/>
      <c r="AB2621" s="23"/>
      <c r="AC2621" s="23"/>
      <c r="AD2621" s="23"/>
      <c r="AE2621" s="23"/>
      <c r="AF2621" s="46"/>
      <c r="AG2621" s="23"/>
      <c r="AH2621" s="23"/>
    </row>
    <row r="2622" spans="1:34" s="156" customFormat="1" x14ac:dyDescent="0.35">
      <c r="A2622" s="23"/>
      <c r="B2622" s="23"/>
      <c r="C2622" s="23"/>
      <c r="D2622" s="23"/>
      <c r="E2622" s="23"/>
      <c r="F2622" s="23"/>
      <c r="G2622" s="23"/>
      <c r="H2622" s="23"/>
      <c r="I2622" s="23"/>
      <c r="J2622" s="24"/>
      <c r="K2622" s="24"/>
      <c r="L2622" s="79"/>
      <c r="M2622" s="91"/>
      <c r="N2622" s="89"/>
      <c r="O2622" s="89"/>
      <c r="P2622" s="24"/>
      <c r="Q2622" s="24"/>
      <c r="R2622" s="23"/>
      <c r="S2622" s="23"/>
      <c r="T2622" s="24"/>
      <c r="U2622" s="23"/>
      <c r="V2622" s="23"/>
      <c r="W2622" s="23"/>
      <c r="X2622" s="23"/>
      <c r="Y2622" s="23"/>
      <c r="Z2622" s="23"/>
      <c r="AA2622" s="23"/>
      <c r="AB2622" s="23"/>
      <c r="AC2622" s="23"/>
      <c r="AD2622" s="23"/>
      <c r="AE2622" s="23"/>
      <c r="AF2622" s="46"/>
      <c r="AG2622" s="23"/>
      <c r="AH2622" s="23"/>
    </row>
    <row r="2623" spans="1:34" s="156" customFormat="1" x14ac:dyDescent="0.35">
      <c r="A2623" s="23"/>
      <c r="B2623" s="23"/>
      <c r="C2623" s="23"/>
      <c r="D2623" s="23"/>
      <c r="E2623" s="23"/>
      <c r="F2623" s="23"/>
      <c r="G2623" s="23"/>
      <c r="H2623" s="23"/>
      <c r="I2623" s="23"/>
      <c r="J2623" s="24"/>
      <c r="K2623" s="24"/>
      <c r="L2623" s="79"/>
      <c r="M2623" s="91"/>
      <c r="N2623" s="89"/>
      <c r="O2623" s="89"/>
      <c r="P2623" s="24"/>
      <c r="Q2623" s="24"/>
      <c r="R2623" s="23"/>
      <c r="S2623" s="23"/>
      <c r="T2623" s="24"/>
      <c r="U2623" s="23"/>
      <c r="V2623" s="23"/>
      <c r="W2623" s="23"/>
      <c r="X2623" s="23"/>
      <c r="Y2623" s="23"/>
      <c r="Z2623" s="23"/>
      <c r="AA2623" s="23"/>
      <c r="AB2623" s="23"/>
      <c r="AC2623" s="23"/>
      <c r="AD2623" s="23"/>
      <c r="AE2623" s="23"/>
      <c r="AF2623" s="46"/>
      <c r="AG2623" s="23"/>
      <c r="AH2623" s="23"/>
    </row>
    <row r="2624" spans="1:34" s="156" customFormat="1" x14ac:dyDescent="0.35">
      <c r="A2624" s="23"/>
      <c r="B2624" s="23"/>
      <c r="C2624" s="23"/>
      <c r="D2624" s="23"/>
      <c r="E2624" s="23"/>
      <c r="F2624" s="23"/>
      <c r="G2624" s="23"/>
      <c r="H2624" s="23"/>
      <c r="I2624" s="23"/>
      <c r="J2624" s="24"/>
      <c r="K2624" s="24"/>
      <c r="L2624" s="79"/>
      <c r="M2624" s="91"/>
      <c r="N2624" s="89"/>
      <c r="O2624" s="89"/>
      <c r="P2624" s="24"/>
      <c r="Q2624" s="24"/>
      <c r="R2624" s="23"/>
      <c r="S2624" s="23"/>
      <c r="T2624" s="24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46"/>
      <c r="AG2624" s="23"/>
      <c r="AH2624" s="23"/>
    </row>
    <row r="2625" spans="1:34" s="156" customFormat="1" x14ac:dyDescent="0.35">
      <c r="A2625" s="23"/>
      <c r="B2625" s="23"/>
      <c r="C2625" s="23"/>
      <c r="D2625" s="23"/>
      <c r="E2625" s="23"/>
      <c r="F2625" s="23"/>
      <c r="G2625" s="23"/>
      <c r="H2625" s="23"/>
      <c r="I2625" s="23"/>
      <c r="J2625" s="24"/>
      <c r="K2625" s="24"/>
      <c r="L2625" s="79"/>
      <c r="M2625" s="91"/>
      <c r="N2625" s="89"/>
      <c r="O2625" s="89"/>
      <c r="P2625" s="24"/>
      <c r="Q2625" s="24"/>
      <c r="R2625" s="23"/>
      <c r="S2625" s="23"/>
      <c r="T2625" s="24"/>
      <c r="U2625" s="23"/>
      <c r="V2625" s="23"/>
      <c r="W2625" s="23"/>
      <c r="X2625" s="23"/>
      <c r="Y2625" s="23"/>
      <c r="Z2625" s="23"/>
      <c r="AA2625" s="23"/>
      <c r="AB2625" s="23"/>
      <c r="AC2625" s="23"/>
      <c r="AD2625" s="23"/>
      <c r="AE2625" s="23"/>
      <c r="AF2625" s="46"/>
      <c r="AG2625" s="23"/>
      <c r="AH2625" s="23"/>
    </row>
    <row r="2626" spans="1:34" s="156" customFormat="1" x14ac:dyDescent="0.35">
      <c r="A2626" s="23"/>
      <c r="B2626" s="23"/>
      <c r="C2626" s="23"/>
      <c r="D2626" s="23"/>
      <c r="E2626" s="23"/>
      <c r="F2626" s="23"/>
      <c r="G2626" s="23"/>
      <c r="H2626" s="23"/>
      <c r="I2626" s="23"/>
      <c r="J2626" s="24"/>
      <c r="K2626" s="24"/>
      <c r="L2626" s="79"/>
      <c r="M2626" s="91"/>
      <c r="N2626" s="89"/>
      <c r="O2626" s="89"/>
      <c r="P2626" s="24"/>
      <c r="Q2626" s="24"/>
      <c r="R2626" s="23"/>
      <c r="S2626" s="23"/>
      <c r="T2626" s="24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46"/>
      <c r="AG2626" s="23"/>
      <c r="AH2626" s="23"/>
    </row>
    <row r="2627" spans="1:34" s="156" customFormat="1" x14ac:dyDescent="0.35">
      <c r="A2627" s="23"/>
      <c r="B2627" s="23"/>
      <c r="C2627" s="23"/>
      <c r="D2627" s="23"/>
      <c r="E2627" s="23"/>
      <c r="F2627" s="23"/>
      <c r="G2627" s="23"/>
      <c r="H2627" s="23"/>
      <c r="I2627" s="23"/>
      <c r="J2627" s="24"/>
      <c r="K2627" s="24"/>
      <c r="L2627" s="79"/>
      <c r="M2627" s="91"/>
      <c r="N2627" s="89"/>
      <c r="O2627" s="89"/>
      <c r="P2627" s="24"/>
      <c r="Q2627" s="24"/>
      <c r="R2627" s="23"/>
      <c r="S2627" s="23"/>
      <c r="T2627" s="24"/>
      <c r="U2627" s="23"/>
      <c r="V2627" s="23"/>
      <c r="W2627" s="23"/>
      <c r="X2627" s="23"/>
      <c r="Y2627" s="23"/>
      <c r="Z2627" s="23"/>
      <c r="AA2627" s="23"/>
      <c r="AB2627" s="23"/>
      <c r="AC2627" s="23"/>
      <c r="AD2627" s="23"/>
      <c r="AE2627" s="23"/>
      <c r="AF2627" s="46"/>
      <c r="AG2627" s="23"/>
      <c r="AH2627" s="23"/>
    </row>
    <row r="2628" spans="1:34" s="156" customFormat="1" x14ac:dyDescent="0.35">
      <c r="A2628" s="23"/>
      <c r="B2628" s="23"/>
      <c r="C2628" s="23"/>
      <c r="D2628" s="23"/>
      <c r="E2628" s="23"/>
      <c r="F2628" s="23"/>
      <c r="G2628" s="23"/>
      <c r="H2628" s="23"/>
      <c r="I2628" s="23"/>
      <c r="J2628" s="24"/>
      <c r="K2628" s="24"/>
      <c r="L2628" s="79"/>
      <c r="M2628" s="91"/>
      <c r="N2628" s="89"/>
      <c r="O2628" s="89"/>
      <c r="P2628" s="24"/>
      <c r="Q2628" s="24"/>
      <c r="R2628" s="23"/>
      <c r="S2628" s="23"/>
      <c r="T2628" s="24"/>
      <c r="U2628" s="23"/>
      <c r="V2628" s="23"/>
      <c r="W2628" s="23"/>
      <c r="X2628" s="23"/>
      <c r="Y2628" s="23"/>
      <c r="Z2628" s="23"/>
      <c r="AA2628" s="23"/>
      <c r="AB2628" s="23"/>
      <c r="AC2628" s="23"/>
      <c r="AD2628" s="23"/>
      <c r="AE2628" s="23"/>
      <c r="AF2628" s="46"/>
      <c r="AG2628" s="23"/>
      <c r="AH2628" s="23"/>
    </row>
    <row r="2629" spans="1:34" s="156" customFormat="1" x14ac:dyDescent="0.35">
      <c r="A2629" s="23"/>
      <c r="B2629" s="23"/>
      <c r="C2629" s="23"/>
      <c r="D2629" s="23"/>
      <c r="E2629" s="23"/>
      <c r="F2629" s="23"/>
      <c r="G2629" s="23"/>
      <c r="H2629" s="23"/>
      <c r="I2629" s="23"/>
      <c r="J2629" s="24"/>
      <c r="K2629" s="24"/>
      <c r="L2629" s="79"/>
      <c r="M2629" s="91"/>
      <c r="N2629" s="89"/>
      <c r="O2629" s="89"/>
      <c r="P2629" s="24"/>
      <c r="Q2629" s="24"/>
      <c r="R2629" s="23"/>
      <c r="S2629" s="23"/>
      <c r="T2629" s="24"/>
      <c r="U2629" s="23"/>
      <c r="V2629" s="23"/>
      <c r="W2629" s="23"/>
      <c r="X2629" s="23"/>
      <c r="Y2629" s="23"/>
      <c r="Z2629" s="23"/>
      <c r="AA2629" s="23"/>
      <c r="AB2629" s="23"/>
      <c r="AC2629" s="23"/>
      <c r="AD2629" s="23"/>
      <c r="AE2629" s="23"/>
      <c r="AF2629" s="46"/>
      <c r="AG2629" s="23"/>
      <c r="AH2629" s="23"/>
    </row>
    <row r="2630" spans="1:34" s="156" customFormat="1" x14ac:dyDescent="0.35">
      <c r="A2630" s="23"/>
      <c r="B2630" s="23"/>
      <c r="C2630" s="23"/>
      <c r="D2630" s="23"/>
      <c r="E2630" s="23"/>
      <c r="F2630" s="23"/>
      <c r="G2630" s="23"/>
      <c r="H2630" s="23"/>
      <c r="I2630" s="23"/>
      <c r="J2630" s="24"/>
      <c r="K2630" s="24"/>
      <c r="L2630" s="79"/>
      <c r="M2630" s="91"/>
      <c r="N2630" s="89"/>
      <c r="O2630" s="89"/>
      <c r="P2630" s="24"/>
      <c r="Q2630" s="24"/>
      <c r="R2630" s="23"/>
      <c r="S2630" s="23"/>
      <c r="T2630" s="24"/>
      <c r="U2630" s="23"/>
      <c r="V2630" s="23"/>
      <c r="W2630" s="23"/>
      <c r="X2630" s="23"/>
      <c r="Y2630" s="23"/>
      <c r="Z2630" s="23"/>
      <c r="AA2630" s="23"/>
      <c r="AB2630" s="23"/>
      <c r="AC2630" s="23"/>
      <c r="AD2630" s="23"/>
      <c r="AE2630" s="23"/>
      <c r="AF2630" s="46"/>
      <c r="AG2630" s="23"/>
      <c r="AH2630" s="23"/>
    </row>
    <row r="2631" spans="1:34" s="156" customFormat="1" x14ac:dyDescent="0.35">
      <c r="A2631" s="23"/>
      <c r="B2631" s="23"/>
      <c r="C2631" s="23"/>
      <c r="D2631" s="23"/>
      <c r="E2631" s="23"/>
      <c r="F2631" s="23"/>
      <c r="G2631" s="23"/>
      <c r="H2631" s="23"/>
      <c r="I2631" s="23"/>
      <c r="J2631" s="24"/>
      <c r="K2631" s="24"/>
      <c r="L2631" s="79"/>
      <c r="M2631" s="91"/>
      <c r="N2631" s="89"/>
      <c r="O2631" s="89"/>
      <c r="P2631" s="24"/>
      <c r="Q2631" s="24"/>
      <c r="R2631" s="23"/>
      <c r="S2631" s="23"/>
      <c r="T2631" s="24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46"/>
      <c r="AG2631" s="23"/>
      <c r="AH2631" s="23"/>
    </row>
    <row r="2632" spans="1:34" s="156" customFormat="1" x14ac:dyDescent="0.35">
      <c r="A2632" s="23"/>
      <c r="B2632" s="23"/>
      <c r="C2632" s="23"/>
      <c r="D2632" s="23"/>
      <c r="E2632" s="23"/>
      <c r="F2632" s="23"/>
      <c r="G2632" s="23"/>
      <c r="H2632" s="23"/>
      <c r="I2632" s="23"/>
      <c r="J2632" s="24"/>
      <c r="K2632" s="24"/>
      <c r="L2632" s="79"/>
      <c r="M2632" s="91"/>
      <c r="N2632" s="89"/>
      <c r="O2632" s="89"/>
      <c r="P2632" s="24"/>
      <c r="Q2632" s="24"/>
      <c r="R2632" s="23"/>
      <c r="S2632" s="23"/>
      <c r="T2632" s="24"/>
      <c r="U2632" s="23"/>
      <c r="V2632" s="23"/>
      <c r="W2632" s="23"/>
      <c r="X2632" s="23"/>
      <c r="Y2632" s="23"/>
      <c r="Z2632" s="23"/>
      <c r="AA2632" s="23"/>
      <c r="AB2632" s="23"/>
      <c r="AC2632" s="23"/>
      <c r="AD2632" s="23"/>
      <c r="AE2632" s="23"/>
      <c r="AF2632" s="46"/>
      <c r="AG2632" s="23"/>
      <c r="AH2632" s="23"/>
    </row>
    <row r="2633" spans="1:34" s="156" customFormat="1" x14ac:dyDescent="0.35">
      <c r="A2633" s="23"/>
      <c r="B2633" s="23"/>
      <c r="C2633" s="23"/>
      <c r="D2633" s="23"/>
      <c r="E2633" s="23"/>
      <c r="F2633" s="23"/>
      <c r="G2633" s="23"/>
      <c r="H2633" s="23"/>
      <c r="I2633" s="23"/>
      <c r="J2633" s="24"/>
      <c r="K2633" s="24"/>
      <c r="L2633" s="79"/>
      <c r="M2633" s="91"/>
      <c r="N2633" s="89"/>
      <c r="O2633" s="89"/>
      <c r="P2633" s="24"/>
      <c r="Q2633" s="24"/>
      <c r="R2633" s="23"/>
      <c r="S2633" s="23"/>
      <c r="T2633" s="24"/>
      <c r="U2633" s="23"/>
      <c r="V2633" s="23"/>
      <c r="W2633" s="23"/>
      <c r="X2633" s="23"/>
      <c r="Y2633" s="23"/>
      <c r="Z2633" s="23"/>
      <c r="AA2633" s="23"/>
      <c r="AB2633" s="23"/>
      <c r="AC2633" s="23"/>
      <c r="AD2633" s="23"/>
      <c r="AE2633" s="23"/>
      <c r="AF2633" s="46"/>
      <c r="AG2633" s="23"/>
      <c r="AH2633" s="23"/>
    </row>
    <row r="2634" spans="1:34" s="156" customFormat="1" x14ac:dyDescent="0.35">
      <c r="A2634" s="23"/>
      <c r="B2634" s="23"/>
      <c r="C2634" s="23"/>
      <c r="D2634" s="23"/>
      <c r="E2634" s="23"/>
      <c r="F2634" s="23"/>
      <c r="G2634" s="23"/>
      <c r="H2634" s="23"/>
      <c r="I2634" s="23"/>
      <c r="J2634" s="24"/>
      <c r="K2634" s="24"/>
      <c r="L2634" s="79"/>
      <c r="M2634" s="91"/>
      <c r="N2634" s="89"/>
      <c r="O2634" s="89"/>
      <c r="P2634" s="24"/>
      <c r="Q2634" s="24"/>
      <c r="R2634" s="23"/>
      <c r="S2634" s="23"/>
      <c r="T2634" s="24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46"/>
      <c r="AG2634" s="23"/>
      <c r="AH2634" s="23"/>
    </row>
    <row r="2635" spans="1:34" s="156" customFormat="1" x14ac:dyDescent="0.35">
      <c r="A2635" s="23"/>
      <c r="B2635" s="23"/>
      <c r="C2635" s="23"/>
      <c r="D2635" s="23"/>
      <c r="E2635" s="23"/>
      <c r="F2635" s="23"/>
      <c r="G2635" s="23"/>
      <c r="H2635" s="23"/>
      <c r="I2635" s="23"/>
      <c r="J2635" s="24"/>
      <c r="K2635" s="24"/>
      <c r="L2635" s="79"/>
      <c r="M2635" s="91"/>
      <c r="N2635" s="89"/>
      <c r="O2635" s="89"/>
      <c r="P2635" s="24"/>
      <c r="Q2635" s="24"/>
      <c r="R2635" s="23"/>
      <c r="S2635" s="23"/>
      <c r="T2635" s="24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46"/>
      <c r="AG2635" s="23"/>
      <c r="AH2635" s="23"/>
    </row>
    <row r="2636" spans="1:34" s="156" customFormat="1" x14ac:dyDescent="0.35">
      <c r="A2636" s="23"/>
      <c r="B2636" s="23"/>
      <c r="C2636" s="23"/>
      <c r="D2636" s="23"/>
      <c r="E2636" s="23"/>
      <c r="F2636" s="23"/>
      <c r="G2636" s="23"/>
      <c r="H2636" s="23"/>
      <c r="I2636" s="23"/>
      <c r="J2636" s="24"/>
      <c r="K2636" s="24"/>
      <c r="L2636" s="79"/>
      <c r="M2636" s="91"/>
      <c r="N2636" s="89"/>
      <c r="O2636" s="89"/>
      <c r="P2636" s="24"/>
      <c r="Q2636" s="24"/>
      <c r="R2636" s="23"/>
      <c r="S2636" s="23"/>
      <c r="T2636" s="24"/>
      <c r="U2636" s="23"/>
      <c r="V2636" s="23"/>
      <c r="W2636" s="23"/>
      <c r="X2636" s="23"/>
      <c r="Y2636" s="23"/>
      <c r="Z2636" s="23"/>
      <c r="AA2636" s="23"/>
      <c r="AB2636" s="23"/>
      <c r="AC2636" s="23"/>
      <c r="AD2636" s="23"/>
      <c r="AE2636" s="23"/>
      <c r="AF2636" s="46"/>
      <c r="AG2636" s="23"/>
      <c r="AH2636" s="23"/>
    </row>
    <row r="2637" spans="1:34" s="156" customFormat="1" x14ac:dyDescent="0.35">
      <c r="A2637" s="23"/>
      <c r="B2637" s="23"/>
      <c r="C2637" s="23"/>
      <c r="D2637" s="23"/>
      <c r="E2637" s="23"/>
      <c r="F2637" s="23"/>
      <c r="G2637" s="23"/>
      <c r="H2637" s="23"/>
      <c r="I2637" s="23"/>
      <c r="J2637" s="24"/>
      <c r="K2637" s="24"/>
      <c r="L2637" s="79"/>
      <c r="M2637" s="91"/>
      <c r="N2637" s="89"/>
      <c r="O2637" s="89"/>
      <c r="P2637" s="24"/>
      <c r="Q2637" s="24"/>
      <c r="R2637" s="23"/>
      <c r="S2637" s="23"/>
      <c r="T2637" s="24"/>
      <c r="U2637" s="23"/>
      <c r="V2637" s="23"/>
      <c r="W2637" s="23"/>
      <c r="X2637" s="23"/>
      <c r="Y2637" s="23"/>
      <c r="Z2637" s="23"/>
      <c r="AA2637" s="23"/>
      <c r="AB2637" s="23"/>
      <c r="AC2637" s="23"/>
      <c r="AD2637" s="23"/>
      <c r="AE2637" s="23"/>
      <c r="AF2637" s="46"/>
      <c r="AG2637" s="23"/>
      <c r="AH2637" s="23"/>
    </row>
    <row r="2638" spans="1:34" s="156" customFormat="1" x14ac:dyDescent="0.35">
      <c r="A2638" s="23"/>
      <c r="B2638" s="23"/>
      <c r="C2638" s="23"/>
      <c r="D2638" s="23"/>
      <c r="E2638" s="23"/>
      <c r="F2638" s="23"/>
      <c r="G2638" s="23"/>
      <c r="H2638" s="23"/>
      <c r="I2638" s="23"/>
      <c r="J2638" s="24"/>
      <c r="K2638" s="24"/>
      <c r="L2638" s="79"/>
      <c r="M2638" s="91"/>
      <c r="N2638" s="89"/>
      <c r="O2638" s="89"/>
      <c r="P2638" s="24"/>
      <c r="Q2638" s="24"/>
      <c r="R2638" s="23"/>
      <c r="S2638" s="23"/>
      <c r="T2638" s="24"/>
      <c r="U2638" s="23"/>
      <c r="V2638" s="23"/>
      <c r="W2638" s="23"/>
      <c r="X2638" s="23"/>
      <c r="Y2638" s="23"/>
      <c r="Z2638" s="23"/>
      <c r="AA2638" s="23"/>
      <c r="AB2638" s="23"/>
      <c r="AC2638" s="23"/>
      <c r="AD2638" s="23"/>
      <c r="AE2638" s="23"/>
      <c r="AF2638" s="46"/>
      <c r="AG2638" s="23"/>
      <c r="AH2638" s="23"/>
    </row>
    <row r="2639" spans="1:34" s="156" customFormat="1" x14ac:dyDescent="0.35">
      <c r="A2639" s="23"/>
      <c r="B2639" s="23"/>
      <c r="C2639" s="23"/>
      <c r="D2639" s="23"/>
      <c r="E2639" s="23"/>
      <c r="F2639" s="23"/>
      <c r="G2639" s="23"/>
      <c r="H2639" s="23"/>
      <c r="I2639" s="23"/>
      <c r="J2639" s="24"/>
      <c r="K2639" s="24"/>
      <c r="L2639" s="79"/>
      <c r="M2639" s="91"/>
      <c r="N2639" s="89"/>
      <c r="O2639" s="89"/>
      <c r="P2639" s="24"/>
      <c r="Q2639" s="24"/>
      <c r="R2639" s="23"/>
      <c r="S2639" s="23"/>
      <c r="T2639" s="24"/>
      <c r="U2639" s="23"/>
      <c r="V2639" s="23"/>
      <c r="W2639" s="23"/>
      <c r="X2639" s="23"/>
      <c r="Y2639" s="23"/>
      <c r="Z2639" s="23"/>
      <c r="AA2639" s="23"/>
      <c r="AB2639" s="23"/>
      <c r="AC2639" s="23"/>
      <c r="AD2639" s="23"/>
      <c r="AE2639" s="23"/>
      <c r="AF2639" s="46"/>
      <c r="AG2639" s="23"/>
      <c r="AH2639" s="23"/>
    </row>
    <row r="2640" spans="1:34" s="156" customFormat="1" x14ac:dyDescent="0.35">
      <c r="A2640" s="23"/>
      <c r="B2640" s="23"/>
      <c r="C2640" s="23"/>
      <c r="D2640" s="23"/>
      <c r="E2640" s="23"/>
      <c r="F2640" s="23"/>
      <c r="G2640" s="23"/>
      <c r="H2640" s="23"/>
      <c r="I2640" s="23"/>
      <c r="J2640" s="24"/>
      <c r="K2640" s="24"/>
      <c r="L2640" s="79"/>
      <c r="M2640" s="91"/>
      <c r="N2640" s="89"/>
      <c r="O2640" s="89"/>
      <c r="P2640" s="24"/>
      <c r="Q2640" s="24"/>
      <c r="R2640" s="23"/>
      <c r="S2640" s="23"/>
      <c r="T2640" s="24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46"/>
      <c r="AG2640" s="23"/>
      <c r="AH2640" s="23"/>
    </row>
    <row r="2641" spans="1:34" s="156" customFormat="1" x14ac:dyDescent="0.35">
      <c r="A2641" s="23"/>
      <c r="B2641" s="23"/>
      <c r="C2641" s="23"/>
      <c r="D2641" s="23"/>
      <c r="E2641" s="23"/>
      <c r="F2641" s="23"/>
      <c r="G2641" s="23"/>
      <c r="H2641" s="23"/>
      <c r="I2641" s="23"/>
      <c r="J2641" s="24"/>
      <c r="K2641" s="24"/>
      <c r="L2641" s="79"/>
      <c r="M2641" s="91"/>
      <c r="N2641" s="89"/>
      <c r="O2641" s="89"/>
      <c r="P2641" s="24"/>
      <c r="Q2641" s="24"/>
      <c r="R2641" s="23"/>
      <c r="S2641" s="23"/>
      <c r="T2641" s="24"/>
      <c r="U2641" s="23"/>
      <c r="V2641" s="23"/>
      <c r="W2641" s="23"/>
      <c r="X2641" s="23"/>
      <c r="Y2641" s="23"/>
      <c r="Z2641" s="23"/>
      <c r="AA2641" s="23"/>
      <c r="AB2641" s="23"/>
      <c r="AC2641" s="23"/>
      <c r="AD2641" s="23"/>
      <c r="AE2641" s="23"/>
      <c r="AF2641" s="46"/>
      <c r="AG2641" s="23"/>
      <c r="AH2641" s="23"/>
    </row>
    <row r="2642" spans="1:34" s="156" customFormat="1" x14ac:dyDescent="0.35">
      <c r="A2642" s="23"/>
      <c r="B2642" s="23"/>
      <c r="C2642" s="23"/>
      <c r="D2642" s="23"/>
      <c r="E2642" s="23"/>
      <c r="F2642" s="23"/>
      <c r="G2642" s="23"/>
      <c r="H2642" s="23"/>
      <c r="I2642" s="23"/>
      <c r="J2642" s="24"/>
      <c r="K2642" s="24"/>
      <c r="L2642" s="79"/>
      <c r="M2642" s="91"/>
      <c r="N2642" s="89"/>
      <c r="O2642" s="89"/>
      <c r="P2642" s="24"/>
      <c r="Q2642" s="24"/>
      <c r="R2642" s="23"/>
      <c r="S2642" s="23"/>
      <c r="T2642" s="24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46"/>
      <c r="AG2642" s="23"/>
      <c r="AH2642" s="23"/>
    </row>
    <row r="2643" spans="1:34" s="156" customFormat="1" x14ac:dyDescent="0.35">
      <c r="A2643" s="23"/>
      <c r="B2643" s="23"/>
      <c r="C2643" s="23"/>
      <c r="D2643" s="23"/>
      <c r="E2643" s="23"/>
      <c r="F2643" s="23"/>
      <c r="G2643" s="23"/>
      <c r="H2643" s="23"/>
      <c r="I2643" s="23"/>
      <c r="J2643" s="24"/>
      <c r="K2643" s="24"/>
      <c r="L2643" s="79"/>
      <c r="M2643" s="91"/>
      <c r="N2643" s="89"/>
      <c r="O2643" s="89"/>
      <c r="P2643" s="24"/>
      <c r="Q2643" s="24"/>
      <c r="R2643" s="23"/>
      <c r="S2643" s="23"/>
      <c r="T2643" s="24"/>
      <c r="U2643" s="23"/>
      <c r="V2643" s="23"/>
      <c r="W2643" s="23"/>
      <c r="X2643" s="23"/>
      <c r="Y2643" s="23"/>
      <c r="Z2643" s="23"/>
      <c r="AA2643" s="23"/>
      <c r="AB2643" s="23"/>
      <c r="AC2643" s="23"/>
      <c r="AD2643" s="23"/>
      <c r="AE2643" s="23"/>
      <c r="AF2643" s="46"/>
      <c r="AG2643" s="23"/>
      <c r="AH2643" s="23"/>
    </row>
    <row r="2644" spans="1:34" s="156" customFormat="1" x14ac:dyDescent="0.35">
      <c r="A2644" s="23"/>
      <c r="B2644" s="23"/>
      <c r="C2644" s="23"/>
      <c r="D2644" s="23"/>
      <c r="E2644" s="23"/>
      <c r="F2644" s="23"/>
      <c r="G2644" s="23"/>
      <c r="H2644" s="23"/>
      <c r="I2644" s="23"/>
      <c r="J2644" s="24"/>
      <c r="K2644" s="24"/>
      <c r="L2644" s="79"/>
      <c r="M2644" s="91"/>
      <c r="N2644" s="89"/>
      <c r="O2644" s="89"/>
      <c r="P2644" s="24"/>
      <c r="Q2644" s="24"/>
      <c r="R2644" s="23"/>
      <c r="S2644" s="23"/>
      <c r="T2644" s="24"/>
      <c r="U2644" s="23"/>
      <c r="V2644" s="23"/>
      <c r="W2644" s="23"/>
      <c r="X2644" s="23"/>
      <c r="Y2644" s="23"/>
      <c r="Z2644" s="23"/>
      <c r="AA2644" s="23"/>
      <c r="AB2644" s="23"/>
      <c r="AC2644" s="23"/>
      <c r="AD2644" s="23"/>
      <c r="AE2644" s="23"/>
      <c r="AF2644" s="46"/>
      <c r="AG2644" s="23"/>
      <c r="AH2644" s="23"/>
    </row>
    <row r="2645" spans="1:34" s="156" customFormat="1" x14ac:dyDescent="0.35">
      <c r="A2645" s="23"/>
      <c r="B2645" s="23"/>
      <c r="C2645" s="23"/>
      <c r="D2645" s="23"/>
      <c r="E2645" s="23"/>
      <c r="F2645" s="23"/>
      <c r="G2645" s="23"/>
      <c r="H2645" s="23"/>
      <c r="I2645" s="23"/>
      <c r="J2645" s="24"/>
      <c r="K2645" s="24"/>
      <c r="L2645" s="79"/>
      <c r="M2645" s="91"/>
      <c r="N2645" s="89"/>
      <c r="O2645" s="89"/>
      <c r="P2645" s="24"/>
      <c r="Q2645" s="24"/>
      <c r="R2645" s="23"/>
      <c r="S2645" s="23"/>
      <c r="T2645" s="24"/>
      <c r="U2645" s="23"/>
      <c r="V2645" s="23"/>
      <c r="W2645" s="23"/>
      <c r="X2645" s="23"/>
      <c r="Y2645" s="23"/>
      <c r="Z2645" s="23"/>
      <c r="AA2645" s="23"/>
      <c r="AB2645" s="23"/>
      <c r="AC2645" s="23"/>
      <c r="AD2645" s="23"/>
      <c r="AE2645" s="23"/>
      <c r="AF2645" s="46"/>
      <c r="AG2645" s="23"/>
      <c r="AH2645" s="23"/>
    </row>
    <row r="2646" spans="1:34" s="156" customFormat="1" x14ac:dyDescent="0.35">
      <c r="A2646" s="23"/>
      <c r="B2646" s="23"/>
      <c r="C2646" s="23"/>
      <c r="D2646" s="23"/>
      <c r="E2646" s="23"/>
      <c r="F2646" s="23"/>
      <c r="G2646" s="23"/>
      <c r="H2646" s="23"/>
      <c r="I2646" s="23"/>
      <c r="J2646" s="24"/>
      <c r="K2646" s="24"/>
      <c r="L2646" s="79"/>
      <c r="M2646" s="91"/>
      <c r="N2646" s="89"/>
      <c r="O2646" s="89"/>
      <c r="P2646" s="24"/>
      <c r="Q2646" s="24"/>
      <c r="R2646" s="23"/>
      <c r="S2646" s="23"/>
      <c r="T2646" s="24"/>
      <c r="U2646" s="23"/>
      <c r="V2646" s="23"/>
      <c r="W2646" s="23"/>
      <c r="X2646" s="23"/>
      <c r="Y2646" s="23"/>
      <c r="Z2646" s="23"/>
      <c r="AA2646" s="23"/>
      <c r="AB2646" s="23"/>
      <c r="AC2646" s="23"/>
      <c r="AD2646" s="23"/>
      <c r="AE2646" s="23"/>
      <c r="AF2646" s="46"/>
      <c r="AG2646" s="23"/>
      <c r="AH2646" s="23"/>
    </row>
    <row r="2647" spans="1:34" s="156" customFormat="1" x14ac:dyDescent="0.35">
      <c r="A2647" s="23"/>
      <c r="B2647" s="23"/>
      <c r="C2647" s="23"/>
      <c r="D2647" s="23"/>
      <c r="E2647" s="23"/>
      <c r="F2647" s="23"/>
      <c r="G2647" s="23"/>
      <c r="H2647" s="23"/>
      <c r="I2647" s="23"/>
      <c r="J2647" s="24"/>
      <c r="K2647" s="24"/>
      <c r="L2647" s="79"/>
      <c r="M2647" s="91"/>
      <c r="N2647" s="89"/>
      <c r="O2647" s="89"/>
      <c r="P2647" s="24"/>
      <c r="Q2647" s="24"/>
      <c r="R2647" s="23"/>
      <c r="S2647" s="23"/>
      <c r="T2647" s="24"/>
      <c r="U2647" s="23"/>
      <c r="V2647" s="23"/>
      <c r="W2647" s="23"/>
      <c r="X2647" s="23"/>
      <c r="Y2647" s="23"/>
      <c r="Z2647" s="23"/>
      <c r="AA2647" s="23"/>
      <c r="AB2647" s="23"/>
      <c r="AC2647" s="23"/>
      <c r="AD2647" s="23"/>
      <c r="AE2647" s="23"/>
      <c r="AF2647" s="46"/>
      <c r="AG2647" s="23"/>
      <c r="AH2647" s="23"/>
    </row>
    <row r="2648" spans="1:34" s="156" customFormat="1" x14ac:dyDescent="0.35">
      <c r="A2648" s="23"/>
      <c r="B2648" s="23"/>
      <c r="C2648" s="23"/>
      <c r="D2648" s="23"/>
      <c r="E2648" s="23"/>
      <c r="F2648" s="23"/>
      <c r="G2648" s="23"/>
      <c r="H2648" s="23"/>
      <c r="I2648" s="23"/>
      <c r="J2648" s="24"/>
      <c r="K2648" s="24"/>
      <c r="L2648" s="79"/>
      <c r="M2648" s="91"/>
      <c r="N2648" s="89"/>
      <c r="O2648" s="89"/>
      <c r="P2648" s="24"/>
      <c r="Q2648" s="24"/>
      <c r="R2648" s="23"/>
      <c r="S2648" s="23"/>
      <c r="T2648" s="24"/>
      <c r="U2648" s="23"/>
      <c r="V2648" s="23"/>
      <c r="W2648" s="23"/>
      <c r="X2648" s="23"/>
      <c r="Y2648" s="23"/>
      <c r="Z2648" s="23"/>
      <c r="AA2648" s="23"/>
      <c r="AB2648" s="23"/>
      <c r="AC2648" s="23"/>
      <c r="AD2648" s="23"/>
      <c r="AE2648" s="23"/>
      <c r="AF2648" s="46"/>
      <c r="AG2648" s="23"/>
      <c r="AH2648" s="23"/>
    </row>
    <row r="2649" spans="1:34" s="156" customFormat="1" x14ac:dyDescent="0.35">
      <c r="A2649" s="23"/>
      <c r="B2649" s="23"/>
      <c r="C2649" s="23"/>
      <c r="D2649" s="23"/>
      <c r="E2649" s="23"/>
      <c r="F2649" s="23"/>
      <c r="G2649" s="23"/>
      <c r="H2649" s="23"/>
      <c r="I2649" s="23"/>
      <c r="J2649" s="24"/>
      <c r="K2649" s="24"/>
      <c r="L2649" s="79"/>
      <c r="M2649" s="91"/>
      <c r="N2649" s="89"/>
      <c r="O2649" s="89"/>
      <c r="P2649" s="24"/>
      <c r="Q2649" s="24"/>
      <c r="R2649" s="23"/>
      <c r="S2649" s="23"/>
      <c r="T2649" s="24"/>
      <c r="U2649" s="23"/>
      <c r="V2649" s="23"/>
      <c r="W2649" s="23"/>
      <c r="X2649" s="23"/>
      <c r="Y2649" s="23"/>
      <c r="Z2649" s="23"/>
      <c r="AA2649" s="23"/>
      <c r="AB2649" s="23"/>
      <c r="AC2649" s="23"/>
      <c r="AD2649" s="23"/>
      <c r="AE2649" s="23"/>
      <c r="AF2649" s="46"/>
      <c r="AG2649" s="23"/>
      <c r="AH2649" s="23"/>
    </row>
    <row r="2650" spans="1:34" s="156" customFormat="1" x14ac:dyDescent="0.35">
      <c r="A2650" s="23"/>
      <c r="B2650" s="23"/>
      <c r="C2650" s="23"/>
      <c r="D2650" s="23"/>
      <c r="E2650" s="23"/>
      <c r="F2650" s="23"/>
      <c r="G2650" s="23"/>
      <c r="H2650" s="23"/>
      <c r="I2650" s="23"/>
      <c r="J2650" s="24"/>
      <c r="K2650" s="24"/>
      <c r="L2650" s="79"/>
      <c r="M2650" s="91"/>
      <c r="N2650" s="89"/>
      <c r="O2650" s="89"/>
      <c r="P2650" s="24"/>
      <c r="Q2650" s="24"/>
      <c r="R2650" s="23"/>
      <c r="S2650" s="23"/>
      <c r="T2650" s="24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46"/>
      <c r="AG2650" s="23"/>
      <c r="AH2650" s="23"/>
    </row>
    <row r="2651" spans="1:34" s="156" customFormat="1" x14ac:dyDescent="0.35">
      <c r="A2651" s="23"/>
      <c r="B2651" s="23"/>
      <c r="C2651" s="23"/>
      <c r="D2651" s="23"/>
      <c r="E2651" s="23"/>
      <c r="F2651" s="23"/>
      <c r="G2651" s="23"/>
      <c r="H2651" s="23"/>
      <c r="I2651" s="23"/>
      <c r="J2651" s="24"/>
      <c r="K2651" s="24"/>
      <c r="L2651" s="79"/>
      <c r="M2651" s="91"/>
      <c r="N2651" s="89"/>
      <c r="O2651" s="89"/>
      <c r="P2651" s="24"/>
      <c r="Q2651" s="24"/>
      <c r="R2651" s="23"/>
      <c r="S2651" s="23"/>
      <c r="T2651" s="24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46"/>
      <c r="AG2651" s="23"/>
      <c r="AH2651" s="23"/>
    </row>
    <row r="2652" spans="1:34" s="156" customFormat="1" x14ac:dyDescent="0.35">
      <c r="A2652" s="23"/>
      <c r="B2652" s="23"/>
      <c r="C2652" s="23"/>
      <c r="D2652" s="23"/>
      <c r="E2652" s="23"/>
      <c r="F2652" s="23"/>
      <c r="G2652" s="23"/>
      <c r="H2652" s="23"/>
      <c r="I2652" s="23"/>
      <c r="J2652" s="24"/>
      <c r="K2652" s="24"/>
      <c r="L2652" s="79"/>
      <c r="M2652" s="91"/>
      <c r="N2652" s="89"/>
      <c r="O2652" s="89"/>
      <c r="P2652" s="24"/>
      <c r="Q2652" s="24"/>
      <c r="R2652" s="23"/>
      <c r="S2652" s="23"/>
      <c r="T2652" s="24"/>
      <c r="U2652" s="23"/>
      <c r="V2652" s="23"/>
      <c r="W2652" s="23"/>
      <c r="X2652" s="23"/>
      <c r="Y2652" s="23"/>
      <c r="Z2652" s="23"/>
      <c r="AA2652" s="23"/>
      <c r="AB2652" s="23"/>
      <c r="AC2652" s="23"/>
      <c r="AD2652" s="23"/>
      <c r="AE2652" s="23"/>
      <c r="AF2652" s="46"/>
      <c r="AG2652" s="23"/>
      <c r="AH2652" s="23"/>
    </row>
    <row r="2653" spans="1:34" s="156" customFormat="1" x14ac:dyDescent="0.35">
      <c r="A2653" s="23"/>
      <c r="B2653" s="23"/>
      <c r="C2653" s="23"/>
      <c r="D2653" s="23"/>
      <c r="E2653" s="23"/>
      <c r="F2653" s="23"/>
      <c r="G2653" s="23"/>
      <c r="H2653" s="23"/>
      <c r="I2653" s="23"/>
      <c r="J2653" s="24"/>
      <c r="K2653" s="24"/>
      <c r="L2653" s="79"/>
      <c r="M2653" s="91"/>
      <c r="N2653" s="89"/>
      <c r="O2653" s="89"/>
      <c r="P2653" s="24"/>
      <c r="Q2653" s="24"/>
      <c r="R2653" s="23"/>
      <c r="S2653" s="23"/>
      <c r="T2653" s="24"/>
      <c r="U2653" s="23"/>
      <c r="V2653" s="23"/>
      <c r="W2653" s="23"/>
      <c r="X2653" s="23"/>
      <c r="Y2653" s="23"/>
      <c r="Z2653" s="23"/>
      <c r="AA2653" s="23"/>
      <c r="AB2653" s="23"/>
      <c r="AC2653" s="23"/>
      <c r="AD2653" s="23"/>
      <c r="AE2653" s="23"/>
      <c r="AF2653" s="46"/>
      <c r="AG2653" s="23"/>
      <c r="AH2653" s="23"/>
    </row>
    <row r="2654" spans="1:34" s="156" customFormat="1" x14ac:dyDescent="0.35">
      <c r="A2654" s="23"/>
      <c r="B2654" s="23"/>
      <c r="C2654" s="23"/>
      <c r="D2654" s="23"/>
      <c r="E2654" s="23"/>
      <c r="F2654" s="23"/>
      <c r="G2654" s="23"/>
      <c r="H2654" s="23"/>
      <c r="I2654" s="23"/>
      <c r="J2654" s="24"/>
      <c r="K2654" s="24"/>
      <c r="L2654" s="79"/>
      <c r="M2654" s="91"/>
      <c r="N2654" s="89"/>
      <c r="O2654" s="89"/>
      <c r="P2654" s="24"/>
      <c r="Q2654" s="24"/>
      <c r="R2654" s="23"/>
      <c r="S2654" s="23"/>
      <c r="T2654" s="24"/>
      <c r="U2654" s="23"/>
      <c r="V2654" s="23"/>
      <c r="W2654" s="23"/>
      <c r="X2654" s="23"/>
      <c r="Y2654" s="23"/>
      <c r="Z2654" s="23"/>
      <c r="AA2654" s="23"/>
      <c r="AB2654" s="23"/>
      <c r="AC2654" s="23"/>
      <c r="AD2654" s="23"/>
      <c r="AE2654" s="23"/>
      <c r="AF2654" s="46"/>
      <c r="AG2654" s="23"/>
      <c r="AH2654" s="23"/>
    </row>
    <row r="2655" spans="1:34" s="156" customFormat="1" x14ac:dyDescent="0.35">
      <c r="A2655" s="23"/>
      <c r="B2655" s="23"/>
      <c r="C2655" s="23"/>
      <c r="D2655" s="23"/>
      <c r="E2655" s="23"/>
      <c r="F2655" s="23"/>
      <c r="G2655" s="23"/>
      <c r="H2655" s="23"/>
      <c r="I2655" s="23"/>
      <c r="J2655" s="24"/>
      <c r="K2655" s="24"/>
      <c r="L2655" s="79"/>
      <c r="M2655" s="91"/>
      <c r="N2655" s="89"/>
      <c r="O2655" s="89"/>
      <c r="P2655" s="24"/>
      <c r="Q2655" s="24"/>
      <c r="R2655" s="23"/>
      <c r="S2655" s="23"/>
      <c r="T2655" s="24"/>
      <c r="U2655" s="23"/>
      <c r="V2655" s="23"/>
      <c r="W2655" s="23"/>
      <c r="X2655" s="23"/>
      <c r="Y2655" s="23"/>
      <c r="Z2655" s="23"/>
      <c r="AA2655" s="23"/>
      <c r="AB2655" s="23"/>
      <c r="AC2655" s="23"/>
      <c r="AD2655" s="23"/>
      <c r="AE2655" s="23"/>
      <c r="AF2655" s="46"/>
      <c r="AG2655" s="23"/>
      <c r="AH2655" s="23"/>
    </row>
    <row r="2656" spans="1:34" s="156" customFormat="1" x14ac:dyDescent="0.35">
      <c r="A2656" s="23"/>
      <c r="B2656" s="23"/>
      <c r="C2656" s="23"/>
      <c r="D2656" s="23"/>
      <c r="E2656" s="23"/>
      <c r="F2656" s="23"/>
      <c r="G2656" s="23"/>
      <c r="H2656" s="23"/>
      <c r="I2656" s="23"/>
      <c r="J2656" s="24"/>
      <c r="K2656" s="24"/>
      <c r="L2656" s="79"/>
      <c r="M2656" s="91"/>
      <c r="N2656" s="89"/>
      <c r="O2656" s="89"/>
      <c r="P2656" s="24"/>
      <c r="Q2656" s="24"/>
      <c r="R2656" s="23"/>
      <c r="S2656" s="23"/>
      <c r="T2656" s="24"/>
      <c r="U2656" s="23"/>
      <c r="V2656" s="23"/>
      <c r="W2656" s="23"/>
      <c r="X2656" s="23"/>
      <c r="Y2656" s="23"/>
      <c r="Z2656" s="23"/>
      <c r="AA2656" s="23"/>
      <c r="AB2656" s="23"/>
      <c r="AC2656" s="23"/>
      <c r="AD2656" s="23"/>
      <c r="AE2656" s="23"/>
      <c r="AF2656" s="46"/>
      <c r="AG2656" s="23"/>
      <c r="AH2656" s="23"/>
    </row>
    <row r="2657" spans="1:34" s="156" customFormat="1" x14ac:dyDescent="0.35">
      <c r="A2657" s="23"/>
      <c r="B2657" s="23"/>
      <c r="C2657" s="23"/>
      <c r="D2657" s="23"/>
      <c r="E2657" s="23"/>
      <c r="F2657" s="23"/>
      <c r="G2657" s="23"/>
      <c r="H2657" s="23"/>
      <c r="I2657" s="23"/>
      <c r="J2657" s="24"/>
      <c r="K2657" s="24"/>
      <c r="L2657" s="79"/>
      <c r="M2657" s="91"/>
      <c r="N2657" s="89"/>
      <c r="O2657" s="89"/>
      <c r="P2657" s="24"/>
      <c r="Q2657" s="24"/>
      <c r="R2657" s="23"/>
      <c r="S2657" s="23"/>
      <c r="T2657" s="24"/>
      <c r="U2657" s="23"/>
      <c r="V2657" s="23"/>
      <c r="W2657" s="23"/>
      <c r="X2657" s="23"/>
      <c r="Y2657" s="23"/>
      <c r="Z2657" s="23"/>
      <c r="AA2657" s="23"/>
      <c r="AB2657" s="23"/>
      <c r="AC2657" s="23"/>
      <c r="AD2657" s="23"/>
      <c r="AE2657" s="23"/>
      <c r="AF2657" s="46"/>
      <c r="AG2657" s="23"/>
      <c r="AH2657" s="23"/>
    </row>
    <row r="2658" spans="1:34" s="156" customFormat="1" x14ac:dyDescent="0.35">
      <c r="A2658" s="23"/>
      <c r="B2658" s="23"/>
      <c r="C2658" s="23"/>
      <c r="D2658" s="23"/>
      <c r="E2658" s="23"/>
      <c r="F2658" s="23"/>
      <c r="G2658" s="23"/>
      <c r="H2658" s="23"/>
      <c r="I2658" s="23"/>
      <c r="J2658" s="24"/>
      <c r="K2658" s="24"/>
      <c r="L2658" s="79"/>
      <c r="M2658" s="91"/>
      <c r="N2658" s="89"/>
      <c r="O2658" s="89"/>
      <c r="P2658" s="24"/>
      <c r="Q2658" s="24"/>
      <c r="R2658" s="23"/>
      <c r="S2658" s="23"/>
      <c r="T2658" s="24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46"/>
      <c r="AG2658" s="23"/>
      <c r="AH2658" s="23"/>
    </row>
    <row r="2659" spans="1:34" s="156" customFormat="1" x14ac:dyDescent="0.35">
      <c r="A2659" s="23"/>
      <c r="B2659" s="23"/>
      <c r="C2659" s="23"/>
      <c r="D2659" s="23"/>
      <c r="E2659" s="23"/>
      <c r="F2659" s="23"/>
      <c r="G2659" s="23"/>
      <c r="H2659" s="23"/>
      <c r="I2659" s="23"/>
      <c r="J2659" s="24"/>
      <c r="K2659" s="24"/>
      <c r="L2659" s="79"/>
      <c r="M2659" s="91"/>
      <c r="N2659" s="89"/>
      <c r="O2659" s="89"/>
      <c r="P2659" s="24"/>
      <c r="Q2659" s="24"/>
      <c r="R2659" s="23"/>
      <c r="S2659" s="23"/>
      <c r="T2659" s="24"/>
      <c r="U2659" s="23"/>
      <c r="V2659" s="23"/>
      <c r="W2659" s="23"/>
      <c r="X2659" s="23"/>
      <c r="Y2659" s="23"/>
      <c r="Z2659" s="23"/>
      <c r="AA2659" s="23"/>
      <c r="AB2659" s="23"/>
      <c r="AC2659" s="23"/>
      <c r="AD2659" s="23"/>
      <c r="AE2659" s="23"/>
      <c r="AF2659" s="46"/>
      <c r="AG2659" s="23"/>
      <c r="AH2659" s="23"/>
    </row>
    <row r="2660" spans="1:34" s="156" customFormat="1" x14ac:dyDescent="0.35">
      <c r="A2660" s="23"/>
      <c r="B2660" s="23"/>
      <c r="C2660" s="23"/>
      <c r="D2660" s="23"/>
      <c r="E2660" s="23"/>
      <c r="F2660" s="23"/>
      <c r="G2660" s="23"/>
      <c r="H2660" s="23"/>
      <c r="I2660" s="23"/>
      <c r="J2660" s="24"/>
      <c r="K2660" s="24"/>
      <c r="L2660" s="79"/>
      <c r="M2660" s="91"/>
      <c r="N2660" s="89"/>
      <c r="O2660" s="89"/>
      <c r="P2660" s="24"/>
      <c r="Q2660" s="24"/>
      <c r="R2660" s="23"/>
      <c r="S2660" s="23"/>
      <c r="T2660" s="24"/>
      <c r="U2660" s="23"/>
      <c r="V2660" s="23"/>
      <c r="W2660" s="23"/>
      <c r="X2660" s="23"/>
      <c r="Y2660" s="23"/>
      <c r="Z2660" s="23"/>
      <c r="AA2660" s="23"/>
      <c r="AB2660" s="23"/>
      <c r="AC2660" s="23"/>
      <c r="AD2660" s="23"/>
      <c r="AE2660" s="23"/>
      <c r="AF2660" s="46"/>
      <c r="AG2660" s="23"/>
      <c r="AH2660" s="23"/>
    </row>
    <row r="2661" spans="1:34" s="156" customFormat="1" x14ac:dyDescent="0.35">
      <c r="A2661" s="23"/>
      <c r="B2661" s="23"/>
      <c r="C2661" s="23"/>
      <c r="D2661" s="23"/>
      <c r="E2661" s="23"/>
      <c r="F2661" s="23"/>
      <c r="G2661" s="23"/>
      <c r="H2661" s="23"/>
      <c r="I2661" s="23"/>
      <c r="J2661" s="24"/>
      <c r="K2661" s="24"/>
      <c r="L2661" s="79"/>
      <c r="M2661" s="91"/>
      <c r="N2661" s="89"/>
      <c r="O2661" s="89"/>
      <c r="P2661" s="24"/>
      <c r="Q2661" s="24"/>
      <c r="R2661" s="23"/>
      <c r="S2661" s="23"/>
      <c r="T2661" s="24"/>
      <c r="U2661" s="23"/>
      <c r="V2661" s="23"/>
      <c r="W2661" s="23"/>
      <c r="X2661" s="23"/>
      <c r="Y2661" s="23"/>
      <c r="Z2661" s="23"/>
      <c r="AA2661" s="23"/>
      <c r="AB2661" s="23"/>
      <c r="AC2661" s="23"/>
      <c r="AD2661" s="23"/>
      <c r="AE2661" s="23"/>
      <c r="AF2661" s="46"/>
      <c r="AG2661" s="23"/>
      <c r="AH2661" s="23"/>
    </row>
    <row r="2662" spans="1:34" s="156" customFormat="1" x14ac:dyDescent="0.35">
      <c r="A2662" s="23"/>
      <c r="B2662" s="23"/>
      <c r="C2662" s="23"/>
      <c r="D2662" s="23"/>
      <c r="E2662" s="23"/>
      <c r="F2662" s="23"/>
      <c r="G2662" s="23"/>
      <c r="H2662" s="23"/>
      <c r="I2662" s="23"/>
      <c r="J2662" s="24"/>
      <c r="K2662" s="24"/>
      <c r="L2662" s="79"/>
      <c r="M2662" s="91"/>
      <c r="N2662" s="89"/>
      <c r="O2662" s="89"/>
      <c r="P2662" s="24"/>
      <c r="Q2662" s="24"/>
      <c r="R2662" s="23"/>
      <c r="S2662" s="23"/>
      <c r="T2662" s="24"/>
      <c r="U2662" s="23"/>
      <c r="V2662" s="23"/>
      <c r="W2662" s="23"/>
      <c r="X2662" s="23"/>
      <c r="Y2662" s="23"/>
      <c r="Z2662" s="23"/>
      <c r="AA2662" s="23"/>
      <c r="AB2662" s="23"/>
      <c r="AC2662" s="23"/>
      <c r="AD2662" s="23"/>
      <c r="AE2662" s="23"/>
      <c r="AF2662" s="46"/>
      <c r="AG2662" s="23"/>
      <c r="AH2662" s="23"/>
    </row>
    <row r="2663" spans="1:34" s="156" customFormat="1" x14ac:dyDescent="0.35">
      <c r="A2663" s="23"/>
      <c r="B2663" s="23"/>
      <c r="C2663" s="23"/>
      <c r="D2663" s="23"/>
      <c r="E2663" s="23"/>
      <c r="F2663" s="23"/>
      <c r="G2663" s="23"/>
      <c r="H2663" s="23"/>
      <c r="I2663" s="23"/>
      <c r="J2663" s="24"/>
      <c r="K2663" s="24"/>
      <c r="L2663" s="79"/>
      <c r="M2663" s="91"/>
      <c r="N2663" s="89"/>
      <c r="O2663" s="89"/>
      <c r="P2663" s="24"/>
      <c r="Q2663" s="24"/>
      <c r="R2663" s="23"/>
      <c r="S2663" s="23"/>
      <c r="T2663" s="24"/>
      <c r="U2663" s="23"/>
      <c r="V2663" s="23"/>
      <c r="W2663" s="23"/>
      <c r="X2663" s="23"/>
      <c r="Y2663" s="23"/>
      <c r="Z2663" s="23"/>
      <c r="AA2663" s="23"/>
      <c r="AB2663" s="23"/>
      <c r="AC2663" s="23"/>
      <c r="AD2663" s="23"/>
      <c r="AE2663" s="23"/>
      <c r="AF2663" s="46"/>
      <c r="AG2663" s="23"/>
      <c r="AH2663" s="23"/>
    </row>
    <row r="2664" spans="1:34" s="156" customFormat="1" x14ac:dyDescent="0.35">
      <c r="A2664" s="23"/>
      <c r="B2664" s="23"/>
      <c r="C2664" s="23"/>
      <c r="D2664" s="23"/>
      <c r="E2664" s="23"/>
      <c r="F2664" s="23"/>
      <c r="G2664" s="23"/>
      <c r="H2664" s="23"/>
      <c r="I2664" s="23"/>
      <c r="J2664" s="24"/>
      <c r="K2664" s="24"/>
      <c r="L2664" s="79"/>
      <c r="M2664" s="91"/>
      <c r="N2664" s="89"/>
      <c r="O2664" s="89"/>
      <c r="P2664" s="24"/>
      <c r="Q2664" s="24"/>
      <c r="R2664" s="23"/>
      <c r="S2664" s="23"/>
      <c r="T2664" s="24"/>
      <c r="U2664" s="23"/>
      <c r="V2664" s="23"/>
      <c r="W2664" s="23"/>
      <c r="X2664" s="23"/>
      <c r="Y2664" s="23"/>
      <c r="Z2664" s="23"/>
      <c r="AA2664" s="23"/>
      <c r="AB2664" s="23"/>
      <c r="AC2664" s="23"/>
      <c r="AD2664" s="23"/>
      <c r="AE2664" s="23"/>
      <c r="AF2664" s="46"/>
      <c r="AG2664" s="23"/>
      <c r="AH2664" s="23"/>
    </row>
    <row r="2665" spans="1:34" s="156" customFormat="1" x14ac:dyDescent="0.35">
      <c r="A2665" s="23"/>
      <c r="B2665" s="23"/>
      <c r="C2665" s="23"/>
      <c r="D2665" s="23"/>
      <c r="E2665" s="23"/>
      <c r="F2665" s="23"/>
      <c r="G2665" s="23"/>
      <c r="H2665" s="23"/>
      <c r="I2665" s="23"/>
      <c r="J2665" s="24"/>
      <c r="K2665" s="24"/>
      <c r="L2665" s="79"/>
      <c r="M2665" s="91"/>
      <c r="N2665" s="89"/>
      <c r="O2665" s="89"/>
      <c r="P2665" s="24"/>
      <c r="Q2665" s="24"/>
      <c r="R2665" s="23"/>
      <c r="S2665" s="23"/>
      <c r="T2665" s="24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23"/>
      <c r="AE2665" s="23"/>
      <c r="AF2665" s="46"/>
      <c r="AG2665" s="23"/>
      <c r="AH2665" s="23"/>
    </row>
    <row r="2666" spans="1:34" s="156" customFormat="1" x14ac:dyDescent="0.35">
      <c r="A2666" s="23"/>
      <c r="B2666" s="23"/>
      <c r="C2666" s="23"/>
      <c r="D2666" s="23"/>
      <c r="E2666" s="23"/>
      <c r="F2666" s="23"/>
      <c r="G2666" s="23"/>
      <c r="H2666" s="23"/>
      <c r="I2666" s="23"/>
      <c r="J2666" s="24"/>
      <c r="K2666" s="24"/>
      <c r="L2666" s="79"/>
      <c r="M2666" s="91"/>
      <c r="N2666" s="89"/>
      <c r="O2666" s="89"/>
      <c r="P2666" s="24"/>
      <c r="Q2666" s="24"/>
      <c r="R2666" s="23"/>
      <c r="S2666" s="23"/>
      <c r="T2666" s="24"/>
      <c r="U2666" s="23"/>
      <c r="V2666" s="23"/>
      <c r="W2666" s="23"/>
      <c r="X2666" s="23"/>
      <c r="Y2666" s="23"/>
      <c r="Z2666" s="23"/>
      <c r="AA2666" s="23"/>
      <c r="AB2666" s="23"/>
      <c r="AC2666" s="23"/>
      <c r="AD2666" s="23"/>
      <c r="AE2666" s="23"/>
      <c r="AF2666" s="46"/>
      <c r="AG2666" s="23"/>
      <c r="AH2666" s="23"/>
    </row>
    <row r="2667" spans="1:34" s="156" customFormat="1" x14ac:dyDescent="0.35">
      <c r="A2667" s="23"/>
      <c r="B2667" s="23"/>
      <c r="C2667" s="23"/>
      <c r="D2667" s="23"/>
      <c r="E2667" s="23"/>
      <c r="F2667" s="23"/>
      <c r="G2667" s="23"/>
      <c r="H2667" s="23"/>
      <c r="I2667" s="23"/>
      <c r="J2667" s="24"/>
      <c r="K2667" s="24"/>
      <c r="L2667" s="79"/>
      <c r="M2667" s="91"/>
      <c r="N2667" s="89"/>
      <c r="O2667" s="89"/>
      <c r="P2667" s="24"/>
      <c r="Q2667" s="24"/>
      <c r="R2667" s="23"/>
      <c r="S2667" s="23"/>
      <c r="T2667" s="24"/>
      <c r="U2667" s="23"/>
      <c r="V2667" s="23"/>
      <c r="W2667" s="23"/>
      <c r="X2667" s="23"/>
      <c r="Y2667" s="23"/>
      <c r="Z2667" s="23"/>
      <c r="AA2667" s="23"/>
      <c r="AB2667" s="23"/>
      <c r="AC2667" s="23"/>
      <c r="AD2667" s="23"/>
      <c r="AE2667" s="23"/>
      <c r="AF2667" s="46"/>
      <c r="AG2667" s="23"/>
      <c r="AH2667" s="23"/>
    </row>
    <row r="2668" spans="1:34" s="156" customFormat="1" x14ac:dyDescent="0.35">
      <c r="A2668" s="23"/>
      <c r="B2668" s="23"/>
      <c r="C2668" s="23"/>
      <c r="D2668" s="23"/>
      <c r="E2668" s="23"/>
      <c r="F2668" s="23"/>
      <c r="G2668" s="23"/>
      <c r="H2668" s="23"/>
      <c r="I2668" s="23"/>
      <c r="J2668" s="24"/>
      <c r="K2668" s="24"/>
      <c r="L2668" s="79"/>
      <c r="M2668" s="91"/>
      <c r="N2668" s="89"/>
      <c r="O2668" s="89"/>
      <c r="P2668" s="24"/>
      <c r="Q2668" s="24"/>
      <c r="R2668" s="23"/>
      <c r="S2668" s="23"/>
      <c r="T2668" s="24"/>
      <c r="U2668" s="23"/>
      <c r="V2668" s="23"/>
      <c r="W2668" s="23"/>
      <c r="X2668" s="23"/>
      <c r="Y2668" s="23"/>
      <c r="Z2668" s="23"/>
      <c r="AA2668" s="23"/>
      <c r="AB2668" s="23"/>
      <c r="AC2668" s="23"/>
      <c r="AD2668" s="23"/>
      <c r="AE2668" s="23"/>
      <c r="AF2668" s="46"/>
      <c r="AG2668" s="23"/>
      <c r="AH2668" s="23"/>
    </row>
    <row r="2669" spans="1:34" s="156" customFormat="1" x14ac:dyDescent="0.35">
      <c r="A2669" s="23"/>
      <c r="B2669" s="23"/>
      <c r="C2669" s="23"/>
      <c r="D2669" s="23"/>
      <c r="E2669" s="23"/>
      <c r="F2669" s="23"/>
      <c r="G2669" s="23"/>
      <c r="H2669" s="23"/>
      <c r="I2669" s="23"/>
      <c r="J2669" s="24"/>
      <c r="K2669" s="24"/>
      <c r="L2669" s="79"/>
      <c r="M2669" s="91"/>
      <c r="N2669" s="89"/>
      <c r="O2669" s="89"/>
      <c r="P2669" s="24"/>
      <c r="Q2669" s="24"/>
      <c r="R2669" s="23"/>
      <c r="S2669" s="23"/>
      <c r="T2669" s="24"/>
      <c r="U2669" s="23"/>
      <c r="V2669" s="23"/>
      <c r="W2669" s="23"/>
      <c r="X2669" s="23"/>
      <c r="Y2669" s="23"/>
      <c r="Z2669" s="23"/>
      <c r="AA2669" s="23"/>
      <c r="AB2669" s="23"/>
      <c r="AC2669" s="23"/>
      <c r="AD2669" s="23"/>
      <c r="AE2669" s="23"/>
      <c r="AF2669" s="46"/>
      <c r="AG2669" s="23"/>
      <c r="AH2669" s="23"/>
    </row>
    <row r="2670" spans="1:34" s="156" customFormat="1" x14ac:dyDescent="0.35">
      <c r="A2670" s="23"/>
      <c r="B2670" s="23"/>
      <c r="C2670" s="23"/>
      <c r="D2670" s="23"/>
      <c r="E2670" s="23"/>
      <c r="F2670" s="23"/>
      <c r="G2670" s="23"/>
      <c r="H2670" s="23"/>
      <c r="I2670" s="23"/>
      <c r="J2670" s="24"/>
      <c r="K2670" s="24"/>
      <c r="L2670" s="79"/>
      <c r="M2670" s="91"/>
      <c r="N2670" s="89"/>
      <c r="O2670" s="89"/>
      <c r="P2670" s="24"/>
      <c r="Q2670" s="24"/>
      <c r="R2670" s="23"/>
      <c r="S2670" s="23"/>
      <c r="T2670" s="24"/>
      <c r="U2670" s="23"/>
      <c r="V2670" s="23"/>
      <c r="W2670" s="23"/>
      <c r="X2670" s="23"/>
      <c r="Y2670" s="23"/>
      <c r="Z2670" s="23"/>
      <c r="AA2670" s="23"/>
      <c r="AB2670" s="23"/>
      <c r="AC2670" s="23"/>
      <c r="AD2670" s="23"/>
      <c r="AE2670" s="23"/>
      <c r="AF2670" s="46"/>
      <c r="AG2670" s="23"/>
      <c r="AH2670" s="23"/>
    </row>
    <row r="2671" spans="1:34" s="156" customFormat="1" x14ac:dyDescent="0.35">
      <c r="A2671" s="23"/>
      <c r="B2671" s="23"/>
      <c r="C2671" s="23"/>
      <c r="D2671" s="23"/>
      <c r="E2671" s="23"/>
      <c r="F2671" s="23"/>
      <c r="G2671" s="23"/>
      <c r="H2671" s="23"/>
      <c r="I2671" s="23"/>
      <c r="J2671" s="24"/>
      <c r="K2671" s="24"/>
      <c r="L2671" s="79"/>
      <c r="M2671" s="91"/>
      <c r="N2671" s="89"/>
      <c r="O2671" s="89"/>
      <c r="P2671" s="24"/>
      <c r="Q2671" s="24"/>
      <c r="R2671" s="23"/>
      <c r="S2671" s="23"/>
      <c r="T2671" s="24"/>
      <c r="U2671" s="23"/>
      <c r="V2671" s="23"/>
      <c r="W2671" s="23"/>
      <c r="X2671" s="23"/>
      <c r="Y2671" s="23"/>
      <c r="Z2671" s="23"/>
      <c r="AA2671" s="23"/>
      <c r="AB2671" s="23"/>
      <c r="AC2671" s="23"/>
      <c r="AD2671" s="23"/>
      <c r="AE2671" s="23"/>
      <c r="AF2671" s="46"/>
      <c r="AG2671" s="23"/>
      <c r="AH2671" s="23"/>
    </row>
    <row r="2672" spans="1:34" s="156" customFormat="1" x14ac:dyDescent="0.35">
      <c r="A2672" s="23"/>
      <c r="B2672" s="23"/>
      <c r="C2672" s="23"/>
      <c r="D2672" s="23"/>
      <c r="E2672" s="23"/>
      <c r="F2672" s="23"/>
      <c r="G2672" s="23"/>
      <c r="H2672" s="23"/>
      <c r="I2672" s="23"/>
      <c r="J2672" s="24"/>
      <c r="K2672" s="24"/>
      <c r="L2672" s="79"/>
      <c r="M2672" s="91"/>
      <c r="N2672" s="89"/>
      <c r="O2672" s="89"/>
      <c r="P2672" s="24"/>
      <c r="Q2672" s="24"/>
      <c r="R2672" s="23"/>
      <c r="S2672" s="23"/>
      <c r="T2672" s="24"/>
      <c r="U2672" s="23"/>
      <c r="V2672" s="23"/>
      <c r="W2672" s="23"/>
      <c r="X2672" s="23"/>
      <c r="Y2672" s="23"/>
      <c r="Z2672" s="23"/>
      <c r="AA2672" s="23"/>
      <c r="AB2672" s="23"/>
      <c r="AC2672" s="23"/>
      <c r="AD2672" s="23"/>
      <c r="AE2672" s="23"/>
      <c r="AF2672" s="46"/>
      <c r="AG2672" s="23"/>
      <c r="AH2672" s="23"/>
    </row>
    <row r="2673" spans="1:34" s="156" customFormat="1" x14ac:dyDescent="0.35">
      <c r="A2673" s="23"/>
      <c r="B2673" s="23"/>
      <c r="C2673" s="23"/>
      <c r="D2673" s="23"/>
      <c r="E2673" s="23"/>
      <c r="F2673" s="23"/>
      <c r="G2673" s="23"/>
      <c r="H2673" s="23"/>
      <c r="I2673" s="23"/>
      <c r="J2673" s="24"/>
      <c r="K2673" s="24"/>
      <c r="L2673" s="79"/>
      <c r="M2673" s="91"/>
      <c r="N2673" s="89"/>
      <c r="O2673" s="89"/>
      <c r="P2673" s="24"/>
      <c r="Q2673" s="24"/>
      <c r="R2673" s="23"/>
      <c r="S2673" s="23"/>
      <c r="T2673" s="24"/>
      <c r="U2673" s="23"/>
      <c r="V2673" s="23"/>
      <c r="W2673" s="23"/>
      <c r="X2673" s="23"/>
      <c r="Y2673" s="23"/>
      <c r="Z2673" s="23"/>
      <c r="AA2673" s="23"/>
      <c r="AB2673" s="23"/>
      <c r="AC2673" s="23"/>
      <c r="AD2673" s="23"/>
      <c r="AE2673" s="23"/>
      <c r="AF2673" s="46"/>
      <c r="AG2673" s="23"/>
      <c r="AH2673" s="23"/>
    </row>
    <row r="2674" spans="1:34" s="156" customFormat="1" x14ac:dyDescent="0.35">
      <c r="A2674" s="23"/>
      <c r="B2674" s="23"/>
      <c r="C2674" s="23"/>
      <c r="D2674" s="23"/>
      <c r="E2674" s="23"/>
      <c r="F2674" s="23"/>
      <c r="G2674" s="23"/>
      <c r="H2674" s="23"/>
      <c r="I2674" s="23"/>
      <c r="J2674" s="24"/>
      <c r="K2674" s="24"/>
      <c r="L2674" s="79"/>
      <c r="M2674" s="91"/>
      <c r="N2674" s="89"/>
      <c r="O2674" s="89"/>
      <c r="P2674" s="24"/>
      <c r="Q2674" s="24"/>
      <c r="R2674" s="23"/>
      <c r="S2674" s="23"/>
      <c r="T2674" s="24"/>
      <c r="U2674" s="23"/>
      <c r="V2674" s="23"/>
      <c r="W2674" s="23"/>
      <c r="X2674" s="23"/>
      <c r="Y2674" s="23"/>
      <c r="Z2674" s="23"/>
      <c r="AA2674" s="23"/>
      <c r="AB2674" s="23"/>
      <c r="AC2674" s="23"/>
      <c r="AD2674" s="23"/>
      <c r="AE2674" s="23"/>
      <c r="AF2674" s="46"/>
      <c r="AG2674" s="23"/>
      <c r="AH2674" s="23"/>
    </row>
    <row r="2675" spans="1:34" s="156" customFormat="1" x14ac:dyDescent="0.35">
      <c r="A2675" s="23"/>
      <c r="B2675" s="23"/>
      <c r="C2675" s="23"/>
      <c r="D2675" s="23"/>
      <c r="E2675" s="23"/>
      <c r="F2675" s="23"/>
      <c r="G2675" s="23"/>
      <c r="H2675" s="23"/>
      <c r="I2675" s="23"/>
      <c r="J2675" s="24"/>
      <c r="K2675" s="24"/>
      <c r="L2675" s="79"/>
      <c r="M2675" s="91"/>
      <c r="N2675" s="89"/>
      <c r="O2675" s="89"/>
      <c r="P2675" s="24"/>
      <c r="Q2675" s="24"/>
      <c r="R2675" s="23"/>
      <c r="S2675" s="23"/>
      <c r="T2675" s="24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46"/>
      <c r="AG2675" s="23"/>
      <c r="AH2675" s="23"/>
    </row>
    <row r="2676" spans="1:34" s="156" customFormat="1" x14ac:dyDescent="0.35">
      <c r="A2676" s="23"/>
      <c r="B2676" s="23"/>
      <c r="C2676" s="23"/>
      <c r="D2676" s="23"/>
      <c r="E2676" s="23"/>
      <c r="F2676" s="23"/>
      <c r="G2676" s="23"/>
      <c r="H2676" s="23"/>
      <c r="I2676" s="23"/>
      <c r="J2676" s="24"/>
      <c r="K2676" s="24"/>
      <c r="L2676" s="79"/>
      <c r="M2676" s="91"/>
      <c r="N2676" s="89"/>
      <c r="O2676" s="89"/>
      <c r="P2676" s="24"/>
      <c r="Q2676" s="24"/>
      <c r="R2676" s="23"/>
      <c r="S2676" s="23"/>
      <c r="T2676" s="24"/>
      <c r="U2676" s="23"/>
      <c r="V2676" s="23"/>
      <c r="W2676" s="23"/>
      <c r="X2676" s="23"/>
      <c r="Y2676" s="23"/>
      <c r="Z2676" s="23"/>
      <c r="AA2676" s="23"/>
      <c r="AB2676" s="23"/>
      <c r="AC2676" s="23"/>
      <c r="AD2676" s="23"/>
      <c r="AE2676" s="23"/>
      <c r="AF2676" s="46"/>
      <c r="AG2676" s="23"/>
      <c r="AH2676" s="23"/>
    </row>
    <row r="2677" spans="1:34" s="156" customFormat="1" x14ac:dyDescent="0.35">
      <c r="A2677" s="23"/>
      <c r="B2677" s="23"/>
      <c r="C2677" s="23"/>
      <c r="D2677" s="23"/>
      <c r="E2677" s="23"/>
      <c r="F2677" s="23"/>
      <c r="G2677" s="23"/>
      <c r="H2677" s="23"/>
      <c r="I2677" s="23"/>
      <c r="J2677" s="24"/>
      <c r="K2677" s="24"/>
      <c r="L2677" s="79"/>
      <c r="M2677" s="91"/>
      <c r="N2677" s="89"/>
      <c r="O2677" s="89"/>
      <c r="P2677" s="24"/>
      <c r="Q2677" s="24"/>
      <c r="R2677" s="23"/>
      <c r="S2677" s="23"/>
      <c r="T2677" s="24"/>
      <c r="U2677" s="23"/>
      <c r="V2677" s="23"/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46"/>
      <c r="AG2677" s="23"/>
      <c r="AH2677" s="23"/>
    </row>
    <row r="2678" spans="1:34" s="156" customFormat="1" x14ac:dyDescent="0.35">
      <c r="A2678" s="23"/>
      <c r="B2678" s="23"/>
      <c r="C2678" s="23"/>
      <c r="D2678" s="23"/>
      <c r="E2678" s="23"/>
      <c r="F2678" s="23"/>
      <c r="G2678" s="23"/>
      <c r="H2678" s="23"/>
      <c r="I2678" s="23"/>
      <c r="J2678" s="24"/>
      <c r="K2678" s="24"/>
      <c r="L2678" s="79"/>
      <c r="M2678" s="91"/>
      <c r="N2678" s="89"/>
      <c r="O2678" s="89"/>
      <c r="P2678" s="24"/>
      <c r="Q2678" s="24"/>
      <c r="R2678" s="23"/>
      <c r="S2678" s="23"/>
      <c r="T2678" s="24"/>
      <c r="U2678" s="23"/>
      <c r="V2678" s="23"/>
      <c r="W2678" s="23"/>
      <c r="X2678" s="23"/>
      <c r="Y2678" s="23"/>
      <c r="Z2678" s="23"/>
      <c r="AA2678" s="23"/>
      <c r="AB2678" s="23"/>
      <c r="AC2678" s="23"/>
      <c r="AD2678" s="23"/>
      <c r="AE2678" s="23"/>
      <c r="AF2678" s="46"/>
      <c r="AG2678" s="23"/>
      <c r="AH2678" s="23"/>
    </row>
    <row r="2679" spans="1:34" s="156" customFormat="1" x14ac:dyDescent="0.35">
      <c r="A2679" s="23"/>
      <c r="B2679" s="23"/>
      <c r="C2679" s="23"/>
      <c r="D2679" s="23"/>
      <c r="E2679" s="23"/>
      <c r="F2679" s="23"/>
      <c r="G2679" s="23"/>
      <c r="H2679" s="23"/>
      <c r="I2679" s="23"/>
      <c r="J2679" s="24"/>
      <c r="K2679" s="24"/>
      <c r="L2679" s="79"/>
      <c r="M2679" s="91"/>
      <c r="N2679" s="89"/>
      <c r="O2679" s="89"/>
      <c r="P2679" s="24"/>
      <c r="Q2679" s="24"/>
      <c r="R2679" s="23"/>
      <c r="S2679" s="23"/>
      <c r="T2679" s="24"/>
      <c r="U2679" s="23"/>
      <c r="V2679" s="23"/>
      <c r="W2679" s="23"/>
      <c r="X2679" s="23"/>
      <c r="Y2679" s="23"/>
      <c r="Z2679" s="23"/>
      <c r="AA2679" s="23"/>
      <c r="AB2679" s="23"/>
      <c r="AC2679" s="23"/>
      <c r="AD2679" s="23"/>
      <c r="AE2679" s="23"/>
      <c r="AF2679" s="46"/>
      <c r="AG2679" s="23"/>
      <c r="AH2679" s="23"/>
    </row>
    <row r="2680" spans="1:34" s="156" customFormat="1" x14ac:dyDescent="0.35">
      <c r="A2680" s="23"/>
      <c r="B2680" s="23"/>
      <c r="C2680" s="23"/>
      <c r="D2680" s="23"/>
      <c r="E2680" s="23"/>
      <c r="F2680" s="23"/>
      <c r="G2680" s="23"/>
      <c r="H2680" s="23"/>
      <c r="I2680" s="23"/>
      <c r="J2680" s="24"/>
      <c r="K2680" s="24"/>
      <c r="L2680" s="79"/>
      <c r="M2680" s="91"/>
      <c r="N2680" s="89"/>
      <c r="O2680" s="89"/>
      <c r="P2680" s="24"/>
      <c r="Q2680" s="24"/>
      <c r="R2680" s="23"/>
      <c r="S2680" s="23"/>
      <c r="T2680" s="24"/>
      <c r="U2680" s="23"/>
      <c r="V2680" s="23"/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46"/>
      <c r="AG2680" s="23"/>
      <c r="AH2680" s="23"/>
    </row>
    <row r="2681" spans="1:34" s="156" customFormat="1" x14ac:dyDescent="0.35">
      <c r="A2681" s="23"/>
      <c r="B2681" s="23"/>
      <c r="C2681" s="23"/>
      <c r="D2681" s="23"/>
      <c r="E2681" s="23"/>
      <c r="F2681" s="23"/>
      <c r="G2681" s="23"/>
      <c r="H2681" s="23"/>
      <c r="I2681" s="23"/>
      <c r="J2681" s="24"/>
      <c r="K2681" s="24"/>
      <c r="L2681" s="79"/>
      <c r="M2681" s="91"/>
      <c r="N2681" s="89"/>
      <c r="O2681" s="89"/>
      <c r="P2681" s="24"/>
      <c r="Q2681" s="24"/>
      <c r="R2681" s="23"/>
      <c r="S2681" s="23"/>
      <c r="T2681" s="24"/>
      <c r="U2681" s="23"/>
      <c r="V2681" s="23"/>
      <c r="W2681" s="23"/>
      <c r="X2681" s="23"/>
      <c r="Y2681" s="23"/>
      <c r="Z2681" s="23"/>
      <c r="AA2681" s="23"/>
      <c r="AB2681" s="23"/>
      <c r="AC2681" s="23"/>
      <c r="AD2681" s="23"/>
      <c r="AE2681" s="23"/>
      <c r="AF2681" s="46"/>
      <c r="AG2681" s="23"/>
      <c r="AH2681" s="23"/>
    </row>
    <row r="2682" spans="1:34" s="156" customFormat="1" x14ac:dyDescent="0.35">
      <c r="A2682" s="23"/>
      <c r="B2682" s="23"/>
      <c r="C2682" s="23"/>
      <c r="D2682" s="23"/>
      <c r="E2682" s="23"/>
      <c r="F2682" s="23"/>
      <c r="G2682" s="23"/>
      <c r="H2682" s="23"/>
      <c r="I2682" s="23"/>
      <c r="J2682" s="24"/>
      <c r="K2682" s="24"/>
      <c r="L2682" s="79"/>
      <c r="M2682" s="91"/>
      <c r="N2682" s="89"/>
      <c r="O2682" s="89"/>
      <c r="P2682" s="24"/>
      <c r="Q2682" s="24"/>
      <c r="R2682" s="23"/>
      <c r="S2682" s="23"/>
      <c r="T2682" s="24"/>
      <c r="U2682" s="23"/>
      <c r="V2682" s="23"/>
      <c r="W2682" s="23"/>
      <c r="X2682" s="23"/>
      <c r="Y2682" s="23"/>
      <c r="Z2682" s="23"/>
      <c r="AA2682" s="23"/>
      <c r="AB2682" s="23"/>
      <c r="AC2682" s="23"/>
      <c r="AD2682" s="23"/>
      <c r="AE2682" s="23"/>
      <c r="AF2682" s="46"/>
      <c r="AG2682" s="23"/>
      <c r="AH2682" s="23"/>
    </row>
    <row r="2683" spans="1:34" s="156" customFormat="1" x14ac:dyDescent="0.35">
      <c r="A2683" s="23"/>
      <c r="B2683" s="23"/>
      <c r="C2683" s="23"/>
      <c r="D2683" s="23"/>
      <c r="E2683" s="23"/>
      <c r="F2683" s="23"/>
      <c r="G2683" s="23"/>
      <c r="H2683" s="23"/>
      <c r="I2683" s="23"/>
      <c r="J2683" s="24"/>
      <c r="K2683" s="24"/>
      <c r="L2683" s="79"/>
      <c r="M2683" s="91"/>
      <c r="N2683" s="89"/>
      <c r="O2683" s="89"/>
      <c r="P2683" s="24"/>
      <c r="Q2683" s="24"/>
      <c r="R2683" s="23"/>
      <c r="S2683" s="23"/>
      <c r="T2683" s="24"/>
      <c r="U2683" s="23"/>
      <c r="V2683" s="23"/>
      <c r="W2683" s="23"/>
      <c r="X2683" s="23"/>
      <c r="Y2683" s="23"/>
      <c r="Z2683" s="23"/>
      <c r="AA2683" s="23"/>
      <c r="AB2683" s="23"/>
      <c r="AC2683" s="23"/>
      <c r="AD2683" s="23"/>
      <c r="AE2683" s="23"/>
      <c r="AF2683" s="46"/>
      <c r="AG2683" s="23"/>
      <c r="AH2683" s="23"/>
    </row>
    <row r="2684" spans="1:34" s="156" customFormat="1" x14ac:dyDescent="0.35">
      <c r="A2684" s="23"/>
      <c r="B2684" s="23"/>
      <c r="C2684" s="23"/>
      <c r="D2684" s="23"/>
      <c r="E2684" s="23"/>
      <c r="F2684" s="23"/>
      <c r="G2684" s="23"/>
      <c r="H2684" s="23"/>
      <c r="I2684" s="23"/>
      <c r="J2684" s="24"/>
      <c r="K2684" s="24"/>
      <c r="L2684" s="79"/>
      <c r="M2684" s="91"/>
      <c r="N2684" s="89"/>
      <c r="O2684" s="89"/>
      <c r="P2684" s="24"/>
      <c r="Q2684" s="24"/>
      <c r="R2684" s="23"/>
      <c r="S2684" s="23"/>
      <c r="T2684" s="24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46"/>
      <c r="AG2684" s="23"/>
      <c r="AH2684" s="23"/>
    </row>
    <row r="2685" spans="1:34" s="156" customFormat="1" x14ac:dyDescent="0.35">
      <c r="A2685" s="23"/>
      <c r="B2685" s="23"/>
      <c r="C2685" s="23"/>
      <c r="D2685" s="23"/>
      <c r="E2685" s="23"/>
      <c r="F2685" s="23"/>
      <c r="G2685" s="23"/>
      <c r="H2685" s="23"/>
      <c r="I2685" s="23"/>
      <c r="J2685" s="24"/>
      <c r="K2685" s="24"/>
      <c r="L2685" s="79"/>
      <c r="M2685" s="91"/>
      <c r="N2685" s="89"/>
      <c r="O2685" s="89"/>
      <c r="P2685" s="24"/>
      <c r="Q2685" s="24"/>
      <c r="R2685" s="23"/>
      <c r="S2685" s="23"/>
      <c r="T2685" s="24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46"/>
      <c r="AG2685" s="23"/>
      <c r="AH2685" s="23"/>
    </row>
    <row r="2686" spans="1:34" s="156" customFormat="1" x14ac:dyDescent="0.35">
      <c r="A2686" s="23"/>
      <c r="B2686" s="23"/>
      <c r="C2686" s="23"/>
      <c r="D2686" s="23"/>
      <c r="E2686" s="23"/>
      <c r="F2686" s="23"/>
      <c r="G2686" s="23"/>
      <c r="H2686" s="23"/>
      <c r="I2686" s="23"/>
      <c r="J2686" s="24"/>
      <c r="K2686" s="24"/>
      <c r="L2686" s="79"/>
      <c r="M2686" s="91"/>
      <c r="N2686" s="89"/>
      <c r="O2686" s="89"/>
      <c r="P2686" s="24"/>
      <c r="Q2686" s="24"/>
      <c r="R2686" s="23"/>
      <c r="S2686" s="23"/>
      <c r="T2686" s="24"/>
      <c r="U2686" s="23"/>
      <c r="V2686" s="23"/>
      <c r="W2686" s="23"/>
      <c r="X2686" s="23"/>
      <c r="Y2686" s="23"/>
      <c r="Z2686" s="23"/>
      <c r="AA2686" s="23"/>
      <c r="AB2686" s="23"/>
      <c r="AC2686" s="23"/>
      <c r="AD2686" s="23"/>
      <c r="AE2686" s="23"/>
      <c r="AF2686" s="46"/>
      <c r="AG2686" s="23"/>
      <c r="AH2686" s="23"/>
    </row>
    <row r="2687" spans="1:34" s="156" customFormat="1" x14ac:dyDescent="0.35">
      <c r="A2687" s="23"/>
      <c r="B2687" s="23"/>
      <c r="C2687" s="23"/>
      <c r="D2687" s="23"/>
      <c r="E2687" s="23"/>
      <c r="F2687" s="23"/>
      <c r="G2687" s="23"/>
      <c r="H2687" s="23"/>
      <c r="I2687" s="23"/>
      <c r="J2687" s="24"/>
      <c r="K2687" s="24"/>
      <c r="L2687" s="79"/>
      <c r="M2687" s="91"/>
      <c r="N2687" s="89"/>
      <c r="O2687" s="89"/>
      <c r="P2687" s="24"/>
      <c r="Q2687" s="24"/>
      <c r="R2687" s="23"/>
      <c r="S2687" s="23"/>
      <c r="T2687" s="24"/>
      <c r="U2687" s="23"/>
      <c r="V2687" s="23"/>
      <c r="W2687" s="23"/>
      <c r="X2687" s="23"/>
      <c r="Y2687" s="23"/>
      <c r="Z2687" s="23"/>
      <c r="AA2687" s="23"/>
      <c r="AB2687" s="23"/>
      <c r="AC2687" s="23"/>
      <c r="AD2687" s="23"/>
      <c r="AE2687" s="23"/>
      <c r="AF2687" s="46"/>
      <c r="AG2687" s="23"/>
      <c r="AH2687" s="23"/>
    </row>
    <row r="2688" spans="1:34" s="156" customFormat="1" x14ac:dyDescent="0.35">
      <c r="A2688" s="23"/>
      <c r="B2688" s="23"/>
      <c r="C2688" s="23"/>
      <c r="D2688" s="23"/>
      <c r="E2688" s="23"/>
      <c r="F2688" s="23"/>
      <c r="G2688" s="23"/>
      <c r="H2688" s="23"/>
      <c r="I2688" s="23"/>
      <c r="J2688" s="24"/>
      <c r="K2688" s="24"/>
      <c r="L2688" s="79"/>
      <c r="M2688" s="91"/>
      <c r="N2688" s="89"/>
      <c r="O2688" s="89"/>
      <c r="P2688" s="24"/>
      <c r="Q2688" s="24"/>
      <c r="R2688" s="23"/>
      <c r="S2688" s="23"/>
      <c r="T2688" s="24"/>
      <c r="U2688" s="23"/>
      <c r="V2688" s="23"/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46"/>
      <c r="AG2688" s="23"/>
      <c r="AH2688" s="23"/>
    </row>
    <row r="2689" spans="1:34" s="156" customFormat="1" x14ac:dyDescent="0.35">
      <c r="A2689" s="23"/>
      <c r="B2689" s="23"/>
      <c r="C2689" s="23"/>
      <c r="D2689" s="23"/>
      <c r="E2689" s="23"/>
      <c r="F2689" s="23"/>
      <c r="G2689" s="23"/>
      <c r="H2689" s="23"/>
      <c r="I2689" s="23"/>
      <c r="J2689" s="24"/>
      <c r="K2689" s="24"/>
      <c r="L2689" s="79"/>
      <c r="M2689" s="91"/>
      <c r="N2689" s="89"/>
      <c r="O2689" s="89"/>
      <c r="P2689" s="24"/>
      <c r="Q2689" s="24"/>
      <c r="R2689" s="23"/>
      <c r="S2689" s="23"/>
      <c r="T2689" s="24"/>
      <c r="U2689" s="23"/>
      <c r="V2689" s="23"/>
      <c r="W2689" s="23"/>
      <c r="X2689" s="23"/>
      <c r="Y2689" s="23"/>
      <c r="Z2689" s="23"/>
      <c r="AA2689" s="23"/>
      <c r="AB2689" s="23"/>
      <c r="AC2689" s="23"/>
      <c r="AD2689" s="23"/>
      <c r="AE2689" s="23"/>
      <c r="AF2689" s="46"/>
      <c r="AG2689" s="23"/>
      <c r="AH2689" s="23"/>
    </row>
    <row r="2690" spans="1:34" s="156" customFormat="1" x14ac:dyDescent="0.35">
      <c r="A2690" s="23"/>
      <c r="B2690" s="23"/>
      <c r="C2690" s="23"/>
      <c r="D2690" s="23"/>
      <c r="E2690" s="23"/>
      <c r="F2690" s="23"/>
      <c r="G2690" s="23"/>
      <c r="H2690" s="23"/>
      <c r="I2690" s="23"/>
      <c r="J2690" s="24"/>
      <c r="K2690" s="24"/>
      <c r="L2690" s="79"/>
      <c r="M2690" s="91"/>
      <c r="N2690" s="89"/>
      <c r="O2690" s="89"/>
      <c r="P2690" s="24"/>
      <c r="Q2690" s="24"/>
      <c r="R2690" s="23"/>
      <c r="S2690" s="23"/>
      <c r="T2690" s="24"/>
      <c r="U2690" s="23"/>
      <c r="V2690" s="23"/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46"/>
      <c r="AG2690" s="23"/>
      <c r="AH2690" s="23"/>
    </row>
    <row r="2691" spans="1:34" s="156" customFormat="1" x14ac:dyDescent="0.35">
      <c r="A2691" s="23"/>
      <c r="B2691" s="23"/>
      <c r="C2691" s="23"/>
      <c r="D2691" s="23"/>
      <c r="E2691" s="23"/>
      <c r="F2691" s="23"/>
      <c r="G2691" s="23"/>
      <c r="H2691" s="23"/>
      <c r="I2691" s="23"/>
      <c r="J2691" s="24"/>
      <c r="K2691" s="24"/>
      <c r="L2691" s="79"/>
      <c r="M2691" s="91"/>
      <c r="N2691" s="89"/>
      <c r="O2691" s="89"/>
      <c r="P2691" s="24"/>
      <c r="Q2691" s="24"/>
      <c r="R2691" s="23"/>
      <c r="S2691" s="23"/>
      <c r="T2691" s="24"/>
      <c r="U2691" s="23"/>
      <c r="V2691" s="23"/>
      <c r="W2691" s="23"/>
      <c r="X2691" s="23"/>
      <c r="Y2691" s="23"/>
      <c r="Z2691" s="23"/>
      <c r="AA2691" s="23"/>
      <c r="AB2691" s="23"/>
      <c r="AC2691" s="23"/>
      <c r="AD2691" s="23"/>
      <c r="AE2691" s="23"/>
      <c r="AF2691" s="46"/>
      <c r="AG2691" s="23"/>
      <c r="AH2691" s="23"/>
    </row>
    <row r="2692" spans="1:34" s="156" customFormat="1" x14ac:dyDescent="0.35">
      <c r="A2692" s="23"/>
      <c r="B2692" s="23"/>
      <c r="C2692" s="23"/>
      <c r="D2692" s="23"/>
      <c r="E2692" s="23"/>
      <c r="F2692" s="23"/>
      <c r="G2692" s="23"/>
      <c r="H2692" s="23"/>
      <c r="I2692" s="23"/>
      <c r="J2692" s="24"/>
      <c r="K2692" s="24"/>
      <c r="L2692" s="79"/>
      <c r="M2692" s="91"/>
      <c r="N2692" s="89"/>
      <c r="O2692" s="89"/>
      <c r="P2692" s="24"/>
      <c r="Q2692" s="24"/>
      <c r="R2692" s="23"/>
      <c r="S2692" s="23"/>
      <c r="T2692" s="24"/>
      <c r="U2692" s="23"/>
      <c r="V2692" s="23"/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46"/>
      <c r="AG2692" s="23"/>
      <c r="AH2692" s="23"/>
    </row>
    <row r="2693" spans="1:34" s="156" customFormat="1" x14ac:dyDescent="0.35">
      <c r="A2693" s="23"/>
      <c r="B2693" s="23"/>
      <c r="C2693" s="23"/>
      <c r="D2693" s="23"/>
      <c r="E2693" s="23"/>
      <c r="F2693" s="23"/>
      <c r="G2693" s="23"/>
      <c r="H2693" s="23"/>
      <c r="I2693" s="23"/>
      <c r="J2693" s="24"/>
      <c r="K2693" s="24"/>
      <c r="L2693" s="79"/>
      <c r="M2693" s="91"/>
      <c r="N2693" s="89"/>
      <c r="O2693" s="89"/>
      <c r="P2693" s="24"/>
      <c r="Q2693" s="24"/>
      <c r="R2693" s="23"/>
      <c r="S2693" s="23"/>
      <c r="T2693" s="24"/>
      <c r="U2693" s="23"/>
      <c r="V2693" s="23"/>
      <c r="W2693" s="23"/>
      <c r="X2693" s="23"/>
      <c r="Y2693" s="23"/>
      <c r="Z2693" s="23"/>
      <c r="AA2693" s="23"/>
      <c r="AB2693" s="23"/>
      <c r="AC2693" s="23"/>
      <c r="AD2693" s="23"/>
      <c r="AE2693" s="23"/>
      <c r="AF2693" s="46"/>
      <c r="AG2693" s="23"/>
      <c r="AH2693" s="23"/>
    </row>
    <row r="2694" spans="1:34" s="156" customFormat="1" x14ac:dyDescent="0.35">
      <c r="A2694" s="23"/>
      <c r="B2694" s="23"/>
      <c r="C2694" s="23"/>
      <c r="D2694" s="23"/>
      <c r="E2694" s="23"/>
      <c r="F2694" s="23"/>
      <c r="G2694" s="23"/>
      <c r="H2694" s="23"/>
      <c r="I2694" s="23"/>
      <c r="J2694" s="24"/>
      <c r="K2694" s="24"/>
      <c r="L2694" s="79"/>
      <c r="M2694" s="91"/>
      <c r="N2694" s="89"/>
      <c r="O2694" s="89"/>
      <c r="P2694" s="24"/>
      <c r="Q2694" s="24"/>
      <c r="R2694" s="23"/>
      <c r="S2694" s="23"/>
      <c r="T2694" s="24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46"/>
      <c r="AG2694" s="23"/>
      <c r="AH2694" s="23"/>
    </row>
    <row r="2695" spans="1:34" s="156" customFormat="1" x14ac:dyDescent="0.35">
      <c r="A2695" s="23"/>
      <c r="B2695" s="23"/>
      <c r="C2695" s="23"/>
      <c r="D2695" s="23"/>
      <c r="E2695" s="23"/>
      <c r="F2695" s="23"/>
      <c r="G2695" s="23"/>
      <c r="H2695" s="23"/>
      <c r="I2695" s="23"/>
      <c r="J2695" s="24"/>
      <c r="K2695" s="24"/>
      <c r="L2695" s="79"/>
      <c r="M2695" s="91"/>
      <c r="N2695" s="89"/>
      <c r="O2695" s="89"/>
      <c r="P2695" s="24"/>
      <c r="Q2695" s="24"/>
      <c r="R2695" s="23"/>
      <c r="S2695" s="23"/>
      <c r="T2695" s="24"/>
      <c r="U2695" s="23"/>
      <c r="V2695" s="23"/>
      <c r="W2695" s="23"/>
      <c r="X2695" s="23"/>
      <c r="Y2695" s="23"/>
      <c r="Z2695" s="23"/>
      <c r="AA2695" s="23"/>
      <c r="AB2695" s="23"/>
      <c r="AC2695" s="23"/>
      <c r="AD2695" s="23"/>
      <c r="AE2695" s="23"/>
      <c r="AF2695" s="46"/>
      <c r="AG2695" s="23"/>
      <c r="AH2695" s="23"/>
    </row>
    <row r="2696" spans="1:34" s="156" customFormat="1" x14ac:dyDescent="0.35">
      <c r="A2696" s="23"/>
      <c r="B2696" s="23"/>
      <c r="C2696" s="23"/>
      <c r="D2696" s="23"/>
      <c r="E2696" s="23"/>
      <c r="F2696" s="23"/>
      <c r="G2696" s="23"/>
      <c r="H2696" s="23"/>
      <c r="I2696" s="23"/>
      <c r="J2696" s="24"/>
      <c r="K2696" s="24"/>
      <c r="L2696" s="79"/>
      <c r="M2696" s="91"/>
      <c r="N2696" s="89"/>
      <c r="O2696" s="89"/>
      <c r="P2696" s="24"/>
      <c r="Q2696" s="24"/>
      <c r="R2696" s="23"/>
      <c r="S2696" s="23"/>
      <c r="T2696" s="24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46"/>
      <c r="AG2696" s="23"/>
      <c r="AH2696" s="23"/>
    </row>
    <row r="2697" spans="1:34" s="156" customFormat="1" x14ac:dyDescent="0.35">
      <c r="A2697" s="23"/>
      <c r="B2697" s="23"/>
      <c r="C2697" s="23"/>
      <c r="D2697" s="23"/>
      <c r="E2697" s="23"/>
      <c r="F2697" s="23"/>
      <c r="G2697" s="23"/>
      <c r="H2697" s="23"/>
      <c r="I2697" s="23"/>
      <c r="J2697" s="24"/>
      <c r="K2697" s="24"/>
      <c r="L2697" s="79"/>
      <c r="M2697" s="91"/>
      <c r="N2697" s="89"/>
      <c r="O2697" s="89"/>
      <c r="P2697" s="24"/>
      <c r="Q2697" s="24"/>
      <c r="R2697" s="23"/>
      <c r="S2697" s="23"/>
      <c r="T2697" s="24"/>
      <c r="U2697" s="23"/>
      <c r="V2697" s="23"/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46"/>
      <c r="AG2697" s="23"/>
      <c r="AH2697" s="23"/>
    </row>
    <row r="2698" spans="1:34" s="156" customFormat="1" x14ac:dyDescent="0.35">
      <c r="A2698" s="23"/>
      <c r="B2698" s="23"/>
      <c r="C2698" s="23"/>
      <c r="D2698" s="23"/>
      <c r="E2698" s="23"/>
      <c r="F2698" s="23"/>
      <c r="G2698" s="23"/>
      <c r="H2698" s="23"/>
      <c r="I2698" s="23"/>
      <c r="J2698" s="24"/>
      <c r="K2698" s="24"/>
      <c r="L2698" s="79"/>
      <c r="M2698" s="91"/>
      <c r="N2698" s="89"/>
      <c r="O2698" s="89"/>
      <c r="P2698" s="24"/>
      <c r="Q2698" s="24"/>
      <c r="R2698" s="23"/>
      <c r="S2698" s="23"/>
      <c r="T2698" s="24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46"/>
      <c r="AG2698" s="23"/>
      <c r="AH2698" s="23"/>
    </row>
    <row r="2699" spans="1:34" s="156" customFormat="1" x14ac:dyDescent="0.35">
      <c r="A2699" s="23"/>
      <c r="B2699" s="23"/>
      <c r="C2699" s="23"/>
      <c r="D2699" s="23"/>
      <c r="E2699" s="23"/>
      <c r="F2699" s="23"/>
      <c r="G2699" s="23"/>
      <c r="H2699" s="23"/>
      <c r="I2699" s="23"/>
      <c r="J2699" s="24"/>
      <c r="K2699" s="24"/>
      <c r="L2699" s="79"/>
      <c r="M2699" s="91"/>
      <c r="N2699" s="89"/>
      <c r="O2699" s="89"/>
      <c r="P2699" s="24"/>
      <c r="Q2699" s="24"/>
      <c r="R2699" s="23"/>
      <c r="S2699" s="23"/>
      <c r="T2699" s="24"/>
      <c r="U2699" s="23"/>
      <c r="V2699" s="23"/>
      <c r="W2699" s="23"/>
      <c r="X2699" s="23"/>
      <c r="Y2699" s="23"/>
      <c r="Z2699" s="23"/>
      <c r="AA2699" s="23"/>
      <c r="AB2699" s="23"/>
      <c r="AC2699" s="23"/>
      <c r="AD2699" s="23"/>
      <c r="AE2699" s="23"/>
      <c r="AF2699" s="46"/>
      <c r="AG2699" s="23"/>
      <c r="AH2699" s="23"/>
    </row>
    <row r="2700" spans="1:34" s="156" customFormat="1" x14ac:dyDescent="0.35">
      <c r="A2700" s="23"/>
      <c r="B2700" s="23"/>
      <c r="C2700" s="23"/>
      <c r="D2700" s="23"/>
      <c r="E2700" s="23"/>
      <c r="F2700" s="23"/>
      <c r="G2700" s="23"/>
      <c r="H2700" s="23"/>
      <c r="I2700" s="23"/>
      <c r="J2700" s="24"/>
      <c r="K2700" s="24"/>
      <c r="L2700" s="79"/>
      <c r="M2700" s="91"/>
      <c r="N2700" s="89"/>
      <c r="O2700" s="89"/>
      <c r="P2700" s="24"/>
      <c r="Q2700" s="24"/>
      <c r="R2700" s="23"/>
      <c r="S2700" s="23"/>
      <c r="T2700" s="24"/>
      <c r="U2700" s="23"/>
      <c r="V2700" s="23"/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46"/>
      <c r="AG2700" s="23"/>
      <c r="AH2700" s="23"/>
    </row>
    <row r="2701" spans="1:34" s="156" customFormat="1" x14ac:dyDescent="0.35">
      <c r="A2701" s="23"/>
      <c r="B2701" s="23"/>
      <c r="C2701" s="23"/>
      <c r="D2701" s="23"/>
      <c r="E2701" s="23"/>
      <c r="F2701" s="23"/>
      <c r="G2701" s="23"/>
      <c r="H2701" s="23"/>
      <c r="I2701" s="23"/>
      <c r="J2701" s="24"/>
      <c r="K2701" s="24"/>
      <c r="L2701" s="79"/>
      <c r="M2701" s="91"/>
      <c r="N2701" s="89"/>
      <c r="O2701" s="89"/>
      <c r="P2701" s="24"/>
      <c r="Q2701" s="24"/>
      <c r="R2701" s="23"/>
      <c r="S2701" s="23"/>
      <c r="T2701" s="24"/>
      <c r="U2701" s="23"/>
      <c r="V2701" s="23"/>
      <c r="W2701" s="23"/>
      <c r="X2701" s="23"/>
      <c r="Y2701" s="23"/>
      <c r="Z2701" s="23"/>
      <c r="AA2701" s="23"/>
      <c r="AB2701" s="23"/>
      <c r="AC2701" s="23"/>
      <c r="AD2701" s="23"/>
      <c r="AE2701" s="23"/>
      <c r="AF2701" s="46"/>
      <c r="AG2701" s="23"/>
      <c r="AH2701" s="23"/>
    </row>
    <row r="2702" spans="1:34" s="156" customFormat="1" x14ac:dyDescent="0.35">
      <c r="A2702" s="23"/>
      <c r="B2702" s="23"/>
      <c r="C2702" s="23"/>
      <c r="D2702" s="23"/>
      <c r="E2702" s="23"/>
      <c r="F2702" s="23"/>
      <c r="G2702" s="23"/>
      <c r="H2702" s="23"/>
      <c r="I2702" s="23"/>
      <c r="J2702" s="24"/>
      <c r="K2702" s="24"/>
      <c r="L2702" s="79"/>
      <c r="M2702" s="91"/>
      <c r="N2702" s="89"/>
      <c r="O2702" s="89"/>
      <c r="P2702" s="24"/>
      <c r="Q2702" s="24"/>
      <c r="R2702" s="23"/>
      <c r="S2702" s="23"/>
      <c r="T2702" s="24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46"/>
      <c r="AG2702" s="23"/>
      <c r="AH2702" s="23"/>
    </row>
    <row r="2703" spans="1:34" s="156" customFormat="1" x14ac:dyDescent="0.35">
      <c r="A2703" s="23"/>
      <c r="B2703" s="23"/>
      <c r="C2703" s="23"/>
      <c r="D2703" s="23"/>
      <c r="E2703" s="23"/>
      <c r="F2703" s="23"/>
      <c r="G2703" s="23"/>
      <c r="H2703" s="23"/>
      <c r="I2703" s="23"/>
      <c r="J2703" s="24"/>
      <c r="K2703" s="24"/>
      <c r="L2703" s="79"/>
      <c r="M2703" s="91"/>
      <c r="N2703" s="89"/>
      <c r="O2703" s="89"/>
      <c r="P2703" s="24"/>
      <c r="Q2703" s="24"/>
      <c r="R2703" s="23"/>
      <c r="S2703" s="23"/>
      <c r="T2703" s="24"/>
      <c r="U2703" s="23"/>
      <c r="V2703" s="23"/>
      <c r="W2703" s="23"/>
      <c r="X2703" s="23"/>
      <c r="Y2703" s="23"/>
      <c r="Z2703" s="23"/>
      <c r="AA2703" s="23"/>
      <c r="AB2703" s="23"/>
      <c r="AC2703" s="23"/>
      <c r="AD2703" s="23"/>
      <c r="AE2703" s="23"/>
      <c r="AF2703" s="46"/>
      <c r="AG2703" s="23"/>
      <c r="AH2703" s="23"/>
    </row>
    <row r="2704" spans="1:34" s="156" customFormat="1" x14ac:dyDescent="0.35">
      <c r="A2704" s="23"/>
      <c r="B2704" s="23"/>
      <c r="C2704" s="23"/>
      <c r="D2704" s="23"/>
      <c r="E2704" s="23"/>
      <c r="F2704" s="23"/>
      <c r="G2704" s="23"/>
      <c r="H2704" s="23"/>
      <c r="I2704" s="23"/>
      <c r="J2704" s="24"/>
      <c r="K2704" s="24"/>
      <c r="L2704" s="79"/>
      <c r="M2704" s="91"/>
      <c r="N2704" s="89"/>
      <c r="O2704" s="89"/>
      <c r="P2704" s="24"/>
      <c r="Q2704" s="24"/>
      <c r="R2704" s="23"/>
      <c r="S2704" s="23"/>
      <c r="T2704" s="24"/>
      <c r="U2704" s="23"/>
      <c r="V2704" s="23"/>
      <c r="W2704" s="23"/>
      <c r="X2704" s="23"/>
      <c r="Y2704" s="23"/>
      <c r="Z2704" s="23"/>
      <c r="AA2704" s="23"/>
      <c r="AB2704" s="23"/>
      <c r="AC2704" s="23"/>
      <c r="AD2704" s="23"/>
      <c r="AE2704" s="23"/>
      <c r="AF2704" s="46"/>
      <c r="AG2704" s="23"/>
      <c r="AH2704" s="23"/>
    </row>
    <row r="2705" spans="1:34" s="156" customFormat="1" x14ac:dyDescent="0.35">
      <c r="A2705" s="23"/>
      <c r="B2705" s="23"/>
      <c r="C2705" s="23"/>
      <c r="D2705" s="23"/>
      <c r="E2705" s="23"/>
      <c r="F2705" s="23"/>
      <c r="G2705" s="23"/>
      <c r="H2705" s="23"/>
      <c r="I2705" s="23"/>
      <c r="J2705" s="24"/>
      <c r="K2705" s="24"/>
      <c r="L2705" s="79"/>
      <c r="M2705" s="91"/>
      <c r="N2705" s="89"/>
      <c r="O2705" s="89"/>
      <c r="P2705" s="24"/>
      <c r="Q2705" s="24"/>
      <c r="R2705" s="23"/>
      <c r="S2705" s="23"/>
      <c r="T2705" s="24"/>
      <c r="U2705" s="23"/>
      <c r="V2705" s="23"/>
      <c r="W2705" s="23"/>
      <c r="X2705" s="23"/>
      <c r="Y2705" s="23"/>
      <c r="Z2705" s="23"/>
      <c r="AA2705" s="23"/>
      <c r="AB2705" s="23"/>
      <c r="AC2705" s="23"/>
      <c r="AD2705" s="23"/>
      <c r="AE2705" s="23"/>
      <c r="AF2705" s="46"/>
      <c r="AG2705" s="23"/>
      <c r="AH2705" s="23"/>
    </row>
    <row r="2706" spans="1:34" s="156" customFormat="1" x14ac:dyDescent="0.35">
      <c r="A2706" s="23"/>
      <c r="B2706" s="23"/>
      <c r="C2706" s="23"/>
      <c r="D2706" s="23"/>
      <c r="E2706" s="23"/>
      <c r="F2706" s="23"/>
      <c r="G2706" s="23"/>
      <c r="H2706" s="23"/>
      <c r="I2706" s="23"/>
      <c r="J2706" s="24"/>
      <c r="K2706" s="24"/>
      <c r="L2706" s="79"/>
      <c r="M2706" s="91"/>
      <c r="N2706" s="89"/>
      <c r="O2706" s="89"/>
      <c r="P2706" s="24"/>
      <c r="Q2706" s="24"/>
      <c r="R2706" s="23"/>
      <c r="S2706" s="23"/>
      <c r="T2706" s="24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23"/>
      <c r="AF2706" s="46"/>
      <c r="AG2706" s="23"/>
      <c r="AH2706" s="23"/>
    </row>
    <row r="2707" spans="1:34" s="156" customFormat="1" x14ac:dyDescent="0.35">
      <c r="A2707" s="23"/>
      <c r="B2707" s="23"/>
      <c r="C2707" s="23"/>
      <c r="D2707" s="23"/>
      <c r="E2707" s="23"/>
      <c r="F2707" s="23"/>
      <c r="G2707" s="23"/>
      <c r="H2707" s="23"/>
      <c r="I2707" s="23"/>
      <c r="J2707" s="24"/>
      <c r="K2707" s="24"/>
      <c r="L2707" s="79"/>
      <c r="M2707" s="91"/>
      <c r="N2707" s="89"/>
      <c r="O2707" s="89"/>
      <c r="P2707" s="24"/>
      <c r="Q2707" s="24"/>
      <c r="R2707" s="23"/>
      <c r="S2707" s="23"/>
      <c r="T2707" s="24"/>
      <c r="U2707" s="23"/>
      <c r="V2707" s="23"/>
      <c r="W2707" s="23"/>
      <c r="X2707" s="23"/>
      <c r="Y2707" s="23"/>
      <c r="Z2707" s="23"/>
      <c r="AA2707" s="23"/>
      <c r="AB2707" s="23"/>
      <c r="AC2707" s="23"/>
      <c r="AD2707" s="23"/>
      <c r="AE2707" s="23"/>
      <c r="AF2707" s="46"/>
      <c r="AG2707" s="23"/>
      <c r="AH2707" s="23"/>
    </row>
    <row r="2708" spans="1:34" s="156" customFormat="1" x14ac:dyDescent="0.35">
      <c r="A2708" s="23"/>
      <c r="B2708" s="23"/>
      <c r="C2708" s="23"/>
      <c r="D2708" s="23"/>
      <c r="E2708" s="23"/>
      <c r="F2708" s="23"/>
      <c r="G2708" s="23"/>
      <c r="H2708" s="23"/>
      <c r="I2708" s="23"/>
      <c r="J2708" s="24"/>
      <c r="K2708" s="24"/>
      <c r="L2708" s="79"/>
      <c r="M2708" s="91"/>
      <c r="N2708" s="89"/>
      <c r="O2708" s="89"/>
      <c r="P2708" s="24"/>
      <c r="Q2708" s="24"/>
      <c r="R2708" s="23"/>
      <c r="S2708" s="23"/>
      <c r="T2708" s="24"/>
      <c r="U2708" s="23"/>
      <c r="V2708" s="23"/>
      <c r="W2708" s="23"/>
      <c r="X2708" s="23"/>
      <c r="Y2708" s="23"/>
      <c r="Z2708" s="23"/>
      <c r="AA2708" s="23"/>
      <c r="AB2708" s="23"/>
      <c r="AC2708" s="23"/>
      <c r="AD2708" s="23"/>
      <c r="AE2708" s="23"/>
      <c r="AF2708" s="46"/>
      <c r="AG2708" s="23"/>
      <c r="AH2708" s="23"/>
    </row>
    <row r="2709" spans="1:34" s="156" customFormat="1" x14ac:dyDescent="0.35">
      <c r="A2709" s="23"/>
      <c r="B2709" s="23"/>
      <c r="C2709" s="23"/>
      <c r="D2709" s="23"/>
      <c r="E2709" s="23"/>
      <c r="F2709" s="23"/>
      <c r="G2709" s="23"/>
      <c r="H2709" s="23"/>
      <c r="I2709" s="23"/>
      <c r="J2709" s="24"/>
      <c r="K2709" s="24"/>
      <c r="L2709" s="79"/>
      <c r="M2709" s="91"/>
      <c r="N2709" s="89"/>
      <c r="O2709" s="89"/>
      <c r="P2709" s="24"/>
      <c r="Q2709" s="24"/>
      <c r="R2709" s="23"/>
      <c r="S2709" s="23"/>
      <c r="T2709" s="24"/>
      <c r="U2709" s="23"/>
      <c r="V2709" s="23"/>
      <c r="W2709" s="23"/>
      <c r="X2709" s="23"/>
      <c r="Y2709" s="23"/>
      <c r="Z2709" s="23"/>
      <c r="AA2709" s="23"/>
      <c r="AB2709" s="23"/>
      <c r="AC2709" s="23"/>
      <c r="AD2709" s="23"/>
      <c r="AE2709" s="23"/>
      <c r="AF2709" s="46"/>
      <c r="AG2709" s="23"/>
      <c r="AH2709" s="23"/>
    </row>
    <row r="2710" spans="1:34" s="156" customFormat="1" x14ac:dyDescent="0.35">
      <c r="A2710" s="23"/>
      <c r="B2710" s="23"/>
      <c r="C2710" s="23"/>
      <c r="D2710" s="23"/>
      <c r="E2710" s="23"/>
      <c r="F2710" s="23"/>
      <c r="G2710" s="23"/>
      <c r="H2710" s="23"/>
      <c r="I2710" s="23"/>
      <c r="J2710" s="24"/>
      <c r="K2710" s="24"/>
      <c r="L2710" s="79"/>
      <c r="M2710" s="91"/>
      <c r="N2710" s="89"/>
      <c r="O2710" s="89"/>
      <c r="P2710" s="24"/>
      <c r="Q2710" s="24"/>
      <c r="R2710" s="23"/>
      <c r="S2710" s="23"/>
      <c r="T2710" s="24"/>
      <c r="U2710" s="23"/>
      <c r="V2710" s="23"/>
      <c r="W2710" s="23"/>
      <c r="X2710" s="23"/>
      <c r="Y2710" s="23"/>
      <c r="Z2710" s="23"/>
      <c r="AA2710" s="23"/>
      <c r="AB2710" s="23"/>
      <c r="AC2710" s="23"/>
      <c r="AD2710" s="23"/>
      <c r="AE2710" s="23"/>
      <c r="AF2710" s="46"/>
      <c r="AG2710" s="23"/>
      <c r="AH2710" s="23"/>
    </row>
    <row r="2711" spans="1:34" s="156" customFormat="1" x14ac:dyDescent="0.35">
      <c r="A2711" s="23"/>
      <c r="B2711" s="23"/>
      <c r="C2711" s="23"/>
      <c r="D2711" s="23"/>
      <c r="E2711" s="23"/>
      <c r="F2711" s="23"/>
      <c r="G2711" s="23"/>
      <c r="H2711" s="23"/>
      <c r="I2711" s="23"/>
      <c r="J2711" s="24"/>
      <c r="K2711" s="24"/>
      <c r="L2711" s="79"/>
      <c r="M2711" s="91"/>
      <c r="N2711" s="89"/>
      <c r="O2711" s="89"/>
      <c r="P2711" s="24"/>
      <c r="Q2711" s="24"/>
      <c r="R2711" s="23"/>
      <c r="S2711" s="23"/>
      <c r="T2711" s="24"/>
      <c r="U2711" s="23"/>
      <c r="V2711" s="23"/>
      <c r="W2711" s="23"/>
      <c r="X2711" s="23"/>
      <c r="Y2711" s="23"/>
      <c r="Z2711" s="23"/>
      <c r="AA2711" s="23"/>
      <c r="AB2711" s="23"/>
      <c r="AC2711" s="23"/>
      <c r="AD2711" s="23"/>
      <c r="AE2711" s="23"/>
      <c r="AF2711" s="46"/>
      <c r="AG2711" s="23"/>
      <c r="AH2711" s="23"/>
    </row>
    <row r="2712" spans="1:34" s="156" customFormat="1" x14ac:dyDescent="0.35">
      <c r="A2712" s="23"/>
      <c r="B2712" s="23"/>
      <c r="C2712" s="23"/>
      <c r="D2712" s="23"/>
      <c r="E2712" s="23"/>
      <c r="F2712" s="23"/>
      <c r="G2712" s="23"/>
      <c r="H2712" s="23"/>
      <c r="I2712" s="23"/>
      <c r="J2712" s="24"/>
      <c r="K2712" s="24"/>
      <c r="L2712" s="79"/>
      <c r="M2712" s="91"/>
      <c r="N2712" s="89"/>
      <c r="O2712" s="89"/>
      <c r="P2712" s="24"/>
      <c r="Q2712" s="24"/>
      <c r="R2712" s="23"/>
      <c r="S2712" s="23"/>
      <c r="T2712" s="24"/>
      <c r="U2712" s="23"/>
      <c r="V2712" s="23"/>
      <c r="W2712" s="23"/>
      <c r="X2712" s="23"/>
      <c r="Y2712" s="23"/>
      <c r="Z2712" s="23"/>
      <c r="AA2712" s="23"/>
      <c r="AB2712" s="23"/>
      <c r="AC2712" s="23"/>
      <c r="AD2712" s="23"/>
      <c r="AE2712" s="23"/>
      <c r="AF2712" s="46"/>
      <c r="AG2712" s="23"/>
      <c r="AH2712" s="23"/>
    </row>
    <row r="2713" spans="1:34" s="156" customFormat="1" x14ac:dyDescent="0.35">
      <c r="A2713" s="23"/>
      <c r="B2713" s="23"/>
      <c r="C2713" s="23"/>
      <c r="D2713" s="23"/>
      <c r="E2713" s="23"/>
      <c r="F2713" s="23"/>
      <c r="G2713" s="23"/>
      <c r="H2713" s="23"/>
      <c r="I2713" s="23"/>
      <c r="J2713" s="24"/>
      <c r="K2713" s="24"/>
      <c r="L2713" s="79"/>
      <c r="M2713" s="91"/>
      <c r="N2713" s="89"/>
      <c r="O2713" s="89"/>
      <c r="P2713" s="24"/>
      <c r="Q2713" s="24"/>
      <c r="R2713" s="23"/>
      <c r="S2713" s="23"/>
      <c r="T2713" s="24"/>
      <c r="U2713" s="23"/>
      <c r="V2713" s="23"/>
      <c r="W2713" s="23"/>
      <c r="X2713" s="23"/>
      <c r="Y2713" s="23"/>
      <c r="Z2713" s="23"/>
      <c r="AA2713" s="23"/>
      <c r="AB2713" s="23"/>
      <c r="AC2713" s="23"/>
      <c r="AD2713" s="23"/>
      <c r="AE2713" s="23"/>
      <c r="AF2713" s="46"/>
      <c r="AG2713" s="23"/>
      <c r="AH2713" s="23"/>
    </row>
    <row r="2714" spans="1:34" s="156" customFormat="1" x14ac:dyDescent="0.35">
      <c r="A2714" s="23"/>
      <c r="B2714" s="23"/>
      <c r="C2714" s="23"/>
      <c r="D2714" s="23"/>
      <c r="E2714" s="23"/>
      <c r="F2714" s="23"/>
      <c r="G2714" s="23"/>
      <c r="H2714" s="23"/>
      <c r="I2714" s="23"/>
      <c r="J2714" s="24"/>
      <c r="K2714" s="24"/>
      <c r="L2714" s="79"/>
      <c r="M2714" s="91"/>
      <c r="N2714" s="89"/>
      <c r="O2714" s="89"/>
      <c r="P2714" s="24"/>
      <c r="Q2714" s="24"/>
      <c r="R2714" s="23"/>
      <c r="S2714" s="23"/>
      <c r="T2714" s="24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46"/>
      <c r="AG2714" s="23"/>
      <c r="AH2714" s="23"/>
    </row>
    <row r="2715" spans="1:34" s="156" customFormat="1" x14ac:dyDescent="0.35">
      <c r="A2715" s="23"/>
      <c r="B2715" s="23"/>
      <c r="C2715" s="23"/>
      <c r="D2715" s="23"/>
      <c r="E2715" s="23"/>
      <c r="F2715" s="23"/>
      <c r="G2715" s="23"/>
      <c r="H2715" s="23"/>
      <c r="I2715" s="23"/>
      <c r="J2715" s="24"/>
      <c r="K2715" s="24"/>
      <c r="L2715" s="79"/>
      <c r="M2715" s="91"/>
      <c r="N2715" s="89"/>
      <c r="O2715" s="89"/>
      <c r="P2715" s="24"/>
      <c r="Q2715" s="24"/>
      <c r="R2715" s="23"/>
      <c r="S2715" s="23"/>
      <c r="T2715" s="24"/>
      <c r="U2715" s="23"/>
      <c r="V2715" s="23"/>
      <c r="W2715" s="23"/>
      <c r="X2715" s="23"/>
      <c r="Y2715" s="23"/>
      <c r="Z2715" s="23"/>
      <c r="AA2715" s="23"/>
      <c r="AB2715" s="23"/>
      <c r="AC2715" s="23"/>
      <c r="AD2715" s="23"/>
      <c r="AE2715" s="23"/>
      <c r="AF2715" s="46"/>
      <c r="AG2715" s="23"/>
      <c r="AH2715" s="23"/>
    </row>
    <row r="2716" spans="1:34" s="156" customFormat="1" x14ac:dyDescent="0.35">
      <c r="A2716" s="23"/>
      <c r="B2716" s="23"/>
      <c r="C2716" s="23"/>
      <c r="D2716" s="23"/>
      <c r="E2716" s="23"/>
      <c r="F2716" s="23"/>
      <c r="G2716" s="23"/>
      <c r="H2716" s="23"/>
      <c r="I2716" s="23"/>
      <c r="J2716" s="24"/>
      <c r="K2716" s="24"/>
      <c r="L2716" s="79"/>
      <c r="M2716" s="91"/>
      <c r="N2716" s="89"/>
      <c r="O2716" s="89"/>
      <c r="P2716" s="24"/>
      <c r="Q2716" s="24"/>
      <c r="R2716" s="23"/>
      <c r="S2716" s="23"/>
      <c r="T2716" s="24"/>
      <c r="U2716" s="23"/>
      <c r="V2716" s="23"/>
      <c r="W2716" s="23"/>
      <c r="X2716" s="23"/>
      <c r="Y2716" s="23"/>
      <c r="Z2716" s="23"/>
      <c r="AA2716" s="23"/>
      <c r="AB2716" s="23"/>
      <c r="AC2716" s="23"/>
      <c r="AD2716" s="23"/>
      <c r="AE2716" s="23"/>
      <c r="AF2716" s="46"/>
      <c r="AG2716" s="23"/>
      <c r="AH2716" s="23"/>
    </row>
    <row r="2717" spans="1:34" s="156" customFormat="1" x14ac:dyDescent="0.35">
      <c r="A2717" s="23"/>
      <c r="B2717" s="23"/>
      <c r="C2717" s="23"/>
      <c r="D2717" s="23"/>
      <c r="E2717" s="23"/>
      <c r="F2717" s="23"/>
      <c r="G2717" s="23"/>
      <c r="H2717" s="23"/>
      <c r="I2717" s="23"/>
      <c r="J2717" s="24"/>
      <c r="K2717" s="24"/>
      <c r="L2717" s="79"/>
      <c r="M2717" s="91"/>
      <c r="N2717" s="89"/>
      <c r="O2717" s="89"/>
      <c r="P2717" s="24"/>
      <c r="Q2717" s="24"/>
      <c r="R2717" s="23"/>
      <c r="S2717" s="23"/>
      <c r="T2717" s="24"/>
      <c r="U2717" s="23"/>
      <c r="V2717" s="23"/>
      <c r="W2717" s="23"/>
      <c r="X2717" s="23"/>
      <c r="Y2717" s="23"/>
      <c r="Z2717" s="23"/>
      <c r="AA2717" s="23"/>
      <c r="AB2717" s="23"/>
      <c r="AC2717" s="23"/>
      <c r="AD2717" s="23"/>
      <c r="AE2717" s="23"/>
      <c r="AF2717" s="46"/>
      <c r="AG2717" s="23"/>
      <c r="AH2717" s="23"/>
    </row>
    <row r="2718" spans="1:34" s="156" customFormat="1" x14ac:dyDescent="0.35">
      <c r="A2718" s="23"/>
      <c r="B2718" s="23"/>
      <c r="C2718" s="23"/>
      <c r="D2718" s="23"/>
      <c r="E2718" s="23"/>
      <c r="F2718" s="23"/>
      <c r="G2718" s="23"/>
      <c r="H2718" s="23"/>
      <c r="I2718" s="23"/>
      <c r="J2718" s="24"/>
      <c r="K2718" s="24"/>
      <c r="L2718" s="79"/>
      <c r="M2718" s="91"/>
      <c r="N2718" s="89"/>
      <c r="O2718" s="89"/>
      <c r="P2718" s="24"/>
      <c r="Q2718" s="24"/>
      <c r="R2718" s="23"/>
      <c r="S2718" s="23"/>
      <c r="T2718" s="24"/>
      <c r="U2718" s="23"/>
      <c r="V2718" s="23"/>
      <c r="W2718" s="23"/>
      <c r="X2718" s="23"/>
      <c r="Y2718" s="23"/>
      <c r="Z2718" s="23"/>
      <c r="AA2718" s="23"/>
      <c r="AB2718" s="23"/>
      <c r="AC2718" s="23"/>
      <c r="AD2718" s="23"/>
      <c r="AE2718" s="23"/>
      <c r="AF2718" s="46"/>
      <c r="AG2718" s="23"/>
      <c r="AH2718" s="23"/>
    </row>
    <row r="2719" spans="1:34" s="156" customFormat="1" x14ac:dyDescent="0.35">
      <c r="A2719" s="23"/>
      <c r="B2719" s="23"/>
      <c r="C2719" s="23"/>
      <c r="D2719" s="23"/>
      <c r="E2719" s="23"/>
      <c r="F2719" s="23"/>
      <c r="G2719" s="23"/>
      <c r="H2719" s="23"/>
      <c r="I2719" s="23"/>
      <c r="J2719" s="24"/>
      <c r="K2719" s="24"/>
      <c r="L2719" s="79"/>
      <c r="M2719" s="91"/>
      <c r="N2719" s="89"/>
      <c r="O2719" s="89"/>
      <c r="P2719" s="24"/>
      <c r="Q2719" s="24"/>
      <c r="R2719" s="23"/>
      <c r="S2719" s="23"/>
      <c r="T2719" s="24"/>
      <c r="U2719" s="23"/>
      <c r="V2719" s="23"/>
      <c r="W2719" s="23"/>
      <c r="X2719" s="23"/>
      <c r="Y2719" s="23"/>
      <c r="Z2719" s="23"/>
      <c r="AA2719" s="23"/>
      <c r="AB2719" s="23"/>
      <c r="AC2719" s="23"/>
      <c r="AD2719" s="23"/>
      <c r="AE2719" s="23"/>
      <c r="AF2719" s="46"/>
      <c r="AG2719" s="23"/>
      <c r="AH2719" s="23"/>
    </row>
    <row r="2720" spans="1:34" s="156" customFormat="1" x14ac:dyDescent="0.35">
      <c r="A2720" s="23"/>
      <c r="B2720" s="23"/>
      <c r="C2720" s="23"/>
      <c r="D2720" s="23"/>
      <c r="E2720" s="23"/>
      <c r="F2720" s="23"/>
      <c r="G2720" s="23"/>
      <c r="H2720" s="23"/>
      <c r="I2720" s="23"/>
      <c r="J2720" s="24"/>
      <c r="K2720" s="24"/>
      <c r="L2720" s="79"/>
      <c r="M2720" s="91"/>
      <c r="N2720" s="89"/>
      <c r="O2720" s="89"/>
      <c r="P2720" s="24"/>
      <c r="Q2720" s="24"/>
      <c r="R2720" s="23"/>
      <c r="S2720" s="23"/>
      <c r="T2720" s="24"/>
      <c r="U2720" s="23"/>
      <c r="V2720" s="23"/>
      <c r="W2720" s="23"/>
      <c r="X2720" s="23"/>
      <c r="Y2720" s="23"/>
      <c r="Z2720" s="23"/>
      <c r="AA2720" s="23"/>
      <c r="AB2720" s="23"/>
      <c r="AC2720" s="23"/>
      <c r="AD2720" s="23"/>
      <c r="AE2720" s="23"/>
      <c r="AF2720" s="46"/>
      <c r="AG2720" s="23"/>
      <c r="AH2720" s="23"/>
    </row>
    <row r="2721" spans="1:34" s="156" customFormat="1" x14ac:dyDescent="0.35">
      <c r="A2721" s="23"/>
      <c r="B2721" s="23"/>
      <c r="C2721" s="23"/>
      <c r="D2721" s="23"/>
      <c r="E2721" s="23"/>
      <c r="F2721" s="23"/>
      <c r="G2721" s="23"/>
      <c r="H2721" s="23"/>
      <c r="I2721" s="23"/>
      <c r="J2721" s="24"/>
      <c r="K2721" s="24"/>
      <c r="L2721" s="79"/>
      <c r="M2721" s="91"/>
      <c r="N2721" s="89"/>
      <c r="O2721" s="89"/>
      <c r="P2721" s="24"/>
      <c r="Q2721" s="24"/>
      <c r="R2721" s="23"/>
      <c r="S2721" s="23"/>
      <c r="T2721" s="24"/>
      <c r="U2721" s="23"/>
      <c r="V2721" s="23"/>
      <c r="W2721" s="23"/>
      <c r="X2721" s="23"/>
      <c r="Y2721" s="23"/>
      <c r="Z2721" s="23"/>
      <c r="AA2721" s="23"/>
      <c r="AB2721" s="23"/>
      <c r="AC2721" s="23"/>
      <c r="AD2721" s="23"/>
      <c r="AE2721" s="23"/>
      <c r="AF2721" s="46"/>
      <c r="AG2721" s="23"/>
      <c r="AH2721" s="23"/>
    </row>
    <row r="2722" spans="1:34" s="156" customFormat="1" x14ac:dyDescent="0.35">
      <c r="A2722" s="23"/>
      <c r="B2722" s="23"/>
      <c r="C2722" s="23"/>
      <c r="D2722" s="23"/>
      <c r="E2722" s="23"/>
      <c r="F2722" s="23"/>
      <c r="G2722" s="23"/>
      <c r="H2722" s="23"/>
      <c r="I2722" s="23"/>
      <c r="J2722" s="24"/>
      <c r="K2722" s="24"/>
      <c r="L2722" s="79"/>
      <c r="M2722" s="91"/>
      <c r="N2722" s="89"/>
      <c r="O2722" s="89"/>
      <c r="P2722" s="24"/>
      <c r="Q2722" s="24"/>
      <c r="R2722" s="23"/>
      <c r="S2722" s="23"/>
      <c r="T2722" s="24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46"/>
      <c r="AG2722" s="23"/>
      <c r="AH2722" s="23"/>
    </row>
    <row r="2723" spans="1:34" s="156" customFormat="1" x14ac:dyDescent="0.35">
      <c r="A2723" s="23"/>
      <c r="B2723" s="23"/>
      <c r="C2723" s="23"/>
      <c r="D2723" s="23"/>
      <c r="E2723" s="23"/>
      <c r="F2723" s="23"/>
      <c r="G2723" s="23"/>
      <c r="H2723" s="23"/>
      <c r="I2723" s="23"/>
      <c r="J2723" s="24"/>
      <c r="K2723" s="24"/>
      <c r="L2723" s="79"/>
      <c r="M2723" s="91"/>
      <c r="N2723" s="89"/>
      <c r="O2723" s="89"/>
      <c r="P2723" s="24"/>
      <c r="Q2723" s="24"/>
      <c r="R2723" s="23"/>
      <c r="S2723" s="23"/>
      <c r="T2723" s="24"/>
      <c r="U2723" s="23"/>
      <c r="V2723" s="23"/>
      <c r="W2723" s="23"/>
      <c r="X2723" s="23"/>
      <c r="Y2723" s="23"/>
      <c r="Z2723" s="23"/>
      <c r="AA2723" s="23"/>
      <c r="AB2723" s="23"/>
      <c r="AC2723" s="23"/>
      <c r="AD2723" s="23"/>
      <c r="AE2723" s="23"/>
      <c r="AF2723" s="46"/>
      <c r="AG2723" s="23"/>
      <c r="AH2723" s="23"/>
    </row>
    <row r="2724" spans="1:34" s="156" customFormat="1" x14ac:dyDescent="0.35">
      <c r="A2724" s="23"/>
      <c r="B2724" s="23"/>
      <c r="C2724" s="23"/>
      <c r="D2724" s="23"/>
      <c r="E2724" s="23"/>
      <c r="F2724" s="23"/>
      <c r="G2724" s="23"/>
      <c r="H2724" s="23"/>
      <c r="I2724" s="23"/>
      <c r="J2724" s="24"/>
      <c r="K2724" s="24"/>
      <c r="L2724" s="79"/>
      <c r="M2724" s="91"/>
      <c r="N2724" s="89"/>
      <c r="O2724" s="89"/>
      <c r="P2724" s="24"/>
      <c r="Q2724" s="24"/>
      <c r="R2724" s="23"/>
      <c r="S2724" s="23"/>
      <c r="T2724" s="24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46"/>
      <c r="AG2724" s="23"/>
      <c r="AH2724" s="23"/>
    </row>
    <row r="2725" spans="1:34" s="156" customFormat="1" x14ac:dyDescent="0.35">
      <c r="A2725" s="23"/>
      <c r="B2725" s="23"/>
      <c r="C2725" s="23"/>
      <c r="D2725" s="23"/>
      <c r="E2725" s="23"/>
      <c r="F2725" s="23"/>
      <c r="G2725" s="23"/>
      <c r="H2725" s="23"/>
      <c r="I2725" s="23"/>
      <c r="J2725" s="24"/>
      <c r="K2725" s="24"/>
      <c r="L2725" s="79"/>
      <c r="M2725" s="91"/>
      <c r="N2725" s="89"/>
      <c r="O2725" s="89"/>
      <c r="P2725" s="24"/>
      <c r="Q2725" s="24"/>
      <c r="R2725" s="23"/>
      <c r="S2725" s="23"/>
      <c r="T2725" s="24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23"/>
      <c r="AF2725" s="46"/>
      <c r="AG2725" s="23"/>
      <c r="AH2725" s="23"/>
    </row>
    <row r="2726" spans="1:34" s="156" customFormat="1" x14ac:dyDescent="0.35">
      <c r="A2726" s="23"/>
      <c r="B2726" s="23"/>
      <c r="C2726" s="23"/>
      <c r="D2726" s="23"/>
      <c r="E2726" s="23"/>
      <c r="F2726" s="23"/>
      <c r="G2726" s="23"/>
      <c r="H2726" s="23"/>
      <c r="I2726" s="23"/>
      <c r="J2726" s="24"/>
      <c r="K2726" s="24"/>
      <c r="L2726" s="79"/>
      <c r="M2726" s="91"/>
      <c r="N2726" s="89"/>
      <c r="O2726" s="89"/>
      <c r="P2726" s="24"/>
      <c r="Q2726" s="24"/>
      <c r="R2726" s="23"/>
      <c r="S2726" s="23"/>
      <c r="T2726" s="24"/>
      <c r="U2726" s="23"/>
      <c r="V2726" s="23"/>
      <c r="W2726" s="23"/>
      <c r="X2726" s="23"/>
      <c r="Y2726" s="23"/>
      <c r="Z2726" s="23"/>
      <c r="AA2726" s="23"/>
      <c r="AB2726" s="23"/>
      <c r="AC2726" s="23"/>
      <c r="AD2726" s="23"/>
      <c r="AE2726" s="23"/>
      <c r="AF2726" s="46"/>
      <c r="AG2726" s="23"/>
      <c r="AH2726" s="23"/>
    </row>
    <row r="2727" spans="1:34" s="156" customFormat="1" x14ac:dyDescent="0.35">
      <c r="A2727" s="23"/>
      <c r="B2727" s="23"/>
      <c r="C2727" s="23"/>
      <c r="D2727" s="23"/>
      <c r="E2727" s="23"/>
      <c r="F2727" s="23"/>
      <c r="G2727" s="23"/>
      <c r="H2727" s="23"/>
      <c r="I2727" s="23"/>
      <c r="J2727" s="24"/>
      <c r="K2727" s="24"/>
      <c r="L2727" s="79"/>
      <c r="M2727" s="91"/>
      <c r="N2727" s="89"/>
      <c r="O2727" s="89"/>
      <c r="P2727" s="24"/>
      <c r="Q2727" s="24"/>
      <c r="R2727" s="23"/>
      <c r="S2727" s="23"/>
      <c r="T2727" s="24"/>
      <c r="U2727" s="23"/>
      <c r="V2727" s="23"/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46"/>
      <c r="AG2727" s="23"/>
      <c r="AH2727" s="23"/>
    </row>
    <row r="2728" spans="1:34" s="156" customFormat="1" x14ac:dyDescent="0.35">
      <c r="A2728" s="23"/>
      <c r="B2728" s="23"/>
      <c r="C2728" s="23"/>
      <c r="D2728" s="23"/>
      <c r="E2728" s="23"/>
      <c r="F2728" s="23"/>
      <c r="G2728" s="23"/>
      <c r="H2728" s="23"/>
      <c r="I2728" s="23"/>
      <c r="J2728" s="24"/>
      <c r="K2728" s="24"/>
      <c r="L2728" s="79"/>
      <c r="M2728" s="91"/>
      <c r="N2728" s="89"/>
      <c r="O2728" s="89"/>
      <c r="P2728" s="24"/>
      <c r="Q2728" s="24"/>
      <c r="R2728" s="23"/>
      <c r="S2728" s="23"/>
      <c r="T2728" s="24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46"/>
      <c r="AG2728" s="23"/>
      <c r="AH2728" s="23"/>
    </row>
    <row r="2729" spans="1:34" s="156" customFormat="1" x14ac:dyDescent="0.35">
      <c r="A2729" s="23"/>
      <c r="B2729" s="23"/>
      <c r="C2729" s="23"/>
      <c r="D2729" s="23"/>
      <c r="E2729" s="23"/>
      <c r="F2729" s="23"/>
      <c r="G2729" s="23"/>
      <c r="H2729" s="23"/>
      <c r="I2729" s="23"/>
      <c r="J2729" s="24"/>
      <c r="K2729" s="24"/>
      <c r="L2729" s="79"/>
      <c r="M2729" s="91"/>
      <c r="N2729" s="89"/>
      <c r="O2729" s="89"/>
      <c r="P2729" s="24"/>
      <c r="Q2729" s="24"/>
      <c r="R2729" s="23"/>
      <c r="S2729" s="23"/>
      <c r="T2729" s="24"/>
      <c r="U2729" s="23"/>
      <c r="V2729" s="23"/>
      <c r="W2729" s="23"/>
      <c r="X2729" s="23"/>
      <c r="Y2729" s="23"/>
      <c r="Z2729" s="23"/>
      <c r="AA2729" s="23"/>
      <c r="AB2729" s="23"/>
      <c r="AC2729" s="23"/>
      <c r="AD2729" s="23"/>
      <c r="AE2729" s="23"/>
      <c r="AF2729" s="46"/>
      <c r="AG2729" s="23"/>
      <c r="AH2729" s="23"/>
    </row>
    <row r="2730" spans="1:34" s="156" customFormat="1" x14ac:dyDescent="0.35">
      <c r="A2730" s="23"/>
      <c r="B2730" s="23"/>
      <c r="C2730" s="23"/>
      <c r="D2730" s="23"/>
      <c r="E2730" s="23"/>
      <c r="F2730" s="23"/>
      <c r="G2730" s="23"/>
      <c r="H2730" s="23"/>
      <c r="I2730" s="23"/>
      <c r="J2730" s="24"/>
      <c r="K2730" s="24"/>
      <c r="L2730" s="79"/>
      <c r="M2730" s="91"/>
      <c r="N2730" s="89"/>
      <c r="O2730" s="89"/>
      <c r="P2730" s="24"/>
      <c r="Q2730" s="24"/>
      <c r="R2730" s="23"/>
      <c r="S2730" s="23"/>
      <c r="T2730" s="24"/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46"/>
      <c r="AG2730" s="23"/>
      <c r="AH2730" s="23"/>
    </row>
    <row r="2731" spans="1:34" s="156" customFormat="1" x14ac:dyDescent="0.35">
      <c r="A2731" s="23"/>
      <c r="B2731" s="23"/>
      <c r="C2731" s="23"/>
      <c r="D2731" s="23"/>
      <c r="E2731" s="23"/>
      <c r="F2731" s="23"/>
      <c r="G2731" s="23"/>
      <c r="H2731" s="23"/>
      <c r="I2731" s="23"/>
      <c r="J2731" s="24"/>
      <c r="K2731" s="24"/>
      <c r="L2731" s="79"/>
      <c r="M2731" s="91"/>
      <c r="N2731" s="89"/>
      <c r="O2731" s="89"/>
      <c r="P2731" s="24"/>
      <c r="Q2731" s="24"/>
      <c r="R2731" s="23"/>
      <c r="S2731" s="23"/>
      <c r="T2731" s="24"/>
      <c r="U2731" s="23"/>
      <c r="V2731" s="23"/>
      <c r="W2731" s="23"/>
      <c r="X2731" s="23"/>
      <c r="Y2731" s="23"/>
      <c r="Z2731" s="23"/>
      <c r="AA2731" s="23"/>
      <c r="AB2731" s="23"/>
      <c r="AC2731" s="23"/>
      <c r="AD2731" s="23"/>
      <c r="AE2731" s="23"/>
      <c r="AF2731" s="46"/>
      <c r="AG2731" s="23"/>
      <c r="AH2731" s="23"/>
    </row>
    <row r="2732" spans="1:34" s="156" customFormat="1" x14ac:dyDescent="0.35">
      <c r="A2732" s="23"/>
      <c r="B2732" s="23"/>
      <c r="C2732" s="23"/>
      <c r="D2732" s="23"/>
      <c r="E2732" s="23"/>
      <c r="F2732" s="23"/>
      <c r="G2732" s="23"/>
      <c r="H2732" s="23"/>
      <c r="I2732" s="23"/>
      <c r="J2732" s="24"/>
      <c r="K2732" s="24"/>
      <c r="L2732" s="79"/>
      <c r="M2732" s="91"/>
      <c r="N2732" s="89"/>
      <c r="O2732" s="89"/>
      <c r="P2732" s="24"/>
      <c r="Q2732" s="24"/>
      <c r="R2732" s="23"/>
      <c r="S2732" s="23"/>
      <c r="T2732" s="24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46"/>
      <c r="AG2732" s="23"/>
      <c r="AH2732" s="23"/>
    </row>
    <row r="2733" spans="1:34" s="156" customFormat="1" x14ac:dyDescent="0.35">
      <c r="A2733" s="23"/>
      <c r="B2733" s="23"/>
      <c r="C2733" s="23"/>
      <c r="D2733" s="23"/>
      <c r="E2733" s="23"/>
      <c r="F2733" s="23"/>
      <c r="G2733" s="23"/>
      <c r="H2733" s="23"/>
      <c r="I2733" s="23"/>
      <c r="J2733" s="24"/>
      <c r="K2733" s="24"/>
      <c r="L2733" s="79"/>
      <c r="M2733" s="91"/>
      <c r="N2733" s="89"/>
      <c r="O2733" s="89"/>
      <c r="P2733" s="24"/>
      <c r="Q2733" s="24"/>
      <c r="R2733" s="23"/>
      <c r="S2733" s="23"/>
      <c r="T2733" s="24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46"/>
      <c r="AG2733" s="23"/>
      <c r="AH2733" s="23"/>
    </row>
    <row r="2734" spans="1:34" s="156" customFormat="1" x14ac:dyDescent="0.35">
      <c r="A2734" s="23"/>
      <c r="B2734" s="23"/>
      <c r="C2734" s="23"/>
      <c r="D2734" s="23"/>
      <c r="E2734" s="23"/>
      <c r="F2734" s="23"/>
      <c r="G2734" s="23"/>
      <c r="H2734" s="23"/>
      <c r="I2734" s="23"/>
      <c r="J2734" s="24"/>
      <c r="K2734" s="24"/>
      <c r="L2734" s="79"/>
      <c r="M2734" s="91"/>
      <c r="N2734" s="89"/>
      <c r="O2734" s="89"/>
      <c r="P2734" s="24"/>
      <c r="Q2734" s="24"/>
      <c r="R2734" s="23"/>
      <c r="S2734" s="23"/>
      <c r="T2734" s="24"/>
      <c r="U2734" s="23"/>
      <c r="V2734" s="23"/>
      <c r="W2734" s="23"/>
      <c r="X2734" s="23"/>
      <c r="Y2734" s="23"/>
      <c r="Z2734" s="23"/>
      <c r="AA2734" s="23"/>
      <c r="AB2734" s="23"/>
      <c r="AC2734" s="23"/>
      <c r="AD2734" s="23"/>
      <c r="AE2734" s="23"/>
      <c r="AF2734" s="46"/>
      <c r="AG2734" s="23"/>
      <c r="AH2734" s="23"/>
    </row>
    <row r="2735" spans="1:34" s="156" customFormat="1" x14ac:dyDescent="0.35">
      <c r="A2735" s="23"/>
      <c r="B2735" s="23"/>
      <c r="C2735" s="23"/>
      <c r="D2735" s="23"/>
      <c r="E2735" s="23"/>
      <c r="F2735" s="23"/>
      <c r="G2735" s="23"/>
      <c r="H2735" s="23"/>
      <c r="I2735" s="23"/>
      <c r="J2735" s="24"/>
      <c r="K2735" s="24"/>
      <c r="L2735" s="79"/>
      <c r="M2735" s="91"/>
      <c r="N2735" s="89"/>
      <c r="O2735" s="89"/>
      <c r="P2735" s="24"/>
      <c r="Q2735" s="24"/>
      <c r="R2735" s="23"/>
      <c r="S2735" s="23"/>
      <c r="T2735" s="24"/>
      <c r="U2735" s="23"/>
      <c r="V2735" s="23"/>
      <c r="W2735" s="23"/>
      <c r="X2735" s="23"/>
      <c r="Y2735" s="23"/>
      <c r="Z2735" s="23"/>
      <c r="AA2735" s="23"/>
      <c r="AB2735" s="23"/>
      <c r="AC2735" s="23"/>
      <c r="AD2735" s="23"/>
      <c r="AE2735" s="23"/>
      <c r="AF2735" s="46"/>
      <c r="AG2735" s="23"/>
      <c r="AH2735" s="23"/>
    </row>
    <row r="2736" spans="1:34" s="156" customFormat="1" x14ac:dyDescent="0.35">
      <c r="A2736" s="23"/>
      <c r="B2736" s="23"/>
      <c r="C2736" s="23"/>
      <c r="D2736" s="23"/>
      <c r="E2736" s="23"/>
      <c r="F2736" s="23"/>
      <c r="G2736" s="23"/>
      <c r="H2736" s="23"/>
      <c r="I2736" s="23"/>
      <c r="J2736" s="24"/>
      <c r="K2736" s="24"/>
      <c r="L2736" s="79"/>
      <c r="M2736" s="91"/>
      <c r="N2736" s="89"/>
      <c r="O2736" s="89"/>
      <c r="P2736" s="24"/>
      <c r="Q2736" s="24"/>
      <c r="R2736" s="23"/>
      <c r="S2736" s="23"/>
      <c r="T2736" s="24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46"/>
      <c r="AG2736" s="23"/>
      <c r="AH2736" s="23"/>
    </row>
    <row r="2737" spans="1:34" s="156" customFormat="1" x14ac:dyDescent="0.35">
      <c r="A2737" s="23"/>
      <c r="B2737" s="23"/>
      <c r="C2737" s="23"/>
      <c r="D2737" s="23"/>
      <c r="E2737" s="23"/>
      <c r="F2737" s="23"/>
      <c r="G2737" s="23"/>
      <c r="H2737" s="23"/>
      <c r="I2737" s="23"/>
      <c r="J2737" s="24"/>
      <c r="K2737" s="24"/>
      <c r="L2737" s="79"/>
      <c r="M2737" s="91"/>
      <c r="N2737" s="89"/>
      <c r="O2737" s="89"/>
      <c r="P2737" s="24"/>
      <c r="Q2737" s="24"/>
      <c r="R2737" s="23"/>
      <c r="S2737" s="23"/>
      <c r="T2737" s="24"/>
      <c r="U2737" s="23"/>
      <c r="V2737" s="23"/>
      <c r="W2737" s="23"/>
      <c r="X2737" s="23"/>
      <c r="Y2737" s="23"/>
      <c r="Z2737" s="23"/>
      <c r="AA2737" s="23"/>
      <c r="AB2737" s="23"/>
      <c r="AC2737" s="23"/>
      <c r="AD2737" s="23"/>
      <c r="AE2737" s="23"/>
      <c r="AF2737" s="46"/>
      <c r="AG2737" s="23"/>
      <c r="AH2737" s="23"/>
    </row>
    <row r="2738" spans="1:34" s="156" customFormat="1" x14ac:dyDescent="0.35">
      <c r="A2738" s="23"/>
      <c r="B2738" s="23"/>
      <c r="C2738" s="23"/>
      <c r="D2738" s="23"/>
      <c r="E2738" s="23"/>
      <c r="F2738" s="23"/>
      <c r="G2738" s="23"/>
      <c r="H2738" s="23"/>
      <c r="I2738" s="23"/>
      <c r="J2738" s="24"/>
      <c r="K2738" s="24"/>
      <c r="L2738" s="79"/>
      <c r="M2738" s="91"/>
      <c r="N2738" s="89"/>
      <c r="O2738" s="89"/>
      <c r="P2738" s="24"/>
      <c r="Q2738" s="24"/>
      <c r="R2738" s="23"/>
      <c r="S2738" s="23"/>
      <c r="T2738" s="24"/>
      <c r="U2738" s="23"/>
      <c r="V2738" s="23"/>
      <c r="W2738" s="23"/>
      <c r="X2738" s="23"/>
      <c r="Y2738" s="23"/>
      <c r="Z2738" s="23"/>
      <c r="AA2738" s="23"/>
      <c r="AB2738" s="23"/>
      <c r="AC2738" s="23"/>
      <c r="AD2738" s="23"/>
      <c r="AE2738" s="23"/>
      <c r="AF2738" s="46"/>
      <c r="AG2738" s="23"/>
      <c r="AH2738" s="23"/>
    </row>
    <row r="2739" spans="1:34" s="156" customFormat="1" x14ac:dyDescent="0.35">
      <c r="A2739" s="23"/>
      <c r="B2739" s="23"/>
      <c r="C2739" s="23"/>
      <c r="D2739" s="23"/>
      <c r="E2739" s="23"/>
      <c r="F2739" s="23"/>
      <c r="G2739" s="23"/>
      <c r="H2739" s="23"/>
      <c r="I2739" s="23"/>
      <c r="J2739" s="24"/>
      <c r="K2739" s="24"/>
      <c r="L2739" s="79"/>
      <c r="M2739" s="91"/>
      <c r="N2739" s="89"/>
      <c r="O2739" s="89"/>
      <c r="P2739" s="24"/>
      <c r="Q2739" s="24"/>
      <c r="R2739" s="23"/>
      <c r="S2739" s="23"/>
      <c r="T2739" s="24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46"/>
      <c r="AG2739" s="23"/>
      <c r="AH2739" s="23"/>
    </row>
    <row r="2740" spans="1:34" s="156" customFormat="1" x14ac:dyDescent="0.35">
      <c r="A2740" s="23"/>
      <c r="B2740" s="23"/>
      <c r="C2740" s="23"/>
      <c r="D2740" s="23"/>
      <c r="E2740" s="23"/>
      <c r="F2740" s="23"/>
      <c r="G2740" s="23"/>
      <c r="H2740" s="23"/>
      <c r="I2740" s="23"/>
      <c r="J2740" s="24"/>
      <c r="K2740" s="24"/>
      <c r="L2740" s="79"/>
      <c r="M2740" s="91"/>
      <c r="N2740" s="89"/>
      <c r="O2740" s="89"/>
      <c r="P2740" s="24"/>
      <c r="Q2740" s="24"/>
      <c r="R2740" s="23"/>
      <c r="S2740" s="23"/>
      <c r="T2740" s="24"/>
      <c r="U2740" s="23"/>
      <c r="V2740" s="23"/>
      <c r="W2740" s="23"/>
      <c r="X2740" s="23"/>
      <c r="Y2740" s="23"/>
      <c r="Z2740" s="23"/>
      <c r="AA2740" s="23"/>
      <c r="AB2740" s="23"/>
      <c r="AC2740" s="23"/>
      <c r="AD2740" s="23"/>
      <c r="AE2740" s="23"/>
      <c r="AF2740" s="46"/>
      <c r="AG2740" s="23"/>
      <c r="AH2740" s="23"/>
    </row>
    <row r="2741" spans="1:34" s="156" customFormat="1" x14ac:dyDescent="0.35">
      <c r="A2741" s="23"/>
      <c r="B2741" s="23"/>
      <c r="C2741" s="23"/>
      <c r="D2741" s="23"/>
      <c r="E2741" s="23"/>
      <c r="F2741" s="23"/>
      <c r="G2741" s="23"/>
      <c r="H2741" s="23"/>
      <c r="I2741" s="23"/>
      <c r="J2741" s="24"/>
      <c r="K2741" s="24"/>
      <c r="L2741" s="79"/>
      <c r="M2741" s="91"/>
      <c r="N2741" s="89"/>
      <c r="O2741" s="89"/>
      <c r="P2741" s="24"/>
      <c r="Q2741" s="24"/>
      <c r="R2741" s="23"/>
      <c r="S2741" s="23"/>
      <c r="T2741" s="24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46"/>
      <c r="AG2741" s="23"/>
      <c r="AH2741" s="23"/>
    </row>
    <row r="2742" spans="1:34" s="156" customFormat="1" x14ac:dyDescent="0.35">
      <c r="A2742" s="23"/>
      <c r="B2742" s="23"/>
      <c r="C2742" s="23"/>
      <c r="D2742" s="23"/>
      <c r="E2742" s="23"/>
      <c r="F2742" s="23"/>
      <c r="G2742" s="23"/>
      <c r="H2742" s="23"/>
      <c r="I2742" s="23"/>
      <c r="J2742" s="24"/>
      <c r="K2742" s="24"/>
      <c r="L2742" s="79"/>
      <c r="M2742" s="91"/>
      <c r="N2742" s="89"/>
      <c r="O2742" s="89"/>
      <c r="P2742" s="24"/>
      <c r="Q2742" s="24"/>
      <c r="R2742" s="23"/>
      <c r="S2742" s="23"/>
      <c r="T2742" s="24"/>
      <c r="U2742" s="23"/>
      <c r="V2742" s="23"/>
      <c r="W2742" s="23"/>
      <c r="X2742" s="23"/>
      <c r="Y2742" s="23"/>
      <c r="Z2742" s="23"/>
      <c r="AA2742" s="23"/>
      <c r="AB2742" s="23"/>
      <c r="AC2742" s="23"/>
      <c r="AD2742" s="23"/>
      <c r="AE2742" s="23"/>
      <c r="AF2742" s="46"/>
      <c r="AG2742" s="23"/>
      <c r="AH2742" s="23"/>
    </row>
    <row r="2743" spans="1:34" s="156" customFormat="1" x14ac:dyDescent="0.35">
      <c r="A2743" s="23"/>
      <c r="B2743" s="23"/>
      <c r="C2743" s="23"/>
      <c r="D2743" s="23"/>
      <c r="E2743" s="23"/>
      <c r="F2743" s="23"/>
      <c r="G2743" s="23"/>
      <c r="H2743" s="23"/>
      <c r="I2743" s="23"/>
      <c r="J2743" s="24"/>
      <c r="K2743" s="24"/>
      <c r="L2743" s="79"/>
      <c r="M2743" s="91"/>
      <c r="N2743" s="89"/>
      <c r="O2743" s="89"/>
      <c r="P2743" s="24"/>
      <c r="Q2743" s="24"/>
      <c r="R2743" s="23"/>
      <c r="S2743" s="23"/>
      <c r="T2743" s="24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46"/>
      <c r="AG2743" s="23"/>
      <c r="AH2743" s="23"/>
    </row>
    <row r="2744" spans="1:34" s="156" customFormat="1" x14ac:dyDescent="0.35">
      <c r="A2744" s="23"/>
      <c r="B2744" s="23"/>
      <c r="C2744" s="23"/>
      <c r="D2744" s="23"/>
      <c r="E2744" s="23"/>
      <c r="F2744" s="23"/>
      <c r="G2744" s="23"/>
      <c r="H2744" s="23"/>
      <c r="I2744" s="23"/>
      <c r="J2744" s="24"/>
      <c r="K2744" s="24"/>
      <c r="L2744" s="79"/>
      <c r="M2744" s="91"/>
      <c r="N2744" s="89"/>
      <c r="O2744" s="89"/>
      <c r="P2744" s="24"/>
      <c r="Q2744" s="24"/>
      <c r="R2744" s="23"/>
      <c r="S2744" s="23"/>
      <c r="T2744" s="24"/>
      <c r="U2744" s="23"/>
      <c r="V2744" s="23"/>
      <c r="W2744" s="23"/>
      <c r="X2744" s="23"/>
      <c r="Y2744" s="23"/>
      <c r="Z2744" s="23"/>
      <c r="AA2744" s="23"/>
      <c r="AB2744" s="23"/>
      <c r="AC2744" s="23"/>
      <c r="AD2744" s="23"/>
      <c r="AE2744" s="23"/>
      <c r="AF2744" s="46"/>
      <c r="AG2744" s="23"/>
      <c r="AH2744" s="23"/>
    </row>
    <row r="2745" spans="1:34" s="156" customFormat="1" x14ac:dyDescent="0.35">
      <c r="A2745" s="23"/>
      <c r="B2745" s="23"/>
      <c r="C2745" s="23"/>
      <c r="D2745" s="23"/>
      <c r="E2745" s="23"/>
      <c r="F2745" s="23"/>
      <c r="G2745" s="23"/>
      <c r="H2745" s="23"/>
      <c r="I2745" s="23"/>
      <c r="J2745" s="24"/>
      <c r="K2745" s="24"/>
      <c r="L2745" s="79"/>
      <c r="M2745" s="91"/>
      <c r="N2745" s="89"/>
      <c r="O2745" s="89"/>
      <c r="P2745" s="24"/>
      <c r="Q2745" s="24"/>
      <c r="R2745" s="23"/>
      <c r="S2745" s="23"/>
      <c r="T2745" s="24"/>
      <c r="U2745" s="23"/>
      <c r="V2745" s="23"/>
      <c r="W2745" s="23"/>
      <c r="X2745" s="23"/>
      <c r="Y2745" s="23"/>
      <c r="Z2745" s="23"/>
      <c r="AA2745" s="23"/>
      <c r="AB2745" s="23"/>
      <c r="AC2745" s="23"/>
      <c r="AD2745" s="23"/>
      <c r="AE2745" s="23"/>
      <c r="AF2745" s="46"/>
      <c r="AG2745" s="23"/>
      <c r="AH2745" s="23"/>
    </row>
    <row r="2746" spans="1:34" s="156" customFormat="1" x14ac:dyDescent="0.35">
      <c r="A2746" s="23"/>
      <c r="B2746" s="23"/>
      <c r="C2746" s="23"/>
      <c r="D2746" s="23"/>
      <c r="E2746" s="23"/>
      <c r="F2746" s="23"/>
      <c r="G2746" s="23"/>
      <c r="H2746" s="23"/>
      <c r="I2746" s="23"/>
      <c r="J2746" s="24"/>
      <c r="K2746" s="24"/>
      <c r="L2746" s="79"/>
      <c r="M2746" s="91"/>
      <c r="N2746" s="89"/>
      <c r="O2746" s="89"/>
      <c r="P2746" s="24"/>
      <c r="Q2746" s="24"/>
      <c r="R2746" s="23"/>
      <c r="S2746" s="23"/>
      <c r="T2746" s="24"/>
      <c r="U2746" s="23"/>
      <c r="V2746" s="23"/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46"/>
      <c r="AG2746" s="23"/>
      <c r="AH2746" s="23"/>
    </row>
    <row r="2747" spans="1:34" s="156" customFormat="1" x14ac:dyDescent="0.35">
      <c r="A2747" s="23"/>
      <c r="B2747" s="23"/>
      <c r="C2747" s="23"/>
      <c r="D2747" s="23"/>
      <c r="E2747" s="23"/>
      <c r="F2747" s="23"/>
      <c r="G2747" s="23"/>
      <c r="H2747" s="23"/>
      <c r="I2747" s="23"/>
      <c r="J2747" s="24"/>
      <c r="K2747" s="24"/>
      <c r="L2747" s="79"/>
      <c r="M2747" s="91"/>
      <c r="N2747" s="89"/>
      <c r="O2747" s="89"/>
      <c r="P2747" s="24"/>
      <c r="Q2747" s="24"/>
      <c r="R2747" s="23"/>
      <c r="S2747" s="23"/>
      <c r="T2747" s="24"/>
      <c r="U2747" s="23"/>
      <c r="V2747" s="23"/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46"/>
      <c r="AG2747" s="23"/>
      <c r="AH2747" s="23"/>
    </row>
    <row r="2748" spans="1:34" s="156" customFormat="1" x14ac:dyDescent="0.35">
      <c r="A2748" s="23"/>
      <c r="B2748" s="23"/>
      <c r="C2748" s="23"/>
      <c r="D2748" s="23"/>
      <c r="E2748" s="23"/>
      <c r="F2748" s="23"/>
      <c r="G2748" s="23"/>
      <c r="H2748" s="23"/>
      <c r="I2748" s="23"/>
      <c r="J2748" s="24"/>
      <c r="K2748" s="24"/>
      <c r="L2748" s="79"/>
      <c r="M2748" s="91"/>
      <c r="N2748" s="89"/>
      <c r="O2748" s="89"/>
      <c r="P2748" s="24"/>
      <c r="Q2748" s="24"/>
      <c r="R2748" s="23"/>
      <c r="S2748" s="23"/>
      <c r="T2748" s="24"/>
      <c r="U2748" s="23"/>
      <c r="V2748" s="23"/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46"/>
      <c r="AG2748" s="23"/>
      <c r="AH2748" s="23"/>
    </row>
    <row r="2749" spans="1:34" s="156" customFormat="1" x14ac:dyDescent="0.35">
      <c r="A2749" s="23"/>
      <c r="B2749" s="23"/>
      <c r="C2749" s="23"/>
      <c r="D2749" s="23"/>
      <c r="E2749" s="23"/>
      <c r="F2749" s="23"/>
      <c r="G2749" s="23"/>
      <c r="H2749" s="23"/>
      <c r="I2749" s="23"/>
      <c r="J2749" s="24"/>
      <c r="K2749" s="24"/>
      <c r="L2749" s="79"/>
      <c r="M2749" s="91"/>
      <c r="N2749" s="89"/>
      <c r="O2749" s="89"/>
      <c r="P2749" s="24"/>
      <c r="Q2749" s="24"/>
      <c r="R2749" s="23"/>
      <c r="S2749" s="23"/>
      <c r="T2749" s="24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46"/>
      <c r="AG2749" s="23"/>
      <c r="AH2749" s="23"/>
    </row>
    <row r="2750" spans="1:34" s="156" customFormat="1" x14ac:dyDescent="0.35">
      <c r="A2750" s="23"/>
      <c r="B2750" s="23"/>
      <c r="C2750" s="23"/>
      <c r="D2750" s="23"/>
      <c r="E2750" s="23"/>
      <c r="F2750" s="23"/>
      <c r="G2750" s="23"/>
      <c r="H2750" s="23"/>
      <c r="I2750" s="23"/>
      <c r="J2750" s="24"/>
      <c r="K2750" s="24"/>
      <c r="L2750" s="79"/>
      <c r="M2750" s="91"/>
      <c r="N2750" s="89"/>
      <c r="O2750" s="89"/>
      <c r="P2750" s="24"/>
      <c r="Q2750" s="24"/>
      <c r="R2750" s="23"/>
      <c r="S2750" s="23"/>
      <c r="T2750" s="24"/>
      <c r="U2750" s="23"/>
      <c r="V2750" s="23"/>
      <c r="W2750" s="23"/>
      <c r="X2750" s="23"/>
      <c r="Y2750" s="23"/>
      <c r="Z2750" s="23"/>
      <c r="AA2750" s="23"/>
      <c r="AB2750" s="23"/>
      <c r="AC2750" s="23"/>
      <c r="AD2750" s="23"/>
      <c r="AE2750" s="23"/>
      <c r="AF2750" s="46"/>
      <c r="AG2750" s="23"/>
      <c r="AH2750" s="23"/>
    </row>
    <row r="2751" spans="1:34" s="156" customFormat="1" x14ac:dyDescent="0.35">
      <c r="A2751" s="23"/>
      <c r="B2751" s="23"/>
      <c r="C2751" s="23"/>
      <c r="D2751" s="23"/>
      <c r="E2751" s="23"/>
      <c r="F2751" s="23"/>
      <c r="G2751" s="23"/>
      <c r="H2751" s="23"/>
      <c r="I2751" s="23"/>
      <c r="J2751" s="24"/>
      <c r="K2751" s="24"/>
      <c r="L2751" s="79"/>
      <c r="M2751" s="91"/>
      <c r="N2751" s="89"/>
      <c r="O2751" s="89"/>
      <c r="P2751" s="24"/>
      <c r="Q2751" s="24"/>
      <c r="R2751" s="23"/>
      <c r="S2751" s="23"/>
      <c r="T2751" s="24"/>
      <c r="U2751" s="23"/>
      <c r="V2751" s="23"/>
      <c r="W2751" s="23"/>
      <c r="X2751" s="23"/>
      <c r="Y2751" s="23"/>
      <c r="Z2751" s="23"/>
      <c r="AA2751" s="23"/>
      <c r="AB2751" s="23"/>
      <c r="AC2751" s="23"/>
      <c r="AD2751" s="23"/>
      <c r="AE2751" s="23"/>
      <c r="AF2751" s="46"/>
      <c r="AG2751" s="23"/>
      <c r="AH2751" s="23"/>
    </row>
    <row r="2752" spans="1:34" s="156" customFormat="1" x14ac:dyDescent="0.35">
      <c r="A2752" s="23"/>
      <c r="B2752" s="23"/>
      <c r="C2752" s="23"/>
      <c r="D2752" s="23"/>
      <c r="E2752" s="23"/>
      <c r="F2752" s="23"/>
      <c r="G2752" s="23"/>
      <c r="H2752" s="23"/>
      <c r="I2752" s="23"/>
      <c r="J2752" s="24"/>
      <c r="K2752" s="24"/>
      <c r="L2752" s="79"/>
      <c r="M2752" s="91"/>
      <c r="N2752" s="89"/>
      <c r="O2752" s="89"/>
      <c r="P2752" s="24"/>
      <c r="Q2752" s="24"/>
      <c r="R2752" s="23"/>
      <c r="S2752" s="23"/>
      <c r="T2752" s="24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46"/>
      <c r="AG2752" s="23"/>
      <c r="AH2752" s="23"/>
    </row>
    <row r="2753" spans="1:34" s="156" customFormat="1" x14ac:dyDescent="0.35">
      <c r="A2753" s="23"/>
      <c r="B2753" s="23"/>
      <c r="C2753" s="23"/>
      <c r="D2753" s="23"/>
      <c r="E2753" s="23"/>
      <c r="F2753" s="23"/>
      <c r="G2753" s="23"/>
      <c r="H2753" s="23"/>
      <c r="I2753" s="23"/>
      <c r="J2753" s="24"/>
      <c r="K2753" s="24"/>
      <c r="L2753" s="79"/>
      <c r="M2753" s="91"/>
      <c r="N2753" s="89"/>
      <c r="O2753" s="89"/>
      <c r="P2753" s="24"/>
      <c r="Q2753" s="24"/>
      <c r="R2753" s="23"/>
      <c r="S2753" s="23"/>
      <c r="T2753" s="24"/>
      <c r="U2753" s="23"/>
      <c r="V2753" s="23"/>
      <c r="W2753" s="23"/>
      <c r="X2753" s="23"/>
      <c r="Y2753" s="23"/>
      <c r="Z2753" s="23"/>
      <c r="AA2753" s="23"/>
      <c r="AB2753" s="23"/>
      <c r="AC2753" s="23"/>
      <c r="AD2753" s="23"/>
      <c r="AE2753" s="23"/>
      <c r="AF2753" s="46"/>
      <c r="AG2753" s="23"/>
      <c r="AH2753" s="23"/>
    </row>
    <row r="2754" spans="1:34" s="156" customFormat="1" x14ac:dyDescent="0.35">
      <c r="A2754" s="23"/>
      <c r="B2754" s="23"/>
      <c r="C2754" s="23"/>
      <c r="D2754" s="23"/>
      <c r="E2754" s="23"/>
      <c r="F2754" s="23"/>
      <c r="G2754" s="23"/>
      <c r="H2754" s="23"/>
      <c r="I2754" s="23"/>
      <c r="J2754" s="24"/>
      <c r="K2754" s="24"/>
      <c r="L2754" s="79"/>
      <c r="M2754" s="91"/>
      <c r="N2754" s="89"/>
      <c r="O2754" s="89"/>
      <c r="P2754" s="24"/>
      <c r="Q2754" s="24"/>
      <c r="R2754" s="23"/>
      <c r="S2754" s="23"/>
      <c r="T2754" s="24"/>
      <c r="U2754" s="23"/>
      <c r="V2754" s="23"/>
      <c r="W2754" s="23"/>
      <c r="X2754" s="23"/>
      <c r="Y2754" s="23"/>
      <c r="Z2754" s="23"/>
      <c r="AA2754" s="23"/>
      <c r="AB2754" s="23"/>
      <c r="AC2754" s="23"/>
      <c r="AD2754" s="23"/>
      <c r="AE2754" s="23"/>
      <c r="AF2754" s="46"/>
      <c r="AG2754" s="23"/>
      <c r="AH2754" s="23"/>
    </row>
    <row r="2755" spans="1:34" s="156" customFormat="1" x14ac:dyDescent="0.35">
      <c r="A2755" s="23"/>
      <c r="B2755" s="23"/>
      <c r="C2755" s="23"/>
      <c r="D2755" s="23"/>
      <c r="E2755" s="23"/>
      <c r="F2755" s="23"/>
      <c r="G2755" s="23"/>
      <c r="H2755" s="23"/>
      <c r="I2755" s="23"/>
      <c r="J2755" s="24"/>
      <c r="K2755" s="24"/>
      <c r="L2755" s="79"/>
      <c r="M2755" s="91"/>
      <c r="N2755" s="89"/>
      <c r="O2755" s="89"/>
      <c r="P2755" s="24"/>
      <c r="Q2755" s="24"/>
      <c r="R2755" s="23"/>
      <c r="S2755" s="23"/>
      <c r="T2755" s="24"/>
      <c r="U2755" s="23"/>
      <c r="V2755" s="23"/>
      <c r="W2755" s="23"/>
      <c r="X2755" s="23"/>
      <c r="Y2755" s="23"/>
      <c r="Z2755" s="23"/>
      <c r="AA2755" s="23"/>
      <c r="AB2755" s="23"/>
      <c r="AC2755" s="23"/>
      <c r="AD2755" s="23"/>
      <c r="AE2755" s="23"/>
      <c r="AF2755" s="46"/>
      <c r="AG2755" s="23"/>
      <c r="AH2755" s="23"/>
    </row>
    <row r="2756" spans="1:34" s="156" customFormat="1" x14ac:dyDescent="0.35">
      <c r="A2756" s="23"/>
      <c r="B2756" s="23"/>
      <c r="C2756" s="23"/>
      <c r="D2756" s="23"/>
      <c r="E2756" s="23"/>
      <c r="F2756" s="23"/>
      <c r="G2756" s="23"/>
      <c r="H2756" s="23"/>
      <c r="I2756" s="23"/>
      <c r="J2756" s="24"/>
      <c r="K2756" s="24"/>
      <c r="L2756" s="79"/>
      <c r="M2756" s="91"/>
      <c r="N2756" s="89"/>
      <c r="O2756" s="89"/>
      <c r="P2756" s="24"/>
      <c r="Q2756" s="24"/>
      <c r="R2756" s="23"/>
      <c r="S2756" s="23"/>
      <c r="T2756" s="24"/>
      <c r="U2756" s="23"/>
      <c r="V2756" s="23"/>
      <c r="W2756" s="23"/>
      <c r="X2756" s="23"/>
      <c r="Y2756" s="23"/>
      <c r="Z2756" s="23"/>
      <c r="AA2756" s="23"/>
      <c r="AB2756" s="23"/>
      <c r="AC2756" s="23"/>
      <c r="AD2756" s="23"/>
      <c r="AE2756" s="23"/>
      <c r="AF2756" s="46"/>
      <c r="AG2756" s="23"/>
      <c r="AH2756" s="23"/>
    </row>
    <row r="2757" spans="1:34" s="156" customFormat="1" x14ac:dyDescent="0.35">
      <c r="A2757" s="23"/>
      <c r="B2757" s="23"/>
      <c r="C2757" s="23"/>
      <c r="D2757" s="23"/>
      <c r="E2757" s="23"/>
      <c r="F2757" s="23"/>
      <c r="G2757" s="23"/>
      <c r="H2757" s="23"/>
      <c r="I2757" s="23"/>
      <c r="J2757" s="24"/>
      <c r="K2757" s="24"/>
      <c r="L2757" s="79"/>
      <c r="M2757" s="91"/>
      <c r="N2757" s="89"/>
      <c r="O2757" s="89"/>
      <c r="P2757" s="24"/>
      <c r="Q2757" s="24"/>
      <c r="R2757" s="23"/>
      <c r="S2757" s="23"/>
      <c r="T2757" s="24"/>
      <c r="U2757" s="23"/>
      <c r="V2757" s="23"/>
      <c r="W2757" s="23"/>
      <c r="X2757" s="23"/>
      <c r="Y2757" s="23"/>
      <c r="Z2757" s="23"/>
      <c r="AA2757" s="23"/>
      <c r="AB2757" s="23"/>
      <c r="AC2757" s="23"/>
      <c r="AD2757" s="23"/>
      <c r="AE2757" s="23"/>
      <c r="AF2757" s="46"/>
      <c r="AG2757" s="23"/>
      <c r="AH2757" s="23"/>
    </row>
    <row r="2758" spans="1:34" s="156" customFormat="1" x14ac:dyDescent="0.35">
      <c r="A2758" s="23"/>
      <c r="B2758" s="23"/>
      <c r="C2758" s="23"/>
      <c r="D2758" s="23"/>
      <c r="E2758" s="23"/>
      <c r="F2758" s="23"/>
      <c r="G2758" s="23"/>
      <c r="H2758" s="23"/>
      <c r="I2758" s="23"/>
      <c r="J2758" s="24"/>
      <c r="K2758" s="24"/>
      <c r="L2758" s="79"/>
      <c r="M2758" s="91"/>
      <c r="N2758" s="89"/>
      <c r="O2758" s="89"/>
      <c r="P2758" s="24"/>
      <c r="Q2758" s="24"/>
      <c r="R2758" s="23"/>
      <c r="S2758" s="23"/>
      <c r="T2758" s="24"/>
      <c r="U2758" s="23"/>
      <c r="V2758" s="23"/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46"/>
      <c r="AG2758" s="23"/>
      <c r="AH2758" s="23"/>
    </row>
    <row r="2759" spans="1:34" s="156" customFormat="1" x14ac:dyDescent="0.35">
      <c r="A2759" s="23"/>
      <c r="B2759" s="23"/>
      <c r="C2759" s="23"/>
      <c r="D2759" s="23"/>
      <c r="E2759" s="23"/>
      <c r="F2759" s="23"/>
      <c r="G2759" s="23"/>
      <c r="H2759" s="23"/>
      <c r="I2759" s="23"/>
      <c r="J2759" s="24"/>
      <c r="K2759" s="24"/>
      <c r="L2759" s="79"/>
      <c r="M2759" s="91"/>
      <c r="N2759" s="89"/>
      <c r="O2759" s="89"/>
      <c r="P2759" s="24"/>
      <c r="Q2759" s="24"/>
      <c r="R2759" s="23"/>
      <c r="S2759" s="23"/>
      <c r="T2759" s="24"/>
      <c r="U2759" s="23"/>
      <c r="V2759" s="23"/>
      <c r="W2759" s="23"/>
      <c r="X2759" s="23"/>
      <c r="Y2759" s="23"/>
      <c r="Z2759" s="23"/>
      <c r="AA2759" s="23"/>
      <c r="AB2759" s="23"/>
      <c r="AC2759" s="23"/>
      <c r="AD2759" s="23"/>
      <c r="AE2759" s="23"/>
      <c r="AF2759" s="46"/>
      <c r="AG2759" s="23"/>
      <c r="AH2759" s="23"/>
    </row>
    <row r="2760" spans="1:34" s="156" customFormat="1" x14ac:dyDescent="0.35">
      <c r="A2760" s="23"/>
      <c r="B2760" s="23"/>
      <c r="C2760" s="23"/>
      <c r="D2760" s="23"/>
      <c r="E2760" s="23"/>
      <c r="F2760" s="23"/>
      <c r="G2760" s="23"/>
      <c r="H2760" s="23"/>
      <c r="I2760" s="23"/>
      <c r="J2760" s="24"/>
      <c r="K2760" s="24"/>
      <c r="L2760" s="79"/>
      <c r="M2760" s="91"/>
      <c r="N2760" s="89"/>
      <c r="O2760" s="89"/>
      <c r="P2760" s="24"/>
      <c r="Q2760" s="24"/>
      <c r="R2760" s="23"/>
      <c r="S2760" s="23"/>
      <c r="T2760" s="24"/>
      <c r="U2760" s="23"/>
      <c r="V2760" s="23"/>
      <c r="W2760" s="23"/>
      <c r="X2760" s="23"/>
      <c r="Y2760" s="23"/>
      <c r="Z2760" s="23"/>
      <c r="AA2760" s="23"/>
      <c r="AB2760" s="23"/>
      <c r="AC2760" s="23"/>
      <c r="AD2760" s="23"/>
      <c r="AE2760" s="23"/>
      <c r="AF2760" s="46"/>
      <c r="AG2760" s="23"/>
      <c r="AH2760" s="23"/>
    </row>
    <row r="2761" spans="1:34" s="156" customFormat="1" x14ac:dyDescent="0.35">
      <c r="A2761" s="23"/>
      <c r="B2761" s="23"/>
      <c r="C2761" s="23"/>
      <c r="D2761" s="23"/>
      <c r="E2761" s="23"/>
      <c r="F2761" s="23"/>
      <c r="G2761" s="23"/>
      <c r="H2761" s="23"/>
      <c r="I2761" s="23"/>
      <c r="J2761" s="24"/>
      <c r="K2761" s="24"/>
      <c r="L2761" s="79"/>
      <c r="M2761" s="91"/>
      <c r="N2761" s="89"/>
      <c r="O2761" s="89"/>
      <c r="P2761" s="24"/>
      <c r="Q2761" s="24"/>
      <c r="R2761" s="23"/>
      <c r="S2761" s="23"/>
      <c r="T2761" s="24"/>
      <c r="U2761" s="23"/>
      <c r="V2761" s="23"/>
      <c r="W2761" s="23"/>
      <c r="X2761" s="23"/>
      <c r="Y2761" s="23"/>
      <c r="Z2761" s="23"/>
      <c r="AA2761" s="23"/>
      <c r="AB2761" s="23"/>
      <c r="AC2761" s="23"/>
      <c r="AD2761" s="23"/>
      <c r="AE2761" s="23"/>
      <c r="AF2761" s="46"/>
      <c r="AG2761" s="23"/>
      <c r="AH2761" s="23"/>
    </row>
    <row r="2762" spans="1:34" s="156" customFormat="1" x14ac:dyDescent="0.35">
      <c r="A2762" s="23"/>
      <c r="B2762" s="23"/>
      <c r="C2762" s="23"/>
      <c r="D2762" s="23"/>
      <c r="E2762" s="23"/>
      <c r="F2762" s="23"/>
      <c r="G2762" s="23"/>
      <c r="H2762" s="23"/>
      <c r="I2762" s="23"/>
      <c r="J2762" s="24"/>
      <c r="K2762" s="24"/>
      <c r="L2762" s="79"/>
      <c r="M2762" s="91"/>
      <c r="N2762" s="89"/>
      <c r="O2762" s="89"/>
      <c r="P2762" s="24"/>
      <c r="Q2762" s="24"/>
      <c r="R2762" s="23"/>
      <c r="S2762" s="23"/>
      <c r="T2762" s="24"/>
      <c r="U2762" s="23"/>
      <c r="V2762" s="23"/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46"/>
      <c r="AG2762" s="23"/>
      <c r="AH2762" s="23"/>
    </row>
    <row r="2763" spans="1:34" s="156" customFormat="1" x14ac:dyDescent="0.35">
      <c r="A2763" s="23"/>
      <c r="B2763" s="23"/>
      <c r="C2763" s="23"/>
      <c r="D2763" s="23"/>
      <c r="E2763" s="23"/>
      <c r="F2763" s="23"/>
      <c r="G2763" s="23"/>
      <c r="H2763" s="23"/>
      <c r="I2763" s="23"/>
      <c r="J2763" s="24"/>
      <c r="K2763" s="24"/>
      <c r="L2763" s="79"/>
      <c r="M2763" s="91"/>
      <c r="N2763" s="89"/>
      <c r="O2763" s="89"/>
      <c r="P2763" s="24"/>
      <c r="Q2763" s="24"/>
      <c r="R2763" s="23"/>
      <c r="S2763" s="23"/>
      <c r="T2763" s="24"/>
      <c r="U2763" s="23"/>
      <c r="V2763" s="23"/>
      <c r="W2763" s="23"/>
      <c r="X2763" s="23"/>
      <c r="Y2763" s="23"/>
      <c r="Z2763" s="23"/>
      <c r="AA2763" s="23"/>
      <c r="AB2763" s="23"/>
      <c r="AC2763" s="23"/>
      <c r="AD2763" s="23"/>
      <c r="AE2763" s="23"/>
      <c r="AF2763" s="46"/>
      <c r="AG2763" s="23"/>
      <c r="AH2763" s="23"/>
    </row>
    <row r="2764" spans="1:34" s="156" customFormat="1" x14ac:dyDescent="0.35">
      <c r="A2764" s="23"/>
      <c r="B2764" s="23"/>
      <c r="C2764" s="23"/>
      <c r="D2764" s="23"/>
      <c r="E2764" s="23"/>
      <c r="F2764" s="23"/>
      <c r="G2764" s="23"/>
      <c r="H2764" s="23"/>
      <c r="I2764" s="23"/>
      <c r="J2764" s="24"/>
      <c r="K2764" s="24"/>
      <c r="L2764" s="79"/>
      <c r="M2764" s="91"/>
      <c r="N2764" s="89"/>
      <c r="O2764" s="89"/>
      <c r="P2764" s="24"/>
      <c r="Q2764" s="24"/>
      <c r="R2764" s="23"/>
      <c r="S2764" s="23"/>
      <c r="T2764" s="24"/>
      <c r="U2764" s="23"/>
      <c r="V2764" s="23"/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46"/>
      <c r="AG2764" s="23"/>
      <c r="AH2764" s="23"/>
    </row>
    <row r="2765" spans="1:34" s="156" customFormat="1" x14ac:dyDescent="0.35">
      <c r="A2765" s="23"/>
      <c r="B2765" s="23"/>
      <c r="C2765" s="23"/>
      <c r="D2765" s="23"/>
      <c r="E2765" s="23"/>
      <c r="F2765" s="23"/>
      <c r="G2765" s="23"/>
      <c r="H2765" s="23"/>
      <c r="I2765" s="23"/>
      <c r="J2765" s="24"/>
      <c r="K2765" s="24"/>
      <c r="L2765" s="79"/>
      <c r="M2765" s="91"/>
      <c r="N2765" s="89"/>
      <c r="O2765" s="89"/>
      <c r="P2765" s="24"/>
      <c r="Q2765" s="24"/>
      <c r="R2765" s="23"/>
      <c r="S2765" s="23"/>
      <c r="T2765" s="24"/>
      <c r="U2765" s="23"/>
      <c r="V2765" s="23"/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46"/>
      <c r="AG2765" s="23"/>
      <c r="AH2765" s="23"/>
    </row>
    <row r="2766" spans="1:34" s="156" customFormat="1" x14ac:dyDescent="0.35">
      <c r="A2766" s="23"/>
      <c r="B2766" s="23"/>
      <c r="C2766" s="23"/>
      <c r="D2766" s="23"/>
      <c r="E2766" s="23"/>
      <c r="F2766" s="23"/>
      <c r="G2766" s="23"/>
      <c r="H2766" s="23"/>
      <c r="I2766" s="23"/>
      <c r="J2766" s="24"/>
      <c r="K2766" s="24"/>
      <c r="L2766" s="79"/>
      <c r="M2766" s="91"/>
      <c r="N2766" s="89"/>
      <c r="O2766" s="89"/>
      <c r="P2766" s="24"/>
      <c r="Q2766" s="24"/>
      <c r="R2766" s="23"/>
      <c r="S2766" s="23"/>
      <c r="T2766" s="24"/>
      <c r="U2766" s="23"/>
      <c r="V2766" s="23"/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46"/>
      <c r="AG2766" s="23"/>
      <c r="AH2766" s="23"/>
    </row>
    <row r="2767" spans="1:34" s="156" customFormat="1" x14ac:dyDescent="0.35">
      <c r="A2767" s="23"/>
      <c r="B2767" s="23"/>
      <c r="C2767" s="23"/>
      <c r="D2767" s="23"/>
      <c r="E2767" s="23"/>
      <c r="F2767" s="23"/>
      <c r="G2767" s="23"/>
      <c r="H2767" s="23"/>
      <c r="I2767" s="23"/>
      <c r="J2767" s="24"/>
      <c r="K2767" s="24"/>
      <c r="L2767" s="79"/>
      <c r="M2767" s="91"/>
      <c r="N2767" s="89"/>
      <c r="O2767" s="89"/>
      <c r="P2767" s="24"/>
      <c r="Q2767" s="24"/>
      <c r="R2767" s="23"/>
      <c r="S2767" s="23"/>
      <c r="T2767" s="24"/>
      <c r="U2767" s="23"/>
      <c r="V2767" s="23"/>
      <c r="W2767" s="23"/>
      <c r="X2767" s="23"/>
      <c r="Y2767" s="23"/>
      <c r="Z2767" s="23"/>
      <c r="AA2767" s="23"/>
      <c r="AB2767" s="23"/>
      <c r="AC2767" s="23"/>
      <c r="AD2767" s="23"/>
      <c r="AE2767" s="23"/>
      <c r="AF2767" s="46"/>
      <c r="AG2767" s="23"/>
      <c r="AH2767" s="23"/>
    </row>
    <row r="2768" spans="1:34" s="156" customFormat="1" x14ac:dyDescent="0.35">
      <c r="A2768" s="23"/>
      <c r="B2768" s="23"/>
      <c r="C2768" s="23"/>
      <c r="D2768" s="23"/>
      <c r="E2768" s="23"/>
      <c r="F2768" s="23"/>
      <c r="G2768" s="23"/>
      <c r="H2768" s="23"/>
      <c r="I2768" s="23"/>
      <c r="J2768" s="24"/>
      <c r="K2768" s="24"/>
      <c r="L2768" s="79"/>
      <c r="M2768" s="91"/>
      <c r="N2768" s="89"/>
      <c r="O2768" s="89"/>
      <c r="P2768" s="24"/>
      <c r="Q2768" s="24"/>
      <c r="R2768" s="23"/>
      <c r="S2768" s="23"/>
      <c r="T2768" s="24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46"/>
      <c r="AG2768" s="23"/>
      <c r="AH2768" s="23"/>
    </row>
    <row r="2769" spans="1:34" s="156" customFormat="1" x14ac:dyDescent="0.35">
      <c r="A2769" s="23"/>
      <c r="B2769" s="23"/>
      <c r="C2769" s="23"/>
      <c r="D2769" s="23"/>
      <c r="E2769" s="23"/>
      <c r="F2769" s="23"/>
      <c r="G2769" s="23"/>
      <c r="H2769" s="23"/>
      <c r="I2769" s="23"/>
      <c r="J2769" s="24"/>
      <c r="K2769" s="24"/>
      <c r="L2769" s="79"/>
      <c r="M2769" s="91"/>
      <c r="N2769" s="89"/>
      <c r="O2769" s="89"/>
      <c r="P2769" s="24"/>
      <c r="Q2769" s="24"/>
      <c r="R2769" s="23"/>
      <c r="S2769" s="23"/>
      <c r="T2769" s="24"/>
      <c r="U2769" s="23"/>
      <c r="V2769" s="23"/>
      <c r="W2769" s="23"/>
      <c r="X2769" s="23"/>
      <c r="Y2769" s="23"/>
      <c r="Z2769" s="23"/>
      <c r="AA2769" s="23"/>
      <c r="AB2769" s="23"/>
      <c r="AC2769" s="23"/>
      <c r="AD2769" s="23"/>
      <c r="AE2769" s="23"/>
      <c r="AF2769" s="46"/>
      <c r="AG2769" s="23"/>
      <c r="AH2769" s="23"/>
    </row>
    <row r="2770" spans="1:34" s="156" customFormat="1" x14ac:dyDescent="0.35">
      <c r="A2770" s="23"/>
      <c r="B2770" s="23"/>
      <c r="C2770" s="23"/>
      <c r="D2770" s="23"/>
      <c r="E2770" s="23"/>
      <c r="F2770" s="23"/>
      <c r="G2770" s="23"/>
      <c r="H2770" s="23"/>
      <c r="I2770" s="23"/>
      <c r="J2770" s="24"/>
      <c r="K2770" s="24"/>
      <c r="L2770" s="79"/>
      <c r="M2770" s="91"/>
      <c r="N2770" s="89"/>
      <c r="O2770" s="89"/>
      <c r="P2770" s="24"/>
      <c r="Q2770" s="24"/>
      <c r="R2770" s="23"/>
      <c r="S2770" s="23"/>
      <c r="T2770" s="24"/>
      <c r="U2770" s="23"/>
      <c r="V2770" s="23"/>
      <c r="W2770" s="23"/>
      <c r="X2770" s="23"/>
      <c r="Y2770" s="23"/>
      <c r="Z2770" s="23"/>
      <c r="AA2770" s="23"/>
      <c r="AB2770" s="23"/>
      <c r="AC2770" s="23"/>
      <c r="AD2770" s="23"/>
      <c r="AE2770" s="23"/>
      <c r="AF2770" s="46"/>
      <c r="AG2770" s="23"/>
      <c r="AH2770" s="23"/>
    </row>
    <row r="2771" spans="1:34" s="156" customFormat="1" x14ac:dyDescent="0.35">
      <c r="A2771" s="23"/>
      <c r="B2771" s="23"/>
      <c r="C2771" s="23"/>
      <c r="D2771" s="23"/>
      <c r="E2771" s="23"/>
      <c r="F2771" s="23"/>
      <c r="G2771" s="23"/>
      <c r="H2771" s="23"/>
      <c r="I2771" s="23"/>
      <c r="J2771" s="24"/>
      <c r="K2771" s="24"/>
      <c r="L2771" s="79"/>
      <c r="M2771" s="91"/>
      <c r="N2771" s="89"/>
      <c r="O2771" s="89"/>
      <c r="P2771" s="24"/>
      <c r="Q2771" s="24"/>
      <c r="R2771" s="23"/>
      <c r="S2771" s="23"/>
      <c r="T2771" s="24"/>
      <c r="U2771" s="23"/>
      <c r="V2771" s="23"/>
      <c r="W2771" s="23"/>
      <c r="X2771" s="23"/>
      <c r="Y2771" s="23"/>
      <c r="Z2771" s="23"/>
      <c r="AA2771" s="23"/>
      <c r="AB2771" s="23"/>
      <c r="AC2771" s="23"/>
      <c r="AD2771" s="23"/>
      <c r="AE2771" s="23"/>
      <c r="AF2771" s="46"/>
      <c r="AG2771" s="23"/>
      <c r="AH2771" s="23"/>
    </row>
    <row r="2772" spans="1:34" s="156" customFormat="1" x14ac:dyDescent="0.35">
      <c r="A2772" s="23"/>
      <c r="B2772" s="23"/>
      <c r="C2772" s="23"/>
      <c r="D2772" s="23"/>
      <c r="E2772" s="23"/>
      <c r="F2772" s="23"/>
      <c r="G2772" s="23"/>
      <c r="H2772" s="23"/>
      <c r="I2772" s="23"/>
      <c r="J2772" s="24"/>
      <c r="K2772" s="24"/>
      <c r="L2772" s="79"/>
      <c r="M2772" s="91"/>
      <c r="N2772" s="89"/>
      <c r="O2772" s="89"/>
      <c r="P2772" s="24"/>
      <c r="Q2772" s="24"/>
      <c r="R2772" s="23"/>
      <c r="S2772" s="23"/>
      <c r="T2772" s="24"/>
      <c r="U2772" s="23"/>
      <c r="V2772" s="23"/>
      <c r="W2772" s="23"/>
      <c r="X2772" s="23"/>
      <c r="Y2772" s="23"/>
      <c r="Z2772" s="23"/>
      <c r="AA2772" s="23"/>
      <c r="AB2772" s="23"/>
      <c r="AC2772" s="23"/>
      <c r="AD2772" s="23"/>
      <c r="AE2772" s="23"/>
      <c r="AF2772" s="46"/>
      <c r="AG2772" s="23"/>
      <c r="AH2772" s="23"/>
    </row>
    <row r="2773" spans="1:34" s="156" customFormat="1" x14ac:dyDescent="0.35">
      <c r="A2773" s="23"/>
      <c r="B2773" s="23"/>
      <c r="C2773" s="23"/>
      <c r="D2773" s="23"/>
      <c r="E2773" s="23"/>
      <c r="F2773" s="23"/>
      <c r="G2773" s="23"/>
      <c r="H2773" s="23"/>
      <c r="I2773" s="23"/>
      <c r="J2773" s="24"/>
      <c r="K2773" s="24"/>
      <c r="L2773" s="79"/>
      <c r="M2773" s="91"/>
      <c r="N2773" s="89"/>
      <c r="O2773" s="89"/>
      <c r="P2773" s="24"/>
      <c r="Q2773" s="24"/>
      <c r="R2773" s="23"/>
      <c r="S2773" s="23"/>
      <c r="T2773" s="24"/>
      <c r="U2773" s="23"/>
      <c r="V2773" s="23"/>
      <c r="W2773" s="23"/>
      <c r="X2773" s="23"/>
      <c r="Y2773" s="23"/>
      <c r="Z2773" s="23"/>
      <c r="AA2773" s="23"/>
      <c r="AB2773" s="23"/>
      <c r="AC2773" s="23"/>
      <c r="AD2773" s="23"/>
      <c r="AE2773" s="23"/>
      <c r="AF2773" s="46"/>
      <c r="AG2773" s="23"/>
      <c r="AH2773" s="23"/>
    </row>
    <row r="2774" spans="1:34" s="156" customFormat="1" x14ac:dyDescent="0.35">
      <c r="A2774" s="23"/>
      <c r="B2774" s="23"/>
      <c r="C2774" s="23"/>
      <c r="D2774" s="23"/>
      <c r="E2774" s="23"/>
      <c r="F2774" s="23"/>
      <c r="G2774" s="23"/>
      <c r="H2774" s="23"/>
      <c r="I2774" s="23"/>
      <c r="J2774" s="24"/>
      <c r="K2774" s="24"/>
      <c r="L2774" s="79"/>
      <c r="M2774" s="91"/>
      <c r="N2774" s="89"/>
      <c r="O2774" s="89"/>
      <c r="P2774" s="24"/>
      <c r="Q2774" s="24"/>
      <c r="R2774" s="23"/>
      <c r="S2774" s="23"/>
      <c r="T2774" s="24"/>
      <c r="U2774" s="23"/>
      <c r="V2774" s="23"/>
      <c r="W2774" s="23"/>
      <c r="X2774" s="23"/>
      <c r="Y2774" s="23"/>
      <c r="Z2774" s="23"/>
      <c r="AA2774" s="23"/>
      <c r="AB2774" s="23"/>
      <c r="AC2774" s="23"/>
      <c r="AD2774" s="23"/>
      <c r="AE2774" s="23"/>
      <c r="AF2774" s="46"/>
      <c r="AG2774" s="23"/>
      <c r="AH2774" s="23"/>
    </row>
    <row r="2775" spans="1:34" s="156" customFormat="1" x14ac:dyDescent="0.35">
      <c r="A2775" s="23"/>
      <c r="B2775" s="23"/>
      <c r="C2775" s="23"/>
      <c r="D2775" s="23"/>
      <c r="E2775" s="23"/>
      <c r="F2775" s="23"/>
      <c r="G2775" s="23"/>
      <c r="H2775" s="23"/>
      <c r="I2775" s="23"/>
      <c r="J2775" s="24"/>
      <c r="K2775" s="24"/>
      <c r="L2775" s="79"/>
      <c r="M2775" s="91"/>
      <c r="N2775" s="89"/>
      <c r="O2775" s="89"/>
      <c r="P2775" s="24"/>
      <c r="Q2775" s="24"/>
      <c r="R2775" s="23"/>
      <c r="S2775" s="23"/>
      <c r="T2775" s="24"/>
      <c r="U2775" s="23"/>
      <c r="V2775" s="23"/>
      <c r="W2775" s="23"/>
      <c r="X2775" s="23"/>
      <c r="Y2775" s="23"/>
      <c r="Z2775" s="23"/>
      <c r="AA2775" s="23"/>
      <c r="AB2775" s="23"/>
      <c r="AC2775" s="23"/>
      <c r="AD2775" s="23"/>
      <c r="AE2775" s="23"/>
      <c r="AF2775" s="46"/>
      <c r="AG2775" s="23"/>
      <c r="AH2775" s="23"/>
    </row>
    <row r="2776" spans="1:34" s="156" customFormat="1" x14ac:dyDescent="0.35">
      <c r="A2776" s="23"/>
      <c r="B2776" s="23"/>
      <c r="C2776" s="23"/>
      <c r="D2776" s="23"/>
      <c r="E2776" s="23"/>
      <c r="F2776" s="23"/>
      <c r="G2776" s="23"/>
      <c r="H2776" s="23"/>
      <c r="I2776" s="23"/>
      <c r="J2776" s="24"/>
      <c r="K2776" s="24"/>
      <c r="L2776" s="79"/>
      <c r="M2776" s="91"/>
      <c r="N2776" s="89"/>
      <c r="O2776" s="89"/>
      <c r="P2776" s="24"/>
      <c r="Q2776" s="24"/>
      <c r="R2776" s="23"/>
      <c r="S2776" s="23"/>
      <c r="T2776" s="24"/>
      <c r="U2776" s="23"/>
      <c r="V2776" s="23"/>
      <c r="W2776" s="23"/>
      <c r="X2776" s="23"/>
      <c r="Y2776" s="23"/>
      <c r="Z2776" s="23"/>
      <c r="AA2776" s="23"/>
      <c r="AB2776" s="23"/>
      <c r="AC2776" s="23"/>
      <c r="AD2776" s="23"/>
      <c r="AE2776" s="23"/>
      <c r="AF2776" s="46"/>
      <c r="AG2776" s="23"/>
      <c r="AH2776" s="23"/>
    </row>
    <row r="2777" spans="1:34" s="156" customFormat="1" x14ac:dyDescent="0.35">
      <c r="A2777" s="23"/>
      <c r="B2777" s="23"/>
      <c r="C2777" s="23"/>
      <c r="D2777" s="23"/>
      <c r="E2777" s="23"/>
      <c r="F2777" s="23"/>
      <c r="G2777" s="23"/>
      <c r="H2777" s="23"/>
      <c r="I2777" s="23"/>
      <c r="J2777" s="24"/>
      <c r="K2777" s="24"/>
      <c r="L2777" s="79"/>
      <c r="M2777" s="91"/>
      <c r="N2777" s="89"/>
      <c r="O2777" s="89"/>
      <c r="P2777" s="24"/>
      <c r="Q2777" s="24"/>
      <c r="R2777" s="23"/>
      <c r="S2777" s="23"/>
      <c r="T2777" s="24"/>
      <c r="U2777" s="23"/>
      <c r="V2777" s="23"/>
      <c r="W2777" s="23"/>
      <c r="X2777" s="23"/>
      <c r="Y2777" s="23"/>
      <c r="Z2777" s="23"/>
      <c r="AA2777" s="23"/>
      <c r="AB2777" s="23"/>
      <c r="AC2777" s="23"/>
      <c r="AD2777" s="23"/>
      <c r="AE2777" s="23"/>
      <c r="AF2777" s="46"/>
      <c r="AG2777" s="23"/>
      <c r="AH2777" s="23"/>
    </row>
    <row r="2778" spans="1:34" s="156" customFormat="1" x14ac:dyDescent="0.35">
      <c r="A2778" s="23"/>
      <c r="B2778" s="23"/>
      <c r="C2778" s="23"/>
      <c r="D2778" s="23"/>
      <c r="E2778" s="23"/>
      <c r="F2778" s="23"/>
      <c r="G2778" s="23"/>
      <c r="H2778" s="23"/>
      <c r="I2778" s="23"/>
      <c r="J2778" s="24"/>
      <c r="K2778" s="24"/>
      <c r="L2778" s="79"/>
      <c r="M2778" s="91"/>
      <c r="N2778" s="89"/>
      <c r="O2778" s="89"/>
      <c r="P2778" s="24"/>
      <c r="Q2778" s="24"/>
      <c r="R2778" s="23"/>
      <c r="S2778" s="23"/>
      <c r="T2778" s="24"/>
      <c r="U2778" s="23"/>
      <c r="V2778" s="23"/>
      <c r="W2778" s="23"/>
      <c r="X2778" s="23"/>
      <c r="Y2778" s="23"/>
      <c r="Z2778" s="23"/>
      <c r="AA2778" s="23"/>
      <c r="AB2778" s="23"/>
      <c r="AC2778" s="23"/>
      <c r="AD2778" s="23"/>
      <c r="AE2778" s="23"/>
      <c r="AF2778" s="46"/>
      <c r="AG2778" s="23"/>
      <c r="AH2778" s="23"/>
    </row>
    <row r="2779" spans="1:34" s="156" customFormat="1" x14ac:dyDescent="0.35">
      <c r="A2779" s="23"/>
      <c r="B2779" s="23"/>
      <c r="C2779" s="23"/>
      <c r="D2779" s="23"/>
      <c r="E2779" s="23"/>
      <c r="F2779" s="23"/>
      <c r="G2779" s="23"/>
      <c r="H2779" s="23"/>
      <c r="I2779" s="23"/>
      <c r="J2779" s="24"/>
      <c r="K2779" s="24"/>
      <c r="L2779" s="79"/>
      <c r="M2779" s="91"/>
      <c r="N2779" s="89"/>
      <c r="O2779" s="89"/>
      <c r="P2779" s="24"/>
      <c r="Q2779" s="24"/>
      <c r="R2779" s="23"/>
      <c r="S2779" s="23"/>
      <c r="T2779" s="24"/>
      <c r="U2779" s="23"/>
      <c r="V2779" s="23"/>
      <c r="W2779" s="23"/>
      <c r="X2779" s="23"/>
      <c r="Y2779" s="23"/>
      <c r="Z2779" s="23"/>
      <c r="AA2779" s="23"/>
      <c r="AB2779" s="23"/>
      <c r="AC2779" s="23"/>
      <c r="AD2779" s="23"/>
      <c r="AE2779" s="23"/>
      <c r="AF2779" s="46"/>
      <c r="AG2779" s="23"/>
      <c r="AH2779" s="23"/>
    </row>
    <row r="2780" spans="1:34" s="156" customFormat="1" x14ac:dyDescent="0.35">
      <c r="A2780" s="23"/>
      <c r="B2780" s="23"/>
      <c r="C2780" s="23"/>
      <c r="D2780" s="23"/>
      <c r="E2780" s="23"/>
      <c r="F2780" s="23"/>
      <c r="G2780" s="23"/>
      <c r="H2780" s="23"/>
      <c r="I2780" s="23"/>
      <c r="J2780" s="24"/>
      <c r="K2780" s="24"/>
      <c r="L2780" s="79"/>
      <c r="M2780" s="91"/>
      <c r="N2780" s="89"/>
      <c r="O2780" s="89"/>
      <c r="P2780" s="24"/>
      <c r="Q2780" s="24"/>
      <c r="R2780" s="23"/>
      <c r="S2780" s="23"/>
      <c r="T2780" s="24"/>
      <c r="U2780" s="23"/>
      <c r="V2780" s="23"/>
      <c r="W2780" s="23"/>
      <c r="X2780" s="23"/>
      <c r="Y2780" s="23"/>
      <c r="Z2780" s="23"/>
      <c r="AA2780" s="23"/>
      <c r="AB2780" s="23"/>
      <c r="AC2780" s="23"/>
      <c r="AD2780" s="23"/>
      <c r="AE2780" s="23"/>
      <c r="AF2780" s="46"/>
      <c r="AG2780" s="23"/>
      <c r="AH2780" s="23"/>
    </row>
    <row r="2781" spans="1:34" s="156" customFormat="1" x14ac:dyDescent="0.35">
      <c r="A2781" s="23"/>
      <c r="B2781" s="23"/>
      <c r="C2781" s="23"/>
      <c r="D2781" s="23"/>
      <c r="E2781" s="23"/>
      <c r="F2781" s="23"/>
      <c r="G2781" s="23"/>
      <c r="H2781" s="23"/>
      <c r="I2781" s="23"/>
      <c r="J2781" s="24"/>
      <c r="K2781" s="24"/>
      <c r="L2781" s="79"/>
      <c r="M2781" s="91"/>
      <c r="N2781" s="89"/>
      <c r="O2781" s="89"/>
      <c r="P2781" s="24"/>
      <c r="Q2781" s="24"/>
      <c r="R2781" s="23"/>
      <c r="S2781" s="23"/>
      <c r="T2781" s="24"/>
      <c r="U2781" s="23"/>
      <c r="V2781" s="23"/>
      <c r="W2781" s="23"/>
      <c r="X2781" s="23"/>
      <c r="Y2781" s="23"/>
      <c r="Z2781" s="23"/>
      <c r="AA2781" s="23"/>
      <c r="AB2781" s="23"/>
      <c r="AC2781" s="23"/>
      <c r="AD2781" s="23"/>
      <c r="AE2781" s="23"/>
      <c r="AF2781" s="46"/>
      <c r="AG2781" s="23"/>
      <c r="AH2781" s="23"/>
    </row>
    <row r="2782" spans="1:34" s="156" customFormat="1" x14ac:dyDescent="0.35">
      <c r="A2782" s="23"/>
      <c r="B2782" s="23"/>
      <c r="C2782" s="23"/>
      <c r="D2782" s="23"/>
      <c r="E2782" s="23"/>
      <c r="F2782" s="23"/>
      <c r="G2782" s="23"/>
      <c r="H2782" s="23"/>
      <c r="I2782" s="23"/>
      <c r="J2782" s="24"/>
      <c r="K2782" s="24"/>
      <c r="L2782" s="79"/>
      <c r="M2782" s="91"/>
      <c r="N2782" s="89"/>
      <c r="O2782" s="89"/>
      <c r="P2782" s="24"/>
      <c r="Q2782" s="24"/>
      <c r="R2782" s="23"/>
      <c r="S2782" s="23"/>
      <c r="T2782" s="24"/>
      <c r="U2782" s="23"/>
      <c r="V2782" s="23"/>
      <c r="W2782" s="23"/>
      <c r="X2782" s="23"/>
      <c r="Y2782" s="23"/>
      <c r="Z2782" s="23"/>
      <c r="AA2782" s="23"/>
      <c r="AB2782" s="23"/>
      <c r="AC2782" s="23"/>
      <c r="AD2782" s="23"/>
      <c r="AE2782" s="23"/>
      <c r="AF2782" s="46"/>
      <c r="AG2782" s="23"/>
      <c r="AH2782" s="23"/>
    </row>
    <row r="2783" spans="1:34" s="156" customFormat="1" x14ac:dyDescent="0.35">
      <c r="A2783" s="23"/>
      <c r="B2783" s="23"/>
      <c r="C2783" s="23"/>
      <c r="D2783" s="23"/>
      <c r="E2783" s="23"/>
      <c r="F2783" s="23"/>
      <c r="G2783" s="23"/>
      <c r="H2783" s="23"/>
      <c r="I2783" s="23"/>
      <c r="J2783" s="24"/>
      <c r="K2783" s="24"/>
      <c r="L2783" s="79"/>
      <c r="M2783" s="91"/>
      <c r="N2783" s="89"/>
      <c r="O2783" s="89"/>
      <c r="P2783" s="24"/>
      <c r="Q2783" s="24"/>
      <c r="R2783" s="23"/>
      <c r="S2783" s="23"/>
      <c r="T2783" s="24"/>
      <c r="U2783" s="23"/>
      <c r="V2783" s="23"/>
      <c r="W2783" s="23"/>
      <c r="X2783" s="23"/>
      <c r="Y2783" s="23"/>
      <c r="Z2783" s="23"/>
      <c r="AA2783" s="23"/>
      <c r="AB2783" s="23"/>
      <c r="AC2783" s="23"/>
      <c r="AD2783" s="23"/>
      <c r="AE2783" s="23"/>
      <c r="AF2783" s="46"/>
      <c r="AG2783" s="23"/>
      <c r="AH2783" s="23"/>
    </row>
    <row r="2784" spans="1:34" s="156" customFormat="1" x14ac:dyDescent="0.35">
      <c r="A2784" s="23"/>
      <c r="B2784" s="23"/>
      <c r="C2784" s="23"/>
      <c r="D2784" s="23"/>
      <c r="E2784" s="23"/>
      <c r="F2784" s="23"/>
      <c r="G2784" s="23"/>
      <c r="H2784" s="23"/>
      <c r="I2784" s="23"/>
      <c r="J2784" s="24"/>
      <c r="K2784" s="24"/>
      <c r="L2784" s="79"/>
      <c r="M2784" s="91"/>
      <c r="N2784" s="89"/>
      <c r="O2784" s="89"/>
      <c r="P2784" s="24"/>
      <c r="Q2784" s="24"/>
      <c r="R2784" s="23"/>
      <c r="S2784" s="23"/>
      <c r="T2784" s="24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46"/>
      <c r="AG2784" s="23"/>
      <c r="AH2784" s="23"/>
    </row>
    <row r="2785" spans="1:34" s="156" customFormat="1" x14ac:dyDescent="0.35">
      <c r="A2785" s="23"/>
      <c r="B2785" s="23"/>
      <c r="C2785" s="23"/>
      <c r="D2785" s="23"/>
      <c r="E2785" s="23"/>
      <c r="F2785" s="23"/>
      <c r="G2785" s="23"/>
      <c r="H2785" s="23"/>
      <c r="I2785" s="23"/>
      <c r="J2785" s="24"/>
      <c r="K2785" s="24"/>
      <c r="L2785" s="79"/>
      <c r="M2785" s="91"/>
      <c r="N2785" s="89"/>
      <c r="O2785" s="89"/>
      <c r="P2785" s="24"/>
      <c r="Q2785" s="24"/>
      <c r="R2785" s="23"/>
      <c r="S2785" s="23"/>
      <c r="T2785" s="24"/>
      <c r="U2785" s="23"/>
      <c r="V2785" s="23"/>
      <c r="W2785" s="23"/>
      <c r="X2785" s="23"/>
      <c r="Y2785" s="23"/>
      <c r="Z2785" s="23"/>
      <c r="AA2785" s="23"/>
      <c r="AB2785" s="23"/>
      <c r="AC2785" s="23"/>
      <c r="AD2785" s="23"/>
      <c r="AE2785" s="23"/>
      <c r="AF2785" s="46"/>
      <c r="AG2785" s="23"/>
      <c r="AH2785" s="23"/>
    </row>
    <row r="2786" spans="1:34" s="156" customFormat="1" x14ac:dyDescent="0.35">
      <c r="A2786" s="23"/>
      <c r="B2786" s="23"/>
      <c r="C2786" s="23"/>
      <c r="D2786" s="23"/>
      <c r="E2786" s="23"/>
      <c r="F2786" s="23"/>
      <c r="G2786" s="23"/>
      <c r="H2786" s="23"/>
      <c r="I2786" s="23"/>
      <c r="J2786" s="24"/>
      <c r="K2786" s="24"/>
      <c r="L2786" s="79"/>
      <c r="M2786" s="91"/>
      <c r="N2786" s="89"/>
      <c r="O2786" s="89"/>
      <c r="P2786" s="24"/>
      <c r="Q2786" s="24"/>
      <c r="R2786" s="23"/>
      <c r="S2786" s="23"/>
      <c r="T2786" s="24"/>
      <c r="U2786" s="23"/>
      <c r="V2786" s="23"/>
      <c r="W2786" s="23"/>
      <c r="X2786" s="23"/>
      <c r="Y2786" s="23"/>
      <c r="Z2786" s="23"/>
      <c r="AA2786" s="23"/>
      <c r="AB2786" s="23"/>
      <c r="AC2786" s="23"/>
      <c r="AD2786" s="23"/>
      <c r="AE2786" s="23"/>
      <c r="AF2786" s="46"/>
      <c r="AG2786" s="23"/>
      <c r="AH2786" s="23"/>
    </row>
    <row r="2787" spans="1:34" s="156" customFormat="1" x14ac:dyDescent="0.35">
      <c r="A2787" s="23"/>
      <c r="B2787" s="23"/>
      <c r="C2787" s="23"/>
      <c r="D2787" s="23"/>
      <c r="E2787" s="23"/>
      <c r="F2787" s="23"/>
      <c r="G2787" s="23"/>
      <c r="H2787" s="23"/>
      <c r="I2787" s="23"/>
      <c r="J2787" s="24"/>
      <c r="K2787" s="24"/>
      <c r="L2787" s="79"/>
      <c r="M2787" s="91"/>
      <c r="N2787" s="89"/>
      <c r="O2787" s="89"/>
      <c r="P2787" s="24"/>
      <c r="Q2787" s="24"/>
      <c r="R2787" s="23"/>
      <c r="S2787" s="23"/>
      <c r="T2787" s="24"/>
      <c r="U2787" s="23"/>
      <c r="V2787" s="23"/>
      <c r="W2787" s="23"/>
      <c r="X2787" s="23"/>
      <c r="Y2787" s="23"/>
      <c r="Z2787" s="23"/>
      <c r="AA2787" s="23"/>
      <c r="AB2787" s="23"/>
      <c r="AC2787" s="23"/>
      <c r="AD2787" s="23"/>
      <c r="AE2787" s="23"/>
      <c r="AF2787" s="46"/>
      <c r="AG2787" s="23"/>
      <c r="AH2787" s="23"/>
    </row>
    <row r="2788" spans="1:34" s="156" customFormat="1" x14ac:dyDescent="0.35">
      <c r="A2788" s="23"/>
      <c r="B2788" s="23"/>
      <c r="C2788" s="23"/>
      <c r="D2788" s="23"/>
      <c r="E2788" s="23"/>
      <c r="F2788" s="23"/>
      <c r="G2788" s="23"/>
      <c r="H2788" s="23"/>
      <c r="I2788" s="23"/>
      <c r="J2788" s="24"/>
      <c r="K2788" s="24"/>
      <c r="L2788" s="79"/>
      <c r="M2788" s="91"/>
      <c r="N2788" s="89"/>
      <c r="O2788" s="89"/>
      <c r="P2788" s="24"/>
      <c r="Q2788" s="24"/>
      <c r="R2788" s="23"/>
      <c r="S2788" s="23"/>
      <c r="T2788" s="24"/>
      <c r="U2788" s="23"/>
      <c r="V2788" s="23"/>
      <c r="W2788" s="23"/>
      <c r="X2788" s="23"/>
      <c r="Y2788" s="23"/>
      <c r="Z2788" s="23"/>
      <c r="AA2788" s="23"/>
      <c r="AB2788" s="23"/>
      <c r="AC2788" s="23"/>
      <c r="AD2788" s="23"/>
      <c r="AE2788" s="23"/>
      <c r="AF2788" s="46"/>
      <c r="AG2788" s="23"/>
      <c r="AH2788" s="23"/>
    </row>
    <row r="2789" spans="1:34" s="156" customFormat="1" x14ac:dyDescent="0.35">
      <c r="A2789" s="23"/>
      <c r="B2789" s="23"/>
      <c r="C2789" s="23"/>
      <c r="D2789" s="23"/>
      <c r="E2789" s="23"/>
      <c r="F2789" s="23"/>
      <c r="G2789" s="23"/>
      <c r="H2789" s="23"/>
      <c r="I2789" s="23"/>
      <c r="J2789" s="24"/>
      <c r="K2789" s="24"/>
      <c r="L2789" s="79"/>
      <c r="M2789" s="91"/>
      <c r="N2789" s="89"/>
      <c r="O2789" s="89"/>
      <c r="P2789" s="24"/>
      <c r="Q2789" s="24"/>
      <c r="R2789" s="23"/>
      <c r="S2789" s="23"/>
      <c r="T2789" s="24"/>
      <c r="U2789" s="23"/>
      <c r="V2789" s="23"/>
      <c r="W2789" s="23"/>
      <c r="X2789" s="23"/>
      <c r="Y2789" s="23"/>
      <c r="Z2789" s="23"/>
      <c r="AA2789" s="23"/>
      <c r="AB2789" s="23"/>
      <c r="AC2789" s="23"/>
      <c r="AD2789" s="23"/>
      <c r="AE2789" s="23"/>
      <c r="AF2789" s="46"/>
      <c r="AG2789" s="23"/>
      <c r="AH2789" s="23"/>
    </row>
    <row r="2790" spans="1:34" s="156" customFormat="1" x14ac:dyDescent="0.35">
      <c r="A2790" s="23"/>
      <c r="B2790" s="23"/>
      <c r="C2790" s="23"/>
      <c r="D2790" s="23"/>
      <c r="E2790" s="23"/>
      <c r="F2790" s="23"/>
      <c r="G2790" s="23"/>
      <c r="H2790" s="23"/>
      <c r="I2790" s="23"/>
      <c r="J2790" s="24"/>
      <c r="K2790" s="24"/>
      <c r="L2790" s="79"/>
      <c r="M2790" s="91"/>
      <c r="N2790" s="89"/>
      <c r="O2790" s="89"/>
      <c r="P2790" s="24"/>
      <c r="Q2790" s="24"/>
      <c r="R2790" s="23"/>
      <c r="S2790" s="23"/>
      <c r="T2790" s="24"/>
      <c r="U2790" s="23"/>
      <c r="V2790" s="23"/>
      <c r="W2790" s="23"/>
      <c r="X2790" s="23"/>
      <c r="Y2790" s="23"/>
      <c r="Z2790" s="23"/>
      <c r="AA2790" s="23"/>
      <c r="AB2790" s="23"/>
      <c r="AC2790" s="23"/>
      <c r="AD2790" s="23"/>
      <c r="AE2790" s="23"/>
      <c r="AF2790" s="46"/>
      <c r="AG2790" s="23"/>
      <c r="AH2790" s="23"/>
    </row>
    <row r="2791" spans="1:34" s="156" customFormat="1" x14ac:dyDescent="0.35">
      <c r="A2791" s="23"/>
      <c r="B2791" s="23"/>
      <c r="C2791" s="23"/>
      <c r="D2791" s="23"/>
      <c r="E2791" s="23"/>
      <c r="F2791" s="23"/>
      <c r="G2791" s="23"/>
      <c r="H2791" s="23"/>
      <c r="I2791" s="23"/>
      <c r="J2791" s="24"/>
      <c r="K2791" s="24"/>
      <c r="L2791" s="79"/>
      <c r="M2791" s="91"/>
      <c r="N2791" s="89"/>
      <c r="O2791" s="89"/>
      <c r="P2791" s="24"/>
      <c r="Q2791" s="24"/>
      <c r="R2791" s="23"/>
      <c r="S2791" s="23"/>
      <c r="T2791" s="24"/>
      <c r="U2791" s="23"/>
      <c r="V2791" s="23"/>
      <c r="W2791" s="23"/>
      <c r="X2791" s="23"/>
      <c r="Y2791" s="23"/>
      <c r="Z2791" s="23"/>
      <c r="AA2791" s="23"/>
      <c r="AB2791" s="23"/>
      <c r="AC2791" s="23"/>
      <c r="AD2791" s="23"/>
      <c r="AE2791" s="23"/>
      <c r="AF2791" s="46"/>
      <c r="AG2791" s="23"/>
      <c r="AH2791" s="23"/>
    </row>
    <row r="2792" spans="1:34" s="156" customFormat="1" x14ac:dyDescent="0.35">
      <c r="A2792" s="23"/>
      <c r="B2792" s="23"/>
      <c r="C2792" s="23"/>
      <c r="D2792" s="23"/>
      <c r="E2792" s="23"/>
      <c r="F2792" s="23"/>
      <c r="G2792" s="23"/>
      <c r="H2792" s="23"/>
      <c r="I2792" s="23"/>
      <c r="J2792" s="24"/>
      <c r="K2792" s="24"/>
      <c r="L2792" s="79"/>
      <c r="M2792" s="91"/>
      <c r="N2792" s="89"/>
      <c r="O2792" s="89"/>
      <c r="P2792" s="24"/>
      <c r="Q2792" s="24"/>
      <c r="R2792" s="23"/>
      <c r="S2792" s="23"/>
      <c r="T2792" s="24"/>
      <c r="U2792" s="23"/>
      <c r="V2792" s="23"/>
      <c r="W2792" s="23"/>
      <c r="X2792" s="23"/>
      <c r="Y2792" s="23"/>
      <c r="Z2792" s="23"/>
      <c r="AA2792" s="23"/>
      <c r="AB2792" s="23"/>
      <c r="AC2792" s="23"/>
      <c r="AD2792" s="23"/>
      <c r="AE2792" s="23"/>
      <c r="AF2792" s="46"/>
      <c r="AG2792" s="23"/>
      <c r="AH2792" s="23"/>
    </row>
    <row r="2793" spans="1:34" s="156" customFormat="1" x14ac:dyDescent="0.35">
      <c r="A2793" s="23"/>
      <c r="B2793" s="23"/>
      <c r="C2793" s="23"/>
      <c r="D2793" s="23"/>
      <c r="E2793" s="23"/>
      <c r="F2793" s="23"/>
      <c r="G2793" s="23"/>
      <c r="H2793" s="23"/>
      <c r="I2793" s="23"/>
      <c r="J2793" s="24"/>
      <c r="K2793" s="24"/>
      <c r="L2793" s="79"/>
      <c r="M2793" s="91"/>
      <c r="N2793" s="89"/>
      <c r="O2793" s="89"/>
      <c r="P2793" s="24"/>
      <c r="Q2793" s="24"/>
      <c r="R2793" s="23"/>
      <c r="S2793" s="23"/>
      <c r="T2793" s="24"/>
      <c r="U2793" s="23"/>
      <c r="V2793" s="23"/>
      <c r="W2793" s="23"/>
      <c r="X2793" s="23"/>
      <c r="Y2793" s="23"/>
      <c r="Z2793" s="23"/>
      <c r="AA2793" s="23"/>
      <c r="AB2793" s="23"/>
      <c r="AC2793" s="23"/>
      <c r="AD2793" s="23"/>
      <c r="AE2793" s="23"/>
      <c r="AF2793" s="46"/>
      <c r="AG2793" s="23"/>
      <c r="AH2793" s="23"/>
    </row>
    <row r="2794" spans="1:34" s="156" customFormat="1" x14ac:dyDescent="0.35">
      <c r="A2794" s="23"/>
      <c r="B2794" s="23"/>
      <c r="C2794" s="23"/>
      <c r="D2794" s="23"/>
      <c r="E2794" s="23"/>
      <c r="F2794" s="23"/>
      <c r="G2794" s="23"/>
      <c r="H2794" s="23"/>
      <c r="I2794" s="23"/>
      <c r="J2794" s="24"/>
      <c r="K2794" s="24"/>
      <c r="L2794" s="79"/>
      <c r="M2794" s="91"/>
      <c r="N2794" s="89"/>
      <c r="O2794" s="89"/>
      <c r="P2794" s="24"/>
      <c r="Q2794" s="24"/>
      <c r="R2794" s="23"/>
      <c r="S2794" s="23"/>
      <c r="T2794" s="24"/>
      <c r="U2794" s="23"/>
      <c r="V2794" s="23"/>
      <c r="W2794" s="23"/>
      <c r="X2794" s="23"/>
      <c r="Y2794" s="23"/>
      <c r="Z2794" s="23"/>
      <c r="AA2794" s="23"/>
      <c r="AB2794" s="23"/>
      <c r="AC2794" s="23"/>
      <c r="AD2794" s="23"/>
      <c r="AE2794" s="23"/>
      <c r="AF2794" s="46"/>
      <c r="AG2794" s="23"/>
      <c r="AH2794" s="23"/>
    </row>
    <row r="2795" spans="1:34" s="156" customFormat="1" x14ac:dyDescent="0.35">
      <c r="A2795" s="23"/>
      <c r="B2795" s="23"/>
      <c r="C2795" s="23"/>
      <c r="D2795" s="23"/>
      <c r="E2795" s="23"/>
      <c r="F2795" s="23"/>
      <c r="G2795" s="23"/>
      <c r="H2795" s="23"/>
      <c r="I2795" s="23"/>
      <c r="J2795" s="24"/>
      <c r="K2795" s="24"/>
      <c r="L2795" s="79"/>
      <c r="M2795" s="91"/>
      <c r="N2795" s="89"/>
      <c r="O2795" s="89"/>
      <c r="P2795" s="24"/>
      <c r="Q2795" s="24"/>
      <c r="R2795" s="23"/>
      <c r="S2795" s="23"/>
      <c r="T2795" s="24"/>
      <c r="U2795" s="23"/>
      <c r="V2795" s="23"/>
      <c r="W2795" s="23"/>
      <c r="X2795" s="23"/>
      <c r="Y2795" s="23"/>
      <c r="Z2795" s="23"/>
      <c r="AA2795" s="23"/>
      <c r="AB2795" s="23"/>
      <c r="AC2795" s="23"/>
      <c r="AD2795" s="23"/>
      <c r="AE2795" s="23"/>
      <c r="AF2795" s="46"/>
      <c r="AG2795" s="23"/>
      <c r="AH2795" s="23"/>
    </row>
    <row r="2796" spans="1:34" s="156" customFormat="1" x14ac:dyDescent="0.35">
      <c r="A2796" s="23"/>
      <c r="B2796" s="23"/>
      <c r="C2796" s="23"/>
      <c r="D2796" s="23"/>
      <c r="E2796" s="23"/>
      <c r="F2796" s="23"/>
      <c r="G2796" s="23"/>
      <c r="H2796" s="23"/>
      <c r="I2796" s="23"/>
      <c r="J2796" s="24"/>
      <c r="K2796" s="24"/>
      <c r="L2796" s="79"/>
      <c r="M2796" s="91"/>
      <c r="N2796" s="89"/>
      <c r="O2796" s="89"/>
      <c r="P2796" s="24"/>
      <c r="Q2796" s="24"/>
      <c r="R2796" s="23"/>
      <c r="S2796" s="23"/>
      <c r="T2796" s="24"/>
      <c r="U2796" s="23"/>
      <c r="V2796" s="23"/>
      <c r="W2796" s="23"/>
      <c r="X2796" s="23"/>
      <c r="Y2796" s="23"/>
      <c r="Z2796" s="23"/>
      <c r="AA2796" s="23"/>
      <c r="AB2796" s="23"/>
      <c r="AC2796" s="23"/>
      <c r="AD2796" s="23"/>
      <c r="AE2796" s="23"/>
      <c r="AF2796" s="46"/>
      <c r="AG2796" s="23"/>
      <c r="AH2796" s="23"/>
    </row>
    <row r="2797" spans="1:34" s="156" customFormat="1" x14ac:dyDescent="0.35">
      <c r="A2797" s="23"/>
      <c r="B2797" s="23"/>
      <c r="C2797" s="23"/>
      <c r="D2797" s="23"/>
      <c r="E2797" s="23"/>
      <c r="F2797" s="23"/>
      <c r="G2797" s="23"/>
      <c r="H2797" s="23"/>
      <c r="I2797" s="23"/>
      <c r="J2797" s="24"/>
      <c r="K2797" s="24"/>
      <c r="L2797" s="79"/>
      <c r="M2797" s="91"/>
      <c r="N2797" s="89"/>
      <c r="O2797" s="89"/>
      <c r="P2797" s="24"/>
      <c r="Q2797" s="24"/>
      <c r="R2797" s="23"/>
      <c r="S2797" s="23"/>
      <c r="T2797" s="24"/>
      <c r="U2797" s="23"/>
      <c r="V2797" s="23"/>
      <c r="W2797" s="23"/>
      <c r="X2797" s="23"/>
      <c r="Y2797" s="23"/>
      <c r="Z2797" s="23"/>
      <c r="AA2797" s="23"/>
      <c r="AB2797" s="23"/>
      <c r="AC2797" s="23"/>
      <c r="AD2797" s="23"/>
      <c r="AE2797" s="23"/>
      <c r="AF2797" s="46"/>
      <c r="AG2797" s="23"/>
      <c r="AH2797" s="23"/>
    </row>
    <row r="2798" spans="1:34" s="156" customFormat="1" x14ac:dyDescent="0.35">
      <c r="A2798" s="23"/>
      <c r="B2798" s="23"/>
      <c r="C2798" s="23"/>
      <c r="D2798" s="23"/>
      <c r="E2798" s="23"/>
      <c r="F2798" s="23"/>
      <c r="G2798" s="23"/>
      <c r="H2798" s="23"/>
      <c r="I2798" s="23"/>
      <c r="J2798" s="24"/>
      <c r="K2798" s="24"/>
      <c r="L2798" s="79"/>
      <c r="M2798" s="91"/>
      <c r="N2798" s="89"/>
      <c r="O2798" s="89"/>
      <c r="P2798" s="24"/>
      <c r="Q2798" s="24"/>
      <c r="R2798" s="23"/>
      <c r="S2798" s="23"/>
      <c r="T2798" s="24"/>
      <c r="U2798" s="23"/>
      <c r="V2798" s="23"/>
      <c r="W2798" s="23"/>
      <c r="X2798" s="23"/>
      <c r="Y2798" s="23"/>
      <c r="Z2798" s="23"/>
      <c r="AA2798" s="23"/>
      <c r="AB2798" s="23"/>
      <c r="AC2798" s="23"/>
      <c r="AD2798" s="23"/>
      <c r="AE2798" s="23"/>
      <c r="AF2798" s="46"/>
      <c r="AG2798" s="23"/>
      <c r="AH2798" s="23"/>
    </row>
    <row r="2799" spans="1:34" s="156" customFormat="1" x14ac:dyDescent="0.35">
      <c r="A2799" s="23"/>
      <c r="B2799" s="23"/>
      <c r="C2799" s="23"/>
      <c r="D2799" s="23"/>
      <c r="E2799" s="23"/>
      <c r="F2799" s="23"/>
      <c r="G2799" s="23"/>
      <c r="H2799" s="23"/>
      <c r="I2799" s="23"/>
      <c r="J2799" s="24"/>
      <c r="K2799" s="24"/>
      <c r="L2799" s="79"/>
      <c r="M2799" s="91"/>
      <c r="N2799" s="89"/>
      <c r="O2799" s="89"/>
      <c r="P2799" s="24"/>
      <c r="Q2799" s="24"/>
      <c r="R2799" s="23"/>
      <c r="S2799" s="23"/>
      <c r="T2799" s="24"/>
      <c r="U2799" s="23"/>
      <c r="V2799" s="23"/>
      <c r="W2799" s="23"/>
      <c r="X2799" s="23"/>
      <c r="Y2799" s="23"/>
      <c r="Z2799" s="23"/>
      <c r="AA2799" s="23"/>
      <c r="AB2799" s="23"/>
      <c r="AC2799" s="23"/>
      <c r="AD2799" s="23"/>
      <c r="AE2799" s="23"/>
      <c r="AF2799" s="46"/>
      <c r="AG2799" s="23"/>
      <c r="AH2799" s="23"/>
    </row>
    <row r="2800" spans="1:34" s="156" customFormat="1" x14ac:dyDescent="0.35">
      <c r="A2800" s="23"/>
      <c r="B2800" s="23"/>
      <c r="C2800" s="23"/>
      <c r="D2800" s="23"/>
      <c r="E2800" s="23"/>
      <c r="F2800" s="23"/>
      <c r="G2800" s="23"/>
      <c r="H2800" s="23"/>
      <c r="I2800" s="23"/>
      <c r="J2800" s="24"/>
      <c r="K2800" s="24"/>
      <c r="L2800" s="79"/>
      <c r="M2800" s="91"/>
      <c r="N2800" s="89"/>
      <c r="O2800" s="89"/>
      <c r="P2800" s="24"/>
      <c r="Q2800" s="24"/>
      <c r="R2800" s="23"/>
      <c r="S2800" s="23"/>
      <c r="T2800" s="24"/>
      <c r="U2800" s="23"/>
      <c r="V2800" s="23"/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46"/>
      <c r="AG2800" s="23"/>
      <c r="AH2800" s="23"/>
    </row>
    <row r="2801" spans="1:34" s="156" customFormat="1" x14ac:dyDescent="0.35">
      <c r="A2801" s="23"/>
      <c r="B2801" s="23"/>
      <c r="C2801" s="23"/>
      <c r="D2801" s="23"/>
      <c r="E2801" s="23"/>
      <c r="F2801" s="23"/>
      <c r="G2801" s="23"/>
      <c r="H2801" s="23"/>
      <c r="I2801" s="23"/>
      <c r="J2801" s="24"/>
      <c r="K2801" s="24"/>
      <c r="L2801" s="79"/>
      <c r="M2801" s="91"/>
      <c r="N2801" s="89"/>
      <c r="O2801" s="89"/>
      <c r="P2801" s="24"/>
      <c r="Q2801" s="24"/>
      <c r="R2801" s="23"/>
      <c r="S2801" s="23"/>
      <c r="T2801" s="24"/>
      <c r="U2801" s="23"/>
      <c r="V2801" s="23"/>
      <c r="W2801" s="23"/>
      <c r="X2801" s="23"/>
      <c r="Y2801" s="23"/>
      <c r="Z2801" s="23"/>
      <c r="AA2801" s="23"/>
      <c r="AB2801" s="23"/>
      <c r="AC2801" s="23"/>
      <c r="AD2801" s="23"/>
      <c r="AE2801" s="23"/>
      <c r="AF2801" s="46"/>
      <c r="AG2801" s="23"/>
      <c r="AH2801" s="23"/>
    </row>
    <row r="2802" spans="1:34" s="156" customFormat="1" x14ac:dyDescent="0.35">
      <c r="A2802" s="23"/>
      <c r="B2802" s="23"/>
      <c r="C2802" s="23"/>
      <c r="D2802" s="23"/>
      <c r="E2802" s="23"/>
      <c r="F2802" s="23"/>
      <c r="G2802" s="23"/>
      <c r="H2802" s="23"/>
      <c r="I2802" s="23"/>
      <c r="J2802" s="24"/>
      <c r="K2802" s="24"/>
      <c r="L2802" s="79"/>
      <c r="M2802" s="91"/>
      <c r="N2802" s="89"/>
      <c r="O2802" s="89"/>
      <c r="P2802" s="24"/>
      <c r="Q2802" s="24"/>
      <c r="R2802" s="23"/>
      <c r="S2802" s="23"/>
      <c r="T2802" s="24"/>
      <c r="U2802" s="23"/>
      <c r="V2802" s="23"/>
      <c r="W2802" s="23"/>
      <c r="X2802" s="23"/>
      <c r="Y2802" s="23"/>
      <c r="Z2802" s="23"/>
      <c r="AA2802" s="23"/>
      <c r="AB2802" s="23"/>
      <c r="AC2802" s="23"/>
      <c r="AD2802" s="23"/>
      <c r="AE2802" s="23"/>
      <c r="AF2802" s="46"/>
      <c r="AG2802" s="23"/>
      <c r="AH2802" s="23"/>
    </row>
    <row r="2803" spans="1:34" s="156" customFormat="1" x14ac:dyDescent="0.35">
      <c r="A2803" s="23"/>
      <c r="B2803" s="23"/>
      <c r="C2803" s="23"/>
      <c r="D2803" s="23"/>
      <c r="E2803" s="23"/>
      <c r="F2803" s="23"/>
      <c r="G2803" s="23"/>
      <c r="H2803" s="23"/>
      <c r="I2803" s="23"/>
      <c r="J2803" s="24"/>
      <c r="K2803" s="24"/>
      <c r="L2803" s="79"/>
      <c r="M2803" s="91"/>
      <c r="N2803" s="89"/>
      <c r="O2803" s="89"/>
      <c r="P2803" s="24"/>
      <c r="Q2803" s="24"/>
      <c r="R2803" s="23"/>
      <c r="S2803" s="23"/>
      <c r="T2803" s="24"/>
      <c r="U2803" s="23"/>
      <c r="V2803" s="23"/>
      <c r="W2803" s="23"/>
      <c r="X2803" s="23"/>
      <c r="Y2803" s="23"/>
      <c r="Z2803" s="23"/>
      <c r="AA2803" s="23"/>
      <c r="AB2803" s="23"/>
      <c r="AC2803" s="23"/>
      <c r="AD2803" s="23"/>
      <c r="AE2803" s="23"/>
      <c r="AF2803" s="46"/>
      <c r="AG2803" s="23"/>
      <c r="AH2803" s="23"/>
    </row>
    <row r="2804" spans="1:34" s="156" customFormat="1" x14ac:dyDescent="0.35">
      <c r="A2804" s="23"/>
      <c r="B2804" s="23"/>
      <c r="C2804" s="23"/>
      <c r="D2804" s="23"/>
      <c r="E2804" s="23"/>
      <c r="F2804" s="23"/>
      <c r="G2804" s="23"/>
      <c r="H2804" s="23"/>
      <c r="I2804" s="23"/>
      <c r="J2804" s="24"/>
      <c r="K2804" s="24"/>
      <c r="L2804" s="79"/>
      <c r="M2804" s="91"/>
      <c r="N2804" s="89"/>
      <c r="O2804" s="89"/>
      <c r="P2804" s="24"/>
      <c r="Q2804" s="24"/>
      <c r="R2804" s="23"/>
      <c r="S2804" s="23"/>
      <c r="T2804" s="24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46"/>
      <c r="AG2804" s="23"/>
      <c r="AH2804" s="23"/>
    </row>
    <row r="2805" spans="1:34" s="156" customFormat="1" x14ac:dyDescent="0.35">
      <c r="A2805" s="23"/>
      <c r="B2805" s="23"/>
      <c r="C2805" s="23"/>
      <c r="D2805" s="23"/>
      <c r="E2805" s="23"/>
      <c r="F2805" s="23"/>
      <c r="G2805" s="23"/>
      <c r="H2805" s="23"/>
      <c r="I2805" s="23"/>
      <c r="J2805" s="24"/>
      <c r="K2805" s="24"/>
      <c r="L2805" s="79"/>
      <c r="M2805" s="91"/>
      <c r="N2805" s="89"/>
      <c r="O2805" s="89"/>
      <c r="P2805" s="24"/>
      <c r="Q2805" s="24"/>
      <c r="R2805" s="23"/>
      <c r="S2805" s="23"/>
      <c r="T2805" s="24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46"/>
      <c r="AG2805" s="23"/>
      <c r="AH2805" s="23"/>
    </row>
    <row r="2806" spans="1:34" s="156" customFormat="1" x14ac:dyDescent="0.35">
      <c r="A2806" s="23"/>
      <c r="B2806" s="23"/>
      <c r="C2806" s="23"/>
      <c r="D2806" s="23"/>
      <c r="E2806" s="23"/>
      <c r="F2806" s="23"/>
      <c r="G2806" s="23"/>
      <c r="H2806" s="23"/>
      <c r="I2806" s="23"/>
      <c r="J2806" s="24"/>
      <c r="K2806" s="24"/>
      <c r="L2806" s="79"/>
      <c r="M2806" s="91"/>
      <c r="N2806" s="89"/>
      <c r="O2806" s="89"/>
      <c r="P2806" s="24"/>
      <c r="Q2806" s="24"/>
      <c r="R2806" s="23"/>
      <c r="S2806" s="23"/>
      <c r="T2806" s="24"/>
      <c r="U2806" s="23"/>
      <c r="V2806" s="23"/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46"/>
      <c r="AG2806" s="23"/>
      <c r="AH2806" s="23"/>
    </row>
    <row r="2807" spans="1:34" s="156" customFormat="1" x14ac:dyDescent="0.35">
      <c r="A2807" s="23"/>
      <c r="B2807" s="23"/>
      <c r="C2807" s="23"/>
      <c r="D2807" s="23"/>
      <c r="E2807" s="23"/>
      <c r="F2807" s="23"/>
      <c r="G2807" s="23"/>
      <c r="H2807" s="23"/>
      <c r="I2807" s="23"/>
      <c r="J2807" s="24"/>
      <c r="K2807" s="24"/>
      <c r="L2807" s="79"/>
      <c r="M2807" s="91"/>
      <c r="N2807" s="89"/>
      <c r="O2807" s="89"/>
      <c r="P2807" s="24"/>
      <c r="Q2807" s="24"/>
      <c r="R2807" s="23"/>
      <c r="S2807" s="23"/>
      <c r="T2807" s="24"/>
      <c r="U2807" s="23"/>
      <c r="V2807" s="23"/>
      <c r="W2807" s="23"/>
      <c r="X2807" s="23"/>
      <c r="Y2807" s="23"/>
      <c r="Z2807" s="23"/>
      <c r="AA2807" s="23"/>
      <c r="AB2807" s="23"/>
      <c r="AC2807" s="23"/>
      <c r="AD2807" s="23"/>
      <c r="AE2807" s="23"/>
      <c r="AF2807" s="46"/>
      <c r="AG2807" s="23"/>
      <c r="AH2807" s="23"/>
    </row>
    <row r="2808" spans="1:34" s="156" customFormat="1" x14ac:dyDescent="0.35">
      <c r="A2808" s="23"/>
      <c r="B2808" s="23"/>
      <c r="C2808" s="23"/>
      <c r="D2808" s="23"/>
      <c r="E2808" s="23"/>
      <c r="F2808" s="23"/>
      <c r="G2808" s="23"/>
      <c r="H2808" s="23"/>
      <c r="I2808" s="23"/>
      <c r="J2808" s="24"/>
      <c r="K2808" s="24"/>
      <c r="L2808" s="79"/>
      <c r="M2808" s="91"/>
      <c r="N2808" s="89"/>
      <c r="O2808" s="89"/>
      <c r="P2808" s="24"/>
      <c r="Q2808" s="24"/>
      <c r="R2808" s="23"/>
      <c r="S2808" s="23"/>
      <c r="T2808" s="24"/>
      <c r="U2808" s="23"/>
      <c r="V2808" s="23"/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46"/>
      <c r="AG2808" s="23"/>
      <c r="AH2808" s="23"/>
    </row>
    <row r="2809" spans="1:34" s="156" customFormat="1" x14ac:dyDescent="0.35">
      <c r="A2809" s="23"/>
      <c r="B2809" s="23"/>
      <c r="C2809" s="23"/>
      <c r="D2809" s="23"/>
      <c r="E2809" s="23"/>
      <c r="F2809" s="23"/>
      <c r="G2809" s="23"/>
      <c r="H2809" s="23"/>
      <c r="I2809" s="23"/>
      <c r="J2809" s="24"/>
      <c r="K2809" s="24"/>
      <c r="L2809" s="79"/>
      <c r="M2809" s="91"/>
      <c r="N2809" s="89"/>
      <c r="O2809" s="89"/>
      <c r="P2809" s="24"/>
      <c r="Q2809" s="24"/>
      <c r="R2809" s="23"/>
      <c r="S2809" s="23"/>
      <c r="T2809" s="24"/>
      <c r="U2809" s="23"/>
      <c r="V2809" s="23"/>
      <c r="W2809" s="23"/>
      <c r="X2809" s="23"/>
      <c r="Y2809" s="23"/>
      <c r="Z2809" s="23"/>
      <c r="AA2809" s="23"/>
      <c r="AB2809" s="23"/>
      <c r="AC2809" s="23"/>
      <c r="AD2809" s="23"/>
      <c r="AE2809" s="23"/>
      <c r="AF2809" s="46"/>
      <c r="AG2809" s="23"/>
      <c r="AH2809" s="23"/>
    </row>
    <row r="2810" spans="1:34" s="156" customFormat="1" x14ac:dyDescent="0.35">
      <c r="A2810" s="23"/>
      <c r="B2810" s="23"/>
      <c r="C2810" s="23"/>
      <c r="D2810" s="23"/>
      <c r="E2810" s="23"/>
      <c r="F2810" s="23"/>
      <c r="G2810" s="23"/>
      <c r="H2810" s="23"/>
      <c r="I2810" s="23"/>
      <c r="J2810" s="24"/>
      <c r="K2810" s="24"/>
      <c r="L2810" s="79"/>
      <c r="M2810" s="91"/>
      <c r="N2810" s="89"/>
      <c r="O2810" s="89"/>
      <c r="P2810" s="24"/>
      <c r="Q2810" s="24"/>
      <c r="R2810" s="23"/>
      <c r="S2810" s="23"/>
      <c r="T2810" s="24"/>
      <c r="U2810" s="23"/>
      <c r="V2810" s="23"/>
      <c r="W2810" s="23"/>
      <c r="X2810" s="23"/>
      <c r="Y2810" s="23"/>
      <c r="Z2810" s="23"/>
      <c r="AA2810" s="23"/>
      <c r="AB2810" s="23"/>
      <c r="AC2810" s="23"/>
      <c r="AD2810" s="23"/>
      <c r="AE2810" s="23"/>
      <c r="AF2810" s="46"/>
      <c r="AG2810" s="23"/>
      <c r="AH2810" s="23"/>
    </row>
    <row r="2811" spans="1:34" s="156" customFormat="1" x14ac:dyDescent="0.35">
      <c r="A2811" s="23"/>
      <c r="B2811" s="23"/>
      <c r="C2811" s="23"/>
      <c r="D2811" s="23"/>
      <c r="E2811" s="23"/>
      <c r="F2811" s="23"/>
      <c r="G2811" s="23"/>
      <c r="H2811" s="23"/>
      <c r="I2811" s="23"/>
      <c r="J2811" s="24"/>
      <c r="K2811" s="24"/>
      <c r="L2811" s="79"/>
      <c r="M2811" s="91"/>
      <c r="N2811" s="89"/>
      <c r="O2811" s="89"/>
      <c r="P2811" s="24"/>
      <c r="Q2811" s="24"/>
      <c r="R2811" s="23"/>
      <c r="S2811" s="23"/>
      <c r="T2811" s="24"/>
      <c r="U2811" s="23"/>
      <c r="V2811" s="23"/>
      <c r="W2811" s="23"/>
      <c r="X2811" s="23"/>
      <c r="Y2811" s="23"/>
      <c r="Z2811" s="23"/>
      <c r="AA2811" s="23"/>
      <c r="AB2811" s="23"/>
      <c r="AC2811" s="23"/>
      <c r="AD2811" s="23"/>
      <c r="AE2811" s="23"/>
      <c r="AF2811" s="46"/>
      <c r="AG2811" s="23"/>
      <c r="AH2811" s="23"/>
    </row>
    <row r="2812" spans="1:34" s="156" customFormat="1" x14ac:dyDescent="0.35">
      <c r="A2812" s="23"/>
      <c r="B2812" s="23"/>
      <c r="C2812" s="23"/>
      <c r="D2812" s="23"/>
      <c r="E2812" s="23"/>
      <c r="F2812" s="23"/>
      <c r="G2812" s="23"/>
      <c r="H2812" s="23"/>
      <c r="I2812" s="23"/>
      <c r="J2812" s="24"/>
      <c r="K2812" s="24"/>
      <c r="L2812" s="79"/>
      <c r="M2812" s="91"/>
      <c r="N2812" s="89"/>
      <c r="O2812" s="89"/>
      <c r="P2812" s="24"/>
      <c r="Q2812" s="24"/>
      <c r="R2812" s="23"/>
      <c r="S2812" s="23"/>
      <c r="T2812" s="24"/>
      <c r="U2812" s="23"/>
      <c r="V2812" s="23"/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46"/>
      <c r="AG2812" s="23"/>
      <c r="AH2812" s="23"/>
    </row>
    <row r="2813" spans="1:34" s="156" customFormat="1" x14ac:dyDescent="0.35">
      <c r="A2813" s="23"/>
      <c r="B2813" s="23"/>
      <c r="C2813" s="23"/>
      <c r="D2813" s="23"/>
      <c r="E2813" s="23"/>
      <c r="F2813" s="23"/>
      <c r="G2813" s="23"/>
      <c r="H2813" s="23"/>
      <c r="I2813" s="23"/>
      <c r="J2813" s="24"/>
      <c r="K2813" s="24"/>
      <c r="L2813" s="79"/>
      <c r="M2813" s="91"/>
      <c r="N2813" s="89"/>
      <c r="O2813" s="89"/>
      <c r="P2813" s="24"/>
      <c r="Q2813" s="24"/>
      <c r="R2813" s="23"/>
      <c r="S2813" s="23"/>
      <c r="T2813" s="24"/>
      <c r="U2813" s="23"/>
      <c r="V2813" s="23"/>
      <c r="W2813" s="23"/>
      <c r="X2813" s="23"/>
      <c r="Y2813" s="23"/>
      <c r="Z2813" s="23"/>
      <c r="AA2813" s="23"/>
      <c r="AB2813" s="23"/>
      <c r="AC2813" s="23"/>
      <c r="AD2813" s="23"/>
      <c r="AE2813" s="23"/>
      <c r="AF2813" s="46"/>
      <c r="AG2813" s="23"/>
      <c r="AH2813" s="23"/>
    </row>
    <row r="2814" spans="1:34" s="156" customFormat="1" x14ac:dyDescent="0.35">
      <c r="A2814" s="23"/>
      <c r="B2814" s="23"/>
      <c r="C2814" s="23"/>
      <c r="D2814" s="23"/>
      <c r="E2814" s="23"/>
      <c r="F2814" s="23"/>
      <c r="G2814" s="23"/>
      <c r="H2814" s="23"/>
      <c r="I2814" s="23"/>
      <c r="J2814" s="24"/>
      <c r="K2814" s="24"/>
      <c r="L2814" s="79"/>
      <c r="M2814" s="91"/>
      <c r="N2814" s="89"/>
      <c r="O2814" s="89"/>
      <c r="P2814" s="24"/>
      <c r="Q2814" s="24"/>
      <c r="R2814" s="23"/>
      <c r="S2814" s="23"/>
      <c r="T2814" s="24"/>
      <c r="U2814" s="23"/>
      <c r="V2814" s="23"/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46"/>
      <c r="AG2814" s="23"/>
      <c r="AH2814" s="23"/>
    </row>
    <row r="2815" spans="1:34" s="156" customFormat="1" x14ac:dyDescent="0.35">
      <c r="A2815" s="23"/>
      <c r="B2815" s="23"/>
      <c r="C2815" s="23"/>
      <c r="D2815" s="23"/>
      <c r="E2815" s="23"/>
      <c r="F2815" s="23"/>
      <c r="G2815" s="23"/>
      <c r="H2815" s="23"/>
      <c r="I2815" s="23"/>
      <c r="J2815" s="24"/>
      <c r="K2815" s="24"/>
      <c r="L2815" s="79"/>
      <c r="M2815" s="91"/>
      <c r="N2815" s="89"/>
      <c r="O2815" s="89"/>
      <c r="P2815" s="24"/>
      <c r="Q2815" s="24"/>
      <c r="R2815" s="23"/>
      <c r="S2815" s="23"/>
      <c r="T2815" s="24"/>
      <c r="U2815" s="23"/>
      <c r="V2815" s="23"/>
      <c r="W2815" s="23"/>
      <c r="X2815" s="23"/>
      <c r="Y2815" s="23"/>
      <c r="Z2815" s="23"/>
      <c r="AA2815" s="23"/>
      <c r="AB2815" s="23"/>
      <c r="AC2815" s="23"/>
      <c r="AD2815" s="23"/>
      <c r="AE2815" s="23"/>
      <c r="AF2815" s="46"/>
      <c r="AG2815" s="23"/>
      <c r="AH2815" s="23"/>
    </row>
    <row r="2816" spans="1:34" s="156" customFormat="1" x14ac:dyDescent="0.35">
      <c r="A2816" s="23"/>
      <c r="B2816" s="23"/>
      <c r="C2816" s="23"/>
      <c r="D2816" s="23"/>
      <c r="E2816" s="23"/>
      <c r="F2816" s="23"/>
      <c r="G2816" s="23"/>
      <c r="H2816" s="23"/>
      <c r="I2816" s="23"/>
      <c r="J2816" s="24"/>
      <c r="K2816" s="24"/>
      <c r="L2816" s="79"/>
      <c r="M2816" s="91"/>
      <c r="N2816" s="89"/>
      <c r="O2816" s="89"/>
      <c r="P2816" s="24"/>
      <c r="Q2816" s="24"/>
      <c r="R2816" s="23"/>
      <c r="S2816" s="23"/>
      <c r="T2816" s="24"/>
      <c r="U2816" s="23"/>
      <c r="V2816" s="23"/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46"/>
      <c r="AG2816" s="23"/>
      <c r="AH2816" s="23"/>
    </row>
    <row r="2817" spans="1:34" s="156" customFormat="1" x14ac:dyDescent="0.35">
      <c r="A2817" s="23"/>
      <c r="B2817" s="23"/>
      <c r="C2817" s="23"/>
      <c r="D2817" s="23"/>
      <c r="E2817" s="23"/>
      <c r="F2817" s="23"/>
      <c r="G2817" s="23"/>
      <c r="H2817" s="23"/>
      <c r="I2817" s="23"/>
      <c r="J2817" s="24"/>
      <c r="K2817" s="24"/>
      <c r="L2817" s="79"/>
      <c r="M2817" s="91"/>
      <c r="N2817" s="89"/>
      <c r="O2817" s="89"/>
      <c r="P2817" s="24"/>
      <c r="Q2817" s="24"/>
      <c r="R2817" s="23"/>
      <c r="S2817" s="23"/>
      <c r="T2817" s="24"/>
      <c r="U2817" s="23"/>
      <c r="V2817" s="23"/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46"/>
      <c r="AG2817" s="23"/>
      <c r="AH2817" s="23"/>
    </row>
    <row r="2818" spans="1:34" s="156" customFormat="1" x14ac:dyDescent="0.35">
      <c r="A2818" s="23"/>
      <c r="B2818" s="23"/>
      <c r="C2818" s="23"/>
      <c r="D2818" s="23"/>
      <c r="E2818" s="23"/>
      <c r="F2818" s="23"/>
      <c r="G2818" s="23"/>
      <c r="H2818" s="23"/>
      <c r="I2818" s="23"/>
      <c r="J2818" s="24"/>
      <c r="K2818" s="24"/>
      <c r="L2818" s="79"/>
      <c r="M2818" s="91"/>
      <c r="N2818" s="89"/>
      <c r="O2818" s="89"/>
      <c r="P2818" s="24"/>
      <c r="Q2818" s="24"/>
      <c r="R2818" s="23"/>
      <c r="S2818" s="23"/>
      <c r="T2818" s="24"/>
      <c r="U2818" s="23"/>
      <c r="V2818" s="23"/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46"/>
      <c r="AG2818" s="23"/>
      <c r="AH2818" s="23"/>
    </row>
    <row r="2819" spans="1:34" s="156" customFormat="1" x14ac:dyDescent="0.35">
      <c r="A2819" s="23"/>
      <c r="B2819" s="23"/>
      <c r="C2819" s="23"/>
      <c r="D2819" s="23"/>
      <c r="E2819" s="23"/>
      <c r="F2819" s="23"/>
      <c r="G2819" s="23"/>
      <c r="H2819" s="23"/>
      <c r="I2819" s="23"/>
      <c r="J2819" s="24"/>
      <c r="K2819" s="24"/>
      <c r="L2819" s="79"/>
      <c r="M2819" s="91"/>
      <c r="N2819" s="89"/>
      <c r="O2819" s="89"/>
      <c r="P2819" s="24"/>
      <c r="Q2819" s="24"/>
      <c r="R2819" s="23"/>
      <c r="S2819" s="23"/>
      <c r="T2819" s="24"/>
      <c r="U2819" s="23"/>
      <c r="V2819" s="23"/>
      <c r="W2819" s="23"/>
      <c r="X2819" s="23"/>
      <c r="Y2819" s="23"/>
      <c r="Z2819" s="23"/>
      <c r="AA2819" s="23"/>
      <c r="AB2819" s="23"/>
      <c r="AC2819" s="23"/>
      <c r="AD2819" s="23"/>
      <c r="AE2819" s="23"/>
      <c r="AF2819" s="46"/>
      <c r="AG2819" s="23"/>
      <c r="AH2819" s="23"/>
    </row>
    <row r="2820" spans="1:34" s="156" customFormat="1" x14ac:dyDescent="0.35">
      <c r="A2820" s="23"/>
      <c r="B2820" s="23"/>
      <c r="C2820" s="23"/>
      <c r="D2820" s="23"/>
      <c r="E2820" s="23"/>
      <c r="F2820" s="23"/>
      <c r="G2820" s="23"/>
      <c r="H2820" s="23"/>
      <c r="I2820" s="23"/>
      <c r="J2820" s="24"/>
      <c r="K2820" s="24"/>
      <c r="L2820" s="79"/>
      <c r="M2820" s="91"/>
      <c r="N2820" s="89"/>
      <c r="O2820" s="89"/>
      <c r="P2820" s="24"/>
      <c r="Q2820" s="24"/>
      <c r="R2820" s="23"/>
      <c r="S2820" s="23"/>
      <c r="T2820" s="24"/>
      <c r="U2820" s="23"/>
      <c r="V2820" s="23"/>
      <c r="W2820" s="23"/>
      <c r="X2820" s="23"/>
      <c r="Y2820" s="23"/>
      <c r="Z2820" s="23"/>
      <c r="AA2820" s="23"/>
      <c r="AB2820" s="23"/>
      <c r="AC2820" s="23"/>
      <c r="AD2820" s="23"/>
      <c r="AE2820" s="23"/>
      <c r="AF2820" s="46"/>
      <c r="AG2820" s="23"/>
      <c r="AH2820" s="23"/>
    </row>
    <row r="2821" spans="1:34" s="156" customFormat="1" x14ac:dyDescent="0.35">
      <c r="A2821" s="23"/>
      <c r="B2821" s="23"/>
      <c r="C2821" s="23"/>
      <c r="D2821" s="23"/>
      <c r="E2821" s="23"/>
      <c r="F2821" s="23"/>
      <c r="G2821" s="23"/>
      <c r="H2821" s="23"/>
      <c r="I2821" s="23"/>
      <c r="J2821" s="24"/>
      <c r="K2821" s="24"/>
      <c r="L2821" s="79"/>
      <c r="M2821" s="91"/>
      <c r="N2821" s="89"/>
      <c r="O2821" s="89"/>
      <c r="P2821" s="24"/>
      <c r="Q2821" s="24"/>
      <c r="R2821" s="23"/>
      <c r="S2821" s="23"/>
      <c r="T2821" s="24"/>
      <c r="U2821" s="23"/>
      <c r="V2821" s="23"/>
      <c r="W2821" s="23"/>
      <c r="X2821" s="23"/>
      <c r="Y2821" s="23"/>
      <c r="Z2821" s="23"/>
      <c r="AA2821" s="23"/>
      <c r="AB2821" s="23"/>
      <c r="AC2821" s="23"/>
      <c r="AD2821" s="23"/>
      <c r="AE2821" s="23"/>
      <c r="AF2821" s="46"/>
      <c r="AG2821" s="23"/>
      <c r="AH2821" s="23"/>
    </row>
    <row r="2822" spans="1:34" s="156" customFormat="1" x14ac:dyDescent="0.35">
      <c r="A2822" s="23"/>
      <c r="B2822" s="23"/>
      <c r="C2822" s="23"/>
      <c r="D2822" s="23"/>
      <c r="E2822" s="23"/>
      <c r="F2822" s="23"/>
      <c r="G2822" s="23"/>
      <c r="H2822" s="23"/>
      <c r="I2822" s="23"/>
      <c r="J2822" s="24"/>
      <c r="K2822" s="24"/>
      <c r="L2822" s="79"/>
      <c r="M2822" s="91"/>
      <c r="N2822" s="89"/>
      <c r="O2822" s="89"/>
      <c r="P2822" s="24"/>
      <c r="Q2822" s="24"/>
      <c r="R2822" s="23"/>
      <c r="S2822" s="23"/>
      <c r="T2822" s="24"/>
      <c r="U2822" s="23"/>
      <c r="V2822" s="23"/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46"/>
      <c r="AG2822" s="23"/>
      <c r="AH2822" s="23"/>
    </row>
    <row r="2823" spans="1:34" s="156" customFormat="1" x14ac:dyDescent="0.35">
      <c r="A2823" s="23"/>
      <c r="B2823" s="23"/>
      <c r="C2823" s="23"/>
      <c r="D2823" s="23"/>
      <c r="E2823" s="23"/>
      <c r="F2823" s="23"/>
      <c r="G2823" s="23"/>
      <c r="H2823" s="23"/>
      <c r="I2823" s="23"/>
      <c r="J2823" s="24"/>
      <c r="K2823" s="24"/>
      <c r="L2823" s="79"/>
      <c r="M2823" s="91"/>
      <c r="N2823" s="89"/>
      <c r="O2823" s="89"/>
      <c r="P2823" s="24"/>
      <c r="Q2823" s="24"/>
      <c r="R2823" s="23"/>
      <c r="S2823" s="23"/>
      <c r="T2823" s="24"/>
      <c r="U2823" s="23"/>
      <c r="V2823" s="23"/>
      <c r="W2823" s="23"/>
      <c r="X2823" s="23"/>
      <c r="Y2823" s="23"/>
      <c r="Z2823" s="23"/>
      <c r="AA2823" s="23"/>
      <c r="AB2823" s="23"/>
      <c r="AC2823" s="23"/>
      <c r="AD2823" s="23"/>
      <c r="AE2823" s="23"/>
      <c r="AF2823" s="46"/>
      <c r="AG2823" s="23"/>
      <c r="AH2823" s="23"/>
    </row>
    <row r="2824" spans="1:34" s="156" customFormat="1" x14ac:dyDescent="0.35">
      <c r="A2824" s="23"/>
      <c r="B2824" s="23"/>
      <c r="C2824" s="23"/>
      <c r="D2824" s="23"/>
      <c r="E2824" s="23"/>
      <c r="F2824" s="23"/>
      <c r="G2824" s="23"/>
      <c r="H2824" s="23"/>
      <c r="I2824" s="23"/>
      <c r="J2824" s="24"/>
      <c r="K2824" s="24"/>
      <c r="L2824" s="79"/>
      <c r="M2824" s="91"/>
      <c r="N2824" s="89"/>
      <c r="O2824" s="89"/>
      <c r="P2824" s="24"/>
      <c r="Q2824" s="24"/>
      <c r="R2824" s="23"/>
      <c r="S2824" s="23"/>
      <c r="T2824" s="24"/>
      <c r="U2824" s="23"/>
      <c r="V2824" s="23"/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46"/>
      <c r="AG2824" s="23"/>
      <c r="AH2824" s="23"/>
    </row>
    <row r="2825" spans="1:34" s="156" customFormat="1" x14ac:dyDescent="0.35">
      <c r="A2825" s="23"/>
      <c r="B2825" s="23"/>
      <c r="C2825" s="23"/>
      <c r="D2825" s="23"/>
      <c r="E2825" s="23"/>
      <c r="F2825" s="23"/>
      <c r="G2825" s="23"/>
      <c r="H2825" s="23"/>
      <c r="I2825" s="23"/>
      <c r="J2825" s="24"/>
      <c r="K2825" s="24"/>
      <c r="L2825" s="79"/>
      <c r="M2825" s="91"/>
      <c r="N2825" s="89"/>
      <c r="O2825" s="89"/>
      <c r="P2825" s="24"/>
      <c r="Q2825" s="24"/>
      <c r="R2825" s="23"/>
      <c r="S2825" s="23"/>
      <c r="T2825" s="24"/>
      <c r="U2825" s="23"/>
      <c r="V2825" s="23"/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46"/>
      <c r="AG2825" s="23"/>
      <c r="AH2825" s="23"/>
    </row>
    <row r="2826" spans="1:34" s="156" customFormat="1" x14ac:dyDescent="0.35">
      <c r="A2826" s="23"/>
      <c r="B2826" s="23"/>
      <c r="C2826" s="23"/>
      <c r="D2826" s="23"/>
      <c r="E2826" s="23"/>
      <c r="F2826" s="23"/>
      <c r="G2826" s="23"/>
      <c r="H2826" s="23"/>
      <c r="I2826" s="23"/>
      <c r="J2826" s="24"/>
      <c r="K2826" s="24"/>
      <c r="L2826" s="79"/>
      <c r="M2826" s="91"/>
      <c r="N2826" s="89"/>
      <c r="O2826" s="89"/>
      <c r="P2826" s="24"/>
      <c r="Q2826" s="24"/>
      <c r="R2826" s="23"/>
      <c r="S2826" s="23"/>
      <c r="T2826" s="24"/>
      <c r="U2826" s="23"/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46"/>
      <c r="AG2826" s="23"/>
      <c r="AH2826" s="23"/>
    </row>
    <row r="2827" spans="1:34" s="156" customFormat="1" x14ac:dyDescent="0.35">
      <c r="A2827" s="23"/>
      <c r="B2827" s="23"/>
      <c r="C2827" s="23"/>
      <c r="D2827" s="23"/>
      <c r="E2827" s="23"/>
      <c r="F2827" s="23"/>
      <c r="G2827" s="23"/>
      <c r="H2827" s="23"/>
      <c r="I2827" s="23"/>
      <c r="J2827" s="24"/>
      <c r="K2827" s="24"/>
      <c r="L2827" s="79"/>
      <c r="M2827" s="91"/>
      <c r="N2827" s="89"/>
      <c r="O2827" s="89"/>
      <c r="P2827" s="24"/>
      <c r="Q2827" s="24"/>
      <c r="R2827" s="23"/>
      <c r="S2827" s="23"/>
      <c r="T2827" s="24"/>
      <c r="U2827" s="23"/>
      <c r="V2827" s="23"/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46"/>
      <c r="AG2827" s="23"/>
      <c r="AH2827" s="23"/>
    </row>
    <row r="2828" spans="1:34" s="156" customFormat="1" x14ac:dyDescent="0.35">
      <c r="A2828" s="23"/>
      <c r="B2828" s="23"/>
      <c r="C2828" s="23"/>
      <c r="D2828" s="23"/>
      <c r="E2828" s="23"/>
      <c r="F2828" s="23"/>
      <c r="G2828" s="23"/>
      <c r="H2828" s="23"/>
      <c r="I2828" s="23"/>
      <c r="J2828" s="24"/>
      <c r="K2828" s="24"/>
      <c r="L2828" s="79"/>
      <c r="M2828" s="91"/>
      <c r="N2828" s="89"/>
      <c r="O2828" s="89"/>
      <c r="P2828" s="24"/>
      <c r="Q2828" s="24"/>
      <c r="R2828" s="23"/>
      <c r="S2828" s="23"/>
      <c r="T2828" s="24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46"/>
      <c r="AG2828" s="23"/>
      <c r="AH2828" s="23"/>
    </row>
    <row r="2829" spans="1:34" s="156" customFormat="1" x14ac:dyDescent="0.35">
      <c r="A2829" s="23"/>
      <c r="B2829" s="23"/>
      <c r="C2829" s="23"/>
      <c r="D2829" s="23"/>
      <c r="E2829" s="23"/>
      <c r="F2829" s="23"/>
      <c r="G2829" s="23"/>
      <c r="H2829" s="23"/>
      <c r="I2829" s="23"/>
      <c r="J2829" s="24"/>
      <c r="K2829" s="24"/>
      <c r="L2829" s="79"/>
      <c r="M2829" s="91"/>
      <c r="N2829" s="89"/>
      <c r="O2829" s="89"/>
      <c r="P2829" s="24"/>
      <c r="Q2829" s="24"/>
      <c r="R2829" s="23"/>
      <c r="S2829" s="23"/>
      <c r="T2829" s="24"/>
      <c r="U2829" s="23"/>
      <c r="V2829" s="23"/>
      <c r="W2829" s="23"/>
      <c r="X2829" s="23"/>
      <c r="Y2829" s="23"/>
      <c r="Z2829" s="23"/>
      <c r="AA2829" s="23"/>
      <c r="AB2829" s="23"/>
      <c r="AC2829" s="23"/>
      <c r="AD2829" s="23"/>
      <c r="AE2829" s="23"/>
      <c r="AF2829" s="46"/>
      <c r="AG2829" s="23"/>
      <c r="AH2829" s="23"/>
    </row>
    <row r="2830" spans="1:34" s="156" customFormat="1" x14ac:dyDescent="0.35">
      <c r="A2830" s="23"/>
      <c r="B2830" s="23"/>
      <c r="C2830" s="23"/>
      <c r="D2830" s="23"/>
      <c r="E2830" s="23"/>
      <c r="F2830" s="23"/>
      <c r="G2830" s="23"/>
      <c r="H2830" s="23"/>
      <c r="I2830" s="23"/>
      <c r="J2830" s="24"/>
      <c r="K2830" s="24"/>
      <c r="L2830" s="79"/>
      <c r="M2830" s="91"/>
      <c r="N2830" s="89"/>
      <c r="O2830" s="89"/>
      <c r="P2830" s="24"/>
      <c r="Q2830" s="24"/>
      <c r="R2830" s="23"/>
      <c r="S2830" s="23"/>
      <c r="T2830" s="24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46"/>
      <c r="AG2830" s="23"/>
      <c r="AH2830" s="23"/>
    </row>
    <row r="2831" spans="1:34" s="156" customFormat="1" x14ac:dyDescent="0.35">
      <c r="A2831" s="23"/>
      <c r="B2831" s="23"/>
      <c r="C2831" s="23"/>
      <c r="D2831" s="23"/>
      <c r="E2831" s="23"/>
      <c r="F2831" s="23"/>
      <c r="G2831" s="23"/>
      <c r="H2831" s="23"/>
      <c r="I2831" s="23"/>
      <c r="J2831" s="24"/>
      <c r="K2831" s="24"/>
      <c r="L2831" s="79"/>
      <c r="M2831" s="91"/>
      <c r="N2831" s="89"/>
      <c r="O2831" s="89"/>
      <c r="P2831" s="24"/>
      <c r="Q2831" s="24"/>
      <c r="R2831" s="23"/>
      <c r="S2831" s="23"/>
      <c r="T2831" s="24"/>
      <c r="U2831" s="23"/>
      <c r="V2831" s="23"/>
      <c r="W2831" s="23"/>
      <c r="X2831" s="23"/>
      <c r="Y2831" s="23"/>
      <c r="Z2831" s="23"/>
      <c r="AA2831" s="23"/>
      <c r="AB2831" s="23"/>
      <c r="AC2831" s="23"/>
      <c r="AD2831" s="23"/>
      <c r="AE2831" s="23"/>
      <c r="AF2831" s="46"/>
      <c r="AG2831" s="23"/>
      <c r="AH2831" s="23"/>
    </row>
    <row r="2832" spans="1:34" s="156" customFormat="1" x14ac:dyDescent="0.35">
      <c r="A2832" s="23"/>
      <c r="B2832" s="23"/>
      <c r="C2832" s="23"/>
      <c r="D2832" s="23"/>
      <c r="E2832" s="23"/>
      <c r="F2832" s="23"/>
      <c r="G2832" s="23"/>
      <c r="H2832" s="23"/>
      <c r="I2832" s="23"/>
      <c r="J2832" s="24"/>
      <c r="K2832" s="24"/>
      <c r="L2832" s="79"/>
      <c r="M2832" s="91"/>
      <c r="N2832" s="89"/>
      <c r="O2832" s="89"/>
      <c r="P2832" s="24"/>
      <c r="Q2832" s="24"/>
      <c r="R2832" s="23"/>
      <c r="S2832" s="23"/>
      <c r="T2832" s="24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46"/>
      <c r="AG2832" s="23"/>
      <c r="AH2832" s="23"/>
    </row>
    <row r="2833" spans="1:34" s="156" customFormat="1" x14ac:dyDescent="0.35">
      <c r="A2833" s="23"/>
      <c r="B2833" s="23"/>
      <c r="C2833" s="23"/>
      <c r="D2833" s="23"/>
      <c r="E2833" s="23"/>
      <c r="F2833" s="23"/>
      <c r="G2833" s="23"/>
      <c r="H2833" s="23"/>
      <c r="I2833" s="23"/>
      <c r="J2833" s="24"/>
      <c r="K2833" s="24"/>
      <c r="L2833" s="79"/>
      <c r="M2833" s="91"/>
      <c r="N2833" s="89"/>
      <c r="O2833" s="89"/>
      <c r="P2833" s="24"/>
      <c r="Q2833" s="24"/>
      <c r="R2833" s="23"/>
      <c r="S2833" s="23"/>
      <c r="T2833" s="24"/>
      <c r="U2833" s="23"/>
      <c r="V2833" s="23"/>
      <c r="W2833" s="23"/>
      <c r="X2833" s="23"/>
      <c r="Y2833" s="23"/>
      <c r="Z2833" s="23"/>
      <c r="AA2833" s="23"/>
      <c r="AB2833" s="23"/>
      <c r="AC2833" s="23"/>
      <c r="AD2833" s="23"/>
      <c r="AE2833" s="23"/>
      <c r="AF2833" s="46"/>
      <c r="AG2833" s="23"/>
      <c r="AH2833" s="23"/>
    </row>
    <row r="2834" spans="1:34" s="156" customFormat="1" x14ac:dyDescent="0.35">
      <c r="A2834" s="23"/>
      <c r="B2834" s="23"/>
      <c r="C2834" s="23"/>
      <c r="D2834" s="23"/>
      <c r="E2834" s="23"/>
      <c r="F2834" s="23"/>
      <c r="G2834" s="23"/>
      <c r="H2834" s="23"/>
      <c r="I2834" s="23"/>
      <c r="J2834" s="24"/>
      <c r="K2834" s="24"/>
      <c r="L2834" s="79"/>
      <c r="M2834" s="91"/>
      <c r="N2834" s="89"/>
      <c r="O2834" s="89"/>
      <c r="P2834" s="24"/>
      <c r="Q2834" s="24"/>
      <c r="R2834" s="23"/>
      <c r="S2834" s="23"/>
      <c r="T2834" s="24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46"/>
      <c r="AG2834" s="23"/>
      <c r="AH2834" s="23"/>
    </row>
    <row r="2835" spans="1:34" s="156" customFormat="1" x14ac:dyDescent="0.35">
      <c r="A2835" s="23"/>
      <c r="B2835" s="23"/>
      <c r="C2835" s="23"/>
      <c r="D2835" s="23"/>
      <c r="E2835" s="23"/>
      <c r="F2835" s="23"/>
      <c r="G2835" s="23"/>
      <c r="H2835" s="23"/>
      <c r="I2835" s="23"/>
      <c r="J2835" s="24"/>
      <c r="K2835" s="24"/>
      <c r="L2835" s="79"/>
      <c r="M2835" s="91"/>
      <c r="N2835" s="89"/>
      <c r="O2835" s="89"/>
      <c r="P2835" s="24"/>
      <c r="Q2835" s="24"/>
      <c r="R2835" s="23"/>
      <c r="S2835" s="23"/>
      <c r="T2835" s="24"/>
      <c r="U2835" s="23"/>
      <c r="V2835" s="23"/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46"/>
      <c r="AG2835" s="23"/>
      <c r="AH2835" s="23"/>
    </row>
    <row r="2836" spans="1:34" s="156" customFormat="1" x14ac:dyDescent="0.35">
      <c r="A2836" s="23"/>
      <c r="B2836" s="23"/>
      <c r="C2836" s="23"/>
      <c r="D2836" s="23"/>
      <c r="E2836" s="23"/>
      <c r="F2836" s="23"/>
      <c r="G2836" s="23"/>
      <c r="H2836" s="23"/>
      <c r="I2836" s="23"/>
      <c r="J2836" s="24"/>
      <c r="K2836" s="24"/>
      <c r="L2836" s="79"/>
      <c r="M2836" s="91"/>
      <c r="N2836" s="89"/>
      <c r="O2836" s="89"/>
      <c r="P2836" s="24"/>
      <c r="Q2836" s="24"/>
      <c r="R2836" s="23"/>
      <c r="S2836" s="23"/>
      <c r="T2836" s="24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46"/>
      <c r="AG2836" s="23"/>
      <c r="AH2836" s="23"/>
    </row>
    <row r="2837" spans="1:34" s="156" customFormat="1" x14ac:dyDescent="0.35">
      <c r="A2837" s="23"/>
      <c r="B2837" s="23"/>
      <c r="C2837" s="23"/>
      <c r="D2837" s="23"/>
      <c r="E2837" s="23"/>
      <c r="F2837" s="23"/>
      <c r="G2837" s="23"/>
      <c r="H2837" s="23"/>
      <c r="I2837" s="23"/>
      <c r="J2837" s="24"/>
      <c r="K2837" s="24"/>
      <c r="L2837" s="79"/>
      <c r="M2837" s="91"/>
      <c r="N2837" s="89"/>
      <c r="O2837" s="89"/>
      <c r="P2837" s="24"/>
      <c r="Q2837" s="24"/>
      <c r="R2837" s="23"/>
      <c r="S2837" s="23"/>
      <c r="T2837" s="24"/>
      <c r="U2837" s="23"/>
      <c r="V2837" s="23"/>
      <c r="W2837" s="23"/>
      <c r="X2837" s="23"/>
      <c r="Y2837" s="23"/>
      <c r="Z2837" s="23"/>
      <c r="AA2837" s="23"/>
      <c r="AB2837" s="23"/>
      <c r="AC2837" s="23"/>
      <c r="AD2837" s="23"/>
      <c r="AE2837" s="23"/>
      <c r="AF2837" s="46"/>
      <c r="AG2837" s="23"/>
      <c r="AH2837" s="23"/>
    </row>
    <row r="2838" spans="1:34" s="156" customFormat="1" x14ac:dyDescent="0.35">
      <c r="A2838" s="23"/>
      <c r="B2838" s="23"/>
      <c r="C2838" s="23"/>
      <c r="D2838" s="23"/>
      <c r="E2838" s="23"/>
      <c r="F2838" s="23"/>
      <c r="G2838" s="23"/>
      <c r="H2838" s="23"/>
      <c r="I2838" s="23"/>
      <c r="J2838" s="24"/>
      <c r="K2838" s="24"/>
      <c r="L2838" s="79"/>
      <c r="M2838" s="91"/>
      <c r="N2838" s="89"/>
      <c r="O2838" s="89"/>
      <c r="P2838" s="24"/>
      <c r="Q2838" s="24"/>
      <c r="R2838" s="23"/>
      <c r="S2838" s="23"/>
      <c r="T2838" s="24"/>
      <c r="U2838" s="23"/>
      <c r="V2838" s="23"/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46"/>
      <c r="AG2838" s="23"/>
      <c r="AH2838" s="23"/>
    </row>
    <row r="2839" spans="1:34" s="156" customFormat="1" x14ac:dyDescent="0.35">
      <c r="A2839" s="23"/>
      <c r="B2839" s="23"/>
      <c r="C2839" s="23"/>
      <c r="D2839" s="23"/>
      <c r="E2839" s="23"/>
      <c r="F2839" s="23"/>
      <c r="G2839" s="23"/>
      <c r="H2839" s="23"/>
      <c r="I2839" s="23"/>
      <c r="J2839" s="24"/>
      <c r="K2839" s="24"/>
      <c r="L2839" s="79"/>
      <c r="M2839" s="91"/>
      <c r="N2839" s="89"/>
      <c r="O2839" s="89"/>
      <c r="P2839" s="24"/>
      <c r="Q2839" s="24"/>
      <c r="R2839" s="23"/>
      <c r="S2839" s="23"/>
      <c r="T2839" s="24"/>
      <c r="U2839" s="23"/>
      <c r="V2839" s="23"/>
      <c r="W2839" s="23"/>
      <c r="X2839" s="23"/>
      <c r="Y2839" s="23"/>
      <c r="Z2839" s="23"/>
      <c r="AA2839" s="23"/>
      <c r="AB2839" s="23"/>
      <c r="AC2839" s="23"/>
      <c r="AD2839" s="23"/>
      <c r="AE2839" s="23"/>
      <c r="AF2839" s="46"/>
      <c r="AG2839" s="23"/>
      <c r="AH2839" s="23"/>
    </row>
    <row r="2840" spans="1:34" s="156" customFormat="1" x14ac:dyDescent="0.35">
      <c r="A2840" s="23"/>
      <c r="B2840" s="23"/>
      <c r="C2840" s="23"/>
      <c r="D2840" s="23"/>
      <c r="E2840" s="23"/>
      <c r="F2840" s="23"/>
      <c r="G2840" s="23"/>
      <c r="H2840" s="23"/>
      <c r="I2840" s="23"/>
      <c r="J2840" s="24"/>
      <c r="K2840" s="24"/>
      <c r="L2840" s="79"/>
      <c r="M2840" s="91"/>
      <c r="N2840" s="89"/>
      <c r="O2840" s="89"/>
      <c r="P2840" s="24"/>
      <c r="Q2840" s="24"/>
      <c r="R2840" s="23"/>
      <c r="S2840" s="23"/>
      <c r="T2840" s="24"/>
      <c r="U2840" s="23"/>
      <c r="V2840" s="23"/>
      <c r="W2840" s="23"/>
      <c r="X2840" s="23"/>
      <c r="Y2840" s="23"/>
      <c r="Z2840" s="23"/>
      <c r="AA2840" s="23"/>
      <c r="AB2840" s="23"/>
      <c r="AC2840" s="23"/>
      <c r="AD2840" s="23"/>
      <c r="AE2840" s="23"/>
      <c r="AF2840" s="46"/>
      <c r="AG2840" s="23"/>
      <c r="AH2840" s="23"/>
    </row>
    <row r="2841" spans="1:34" s="156" customFormat="1" x14ac:dyDescent="0.35">
      <c r="A2841" s="23"/>
      <c r="B2841" s="23"/>
      <c r="C2841" s="23"/>
      <c r="D2841" s="23"/>
      <c r="E2841" s="23"/>
      <c r="F2841" s="23"/>
      <c r="G2841" s="23"/>
      <c r="H2841" s="23"/>
      <c r="I2841" s="23"/>
      <c r="J2841" s="24"/>
      <c r="K2841" s="24"/>
      <c r="L2841" s="79"/>
      <c r="M2841" s="91"/>
      <c r="N2841" s="89"/>
      <c r="O2841" s="89"/>
      <c r="P2841" s="24"/>
      <c r="Q2841" s="24"/>
      <c r="R2841" s="23"/>
      <c r="S2841" s="23"/>
      <c r="T2841" s="24"/>
      <c r="U2841" s="23"/>
      <c r="V2841" s="23"/>
      <c r="W2841" s="23"/>
      <c r="X2841" s="23"/>
      <c r="Y2841" s="23"/>
      <c r="Z2841" s="23"/>
      <c r="AA2841" s="23"/>
      <c r="AB2841" s="23"/>
      <c r="AC2841" s="23"/>
      <c r="AD2841" s="23"/>
      <c r="AE2841" s="23"/>
      <c r="AF2841" s="46"/>
      <c r="AG2841" s="23"/>
      <c r="AH2841" s="23"/>
    </row>
    <row r="2842" spans="1:34" s="156" customFormat="1" x14ac:dyDescent="0.35">
      <c r="A2842" s="23"/>
      <c r="B2842" s="23"/>
      <c r="C2842" s="23"/>
      <c r="D2842" s="23"/>
      <c r="E2842" s="23"/>
      <c r="F2842" s="23"/>
      <c r="G2842" s="23"/>
      <c r="H2842" s="23"/>
      <c r="I2842" s="23"/>
      <c r="J2842" s="24"/>
      <c r="K2842" s="24"/>
      <c r="L2842" s="79"/>
      <c r="M2842" s="91"/>
      <c r="N2842" s="89"/>
      <c r="O2842" s="89"/>
      <c r="P2842" s="24"/>
      <c r="Q2842" s="24"/>
      <c r="R2842" s="23"/>
      <c r="S2842" s="23"/>
      <c r="T2842" s="24"/>
      <c r="U2842" s="23"/>
      <c r="V2842" s="23"/>
      <c r="W2842" s="23"/>
      <c r="X2842" s="23"/>
      <c r="Y2842" s="23"/>
      <c r="Z2842" s="23"/>
      <c r="AA2842" s="23"/>
      <c r="AB2842" s="23"/>
      <c r="AC2842" s="23"/>
      <c r="AD2842" s="23"/>
      <c r="AE2842" s="23"/>
      <c r="AF2842" s="46"/>
      <c r="AG2842" s="23"/>
      <c r="AH2842" s="23"/>
    </row>
    <row r="2843" spans="1:34" s="156" customFormat="1" x14ac:dyDescent="0.35">
      <c r="A2843" s="23"/>
      <c r="B2843" s="23"/>
      <c r="C2843" s="23"/>
      <c r="D2843" s="23"/>
      <c r="E2843" s="23"/>
      <c r="F2843" s="23"/>
      <c r="G2843" s="23"/>
      <c r="H2843" s="23"/>
      <c r="I2843" s="23"/>
      <c r="J2843" s="24"/>
      <c r="K2843" s="24"/>
      <c r="L2843" s="79"/>
      <c r="M2843" s="91"/>
      <c r="N2843" s="89"/>
      <c r="O2843" s="89"/>
      <c r="P2843" s="24"/>
      <c r="Q2843" s="24"/>
      <c r="R2843" s="23"/>
      <c r="S2843" s="23"/>
      <c r="T2843" s="24"/>
      <c r="U2843" s="23"/>
      <c r="V2843" s="23"/>
      <c r="W2843" s="23"/>
      <c r="X2843" s="23"/>
      <c r="Y2843" s="23"/>
      <c r="Z2843" s="23"/>
      <c r="AA2843" s="23"/>
      <c r="AB2843" s="23"/>
      <c r="AC2843" s="23"/>
      <c r="AD2843" s="23"/>
      <c r="AE2843" s="23"/>
      <c r="AF2843" s="46"/>
      <c r="AG2843" s="23"/>
      <c r="AH2843" s="23"/>
    </row>
    <row r="2844" spans="1:34" s="156" customFormat="1" x14ac:dyDescent="0.35">
      <c r="A2844" s="23"/>
      <c r="B2844" s="23"/>
      <c r="C2844" s="23"/>
      <c r="D2844" s="23"/>
      <c r="E2844" s="23"/>
      <c r="F2844" s="23"/>
      <c r="G2844" s="23"/>
      <c r="H2844" s="23"/>
      <c r="I2844" s="23"/>
      <c r="J2844" s="24"/>
      <c r="K2844" s="24"/>
      <c r="L2844" s="79"/>
      <c r="M2844" s="91"/>
      <c r="N2844" s="89"/>
      <c r="O2844" s="89"/>
      <c r="P2844" s="24"/>
      <c r="Q2844" s="24"/>
      <c r="R2844" s="23"/>
      <c r="S2844" s="23"/>
      <c r="T2844" s="24"/>
      <c r="U2844" s="23"/>
      <c r="V2844" s="23"/>
      <c r="W2844" s="23"/>
      <c r="X2844" s="23"/>
      <c r="Y2844" s="23"/>
      <c r="Z2844" s="23"/>
      <c r="AA2844" s="23"/>
      <c r="AB2844" s="23"/>
      <c r="AC2844" s="23"/>
      <c r="AD2844" s="23"/>
      <c r="AE2844" s="23"/>
      <c r="AF2844" s="46"/>
      <c r="AG2844" s="23"/>
      <c r="AH2844" s="23"/>
    </row>
    <row r="2845" spans="1:34" s="156" customFormat="1" x14ac:dyDescent="0.35">
      <c r="A2845" s="23"/>
      <c r="B2845" s="23"/>
      <c r="C2845" s="23"/>
      <c r="D2845" s="23"/>
      <c r="E2845" s="23"/>
      <c r="F2845" s="23"/>
      <c r="G2845" s="23"/>
      <c r="H2845" s="23"/>
      <c r="I2845" s="23"/>
      <c r="J2845" s="24"/>
      <c r="K2845" s="24"/>
      <c r="L2845" s="79"/>
      <c r="M2845" s="91"/>
      <c r="N2845" s="89"/>
      <c r="O2845" s="89"/>
      <c r="P2845" s="24"/>
      <c r="Q2845" s="24"/>
      <c r="R2845" s="23"/>
      <c r="S2845" s="23"/>
      <c r="T2845" s="24"/>
      <c r="U2845" s="23"/>
      <c r="V2845" s="23"/>
      <c r="W2845" s="23"/>
      <c r="X2845" s="23"/>
      <c r="Y2845" s="23"/>
      <c r="Z2845" s="23"/>
      <c r="AA2845" s="23"/>
      <c r="AB2845" s="23"/>
      <c r="AC2845" s="23"/>
      <c r="AD2845" s="23"/>
      <c r="AE2845" s="23"/>
      <c r="AF2845" s="46"/>
      <c r="AG2845" s="23"/>
      <c r="AH2845" s="23"/>
    </row>
    <row r="2846" spans="1:34" s="156" customFormat="1" x14ac:dyDescent="0.35">
      <c r="A2846" s="23"/>
      <c r="B2846" s="23"/>
      <c r="C2846" s="23"/>
      <c r="D2846" s="23"/>
      <c r="E2846" s="23"/>
      <c r="F2846" s="23"/>
      <c r="G2846" s="23"/>
      <c r="H2846" s="23"/>
      <c r="I2846" s="23"/>
      <c r="J2846" s="24"/>
      <c r="K2846" s="24"/>
      <c r="L2846" s="79"/>
      <c r="M2846" s="91"/>
      <c r="N2846" s="89"/>
      <c r="O2846" s="89"/>
      <c r="P2846" s="24"/>
      <c r="Q2846" s="24"/>
      <c r="R2846" s="23"/>
      <c r="S2846" s="23"/>
      <c r="T2846" s="24"/>
      <c r="U2846" s="23"/>
      <c r="V2846" s="23"/>
      <c r="W2846" s="23"/>
      <c r="X2846" s="23"/>
      <c r="Y2846" s="23"/>
      <c r="Z2846" s="23"/>
      <c r="AA2846" s="23"/>
      <c r="AB2846" s="23"/>
      <c r="AC2846" s="23"/>
      <c r="AD2846" s="23"/>
      <c r="AE2846" s="23"/>
      <c r="AF2846" s="46"/>
      <c r="AG2846" s="23"/>
      <c r="AH2846" s="23"/>
    </row>
    <row r="2847" spans="1:34" s="156" customFormat="1" x14ac:dyDescent="0.35">
      <c r="A2847" s="23"/>
      <c r="B2847" s="23"/>
      <c r="C2847" s="23"/>
      <c r="D2847" s="23"/>
      <c r="E2847" s="23"/>
      <c r="F2847" s="23"/>
      <c r="G2847" s="23"/>
      <c r="H2847" s="23"/>
      <c r="I2847" s="23"/>
      <c r="J2847" s="24"/>
      <c r="K2847" s="24"/>
      <c r="L2847" s="79"/>
      <c r="M2847" s="91"/>
      <c r="N2847" s="89"/>
      <c r="O2847" s="89"/>
      <c r="P2847" s="24"/>
      <c r="Q2847" s="24"/>
      <c r="R2847" s="23"/>
      <c r="S2847" s="23"/>
      <c r="T2847" s="24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46"/>
      <c r="AG2847" s="23"/>
      <c r="AH2847" s="23"/>
    </row>
    <row r="2848" spans="1:34" s="156" customFormat="1" x14ac:dyDescent="0.35">
      <c r="A2848" s="23"/>
      <c r="B2848" s="23"/>
      <c r="C2848" s="23"/>
      <c r="D2848" s="23"/>
      <c r="E2848" s="23"/>
      <c r="F2848" s="23"/>
      <c r="G2848" s="23"/>
      <c r="H2848" s="23"/>
      <c r="I2848" s="23"/>
      <c r="J2848" s="24"/>
      <c r="K2848" s="24"/>
      <c r="L2848" s="79"/>
      <c r="M2848" s="91"/>
      <c r="N2848" s="89"/>
      <c r="O2848" s="89"/>
      <c r="P2848" s="24"/>
      <c r="Q2848" s="24"/>
      <c r="R2848" s="23"/>
      <c r="S2848" s="23"/>
      <c r="T2848" s="24"/>
      <c r="U2848" s="23"/>
      <c r="V2848" s="23"/>
      <c r="W2848" s="23"/>
      <c r="X2848" s="23"/>
      <c r="Y2848" s="23"/>
      <c r="Z2848" s="23"/>
      <c r="AA2848" s="23"/>
      <c r="AB2848" s="23"/>
      <c r="AC2848" s="23"/>
      <c r="AD2848" s="23"/>
      <c r="AE2848" s="23"/>
      <c r="AF2848" s="46"/>
      <c r="AG2848" s="23"/>
      <c r="AH2848" s="23"/>
    </row>
    <row r="2849" spans="1:34" s="156" customFormat="1" x14ac:dyDescent="0.35">
      <c r="A2849" s="23"/>
      <c r="B2849" s="23"/>
      <c r="C2849" s="23"/>
      <c r="D2849" s="23"/>
      <c r="E2849" s="23"/>
      <c r="F2849" s="23"/>
      <c r="G2849" s="23"/>
      <c r="H2849" s="23"/>
      <c r="I2849" s="23"/>
      <c r="J2849" s="24"/>
      <c r="K2849" s="24"/>
      <c r="L2849" s="79"/>
      <c r="M2849" s="91"/>
      <c r="N2849" s="89"/>
      <c r="O2849" s="89"/>
      <c r="P2849" s="24"/>
      <c r="Q2849" s="24"/>
      <c r="R2849" s="23"/>
      <c r="S2849" s="23"/>
      <c r="T2849" s="24"/>
      <c r="U2849" s="23"/>
      <c r="V2849" s="23"/>
      <c r="W2849" s="23"/>
      <c r="X2849" s="23"/>
      <c r="Y2849" s="23"/>
      <c r="Z2849" s="23"/>
      <c r="AA2849" s="23"/>
      <c r="AB2849" s="23"/>
      <c r="AC2849" s="23"/>
      <c r="AD2849" s="23"/>
      <c r="AE2849" s="23"/>
      <c r="AF2849" s="46"/>
      <c r="AG2849" s="23"/>
      <c r="AH2849" s="23"/>
    </row>
    <row r="2850" spans="1:34" s="156" customFormat="1" x14ac:dyDescent="0.35">
      <c r="A2850" s="23"/>
      <c r="B2850" s="23"/>
      <c r="C2850" s="23"/>
      <c r="D2850" s="23"/>
      <c r="E2850" s="23"/>
      <c r="F2850" s="23"/>
      <c r="G2850" s="23"/>
      <c r="H2850" s="23"/>
      <c r="I2850" s="23"/>
      <c r="J2850" s="24"/>
      <c r="K2850" s="24"/>
      <c r="L2850" s="79"/>
      <c r="M2850" s="91"/>
      <c r="N2850" s="89"/>
      <c r="O2850" s="89"/>
      <c r="P2850" s="24"/>
      <c r="Q2850" s="24"/>
      <c r="R2850" s="23"/>
      <c r="S2850" s="23"/>
      <c r="T2850" s="24"/>
      <c r="U2850" s="23"/>
      <c r="V2850" s="23"/>
      <c r="W2850" s="23"/>
      <c r="X2850" s="23"/>
      <c r="Y2850" s="23"/>
      <c r="Z2850" s="23"/>
      <c r="AA2850" s="23"/>
      <c r="AB2850" s="23"/>
      <c r="AC2850" s="23"/>
      <c r="AD2850" s="23"/>
      <c r="AE2850" s="23"/>
      <c r="AF2850" s="46"/>
      <c r="AG2850" s="23"/>
      <c r="AH2850" s="23"/>
    </row>
    <row r="2851" spans="1:34" s="156" customFormat="1" x14ac:dyDescent="0.35">
      <c r="A2851" s="23"/>
      <c r="B2851" s="23"/>
      <c r="C2851" s="23"/>
      <c r="D2851" s="23"/>
      <c r="E2851" s="23"/>
      <c r="F2851" s="23"/>
      <c r="G2851" s="23"/>
      <c r="H2851" s="23"/>
      <c r="I2851" s="23"/>
      <c r="J2851" s="24"/>
      <c r="K2851" s="24"/>
      <c r="L2851" s="79"/>
      <c r="M2851" s="91"/>
      <c r="N2851" s="89"/>
      <c r="O2851" s="89"/>
      <c r="P2851" s="24"/>
      <c r="Q2851" s="24"/>
      <c r="R2851" s="23"/>
      <c r="S2851" s="23"/>
      <c r="T2851" s="24"/>
      <c r="U2851" s="23"/>
      <c r="V2851" s="23"/>
      <c r="W2851" s="23"/>
      <c r="X2851" s="23"/>
      <c r="Y2851" s="23"/>
      <c r="Z2851" s="23"/>
      <c r="AA2851" s="23"/>
      <c r="AB2851" s="23"/>
      <c r="AC2851" s="23"/>
      <c r="AD2851" s="23"/>
      <c r="AE2851" s="23"/>
      <c r="AF2851" s="46"/>
      <c r="AG2851" s="23"/>
      <c r="AH2851" s="23"/>
    </row>
    <row r="2852" spans="1:34" s="156" customFormat="1" x14ac:dyDescent="0.35">
      <c r="A2852" s="23"/>
      <c r="B2852" s="23"/>
      <c r="C2852" s="23"/>
      <c r="D2852" s="23"/>
      <c r="E2852" s="23"/>
      <c r="F2852" s="23"/>
      <c r="G2852" s="23"/>
      <c r="H2852" s="23"/>
      <c r="I2852" s="23"/>
      <c r="J2852" s="24"/>
      <c r="K2852" s="24"/>
      <c r="L2852" s="79"/>
      <c r="M2852" s="91"/>
      <c r="N2852" s="89"/>
      <c r="O2852" s="89"/>
      <c r="P2852" s="24"/>
      <c r="Q2852" s="24"/>
      <c r="R2852" s="23"/>
      <c r="S2852" s="23"/>
      <c r="T2852" s="24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46"/>
      <c r="AG2852" s="23"/>
      <c r="AH2852" s="23"/>
    </row>
    <row r="2853" spans="1:34" s="156" customFormat="1" x14ac:dyDescent="0.35">
      <c r="A2853" s="23"/>
      <c r="B2853" s="23"/>
      <c r="C2853" s="23"/>
      <c r="D2853" s="23"/>
      <c r="E2853" s="23"/>
      <c r="F2853" s="23"/>
      <c r="G2853" s="23"/>
      <c r="H2853" s="23"/>
      <c r="I2853" s="23"/>
      <c r="J2853" s="24"/>
      <c r="K2853" s="24"/>
      <c r="L2853" s="79"/>
      <c r="M2853" s="91"/>
      <c r="N2853" s="89"/>
      <c r="O2853" s="89"/>
      <c r="P2853" s="24"/>
      <c r="Q2853" s="24"/>
      <c r="R2853" s="23"/>
      <c r="S2853" s="23"/>
      <c r="T2853" s="24"/>
      <c r="U2853" s="23"/>
      <c r="V2853" s="23"/>
      <c r="W2853" s="23"/>
      <c r="X2853" s="23"/>
      <c r="Y2853" s="23"/>
      <c r="Z2853" s="23"/>
      <c r="AA2853" s="23"/>
      <c r="AB2853" s="23"/>
      <c r="AC2853" s="23"/>
      <c r="AD2853" s="23"/>
      <c r="AE2853" s="23"/>
      <c r="AF2853" s="46"/>
      <c r="AG2853" s="23"/>
      <c r="AH2853" s="23"/>
    </row>
    <row r="2854" spans="1:34" s="156" customFormat="1" x14ac:dyDescent="0.35">
      <c r="A2854" s="23"/>
      <c r="B2854" s="23"/>
      <c r="C2854" s="23"/>
      <c r="D2854" s="23"/>
      <c r="E2854" s="23"/>
      <c r="F2854" s="23"/>
      <c r="G2854" s="23"/>
      <c r="H2854" s="23"/>
      <c r="I2854" s="23"/>
      <c r="J2854" s="24"/>
      <c r="K2854" s="24"/>
      <c r="L2854" s="79"/>
      <c r="M2854" s="91"/>
      <c r="N2854" s="89"/>
      <c r="O2854" s="89"/>
      <c r="P2854" s="24"/>
      <c r="Q2854" s="24"/>
      <c r="R2854" s="23"/>
      <c r="S2854" s="23"/>
      <c r="T2854" s="24"/>
      <c r="U2854" s="23"/>
      <c r="V2854" s="23"/>
      <c r="W2854" s="23"/>
      <c r="X2854" s="23"/>
      <c r="Y2854" s="23"/>
      <c r="Z2854" s="23"/>
      <c r="AA2854" s="23"/>
      <c r="AB2854" s="23"/>
      <c r="AC2854" s="23"/>
      <c r="AD2854" s="23"/>
      <c r="AE2854" s="23"/>
      <c r="AF2854" s="46"/>
      <c r="AG2854" s="23"/>
      <c r="AH2854" s="23"/>
    </row>
    <row r="2855" spans="1:34" s="156" customFormat="1" x14ac:dyDescent="0.35">
      <c r="A2855" s="23"/>
      <c r="B2855" s="23"/>
      <c r="C2855" s="23"/>
      <c r="D2855" s="23"/>
      <c r="E2855" s="23"/>
      <c r="F2855" s="23"/>
      <c r="G2855" s="23"/>
      <c r="H2855" s="23"/>
      <c r="I2855" s="23"/>
      <c r="J2855" s="24"/>
      <c r="K2855" s="24"/>
      <c r="L2855" s="79"/>
      <c r="M2855" s="91"/>
      <c r="N2855" s="89"/>
      <c r="O2855" s="89"/>
      <c r="P2855" s="24"/>
      <c r="Q2855" s="24"/>
      <c r="R2855" s="23"/>
      <c r="S2855" s="23"/>
      <c r="T2855" s="24"/>
      <c r="U2855" s="23"/>
      <c r="V2855" s="23"/>
      <c r="W2855" s="23"/>
      <c r="X2855" s="23"/>
      <c r="Y2855" s="23"/>
      <c r="Z2855" s="23"/>
      <c r="AA2855" s="23"/>
      <c r="AB2855" s="23"/>
      <c r="AC2855" s="23"/>
      <c r="AD2855" s="23"/>
      <c r="AE2855" s="23"/>
      <c r="AF2855" s="46"/>
      <c r="AG2855" s="23"/>
      <c r="AH2855" s="23"/>
    </row>
    <row r="2856" spans="1:34" s="156" customFormat="1" x14ac:dyDescent="0.35">
      <c r="A2856" s="23"/>
      <c r="B2856" s="23"/>
      <c r="C2856" s="23"/>
      <c r="D2856" s="23"/>
      <c r="E2856" s="23"/>
      <c r="F2856" s="23"/>
      <c r="G2856" s="23"/>
      <c r="H2856" s="23"/>
      <c r="I2856" s="23"/>
      <c r="J2856" s="24"/>
      <c r="K2856" s="24"/>
      <c r="L2856" s="79"/>
      <c r="M2856" s="91"/>
      <c r="N2856" s="89"/>
      <c r="O2856" s="89"/>
      <c r="P2856" s="24"/>
      <c r="Q2856" s="24"/>
      <c r="R2856" s="23"/>
      <c r="S2856" s="23"/>
      <c r="T2856" s="24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46"/>
      <c r="AG2856" s="23"/>
      <c r="AH2856" s="23"/>
    </row>
    <row r="2857" spans="1:34" s="156" customFormat="1" x14ac:dyDescent="0.35">
      <c r="A2857" s="23"/>
      <c r="B2857" s="23"/>
      <c r="C2857" s="23"/>
      <c r="D2857" s="23"/>
      <c r="E2857" s="23"/>
      <c r="F2857" s="23"/>
      <c r="G2857" s="23"/>
      <c r="H2857" s="23"/>
      <c r="I2857" s="23"/>
      <c r="J2857" s="24"/>
      <c r="K2857" s="24"/>
      <c r="L2857" s="79"/>
      <c r="M2857" s="91"/>
      <c r="N2857" s="89"/>
      <c r="O2857" s="89"/>
      <c r="P2857" s="24"/>
      <c r="Q2857" s="24"/>
      <c r="R2857" s="23"/>
      <c r="S2857" s="23"/>
      <c r="T2857" s="24"/>
      <c r="U2857" s="23"/>
      <c r="V2857" s="23"/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46"/>
      <c r="AG2857" s="23"/>
      <c r="AH2857" s="23"/>
    </row>
    <row r="2858" spans="1:34" s="156" customFormat="1" x14ac:dyDescent="0.35">
      <c r="A2858" s="23"/>
      <c r="B2858" s="23"/>
      <c r="C2858" s="23"/>
      <c r="D2858" s="23"/>
      <c r="E2858" s="23"/>
      <c r="F2858" s="23"/>
      <c r="G2858" s="23"/>
      <c r="H2858" s="23"/>
      <c r="I2858" s="23"/>
      <c r="J2858" s="24"/>
      <c r="K2858" s="24"/>
      <c r="L2858" s="79"/>
      <c r="M2858" s="91"/>
      <c r="N2858" s="89"/>
      <c r="O2858" s="89"/>
      <c r="P2858" s="24"/>
      <c r="Q2858" s="24"/>
      <c r="R2858" s="23"/>
      <c r="S2858" s="23"/>
      <c r="T2858" s="24"/>
      <c r="U2858" s="23"/>
      <c r="V2858" s="23"/>
      <c r="W2858" s="23"/>
      <c r="X2858" s="23"/>
      <c r="Y2858" s="23"/>
      <c r="Z2858" s="23"/>
      <c r="AA2858" s="23"/>
      <c r="AB2858" s="23"/>
      <c r="AC2858" s="23"/>
      <c r="AD2858" s="23"/>
      <c r="AE2858" s="23"/>
      <c r="AF2858" s="46"/>
      <c r="AG2858" s="23"/>
      <c r="AH2858" s="23"/>
    </row>
    <row r="2859" spans="1:34" s="156" customFormat="1" x14ac:dyDescent="0.35">
      <c r="A2859" s="23"/>
      <c r="B2859" s="23"/>
      <c r="C2859" s="23"/>
      <c r="D2859" s="23"/>
      <c r="E2859" s="23"/>
      <c r="F2859" s="23"/>
      <c r="G2859" s="23"/>
      <c r="H2859" s="23"/>
      <c r="I2859" s="23"/>
      <c r="J2859" s="24"/>
      <c r="K2859" s="24"/>
      <c r="L2859" s="79"/>
      <c r="M2859" s="91"/>
      <c r="N2859" s="89"/>
      <c r="O2859" s="89"/>
      <c r="P2859" s="24"/>
      <c r="Q2859" s="24"/>
      <c r="R2859" s="23"/>
      <c r="S2859" s="23"/>
      <c r="T2859" s="24"/>
      <c r="U2859" s="23"/>
      <c r="V2859" s="23"/>
      <c r="W2859" s="23"/>
      <c r="X2859" s="23"/>
      <c r="Y2859" s="23"/>
      <c r="Z2859" s="23"/>
      <c r="AA2859" s="23"/>
      <c r="AB2859" s="23"/>
      <c r="AC2859" s="23"/>
      <c r="AD2859" s="23"/>
      <c r="AE2859" s="23"/>
      <c r="AF2859" s="46"/>
      <c r="AG2859" s="23"/>
      <c r="AH2859" s="23"/>
    </row>
    <row r="2860" spans="1:34" s="156" customFormat="1" x14ac:dyDescent="0.35">
      <c r="A2860" s="23"/>
      <c r="B2860" s="23"/>
      <c r="C2860" s="23"/>
      <c r="D2860" s="23"/>
      <c r="E2860" s="23"/>
      <c r="F2860" s="23"/>
      <c r="G2860" s="23"/>
      <c r="H2860" s="23"/>
      <c r="I2860" s="23"/>
      <c r="J2860" s="24"/>
      <c r="K2860" s="24"/>
      <c r="L2860" s="79"/>
      <c r="M2860" s="91"/>
      <c r="N2860" s="89"/>
      <c r="O2860" s="89"/>
      <c r="P2860" s="24"/>
      <c r="Q2860" s="24"/>
      <c r="R2860" s="23"/>
      <c r="S2860" s="23"/>
      <c r="T2860" s="24"/>
      <c r="U2860" s="23"/>
      <c r="V2860" s="23"/>
      <c r="W2860" s="23"/>
      <c r="X2860" s="23"/>
      <c r="Y2860" s="23"/>
      <c r="Z2860" s="23"/>
      <c r="AA2860" s="23"/>
      <c r="AB2860" s="23"/>
      <c r="AC2860" s="23"/>
      <c r="AD2860" s="23"/>
      <c r="AE2860" s="23"/>
      <c r="AF2860" s="46"/>
      <c r="AG2860" s="23"/>
      <c r="AH2860" s="23"/>
    </row>
    <row r="2861" spans="1:34" s="156" customFormat="1" x14ac:dyDescent="0.35">
      <c r="A2861" s="23"/>
      <c r="B2861" s="23"/>
      <c r="C2861" s="23"/>
      <c r="D2861" s="23"/>
      <c r="E2861" s="23"/>
      <c r="F2861" s="23"/>
      <c r="G2861" s="23"/>
      <c r="H2861" s="23"/>
      <c r="I2861" s="23"/>
      <c r="J2861" s="24"/>
      <c r="K2861" s="24"/>
      <c r="L2861" s="79"/>
      <c r="M2861" s="91"/>
      <c r="N2861" s="89"/>
      <c r="O2861" s="89"/>
      <c r="P2861" s="24"/>
      <c r="Q2861" s="24"/>
      <c r="R2861" s="23"/>
      <c r="S2861" s="23"/>
      <c r="T2861" s="24"/>
      <c r="U2861" s="23"/>
      <c r="V2861" s="23"/>
      <c r="W2861" s="23"/>
      <c r="X2861" s="23"/>
      <c r="Y2861" s="23"/>
      <c r="Z2861" s="23"/>
      <c r="AA2861" s="23"/>
      <c r="AB2861" s="23"/>
      <c r="AC2861" s="23"/>
      <c r="AD2861" s="23"/>
      <c r="AE2861" s="23"/>
      <c r="AF2861" s="46"/>
      <c r="AG2861" s="23"/>
      <c r="AH2861" s="23"/>
    </row>
    <row r="2862" spans="1:34" s="156" customFormat="1" x14ac:dyDescent="0.35">
      <c r="A2862" s="23"/>
      <c r="B2862" s="23"/>
      <c r="C2862" s="23"/>
      <c r="D2862" s="23"/>
      <c r="E2862" s="23"/>
      <c r="F2862" s="23"/>
      <c r="G2862" s="23"/>
      <c r="H2862" s="23"/>
      <c r="I2862" s="23"/>
      <c r="J2862" s="24"/>
      <c r="K2862" s="24"/>
      <c r="L2862" s="79"/>
      <c r="M2862" s="91"/>
      <c r="N2862" s="89"/>
      <c r="O2862" s="89"/>
      <c r="P2862" s="24"/>
      <c r="Q2862" s="24"/>
      <c r="R2862" s="23"/>
      <c r="S2862" s="23"/>
      <c r="T2862" s="24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46"/>
      <c r="AG2862" s="23"/>
      <c r="AH2862" s="23"/>
    </row>
    <row r="2863" spans="1:34" s="156" customFormat="1" x14ac:dyDescent="0.35">
      <c r="A2863" s="23"/>
      <c r="B2863" s="23"/>
      <c r="C2863" s="23"/>
      <c r="D2863" s="23"/>
      <c r="E2863" s="23"/>
      <c r="F2863" s="23"/>
      <c r="G2863" s="23"/>
      <c r="H2863" s="23"/>
      <c r="I2863" s="23"/>
      <c r="J2863" s="24"/>
      <c r="K2863" s="24"/>
      <c r="L2863" s="79"/>
      <c r="M2863" s="91"/>
      <c r="N2863" s="89"/>
      <c r="O2863" s="89"/>
      <c r="P2863" s="24"/>
      <c r="Q2863" s="24"/>
      <c r="R2863" s="23"/>
      <c r="S2863" s="23"/>
      <c r="T2863" s="24"/>
      <c r="U2863" s="23"/>
      <c r="V2863" s="23"/>
      <c r="W2863" s="23"/>
      <c r="X2863" s="23"/>
      <c r="Y2863" s="23"/>
      <c r="Z2863" s="23"/>
      <c r="AA2863" s="23"/>
      <c r="AB2863" s="23"/>
      <c r="AC2863" s="23"/>
      <c r="AD2863" s="23"/>
      <c r="AE2863" s="23"/>
      <c r="AF2863" s="46"/>
      <c r="AG2863" s="23"/>
      <c r="AH2863" s="23"/>
    </row>
    <row r="2864" spans="1:34" s="156" customFormat="1" x14ac:dyDescent="0.35">
      <c r="A2864" s="23"/>
      <c r="B2864" s="23"/>
      <c r="C2864" s="23"/>
      <c r="D2864" s="23"/>
      <c r="E2864" s="23"/>
      <c r="F2864" s="23"/>
      <c r="G2864" s="23"/>
      <c r="H2864" s="23"/>
      <c r="I2864" s="23"/>
      <c r="J2864" s="24"/>
      <c r="K2864" s="24"/>
      <c r="L2864" s="79"/>
      <c r="M2864" s="91"/>
      <c r="N2864" s="89"/>
      <c r="O2864" s="89"/>
      <c r="P2864" s="24"/>
      <c r="Q2864" s="24"/>
      <c r="R2864" s="23"/>
      <c r="S2864" s="23"/>
      <c r="T2864" s="24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46"/>
      <c r="AG2864" s="23"/>
      <c r="AH2864" s="23"/>
    </row>
    <row r="2865" spans="1:34" s="156" customFormat="1" x14ac:dyDescent="0.35">
      <c r="A2865" s="23"/>
      <c r="B2865" s="23"/>
      <c r="C2865" s="23"/>
      <c r="D2865" s="23"/>
      <c r="E2865" s="23"/>
      <c r="F2865" s="23"/>
      <c r="G2865" s="23"/>
      <c r="H2865" s="23"/>
      <c r="I2865" s="23"/>
      <c r="J2865" s="24"/>
      <c r="K2865" s="24"/>
      <c r="L2865" s="79"/>
      <c r="M2865" s="91"/>
      <c r="N2865" s="89"/>
      <c r="O2865" s="89"/>
      <c r="P2865" s="24"/>
      <c r="Q2865" s="24"/>
      <c r="R2865" s="23"/>
      <c r="S2865" s="23"/>
      <c r="T2865" s="24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46"/>
      <c r="AG2865" s="23"/>
      <c r="AH2865" s="23"/>
    </row>
    <row r="2866" spans="1:34" s="156" customFormat="1" x14ac:dyDescent="0.35">
      <c r="A2866" s="23"/>
      <c r="B2866" s="23"/>
      <c r="C2866" s="23"/>
      <c r="D2866" s="23"/>
      <c r="E2866" s="23"/>
      <c r="F2866" s="23"/>
      <c r="G2866" s="23"/>
      <c r="H2866" s="23"/>
      <c r="I2866" s="23"/>
      <c r="J2866" s="24"/>
      <c r="K2866" s="24"/>
      <c r="L2866" s="79"/>
      <c r="M2866" s="91"/>
      <c r="N2866" s="89"/>
      <c r="O2866" s="89"/>
      <c r="P2866" s="24"/>
      <c r="Q2866" s="24"/>
      <c r="R2866" s="23"/>
      <c r="S2866" s="23"/>
      <c r="T2866" s="24"/>
      <c r="U2866" s="23"/>
      <c r="V2866" s="23"/>
      <c r="W2866" s="23"/>
      <c r="X2866" s="23"/>
      <c r="Y2866" s="23"/>
      <c r="Z2866" s="23"/>
      <c r="AA2866" s="23"/>
      <c r="AB2866" s="23"/>
      <c r="AC2866" s="23"/>
      <c r="AD2866" s="23"/>
      <c r="AE2866" s="23"/>
      <c r="AF2866" s="46"/>
      <c r="AG2866" s="23"/>
      <c r="AH2866" s="23"/>
    </row>
    <row r="2867" spans="1:34" s="156" customFormat="1" x14ac:dyDescent="0.35">
      <c r="A2867" s="23"/>
      <c r="B2867" s="23"/>
      <c r="C2867" s="23"/>
      <c r="D2867" s="23"/>
      <c r="E2867" s="23"/>
      <c r="F2867" s="23"/>
      <c r="G2867" s="23"/>
      <c r="H2867" s="23"/>
      <c r="I2867" s="23"/>
      <c r="J2867" s="24"/>
      <c r="K2867" s="24"/>
      <c r="L2867" s="79"/>
      <c r="M2867" s="91"/>
      <c r="N2867" s="89"/>
      <c r="O2867" s="89"/>
      <c r="P2867" s="24"/>
      <c r="Q2867" s="24"/>
      <c r="R2867" s="23"/>
      <c r="S2867" s="23"/>
      <c r="T2867" s="24"/>
      <c r="U2867" s="23"/>
      <c r="V2867" s="23"/>
      <c r="W2867" s="23"/>
      <c r="X2867" s="23"/>
      <c r="Y2867" s="23"/>
      <c r="Z2867" s="23"/>
      <c r="AA2867" s="23"/>
      <c r="AB2867" s="23"/>
      <c r="AC2867" s="23"/>
      <c r="AD2867" s="23"/>
      <c r="AE2867" s="23"/>
      <c r="AF2867" s="46"/>
      <c r="AG2867" s="23"/>
      <c r="AH2867" s="23"/>
    </row>
    <row r="2868" spans="1:34" s="156" customFormat="1" x14ac:dyDescent="0.35">
      <c r="A2868" s="23"/>
      <c r="B2868" s="23"/>
      <c r="C2868" s="23"/>
      <c r="D2868" s="23"/>
      <c r="E2868" s="23"/>
      <c r="F2868" s="23"/>
      <c r="G2868" s="23"/>
      <c r="H2868" s="23"/>
      <c r="I2868" s="23"/>
      <c r="J2868" s="24"/>
      <c r="K2868" s="24"/>
      <c r="L2868" s="79"/>
      <c r="M2868" s="91"/>
      <c r="N2868" s="89"/>
      <c r="O2868" s="89"/>
      <c r="P2868" s="24"/>
      <c r="Q2868" s="24"/>
      <c r="R2868" s="23"/>
      <c r="S2868" s="23"/>
      <c r="T2868" s="24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46"/>
      <c r="AG2868" s="23"/>
      <c r="AH2868" s="23"/>
    </row>
    <row r="2869" spans="1:34" s="156" customFormat="1" x14ac:dyDescent="0.35">
      <c r="A2869" s="23"/>
      <c r="B2869" s="23"/>
      <c r="C2869" s="23"/>
      <c r="D2869" s="23"/>
      <c r="E2869" s="23"/>
      <c r="F2869" s="23"/>
      <c r="G2869" s="23"/>
      <c r="H2869" s="23"/>
      <c r="I2869" s="23"/>
      <c r="J2869" s="24"/>
      <c r="K2869" s="24"/>
      <c r="L2869" s="79"/>
      <c r="M2869" s="91"/>
      <c r="N2869" s="89"/>
      <c r="O2869" s="89"/>
      <c r="P2869" s="24"/>
      <c r="Q2869" s="24"/>
      <c r="R2869" s="23"/>
      <c r="S2869" s="23"/>
      <c r="T2869" s="24"/>
      <c r="U2869" s="23"/>
      <c r="V2869" s="23"/>
      <c r="W2869" s="23"/>
      <c r="X2869" s="23"/>
      <c r="Y2869" s="23"/>
      <c r="Z2869" s="23"/>
      <c r="AA2869" s="23"/>
      <c r="AB2869" s="23"/>
      <c r="AC2869" s="23"/>
      <c r="AD2869" s="23"/>
      <c r="AE2869" s="23"/>
      <c r="AF2869" s="46"/>
      <c r="AG2869" s="23"/>
      <c r="AH2869" s="23"/>
    </row>
    <row r="2870" spans="1:34" s="156" customFormat="1" x14ac:dyDescent="0.35">
      <c r="A2870" s="23"/>
      <c r="B2870" s="23"/>
      <c r="C2870" s="23"/>
      <c r="D2870" s="23"/>
      <c r="E2870" s="23"/>
      <c r="F2870" s="23"/>
      <c r="G2870" s="23"/>
      <c r="H2870" s="23"/>
      <c r="I2870" s="23"/>
      <c r="J2870" s="24"/>
      <c r="K2870" s="24"/>
      <c r="L2870" s="79"/>
      <c r="M2870" s="91"/>
      <c r="N2870" s="89"/>
      <c r="O2870" s="89"/>
      <c r="P2870" s="24"/>
      <c r="Q2870" s="24"/>
      <c r="R2870" s="23"/>
      <c r="S2870" s="23"/>
      <c r="T2870" s="24"/>
      <c r="U2870" s="23"/>
      <c r="V2870" s="23"/>
      <c r="W2870" s="23"/>
      <c r="X2870" s="23"/>
      <c r="Y2870" s="23"/>
      <c r="Z2870" s="23"/>
      <c r="AA2870" s="23"/>
      <c r="AB2870" s="23"/>
      <c r="AC2870" s="23"/>
      <c r="AD2870" s="23"/>
      <c r="AE2870" s="23"/>
      <c r="AF2870" s="46"/>
      <c r="AG2870" s="23"/>
      <c r="AH2870" s="23"/>
    </row>
    <row r="2871" spans="1:34" s="156" customFormat="1" x14ac:dyDescent="0.35">
      <c r="A2871" s="23"/>
      <c r="B2871" s="23"/>
      <c r="C2871" s="23"/>
      <c r="D2871" s="23"/>
      <c r="E2871" s="23"/>
      <c r="F2871" s="23"/>
      <c r="G2871" s="23"/>
      <c r="H2871" s="23"/>
      <c r="I2871" s="23"/>
      <c r="J2871" s="24"/>
      <c r="K2871" s="24"/>
      <c r="L2871" s="79"/>
      <c r="M2871" s="91"/>
      <c r="N2871" s="89"/>
      <c r="O2871" s="89"/>
      <c r="P2871" s="24"/>
      <c r="Q2871" s="24"/>
      <c r="R2871" s="23"/>
      <c r="S2871" s="23"/>
      <c r="T2871" s="24"/>
      <c r="U2871" s="23"/>
      <c r="V2871" s="23"/>
      <c r="W2871" s="23"/>
      <c r="X2871" s="23"/>
      <c r="Y2871" s="23"/>
      <c r="Z2871" s="23"/>
      <c r="AA2871" s="23"/>
      <c r="AB2871" s="23"/>
      <c r="AC2871" s="23"/>
      <c r="AD2871" s="23"/>
      <c r="AE2871" s="23"/>
      <c r="AF2871" s="46"/>
      <c r="AG2871" s="23"/>
      <c r="AH2871" s="23"/>
    </row>
    <row r="2872" spans="1:34" s="156" customFormat="1" x14ac:dyDescent="0.35">
      <c r="A2872" s="23"/>
      <c r="B2872" s="23"/>
      <c r="C2872" s="23"/>
      <c r="D2872" s="23"/>
      <c r="E2872" s="23"/>
      <c r="F2872" s="23"/>
      <c r="G2872" s="23"/>
      <c r="H2872" s="23"/>
      <c r="I2872" s="23"/>
      <c r="J2872" s="24"/>
      <c r="K2872" s="24"/>
      <c r="L2872" s="79"/>
      <c r="M2872" s="91"/>
      <c r="N2872" s="89"/>
      <c r="O2872" s="89"/>
      <c r="P2872" s="24"/>
      <c r="Q2872" s="24"/>
      <c r="R2872" s="23"/>
      <c r="S2872" s="23"/>
      <c r="T2872" s="24"/>
      <c r="U2872" s="23"/>
      <c r="V2872" s="23"/>
      <c r="W2872" s="23"/>
      <c r="X2872" s="23"/>
      <c r="Y2872" s="23"/>
      <c r="Z2872" s="23"/>
      <c r="AA2872" s="23"/>
      <c r="AB2872" s="23"/>
      <c r="AC2872" s="23"/>
      <c r="AD2872" s="23"/>
      <c r="AE2872" s="23"/>
      <c r="AF2872" s="46"/>
      <c r="AG2872" s="23"/>
      <c r="AH2872" s="23"/>
    </row>
    <row r="2873" spans="1:34" s="156" customFormat="1" x14ac:dyDescent="0.35">
      <c r="A2873" s="23"/>
      <c r="B2873" s="23"/>
      <c r="C2873" s="23"/>
      <c r="D2873" s="23"/>
      <c r="E2873" s="23"/>
      <c r="F2873" s="23"/>
      <c r="G2873" s="23"/>
      <c r="H2873" s="23"/>
      <c r="I2873" s="23"/>
      <c r="J2873" s="24"/>
      <c r="K2873" s="24"/>
      <c r="L2873" s="79"/>
      <c r="M2873" s="91"/>
      <c r="N2873" s="89"/>
      <c r="O2873" s="89"/>
      <c r="P2873" s="24"/>
      <c r="Q2873" s="24"/>
      <c r="R2873" s="23"/>
      <c r="S2873" s="23"/>
      <c r="T2873" s="24"/>
      <c r="U2873" s="23"/>
      <c r="V2873" s="23"/>
      <c r="W2873" s="23"/>
      <c r="X2873" s="23"/>
      <c r="Y2873" s="23"/>
      <c r="Z2873" s="23"/>
      <c r="AA2873" s="23"/>
      <c r="AB2873" s="23"/>
      <c r="AC2873" s="23"/>
      <c r="AD2873" s="23"/>
      <c r="AE2873" s="23"/>
      <c r="AF2873" s="46"/>
      <c r="AG2873" s="23"/>
      <c r="AH2873" s="23"/>
    </row>
    <row r="2874" spans="1:34" s="156" customFormat="1" x14ac:dyDescent="0.35">
      <c r="A2874" s="23"/>
      <c r="B2874" s="23"/>
      <c r="C2874" s="23"/>
      <c r="D2874" s="23"/>
      <c r="E2874" s="23"/>
      <c r="F2874" s="23"/>
      <c r="G2874" s="23"/>
      <c r="H2874" s="23"/>
      <c r="I2874" s="23"/>
      <c r="J2874" s="24"/>
      <c r="K2874" s="24"/>
      <c r="L2874" s="79"/>
      <c r="M2874" s="91"/>
      <c r="N2874" s="89"/>
      <c r="O2874" s="89"/>
      <c r="P2874" s="24"/>
      <c r="Q2874" s="24"/>
      <c r="R2874" s="23"/>
      <c r="S2874" s="23"/>
      <c r="T2874" s="24"/>
      <c r="U2874" s="23"/>
      <c r="V2874" s="23"/>
      <c r="W2874" s="23"/>
      <c r="X2874" s="23"/>
      <c r="Y2874" s="23"/>
      <c r="Z2874" s="23"/>
      <c r="AA2874" s="23"/>
      <c r="AB2874" s="23"/>
      <c r="AC2874" s="23"/>
      <c r="AD2874" s="23"/>
      <c r="AE2874" s="23"/>
      <c r="AF2874" s="46"/>
      <c r="AG2874" s="23"/>
      <c r="AH2874" s="23"/>
    </row>
    <row r="2875" spans="1:34" s="156" customFormat="1" x14ac:dyDescent="0.35">
      <c r="A2875" s="23"/>
      <c r="B2875" s="23"/>
      <c r="C2875" s="23"/>
      <c r="D2875" s="23"/>
      <c r="E2875" s="23"/>
      <c r="F2875" s="23"/>
      <c r="G2875" s="23"/>
      <c r="H2875" s="23"/>
      <c r="I2875" s="23"/>
      <c r="J2875" s="24"/>
      <c r="K2875" s="24"/>
      <c r="L2875" s="79"/>
      <c r="M2875" s="91"/>
      <c r="N2875" s="89"/>
      <c r="O2875" s="89"/>
      <c r="P2875" s="24"/>
      <c r="Q2875" s="24"/>
      <c r="R2875" s="23"/>
      <c r="S2875" s="23"/>
      <c r="T2875" s="24"/>
      <c r="U2875" s="23"/>
      <c r="V2875" s="23"/>
      <c r="W2875" s="23"/>
      <c r="X2875" s="23"/>
      <c r="Y2875" s="23"/>
      <c r="Z2875" s="23"/>
      <c r="AA2875" s="23"/>
      <c r="AB2875" s="23"/>
      <c r="AC2875" s="23"/>
      <c r="AD2875" s="23"/>
      <c r="AE2875" s="23"/>
      <c r="AF2875" s="46"/>
      <c r="AG2875" s="23"/>
      <c r="AH2875" s="23"/>
    </row>
    <row r="2876" spans="1:34" s="156" customFormat="1" x14ac:dyDescent="0.35">
      <c r="A2876" s="23"/>
      <c r="B2876" s="23"/>
      <c r="C2876" s="23"/>
      <c r="D2876" s="23"/>
      <c r="E2876" s="23"/>
      <c r="F2876" s="23"/>
      <c r="G2876" s="23"/>
      <c r="H2876" s="23"/>
      <c r="I2876" s="23"/>
      <c r="J2876" s="24"/>
      <c r="K2876" s="24"/>
      <c r="L2876" s="79"/>
      <c r="M2876" s="91"/>
      <c r="N2876" s="89"/>
      <c r="O2876" s="89"/>
      <c r="P2876" s="24"/>
      <c r="Q2876" s="24"/>
      <c r="R2876" s="23"/>
      <c r="S2876" s="23"/>
      <c r="T2876" s="24"/>
      <c r="U2876" s="23"/>
      <c r="V2876" s="23"/>
      <c r="W2876" s="23"/>
      <c r="X2876" s="23"/>
      <c r="Y2876" s="23"/>
      <c r="Z2876" s="23"/>
      <c r="AA2876" s="23"/>
      <c r="AB2876" s="23"/>
      <c r="AC2876" s="23"/>
      <c r="AD2876" s="23"/>
      <c r="AE2876" s="23"/>
      <c r="AF2876" s="46"/>
      <c r="AG2876" s="23"/>
      <c r="AH2876" s="23"/>
    </row>
    <row r="2877" spans="1:34" s="156" customFormat="1" x14ac:dyDescent="0.35">
      <c r="A2877" s="23"/>
      <c r="B2877" s="23"/>
      <c r="C2877" s="23"/>
      <c r="D2877" s="23"/>
      <c r="E2877" s="23"/>
      <c r="F2877" s="23"/>
      <c r="G2877" s="23"/>
      <c r="H2877" s="23"/>
      <c r="I2877" s="23"/>
      <c r="J2877" s="24"/>
      <c r="K2877" s="24"/>
      <c r="L2877" s="79"/>
      <c r="M2877" s="91"/>
      <c r="N2877" s="89"/>
      <c r="O2877" s="89"/>
      <c r="P2877" s="24"/>
      <c r="Q2877" s="24"/>
      <c r="R2877" s="23"/>
      <c r="S2877" s="23"/>
      <c r="T2877" s="24"/>
      <c r="U2877" s="23"/>
      <c r="V2877" s="23"/>
      <c r="W2877" s="23"/>
      <c r="X2877" s="23"/>
      <c r="Y2877" s="23"/>
      <c r="Z2877" s="23"/>
      <c r="AA2877" s="23"/>
      <c r="AB2877" s="23"/>
      <c r="AC2877" s="23"/>
      <c r="AD2877" s="23"/>
      <c r="AE2877" s="23"/>
      <c r="AF2877" s="46"/>
      <c r="AG2877" s="23"/>
      <c r="AH2877" s="23"/>
    </row>
    <row r="2878" spans="1:34" s="156" customFormat="1" x14ac:dyDescent="0.35">
      <c r="A2878" s="23"/>
      <c r="B2878" s="23"/>
      <c r="C2878" s="23"/>
      <c r="D2878" s="23"/>
      <c r="E2878" s="23"/>
      <c r="F2878" s="23"/>
      <c r="G2878" s="23"/>
      <c r="H2878" s="23"/>
      <c r="I2878" s="23"/>
      <c r="J2878" s="24"/>
      <c r="K2878" s="24"/>
      <c r="L2878" s="79"/>
      <c r="M2878" s="91"/>
      <c r="N2878" s="89"/>
      <c r="O2878" s="89"/>
      <c r="P2878" s="24"/>
      <c r="Q2878" s="24"/>
      <c r="R2878" s="23"/>
      <c r="S2878" s="23"/>
      <c r="T2878" s="24"/>
      <c r="U2878" s="23"/>
      <c r="V2878" s="23"/>
      <c r="W2878" s="23"/>
      <c r="X2878" s="23"/>
      <c r="Y2878" s="23"/>
      <c r="Z2878" s="23"/>
      <c r="AA2878" s="23"/>
      <c r="AB2878" s="23"/>
      <c r="AC2878" s="23"/>
      <c r="AD2878" s="23"/>
      <c r="AE2878" s="23"/>
      <c r="AF2878" s="46"/>
      <c r="AG2878" s="23"/>
      <c r="AH2878" s="23"/>
    </row>
    <row r="2879" spans="1:34" s="156" customFormat="1" x14ac:dyDescent="0.35">
      <c r="A2879" s="23"/>
      <c r="B2879" s="23"/>
      <c r="C2879" s="23"/>
      <c r="D2879" s="23"/>
      <c r="E2879" s="23"/>
      <c r="F2879" s="23"/>
      <c r="G2879" s="23"/>
      <c r="H2879" s="23"/>
      <c r="I2879" s="23"/>
      <c r="J2879" s="24"/>
      <c r="K2879" s="24"/>
      <c r="L2879" s="79"/>
      <c r="M2879" s="91"/>
      <c r="N2879" s="89"/>
      <c r="O2879" s="89"/>
      <c r="P2879" s="24"/>
      <c r="Q2879" s="24"/>
      <c r="R2879" s="23"/>
      <c r="S2879" s="23"/>
      <c r="T2879" s="24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46"/>
      <c r="AG2879" s="23"/>
      <c r="AH2879" s="23"/>
    </row>
    <row r="2880" spans="1:34" s="156" customFormat="1" x14ac:dyDescent="0.35">
      <c r="A2880" s="23"/>
      <c r="B2880" s="23"/>
      <c r="C2880" s="23"/>
      <c r="D2880" s="23"/>
      <c r="E2880" s="23"/>
      <c r="F2880" s="23"/>
      <c r="G2880" s="23"/>
      <c r="H2880" s="23"/>
      <c r="I2880" s="23"/>
      <c r="J2880" s="24"/>
      <c r="K2880" s="24"/>
      <c r="L2880" s="79"/>
      <c r="M2880" s="91"/>
      <c r="N2880" s="89"/>
      <c r="O2880" s="89"/>
      <c r="P2880" s="24"/>
      <c r="Q2880" s="24"/>
      <c r="R2880" s="23"/>
      <c r="S2880" s="23"/>
      <c r="T2880" s="24"/>
      <c r="U2880" s="23"/>
      <c r="V2880" s="23"/>
      <c r="W2880" s="23"/>
      <c r="X2880" s="23"/>
      <c r="Y2880" s="23"/>
      <c r="Z2880" s="23"/>
      <c r="AA2880" s="23"/>
      <c r="AB2880" s="23"/>
      <c r="AC2880" s="23"/>
      <c r="AD2880" s="23"/>
      <c r="AE2880" s="23"/>
      <c r="AF2880" s="46"/>
      <c r="AG2880" s="23"/>
      <c r="AH2880" s="23"/>
    </row>
    <row r="2881" spans="1:34" s="156" customFormat="1" x14ac:dyDescent="0.35">
      <c r="A2881" s="23"/>
      <c r="B2881" s="23"/>
      <c r="C2881" s="23"/>
      <c r="D2881" s="23"/>
      <c r="E2881" s="23"/>
      <c r="F2881" s="23"/>
      <c r="G2881" s="23"/>
      <c r="H2881" s="23"/>
      <c r="I2881" s="23"/>
      <c r="J2881" s="24"/>
      <c r="K2881" s="24"/>
      <c r="L2881" s="79"/>
      <c r="M2881" s="91"/>
      <c r="N2881" s="89"/>
      <c r="O2881" s="89"/>
      <c r="P2881" s="24"/>
      <c r="Q2881" s="24"/>
      <c r="R2881" s="23"/>
      <c r="S2881" s="23"/>
      <c r="T2881" s="24"/>
      <c r="U2881" s="23"/>
      <c r="V2881" s="23"/>
      <c r="W2881" s="23"/>
      <c r="X2881" s="23"/>
      <c r="Y2881" s="23"/>
      <c r="Z2881" s="23"/>
      <c r="AA2881" s="23"/>
      <c r="AB2881" s="23"/>
      <c r="AC2881" s="23"/>
      <c r="AD2881" s="23"/>
      <c r="AE2881" s="23"/>
      <c r="AF2881" s="46"/>
      <c r="AG2881" s="23"/>
      <c r="AH2881" s="23"/>
    </row>
    <row r="2882" spans="1:34" s="156" customFormat="1" x14ac:dyDescent="0.35">
      <c r="A2882" s="23"/>
      <c r="B2882" s="23"/>
      <c r="C2882" s="23"/>
      <c r="D2882" s="23"/>
      <c r="E2882" s="23"/>
      <c r="F2882" s="23"/>
      <c r="G2882" s="23"/>
      <c r="H2882" s="23"/>
      <c r="I2882" s="23"/>
      <c r="J2882" s="24"/>
      <c r="K2882" s="24"/>
      <c r="L2882" s="79"/>
      <c r="M2882" s="91"/>
      <c r="N2882" s="89"/>
      <c r="O2882" s="89"/>
      <c r="P2882" s="24"/>
      <c r="Q2882" s="24"/>
      <c r="R2882" s="23"/>
      <c r="S2882" s="23"/>
      <c r="T2882" s="24"/>
      <c r="U2882" s="23"/>
      <c r="V2882" s="23"/>
      <c r="W2882" s="23"/>
      <c r="X2882" s="23"/>
      <c r="Y2882" s="23"/>
      <c r="Z2882" s="23"/>
      <c r="AA2882" s="23"/>
      <c r="AB2882" s="23"/>
      <c r="AC2882" s="23"/>
      <c r="AD2882" s="23"/>
      <c r="AE2882" s="23"/>
      <c r="AF2882" s="46"/>
      <c r="AG2882" s="23"/>
      <c r="AH2882" s="23"/>
    </row>
    <row r="2883" spans="1:34" s="156" customFormat="1" x14ac:dyDescent="0.35">
      <c r="A2883" s="23"/>
      <c r="B2883" s="23"/>
      <c r="C2883" s="23"/>
      <c r="D2883" s="23"/>
      <c r="E2883" s="23"/>
      <c r="F2883" s="23"/>
      <c r="G2883" s="23"/>
      <c r="H2883" s="23"/>
      <c r="I2883" s="23"/>
      <c r="J2883" s="24"/>
      <c r="K2883" s="24"/>
      <c r="L2883" s="79"/>
      <c r="M2883" s="91"/>
      <c r="N2883" s="89"/>
      <c r="O2883" s="89"/>
      <c r="P2883" s="24"/>
      <c r="Q2883" s="24"/>
      <c r="R2883" s="23"/>
      <c r="S2883" s="23"/>
      <c r="T2883" s="24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46"/>
      <c r="AG2883" s="23"/>
      <c r="AH2883" s="23"/>
    </row>
    <row r="2884" spans="1:34" s="156" customFormat="1" x14ac:dyDescent="0.35">
      <c r="A2884" s="23"/>
      <c r="B2884" s="23"/>
      <c r="C2884" s="23"/>
      <c r="D2884" s="23"/>
      <c r="E2884" s="23"/>
      <c r="F2884" s="23"/>
      <c r="G2884" s="23"/>
      <c r="H2884" s="23"/>
      <c r="I2884" s="23"/>
      <c r="J2884" s="24"/>
      <c r="K2884" s="24"/>
      <c r="L2884" s="79"/>
      <c r="M2884" s="91"/>
      <c r="N2884" s="89"/>
      <c r="O2884" s="89"/>
      <c r="P2884" s="24"/>
      <c r="Q2884" s="24"/>
      <c r="R2884" s="23"/>
      <c r="S2884" s="23"/>
      <c r="T2884" s="24"/>
      <c r="U2884" s="23"/>
      <c r="V2884" s="23"/>
      <c r="W2884" s="23"/>
      <c r="X2884" s="23"/>
      <c r="Y2884" s="23"/>
      <c r="Z2884" s="23"/>
      <c r="AA2884" s="23"/>
      <c r="AB2884" s="23"/>
      <c r="AC2884" s="23"/>
      <c r="AD2884" s="23"/>
      <c r="AE2884" s="23"/>
      <c r="AF2884" s="46"/>
      <c r="AG2884" s="23"/>
      <c r="AH2884" s="23"/>
    </row>
    <row r="2885" spans="1:34" s="156" customFormat="1" x14ac:dyDescent="0.35">
      <c r="A2885" s="23"/>
      <c r="B2885" s="23"/>
      <c r="C2885" s="23"/>
      <c r="D2885" s="23"/>
      <c r="E2885" s="23"/>
      <c r="F2885" s="23"/>
      <c r="G2885" s="23"/>
      <c r="H2885" s="23"/>
      <c r="I2885" s="23"/>
      <c r="J2885" s="24"/>
      <c r="K2885" s="24"/>
      <c r="L2885" s="79"/>
      <c r="M2885" s="91"/>
      <c r="N2885" s="89"/>
      <c r="O2885" s="89"/>
      <c r="P2885" s="24"/>
      <c r="Q2885" s="24"/>
      <c r="R2885" s="23"/>
      <c r="S2885" s="23"/>
      <c r="T2885" s="24"/>
      <c r="U2885" s="23"/>
      <c r="V2885" s="23"/>
      <c r="W2885" s="23"/>
      <c r="X2885" s="23"/>
      <c r="Y2885" s="23"/>
      <c r="Z2885" s="23"/>
      <c r="AA2885" s="23"/>
      <c r="AB2885" s="23"/>
      <c r="AC2885" s="23"/>
      <c r="AD2885" s="23"/>
      <c r="AE2885" s="23"/>
      <c r="AF2885" s="46"/>
      <c r="AG2885" s="23"/>
      <c r="AH2885" s="23"/>
    </row>
    <row r="2886" spans="1:34" s="156" customFormat="1" x14ac:dyDescent="0.35">
      <c r="A2886" s="23"/>
      <c r="B2886" s="23"/>
      <c r="C2886" s="23"/>
      <c r="D2886" s="23"/>
      <c r="E2886" s="23"/>
      <c r="F2886" s="23"/>
      <c r="G2886" s="23"/>
      <c r="H2886" s="23"/>
      <c r="I2886" s="23"/>
      <c r="J2886" s="24"/>
      <c r="K2886" s="24"/>
      <c r="L2886" s="79"/>
      <c r="M2886" s="91"/>
      <c r="N2886" s="89"/>
      <c r="O2886" s="89"/>
      <c r="P2886" s="24"/>
      <c r="Q2886" s="24"/>
      <c r="R2886" s="23"/>
      <c r="S2886" s="23"/>
      <c r="T2886" s="24"/>
      <c r="U2886" s="23"/>
      <c r="V2886" s="23"/>
      <c r="W2886" s="23"/>
      <c r="X2886" s="23"/>
      <c r="Y2886" s="23"/>
      <c r="Z2886" s="23"/>
      <c r="AA2886" s="23"/>
      <c r="AB2886" s="23"/>
      <c r="AC2886" s="23"/>
      <c r="AD2886" s="23"/>
      <c r="AE2886" s="23"/>
      <c r="AF2886" s="46"/>
      <c r="AG2886" s="23"/>
      <c r="AH2886" s="23"/>
    </row>
    <row r="2887" spans="1:34" s="156" customFormat="1" x14ac:dyDescent="0.35">
      <c r="A2887" s="23"/>
      <c r="B2887" s="23"/>
      <c r="C2887" s="23"/>
      <c r="D2887" s="23"/>
      <c r="E2887" s="23"/>
      <c r="F2887" s="23"/>
      <c r="G2887" s="23"/>
      <c r="H2887" s="23"/>
      <c r="I2887" s="23"/>
      <c r="J2887" s="24"/>
      <c r="K2887" s="24"/>
      <c r="L2887" s="79"/>
      <c r="M2887" s="91"/>
      <c r="N2887" s="89"/>
      <c r="O2887" s="89"/>
      <c r="P2887" s="24"/>
      <c r="Q2887" s="24"/>
      <c r="R2887" s="23"/>
      <c r="S2887" s="23"/>
      <c r="T2887" s="24"/>
      <c r="U2887" s="23"/>
      <c r="V2887" s="23"/>
      <c r="W2887" s="23"/>
      <c r="X2887" s="23"/>
      <c r="Y2887" s="23"/>
      <c r="Z2887" s="23"/>
      <c r="AA2887" s="23"/>
      <c r="AB2887" s="23"/>
      <c r="AC2887" s="23"/>
      <c r="AD2887" s="23"/>
      <c r="AE2887" s="23"/>
      <c r="AF2887" s="46"/>
      <c r="AG2887" s="23"/>
      <c r="AH2887" s="23"/>
    </row>
    <row r="2888" spans="1:34" s="156" customFormat="1" x14ac:dyDescent="0.35">
      <c r="A2888" s="23"/>
      <c r="B2888" s="23"/>
      <c r="C2888" s="23"/>
      <c r="D2888" s="23"/>
      <c r="E2888" s="23"/>
      <c r="F2888" s="23"/>
      <c r="G2888" s="23"/>
      <c r="H2888" s="23"/>
      <c r="I2888" s="23"/>
      <c r="J2888" s="24"/>
      <c r="K2888" s="24"/>
      <c r="L2888" s="79"/>
      <c r="M2888" s="91"/>
      <c r="N2888" s="89"/>
      <c r="O2888" s="89"/>
      <c r="P2888" s="24"/>
      <c r="Q2888" s="24"/>
      <c r="R2888" s="23"/>
      <c r="S2888" s="23"/>
      <c r="T2888" s="24"/>
      <c r="U2888" s="23"/>
      <c r="V2888" s="23"/>
      <c r="W2888" s="23"/>
      <c r="X2888" s="23"/>
      <c r="Y2888" s="23"/>
      <c r="Z2888" s="23"/>
      <c r="AA2888" s="23"/>
      <c r="AB2888" s="23"/>
      <c r="AC2888" s="23"/>
      <c r="AD2888" s="23"/>
      <c r="AE2888" s="23"/>
      <c r="AF2888" s="46"/>
      <c r="AG2888" s="23"/>
      <c r="AH2888" s="23"/>
    </row>
    <row r="2889" spans="1:34" s="156" customFormat="1" x14ac:dyDescent="0.35">
      <c r="A2889" s="23"/>
      <c r="B2889" s="23"/>
      <c r="C2889" s="23"/>
      <c r="D2889" s="23"/>
      <c r="E2889" s="23"/>
      <c r="F2889" s="23"/>
      <c r="G2889" s="23"/>
      <c r="H2889" s="23"/>
      <c r="I2889" s="23"/>
      <c r="J2889" s="24"/>
      <c r="K2889" s="24"/>
      <c r="L2889" s="79"/>
      <c r="M2889" s="91"/>
      <c r="N2889" s="89"/>
      <c r="O2889" s="89"/>
      <c r="P2889" s="24"/>
      <c r="Q2889" s="24"/>
      <c r="R2889" s="23"/>
      <c r="S2889" s="23"/>
      <c r="T2889" s="24"/>
      <c r="U2889" s="23"/>
      <c r="V2889" s="23"/>
      <c r="W2889" s="23"/>
      <c r="X2889" s="23"/>
      <c r="Y2889" s="23"/>
      <c r="Z2889" s="23"/>
      <c r="AA2889" s="23"/>
      <c r="AB2889" s="23"/>
      <c r="AC2889" s="23"/>
      <c r="AD2889" s="23"/>
      <c r="AE2889" s="23"/>
      <c r="AF2889" s="46"/>
      <c r="AG2889" s="23"/>
      <c r="AH2889" s="23"/>
    </row>
    <row r="2890" spans="1:34" s="156" customFormat="1" x14ac:dyDescent="0.35">
      <c r="A2890" s="23"/>
      <c r="B2890" s="23"/>
      <c r="C2890" s="23"/>
      <c r="D2890" s="23"/>
      <c r="E2890" s="23"/>
      <c r="F2890" s="23"/>
      <c r="G2890" s="23"/>
      <c r="H2890" s="23"/>
      <c r="I2890" s="23"/>
      <c r="J2890" s="24"/>
      <c r="K2890" s="24"/>
      <c r="L2890" s="79"/>
      <c r="M2890" s="91"/>
      <c r="N2890" s="89"/>
      <c r="O2890" s="89"/>
      <c r="P2890" s="24"/>
      <c r="Q2890" s="24"/>
      <c r="R2890" s="23"/>
      <c r="S2890" s="23"/>
      <c r="T2890" s="24"/>
      <c r="U2890" s="23"/>
      <c r="V2890" s="23"/>
      <c r="W2890" s="23"/>
      <c r="X2890" s="23"/>
      <c r="Y2890" s="23"/>
      <c r="Z2890" s="23"/>
      <c r="AA2890" s="23"/>
      <c r="AB2890" s="23"/>
      <c r="AC2890" s="23"/>
      <c r="AD2890" s="23"/>
      <c r="AE2890" s="23"/>
      <c r="AF2890" s="46"/>
      <c r="AG2890" s="23"/>
      <c r="AH2890" s="23"/>
    </row>
    <row r="2891" spans="1:34" s="156" customFormat="1" x14ac:dyDescent="0.35">
      <c r="A2891" s="23"/>
      <c r="B2891" s="23"/>
      <c r="C2891" s="23"/>
      <c r="D2891" s="23"/>
      <c r="E2891" s="23"/>
      <c r="F2891" s="23"/>
      <c r="G2891" s="23"/>
      <c r="H2891" s="23"/>
      <c r="I2891" s="23"/>
      <c r="J2891" s="24"/>
      <c r="K2891" s="24"/>
      <c r="L2891" s="79"/>
      <c r="M2891" s="91"/>
      <c r="N2891" s="89"/>
      <c r="O2891" s="89"/>
      <c r="P2891" s="24"/>
      <c r="Q2891" s="24"/>
      <c r="R2891" s="23"/>
      <c r="S2891" s="23"/>
      <c r="T2891" s="24"/>
      <c r="U2891" s="23"/>
      <c r="V2891" s="23"/>
      <c r="W2891" s="23"/>
      <c r="X2891" s="23"/>
      <c r="Y2891" s="23"/>
      <c r="Z2891" s="23"/>
      <c r="AA2891" s="23"/>
      <c r="AB2891" s="23"/>
      <c r="AC2891" s="23"/>
      <c r="AD2891" s="23"/>
      <c r="AE2891" s="23"/>
      <c r="AF2891" s="46"/>
      <c r="AG2891" s="23"/>
      <c r="AH2891" s="23"/>
    </row>
    <row r="2892" spans="1:34" s="156" customFormat="1" x14ac:dyDescent="0.35">
      <c r="A2892" s="23"/>
      <c r="B2892" s="23"/>
      <c r="C2892" s="23"/>
      <c r="D2892" s="23"/>
      <c r="E2892" s="23"/>
      <c r="F2892" s="23"/>
      <c r="G2892" s="23"/>
      <c r="H2892" s="23"/>
      <c r="I2892" s="23"/>
      <c r="J2892" s="24"/>
      <c r="K2892" s="24"/>
      <c r="L2892" s="79"/>
      <c r="M2892" s="91"/>
      <c r="N2892" s="89"/>
      <c r="O2892" s="89"/>
      <c r="P2892" s="24"/>
      <c r="Q2892" s="24"/>
      <c r="R2892" s="23"/>
      <c r="S2892" s="23"/>
      <c r="T2892" s="24"/>
      <c r="U2892" s="23"/>
      <c r="V2892" s="23"/>
      <c r="W2892" s="23"/>
      <c r="X2892" s="23"/>
      <c r="Y2892" s="23"/>
      <c r="Z2892" s="23"/>
      <c r="AA2892" s="23"/>
      <c r="AB2892" s="23"/>
      <c r="AC2892" s="23"/>
      <c r="AD2892" s="23"/>
      <c r="AE2892" s="23"/>
      <c r="AF2892" s="46"/>
      <c r="AG2892" s="23"/>
      <c r="AH2892" s="23"/>
    </row>
    <row r="2893" spans="1:34" s="156" customFormat="1" x14ac:dyDescent="0.35">
      <c r="A2893" s="23"/>
      <c r="B2893" s="23"/>
      <c r="C2893" s="23"/>
      <c r="D2893" s="23"/>
      <c r="E2893" s="23"/>
      <c r="F2893" s="23"/>
      <c r="G2893" s="23"/>
      <c r="H2893" s="23"/>
      <c r="I2893" s="23"/>
      <c r="J2893" s="24"/>
      <c r="K2893" s="24"/>
      <c r="L2893" s="79"/>
      <c r="M2893" s="91"/>
      <c r="N2893" s="89"/>
      <c r="O2893" s="89"/>
      <c r="P2893" s="24"/>
      <c r="Q2893" s="24"/>
      <c r="R2893" s="23"/>
      <c r="S2893" s="23"/>
      <c r="T2893" s="24"/>
      <c r="U2893" s="23"/>
      <c r="V2893" s="23"/>
      <c r="W2893" s="23"/>
      <c r="X2893" s="23"/>
      <c r="Y2893" s="23"/>
      <c r="Z2893" s="23"/>
      <c r="AA2893" s="23"/>
      <c r="AB2893" s="23"/>
      <c r="AC2893" s="23"/>
      <c r="AD2893" s="23"/>
      <c r="AE2893" s="23"/>
      <c r="AF2893" s="46"/>
      <c r="AG2893" s="23"/>
      <c r="AH2893" s="23"/>
    </row>
    <row r="2894" spans="1:34" s="156" customFormat="1" x14ac:dyDescent="0.35">
      <c r="A2894" s="23"/>
      <c r="B2894" s="23"/>
      <c r="C2894" s="23"/>
      <c r="D2894" s="23"/>
      <c r="E2894" s="23"/>
      <c r="F2894" s="23"/>
      <c r="G2894" s="23"/>
      <c r="H2894" s="23"/>
      <c r="I2894" s="23"/>
      <c r="J2894" s="24"/>
      <c r="K2894" s="24"/>
      <c r="L2894" s="79"/>
      <c r="M2894" s="91"/>
      <c r="N2894" s="89"/>
      <c r="O2894" s="89"/>
      <c r="P2894" s="24"/>
      <c r="Q2894" s="24"/>
      <c r="R2894" s="23"/>
      <c r="S2894" s="23"/>
      <c r="T2894" s="24"/>
      <c r="U2894" s="23"/>
      <c r="V2894" s="23"/>
      <c r="W2894" s="23"/>
      <c r="X2894" s="23"/>
      <c r="Y2894" s="23"/>
      <c r="Z2894" s="23"/>
      <c r="AA2894" s="23"/>
      <c r="AB2894" s="23"/>
      <c r="AC2894" s="23"/>
      <c r="AD2894" s="23"/>
      <c r="AE2894" s="23"/>
      <c r="AF2894" s="46"/>
      <c r="AG2894" s="23"/>
      <c r="AH2894" s="23"/>
    </row>
    <row r="2895" spans="1:34" s="156" customFormat="1" x14ac:dyDescent="0.35">
      <c r="A2895" s="23"/>
      <c r="B2895" s="23"/>
      <c r="C2895" s="23"/>
      <c r="D2895" s="23"/>
      <c r="E2895" s="23"/>
      <c r="F2895" s="23"/>
      <c r="G2895" s="23"/>
      <c r="H2895" s="23"/>
      <c r="I2895" s="23"/>
      <c r="J2895" s="24"/>
      <c r="K2895" s="24"/>
      <c r="L2895" s="79"/>
      <c r="M2895" s="91"/>
      <c r="N2895" s="89"/>
      <c r="O2895" s="89"/>
      <c r="P2895" s="24"/>
      <c r="Q2895" s="24"/>
      <c r="R2895" s="23"/>
      <c r="S2895" s="23"/>
      <c r="T2895" s="24"/>
      <c r="U2895" s="23"/>
      <c r="V2895" s="23"/>
      <c r="W2895" s="23"/>
      <c r="X2895" s="23"/>
      <c r="Y2895" s="23"/>
      <c r="Z2895" s="23"/>
      <c r="AA2895" s="23"/>
      <c r="AB2895" s="23"/>
      <c r="AC2895" s="23"/>
      <c r="AD2895" s="23"/>
      <c r="AE2895" s="23"/>
      <c r="AF2895" s="46"/>
      <c r="AG2895" s="23"/>
      <c r="AH2895" s="23"/>
    </row>
    <row r="2896" spans="1:34" s="156" customFormat="1" x14ac:dyDescent="0.35">
      <c r="A2896" s="23"/>
      <c r="B2896" s="23"/>
      <c r="C2896" s="23"/>
      <c r="D2896" s="23"/>
      <c r="E2896" s="23"/>
      <c r="F2896" s="23"/>
      <c r="G2896" s="23"/>
      <c r="H2896" s="23"/>
      <c r="I2896" s="23"/>
      <c r="J2896" s="24"/>
      <c r="K2896" s="24"/>
      <c r="L2896" s="79"/>
      <c r="M2896" s="91"/>
      <c r="N2896" s="89"/>
      <c r="O2896" s="89"/>
      <c r="P2896" s="24"/>
      <c r="Q2896" s="24"/>
      <c r="R2896" s="23"/>
      <c r="S2896" s="23"/>
      <c r="T2896" s="24"/>
      <c r="U2896" s="23"/>
      <c r="V2896" s="23"/>
      <c r="W2896" s="23"/>
      <c r="X2896" s="23"/>
      <c r="Y2896" s="23"/>
      <c r="Z2896" s="23"/>
      <c r="AA2896" s="23"/>
      <c r="AB2896" s="23"/>
      <c r="AC2896" s="23"/>
      <c r="AD2896" s="23"/>
      <c r="AE2896" s="23"/>
      <c r="AF2896" s="46"/>
      <c r="AG2896" s="23"/>
      <c r="AH2896" s="23"/>
    </row>
    <row r="2897" spans="1:34" s="156" customFormat="1" x14ac:dyDescent="0.35">
      <c r="A2897" s="23"/>
      <c r="B2897" s="23"/>
      <c r="C2897" s="23"/>
      <c r="D2897" s="23"/>
      <c r="E2897" s="23"/>
      <c r="F2897" s="23"/>
      <c r="G2897" s="23"/>
      <c r="H2897" s="23"/>
      <c r="I2897" s="23"/>
      <c r="J2897" s="24"/>
      <c r="K2897" s="24"/>
      <c r="L2897" s="79"/>
      <c r="M2897" s="91"/>
      <c r="N2897" s="89"/>
      <c r="O2897" s="89"/>
      <c r="P2897" s="24"/>
      <c r="Q2897" s="24"/>
      <c r="R2897" s="23"/>
      <c r="S2897" s="23"/>
      <c r="T2897" s="24"/>
      <c r="U2897" s="23"/>
      <c r="V2897" s="23"/>
      <c r="W2897" s="23"/>
      <c r="X2897" s="23"/>
      <c r="Y2897" s="23"/>
      <c r="Z2897" s="23"/>
      <c r="AA2897" s="23"/>
      <c r="AB2897" s="23"/>
      <c r="AC2897" s="23"/>
      <c r="AD2897" s="23"/>
      <c r="AE2897" s="23"/>
      <c r="AF2897" s="46"/>
      <c r="AG2897" s="23"/>
      <c r="AH2897" s="23"/>
    </row>
    <row r="2898" spans="1:34" s="156" customFormat="1" x14ac:dyDescent="0.35">
      <c r="A2898" s="23"/>
      <c r="B2898" s="23"/>
      <c r="C2898" s="23"/>
      <c r="D2898" s="23"/>
      <c r="E2898" s="23"/>
      <c r="F2898" s="23"/>
      <c r="G2898" s="23"/>
      <c r="H2898" s="23"/>
      <c r="I2898" s="23"/>
      <c r="J2898" s="24"/>
      <c r="K2898" s="24"/>
      <c r="L2898" s="79"/>
      <c r="M2898" s="91"/>
      <c r="N2898" s="89"/>
      <c r="O2898" s="89"/>
      <c r="P2898" s="24"/>
      <c r="Q2898" s="24"/>
      <c r="R2898" s="23"/>
      <c r="S2898" s="23"/>
      <c r="T2898" s="24"/>
      <c r="U2898" s="23"/>
      <c r="V2898" s="23"/>
      <c r="W2898" s="23"/>
      <c r="X2898" s="23"/>
      <c r="Y2898" s="23"/>
      <c r="Z2898" s="23"/>
      <c r="AA2898" s="23"/>
      <c r="AB2898" s="23"/>
      <c r="AC2898" s="23"/>
      <c r="AD2898" s="23"/>
      <c r="AE2898" s="23"/>
      <c r="AF2898" s="46"/>
      <c r="AG2898" s="23"/>
      <c r="AH2898" s="23"/>
    </row>
    <row r="2899" spans="1:34" s="156" customFormat="1" x14ac:dyDescent="0.35">
      <c r="A2899" s="23"/>
      <c r="B2899" s="23"/>
      <c r="C2899" s="23"/>
      <c r="D2899" s="23"/>
      <c r="E2899" s="23"/>
      <c r="F2899" s="23"/>
      <c r="G2899" s="23"/>
      <c r="H2899" s="23"/>
      <c r="I2899" s="23"/>
      <c r="J2899" s="24"/>
      <c r="K2899" s="24"/>
      <c r="L2899" s="79"/>
      <c r="M2899" s="91"/>
      <c r="N2899" s="89"/>
      <c r="O2899" s="89"/>
      <c r="P2899" s="24"/>
      <c r="Q2899" s="24"/>
      <c r="R2899" s="23"/>
      <c r="S2899" s="23"/>
      <c r="T2899" s="24"/>
      <c r="U2899" s="23"/>
      <c r="V2899" s="23"/>
      <c r="W2899" s="23"/>
      <c r="X2899" s="23"/>
      <c r="Y2899" s="23"/>
      <c r="Z2899" s="23"/>
      <c r="AA2899" s="23"/>
      <c r="AB2899" s="23"/>
      <c r="AC2899" s="23"/>
      <c r="AD2899" s="23"/>
      <c r="AE2899" s="23"/>
      <c r="AF2899" s="46"/>
      <c r="AG2899" s="23"/>
      <c r="AH2899" s="23"/>
    </row>
    <row r="2900" spans="1:34" s="156" customFormat="1" x14ac:dyDescent="0.35">
      <c r="A2900" s="23"/>
      <c r="B2900" s="23"/>
      <c r="C2900" s="23"/>
      <c r="D2900" s="23"/>
      <c r="E2900" s="23"/>
      <c r="F2900" s="23"/>
      <c r="G2900" s="23"/>
      <c r="H2900" s="23"/>
      <c r="I2900" s="23"/>
      <c r="J2900" s="24"/>
      <c r="K2900" s="24"/>
      <c r="L2900" s="79"/>
      <c r="M2900" s="91"/>
      <c r="N2900" s="89"/>
      <c r="O2900" s="89"/>
      <c r="P2900" s="24"/>
      <c r="Q2900" s="24"/>
      <c r="R2900" s="23"/>
      <c r="S2900" s="23"/>
      <c r="T2900" s="24"/>
      <c r="U2900" s="23"/>
      <c r="V2900" s="23"/>
      <c r="W2900" s="23"/>
      <c r="X2900" s="23"/>
      <c r="Y2900" s="23"/>
      <c r="Z2900" s="23"/>
      <c r="AA2900" s="23"/>
      <c r="AB2900" s="23"/>
      <c r="AC2900" s="23"/>
      <c r="AD2900" s="23"/>
      <c r="AE2900" s="23"/>
      <c r="AF2900" s="46"/>
      <c r="AG2900" s="23"/>
      <c r="AH2900" s="23"/>
    </row>
    <row r="2901" spans="1:34" s="156" customFormat="1" x14ac:dyDescent="0.35">
      <c r="A2901" s="23"/>
      <c r="B2901" s="23"/>
      <c r="C2901" s="23"/>
      <c r="D2901" s="23"/>
      <c r="E2901" s="23"/>
      <c r="F2901" s="23"/>
      <c r="G2901" s="23"/>
      <c r="H2901" s="23"/>
      <c r="I2901" s="23"/>
      <c r="J2901" s="24"/>
      <c r="K2901" s="24"/>
      <c r="L2901" s="79"/>
      <c r="M2901" s="91"/>
      <c r="N2901" s="89"/>
      <c r="O2901" s="89"/>
      <c r="P2901" s="24"/>
      <c r="Q2901" s="24"/>
      <c r="R2901" s="23"/>
      <c r="S2901" s="23"/>
      <c r="T2901" s="24"/>
      <c r="U2901" s="23"/>
      <c r="V2901" s="23"/>
      <c r="W2901" s="23"/>
      <c r="X2901" s="23"/>
      <c r="Y2901" s="23"/>
      <c r="Z2901" s="23"/>
      <c r="AA2901" s="23"/>
      <c r="AB2901" s="23"/>
      <c r="AC2901" s="23"/>
      <c r="AD2901" s="23"/>
      <c r="AE2901" s="23"/>
      <c r="AF2901" s="46"/>
      <c r="AG2901" s="23"/>
      <c r="AH2901" s="23"/>
    </row>
    <row r="2902" spans="1:34" s="156" customFormat="1" x14ac:dyDescent="0.35">
      <c r="A2902" s="23"/>
      <c r="B2902" s="23"/>
      <c r="C2902" s="23"/>
      <c r="D2902" s="23"/>
      <c r="E2902" s="23"/>
      <c r="F2902" s="23"/>
      <c r="G2902" s="23"/>
      <c r="H2902" s="23"/>
      <c r="I2902" s="23"/>
      <c r="J2902" s="24"/>
      <c r="K2902" s="24"/>
      <c r="L2902" s="79"/>
      <c r="M2902" s="91"/>
      <c r="N2902" s="89"/>
      <c r="O2902" s="89"/>
      <c r="P2902" s="24"/>
      <c r="Q2902" s="24"/>
      <c r="R2902" s="23"/>
      <c r="S2902" s="23"/>
      <c r="T2902" s="24"/>
      <c r="U2902" s="23"/>
      <c r="V2902" s="23"/>
      <c r="W2902" s="23"/>
      <c r="X2902" s="23"/>
      <c r="Y2902" s="23"/>
      <c r="Z2902" s="23"/>
      <c r="AA2902" s="23"/>
      <c r="AB2902" s="23"/>
      <c r="AC2902" s="23"/>
      <c r="AD2902" s="23"/>
      <c r="AE2902" s="23"/>
      <c r="AF2902" s="46"/>
      <c r="AG2902" s="23"/>
      <c r="AH2902" s="23"/>
    </row>
    <row r="2903" spans="1:34" s="156" customFormat="1" x14ac:dyDescent="0.35">
      <c r="A2903" s="23"/>
      <c r="B2903" s="23"/>
      <c r="C2903" s="23"/>
      <c r="D2903" s="23"/>
      <c r="E2903" s="23"/>
      <c r="F2903" s="23"/>
      <c r="G2903" s="23"/>
      <c r="H2903" s="23"/>
      <c r="I2903" s="23"/>
      <c r="J2903" s="24"/>
      <c r="K2903" s="24"/>
      <c r="L2903" s="79"/>
      <c r="M2903" s="91"/>
      <c r="N2903" s="89"/>
      <c r="O2903" s="89"/>
      <c r="P2903" s="24"/>
      <c r="Q2903" s="24"/>
      <c r="R2903" s="23"/>
      <c r="S2903" s="23"/>
      <c r="T2903" s="24"/>
      <c r="U2903" s="23"/>
      <c r="V2903" s="23"/>
      <c r="W2903" s="23"/>
      <c r="X2903" s="23"/>
      <c r="Y2903" s="23"/>
      <c r="Z2903" s="23"/>
      <c r="AA2903" s="23"/>
      <c r="AB2903" s="23"/>
      <c r="AC2903" s="23"/>
      <c r="AD2903" s="23"/>
      <c r="AE2903" s="23"/>
      <c r="AF2903" s="46"/>
      <c r="AG2903" s="23"/>
      <c r="AH2903" s="23"/>
    </row>
    <row r="2904" spans="1:34" s="156" customFormat="1" x14ac:dyDescent="0.35">
      <c r="A2904" s="23"/>
      <c r="B2904" s="23"/>
      <c r="C2904" s="23"/>
      <c r="D2904" s="23"/>
      <c r="E2904" s="23"/>
      <c r="F2904" s="23"/>
      <c r="G2904" s="23"/>
      <c r="H2904" s="23"/>
      <c r="I2904" s="23"/>
      <c r="J2904" s="24"/>
      <c r="K2904" s="24"/>
      <c r="L2904" s="79"/>
      <c r="M2904" s="91"/>
      <c r="N2904" s="89"/>
      <c r="O2904" s="89"/>
      <c r="P2904" s="24"/>
      <c r="Q2904" s="24"/>
      <c r="R2904" s="23"/>
      <c r="S2904" s="23"/>
      <c r="T2904" s="24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46"/>
      <c r="AG2904" s="23"/>
      <c r="AH2904" s="23"/>
    </row>
    <row r="2905" spans="1:34" s="156" customFormat="1" x14ac:dyDescent="0.35">
      <c r="A2905" s="23"/>
      <c r="B2905" s="23"/>
      <c r="C2905" s="23"/>
      <c r="D2905" s="23"/>
      <c r="E2905" s="23"/>
      <c r="F2905" s="23"/>
      <c r="G2905" s="23"/>
      <c r="H2905" s="23"/>
      <c r="I2905" s="23"/>
      <c r="J2905" s="24"/>
      <c r="K2905" s="24"/>
      <c r="L2905" s="79"/>
      <c r="M2905" s="91"/>
      <c r="N2905" s="89"/>
      <c r="O2905" s="89"/>
      <c r="P2905" s="24"/>
      <c r="Q2905" s="24"/>
      <c r="R2905" s="23"/>
      <c r="S2905" s="23"/>
      <c r="T2905" s="24"/>
      <c r="U2905" s="23"/>
      <c r="V2905" s="23"/>
      <c r="W2905" s="23"/>
      <c r="X2905" s="23"/>
      <c r="Y2905" s="23"/>
      <c r="Z2905" s="23"/>
      <c r="AA2905" s="23"/>
      <c r="AB2905" s="23"/>
      <c r="AC2905" s="23"/>
      <c r="AD2905" s="23"/>
      <c r="AE2905" s="23"/>
      <c r="AF2905" s="46"/>
      <c r="AG2905" s="23"/>
      <c r="AH2905" s="23"/>
    </row>
    <row r="2906" spans="1:34" s="156" customFormat="1" x14ac:dyDescent="0.35">
      <c r="A2906" s="23"/>
      <c r="B2906" s="23"/>
      <c r="C2906" s="23"/>
      <c r="D2906" s="23"/>
      <c r="E2906" s="23"/>
      <c r="F2906" s="23"/>
      <c r="G2906" s="23"/>
      <c r="H2906" s="23"/>
      <c r="I2906" s="23"/>
      <c r="J2906" s="24"/>
      <c r="K2906" s="24"/>
      <c r="L2906" s="79"/>
      <c r="M2906" s="91"/>
      <c r="N2906" s="89"/>
      <c r="O2906" s="89"/>
      <c r="P2906" s="24"/>
      <c r="Q2906" s="24"/>
      <c r="R2906" s="23"/>
      <c r="S2906" s="23"/>
      <c r="T2906" s="24"/>
      <c r="U2906" s="23"/>
      <c r="V2906" s="23"/>
      <c r="W2906" s="23"/>
      <c r="X2906" s="23"/>
      <c r="Y2906" s="23"/>
      <c r="Z2906" s="23"/>
      <c r="AA2906" s="23"/>
      <c r="AB2906" s="23"/>
      <c r="AC2906" s="23"/>
      <c r="AD2906" s="23"/>
      <c r="AE2906" s="23"/>
      <c r="AF2906" s="46"/>
      <c r="AG2906" s="23"/>
      <c r="AH2906" s="23"/>
    </row>
    <row r="2907" spans="1:34" s="156" customFormat="1" x14ac:dyDescent="0.35">
      <c r="A2907" s="23"/>
      <c r="B2907" s="23"/>
      <c r="C2907" s="23"/>
      <c r="D2907" s="23"/>
      <c r="E2907" s="23"/>
      <c r="F2907" s="23"/>
      <c r="G2907" s="23"/>
      <c r="H2907" s="23"/>
      <c r="I2907" s="23"/>
      <c r="J2907" s="24"/>
      <c r="K2907" s="24"/>
      <c r="L2907" s="79"/>
      <c r="M2907" s="91"/>
      <c r="N2907" s="89"/>
      <c r="O2907" s="89"/>
      <c r="P2907" s="24"/>
      <c r="Q2907" s="24"/>
      <c r="R2907" s="23"/>
      <c r="S2907" s="23"/>
      <c r="T2907" s="24"/>
      <c r="U2907" s="23"/>
      <c r="V2907" s="23"/>
      <c r="W2907" s="23"/>
      <c r="X2907" s="23"/>
      <c r="Y2907" s="23"/>
      <c r="Z2907" s="23"/>
      <c r="AA2907" s="23"/>
      <c r="AB2907" s="23"/>
      <c r="AC2907" s="23"/>
      <c r="AD2907" s="23"/>
      <c r="AE2907" s="23"/>
      <c r="AF2907" s="46"/>
      <c r="AG2907" s="23"/>
      <c r="AH2907" s="23"/>
    </row>
    <row r="2908" spans="1:34" s="156" customFormat="1" x14ac:dyDescent="0.35">
      <c r="A2908" s="23"/>
      <c r="B2908" s="23"/>
      <c r="C2908" s="23"/>
      <c r="D2908" s="23"/>
      <c r="E2908" s="23"/>
      <c r="F2908" s="23"/>
      <c r="G2908" s="23"/>
      <c r="H2908" s="23"/>
      <c r="I2908" s="23"/>
      <c r="J2908" s="24"/>
      <c r="K2908" s="24"/>
      <c r="L2908" s="79"/>
      <c r="M2908" s="91"/>
      <c r="N2908" s="89"/>
      <c r="O2908" s="89"/>
      <c r="P2908" s="24"/>
      <c r="Q2908" s="24"/>
      <c r="R2908" s="23"/>
      <c r="S2908" s="23"/>
      <c r="T2908" s="24"/>
      <c r="U2908" s="23"/>
      <c r="V2908" s="23"/>
      <c r="W2908" s="23"/>
      <c r="X2908" s="23"/>
      <c r="Y2908" s="23"/>
      <c r="Z2908" s="23"/>
      <c r="AA2908" s="23"/>
      <c r="AB2908" s="23"/>
      <c r="AC2908" s="23"/>
      <c r="AD2908" s="23"/>
      <c r="AE2908" s="23"/>
      <c r="AF2908" s="46"/>
      <c r="AG2908" s="23"/>
      <c r="AH2908" s="23"/>
    </row>
    <row r="2909" spans="1:34" s="156" customFormat="1" x14ac:dyDescent="0.35">
      <c r="A2909" s="23"/>
      <c r="B2909" s="23"/>
      <c r="C2909" s="23"/>
      <c r="D2909" s="23"/>
      <c r="E2909" s="23"/>
      <c r="F2909" s="23"/>
      <c r="G2909" s="23"/>
      <c r="H2909" s="23"/>
      <c r="I2909" s="23"/>
      <c r="J2909" s="24"/>
      <c r="K2909" s="24"/>
      <c r="L2909" s="79"/>
      <c r="M2909" s="91"/>
      <c r="N2909" s="89"/>
      <c r="O2909" s="89"/>
      <c r="P2909" s="24"/>
      <c r="Q2909" s="24"/>
      <c r="R2909" s="23"/>
      <c r="S2909" s="23"/>
      <c r="T2909" s="24"/>
      <c r="U2909" s="23"/>
      <c r="V2909" s="23"/>
      <c r="W2909" s="23"/>
      <c r="X2909" s="23"/>
      <c r="Y2909" s="23"/>
      <c r="Z2909" s="23"/>
      <c r="AA2909" s="23"/>
      <c r="AB2909" s="23"/>
      <c r="AC2909" s="23"/>
      <c r="AD2909" s="23"/>
      <c r="AE2909" s="23"/>
      <c r="AF2909" s="46"/>
      <c r="AG2909" s="23"/>
      <c r="AH2909" s="23"/>
    </row>
    <row r="2910" spans="1:34" s="156" customFormat="1" x14ac:dyDescent="0.35">
      <c r="A2910" s="23"/>
      <c r="B2910" s="23"/>
      <c r="C2910" s="23"/>
      <c r="D2910" s="23"/>
      <c r="E2910" s="23"/>
      <c r="F2910" s="23"/>
      <c r="G2910" s="23"/>
      <c r="H2910" s="23"/>
      <c r="I2910" s="23"/>
      <c r="J2910" s="24"/>
      <c r="K2910" s="24"/>
      <c r="L2910" s="79"/>
      <c r="M2910" s="91"/>
      <c r="N2910" s="89"/>
      <c r="O2910" s="89"/>
      <c r="P2910" s="24"/>
      <c r="Q2910" s="24"/>
      <c r="R2910" s="23"/>
      <c r="S2910" s="23"/>
      <c r="T2910" s="24"/>
      <c r="U2910" s="23"/>
      <c r="V2910" s="23"/>
      <c r="W2910" s="23"/>
      <c r="X2910" s="23"/>
      <c r="Y2910" s="23"/>
      <c r="Z2910" s="23"/>
      <c r="AA2910" s="23"/>
      <c r="AB2910" s="23"/>
      <c r="AC2910" s="23"/>
      <c r="AD2910" s="23"/>
      <c r="AE2910" s="23"/>
      <c r="AF2910" s="46"/>
      <c r="AG2910" s="23"/>
      <c r="AH2910" s="23"/>
    </row>
    <row r="2911" spans="1:34" s="156" customFormat="1" x14ac:dyDescent="0.35">
      <c r="A2911" s="23"/>
      <c r="B2911" s="23"/>
      <c r="C2911" s="23"/>
      <c r="D2911" s="23"/>
      <c r="E2911" s="23"/>
      <c r="F2911" s="23"/>
      <c r="G2911" s="23"/>
      <c r="H2911" s="23"/>
      <c r="I2911" s="23"/>
      <c r="J2911" s="24"/>
      <c r="K2911" s="24"/>
      <c r="L2911" s="79"/>
      <c r="M2911" s="91"/>
      <c r="N2911" s="89"/>
      <c r="O2911" s="89"/>
      <c r="P2911" s="24"/>
      <c r="Q2911" s="24"/>
      <c r="R2911" s="23"/>
      <c r="S2911" s="23"/>
      <c r="T2911" s="24"/>
      <c r="U2911" s="23"/>
      <c r="V2911" s="23"/>
      <c r="W2911" s="23"/>
      <c r="X2911" s="23"/>
      <c r="Y2911" s="23"/>
      <c r="Z2911" s="23"/>
      <c r="AA2911" s="23"/>
      <c r="AB2911" s="23"/>
      <c r="AC2911" s="23"/>
      <c r="AD2911" s="23"/>
      <c r="AE2911" s="23"/>
      <c r="AF2911" s="46"/>
      <c r="AG2911" s="23"/>
      <c r="AH2911" s="23"/>
    </row>
    <row r="2912" spans="1:34" s="156" customFormat="1" x14ac:dyDescent="0.35">
      <c r="A2912" s="23"/>
      <c r="B2912" s="23"/>
      <c r="C2912" s="23"/>
      <c r="D2912" s="23"/>
      <c r="E2912" s="23"/>
      <c r="F2912" s="23"/>
      <c r="G2912" s="23"/>
      <c r="H2912" s="23"/>
      <c r="I2912" s="23"/>
      <c r="J2912" s="24"/>
      <c r="K2912" s="24"/>
      <c r="L2912" s="79"/>
      <c r="M2912" s="91"/>
      <c r="N2912" s="89"/>
      <c r="O2912" s="89"/>
      <c r="P2912" s="24"/>
      <c r="Q2912" s="24"/>
      <c r="R2912" s="23"/>
      <c r="S2912" s="23"/>
      <c r="T2912" s="24"/>
      <c r="U2912" s="23"/>
      <c r="V2912" s="23"/>
      <c r="W2912" s="23"/>
      <c r="X2912" s="23"/>
      <c r="Y2912" s="23"/>
      <c r="Z2912" s="23"/>
      <c r="AA2912" s="23"/>
      <c r="AB2912" s="23"/>
      <c r="AC2912" s="23"/>
      <c r="AD2912" s="23"/>
      <c r="AE2912" s="23"/>
      <c r="AF2912" s="46"/>
      <c r="AG2912" s="23"/>
      <c r="AH2912" s="23"/>
    </row>
    <row r="2913" spans="1:34" s="156" customFormat="1" x14ac:dyDescent="0.35">
      <c r="A2913" s="23"/>
      <c r="B2913" s="23"/>
      <c r="C2913" s="23"/>
      <c r="D2913" s="23"/>
      <c r="E2913" s="23"/>
      <c r="F2913" s="23"/>
      <c r="G2913" s="23"/>
      <c r="H2913" s="23"/>
      <c r="I2913" s="23"/>
      <c r="J2913" s="24"/>
      <c r="K2913" s="24"/>
      <c r="L2913" s="79"/>
      <c r="M2913" s="91"/>
      <c r="N2913" s="89"/>
      <c r="O2913" s="89"/>
      <c r="P2913" s="24"/>
      <c r="Q2913" s="24"/>
      <c r="R2913" s="23"/>
      <c r="S2913" s="23"/>
      <c r="T2913" s="24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23"/>
      <c r="AF2913" s="46"/>
      <c r="AG2913" s="23"/>
      <c r="AH2913" s="23"/>
    </row>
    <row r="2914" spans="1:34" s="156" customFormat="1" x14ac:dyDescent="0.35">
      <c r="A2914" s="23"/>
      <c r="B2914" s="23"/>
      <c r="C2914" s="23"/>
      <c r="D2914" s="23"/>
      <c r="E2914" s="23"/>
      <c r="F2914" s="23"/>
      <c r="G2914" s="23"/>
      <c r="H2914" s="23"/>
      <c r="I2914" s="23"/>
      <c r="J2914" s="24"/>
      <c r="K2914" s="24"/>
      <c r="L2914" s="79"/>
      <c r="M2914" s="91"/>
      <c r="N2914" s="89"/>
      <c r="O2914" s="89"/>
      <c r="P2914" s="24"/>
      <c r="Q2914" s="24"/>
      <c r="R2914" s="23"/>
      <c r="S2914" s="23"/>
      <c r="T2914" s="24"/>
      <c r="U2914" s="23"/>
      <c r="V2914" s="23"/>
      <c r="W2914" s="23"/>
      <c r="X2914" s="23"/>
      <c r="Y2914" s="23"/>
      <c r="Z2914" s="23"/>
      <c r="AA2914" s="23"/>
      <c r="AB2914" s="23"/>
      <c r="AC2914" s="23"/>
      <c r="AD2914" s="23"/>
      <c r="AE2914" s="23"/>
      <c r="AF2914" s="46"/>
      <c r="AG2914" s="23"/>
      <c r="AH2914" s="23"/>
    </row>
    <row r="2915" spans="1:34" s="156" customFormat="1" x14ac:dyDescent="0.35">
      <c r="A2915" s="23"/>
      <c r="B2915" s="23"/>
      <c r="C2915" s="23"/>
      <c r="D2915" s="23"/>
      <c r="E2915" s="23"/>
      <c r="F2915" s="23"/>
      <c r="G2915" s="23"/>
      <c r="H2915" s="23"/>
      <c r="I2915" s="23"/>
      <c r="J2915" s="24"/>
      <c r="K2915" s="24"/>
      <c r="L2915" s="79"/>
      <c r="M2915" s="91"/>
      <c r="N2915" s="89"/>
      <c r="O2915" s="89"/>
      <c r="P2915" s="24"/>
      <c r="Q2915" s="24"/>
      <c r="R2915" s="23"/>
      <c r="S2915" s="23"/>
      <c r="T2915" s="24"/>
      <c r="U2915" s="23"/>
      <c r="V2915" s="23"/>
      <c r="W2915" s="23"/>
      <c r="X2915" s="23"/>
      <c r="Y2915" s="23"/>
      <c r="Z2915" s="23"/>
      <c r="AA2915" s="23"/>
      <c r="AB2915" s="23"/>
      <c r="AC2915" s="23"/>
      <c r="AD2915" s="23"/>
      <c r="AE2915" s="23"/>
      <c r="AF2915" s="46"/>
      <c r="AG2915" s="23"/>
      <c r="AH2915" s="23"/>
    </row>
    <row r="2916" spans="1:34" s="156" customFormat="1" x14ac:dyDescent="0.35">
      <c r="A2916" s="23"/>
      <c r="B2916" s="23"/>
      <c r="C2916" s="23"/>
      <c r="D2916" s="23"/>
      <c r="E2916" s="23"/>
      <c r="F2916" s="23"/>
      <c r="G2916" s="23"/>
      <c r="H2916" s="23"/>
      <c r="I2916" s="23"/>
      <c r="J2916" s="24"/>
      <c r="K2916" s="24"/>
      <c r="L2916" s="79"/>
      <c r="M2916" s="91"/>
      <c r="N2916" s="89"/>
      <c r="O2916" s="89"/>
      <c r="P2916" s="24"/>
      <c r="Q2916" s="24"/>
      <c r="R2916" s="23"/>
      <c r="S2916" s="23"/>
      <c r="T2916" s="24"/>
      <c r="U2916" s="23"/>
      <c r="V2916" s="23"/>
      <c r="W2916" s="23"/>
      <c r="X2916" s="23"/>
      <c r="Y2916" s="23"/>
      <c r="Z2916" s="23"/>
      <c r="AA2916" s="23"/>
      <c r="AB2916" s="23"/>
      <c r="AC2916" s="23"/>
      <c r="AD2916" s="23"/>
      <c r="AE2916" s="23"/>
      <c r="AF2916" s="46"/>
      <c r="AG2916" s="23"/>
      <c r="AH2916" s="23"/>
    </row>
    <row r="2917" spans="1:34" s="156" customFormat="1" x14ac:dyDescent="0.35">
      <c r="A2917" s="23"/>
      <c r="B2917" s="23"/>
      <c r="C2917" s="23"/>
      <c r="D2917" s="23"/>
      <c r="E2917" s="23"/>
      <c r="F2917" s="23"/>
      <c r="G2917" s="23"/>
      <c r="H2917" s="23"/>
      <c r="I2917" s="23"/>
      <c r="J2917" s="24"/>
      <c r="K2917" s="24"/>
      <c r="L2917" s="79"/>
      <c r="M2917" s="91"/>
      <c r="N2917" s="89"/>
      <c r="O2917" s="89"/>
      <c r="P2917" s="24"/>
      <c r="Q2917" s="24"/>
      <c r="R2917" s="23"/>
      <c r="S2917" s="23"/>
      <c r="T2917" s="24"/>
      <c r="U2917" s="23"/>
      <c r="V2917" s="23"/>
      <c r="W2917" s="23"/>
      <c r="X2917" s="23"/>
      <c r="Y2917" s="23"/>
      <c r="Z2917" s="23"/>
      <c r="AA2917" s="23"/>
      <c r="AB2917" s="23"/>
      <c r="AC2917" s="23"/>
      <c r="AD2917" s="23"/>
      <c r="AE2917" s="23"/>
      <c r="AF2917" s="46"/>
      <c r="AG2917" s="23"/>
      <c r="AH2917" s="23"/>
    </row>
    <row r="2918" spans="1:34" s="156" customFormat="1" x14ac:dyDescent="0.35">
      <c r="A2918" s="23"/>
      <c r="B2918" s="23"/>
      <c r="C2918" s="23"/>
      <c r="D2918" s="23"/>
      <c r="E2918" s="23"/>
      <c r="F2918" s="23"/>
      <c r="G2918" s="23"/>
      <c r="H2918" s="23"/>
      <c r="I2918" s="23"/>
      <c r="J2918" s="24"/>
      <c r="K2918" s="24"/>
      <c r="L2918" s="79"/>
      <c r="M2918" s="91"/>
      <c r="N2918" s="89"/>
      <c r="O2918" s="89"/>
      <c r="P2918" s="24"/>
      <c r="Q2918" s="24"/>
      <c r="R2918" s="23"/>
      <c r="S2918" s="23"/>
      <c r="T2918" s="24"/>
      <c r="U2918" s="23"/>
      <c r="V2918" s="23"/>
      <c r="W2918" s="23"/>
      <c r="X2918" s="23"/>
      <c r="Y2918" s="23"/>
      <c r="Z2918" s="23"/>
      <c r="AA2918" s="23"/>
      <c r="AB2918" s="23"/>
      <c r="AC2918" s="23"/>
      <c r="AD2918" s="23"/>
      <c r="AE2918" s="23"/>
      <c r="AF2918" s="46"/>
      <c r="AG2918" s="23"/>
      <c r="AH2918" s="23"/>
    </row>
    <row r="2919" spans="1:34" s="156" customFormat="1" x14ac:dyDescent="0.35">
      <c r="A2919" s="23"/>
      <c r="B2919" s="23"/>
      <c r="C2919" s="23"/>
      <c r="D2919" s="23"/>
      <c r="E2919" s="23"/>
      <c r="F2919" s="23"/>
      <c r="G2919" s="23"/>
      <c r="H2919" s="23"/>
      <c r="I2919" s="23"/>
      <c r="J2919" s="24"/>
      <c r="K2919" s="24"/>
      <c r="L2919" s="79"/>
      <c r="M2919" s="91"/>
      <c r="N2919" s="89"/>
      <c r="O2919" s="89"/>
      <c r="P2919" s="24"/>
      <c r="Q2919" s="24"/>
      <c r="R2919" s="23"/>
      <c r="S2919" s="23"/>
      <c r="T2919" s="24"/>
      <c r="U2919" s="23"/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46"/>
      <c r="AG2919" s="23"/>
      <c r="AH2919" s="23"/>
    </row>
    <row r="2920" spans="1:34" s="156" customFormat="1" x14ac:dyDescent="0.35">
      <c r="A2920" s="23"/>
      <c r="B2920" s="23"/>
      <c r="C2920" s="23"/>
      <c r="D2920" s="23"/>
      <c r="E2920" s="23"/>
      <c r="F2920" s="23"/>
      <c r="G2920" s="23"/>
      <c r="H2920" s="23"/>
      <c r="I2920" s="23"/>
      <c r="J2920" s="24"/>
      <c r="K2920" s="24"/>
      <c r="L2920" s="79"/>
      <c r="M2920" s="91"/>
      <c r="N2920" s="89"/>
      <c r="O2920" s="89"/>
      <c r="P2920" s="24"/>
      <c r="Q2920" s="24"/>
      <c r="R2920" s="23"/>
      <c r="S2920" s="23"/>
      <c r="T2920" s="24"/>
      <c r="U2920" s="23"/>
      <c r="V2920" s="23"/>
      <c r="W2920" s="23"/>
      <c r="X2920" s="23"/>
      <c r="Y2920" s="23"/>
      <c r="Z2920" s="23"/>
      <c r="AA2920" s="23"/>
      <c r="AB2920" s="23"/>
      <c r="AC2920" s="23"/>
      <c r="AD2920" s="23"/>
      <c r="AE2920" s="23"/>
      <c r="AF2920" s="46"/>
      <c r="AG2920" s="23"/>
      <c r="AH2920" s="23"/>
    </row>
    <row r="2921" spans="1:34" s="156" customFormat="1" x14ac:dyDescent="0.35">
      <c r="A2921" s="23"/>
      <c r="B2921" s="23"/>
      <c r="C2921" s="23"/>
      <c r="D2921" s="23"/>
      <c r="E2921" s="23"/>
      <c r="F2921" s="23"/>
      <c r="G2921" s="23"/>
      <c r="H2921" s="23"/>
      <c r="I2921" s="23"/>
      <c r="J2921" s="24"/>
      <c r="K2921" s="24"/>
      <c r="L2921" s="79"/>
      <c r="M2921" s="91"/>
      <c r="N2921" s="89"/>
      <c r="O2921" s="89"/>
      <c r="P2921" s="24"/>
      <c r="Q2921" s="24"/>
      <c r="R2921" s="23"/>
      <c r="S2921" s="23"/>
      <c r="T2921" s="24"/>
      <c r="U2921" s="23"/>
      <c r="V2921" s="23"/>
      <c r="W2921" s="23"/>
      <c r="X2921" s="23"/>
      <c r="Y2921" s="23"/>
      <c r="Z2921" s="23"/>
      <c r="AA2921" s="23"/>
      <c r="AB2921" s="23"/>
      <c r="AC2921" s="23"/>
      <c r="AD2921" s="23"/>
      <c r="AE2921" s="23"/>
      <c r="AF2921" s="46"/>
      <c r="AG2921" s="23"/>
      <c r="AH2921" s="23"/>
    </row>
    <row r="2922" spans="1:34" s="156" customFormat="1" x14ac:dyDescent="0.35">
      <c r="A2922" s="23"/>
      <c r="B2922" s="23"/>
      <c r="C2922" s="23"/>
      <c r="D2922" s="23"/>
      <c r="E2922" s="23"/>
      <c r="F2922" s="23"/>
      <c r="G2922" s="23"/>
      <c r="H2922" s="23"/>
      <c r="I2922" s="23"/>
      <c r="J2922" s="24"/>
      <c r="K2922" s="24"/>
      <c r="L2922" s="79"/>
      <c r="M2922" s="91"/>
      <c r="N2922" s="89"/>
      <c r="O2922" s="89"/>
      <c r="P2922" s="24"/>
      <c r="Q2922" s="24"/>
      <c r="R2922" s="23"/>
      <c r="S2922" s="23"/>
      <c r="T2922" s="24"/>
      <c r="U2922" s="23"/>
      <c r="V2922" s="23"/>
      <c r="W2922" s="23"/>
      <c r="X2922" s="23"/>
      <c r="Y2922" s="23"/>
      <c r="Z2922" s="23"/>
      <c r="AA2922" s="23"/>
      <c r="AB2922" s="23"/>
      <c r="AC2922" s="23"/>
      <c r="AD2922" s="23"/>
      <c r="AE2922" s="23"/>
      <c r="AF2922" s="46"/>
      <c r="AG2922" s="23"/>
      <c r="AH2922" s="23"/>
    </row>
    <row r="2923" spans="1:34" s="156" customFormat="1" x14ac:dyDescent="0.35">
      <c r="A2923" s="23"/>
      <c r="B2923" s="23"/>
      <c r="C2923" s="23"/>
      <c r="D2923" s="23"/>
      <c r="E2923" s="23"/>
      <c r="F2923" s="23"/>
      <c r="G2923" s="23"/>
      <c r="H2923" s="23"/>
      <c r="I2923" s="23"/>
      <c r="J2923" s="24"/>
      <c r="K2923" s="24"/>
      <c r="L2923" s="79"/>
      <c r="M2923" s="91"/>
      <c r="N2923" s="89"/>
      <c r="O2923" s="89"/>
      <c r="P2923" s="24"/>
      <c r="Q2923" s="24"/>
      <c r="R2923" s="23"/>
      <c r="S2923" s="23"/>
      <c r="T2923" s="24"/>
      <c r="U2923" s="23"/>
      <c r="V2923" s="23"/>
      <c r="W2923" s="23"/>
      <c r="X2923" s="23"/>
      <c r="Y2923" s="23"/>
      <c r="Z2923" s="23"/>
      <c r="AA2923" s="23"/>
      <c r="AB2923" s="23"/>
      <c r="AC2923" s="23"/>
      <c r="AD2923" s="23"/>
      <c r="AE2923" s="23"/>
      <c r="AF2923" s="46"/>
      <c r="AG2923" s="23"/>
      <c r="AH2923" s="23"/>
    </row>
    <row r="2924" spans="1:34" s="156" customFormat="1" x14ac:dyDescent="0.35">
      <c r="A2924" s="23"/>
      <c r="B2924" s="23"/>
      <c r="C2924" s="23"/>
      <c r="D2924" s="23"/>
      <c r="E2924" s="23"/>
      <c r="F2924" s="23"/>
      <c r="G2924" s="23"/>
      <c r="H2924" s="23"/>
      <c r="I2924" s="23"/>
      <c r="J2924" s="24"/>
      <c r="K2924" s="24"/>
      <c r="L2924" s="79"/>
      <c r="M2924" s="91"/>
      <c r="N2924" s="89"/>
      <c r="O2924" s="89"/>
      <c r="P2924" s="24"/>
      <c r="Q2924" s="24"/>
      <c r="R2924" s="23"/>
      <c r="S2924" s="23"/>
      <c r="T2924" s="24"/>
      <c r="U2924" s="23"/>
      <c r="V2924" s="23"/>
      <c r="W2924" s="23"/>
      <c r="X2924" s="23"/>
      <c r="Y2924" s="23"/>
      <c r="Z2924" s="23"/>
      <c r="AA2924" s="23"/>
      <c r="AB2924" s="23"/>
      <c r="AC2924" s="23"/>
      <c r="AD2924" s="23"/>
      <c r="AE2924" s="23"/>
      <c r="AF2924" s="46"/>
      <c r="AG2924" s="23"/>
      <c r="AH2924" s="23"/>
    </row>
    <row r="2925" spans="1:34" s="156" customFormat="1" x14ac:dyDescent="0.35">
      <c r="A2925" s="23"/>
      <c r="B2925" s="23"/>
      <c r="C2925" s="23"/>
      <c r="D2925" s="23"/>
      <c r="E2925" s="23"/>
      <c r="F2925" s="23"/>
      <c r="G2925" s="23"/>
      <c r="H2925" s="23"/>
      <c r="I2925" s="23"/>
      <c r="J2925" s="24"/>
      <c r="K2925" s="24"/>
      <c r="L2925" s="79"/>
      <c r="M2925" s="91"/>
      <c r="N2925" s="89"/>
      <c r="O2925" s="89"/>
      <c r="P2925" s="24"/>
      <c r="Q2925" s="24"/>
      <c r="R2925" s="23"/>
      <c r="S2925" s="23"/>
      <c r="T2925" s="24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46"/>
      <c r="AG2925" s="23"/>
      <c r="AH2925" s="23"/>
    </row>
    <row r="2926" spans="1:34" s="156" customFormat="1" x14ac:dyDescent="0.35">
      <c r="A2926" s="23"/>
      <c r="B2926" s="23"/>
      <c r="C2926" s="23"/>
      <c r="D2926" s="23"/>
      <c r="E2926" s="23"/>
      <c r="F2926" s="23"/>
      <c r="G2926" s="23"/>
      <c r="H2926" s="23"/>
      <c r="I2926" s="23"/>
      <c r="J2926" s="24"/>
      <c r="K2926" s="24"/>
      <c r="L2926" s="79"/>
      <c r="M2926" s="91"/>
      <c r="N2926" s="89"/>
      <c r="O2926" s="89"/>
      <c r="P2926" s="24"/>
      <c r="Q2926" s="24"/>
      <c r="R2926" s="23"/>
      <c r="S2926" s="23"/>
      <c r="T2926" s="24"/>
      <c r="U2926" s="23"/>
      <c r="V2926" s="23"/>
      <c r="W2926" s="23"/>
      <c r="X2926" s="23"/>
      <c r="Y2926" s="23"/>
      <c r="Z2926" s="23"/>
      <c r="AA2926" s="23"/>
      <c r="AB2926" s="23"/>
      <c r="AC2926" s="23"/>
      <c r="AD2926" s="23"/>
      <c r="AE2926" s="23"/>
      <c r="AF2926" s="46"/>
      <c r="AG2926" s="23"/>
      <c r="AH2926" s="23"/>
    </row>
    <row r="2927" spans="1:34" s="156" customFormat="1" x14ac:dyDescent="0.35">
      <c r="A2927" s="23"/>
      <c r="B2927" s="23"/>
      <c r="C2927" s="23"/>
      <c r="D2927" s="23"/>
      <c r="E2927" s="23"/>
      <c r="F2927" s="23"/>
      <c r="G2927" s="23"/>
      <c r="H2927" s="23"/>
      <c r="I2927" s="23"/>
      <c r="J2927" s="24"/>
      <c r="K2927" s="24"/>
      <c r="L2927" s="79"/>
      <c r="M2927" s="91"/>
      <c r="N2927" s="89"/>
      <c r="O2927" s="89"/>
      <c r="P2927" s="24"/>
      <c r="Q2927" s="24"/>
      <c r="R2927" s="23"/>
      <c r="S2927" s="23"/>
      <c r="T2927" s="24"/>
      <c r="U2927" s="23"/>
      <c r="V2927" s="23"/>
      <c r="W2927" s="23"/>
      <c r="X2927" s="23"/>
      <c r="Y2927" s="23"/>
      <c r="Z2927" s="23"/>
      <c r="AA2927" s="23"/>
      <c r="AB2927" s="23"/>
      <c r="AC2927" s="23"/>
      <c r="AD2927" s="23"/>
      <c r="AE2927" s="23"/>
      <c r="AF2927" s="46"/>
      <c r="AG2927" s="23"/>
      <c r="AH2927" s="23"/>
    </row>
    <row r="2928" spans="1:34" s="156" customFormat="1" x14ac:dyDescent="0.35">
      <c r="A2928" s="23"/>
      <c r="B2928" s="23"/>
      <c r="C2928" s="23"/>
      <c r="D2928" s="23"/>
      <c r="E2928" s="23"/>
      <c r="F2928" s="23"/>
      <c r="G2928" s="23"/>
      <c r="H2928" s="23"/>
      <c r="I2928" s="23"/>
      <c r="J2928" s="24"/>
      <c r="K2928" s="24"/>
      <c r="L2928" s="79"/>
      <c r="M2928" s="91"/>
      <c r="N2928" s="89"/>
      <c r="O2928" s="89"/>
      <c r="P2928" s="24"/>
      <c r="Q2928" s="24"/>
      <c r="R2928" s="23"/>
      <c r="S2928" s="23"/>
      <c r="T2928" s="24"/>
      <c r="U2928" s="23"/>
      <c r="V2928" s="23"/>
      <c r="W2928" s="23"/>
      <c r="X2928" s="23"/>
      <c r="Y2928" s="23"/>
      <c r="Z2928" s="23"/>
      <c r="AA2928" s="23"/>
      <c r="AB2928" s="23"/>
      <c r="AC2928" s="23"/>
      <c r="AD2928" s="23"/>
      <c r="AE2928" s="23"/>
      <c r="AF2928" s="46"/>
      <c r="AG2928" s="23"/>
      <c r="AH2928" s="23"/>
    </row>
    <row r="2929" spans="1:34" s="156" customFormat="1" x14ac:dyDescent="0.35">
      <c r="A2929" s="23"/>
      <c r="B2929" s="23"/>
      <c r="C2929" s="23"/>
      <c r="D2929" s="23"/>
      <c r="E2929" s="23"/>
      <c r="F2929" s="23"/>
      <c r="G2929" s="23"/>
      <c r="H2929" s="23"/>
      <c r="I2929" s="23"/>
      <c r="J2929" s="24"/>
      <c r="K2929" s="24"/>
      <c r="L2929" s="79"/>
      <c r="M2929" s="91"/>
      <c r="N2929" s="89"/>
      <c r="O2929" s="89"/>
      <c r="P2929" s="24"/>
      <c r="Q2929" s="24"/>
      <c r="R2929" s="23"/>
      <c r="S2929" s="23"/>
      <c r="T2929" s="24"/>
      <c r="U2929" s="23"/>
      <c r="V2929" s="23"/>
      <c r="W2929" s="23"/>
      <c r="X2929" s="23"/>
      <c r="Y2929" s="23"/>
      <c r="Z2929" s="23"/>
      <c r="AA2929" s="23"/>
      <c r="AB2929" s="23"/>
      <c r="AC2929" s="23"/>
      <c r="AD2929" s="23"/>
      <c r="AE2929" s="23"/>
      <c r="AF2929" s="46"/>
      <c r="AG2929" s="23"/>
      <c r="AH2929" s="23"/>
    </row>
    <row r="2930" spans="1:34" s="156" customFormat="1" x14ac:dyDescent="0.35">
      <c r="A2930" s="23"/>
      <c r="B2930" s="23"/>
      <c r="C2930" s="23"/>
      <c r="D2930" s="23"/>
      <c r="E2930" s="23"/>
      <c r="F2930" s="23"/>
      <c r="G2930" s="23"/>
      <c r="H2930" s="23"/>
      <c r="I2930" s="23"/>
      <c r="J2930" s="24"/>
      <c r="K2930" s="24"/>
      <c r="L2930" s="79"/>
      <c r="M2930" s="91"/>
      <c r="N2930" s="89"/>
      <c r="O2930" s="89"/>
      <c r="P2930" s="24"/>
      <c r="Q2930" s="24"/>
      <c r="R2930" s="23"/>
      <c r="S2930" s="23"/>
      <c r="T2930" s="24"/>
      <c r="U2930" s="23"/>
      <c r="V2930" s="23"/>
      <c r="W2930" s="23"/>
      <c r="X2930" s="23"/>
      <c r="Y2930" s="23"/>
      <c r="Z2930" s="23"/>
      <c r="AA2930" s="23"/>
      <c r="AB2930" s="23"/>
      <c r="AC2930" s="23"/>
      <c r="AD2930" s="23"/>
      <c r="AE2930" s="23"/>
      <c r="AF2930" s="46"/>
      <c r="AG2930" s="23"/>
      <c r="AH2930" s="23"/>
    </row>
    <row r="2931" spans="1:34" s="156" customFormat="1" x14ac:dyDescent="0.35">
      <c r="A2931" s="23"/>
      <c r="B2931" s="23"/>
      <c r="C2931" s="23"/>
      <c r="D2931" s="23"/>
      <c r="E2931" s="23"/>
      <c r="F2931" s="23"/>
      <c r="G2931" s="23"/>
      <c r="H2931" s="23"/>
      <c r="I2931" s="23"/>
      <c r="J2931" s="24"/>
      <c r="K2931" s="24"/>
      <c r="L2931" s="79"/>
      <c r="M2931" s="91"/>
      <c r="N2931" s="89"/>
      <c r="O2931" s="89"/>
      <c r="P2931" s="24"/>
      <c r="Q2931" s="24"/>
      <c r="R2931" s="23"/>
      <c r="S2931" s="23"/>
      <c r="T2931" s="24"/>
      <c r="U2931" s="23"/>
      <c r="V2931" s="23"/>
      <c r="W2931" s="23"/>
      <c r="X2931" s="23"/>
      <c r="Y2931" s="23"/>
      <c r="Z2931" s="23"/>
      <c r="AA2931" s="23"/>
      <c r="AB2931" s="23"/>
      <c r="AC2931" s="23"/>
      <c r="AD2931" s="23"/>
      <c r="AE2931" s="23"/>
      <c r="AF2931" s="46"/>
      <c r="AG2931" s="23"/>
      <c r="AH2931" s="23"/>
    </row>
    <row r="2932" spans="1:34" s="156" customFormat="1" x14ac:dyDescent="0.35">
      <c r="A2932" s="23"/>
      <c r="B2932" s="23"/>
      <c r="C2932" s="23"/>
      <c r="D2932" s="23"/>
      <c r="E2932" s="23"/>
      <c r="F2932" s="23"/>
      <c r="G2932" s="23"/>
      <c r="H2932" s="23"/>
      <c r="I2932" s="23"/>
      <c r="J2932" s="24"/>
      <c r="K2932" s="24"/>
      <c r="L2932" s="79"/>
      <c r="M2932" s="91"/>
      <c r="N2932" s="89"/>
      <c r="O2932" s="89"/>
      <c r="P2932" s="24"/>
      <c r="Q2932" s="24"/>
      <c r="R2932" s="23"/>
      <c r="S2932" s="23"/>
      <c r="T2932" s="24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46"/>
      <c r="AG2932" s="23"/>
      <c r="AH2932" s="23"/>
    </row>
    <row r="2933" spans="1:34" s="156" customFormat="1" x14ac:dyDescent="0.35">
      <c r="A2933" s="23"/>
      <c r="B2933" s="23"/>
      <c r="C2933" s="23"/>
      <c r="D2933" s="23"/>
      <c r="E2933" s="23"/>
      <c r="F2933" s="23"/>
      <c r="G2933" s="23"/>
      <c r="H2933" s="23"/>
      <c r="I2933" s="23"/>
      <c r="J2933" s="24"/>
      <c r="K2933" s="24"/>
      <c r="L2933" s="79"/>
      <c r="M2933" s="91"/>
      <c r="N2933" s="89"/>
      <c r="O2933" s="89"/>
      <c r="P2933" s="24"/>
      <c r="Q2933" s="24"/>
      <c r="R2933" s="23"/>
      <c r="S2933" s="23"/>
      <c r="T2933" s="24"/>
      <c r="U2933" s="23"/>
      <c r="V2933" s="23"/>
      <c r="W2933" s="23"/>
      <c r="X2933" s="23"/>
      <c r="Y2933" s="23"/>
      <c r="Z2933" s="23"/>
      <c r="AA2933" s="23"/>
      <c r="AB2933" s="23"/>
      <c r="AC2933" s="23"/>
      <c r="AD2933" s="23"/>
      <c r="AE2933" s="23"/>
      <c r="AF2933" s="46"/>
      <c r="AG2933" s="23"/>
      <c r="AH2933" s="23"/>
    </row>
    <row r="2934" spans="1:34" s="156" customFormat="1" x14ac:dyDescent="0.35">
      <c r="A2934" s="23"/>
      <c r="B2934" s="23"/>
      <c r="C2934" s="23"/>
      <c r="D2934" s="23"/>
      <c r="E2934" s="23"/>
      <c r="F2934" s="23"/>
      <c r="G2934" s="23"/>
      <c r="H2934" s="23"/>
      <c r="I2934" s="23"/>
      <c r="J2934" s="24"/>
      <c r="K2934" s="24"/>
      <c r="L2934" s="79"/>
      <c r="M2934" s="91"/>
      <c r="N2934" s="89"/>
      <c r="O2934" s="89"/>
      <c r="P2934" s="24"/>
      <c r="Q2934" s="24"/>
      <c r="R2934" s="23"/>
      <c r="S2934" s="23"/>
      <c r="T2934" s="24"/>
      <c r="U2934" s="23"/>
      <c r="V2934" s="23"/>
      <c r="W2934" s="23"/>
      <c r="X2934" s="23"/>
      <c r="Y2934" s="23"/>
      <c r="Z2934" s="23"/>
      <c r="AA2934" s="23"/>
      <c r="AB2934" s="23"/>
      <c r="AC2934" s="23"/>
      <c r="AD2934" s="23"/>
      <c r="AE2934" s="23"/>
      <c r="AF2934" s="46"/>
      <c r="AG2934" s="23"/>
      <c r="AH2934" s="23"/>
    </row>
    <row r="2935" spans="1:34" s="156" customFormat="1" x14ac:dyDescent="0.35">
      <c r="A2935" s="23"/>
      <c r="B2935" s="23"/>
      <c r="C2935" s="23"/>
      <c r="D2935" s="23"/>
      <c r="E2935" s="23"/>
      <c r="F2935" s="23"/>
      <c r="G2935" s="23"/>
      <c r="H2935" s="23"/>
      <c r="I2935" s="23"/>
      <c r="J2935" s="24"/>
      <c r="K2935" s="24"/>
      <c r="L2935" s="79"/>
      <c r="M2935" s="91"/>
      <c r="N2935" s="89"/>
      <c r="O2935" s="89"/>
      <c r="P2935" s="24"/>
      <c r="Q2935" s="24"/>
      <c r="R2935" s="23"/>
      <c r="S2935" s="23"/>
      <c r="T2935" s="24"/>
      <c r="U2935" s="23"/>
      <c r="V2935" s="23"/>
      <c r="W2935" s="23"/>
      <c r="X2935" s="23"/>
      <c r="Y2935" s="23"/>
      <c r="Z2935" s="23"/>
      <c r="AA2935" s="23"/>
      <c r="AB2935" s="23"/>
      <c r="AC2935" s="23"/>
      <c r="AD2935" s="23"/>
      <c r="AE2935" s="23"/>
      <c r="AF2935" s="46"/>
      <c r="AG2935" s="23"/>
      <c r="AH2935" s="23"/>
    </row>
    <row r="2936" spans="1:34" s="156" customFormat="1" x14ac:dyDescent="0.35">
      <c r="A2936" s="23"/>
      <c r="B2936" s="23"/>
      <c r="C2936" s="23"/>
      <c r="D2936" s="23"/>
      <c r="E2936" s="23"/>
      <c r="F2936" s="23"/>
      <c r="G2936" s="23"/>
      <c r="H2936" s="23"/>
      <c r="I2936" s="23"/>
      <c r="J2936" s="24"/>
      <c r="K2936" s="24"/>
      <c r="L2936" s="79"/>
      <c r="M2936" s="91"/>
      <c r="N2936" s="89"/>
      <c r="O2936" s="89"/>
      <c r="P2936" s="24"/>
      <c r="Q2936" s="24"/>
      <c r="R2936" s="23"/>
      <c r="S2936" s="23"/>
      <c r="T2936" s="24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46"/>
      <c r="AG2936" s="23"/>
      <c r="AH2936" s="23"/>
    </row>
    <row r="2937" spans="1:34" s="156" customFormat="1" x14ac:dyDescent="0.35">
      <c r="A2937" s="23"/>
      <c r="B2937" s="23"/>
      <c r="C2937" s="23"/>
      <c r="D2937" s="23"/>
      <c r="E2937" s="23"/>
      <c r="F2937" s="23"/>
      <c r="G2937" s="23"/>
      <c r="H2937" s="23"/>
      <c r="I2937" s="23"/>
      <c r="J2937" s="24"/>
      <c r="K2937" s="24"/>
      <c r="L2937" s="79"/>
      <c r="M2937" s="91"/>
      <c r="N2937" s="89"/>
      <c r="O2937" s="89"/>
      <c r="P2937" s="24"/>
      <c r="Q2937" s="24"/>
      <c r="R2937" s="23"/>
      <c r="S2937" s="23"/>
      <c r="T2937" s="24"/>
      <c r="U2937" s="23"/>
      <c r="V2937" s="23"/>
      <c r="W2937" s="23"/>
      <c r="X2937" s="23"/>
      <c r="Y2937" s="23"/>
      <c r="Z2937" s="23"/>
      <c r="AA2937" s="23"/>
      <c r="AB2937" s="23"/>
      <c r="AC2937" s="23"/>
      <c r="AD2937" s="23"/>
      <c r="AE2937" s="23"/>
      <c r="AF2937" s="46"/>
      <c r="AG2937" s="23"/>
      <c r="AH2937" s="23"/>
    </row>
    <row r="2938" spans="1:34" s="156" customFormat="1" x14ac:dyDescent="0.35">
      <c r="A2938" s="23"/>
      <c r="B2938" s="23"/>
      <c r="C2938" s="23"/>
      <c r="D2938" s="23"/>
      <c r="E2938" s="23"/>
      <c r="F2938" s="23"/>
      <c r="G2938" s="23"/>
      <c r="H2938" s="23"/>
      <c r="I2938" s="23"/>
      <c r="J2938" s="24"/>
      <c r="K2938" s="24"/>
      <c r="L2938" s="79"/>
      <c r="M2938" s="91"/>
      <c r="N2938" s="89"/>
      <c r="O2938" s="89"/>
      <c r="P2938" s="24"/>
      <c r="Q2938" s="24"/>
      <c r="R2938" s="23"/>
      <c r="S2938" s="23"/>
      <c r="T2938" s="24"/>
      <c r="U2938" s="23"/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46"/>
      <c r="AG2938" s="23"/>
      <c r="AH2938" s="23"/>
    </row>
    <row r="2939" spans="1:34" s="156" customFormat="1" x14ac:dyDescent="0.35">
      <c r="A2939" s="23"/>
      <c r="B2939" s="23"/>
      <c r="C2939" s="23"/>
      <c r="D2939" s="23"/>
      <c r="E2939" s="23"/>
      <c r="F2939" s="23"/>
      <c r="G2939" s="23"/>
      <c r="H2939" s="23"/>
      <c r="I2939" s="23"/>
      <c r="J2939" s="24"/>
      <c r="K2939" s="24"/>
      <c r="L2939" s="79"/>
      <c r="M2939" s="91"/>
      <c r="N2939" s="89"/>
      <c r="O2939" s="89"/>
      <c r="P2939" s="24"/>
      <c r="Q2939" s="24"/>
      <c r="R2939" s="23"/>
      <c r="S2939" s="23"/>
      <c r="T2939" s="24"/>
      <c r="U2939" s="23"/>
      <c r="V2939" s="23"/>
      <c r="W2939" s="23"/>
      <c r="X2939" s="23"/>
      <c r="Y2939" s="23"/>
      <c r="Z2939" s="23"/>
      <c r="AA2939" s="23"/>
      <c r="AB2939" s="23"/>
      <c r="AC2939" s="23"/>
      <c r="AD2939" s="23"/>
      <c r="AE2939" s="23"/>
      <c r="AF2939" s="46"/>
      <c r="AG2939" s="23"/>
      <c r="AH2939" s="23"/>
    </row>
    <row r="2940" spans="1:34" s="156" customFormat="1" x14ac:dyDescent="0.35">
      <c r="A2940" s="23"/>
      <c r="B2940" s="23"/>
      <c r="C2940" s="23"/>
      <c r="D2940" s="23"/>
      <c r="E2940" s="23"/>
      <c r="F2940" s="23"/>
      <c r="G2940" s="23"/>
      <c r="H2940" s="23"/>
      <c r="I2940" s="23"/>
      <c r="J2940" s="24"/>
      <c r="K2940" s="24"/>
      <c r="L2940" s="79"/>
      <c r="M2940" s="91"/>
      <c r="N2940" s="89"/>
      <c r="O2940" s="89"/>
      <c r="P2940" s="24"/>
      <c r="Q2940" s="24"/>
      <c r="R2940" s="23"/>
      <c r="S2940" s="23"/>
      <c r="T2940" s="24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46"/>
      <c r="AG2940" s="23"/>
      <c r="AH2940" s="23"/>
    </row>
    <row r="2941" spans="1:34" s="156" customFormat="1" x14ac:dyDescent="0.35">
      <c r="A2941" s="23"/>
      <c r="B2941" s="23"/>
      <c r="C2941" s="23"/>
      <c r="D2941" s="23"/>
      <c r="E2941" s="23"/>
      <c r="F2941" s="23"/>
      <c r="G2941" s="23"/>
      <c r="H2941" s="23"/>
      <c r="I2941" s="23"/>
      <c r="J2941" s="24"/>
      <c r="K2941" s="24"/>
      <c r="L2941" s="79"/>
      <c r="M2941" s="91"/>
      <c r="N2941" s="89"/>
      <c r="O2941" s="89"/>
      <c r="P2941" s="24"/>
      <c r="Q2941" s="24"/>
      <c r="R2941" s="23"/>
      <c r="S2941" s="23"/>
      <c r="T2941" s="24"/>
      <c r="U2941" s="23"/>
      <c r="V2941" s="23"/>
      <c r="W2941" s="23"/>
      <c r="X2941" s="23"/>
      <c r="Y2941" s="23"/>
      <c r="Z2941" s="23"/>
      <c r="AA2941" s="23"/>
      <c r="AB2941" s="23"/>
      <c r="AC2941" s="23"/>
      <c r="AD2941" s="23"/>
      <c r="AE2941" s="23"/>
      <c r="AF2941" s="46"/>
      <c r="AG2941" s="23"/>
      <c r="AH2941" s="23"/>
    </row>
    <row r="2942" spans="1:34" s="156" customFormat="1" x14ac:dyDescent="0.35">
      <c r="A2942" s="23"/>
      <c r="B2942" s="23"/>
      <c r="C2942" s="23"/>
      <c r="D2942" s="23"/>
      <c r="E2942" s="23"/>
      <c r="F2942" s="23"/>
      <c r="G2942" s="23"/>
      <c r="H2942" s="23"/>
      <c r="I2942" s="23"/>
      <c r="J2942" s="24"/>
      <c r="K2942" s="24"/>
      <c r="L2942" s="79"/>
      <c r="M2942" s="91"/>
      <c r="N2942" s="89"/>
      <c r="O2942" s="89"/>
      <c r="P2942" s="24"/>
      <c r="Q2942" s="24"/>
      <c r="R2942" s="23"/>
      <c r="S2942" s="23"/>
      <c r="T2942" s="24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46"/>
      <c r="AG2942" s="23"/>
      <c r="AH2942" s="23"/>
    </row>
    <row r="2943" spans="1:34" s="156" customFormat="1" x14ac:dyDescent="0.35">
      <c r="A2943" s="23"/>
      <c r="B2943" s="23"/>
      <c r="C2943" s="23"/>
      <c r="D2943" s="23"/>
      <c r="E2943" s="23"/>
      <c r="F2943" s="23"/>
      <c r="G2943" s="23"/>
      <c r="H2943" s="23"/>
      <c r="I2943" s="23"/>
      <c r="J2943" s="24"/>
      <c r="K2943" s="24"/>
      <c r="L2943" s="79"/>
      <c r="M2943" s="91"/>
      <c r="N2943" s="89"/>
      <c r="O2943" s="89"/>
      <c r="P2943" s="24"/>
      <c r="Q2943" s="24"/>
      <c r="R2943" s="23"/>
      <c r="S2943" s="23"/>
      <c r="T2943" s="24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46"/>
      <c r="AG2943" s="23"/>
      <c r="AH2943" s="23"/>
    </row>
    <row r="2944" spans="1:34" s="156" customFormat="1" x14ac:dyDescent="0.35">
      <c r="A2944" s="23"/>
      <c r="B2944" s="23"/>
      <c r="C2944" s="23"/>
      <c r="D2944" s="23"/>
      <c r="E2944" s="23"/>
      <c r="F2944" s="23"/>
      <c r="G2944" s="23"/>
      <c r="H2944" s="23"/>
      <c r="I2944" s="23"/>
      <c r="J2944" s="24"/>
      <c r="K2944" s="24"/>
      <c r="L2944" s="79"/>
      <c r="M2944" s="91"/>
      <c r="N2944" s="89"/>
      <c r="O2944" s="89"/>
      <c r="P2944" s="24"/>
      <c r="Q2944" s="24"/>
      <c r="R2944" s="23"/>
      <c r="S2944" s="23"/>
      <c r="T2944" s="24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46"/>
      <c r="AG2944" s="23"/>
      <c r="AH2944" s="23"/>
    </row>
    <row r="2945" spans="1:34" s="156" customFormat="1" x14ac:dyDescent="0.35">
      <c r="A2945" s="23"/>
      <c r="B2945" s="23"/>
      <c r="C2945" s="23"/>
      <c r="D2945" s="23"/>
      <c r="E2945" s="23"/>
      <c r="F2945" s="23"/>
      <c r="G2945" s="23"/>
      <c r="H2945" s="23"/>
      <c r="I2945" s="23"/>
      <c r="J2945" s="24"/>
      <c r="K2945" s="24"/>
      <c r="L2945" s="79"/>
      <c r="M2945" s="91"/>
      <c r="N2945" s="89"/>
      <c r="O2945" s="89"/>
      <c r="P2945" s="24"/>
      <c r="Q2945" s="24"/>
      <c r="R2945" s="23"/>
      <c r="S2945" s="23"/>
      <c r="T2945" s="24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46"/>
      <c r="AG2945" s="23"/>
      <c r="AH2945" s="23"/>
    </row>
    <row r="2946" spans="1:34" s="156" customFormat="1" x14ac:dyDescent="0.35">
      <c r="A2946" s="23"/>
      <c r="B2946" s="23"/>
      <c r="C2946" s="23"/>
      <c r="D2946" s="23"/>
      <c r="E2946" s="23"/>
      <c r="F2946" s="23"/>
      <c r="G2946" s="23"/>
      <c r="H2946" s="23"/>
      <c r="I2946" s="23"/>
      <c r="J2946" s="24"/>
      <c r="K2946" s="24"/>
      <c r="L2946" s="79"/>
      <c r="M2946" s="91"/>
      <c r="N2946" s="89"/>
      <c r="O2946" s="89"/>
      <c r="P2946" s="24"/>
      <c r="Q2946" s="24"/>
      <c r="R2946" s="23"/>
      <c r="S2946" s="23"/>
      <c r="T2946" s="24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46"/>
      <c r="AG2946" s="23"/>
      <c r="AH2946" s="23"/>
    </row>
    <row r="2947" spans="1:34" s="156" customFormat="1" x14ac:dyDescent="0.35">
      <c r="A2947" s="23"/>
      <c r="B2947" s="23"/>
      <c r="C2947" s="23"/>
      <c r="D2947" s="23"/>
      <c r="E2947" s="23"/>
      <c r="F2947" s="23"/>
      <c r="G2947" s="23"/>
      <c r="H2947" s="23"/>
      <c r="I2947" s="23"/>
      <c r="J2947" s="24"/>
      <c r="K2947" s="24"/>
      <c r="L2947" s="79"/>
      <c r="M2947" s="91"/>
      <c r="N2947" s="89"/>
      <c r="O2947" s="89"/>
      <c r="P2947" s="24"/>
      <c r="Q2947" s="24"/>
      <c r="R2947" s="23"/>
      <c r="S2947" s="23"/>
      <c r="T2947" s="24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46"/>
      <c r="AG2947" s="23"/>
      <c r="AH2947" s="23"/>
    </row>
    <row r="2948" spans="1:34" s="156" customFormat="1" x14ac:dyDescent="0.35">
      <c r="A2948" s="23"/>
      <c r="B2948" s="23"/>
      <c r="C2948" s="23"/>
      <c r="D2948" s="23"/>
      <c r="E2948" s="23"/>
      <c r="F2948" s="23"/>
      <c r="G2948" s="23"/>
      <c r="H2948" s="23"/>
      <c r="I2948" s="23"/>
      <c r="J2948" s="24"/>
      <c r="K2948" s="24"/>
      <c r="L2948" s="79"/>
      <c r="M2948" s="91"/>
      <c r="N2948" s="89"/>
      <c r="O2948" s="89"/>
      <c r="P2948" s="24"/>
      <c r="Q2948" s="24"/>
      <c r="R2948" s="23"/>
      <c r="S2948" s="23"/>
      <c r="T2948" s="24"/>
      <c r="U2948" s="23"/>
      <c r="V2948" s="23"/>
      <c r="W2948" s="23"/>
      <c r="X2948" s="23"/>
      <c r="Y2948" s="23"/>
      <c r="Z2948" s="23"/>
      <c r="AA2948" s="23"/>
      <c r="AB2948" s="23"/>
      <c r="AC2948" s="23"/>
      <c r="AD2948" s="23"/>
      <c r="AE2948" s="23"/>
      <c r="AF2948" s="46"/>
      <c r="AG2948" s="23"/>
      <c r="AH2948" s="23"/>
    </row>
    <row r="2949" spans="1:34" s="156" customFormat="1" x14ac:dyDescent="0.35">
      <c r="A2949" s="23"/>
      <c r="B2949" s="23"/>
      <c r="C2949" s="23"/>
      <c r="D2949" s="23"/>
      <c r="E2949" s="23"/>
      <c r="F2949" s="23"/>
      <c r="G2949" s="23"/>
      <c r="H2949" s="23"/>
      <c r="I2949" s="23"/>
      <c r="J2949" s="24"/>
      <c r="K2949" s="24"/>
      <c r="L2949" s="79"/>
      <c r="M2949" s="91"/>
      <c r="N2949" s="89"/>
      <c r="O2949" s="89"/>
      <c r="P2949" s="24"/>
      <c r="Q2949" s="24"/>
      <c r="R2949" s="23"/>
      <c r="S2949" s="23"/>
      <c r="T2949" s="24"/>
      <c r="U2949" s="23"/>
      <c r="V2949" s="23"/>
      <c r="W2949" s="23"/>
      <c r="X2949" s="23"/>
      <c r="Y2949" s="23"/>
      <c r="Z2949" s="23"/>
      <c r="AA2949" s="23"/>
      <c r="AB2949" s="23"/>
      <c r="AC2949" s="23"/>
      <c r="AD2949" s="23"/>
      <c r="AE2949" s="23"/>
      <c r="AF2949" s="46"/>
      <c r="AG2949" s="23"/>
      <c r="AH2949" s="23"/>
    </row>
    <row r="2950" spans="1:34" s="156" customFormat="1" x14ac:dyDescent="0.35">
      <c r="A2950" s="23"/>
      <c r="B2950" s="23"/>
      <c r="C2950" s="23"/>
      <c r="D2950" s="23"/>
      <c r="E2950" s="23"/>
      <c r="F2950" s="23"/>
      <c r="G2950" s="23"/>
      <c r="H2950" s="23"/>
      <c r="I2950" s="23"/>
      <c r="J2950" s="24"/>
      <c r="K2950" s="24"/>
      <c r="L2950" s="79"/>
      <c r="M2950" s="91"/>
      <c r="N2950" s="89"/>
      <c r="O2950" s="89"/>
      <c r="P2950" s="24"/>
      <c r="Q2950" s="24"/>
      <c r="R2950" s="23"/>
      <c r="S2950" s="23"/>
      <c r="T2950" s="24"/>
      <c r="U2950" s="23"/>
      <c r="V2950" s="23"/>
      <c r="W2950" s="23"/>
      <c r="X2950" s="23"/>
      <c r="Y2950" s="23"/>
      <c r="Z2950" s="23"/>
      <c r="AA2950" s="23"/>
      <c r="AB2950" s="23"/>
      <c r="AC2950" s="23"/>
      <c r="AD2950" s="23"/>
      <c r="AE2950" s="23"/>
      <c r="AF2950" s="46"/>
      <c r="AG2950" s="23"/>
      <c r="AH2950" s="23"/>
    </row>
    <row r="2951" spans="1:34" s="156" customFormat="1" x14ac:dyDescent="0.35">
      <c r="A2951" s="23"/>
      <c r="B2951" s="23"/>
      <c r="C2951" s="23"/>
      <c r="D2951" s="23"/>
      <c r="E2951" s="23"/>
      <c r="F2951" s="23"/>
      <c r="G2951" s="23"/>
      <c r="H2951" s="23"/>
      <c r="I2951" s="23"/>
      <c r="J2951" s="24"/>
      <c r="K2951" s="24"/>
      <c r="L2951" s="79"/>
      <c r="M2951" s="91"/>
      <c r="N2951" s="89"/>
      <c r="O2951" s="89"/>
      <c r="P2951" s="24"/>
      <c r="Q2951" s="24"/>
      <c r="R2951" s="23"/>
      <c r="S2951" s="23"/>
      <c r="T2951" s="24"/>
      <c r="U2951" s="23"/>
      <c r="V2951" s="23"/>
      <c r="W2951" s="23"/>
      <c r="X2951" s="23"/>
      <c r="Y2951" s="23"/>
      <c r="Z2951" s="23"/>
      <c r="AA2951" s="23"/>
      <c r="AB2951" s="23"/>
      <c r="AC2951" s="23"/>
      <c r="AD2951" s="23"/>
      <c r="AE2951" s="23"/>
      <c r="AF2951" s="46"/>
      <c r="AG2951" s="23"/>
      <c r="AH2951" s="23"/>
    </row>
    <row r="2952" spans="1:34" s="156" customFormat="1" x14ac:dyDescent="0.35">
      <c r="A2952" s="23"/>
      <c r="B2952" s="23"/>
      <c r="C2952" s="23"/>
      <c r="D2952" s="23"/>
      <c r="E2952" s="23"/>
      <c r="F2952" s="23"/>
      <c r="G2952" s="23"/>
      <c r="H2952" s="23"/>
      <c r="I2952" s="23"/>
      <c r="J2952" s="24"/>
      <c r="K2952" s="24"/>
      <c r="L2952" s="79"/>
      <c r="M2952" s="91"/>
      <c r="N2952" s="89"/>
      <c r="O2952" s="89"/>
      <c r="P2952" s="24"/>
      <c r="Q2952" s="24"/>
      <c r="R2952" s="23"/>
      <c r="S2952" s="23"/>
      <c r="T2952" s="24"/>
      <c r="U2952" s="23"/>
      <c r="V2952" s="23"/>
      <c r="W2952" s="23"/>
      <c r="X2952" s="23"/>
      <c r="Y2952" s="23"/>
      <c r="Z2952" s="23"/>
      <c r="AA2952" s="23"/>
      <c r="AB2952" s="23"/>
      <c r="AC2952" s="23"/>
      <c r="AD2952" s="23"/>
      <c r="AE2952" s="23"/>
      <c r="AF2952" s="46"/>
      <c r="AG2952" s="23"/>
      <c r="AH2952" s="23"/>
    </row>
    <row r="2953" spans="1:34" s="156" customFormat="1" x14ac:dyDescent="0.35">
      <c r="A2953" s="23"/>
      <c r="B2953" s="23"/>
      <c r="C2953" s="23"/>
      <c r="D2953" s="23"/>
      <c r="E2953" s="23"/>
      <c r="F2953" s="23"/>
      <c r="G2953" s="23"/>
      <c r="H2953" s="23"/>
      <c r="I2953" s="23"/>
      <c r="J2953" s="24"/>
      <c r="K2953" s="24"/>
      <c r="L2953" s="79"/>
      <c r="M2953" s="91"/>
      <c r="N2953" s="89"/>
      <c r="O2953" s="89"/>
      <c r="P2953" s="24"/>
      <c r="Q2953" s="24"/>
      <c r="R2953" s="23"/>
      <c r="S2953" s="23"/>
      <c r="T2953" s="24"/>
      <c r="U2953" s="23"/>
      <c r="V2953" s="23"/>
      <c r="W2953" s="23"/>
      <c r="X2953" s="23"/>
      <c r="Y2953" s="23"/>
      <c r="Z2953" s="23"/>
      <c r="AA2953" s="23"/>
      <c r="AB2953" s="23"/>
      <c r="AC2953" s="23"/>
      <c r="AD2953" s="23"/>
      <c r="AE2953" s="23"/>
      <c r="AF2953" s="46"/>
      <c r="AG2953" s="23"/>
      <c r="AH2953" s="23"/>
    </row>
    <row r="2954" spans="1:34" s="156" customFormat="1" x14ac:dyDescent="0.35">
      <c r="A2954" s="23"/>
      <c r="B2954" s="23"/>
      <c r="C2954" s="23"/>
      <c r="D2954" s="23"/>
      <c r="E2954" s="23"/>
      <c r="F2954" s="23"/>
      <c r="G2954" s="23"/>
      <c r="H2954" s="23"/>
      <c r="I2954" s="23"/>
      <c r="J2954" s="24"/>
      <c r="K2954" s="24"/>
      <c r="L2954" s="79"/>
      <c r="M2954" s="91"/>
      <c r="N2954" s="89"/>
      <c r="O2954" s="89"/>
      <c r="P2954" s="24"/>
      <c r="Q2954" s="24"/>
      <c r="R2954" s="23"/>
      <c r="S2954" s="23"/>
      <c r="T2954" s="24"/>
      <c r="U2954" s="23"/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46"/>
      <c r="AG2954" s="23"/>
      <c r="AH2954" s="23"/>
    </row>
    <row r="2955" spans="1:34" s="156" customFormat="1" x14ac:dyDescent="0.35">
      <c r="A2955" s="23"/>
      <c r="B2955" s="23"/>
      <c r="C2955" s="23"/>
      <c r="D2955" s="23"/>
      <c r="E2955" s="23"/>
      <c r="F2955" s="23"/>
      <c r="G2955" s="23"/>
      <c r="H2955" s="23"/>
      <c r="I2955" s="23"/>
      <c r="J2955" s="24"/>
      <c r="K2955" s="24"/>
      <c r="L2955" s="79"/>
      <c r="M2955" s="91"/>
      <c r="N2955" s="89"/>
      <c r="O2955" s="89"/>
      <c r="P2955" s="24"/>
      <c r="Q2955" s="24"/>
      <c r="R2955" s="23"/>
      <c r="S2955" s="23"/>
      <c r="T2955" s="24"/>
      <c r="U2955" s="23"/>
      <c r="V2955" s="23"/>
      <c r="W2955" s="23"/>
      <c r="X2955" s="23"/>
      <c r="Y2955" s="23"/>
      <c r="Z2955" s="23"/>
      <c r="AA2955" s="23"/>
      <c r="AB2955" s="23"/>
      <c r="AC2955" s="23"/>
      <c r="AD2955" s="23"/>
      <c r="AE2955" s="23"/>
      <c r="AF2955" s="46"/>
      <c r="AG2955" s="23"/>
      <c r="AH2955" s="23"/>
    </row>
    <row r="2956" spans="1:34" s="156" customFormat="1" x14ac:dyDescent="0.35">
      <c r="A2956" s="23"/>
      <c r="B2956" s="23"/>
      <c r="C2956" s="23"/>
      <c r="D2956" s="23"/>
      <c r="E2956" s="23"/>
      <c r="F2956" s="23"/>
      <c r="G2956" s="23"/>
      <c r="H2956" s="23"/>
      <c r="I2956" s="23"/>
      <c r="J2956" s="24"/>
      <c r="K2956" s="24"/>
      <c r="L2956" s="79"/>
      <c r="M2956" s="91"/>
      <c r="N2956" s="89"/>
      <c r="O2956" s="89"/>
      <c r="P2956" s="24"/>
      <c r="Q2956" s="24"/>
      <c r="R2956" s="23"/>
      <c r="S2956" s="23"/>
      <c r="T2956" s="24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46"/>
      <c r="AG2956" s="23"/>
      <c r="AH2956" s="23"/>
    </row>
    <row r="2957" spans="1:34" s="156" customFormat="1" x14ac:dyDescent="0.35">
      <c r="A2957" s="23"/>
      <c r="B2957" s="23"/>
      <c r="C2957" s="23"/>
      <c r="D2957" s="23"/>
      <c r="E2957" s="23"/>
      <c r="F2957" s="23"/>
      <c r="G2957" s="23"/>
      <c r="H2957" s="23"/>
      <c r="I2957" s="23"/>
      <c r="J2957" s="24"/>
      <c r="K2957" s="24"/>
      <c r="L2957" s="79"/>
      <c r="M2957" s="91"/>
      <c r="N2957" s="89"/>
      <c r="O2957" s="89"/>
      <c r="P2957" s="24"/>
      <c r="Q2957" s="24"/>
      <c r="R2957" s="23"/>
      <c r="S2957" s="23"/>
      <c r="T2957" s="24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46"/>
      <c r="AG2957" s="23"/>
      <c r="AH2957" s="23"/>
    </row>
    <row r="2958" spans="1:34" s="156" customFormat="1" x14ac:dyDescent="0.35">
      <c r="A2958" s="23"/>
      <c r="B2958" s="23"/>
      <c r="C2958" s="23"/>
      <c r="D2958" s="23"/>
      <c r="E2958" s="23"/>
      <c r="F2958" s="23"/>
      <c r="G2958" s="23"/>
      <c r="H2958" s="23"/>
      <c r="I2958" s="23"/>
      <c r="J2958" s="24"/>
      <c r="K2958" s="24"/>
      <c r="L2958" s="79"/>
      <c r="M2958" s="91"/>
      <c r="N2958" s="89"/>
      <c r="O2958" s="89"/>
      <c r="P2958" s="24"/>
      <c r="Q2958" s="24"/>
      <c r="R2958" s="23"/>
      <c r="S2958" s="23"/>
      <c r="T2958" s="24"/>
      <c r="U2958" s="23"/>
      <c r="V2958" s="23"/>
      <c r="W2958" s="23"/>
      <c r="X2958" s="23"/>
      <c r="Y2958" s="23"/>
      <c r="Z2958" s="23"/>
      <c r="AA2958" s="23"/>
      <c r="AB2958" s="23"/>
      <c r="AC2958" s="23"/>
      <c r="AD2958" s="23"/>
      <c r="AE2958" s="23"/>
      <c r="AF2958" s="46"/>
      <c r="AG2958" s="23"/>
      <c r="AH2958" s="23"/>
    </row>
    <row r="2959" spans="1:34" s="156" customFormat="1" x14ac:dyDescent="0.35">
      <c r="A2959" s="23"/>
      <c r="B2959" s="23"/>
      <c r="C2959" s="23"/>
      <c r="D2959" s="23"/>
      <c r="E2959" s="23"/>
      <c r="F2959" s="23"/>
      <c r="G2959" s="23"/>
      <c r="H2959" s="23"/>
      <c r="I2959" s="23"/>
      <c r="J2959" s="24"/>
      <c r="K2959" s="24"/>
      <c r="L2959" s="79"/>
      <c r="M2959" s="91"/>
      <c r="N2959" s="89"/>
      <c r="O2959" s="89"/>
      <c r="P2959" s="24"/>
      <c r="Q2959" s="24"/>
      <c r="R2959" s="23"/>
      <c r="S2959" s="23"/>
      <c r="T2959" s="24"/>
      <c r="U2959" s="23"/>
      <c r="V2959" s="23"/>
      <c r="W2959" s="23"/>
      <c r="X2959" s="23"/>
      <c r="Y2959" s="23"/>
      <c r="Z2959" s="23"/>
      <c r="AA2959" s="23"/>
      <c r="AB2959" s="23"/>
      <c r="AC2959" s="23"/>
      <c r="AD2959" s="23"/>
      <c r="AE2959" s="23"/>
      <c r="AF2959" s="46"/>
      <c r="AG2959" s="23"/>
      <c r="AH2959" s="23"/>
    </row>
    <row r="2960" spans="1:34" s="156" customFormat="1" x14ac:dyDescent="0.35">
      <c r="A2960" s="23"/>
      <c r="B2960" s="23"/>
      <c r="C2960" s="23"/>
      <c r="D2960" s="23"/>
      <c r="E2960" s="23"/>
      <c r="F2960" s="23"/>
      <c r="G2960" s="23"/>
      <c r="H2960" s="23"/>
      <c r="I2960" s="23"/>
      <c r="J2960" s="24"/>
      <c r="K2960" s="24"/>
      <c r="L2960" s="79"/>
      <c r="M2960" s="91"/>
      <c r="N2960" s="89"/>
      <c r="O2960" s="89"/>
      <c r="P2960" s="24"/>
      <c r="Q2960" s="24"/>
      <c r="R2960" s="23"/>
      <c r="S2960" s="23"/>
      <c r="T2960" s="24"/>
      <c r="U2960" s="23"/>
      <c r="V2960" s="23"/>
      <c r="W2960" s="23"/>
      <c r="X2960" s="23"/>
      <c r="Y2960" s="23"/>
      <c r="Z2960" s="23"/>
      <c r="AA2960" s="23"/>
      <c r="AB2960" s="23"/>
      <c r="AC2960" s="23"/>
      <c r="AD2960" s="23"/>
      <c r="AE2960" s="23"/>
      <c r="AF2960" s="46"/>
      <c r="AG2960" s="23"/>
      <c r="AH2960" s="23"/>
    </row>
    <row r="2961" spans="1:34" s="156" customFormat="1" x14ac:dyDescent="0.35">
      <c r="A2961" s="23"/>
      <c r="B2961" s="23"/>
      <c r="C2961" s="23"/>
      <c r="D2961" s="23"/>
      <c r="E2961" s="23"/>
      <c r="F2961" s="23"/>
      <c r="G2961" s="23"/>
      <c r="H2961" s="23"/>
      <c r="I2961" s="23"/>
      <c r="J2961" s="24"/>
      <c r="K2961" s="24"/>
      <c r="L2961" s="79"/>
      <c r="M2961" s="91"/>
      <c r="N2961" s="89"/>
      <c r="O2961" s="89"/>
      <c r="P2961" s="24"/>
      <c r="Q2961" s="24"/>
      <c r="R2961" s="23"/>
      <c r="S2961" s="23"/>
      <c r="T2961" s="24"/>
      <c r="U2961" s="23"/>
      <c r="V2961" s="23"/>
      <c r="W2961" s="23"/>
      <c r="X2961" s="23"/>
      <c r="Y2961" s="23"/>
      <c r="Z2961" s="23"/>
      <c r="AA2961" s="23"/>
      <c r="AB2961" s="23"/>
      <c r="AC2961" s="23"/>
      <c r="AD2961" s="23"/>
      <c r="AE2961" s="23"/>
      <c r="AF2961" s="46"/>
      <c r="AG2961" s="23"/>
      <c r="AH2961" s="23"/>
    </row>
    <row r="2962" spans="1:34" s="156" customFormat="1" x14ac:dyDescent="0.35">
      <c r="A2962" s="23"/>
      <c r="B2962" s="23"/>
      <c r="C2962" s="23"/>
      <c r="D2962" s="23"/>
      <c r="E2962" s="23"/>
      <c r="F2962" s="23"/>
      <c r="G2962" s="23"/>
      <c r="H2962" s="23"/>
      <c r="I2962" s="23"/>
      <c r="J2962" s="24"/>
      <c r="K2962" s="24"/>
      <c r="L2962" s="79"/>
      <c r="M2962" s="91"/>
      <c r="N2962" s="89"/>
      <c r="O2962" s="89"/>
      <c r="P2962" s="24"/>
      <c r="Q2962" s="24"/>
      <c r="R2962" s="23"/>
      <c r="S2962" s="23"/>
      <c r="T2962" s="24"/>
      <c r="U2962" s="23"/>
      <c r="V2962" s="23"/>
      <c r="W2962" s="23"/>
      <c r="X2962" s="23"/>
      <c r="Y2962" s="23"/>
      <c r="Z2962" s="23"/>
      <c r="AA2962" s="23"/>
      <c r="AB2962" s="23"/>
      <c r="AC2962" s="23"/>
      <c r="AD2962" s="23"/>
      <c r="AE2962" s="23"/>
      <c r="AF2962" s="46"/>
      <c r="AG2962" s="23"/>
      <c r="AH2962" s="23"/>
    </row>
    <row r="2963" spans="1:34" s="156" customFormat="1" x14ac:dyDescent="0.35">
      <c r="A2963" s="23"/>
      <c r="B2963" s="23"/>
      <c r="C2963" s="23"/>
      <c r="D2963" s="23"/>
      <c r="E2963" s="23"/>
      <c r="F2963" s="23"/>
      <c r="G2963" s="23"/>
      <c r="H2963" s="23"/>
      <c r="I2963" s="23"/>
      <c r="J2963" s="24"/>
      <c r="K2963" s="24"/>
      <c r="L2963" s="79"/>
      <c r="M2963" s="91"/>
      <c r="N2963" s="89"/>
      <c r="O2963" s="89"/>
      <c r="P2963" s="24"/>
      <c r="Q2963" s="24"/>
      <c r="R2963" s="23"/>
      <c r="S2963" s="23"/>
      <c r="T2963" s="24"/>
      <c r="U2963" s="23"/>
      <c r="V2963" s="23"/>
      <c r="W2963" s="23"/>
      <c r="X2963" s="23"/>
      <c r="Y2963" s="23"/>
      <c r="Z2963" s="23"/>
      <c r="AA2963" s="23"/>
      <c r="AB2963" s="23"/>
      <c r="AC2963" s="23"/>
      <c r="AD2963" s="23"/>
      <c r="AE2963" s="23"/>
      <c r="AF2963" s="46"/>
      <c r="AG2963" s="23"/>
      <c r="AH2963" s="23"/>
    </row>
    <row r="2964" spans="1:34" s="156" customFormat="1" x14ac:dyDescent="0.35">
      <c r="A2964" s="23"/>
      <c r="B2964" s="23"/>
      <c r="C2964" s="23"/>
      <c r="D2964" s="23"/>
      <c r="E2964" s="23"/>
      <c r="F2964" s="23"/>
      <c r="G2964" s="23"/>
      <c r="H2964" s="23"/>
      <c r="I2964" s="23"/>
      <c r="J2964" s="24"/>
      <c r="K2964" s="24"/>
      <c r="L2964" s="79"/>
      <c r="M2964" s="91"/>
      <c r="N2964" s="89"/>
      <c r="O2964" s="89"/>
      <c r="P2964" s="24"/>
      <c r="Q2964" s="24"/>
      <c r="R2964" s="23"/>
      <c r="S2964" s="23"/>
      <c r="T2964" s="24"/>
      <c r="U2964" s="23"/>
      <c r="V2964" s="23"/>
      <c r="W2964" s="23"/>
      <c r="X2964" s="23"/>
      <c r="Y2964" s="23"/>
      <c r="Z2964" s="23"/>
      <c r="AA2964" s="23"/>
      <c r="AB2964" s="23"/>
      <c r="AC2964" s="23"/>
      <c r="AD2964" s="23"/>
      <c r="AE2964" s="23"/>
      <c r="AF2964" s="46"/>
      <c r="AG2964" s="23"/>
      <c r="AH2964" s="23"/>
    </row>
    <row r="2965" spans="1:34" s="156" customFormat="1" x14ac:dyDescent="0.35">
      <c r="A2965" s="23"/>
      <c r="B2965" s="23"/>
      <c r="C2965" s="23"/>
      <c r="D2965" s="23"/>
      <c r="E2965" s="23"/>
      <c r="F2965" s="23"/>
      <c r="G2965" s="23"/>
      <c r="H2965" s="23"/>
      <c r="I2965" s="23"/>
      <c r="J2965" s="24"/>
      <c r="K2965" s="24"/>
      <c r="L2965" s="79"/>
      <c r="M2965" s="91"/>
      <c r="N2965" s="89"/>
      <c r="O2965" s="89"/>
      <c r="P2965" s="24"/>
      <c r="Q2965" s="24"/>
      <c r="R2965" s="23"/>
      <c r="S2965" s="23"/>
      <c r="T2965" s="24"/>
      <c r="U2965" s="23"/>
      <c r="V2965" s="23"/>
      <c r="W2965" s="23"/>
      <c r="X2965" s="23"/>
      <c r="Y2965" s="23"/>
      <c r="Z2965" s="23"/>
      <c r="AA2965" s="23"/>
      <c r="AB2965" s="23"/>
      <c r="AC2965" s="23"/>
      <c r="AD2965" s="23"/>
      <c r="AE2965" s="23"/>
      <c r="AF2965" s="46"/>
      <c r="AG2965" s="23"/>
      <c r="AH2965" s="23"/>
    </row>
    <row r="2966" spans="1:34" s="156" customFormat="1" x14ac:dyDescent="0.35">
      <c r="A2966" s="23"/>
      <c r="B2966" s="23"/>
      <c r="C2966" s="23"/>
      <c r="D2966" s="23"/>
      <c r="E2966" s="23"/>
      <c r="F2966" s="23"/>
      <c r="G2966" s="23"/>
      <c r="H2966" s="23"/>
      <c r="I2966" s="23"/>
      <c r="J2966" s="24"/>
      <c r="K2966" s="24"/>
      <c r="L2966" s="79"/>
      <c r="M2966" s="91"/>
      <c r="N2966" s="89"/>
      <c r="O2966" s="89"/>
      <c r="P2966" s="24"/>
      <c r="Q2966" s="24"/>
      <c r="R2966" s="23"/>
      <c r="S2966" s="23"/>
      <c r="T2966" s="24"/>
      <c r="U2966" s="23"/>
      <c r="V2966" s="23"/>
      <c r="W2966" s="23"/>
      <c r="X2966" s="23"/>
      <c r="Y2966" s="23"/>
      <c r="Z2966" s="23"/>
      <c r="AA2966" s="23"/>
      <c r="AB2966" s="23"/>
      <c r="AC2966" s="23"/>
      <c r="AD2966" s="23"/>
      <c r="AE2966" s="23"/>
      <c r="AF2966" s="46"/>
      <c r="AG2966" s="23"/>
      <c r="AH2966" s="23"/>
    </row>
    <row r="2967" spans="1:34" s="156" customFormat="1" x14ac:dyDescent="0.35">
      <c r="A2967" s="23"/>
      <c r="B2967" s="23"/>
      <c r="C2967" s="23"/>
      <c r="D2967" s="23"/>
      <c r="E2967" s="23"/>
      <c r="F2967" s="23"/>
      <c r="G2967" s="23"/>
      <c r="H2967" s="23"/>
      <c r="I2967" s="23"/>
      <c r="J2967" s="24"/>
      <c r="K2967" s="24"/>
      <c r="L2967" s="79"/>
      <c r="M2967" s="91"/>
      <c r="N2967" s="89"/>
      <c r="O2967" s="89"/>
      <c r="P2967" s="24"/>
      <c r="Q2967" s="24"/>
      <c r="R2967" s="23"/>
      <c r="S2967" s="23"/>
      <c r="T2967" s="24"/>
      <c r="U2967" s="23"/>
      <c r="V2967" s="23"/>
      <c r="W2967" s="23"/>
      <c r="X2967" s="23"/>
      <c r="Y2967" s="23"/>
      <c r="Z2967" s="23"/>
      <c r="AA2967" s="23"/>
      <c r="AB2967" s="23"/>
      <c r="AC2967" s="23"/>
      <c r="AD2967" s="23"/>
      <c r="AE2967" s="23"/>
      <c r="AF2967" s="46"/>
      <c r="AG2967" s="23"/>
      <c r="AH2967" s="23"/>
    </row>
    <row r="2968" spans="1:34" s="156" customFormat="1" x14ac:dyDescent="0.35">
      <c r="A2968" s="23"/>
      <c r="B2968" s="23"/>
      <c r="C2968" s="23"/>
      <c r="D2968" s="23"/>
      <c r="E2968" s="23"/>
      <c r="F2968" s="23"/>
      <c r="G2968" s="23"/>
      <c r="H2968" s="23"/>
      <c r="I2968" s="23"/>
      <c r="J2968" s="24"/>
      <c r="K2968" s="24"/>
      <c r="L2968" s="79"/>
      <c r="M2968" s="91"/>
      <c r="N2968" s="89"/>
      <c r="O2968" s="89"/>
      <c r="P2968" s="24"/>
      <c r="Q2968" s="24"/>
      <c r="R2968" s="23"/>
      <c r="S2968" s="23"/>
      <c r="T2968" s="24"/>
      <c r="U2968" s="23"/>
      <c r="V2968" s="23"/>
      <c r="W2968" s="23"/>
      <c r="X2968" s="23"/>
      <c r="Y2968" s="23"/>
      <c r="Z2968" s="23"/>
      <c r="AA2968" s="23"/>
      <c r="AB2968" s="23"/>
      <c r="AC2968" s="23"/>
      <c r="AD2968" s="23"/>
      <c r="AE2968" s="23"/>
      <c r="AF2968" s="46"/>
      <c r="AG2968" s="23"/>
      <c r="AH2968" s="23"/>
    </row>
    <row r="2969" spans="1:34" s="156" customFormat="1" x14ac:dyDescent="0.35">
      <c r="A2969" s="23"/>
      <c r="B2969" s="23"/>
      <c r="C2969" s="23"/>
      <c r="D2969" s="23"/>
      <c r="E2969" s="23"/>
      <c r="F2969" s="23"/>
      <c r="G2969" s="23"/>
      <c r="H2969" s="23"/>
      <c r="I2969" s="23"/>
      <c r="J2969" s="24"/>
      <c r="K2969" s="24"/>
      <c r="L2969" s="79"/>
      <c r="M2969" s="91"/>
      <c r="N2969" s="89"/>
      <c r="O2969" s="89"/>
      <c r="P2969" s="24"/>
      <c r="Q2969" s="24"/>
      <c r="R2969" s="23"/>
      <c r="S2969" s="23"/>
      <c r="T2969" s="24"/>
      <c r="U2969" s="23"/>
      <c r="V2969" s="23"/>
      <c r="W2969" s="23"/>
      <c r="X2969" s="23"/>
      <c r="Y2969" s="23"/>
      <c r="Z2969" s="23"/>
      <c r="AA2969" s="23"/>
      <c r="AB2969" s="23"/>
      <c r="AC2969" s="23"/>
      <c r="AD2969" s="23"/>
      <c r="AE2969" s="23"/>
      <c r="AF2969" s="46"/>
      <c r="AG2969" s="23"/>
      <c r="AH2969" s="23"/>
    </row>
    <row r="2970" spans="1:34" s="156" customFormat="1" x14ac:dyDescent="0.35">
      <c r="A2970" s="23"/>
      <c r="B2970" s="23"/>
      <c r="C2970" s="23"/>
      <c r="D2970" s="23"/>
      <c r="E2970" s="23"/>
      <c r="F2970" s="23"/>
      <c r="G2970" s="23"/>
      <c r="H2970" s="23"/>
      <c r="I2970" s="23"/>
      <c r="J2970" s="24"/>
      <c r="K2970" s="24"/>
      <c r="L2970" s="79"/>
      <c r="M2970" s="91"/>
      <c r="N2970" s="89"/>
      <c r="O2970" s="89"/>
      <c r="P2970" s="24"/>
      <c r="Q2970" s="24"/>
      <c r="R2970" s="23"/>
      <c r="S2970" s="23"/>
      <c r="T2970" s="24"/>
      <c r="U2970" s="23"/>
      <c r="V2970" s="23"/>
      <c r="W2970" s="23"/>
      <c r="X2970" s="23"/>
      <c r="Y2970" s="23"/>
      <c r="Z2970" s="23"/>
      <c r="AA2970" s="23"/>
      <c r="AB2970" s="23"/>
      <c r="AC2970" s="23"/>
      <c r="AD2970" s="23"/>
      <c r="AE2970" s="23"/>
      <c r="AF2970" s="46"/>
      <c r="AG2970" s="23"/>
      <c r="AH2970" s="23"/>
    </row>
    <row r="2971" spans="1:34" s="156" customFormat="1" x14ac:dyDescent="0.35">
      <c r="A2971" s="23"/>
      <c r="B2971" s="23"/>
      <c r="C2971" s="23"/>
      <c r="D2971" s="23"/>
      <c r="E2971" s="23"/>
      <c r="F2971" s="23"/>
      <c r="G2971" s="23"/>
      <c r="H2971" s="23"/>
      <c r="I2971" s="23"/>
      <c r="J2971" s="24"/>
      <c r="K2971" s="24"/>
      <c r="L2971" s="79"/>
      <c r="M2971" s="91"/>
      <c r="N2971" s="89"/>
      <c r="O2971" s="89"/>
      <c r="P2971" s="24"/>
      <c r="Q2971" s="24"/>
      <c r="R2971" s="23"/>
      <c r="S2971" s="23"/>
      <c r="T2971" s="24"/>
      <c r="U2971" s="23"/>
      <c r="V2971" s="23"/>
      <c r="W2971" s="23"/>
      <c r="X2971" s="23"/>
      <c r="Y2971" s="23"/>
      <c r="Z2971" s="23"/>
      <c r="AA2971" s="23"/>
      <c r="AB2971" s="23"/>
      <c r="AC2971" s="23"/>
      <c r="AD2971" s="23"/>
      <c r="AE2971" s="23"/>
      <c r="AF2971" s="46"/>
      <c r="AG2971" s="23"/>
      <c r="AH2971" s="23"/>
    </row>
    <row r="2972" spans="1:34" s="156" customFormat="1" x14ac:dyDescent="0.35">
      <c r="A2972" s="23"/>
      <c r="B2972" s="23"/>
      <c r="C2972" s="23"/>
      <c r="D2972" s="23"/>
      <c r="E2972" s="23"/>
      <c r="F2972" s="23"/>
      <c r="G2972" s="23"/>
      <c r="H2972" s="23"/>
      <c r="I2972" s="23"/>
      <c r="J2972" s="24"/>
      <c r="K2972" s="24"/>
      <c r="L2972" s="79"/>
      <c r="M2972" s="91"/>
      <c r="N2972" s="89"/>
      <c r="O2972" s="89"/>
      <c r="P2972" s="24"/>
      <c r="Q2972" s="24"/>
      <c r="R2972" s="23"/>
      <c r="S2972" s="23"/>
      <c r="T2972" s="24"/>
      <c r="U2972" s="23"/>
      <c r="V2972" s="23"/>
      <c r="W2972" s="23"/>
      <c r="X2972" s="23"/>
      <c r="Y2972" s="23"/>
      <c r="Z2972" s="23"/>
      <c r="AA2972" s="23"/>
      <c r="AB2972" s="23"/>
      <c r="AC2972" s="23"/>
      <c r="AD2972" s="23"/>
      <c r="AE2972" s="23"/>
      <c r="AF2972" s="46"/>
      <c r="AG2972" s="23"/>
      <c r="AH2972" s="23"/>
    </row>
    <row r="2973" spans="1:34" s="156" customFormat="1" x14ac:dyDescent="0.35">
      <c r="A2973" s="23"/>
      <c r="B2973" s="23"/>
      <c r="C2973" s="23"/>
      <c r="D2973" s="23"/>
      <c r="E2973" s="23"/>
      <c r="F2973" s="23"/>
      <c r="G2973" s="23"/>
      <c r="H2973" s="23"/>
      <c r="I2973" s="23"/>
      <c r="J2973" s="24"/>
      <c r="K2973" s="24"/>
      <c r="L2973" s="79"/>
      <c r="M2973" s="91"/>
      <c r="N2973" s="89"/>
      <c r="O2973" s="89"/>
      <c r="P2973" s="24"/>
      <c r="Q2973" s="24"/>
      <c r="R2973" s="23"/>
      <c r="S2973" s="23"/>
      <c r="T2973" s="24"/>
      <c r="U2973" s="23"/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46"/>
      <c r="AG2973" s="23"/>
      <c r="AH2973" s="23"/>
    </row>
    <row r="2974" spans="1:34" s="156" customFormat="1" x14ac:dyDescent="0.35">
      <c r="A2974" s="23"/>
      <c r="B2974" s="23"/>
      <c r="C2974" s="23"/>
      <c r="D2974" s="23"/>
      <c r="E2974" s="23"/>
      <c r="F2974" s="23"/>
      <c r="G2974" s="23"/>
      <c r="H2974" s="23"/>
      <c r="I2974" s="23"/>
      <c r="J2974" s="24"/>
      <c r="K2974" s="24"/>
      <c r="L2974" s="79"/>
      <c r="M2974" s="91"/>
      <c r="N2974" s="89"/>
      <c r="O2974" s="89"/>
      <c r="P2974" s="24"/>
      <c r="Q2974" s="24"/>
      <c r="R2974" s="23"/>
      <c r="S2974" s="23"/>
      <c r="T2974" s="24"/>
      <c r="U2974" s="23"/>
      <c r="V2974" s="23"/>
      <c r="W2974" s="23"/>
      <c r="X2974" s="23"/>
      <c r="Y2974" s="23"/>
      <c r="Z2974" s="23"/>
      <c r="AA2974" s="23"/>
      <c r="AB2974" s="23"/>
      <c r="AC2974" s="23"/>
      <c r="AD2974" s="23"/>
      <c r="AE2974" s="23"/>
      <c r="AF2974" s="46"/>
      <c r="AG2974" s="23"/>
      <c r="AH2974" s="23"/>
    </row>
    <row r="2975" spans="1:34" s="156" customFormat="1" x14ac:dyDescent="0.35">
      <c r="A2975" s="23"/>
      <c r="B2975" s="23"/>
      <c r="C2975" s="23"/>
      <c r="D2975" s="23"/>
      <c r="E2975" s="23"/>
      <c r="F2975" s="23"/>
      <c r="G2975" s="23"/>
      <c r="H2975" s="23"/>
      <c r="I2975" s="23"/>
      <c r="J2975" s="24"/>
      <c r="K2975" s="24"/>
      <c r="L2975" s="79"/>
      <c r="M2975" s="91"/>
      <c r="N2975" s="89"/>
      <c r="O2975" s="89"/>
      <c r="P2975" s="24"/>
      <c r="Q2975" s="24"/>
      <c r="R2975" s="23"/>
      <c r="S2975" s="23"/>
      <c r="T2975" s="24"/>
      <c r="U2975" s="23"/>
      <c r="V2975" s="23"/>
      <c r="W2975" s="23"/>
      <c r="X2975" s="23"/>
      <c r="Y2975" s="23"/>
      <c r="Z2975" s="23"/>
      <c r="AA2975" s="23"/>
      <c r="AB2975" s="23"/>
      <c r="AC2975" s="23"/>
      <c r="AD2975" s="23"/>
      <c r="AE2975" s="23"/>
      <c r="AF2975" s="46"/>
      <c r="AG2975" s="23"/>
      <c r="AH2975" s="23"/>
    </row>
    <row r="2976" spans="1:34" s="156" customFormat="1" x14ac:dyDescent="0.35">
      <c r="A2976" s="23"/>
      <c r="B2976" s="23"/>
      <c r="C2976" s="23"/>
      <c r="D2976" s="23"/>
      <c r="E2976" s="23"/>
      <c r="F2976" s="23"/>
      <c r="G2976" s="23"/>
      <c r="H2976" s="23"/>
      <c r="I2976" s="23"/>
      <c r="J2976" s="24"/>
      <c r="K2976" s="24"/>
      <c r="L2976" s="79"/>
      <c r="M2976" s="91"/>
      <c r="N2976" s="89"/>
      <c r="O2976" s="89"/>
      <c r="P2976" s="24"/>
      <c r="Q2976" s="24"/>
      <c r="R2976" s="23"/>
      <c r="S2976" s="23"/>
      <c r="T2976" s="24"/>
      <c r="U2976" s="23"/>
      <c r="V2976" s="23"/>
      <c r="W2976" s="23"/>
      <c r="X2976" s="23"/>
      <c r="Y2976" s="23"/>
      <c r="Z2976" s="23"/>
      <c r="AA2976" s="23"/>
      <c r="AB2976" s="23"/>
      <c r="AC2976" s="23"/>
      <c r="AD2976" s="23"/>
      <c r="AE2976" s="23"/>
      <c r="AF2976" s="46"/>
      <c r="AG2976" s="23"/>
      <c r="AH2976" s="23"/>
    </row>
    <row r="2977" spans="1:34" s="156" customFormat="1" x14ac:dyDescent="0.35">
      <c r="A2977" s="23"/>
      <c r="B2977" s="23"/>
      <c r="C2977" s="23"/>
      <c r="D2977" s="23"/>
      <c r="E2977" s="23"/>
      <c r="F2977" s="23"/>
      <c r="G2977" s="23"/>
      <c r="H2977" s="23"/>
      <c r="I2977" s="23"/>
      <c r="J2977" s="24"/>
      <c r="K2977" s="24"/>
      <c r="L2977" s="79"/>
      <c r="M2977" s="91"/>
      <c r="N2977" s="89"/>
      <c r="O2977" s="89"/>
      <c r="P2977" s="24"/>
      <c r="Q2977" s="24"/>
      <c r="R2977" s="23"/>
      <c r="S2977" s="23"/>
      <c r="T2977" s="24"/>
      <c r="U2977" s="23"/>
      <c r="V2977" s="23"/>
      <c r="W2977" s="23"/>
      <c r="X2977" s="23"/>
      <c r="Y2977" s="23"/>
      <c r="Z2977" s="23"/>
      <c r="AA2977" s="23"/>
      <c r="AB2977" s="23"/>
      <c r="AC2977" s="23"/>
      <c r="AD2977" s="23"/>
      <c r="AE2977" s="23"/>
      <c r="AF2977" s="46"/>
      <c r="AG2977" s="23"/>
      <c r="AH2977" s="23"/>
    </row>
    <row r="2978" spans="1:34" s="156" customFormat="1" x14ac:dyDescent="0.35">
      <c r="A2978" s="23"/>
      <c r="B2978" s="23"/>
      <c r="C2978" s="23"/>
      <c r="D2978" s="23"/>
      <c r="E2978" s="23"/>
      <c r="F2978" s="23"/>
      <c r="G2978" s="23"/>
      <c r="H2978" s="23"/>
      <c r="I2978" s="23"/>
      <c r="J2978" s="24"/>
      <c r="K2978" s="24"/>
      <c r="L2978" s="79"/>
      <c r="M2978" s="91"/>
      <c r="N2978" s="89"/>
      <c r="O2978" s="89"/>
      <c r="P2978" s="24"/>
      <c r="Q2978" s="24"/>
      <c r="R2978" s="23"/>
      <c r="S2978" s="23"/>
      <c r="T2978" s="24"/>
      <c r="U2978" s="23"/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46"/>
      <c r="AG2978" s="23"/>
      <c r="AH2978" s="23"/>
    </row>
    <row r="2979" spans="1:34" s="156" customFormat="1" x14ac:dyDescent="0.35">
      <c r="A2979" s="23"/>
      <c r="B2979" s="23"/>
      <c r="C2979" s="23"/>
      <c r="D2979" s="23"/>
      <c r="E2979" s="23"/>
      <c r="F2979" s="23"/>
      <c r="G2979" s="23"/>
      <c r="H2979" s="23"/>
      <c r="I2979" s="23"/>
      <c r="J2979" s="24"/>
      <c r="K2979" s="24"/>
      <c r="L2979" s="79"/>
      <c r="M2979" s="91"/>
      <c r="N2979" s="89"/>
      <c r="O2979" s="89"/>
      <c r="P2979" s="24"/>
      <c r="Q2979" s="24"/>
      <c r="R2979" s="23"/>
      <c r="S2979" s="23"/>
      <c r="T2979" s="24"/>
      <c r="U2979" s="23"/>
      <c r="V2979" s="23"/>
      <c r="W2979" s="23"/>
      <c r="X2979" s="23"/>
      <c r="Y2979" s="23"/>
      <c r="Z2979" s="23"/>
      <c r="AA2979" s="23"/>
      <c r="AB2979" s="23"/>
      <c r="AC2979" s="23"/>
      <c r="AD2979" s="23"/>
      <c r="AE2979" s="23"/>
      <c r="AF2979" s="46"/>
      <c r="AG2979" s="23"/>
      <c r="AH2979" s="23"/>
    </row>
    <row r="2980" spans="1:34" s="156" customFormat="1" x14ac:dyDescent="0.35">
      <c r="A2980" s="23"/>
      <c r="B2980" s="23"/>
      <c r="C2980" s="23"/>
      <c r="D2980" s="23"/>
      <c r="E2980" s="23"/>
      <c r="F2980" s="23"/>
      <c r="G2980" s="23"/>
      <c r="H2980" s="23"/>
      <c r="I2980" s="23"/>
      <c r="J2980" s="24"/>
      <c r="K2980" s="24"/>
      <c r="L2980" s="79"/>
      <c r="M2980" s="91"/>
      <c r="N2980" s="89"/>
      <c r="O2980" s="89"/>
      <c r="P2980" s="24"/>
      <c r="Q2980" s="24"/>
      <c r="R2980" s="23"/>
      <c r="S2980" s="23"/>
      <c r="T2980" s="24"/>
      <c r="U2980" s="23"/>
      <c r="V2980" s="23"/>
      <c r="W2980" s="23"/>
      <c r="X2980" s="23"/>
      <c r="Y2980" s="23"/>
      <c r="Z2980" s="23"/>
      <c r="AA2980" s="23"/>
      <c r="AB2980" s="23"/>
      <c r="AC2980" s="23"/>
      <c r="AD2980" s="23"/>
      <c r="AE2980" s="23"/>
      <c r="AF2980" s="46"/>
      <c r="AG2980" s="23"/>
      <c r="AH2980" s="23"/>
    </row>
    <row r="2981" spans="1:34" s="156" customFormat="1" x14ac:dyDescent="0.35">
      <c r="A2981" s="23"/>
      <c r="B2981" s="23"/>
      <c r="C2981" s="23"/>
      <c r="D2981" s="23"/>
      <c r="E2981" s="23"/>
      <c r="F2981" s="23"/>
      <c r="G2981" s="23"/>
      <c r="H2981" s="23"/>
      <c r="I2981" s="23"/>
      <c r="J2981" s="24"/>
      <c r="K2981" s="24"/>
      <c r="L2981" s="79"/>
      <c r="M2981" s="91"/>
      <c r="N2981" s="89"/>
      <c r="O2981" s="89"/>
      <c r="P2981" s="24"/>
      <c r="Q2981" s="24"/>
      <c r="R2981" s="23"/>
      <c r="S2981" s="23"/>
      <c r="T2981" s="24"/>
      <c r="U2981" s="23"/>
      <c r="V2981" s="23"/>
      <c r="W2981" s="23"/>
      <c r="X2981" s="23"/>
      <c r="Y2981" s="23"/>
      <c r="Z2981" s="23"/>
      <c r="AA2981" s="23"/>
      <c r="AB2981" s="23"/>
      <c r="AC2981" s="23"/>
      <c r="AD2981" s="23"/>
      <c r="AE2981" s="23"/>
      <c r="AF2981" s="46"/>
      <c r="AG2981" s="23"/>
      <c r="AH2981" s="23"/>
    </row>
    <row r="2982" spans="1:34" s="156" customFormat="1" x14ac:dyDescent="0.35">
      <c r="A2982" s="23"/>
      <c r="B2982" s="23"/>
      <c r="C2982" s="23"/>
      <c r="D2982" s="23"/>
      <c r="E2982" s="23"/>
      <c r="F2982" s="23"/>
      <c r="G2982" s="23"/>
      <c r="H2982" s="23"/>
      <c r="I2982" s="23"/>
      <c r="J2982" s="24"/>
      <c r="K2982" s="24"/>
      <c r="L2982" s="79"/>
      <c r="M2982" s="91"/>
      <c r="N2982" s="89"/>
      <c r="O2982" s="89"/>
      <c r="P2982" s="24"/>
      <c r="Q2982" s="24"/>
      <c r="R2982" s="23"/>
      <c r="S2982" s="23"/>
      <c r="T2982" s="24"/>
      <c r="U2982" s="23"/>
      <c r="V2982" s="23"/>
      <c r="W2982" s="23"/>
      <c r="X2982" s="23"/>
      <c r="Y2982" s="23"/>
      <c r="Z2982" s="23"/>
      <c r="AA2982" s="23"/>
      <c r="AB2982" s="23"/>
      <c r="AC2982" s="23"/>
      <c r="AD2982" s="23"/>
      <c r="AE2982" s="23"/>
      <c r="AF2982" s="46"/>
      <c r="AG2982" s="23"/>
      <c r="AH2982" s="23"/>
    </row>
    <row r="2983" spans="1:34" s="156" customFormat="1" x14ac:dyDescent="0.35">
      <c r="A2983" s="23"/>
      <c r="B2983" s="23"/>
      <c r="C2983" s="23"/>
      <c r="D2983" s="23"/>
      <c r="E2983" s="23"/>
      <c r="F2983" s="23"/>
      <c r="G2983" s="23"/>
      <c r="H2983" s="23"/>
      <c r="I2983" s="23"/>
      <c r="J2983" s="24"/>
      <c r="K2983" s="24"/>
      <c r="L2983" s="79"/>
      <c r="M2983" s="91"/>
      <c r="N2983" s="89"/>
      <c r="O2983" s="89"/>
      <c r="P2983" s="24"/>
      <c r="Q2983" s="24"/>
      <c r="R2983" s="23"/>
      <c r="S2983" s="23"/>
      <c r="T2983" s="24"/>
      <c r="U2983" s="23"/>
      <c r="V2983" s="23"/>
      <c r="W2983" s="23"/>
      <c r="X2983" s="23"/>
      <c r="Y2983" s="23"/>
      <c r="Z2983" s="23"/>
      <c r="AA2983" s="23"/>
      <c r="AB2983" s="23"/>
      <c r="AC2983" s="23"/>
      <c r="AD2983" s="23"/>
      <c r="AE2983" s="23"/>
      <c r="AF2983" s="46"/>
      <c r="AG2983" s="23"/>
      <c r="AH2983" s="23"/>
    </row>
    <row r="2984" spans="1:34" s="156" customFormat="1" x14ac:dyDescent="0.35">
      <c r="A2984" s="23"/>
      <c r="B2984" s="23"/>
      <c r="C2984" s="23"/>
      <c r="D2984" s="23"/>
      <c r="E2984" s="23"/>
      <c r="F2984" s="23"/>
      <c r="G2984" s="23"/>
      <c r="H2984" s="23"/>
      <c r="I2984" s="23"/>
      <c r="J2984" s="24"/>
      <c r="K2984" s="24"/>
      <c r="L2984" s="79"/>
      <c r="M2984" s="91"/>
      <c r="N2984" s="89"/>
      <c r="O2984" s="89"/>
      <c r="P2984" s="24"/>
      <c r="Q2984" s="24"/>
      <c r="R2984" s="23"/>
      <c r="S2984" s="23"/>
      <c r="T2984" s="24"/>
      <c r="U2984" s="23"/>
      <c r="V2984" s="23"/>
      <c r="W2984" s="23"/>
      <c r="X2984" s="23"/>
      <c r="Y2984" s="23"/>
      <c r="Z2984" s="23"/>
      <c r="AA2984" s="23"/>
      <c r="AB2984" s="23"/>
      <c r="AC2984" s="23"/>
      <c r="AD2984" s="23"/>
      <c r="AE2984" s="23"/>
      <c r="AF2984" s="46"/>
      <c r="AG2984" s="23"/>
      <c r="AH2984" s="23"/>
    </row>
    <row r="2985" spans="1:34" s="156" customFormat="1" x14ac:dyDescent="0.35">
      <c r="A2985" s="23"/>
      <c r="B2985" s="23"/>
      <c r="C2985" s="23"/>
      <c r="D2985" s="23"/>
      <c r="E2985" s="23"/>
      <c r="F2985" s="23"/>
      <c r="G2985" s="23"/>
      <c r="H2985" s="23"/>
      <c r="I2985" s="23"/>
      <c r="J2985" s="24"/>
      <c r="K2985" s="24"/>
      <c r="L2985" s="79"/>
      <c r="M2985" s="91"/>
      <c r="N2985" s="89"/>
      <c r="O2985" s="89"/>
      <c r="P2985" s="24"/>
      <c r="Q2985" s="24"/>
      <c r="R2985" s="23"/>
      <c r="S2985" s="23"/>
      <c r="T2985" s="24"/>
      <c r="U2985" s="23"/>
      <c r="V2985" s="23"/>
      <c r="W2985" s="23"/>
      <c r="X2985" s="23"/>
      <c r="Y2985" s="23"/>
      <c r="Z2985" s="23"/>
      <c r="AA2985" s="23"/>
      <c r="AB2985" s="23"/>
      <c r="AC2985" s="23"/>
      <c r="AD2985" s="23"/>
      <c r="AE2985" s="23"/>
      <c r="AF2985" s="46"/>
      <c r="AG2985" s="23"/>
      <c r="AH2985" s="23"/>
    </row>
    <row r="2986" spans="1:34" s="156" customFormat="1" x14ac:dyDescent="0.35">
      <c r="A2986" s="23"/>
      <c r="B2986" s="23"/>
      <c r="C2986" s="23"/>
      <c r="D2986" s="23"/>
      <c r="E2986" s="23"/>
      <c r="F2986" s="23"/>
      <c r="G2986" s="23"/>
      <c r="H2986" s="23"/>
      <c r="I2986" s="23"/>
      <c r="J2986" s="24"/>
      <c r="K2986" s="24"/>
      <c r="L2986" s="79"/>
      <c r="M2986" s="91"/>
      <c r="N2986" s="89"/>
      <c r="O2986" s="89"/>
      <c r="P2986" s="24"/>
      <c r="Q2986" s="24"/>
      <c r="R2986" s="23"/>
      <c r="S2986" s="23"/>
      <c r="T2986" s="24"/>
      <c r="U2986" s="23"/>
      <c r="V2986" s="23"/>
      <c r="W2986" s="23"/>
      <c r="X2986" s="23"/>
      <c r="Y2986" s="23"/>
      <c r="Z2986" s="23"/>
      <c r="AA2986" s="23"/>
      <c r="AB2986" s="23"/>
      <c r="AC2986" s="23"/>
      <c r="AD2986" s="23"/>
      <c r="AE2986" s="23"/>
      <c r="AF2986" s="46"/>
      <c r="AG2986" s="23"/>
      <c r="AH2986" s="23"/>
    </row>
    <row r="2987" spans="1:34" s="156" customFormat="1" x14ac:dyDescent="0.35">
      <c r="A2987" s="23"/>
      <c r="B2987" s="23"/>
      <c r="C2987" s="23"/>
      <c r="D2987" s="23"/>
      <c r="E2987" s="23"/>
      <c r="F2987" s="23"/>
      <c r="G2987" s="23"/>
      <c r="H2987" s="23"/>
      <c r="I2987" s="23"/>
      <c r="J2987" s="24"/>
      <c r="K2987" s="24"/>
      <c r="L2987" s="79"/>
      <c r="M2987" s="91"/>
      <c r="N2987" s="89"/>
      <c r="O2987" s="89"/>
      <c r="P2987" s="24"/>
      <c r="Q2987" s="24"/>
      <c r="R2987" s="23"/>
      <c r="S2987" s="23"/>
      <c r="T2987" s="24"/>
      <c r="U2987" s="23"/>
      <c r="V2987" s="23"/>
      <c r="W2987" s="23"/>
      <c r="X2987" s="23"/>
      <c r="Y2987" s="23"/>
      <c r="Z2987" s="23"/>
      <c r="AA2987" s="23"/>
      <c r="AB2987" s="23"/>
      <c r="AC2987" s="23"/>
      <c r="AD2987" s="23"/>
      <c r="AE2987" s="23"/>
      <c r="AF2987" s="46"/>
      <c r="AG2987" s="23"/>
      <c r="AH2987" s="23"/>
    </row>
    <row r="2988" spans="1:34" s="156" customFormat="1" x14ac:dyDescent="0.35">
      <c r="A2988" s="23"/>
      <c r="B2988" s="23"/>
      <c r="C2988" s="23"/>
      <c r="D2988" s="23"/>
      <c r="E2988" s="23"/>
      <c r="F2988" s="23"/>
      <c r="G2988" s="23"/>
      <c r="H2988" s="23"/>
      <c r="I2988" s="23"/>
      <c r="J2988" s="24"/>
      <c r="K2988" s="24"/>
      <c r="L2988" s="79"/>
      <c r="M2988" s="91"/>
      <c r="N2988" s="89"/>
      <c r="O2988" s="89"/>
      <c r="P2988" s="24"/>
      <c r="Q2988" s="24"/>
      <c r="R2988" s="23"/>
      <c r="S2988" s="23"/>
      <c r="T2988" s="24"/>
      <c r="U2988" s="23"/>
      <c r="V2988" s="23"/>
      <c r="W2988" s="23"/>
      <c r="X2988" s="23"/>
      <c r="Y2988" s="23"/>
      <c r="Z2988" s="23"/>
      <c r="AA2988" s="23"/>
      <c r="AB2988" s="23"/>
      <c r="AC2988" s="23"/>
      <c r="AD2988" s="23"/>
      <c r="AE2988" s="23"/>
      <c r="AF2988" s="46"/>
      <c r="AG2988" s="23"/>
      <c r="AH2988" s="23"/>
    </row>
    <row r="2989" spans="1:34" s="156" customFormat="1" x14ac:dyDescent="0.35">
      <c r="A2989" s="23"/>
      <c r="B2989" s="23"/>
      <c r="C2989" s="23"/>
      <c r="D2989" s="23"/>
      <c r="E2989" s="23"/>
      <c r="F2989" s="23"/>
      <c r="G2989" s="23"/>
      <c r="H2989" s="23"/>
      <c r="I2989" s="23"/>
      <c r="J2989" s="24"/>
      <c r="K2989" s="24"/>
      <c r="L2989" s="79"/>
      <c r="M2989" s="91"/>
      <c r="N2989" s="89"/>
      <c r="O2989" s="89"/>
      <c r="P2989" s="24"/>
      <c r="Q2989" s="24"/>
      <c r="R2989" s="23"/>
      <c r="S2989" s="23"/>
      <c r="T2989" s="24"/>
      <c r="U2989" s="23"/>
      <c r="V2989" s="23"/>
      <c r="W2989" s="23"/>
      <c r="X2989" s="23"/>
      <c r="Y2989" s="23"/>
      <c r="Z2989" s="23"/>
      <c r="AA2989" s="23"/>
      <c r="AB2989" s="23"/>
      <c r="AC2989" s="23"/>
      <c r="AD2989" s="23"/>
      <c r="AE2989" s="23"/>
      <c r="AF2989" s="46"/>
      <c r="AG2989" s="23"/>
      <c r="AH2989" s="23"/>
    </row>
    <row r="2990" spans="1:34" s="156" customFormat="1" x14ac:dyDescent="0.35">
      <c r="A2990" s="23"/>
      <c r="B2990" s="23"/>
      <c r="C2990" s="23"/>
      <c r="D2990" s="23"/>
      <c r="E2990" s="23"/>
      <c r="F2990" s="23"/>
      <c r="G2990" s="23"/>
      <c r="H2990" s="23"/>
      <c r="I2990" s="23"/>
      <c r="J2990" s="24"/>
      <c r="K2990" s="24"/>
      <c r="L2990" s="79"/>
      <c r="M2990" s="91"/>
      <c r="N2990" s="89"/>
      <c r="O2990" s="89"/>
      <c r="P2990" s="24"/>
      <c r="Q2990" s="24"/>
      <c r="R2990" s="23"/>
      <c r="S2990" s="23"/>
      <c r="T2990" s="24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46"/>
      <c r="AG2990" s="23"/>
      <c r="AH2990" s="23"/>
    </row>
    <row r="2991" spans="1:34" s="156" customFormat="1" x14ac:dyDescent="0.35">
      <c r="A2991" s="23"/>
      <c r="B2991" s="23"/>
      <c r="C2991" s="23"/>
      <c r="D2991" s="23"/>
      <c r="E2991" s="23"/>
      <c r="F2991" s="23"/>
      <c r="G2991" s="23"/>
      <c r="H2991" s="23"/>
      <c r="I2991" s="23"/>
      <c r="J2991" s="24"/>
      <c r="K2991" s="24"/>
      <c r="L2991" s="79"/>
      <c r="M2991" s="91"/>
      <c r="N2991" s="89"/>
      <c r="O2991" s="89"/>
      <c r="P2991" s="24"/>
      <c r="Q2991" s="24"/>
      <c r="R2991" s="23"/>
      <c r="S2991" s="23"/>
      <c r="T2991" s="24"/>
      <c r="U2991" s="23"/>
      <c r="V2991" s="23"/>
      <c r="W2991" s="23"/>
      <c r="X2991" s="23"/>
      <c r="Y2991" s="23"/>
      <c r="Z2991" s="23"/>
      <c r="AA2991" s="23"/>
      <c r="AB2991" s="23"/>
      <c r="AC2991" s="23"/>
      <c r="AD2991" s="23"/>
      <c r="AE2991" s="23"/>
      <c r="AF2991" s="46"/>
      <c r="AG2991" s="23"/>
      <c r="AH2991" s="23"/>
    </row>
    <row r="2992" spans="1:34" s="156" customFormat="1" x14ac:dyDescent="0.35">
      <c r="A2992" s="23"/>
      <c r="B2992" s="23"/>
      <c r="C2992" s="23"/>
      <c r="D2992" s="23"/>
      <c r="E2992" s="23"/>
      <c r="F2992" s="23"/>
      <c r="G2992" s="23"/>
      <c r="H2992" s="23"/>
      <c r="I2992" s="23"/>
      <c r="J2992" s="24"/>
      <c r="K2992" s="24"/>
      <c r="L2992" s="79"/>
      <c r="M2992" s="91"/>
      <c r="N2992" s="89"/>
      <c r="O2992" s="89"/>
      <c r="P2992" s="24"/>
      <c r="Q2992" s="24"/>
      <c r="R2992" s="23"/>
      <c r="S2992" s="23"/>
      <c r="T2992" s="24"/>
      <c r="U2992" s="23"/>
      <c r="V2992" s="23"/>
      <c r="W2992" s="23"/>
      <c r="X2992" s="23"/>
      <c r="Y2992" s="23"/>
      <c r="Z2992" s="23"/>
      <c r="AA2992" s="23"/>
      <c r="AB2992" s="23"/>
      <c r="AC2992" s="23"/>
      <c r="AD2992" s="23"/>
      <c r="AE2992" s="23"/>
      <c r="AF2992" s="46"/>
      <c r="AG2992" s="23"/>
      <c r="AH2992" s="23"/>
    </row>
    <row r="2993" spans="1:34" s="156" customFormat="1" x14ac:dyDescent="0.35">
      <c r="A2993" s="23"/>
      <c r="B2993" s="23"/>
      <c r="C2993" s="23"/>
      <c r="D2993" s="23"/>
      <c r="E2993" s="23"/>
      <c r="F2993" s="23"/>
      <c r="G2993" s="23"/>
      <c r="H2993" s="23"/>
      <c r="I2993" s="23"/>
      <c r="J2993" s="24"/>
      <c r="K2993" s="24"/>
      <c r="L2993" s="79"/>
      <c r="M2993" s="91"/>
      <c r="N2993" s="89"/>
      <c r="O2993" s="89"/>
      <c r="P2993" s="24"/>
      <c r="Q2993" s="24"/>
      <c r="R2993" s="23"/>
      <c r="S2993" s="23"/>
      <c r="T2993" s="24"/>
      <c r="U2993" s="23"/>
      <c r="V2993" s="23"/>
      <c r="W2993" s="23"/>
      <c r="X2993" s="23"/>
      <c r="Y2993" s="23"/>
      <c r="Z2993" s="23"/>
      <c r="AA2993" s="23"/>
      <c r="AB2993" s="23"/>
      <c r="AC2993" s="23"/>
      <c r="AD2993" s="23"/>
      <c r="AE2993" s="23"/>
      <c r="AF2993" s="46"/>
      <c r="AG2993" s="23"/>
      <c r="AH2993" s="23"/>
    </row>
    <row r="2994" spans="1:34" s="156" customFormat="1" x14ac:dyDescent="0.35">
      <c r="A2994" s="23"/>
      <c r="B2994" s="23"/>
      <c r="C2994" s="23"/>
      <c r="D2994" s="23"/>
      <c r="E2994" s="23"/>
      <c r="F2994" s="23"/>
      <c r="G2994" s="23"/>
      <c r="H2994" s="23"/>
      <c r="I2994" s="23"/>
      <c r="J2994" s="24"/>
      <c r="K2994" s="24"/>
      <c r="L2994" s="79"/>
      <c r="M2994" s="91"/>
      <c r="N2994" s="89"/>
      <c r="O2994" s="89"/>
      <c r="P2994" s="24"/>
      <c r="Q2994" s="24"/>
      <c r="R2994" s="23"/>
      <c r="S2994" s="23"/>
      <c r="T2994" s="24"/>
      <c r="U2994" s="23"/>
      <c r="V2994" s="23"/>
      <c r="W2994" s="23"/>
      <c r="X2994" s="23"/>
      <c r="Y2994" s="23"/>
      <c r="Z2994" s="23"/>
      <c r="AA2994" s="23"/>
      <c r="AB2994" s="23"/>
      <c r="AC2994" s="23"/>
      <c r="AD2994" s="23"/>
      <c r="AE2994" s="23"/>
      <c r="AF2994" s="46"/>
      <c r="AG2994" s="23"/>
      <c r="AH2994" s="23"/>
    </row>
    <row r="2995" spans="1:34" s="156" customFormat="1" x14ac:dyDescent="0.35">
      <c r="A2995" s="23"/>
      <c r="B2995" s="23"/>
      <c r="C2995" s="23"/>
      <c r="D2995" s="23"/>
      <c r="E2995" s="23"/>
      <c r="F2995" s="23"/>
      <c r="G2995" s="23"/>
      <c r="H2995" s="23"/>
      <c r="I2995" s="23"/>
      <c r="J2995" s="24"/>
      <c r="K2995" s="24"/>
      <c r="L2995" s="79"/>
      <c r="M2995" s="91"/>
      <c r="N2995" s="89"/>
      <c r="O2995" s="89"/>
      <c r="P2995" s="24"/>
      <c r="Q2995" s="24"/>
      <c r="R2995" s="23"/>
      <c r="S2995" s="23"/>
      <c r="T2995" s="24"/>
      <c r="U2995" s="23"/>
      <c r="V2995" s="23"/>
      <c r="W2995" s="23"/>
      <c r="X2995" s="23"/>
      <c r="Y2995" s="23"/>
      <c r="Z2995" s="23"/>
      <c r="AA2995" s="23"/>
      <c r="AB2995" s="23"/>
      <c r="AC2995" s="23"/>
      <c r="AD2995" s="23"/>
      <c r="AE2995" s="23"/>
      <c r="AF2995" s="46"/>
      <c r="AG2995" s="23"/>
      <c r="AH2995" s="23"/>
    </row>
    <row r="2996" spans="1:34" s="156" customFormat="1" x14ac:dyDescent="0.35">
      <c r="A2996" s="23"/>
      <c r="B2996" s="23"/>
      <c r="C2996" s="23"/>
      <c r="D2996" s="23"/>
      <c r="E2996" s="23"/>
      <c r="F2996" s="23"/>
      <c r="G2996" s="23"/>
      <c r="H2996" s="23"/>
      <c r="I2996" s="23"/>
      <c r="J2996" s="24"/>
      <c r="K2996" s="24"/>
      <c r="L2996" s="79"/>
      <c r="M2996" s="91"/>
      <c r="N2996" s="89"/>
      <c r="O2996" s="89"/>
      <c r="P2996" s="24"/>
      <c r="Q2996" s="24"/>
      <c r="R2996" s="23"/>
      <c r="S2996" s="23"/>
      <c r="T2996" s="24"/>
      <c r="U2996" s="23"/>
      <c r="V2996" s="23"/>
      <c r="W2996" s="23"/>
      <c r="X2996" s="23"/>
      <c r="Y2996" s="23"/>
      <c r="Z2996" s="23"/>
      <c r="AA2996" s="23"/>
      <c r="AB2996" s="23"/>
      <c r="AC2996" s="23"/>
      <c r="AD2996" s="23"/>
      <c r="AE2996" s="23"/>
      <c r="AF2996" s="46"/>
      <c r="AG2996" s="23"/>
      <c r="AH2996" s="23"/>
    </row>
    <row r="2997" spans="1:34" s="156" customFormat="1" x14ac:dyDescent="0.35">
      <c r="A2997" s="23"/>
      <c r="B2997" s="23"/>
      <c r="C2997" s="23"/>
      <c r="D2997" s="23"/>
      <c r="E2997" s="23"/>
      <c r="F2997" s="23"/>
      <c r="G2997" s="23"/>
      <c r="H2997" s="23"/>
      <c r="I2997" s="23"/>
      <c r="J2997" s="24"/>
      <c r="K2997" s="24"/>
      <c r="L2997" s="79"/>
      <c r="M2997" s="91"/>
      <c r="N2997" s="89"/>
      <c r="O2997" s="89"/>
      <c r="P2997" s="24"/>
      <c r="Q2997" s="24"/>
      <c r="R2997" s="23"/>
      <c r="S2997" s="23"/>
      <c r="T2997" s="24"/>
      <c r="U2997" s="23"/>
      <c r="V2997" s="23"/>
      <c r="W2997" s="23"/>
      <c r="X2997" s="23"/>
      <c r="Y2997" s="23"/>
      <c r="Z2997" s="23"/>
      <c r="AA2997" s="23"/>
      <c r="AB2997" s="23"/>
      <c r="AC2997" s="23"/>
      <c r="AD2997" s="23"/>
      <c r="AE2997" s="23"/>
      <c r="AF2997" s="46"/>
      <c r="AG2997" s="23"/>
      <c r="AH2997" s="23"/>
    </row>
    <row r="2998" spans="1:34" s="156" customFormat="1" x14ac:dyDescent="0.35">
      <c r="A2998" s="23"/>
      <c r="B2998" s="23"/>
      <c r="C2998" s="23"/>
      <c r="D2998" s="23"/>
      <c r="E2998" s="23"/>
      <c r="F2998" s="23"/>
      <c r="G2998" s="23"/>
      <c r="H2998" s="23"/>
      <c r="I2998" s="23"/>
      <c r="J2998" s="24"/>
      <c r="K2998" s="24"/>
      <c r="L2998" s="79"/>
      <c r="M2998" s="91"/>
      <c r="N2998" s="89"/>
      <c r="O2998" s="89"/>
      <c r="P2998" s="24"/>
      <c r="Q2998" s="24"/>
      <c r="R2998" s="23"/>
      <c r="S2998" s="23"/>
      <c r="T2998" s="24"/>
      <c r="U2998" s="23"/>
      <c r="V2998" s="23"/>
      <c r="W2998" s="23"/>
      <c r="X2998" s="23"/>
      <c r="Y2998" s="23"/>
      <c r="Z2998" s="23"/>
      <c r="AA2998" s="23"/>
      <c r="AB2998" s="23"/>
      <c r="AC2998" s="23"/>
      <c r="AD2998" s="23"/>
      <c r="AE2998" s="23"/>
      <c r="AF2998" s="46"/>
      <c r="AG2998" s="23"/>
      <c r="AH2998" s="23"/>
    </row>
    <row r="2999" spans="1:34" s="156" customFormat="1" x14ac:dyDescent="0.35">
      <c r="A2999" s="23"/>
      <c r="B2999" s="23"/>
      <c r="C2999" s="23"/>
      <c r="D2999" s="23"/>
      <c r="E2999" s="23"/>
      <c r="F2999" s="23"/>
      <c r="G2999" s="23"/>
      <c r="H2999" s="23"/>
      <c r="I2999" s="23"/>
      <c r="J2999" s="24"/>
      <c r="K2999" s="24"/>
      <c r="L2999" s="79"/>
      <c r="M2999" s="91"/>
      <c r="N2999" s="89"/>
      <c r="O2999" s="89"/>
      <c r="P2999" s="24"/>
      <c r="Q2999" s="24"/>
      <c r="R2999" s="23"/>
      <c r="S2999" s="23"/>
      <c r="T2999" s="24"/>
      <c r="U2999" s="23"/>
      <c r="V2999" s="23"/>
      <c r="W2999" s="23"/>
      <c r="X2999" s="23"/>
      <c r="Y2999" s="23"/>
      <c r="Z2999" s="23"/>
      <c r="AA2999" s="23"/>
      <c r="AB2999" s="23"/>
      <c r="AC2999" s="23"/>
      <c r="AD2999" s="23"/>
      <c r="AE2999" s="23"/>
      <c r="AF2999" s="46"/>
      <c r="AG2999" s="23"/>
      <c r="AH2999" s="23"/>
    </row>
    <row r="3000" spans="1:34" s="156" customFormat="1" x14ac:dyDescent="0.35">
      <c r="A3000" s="23"/>
      <c r="B3000" s="23"/>
      <c r="C3000" s="23"/>
      <c r="D3000" s="23"/>
      <c r="E3000" s="23"/>
      <c r="F3000" s="23"/>
      <c r="G3000" s="23"/>
      <c r="H3000" s="23"/>
      <c r="I3000" s="23"/>
      <c r="J3000" s="24"/>
      <c r="K3000" s="24"/>
      <c r="L3000" s="79"/>
      <c r="M3000" s="91"/>
      <c r="N3000" s="89"/>
      <c r="O3000" s="89"/>
      <c r="P3000" s="24"/>
      <c r="Q3000" s="24"/>
      <c r="R3000" s="23"/>
      <c r="S3000" s="23"/>
      <c r="T3000" s="24"/>
      <c r="U3000" s="23"/>
      <c r="V3000" s="23"/>
      <c r="W3000" s="23"/>
      <c r="X3000" s="23"/>
      <c r="Y3000" s="23"/>
      <c r="Z3000" s="23"/>
      <c r="AA3000" s="23"/>
      <c r="AB3000" s="23"/>
      <c r="AC3000" s="23"/>
      <c r="AD3000" s="23"/>
      <c r="AE3000" s="23"/>
      <c r="AF3000" s="46"/>
      <c r="AG3000" s="23"/>
      <c r="AH3000" s="23"/>
    </row>
    <row r="3001" spans="1:34" s="156" customFormat="1" x14ac:dyDescent="0.35">
      <c r="A3001" s="23"/>
      <c r="B3001" s="23"/>
      <c r="C3001" s="23"/>
      <c r="D3001" s="23"/>
      <c r="E3001" s="23"/>
      <c r="F3001" s="23"/>
      <c r="G3001" s="23"/>
      <c r="H3001" s="23"/>
      <c r="I3001" s="23"/>
      <c r="J3001" s="24"/>
      <c r="K3001" s="24"/>
      <c r="L3001" s="79"/>
      <c r="M3001" s="91"/>
      <c r="N3001" s="89"/>
      <c r="O3001" s="89"/>
      <c r="P3001" s="24"/>
      <c r="Q3001" s="24"/>
      <c r="R3001" s="23"/>
      <c r="S3001" s="23"/>
      <c r="T3001" s="24"/>
      <c r="U3001" s="23"/>
      <c r="V3001" s="23"/>
      <c r="W3001" s="23"/>
      <c r="X3001" s="23"/>
      <c r="Y3001" s="23"/>
      <c r="Z3001" s="23"/>
      <c r="AA3001" s="23"/>
      <c r="AB3001" s="23"/>
      <c r="AC3001" s="23"/>
      <c r="AD3001" s="23"/>
      <c r="AE3001" s="23"/>
      <c r="AF3001" s="46"/>
      <c r="AG3001" s="23"/>
      <c r="AH3001" s="23"/>
    </row>
    <row r="3002" spans="1:34" s="156" customFormat="1" x14ac:dyDescent="0.35">
      <c r="A3002" s="23"/>
      <c r="B3002" s="23"/>
      <c r="C3002" s="23"/>
      <c r="D3002" s="23"/>
      <c r="E3002" s="23"/>
      <c r="F3002" s="23"/>
      <c r="G3002" s="23"/>
      <c r="H3002" s="23"/>
      <c r="I3002" s="23"/>
      <c r="J3002" s="24"/>
      <c r="K3002" s="24"/>
      <c r="L3002" s="79"/>
      <c r="M3002" s="91"/>
      <c r="N3002" s="89"/>
      <c r="O3002" s="89"/>
      <c r="P3002" s="24"/>
      <c r="Q3002" s="24"/>
      <c r="R3002" s="23"/>
      <c r="S3002" s="23"/>
      <c r="T3002" s="24"/>
      <c r="U3002" s="23"/>
      <c r="V3002" s="23"/>
      <c r="W3002" s="23"/>
      <c r="X3002" s="23"/>
      <c r="Y3002" s="23"/>
      <c r="Z3002" s="23"/>
      <c r="AA3002" s="23"/>
      <c r="AB3002" s="23"/>
      <c r="AC3002" s="23"/>
      <c r="AD3002" s="23"/>
      <c r="AE3002" s="23"/>
      <c r="AF3002" s="46"/>
      <c r="AG3002" s="23"/>
      <c r="AH3002" s="23"/>
    </row>
    <row r="3003" spans="1:34" s="156" customFormat="1" x14ac:dyDescent="0.35">
      <c r="A3003" s="23"/>
      <c r="B3003" s="23"/>
      <c r="C3003" s="23"/>
      <c r="D3003" s="23"/>
      <c r="E3003" s="23"/>
      <c r="F3003" s="23"/>
      <c r="G3003" s="23"/>
      <c r="H3003" s="23"/>
      <c r="I3003" s="23"/>
      <c r="J3003" s="24"/>
      <c r="K3003" s="24"/>
      <c r="L3003" s="79"/>
      <c r="M3003" s="91"/>
      <c r="N3003" s="89"/>
      <c r="O3003" s="89"/>
      <c r="P3003" s="24"/>
      <c r="Q3003" s="24"/>
      <c r="R3003" s="23"/>
      <c r="S3003" s="23"/>
      <c r="T3003" s="24"/>
      <c r="U3003" s="23"/>
      <c r="V3003" s="23"/>
      <c r="W3003" s="23"/>
      <c r="X3003" s="23"/>
      <c r="Y3003" s="23"/>
      <c r="Z3003" s="23"/>
      <c r="AA3003" s="23"/>
      <c r="AB3003" s="23"/>
      <c r="AC3003" s="23"/>
      <c r="AD3003" s="23"/>
      <c r="AE3003" s="23"/>
      <c r="AF3003" s="46"/>
      <c r="AG3003" s="23"/>
      <c r="AH3003" s="23"/>
    </row>
    <row r="3004" spans="1:34" s="156" customFormat="1" x14ac:dyDescent="0.35">
      <c r="A3004" s="23"/>
      <c r="B3004" s="23"/>
      <c r="C3004" s="23"/>
      <c r="D3004" s="23"/>
      <c r="E3004" s="23"/>
      <c r="F3004" s="23"/>
      <c r="G3004" s="23"/>
      <c r="H3004" s="23"/>
      <c r="I3004" s="23"/>
      <c r="J3004" s="24"/>
      <c r="K3004" s="24"/>
      <c r="L3004" s="79"/>
      <c r="M3004" s="91"/>
      <c r="N3004" s="89"/>
      <c r="O3004" s="89"/>
      <c r="P3004" s="24"/>
      <c r="Q3004" s="24"/>
      <c r="R3004" s="23"/>
      <c r="S3004" s="23"/>
      <c r="T3004" s="24"/>
      <c r="U3004" s="23"/>
      <c r="V3004" s="23"/>
      <c r="W3004" s="23"/>
      <c r="X3004" s="23"/>
      <c r="Y3004" s="23"/>
      <c r="Z3004" s="23"/>
      <c r="AA3004" s="23"/>
      <c r="AB3004" s="23"/>
      <c r="AC3004" s="23"/>
      <c r="AD3004" s="23"/>
      <c r="AE3004" s="23"/>
      <c r="AF3004" s="46"/>
      <c r="AG3004" s="23"/>
      <c r="AH3004" s="23"/>
    </row>
    <row r="3005" spans="1:34" s="156" customFormat="1" x14ac:dyDescent="0.35">
      <c r="A3005" s="23"/>
      <c r="B3005" s="23"/>
      <c r="C3005" s="23"/>
      <c r="D3005" s="23"/>
      <c r="E3005" s="23"/>
      <c r="F3005" s="23"/>
      <c r="G3005" s="23"/>
      <c r="H3005" s="23"/>
      <c r="I3005" s="23"/>
      <c r="J3005" s="24"/>
      <c r="K3005" s="24"/>
      <c r="L3005" s="79"/>
      <c r="M3005" s="91"/>
      <c r="N3005" s="89"/>
      <c r="O3005" s="89"/>
      <c r="P3005" s="24"/>
      <c r="Q3005" s="24"/>
      <c r="R3005" s="23"/>
      <c r="S3005" s="23"/>
      <c r="T3005" s="24"/>
      <c r="U3005" s="23"/>
      <c r="V3005" s="23"/>
      <c r="W3005" s="23"/>
      <c r="X3005" s="23"/>
      <c r="Y3005" s="23"/>
      <c r="Z3005" s="23"/>
      <c r="AA3005" s="23"/>
      <c r="AB3005" s="23"/>
      <c r="AC3005" s="23"/>
      <c r="AD3005" s="23"/>
      <c r="AE3005" s="23"/>
      <c r="AF3005" s="46"/>
      <c r="AG3005" s="23"/>
      <c r="AH3005" s="23"/>
    </row>
    <row r="3006" spans="1:34" s="156" customFormat="1" x14ac:dyDescent="0.35">
      <c r="A3006" s="23"/>
      <c r="B3006" s="23"/>
      <c r="C3006" s="23"/>
      <c r="D3006" s="23"/>
      <c r="E3006" s="23"/>
      <c r="F3006" s="23"/>
      <c r="G3006" s="23"/>
      <c r="H3006" s="23"/>
      <c r="I3006" s="23"/>
      <c r="J3006" s="24"/>
      <c r="K3006" s="24"/>
      <c r="L3006" s="79"/>
      <c r="M3006" s="91"/>
      <c r="N3006" s="89"/>
      <c r="O3006" s="89"/>
      <c r="P3006" s="24"/>
      <c r="Q3006" s="24"/>
      <c r="R3006" s="23"/>
      <c r="S3006" s="23"/>
      <c r="T3006" s="24"/>
      <c r="U3006" s="23"/>
      <c r="V3006" s="23"/>
      <c r="W3006" s="23"/>
      <c r="X3006" s="23"/>
      <c r="Y3006" s="23"/>
      <c r="Z3006" s="23"/>
      <c r="AA3006" s="23"/>
      <c r="AB3006" s="23"/>
      <c r="AC3006" s="23"/>
      <c r="AD3006" s="23"/>
      <c r="AE3006" s="23"/>
      <c r="AF3006" s="46"/>
      <c r="AG3006" s="23"/>
      <c r="AH3006" s="23"/>
    </row>
    <row r="3007" spans="1:34" s="156" customFormat="1" x14ac:dyDescent="0.35">
      <c r="A3007" s="23"/>
      <c r="B3007" s="23"/>
      <c r="C3007" s="23"/>
      <c r="D3007" s="23"/>
      <c r="E3007" s="23"/>
      <c r="F3007" s="23"/>
      <c r="G3007" s="23"/>
      <c r="H3007" s="23"/>
      <c r="I3007" s="23"/>
      <c r="J3007" s="24"/>
      <c r="K3007" s="24"/>
      <c r="L3007" s="79"/>
      <c r="M3007" s="91"/>
      <c r="N3007" s="89"/>
      <c r="O3007" s="89"/>
      <c r="P3007" s="24"/>
      <c r="Q3007" s="24"/>
      <c r="R3007" s="23"/>
      <c r="S3007" s="23"/>
      <c r="T3007" s="24"/>
      <c r="U3007" s="23"/>
      <c r="V3007" s="23"/>
      <c r="W3007" s="23"/>
      <c r="X3007" s="23"/>
      <c r="Y3007" s="23"/>
      <c r="Z3007" s="23"/>
      <c r="AA3007" s="23"/>
      <c r="AB3007" s="23"/>
      <c r="AC3007" s="23"/>
      <c r="AD3007" s="23"/>
      <c r="AE3007" s="23"/>
      <c r="AF3007" s="46"/>
      <c r="AG3007" s="23"/>
      <c r="AH3007" s="23"/>
    </row>
    <row r="3008" spans="1:34" s="156" customFormat="1" x14ac:dyDescent="0.35">
      <c r="A3008" s="23"/>
      <c r="B3008" s="23"/>
      <c r="C3008" s="23"/>
      <c r="D3008" s="23"/>
      <c r="E3008" s="23"/>
      <c r="F3008" s="23"/>
      <c r="G3008" s="23"/>
      <c r="H3008" s="23"/>
      <c r="I3008" s="23"/>
      <c r="J3008" s="24"/>
      <c r="K3008" s="24"/>
      <c r="L3008" s="79"/>
      <c r="M3008" s="91"/>
      <c r="N3008" s="89"/>
      <c r="O3008" s="89"/>
      <c r="P3008" s="24"/>
      <c r="Q3008" s="24"/>
      <c r="R3008" s="23"/>
      <c r="S3008" s="23"/>
      <c r="T3008" s="24"/>
      <c r="U3008" s="23"/>
      <c r="V3008" s="23"/>
      <c r="W3008" s="23"/>
      <c r="X3008" s="23"/>
      <c r="Y3008" s="23"/>
      <c r="Z3008" s="23"/>
      <c r="AA3008" s="23"/>
      <c r="AB3008" s="23"/>
      <c r="AC3008" s="23"/>
      <c r="AD3008" s="23"/>
      <c r="AE3008" s="23"/>
      <c r="AF3008" s="46"/>
      <c r="AG3008" s="23"/>
      <c r="AH3008" s="23"/>
    </row>
    <row r="3009" spans="1:34" s="156" customFormat="1" x14ac:dyDescent="0.35">
      <c r="A3009" s="23"/>
      <c r="B3009" s="23"/>
      <c r="C3009" s="23"/>
      <c r="D3009" s="23"/>
      <c r="E3009" s="23"/>
      <c r="F3009" s="23"/>
      <c r="G3009" s="23"/>
      <c r="H3009" s="23"/>
      <c r="I3009" s="23"/>
      <c r="J3009" s="24"/>
      <c r="K3009" s="24"/>
      <c r="L3009" s="79"/>
      <c r="M3009" s="91"/>
      <c r="N3009" s="89"/>
      <c r="O3009" s="89"/>
      <c r="P3009" s="24"/>
      <c r="Q3009" s="24"/>
      <c r="R3009" s="23"/>
      <c r="S3009" s="23"/>
      <c r="T3009" s="24"/>
      <c r="U3009" s="23"/>
      <c r="V3009" s="23"/>
      <c r="W3009" s="23"/>
      <c r="X3009" s="23"/>
      <c r="Y3009" s="23"/>
      <c r="Z3009" s="23"/>
      <c r="AA3009" s="23"/>
      <c r="AB3009" s="23"/>
      <c r="AC3009" s="23"/>
      <c r="AD3009" s="23"/>
      <c r="AE3009" s="23"/>
      <c r="AF3009" s="46"/>
      <c r="AG3009" s="23"/>
      <c r="AH3009" s="23"/>
    </row>
    <row r="3010" spans="1:34" s="156" customFormat="1" x14ac:dyDescent="0.35">
      <c r="A3010" s="23"/>
      <c r="B3010" s="23"/>
      <c r="C3010" s="23"/>
      <c r="D3010" s="23"/>
      <c r="E3010" s="23"/>
      <c r="F3010" s="23"/>
      <c r="G3010" s="23"/>
      <c r="H3010" s="23"/>
      <c r="I3010" s="23"/>
      <c r="J3010" s="24"/>
      <c r="K3010" s="24"/>
      <c r="L3010" s="79"/>
      <c r="M3010" s="91"/>
      <c r="N3010" s="89"/>
      <c r="O3010" s="89"/>
      <c r="P3010" s="24"/>
      <c r="Q3010" s="24"/>
      <c r="R3010" s="23"/>
      <c r="S3010" s="23"/>
      <c r="T3010" s="24"/>
      <c r="U3010" s="23"/>
      <c r="V3010" s="23"/>
      <c r="W3010" s="23"/>
      <c r="X3010" s="23"/>
      <c r="Y3010" s="23"/>
      <c r="Z3010" s="23"/>
      <c r="AA3010" s="23"/>
      <c r="AB3010" s="23"/>
      <c r="AC3010" s="23"/>
      <c r="AD3010" s="23"/>
      <c r="AE3010" s="23"/>
      <c r="AF3010" s="46"/>
      <c r="AG3010" s="23"/>
      <c r="AH3010" s="23"/>
    </row>
    <row r="3011" spans="1:34" s="156" customFormat="1" x14ac:dyDescent="0.35">
      <c r="A3011" s="23"/>
      <c r="B3011" s="23"/>
      <c r="C3011" s="23"/>
      <c r="D3011" s="23"/>
      <c r="E3011" s="23"/>
      <c r="F3011" s="23"/>
      <c r="G3011" s="23"/>
      <c r="H3011" s="23"/>
      <c r="I3011" s="23"/>
      <c r="J3011" s="24"/>
      <c r="K3011" s="24"/>
      <c r="L3011" s="79"/>
      <c r="M3011" s="91"/>
      <c r="N3011" s="89"/>
      <c r="O3011" s="89"/>
      <c r="P3011" s="24"/>
      <c r="Q3011" s="24"/>
      <c r="R3011" s="23"/>
      <c r="S3011" s="23"/>
      <c r="T3011" s="24"/>
      <c r="U3011" s="23"/>
      <c r="V3011" s="23"/>
      <c r="W3011" s="23"/>
      <c r="X3011" s="23"/>
      <c r="Y3011" s="23"/>
      <c r="Z3011" s="23"/>
      <c r="AA3011" s="23"/>
      <c r="AB3011" s="23"/>
      <c r="AC3011" s="23"/>
      <c r="AD3011" s="23"/>
      <c r="AE3011" s="23"/>
      <c r="AF3011" s="46"/>
      <c r="AG3011" s="23"/>
      <c r="AH3011" s="23"/>
    </row>
    <row r="3012" spans="1:34" s="156" customFormat="1" x14ac:dyDescent="0.35">
      <c r="A3012" s="23"/>
      <c r="B3012" s="23"/>
      <c r="C3012" s="23"/>
      <c r="D3012" s="23"/>
      <c r="E3012" s="23"/>
      <c r="F3012" s="23"/>
      <c r="G3012" s="23"/>
      <c r="H3012" s="23"/>
      <c r="I3012" s="23"/>
      <c r="J3012" s="24"/>
      <c r="K3012" s="24"/>
      <c r="L3012" s="79"/>
      <c r="M3012" s="91"/>
      <c r="N3012" s="89"/>
      <c r="O3012" s="89"/>
      <c r="P3012" s="24"/>
      <c r="Q3012" s="24"/>
      <c r="R3012" s="23"/>
      <c r="S3012" s="23"/>
      <c r="T3012" s="24"/>
      <c r="U3012" s="23"/>
      <c r="V3012" s="23"/>
      <c r="W3012" s="23"/>
      <c r="X3012" s="23"/>
      <c r="Y3012" s="23"/>
      <c r="Z3012" s="23"/>
      <c r="AA3012" s="23"/>
      <c r="AB3012" s="23"/>
      <c r="AC3012" s="23"/>
      <c r="AD3012" s="23"/>
      <c r="AE3012" s="23"/>
      <c r="AF3012" s="46"/>
      <c r="AG3012" s="23"/>
      <c r="AH3012" s="23"/>
    </row>
    <row r="3013" spans="1:34" s="156" customFormat="1" x14ac:dyDescent="0.35">
      <c r="A3013" s="23"/>
      <c r="B3013" s="23"/>
      <c r="C3013" s="23"/>
      <c r="D3013" s="23"/>
      <c r="E3013" s="23"/>
      <c r="F3013" s="23"/>
      <c r="G3013" s="23"/>
      <c r="H3013" s="23"/>
      <c r="I3013" s="23"/>
      <c r="J3013" s="24"/>
      <c r="K3013" s="24"/>
      <c r="L3013" s="79"/>
      <c r="M3013" s="91"/>
      <c r="N3013" s="89"/>
      <c r="O3013" s="89"/>
      <c r="P3013" s="24"/>
      <c r="Q3013" s="24"/>
      <c r="R3013" s="23"/>
      <c r="S3013" s="23"/>
      <c r="T3013" s="24"/>
      <c r="U3013" s="23"/>
      <c r="V3013" s="23"/>
      <c r="W3013" s="23"/>
      <c r="X3013" s="23"/>
      <c r="Y3013" s="23"/>
      <c r="Z3013" s="23"/>
      <c r="AA3013" s="23"/>
      <c r="AB3013" s="23"/>
      <c r="AC3013" s="23"/>
      <c r="AD3013" s="23"/>
      <c r="AE3013" s="23"/>
      <c r="AF3013" s="46"/>
      <c r="AG3013" s="23"/>
      <c r="AH3013" s="23"/>
    </row>
    <row r="3014" spans="1:34" s="156" customFormat="1" x14ac:dyDescent="0.35">
      <c r="A3014" s="23"/>
      <c r="B3014" s="23"/>
      <c r="C3014" s="23"/>
      <c r="D3014" s="23"/>
      <c r="E3014" s="23"/>
      <c r="F3014" s="23"/>
      <c r="G3014" s="23"/>
      <c r="H3014" s="23"/>
      <c r="I3014" s="23"/>
      <c r="J3014" s="24"/>
      <c r="K3014" s="24"/>
      <c r="L3014" s="79"/>
      <c r="M3014" s="91"/>
      <c r="N3014" s="89"/>
      <c r="O3014" s="89"/>
      <c r="P3014" s="24"/>
      <c r="Q3014" s="24"/>
      <c r="R3014" s="23"/>
      <c r="S3014" s="23"/>
      <c r="T3014" s="24"/>
      <c r="U3014" s="23"/>
      <c r="V3014" s="23"/>
      <c r="W3014" s="23"/>
      <c r="X3014" s="23"/>
      <c r="Y3014" s="23"/>
      <c r="Z3014" s="23"/>
      <c r="AA3014" s="23"/>
      <c r="AB3014" s="23"/>
      <c r="AC3014" s="23"/>
      <c r="AD3014" s="23"/>
      <c r="AE3014" s="23"/>
      <c r="AF3014" s="46"/>
      <c r="AG3014" s="23"/>
      <c r="AH3014" s="23"/>
    </row>
    <row r="3015" spans="1:34" s="156" customFormat="1" x14ac:dyDescent="0.35">
      <c r="A3015" s="23"/>
      <c r="B3015" s="23"/>
      <c r="C3015" s="23"/>
      <c r="D3015" s="23"/>
      <c r="E3015" s="23"/>
      <c r="F3015" s="23"/>
      <c r="G3015" s="23"/>
      <c r="H3015" s="23"/>
      <c r="I3015" s="23"/>
      <c r="J3015" s="24"/>
      <c r="K3015" s="24"/>
      <c r="L3015" s="79"/>
      <c r="M3015" s="91"/>
      <c r="N3015" s="89"/>
      <c r="O3015" s="89"/>
      <c r="P3015" s="24"/>
      <c r="Q3015" s="24"/>
      <c r="R3015" s="23"/>
      <c r="S3015" s="23"/>
      <c r="T3015" s="24"/>
      <c r="U3015" s="23"/>
      <c r="V3015" s="23"/>
      <c r="W3015" s="23"/>
      <c r="X3015" s="23"/>
      <c r="Y3015" s="23"/>
      <c r="Z3015" s="23"/>
      <c r="AA3015" s="23"/>
      <c r="AB3015" s="23"/>
      <c r="AC3015" s="23"/>
      <c r="AD3015" s="23"/>
      <c r="AE3015" s="23"/>
      <c r="AF3015" s="46"/>
      <c r="AG3015" s="23"/>
      <c r="AH3015" s="23"/>
    </row>
    <row r="3016" spans="1:34" s="156" customFormat="1" x14ac:dyDescent="0.35">
      <c r="A3016" s="23"/>
      <c r="B3016" s="23"/>
      <c r="C3016" s="23"/>
      <c r="D3016" s="23"/>
      <c r="E3016" s="23"/>
      <c r="F3016" s="23"/>
      <c r="G3016" s="23"/>
      <c r="H3016" s="23"/>
      <c r="I3016" s="23"/>
      <c r="J3016" s="24"/>
      <c r="K3016" s="24"/>
      <c r="L3016" s="79"/>
      <c r="M3016" s="91"/>
      <c r="N3016" s="89"/>
      <c r="O3016" s="89"/>
      <c r="P3016" s="24"/>
      <c r="Q3016" s="24"/>
      <c r="R3016" s="23"/>
      <c r="S3016" s="23"/>
      <c r="T3016" s="24"/>
      <c r="U3016" s="23"/>
      <c r="V3016" s="23"/>
      <c r="W3016" s="23"/>
      <c r="X3016" s="23"/>
      <c r="Y3016" s="23"/>
      <c r="Z3016" s="23"/>
      <c r="AA3016" s="23"/>
      <c r="AB3016" s="23"/>
      <c r="AC3016" s="23"/>
      <c r="AD3016" s="23"/>
      <c r="AE3016" s="23"/>
      <c r="AF3016" s="46"/>
      <c r="AG3016" s="23"/>
      <c r="AH3016" s="23"/>
    </row>
    <row r="3017" spans="1:34" s="156" customFormat="1" x14ac:dyDescent="0.35">
      <c r="A3017" s="23"/>
      <c r="B3017" s="23"/>
      <c r="C3017" s="23"/>
      <c r="D3017" s="23"/>
      <c r="E3017" s="23"/>
      <c r="F3017" s="23"/>
      <c r="G3017" s="23"/>
      <c r="H3017" s="23"/>
      <c r="I3017" s="23"/>
      <c r="J3017" s="24"/>
      <c r="K3017" s="24"/>
      <c r="L3017" s="79"/>
      <c r="M3017" s="91"/>
      <c r="N3017" s="89"/>
      <c r="O3017" s="89"/>
      <c r="P3017" s="24"/>
      <c r="Q3017" s="24"/>
      <c r="R3017" s="23"/>
      <c r="S3017" s="23"/>
      <c r="T3017" s="24"/>
      <c r="U3017" s="23"/>
      <c r="V3017" s="23"/>
      <c r="W3017" s="23"/>
      <c r="X3017" s="23"/>
      <c r="Y3017" s="23"/>
      <c r="Z3017" s="23"/>
      <c r="AA3017" s="23"/>
      <c r="AB3017" s="23"/>
      <c r="AC3017" s="23"/>
      <c r="AD3017" s="23"/>
      <c r="AE3017" s="23"/>
      <c r="AF3017" s="46"/>
      <c r="AG3017" s="23"/>
      <c r="AH3017" s="23"/>
    </row>
    <row r="3018" spans="1:34" s="156" customFormat="1" x14ac:dyDescent="0.35">
      <c r="A3018" s="23"/>
      <c r="B3018" s="23"/>
      <c r="C3018" s="23"/>
      <c r="D3018" s="23"/>
      <c r="E3018" s="23"/>
      <c r="F3018" s="23"/>
      <c r="G3018" s="23"/>
      <c r="H3018" s="23"/>
      <c r="I3018" s="23"/>
      <c r="J3018" s="24"/>
      <c r="K3018" s="24"/>
      <c r="L3018" s="79"/>
      <c r="M3018" s="91"/>
      <c r="N3018" s="89"/>
      <c r="O3018" s="89"/>
      <c r="P3018" s="24"/>
      <c r="Q3018" s="24"/>
      <c r="R3018" s="23"/>
      <c r="S3018" s="23"/>
      <c r="T3018" s="24"/>
      <c r="U3018" s="23"/>
      <c r="V3018" s="23"/>
      <c r="W3018" s="23"/>
      <c r="X3018" s="23"/>
      <c r="Y3018" s="23"/>
      <c r="Z3018" s="23"/>
      <c r="AA3018" s="23"/>
      <c r="AB3018" s="23"/>
      <c r="AC3018" s="23"/>
      <c r="AD3018" s="23"/>
      <c r="AE3018" s="23"/>
      <c r="AF3018" s="46"/>
      <c r="AG3018" s="23"/>
      <c r="AH3018" s="23"/>
    </row>
    <row r="3019" spans="1:34" s="156" customFormat="1" x14ac:dyDescent="0.35">
      <c r="A3019" s="23"/>
      <c r="B3019" s="23"/>
      <c r="C3019" s="23"/>
      <c r="D3019" s="23"/>
      <c r="E3019" s="23"/>
      <c r="F3019" s="23"/>
      <c r="G3019" s="23"/>
      <c r="H3019" s="23"/>
      <c r="I3019" s="23"/>
      <c r="J3019" s="24"/>
      <c r="K3019" s="24"/>
      <c r="L3019" s="79"/>
      <c r="M3019" s="91"/>
      <c r="N3019" s="89"/>
      <c r="O3019" s="89"/>
      <c r="P3019" s="24"/>
      <c r="Q3019" s="24"/>
      <c r="R3019" s="23"/>
      <c r="S3019" s="23"/>
      <c r="T3019" s="24"/>
      <c r="U3019" s="23"/>
      <c r="V3019" s="23"/>
      <c r="W3019" s="23"/>
      <c r="X3019" s="23"/>
      <c r="Y3019" s="23"/>
      <c r="Z3019" s="23"/>
      <c r="AA3019" s="23"/>
      <c r="AB3019" s="23"/>
      <c r="AC3019" s="23"/>
      <c r="AD3019" s="23"/>
      <c r="AE3019" s="23"/>
      <c r="AF3019" s="46"/>
      <c r="AG3019" s="23"/>
      <c r="AH3019" s="23"/>
    </row>
    <row r="3020" spans="1:34" s="156" customFormat="1" x14ac:dyDescent="0.35">
      <c r="A3020" s="23"/>
      <c r="B3020" s="23"/>
      <c r="C3020" s="23"/>
      <c r="D3020" s="23"/>
      <c r="E3020" s="23"/>
      <c r="F3020" s="23"/>
      <c r="G3020" s="23"/>
      <c r="H3020" s="23"/>
      <c r="I3020" s="23"/>
      <c r="J3020" s="24"/>
      <c r="K3020" s="24"/>
      <c r="L3020" s="79"/>
      <c r="M3020" s="91"/>
      <c r="N3020" s="89"/>
      <c r="O3020" s="89"/>
      <c r="P3020" s="24"/>
      <c r="Q3020" s="24"/>
      <c r="R3020" s="23"/>
      <c r="S3020" s="23"/>
      <c r="T3020" s="24"/>
      <c r="U3020" s="23"/>
      <c r="V3020" s="23"/>
      <c r="W3020" s="23"/>
      <c r="X3020" s="23"/>
      <c r="Y3020" s="23"/>
      <c r="Z3020" s="23"/>
      <c r="AA3020" s="23"/>
      <c r="AB3020" s="23"/>
      <c r="AC3020" s="23"/>
      <c r="AD3020" s="23"/>
      <c r="AE3020" s="23"/>
      <c r="AF3020" s="46"/>
      <c r="AG3020" s="23"/>
      <c r="AH3020" s="23"/>
    </row>
    <row r="3021" spans="1:34" s="156" customFormat="1" x14ac:dyDescent="0.35">
      <c r="A3021" s="23"/>
      <c r="B3021" s="23"/>
      <c r="C3021" s="23"/>
      <c r="D3021" s="23"/>
      <c r="E3021" s="23"/>
      <c r="F3021" s="23"/>
      <c r="G3021" s="23"/>
      <c r="H3021" s="23"/>
      <c r="I3021" s="23"/>
      <c r="J3021" s="24"/>
      <c r="K3021" s="24"/>
      <c r="L3021" s="79"/>
      <c r="M3021" s="91"/>
      <c r="N3021" s="89"/>
      <c r="O3021" s="89"/>
      <c r="P3021" s="24"/>
      <c r="Q3021" s="24"/>
      <c r="R3021" s="23"/>
      <c r="S3021" s="23"/>
      <c r="T3021" s="24"/>
      <c r="U3021" s="23"/>
      <c r="V3021" s="23"/>
      <c r="W3021" s="23"/>
      <c r="X3021" s="23"/>
      <c r="Y3021" s="23"/>
      <c r="Z3021" s="23"/>
      <c r="AA3021" s="23"/>
      <c r="AB3021" s="23"/>
      <c r="AC3021" s="23"/>
      <c r="AD3021" s="23"/>
      <c r="AE3021" s="23"/>
      <c r="AF3021" s="46"/>
      <c r="AG3021" s="23"/>
      <c r="AH3021" s="23"/>
    </row>
    <row r="3022" spans="1:34" s="156" customFormat="1" x14ac:dyDescent="0.35">
      <c r="A3022" s="23"/>
      <c r="B3022" s="23"/>
      <c r="C3022" s="23"/>
      <c r="D3022" s="23"/>
      <c r="E3022" s="23"/>
      <c r="F3022" s="23"/>
      <c r="G3022" s="23"/>
      <c r="H3022" s="23"/>
      <c r="I3022" s="23"/>
      <c r="J3022" s="24"/>
      <c r="K3022" s="24"/>
      <c r="L3022" s="79"/>
      <c r="M3022" s="91"/>
      <c r="N3022" s="89"/>
      <c r="O3022" s="89"/>
      <c r="P3022" s="24"/>
      <c r="Q3022" s="24"/>
      <c r="R3022" s="23"/>
      <c r="S3022" s="23"/>
      <c r="T3022" s="24"/>
      <c r="U3022" s="23"/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46"/>
      <c r="AG3022" s="23"/>
      <c r="AH3022" s="23"/>
    </row>
    <row r="3023" spans="1:34" s="156" customFormat="1" x14ac:dyDescent="0.35">
      <c r="A3023" s="23"/>
      <c r="B3023" s="23"/>
      <c r="C3023" s="23"/>
      <c r="D3023" s="23"/>
      <c r="E3023" s="23"/>
      <c r="F3023" s="23"/>
      <c r="G3023" s="23"/>
      <c r="H3023" s="23"/>
      <c r="I3023" s="23"/>
      <c r="J3023" s="24"/>
      <c r="K3023" s="24"/>
      <c r="L3023" s="79"/>
      <c r="M3023" s="91"/>
      <c r="N3023" s="89"/>
      <c r="O3023" s="89"/>
      <c r="P3023" s="24"/>
      <c r="Q3023" s="24"/>
      <c r="R3023" s="23"/>
      <c r="S3023" s="23"/>
      <c r="T3023" s="24"/>
      <c r="U3023" s="23"/>
      <c r="V3023" s="23"/>
      <c r="W3023" s="23"/>
      <c r="X3023" s="23"/>
      <c r="Y3023" s="23"/>
      <c r="Z3023" s="23"/>
      <c r="AA3023" s="23"/>
      <c r="AB3023" s="23"/>
      <c r="AC3023" s="23"/>
      <c r="AD3023" s="23"/>
      <c r="AE3023" s="23"/>
      <c r="AF3023" s="46"/>
      <c r="AG3023" s="23"/>
      <c r="AH3023" s="23"/>
    </row>
    <row r="3024" spans="1:34" s="156" customFormat="1" x14ac:dyDescent="0.35">
      <c r="A3024" s="23"/>
      <c r="B3024" s="23"/>
      <c r="C3024" s="23"/>
      <c r="D3024" s="23"/>
      <c r="E3024" s="23"/>
      <c r="F3024" s="23"/>
      <c r="G3024" s="23"/>
      <c r="H3024" s="23"/>
      <c r="I3024" s="23"/>
      <c r="J3024" s="24"/>
      <c r="K3024" s="24"/>
      <c r="L3024" s="79"/>
      <c r="M3024" s="91"/>
      <c r="N3024" s="89"/>
      <c r="O3024" s="89"/>
      <c r="P3024" s="24"/>
      <c r="Q3024" s="24"/>
      <c r="R3024" s="23"/>
      <c r="S3024" s="23"/>
      <c r="T3024" s="24"/>
      <c r="U3024" s="23"/>
      <c r="V3024" s="23"/>
      <c r="W3024" s="23"/>
      <c r="X3024" s="23"/>
      <c r="Y3024" s="23"/>
      <c r="Z3024" s="23"/>
      <c r="AA3024" s="23"/>
      <c r="AB3024" s="23"/>
      <c r="AC3024" s="23"/>
      <c r="AD3024" s="23"/>
      <c r="AE3024" s="23"/>
      <c r="AF3024" s="46"/>
      <c r="AG3024" s="23"/>
      <c r="AH3024" s="23"/>
    </row>
    <row r="3025" spans="1:34" s="156" customFormat="1" x14ac:dyDescent="0.35">
      <c r="A3025" s="23"/>
      <c r="B3025" s="23"/>
      <c r="C3025" s="23"/>
      <c r="D3025" s="23"/>
      <c r="E3025" s="23"/>
      <c r="F3025" s="23"/>
      <c r="G3025" s="23"/>
      <c r="H3025" s="23"/>
      <c r="I3025" s="23"/>
      <c r="J3025" s="24"/>
      <c r="K3025" s="24"/>
      <c r="L3025" s="79"/>
      <c r="M3025" s="91"/>
      <c r="N3025" s="89"/>
      <c r="O3025" s="89"/>
      <c r="P3025" s="24"/>
      <c r="Q3025" s="24"/>
      <c r="R3025" s="23"/>
      <c r="S3025" s="23"/>
      <c r="T3025" s="24"/>
      <c r="U3025" s="23"/>
      <c r="V3025" s="23"/>
      <c r="W3025" s="23"/>
      <c r="X3025" s="23"/>
      <c r="Y3025" s="23"/>
      <c r="Z3025" s="23"/>
      <c r="AA3025" s="23"/>
      <c r="AB3025" s="23"/>
      <c r="AC3025" s="23"/>
      <c r="AD3025" s="23"/>
      <c r="AE3025" s="23"/>
      <c r="AF3025" s="46"/>
      <c r="AG3025" s="23"/>
      <c r="AH3025" s="23"/>
    </row>
    <row r="3026" spans="1:34" s="156" customFormat="1" x14ac:dyDescent="0.35">
      <c r="A3026" s="23"/>
      <c r="B3026" s="23"/>
      <c r="C3026" s="23"/>
      <c r="D3026" s="23"/>
      <c r="E3026" s="23"/>
      <c r="F3026" s="23"/>
      <c r="G3026" s="23"/>
      <c r="H3026" s="23"/>
      <c r="I3026" s="23"/>
      <c r="J3026" s="24"/>
      <c r="K3026" s="24"/>
      <c r="L3026" s="79"/>
      <c r="M3026" s="91"/>
      <c r="N3026" s="89"/>
      <c r="O3026" s="89"/>
      <c r="P3026" s="24"/>
      <c r="Q3026" s="24"/>
      <c r="R3026" s="23"/>
      <c r="S3026" s="23"/>
      <c r="T3026" s="24"/>
      <c r="U3026" s="23"/>
      <c r="V3026" s="23"/>
      <c r="W3026" s="23"/>
      <c r="X3026" s="23"/>
      <c r="Y3026" s="23"/>
      <c r="Z3026" s="23"/>
      <c r="AA3026" s="23"/>
      <c r="AB3026" s="23"/>
      <c r="AC3026" s="23"/>
      <c r="AD3026" s="23"/>
      <c r="AE3026" s="23"/>
      <c r="AF3026" s="46"/>
      <c r="AG3026" s="23"/>
      <c r="AH3026" s="23"/>
    </row>
    <row r="3027" spans="1:34" s="156" customFormat="1" x14ac:dyDescent="0.35">
      <c r="A3027" s="23"/>
      <c r="B3027" s="23"/>
      <c r="C3027" s="23"/>
      <c r="D3027" s="23"/>
      <c r="E3027" s="23"/>
      <c r="F3027" s="23"/>
      <c r="G3027" s="23"/>
      <c r="H3027" s="23"/>
      <c r="I3027" s="23"/>
      <c r="J3027" s="24"/>
      <c r="K3027" s="24"/>
      <c r="L3027" s="79"/>
      <c r="M3027" s="91"/>
      <c r="N3027" s="89"/>
      <c r="O3027" s="89"/>
      <c r="P3027" s="24"/>
      <c r="Q3027" s="24"/>
      <c r="R3027" s="23"/>
      <c r="S3027" s="23"/>
      <c r="T3027" s="24"/>
      <c r="U3027" s="23"/>
      <c r="V3027" s="23"/>
      <c r="W3027" s="23"/>
      <c r="X3027" s="23"/>
      <c r="Y3027" s="23"/>
      <c r="Z3027" s="23"/>
      <c r="AA3027" s="23"/>
      <c r="AB3027" s="23"/>
      <c r="AC3027" s="23"/>
      <c r="AD3027" s="23"/>
      <c r="AE3027" s="23"/>
      <c r="AF3027" s="46"/>
      <c r="AG3027" s="23"/>
      <c r="AH3027" s="23"/>
    </row>
    <row r="3028" spans="1:34" s="156" customFormat="1" x14ac:dyDescent="0.35">
      <c r="A3028" s="23"/>
      <c r="B3028" s="23"/>
      <c r="C3028" s="23"/>
      <c r="D3028" s="23"/>
      <c r="E3028" s="23"/>
      <c r="F3028" s="23"/>
      <c r="G3028" s="23"/>
      <c r="H3028" s="23"/>
      <c r="I3028" s="23"/>
      <c r="J3028" s="24"/>
      <c r="K3028" s="24"/>
      <c r="L3028" s="79"/>
      <c r="M3028" s="91"/>
      <c r="N3028" s="89"/>
      <c r="O3028" s="89"/>
      <c r="P3028" s="24"/>
      <c r="Q3028" s="24"/>
      <c r="R3028" s="23"/>
      <c r="S3028" s="23"/>
      <c r="T3028" s="24"/>
      <c r="U3028" s="23"/>
      <c r="V3028" s="23"/>
      <c r="W3028" s="23"/>
      <c r="X3028" s="23"/>
      <c r="Y3028" s="23"/>
      <c r="Z3028" s="23"/>
      <c r="AA3028" s="23"/>
      <c r="AB3028" s="23"/>
      <c r="AC3028" s="23"/>
      <c r="AD3028" s="23"/>
      <c r="AE3028" s="23"/>
      <c r="AF3028" s="46"/>
      <c r="AG3028" s="23"/>
      <c r="AH3028" s="23"/>
    </row>
    <row r="3029" spans="1:34" s="156" customFormat="1" x14ac:dyDescent="0.35">
      <c r="A3029" s="23"/>
      <c r="B3029" s="23"/>
      <c r="C3029" s="23"/>
      <c r="D3029" s="23"/>
      <c r="E3029" s="23"/>
      <c r="F3029" s="23"/>
      <c r="G3029" s="23"/>
      <c r="H3029" s="23"/>
      <c r="I3029" s="23"/>
      <c r="J3029" s="24"/>
      <c r="K3029" s="24"/>
      <c r="L3029" s="79"/>
      <c r="M3029" s="91"/>
      <c r="N3029" s="89"/>
      <c r="O3029" s="89"/>
      <c r="P3029" s="24"/>
      <c r="Q3029" s="24"/>
      <c r="R3029" s="23"/>
      <c r="S3029" s="23"/>
      <c r="T3029" s="24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23"/>
      <c r="AE3029" s="23"/>
      <c r="AF3029" s="46"/>
      <c r="AG3029" s="23"/>
      <c r="AH3029" s="23"/>
    </row>
    <row r="3030" spans="1:34" s="156" customFormat="1" x14ac:dyDescent="0.35">
      <c r="A3030" s="23"/>
      <c r="B3030" s="23"/>
      <c r="C3030" s="23"/>
      <c r="D3030" s="23"/>
      <c r="E3030" s="23"/>
      <c r="F3030" s="23"/>
      <c r="G3030" s="23"/>
      <c r="H3030" s="23"/>
      <c r="I3030" s="23"/>
      <c r="J3030" s="24"/>
      <c r="K3030" s="24"/>
      <c r="L3030" s="79"/>
      <c r="M3030" s="91"/>
      <c r="N3030" s="89"/>
      <c r="O3030" s="89"/>
      <c r="P3030" s="24"/>
      <c r="Q3030" s="24"/>
      <c r="R3030" s="23"/>
      <c r="S3030" s="23"/>
      <c r="T3030" s="24"/>
      <c r="U3030" s="23"/>
      <c r="V3030" s="23"/>
      <c r="W3030" s="23"/>
      <c r="X3030" s="23"/>
      <c r="Y3030" s="23"/>
      <c r="Z3030" s="23"/>
      <c r="AA3030" s="23"/>
      <c r="AB3030" s="23"/>
      <c r="AC3030" s="23"/>
      <c r="AD3030" s="23"/>
      <c r="AE3030" s="23"/>
      <c r="AF3030" s="46"/>
      <c r="AG3030" s="23"/>
      <c r="AH3030" s="23"/>
    </row>
    <row r="3031" spans="1:34" s="156" customFormat="1" x14ac:dyDescent="0.35">
      <c r="A3031" s="23"/>
      <c r="B3031" s="23"/>
      <c r="C3031" s="23"/>
      <c r="D3031" s="23"/>
      <c r="E3031" s="23"/>
      <c r="F3031" s="23"/>
      <c r="G3031" s="23"/>
      <c r="H3031" s="23"/>
      <c r="I3031" s="23"/>
      <c r="J3031" s="24"/>
      <c r="K3031" s="24"/>
      <c r="L3031" s="79"/>
      <c r="M3031" s="91"/>
      <c r="N3031" s="89"/>
      <c r="O3031" s="89"/>
      <c r="P3031" s="24"/>
      <c r="Q3031" s="24"/>
      <c r="R3031" s="23"/>
      <c r="S3031" s="23"/>
      <c r="T3031" s="24"/>
      <c r="U3031" s="23"/>
      <c r="V3031" s="23"/>
      <c r="W3031" s="23"/>
      <c r="X3031" s="23"/>
      <c r="Y3031" s="23"/>
      <c r="Z3031" s="23"/>
      <c r="AA3031" s="23"/>
      <c r="AB3031" s="23"/>
      <c r="AC3031" s="23"/>
      <c r="AD3031" s="23"/>
      <c r="AE3031" s="23"/>
      <c r="AF3031" s="46"/>
      <c r="AG3031" s="23"/>
      <c r="AH3031" s="23"/>
    </row>
    <row r="3032" spans="1:34" s="156" customFormat="1" x14ac:dyDescent="0.35">
      <c r="A3032" s="23"/>
      <c r="B3032" s="23"/>
      <c r="C3032" s="23"/>
      <c r="D3032" s="23"/>
      <c r="E3032" s="23"/>
      <c r="F3032" s="23"/>
      <c r="G3032" s="23"/>
      <c r="H3032" s="23"/>
      <c r="I3032" s="23"/>
      <c r="J3032" s="24"/>
      <c r="K3032" s="24"/>
      <c r="L3032" s="79"/>
      <c r="M3032" s="91"/>
      <c r="N3032" s="89"/>
      <c r="O3032" s="89"/>
      <c r="P3032" s="24"/>
      <c r="Q3032" s="24"/>
      <c r="R3032" s="23"/>
      <c r="S3032" s="23"/>
      <c r="T3032" s="24"/>
      <c r="U3032" s="23"/>
      <c r="V3032" s="23"/>
      <c r="W3032" s="23"/>
      <c r="X3032" s="23"/>
      <c r="Y3032" s="23"/>
      <c r="Z3032" s="23"/>
      <c r="AA3032" s="23"/>
      <c r="AB3032" s="23"/>
      <c r="AC3032" s="23"/>
      <c r="AD3032" s="23"/>
      <c r="AE3032" s="23"/>
      <c r="AF3032" s="46"/>
      <c r="AG3032" s="23"/>
      <c r="AH3032" s="23"/>
    </row>
    <row r="3033" spans="1:34" s="156" customFormat="1" x14ac:dyDescent="0.35">
      <c r="A3033" s="23"/>
      <c r="B3033" s="23"/>
      <c r="C3033" s="23"/>
      <c r="D3033" s="23"/>
      <c r="E3033" s="23"/>
      <c r="F3033" s="23"/>
      <c r="G3033" s="23"/>
      <c r="H3033" s="23"/>
      <c r="I3033" s="23"/>
      <c r="J3033" s="24"/>
      <c r="K3033" s="24"/>
      <c r="L3033" s="79"/>
      <c r="M3033" s="91"/>
      <c r="N3033" s="89"/>
      <c r="O3033" s="89"/>
      <c r="P3033" s="24"/>
      <c r="Q3033" s="24"/>
      <c r="R3033" s="23"/>
      <c r="S3033" s="23"/>
      <c r="T3033" s="24"/>
      <c r="U3033" s="23"/>
      <c r="V3033" s="23"/>
      <c r="W3033" s="23"/>
      <c r="X3033" s="23"/>
      <c r="Y3033" s="23"/>
      <c r="Z3033" s="23"/>
      <c r="AA3033" s="23"/>
      <c r="AB3033" s="23"/>
      <c r="AC3033" s="23"/>
      <c r="AD3033" s="23"/>
      <c r="AE3033" s="23"/>
      <c r="AF3033" s="46"/>
      <c r="AG3033" s="23"/>
      <c r="AH3033" s="23"/>
    </row>
    <row r="3034" spans="1:34" s="156" customFormat="1" x14ac:dyDescent="0.35">
      <c r="A3034" s="23"/>
      <c r="B3034" s="23"/>
      <c r="C3034" s="23"/>
      <c r="D3034" s="23"/>
      <c r="E3034" s="23"/>
      <c r="F3034" s="23"/>
      <c r="G3034" s="23"/>
      <c r="H3034" s="23"/>
      <c r="I3034" s="23"/>
      <c r="J3034" s="24"/>
      <c r="K3034" s="24"/>
      <c r="L3034" s="79"/>
      <c r="M3034" s="91"/>
      <c r="N3034" s="89"/>
      <c r="O3034" s="89"/>
      <c r="P3034" s="24"/>
      <c r="Q3034" s="24"/>
      <c r="R3034" s="23"/>
      <c r="S3034" s="23"/>
      <c r="T3034" s="24"/>
      <c r="U3034" s="23"/>
      <c r="V3034" s="23"/>
      <c r="W3034" s="23"/>
      <c r="X3034" s="23"/>
      <c r="Y3034" s="23"/>
      <c r="Z3034" s="23"/>
      <c r="AA3034" s="23"/>
      <c r="AB3034" s="23"/>
      <c r="AC3034" s="23"/>
      <c r="AD3034" s="23"/>
      <c r="AE3034" s="23"/>
      <c r="AF3034" s="46"/>
      <c r="AG3034" s="23"/>
      <c r="AH3034" s="23"/>
    </row>
    <row r="3035" spans="1:34" s="156" customFormat="1" x14ac:dyDescent="0.35">
      <c r="A3035" s="23"/>
      <c r="B3035" s="23"/>
      <c r="C3035" s="23"/>
      <c r="D3035" s="23"/>
      <c r="E3035" s="23"/>
      <c r="F3035" s="23"/>
      <c r="G3035" s="23"/>
      <c r="H3035" s="23"/>
      <c r="I3035" s="23"/>
      <c r="J3035" s="24"/>
      <c r="K3035" s="24"/>
      <c r="L3035" s="79"/>
      <c r="M3035" s="91"/>
      <c r="N3035" s="89"/>
      <c r="O3035" s="89"/>
      <c r="P3035" s="24"/>
      <c r="Q3035" s="24"/>
      <c r="R3035" s="23"/>
      <c r="S3035" s="23"/>
      <c r="T3035" s="24"/>
      <c r="U3035" s="23"/>
      <c r="V3035" s="23"/>
      <c r="W3035" s="23"/>
      <c r="X3035" s="23"/>
      <c r="Y3035" s="23"/>
      <c r="Z3035" s="23"/>
      <c r="AA3035" s="23"/>
      <c r="AB3035" s="23"/>
      <c r="AC3035" s="23"/>
      <c r="AD3035" s="23"/>
      <c r="AE3035" s="23"/>
      <c r="AF3035" s="46"/>
      <c r="AG3035" s="23"/>
      <c r="AH3035" s="23"/>
    </row>
    <row r="3036" spans="1:34" s="156" customFormat="1" x14ac:dyDescent="0.35">
      <c r="A3036" s="23"/>
      <c r="B3036" s="23"/>
      <c r="C3036" s="23"/>
      <c r="D3036" s="23"/>
      <c r="E3036" s="23"/>
      <c r="F3036" s="23"/>
      <c r="G3036" s="23"/>
      <c r="H3036" s="23"/>
      <c r="I3036" s="23"/>
      <c r="J3036" s="24"/>
      <c r="K3036" s="24"/>
      <c r="L3036" s="79"/>
      <c r="M3036" s="91"/>
      <c r="N3036" s="89"/>
      <c r="O3036" s="89"/>
      <c r="P3036" s="24"/>
      <c r="Q3036" s="24"/>
      <c r="R3036" s="23"/>
      <c r="S3036" s="23"/>
      <c r="T3036" s="24"/>
      <c r="U3036" s="23"/>
      <c r="V3036" s="23"/>
      <c r="W3036" s="23"/>
      <c r="X3036" s="23"/>
      <c r="Y3036" s="23"/>
      <c r="Z3036" s="23"/>
      <c r="AA3036" s="23"/>
      <c r="AB3036" s="23"/>
      <c r="AC3036" s="23"/>
      <c r="AD3036" s="23"/>
      <c r="AE3036" s="23"/>
      <c r="AF3036" s="46"/>
      <c r="AG3036" s="23"/>
      <c r="AH3036" s="23"/>
    </row>
    <row r="3037" spans="1:34" s="156" customFormat="1" x14ac:dyDescent="0.35">
      <c r="A3037" s="23"/>
      <c r="B3037" s="23"/>
      <c r="C3037" s="23"/>
      <c r="D3037" s="23"/>
      <c r="E3037" s="23"/>
      <c r="F3037" s="23"/>
      <c r="G3037" s="23"/>
      <c r="H3037" s="23"/>
      <c r="I3037" s="23"/>
      <c r="J3037" s="24"/>
      <c r="K3037" s="24"/>
      <c r="L3037" s="79"/>
      <c r="M3037" s="91"/>
      <c r="N3037" s="89"/>
      <c r="O3037" s="89"/>
      <c r="P3037" s="24"/>
      <c r="Q3037" s="24"/>
      <c r="R3037" s="23"/>
      <c r="S3037" s="23"/>
      <c r="T3037" s="24"/>
      <c r="U3037" s="23"/>
      <c r="V3037" s="23"/>
      <c r="W3037" s="23"/>
      <c r="X3037" s="23"/>
      <c r="Y3037" s="23"/>
      <c r="Z3037" s="23"/>
      <c r="AA3037" s="23"/>
      <c r="AB3037" s="23"/>
      <c r="AC3037" s="23"/>
      <c r="AD3037" s="23"/>
      <c r="AE3037" s="23"/>
      <c r="AF3037" s="46"/>
      <c r="AG3037" s="23"/>
      <c r="AH3037" s="23"/>
    </row>
    <row r="3038" spans="1:34" s="156" customFormat="1" x14ac:dyDescent="0.35">
      <c r="A3038" s="23"/>
      <c r="B3038" s="23"/>
      <c r="C3038" s="23"/>
      <c r="D3038" s="23"/>
      <c r="E3038" s="23"/>
      <c r="F3038" s="23"/>
      <c r="G3038" s="23"/>
      <c r="H3038" s="23"/>
      <c r="I3038" s="23"/>
      <c r="J3038" s="24"/>
      <c r="K3038" s="24"/>
      <c r="L3038" s="79"/>
      <c r="M3038" s="91"/>
      <c r="N3038" s="89"/>
      <c r="O3038" s="89"/>
      <c r="P3038" s="24"/>
      <c r="Q3038" s="24"/>
      <c r="R3038" s="23"/>
      <c r="S3038" s="23"/>
      <c r="T3038" s="24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46"/>
      <c r="AG3038" s="23"/>
      <c r="AH3038" s="23"/>
    </row>
    <row r="3039" spans="1:34" s="156" customFormat="1" x14ac:dyDescent="0.35">
      <c r="A3039" s="23"/>
      <c r="B3039" s="23"/>
      <c r="C3039" s="23"/>
      <c r="D3039" s="23"/>
      <c r="E3039" s="23"/>
      <c r="F3039" s="23"/>
      <c r="G3039" s="23"/>
      <c r="H3039" s="23"/>
      <c r="I3039" s="23"/>
      <c r="J3039" s="24"/>
      <c r="K3039" s="24"/>
      <c r="L3039" s="79"/>
      <c r="M3039" s="91"/>
      <c r="N3039" s="89"/>
      <c r="O3039" s="89"/>
      <c r="P3039" s="24"/>
      <c r="Q3039" s="24"/>
      <c r="R3039" s="23"/>
      <c r="S3039" s="23"/>
      <c r="T3039" s="24"/>
      <c r="U3039" s="23"/>
      <c r="V3039" s="23"/>
      <c r="W3039" s="23"/>
      <c r="X3039" s="23"/>
      <c r="Y3039" s="23"/>
      <c r="Z3039" s="23"/>
      <c r="AA3039" s="23"/>
      <c r="AB3039" s="23"/>
      <c r="AC3039" s="23"/>
      <c r="AD3039" s="23"/>
      <c r="AE3039" s="23"/>
      <c r="AF3039" s="46"/>
      <c r="AG3039" s="23"/>
      <c r="AH3039" s="23"/>
    </row>
    <row r="3040" spans="1:34" s="156" customFormat="1" x14ac:dyDescent="0.35">
      <c r="A3040" s="23"/>
      <c r="B3040" s="23"/>
      <c r="C3040" s="23"/>
      <c r="D3040" s="23"/>
      <c r="E3040" s="23"/>
      <c r="F3040" s="23"/>
      <c r="G3040" s="23"/>
      <c r="H3040" s="23"/>
      <c r="I3040" s="23"/>
      <c r="J3040" s="24"/>
      <c r="K3040" s="24"/>
      <c r="L3040" s="79"/>
      <c r="M3040" s="91"/>
      <c r="N3040" s="89"/>
      <c r="O3040" s="89"/>
      <c r="P3040" s="24"/>
      <c r="Q3040" s="24"/>
      <c r="R3040" s="23"/>
      <c r="S3040" s="23"/>
      <c r="T3040" s="24"/>
      <c r="U3040" s="23"/>
      <c r="V3040" s="23"/>
      <c r="W3040" s="23"/>
      <c r="X3040" s="23"/>
      <c r="Y3040" s="23"/>
      <c r="Z3040" s="23"/>
      <c r="AA3040" s="23"/>
      <c r="AB3040" s="23"/>
      <c r="AC3040" s="23"/>
      <c r="AD3040" s="23"/>
      <c r="AE3040" s="23"/>
      <c r="AF3040" s="46"/>
      <c r="AG3040" s="23"/>
      <c r="AH3040" s="23"/>
    </row>
    <row r="3041" spans="1:34" s="156" customFormat="1" x14ac:dyDescent="0.35">
      <c r="A3041" s="23"/>
      <c r="B3041" s="23"/>
      <c r="C3041" s="23"/>
      <c r="D3041" s="23"/>
      <c r="E3041" s="23"/>
      <c r="F3041" s="23"/>
      <c r="G3041" s="23"/>
      <c r="H3041" s="23"/>
      <c r="I3041" s="23"/>
      <c r="J3041" s="24"/>
      <c r="K3041" s="24"/>
      <c r="L3041" s="79"/>
      <c r="M3041" s="91"/>
      <c r="N3041" s="89"/>
      <c r="O3041" s="89"/>
      <c r="P3041" s="24"/>
      <c r="Q3041" s="24"/>
      <c r="R3041" s="23"/>
      <c r="S3041" s="23"/>
      <c r="T3041" s="24"/>
      <c r="U3041" s="23"/>
      <c r="V3041" s="23"/>
      <c r="W3041" s="23"/>
      <c r="X3041" s="23"/>
      <c r="Y3041" s="23"/>
      <c r="Z3041" s="23"/>
      <c r="AA3041" s="23"/>
      <c r="AB3041" s="23"/>
      <c r="AC3041" s="23"/>
      <c r="AD3041" s="23"/>
      <c r="AE3041" s="23"/>
      <c r="AF3041" s="46"/>
      <c r="AG3041" s="23"/>
      <c r="AH3041" s="23"/>
    </row>
    <row r="3042" spans="1:34" s="156" customFormat="1" x14ac:dyDescent="0.35">
      <c r="A3042" s="23"/>
      <c r="B3042" s="23"/>
      <c r="C3042" s="23"/>
      <c r="D3042" s="23"/>
      <c r="E3042" s="23"/>
      <c r="F3042" s="23"/>
      <c r="G3042" s="23"/>
      <c r="H3042" s="23"/>
      <c r="I3042" s="23"/>
      <c r="J3042" s="24"/>
      <c r="K3042" s="24"/>
      <c r="L3042" s="79"/>
      <c r="M3042" s="91"/>
      <c r="N3042" s="89"/>
      <c r="O3042" s="89"/>
      <c r="P3042" s="24"/>
      <c r="Q3042" s="24"/>
      <c r="R3042" s="23"/>
      <c r="S3042" s="23"/>
      <c r="T3042" s="24"/>
      <c r="U3042" s="23"/>
      <c r="V3042" s="23"/>
      <c r="W3042" s="23"/>
      <c r="X3042" s="23"/>
      <c r="Y3042" s="23"/>
      <c r="Z3042" s="23"/>
      <c r="AA3042" s="23"/>
      <c r="AB3042" s="23"/>
      <c r="AC3042" s="23"/>
      <c r="AD3042" s="23"/>
      <c r="AE3042" s="23"/>
      <c r="AF3042" s="46"/>
      <c r="AG3042" s="23"/>
      <c r="AH3042" s="23"/>
    </row>
    <row r="3043" spans="1:34" s="156" customFormat="1" x14ac:dyDescent="0.35">
      <c r="A3043" s="23"/>
      <c r="B3043" s="23"/>
      <c r="C3043" s="23"/>
      <c r="D3043" s="23"/>
      <c r="E3043" s="23"/>
      <c r="F3043" s="23"/>
      <c r="G3043" s="23"/>
      <c r="H3043" s="23"/>
      <c r="I3043" s="23"/>
      <c r="J3043" s="24"/>
      <c r="K3043" s="24"/>
      <c r="L3043" s="79"/>
      <c r="M3043" s="91"/>
      <c r="N3043" s="89"/>
      <c r="O3043" s="89"/>
      <c r="P3043" s="24"/>
      <c r="Q3043" s="24"/>
      <c r="R3043" s="23"/>
      <c r="S3043" s="23"/>
      <c r="T3043" s="24"/>
      <c r="U3043" s="23"/>
      <c r="V3043" s="23"/>
      <c r="W3043" s="23"/>
      <c r="X3043" s="23"/>
      <c r="Y3043" s="23"/>
      <c r="Z3043" s="23"/>
      <c r="AA3043" s="23"/>
      <c r="AB3043" s="23"/>
      <c r="AC3043" s="23"/>
      <c r="AD3043" s="23"/>
      <c r="AE3043" s="23"/>
      <c r="AF3043" s="46"/>
      <c r="AG3043" s="23"/>
      <c r="AH3043" s="23"/>
    </row>
    <row r="3044" spans="1:34" s="156" customFormat="1" x14ac:dyDescent="0.35">
      <c r="A3044" s="23"/>
      <c r="B3044" s="23"/>
      <c r="C3044" s="23"/>
      <c r="D3044" s="23"/>
      <c r="E3044" s="23"/>
      <c r="F3044" s="23"/>
      <c r="G3044" s="23"/>
      <c r="H3044" s="23"/>
      <c r="I3044" s="23"/>
      <c r="J3044" s="24"/>
      <c r="K3044" s="24"/>
      <c r="L3044" s="79"/>
      <c r="M3044" s="91"/>
      <c r="N3044" s="89"/>
      <c r="O3044" s="89"/>
      <c r="P3044" s="24"/>
      <c r="Q3044" s="24"/>
      <c r="R3044" s="23"/>
      <c r="S3044" s="23"/>
      <c r="T3044" s="24"/>
      <c r="U3044" s="23"/>
      <c r="V3044" s="23"/>
      <c r="W3044" s="23"/>
      <c r="X3044" s="23"/>
      <c r="Y3044" s="23"/>
      <c r="Z3044" s="23"/>
      <c r="AA3044" s="23"/>
      <c r="AB3044" s="23"/>
      <c r="AC3044" s="23"/>
      <c r="AD3044" s="23"/>
      <c r="AE3044" s="23"/>
      <c r="AF3044" s="46"/>
      <c r="AG3044" s="23"/>
      <c r="AH3044" s="23"/>
    </row>
    <row r="3045" spans="1:34" s="156" customFormat="1" x14ac:dyDescent="0.35">
      <c r="A3045" s="23"/>
      <c r="B3045" s="23"/>
      <c r="C3045" s="23"/>
      <c r="D3045" s="23"/>
      <c r="E3045" s="23"/>
      <c r="F3045" s="23"/>
      <c r="G3045" s="23"/>
      <c r="H3045" s="23"/>
      <c r="I3045" s="23"/>
      <c r="J3045" s="24"/>
      <c r="K3045" s="24"/>
      <c r="L3045" s="79"/>
      <c r="M3045" s="91"/>
      <c r="N3045" s="89"/>
      <c r="O3045" s="89"/>
      <c r="P3045" s="24"/>
      <c r="Q3045" s="24"/>
      <c r="R3045" s="23"/>
      <c r="S3045" s="23"/>
      <c r="T3045" s="24"/>
      <c r="U3045" s="23"/>
      <c r="V3045" s="23"/>
      <c r="W3045" s="23"/>
      <c r="X3045" s="23"/>
      <c r="Y3045" s="23"/>
      <c r="Z3045" s="23"/>
      <c r="AA3045" s="23"/>
      <c r="AB3045" s="23"/>
      <c r="AC3045" s="23"/>
      <c r="AD3045" s="23"/>
      <c r="AE3045" s="23"/>
      <c r="AF3045" s="46"/>
      <c r="AG3045" s="23"/>
      <c r="AH3045" s="23"/>
    </row>
    <row r="3046" spans="1:34" s="156" customFormat="1" x14ac:dyDescent="0.35">
      <c r="A3046" s="23"/>
      <c r="B3046" s="23"/>
      <c r="C3046" s="23"/>
      <c r="D3046" s="23"/>
      <c r="E3046" s="23"/>
      <c r="F3046" s="23"/>
      <c r="G3046" s="23"/>
      <c r="H3046" s="23"/>
      <c r="I3046" s="23"/>
      <c r="J3046" s="24"/>
      <c r="K3046" s="24"/>
      <c r="L3046" s="79"/>
      <c r="M3046" s="91"/>
      <c r="N3046" s="89"/>
      <c r="O3046" s="89"/>
      <c r="P3046" s="24"/>
      <c r="Q3046" s="24"/>
      <c r="R3046" s="23"/>
      <c r="S3046" s="23"/>
      <c r="T3046" s="24"/>
      <c r="U3046" s="23"/>
      <c r="V3046" s="23"/>
      <c r="W3046" s="23"/>
      <c r="X3046" s="23"/>
      <c r="Y3046" s="23"/>
      <c r="Z3046" s="23"/>
      <c r="AA3046" s="23"/>
      <c r="AB3046" s="23"/>
      <c r="AC3046" s="23"/>
      <c r="AD3046" s="23"/>
      <c r="AE3046" s="23"/>
      <c r="AF3046" s="46"/>
      <c r="AG3046" s="23"/>
      <c r="AH3046" s="23"/>
    </row>
    <row r="3047" spans="1:34" s="156" customFormat="1" x14ac:dyDescent="0.35">
      <c r="A3047" s="23"/>
      <c r="B3047" s="23"/>
      <c r="C3047" s="23"/>
      <c r="D3047" s="23"/>
      <c r="E3047" s="23"/>
      <c r="F3047" s="23"/>
      <c r="G3047" s="23"/>
      <c r="H3047" s="23"/>
      <c r="I3047" s="23"/>
      <c r="J3047" s="24"/>
      <c r="K3047" s="24"/>
      <c r="L3047" s="79"/>
      <c r="M3047" s="91"/>
      <c r="N3047" s="89"/>
      <c r="O3047" s="89"/>
      <c r="P3047" s="24"/>
      <c r="Q3047" s="24"/>
      <c r="R3047" s="23"/>
      <c r="S3047" s="23"/>
      <c r="T3047" s="24"/>
      <c r="U3047" s="23"/>
      <c r="V3047" s="23"/>
      <c r="W3047" s="23"/>
      <c r="X3047" s="23"/>
      <c r="Y3047" s="23"/>
      <c r="Z3047" s="23"/>
      <c r="AA3047" s="23"/>
      <c r="AB3047" s="23"/>
      <c r="AC3047" s="23"/>
      <c r="AD3047" s="23"/>
      <c r="AE3047" s="23"/>
      <c r="AF3047" s="46"/>
      <c r="AG3047" s="23"/>
      <c r="AH3047" s="23"/>
    </row>
    <row r="3048" spans="1:34" s="156" customFormat="1" x14ac:dyDescent="0.35">
      <c r="A3048" s="23"/>
      <c r="B3048" s="23"/>
      <c r="C3048" s="23"/>
      <c r="D3048" s="23"/>
      <c r="E3048" s="23"/>
      <c r="F3048" s="23"/>
      <c r="G3048" s="23"/>
      <c r="H3048" s="23"/>
      <c r="I3048" s="23"/>
      <c r="J3048" s="24"/>
      <c r="K3048" s="24"/>
      <c r="L3048" s="79"/>
      <c r="M3048" s="91"/>
      <c r="N3048" s="89"/>
      <c r="O3048" s="89"/>
      <c r="P3048" s="24"/>
      <c r="Q3048" s="24"/>
      <c r="R3048" s="23"/>
      <c r="S3048" s="23"/>
      <c r="T3048" s="24"/>
      <c r="U3048" s="23"/>
      <c r="V3048" s="23"/>
      <c r="W3048" s="23"/>
      <c r="X3048" s="23"/>
      <c r="Y3048" s="23"/>
      <c r="Z3048" s="23"/>
      <c r="AA3048" s="23"/>
      <c r="AB3048" s="23"/>
      <c r="AC3048" s="23"/>
      <c r="AD3048" s="23"/>
      <c r="AE3048" s="23"/>
      <c r="AF3048" s="46"/>
      <c r="AG3048" s="23"/>
      <c r="AH3048" s="23"/>
    </row>
    <row r="3049" spans="1:34" s="156" customFormat="1" x14ac:dyDescent="0.35">
      <c r="A3049" s="23"/>
      <c r="B3049" s="23"/>
      <c r="C3049" s="23"/>
      <c r="D3049" s="23"/>
      <c r="E3049" s="23"/>
      <c r="F3049" s="23"/>
      <c r="G3049" s="23"/>
      <c r="H3049" s="23"/>
      <c r="I3049" s="23"/>
      <c r="J3049" s="24"/>
      <c r="K3049" s="24"/>
      <c r="L3049" s="79"/>
      <c r="M3049" s="91"/>
      <c r="N3049" s="89"/>
      <c r="O3049" s="89"/>
      <c r="P3049" s="24"/>
      <c r="Q3049" s="24"/>
      <c r="R3049" s="23"/>
      <c r="S3049" s="23"/>
      <c r="T3049" s="24"/>
      <c r="U3049" s="23"/>
      <c r="V3049" s="23"/>
      <c r="W3049" s="23"/>
      <c r="X3049" s="23"/>
      <c r="Y3049" s="23"/>
      <c r="Z3049" s="23"/>
      <c r="AA3049" s="23"/>
      <c r="AB3049" s="23"/>
      <c r="AC3049" s="23"/>
      <c r="AD3049" s="23"/>
      <c r="AE3049" s="23"/>
      <c r="AF3049" s="46"/>
      <c r="AG3049" s="23"/>
      <c r="AH3049" s="23"/>
    </row>
    <row r="3050" spans="1:34" s="156" customFormat="1" x14ac:dyDescent="0.35">
      <c r="A3050" s="23"/>
      <c r="B3050" s="23"/>
      <c r="C3050" s="23"/>
      <c r="D3050" s="23"/>
      <c r="E3050" s="23"/>
      <c r="F3050" s="23"/>
      <c r="G3050" s="23"/>
      <c r="H3050" s="23"/>
      <c r="I3050" s="23"/>
      <c r="J3050" s="24"/>
      <c r="K3050" s="24"/>
      <c r="L3050" s="79"/>
      <c r="M3050" s="91"/>
      <c r="N3050" s="89"/>
      <c r="O3050" s="89"/>
      <c r="P3050" s="24"/>
      <c r="Q3050" s="24"/>
      <c r="R3050" s="23"/>
      <c r="S3050" s="23"/>
      <c r="T3050" s="24"/>
      <c r="U3050" s="23"/>
      <c r="V3050" s="23"/>
      <c r="W3050" s="23"/>
      <c r="X3050" s="23"/>
      <c r="Y3050" s="23"/>
      <c r="Z3050" s="23"/>
      <c r="AA3050" s="23"/>
      <c r="AB3050" s="23"/>
      <c r="AC3050" s="23"/>
      <c r="AD3050" s="23"/>
      <c r="AE3050" s="23"/>
      <c r="AF3050" s="46"/>
      <c r="AG3050" s="23"/>
      <c r="AH3050" s="23"/>
    </row>
    <row r="3051" spans="1:34" s="156" customFormat="1" x14ac:dyDescent="0.35">
      <c r="A3051" s="23"/>
      <c r="B3051" s="23"/>
      <c r="C3051" s="23"/>
      <c r="D3051" s="23"/>
      <c r="E3051" s="23"/>
      <c r="F3051" s="23"/>
      <c r="G3051" s="23"/>
      <c r="H3051" s="23"/>
      <c r="I3051" s="23"/>
      <c r="J3051" s="24"/>
      <c r="K3051" s="24"/>
      <c r="L3051" s="79"/>
      <c r="M3051" s="91"/>
      <c r="N3051" s="89"/>
      <c r="O3051" s="89"/>
      <c r="P3051" s="24"/>
      <c r="Q3051" s="24"/>
      <c r="R3051" s="23"/>
      <c r="S3051" s="23"/>
      <c r="T3051" s="24"/>
      <c r="U3051" s="23"/>
      <c r="V3051" s="23"/>
      <c r="W3051" s="23"/>
      <c r="X3051" s="23"/>
      <c r="Y3051" s="23"/>
      <c r="Z3051" s="23"/>
      <c r="AA3051" s="23"/>
      <c r="AB3051" s="23"/>
      <c r="AC3051" s="23"/>
      <c r="AD3051" s="23"/>
      <c r="AE3051" s="23"/>
      <c r="AF3051" s="46"/>
      <c r="AG3051" s="23"/>
      <c r="AH3051" s="23"/>
    </row>
    <row r="3052" spans="1:34" s="156" customFormat="1" x14ac:dyDescent="0.35">
      <c r="A3052" s="23"/>
      <c r="B3052" s="23"/>
      <c r="C3052" s="23"/>
      <c r="D3052" s="23"/>
      <c r="E3052" s="23"/>
      <c r="F3052" s="23"/>
      <c r="G3052" s="23"/>
      <c r="H3052" s="23"/>
      <c r="I3052" s="23"/>
      <c r="J3052" s="24"/>
      <c r="K3052" s="24"/>
      <c r="L3052" s="79"/>
      <c r="M3052" s="91"/>
      <c r="N3052" s="89"/>
      <c r="O3052" s="89"/>
      <c r="P3052" s="24"/>
      <c r="Q3052" s="24"/>
      <c r="R3052" s="23"/>
      <c r="S3052" s="23"/>
      <c r="T3052" s="24"/>
      <c r="U3052" s="23"/>
      <c r="V3052" s="23"/>
      <c r="W3052" s="23"/>
      <c r="X3052" s="23"/>
      <c r="Y3052" s="23"/>
      <c r="Z3052" s="23"/>
      <c r="AA3052" s="23"/>
      <c r="AB3052" s="23"/>
      <c r="AC3052" s="23"/>
      <c r="AD3052" s="23"/>
      <c r="AE3052" s="23"/>
      <c r="AF3052" s="46"/>
      <c r="AG3052" s="23"/>
      <c r="AH3052" s="23"/>
    </row>
    <row r="3053" spans="1:34" s="156" customFormat="1" x14ac:dyDescent="0.35">
      <c r="A3053" s="23"/>
      <c r="B3053" s="23"/>
      <c r="C3053" s="23"/>
      <c r="D3053" s="23"/>
      <c r="E3053" s="23"/>
      <c r="F3053" s="23"/>
      <c r="G3053" s="23"/>
      <c r="H3053" s="23"/>
      <c r="I3053" s="23"/>
      <c r="J3053" s="24"/>
      <c r="K3053" s="24"/>
      <c r="L3053" s="79"/>
      <c r="M3053" s="91"/>
      <c r="N3053" s="89"/>
      <c r="O3053" s="89"/>
      <c r="P3053" s="24"/>
      <c r="Q3053" s="24"/>
      <c r="R3053" s="23"/>
      <c r="S3053" s="23"/>
      <c r="T3053" s="24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46"/>
      <c r="AG3053" s="23"/>
      <c r="AH3053" s="23"/>
    </row>
    <row r="3054" spans="1:34" s="156" customFormat="1" x14ac:dyDescent="0.35">
      <c r="A3054" s="23"/>
      <c r="B3054" s="23"/>
      <c r="C3054" s="23"/>
      <c r="D3054" s="23"/>
      <c r="E3054" s="23"/>
      <c r="F3054" s="23"/>
      <c r="G3054" s="23"/>
      <c r="H3054" s="23"/>
      <c r="I3054" s="23"/>
      <c r="J3054" s="24"/>
      <c r="K3054" s="24"/>
      <c r="L3054" s="79"/>
      <c r="M3054" s="91"/>
      <c r="N3054" s="89"/>
      <c r="O3054" s="89"/>
      <c r="P3054" s="24"/>
      <c r="Q3054" s="24"/>
      <c r="R3054" s="23"/>
      <c r="S3054" s="23"/>
      <c r="T3054" s="24"/>
      <c r="U3054" s="23"/>
      <c r="V3054" s="23"/>
      <c r="W3054" s="23"/>
      <c r="X3054" s="23"/>
      <c r="Y3054" s="23"/>
      <c r="Z3054" s="23"/>
      <c r="AA3054" s="23"/>
      <c r="AB3054" s="23"/>
      <c r="AC3054" s="23"/>
      <c r="AD3054" s="23"/>
      <c r="AE3054" s="23"/>
      <c r="AF3054" s="46"/>
      <c r="AG3054" s="23"/>
      <c r="AH3054" s="23"/>
    </row>
    <row r="3055" spans="1:34" s="156" customFormat="1" x14ac:dyDescent="0.35">
      <c r="A3055" s="23"/>
      <c r="B3055" s="23"/>
      <c r="C3055" s="23"/>
      <c r="D3055" s="23"/>
      <c r="E3055" s="23"/>
      <c r="F3055" s="23"/>
      <c r="G3055" s="23"/>
      <c r="H3055" s="23"/>
      <c r="I3055" s="23"/>
      <c r="J3055" s="24"/>
      <c r="K3055" s="24"/>
      <c r="L3055" s="79"/>
      <c r="M3055" s="91"/>
      <c r="N3055" s="89"/>
      <c r="O3055" s="89"/>
      <c r="P3055" s="24"/>
      <c r="Q3055" s="24"/>
      <c r="R3055" s="23"/>
      <c r="S3055" s="23"/>
      <c r="T3055" s="24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46"/>
      <c r="AG3055" s="23"/>
      <c r="AH3055" s="23"/>
    </row>
    <row r="3056" spans="1:34" s="156" customFormat="1" x14ac:dyDescent="0.35">
      <c r="A3056" s="23"/>
      <c r="B3056" s="23"/>
      <c r="C3056" s="23"/>
      <c r="D3056" s="23"/>
      <c r="E3056" s="23"/>
      <c r="F3056" s="23"/>
      <c r="G3056" s="23"/>
      <c r="H3056" s="23"/>
      <c r="I3056" s="23"/>
      <c r="J3056" s="24"/>
      <c r="K3056" s="24"/>
      <c r="L3056" s="79"/>
      <c r="M3056" s="91"/>
      <c r="N3056" s="89"/>
      <c r="O3056" s="89"/>
      <c r="P3056" s="24"/>
      <c r="Q3056" s="24"/>
      <c r="R3056" s="23"/>
      <c r="S3056" s="23"/>
      <c r="T3056" s="24"/>
      <c r="U3056" s="23"/>
      <c r="V3056" s="23"/>
      <c r="W3056" s="23"/>
      <c r="X3056" s="23"/>
      <c r="Y3056" s="23"/>
      <c r="Z3056" s="23"/>
      <c r="AA3056" s="23"/>
      <c r="AB3056" s="23"/>
      <c r="AC3056" s="23"/>
      <c r="AD3056" s="23"/>
      <c r="AE3056" s="23"/>
      <c r="AF3056" s="46"/>
      <c r="AG3056" s="23"/>
      <c r="AH3056" s="23"/>
    </row>
    <row r="3057" spans="1:34" s="156" customFormat="1" x14ac:dyDescent="0.35">
      <c r="A3057" s="23"/>
      <c r="B3057" s="23"/>
      <c r="C3057" s="23"/>
      <c r="D3057" s="23"/>
      <c r="E3057" s="23"/>
      <c r="F3057" s="23"/>
      <c r="G3057" s="23"/>
      <c r="H3057" s="23"/>
      <c r="I3057" s="23"/>
      <c r="J3057" s="24"/>
      <c r="K3057" s="24"/>
      <c r="L3057" s="79"/>
      <c r="M3057" s="91"/>
      <c r="N3057" s="89"/>
      <c r="O3057" s="89"/>
      <c r="P3057" s="24"/>
      <c r="Q3057" s="24"/>
      <c r="R3057" s="23"/>
      <c r="S3057" s="23"/>
      <c r="T3057" s="24"/>
      <c r="U3057" s="23"/>
      <c r="V3057" s="23"/>
      <c r="W3057" s="23"/>
      <c r="X3057" s="23"/>
      <c r="Y3057" s="23"/>
      <c r="Z3057" s="23"/>
      <c r="AA3057" s="23"/>
      <c r="AB3057" s="23"/>
      <c r="AC3057" s="23"/>
      <c r="AD3057" s="23"/>
      <c r="AE3057" s="23"/>
      <c r="AF3057" s="46"/>
      <c r="AG3057" s="23"/>
      <c r="AH3057" s="23"/>
    </row>
    <row r="3058" spans="1:34" s="156" customFormat="1" x14ac:dyDescent="0.35">
      <c r="A3058" s="23"/>
      <c r="B3058" s="23"/>
      <c r="C3058" s="23"/>
      <c r="D3058" s="23"/>
      <c r="E3058" s="23"/>
      <c r="F3058" s="23"/>
      <c r="G3058" s="23"/>
      <c r="H3058" s="23"/>
      <c r="I3058" s="23"/>
      <c r="J3058" s="24"/>
      <c r="K3058" s="24"/>
      <c r="L3058" s="79"/>
      <c r="M3058" s="91"/>
      <c r="N3058" s="89"/>
      <c r="O3058" s="89"/>
      <c r="P3058" s="24"/>
      <c r="Q3058" s="24"/>
      <c r="R3058" s="23"/>
      <c r="S3058" s="23"/>
      <c r="T3058" s="24"/>
      <c r="U3058" s="23"/>
      <c r="V3058" s="23"/>
      <c r="W3058" s="23"/>
      <c r="X3058" s="23"/>
      <c r="Y3058" s="23"/>
      <c r="Z3058" s="23"/>
      <c r="AA3058" s="23"/>
      <c r="AB3058" s="23"/>
      <c r="AC3058" s="23"/>
      <c r="AD3058" s="23"/>
      <c r="AE3058" s="23"/>
      <c r="AF3058" s="46"/>
      <c r="AG3058" s="23"/>
      <c r="AH3058" s="23"/>
    </row>
    <row r="3059" spans="1:34" s="156" customFormat="1" x14ac:dyDescent="0.35">
      <c r="A3059" s="23"/>
      <c r="B3059" s="23"/>
      <c r="C3059" s="23"/>
      <c r="D3059" s="23"/>
      <c r="E3059" s="23"/>
      <c r="F3059" s="23"/>
      <c r="G3059" s="23"/>
      <c r="H3059" s="23"/>
      <c r="I3059" s="23"/>
      <c r="J3059" s="24"/>
      <c r="K3059" s="24"/>
      <c r="L3059" s="79"/>
      <c r="M3059" s="91"/>
      <c r="N3059" s="89"/>
      <c r="O3059" s="89"/>
      <c r="P3059" s="24"/>
      <c r="Q3059" s="24"/>
      <c r="R3059" s="23"/>
      <c r="S3059" s="23"/>
      <c r="T3059" s="24"/>
      <c r="U3059" s="23"/>
      <c r="V3059" s="23"/>
      <c r="W3059" s="23"/>
      <c r="X3059" s="23"/>
      <c r="Y3059" s="23"/>
      <c r="Z3059" s="23"/>
      <c r="AA3059" s="23"/>
      <c r="AB3059" s="23"/>
      <c r="AC3059" s="23"/>
      <c r="AD3059" s="23"/>
      <c r="AE3059" s="23"/>
      <c r="AF3059" s="46"/>
      <c r="AG3059" s="23"/>
      <c r="AH3059" s="23"/>
    </row>
    <row r="3060" spans="1:34" s="156" customFormat="1" x14ac:dyDescent="0.35">
      <c r="A3060" s="23"/>
      <c r="B3060" s="23"/>
      <c r="C3060" s="23"/>
      <c r="D3060" s="23"/>
      <c r="E3060" s="23"/>
      <c r="F3060" s="23"/>
      <c r="G3060" s="23"/>
      <c r="H3060" s="23"/>
      <c r="I3060" s="23"/>
      <c r="J3060" s="24"/>
      <c r="K3060" s="24"/>
      <c r="L3060" s="79"/>
      <c r="M3060" s="91"/>
      <c r="N3060" s="89"/>
      <c r="O3060" s="89"/>
      <c r="P3060" s="24"/>
      <c r="Q3060" s="24"/>
      <c r="R3060" s="23"/>
      <c r="S3060" s="23"/>
      <c r="T3060" s="24"/>
      <c r="U3060" s="23"/>
      <c r="V3060" s="23"/>
      <c r="W3060" s="23"/>
      <c r="X3060" s="23"/>
      <c r="Y3060" s="23"/>
      <c r="Z3060" s="23"/>
      <c r="AA3060" s="23"/>
      <c r="AB3060" s="23"/>
      <c r="AC3060" s="23"/>
      <c r="AD3060" s="23"/>
      <c r="AE3060" s="23"/>
      <c r="AF3060" s="46"/>
      <c r="AG3060" s="23"/>
      <c r="AH3060" s="23"/>
    </row>
    <row r="3061" spans="1:34" s="156" customFormat="1" x14ac:dyDescent="0.35">
      <c r="A3061" s="23"/>
      <c r="B3061" s="23"/>
      <c r="C3061" s="23"/>
      <c r="D3061" s="23"/>
      <c r="E3061" s="23"/>
      <c r="F3061" s="23"/>
      <c r="G3061" s="23"/>
      <c r="H3061" s="23"/>
      <c r="I3061" s="23"/>
      <c r="J3061" s="24"/>
      <c r="K3061" s="24"/>
      <c r="L3061" s="79"/>
      <c r="M3061" s="91"/>
      <c r="N3061" s="89"/>
      <c r="O3061" s="89"/>
      <c r="P3061" s="24"/>
      <c r="Q3061" s="24"/>
      <c r="R3061" s="23"/>
      <c r="S3061" s="23"/>
      <c r="T3061" s="24"/>
      <c r="U3061" s="23"/>
      <c r="V3061" s="23"/>
      <c r="W3061" s="23"/>
      <c r="X3061" s="23"/>
      <c r="Y3061" s="23"/>
      <c r="Z3061" s="23"/>
      <c r="AA3061" s="23"/>
      <c r="AB3061" s="23"/>
      <c r="AC3061" s="23"/>
      <c r="AD3061" s="23"/>
      <c r="AE3061" s="23"/>
      <c r="AF3061" s="46"/>
      <c r="AG3061" s="23"/>
      <c r="AH3061" s="23"/>
    </row>
    <row r="3062" spans="1:34" s="156" customFormat="1" x14ac:dyDescent="0.35">
      <c r="A3062" s="23"/>
      <c r="B3062" s="23"/>
      <c r="C3062" s="23"/>
      <c r="D3062" s="23"/>
      <c r="E3062" s="23"/>
      <c r="F3062" s="23"/>
      <c r="G3062" s="23"/>
      <c r="H3062" s="23"/>
      <c r="I3062" s="23"/>
      <c r="J3062" s="24"/>
      <c r="K3062" s="24"/>
      <c r="L3062" s="79"/>
      <c r="M3062" s="91"/>
      <c r="N3062" s="89"/>
      <c r="O3062" s="89"/>
      <c r="P3062" s="24"/>
      <c r="Q3062" s="24"/>
      <c r="R3062" s="23"/>
      <c r="S3062" s="23"/>
      <c r="T3062" s="24"/>
      <c r="U3062" s="23"/>
      <c r="V3062" s="23"/>
      <c r="W3062" s="23"/>
      <c r="X3062" s="23"/>
      <c r="Y3062" s="23"/>
      <c r="Z3062" s="23"/>
      <c r="AA3062" s="23"/>
      <c r="AB3062" s="23"/>
      <c r="AC3062" s="23"/>
      <c r="AD3062" s="23"/>
      <c r="AE3062" s="23"/>
      <c r="AF3062" s="46"/>
      <c r="AG3062" s="23"/>
      <c r="AH3062" s="23"/>
    </row>
    <row r="3063" spans="1:34" s="156" customFormat="1" x14ac:dyDescent="0.35">
      <c r="A3063" s="23"/>
      <c r="B3063" s="23"/>
      <c r="C3063" s="23"/>
      <c r="D3063" s="23"/>
      <c r="E3063" s="23"/>
      <c r="F3063" s="23"/>
      <c r="G3063" s="23"/>
      <c r="H3063" s="23"/>
      <c r="I3063" s="23"/>
      <c r="J3063" s="24"/>
      <c r="K3063" s="24"/>
      <c r="L3063" s="79"/>
      <c r="M3063" s="91"/>
      <c r="N3063" s="89"/>
      <c r="O3063" s="89"/>
      <c r="P3063" s="24"/>
      <c r="Q3063" s="24"/>
      <c r="R3063" s="23"/>
      <c r="S3063" s="23"/>
      <c r="T3063" s="24"/>
      <c r="U3063" s="23"/>
      <c r="V3063" s="23"/>
      <c r="W3063" s="23"/>
      <c r="X3063" s="23"/>
      <c r="Y3063" s="23"/>
      <c r="Z3063" s="23"/>
      <c r="AA3063" s="23"/>
      <c r="AB3063" s="23"/>
      <c r="AC3063" s="23"/>
      <c r="AD3063" s="23"/>
      <c r="AE3063" s="23"/>
      <c r="AF3063" s="46"/>
      <c r="AG3063" s="23"/>
      <c r="AH3063" s="23"/>
    </row>
    <row r="3064" spans="1:34" s="156" customFormat="1" x14ac:dyDescent="0.35">
      <c r="A3064" s="23"/>
      <c r="B3064" s="23"/>
      <c r="C3064" s="23"/>
      <c r="D3064" s="23"/>
      <c r="E3064" s="23"/>
      <c r="F3064" s="23"/>
      <c r="G3064" s="23"/>
      <c r="H3064" s="23"/>
      <c r="I3064" s="23"/>
      <c r="J3064" s="24"/>
      <c r="K3064" s="24"/>
      <c r="L3064" s="79"/>
      <c r="M3064" s="91"/>
      <c r="N3064" s="89"/>
      <c r="O3064" s="89"/>
      <c r="P3064" s="24"/>
      <c r="Q3064" s="24"/>
      <c r="R3064" s="23"/>
      <c r="S3064" s="23"/>
      <c r="T3064" s="24"/>
      <c r="U3064" s="23"/>
      <c r="V3064" s="23"/>
      <c r="W3064" s="23"/>
      <c r="X3064" s="23"/>
      <c r="Y3064" s="23"/>
      <c r="Z3064" s="23"/>
      <c r="AA3064" s="23"/>
      <c r="AB3064" s="23"/>
      <c r="AC3064" s="23"/>
      <c r="AD3064" s="23"/>
      <c r="AE3064" s="23"/>
      <c r="AF3064" s="46"/>
      <c r="AG3064" s="23"/>
      <c r="AH3064" s="23"/>
    </row>
    <row r="3065" spans="1:34" s="156" customFormat="1" x14ac:dyDescent="0.35">
      <c r="A3065" s="23"/>
      <c r="B3065" s="23"/>
      <c r="C3065" s="23"/>
      <c r="D3065" s="23"/>
      <c r="E3065" s="23"/>
      <c r="F3065" s="23"/>
      <c r="G3065" s="23"/>
      <c r="H3065" s="23"/>
      <c r="I3065" s="23"/>
      <c r="J3065" s="24"/>
      <c r="K3065" s="24"/>
      <c r="L3065" s="79"/>
      <c r="M3065" s="91"/>
      <c r="N3065" s="89"/>
      <c r="O3065" s="89"/>
      <c r="P3065" s="24"/>
      <c r="Q3065" s="24"/>
      <c r="R3065" s="23"/>
      <c r="S3065" s="23"/>
      <c r="T3065" s="24"/>
      <c r="U3065" s="23"/>
      <c r="V3065" s="23"/>
      <c r="W3065" s="23"/>
      <c r="X3065" s="23"/>
      <c r="Y3065" s="23"/>
      <c r="Z3065" s="23"/>
      <c r="AA3065" s="23"/>
      <c r="AB3065" s="23"/>
      <c r="AC3065" s="23"/>
      <c r="AD3065" s="23"/>
      <c r="AE3065" s="23"/>
      <c r="AF3065" s="46"/>
      <c r="AG3065" s="23"/>
      <c r="AH3065" s="23"/>
    </row>
    <row r="3066" spans="1:34" s="156" customFormat="1" x14ac:dyDescent="0.35">
      <c r="A3066" s="23"/>
      <c r="B3066" s="23"/>
      <c r="C3066" s="23"/>
      <c r="D3066" s="23"/>
      <c r="E3066" s="23"/>
      <c r="F3066" s="23"/>
      <c r="G3066" s="23"/>
      <c r="H3066" s="23"/>
      <c r="I3066" s="23"/>
      <c r="J3066" s="24"/>
      <c r="K3066" s="24"/>
      <c r="L3066" s="79"/>
      <c r="M3066" s="91"/>
      <c r="N3066" s="89"/>
      <c r="O3066" s="89"/>
      <c r="P3066" s="24"/>
      <c r="Q3066" s="24"/>
      <c r="R3066" s="23"/>
      <c r="S3066" s="23"/>
      <c r="T3066" s="24"/>
      <c r="U3066" s="23"/>
      <c r="V3066" s="23"/>
      <c r="W3066" s="23"/>
      <c r="X3066" s="23"/>
      <c r="Y3066" s="23"/>
      <c r="Z3066" s="23"/>
      <c r="AA3066" s="23"/>
      <c r="AB3066" s="23"/>
      <c r="AC3066" s="23"/>
      <c r="AD3066" s="23"/>
      <c r="AE3066" s="23"/>
      <c r="AF3066" s="46"/>
      <c r="AG3066" s="23"/>
      <c r="AH3066" s="23"/>
    </row>
    <row r="3067" spans="1:34" s="156" customFormat="1" x14ac:dyDescent="0.35">
      <c r="A3067" s="23"/>
      <c r="B3067" s="23"/>
      <c r="C3067" s="23"/>
      <c r="D3067" s="23"/>
      <c r="E3067" s="23"/>
      <c r="F3067" s="23"/>
      <c r="G3067" s="23"/>
      <c r="H3067" s="23"/>
      <c r="I3067" s="23"/>
      <c r="J3067" s="24"/>
      <c r="K3067" s="24"/>
      <c r="L3067" s="79"/>
      <c r="M3067" s="91"/>
      <c r="N3067" s="89"/>
      <c r="O3067" s="89"/>
      <c r="P3067" s="24"/>
      <c r="Q3067" s="24"/>
      <c r="R3067" s="23"/>
      <c r="S3067" s="23"/>
      <c r="T3067" s="24"/>
      <c r="U3067" s="23"/>
      <c r="V3067" s="23"/>
      <c r="W3067" s="23"/>
      <c r="X3067" s="23"/>
      <c r="Y3067" s="23"/>
      <c r="Z3067" s="23"/>
      <c r="AA3067" s="23"/>
      <c r="AB3067" s="23"/>
      <c r="AC3067" s="23"/>
      <c r="AD3067" s="23"/>
      <c r="AE3067" s="23"/>
      <c r="AF3067" s="46"/>
      <c r="AG3067" s="23"/>
      <c r="AH3067" s="23"/>
    </row>
    <row r="3068" spans="1:34" s="156" customFormat="1" x14ac:dyDescent="0.35">
      <c r="A3068" s="23"/>
      <c r="B3068" s="23"/>
      <c r="C3068" s="23"/>
      <c r="D3068" s="23"/>
      <c r="E3068" s="23"/>
      <c r="F3068" s="23"/>
      <c r="G3068" s="23"/>
      <c r="H3068" s="23"/>
      <c r="I3068" s="23"/>
      <c r="J3068" s="24"/>
      <c r="K3068" s="24"/>
      <c r="L3068" s="79"/>
      <c r="M3068" s="91"/>
      <c r="N3068" s="89"/>
      <c r="O3068" s="89"/>
      <c r="P3068" s="24"/>
      <c r="Q3068" s="24"/>
      <c r="R3068" s="23"/>
      <c r="S3068" s="23"/>
      <c r="T3068" s="24"/>
      <c r="U3068" s="23"/>
      <c r="V3068" s="23"/>
      <c r="W3068" s="23"/>
      <c r="X3068" s="23"/>
      <c r="Y3068" s="23"/>
      <c r="Z3068" s="23"/>
      <c r="AA3068" s="23"/>
      <c r="AB3068" s="23"/>
      <c r="AC3068" s="23"/>
      <c r="AD3068" s="23"/>
      <c r="AE3068" s="23"/>
      <c r="AF3068" s="46"/>
      <c r="AG3068" s="23"/>
      <c r="AH3068" s="23"/>
    </row>
    <row r="3069" spans="1:34" s="156" customFormat="1" x14ac:dyDescent="0.35">
      <c r="A3069" s="23"/>
      <c r="B3069" s="23"/>
      <c r="C3069" s="23"/>
      <c r="D3069" s="23"/>
      <c r="E3069" s="23"/>
      <c r="F3069" s="23"/>
      <c r="G3069" s="23"/>
      <c r="H3069" s="23"/>
      <c r="I3069" s="23"/>
      <c r="J3069" s="24"/>
      <c r="K3069" s="24"/>
      <c r="L3069" s="79"/>
      <c r="M3069" s="91"/>
      <c r="N3069" s="89"/>
      <c r="O3069" s="89"/>
      <c r="P3069" s="24"/>
      <c r="Q3069" s="24"/>
      <c r="R3069" s="23"/>
      <c r="S3069" s="23"/>
      <c r="T3069" s="24"/>
      <c r="U3069" s="23"/>
      <c r="V3069" s="23"/>
      <c r="W3069" s="23"/>
      <c r="X3069" s="23"/>
      <c r="Y3069" s="23"/>
      <c r="Z3069" s="23"/>
      <c r="AA3069" s="23"/>
      <c r="AB3069" s="23"/>
      <c r="AC3069" s="23"/>
      <c r="AD3069" s="23"/>
      <c r="AE3069" s="23"/>
      <c r="AF3069" s="46"/>
      <c r="AG3069" s="23"/>
      <c r="AH3069" s="23"/>
    </row>
    <row r="3070" spans="1:34" s="156" customFormat="1" x14ac:dyDescent="0.35">
      <c r="A3070" s="23"/>
      <c r="B3070" s="23"/>
      <c r="C3070" s="23"/>
      <c r="D3070" s="23"/>
      <c r="E3070" s="23"/>
      <c r="F3070" s="23"/>
      <c r="G3070" s="23"/>
      <c r="H3070" s="23"/>
      <c r="I3070" s="23"/>
      <c r="J3070" s="24"/>
      <c r="K3070" s="24"/>
      <c r="L3070" s="79"/>
      <c r="M3070" s="91"/>
      <c r="N3070" s="89"/>
      <c r="O3070" s="89"/>
      <c r="P3070" s="24"/>
      <c r="Q3070" s="24"/>
      <c r="R3070" s="23"/>
      <c r="S3070" s="23"/>
      <c r="T3070" s="24"/>
      <c r="U3070" s="23"/>
      <c r="V3070" s="23"/>
      <c r="W3070" s="23"/>
      <c r="X3070" s="23"/>
      <c r="Y3070" s="23"/>
      <c r="Z3070" s="23"/>
      <c r="AA3070" s="23"/>
      <c r="AB3070" s="23"/>
      <c r="AC3070" s="23"/>
      <c r="AD3070" s="23"/>
      <c r="AE3070" s="23"/>
      <c r="AF3070" s="46"/>
      <c r="AG3070" s="23"/>
      <c r="AH3070" s="23"/>
    </row>
    <row r="3071" spans="1:34" s="156" customFormat="1" x14ac:dyDescent="0.35">
      <c r="A3071" s="23"/>
      <c r="B3071" s="23"/>
      <c r="C3071" s="23"/>
      <c r="D3071" s="23"/>
      <c r="E3071" s="23"/>
      <c r="F3071" s="23"/>
      <c r="G3071" s="23"/>
      <c r="H3071" s="23"/>
      <c r="I3071" s="23"/>
      <c r="J3071" s="24"/>
      <c r="K3071" s="24"/>
      <c r="L3071" s="79"/>
      <c r="M3071" s="91"/>
      <c r="N3071" s="89"/>
      <c r="O3071" s="89"/>
      <c r="P3071" s="24"/>
      <c r="Q3071" s="24"/>
      <c r="R3071" s="23"/>
      <c r="S3071" s="23"/>
      <c r="T3071" s="24"/>
      <c r="U3071" s="23"/>
      <c r="V3071" s="23"/>
      <c r="W3071" s="23"/>
      <c r="X3071" s="23"/>
      <c r="Y3071" s="23"/>
      <c r="Z3071" s="23"/>
      <c r="AA3071" s="23"/>
      <c r="AB3071" s="23"/>
      <c r="AC3071" s="23"/>
      <c r="AD3071" s="23"/>
      <c r="AE3071" s="23"/>
      <c r="AF3071" s="46"/>
      <c r="AG3071" s="23"/>
      <c r="AH3071" s="23"/>
    </row>
    <row r="3072" spans="1:34" s="156" customFormat="1" x14ac:dyDescent="0.35">
      <c r="A3072" s="23"/>
      <c r="B3072" s="23"/>
      <c r="C3072" s="23"/>
      <c r="D3072" s="23"/>
      <c r="E3072" s="23"/>
      <c r="F3072" s="23"/>
      <c r="G3072" s="23"/>
      <c r="H3072" s="23"/>
      <c r="I3072" s="23"/>
      <c r="J3072" s="24"/>
      <c r="K3072" s="24"/>
      <c r="L3072" s="79"/>
      <c r="M3072" s="91"/>
      <c r="N3072" s="89"/>
      <c r="O3072" s="89"/>
      <c r="P3072" s="24"/>
      <c r="Q3072" s="24"/>
      <c r="R3072" s="23"/>
      <c r="S3072" s="23"/>
      <c r="T3072" s="24"/>
      <c r="U3072" s="23"/>
      <c r="V3072" s="23"/>
      <c r="W3072" s="23"/>
      <c r="X3072" s="23"/>
      <c r="Y3072" s="23"/>
      <c r="Z3072" s="23"/>
      <c r="AA3072" s="23"/>
      <c r="AB3072" s="23"/>
      <c r="AC3072" s="23"/>
      <c r="AD3072" s="23"/>
      <c r="AE3072" s="23"/>
      <c r="AF3072" s="46"/>
      <c r="AG3072" s="23"/>
      <c r="AH3072" s="23"/>
    </row>
    <row r="3073" spans="1:34" s="156" customFormat="1" x14ac:dyDescent="0.35">
      <c r="A3073" s="23"/>
      <c r="B3073" s="23"/>
      <c r="C3073" s="23"/>
      <c r="D3073" s="23"/>
      <c r="E3073" s="23"/>
      <c r="F3073" s="23"/>
      <c r="G3073" s="23"/>
      <c r="H3073" s="23"/>
      <c r="I3073" s="23"/>
      <c r="J3073" s="24"/>
      <c r="K3073" s="24"/>
      <c r="L3073" s="79"/>
      <c r="M3073" s="91"/>
      <c r="N3073" s="89"/>
      <c r="O3073" s="89"/>
      <c r="P3073" s="24"/>
      <c r="Q3073" s="24"/>
      <c r="R3073" s="23"/>
      <c r="S3073" s="23"/>
      <c r="T3073" s="24"/>
      <c r="U3073" s="23"/>
      <c r="V3073" s="23"/>
      <c r="W3073" s="23"/>
      <c r="X3073" s="23"/>
      <c r="Y3073" s="23"/>
      <c r="Z3073" s="23"/>
      <c r="AA3073" s="23"/>
      <c r="AB3073" s="23"/>
      <c r="AC3073" s="23"/>
      <c r="AD3073" s="23"/>
      <c r="AE3073" s="23"/>
      <c r="AF3073" s="46"/>
      <c r="AG3073" s="23"/>
      <c r="AH3073" s="23"/>
    </row>
    <row r="3074" spans="1:34" s="156" customFormat="1" x14ac:dyDescent="0.35">
      <c r="A3074" s="23"/>
      <c r="B3074" s="23"/>
      <c r="C3074" s="23"/>
      <c r="D3074" s="23"/>
      <c r="E3074" s="23"/>
      <c r="F3074" s="23"/>
      <c r="G3074" s="23"/>
      <c r="H3074" s="23"/>
      <c r="I3074" s="23"/>
      <c r="J3074" s="24"/>
      <c r="K3074" s="24"/>
      <c r="L3074" s="79"/>
      <c r="M3074" s="91"/>
      <c r="N3074" s="89"/>
      <c r="O3074" s="89"/>
      <c r="P3074" s="24"/>
      <c r="Q3074" s="24"/>
      <c r="R3074" s="23"/>
      <c r="S3074" s="23"/>
      <c r="T3074" s="24"/>
      <c r="U3074" s="23"/>
      <c r="V3074" s="23"/>
      <c r="W3074" s="23"/>
      <c r="X3074" s="23"/>
      <c r="Y3074" s="23"/>
      <c r="Z3074" s="23"/>
      <c r="AA3074" s="23"/>
      <c r="AB3074" s="23"/>
      <c r="AC3074" s="23"/>
      <c r="AD3074" s="23"/>
      <c r="AE3074" s="23"/>
      <c r="AF3074" s="46"/>
      <c r="AG3074" s="23"/>
      <c r="AH3074" s="23"/>
    </row>
    <row r="3075" spans="1:34" s="156" customFormat="1" x14ac:dyDescent="0.35">
      <c r="A3075" s="23"/>
      <c r="B3075" s="23"/>
      <c r="C3075" s="23"/>
      <c r="D3075" s="23"/>
      <c r="E3075" s="23"/>
      <c r="F3075" s="23"/>
      <c r="G3075" s="23"/>
      <c r="H3075" s="23"/>
      <c r="I3075" s="23"/>
      <c r="J3075" s="24"/>
      <c r="K3075" s="24"/>
      <c r="L3075" s="79"/>
      <c r="M3075" s="91"/>
      <c r="N3075" s="89"/>
      <c r="O3075" s="89"/>
      <c r="P3075" s="24"/>
      <c r="Q3075" s="24"/>
      <c r="R3075" s="23"/>
      <c r="S3075" s="23"/>
      <c r="T3075" s="24"/>
      <c r="U3075" s="23"/>
      <c r="V3075" s="23"/>
      <c r="W3075" s="23"/>
      <c r="X3075" s="23"/>
      <c r="Y3075" s="23"/>
      <c r="Z3075" s="23"/>
      <c r="AA3075" s="23"/>
      <c r="AB3075" s="23"/>
      <c r="AC3075" s="23"/>
      <c r="AD3075" s="23"/>
      <c r="AE3075" s="23"/>
      <c r="AF3075" s="46"/>
      <c r="AG3075" s="23"/>
      <c r="AH3075" s="23"/>
    </row>
    <row r="3076" spans="1:34" s="156" customFormat="1" x14ac:dyDescent="0.35">
      <c r="A3076" s="23"/>
      <c r="B3076" s="23"/>
      <c r="C3076" s="23"/>
      <c r="D3076" s="23"/>
      <c r="E3076" s="23"/>
      <c r="F3076" s="23"/>
      <c r="G3076" s="23"/>
      <c r="H3076" s="23"/>
      <c r="I3076" s="23"/>
      <c r="J3076" s="24"/>
      <c r="K3076" s="24"/>
      <c r="L3076" s="79"/>
      <c r="M3076" s="91"/>
      <c r="N3076" s="89"/>
      <c r="O3076" s="89"/>
      <c r="P3076" s="24"/>
      <c r="Q3076" s="24"/>
      <c r="R3076" s="23"/>
      <c r="S3076" s="23"/>
      <c r="T3076" s="24"/>
      <c r="U3076" s="23"/>
      <c r="V3076" s="23"/>
      <c r="W3076" s="23"/>
      <c r="X3076" s="23"/>
      <c r="Y3076" s="23"/>
      <c r="Z3076" s="23"/>
      <c r="AA3076" s="23"/>
      <c r="AB3076" s="23"/>
      <c r="AC3076" s="23"/>
      <c r="AD3076" s="23"/>
      <c r="AE3076" s="23"/>
      <c r="AF3076" s="46"/>
      <c r="AG3076" s="23"/>
      <c r="AH3076" s="23"/>
    </row>
    <row r="3077" spans="1:34" s="156" customFormat="1" x14ac:dyDescent="0.35">
      <c r="A3077" s="23"/>
      <c r="B3077" s="23"/>
      <c r="C3077" s="23"/>
      <c r="D3077" s="23"/>
      <c r="E3077" s="23"/>
      <c r="F3077" s="23"/>
      <c r="G3077" s="23"/>
      <c r="H3077" s="23"/>
      <c r="I3077" s="23"/>
      <c r="J3077" s="24"/>
      <c r="K3077" s="24"/>
      <c r="L3077" s="79"/>
      <c r="M3077" s="91"/>
      <c r="N3077" s="89"/>
      <c r="O3077" s="89"/>
      <c r="P3077" s="24"/>
      <c r="Q3077" s="24"/>
      <c r="R3077" s="23"/>
      <c r="S3077" s="23"/>
      <c r="T3077" s="24"/>
      <c r="U3077" s="23"/>
      <c r="V3077" s="23"/>
      <c r="W3077" s="23"/>
      <c r="X3077" s="23"/>
      <c r="Y3077" s="23"/>
      <c r="Z3077" s="23"/>
      <c r="AA3077" s="23"/>
      <c r="AB3077" s="23"/>
      <c r="AC3077" s="23"/>
      <c r="AD3077" s="23"/>
      <c r="AE3077" s="23"/>
      <c r="AF3077" s="46"/>
      <c r="AG3077" s="23"/>
      <c r="AH3077" s="23"/>
    </row>
    <row r="3078" spans="1:34" s="156" customFormat="1" x14ac:dyDescent="0.35">
      <c r="A3078" s="23"/>
      <c r="B3078" s="23"/>
      <c r="C3078" s="23"/>
      <c r="D3078" s="23"/>
      <c r="E3078" s="23"/>
      <c r="F3078" s="23"/>
      <c r="G3078" s="23"/>
      <c r="H3078" s="23"/>
      <c r="I3078" s="23"/>
      <c r="J3078" s="24"/>
      <c r="K3078" s="24"/>
      <c r="L3078" s="79"/>
      <c r="M3078" s="91"/>
      <c r="N3078" s="89"/>
      <c r="O3078" s="89"/>
      <c r="P3078" s="24"/>
      <c r="Q3078" s="24"/>
      <c r="R3078" s="23"/>
      <c r="S3078" s="23"/>
      <c r="T3078" s="24"/>
      <c r="U3078" s="23"/>
      <c r="V3078" s="23"/>
      <c r="W3078" s="23"/>
      <c r="X3078" s="23"/>
      <c r="Y3078" s="23"/>
      <c r="Z3078" s="23"/>
      <c r="AA3078" s="23"/>
      <c r="AB3078" s="23"/>
      <c r="AC3078" s="23"/>
      <c r="AD3078" s="23"/>
      <c r="AE3078" s="23"/>
      <c r="AF3078" s="46"/>
      <c r="AG3078" s="23"/>
      <c r="AH3078" s="23"/>
    </row>
    <row r="3079" spans="1:34" s="156" customFormat="1" x14ac:dyDescent="0.35">
      <c r="A3079" s="23"/>
      <c r="B3079" s="23"/>
      <c r="C3079" s="23"/>
      <c r="D3079" s="23"/>
      <c r="E3079" s="23"/>
      <c r="F3079" s="23"/>
      <c r="G3079" s="23"/>
      <c r="H3079" s="23"/>
      <c r="I3079" s="23"/>
      <c r="J3079" s="24"/>
      <c r="K3079" s="24"/>
      <c r="L3079" s="79"/>
      <c r="M3079" s="91"/>
      <c r="N3079" s="89"/>
      <c r="O3079" s="89"/>
      <c r="P3079" s="24"/>
      <c r="Q3079" s="24"/>
      <c r="R3079" s="23"/>
      <c r="S3079" s="23"/>
      <c r="T3079" s="24"/>
      <c r="U3079" s="23"/>
      <c r="V3079" s="23"/>
      <c r="W3079" s="23"/>
      <c r="X3079" s="23"/>
      <c r="Y3079" s="23"/>
      <c r="Z3079" s="23"/>
      <c r="AA3079" s="23"/>
      <c r="AB3079" s="23"/>
      <c r="AC3079" s="23"/>
      <c r="AD3079" s="23"/>
      <c r="AE3079" s="23"/>
      <c r="AF3079" s="46"/>
      <c r="AG3079" s="23"/>
      <c r="AH3079" s="23"/>
    </row>
    <row r="3080" spans="1:34" s="156" customFormat="1" x14ac:dyDescent="0.35">
      <c r="A3080" s="23"/>
      <c r="B3080" s="23"/>
      <c r="C3080" s="23"/>
      <c r="D3080" s="23"/>
      <c r="E3080" s="23"/>
      <c r="F3080" s="23"/>
      <c r="G3080" s="23"/>
      <c r="H3080" s="23"/>
      <c r="I3080" s="23"/>
      <c r="J3080" s="24"/>
      <c r="K3080" s="24"/>
      <c r="L3080" s="79"/>
      <c r="M3080" s="91"/>
      <c r="N3080" s="89"/>
      <c r="O3080" s="89"/>
      <c r="P3080" s="24"/>
      <c r="Q3080" s="24"/>
      <c r="R3080" s="23"/>
      <c r="S3080" s="23"/>
      <c r="T3080" s="24"/>
      <c r="U3080" s="23"/>
      <c r="V3080" s="23"/>
      <c r="W3080" s="23"/>
      <c r="X3080" s="23"/>
      <c r="Y3080" s="23"/>
      <c r="Z3080" s="23"/>
      <c r="AA3080" s="23"/>
      <c r="AB3080" s="23"/>
      <c r="AC3080" s="23"/>
      <c r="AD3080" s="23"/>
      <c r="AE3080" s="23"/>
      <c r="AF3080" s="46"/>
      <c r="AG3080" s="23"/>
      <c r="AH3080" s="23"/>
    </row>
    <row r="3081" spans="1:34" s="156" customFormat="1" x14ac:dyDescent="0.35">
      <c r="A3081" s="23"/>
      <c r="B3081" s="23"/>
      <c r="C3081" s="23"/>
      <c r="D3081" s="23"/>
      <c r="E3081" s="23"/>
      <c r="F3081" s="23"/>
      <c r="G3081" s="23"/>
      <c r="H3081" s="23"/>
      <c r="I3081" s="23"/>
      <c r="J3081" s="24"/>
      <c r="K3081" s="24"/>
      <c r="L3081" s="79"/>
      <c r="M3081" s="91"/>
      <c r="N3081" s="89"/>
      <c r="O3081" s="89"/>
      <c r="P3081" s="24"/>
      <c r="Q3081" s="24"/>
      <c r="R3081" s="23"/>
      <c r="S3081" s="23"/>
      <c r="T3081" s="24"/>
      <c r="U3081" s="23"/>
      <c r="V3081" s="23"/>
      <c r="W3081" s="23"/>
      <c r="X3081" s="23"/>
      <c r="Y3081" s="23"/>
      <c r="Z3081" s="23"/>
      <c r="AA3081" s="23"/>
      <c r="AB3081" s="23"/>
      <c r="AC3081" s="23"/>
      <c r="AD3081" s="23"/>
      <c r="AE3081" s="23"/>
      <c r="AF3081" s="46"/>
      <c r="AG3081" s="23"/>
      <c r="AH3081" s="23"/>
    </row>
    <row r="3082" spans="1:34" s="156" customFormat="1" x14ac:dyDescent="0.35">
      <c r="A3082" s="23"/>
      <c r="B3082" s="23"/>
      <c r="C3082" s="23"/>
      <c r="D3082" s="23"/>
      <c r="E3082" s="23"/>
      <c r="F3082" s="23"/>
      <c r="G3082" s="23"/>
      <c r="H3082" s="23"/>
      <c r="I3082" s="23"/>
      <c r="J3082" s="24"/>
      <c r="K3082" s="24"/>
      <c r="L3082" s="79"/>
      <c r="M3082" s="91"/>
      <c r="N3082" s="89"/>
      <c r="O3082" s="89"/>
      <c r="P3082" s="24"/>
      <c r="Q3082" s="24"/>
      <c r="R3082" s="23"/>
      <c r="S3082" s="23"/>
      <c r="T3082" s="24"/>
      <c r="U3082" s="23"/>
      <c r="V3082" s="23"/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46"/>
      <c r="AG3082" s="23"/>
      <c r="AH3082" s="23"/>
    </row>
    <row r="3083" spans="1:34" s="156" customFormat="1" x14ac:dyDescent="0.35">
      <c r="A3083" s="23"/>
      <c r="B3083" s="23"/>
      <c r="C3083" s="23"/>
      <c r="D3083" s="23"/>
      <c r="E3083" s="23"/>
      <c r="F3083" s="23"/>
      <c r="G3083" s="23"/>
      <c r="H3083" s="23"/>
      <c r="I3083" s="23"/>
      <c r="J3083" s="24"/>
      <c r="K3083" s="24"/>
      <c r="L3083" s="79"/>
      <c r="M3083" s="91"/>
      <c r="N3083" s="89"/>
      <c r="O3083" s="89"/>
      <c r="P3083" s="24"/>
      <c r="Q3083" s="24"/>
      <c r="R3083" s="23"/>
      <c r="S3083" s="23"/>
      <c r="T3083" s="24"/>
      <c r="U3083" s="23"/>
      <c r="V3083" s="23"/>
      <c r="W3083" s="23"/>
      <c r="X3083" s="23"/>
      <c r="Y3083" s="23"/>
      <c r="Z3083" s="23"/>
      <c r="AA3083" s="23"/>
      <c r="AB3083" s="23"/>
      <c r="AC3083" s="23"/>
      <c r="AD3083" s="23"/>
      <c r="AE3083" s="23"/>
      <c r="AF3083" s="46"/>
      <c r="AG3083" s="23"/>
      <c r="AH3083" s="23"/>
    </row>
    <row r="3084" spans="1:34" s="156" customFormat="1" x14ac:dyDescent="0.35">
      <c r="A3084" s="23"/>
      <c r="B3084" s="23"/>
      <c r="C3084" s="23"/>
      <c r="D3084" s="23"/>
      <c r="E3084" s="23"/>
      <c r="F3084" s="23"/>
      <c r="G3084" s="23"/>
      <c r="H3084" s="23"/>
      <c r="I3084" s="23"/>
      <c r="J3084" s="24"/>
      <c r="K3084" s="24"/>
      <c r="L3084" s="79"/>
      <c r="M3084" s="91"/>
      <c r="N3084" s="89"/>
      <c r="O3084" s="89"/>
      <c r="P3084" s="24"/>
      <c r="Q3084" s="24"/>
      <c r="R3084" s="23"/>
      <c r="S3084" s="23"/>
      <c r="T3084" s="24"/>
      <c r="U3084" s="23"/>
      <c r="V3084" s="23"/>
      <c r="W3084" s="23"/>
      <c r="X3084" s="23"/>
      <c r="Y3084" s="23"/>
      <c r="Z3084" s="23"/>
      <c r="AA3084" s="23"/>
      <c r="AB3084" s="23"/>
      <c r="AC3084" s="23"/>
      <c r="AD3084" s="23"/>
      <c r="AE3084" s="23"/>
      <c r="AF3084" s="46"/>
      <c r="AG3084" s="23"/>
      <c r="AH3084" s="23"/>
    </row>
    <row r="3085" spans="1:34" s="156" customFormat="1" x14ac:dyDescent="0.35">
      <c r="A3085" s="23"/>
      <c r="B3085" s="23"/>
      <c r="C3085" s="23"/>
      <c r="D3085" s="23"/>
      <c r="E3085" s="23"/>
      <c r="F3085" s="23"/>
      <c r="G3085" s="23"/>
      <c r="H3085" s="23"/>
      <c r="I3085" s="23"/>
      <c r="J3085" s="24"/>
      <c r="K3085" s="24"/>
      <c r="L3085" s="79"/>
      <c r="M3085" s="91"/>
      <c r="N3085" s="89"/>
      <c r="O3085" s="89"/>
      <c r="P3085" s="24"/>
      <c r="Q3085" s="24"/>
      <c r="R3085" s="23"/>
      <c r="S3085" s="23"/>
      <c r="T3085" s="24"/>
      <c r="U3085" s="23"/>
      <c r="V3085" s="23"/>
      <c r="W3085" s="23"/>
      <c r="X3085" s="23"/>
      <c r="Y3085" s="23"/>
      <c r="Z3085" s="23"/>
      <c r="AA3085" s="23"/>
      <c r="AB3085" s="23"/>
      <c r="AC3085" s="23"/>
      <c r="AD3085" s="23"/>
      <c r="AE3085" s="23"/>
      <c r="AF3085" s="46"/>
      <c r="AG3085" s="23"/>
      <c r="AH3085" s="23"/>
    </row>
    <row r="3086" spans="1:34" s="156" customFormat="1" x14ac:dyDescent="0.35">
      <c r="A3086" s="23"/>
      <c r="B3086" s="23"/>
      <c r="C3086" s="23"/>
      <c r="D3086" s="23"/>
      <c r="E3086" s="23"/>
      <c r="F3086" s="23"/>
      <c r="G3086" s="23"/>
      <c r="H3086" s="23"/>
      <c r="I3086" s="23"/>
      <c r="J3086" s="24"/>
      <c r="K3086" s="24"/>
      <c r="L3086" s="79"/>
      <c r="M3086" s="91"/>
      <c r="N3086" s="89"/>
      <c r="O3086" s="89"/>
      <c r="P3086" s="24"/>
      <c r="Q3086" s="24"/>
      <c r="R3086" s="23"/>
      <c r="S3086" s="23"/>
      <c r="T3086" s="24"/>
      <c r="U3086" s="23"/>
      <c r="V3086" s="23"/>
      <c r="W3086" s="23"/>
      <c r="X3086" s="23"/>
      <c r="Y3086" s="23"/>
      <c r="Z3086" s="23"/>
      <c r="AA3086" s="23"/>
      <c r="AB3086" s="23"/>
      <c r="AC3086" s="23"/>
      <c r="AD3086" s="23"/>
      <c r="AE3086" s="23"/>
      <c r="AF3086" s="46"/>
      <c r="AG3086" s="23"/>
      <c r="AH3086" s="23"/>
    </row>
    <row r="3087" spans="1:34" s="156" customFormat="1" x14ac:dyDescent="0.35">
      <c r="A3087" s="23"/>
      <c r="B3087" s="23"/>
      <c r="C3087" s="23"/>
      <c r="D3087" s="23"/>
      <c r="E3087" s="23"/>
      <c r="F3087" s="23"/>
      <c r="G3087" s="23"/>
      <c r="H3087" s="23"/>
      <c r="I3087" s="23"/>
      <c r="J3087" s="24"/>
      <c r="K3087" s="24"/>
      <c r="L3087" s="79"/>
      <c r="M3087" s="91"/>
      <c r="N3087" s="89"/>
      <c r="O3087" s="89"/>
      <c r="P3087" s="24"/>
      <c r="Q3087" s="24"/>
      <c r="R3087" s="23"/>
      <c r="S3087" s="23"/>
      <c r="T3087" s="24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46"/>
      <c r="AG3087" s="23"/>
      <c r="AH3087" s="23"/>
    </row>
    <row r="3088" spans="1:34" s="156" customFormat="1" x14ac:dyDescent="0.35">
      <c r="A3088" s="23"/>
      <c r="B3088" s="23"/>
      <c r="C3088" s="23"/>
      <c r="D3088" s="23"/>
      <c r="E3088" s="23"/>
      <c r="F3088" s="23"/>
      <c r="G3088" s="23"/>
      <c r="H3088" s="23"/>
      <c r="I3088" s="23"/>
      <c r="J3088" s="24"/>
      <c r="K3088" s="24"/>
      <c r="L3088" s="79"/>
      <c r="M3088" s="91"/>
      <c r="N3088" s="89"/>
      <c r="O3088" s="89"/>
      <c r="P3088" s="24"/>
      <c r="Q3088" s="24"/>
      <c r="R3088" s="23"/>
      <c r="S3088" s="23"/>
      <c r="T3088" s="24"/>
      <c r="U3088" s="23"/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46"/>
      <c r="AG3088" s="23"/>
      <c r="AH3088" s="23"/>
    </row>
    <row r="3089" spans="1:34" s="156" customFormat="1" x14ac:dyDescent="0.35">
      <c r="A3089" s="23"/>
      <c r="B3089" s="23"/>
      <c r="C3089" s="23"/>
      <c r="D3089" s="23"/>
      <c r="E3089" s="23"/>
      <c r="F3089" s="23"/>
      <c r="G3089" s="23"/>
      <c r="H3089" s="23"/>
      <c r="I3089" s="23"/>
      <c r="J3089" s="24"/>
      <c r="K3089" s="24"/>
      <c r="L3089" s="79"/>
      <c r="M3089" s="91"/>
      <c r="N3089" s="89"/>
      <c r="O3089" s="89"/>
      <c r="P3089" s="24"/>
      <c r="Q3089" s="24"/>
      <c r="R3089" s="23"/>
      <c r="S3089" s="23"/>
      <c r="T3089" s="24"/>
      <c r="U3089" s="23"/>
      <c r="V3089" s="23"/>
      <c r="W3089" s="23"/>
      <c r="X3089" s="23"/>
      <c r="Y3089" s="23"/>
      <c r="Z3089" s="23"/>
      <c r="AA3089" s="23"/>
      <c r="AB3089" s="23"/>
      <c r="AC3089" s="23"/>
      <c r="AD3089" s="23"/>
      <c r="AE3089" s="23"/>
      <c r="AF3089" s="46"/>
      <c r="AG3089" s="23"/>
      <c r="AH3089" s="23"/>
    </row>
    <row r="3090" spans="1:34" s="156" customFormat="1" x14ac:dyDescent="0.35">
      <c r="A3090" s="23"/>
      <c r="B3090" s="23"/>
      <c r="C3090" s="23"/>
      <c r="D3090" s="23"/>
      <c r="E3090" s="23"/>
      <c r="F3090" s="23"/>
      <c r="G3090" s="23"/>
      <c r="H3090" s="23"/>
      <c r="I3090" s="23"/>
      <c r="J3090" s="24"/>
      <c r="K3090" s="24"/>
      <c r="L3090" s="79"/>
      <c r="M3090" s="91"/>
      <c r="N3090" s="89"/>
      <c r="O3090" s="89"/>
      <c r="P3090" s="24"/>
      <c r="Q3090" s="24"/>
      <c r="R3090" s="23"/>
      <c r="S3090" s="23"/>
      <c r="T3090" s="24"/>
      <c r="U3090" s="23"/>
      <c r="V3090" s="23"/>
      <c r="W3090" s="23"/>
      <c r="X3090" s="23"/>
      <c r="Y3090" s="23"/>
      <c r="Z3090" s="23"/>
      <c r="AA3090" s="23"/>
      <c r="AB3090" s="23"/>
      <c r="AC3090" s="23"/>
      <c r="AD3090" s="23"/>
      <c r="AE3090" s="23"/>
      <c r="AF3090" s="46"/>
      <c r="AG3090" s="23"/>
      <c r="AH3090" s="23"/>
    </row>
    <row r="3091" spans="1:34" s="156" customFormat="1" x14ac:dyDescent="0.35">
      <c r="A3091" s="23"/>
      <c r="B3091" s="23"/>
      <c r="C3091" s="23"/>
      <c r="D3091" s="23"/>
      <c r="E3091" s="23"/>
      <c r="F3091" s="23"/>
      <c r="G3091" s="23"/>
      <c r="H3091" s="23"/>
      <c r="I3091" s="23"/>
      <c r="J3091" s="24"/>
      <c r="K3091" s="24"/>
      <c r="L3091" s="79"/>
      <c r="M3091" s="91"/>
      <c r="N3091" s="89"/>
      <c r="O3091" s="89"/>
      <c r="P3091" s="24"/>
      <c r="Q3091" s="24"/>
      <c r="R3091" s="23"/>
      <c r="S3091" s="23"/>
      <c r="T3091" s="24"/>
      <c r="U3091" s="23"/>
      <c r="V3091" s="23"/>
      <c r="W3091" s="23"/>
      <c r="X3091" s="23"/>
      <c r="Y3091" s="23"/>
      <c r="Z3091" s="23"/>
      <c r="AA3091" s="23"/>
      <c r="AB3091" s="23"/>
      <c r="AC3091" s="23"/>
      <c r="AD3091" s="23"/>
      <c r="AE3091" s="23"/>
      <c r="AF3091" s="46"/>
      <c r="AG3091" s="23"/>
      <c r="AH3091" s="23"/>
    </row>
    <row r="3092" spans="1:34" s="156" customFormat="1" x14ac:dyDescent="0.35">
      <c r="A3092" s="23"/>
      <c r="B3092" s="23"/>
      <c r="C3092" s="23"/>
      <c r="D3092" s="23"/>
      <c r="E3092" s="23"/>
      <c r="F3092" s="23"/>
      <c r="G3092" s="23"/>
      <c r="H3092" s="23"/>
      <c r="I3092" s="23"/>
      <c r="J3092" s="24"/>
      <c r="K3092" s="24"/>
      <c r="L3092" s="79"/>
      <c r="M3092" s="91"/>
      <c r="N3092" s="89"/>
      <c r="O3092" s="89"/>
      <c r="P3092" s="24"/>
      <c r="Q3092" s="24"/>
      <c r="R3092" s="23"/>
      <c r="S3092" s="23"/>
      <c r="T3092" s="24"/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46"/>
      <c r="AG3092" s="23"/>
      <c r="AH3092" s="23"/>
    </row>
    <row r="3093" spans="1:34" s="156" customFormat="1" x14ac:dyDescent="0.35">
      <c r="A3093" s="23"/>
      <c r="B3093" s="23"/>
      <c r="C3093" s="23"/>
      <c r="D3093" s="23"/>
      <c r="E3093" s="23"/>
      <c r="F3093" s="23"/>
      <c r="G3093" s="23"/>
      <c r="H3093" s="23"/>
      <c r="I3093" s="23"/>
      <c r="J3093" s="24"/>
      <c r="K3093" s="24"/>
      <c r="L3093" s="79"/>
      <c r="M3093" s="91"/>
      <c r="N3093" s="89"/>
      <c r="O3093" s="89"/>
      <c r="P3093" s="24"/>
      <c r="Q3093" s="24"/>
      <c r="R3093" s="23"/>
      <c r="S3093" s="23"/>
      <c r="T3093" s="24"/>
      <c r="U3093" s="23"/>
      <c r="V3093" s="23"/>
      <c r="W3093" s="23"/>
      <c r="X3093" s="23"/>
      <c r="Y3093" s="23"/>
      <c r="Z3093" s="23"/>
      <c r="AA3093" s="23"/>
      <c r="AB3093" s="23"/>
      <c r="AC3093" s="23"/>
      <c r="AD3093" s="23"/>
      <c r="AE3093" s="23"/>
      <c r="AF3093" s="46"/>
      <c r="AG3093" s="23"/>
      <c r="AH3093" s="23"/>
    </row>
    <row r="3094" spans="1:34" s="156" customFormat="1" x14ac:dyDescent="0.35">
      <c r="A3094" s="23"/>
      <c r="B3094" s="23"/>
      <c r="C3094" s="23"/>
      <c r="D3094" s="23"/>
      <c r="E3094" s="23"/>
      <c r="F3094" s="23"/>
      <c r="G3094" s="23"/>
      <c r="H3094" s="23"/>
      <c r="I3094" s="23"/>
      <c r="J3094" s="24"/>
      <c r="K3094" s="24"/>
      <c r="L3094" s="79"/>
      <c r="M3094" s="91"/>
      <c r="N3094" s="89"/>
      <c r="O3094" s="89"/>
      <c r="P3094" s="24"/>
      <c r="Q3094" s="24"/>
      <c r="R3094" s="23"/>
      <c r="S3094" s="23"/>
      <c r="T3094" s="24"/>
      <c r="U3094" s="23"/>
      <c r="V3094" s="23"/>
      <c r="W3094" s="23"/>
      <c r="X3094" s="23"/>
      <c r="Y3094" s="23"/>
      <c r="Z3094" s="23"/>
      <c r="AA3094" s="23"/>
      <c r="AB3094" s="23"/>
      <c r="AC3094" s="23"/>
      <c r="AD3094" s="23"/>
      <c r="AE3094" s="23"/>
      <c r="AF3094" s="46"/>
      <c r="AG3094" s="23"/>
      <c r="AH3094" s="23"/>
    </row>
    <row r="3095" spans="1:34" s="156" customFormat="1" x14ac:dyDescent="0.35">
      <c r="A3095" s="23"/>
      <c r="B3095" s="23"/>
      <c r="C3095" s="23"/>
      <c r="D3095" s="23"/>
      <c r="E3095" s="23"/>
      <c r="F3095" s="23"/>
      <c r="G3095" s="23"/>
      <c r="H3095" s="23"/>
      <c r="I3095" s="23"/>
      <c r="J3095" s="24"/>
      <c r="K3095" s="24"/>
      <c r="L3095" s="79"/>
      <c r="M3095" s="91"/>
      <c r="N3095" s="89"/>
      <c r="O3095" s="89"/>
      <c r="P3095" s="24"/>
      <c r="Q3095" s="24"/>
      <c r="R3095" s="23"/>
      <c r="S3095" s="23"/>
      <c r="T3095" s="24"/>
      <c r="U3095" s="23"/>
      <c r="V3095" s="23"/>
      <c r="W3095" s="23"/>
      <c r="X3095" s="23"/>
      <c r="Y3095" s="23"/>
      <c r="Z3095" s="23"/>
      <c r="AA3095" s="23"/>
      <c r="AB3095" s="23"/>
      <c r="AC3095" s="23"/>
      <c r="AD3095" s="23"/>
      <c r="AE3095" s="23"/>
      <c r="AF3095" s="46"/>
      <c r="AG3095" s="23"/>
      <c r="AH3095" s="23"/>
    </row>
    <row r="3096" spans="1:34" s="156" customFormat="1" x14ac:dyDescent="0.35">
      <c r="A3096" s="23"/>
      <c r="B3096" s="23"/>
      <c r="C3096" s="23"/>
      <c r="D3096" s="23"/>
      <c r="E3096" s="23"/>
      <c r="F3096" s="23"/>
      <c r="G3096" s="23"/>
      <c r="H3096" s="23"/>
      <c r="I3096" s="23"/>
      <c r="J3096" s="24"/>
      <c r="K3096" s="24"/>
      <c r="L3096" s="79"/>
      <c r="M3096" s="91"/>
      <c r="N3096" s="89"/>
      <c r="O3096" s="89"/>
      <c r="P3096" s="24"/>
      <c r="Q3096" s="24"/>
      <c r="R3096" s="23"/>
      <c r="S3096" s="23"/>
      <c r="T3096" s="24"/>
      <c r="U3096" s="23"/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46"/>
      <c r="AG3096" s="23"/>
      <c r="AH3096" s="23"/>
    </row>
    <row r="3097" spans="1:34" s="156" customFormat="1" x14ac:dyDescent="0.35">
      <c r="A3097" s="23"/>
      <c r="B3097" s="23"/>
      <c r="C3097" s="23"/>
      <c r="D3097" s="23"/>
      <c r="E3097" s="23"/>
      <c r="F3097" s="23"/>
      <c r="G3097" s="23"/>
      <c r="H3097" s="23"/>
      <c r="I3097" s="23"/>
      <c r="J3097" s="24"/>
      <c r="K3097" s="24"/>
      <c r="L3097" s="79"/>
      <c r="M3097" s="91"/>
      <c r="N3097" s="89"/>
      <c r="O3097" s="89"/>
      <c r="P3097" s="24"/>
      <c r="Q3097" s="24"/>
      <c r="R3097" s="23"/>
      <c r="S3097" s="23"/>
      <c r="T3097" s="24"/>
      <c r="U3097" s="23"/>
      <c r="V3097" s="23"/>
      <c r="W3097" s="23"/>
      <c r="X3097" s="23"/>
      <c r="Y3097" s="23"/>
      <c r="Z3097" s="23"/>
      <c r="AA3097" s="23"/>
      <c r="AB3097" s="23"/>
      <c r="AC3097" s="23"/>
      <c r="AD3097" s="23"/>
      <c r="AE3097" s="23"/>
      <c r="AF3097" s="46"/>
      <c r="AG3097" s="23"/>
      <c r="AH3097" s="23"/>
    </row>
    <row r="3098" spans="1:34" s="156" customFormat="1" x14ac:dyDescent="0.35">
      <c r="A3098" s="23"/>
      <c r="B3098" s="23"/>
      <c r="C3098" s="23"/>
      <c r="D3098" s="23"/>
      <c r="E3098" s="23"/>
      <c r="F3098" s="23"/>
      <c r="G3098" s="23"/>
      <c r="H3098" s="23"/>
      <c r="I3098" s="23"/>
      <c r="J3098" s="24"/>
      <c r="K3098" s="24"/>
      <c r="L3098" s="79"/>
      <c r="M3098" s="91"/>
      <c r="N3098" s="89"/>
      <c r="O3098" s="89"/>
      <c r="P3098" s="24"/>
      <c r="Q3098" s="24"/>
      <c r="R3098" s="23"/>
      <c r="S3098" s="23"/>
      <c r="T3098" s="24"/>
      <c r="U3098" s="23"/>
      <c r="V3098" s="23"/>
      <c r="W3098" s="23"/>
      <c r="X3098" s="23"/>
      <c r="Y3098" s="23"/>
      <c r="Z3098" s="23"/>
      <c r="AA3098" s="23"/>
      <c r="AB3098" s="23"/>
      <c r="AC3098" s="23"/>
      <c r="AD3098" s="23"/>
      <c r="AE3098" s="23"/>
      <c r="AF3098" s="46"/>
      <c r="AG3098" s="23"/>
      <c r="AH3098" s="23"/>
    </row>
    <row r="3099" spans="1:34" s="156" customFormat="1" x14ac:dyDescent="0.35">
      <c r="A3099" s="23"/>
      <c r="B3099" s="23"/>
      <c r="C3099" s="23"/>
      <c r="D3099" s="23"/>
      <c r="E3099" s="23"/>
      <c r="F3099" s="23"/>
      <c r="G3099" s="23"/>
      <c r="H3099" s="23"/>
      <c r="I3099" s="23"/>
      <c r="J3099" s="24"/>
      <c r="K3099" s="24"/>
      <c r="L3099" s="79"/>
      <c r="M3099" s="91"/>
      <c r="N3099" s="89"/>
      <c r="O3099" s="89"/>
      <c r="P3099" s="24"/>
      <c r="Q3099" s="24"/>
      <c r="R3099" s="23"/>
      <c r="S3099" s="23"/>
      <c r="T3099" s="24"/>
      <c r="U3099" s="23"/>
      <c r="V3099" s="23"/>
      <c r="W3099" s="23"/>
      <c r="X3099" s="23"/>
      <c r="Y3099" s="23"/>
      <c r="Z3099" s="23"/>
      <c r="AA3099" s="23"/>
      <c r="AB3099" s="23"/>
      <c r="AC3099" s="23"/>
      <c r="AD3099" s="23"/>
      <c r="AE3099" s="23"/>
      <c r="AF3099" s="46"/>
      <c r="AG3099" s="23"/>
      <c r="AH3099" s="23"/>
    </row>
    <row r="3100" spans="1:34" s="156" customFormat="1" x14ac:dyDescent="0.35">
      <c r="A3100" s="23"/>
      <c r="B3100" s="23"/>
      <c r="C3100" s="23"/>
      <c r="D3100" s="23"/>
      <c r="E3100" s="23"/>
      <c r="F3100" s="23"/>
      <c r="G3100" s="23"/>
      <c r="H3100" s="23"/>
      <c r="I3100" s="23"/>
      <c r="J3100" s="24"/>
      <c r="K3100" s="24"/>
      <c r="L3100" s="79"/>
      <c r="M3100" s="91"/>
      <c r="N3100" s="89"/>
      <c r="O3100" s="89"/>
      <c r="P3100" s="24"/>
      <c r="Q3100" s="24"/>
      <c r="R3100" s="23"/>
      <c r="S3100" s="23"/>
      <c r="T3100" s="24"/>
      <c r="U3100" s="23"/>
      <c r="V3100" s="23"/>
      <c r="W3100" s="23"/>
      <c r="X3100" s="23"/>
      <c r="Y3100" s="23"/>
      <c r="Z3100" s="23"/>
      <c r="AA3100" s="23"/>
      <c r="AB3100" s="23"/>
      <c r="AC3100" s="23"/>
      <c r="AD3100" s="23"/>
      <c r="AE3100" s="23"/>
      <c r="AF3100" s="46"/>
      <c r="AG3100" s="23"/>
      <c r="AH3100" s="23"/>
    </row>
    <row r="3101" spans="1:34" s="156" customFormat="1" x14ac:dyDescent="0.35">
      <c r="A3101" s="23"/>
      <c r="B3101" s="23"/>
      <c r="C3101" s="23"/>
      <c r="D3101" s="23"/>
      <c r="E3101" s="23"/>
      <c r="F3101" s="23"/>
      <c r="G3101" s="23"/>
      <c r="H3101" s="23"/>
      <c r="I3101" s="23"/>
      <c r="J3101" s="24"/>
      <c r="K3101" s="24"/>
      <c r="L3101" s="79"/>
      <c r="M3101" s="91"/>
      <c r="N3101" s="89"/>
      <c r="O3101" s="89"/>
      <c r="P3101" s="24"/>
      <c r="Q3101" s="24"/>
      <c r="R3101" s="23"/>
      <c r="S3101" s="23"/>
      <c r="T3101" s="24"/>
      <c r="U3101" s="23"/>
      <c r="V3101" s="23"/>
      <c r="W3101" s="23"/>
      <c r="X3101" s="23"/>
      <c r="Y3101" s="23"/>
      <c r="Z3101" s="23"/>
      <c r="AA3101" s="23"/>
      <c r="AB3101" s="23"/>
      <c r="AC3101" s="23"/>
      <c r="AD3101" s="23"/>
      <c r="AE3101" s="23"/>
      <c r="AF3101" s="46"/>
      <c r="AG3101" s="23"/>
      <c r="AH3101" s="23"/>
    </row>
    <row r="3102" spans="1:34" s="156" customFormat="1" x14ac:dyDescent="0.35">
      <c r="A3102" s="23"/>
      <c r="B3102" s="23"/>
      <c r="C3102" s="23"/>
      <c r="D3102" s="23"/>
      <c r="E3102" s="23"/>
      <c r="F3102" s="23"/>
      <c r="G3102" s="23"/>
      <c r="H3102" s="23"/>
      <c r="I3102" s="23"/>
      <c r="J3102" s="24"/>
      <c r="K3102" s="24"/>
      <c r="L3102" s="79"/>
      <c r="M3102" s="91"/>
      <c r="N3102" s="89"/>
      <c r="O3102" s="89"/>
      <c r="P3102" s="24"/>
      <c r="Q3102" s="24"/>
      <c r="R3102" s="23"/>
      <c r="S3102" s="23"/>
      <c r="T3102" s="24"/>
      <c r="U3102" s="23"/>
      <c r="V3102" s="23"/>
      <c r="W3102" s="23"/>
      <c r="X3102" s="23"/>
      <c r="Y3102" s="23"/>
      <c r="Z3102" s="23"/>
      <c r="AA3102" s="23"/>
      <c r="AB3102" s="23"/>
      <c r="AC3102" s="23"/>
      <c r="AD3102" s="23"/>
      <c r="AE3102" s="23"/>
      <c r="AF3102" s="46"/>
      <c r="AG3102" s="23"/>
      <c r="AH3102" s="23"/>
    </row>
    <row r="3103" spans="1:34" s="156" customFormat="1" x14ac:dyDescent="0.35">
      <c r="A3103" s="23"/>
      <c r="B3103" s="23"/>
      <c r="C3103" s="23"/>
      <c r="D3103" s="23"/>
      <c r="E3103" s="23"/>
      <c r="F3103" s="23"/>
      <c r="G3103" s="23"/>
      <c r="H3103" s="23"/>
      <c r="I3103" s="23"/>
      <c r="J3103" s="24"/>
      <c r="K3103" s="24"/>
      <c r="L3103" s="79"/>
      <c r="M3103" s="91"/>
      <c r="N3103" s="89"/>
      <c r="O3103" s="89"/>
      <c r="P3103" s="24"/>
      <c r="Q3103" s="24"/>
      <c r="R3103" s="23"/>
      <c r="S3103" s="23"/>
      <c r="T3103" s="24"/>
      <c r="U3103" s="23"/>
      <c r="V3103" s="23"/>
      <c r="W3103" s="23"/>
      <c r="X3103" s="23"/>
      <c r="Y3103" s="23"/>
      <c r="Z3103" s="23"/>
      <c r="AA3103" s="23"/>
      <c r="AB3103" s="23"/>
      <c r="AC3103" s="23"/>
      <c r="AD3103" s="23"/>
      <c r="AE3103" s="23"/>
      <c r="AF3103" s="46"/>
      <c r="AG3103" s="23"/>
      <c r="AH3103" s="23"/>
    </row>
    <row r="3104" spans="1:34" s="156" customFormat="1" x14ac:dyDescent="0.35">
      <c r="A3104" s="23"/>
      <c r="B3104" s="23"/>
      <c r="C3104" s="23"/>
      <c r="D3104" s="23"/>
      <c r="E3104" s="23"/>
      <c r="F3104" s="23"/>
      <c r="G3104" s="23"/>
      <c r="H3104" s="23"/>
      <c r="I3104" s="23"/>
      <c r="J3104" s="24"/>
      <c r="K3104" s="24"/>
      <c r="L3104" s="79"/>
      <c r="M3104" s="91"/>
      <c r="N3104" s="89"/>
      <c r="O3104" s="89"/>
      <c r="P3104" s="24"/>
      <c r="Q3104" s="24"/>
      <c r="R3104" s="23"/>
      <c r="S3104" s="23"/>
      <c r="T3104" s="24"/>
      <c r="U3104" s="23"/>
      <c r="V3104" s="23"/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46"/>
      <c r="AG3104" s="23"/>
      <c r="AH3104" s="23"/>
    </row>
    <row r="3105" spans="1:34" s="156" customFormat="1" x14ac:dyDescent="0.35">
      <c r="A3105" s="23"/>
      <c r="B3105" s="23"/>
      <c r="C3105" s="23"/>
      <c r="D3105" s="23"/>
      <c r="E3105" s="23"/>
      <c r="F3105" s="23"/>
      <c r="G3105" s="23"/>
      <c r="H3105" s="23"/>
      <c r="I3105" s="23"/>
      <c r="J3105" s="24"/>
      <c r="K3105" s="24"/>
      <c r="L3105" s="79"/>
      <c r="M3105" s="91"/>
      <c r="N3105" s="89"/>
      <c r="O3105" s="89"/>
      <c r="P3105" s="24"/>
      <c r="Q3105" s="24"/>
      <c r="R3105" s="23"/>
      <c r="S3105" s="23"/>
      <c r="T3105" s="24"/>
      <c r="U3105" s="23"/>
      <c r="V3105" s="23"/>
      <c r="W3105" s="23"/>
      <c r="X3105" s="23"/>
      <c r="Y3105" s="23"/>
      <c r="Z3105" s="23"/>
      <c r="AA3105" s="23"/>
      <c r="AB3105" s="23"/>
      <c r="AC3105" s="23"/>
      <c r="AD3105" s="23"/>
      <c r="AE3105" s="23"/>
      <c r="AF3105" s="46"/>
      <c r="AG3105" s="23"/>
      <c r="AH3105" s="23"/>
    </row>
    <row r="3106" spans="1:34" s="156" customFormat="1" x14ac:dyDescent="0.35">
      <c r="A3106" s="23"/>
      <c r="B3106" s="23"/>
      <c r="C3106" s="23"/>
      <c r="D3106" s="23"/>
      <c r="E3106" s="23"/>
      <c r="F3106" s="23"/>
      <c r="G3106" s="23"/>
      <c r="H3106" s="23"/>
      <c r="I3106" s="23"/>
      <c r="J3106" s="24"/>
      <c r="K3106" s="24"/>
      <c r="L3106" s="79"/>
      <c r="M3106" s="91"/>
      <c r="N3106" s="89"/>
      <c r="O3106" s="89"/>
      <c r="P3106" s="24"/>
      <c r="Q3106" s="24"/>
      <c r="R3106" s="23"/>
      <c r="S3106" s="23"/>
      <c r="T3106" s="24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46"/>
      <c r="AG3106" s="23"/>
      <c r="AH3106" s="23"/>
    </row>
    <row r="3107" spans="1:34" s="156" customFormat="1" x14ac:dyDescent="0.35">
      <c r="A3107" s="23"/>
      <c r="B3107" s="23"/>
      <c r="C3107" s="23"/>
      <c r="D3107" s="23"/>
      <c r="E3107" s="23"/>
      <c r="F3107" s="23"/>
      <c r="G3107" s="23"/>
      <c r="H3107" s="23"/>
      <c r="I3107" s="23"/>
      <c r="J3107" s="24"/>
      <c r="K3107" s="24"/>
      <c r="L3107" s="79"/>
      <c r="M3107" s="91"/>
      <c r="N3107" s="89"/>
      <c r="O3107" s="89"/>
      <c r="P3107" s="24"/>
      <c r="Q3107" s="24"/>
      <c r="R3107" s="23"/>
      <c r="S3107" s="23"/>
      <c r="T3107" s="24"/>
      <c r="U3107" s="23"/>
      <c r="V3107" s="23"/>
      <c r="W3107" s="23"/>
      <c r="X3107" s="23"/>
      <c r="Y3107" s="23"/>
      <c r="Z3107" s="23"/>
      <c r="AA3107" s="23"/>
      <c r="AB3107" s="23"/>
      <c r="AC3107" s="23"/>
      <c r="AD3107" s="23"/>
      <c r="AE3107" s="23"/>
      <c r="AF3107" s="46"/>
      <c r="AG3107" s="23"/>
      <c r="AH3107" s="23"/>
    </row>
    <row r="3108" spans="1:34" s="156" customFormat="1" x14ac:dyDescent="0.35">
      <c r="A3108" s="23"/>
      <c r="B3108" s="23"/>
      <c r="C3108" s="23"/>
      <c r="D3108" s="23"/>
      <c r="E3108" s="23"/>
      <c r="F3108" s="23"/>
      <c r="G3108" s="23"/>
      <c r="H3108" s="23"/>
      <c r="I3108" s="23"/>
      <c r="J3108" s="24"/>
      <c r="K3108" s="24"/>
      <c r="L3108" s="79"/>
      <c r="M3108" s="91"/>
      <c r="N3108" s="89"/>
      <c r="O3108" s="89"/>
      <c r="P3108" s="24"/>
      <c r="Q3108" s="24"/>
      <c r="R3108" s="23"/>
      <c r="S3108" s="23"/>
      <c r="T3108" s="24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23"/>
      <c r="AE3108" s="23"/>
      <c r="AF3108" s="46"/>
      <c r="AG3108" s="23"/>
      <c r="AH3108" s="23"/>
    </row>
    <row r="3109" spans="1:34" s="156" customFormat="1" x14ac:dyDescent="0.35">
      <c r="A3109" s="23"/>
      <c r="B3109" s="23"/>
      <c r="C3109" s="23"/>
      <c r="D3109" s="23"/>
      <c r="E3109" s="23"/>
      <c r="F3109" s="23"/>
      <c r="G3109" s="23"/>
      <c r="H3109" s="23"/>
      <c r="I3109" s="23"/>
      <c r="J3109" s="24"/>
      <c r="K3109" s="24"/>
      <c r="L3109" s="79"/>
      <c r="M3109" s="91"/>
      <c r="N3109" s="89"/>
      <c r="O3109" s="89"/>
      <c r="P3109" s="24"/>
      <c r="Q3109" s="24"/>
      <c r="R3109" s="23"/>
      <c r="S3109" s="23"/>
      <c r="T3109" s="24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46"/>
      <c r="AG3109" s="23"/>
      <c r="AH3109" s="23"/>
    </row>
    <row r="3110" spans="1:34" s="156" customFormat="1" x14ac:dyDescent="0.35">
      <c r="A3110" s="23"/>
      <c r="B3110" s="23"/>
      <c r="C3110" s="23"/>
      <c r="D3110" s="23"/>
      <c r="E3110" s="23"/>
      <c r="F3110" s="23"/>
      <c r="G3110" s="23"/>
      <c r="H3110" s="23"/>
      <c r="I3110" s="23"/>
      <c r="J3110" s="24"/>
      <c r="K3110" s="24"/>
      <c r="L3110" s="79"/>
      <c r="M3110" s="91"/>
      <c r="N3110" s="89"/>
      <c r="O3110" s="89"/>
      <c r="P3110" s="24"/>
      <c r="Q3110" s="24"/>
      <c r="R3110" s="23"/>
      <c r="S3110" s="23"/>
      <c r="T3110" s="24"/>
      <c r="U3110" s="23"/>
      <c r="V3110" s="23"/>
      <c r="W3110" s="23"/>
      <c r="X3110" s="23"/>
      <c r="Y3110" s="23"/>
      <c r="Z3110" s="23"/>
      <c r="AA3110" s="23"/>
      <c r="AB3110" s="23"/>
      <c r="AC3110" s="23"/>
      <c r="AD3110" s="23"/>
      <c r="AE3110" s="23"/>
      <c r="AF3110" s="46"/>
      <c r="AG3110" s="23"/>
      <c r="AH3110" s="23"/>
    </row>
    <row r="3111" spans="1:34" s="156" customFormat="1" x14ac:dyDescent="0.35">
      <c r="A3111" s="23"/>
      <c r="B3111" s="23"/>
      <c r="C3111" s="23"/>
      <c r="D3111" s="23"/>
      <c r="E3111" s="23"/>
      <c r="F3111" s="23"/>
      <c r="G3111" s="23"/>
      <c r="H3111" s="23"/>
      <c r="I3111" s="23"/>
      <c r="J3111" s="24"/>
      <c r="K3111" s="24"/>
      <c r="L3111" s="79"/>
      <c r="M3111" s="91"/>
      <c r="N3111" s="89"/>
      <c r="O3111" s="89"/>
      <c r="P3111" s="24"/>
      <c r="Q3111" s="24"/>
      <c r="R3111" s="23"/>
      <c r="S3111" s="23"/>
      <c r="T3111" s="24"/>
      <c r="U3111" s="23"/>
      <c r="V3111" s="23"/>
      <c r="W3111" s="23"/>
      <c r="X3111" s="23"/>
      <c r="Y3111" s="23"/>
      <c r="Z3111" s="23"/>
      <c r="AA3111" s="23"/>
      <c r="AB3111" s="23"/>
      <c r="AC3111" s="23"/>
      <c r="AD3111" s="23"/>
      <c r="AE3111" s="23"/>
      <c r="AF3111" s="46"/>
      <c r="AG3111" s="23"/>
      <c r="AH3111" s="23"/>
    </row>
    <row r="3112" spans="1:34" s="156" customFormat="1" x14ac:dyDescent="0.35">
      <c r="A3112" s="23"/>
      <c r="B3112" s="23"/>
      <c r="C3112" s="23"/>
      <c r="D3112" s="23"/>
      <c r="E3112" s="23"/>
      <c r="F3112" s="23"/>
      <c r="G3112" s="23"/>
      <c r="H3112" s="23"/>
      <c r="I3112" s="23"/>
      <c r="J3112" s="24"/>
      <c r="K3112" s="24"/>
      <c r="L3112" s="79"/>
      <c r="M3112" s="91"/>
      <c r="N3112" s="89"/>
      <c r="O3112" s="89"/>
      <c r="P3112" s="24"/>
      <c r="Q3112" s="24"/>
      <c r="R3112" s="23"/>
      <c r="S3112" s="23"/>
      <c r="T3112" s="24"/>
      <c r="U3112" s="23"/>
      <c r="V3112" s="23"/>
      <c r="W3112" s="23"/>
      <c r="X3112" s="23"/>
      <c r="Y3112" s="23"/>
      <c r="Z3112" s="23"/>
      <c r="AA3112" s="23"/>
      <c r="AB3112" s="23"/>
      <c r="AC3112" s="23"/>
      <c r="AD3112" s="23"/>
      <c r="AE3112" s="23"/>
      <c r="AF3112" s="46"/>
      <c r="AG3112" s="23"/>
      <c r="AH3112" s="23"/>
    </row>
    <row r="3113" spans="1:34" s="156" customFormat="1" x14ac:dyDescent="0.35">
      <c r="A3113" s="23"/>
      <c r="B3113" s="23"/>
      <c r="C3113" s="23"/>
      <c r="D3113" s="23"/>
      <c r="E3113" s="23"/>
      <c r="F3113" s="23"/>
      <c r="G3113" s="23"/>
      <c r="H3113" s="23"/>
      <c r="I3113" s="23"/>
      <c r="J3113" s="24"/>
      <c r="K3113" s="24"/>
      <c r="L3113" s="79"/>
      <c r="M3113" s="91"/>
      <c r="N3113" s="89"/>
      <c r="O3113" s="89"/>
      <c r="P3113" s="24"/>
      <c r="Q3113" s="24"/>
      <c r="R3113" s="23"/>
      <c r="S3113" s="23"/>
      <c r="T3113" s="24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23"/>
      <c r="AE3113" s="23"/>
      <c r="AF3113" s="46"/>
      <c r="AG3113" s="23"/>
      <c r="AH3113" s="23"/>
    </row>
    <row r="3114" spans="1:34" s="156" customFormat="1" x14ac:dyDescent="0.35">
      <c r="A3114" s="23"/>
      <c r="B3114" s="23"/>
      <c r="C3114" s="23"/>
      <c r="D3114" s="23"/>
      <c r="E3114" s="23"/>
      <c r="F3114" s="23"/>
      <c r="G3114" s="23"/>
      <c r="H3114" s="23"/>
      <c r="I3114" s="23"/>
      <c r="J3114" s="24"/>
      <c r="K3114" s="24"/>
      <c r="L3114" s="79"/>
      <c r="M3114" s="91"/>
      <c r="N3114" s="89"/>
      <c r="O3114" s="89"/>
      <c r="P3114" s="24"/>
      <c r="Q3114" s="24"/>
      <c r="R3114" s="23"/>
      <c r="S3114" s="23"/>
      <c r="T3114" s="24"/>
      <c r="U3114" s="23"/>
      <c r="V3114" s="23"/>
      <c r="W3114" s="23"/>
      <c r="X3114" s="23"/>
      <c r="Y3114" s="23"/>
      <c r="Z3114" s="23"/>
      <c r="AA3114" s="23"/>
      <c r="AB3114" s="23"/>
      <c r="AC3114" s="23"/>
      <c r="AD3114" s="23"/>
      <c r="AE3114" s="23"/>
      <c r="AF3114" s="46"/>
      <c r="AG3114" s="23"/>
      <c r="AH3114" s="23"/>
    </row>
    <row r="3115" spans="1:34" s="156" customFormat="1" x14ac:dyDescent="0.35">
      <c r="A3115" s="23"/>
      <c r="B3115" s="23"/>
      <c r="C3115" s="23"/>
      <c r="D3115" s="23"/>
      <c r="E3115" s="23"/>
      <c r="F3115" s="23"/>
      <c r="G3115" s="23"/>
      <c r="H3115" s="23"/>
      <c r="I3115" s="23"/>
      <c r="J3115" s="24"/>
      <c r="K3115" s="24"/>
      <c r="L3115" s="79"/>
      <c r="M3115" s="91"/>
      <c r="N3115" s="89"/>
      <c r="O3115" s="89"/>
      <c r="P3115" s="24"/>
      <c r="Q3115" s="24"/>
      <c r="R3115" s="23"/>
      <c r="S3115" s="23"/>
      <c r="T3115" s="24"/>
      <c r="U3115" s="23"/>
      <c r="V3115" s="23"/>
      <c r="W3115" s="23"/>
      <c r="X3115" s="23"/>
      <c r="Y3115" s="23"/>
      <c r="Z3115" s="23"/>
      <c r="AA3115" s="23"/>
      <c r="AB3115" s="23"/>
      <c r="AC3115" s="23"/>
      <c r="AD3115" s="23"/>
      <c r="AE3115" s="23"/>
      <c r="AF3115" s="46"/>
      <c r="AG3115" s="23"/>
      <c r="AH3115" s="23"/>
    </row>
    <row r="3116" spans="1:34" s="156" customFormat="1" x14ac:dyDescent="0.35">
      <c r="A3116" s="23"/>
      <c r="B3116" s="23"/>
      <c r="C3116" s="23"/>
      <c r="D3116" s="23"/>
      <c r="E3116" s="23"/>
      <c r="F3116" s="23"/>
      <c r="G3116" s="23"/>
      <c r="H3116" s="23"/>
      <c r="I3116" s="23"/>
      <c r="J3116" s="24"/>
      <c r="K3116" s="24"/>
      <c r="L3116" s="79"/>
      <c r="M3116" s="91"/>
      <c r="N3116" s="89"/>
      <c r="O3116" s="89"/>
      <c r="P3116" s="24"/>
      <c r="Q3116" s="24"/>
      <c r="R3116" s="23"/>
      <c r="S3116" s="23"/>
      <c r="T3116" s="24"/>
      <c r="U3116" s="23"/>
      <c r="V3116" s="23"/>
      <c r="W3116" s="23"/>
      <c r="X3116" s="23"/>
      <c r="Y3116" s="23"/>
      <c r="Z3116" s="23"/>
      <c r="AA3116" s="23"/>
      <c r="AB3116" s="23"/>
      <c r="AC3116" s="23"/>
      <c r="AD3116" s="23"/>
      <c r="AE3116" s="23"/>
      <c r="AF3116" s="46"/>
      <c r="AG3116" s="23"/>
      <c r="AH3116" s="23"/>
    </row>
    <row r="3117" spans="1:34" s="156" customFormat="1" x14ac:dyDescent="0.35">
      <c r="A3117" s="23"/>
      <c r="B3117" s="23"/>
      <c r="C3117" s="23"/>
      <c r="D3117" s="23"/>
      <c r="E3117" s="23"/>
      <c r="F3117" s="23"/>
      <c r="G3117" s="23"/>
      <c r="H3117" s="23"/>
      <c r="I3117" s="23"/>
      <c r="J3117" s="24"/>
      <c r="K3117" s="24"/>
      <c r="L3117" s="79"/>
      <c r="M3117" s="91"/>
      <c r="N3117" s="89"/>
      <c r="O3117" s="89"/>
      <c r="P3117" s="24"/>
      <c r="Q3117" s="24"/>
      <c r="R3117" s="23"/>
      <c r="S3117" s="23"/>
      <c r="T3117" s="24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46"/>
      <c r="AG3117" s="23"/>
      <c r="AH3117" s="23"/>
    </row>
    <row r="3118" spans="1:34" s="156" customFormat="1" x14ac:dyDescent="0.35">
      <c r="A3118" s="23"/>
      <c r="B3118" s="23"/>
      <c r="C3118" s="23"/>
      <c r="D3118" s="23"/>
      <c r="E3118" s="23"/>
      <c r="F3118" s="23"/>
      <c r="G3118" s="23"/>
      <c r="H3118" s="23"/>
      <c r="I3118" s="23"/>
      <c r="J3118" s="24"/>
      <c r="K3118" s="24"/>
      <c r="L3118" s="79"/>
      <c r="M3118" s="91"/>
      <c r="N3118" s="89"/>
      <c r="O3118" s="89"/>
      <c r="P3118" s="24"/>
      <c r="Q3118" s="24"/>
      <c r="R3118" s="23"/>
      <c r="S3118" s="23"/>
      <c r="T3118" s="24"/>
      <c r="U3118" s="23"/>
      <c r="V3118" s="23"/>
      <c r="W3118" s="23"/>
      <c r="X3118" s="23"/>
      <c r="Y3118" s="23"/>
      <c r="Z3118" s="23"/>
      <c r="AA3118" s="23"/>
      <c r="AB3118" s="23"/>
      <c r="AC3118" s="23"/>
      <c r="AD3118" s="23"/>
      <c r="AE3118" s="23"/>
      <c r="AF3118" s="46"/>
      <c r="AG3118" s="23"/>
      <c r="AH3118" s="23"/>
    </row>
    <row r="3119" spans="1:34" s="156" customFormat="1" x14ac:dyDescent="0.35">
      <c r="A3119" s="23"/>
      <c r="B3119" s="23"/>
      <c r="C3119" s="23"/>
      <c r="D3119" s="23"/>
      <c r="E3119" s="23"/>
      <c r="F3119" s="23"/>
      <c r="G3119" s="23"/>
      <c r="H3119" s="23"/>
      <c r="I3119" s="23"/>
      <c r="J3119" s="24"/>
      <c r="K3119" s="24"/>
      <c r="L3119" s="79"/>
      <c r="M3119" s="91"/>
      <c r="N3119" s="89"/>
      <c r="O3119" s="89"/>
      <c r="P3119" s="24"/>
      <c r="Q3119" s="24"/>
      <c r="R3119" s="23"/>
      <c r="S3119" s="23"/>
      <c r="T3119" s="24"/>
      <c r="U3119" s="23"/>
      <c r="V3119" s="23"/>
      <c r="W3119" s="23"/>
      <c r="X3119" s="23"/>
      <c r="Y3119" s="23"/>
      <c r="Z3119" s="23"/>
      <c r="AA3119" s="23"/>
      <c r="AB3119" s="23"/>
      <c r="AC3119" s="23"/>
      <c r="AD3119" s="23"/>
      <c r="AE3119" s="23"/>
      <c r="AF3119" s="46"/>
      <c r="AG3119" s="23"/>
      <c r="AH3119" s="23"/>
    </row>
    <row r="3120" spans="1:34" s="156" customFormat="1" x14ac:dyDescent="0.35">
      <c r="A3120" s="23"/>
      <c r="B3120" s="23"/>
      <c r="C3120" s="23"/>
      <c r="D3120" s="23"/>
      <c r="E3120" s="23"/>
      <c r="F3120" s="23"/>
      <c r="G3120" s="23"/>
      <c r="H3120" s="23"/>
      <c r="I3120" s="23"/>
      <c r="J3120" s="24"/>
      <c r="K3120" s="24"/>
      <c r="L3120" s="79"/>
      <c r="M3120" s="91"/>
      <c r="N3120" s="89"/>
      <c r="O3120" s="89"/>
      <c r="P3120" s="24"/>
      <c r="Q3120" s="24"/>
      <c r="R3120" s="23"/>
      <c r="S3120" s="23"/>
      <c r="T3120" s="24"/>
      <c r="U3120" s="23"/>
      <c r="V3120" s="23"/>
      <c r="W3120" s="23"/>
      <c r="X3120" s="23"/>
      <c r="Y3120" s="23"/>
      <c r="Z3120" s="23"/>
      <c r="AA3120" s="23"/>
      <c r="AB3120" s="23"/>
      <c r="AC3120" s="23"/>
      <c r="AD3120" s="23"/>
      <c r="AE3120" s="23"/>
      <c r="AF3120" s="46"/>
      <c r="AG3120" s="23"/>
      <c r="AH3120" s="23"/>
    </row>
    <row r="3121" spans="1:34" s="156" customFormat="1" x14ac:dyDescent="0.35">
      <c r="A3121" s="23"/>
      <c r="B3121" s="23"/>
      <c r="C3121" s="23"/>
      <c r="D3121" s="23"/>
      <c r="E3121" s="23"/>
      <c r="F3121" s="23"/>
      <c r="G3121" s="23"/>
      <c r="H3121" s="23"/>
      <c r="I3121" s="23"/>
      <c r="J3121" s="24"/>
      <c r="K3121" s="24"/>
      <c r="L3121" s="79"/>
      <c r="M3121" s="91"/>
      <c r="N3121" s="89"/>
      <c r="O3121" s="89"/>
      <c r="P3121" s="24"/>
      <c r="Q3121" s="24"/>
      <c r="R3121" s="23"/>
      <c r="S3121" s="23"/>
      <c r="T3121" s="24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46"/>
      <c r="AG3121" s="23"/>
      <c r="AH3121" s="23"/>
    </row>
    <row r="3122" spans="1:34" s="156" customFormat="1" x14ac:dyDescent="0.35">
      <c r="A3122" s="23"/>
      <c r="B3122" s="23"/>
      <c r="C3122" s="23"/>
      <c r="D3122" s="23"/>
      <c r="E3122" s="23"/>
      <c r="F3122" s="23"/>
      <c r="G3122" s="23"/>
      <c r="H3122" s="23"/>
      <c r="I3122" s="23"/>
      <c r="J3122" s="24"/>
      <c r="K3122" s="24"/>
      <c r="L3122" s="79"/>
      <c r="M3122" s="91"/>
      <c r="N3122" s="89"/>
      <c r="O3122" s="89"/>
      <c r="P3122" s="24"/>
      <c r="Q3122" s="24"/>
      <c r="R3122" s="23"/>
      <c r="S3122" s="23"/>
      <c r="T3122" s="24"/>
      <c r="U3122" s="23"/>
      <c r="V3122" s="23"/>
      <c r="W3122" s="23"/>
      <c r="X3122" s="23"/>
      <c r="Y3122" s="23"/>
      <c r="Z3122" s="23"/>
      <c r="AA3122" s="23"/>
      <c r="AB3122" s="23"/>
      <c r="AC3122" s="23"/>
      <c r="AD3122" s="23"/>
      <c r="AE3122" s="23"/>
      <c r="AF3122" s="46"/>
      <c r="AG3122" s="23"/>
      <c r="AH3122" s="23"/>
    </row>
    <row r="3123" spans="1:34" s="156" customFormat="1" x14ac:dyDescent="0.35">
      <c r="A3123" s="23"/>
      <c r="B3123" s="23"/>
      <c r="C3123" s="23"/>
      <c r="D3123" s="23"/>
      <c r="E3123" s="23"/>
      <c r="F3123" s="23"/>
      <c r="G3123" s="23"/>
      <c r="H3123" s="23"/>
      <c r="I3123" s="23"/>
      <c r="J3123" s="24"/>
      <c r="K3123" s="24"/>
      <c r="L3123" s="79"/>
      <c r="M3123" s="91"/>
      <c r="N3123" s="89"/>
      <c r="O3123" s="89"/>
      <c r="P3123" s="24"/>
      <c r="Q3123" s="24"/>
      <c r="R3123" s="23"/>
      <c r="S3123" s="23"/>
      <c r="T3123" s="24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46"/>
      <c r="AG3123" s="23"/>
      <c r="AH3123" s="23"/>
    </row>
    <row r="3124" spans="1:34" s="156" customFormat="1" x14ac:dyDescent="0.35">
      <c r="A3124" s="23"/>
      <c r="B3124" s="23"/>
      <c r="C3124" s="23"/>
      <c r="D3124" s="23"/>
      <c r="E3124" s="23"/>
      <c r="F3124" s="23"/>
      <c r="G3124" s="23"/>
      <c r="H3124" s="23"/>
      <c r="I3124" s="23"/>
      <c r="J3124" s="24"/>
      <c r="K3124" s="24"/>
      <c r="L3124" s="79"/>
      <c r="M3124" s="91"/>
      <c r="N3124" s="89"/>
      <c r="O3124" s="89"/>
      <c r="P3124" s="24"/>
      <c r="Q3124" s="24"/>
      <c r="R3124" s="23"/>
      <c r="S3124" s="23"/>
      <c r="T3124" s="24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23"/>
      <c r="AE3124" s="23"/>
      <c r="AF3124" s="46"/>
      <c r="AG3124" s="23"/>
      <c r="AH3124" s="23"/>
    </row>
    <row r="3125" spans="1:34" s="156" customFormat="1" x14ac:dyDescent="0.35">
      <c r="A3125" s="23"/>
      <c r="B3125" s="23"/>
      <c r="C3125" s="23"/>
      <c r="D3125" s="23"/>
      <c r="E3125" s="23"/>
      <c r="F3125" s="23"/>
      <c r="G3125" s="23"/>
      <c r="H3125" s="23"/>
      <c r="I3125" s="23"/>
      <c r="J3125" s="24"/>
      <c r="K3125" s="24"/>
      <c r="L3125" s="79"/>
      <c r="M3125" s="91"/>
      <c r="N3125" s="89"/>
      <c r="O3125" s="89"/>
      <c r="P3125" s="24"/>
      <c r="Q3125" s="24"/>
      <c r="R3125" s="23"/>
      <c r="S3125" s="23"/>
      <c r="T3125" s="24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23"/>
      <c r="AE3125" s="23"/>
      <c r="AF3125" s="46"/>
      <c r="AG3125" s="23"/>
      <c r="AH3125" s="23"/>
    </row>
    <row r="3126" spans="1:34" s="156" customFormat="1" x14ac:dyDescent="0.35">
      <c r="A3126" s="23"/>
      <c r="B3126" s="23"/>
      <c r="C3126" s="23"/>
      <c r="D3126" s="23"/>
      <c r="E3126" s="23"/>
      <c r="F3126" s="23"/>
      <c r="G3126" s="23"/>
      <c r="H3126" s="23"/>
      <c r="I3126" s="23"/>
      <c r="J3126" s="24"/>
      <c r="K3126" s="24"/>
      <c r="L3126" s="79"/>
      <c r="M3126" s="91"/>
      <c r="N3126" s="89"/>
      <c r="O3126" s="89"/>
      <c r="P3126" s="24"/>
      <c r="Q3126" s="24"/>
      <c r="R3126" s="23"/>
      <c r="S3126" s="23"/>
      <c r="T3126" s="24"/>
      <c r="U3126" s="23"/>
      <c r="V3126" s="23"/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46"/>
      <c r="AG3126" s="23"/>
      <c r="AH3126" s="23"/>
    </row>
    <row r="3127" spans="1:34" s="156" customFormat="1" x14ac:dyDescent="0.35">
      <c r="A3127" s="23"/>
      <c r="B3127" s="23"/>
      <c r="C3127" s="23"/>
      <c r="D3127" s="23"/>
      <c r="E3127" s="23"/>
      <c r="F3127" s="23"/>
      <c r="G3127" s="23"/>
      <c r="H3127" s="23"/>
      <c r="I3127" s="23"/>
      <c r="J3127" s="24"/>
      <c r="K3127" s="24"/>
      <c r="L3127" s="79"/>
      <c r="M3127" s="91"/>
      <c r="N3127" s="89"/>
      <c r="O3127" s="89"/>
      <c r="P3127" s="24"/>
      <c r="Q3127" s="24"/>
      <c r="R3127" s="23"/>
      <c r="S3127" s="23"/>
      <c r="T3127" s="24"/>
      <c r="U3127" s="23"/>
      <c r="V3127" s="23"/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46"/>
      <c r="AG3127" s="23"/>
      <c r="AH3127" s="23"/>
    </row>
    <row r="3128" spans="1:34" s="156" customFormat="1" x14ac:dyDescent="0.35">
      <c r="A3128" s="23"/>
      <c r="B3128" s="23"/>
      <c r="C3128" s="23"/>
      <c r="D3128" s="23"/>
      <c r="E3128" s="23"/>
      <c r="F3128" s="23"/>
      <c r="G3128" s="23"/>
      <c r="H3128" s="23"/>
      <c r="I3128" s="23"/>
      <c r="J3128" s="24"/>
      <c r="K3128" s="24"/>
      <c r="L3128" s="79"/>
      <c r="M3128" s="91"/>
      <c r="N3128" s="89"/>
      <c r="O3128" s="89"/>
      <c r="P3128" s="24"/>
      <c r="Q3128" s="24"/>
      <c r="R3128" s="23"/>
      <c r="S3128" s="23"/>
      <c r="T3128" s="24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46"/>
      <c r="AG3128" s="23"/>
      <c r="AH3128" s="23"/>
    </row>
    <row r="3129" spans="1:34" s="156" customFormat="1" x14ac:dyDescent="0.35">
      <c r="A3129" s="23"/>
      <c r="B3129" s="23"/>
      <c r="C3129" s="23"/>
      <c r="D3129" s="23"/>
      <c r="E3129" s="23"/>
      <c r="F3129" s="23"/>
      <c r="G3129" s="23"/>
      <c r="H3129" s="23"/>
      <c r="I3129" s="23"/>
      <c r="J3129" s="24"/>
      <c r="K3129" s="24"/>
      <c r="L3129" s="79"/>
      <c r="M3129" s="91"/>
      <c r="N3129" s="89"/>
      <c r="O3129" s="89"/>
      <c r="P3129" s="24"/>
      <c r="Q3129" s="24"/>
      <c r="R3129" s="23"/>
      <c r="S3129" s="23"/>
      <c r="T3129" s="24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46"/>
      <c r="AG3129" s="23"/>
      <c r="AH3129" s="23"/>
    </row>
    <row r="3130" spans="1:34" s="156" customFormat="1" x14ac:dyDescent="0.35">
      <c r="A3130" s="23"/>
      <c r="B3130" s="23"/>
      <c r="C3130" s="23"/>
      <c r="D3130" s="23"/>
      <c r="E3130" s="23"/>
      <c r="F3130" s="23"/>
      <c r="G3130" s="23"/>
      <c r="H3130" s="23"/>
      <c r="I3130" s="23"/>
      <c r="J3130" s="24"/>
      <c r="K3130" s="24"/>
      <c r="L3130" s="79"/>
      <c r="M3130" s="91"/>
      <c r="N3130" s="89"/>
      <c r="O3130" s="89"/>
      <c r="P3130" s="24"/>
      <c r="Q3130" s="24"/>
      <c r="R3130" s="23"/>
      <c r="S3130" s="23"/>
      <c r="T3130" s="24"/>
      <c r="U3130" s="23"/>
      <c r="V3130" s="23"/>
      <c r="W3130" s="23"/>
      <c r="X3130" s="23"/>
      <c r="Y3130" s="23"/>
      <c r="Z3130" s="23"/>
      <c r="AA3130" s="23"/>
      <c r="AB3130" s="23"/>
      <c r="AC3130" s="23"/>
      <c r="AD3130" s="23"/>
      <c r="AE3130" s="23"/>
      <c r="AF3130" s="46"/>
      <c r="AG3130" s="23"/>
      <c r="AH3130" s="23"/>
    </row>
    <row r="3131" spans="1:34" s="156" customFormat="1" x14ac:dyDescent="0.35">
      <c r="A3131" s="23"/>
      <c r="B3131" s="23"/>
      <c r="C3131" s="23"/>
      <c r="D3131" s="23"/>
      <c r="E3131" s="23"/>
      <c r="F3131" s="23"/>
      <c r="G3131" s="23"/>
      <c r="H3131" s="23"/>
      <c r="I3131" s="23"/>
      <c r="J3131" s="24"/>
      <c r="K3131" s="24"/>
      <c r="L3131" s="79"/>
      <c r="M3131" s="91"/>
      <c r="N3131" s="89"/>
      <c r="O3131" s="89"/>
      <c r="P3131" s="24"/>
      <c r="Q3131" s="24"/>
      <c r="R3131" s="23"/>
      <c r="S3131" s="23"/>
      <c r="T3131" s="24"/>
      <c r="U3131" s="23"/>
      <c r="V3131" s="23"/>
      <c r="W3131" s="23"/>
      <c r="X3131" s="23"/>
      <c r="Y3131" s="23"/>
      <c r="Z3131" s="23"/>
      <c r="AA3131" s="23"/>
      <c r="AB3131" s="23"/>
      <c r="AC3131" s="23"/>
      <c r="AD3131" s="23"/>
      <c r="AE3131" s="23"/>
      <c r="AF3131" s="46"/>
      <c r="AG3131" s="23"/>
      <c r="AH3131" s="23"/>
    </row>
    <row r="3132" spans="1:34" s="156" customFormat="1" x14ac:dyDescent="0.35">
      <c r="A3132" s="23"/>
      <c r="B3132" s="23"/>
      <c r="C3132" s="23"/>
      <c r="D3132" s="23"/>
      <c r="E3132" s="23"/>
      <c r="F3132" s="23"/>
      <c r="G3132" s="23"/>
      <c r="H3132" s="23"/>
      <c r="I3132" s="23"/>
      <c r="J3132" s="24"/>
      <c r="K3132" s="24"/>
      <c r="L3132" s="79"/>
      <c r="M3132" s="91"/>
      <c r="N3132" s="89"/>
      <c r="O3132" s="89"/>
      <c r="P3132" s="24"/>
      <c r="Q3132" s="24"/>
      <c r="R3132" s="23"/>
      <c r="S3132" s="23"/>
      <c r="T3132" s="24"/>
      <c r="U3132" s="23"/>
      <c r="V3132" s="23"/>
      <c r="W3132" s="23"/>
      <c r="X3132" s="23"/>
      <c r="Y3132" s="23"/>
      <c r="Z3132" s="23"/>
      <c r="AA3132" s="23"/>
      <c r="AB3132" s="23"/>
      <c r="AC3132" s="23"/>
      <c r="AD3132" s="23"/>
      <c r="AE3132" s="23"/>
      <c r="AF3132" s="46"/>
      <c r="AG3132" s="23"/>
      <c r="AH3132" s="23"/>
    </row>
    <row r="3133" spans="1:34" s="156" customFormat="1" x14ac:dyDescent="0.35">
      <c r="A3133" s="23"/>
      <c r="B3133" s="23"/>
      <c r="C3133" s="23"/>
      <c r="D3133" s="23"/>
      <c r="E3133" s="23"/>
      <c r="F3133" s="23"/>
      <c r="G3133" s="23"/>
      <c r="H3133" s="23"/>
      <c r="I3133" s="23"/>
      <c r="J3133" s="24"/>
      <c r="K3133" s="24"/>
      <c r="L3133" s="79"/>
      <c r="M3133" s="91"/>
      <c r="N3133" s="89"/>
      <c r="O3133" s="89"/>
      <c r="P3133" s="24"/>
      <c r="Q3133" s="24"/>
      <c r="R3133" s="23"/>
      <c r="S3133" s="23"/>
      <c r="T3133" s="24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23"/>
      <c r="AE3133" s="23"/>
      <c r="AF3133" s="46"/>
      <c r="AG3133" s="23"/>
      <c r="AH3133" s="23"/>
    </row>
    <row r="3134" spans="1:34" s="156" customFormat="1" x14ac:dyDescent="0.35">
      <c r="A3134" s="23"/>
      <c r="B3134" s="23"/>
      <c r="C3134" s="23"/>
      <c r="D3134" s="23"/>
      <c r="E3134" s="23"/>
      <c r="F3134" s="23"/>
      <c r="G3134" s="23"/>
      <c r="H3134" s="23"/>
      <c r="I3134" s="23"/>
      <c r="J3134" s="24"/>
      <c r="K3134" s="24"/>
      <c r="L3134" s="79"/>
      <c r="M3134" s="91"/>
      <c r="N3134" s="89"/>
      <c r="O3134" s="89"/>
      <c r="P3134" s="24"/>
      <c r="Q3134" s="24"/>
      <c r="R3134" s="23"/>
      <c r="S3134" s="23"/>
      <c r="T3134" s="24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46"/>
      <c r="AG3134" s="23"/>
      <c r="AH3134" s="23"/>
    </row>
    <row r="3135" spans="1:34" s="156" customFormat="1" x14ac:dyDescent="0.35">
      <c r="A3135" s="23"/>
      <c r="B3135" s="23"/>
      <c r="C3135" s="23"/>
      <c r="D3135" s="23"/>
      <c r="E3135" s="23"/>
      <c r="F3135" s="23"/>
      <c r="G3135" s="23"/>
      <c r="H3135" s="23"/>
      <c r="I3135" s="23"/>
      <c r="J3135" s="24"/>
      <c r="K3135" s="24"/>
      <c r="L3135" s="79"/>
      <c r="M3135" s="91"/>
      <c r="N3135" s="89"/>
      <c r="O3135" s="89"/>
      <c r="P3135" s="24"/>
      <c r="Q3135" s="24"/>
      <c r="R3135" s="23"/>
      <c r="S3135" s="23"/>
      <c r="T3135" s="24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46"/>
      <c r="AG3135" s="23"/>
      <c r="AH3135" s="23"/>
    </row>
    <row r="3136" spans="1:34" s="156" customFormat="1" x14ac:dyDescent="0.35">
      <c r="A3136" s="23"/>
      <c r="B3136" s="23"/>
      <c r="C3136" s="23"/>
      <c r="D3136" s="23"/>
      <c r="E3136" s="23"/>
      <c r="F3136" s="23"/>
      <c r="G3136" s="23"/>
      <c r="H3136" s="23"/>
      <c r="I3136" s="23"/>
      <c r="J3136" s="24"/>
      <c r="K3136" s="24"/>
      <c r="L3136" s="79"/>
      <c r="M3136" s="91"/>
      <c r="N3136" s="89"/>
      <c r="O3136" s="89"/>
      <c r="P3136" s="24"/>
      <c r="Q3136" s="24"/>
      <c r="R3136" s="23"/>
      <c r="S3136" s="23"/>
      <c r="T3136" s="24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46"/>
      <c r="AG3136" s="23"/>
      <c r="AH3136" s="23"/>
    </row>
    <row r="3137" spans="1:34" s="156" customFormat="1" x14ac:dyDescent="0.35">
      <c r="A3137" s="23"/>
      <c r="B3137" s="23"/>
      <c r="C3137" s="23"/>
      <c r="D3137" s="23"/>
      <c r="E3137" s="23"/>
      <c r="F3137" s="23"/>
      <c r="G3137" s="23"/>
      <c r="H3137" s="23"/>
      <c r="I3137" s="23"/>
      <c r="J3137" s="24"/>
      <c r="K3137" s="24"/>
      <c r="L3137" s="79"/>
      <c r="M3137" s="91"/>
      <c r="N3137" s="89"/>
      <c r="O3137" s="89"/>
      <c r="P3137" s="24"/>
      <c r="Q3137" s="24"/>
      <c r="R3137" s="23"/>
      <c r="S3137" s="23"/>
      <c r="T3137" s="24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46"/>
      <c r="AG3137" s="23"/>
      <c r="AH3137" s="23"/>
    </row>
    <row r="3138" spans="1:34" s="156" customFormat="1" x14ac:dyDescent="0.35">
      <c r="A3138" s="23"/>
      <c r="B3138" s="23"/>
      <c r="C3138" s="23"/>
      <c r="D3138" s="23"/>
      <c r="E3138" s="23"/>
      <c r="F3138" s="23"/>
      <c r="G3138" s="23"/>
      <c r="H3138" s="23"/>
      <c r="I3138" s="23"/>
      <c r="J3138" s="24"/>
      <c r="K3138" s="24"/>
      <c r="L3138" s="79"/>
      <c r="M3138" s="91"/>
      <c r="N3138" s="89"/>
      <c r="O3138" s="89"/>
      <c r="P3138" s="24"/>
      <c r="Q3138" s="24"/>
      <c r="R3138" s="23"/>
      <c r="S3138" s="23"/>
      <c r="T3138" s="24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46"/>
      <c r="AG3138" s="23"/>
      <c r="AH3138" s="23"/>
    </row>
    <row r="3139" spans="1:34" s="156" customFormat="1" x14ac:dyDescent="0.35">
      <c r="A3139" s="23"/>
      <c r="B3139" s="23"/>
      <c r="C3139" s="23"/>
      <c r="D3139" s="23"/>
      <c r="E3139" s="23"/>
      <c r="F3139" s="23"/>
      <c r="G3139" s="23"/>
      <c r="H3139" s="23"/>
      <c r="I3139" s="23"/>
      <c r="J3139" s="24"/>
      <c r="K3139" s="24"/>
      <c r="L3139" s="79"/>
      <c r="M3139" s="91"/>
      <c r="N3139" s="89"/>
      <c r="O3139" s="89"/>
      <c r="P3139" s="24"/>
      <c r="Q3139" s="24"/>
      <c r="R3139" s="23"/>
      <c r="S3139" s="23"/>
      <c r="T3139" s="24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46"/>
      <c r="AG3139" s="23"/>
      <c r="AH3139" s="23"/>
    </row>
    <row r="3140" spans="1:34" s="156" customFormat="1" x14ac:dyDescent="0.35">
      <c r="A3140" s="23"/>
      <c r="B3140" s="23"/>
      <c r="C3140" s="23"/>
      <c r="D3140" s="23"/>
      <c r="E3140" s="23"/>
      <c r="F3140" s="23"/>
      <c r="G3140" s="23"/>
      <c r="H3140" s="23"/>
      <c r="I3140" s="23"/>
      <c r="J3140" s="24"/>
      <c r="K3140" s="24"/>
      <c r="L3140" s="79"/>
      <c r="M3140" s="91"/>
      <c r="N3140" s="89"/>
      <c r="O3140" s="89"/>
      <c r="P3140" s="24"/>
      <c r="Q3140" s="24"/>
      <c r="R3140" s="23"/>
      <c r="S3140" s="23"/>
      <c r="T3140" s="24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46"/>
      <c r="AG3140" s="23"/>
      <c r="AH3140" s="23"/>
    </row>
    <row r="3141" spans="1:34" s="156" customFormat="1" x14ac:dyDescent="0.35">
      <c r="A3141" s="23"/>
      <c r="B3141" s="23"/>
      <c r="C3141" s="23"/>
      <c r="D3141" s="23"/>
      <c r="E3141" s="23"/>
      <c r="F3141" s="23"/>
      <c r="G3141" s="23"/>
      <c r="H3141" s="23"/>
      <c r="I3141" s="23"/>
      <c r="J3141" s="24"/>
      <c r="K3141" s="24"/>
      <c r="L3141" s="79"/>
      <c r="M3141" s="91"/>
      <c r="N3141" s="89"/>
      <c r="O3141" s="89"/>
      <c r="P3141" s="24"/>
      <c r="Q3141" s="24"/>
      <c r="R3141" s="23"/>
      <c r="S3141" s="23"/>
      <c r="T3141" s="24"/>
      <c r="U3141" s="23"/>
      <c r="V3141" s="23"/>
      <c r="W3141" s="23"/>
      <c r="X3141" s="23"/>
      <c r="Y3141" s="23"/>
      <c r="Z3141" s="23"/>
      <c r="AA3141" s="23"/>
      <c r="AB3141" s="23"/>
      <c r="AC3141" s="23"/>
      <c r="AD3141" s="23"/>
      <c r="AE3141" s="23"/>
      <c r="AF3141" s="46"/>
      <c r="AG3141" s="23"/>
      <c r="AH3141" s="23"/>
    </row>
    <row r="3142" spans="1:34" s="156" customFormat="1" x14ac:dyDescent="0.35">
      <c r="A3142" s="23"/>
      <c r="B3142" s="23"/>
      <c r="C3142" s="23"/>
      <c r="D3142" s="23"/>
      <c r="E3142" s="23"/>
      <c r="F3142" s="23"/>
      <c r="G3142" s="23"/>
      <c r="H3142" s="23"/>
      <c r="I3142" s="23"/>
      <c r="J3142" s="24"/>
      <c r="K3142" s="24"/>
      <c r="L3142" s="79"/>
      <c r="M3142" s="91"/>
      <c r="N3142" s="89"/>
      <c r="O3142" s="89"/>
      <c r="P3142" s="24"/>
      <c r="Q3142" s="24"/>
      <c r="R3142" s="23"/>
      <c r="S3142" s="23"/>
      <c r="T3142" s="24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46"/>
      <c r="AG3142" s="23"/>
      <c r="AH3142" s="23"/>
    </row>
    <row r="3143" spans="1:34" s="156" customFormat="1" x14ac:dyDescent="0.35">
      <c r="A3143" s="23"/>
      <c r="B3143" s="23"/>
      <c r="C3143" s="23"/>
      <c r="D3143" s="23"/>
      <c r="E3143" s="23"/>
      <c r="F3143" s="23"/>
      <c r="G3143" s="23"/>
      <c r="H3143" s="23"/>
      <c r="I3143" s="23"/>
      <c r="J3143" s="24"/>
      <c r="K3143" s="24"/>
      <c r="L3143" s="79"/>
      <c r="M3143" s="91"/>
      <c r="N3143" s="89"/>
      <c r="O3143" s="89"/>
      <c r="P3143" s="24"/>
      <c r="Q3143" s="24"/>
      <c r="R3143" s="23"/>
      <c r="S3143" s="23"/>
      <c r="T3143" s="24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46"/>
      <c r="AG3143" s="23"/>
      <c r="AH3143" s="23"/>
    </row>
    <row r="3144" spans="1:34" s="156" customFormat="1" x14ac:dyDescent="0.35">
      <c r="A3144" s="23"/>
      <c r="B3144" s="23"/>
      <c r="C3144" s="23"/>
      <c r="D3144" s="23"/>
      <c r="E3144" s="23"/>
      <c r="F3144" s="23"/>
      <c r="G3144" s="23"/>
      <c r="H3144" s="23"/>
      <c r="I3144" s="23"/>
      <c r="J3144" s="24"/>
      <c r="K3144" s="24"/>
      <c r="L3144" s="79"/>
      <c r="M3144" s="91"/>
      <c r="N3144" s="89"/>
      <c r="O3144" s="89"/>
      <c r="P3144" s="24"/>
      <c r="Q3144" s="24"/>
      <c r="R3144" s="23"/>
      <c r="S3144" s="23"/>
      <c r="T3144" s="24"/>
      <c r="U3144" s="23"/>
      <c r="V3144" s="23"/>
      <c r="W3144" s="23"/>
      <c r="X3144" s="23"/>
      <c r="Y3144" s="23"/>
      <c r="Z3144" s="23"/>
      <c r="AA3144" s="23"/>
      <c r="AB3144" s="23"/>
      <c r="AC3144" s="23"/>
      <c r="AD3144" s="23"/>
      <c r="AE3144" s="23"/>
      <c r="AF3144" s="46"/>
      <c r="AG3144" s="23"/>
      <c r="AH3144" s="23"/>
    </row>
    <row r="3145" spans="1:34" s="156" customFormat="1" x14ac:dyDescent="0.35">
      <c r="A3145" s="23"/>
      <c r="B3145" s="23"/>
      <c r="C3145" s="23"/>
      <c r="D3145" s="23"/>
      <c r="E3145" s="23"/>
      <c r="F3145" s="23"/>
      <c r="G3145" s="23"/>
      <c r="H3145" s="23"/>
      <c r="I3145" s="23"/>
      <c r="J3145" s="24"/>
      <c r="K3145" s="24"/>
      <c r="L3145" s="79"/>
      <c r="M3145" s="91"/>
      <c r="N3145" s="89"/>
      <c r="O3145" s="89"/>
      <c r="P3145" s="24"/>
      <c r="Q3145" s="24"/>
      <c r="R3145" s="23"/>
      <c r="S3145" s="23"/>
      <c r="T3145" s="24"/>
      <c r="U3145" s="23"/>
      <c r="V3145" s="23"/>
      <c r="W3145" s="23"/>
      <c r="X3145" s="23"/>
      <c r="Y3145" s="23"/>
      <c r="Z3145" s="23"/>
      <c r="AA3145" s="23"/>
      <c r="AB3145" s="23"/>
      <c r="AC3145" s="23"/>
      <c r="AD3145" s="23"/>
      <c r="AE3145" s="23"/>
      <c r="AF3145" s="46"/>
      <c r="AG3145" s="23"/>
      <c r="AH3145" s="23"/>
    </row>
    <row r="3146" spans="1:34" s="156" customFormat="1" x14ac:dyDescent="0.35">
      <c r="A3146" s="23"/>
      <c r="B3146" s="23"/>
      <c r="C3146" s="23"/>
      <c r="D3146" s="23"/>
      <c r="E3146" s="23"/>
      <c r="F3146" s="23"/>
      <c r="G3146" s="23"/>
      <c r="H3146" s="23"/>
      <c r="I3146" s="23"/>
      <c r="J3146" s="24"/>
      <c r="K3146" s="24"/>
      <c r="L3146" s="79"/>
      <c r="M3146" s="91"/>
      <c r="N3146" s="89"/>
      <c r="O3146" s="89"/>
      <c r="P3146" s="24"/>
      <c r="Q3146" s="24"/>
      <c r="R3146" s="23"/>
      <c r="S3146" s="23"/>
      <c r="T3146" s="24"/>
      <c r="U3146" s="23"/>
      <c r="V3146" s="23"/>
      <c r="W3146" s="23"/>
      <c r="X3146" s="23"/>
      <c r="Y3146" s="23"/>
      <c r="Z3146" s="23"/>
      <c r="AA3146" s="23"/>
      <c r="AB3146" s="23"/>
      <c r="AC3146" s="23"/>
      <c r="AD3146" s="23"/>
      <c r="AE3146" s="23"/>
      <c r="AF3146" s="46"/>
      <c r="AG3146" s="23"/>
      <c r="AH3146" s="23"/>
    </row>
    <row r="3147" spans="1:34" s="156" customFormat="1" x14ac:dyDescent="0.35">
      <c r="A3147" s="23"/>
      <c r="B3147" s="23"/>
      <c r="C3147" s="23"/>
      <c r="D3147" s="23"/>
      <c r="E3147" s="23"/>
      <c r="F3147" s="23"/>
      <c r="G3147" s="23"/>
      <c r="H3147" s="23"/>
      <c r="I3147" s="23"/>
      <c r="J3147" s="24"/>
      <c r="K3147" s="24"/>
      <c r="L3147" s="79"/>
      <c r="M3147" s="91"/>
      <c r="N3147" s="89"/>
      <c r="O3147" s="89"/>
      <c r="P3147" s="24"/>
      <c r="Q3147" s="24"/>
      <c r="R3147" s="23"/>
      <c r="S3147" s="23"/>
      <c r="T3147" s="24"/>
      <c r="U3147" s="23"/>
      <c r="V3147" s="23"/>
      <c r="W3147" s="23"/>
      <c r="X3147" s="23"/>
      <c r="Y3147" s="23"/>
      <c r="Z3147" s="23"/>
      <c r="AA3147" s="23"/>
      <c r="AB3147" s="23"/>
      <c r="AC3147" s="23"/>
      <c r="AD3147" s="23"/>
      <c r="AE3147" s="23"/>
      <c r="AF3147" s="46"/>
      <c r="AG3147" s="23"/>
      <c r="AH3147" s="23"/>
    </row>
    <row r="3148" spans="1:34" s="156" customFormat="1" x14ac:dyDescent="0.35">
      <c r="A3148" s="23"/>
      <c r="B3148" s="23"/>
      <c r="C3148" s="23"/>
      <c r="D3148" s="23"/>
      <c r="E3148" s="23"/>
      <c r="F3148" s="23"/>
      <c r="G3148" s="23"/>
      <c r="H3148" s="23"/>
      <c r="I3148" s="23"/>
      <c r="J3148" s="24"/>
      <c r="K3148" s="24"/>
      <c r="L3148" s="79"/>
      <c r="M3148" s="91"/>
      <c r="N3148" s="89"/>
      <c r="O3148" s="89"/>
      <c r="P3148" s="24"/>
      <c r="Q3148" s="24"/>
      <c r="R3148" s="23"/>
      <c r="S3148" s="23"/>
      <c r="T3148" s="24"/>
      <c r="U3148" s="23"/>
      <c r="V3148" s="23"/>
      <c r="W3148" s="23"/>
      <c r="X3148" s="23"/>
      <c r="Y3148" s="23"/>
      <c r="Z3148" s="23"/>
      <c r="AA3148" s="23"/>
      <c r="AB3148" s="23"/>
      <c r="AC3148" s="23"/>
      <c r="AD3148" s="23"/>
      <c r="AE3148" s="23"/>
      <c r="AF3148" s="46"/>
      <c r="AG3148" s="23"/>
      <c r="AH3148" s="23"/>
    </row>
    <row r="3149" spans="1:34" s="156" customFormat="1" x14ac:dyDescent="0.35">
      <c r="A3149" s="23"/>
      <c r="B3149" s="23"/>
      <c r="C3149" s="23"/>
      <c r="D3149" s="23"/>
      <c r="E3149" s="23"/>
      <c r="F3149" s="23"/>
      <c r="G3149" s="23"/>
      <c r="H3149" s="23"/>
      <c r="I3149" s="23"/>
      <c r="J3149" s="24"/>
      <c r="K3149" s="24"/>
      <c r="L3149" s="79"/>
      <c r="M3149" s="91"/>
      <c r="N3149" s="89"/>
      <c r="O3149" s="89"/>
      <c r="P3149" s="24"/>
      <c r="Q3149" s="24"/>
      <c r="R3149" s="23"/>
      <c r="S3149" s="23"/>
      <c r="T3149" s="24"/>
      <c r="U3149" s="23"/>
      <c r="V3149" s="23"/>
      <c r="W3149" s="23"/>
      <c r="X3149" s="23"/>
      <c r="Y3149" s="23"/>
      <c r="Z3149" s="23"/>
      <c r="AA3149" s="23"/>
      <c r="AB3149" s="23"/>
      <c r="AC3149" s="23"/>
      <c r="AD3149" s="23"/>
      <c r="AE3149" s="23"/>
      <c r="AF3149" s="46"/>
      <c r="AG3149" s="23"/>
      <c r="AH3149" s="23"/>
    </row>
    <row r="3150" spans="1:34" s="156" customFormat="1" x14ac:dyDescent="0.35">
      <c r="A3150" s="23"/>
      <c r="B3150" s="23"/>
      <c r="C3150" s="23"/>
      <c r="D3150" s="23"/>
      <c r="E3150" s="23"/>
      <c r="F3150" s="23"/>
      <c r="G3150" s="23"/>
      <c r="H3150" s="23"/>
      <c r="I3150" s="23"/>
      <c r="J3150" s="24"/>
      <c r="K3150" s="24"/>
      <c r="L3150" s="79"/>
      <c r="M3150" s="91"/>
      <c r="N3150" s="89"/>
      <c r="O3150" s="89"/>
      <c r="P3150" s="24"/>
      <c r="Q3150" s="24"/>
      <c r="R3150" s="23"/>
      <c r="S3150" s="23"/>
      <c r="T3150" s="24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46"/>
      <c r="AG3150" s="23"/>
      <c r="AH3150" s="23"/>
    </row>
    <row r="3151" spans="1:34" s="156" customFormat="1" x14ac:dyDescent="0.35">
      <c r="A3151" s="23"/>
      <c r="B3151" s="23"/>
      <c r="C3151" s="23"/>
      <c r="D3151" s="23"/>
      <c r="E3151" s="23"/>
      <c r="F3151" s="23"/>
      <c r="G3151" s="23"/>
      <c r="H3151" s="23"/>
      <c r="I3151" s="23"/>
      <c r="J3151" s="24"/>
      <c r="K3151" s="24"/>
      <c r="L3151" s="79"/>
      <c r="M3151" s="91"/>
      <c r="N3151" s="89"/>
      <c r="O3151" s="89"/>
      <c r="P3151" s="24"/>
      <c r="Q3151" s="24"/>
      <c r="R3151" s="23"/>
      <c r="S3151" s="23"/>
      <c r="T3151" s="24"/>
      <c r="U3151" s="23"/>
      <c r="V3151" s="23"/>
      <c r="W3151" s="23"/>
      <c r="X3151" s="23"/>
      <c r="Y3151" s="23"/>
      <c r="Z3151" s="23"/>
      <c r="AA3151" s="23"/>
      <c r="AB3151" s="23"/>
      <c r="AC3151" s="23"/>
      <c r="AD3151" s="23"/>
      <c r="AE3151" s="23"/>
      <c r="AF3151" s="46"/>
      <c r="AG3151" s="23"/>
      <c r="AH3151" s="23"/>
    </row>
    <row r="3152" spans="1:34" s="156" customFormat="1" x14ac:dyDescent="0.35">
      <c r="A3152" s="23"/>
      <c r="B3152" s="23"/>
      <c r="C3152" s="23"/>
      <c r="D3152" s="23"/>
      <c r="E3152" s="23"/>
      <c r="F3152" s="23"/>
      <c r="G3152" s="23"/>
      <c r="H3152" s="23"/>
      <c r="I3152" s="23"/>
      <c r="J3152" s="24"/>
      <c r="K3152" s="24"/>
      <c r="L3152" s="79"/>
      <c r="M3152" s="91"/>
      <c r="N3152" s="89"/>
      <c r="O3152" s="89"/>
      <c r="P3152" s="24"/>
      <c r="Q3152" s="24"/>
      <c r="R3152" s="23"/>
      <c r="S3152" s="23"/>
      <c r="T3152" s="24"/>
      <c r="U3152" s="23"/>
      <c r="V3152" s="23"/>
      <c r="W3152" s="23"/>
      <c r="X3152" s="23"/>
      <c r="Y3152" s="23"/>
      <c r="Z3152" s="23"/>
      <c r="AA3152" s="23"/>
      <c r="AB3152" s="23"/>
      <c r="AC3152" s="23"/>
      <c r="AD3152" s="23"/>
      <c r="AE3152" s="23"/>
      <c r="AF3152" s="46"/>
      <c r="AG3152" s="23"/>
      <c r="AH3152" s="23"/>
    </row>
    <row r="3153" spans="1:34" s="156" customFormat="1" x14ac:dyDescent="0.35">
      <c r="A3153" s="23"/>
      <c r="B3153" s="23"/>
      <c r="C3153" s="23"/>
      <c r="D3153" s="23"/>
      <c r="E3153" s="23"/>
      <c r="F3153" s="23"/>
      <c r="G3153" s="23"/>
      <c r="H3153" s="23"/>
      <c r="I3153" s="23"/>
      <c r="J3153" s="24"/>
      <c r="K3153" s="24"/>
      <c r="L3153" s="79"/>
      <c r="M3153" s="91"/>
      <c r="N3153" s="89"/>
      <c r="O3153" s="89"/>
      <c r="P3153" s="24"/>
      <c r="Q3153" s="24"/>
      <c r="R3153" s="23"/>
      <c r="S3153" s="23"/>
      <c r="T3153" s="24"/>
      <c r="U3153" s="23"/>
      <c r="V3153" s="23"/>
      <c r="W3153" s="23"/>
      <c r="X3153" s="23"/>
      <c r="Y3153" s="23"/>
      <c r="Z3153" s="23"/>
      <c r="AA3153" s="23"/>
      <c r="AB3153" s="23"/>
      <c r="AC3153" s="23"/>
      <c r="AD3153" s="23"/>
      <c r="AE3153" s="23"/>
      <c r="AF3153" s="46"/>
      <c r="AG3153" s="23"/>
      <c r="AH3153" s="23"/>
    </row>
    <row r="3154" spans="1:34" s="156" customFormat="1" x14ac:dyDescent="0.35">
      <c r="A3154" s="23"/>
      <c r="B3154" s="23"/>
      <c r="C3154" s="23"/>
      <c r="D3154" s="23"/>
      <c r="E3154" s="23"/>
      <c r="F3154" s="23"/>
      <c r="G3154" s="23"/>
      <c r="H3154" s="23"/>
      <c r="I3154" s="23"/>
      <c r="J3154" s="24"/>
      <c r="K3154" s="24"/>
      <c r="L3154" s="79"/>
      <c r="M3154" s="91"/>
      <c r="N3154" s="89"/>
      <c r="O3154" s="89"/>
      <c r="P3154" s="24"/>
      <c r="Q3154" s="24"/>
      <c r="R3154" s="23"/>
      <c r="S3154" s="23"/>
      <c r="T3154" s="24"/>
      <c r="U3154" s="23"/>
      <c r="V3154" s="23"/>
      <c r="W3154" s="23"/>
      <c r="X3154" s="23"/>
      <c r="Y3154" s="23"/>
      <c r="Z3154" s="23"/>
      <c r="AA3154" s="23"/>
      <c r="AB3154" s="23"/>
      <c r="AC3154" s="23"/>
      <c r="AD3154" s="23"/>
      <c r="AE3154" s="23"/>
      <c r="AF3154" s="46"/>
      <c r="AG3154" s="23"/>
      <c r="AH3154" s="23"/>
    </row>
    <row r="3155" spans="1:34" s="156" customFormat="1" x14ac:dyDescent="0.35">
      <c r="A3155" s="23"/>
      <c r="B3155" s="23"/>
      <c r="C3155" s="23"/>
      <c r="D3155" s="23"/>
      <c r="E3155" s="23"/>
      <c r="F3155" s="23"/>
      <c r="G3155" s="23"/>
      <c r="H3155" s="23"/>
      <c r="I3155" s="23"/>
      <c r="J3155" s="24"/>
      <c r="K3155" s="24"/>
      <c r="L3155" s="79"/>
      <c r="M3155" s="91"/>
      <c r="N3155" s="89"/>
      <c r="O3155" s="89"/>
      <c r="P3155" s="24"/>
      <c r="Q3155" s="24"/>
      <c r="R3155" s="23"/>
      <c r="S3155" s="23"/>
      <c r="T3155" s="24"/>
      <c r="U3155" s="23"/>
      <c r="V3155" s="23"/>
      <c r="W3155" s="23"/>
      <c r="X3155" s="23"/>
      <c r="Y3155" s="23"/>
      <c r="Z3155" s="23"/>
      <c r="AA3155" s="23"/>
      <c r="AB3155" s="23"/>
      <c r="AC3155" s="23"/>
      <c r="AD3155" s="23"/>
      <c r="AE3155" s="23"/>
      <c r="AF3155" s="46"/>
      <c r="AG3155" s="23"/>
      <c r="AH3155" s="23"/>
    </row>
    <row r="3156" spans="1:34" s="156" customFormat="1" x14ac:dyDescent="0.35">
      <c r="A3156" s="23"/>
      <c r="B3156" s="23"/>
      <c r="C3156" s="23"/>
      <c r="D3156" s="23"/>
      <c r="E3156" s="23"/>
      <c r="F3156" s="23"/>
      <c r="G3156" s="23"/>
      <c r="H3156" s="23"/>
      <c r="I3156" s="23"/>
      <c r="J3156" s="24"/>
      <c r="K3156" s="24"/>
      <c r="L3156" s="79"/>
      <c r="M3156" s="91"/>
      <c r="N3156" s="89"/>
      <c r="O3156" s="89"/>
      <c r="P3156" s="24"/>
      <c r="Q3156" s="24"/>
      <c r="R3156" s="23"/>
      <c r="S3156" s="23"/>
      <c r="T3156" s="24"/>
      <c r="U3156" s="23"/>
      <c r="V3156" s="23"/>
      <c r="W3156" s="23"/>
      <c r="X3156" s="23"/>
      <c r="Y3156" s="23"/>
      <c r="Z3156" s="23"/>
      <c r="AA3156" s="23"/>
      <c r="AB3156" s="23"/>
      <c r="AC3156" s="23"/>
      <c r="AD3156" s="23"/>
      <c r="AE3156" s="23"/>
      <c r="AF3156" s="46"/>
      <c r="AG3156" s="23"/>
      <c r="AH3156" s="23"/>
    </row>
    <row r="3157" spans="1:34" s="156" customFormat="1" x14ac:dyDescent="0.35">
      <c r="A3157" s="23"/>
      <c r="B3157" s="23"/>
      <c r="C3157" s="23"/>
      <c r="D3157" s="23"/>
      <c r="E3157" s="23"/>
      <c r="F3157" s="23"/>
      <c r="G3157" s="23"/>
      <c r="H3157" s="23"/>
      <c r="I3157" s="23"/>
      <c r="J3157" s="24"/>
      <c r="K3157" s="24"/>
      <c r="L3157" s="79"/>
      <c r="M3157" s="91"/>
      <c r="N3157" s="89"/>
      <c r="O3157" s="89"/>
      <c r="P3157" s="24"/>
      <c r="Q3157" s="24"/>
      <c r="R3157" s="23"/>
      <c r="S3157" s="23"/>
      <c r="T3157" s="24"/>
      <c r="U3157" s="23"/>
      <c r="V3157" s="23"/>
      <c r="W3157" s="23"/>
      <c r="X3157" s="23"/>
      <c r="Y3157" s="23"/>
      <c r="Z3157" s="23"/>
      <c r="AA3157" s="23"/>
      <c r="AB3157" s="23"/>
      <c r="AC3157" s="23"/>
      <c r="AD3157" s="23"/>
      <c r="AE3157" s="23"/>
      <c r="AF3157" s="46"/>
      <c r="AG3157" s="23"/>
      <c r="AH3157" s="23"/>
    </row>
    <row r="3158" spans="1:34" s="156" customFormat="1" x14ac:dyDescent="0.35">
      <c r="A3158" s="23"/>
      <c r="B3158" s="23"/>
      <c r="C3158" s="23"/>
      <c r="D3158" s="23"/>
      <c r="E3158" s="23"/>
      <c r="F3158" s="23"/>
      <c r="G3158" s="23"/>
      <c r="H3158" s="23"/>
      <c r="I3158" s="23"/>
      <c r="J3158" s="24"/>
      <c r="K3158" s="24"/>
      <c r="L3158" s="79"/>
      <c r="M3158" s="91"/>
      <c r="N3158" s="89"/>
      <c r="O3158" s="89"/>
      <c r="P3158" s="24"/>
      <c r="Q3158" s="24"/>
      <c r="R3158" s="23"/>
      <c r="S3158" s="23"/>
      <c r="T3158" s="24"/>
      <c r="U3158" s="23"/>
      <c r="V3158" s="23"/>
      <c r="W3158" s="23"/>
      <c r="X3158" s="23"/>
      <c r="Y3158" s="23"/>
      <c r="Z3158" s="23"/>
      <c r="AA3158" s="23"/>
      <c r="AB3158" s="23"/>
      <c r="AC3158" s="23"/>
      <c r="AD3158" s="23"/>
      <c r="AE3158" s="23"/>
      <c r="AF3158" s="46"/>
      <c r="AG3158" s="23"/>
      <c r="AH3158" s="23"/>
    </row>
    <row r="3159" spans="1:34" s="156" customFormat="1" x14ac:dyDescent="0.35">
      <c r="A3159" s="23"/>
      <c r="B3159" s="23"/>
      <c r="C3159" s="23"/>
      <c r="D3159" s="23"/>
      <c r="E3159" s="23"/>
      <c r="F3159" s="23"/>
      <c r="G3159" s="23"/>
      <c r="H3159" s="23"/>
      <c r="I3159" s="23"/>
      <c r="J3159" s="24"/>
      <c r="K3159" s="24"/>
      <c r="L3159" s="79"/>
      <c r="M3159" s="91"/>
      <c r="N3159" s="89"/>
      <c r="O3159" s="89"/>
      <c r="P3159" s="24"/>
      <c r="Q3159" s="24"/>
      <c r="R3159" s="23"/>
      <c r="S3159" s="23"/>
      <c r="T3159" s="24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46"/>
      <c r="AG3159" s="23"/>
      <c r="AH3159" s="23"/>
    </row>
    <row r="3160" spans="1:34" s="156" customFormat="1" x14ac:dyDescent="0.35">
      <c r="A3160" s="23"/>
      <c r="B3160" s="23"/>
      <c r="C3160" s="23"/>
      <c r="D3160" s="23"/>
      <c r="E3160" s="23"/>
      <c r="F3160" s="23"/>
      <c r="G3160" s="23"/>
      <c r="H3160" s="23"/>
      <c r="I3160" s="23"/>
      <c r="J3160" s="24"/>
      <c r="K3160" s="24"/>
      <c r="L3160" s="79"/>
      <c r="M3160" s="91"/>
      <c r="N3160" s="89"/>
      <c r="O3160" s="89"/>
      <c r="P3160" s="24"/>
      <c r="Q3160" s="24"/>
      <c r="R3160" s="23"/>
      <c r="S3160" s="23"/>
      <c r="T3160" s="24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46"/>
      <c r="AG3160" s="23"/>
      <c r="AH3160" s="23"/>
    </row>
    <row r="3161" spans="1:34" s="156" customFormat="1" x14ac:dyDescent="0.35">
      <c r="A3161" s="23"/>
      <c r="B3161" s="23"/>
      <c r="C3161" s="23"/>
      <c r="D3161" s="23"/>
      <c r="E3161" s="23"/>
      <c r="F3161" s="23"/>
      <c r="G3161" s="23"/>
      <c r="H3161" s="23"/>
      <c r="I3161" s="23"/>
      <c r="J3161" s="24"/>
      <c r="K3161" s="24"/>
      <c r="L3161" s="79"/>
      <c r="M3161" s="91"/>
      <c r="N3161" s="89"/>
      <c r="O3161" s="89"/>
      <c r="P3161" s="24"/>
      <c r="Q3161" s="24"/>
      <c r="R3161" s="23"/>
      <c r="S3161" s="23"/>
      <c r="T3161" s="24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46"/>
      <c r="AG3161" s="23"/>
      <c r="AH3161" s="23"/>
    </row>
    <row r="3162" spans="1:34" s="156" customFormat="1" x14ac:dyDescent="0.35">
      <c r="A3162" s="23"/>
      <c r="B3162" s="23"/>
      <c r="C3162" s="23"/>
      <c r="D3162" s="23"/>
      <c r="E3162" s="23"/>
      <c r="F3162" s="23"/>
      <c r="G3162" s="23"/>
      <c r="H3162" s="23"/>
      <c r="I3162" s="23"/>
      <c r="J3162" s="24"/>
      <c r="K3162" s="24"/>
      <c r="L3162" s="79"/>
      <c r="M3162" s="91"/>
      <c r="N3162" s="89"/>
      <c r="O3162" s="89"/>
      <c r="P3162" s="24"/>
      <c r="Q3162" s="24"/>
      <c r="R3162" s="23"/>
      <c r="S3162" s="23"/>
      <c r="T3162" s="24"/>
      <c r="U3162" s="23"/>
      <c r="V3162" s="23"/>
      <c r="W3162" s="23"/>
      <c r="X3162" s="23"/>
      <c r="Y3162" s="23"/>
      <c r="Z3162" s="23"/>
      <c r="AA3162" s="23"/>
      <c r="AB3162" s="23"/>
      <c r="AC3162" s="23"/>
      <c r="AD3162" s="23"/>
      <c r="AE3162" s="23"/>
      <c r="AF3162" s="46"/>
      <c r="AG3162" s="23"/>
      <c r="AH3162" s="23"/>
    </row>
    <row r="3163" spans="1:34" s="156" customFormat="1" x14ac:dyDescent="0.35">
      <c r="A3163" s="23"/>
      <c r="B3163" s="23"/>
      <c r="C3163" s="23"/>
      <c r="D3163" s="23"/>
      <c r="E3163" s="23"/>
      <c r="F3163" s="23"/>
      <c r="G3163" s="23"/>
      <c r="H3163" s="23"/>
      <c r="I3163" s="23"/>
      <c r="J3163" s="24"/>
      <c r="K3163" s="24"/>
      <c r="L3163" s="79"/>
      <c r="M3163" s="91"/>
      <c r="N3163" s="89"/>
      <c r="O3163" s="89"/>
      <c r="P3163" s="24"/>
      <c r="Q3163" s="24"/>
      <c r="R3163" s="23"/>
      <c r="S3163" s="23"/>
      <c r="T3163" s="24"/>
      <c r="U3163" s="23"/>
      <c r="V3163" s="23"/>
      <c r="W3163" s="23"/>
      <c r="X3163" s="23"/>
      <c r="Y3163" s="23"/>
      <c r="Z3163" s="23"/>
      <c r="AA3163" s="23"/>
      <c r="AB3163" s="23"/>
      <c r="AC3163" s="23"/>
      <c r="AD3163" s="23"/>
      <c r="AE3163" s="23"/>
      <c r="AF3163" s="46"/>
      <c r="AG3163" s="23"/>
      <c r="AH3163" s="23"/>
    </row>
    <row r="3164" spans="1:34" s="156" customFormat="1" x14ac:dyDescent="0.35">
      <c r="A3164" s="23"/>
      <c r="B3164" s="23"/>
      <c r="C3164" s="23"/>
      <c r="D3164" s="23"/>
      <c r="E3164" s="23"/>
      <c r="F3164" s="23"/>
      <c r="G3164" s="23"/>
      <c r="H3164" s="23"/>
      <c r="I3164" s="23"/>
      <c r="J3164" s="24"/>
      <c r="K3164" s="24"/>
      <c r="L3164" s="79"/>
      <c r="M3164" s="91"/>
      <c r="N3164" s="89"/>
      <c r="O3164" s="89"/>
      <c r="P3164" s="24"/>
      <c r="Q3164" s="24"/>
      <c r="R3164" s="23"/>
      <c r="S3164" s="23"/>
      <c r="T3164" s="24"/>
      <c r="U3164" s="23"/>
      <c r="V3164" s="23"/>
      <c r="W3164" s="23"/>
      <c r="X3164" s="23"/>
      <c r="Y3164" s="23"/>
      <c r="Z3164" s="23"/>
      <c r="AA3164" s="23"/>
      <c r="AB3164" s="23"/>
      <c r="AC3164" s="23"/>
      <c r="AD3164" s="23"/>
      <c r="AE3164" s="23"/>
      <c r="AF3164" s="46"/>
      <c r="AG3164" s="23"/>
      <c r="AH3164" s="23"/>
    </row>
    <row r="3165" spans="1:34" s="156" customFormat="1" x14ac:dyDescent="0.35">
      <c r="A3165" s="23"/>
      <c r="B3165" s="23"/>
      <c r="C3165" s="23"/>
      <c r="D3165" s="23"/>
      <c r="E3165" s="23"/>
      <c r="F3165" s="23"/>
      <c r="G3165" s="23"/>
      <c r="H3165" s="23"/>
      <c r="I3165" s="23"/>
      <c r="J3165" s="24"/>
      <c r="K3165" s="24"/>
      <c r="L3165" s="79"/>
      <c r="M3165" s="91"/>
      <c r="N3165" s="89"/>
      <c r="O3165" s="89"/>
      <c r="P3165" s="24"/>
      <c r="Q3165" s="24"/>
      <c r="R3165" s="23"/>
      <c r="S3165" s="23"/>
      <c r="T3165" s="24"/>
      <c r="U3165" s="23"/>
      <c r="V3165" s="23"/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46"/>
      <c r="AG3165" s="23"/>
      <c r="AH3165" s="23"/>
    </row>
    <row r="3166" spans="1:34" s="156" customFormat="1" x14ac:dyDescent="0.35">
      <c r="A3166" s="23"/>
      <c r="B3166" s="23"/>
      <c r="C3166" s="23"/>
      <c r="D3166" s="23"/>
      <c r="E3166" s="23"/>
      <c r="F3166" s="23"/>
      <c r="G3166" s="23"/>
      <c r="H3166" s="23"/>
      <c r="I3166" s="23"/>
      <c r="J3166" s="24"/>
      <c r="K3166" s="24"/>
      <c r="L3166" s="79"/>
      <c r="M3166" s="91"/>
      <c r="N3166" s="89"/>
      <c r="O3166" s="89"/>
      <c r="P3166" s="24"/>
      <c r="Q3166" s="24"/>
      <c r="R3166" s="23"/>
      <c r="S3166" s="23"/>
      <c r="T3166" s="24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46"/>
      <c r="AG3166" s="23"/>
      <c r="AH3166" s="23"/>
    </row>
    <row r="3167" spans="1:34" s="156" customFormat="1" x14ac:dyDescent="0.35">
      <c r="A3167" s="23"/>
      <c r="B3167" s="23"/>
      <c r="C3167" s="23"/>
      <c r="D3167" s="23"/>
      <c r="E3167" s="23"/>
      <c r="F3167" s="23"/>
      <c r="G3167" s="23"/>
      <c r="H3167" s="23"/>
      <c r="I3167" s="23"/>
      <c r="J3167" s="24"/>
      <c r="K3167" s="24"/>
      <c r="L3167" s="79"/>
      <c r="M3167" s="91"/>
      <c r="N3167" s="89"/>
      <c r="O3167" s="89"/>
      <c r="P3167" s="24"/>
      <c r="Q3167" s="24"/>
      <c r="R3167" s="23"/>
      <c r="S3167" s="23"/>
      <c r="T3167" s="24"/>
      <c r="U3167" s="23"/>
      <c r="V3167" s="23"/>
      <c r="W3167" s="23"/>
      <c r="X3167" s="23"/>
      <c r="Y3167" s="23"/>
      <c r="Z3167" s="23"/>
      <c r="AA3167" s="23"/>
      <c r="AB3167" s="23"/>
      <c r="AC3167" s="23"/>
      <c r="AD3167" s="23"/>
      <c r="AE3167" s="23"/>
      <c r="AF3167" s="46"/>
      <c r="AG3167" s="23"/>
      <c r="AH3167" s="23"/>
    </row>
    <row r="3168" spans="1:34" s="156" customFormat="1" x14ac:dyDescent="0.35">
      <c r="A3168" s="23"/>
      <c r="B3168" s="23"/>
      <c r="C3168" s="23"/>
      <c r="D3168" s="23"/>
      <c r="E3168" s="23"/>
      <c r="F3168" s="23"/>
      <c r="G3168" s="23"/>
      <c r="H3168" s="23"/>
      <c r="I3168" s="23"/>
      <c r="J3168" s="24"/>
      <c r="K3168" s="24"/>
      <c r="L3168" s="79"/>
      <c r="M3168" s="91"/>
      <c r="N3168" s="89"/>
      <c r="O3168" s="89"/>
      <c r="P3168" s="24"/>
      <c r="Q3168" s="24"/>
      <c r="R3168" s="23"/>
      <c r="S3168" s="23"/>
      <c r="T3168" s="24"/>
      <c r="U3168" s="23"/>
      <c r="V3168" s="23"/>
      <c r="W3168" s="23"/>
      <c r="X3168" s="23"/>
      <c r="Y3168" s="23"/>
      <c r="Z3168" s="23"/>
      <c r="AA3168" s="23"/>
      <c r="AB3168" s="23"/>
      <c r="AC3168" s="23"/>
      <c r="AD3168" s="23"/>
      <c r="AE3168" s="23"/>
      <c r="AF3168" s="46"/>
      <c r="AG3168" s="23"/>
      <c r="AH3168" s="23"/>
    </row>
    <row r="3169" spans="1:34" s="156" customFormat="1" x14ac:dyDescent="0.35">
      <c r="A3169" s="23"/>
      <c r="B3169" s="23"/>
      <c r="C3169" s="23"/>
      <c r="D3169" s="23"/>
      <c r="E3169" s="23"/>
      <c r="F3169" s="23"/>
      <c r="G3169" s="23"/>
      <c r="H3169" s="23"/>
      <c r="I3169" s="23"/>
      <c r="J3169" s="24"/>
      <c r="K3169" s="24"/>
      <c r="L3169" s="79"/>
      <c r="M3169" s="91"/>
      <c r="N3169" s="89"/>
      <c r="O3169" s="89"/>
      <c r="P3169" s="24"/>
      <c r="Q3169" s="24"/>
      <c r="R3169" s="23"/>
      <c r="S3169" s="23"/>
      <c r="T3169" s="24"/>
      <c r="U3169" s="23"/>
      <c r="V3169" s="23"/>
      <c r="W3169" s="23"/>
      <c r="X3169" s="23"/>
      <c r="Y3169" s="23"/>
      <c r="Z3169" s="23"/>
      <c r="AA3169" s="23"/>
      <c r="AB3169" s="23"/>
      <c r="AC3169" s="23"/>
      <c r="AD3169" s="23"/>
      <c r="AE3169" s="23"/>
      <c r="AF3169" s="46"/>
      <c r="AG3169" s="23"/>
      <c r="AH3169" s="23"/>
    </row>
    <row r="3170" spans="1:34" s="156" customFormat="1" x14ac:dyDescent="0.35">
      <c r="A3170" s="23"/>
      <c r="B3170" s="23"/>
      <c r="C3170" s="23"/>
      <c r="D3170" s="23"/>
      <c r="E3170" s="23"/>
      <c r="F3170" s="23"/>
      <c r="G3170" s="23"/>
      <c r="H3170" s="23"/>
      <c r="I3170" s="23"/>
      <c r="J3170" s="24"/>
      <c r="K3170" s="24"/>
      <c r="L3170" s="79"/>
      <c r="M3170" s="91"/>
      <c r="N3170" s="89"/>
      <c r="O3170" s="89"/>
      <c r="P3170" s="24"/>
      <c r="Q3170" s="24"/>
      <c r="R3170" s="23"/>
      <c r="S3170" s="23"/>
      <c r="T3170" s="24"/>
      <c r="U3170" s="23"/>
      <c r="V3170" s="23"/>
      <c r="W3170" s="23"/>
      <c r="X3170" s="23"/>
      <c r="Y3170" s="23"/>
      <c r="Z3170" s="23"/>
      <c r="AA3170" s="23"/>
      <c r="AB3170" s="23"/>
      <c r="AC3170" s="23"/>
      <c r="AD3170" s="23"/>
      <c r="AE3170" s="23"/>
      <c r="AF3170" s="46"/>
      <c r="AG3170" s="23"/>
      <c r="AH3170" s="23"/>
    </row>
    <row r="3171" spans="1:34" s="156" customFormat="1" x14ac:dyDescent="0.35">
      <c r="A3171" s="23"/>
      <c r="B3171" s="23"/>
      <c r="C3171" s="23"/>
      <c r="D3171" s="23"/>
      <c r="E3171" s="23"/>
      <c r="F3171" s="23"/>
      <c r="G3171" s="23"/>
      <c r="H3171" s="23"/>
      <c r="I3171" s="23"/>
      <c r="J3171" s="24"/>
      <c r="K3171" s="24"/>
      <c r="L3171" s="79"/>
      <c r="M3171" s="91"/>
      <c r="N3171" s="89"/>
      <c r="O3171" s="89"/>
      <c r="P3171" s="24"/>
      <c r="Q3171" s="24"/>
      <c r="R3171" s="23"/>
      <c r="S3171" s="23"/>
      <c r="T3171" s="24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46"/>
      <c r="AG3171" s="23"/>
      <c r="AH3171" s="23"/>
    </row>
    <row r="3172" spans="1:34" s="156" customFormat="1" x14ac:dyDescent="0.35">
      <c r="A3172" s="23"/>
      <c r="B3172" s="23"/>
      <c r="C3172" s="23"/>
      <c r="D3172" s="23"/>
      <c r="E3172" s="23"/>
      <c r="F3172" s="23"/>
      <c r="G3172" s="23"/>
      <c r="H3172" s="23"/>
      <c r="I3172" s="23"/>
      <c r="J3172" s="24"/>
      <c r="K3172" s="24"/>
      <c r="L3172" s="79"/>
      <c r="M3172" s="91"/>
      <c r="N3172" s="89"/>
      <c r="O3172" s="89"/>
      <c r="P3172" s="24"/>
      <c r="Q3172" s="24"/>
      <c r="R3172" s="23"/>
      <c r="S3172" s="23"/>
      <c r="T3172" s="24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23"/>
      <c r="AE3172" s="23"/>
      <c r="AF3172" s="46"/>
      <c r="AG3172" s="23"/>
      <c r="AH3172" s="23"/>
    </row>
    <row r="3173" spans="1:34" s="156" customFormat="1" x14ac:dyDescent="0.35">
      <c r="A3173" s="23"/>
      <c r="B3173" s="23"/>
      <c r="C3173" s="23"/>
      <c r="D3173" s="23"/>
      <c r="E3173" s="23"/>
      <c r="F3173" s="23"/>
      <c r="G3173" s="23"/>
      <c r="H3173" s="23"/>
      <c r="I3173" s="23"/>
      <c r="J3173" s="24"/>
      <c r="K3173" s="24"/>
      <c r="L3173" s="79"/>
      <c r="M3173" s="91"/>
      <c r="N3173" s="89"/>
      <c r="O3173" s="89"/>
      <c r="P3173" s="24"/>
      <c r="Q3173" s="24"/>
      <c r="R3173" s="23"/>
      <c r="S3173" s="23"/>
      <c r="T3173" s="24"/>
      <c r="U3173" s="23"/>
      <c r="V3173" s="23"/>
      <c r="W3173" s="23"/>
      <c r="X3173" s="23"/>
      <c r="Y3173" s="23"/>
      <c r="Z3173" s="23"/>
      <c r="AA3173" s="23"/>
      <c r="AB3173" s="23"/>
      <c r="AC3173" s="23"/>
      <c r="AD3173" s="23"/>
      <c r="AE3173" s="23"/>
      <c r="AF3173" s="46"/>
      <c r="AG3173" s="23"/>
      <c r="AH3173" s="23"/>
    </row>
    <row r="3174" spans="1:34" s="156" customFormat="1" x14ac:dyDescent="0.35">
      <c r="A3174" s="23"/>
      <c r="B3174" s="23"/>
      <c r="C3174" s="23"/>
      <c r="D3174" s="23"/>
      <c r="E3174" s="23"/>
      <c r="F3174" s="23"/>
      <c r="G3174" s="23"/>
      <c r="H3174" s="23"/>
      <c r="I3174" s="23"/>
      <c r="J3174" s="24"/>
      <c r="K3174" s="24"/>
      <c r="L3174" s="79"/>
      <c r="M3174" s="91"/>
      <c r="N3174" s="89"/>
      <c r="O3174" s="89"/>
      <c r="P3174" s="24"/>
      <c r="Q3174" s="24"/>
      <c r="R3174" s="23"/>
      <c r="S3174" s="23"/>
      <c r="T3174" s="24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46"/>
      <c r="AG3174" s="23"/>
      <c r="AH3174" s="23"/>
    </row>
    <row r="3175" spans="1:34" s="156" customFormat="1" x14ac:dyDescent="0.35">
      <c r="A3175" s="23"/>
      <c r="B3175" s="23"/>
      <c r="C3175" s="23"/>
      <c r="D3175" s="23"/>
      <c r="E3175" s="23"/>
      <c r="F3175" s="23"/>
      <c r="G3175" s="23"/>
      <c r="H3175" s="23"/>
      <c r="I3175" s="23"/>
      <c r="J3175" s="24"/>
      <c r="K3175" s="24"/>
      <c r="L3175" s="79"/>
      <c r="M3175" s="91"/>
      <c r="N3175" s="89"/>
      <c r="O3175" s="89"/>
      <c r="P3175" s="24"/>
      <c r="Q3175" s="24"/>
      <c r="R3175" s="23"/>
      <c r="S3175" s="23"/>
      <c r="T3175" s="24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46"/>
      <c r="AG3175" s="23"/>
      <c r="AH3175" s="23"/>
    </row>
    <row r="3176" spans="1:34" s="156" customFormat="1" x14ac:dyDescent="0.35">
      <c r="A3176" s="23"/>
      <c r="B3176" s="23"/>
      <c r="C3176" s="23"/>
      <c r="D3176" s="23"/>
      <c r="E3176" s="23"/>
      <c r="F3176" s="23"/>
      <c r="G3176" s="23"/>
      <c r="H3176" s="23"/>
      <c r="I3176" s="23"/>
      <c r="J3176" s="24"/>
      <c r="K3176" s="24"/>
      <c r="L3176" s="79"/>
      <c r="M3176" s="91"/>
      <c r="N3176" s="89"/>
      <c r="O3176" s="89"/>
      <c r="P3176" s="24"/>
      <c r="Q3176" s="24"/>
      <c r="R3176" s="23"/>
      <c r="S3176" s="23"/>
      <c r="T3176" s="24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46"/>
      <c r="AG3176" s="23"/>
      <c r="AH3176" s="23"/>
    </row>
    <row r="3177" spans="1:34" s="156" customFormat="1" x14ac:dyDescent="0.35">
      <c r="A3177" s="23"/>
      <c r="B3177" s="23"/>
      <c r="C3177" s="23"/>
      <c r="D3177" s="23"/>
      <c r="E3177" s="23"/>
      <c r="F3177" s="23"/>
      <c r="G3177" s="23"/>
      <c r="H3177" s="23"/>
      <c r="I3177" s="23"/>
      <c r="J3177" s="24"/>
      <c r="K3177" s="24"/>
      <c r="L3177" s="79"/>
      <c r="M3177" s="91"/>
      <c r="N3177" s="89"/>
      <c r="O3177" s="89"/>
      <c r="P3177" s="24"/>
      <c r="Q3177" s="24"/>
      <c r="R3177" s="23"/>
      <c r="S3177" s="23"/>
      <c r="T3177" s="24"/>
      <c r="U3177" s="23"/>
      <c r="V3177" s="23"/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46"/>
      <c r="AG3177" s="23"/>
      <c r="AH3177" s="23"/>
    </row>
    <row r="3178" spans="1:34" s="156" customFormat="1" x14ac:dyDescent="0.35">
      <c r="A3178" s="23"/>
      <c r="B3178" s="23"/>
      <c r="C3178" s="23"/>
      <c r="D3178" s="23"/>
      <c r="E3178" s="23"/>
      <c r="F3178" s="23"/>
      <c r="G3178" s="23"/>
      <c r="H3178" s="23"/>
      <c r="I3178" s="23"/>
      <c r="J3178" s="24"/>
      <c r="K3178" s="24"/>
      <c r="L3178" s="79"/>
      <c r="M3178" s="91"/>
      <c r="N3178" s="89"/>
      <c r="O3178" s="89"/>
      <c r="P3178" s="24"/>
      <c r="Q3178" s="24"/>
      <c r="R3178" s="23"/>
      <c r="S3178" s="23"/>
      <c r="T3178" s="24"/>
      <c r="U3178" s="23"/>
      <c r="V3178" s="23"/>
      <c r="W3178" s="23"/>
      <c r="X3178" s="23"/>
      <c r="Y3178" s="23"/>
      <c r="Z3178" s="23"/>
      <c r="AA3178" s="23"/>
      <c r="AB3178" s="23"/>
      <c r="AC3178" s="23"/>
      <c r="AD3178" s="23"/>
      <c r="AE3178" s="23"/>
      <c r="AF3178" s="46"/>
      <c r="AG3178" s="23"/>
      <c r="AH3178" s="23"/>
    </row>
    <row r="3179" spans="1:34" s="156" customFormat="1" x14ac:dyDescent="0.35">
      <c r="A3179" s="23"/>
      <c r="B3179" s="23"/>
      <c r="C3179" s="23"/>
      <c r="D3179" s="23"/>
      <c r="E3179" s="23"/>
      <c r="F3179" s="23"/>
      <c r="G3179" s="23"/>
      <c r="H3179" s="23"/>
      <c r="I3179" s="23"/>
      <c r="J3179" s="24"/>
      <c r="K3179" s="24"/>
      <c r="L3179" s="79"/>
      <c r="M3179" s="91"/>
      <c r="N3179" s="89"/>
      <c r="O3179" s="89"/>
      <c r="P3179" s="24"/>
      <c r="Q3179" s="24"/>
      <c r="R3179" s="23"/>
      <c r="S3179" s="23"/>
      <c r="T3179" s="24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46"/>
      <c r="AG3179" s="23"/>
      <c r="AH3179" s="23"/>
    </row>
    <row r="3180" spans="1:34" s="156" customFormat="1" x14ac:dyDescent="0.35">
      <c r="A3180" s="23"/>
      <c r="B3180" s="23"/>
      <c r="C3180" s="23"/>
      <c r="D3180" s="23"/>
      <c r="E3180" s="23"/>
      <c r="F3180" s="23"/>
      <c r="G3180" s="23"/>
      <c r="H3180" s="23"/>
      <c r="I3180" s="23"/>
      <c r="J3180" s="24"/>
      <c r="K3180" s="24"/>
      <c r="L3180" s="79"/>
      <c r="M3180" s="91"/>
      <c r="N3180" s="89"/>
      <c r="O3180" s="89"/>
      <c r="P3180" s="24"/>
      <c r="Q3180" s="24"/>
      <c r="R3180" s="23"/>
      <c r="S3180" s="23"/>
      <c r="T3180" s="24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23"/>
      <c r="AE3180" s="23"/>
      <c r="AF3180" s="46"/>
      <c r="AG3180" s="23"/>
      <c r="AH3180" s="23"/>
    </row>
    <row r="3181" spans="1:34" s="156" customFormat="1" x14ac:dyDescent="0.35">
      <c r="A3181" s="23"/>
      <c r="B3181" s="23"/>
      <c r="C3181" s="23"/>
      <c r="D3181" s="23"/>
      <c r="E3181" s="23"/>
      <c r="F3181" s="23"/>
      <c r="G3181" s="23"/>
      <c r="H3181" s="23"/>
      <c r="I3181" s="23"/>
      <c r="J3181" s="24"/>
      <c r="K3181" s="24"/>
      <c r="L3181" s="79"/>
      <c r="M3181" s="91"/>
      <c r="N3181" s="89"/>
      <c r="O3181" s="89"/>
      <c r="P3181" s="24"/>
      <c r="Q3181" s="24"/>
      <c r="R3181" s="23"/>
      <c r="S3181" s="23"/>
      <c r="T3181" s="24"/>
      <c r="U3181" s="23"/>
      <c r="V3181" s="23"/>
      <c r="W3181" s="23"/>
      <c r="X3181" s="23"/>
      <c r="Y3181" s="23"/>
      <c r="Z3181" s="23"/>
      <c r="AA3181" s="23"/>
      <c r="AB3181" s="23"/>
      <c r="AC3181" s="23"/>
      <c r="AD3181" s="23"/>
      <c r="AE3181" s="23"/>
      <c r="AF3181" s="46"/>
      <c r="AG3181" s="23"/>
      <c r="AH3181" s="23"/>
    </row>
    <row r="3182" spans="1:34" s="156" customFormat="1" x14ac:dyDescent="0.35">
      <c r="A3182" s="23"/>
      <c r="B3182" s="23"/>
      <c r="C3182" s="23"/>
      <c r="D3182" s="23"/>
      <c r="E3182" s="23"/>
      <c r="F3182" s="23"/>
      <c r="G3182" s="23"/>
      <c r="H3182" s="23"/>
      <c r="I3182" s="23"/>
      <c r="J3182" s="24"/>
      <c r="K3182" s="24"/>
      <c r="L3182" s="79"/>
      <c r="M3182" s="91"/>
      <c r="N3182" s="89"/>
      <c r="O3182" s="89"/>
      <c r="P3182" s="24"/>
      <c r="Q3182" s="24"/>
      <c r="R3182" s="23"/>
      <c r="S3182" s="23"/>
      <c r="T3182" s="24"/>
      <c r="U3182" s="23"/>
      <c r="V3182" s="23"/>
      <c r="W3182" s="23"/>
      <c r="X3182" s="23"/>
      <c r="Y3182" s="23"/>
      <c r="Z3182" s="23"/>
      <c r="AA3182" s="23"/>
      <c r="AB3182" s="23"/>
      <c r="AC3182" s="23"/>
      <c r="AD3182" s="23"/>
      <c r="AE3182" s="23"/>
      <c r="AF3182" s="46"/>
      <c r="AG3182" s="23"/>
      <c r="AH3182" s="23"/>
    </row>
    <row r="3183" spans="1:34" s="156" customFormat="1" x14ac:dyDescent="0.35">
      <c r="A3183" s="23"/>
      <c r="B3183" s="23"/>
      <c r="C3183" s="23"/>
      <c r="D3183" s="23"/>
      <c r="E3183" s="23"/>
      <c r="F3183" s="23"/>
      <c r="G3183" s="23"/>
      <c r="H3183" s="23"/>
      <c r="I3183" s="23"/>
      <c r="J3183" s="24"/>
      <c r="K3183" s="24"/>
      <c r="L3183" s="79"/>
      <c r="M3183" s="91"/>
      <c r="N3183" s="89"/>
      <c r="O3183" s="89"/>
      <c r="P3183" s="24"/>
      <c r="Q3183" s="24"/>
      <c r="R3183" s="23"/>
      <c r="S3183" s="23"/>
      <c r="T3183" s="24"/>
      <c r="U3183" s="23"/>
      <c r="V3183" s="23"/>
      <c r="W3183" s="23"/>
      <c r="X3183" s="23"/>
      <c r="Y3183" s="23"/>
      <c r="Z3183" s="23"/>
      <c r="AA3183" s="23"/>
      <c r="AB3183" s="23"/>
      <c r="AC3183" s="23"/>
      <c r="AD3183" s="23"/>
      <c r="AE3183" s="23"/>
      <c r="AF3183" s="46"/>
      <c r="AG3183" s="23"/>
      <c r="AH3183" s="23"/>
    </row>
    <row r="3184" spans="1:34" s="156" customFormat="1" x14ac:dyDescent="0.35">
      <c r="A3184" s="23"/>
      <c r="B3184" s="23"/>
      <c r="C3184" s="23"/>
      <c r="D3184" s="23"/>
      <c r="E3184" s="23"/>
      <c r="F3184" s="23"/>
      <c r="G3184" s="23"/>
      <c r="H3184" s="23"/>
      <c r="I3184" s="23"/>
      <c r="J3184" s="24"/>
      <c r="K3184" s="24"/>
      <c r="L3184" s="79"/>
      <c r="M3184" s="91"/>
      <c r="N3184" s="89"/>
      <c r="O3184" s="89"/>
      <c r="P3184" s="24"/>
      <c r="Q3184" s="24"/>
      <c r="R3184" s="23"/>
      <c r="S3184" s="23"/>
      <c r="T3184" s="24"/>
      <c r="U3184" s="23"/>
      <c r="V3184" s="23"/>
      <c r="W3184" s="23"/>
      <c r="X3184" s="23"/>
      <c r="Y3184" s="23"/>
      <c r="Z3184" s="23"/>
      <c r="AA3184" s="23"/>
      <c r="AB3184" s="23"/>
      <c r="AC3184" s="23"/>
      <c r="AD3184" s="23"/>
      <c r="AE3184" s="23"/>
      <c r="AF3184" s="46"/>
      <c r="AG3184" s="23"/>
      <c r="AH3184" s="23"/>
    </row>
    <row r="3185" spans="1:34" s="156" customFormat="1" x14ac:dyDescent="0.35">
      <c r="A3185" s="23"/>
      <c r="B3185" s="23"/>
      <c r="C3185" s="23"/>
      <c r="D3185" s="23"/>
      <c r="E3185" s="23"/>
      <c r="F3185" s="23"/>
      <c r="G3185" s="23"/>
      <c r="H3185" s="23"/>
      <c r="I3185" s="23"/>
      <c r="J3185" s="24"/>
      <c r="K3185" s="24"/>
      <c r="L3185" s="79"/>
      <c r="M3185" s="91"/>
      <c r="N3185" s="89"/>
      <c r="O3185" s="89"/>
      <c r="P3185" s="24"/>
      <c r="Q3185" s="24"/>
      <c r="R3185" s="23"/>
      <c r="S3185" s="23"/>
      <c r="T3185" s="24"/>
      <c r="U3185" s="23"/>
      <c r="V3185" s="23"/>
      <c r="W3185" s="23"/>
      <c r="X3185" s="23"/>
      <c r="Y3185" s="23"/>
      <c r="Z3185" s="23"/>
      <c r="AA3185" s="23"/>
      <c r="AB3185" s="23"/>
      <c r="AC3185" s="23"/>
      <c r="AD3185" s="23"/>
      <c r="AE3185" s="23"/>
      <c r="AF3185" s="46"/>
      <c r="AG3185" s="23"/>
      <c r="AH3185" s="23"/>
    </row>
    <row r="3186" spans="1:34" s="156" customFormat="1" x14ac:dyDescent="0.35">
      <c r="A3186" s="23"/>
      <c r="B3186" s="23"/>
      <c r="C3186" s="23"/>
      <c r="D3186" s="23"/>
      <c r="E3186" s="23"/>
      <c r="F3186" s="23"/>
      <c r="G3186" s="23"/>
      <c r="H3186" s="23"/>
      <c r="I3186" s="23"/>
      <c r="J3186" s="24"/>
      <c r="K3186" s="24"/>
      <c r="L3186" s="79"/>
      <c r="M3186" s="91"/>
      <c r="N3186" s="89"/>
      <c r="O3186" s="89"/>
      <c r="P3186" s="24"/>
      <c r="Q3186" s="24"/>
      <c r="R3186" s="23"/>
      <c r="S3186" s="23"/>
      <c r="T3186" s="24"/>
      <c r="U3186" s="23"/>
      <c r="V3186" s="23"/>
      <c r="W3186" s="23"/>
      <c r="X3186" s="23"/>
      <c r="Y3186" s="23"/>
      <c r="Z3186" s="23"/>
      <c r="AA3186" s="23"/>
      <c r="AB3186" s="23"/>
      <c r="AC3186" s="23"/>
      <c r="AD3186" s="23"/>
      <c r="AE3186" s="23"/>
      <c r="AF3186" s="46"/>
      <c r="AG3186" s="23"/>
      <c r="AH3186" s="23"/>
    </row>
    <row r="3187" spans="1:34" s="156" customFormat="1" x14ac:dyDescent="0.35">
      <c r="A3187" s="23"/>
      <c r="B3187" s="23"/>
      <c r="C3187" s="23"/>
      <c r="D3187" s="23"/>
      <c r="E3187" s="23"/>
      <c r="F3187" s="23"/>
      <c r="G3187" s="23"/>
      <c r="H3187" s="23"/>
      <c r="I3187" s="23"/>
      <c r="J3187" s="24"/>
      <c r="K3187" s="24"/>
      <c r="L3187" s="79"/>
      <c r="M3187" s="91"/>
      <c r="N3187" s="89"/>
      <c r="O3187" s="89"/>
      <c r="P3187" s="24"/>
      <c r="Q3187" s="24"/>
      <c r="R3187" s="23"/>
      <c r="S3187" s="23"/>
      <c r="T3187" s="24"/>
      <c r="U3187" s="23"/>
      <c r="V3187" s="23"/>
      <c r="W3187" s="23"/>
      <c r="X3187" s="23"/>
      <c r="Y3187" s="23"/>
      <c r="Z3187" s="23"/>
      <c r="AA3187" s="23"/>
      <c r="AB3187" s="23"/>
      <c r="AC3187" s="23"/>
      <c r="AD3187" s="23"/>
      <c r="AE3187" s="23"/>
      <c r="AF3187" s="46"/>
      <c r="AG3187" s="23"/>
      <c r="AH3187" s="23"/>
    </row>
    <row r="3188" spans="1:34" s="156" customFormat="1" x14ac:dyDescent="0.35">
      <c r="A3188" s="23"/>
      <c r="B3188" s="23"/>
      <c r="C3188" s="23"/>
      <c r="D3188" s="23"/>
      <c r="E3188" s="23"/>
      <c r="F3188" s="23"/>
      <c r="G3188" s="23"/>
      <c r="H3188" s="23"/>
      <c r="I3188" s="23"/>
      <c r="J3188" s="24"/>
      <c r="K3188" s="24"/>
      <c r="L3188" s="79"/>
      <c r="M3188" s="91"/>
      <c r="N3188" s="89"/>
      <c r="O3188" s="89"/>
      <c r="P3188" s="24"/>
      <c r="Q3188" s="24"/>
      <c r="R3188" s="23"/>
      <c r="S3188" s="23"/>
      <c r="T3188" s="24"/>
      <c r="U3188" s="23"/>
      <c r="V3188" s="23"/>
      <c r="W3188" s="23"/>
      <c r="X3188" s="23"/>
      <c r="Y3188" s="23"/>
      <c r="Z3188" s="23"/>
      <c r="AA3188" s="23"/>
      <c r="AB3188" s="23"/>
      <c r="AC3188" s="23"/>
      <c r="AD3188" s="23"/>
      <c r="AE3188" s="23"/>
      <c r="AF3188" s="46"/>
      <c r="AG3188" s="23"/>
      <c r="AH3188" s="23"/>
    </row>
    <row r="3189" spans="1:34" s="156" customFormat="1" x14ac:dyDescent="0.35">
      <c r="A3189" s="23"/>
      <c r="B3189" s="23"/>
      <c r="C3189" s="23"/>
      <c r="D3189" s="23"/>
      <c r="E3189" s="23"/>
      <c r="F3189" s="23"/>
      <c r="G3189" s="23"/>
      <c r="H3189" s="23"/>
      <c r="I3189" s="23"/>
      <c r="J3189" s="24"/>
      <c r="K3189" s="24"/>
      <c r="L3189" s="79"/>
      <c r="M3189" s="91"/>
      <c r="N3189" s="89"/>
      <c r="O3189" s="89"/>
      <c r="P3189" s="24"/>
      <c r="Q3189" s="24"/>
      <c r="R3189" s="23"/>
      <c r="S3189" s="23"/>
      <c r="T3189" s="24"/>
      <c r="U3189" s="23"/>
      <c r="V3189" s="23"/>
      <c r="W3189" s="23"/>
      <c r="X3189" s="23"/>
      <c r="Y3189" s="23"/>
      <c r="Z3189" s="23"/>
      <c r="AA3189" s="23"/>
      <c r="AB3189" s="23"/>
      <c r="AC3189" s="23"/>
      <c r="AD3189" s="23"/>
      <c r="AE3189" s="23"/>
      <c r="AF3189" s="46"/>
      <c r="AG3189" s="23"/>
      <c r="AH3189" s="23"/>
    </row>
    <row r="3190" spans="1:34" s="156" customFormat="1" x14ac:dyDescent="0.35">
      <c r="A3190" s="23"/>
      <c r="B3190" s="23"/>
      <c r="C3190" s="23"/>
      <c r="D3190" s="23"/>
      <c r="E3190" s="23"/>
      <c r="F3190" s="23"/>
      <c r="G3190" s="23"/>
      <c r="H3190" s="23"/>
      <c r="I3190" s="23"/>
      <c r="J3190" s="24"/>
      <c r="K3190" s="24"/>
      <c r="L3190" s="79"/>
      <c r="M3190" s="91"/>
      <c r="N3190" s="89"/>
      <c r="O3190" s="89"/>
      <c r="P3190" s="24"/>
      <c r="Q3190" s="24"/>
      <c r="R3190" s="23"/>
      <c r="S3190" s="23"/>
      <c r="T3190" s="24"/>
      <c r="U3190" s="23"/>
      <c r="V3190" s="23"/>
      <c r="W3190" s="23"/>
      <c r="X3190" s="23"/>
      <c r="Y3190" s="23"/>
      <c r="Z3190" s="23"/>
      <c r="AA3190" s="23"/>
      <c r="AB3190" s="23"/>
      <c r="AC3190" s="23"/>
      <c r="AD3190" s="23"/>
      <c r="AE3190" s="23"/>
      <c r="AF3190" s="46"/>
      <c r="AG3190" s="23"/>
      <c r="AH3190" s="23"/>
    </row>
    <row r="3191" spans="1:34" s="156" customFormat="1" x14ac:dyDescent="0.35">
      <c r="A3191" s="23"/>
      <c r="B3191" s="23"/>
      <c r="C3191" s="23"/>
      <c r="D3191" s="23"/>
      <c r="E3191" s="23"/>
      <c r="F3191" s="23"/>
      <c r="G3191" s="23"/>
      <c r="H3191" s="23"/>
      <c r="I3191" s="23"/>
      <c r="J3191" s="24"/>
      <c r="K3191" s="24"/>
      <c r="L3191" s="79"/>
      <c r="M3191" s="91"/>
      <c r="N3191" s="89"/>
      <c r="O3191" s="89"/>
      <c r="P3191" s="24"/>
      <c r="Q3191" s="24"/>
      <c r="R3191" s="23"/>
      <c r="S3191" s="23"/>
      <c r="T3191" s="24"/>
      <c r="U3191" s="23"/>
      <c r="V3191" s="23"/>
      <c r="W3191" s="23"/>
      <c r="X3191" s="23"/>
      <c r="Y3191" s="23"/>
      <c r="Z3191" s="23"/>
      <c r="AA3191" s="23"/>
      <c r="AB3191" s="23"/>
      <c r="AC3191" s="23"/>
      <c r="AD3191" s="23"/>
      <c r="AE3191" s="23"/>
      <c r="AF3191" s="46"/>
      <c r="AG3191" s="23"/>
      <c r="AH3191" s="23"/>
    </row>
    <row r="3192" spans="1:34" s="156" customFormat="1" x14ac:dyDescent="0.35">
      <c r="A3192" s="23"/>
      <c r="B3192" s="23"/>
      <c r="C3192" s="23"/>
      <c r="D3192" s="23"/>
      <c r="E3192" s="23"/>
      <c r="F3192" s="23"/>
      <c r="G3192" s="23"/>
      <c r="H3192" s="23"/>
      <c r="I3192" s="23"/>
      <c r="J3192" s="24"/>
      <c r="K3192" s="24"/>
      <c r="L3192" s="79"/>
      <c r="M3192" s="91"/>
      <c r="N3192" s="89"/>
      <c r="O3192" s="89"/>
      <c r="P3192" s="24"/>
      <c r="Q3192" s="24"/>
      <c r="R3192" s="23"/>
      <c r="S3192" s="23"/>
      <c r="T3192" s="24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46"/>
      <c r="AG3192" s="23"/>
      <c r="AH3192" s="23"/>
    </row>
    <row r="3193" spans="1:34" s="156" customFormat="1" x14ac:dyDescent="0.35">
      <c r="A3193" s="23"/>
      <c r="B3193" s="23"/>
      <c r="C3193" s="23"/>
      <c r="D3193" s="23"/>
      <c r="E3193" s="23"/>
      <c r="F3193" s="23"/>
      <c r="G3193" s="23"/>
      <c r="H3193" s="23"/>
      <c r="I3193" s="23"/>
      <c r="J3193" s="24"/>
      <c r="K3193" s="24"/>
      <c r="L3193" s="79"/>
      <c r="M3193" s="91"/>
      <c r="N3193" s="89"/>
      <c r="O3193" s="89"/>
      <c r="P3193" s="24"/>
      <c r="Q3193" s="24"/>
      <c r="R3193" s="23"/>
      <c r="S3193" s="23"/>
      <c r="T3193" s="24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46"/>
      <c r="AG3193" s="23"/>
      <c r="AH3193" s="23"/>
    </row>
    <row r="3194" spans="1:34" s="156" customFormat="1" x14ac:dyDescent="0.35">
      <c r="A3194" s="23"/>
      <c r="B3194" s="23"/>
      <c r="C3194" s="23"/>
      <c r="D3194" s="23"/>
      <c r="E3194" s="23"/>
      <c r="F3194" s="23"/>
      <c r="G3194" s="23"/>
      <c r="H3194" s="23"/>
      <c r="I3194" s="23"/>
      <c r="J3194" s="24"/>
      <c r="K3194" s="24"/>
      <c r="L3194" s="79"/>
      <c r="M3194" s="91"/>
      <c r="N3194" s="89"/>
      <c r="O3194" s="89"/>
      <c r="P3194" s="24"/>
      <c r="Q3194" s="24"/>
      <c r="R3194" s="23"/>
      <c r="S3194" s="23"/>
      <c r="T3194" s="24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46"/>
      <c r="AG3194" s="23"/>
      <c r="AH3194" s="23"/>
    </row>
    <row r="3195" spans="1:34" s="156" customFormat="1" x14ac:dyDescent="0.35">
      <c r="A3195" s="23"/>
      <c r="B3195" s="23"/>
      <c r="C3195" s="23"/>
      <c r="D3195" s="23"/>
      <c r="E3195" s="23"/>
      <c r="F3195" s="23"/>
      <c r="G3195" s="23"/>
      <c r="H3195" s="23"/>
      <c r="I3195" s="23"/>
      <c r="J3195" s="24"/>
      <c r="K3195" s="24"/>
      <c r="L3195" s="79"/>
      <c r="M3195" s="91"/>
      <c r="N3195" s="89"/>
      <c r="O3195" s="89"/>
      <c r="P3195" s="24"/>
      <c r="Q3195" s="24"/>
      <c r="R3195" s="23"/>
      <c r="S3195" s="23"/>
      <c r="T3195" s="24"/>
      <c r="U3195" s="23"/>
      <c r="V3195" s="23"/>
      <c r="W3195" s="23"/>
      <c r="X3195" s="23"/>
      <c r="Y3195" s="23"/>
      <c r="Z3195" s="23"/>
      <c r="AA3195" s="23"/>
      <c r="AB3195" s="23"/>
      <c r="AC3195" s="23"/>
      <c r="AD3195" s="23"/>
      <c r="AE3195" s="23"/>
      <c r="AF3195" s="46"/>
      <c r="AG3195" s="23"/>
      <c r="AH3195" s="23"/>
    </row>
    <row r="3196" spans="1:34" s="156" customFormat="1" x14ac:dyDescent="0.35">
      <c r="A3196" s="23"/>
      <c r="B3196" s="23"/>
      <c r="C3196" s="23"/>
      <c r="D3196" s="23"/>
      <c r="E3196" s="23"/>
      <c r="F3196" s="23"/>
      <c r="G3196" s="23"/>
      <c r="H3196" s="23"/>
      <c r="I3196" s="23"/>
      <c r="J3196" s="24"/>
      <c r="K3196" s="24"/>
      <c r="L3196" s="79"/>
      <c r="M3196" s="91"/>
      <c r="N3196" s="89"/>
      <c r="O3196" s="89"/>
      <c r="P3196" s="24"/>
      <c r="Q3196" s="24"/>
      <c r="R3196" s="23"/>
      <c r="S3196" s="23"/>
      <c r="T3196" s="24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46"/>
      <c r="AG3196" s="23"/>
      <c r="AH3196" s="23"/>
    </row>
    <row r="3197" spans="1:34" s="156" customFormat="1" x14ac:dyDescent="0.35">
      <c r="A3197" s="23"/>
      <c r="B3197" s="23"/>
      <c r="C3197" s="23"/>
      <c r="D3197" s="23"/>
      <c r="E3197" s="23"/>
      <c r="F3197" s="23"/>
      <c r="G3197" s="23"/>
      <c r="H3197" s="23"/>
      <c r="I3197" s="23"/>
      <c r="J3197" s="24"/>
      <c r="K3197" s="24"/>
      <c r="L3197" s="79"/>
      <c r="M3197" s="91"/>
      <c r="N3197" s="89"/>
      <c r="O3197" s="89"/>
      <c r="P3197" s="24"/>
      <c r="Q3197" s="24"/>
      <c r="R3197" s="23"/>
      <c r="S3197" s="23"/>
      <c r="T3197" s="24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46"/>
      <c r="AG3197" s="23"/>
      <c r="AH3197" s="23"/>
    </row>
    <row r="3198" spans="1:34" s="156" customFormat="1" x14ac:dyDescent="0.35">
      <c r="A3198" s="23"/>
      <c r="B3198" s="23"/>
      <c r="C3198" s="23"/>
      <c r="D3198" s="23"/>
      <c r="E3198" s="23"/>
      <c r="F3198" s="23"/>
      <c r="G3198" s="23"/>
      <c r="H3198" s="23"/>
      <c r="I3198" s="23"/>
      <c r="J3198" s="24"/>
      <c r="K3198" s="24"/>
      <c r="L3198" s="79"/>
      <c r="M3198" s="91"/>
      <c r="N3198" s="89"/>
      <c r="O3198" s="89"/>
      <c r="P3198" s="24"/>
      <c r="Q3198" s="24"/>
      <c r="R3198" s="23"/>
      <c r="S3198" s="23"/>
      <c r="T3198" s="24"/>
      <c r="U3198" s="23"/>
      <c r="V3198" s="23"/>
      <c r="W3198" s="23"/>
      <c r="X3198" s="23"/>
      <c r="Y3198" s="23"/>
      <c r="Z3198" s="23"/>
      <c r="AA3198" s="23"/>
      <c r="AB3198" s="23"/>
      <c r="AC3198" s="23"/>
      <c r="AD3198" s="23"/>
      <c r="AE3198" s="23"/>
      <c r="AF3198" s="46"/>
      <c r="AG3198" s="23"/>
      <c r="AH3198" s="23"/>
    </row>
    <row r="3199" spans="1:34" s="156" customFormat="1" x14ac:dyDescent="0.35">
      <c r="A3199" s="23"/>
      <c r="B3199" s="23"/>
      <c r="C3199" s="23"/>
      <c r="D3199" s="23"/>
      <c r="E3199" s="23"/>
      <c r="F3199" s="23"/>
      <c r="G3199" s="23"/>
      <c r="H3199" s="23"/>
      <c r="I3199" s="23"/>
      <c r="J3199" s="24"/>
      <c r="K3199" s="24"/>
      <c r="L3199" s="79"/>
      <c r="M3199" s="91"/>
      <c r="N3199" s="89"/>
      <c r="O3199" s="89"/>
      <c r="P3199" s="24"/>
      <c r="Q3199" s="24"/>
      <c r="R3199" s="23"/>
      <c r="S3199" s="23"/>
      <c r="T3199" s="24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46"/>
      <c r="AG3199" s="23"/>
      <c r="AH3199" s="23"/>
    </row>
    <row r="3200" spans="1:34" s="156" customFormat="1" x14ac:dyDescent="0.35">
      <c r="A3200" s="23"/>
      <c r="B3200" s="23"/>
      <c r="C3200" s="23"/>
      <c r="D3200" s="23"/>
      <c r="E3200" s="23"/>
      <c r="F3200" s="23"/>
      <c r="G3200" s="23"/>
      <c r="H3200" s="23"/>
      <c r="I3200" s="23"/>
      <c r="J3200" s="24"/>
      <c r="K3200" s="24"/>
      <c r="L3200" s="79"/>
      <c r="M3200" s="91"/>
      <c r="N3200" s="89"/>
      <c r="O3200" s="89"/>
      <c r="P3200" s="24"/>
      <c r="Q3200" s="24"/>
      <c r="R3200" s="23"/>
      <c r="S3200" s="23"/>
      <c r="T3200" s="24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46"/>
      <c r="AG3200" s="23"/>
      <c r="AH3200" s="23"/>
    </row>
    <row r="3201" spans="1:34" s="156" customFormat="1" x14ac:dyDescent="0.35">
      <c r="A3201" s="23"/>
      <c r="B3201" s="23"/>
      <c r="C3201" s="23"/>
      <c r="D3201" s="23"/>
      <c r="E3201" s="23"/>
      <c r="F3201" s="23"/>
      <c r="G3201" s="23"/>
      <c r="H3201" s="23"/>
      <c r="I3201" s="23"/>
      <c r="J3201" s="24"/>
      <c r="K3201" s="24"/>
      <c r="L3201" s="79"/>
      <c r="M3201" s="91"/>
      <c r="N3201" s="89"/>
      <c r="O3201" s="89"/>
      <c r="P3201" s="24"/>
      <c r="Q3201" s="24"/>
      <c r="R3201" s="23"/>
      <c r="S3201" s="23"/>
      <c r="T3201" s="24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46"/>
      <c r="AG3201" s="23"/>
      <c r="AH3201" s="23"/>
    </row>
    <row r="3202" spans="1:34" s="156" customFormat="1" x14ac:dyDescent="0.35">
      <c r="A3202" s="23"/>
      <c r="B3202" s="23"/>
      <c r="C3202" s="23"/>
      <c r="D3202" s="23"/>
      <c r="E3202" s="23"/>
      <c r="F3202" s="23"/>
      <c r="G3202" s="23"/>
      <c r="H3202" s="23"/>
      <c r="I3202" s="23"/>
      <c r="J3202" s="24"/>
      <c r="K3202" s="24"/>
      <c r="L3202" s="79"/>
      <c r="M3202" s="91"/>
      <c r="N3202" s="89"/>
      <c r="O3202" s="89"/>
      <c r="P3202" s="24"/>
      <c r="Q3202" s="24"/>
      <c r="R3202" s="23"/>
      <c r="S3202" s="23"/>
      <c r="T3202" s="24"/>
      <c r="U3202" s="23"/>
      <c r="V3202" s="23"/>
      <c r="W3202" s="23"/>
      <c r="X3202" s="23"/>
      <c r="Y3202" s="23"/>
      <c r="Z3202" s="23"/>
      <c r="AA3202" s="23"/>
      <c r="AB3202" s="23"/>
      <c r="AC3202" s="23"/>
      <c r="AD3202" s="23"/>
      <c r="AE3202" s="23"/>
      <c r="AF3202" s="46"/>
      <c r="AG3202" s="23"/>
      <c r="AH3202" s="23"/>
    </row>
    <row r="3203" spans="1:34" s="156" customFormat="1" x14ac:dyDescent="0.35">
      <c r="A3203" s="23"/>
      <c r="B3203" s="23"/>
      <c r="C3203" s="23"/>
      <c r="D3203" s="23"/>
      <c r="E3203" s="23"/>
      <c r="F3203" s="23"/>
      <c r="G3203" s="23"/>
      <c r="H3203" s="23"/>
      <c r="I3203" s="23"/>
      <c r="J3203" s="24"/>
      <c r="K3203" s="24"/>
      <c r="L3203" s="79"/>
      <c r="M3203" s="91"/>
      <c r="N3203" s="89"/>
      <c r="O3203" s="89"/>
      <c r="P3203" s="24"/>
      <c r="Q3203" s="24"/>
      <c r="R3203" s="23"/>
      <c r="S3203" s="23"/>
      <c r="T3203" s="24"/>
      <c r="U3203" s="23"/>
      <c r="V3203" s="23"/>
      <c r="W3203" s="23"/>
      <c r="X3203" s="23"/>
      <c r="Y3203" s="23"/>
      <c r="Z3203" s="23"/>
      <c r="AA3203" s="23"/>
      <c r="AB3203" s="23"/>
      <c r="AC3203" s="23"/>
      <c r="AD3203" s="23"/>
      <c r="AE3203" s="23"/>
      <c r="AF3203" s="46"/>
      <c r="AG3203" s="23"/>
      <c r="AH3203" s="23"/>
    </row>
    <row r="3204" spans="1:34" s="156" customFormat="1" x14ac:dyDescent="0.35">
      <c r="A3204" s="23"/>
      <c r="B3204" s="23"/>
      <c r="C3204" s="23"/>
      <c r="D3204" s="23"/>
      <c r="E3204" s="23"/>
      <c r="F3204" s="23"/>
      <c r="G3204" s="23"/>
      <c r="H3204" s="23"/>
      <c r="I3204" s="23"/>
      <c r="J3204" s="24"/>
      <c r="K3204" s="24"/>
      <c r="L3204" s="79"/>
      <c r="M3204" s="91"/>
      <c r="N3204" s="89"/>
      <c r="O3204" s="89"/>
      <c r="P3204" s="24"/>
      <c r="Q3204" s="24"/>
      <c r="R3204" s="23"/>
      <c r="S3204" s="23"/>
      <c r="T3204" s="24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46"/>
      <c r="AG3204" s="23"/>
      <c r="AH3204" s="23"/>
    </row>
    <row r="3205" spans="1:34" s="156" customFormat="1" x14ac:dyDescent="0.35">
      <c r="A3205" s="23"/>
      <c r="B3205" s="23"/>
      <c r="C3205" s="23"/>
      <c r="D3205" s="23"/>
      <c r="E3205" s="23"/>
      <c r="F3205" s="23"/>
      <c r="G3205" s="23"/>
      <c r="H3205" s="23"/>
      <c r="I3205" s="23"/>
      <c r="J3205" s="24"/>
      <c r="K3205" s="24"/>
      <c r="L3205" s="79"/>
      <c r="M3205" s="91"/>
      <c r="N3205" s="89"/>
      <c r="O3205" s="89"/>
      <c r="P3205" s="24"/>
      <c r="Q3205" s="24"/>
      <c r="R3205" s="23"/>
      <c r="S3205" s="23"/>
      <c r="T3205" s="24"/>
      <c r="U3205" s="23"/>
      <c r="V3205" s="23"/>
      <c r="W3205" s="23"/>
      <c r="X3205" s="23"/>
      <c r="Y3205" s="23"/>
      <c r="Z3205" s="23"/>
      <c r="AA3205" s="23"/>
      <c r="AB3205" s="23"/>
      <c r="AC3205" s="23"/>
      <c r="AD3205" s="23"/>
      <c r="AE3205" s="23"/>
      <c r="AF3205" s="46"/>
      <c r="AG3205" s="23"/>
      <c r="AH3205" s="23"/>
    </row>
    <row r="3206" spans="1:34" s="156" customFormat="1" x14ac:dyDescent="0.35">
      <c r="A3206" s="23"/>
      <c r="B3206" s="23"/>
      <c r="C3206" s="23"/>
      <c r="D3206" s="23"/>
      <c r="E3206" s="23"/>
      <c r="F3206" s="23"/>
      <c r="G3206" s="23"/>
      <c r="H3206" s="23"/>
      <c r="I3206" s="23"/>
      <c r="J3206" s="24"/>
      <c r="K3206" s="24"/>
      <c r="L3206" s="79"/>
      <c r="M3206" s="91"/>
      <c r="N3206" s="89"/>
      <c r="O3206" s="89"/>
      <c r="P3206" s="24"/>
      <c r="Q3206" s="24"/>
      <c r="R3206" s="23"/>
      <c r="S3206" s="23"/>
      <c r="T3206" s="24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46"/>
      <c r="AG3206" s="23"/>
      <c r="AH3206" s="23"/>
    </row>
    <row r="3207" spans="1:34" s="156" customFormat="1" x14ac:dyDescent="0.35">
      <c r="A3207" s="23"/>
      <c r="B3207" s="23"/>
      <c r="C3207" s="23"/>
      <c r="D3207" s="23"/>
      <c r="E3207" s="23"/>
      <c r="F3207" s="23"/>
      <c r="G3207" s="23"/>
      <c r="H3207" s="23"/>
      <c r="I3207" s="23"/>
      <c r="J3207" s="24"/>
      <c r="K3207" s="24"/>
      <c r="L3207" s="79"/>
      <c r="M3207" s="91"/>
      <c r="N3207" s="89"/>
      <c r="O3207" s="89"/>
      <c r="P3207" s="24"/>
      <c r="Q3207" s="24"/>
      <c r="R3207" s="23"/>
      <c r="S3207" s="23"/>
      <c r="T3207" s="24"/>
      <c r="U3207" s="23"/>
      <c r="V3207" s="23"/>
      <c r="W3207" s="23"/>
      <c r="X3207" s="23"/>
      <c r="Y3207" s="23"/>
      <c r="Z3207" s="23"/>
      <c r="AA3207" s="23"/>
      <c r="AB3207" s="23"/>
      <c r="AC3207" s="23"/>
      <c r="AD3207" s="23"/>
      <c r="AE3207" s="23"/>
      <c r="AF3207" s="46"/>
      <c r="AG3207" s="23"/>
      <c r="AH3207" s="23"/>
    </row>
    <row r="3208" spans="1:34" s="156" customFormat="1" x14ac:dyDescent="0.35">
      <c r="A3208" s="23"/>
      <c r="B3208" s="23"/>
      <c r="C3208" s="23"/>
      <c r="D3208" s="23"/>
      <c r="E3208" s="23"/>
      <c r="F3208" s="23"/>
      <c r="G3208" s="23"/>
      <c r="H3208" s="23"/>
      <c r="I3208" s="23"/>
      <c r="J3208" s="24"/>
      <c r="K3208" s="24"/>
      <c r="L3208" s="79"/>
      <c r="M3208" s="91"/>
      <c r="N3208" s="89"/>
      <c r="O3208" s="89"/>
      <c r="P3208" s="24"/>
      <c r="Q3208" s="24"/>
      <c r="R3208" s="23"/>
      <c r="S3208" s="23"/>
      <c r="T3208" s="24"/>
      <c r="U3208" s="23"/>
      <c r="V3208" s="23"/>
      <c r="W3208" s="23"/>
      <c r="X3208" s="23"/>
      <c r="Y3208" s="23"/>
      <c r="Z3208" s="23"/>
      <c r="AA3208" s="23"/>
      <c r="AB3208" s="23"/>
      <c r="AC3208" s="23"/>
      <c r="AD3208" s="23"/>
      <c r="AE3208" s="23"/>
      <c r="AF3208" s="46"/>
      <c r="AG3208" s="23"/>
      <c r="AH3208" s="23"/>
    </row>
    <row r="3209" spans="1:34" s="156" customFormat="1" x14ac:dyDescent="0.35">
      <c r="A3209" s="23"/>
      <c r="B3209" s="23"/>
      <c r="C3209" s="23"/>
      <c r="D3209" s="23"/>
      <c r="E3209" s="23"/>
      <c r="F3209" s="23"/>
      <c r="G3209" s="23"/>
      <c r="H3209" s="23"/>
      <c r="I3209" s="23"/>
      <c r="J3209" s="24"/>
      <c r="K3209" s="24"/>
      <c r="L3209" s="79"/>
      <c r="M3209" s="91"/>
      <c r="N3209" s="89"/>
      <c r="O3209" s="89"/>
      <c r="P3209" s="24"/>
      <c r="Q3209" s="24"/>
      <c r="R3209" s="23"/>
      <c r="S3209" s="23"/>
      <c r="T3209" s="24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46"/>
      <c r="AG3209" s="23"/>
      <c r="AH3209" s="23"/>
    </row>
    <row r="3210" spans="1:34" s="156" customFormat="1" x14ac:dyDescent="0.35">
      <c r="A3210" s="23"/>
      <c r="B3210" s="23"/>
      <c r="C3210" s="23"/>
      <c r="D3210" s="23"/>
      <c r="E3210" s="23"/>
      <c r="F3210" s="23"/>
      <c r="G3210" s="23"/>
      <c r="H3210" s="23"/>
      <c r="I3210" s="23"/>
      <c r="J3210" s="24"/>
      <c r="K3210" s="24"/>
      <c r="L3210" s="79"/>
      <c r="M3210" s="91"/>
      <c r="N3210" s="89"/>
      <c r="O3210" s="89"/>
      <c r="P3210" s="24"/>
      <c r="Q3210" s="24"/>
      <c r="R3210" s="23"/>
      <c r="S3210" s="23"/>
      <c r="T3210" s="24"/>
      <c r="U3210" s="23"/>
      <c r="V3210" s="23"/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46"/>
      <c r="AG3210" s="23"/>
      <c r="AH3210" s="23"/>
    </row>
    <row r="3211" spans="1:34" s="156" customFormat="1" x14ac:dyDescent="0.35">
      <c r="A3211" s="23"/>
      <c r="B3211" s="23"/>
      <c r="C3211" s="23"/>
      <c r="D3211" s="23"/>
      <c r="E3211" s="23"/>
      <c r="F3211" s="23"/>
      <c r="G3211" s="23"/>
      <c r="H3211" s="23"/>
      <c r="I3211" s="23"/>
      <c r="J3211" s="24"/>
      <c r="K3211" s="24"/>
      <c r="L3211" s="79"/>
      <c r="M3211" s="91"/>
      <c r="N3211" s="89"/>
      <c r="O3211" s="89"/>
      <c r="P3211" s="24"/>
      <c r="Q3211" s="24"/>
      <c r="R3211" s="23"/>
      <c r="S3211" s="23"/>
      <c r="T3211" s="24"/>
      <c r="U3211" s="23"/>
      <c r="V3211" s="23"/>
      <c r="W3211" s="23"/>
      <c r="X3211" s="23"/>
      <c r="Y3211" s="23"/>
      <c r="Z3211" s="23"/>
      <c r="AA3211" s="23"/>
      <c r="AB3211" s="23"/>
      <c r="AC3211" s="23"/>
      <c r="AD3211" s="23"/>
      <c r="AE3211" s="23"/>
      <c r="AF3211" s="46"/>
      <c r="AG3211" s="23"/>
      <c r="AH3211" s="23"/>
    </row>
    <row r="3212" spans="1:34" s="156" customFormat="1" x14ac:dyDescent="0.35">
      <c r="A3212" s="23"/>
      <c r="B3212" s="23"/>
      <c r="C3212" s="23"/>
      <c r="D3212" s="23"/>
      <c r="E3212" s="23"/>
      <c r="F3212" s="23"/>
      <c r="G3212" s="23"/>
      <c r="H3212" s="23"/>
      <c r="I3212" s="23"/>
      <c r="J3212" s="24"/>
      <c r="K3212" s="24"/>
      <c r="L3212" s="79"/>
      <c r="M3212" s="91"/>
      <c r="N3212" s="89"/>
      <c r="O3212" s="89"/>
      <c r="P3212" s="24"/>
      <c r="Q3212" s="24"/>
      <c r="R3212" s="23"/>
      <c r="S3212" s="23"/>
      <c r="T3212" s="24"/>
      <c r="U3212" s="23"/>
      <c r="V3212" s="23"/>
      <c r="W3212" s="23"/>
      <c r="X3212" s="23"/>
      <c r="Y3212" s="23"/>
      <c r="Z3212" s="23"/>
      <c r="AA3212" s="23"/>
      <c r="AB3212" s="23"/>
      <c r="AC3212" s="23"/>
      <c r="AD3212" s="23"/>
      <c r="AE3212" s="23"/>
      <c r="AF3212" s="46"/>
      <c r="AG3212" s="23"/>
      <c r="AH3212" s="23"/>
    </row>
    <row r="3213" spans="1:34" s="156" customFormat="1" x14ac:dyDescent="0.35">
      <c r="A3213" s="23"/>
      <c r="B3213" s="23"/>
      <c r="C3213" s="23"/>
      <c r="D3213" s="23"/>
      <c r="E3213" s="23"/>
      <c r="F3213" s="23"/>
      <c r="G3213" s="23"/>
      <c r="H3213" s="23"/>
      <c r="I3213" s="23"/>
      <c r="J3213" s="24"/>
      <c r="K3213" s="24"/>
      <c r="L3213" s="79"/>
      <c r="M3213" s="91"/>
      <c r="N3213" s="89"/>
      <c r="O3213" s="89"/>
      <c r="P3213" s="24"/>
      <c r="Q3213" s="24"/>
      <c r="R3213" s="23"/>
      <c r="S3213" s="23"/>
      <c r="T3213" s="24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46"/>
      <c r="AG3213" s="23"/>
      <c r="AH3213" s="23"/>
    </row>
    <row r="3214" spans="1:34" s="156" customFormat="1" x14ac:dyDescent="0.35">
      <c r="A3214" s="23"/>
      <c r="B3214" s="23"/>
      <c r="C3214" s="23"/>
      <c r="D3214" s="23"/>
      <c r="E3214" s="23"/>
      <c r="F3214" s="23"/>
      <c r="G3214" s="23"/>
      <c r="H3214" s="23"/>
      <c r="I3214" s="23"/>
      <c r="J3214" s="24"/>
      <c r="K3214" s="24"/>
      <c r="L3214" s="79"/>
      <c r="M3214" s="91"/>
      <c r="N3214" s="89"/>
      <c r="O3214" s="89"/>
      <c r="P3214" s="24"/>
      <c r="Q3214" s="24"/>
      <c r="R3214" s="23"/>
      <c r="S3214" s="23"/>
      <c r="T3214" s="24"/>
      <c r="U3214" s="23"/>
      <c r="V3214" s="23"/>
      <c r="W3214" s="23"/>
      <c r="X3214" s="23"/>
      <c r="Y3214" s="23"/>
      <c r="Z3214" s="23"/>
      <c r="AA3214" s="23"/>
      <c r="AB3214" s="23"/>
      <c r="AC3214" s="23"/>
      <c r="AD3214" s="23"/>
      <c r="AE3214" s="23"/>
      <c r="AF3214" s="46"/>
      <c r="AG3214" s="23"/>
      <c r="AH3214" s="23"/>
    </row>
    <row r="3215" spans="1:34" s="156" customFormat="1" x14ac:dyDescent="0.35">
      <c r="A3215" s="23"/>
      <c r="B3215" s="23"/>
      <c r="C3215" s="23"/>
      <c r="D3215" s="23"/>
      <c r="E3215" s="23"/>
      <c r="F3215" s="23"/>
      <c r="G3215" s="23"/>
      <c r="H3215" s="23"/>
      <c r="I3215" s="23"/>
      <c r="J3215" s="24"/>
      <c r="K3215" s="24"/>
      <c r="L3215" s="79"/>
      <c r="M3215" s="91"/>
      <c r="N3215" s="89"/>
      <c r="O3215" s="89"/>
      <c r="P3215" s="24"/>
      <c r="Q3215" s="24"/>
      <c r="R3215" s="23"/>
      <c r="S3215" s="23"/>
      <c r="T3215" s="24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46"/>
      <c r="AG3215" s="23"/>
      <c r="AH3215" s="23"/>
    </row>
    <row r="3216" spans="1:34" s="156" customFormat="1" x14ac:dyDescent="0.35">
      <c r="A3216" s="23"/>
      <c r="B3216" s="23"/>
      <c r="C3216" s="23"/>
      <c r="D3216" s="23"/>
      <c r="E3216" s="23"/>
      <c r="F3216" s="23"/>
      <c r="G3216" s="23"/>
      <c r="H3216" s="23"/>
      <c r="I3216" s="23"/>
      <c r="J3216" s="24"/>
      <c r="K3216" s="24"/>
      <c r="L3216" s="79"/>
      <c r="M3216" s="91"/>
      <c r="N3216" s="89"/>
      <c r="O3216" s="89"/>
      <c r="P3216" s="24"/>
      <c r="Q3216" s="24"/>
      <c r="R3216" s="23"/>
      <c r="S3216" s="23"/>
      <c r="T3216" s="24"/>
      <c r="U3216" s="23"/>
      <c r="V3216" s="23"/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46"/>
      <c r="AG3216" s="23"/>
      <c r="AH3216" s="23"/>
    </row>
    <row r="3217" spans="1:34" s="156" customFormat="1" x14ac:dyDescent="0.35">
      <c r="A3217" s="23"/>
      <c r="B3217" s="23"/>
      <c r="C3217" s="23"/>
      <c r="D3217" s="23"/>
      <c r="E3217" s="23"/>
      <c r="F3217" s="23"/>
      <c r="G3217" s="23"/>
      <c r="H3217" s="23"/>
      <c r="I3217" s="23"/>
      <c r="J3217" s="24"/>
      <c r="K3217" s="24"/>
      <c r="L3217" s="79"/>
      <c r="M3217" s="91"/>
      <c r="N3217" s="89"/>
      <c r="O3217" s="89"/>
      <c r="P3217" s="24"/>
      <c r="Q3217" s="24"/>
      <c r="R3217" s="23"/>
      <c r="S3217" s="23"/>
      <c r="T3217" s="24"/>
      <c r="U3217" s="23"/>
      <c r="V3217" s="23"/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46"/>
      <c r="AG3217" s="23"/>
      <c r="AH3217" s="23"/>
    </row>
    <row r="3218" spans="1:34" s="156" customFormat="1" x14ac:dyDescent="0.35">
      <c r="A3218" s="23"/>
      <c r="B3218" s="23"/>
      <c r="C3218" s="23"/>
      <c r="D3218" s="23"/>
      <c r="E3218" s="23"/>
      <c r="F3218" s="23"/>
      <c r="G3218" s="23"/>
      <c r="H3218" s="23"/>
      <c r="I3218" s="23"/>
      <c r="J3218" s="24"/>
      <c r="K3218" s="24"/>
      <c r="L3218" s="79"/>
      <c r="M3218" s="91"/>
      <c r="N3218" s="89"/>
      <c r="O3218" s="89"/>
      <c r="P3218" s="24"/>
      <c r="Q3218" s="24"/>
      <c r="R3218" s="23"/>
      <c r="S3218" s="23"/>
      <c r="T3218" s="24"/>
      <c r="U3218" s="23"/>
      <c r="V3218" s="23"/>
      <c r="W3218" s="23"/>
      <c r="X3218" s="23"/>
      <c r="Y3218" s="23"/>
      <c r="Z3218" s="23"/>
      <c r="AA3218" s="23"/>
      <c r="AB3218" s="23"/>
      <c r="AC3218" s="23"/>
      <c r="AD3218" s="23"/>
      <c r="AE3218" s="23"/>
      <c r="AF3218" s="46"/>
      <c r="AG3218" s="23"/>
      <c r="AH3218" s="23"/>
    </row>
    <row r="3219" spans="1:34" s="156" customFormat="1" x14ac:dyDescent="0.35">
      <c r="A3219" s="23"/>
      <c r="B3219" s="23"/>
      <c r="C3219" s="23"/>
      <c r="D3219" s="23"/>
      <c r="E3219" s="23"/>
      <c r="F3219" s="23"/>
      <c r="G3219" s="23"/>
      <c r="H3219" s="23"/>
      <c r="I3219" s="23"/>
      <c r="J3219" s="24"/>
      <c r="K3219" s="24"/>
      <c r="L3219" s="79"/>
      <c r="M3219" s="91"/>
      <c r="N3219" s="89"/>
      <c r="O3219" s="89"/>
      <c r="P3219" s="24"/>
      <c r="Q3219" s="24"/>
      <c r="R3219" s="23"/>
      <c r="S3219" s="23"/>
      <c r="T3219" s="24"/>
      <c r="U3219" s="23"/>
      <c r="V3219" s="23"/>
      <c r="W3219" s="23"/>
      <c r="X3219" s="23"/>
      <c r="Y3219" s="23"/>
      <c r="Z3219" s="23"/>
      <c r="AA3219" s="23"/>
      <c r="AB3219" s="23"/>
      <c r="AC3219" s="23"/>
      <c r="AD3219" s="23"/>
      <c r="AE3219" s="23"/>
      <c r="AF3219" s="46"/>
      <c r="AG3219" s="23"/>
      <c r="AH3219" s="23"/>
    </row>
    <row r="3220" spans="1:34" s="156" customFormat="1" x14ac:dyDescent="0.35">
      <c r="A3220" s="23"/>
      <c r="B3220" s="23"/>
      <c r="C3220" s="23"/>
      <c r="D3220" s="23"/>
      <c r="E3220" s="23"/>
      <c r="F3220" s="23"/>
      <c r="G3220" s="23"/>
      <c r="H3220" s="23"/>
      <c r="I3220" s="23"/>
      <c r="J3220" s="24"/>
      <c r="K3220" s="24"/>
      <c r="L3220" s="79"/>
      <c r="M3220" s="91"/>
      <c r="N3220" s="89"/>
      <c r="O3220" s="89"/>
      <c r="P3220" s="24"/>
      <c r="Q3220" s="24"/>
      <c r="R3220" s="23"/>
      <c r="S3220" s="23"/>
      <c r="T3220" s="24"/>
      <c r="U3220" s="23"/>
      <c r="V3220" s="23"/>
      <c r="W3220" s="23"/>
      <c r="X3220" s="23"/>
      <c r="Y3220" s="23"/>
      <c r="Z3220" s="23"/>
      <c r="AA3220" s="23"/>
      <c r="AB3220" s="23"/>
      <c r="AC3220" s="23"/>
      <c r="AD3220" s="23"/>
      <c r="AE3220" s="23"/>
      <c r="AF3220" s="46"/>
      <c r="AG3220" s="23"/>
      <c r="AH3220" s="23"/>
    </row>
    <row r="3221" spans="1:34" s="156" customFormat="1" x14ac:dyDescent="0.35">
      <c r="A3221" s="23"/>
      <c r="B3221" s="23"/>
      <c r="C3221" s="23"/>
      <c r="D3221" s="23"/>
      <c r="E3221" s="23"/>
      <c r="F3221" s="23"/>
      <c r="G3221" s="23"/>
      <c r="H3221" s="23"/>
      <c r="I3221" s="23"/>
      <c r="J3221" s="24"/>
      <c r="K3221" s="24"/>
      <c r="L3221" s="79"/>
      <c r="M3221" s="91"/>
      <c r="N3221" s="89"/>
      <c r="O3221" s="89"/>
      <c r="P3221" s="24"/>
      <c r="Q3221" s="24"/>
      <c r="R3221" s="23"/>
      <c r="S3221" s="23"/>
      <c r="T3221" s="24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46"/>
      <c r="AG3221" s="23"/>
      <c r="AH3221" s="23"/>
    </row>
    <row r="3222" spans="1:34" s="156" customFormat="1" x14ac:dyDescent="0.35">
      <c r="A3222" s="23"/>
      <c r="B3222" s="23"/>
      <c r="C3222" s="23"/>
      <c r="D3222" s="23"/>
      <c r="E3222" s="23"/>
      <c r="F3222" s="23"/>
      <c r="G3222" s="23"/>
      <c r="H3222" s="23"/>
      <c r="I3222" s="23"/>
      <c r="J3222" s="24"/>
      <c r="K3222" s="24"/>
      <c r="L3222" s="79"/>
      <c r="M3222" s="91"/>
      <c r="N3222" s="89"/>
      <c r="O3222" s="89"/>
      <c r="P3222" s="24"/>
      <c r="Q3222" s="24"/>
      <c r="R3222" s="23"/>
      <c r="S3222" s="23"/>
      <c r="T3222" s="24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46"/>
      <c r="AG3222" s="23"/>
      <c r="AH3222" s="23"/>
    </row>
    <row r="3223" spans="1:34" s="156" customFormat="1" x14ac:dyDescent="0.35">
      <c r="A3223" s="23"/>
      <c r="B3223" s="23"/>
      <c r="C3223" s="23"/>
      <c r="D3223" s="23"/>
      <c r="E3223" s="23"/>
      <c r="F3223" s="23"/>
      <c r="G3223" s="23"/>
      <c r="H3223" s="23"/>
      <c r="I3223" s="23"/>
      <c r="J3223" s="24"/>
      <c r="K3223" s="24"/>
      <c r="L3223" s="79"/>
      <c r="M3223" s="91"/>
      <c r="N3223" s="89"/>
      <c r="O3223" s="89"/>
      <c r="P3223" s="24"/>
      <c r="Q3223" s="24"/>
      <c r="R3223" s="23"/>
      <c r="S3223" s="23"/>
      <c r="T3223" s="24"/>
      <c r="U3223" s="23"/>
      <c r="V3223" s="23"/>
      <c r="W3223" s="23"/>
      <c r="X3223" s="23"/>
      <c r="Y3223" s="23"/>
      <c r="Z3223" s="23"/>
      <c r="AA3223" s="23"/>
      <c r="AB3223" s="23"/>
      <c r="AC3223" s="23"/>
      <c r="AD3223" s="23"/>
      <c r="AE3223" s="23"/>
      <c r="AF3223" s="46"/>
      <c r="AG3223" s="23"/>
      <c r="AH3223" s="23"/>
    </row>
    <row r="3224" spans="1:34" s="156" customFormat="1" x14ac:dyDescent="0.35">
      <c r="A3224" s="23"/>
      <c r="B3224" s="23"/>
      <c r="C3224" s="23"/>
      <c r="D3224" s="23"/>
      <c r="E3224" s="23"/>
      <c r="F3224" s="23"/>
      <c r="G3224" s="23"/>
      <c r="H3224" s="23"/>
      <c r="I3224" s="23"/>
      <c r="J3224" s="24"/>
      <c r="K3224" s="24"/>
      <c r="L3224" s="79"/>
      <c r="M3224" s="91"/>
      <c r="N3224" s="89"/>
      <c r="O3224" s="89"/>
      <c r="P3224" s="24"/>
      <c r="Q3224" s="24"/>
      <c r="R3224" s="23"/>
      <c r="S3224" s="23"/>
      <c r="T3224" s="24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46"/>
      <c r="AG3224" s="23"/>
      <c r="AH3224" s="23"/>
    </row>
    <row r="3225" spans="1:34" s="156" customFormat="1" x14ac:dyDescent="0.35">
      <c r="A3225" s="23"/>
      <c r="B3225" s="23"/>
      <c r="C3225" s="23"/>
      <c r="D3225" s="23"/>
      <c r="E3225" s="23"/>
      <c r="F3225" s="23"/>
      <c r="G3225" s="23"/>
      <c r="H3225" s="23"/>
      <c r="I3225" s="23"/>
      <c r="J3225" s="24"/>
      <c r="K3225" s="24"/>
      <c r="L3225" s="79"/>
      <c r="M3225" s="91"/>
      <c r="N3225" s="89"/>
      <c r="O3225" s="89"/>
      <c r="P3225" s="24"/>
      <c r="Q3225" s="24"/>
      <c r="R3225" s="23"/>
      <c r="S3225" s="23"/>
      <c r="T3225" s="24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46"/>
      <c r="AG3225" s="23"/>
      <c r="AH3225" s="23"/>
    </row>
    <row r="3226" spans="1:34" s="156" customFormat="1" x14ac:dyDescent="0.35">
      <c r="A3226" s="23"/>
      <c r="B3226" s="23"/>
      <c r="C3226" s="23"/>
      <c r="D3226" s="23"/>
      <c r="E3226" s="23"/>
      <c r="F3226" s="23"/>
      <c r="G3226" s="23"/>
      <c r="H3226" s="23"/>
      <c r="I3226" s="23"/>
      <c r="J3226" s="24"/>
      <c r="K3226" s="24"/>
      <c r="L3226" s="79"/>
      <c r="M3226" s="91"/>
      <c r="N3226" s="89"/>
      <c r="O3226" s="89"/>
      <c r="P3226" s="24"/>
      <c r="Q3226" s="24"/>
      <c r="R3226" s="23"/>
      <c r="S3226" s="23"/>
      <c r="T3226" s="24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46"/>
      <c r="AG3226" s="23"/>
      <c r="AH3226" s="23"/>
    </row>
    <row r="3227" spans="1:34" s="156" customFormat="1" x14ac:dyDescent="0.35">
      <c r="A3227" s="23"/>
      <c r="B3227" s="23"/>
      <c r="C3227" s="23"/>
      <c r="D3227" s="23"/>
      <c r="E3227" s="23"/>
      <c r="F3227" s="23"/>
      <c r="G3227" s="23"/>
      <c r="H3227" s="23"/>
      <c r="I3227" s="23"/>
      <c r="J3227" s="24"/>
      <c r="K3227" s="24"/>
      <c r="L3227" s="79"/>
      <c r="M3227" s="91"/>
      <c r="N3227" s="89"/>
      <c r="O3227" s="89"/>
      <c r="P3227" s="24"/>
      <c r="Q3227" s="24"/>
      <c r="R3227" s="23"/>
      <c r="S3227" s="23"/>
      <c r="T3227" s="24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46"/>
      <c r="AG3227" s="23"/>
      <c r="AH3227" s="23"/>
    </row>
    <row r="3228" spans="1:34" s="156" customFormat="1" x14ac:dyDescent="0.35">
      <c r="A3228" s="23"/>
      <c r="B3228" s="23"/>
      <c r="C3228" s="23"/>
      <c r="D3228" s="23"/>
      <c r="E3228" s="23"/>
      <c r="F3228" s="23"/>
      <c r="G3228" s="23"/>
      <c r="H3228" s="23"/>
      <c r="I3228" s="23"/>
      <c r="J3228" s="24"/>
      <c r="K3228" s="24"/>
      <c r="L3228" s="79"/>
      <c r="M3228" s="91"/>
      <c r="N3228" s="89"/>
      <c r="O3228" s="89"/>
      <c r="P3228" s="24"/>
      <c r="Q3228" s="24"/>
      <c r="R3228" s="23"/>
      <c r="S3228" s="23"/>
      <c r="T3228" s="24"/>
      <c r="U3228" s="23"/>
      <c r="V3228" s="23"/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46"/>
      <c r="AG3228" s="23"/>
      <c r="AH3228" s="23"/>
    </row>
    <row r="3229" spans="1:34" s="156" customFormat="1" x14ac:dyDescent="0.35">
      <c r="A3229" s="23"/>
      <c r="B3229" s="23"/>
      <c r="C3229" s="23"/>
      <c r="D3229" s="23"/>
      <c r="E3229" s="23"/>
      <c r="F3229" s="23"/>
      <c r="G3229" s="23"/>
      <c r="H3229" s="23"/>
      <c r="I3229" s="23"/>
      <c r="J3229" s="24"/>
      <c r="K3229" s="24"/>
      <c r="L3229" s="79"/>
      <c r="M3229" s="91"/>
      <c r="N3229" s="89"/>
      <c r="O3229" s="89"/>
      <c r="P3229" s="24"/>
      <c r="Q3229" s="24"/>
      <c r="R3229" s="23"/>
      <c r="S3229" s="23"/>
      <c r="T3229" s="24"/>
      <c r="U3229" s="23"/>
      <c r="V3229" s="23"/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46"/>
      <c r="AG3229" s="23"/>
      <c r="AH3229" s="23"/>
    </row>
    <row r="3230" spans="1:34" s="156" customFormat="1" x14ac:dyDescent="0.35">
      <c r="A3230" s="23"/>
      <c r="B3230" s="23"/>
      <c r="C3230" s="23"/>
      <c r="D3230" s="23"/>
      <c r="E3230" s="23"/>
      <c r="F3230" s="23"/>
      <c r="G3230" s="23"/>
      <c r="H3230" s="23"/>
      <c r="I3230" s="23"/>
      <c r="J3230" s="24"/>
      <c r="K3230" s="24"/>
      <c r="L3230" s="79"/>
      <c r="M3230" s="91"/>
      <c r="N3230" s="89"/>
      <c r="O3230" s="89"/>
      <c r="P3230" s="24"/>
      <c r="Q3230" s="24"/>
      <c r="R3230" s="23"/>
      <c r="S3230" s="23"/>
      <c r="T3230" s="24"/>
      <c r="U3230" s="23"/>
      <c r="V3230" s="23"/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46"/>
      <c r="AG3230" s="23"/>
      <c r="AH3230" s="23"/>
    </row>
    <row r="3231" spans="1:34" s="156" customFormat="1" x14ac:dyDescent="0.35">
      <c r="A3231" s="23"/>
      <c r="B3231" s="23"/>
      <c r="C3231" s="23"/>
      <c r="D3231" s="23"/>
      <c r="E3231" s="23"/>
      <c r="F3231" s="23"/>
      <c r="G3231" s="23"/>
      <c r="H3231" s="23"/>
      <c r="I3231" s="23"/>
      <c r="J3231" s="24"/>
      <c r="K3231" s="24"/>
      <c r="L3231" s="79"/>
      <c r="M3231" s="91"/>
      <c r="N3231" s="89"/>
      <c r="O3231" s="89"/>
      <c r="P3231" s="24"/>
      <c r="Q3231" s="24"/>
      <c r="R3231" s="23"/>
      <c r="S3231" s="23"/>
      <c r="T3231" s="24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46"/>
      <c r="AG3231" s="23"/>
      <c r="AH3231" s="23"/>
    </row>
    <row r="3232" spans="1:34" s="156" customFormat="1" x14ac:dyDescent="0.35">
      <c r="A3232" s="23"/>
      <c r="B3232" s="23"/>
      <c r="C3232" s="23"/>
      <c r="D3232" s="23"/>
      <c r="E3232" s="23"/>
      <c r="F3232" s="23"/>
      <c r="G3232" s="23"/>
      <c r="H3232" s="23"/>
      <c r="I3232" s="23"/>
      <c r="J3232" s="24"/>
      <c r="K3232" s="24"/>
      <c r="L3232" s="79"/>
      <c r="M3232" s="91"/>
      <c r="N3232" s="89"/>
      <c r="O3232" s="89"/>
      <c r="P3232" s="24"/>
      <c r="Q3232" s="24"/>
      <c r="R3232" s="23"/>
      <c r="S3232" s="23"/>
      <c r="T3232" s="24"/>
      <c r="U3232" s="23"/>
      <c r="V3232" s="23"/>
      <c r="W3232" s="23"/>
      <c r="X3232" s="23"/>
      <c r="Y3232" s="23"/>
      <c r="Z3232" s="23"/>
      <c r="AA3232" s="23"/>
      <c r="AB3232" s="23"/>
      <c r="AC3232" s="23"/>
      <c r="AD3232" s="23"/>
      <c r="AE3232" s="23"/>
      <c r="AF3232" s="46"/>
      <c r="AG3232" s="23"/>
      <c r="AH3232" s="23"/>
    </row>
    <row r="3233" spans="1:34" s="156" customFormat="1" x14ac:dyDescent="0.35">
      <c r="A3233" s="23"/>
      <c r="B3233" s="23"/>
      <c r="C3233" s="23"/>
      <c r="D3233" s="23"/>
      <c r="E3233" s="23"/>
      <c r="F3233" s="23"/>
      <c r="G3233" s="23"/>
      <c r="H3233" s="23"/>
      <c r="I3233" s="23"/>
      <c r="J3233" s="24"/>
      <c r="K3233" s="24"/>
      <c r="L3233" s="79"/>
      <c r="M3233" s="91"/>
      <c r="N3233" s="89"/>
      <c r="O3233" s="89"/>
      <c r="P3233" s="24"/>
      <c r="Q3233" s="24"/>
      <c r="R3233" s="23"/>
      <c r="S3233" s="23"/>
      <c r="T3233" s="24"/>
      <c r="U3233" s="23"/>
      <c r="V3233" s="23"/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46"/>
      <c r="AG3233" s="23"/>
      <c r="AH3233" s="23"/>
    </row>
    <row r="3234" spans="1:34" s="156" customFormat="1" x14ac:dyDescent="0.35">
      <c r="A3234" s="23"/>
      <c r="B3234" s="23"/>
      <c r="C3234" s="23"/>
      <c r="D3234" s="23"/>
      <c r="E3234" s="23"/>
      <c r="F3234" s="23"/>
      <c r="G3234" s="23"/>
      <c r="H3234" s="23"/>
      <c r="I3234" s="23"/>
      <c r="J3234" s="24"/>
      <c r="K3234" s="24"/>
      <c r="L3234" s="79"/>
      <c r="M3234" s="91"/>
      <c r="N3234" s="89"/>
      <c r="O3234" s="89"/>
      <c r="P3234" s="24"/>
      <c r="Q3234" s="24"/>
      <c r="R3234" s="23"/>
      <c r="S3234" s="23"/>
      <c r="T3234" s="24"/>
      <c r="U3234" s="23"/>
      <c r="V3234" s="23"/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46"/>
      <c r="AG3234" s="23"/>
      <c r="AH3234" s="23"/>
    </row>
    <row r="3235" spans="1:34" s="156" customFormat="1" x14ac:dyDescent="0.35">
      <c r="A3235" s="23"/>
      <c r="B3235" s="23"/>
      <c r="C3235" s="23"/>
      <c r="D3235" s="23"/>
      <c r="E3235" s="23"/>
      <c r="F3235" s="23"/>
      <c r="G3235" s="23"/>
      <c r="H3235" s="23"/>
      <c r="I3235" s="23"/>
      <c r="J3235" s="24"/>
      <c r="K3235" s="24"/>
      <c r="L3235" s="79"/>
      <c r="M3235" s="91"/>
      <c r="N3235" s="89"/>
      <c r="O3235" s="89"/>
      <c r="P3235" s="24"/>
      <c r="Q3235" s="24"/>
      <c r="R3235" s="23"/>
      <c r="S3235" s="23"/>
      <c r="T3235" s="24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46"/>
      <c r="AG3235" s="23"/>
      <c r="AH3235" s="23"/>
    </row>
    <row r="3236" spans="1:34" s="156" customFormat="1" x14ac:dyDescent="0.35">
      <c r="A3236" s="23"/>
      <c r="B3236" s="23"/>
      <c r="C3236" s="23"/>
      <c r="D3236" s="23"/>
      <c r="E3236" s="23"/>
      <c r="F3236" s="23"/>
      <c r="G3236" s="23"/>
      <c r="H3236" s="23"/>
      <c r="I3236" s="23"/>
      <c r="J3236" s="24"/>
      <c r="K3236" s="24"/>
      <c r="L3236" s="79"/>
      <c r="M3236" s="91"/>
      <c r="N3236" s="89"/>
      <c r="O3236" s="89"/>
      <c r="P3236" s="24"/>
      <c r="Q3236" s="24"/>
      <c r="R3236" s="23"/>
      <c r="S3236" s="23"/>
      <c r="T3236" s="24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46"/>
      <c r="AG3236" s="23"/>
      <c r="AH3236" s="23"/>
    </row>
    <row r="3237" spans="1:34" s="156" customFormat="1" x14ac:dyDescent="0.35">
      <c r="A3237" s="23"/>
      <c r="B3237" s="23"/>
      <c r="C3237" s="23"/>
      <c r="D3237" s="23"/>
      <c r="E3237" s="23"/>
      <c r="F3237" s="23"/>
      <c r="G3237" s="23"/>
      <c r="H3237" s="23"/>
      <c r="I3237" s="23"/>
      <c r="J3237" s="24"/>
      <c r="K3237" s="24"/>
      <c r="L3237" s="79"/>
      <c r="M3237" s="91"/>
      <c r="N3237" s="89"/>
      <c r="O3237" s="89"/>
      <c r="P3237" s="24"/>
      <c r="Q3237" s="24"/>
      <c r="R3237" s="23"/>
      <c r="S3237" s="23"/>
      <c r="T3237" s="24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46"/>
      <c r="AG3237" s="23"/>
      <c r="AH3237" s="23"/>
    </row>
    <row r="3238" spans="1:34" s="156" customFormat="1" x14ac:dyDescent="0.35">
      <c r="A3238" s="23"/>
      <c r="B3238" s="23"/>
      <c r="C3238" s="23"/>
      <c r="D3238" s="23"/>
      <c r="E3238" s="23"/>
      <c r="F3238" s="23"/>
      <c r="G3238" s="23"/>
      <c r="H3238" s="23"/>
      <c r="I3238" s="23"/>
      <c r="J3238" s="24"/>
      <c r="K3238" s="24"/>
      <c r="L3238" s="79"/>
      <c r="M3238" s="91"/>
      <c r="N3238" s="89"/>
      <c r="O3238" s="89"/>
      <c r="P3238" s="24"/>
      <c r="Q3238" s="24"/>
      <c r="R3238" s="23"/>
      <c r="S3238" s="23"/>
      <c r="T3238" s="24"/>
      <c r="U3238" s="23"/>
      <c r="V3238" s="23"/>
      <c r="W3238" s="23"/>
      <c r="X3238" s="23"/>
      <c r="Y3238" s="23"/>
      <c r="Z3238" s="23"/>
      <c r="AA3238" s="23"/>
      <c r="AB3238" s="23"/>
      <c r="AC3238" s="23"/>
      <c r="AD3238" s="23"/>
      <c r="AE3238" s="23"/>
      <c r="AF3238" s="46"/>
      <c r="AG3238" s="23"/>
      <c r="AH3238" s="23"/>
    </row>
    <row r="3239" spans="1:34" s="156" customFormat="1" x14ac:dyDescent="0.35">
      <c r="A3239" s="23"/>
      <c r="B3239" s="23"/>
      <c r="C3239" s="23"/>
      <c r="D3239" s="23"/>
      <c r="E3239" s="23"/>
      <c r="F3239" s="23"/>
      <c r="G3239" s="23"/>
      <c r="H3239" s="23"/>
      <c r="I3239" s="23"/>
      <c r="J3239" s="24"/>
      <c r="K3239" s="24"/>
      <c r="L3239" s="79"/>
      <c r="M3239" s="91"/>
      <c r="N3239" s="89"/>
      <c r="O3239" s="89"/>
      <c r="P3239" s="24"/>
      <c r="Q3239" s="24"/>
      <c r="R3239" s="23"/>
      <c r="S3239" s="23"/>
      <c r="T3239" s="24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46"/>
      <c r="AG3239" s="23"/>
      <c r="AH3239" s="23"/>
    </row>
    <row r="3240" spans="1:34" s="156" customFormat="1" x14ac:dyDescent="0.35">
      <c r="A3240" s="23"/>
      <c r="B3240" s="23"/>
      <c r="C3240" s="23"/>
      <c r="D3240" s="23"/>
      <c r="E3240" s="23"/>
      <c r="F3240" s="23"/>
      <c r="G3240" s="23"/>
      <c r="H3240" s="23"/>
      <c r="I3240" s="23"/>
      <c r="J3240" s="24"/>
      <c r="K3240" s="24"/>
      <c r="L3240" s="79"/>
      <c r="M3240" s="91"/>
      <c r="N3240" s="89"/>
      <c r="O3240" s="89"/>
      <c r="P3240" s="24"/>
      <c r="Q3240" s="24"/>
      <c r="R3240" s="23"/>
      <c r="S3240" s="23"/>
      <c r="T3240" s="24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46"/>
      <c r="AG3240" s="23"/>
      <c r="AH3240" s="23"/>
    </row>
    <row r="3241" spans="1:34" s="156" customFormat="1" x14ac:dyDescent="0.35">
      <c r="A3241" s="23"/>
      <c r="B3241" s="23"/>
      <c r="C3241" s="23"/>
      <c r="D3241" s="23"/>
      <c r="E3241" s="23"/>
      <c r="F3241" s="23"/>
      <c r="G3241" s="23"/>
      <c r="H3241" s="23"/>
      <c r="I3241" s="23"/>
      <c r="J3241" s="24"/>
      <c r="K3241" s="24"/>
      <c r="L3241" s="79"/>
      <c r="M3241" s="91"/>
      <c r="N3241" s="89"/>
      <c r="O3241" s="89"/>
      <c r="P3241" s="24"/>
      <c r="Q3241" s="24"/>
      <c r="R3241" s="23"/>
      <c r="S3241" s="23"/>
      <c r="T3241" s="24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46"/>
      <c r="AG3241" s="23"/>
      <c r="AH3241" s="23"/>
    </row>
    <row r="3242" spans="1:34" s="156" customFormat="1" x14ac:dyDescent="0.35">
      <c r="A3242" s="23"/>
      <c r="B3242" s="23"/>
      <c r="C3242" s="23"/>
      <c r="D3242" s="23"/>
      <c r="E3242" s="23"/>
      <c r="F3242" s="23"/>
      <c r="G3242" s="23"/>
      <c r="H3242" s="23"/>
      <c r="I3242" s="23"/>
      <c r="J3242" s="24"/>
      <c r="K3242" s="24"/>
      <c r="L3242" s="79"/>
      <c r="M3242" s="91"/>
      <c r="N3242" s="89"/>
      <c r="O3242" s="89"/>
      <c r="P3242" s="24"/>
      <c r="Q3242" s="24"/>
      <c r="R3242" s="23"/>
      <c r="S3242" s="23"/>
      <c r="T3242" s="24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3"/>
      <c r="AE3242" s="23"/>
      <c r="AF3242" s="46"/>
      <c r="AG3242" s="23"/>
      <c r="AH3242" s="23"/>
    </row>
    <row r="3243" spans="1:34" s="156" customFormat="1" x14ac:dyDescent="0.35">
      <c r="A3243" s="23"/>
      <c r="B3243" s="23"/>
      <c r="C3243" s="23"/>
      <c r="D3243" s="23"/>
      <c r="E3243" s="23"/>
      <c r="F3243" s="23"/>
      <c r="G3243" s="23"/>
      <c r="H3243" s="23"/>
      <c r="I3243" s="23"/>
      <c r="J3243" s="24"/>
      <c r="K3243" s="24"/>
      <c r="L3243" s="79"/>
      <c r="M3243" s="91"/>
      <c r="N3243" s="89"/>
      <c r="O3243" s="89"/>
      <c r="P3243" s="24"/>
      <c r="Q3243" s="24"/>
      <c r="R3243" s="23"/>
      <c r="S3243" s="23"/>
      <c r="T3243" s="24"/>
      <c r="U3243" s="23"/>
      <c r="V3243" s="23"/>
      <c r="W3243" s="23"/>
      <c r="X3243" s="23"/>
      <c r="Y3243" s="23"/>
      <c r="Z3243" s="23"/>
      <c r="AA3243" s="23"/>
      <c r="AB3243" s="23"/>
      <c r="AC3243" s="23"/>
      <c r="AD3243" s="23"/>
      <c r="AE3243" s="23"/>
      <c r="AF3243" s="46"/>
      <c r="AG3243" s="23"/>
      <c r="AH3243" s="23"/>
    </row>
    <row r="3244" spans="1:34" s="156" customFormat="1" x14ac:dyDescent="0.35">
      <c r="A3244" s="23"/>
      <c r="B3244" s="23"/>
      <c r="C3244" s="23"/>
      <c r="D3244" s="23"/>
      <c r="E3244" s="23"/>
      <c r="F3244" s="23"/>
      <c r="G3244" s="23"/>
      <c r="H3244" s="23"/>
      <c r="I3244" s="23"/>
      <c r="J3244" s="24"/>
      <c r="K3244" s="24"/>
      <c r="L3244" s="79"/>
      <c r="M3244" s="91"/>
      <c r="N3244" s="89"/>
      <c r="O3244" s="89"/>
      <c r="P3244" s="24"/>
      <c r="Q3244" s="24"/>
      <c r="R3244" s="23"/>
      <c r="S3244" s="23"/>
      <c r="T3244" s="24"/>
      <c r="U3244" s="23"/>
      <c r="V3244" s="23"/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46"/>
      <c r="AG3244" s="23"/>
      <c r="AH3244" s="23"/>
    </row>
    <row r="3245" spans="1:34" s="156" customFormat="1" x14ac:dyDescent="0.35">
      <c r="A3245" s="23"/>
      <c r="B3245" s="23"/>
      <c r="C3245" s="23"/>
      <c r="D3245" s="23"/>
      <c r="E3245" s="23"/>
      <c r="F3245" s="23"/>
      <c r="G3245" s="23"/>
      <c r="H3245" s="23"/>
      <c r="I3245" s="23"/>
      <c r="J3245" s="24"/>
      <c r="K3245" s="24"/>
      <c r="L3245" s="79"/>
      <c r="M3245" s="91"/>
      <c r="N3245" s="89"/>
      <c r="O3245" s="89"/>
      <c r="P3245" s="24"/>
      <c r="Q3245" s="24"/>
      <c r="R3245" s="23"/>
      <c r="S3245" s="23"/>
      <c r="T3245" s="24"/>
      <c r="U3245" s="23"/>
      <c r="V3245" s="23"/>
      <c r="W3245" s="23"/>
      <c r="X3245" s="23"/>
      <c r="Y3245" s="23"/>
      <c r="Z3245" s="23"/>
      <c r="AA3245" s="23"/>
      <c r="AB3245" s="23"/>
      <c r="AC3245" s="23"/>
      <c r="AD3245" s="23"/>
      <c r="AE3245" s="23"/>
      <c r="AF3245" s="46"/>
      <c r="AG3245" s="23"/>
      <c r="AH3245" s="23"/>
    </row>
    <row r="3246" spans="1:34" s="156" customFormat="1" x14ac:dyDescent="0.35">
      <c r="A3246" s="23"/>
      <c r="B3246" s="23"/>
      <c r="C3246" s="23"/>
      <c r="D3246" s="23"/>
      <c r="E3246" s="23"/>
      <c r="F3246" s="23"/>
      <c r="G3246" s="23"/>
      <c r="H3246" s="23"/>
      <c r="I3246" s="23"/>
      <c r="J3246" s="24"/>
      <c r="K3246" s="24"/>
      <c r="L3246" s="79"/>
      <c r="M3246" s="91"/>
      <c r="N3246" s="89"/>
      <c r="O3246" s="89"/>
      <c r="P3246" s="24"/>
      <c r="Q3246" s="24"/>
      <c r="R3246" s="23"/>
      <c r="S3246" s="23"/>
      <c r="T3246" s="24"/>
      <c r="U3246" s="23"/>
      <c r="V3246" s="23"/>
      <c r="W3246" s="23"/>
      <c r="X3246" s="23"/>
      <c r="Y3246" s="23"/>
      <c r="Z3246" s="23"/>
      <c r="AA3246" s="23"/>
      <c r="AB3246" s="23"/>
      <c r="AC3246" s="23"/>
      <c r="AD3246" s="23"/>
      <c r="AE3246" s="23"/>
      <c r="AF3246" s="46"/>
      <c r="AG3246" s="23"/>
      <c r="AH3246" s="23"/>
    </row>
    <row r="3247" spans="1:34" s="156" customFormat="1" x14ac:dyDescent="0.35">
      <c r="A3247" s="23"/>
      <c r="B3247" s="23"/>
      <c r="C3247" s="23"/>
      <c r="D3247" s="23"/>
      <c r="E3247" s="23"/>
      <c r="F3247" s="23"/>
      <c r="G3247" s="23"/>
      <c r="H3247" s="23"/>
      <c r="I3247" s="23"/>
      <c r="J3247" s="24"/>
      <c r="K3247" s="24"/>
      <c r="L3247" s="79"/>
      <c r="M3247" s="91"/>
      <c r="N3247" s="89"/>
      <c r="O3247" s="89"/>
      <c r="P3247" s="24"/>
      <c r="Q3247" s="24"/>
      <c r="R3247" s="23"/>
      <c r="S3247" s="23"/>
      <c r="T3247" s="24"/>
      <c r="U3247" s="23"/>
      <c r="V3247" s="23"/>
      <c r="W3247" s="23"/>
      <c r="X3247" s="23"/>
      <c r="Y3247" s="23"/>
      <c r="Z3247" s="23"/>
      <c r="AA3247" s="23"/>
      <c r="AB3247" s="23"/>
      <c r="AC3247" s="23"/>
      <c r="AD3247" s="23"/>
      <c r="AE3247" s="23"/>
      <c r="AF3247" s="46"/>
      <c r="AG3247" s="23"/>
      <c r="AH3247" s="23"/>
    </row>
    <row r="3248" spans="1:34" s="156" customFormat="1" x14ac:dyDescent="0.35">
      <c r="A3248" s="23"/>
      <c r="B3248" s="23"/>
      <c r="C3248" s="23"/>
      <c r="D3248" s="23"/>
      <c r="E3248" s="23"/>
      <c r="F3248" s="23"/>
      <c r="G3248" s="23"/>
      <c r="H3248" s="23"/>
      <c r="I3248" s="23"/>
      <c r="J3248" s="24"/>
      <c r="K3248" s="24"/>
      <c r="L3248" s="79"/>
      <c r="M3248" s="91"/>
      <c r="N3248" s="89"/>
      <c r="O3248" s="89"/>
      <c r="P3248" s="24"/>
      <c r="Q3248" s="24"/>
      <c r="R3248" s="23"/>
      <c r="S3248" s="23"/>
      <c r="T3248" s="24"/>
      <c r="U3248" s="23"/>
      <c r="V3248" s="23"/>
      <c r="W3248" s="23"/>
      <c r="X3248" s="23"/>
      <c r="Y3248" s="23"/>
      <c r="Z3248" s="23"/>
      <c r="AA3248" s="23"/>
      <c r="AB3248" s="23"/>
      <c r="AC3248" s="23"/>
      <c r="AD3248" s="23"/>
      <c r="AE3248" s="23"/>
      <c r="AF3248" s="46"/>
      <c r="AG3248" s="23"/>
      <c r="AH3248" s="23"/>
    </row>
    <row r="3249" spans="1:34" s="156" customFormat="1" x14ac:dyDescent="0.35">
      <c r="A3249" s="23"/>
      <c r="B3249" s="23"/>
      <c r="C3249" s="23"/>
      <c r="D3249" s="23"/>
      <c r="E3249" s="23"/>
      <c r="F3249" s="23"/>
      <c r="G3249" s="23"/>
      <c r="H3249" s="23"/>
      <c r="I3249" s="23"/>
      <c r="J3249" s="24"/>
      <c r="K3249" s="24"/>
      <c r="L3249" s="79"/>
      <c r="M3249" s="91"/>
      <c r="N3249" s="89"/>
      <c r="O3249" s="89"/>
      <c r="P3249" s="24"/>
      <c r="Q3249" s="24"/>
      <c r="R3249" s="23"/>
      <c r="S3249" s="23"/>
      <c r="T3249" s="24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46"/>
      <c r="AG3249" s="23"/>
      <c r="AH3249" s="23"/>
    </row>
    <row r="3250" spans="1:34" s="156" customFormat="1" x14ac:dyDescent="0.35">
      <c r="A3250" s="23"/>
      <c r="B3250" s="23"/>
      <c r="C3250" s="23"/>
      <c r="D3250" s="23"/>
      <c r="E3250" s="23"/>
      <c r="F3250" s="23"/>
      <c r="G3250" s="23"/>
      <c r="H3250" s="23"/>
      <c r="I3250" s="23"/>
      <c r="J3250" s="24"/>
      <c r="K3250" s="24"/>
      <c r="L3250" s="79"/>
      <c r="M3250" s="91"/>
      <c r="N3250" s="89"/>
      <c r="O3250" s="89"/>
      <c r="P3250" s="24"/>
      <c r="Q3250" s="24"/>
      <c r="R3250" s="23"/>
      <c r="S3250" s="23"/>
      <c r="T3250" s="24"/>
      <c r="U3250" s="23"/>
      <c r="V3250" s="23"/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46"/>
      <c r="AG3250" s="23"/>
      <c r="AH3250" s="23"/>
    </row>
    <row r="3251" spans="1:34" s="156" customFormat="1" x14ac:dyDescent="0.35">
      <c r="A3251" s="23"/>
      <c r="B3251" s="23"/>
      <c r="C3251" s="23"/>
      <c r="D3251" s="23"/>
      <c r="E3251" s="23"/>
      <c r="F3251" s="23"/>
      <c r="G3251" s="23"/>
      <c r="H3251" s="23"/>
      <c r="I3251" s="23"/>
      <c r="J3251" s="24"/>
      <c r="K3251" s="24"/>
      <c r="L3251" s="79"/>
      <c r="M3251" s="91"/>
      <c r="N3251" s="89"/>
      <c r="O3251" s="89"/>
      <c r="P3251" s="24"/>
      <c r="Q3251" s="24"/>
      <c r="R3251" s="23"/>
      <c r="S3251" s="23"/>
      <c r="T3251" s="24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46"/>
      <c r="AG3251" s="23"/>
      <c r="AH3251" s="23"/>
    </row>
    <row r="3252" spans="1:34" s="156" customFormat="1" x14ac:dyDescent="0.35">
      <c r="A3252" s="23"/>
      <c r="B3252" s="23"/>
      <c r="C3252" s="23"/>
      <c r="D3252" s="23"/>
      <c r="E3252" s="23"/>
      <c r="F3252" s="23"/>
      <c r="G3252" s="23"/>
      <c r="H3252" s="23"/>
      <c r="I3252" s="23"/>
      <c r="J3252" s="24"/>
      <c r="K3252" s="24"/>
      <c r="L3252" s="79"/>
      <c r="M3252" s="91"/>
      <c r="N3252" s="89"/>
      <c r="O3252" s="89"/>
      <c r="P3252" s="24"/>
      <c r="Q3252" s="24"/>
      <c r="R3252" s="23"/>
      <c r="S3252" s="23"/>
      <c r="T3252" s="24"/>
      <c r="U3252" s="23"/>
      <c r="V3252" s="23"/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46"/>
      <c r="AG3252" s="23"/>
      <c r="AH3252" s="23"/>
    </row>
    <row r="3253" spans="1:34" s="156" customFormat="1" x14ac:dyDescent="0.35">
      <c r="A3253" s="23"/>
      <c r="B3253" s="23"/>
      <c r="C3253" s="23"/>
      <c r="D3253" s="23"/>
      <c r="E3253" s="23"/>
      <c r="F3253" s="23"/>
      <c r="G3253" s="23"/>
      <c r="H3253" s="23"/>
      <c r="I3253" s="23"/>
      <c r="J3253" s="24"/>
      <c r="K3253" s="24"/>
      <c r="L3253" s="79"/>
      <c r="M3253" s="91"/>
      <c r="N3253" s="89"/>
      <c r="O3253" s="89"/>
      <c r="P3253" s="24"/>
      <c r="Q3253" s="24"/>
      <c r="R3253" s="23"/>
      <c r="S3253" s="23"/>
      <c r="T3253" s="24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46"/>
      <c r="AG3253" s="23"/>
      <c r="AH3253" s="23"/>
    </row>
    <row r="3254" spans="1:34" s="156" customFormat="1" x14ac:dyDescent="0.35">
      <c r="A3254" s="23"/>
      <c r="B3254" s="23"/>
      <c r="C3254" s="23"/>
      <c r="D3254" s="23"/>
      <c r="E3254" s="23"/>
      <c r="F3254" s="23"/>
      <c r="G3254" s="23"/>
      <c r="H3254" s="23"/>
      <c r="I3254" s="23"/>
      <c r="J3254" s="24"/>
      <c r="K3254" s="24"/>
      <c r="L3254" s="79"/>
      <c r="M3254" s="91"/>
      <c r="N3254" s="89"/>
      <c r="O3254" s="89"/>
      <c r="P3254" s="24"/>
      <c r="Q3254" s="24"/>
      <c r="R3254" s="23"/>
      <c r="S3254" s="23"/>
      <c r="T3254" s="24"/>
      <c r="U3254" s="23"/>
      <c r="V3254" s="23"/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46"/>
      <c r="AG3254" s="23"/>
      <c r="AH3254" s="23"/>
    </row>
    <row r="3255" spans="1:34" s="156" customFormat="1" x14ac:dyDescent="0.35">
      <c r="A3255" s="23"/>
      <c r="B3255" s="23"/>
      <c r="C3255" s="23"/>
      <c r="D3255" s="23"/>
      <c r="E3255" s="23"/>
      <c r="F3255" s="23"/>
      <c r="G3255" s="23"/>
      <c r="H3255" s="23"/>
      <c r="I3255" s="23"/>
      <c r="J3255" s="24"/>
      <c r="K3255" s="24"/>
      <c r="L3255" s="79"/>
      <c r="M3255" s="91"/>
      <c r="N3255" s="89"/>
      <c r="O3255" s="89"/>
      <c r="P3255" s="24"/>
      <c r="Q3255" s="24"/>
      <c r="R3255" s="23"/>
      <c r="S3255" s="23"/>
      <c r="T3255" s="24"/>
      <c r="U3255" s="23"/>
      <c r="V3255" s="23"/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46"/>
      <c r="AG3255" s="23"/>
      <c r="AH3255" s="23"/>
    </row>
    <row r="3256" spans="1:34" s="156" customFormat="1" x14ac:dyDescent="0.35">
      <c r="A3256" s="23"/>
      <c r="B3256" s="23"/>
      <c r="C3256" s="23"/>
      <c r="D3256" s="23"/>
      <c r="E3256" s="23"/>
      <c r="F3256" s="23"/>
      <c r="G3256" s="23"/>
      <c r="H3256" s="23"/>
      <c r="I3256" s="23"/>
      <c r="J3256" s="24"/>
      <c r="K3256" s="24"/>
      <c r="L3256" s="79"/>
      <c r="M3256" s="91"/>
      <c r="N3256" s="89"/>
      <c r="O3256" s="89"/>
      <c r="P3256" s="24"/>
      <c r="Q3256" s="24"/>
      <c r="R3256" s="23"/>
      <c r="S3256" s="23"/>
      <c r="T3256" s="24"/>
      <c r="U3256" s="23"/>
      <c r="V3256" s="23"/>
      <c r="W3256" s="23"/>
      <c r="X3256" s="23"/>
      <c r="Y3256" s="23"/>
      <c r="Z3256" s="23"/>
      <c r="AA3256" s="23"/>
      <c r="AB3256" s="23"/>
      <c r="AC3256" s="23"/>
      <c r="AD3256" s="23"/>
      <c r="AE3256" s="23"/>
      <c r="AF3256" s="46"/>
      <c r="AG3256" s="23"/>
      <c r="AH3256" s="23"/>
    </row>
    <row r="3257" spans="1:34" s="156" customFormat="1" x14ac:dyDescent="0.35">
      <c r="A3257" s="23"/>
      <c r="B3257" s="23"/>
      <c r="C3257" s="23"/>
      <c r="D3257" s="23"/>
      <c r="E3257" s="23"/>
      <c r="F3257" s="23"/>
      <c r="G3257" s="23"/>
      <c r="H3257" s="23"/>
      <c r="I3257" s="23"/>
      <c r="J3257" s="24"/>
      <c r="K3257" s="24"/>
      <c r="L3257" s="79"/>
      <c r="M3257" s="91"/>
      <c r="N3257" s="89"/>
      <c r="O3257" s="89"/>
      <c r="P3257" s="24"/>
      <c r="Q3257" s="24"/>
      <c r="R3257" s="23"/>
      <c r="S3257" s="23"/>
      <c r="T3257" s="24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/>
      <c r="AF3257" s="46"/>
      <c r="AG3257" s="23"/>
      <c r="AH3257" s="23"/>
    </row>
    <row r="3258" spans="1:34" s="156" customFormat="1" x14ac:dyDescent="0.35">
      <c r="A3258" s="23"/>
      <c r="B3258" s="23"/>
      <c r="C3258" s="23"/>
      <c r="D3258" s="23"/>
      <c r="E3258" s="23"/>
      <c r="F3258" s="23"/>
      <c r="G3258" s="23"/>
      <c r="H3258" s="23"/>
      <c r="I3258" s="23"/>
      <c r="J3258" s="24"/>
      <c r="K3258" s="24"/>
      <c r="L3258" s="79"/>
      <c r="M3258" s="91"/>
      <c r="N3258" s="89"/>
      <c r="O3258" s="89"/>
      <c r="P3258" s="24"/>
      <c r="Q3258" s="24"/>
      <c r="R3258" s="23"/>
      <c r="S3258" s="23"/>
      <c r="T3258" s="24"/>
      <c r="U3258" s="23"/>
      <c r="V3258" s="23"/>
      <c r="W3258" s="23"/>
      <c r="X3258" s="23"/>
      <c r="Y3258" s="23"/>
      <c r="Z3258" s="23"/>
      <c r="AA3258" s="23"/>
      <c r="AB3258" s="23"/>
      <c r="AC3258" s="23"/>
      <c r="AD3258" s="23"/>
      <c r="AE3258" s="23"/>
      <c r="AF3258" s="46"/>
      <c r="AG3258" s="23"/>
      <c r="AH3258" s="23"/>
    </row>
    <row r="3259" spans="1:34" s="156" customFormat="1" x14ac:dyDescent="0.35">
      <c r="A3259" s="23"/>
      <c r="B3259" s="23"/>
      <c r="C3259" s="23"/>
      <c r="D3259" s="23"/>
      <c r="E3259" s="23"/>
      <c r="F3259" s="23"/>
      <c r="G3259" s="23"/>
      <c r="H3259" s="23"/>
      <c r="I3259" s="23"/>
      <c r="J3259" s="24"/>
      <c r="K3259" s="24"/>
      <c r="L3259" s="79"/>
      <c r="M3259" s="91"/>
      <c r="N3259" s="89"/>
      <c r="O3259" s="89"/>
      <c r="P3259" s="24"/>
      <c r="Q3259" s="24"/>
      <c r="R3259" s="23"/>
      <c r="S3259" s="23"/>
      <c r="T3259" s="24"/>
      <c r="U3259" s="23"/>
      <c r="V3259" s="23"/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46"/>
      <c r="AG3259" s="23"/>
      <c r="AH3259" s="23"/>
    </row>
    <row r="3260" spans="1:34" s="156" customFormat="1" x14ac:dyDescent="0.35">
      <c r="A3260" s="23"/>
      <c r="B3260" s="23"/>
      <c r="C3260" s="23"/>
      <c r="D3260" s="23"/>
      <c r="E3260" s="23"/>
      <c r="F3260" s="23"/>
      <c r="G3260" s="23"/>
      <c r="H3260" s="23"/>
      <c r="I3260" s="23"/>
      <c r="J3260" s="24"/>
      <c r="K3260" s="24"/>
      <c r="L3260" s="79"/>
      <c r="M3260" s="91"/>
      <c r="N3260" s="89"/>
      <c r="O3260" s="89"/>
      <c r="P3260" s="24"/>
      <c r="Q3260" s="24"/>
      <c r="R3260" s="23"/>
      <c r="S3260" s="23"/>
      <c r="T3260" s="24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46"/>
      <c r="AG3260" s="23"/>
      <c r="AH3260" s="23"/>
    </row>
    <row r="3261" spans="1:34" s="156" customFormat="1" x14ac:dyDescent="0.35">
      <c r="A3261" s="23"/>
      <c r="B3261" s="23"/>
      <c r="C3261" s="23"/>
      <c r="D3261" s="23"/>
      <c r="E3261" s="23"/>
      <c r="F3261" s="23"/>
      <c r="G3261" s="23"/>
      <c r="H3261" s="23"/>
      <c r="I3261" s="23"/>
      <c r="J3261" s="24"/>
      <c r="K3261" s="24"/>
      <c r="L3261" s="79"/>
      <c r="M3261" s="91"/>
      <c r="N3261" s="89"/>
      <c r="O3261" s="89"/>
      <c r="P3261" s="24"/>
      <c r="Q3261" s="24"/>
      <c r="R3261" s="23"/>
      <c r="S3261" s="23"/>
      <c r="T3261" s="24"/>
      <c r="U3261" s="23"/>
      <c r="V3261" s="23"/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46"/>
      <c r="AG3261" s="23"/>
      <c r="AH3261" s="23"/>
    </row>
    <row r="3262" spans="1:34" s="156" customFormat="1" x14ac:dyDescent="0.35">
      <c r="A3262" s="23"/>
      <c r="B3262" s="23"/>
      <c r="C3262" s="23"/>
      <c r="D3262" s="23"/>
      <c r="E3262" s="23"/>
      <c r="F3262" s="23"/>
      <c r="G3262" s="23"/>
      <c r="H3262" s="23"/>
      <c r="I3262" s="23"/>
      <c r="J3262" s="24"/>
      <c r="K3262" s="24"/>
      <c r="L3262" s="79"/>
      <c r="M3262" s="91"/>
      <c r="N3262" s="89"/>
      <c r="O3262" s="89"/>
      <c r="P3262" s="24"/>
      <c r="Q3262" s="24"/>
      <c r="R3262" s="23"/>
      <c r="S3262" s="23"/>
      <c r="T3262" s="24"/>
      <c r="U3262" s="23"/>
      <c r="V3262" s="23"/>
      <c r="W3262" s="23"/>
      <c r="X3262" s="23"/>
      <c r="Y3262" s="23"/>
      <c r="Z3262" s="23"/>
      <c r="AA3262" s="23"/>
      <c r="AB3262" s="23"/>
      <c r="AC3262" s="23"/>
      <c r="AD3262" s="23"/>
      <c r="AE3262" s="23"/>
      <c r="AF3262" s="46"/>
      <c r="AG3262" s="23"/>
      <c r="AH3262" s="23"/>
    </row>
    <row r="3263" spans="1:34" s="156" customFormat="1" x14ac:dyDescent="0.35">
      <c r="A3263" s="23"/>
      <c r="B3263" s="23"/>
      <c r="C3263" s="23"/>
      <c r="D3263" s="23"/>
      <c r="E3263" s="23"/>
      <c r="F3263" s="23"/>
      <c r="G3263" s="23"/>
      <c r="H3263" s="23"/>
      <c r="I3263" s="23"/>
      <c r="J3263" s="24"/>
      <c r="K3263" s="24"/>
      <c r="L3263" s="79"/>
      <c r="M3263" s="91"/>
      <c r="N3263" s="89"/>
      <c r="O3263" s="89"/>
      <c r="P3263" s="24"/>
      <c r="Q3263" s="24"/>
      <c r="R3263" s="23"/>
      <c r="S3263" s="23"/>
      <c r="T3263" s="24"/>
      <c r="U3263" s="23"/>
      <c r="V3263" s="23"/>
      <c r="W3263" s="23"/>
      <c r="X3263" s="23"/>
      <c r="Y3263" s="23"/>
      <c r="Z3263" s="23"/>
      <c r="AA3263" s="23"/>
      <c r="AB3263" s="23"/>
      <c r="AC3263" s="23"/>
      <c r="AD3263" s="23"/>
      <c r="AE3263" s="23"/>
      <c r="AF3263" s="46"/>
      <c r="AG3263" s="23"/>
      <c r="AH3263" s="23"/>
    </row>
    <row r="3264" spans="1:34" s="156" customFormat="1" x14ac:dyDescent="0.35">
      <c r="A3264" s="23"/>
      <c r="B3264" s="23"/>
      <c r="C3264" s="23"/>
      <c r="D3264" s="23"/>
      <c r="E3264" s="23"/>
      <c r="F3264" s="23"/>
      <c r="G3264" s="23"/>
      <c r="H3264" s="23"/>
      <c r="I3264" s="23"/>
      <c r="J3264" s="24"/>
      <c r="K3264" s="24"/>
      <c r="L3264" s="79"/>
      <c r="M3264" s="91"/>
      <c r="N3264" s="89"/>
      <c r="O3264" s="89"/>
      <c r="P3264" s="24"/>
      <c r="Q3264" s="24"/>
      <c r="R3264" s="23"/>
      <c r="S3264" s="23"/>
      <c r="T3264" s="24"/>
      <c r="U3264" s="23"/>
      <c r="V3264" s="23"/>
      <c r="W3264" s="23"/>
      <c r="X3264" s="23"/>
      <c r="Y3264" s="23"/>
      <c r="Z3264" s="23"/>
      <c r="AA3264" s="23"/>
      <c r="AB3264" s="23"/>
      <c r="AC3264" s="23"/>
      <c r="AD3264" s="23"/>
      <c r="AE3264" s="23"/>
      <c r="AF3264" s="46"/>
      <c r="AG3264" s="23"/>
      <c r="AH3264" s="23"/>
    </row>
    <row r="3265" spans="1:34" s="156" customFormat="1" x14ac:dyDescent="0.35">
      <c r="A3265" s="23"/>
      <c r="B3265" s="23"/>
      <c r="C3265" s="23"/>
      <c r="D3265" s="23"/>
      <c r="E3265" s="23"/>
      <c r="F3265" s="23"/>
      <c r="G3265" s="23"/>
      <c r="H3265" s="23"/>
      <c r="I3265" s="23"/>
      <c r="J3265" s="24"/>
      <c r="K3265" s="24"/>
      <c r="L3265" s="79"/>
      <c r="M3265" s="91"/>
      <c r="N3265" s="89"/>
      <c r="O3265" s="89"/>
      <c r="P3265" s="24"/>
      <c r="Q3265" s="24"/>
      <c r="R3265" s="23"/>
      <c r="S3265" s="23"/>
      <c r="T3265" s="24"/>
      <c r="U3265" s="23"/>
      <c r="V3265" s="23"/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46"/>
      <c r="AG3265" s="23"/>
      <c r="AH3265" s="23"/>
    </row>
    <row r="3266" spans="1:34" s="156" customFormat="1" x14ac:dyDescent="0.35">
      <c r="A3266" s="23"/>
      <c r="B3266" s="23"/>
      <c r="C3266" s="23"/>
      <c r="D3266" s="23"/>
      <c r="E3266" s="23"/>
      <c r="F3266" s="23"/>
      <c r="G3266" s="23"/>
      <c r="H3266" s="23"/>
      <c r="I3266" s="23"/>
      <c r="J3266" s="24"/>
      <c r="K3266" s="24"/>
      <c r="L3266" s="79"/>
      <c r="M3266" s="91"/>
      <c r="N3266" s="89"/>
      <c r="O3266" s="89"/>
      <c r="P3266" s="24"/>
      <c r="Q3266" s="24"/>
      <c r="R3266" s="23"/>
      <c r="S3266" s="23"/>
      <c r="T3266" s="24"/>
      <c r="U3266" s="23"/>
      <c r="V3266" s="23"/>
      <c r="W3266" s="23"/>
      <c r="X3266" s="23"/>
      <c r="Y3266" s="23"/>
      <c r="Z3266" s="23"/>
      <c r="AA3266" s="23"/>
      <c r="AB3266" s="23"/>
      <c r="AC3266" s="23"/>
      <c r="AD3266" s="23"/>
      <c r="AE3266" s="23"/>
      <c r="AF3266" s="46"/>
      <c r="AG3266" s="23"/>
      <c r="AH3266" s="23"/>
    </row>
    <row r="3267" spans="1:34" s="156" customFormat="1" x14ac:dyDescent="0.35">
      <c r="A3267" s="23"/>
      <c r="B3267" s="23"/>
      <c r="C3267" s="23"/>
      <c r="D3267" s="23"/>
      <c r="E3267" s="23"/>
      <c r="F3267" s="23"/>
      <c r="G3267" s="23"/>
      <c r="H3267" s="23"/>
      <c r="I3267" s="23"/>
      <c r="J3267" s="24"/>
      <c r="K3267" s="24"/>
      <c r="L3267" s="79"/>
      <c r="M3267" s="91"/>
      <c r="N3267" s="89"/>
      <c r="O3267" s="89"/>
      <c r="P3267" s="24"/>
      <c r="Q3267" s="24"/>
      <c r="R3267" s="23"/>
      <c r="S3267" s="23"/>
      <c r="T3267" s="24"/>
      <c r="U3267" s="23"/>
      <c r="V3267" s="23"/>
      <c r="W3267" s="23"/>
      <c r="X3267" s="23"/>
      <c r="Y3267" s="23"/>
      <c r="Z3267" s="23"/>
      <c r="AA3267" s="23"/>
      <c r="AB3267" s="23"/>
      <c r="AC3267" s="23"/>
      <c r="AD3267" s="23"/>
      <c r="AE3267" s="23"/>
      <c r="AF3267" s="46"/>
      <c r="AG3267" s="23"/>
      <c r="AH3267" s="23"/>
    </row>
    <row r="3268" spans="1:34" s="156" customFormat="1" x14ac:dyDescent="0.35">
      <c r="A3268" s="23"/>
      <c r="B3268" s="23"/>
      <c r="C3268" s="23"/>
      <c r="D3268" s="23"/>
      <c r="E3268" s="23"/>
      <c r="F3268" s="23"/>
      <c r="G3268" s="23"/>
      <c r="H3268" s="23"/>
      <c r="I3268" s="23"/>
      <c r="J3268" s="24"/>
      <c r="K3268" s="24"/>
      <c r="L3268" s="79"/>
      <c r="M3268" s="91"/>
      <c r="N3268" s="89"/>
      <c r="O3268" s="89"/>
      <c r="P3268" s="24"/>
      <c r="Q3268" s="24"/>
      <c r="R3268" s="23"/>
      <c r="S3268" s="23"/>
      <c r="T3268" s="24"/>
      <c r="U3268" s="23"/>
      <c r="V3268" s="23"/>
      <c r="W3268" s="23"/>
      <c r="X3268" s="23"/>
      <c r="Y3268" s="23"/>
      <c r="Z3268" s="23"/>
      <c r="AA3268" s="23"/>
      <c r="AB3268" s="23"/>
      <c r="AC3268" s="23"/>
      <c r="AD3268" s="23"/>
      <c r="AE3268" s="23"/>
      <c r="AF3268" s="46"/>
      <c r="AG3268" s="23"/>
      <c r="AH3268" s="23"/>
    </row>
    <row r="3269" spans="1:34" s="156" customFormat="1" x14ac:dyDescent="0.35">
      <c r="A3269" s="23"/>
      <c r="B3269" s="23"/>
      <c r="C3269" s="23"/>
      <c r="D3269" s="23"/>
      <c r="E3269" s="23"/>
      <c r="F3269" s="23"/>
      <c r="G3269" s="23"/>
      <c r="H3269" s="23"/>
      <c r="I3269" s="23"/>
      <c r="J3269" s="24"/>
      <c r="K3269" s="24"/>
      <c r="L3269" s="79"/>
      <c r="M3269" s="91"/>
      <c r="N3269" s="89"/>
      <c r="O3269" s="89"/>
      <c r="P3269" s="24"/>
      <c r="Q3269" s="24"/>
      <c r="R3269" s="23"/>
      <c r="S3269" s="23"/>
      <c r="T3269" s="24"/>
      <c r="U3269" s="23"/>
      <c r="V3269" s="23"/>
      <c r="W3269" s="23"/>
      <c r="X3269" s="23"/>
      <c r="Y3269" s="23"/>
      <c r="Z3269" s="23"/>
      <c r="AA3269" s="23"/>
      <c r="AB3269" s="23"/>
      <c r="AC3269" s="23"/>
      <c r="AD3269" s="23"/>
      <c r="AE3269" s="23"/>
      <c r="AF3269" s="46"/>
      <c r="AG3269" s="23"/>
      <c r="AH3269" s="23"/>
    </row>
    <row r="3270" spans="1:34" s="156" customFormat="1" x14ac:dyDescent="0.35">
      <c r="A3270" s="23"/>
      <c r="B3270" s="23"/>
      <c r="C3270" s="23"/>
      <c r="D3270" s="23"/>
      <c r="E3270" s="23"/>
      <c r="F3270" s="23"/>
      <c r="G3270" s="23"/>
      <c r="H3270" s="23"/>
      <c r="I3270" s="23"/>
      <c r="J3270" s="24"/>
      <c r="K3270" s="24"/>
      <c r="L3270" s="79"/>
      <c r="M3270" s="91"/>
      <c r="N3270" s="89"/>
      <c r="O3270" s="89"/>
      <c r="P3270" s="24"/>
      <c r="Q3270" s="24"/>
      <c r="R3270" s="23"/>
      <c r="S3270" s="23"/>
      <c r="T3270" s="24"/>
      <c r="U3270" s="23"/>
      <c r="V3270" s="23"/>
      <c r="W3270" s="23"/>
      <c r="X3270" s="23"/>
      <c r="Y3270" s="23"/>
      <c r="Z3270" s="23"/>
      <c r="AA3270" s="23"/>
      <c r="AB3270" s="23"/>
      <c r="AC3270" s="23"/>
      <c r="AD3270" s="23"/>
      <c r="AE3270" s="23"/>
      <c r="AF3270" s="46"/>
      <c r="AG3270" s="23"/>
      <c r="AH3270" s="23"/>
    </row>
    <row r="3271" spans="1:34" s="156" customFormat="1" x14ac:dyDescent="0.35">
      <c r="A3271" s="23"/>
      <c r="B3271" s="23"/>
      <c r="C3271" s="23"/>
      <c r="D3271" s="23"/>
      <c r="E3271" s="23"/>
      <c r="F3271" s="23"/>
      <c r="G3271" s="23"/>
      <c r="H3271" s="23"/>
      <c r="I3271" s="23"/>
      <c r="J3271" s="24"/>
      <c r="K3271" s="24"/>
      <c r="L3271" s="79"/>
      <c r="M3271" s="91"/>
      <c r="N3271" s="89"/>
      <c r="O3271" s="89"/>
      <c r="P3271" s="24"/>
      <c r="Q3271" s="24"/>
      <c r="R3271" s="23"/>
      <c r="S3271" s="23"/>
      <c r="T3271" s="24"/>
      <c r="U3271" s="23"/>
      <c r="V3271" s="23"/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46"/>
      <c r="AG3271" s="23"/>
      <c r="AH3271" s="23"/>
    </row>
    <row r="3272" spans="1:34" s="156" customFormat="1" x14ac:dyDescent="0.35">
      <c r="A3272" s="23"/>
      <c r="B3272" s="23"/>
      <c r="C3272" s="23"/>
      <c r="D3272" s="23"/>
      <c r="E3272" s="23"/>
      <c r="F3272" s="23"/>
      <c r="G3272" s="23"/>
      <c r="H3272" s="23"/>
      <c r="I3272" s="23"/>
      <c r="J3272" s="24"/>
      <c r="K3272" s="24"/>
      <c r="L3272" s="79"/>
      <c r="M3272" s="91"/>
      <c r="N3272" s="89"/>
      <c r="O3272" s="89"/>
      <c r="P3272" s="24"/>
      <c r="Q3272" s="24"/>
      <c r="R3272" s="23"/>
      <c r="S3272" s="23"/>
      <c r="T3272" s="24"/>
      <c r="U3272" s="23"/>
      <c r="V3272" s="23"/>
      <c r="W3272" s="23"/>
      <c r="X3272" s="23"/>
      <c r="Y3272" s="23"/>
      <c r="Z3272" s="23"/>
      <c r="AA3272" s="23"/>
      <c r="AB3272" s="23"/>
      <c r="AC3272" s="23"/>
      <c r="AD3272" s="23"/>
      <c r="AE3272" s="23"/>
      <c r="AF3272" s="46"/>
      <c r="AG3272" s="23"/>
      <c r="AH3272" s="23"/>
    </row>
    <row r="3273" spans="1:34" s="156" customFormat="1" x14ac:dyDescent="0.35">
      <c r="A3273" s="23"/>
      <c r="B3273" s="23"/>
      <c r="C3273" s="23"/>
      <c r="D3273" s="23"/>
      <c r="E3273" s="23"/>
      <c r="F3273" s="23"/>
      <c r="G3273" s="23"/>
      <c r="H3273" s="23"/>
      <c r="I3273" s="23"/>
      <c r="J3273" s="24"/>
      <c r="K3273" s="24"/>
      <c r="L3273" s="79"/>
      <c r="M3273" s="91"/>
      <c r="N3273" s="89"/>
      <c r="O3273" s="89"/>
      <c r="P3273" s="24"/>
      <c r="Q3273" s="24"/>
      <c r="R3273" s="23"/>
      <c r="S3273" s="23"/>
      <c r="T3273" s="24"/>
      <c r="U3273" s="23"/>
      <c r="V3273" s="23"/>
      <c r="W3273" s="23"/>
      <c r="X3273" s="23"/>
      <c r="Y3273" s="23"/>
      <c r="Z3273" s="23"/>
      <c r="AA3273" s="23"/>
      <c r="AB3273" s="23"/>
      <c r="AC3273" s="23"/>
      <c r="AD3273" s="23"/>
      <c r="AE3273" s="23"/>
      <c r="AF3273" s="46"/>
      <c r="AG3273" s="23"/>
      <c r="AH3273" s="23"/>
    </row>
    <row r="3274" spans="1:34" s="156" customFormat="1" x14ac:dyDescent="0.35">
      <c r="A3274" s="23"/>
      <c r="B3274" s="23"/>
      <c r="C3274" s="23"/>
      <c r="D3274" s="23"/>
      <c r="E3274" s="23"/>
      <c r="F3274" s="23"/>
      <c r="G3274" s="23"/>
      <c r="H3274" s="23"/>
      <c r="I3274" s="23"/>
      <c r="J3274" s="24"/>
      <c r="K3274" s="24"/>
      <c r="L3274" s="79"/>
      <c r="M3274" s="91"/>
      <c r="N3274" s="89"/>
      <c r="O3274" s="89"/>
      <c r="P3274" s="24"/>
      <c r="Q3274" s="24"/>
      <c r="R3274" s="23"/>
      <c r="S3274" s="23"/>
      <c r="T3274" s="24"/>
      <c r="U3274" s="23"/>
      <c r="V3274" s="23"/>
      <c r="W3274" s="23"/>
      <c r="X3274" s="23"/>
      <c r="Y3274" s="23"/>
      <c r="Z3274" s="23"/>
      <c r="AA3274" s="23"/>
      <c r="AB3274" s="23"/>
      <c r="AC3274" s="23"/>
      <c r="AD3274" s="23"/>
      <c r="AE3274" s="23"/>
      <c r="AF3274" s="46"/>
      <c r="AG3274" s="23"/>
      <c r="AH3274" s="23"/>
    </row>
    <row r="3275" spans="1:34" s="156" customFormat="1" x14ac:dyDescent="0.35">
      <c r="A3275" s="23"/>
      <c r="B3275" s="23"/>
      <c r="C3275" s="23"/>
      <c r="D3275" s="23"/>
      <c r="E3275" s="23"/>
      <c r="F3275" s="23"/>
      <c r="G3275" s="23"/>
      <c r="H3275" s="23"/>
      <c r="I3275" s="23"/>
      <c r="J3275" s="24"/>
      <c r="K3275" s="24"/>
      <c r="L3275" s="79"/>
      <c r="M3275" s="91"/>
      <c r="N3275" s="89"/>
      <c r="O3275" s="89"/>
      <c r="P3275" s="24"/>
      <c r="Q3275" s="24"/>
      <c r="R3275" s="23"/>
      <c r="S3275" s="23"/>
      <c r="T3275" s="24"/>
      <c r="U3275" s="23"/>
      <c r="V3275" s="23"/>
      <c r="W3275" s="23"/>
      <c r="X3275" s="23"/>
      <c r="Y3275" s="23"/>
      <c r="Z3275" s="23"/>
      <c r="AA3275" s="23"/>
      <c r="AB3275" s="23"/>
      <c r="AC3275" s="23"/>
      <c r="AD3275" s="23"/>
      <c r="AE3275" s="23"/>
      <c r="AF3275" s="46"/>
      <c r="AG3275" s="23"/>
      <c r="AH3275" s="23"/>
    </row>
    <row r="3276" spans="1:34" s="156" customFormat="1" x14ac:dyDescent="0.35">
      <c r="A3276" s="23"/>
      <c r="B3276" s="23"/>
      <c r="C3276" s="23"/>
      <c r="D3276" s="23"/>
      <c r="E3276" s="23"/>
      <c r="F3276" s="23"/>
      <c r="G3276" s="23"/>
      <c r="H3276" s="23"/>
      <c r="I3276" s="23"/>
      <c r="J3276" s="24"/>
      <c r="K3276" s="24"/>
      <c r="L3276" s="79"/>
      <c r="M3276" s="91"/>
      <c r="N3276" s="89"/>
      <c r="O3276" s="89"/>
      <c r="P3276" s="24"/>
      <c r="Q3276" s="24"/>
      <c r="R3276" s="23"/>
      <c r="S3276" s="23"/>
      <c r="T3276" s="24"/>
      <c r="U3276" s="23"/>
      <c r="V3276" s="23"/>
      <c r="W3276" s="23"/>
      <c r="X3276" s="23"/>
      <c r="Y3276" s="23"/>
      <c r="Z3276" s="23"/>
      <c r="AA3276" s="23"/>
      <c r="AB3276" s="23"/>
      <c r="AC3276" s="23"/>
      <c r="AD3276" s="23"/>
      <c r="AE3276" s="23"/>
      <c r="AF3276" s="46"/>
      <c r="AG3276" s="23"/>
      <c r="AH3276" s="23"/>
    </row>
    <row r="3277" spans="1:34" s="156" customFormat="1" x14ac:dyDescent="0.35">
      <c r="A3277" s="23"/>
      <c r="B3277" s="23"/>
      <c r="C3277" s="23"/>
      <c r="D3277" s="23"/>
      <c r="E3277" s="23"/>
      <c r="F3277" s="23"/>
      <c r="G3277" s="23"/>
      <c r="H3277" s="23"/>
      <c r="I3277" s="23"/>
      <c r="J3277" s="24"/>
      <c r="K3277" s="24"/>
      <c r="L3277" s="79"/>
      <c r="M3277" s="91"/>
      <c r="N3277" s="89"/>
      <c r="O3277" s="89"/>
      <c r="P3277" s="24"/>
      <c r="Q3277" s="24"/>
      <c r="R3277" s="23"/>
      <c r="S3277" s="23"/>
      <c r="T3277" s="24"/>
      <c r="U3277" s="23"/>
      <c r="V3277" s="23"/>
      <c r="W3277" s="23"/>
      <c r="X3277" s="23"/>
      <c r="Y3277" s="23"/>
      <c r="Z3277" s="23"/>
      <c r="AA3277" s="23"/>
      <c r="AB3277" s="23"/>
      <c r="AC3277" s="23"/>
      <c r="AD3277" s="23"/>
      <c r="AE3277" s="23"/>
      <c r="AF3277" s="46"/>
      <c r="AG3277" s="23"/>
      <c r="AH3277" s="23"/>
    </row>
    <row r="3278" spans="1:34" s="156" customFormat="1" x14ac:dyDescent="0.35">
      <c r="A3278" s="23"/>
      <c r="B3278" s="23"/>
      <c r="C3278" s="23"/>
      <c r="D3278" s="23"/>
      <c r="E3278" s="23"/>
      <c r="F3278" s="23"/>
      <c r="G3278" s="23"/>
      <c r="H3278" s="23"/>
      <c r="I3278" s="23"/>
      <c r="J3278" s="24"/>
      <c r="K3278" s="24"/>
      <c r="L3278" s="79"/>
      <c r="M3278" s="91"/>
      <c r="N3278" s="89"/>
      <c r="O3278" s="89"/>
      <c r="P3278" s="24"/>
      <c r="Q3278" s="24"/>
      <c r="R3278" s="23"/>
      <c r="S3278" s="23"/>
      <c r="T3278" s="24"/>
      <c r="U3278" s="23"/>
      <c r="V3278" s="23"/>
      <c r="W3278" s="23"/>
      <c r="X3278" s="23"/>
      <c r="Y3278" s="23"/>
      <c r="Z3278" s="23"/>
      <c r="AA3278" s="23"/>
      <c r="AB3278" s="23"/>
      <c r="AC3278" s="23"/>
      <c r="AD3278" s="23"/>
      <c r="AE3278" s="23"/>
      <c r="AF3278" s="46"/>
      <c r="AG3278" s="23"/>
      <c r="AH3278" s="23"/>
    </row>
    <row r="3279" spans="1:34" s="156" customFormat="1" x14ac:dyDescent="0.35">
      <c r="A3279" s="23"/>
      <c r="B3279" s="23"/>
      <c r="C3279" s="23"/>
      <c r="D3279" s="23"/>
      <c r="E3279" s="23"/>
      <c r="F3279" s="23"/>
      <c r="G3279" s="23"/>
      <c r="H3279" s="23"/>
      <c r="I3279" s="23"/>
      <c r="J3279" s="24"/>
      <c r="K3279" s="24"/>
      <c r="L3279" s="79"/>
      <c r="M3279" s="91"/>
      <c r="N3279" s="89"/>
      <c r="O3279" s="89"/>
      <c r="P3279" s="24"/>
      <c r="Q3279" s="24"/>
      <c r="R3279" s="23"/>
      <c r="S3279" s="23"/>
      <c r="T3279" s="24"/>
      <c r="U3279" s="23"/>
      <c r="V3279" s="23"/>
      <c r="W3279" s="23"/>
      <c r="X3279" s="23"/>
      <c r="Y3279" s="23"/>
      <c r="Z3279" s="23"/>
      <c r="AA3279" s="23"/>
      <c r="AB3279" s="23"/>
      <c r="AC3279" s="23"/>
      <c r="AD3279" s="23"/>
      <c r="AE3279" s="23"/>
      <c r="AF3279" s="46"/>
      <c r="AG3279" s="23"/>
      <c r="AH3279" s="23"/>
    </row>
    <row r="3280" spans="1:34" s="156" customFormat="1" x14ac:dyDescent="0.35">
      <c r="A3280" s="23"/>
      <c r="B3280" s="23"/>
      <c r="C3280" s="23"/>
      <c r="D3280" s="23"/>
      <c r="E3280" s="23"/>
      <c r="F3280" s="23"/>
      <c r="G3280" s="23"/>
      <c r="H3280" s="23"/>
      <c r="I3280" s="23"/>
      <c r="J3280" s="24"/>
      <c r="K3280" s="24"/>
      <c r="L3280" s="79"/>
      <c r="M3280" s="91"/>
      <c r="N3280" s="89"/>
      <c r="O3280" s="89"/>
      <c r="P3280" s="24"/>
      <c r="Q3280" s="24"/>
      <c r="R3280" s="23"/>
      <c r="S3280" s="23"/>
      <c r="T3280" s="24"/>
      <c r="U3280" s="23"/>
      <c r="V3280" s="23"/>
      <c r="W3280" s="23"/>
      <c r="X3280" s="23"/>
      <c r="Y3280" s="23"/>
      <c r="Z3280" s="23"/>
      <c r="AA3280" s="23"/>
      <c r="AB3280" s="23"/>
      <c r="AC3280" s="23"/>
      <c r="AD3280" s="23"/>
      <c r="AE3280" s="23"/>
      <c r="AF3280" s="46"/>
      <c r="AG3280" s="23"/>
      <c r="AH3280" s="23"/>
    </row>
    <row r="3281" spans="1:34" s="156" customFormat="1" x14ac:dyDescent="0.35">
      <c r="A3281" s="23"/>
      <c r="B3281" s="23"/>
      <c r="C3281" s="23"/>
      <c r="D3281" s="23"/>
      <c r="E3281" s="23"/>
      <c r="F3281" s="23"/>
      <c r="G3281" s="23"/>
      <c r="H3281" s="23"/>
      <c r="I3281" s="23"/>
      <c r="J3281" s="24"/>
      <c r="K3281" s="24"/>
      <c r="L3281" s="79"/>
      <c r="M3281" s="91"/>
      <c r="N3281" s="89"/>
      <c r="O3281" s="89"/>
      <c r="P3281" s="24"/>
      <c r="Q3281" s="24"/>
      <c r="R3281" s="23"/>
      <c r="S3281" s="23"/>
      <c r="T3281" s="24"/>
      <c r="U3281" s="23"/>
      <c r="V3281" s="23"/>
      <c r="W3281" s="23"/>
      <c r="X3281" s="23"/>
      <c r="Y3281" s="23"/>
      <c r="Z3281" s="23"/>
      <c r="AA3281" s="23"/>
      <c r="AB3281" s="23"/>
      <c r="AC3281" s="23"/>
      <c r="AD3281" s="23"/>
      <c r="AE3281" s="23"/>
      <c r="AF3281" s="46"/>
      <c r="AG3281" s="23"/>
      <c r="AH3281" s="23"/>
    </row>
    <row r="3282" spans="1:34" s="156" customFormat="1" x14ac:dyDescent="0.35">
      <c r="A3282" s="23"/>
      <c r="B3282" s="23"/>
      <c r="C3282" s="23"/>
      <c r="D3282" s="23"/>
      <c r="E3282" s="23"/>
      <c r="F3282" s="23"/>
      <c r="G3282" s="23"/>
      <c r="H3282" s="23"/>
      <c r="I3282" s="23"/>
      <c r="J3282" s="24"/>
      <c r="K3282" s="24"/>
      <c r="L3282" s="79"/>
      <c r="M3282" s="91"/>
      <c r="N3282" s="89"/>
      <c r="O3282" s="89"/>
      <c r="P3282" s="24"/>
      <c r="Q3282" s="24"/>
      <c r="R3282" s="23"/>
      <c r="S3282" s="23"/>
      <c r="T3282" s="24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/>
      <c r="AF3282" s="46"/>
      <c r="AG3282" s="23"/>
      <c r="AH3282" s="23"/>
    </row>
    <row r="3283" spans="1:34" s="156" customFormat="1" x14ac:dyDescent="0.35">
      <c r="A3283" s="23"/>
      <c r="B3283" s="23"/>
      <c r="C3283" s="23"/>
      <c r="D3283" s="23"/>
      <c r="E3283" s="23"/>
      <c r="F3283" s="23"/>
      <c r="G3283" s="23"/>
      <c r="H3283" s="23"/>
      <c r="I3283" s="23"/>
      <c r="J3283" s="24"/>
      <c r="K3283" s="24"/>
      <c r="L3283" s="79"/>
      <c r="M3283" s="91"/>
      <c r="N3283" s="89"/>
      <c r="O3283" s="89"/>
      <c r="P3283" s="24"/>
      <c r="Q3283" s="24"/>
      <c r="R3283" s="23"/>
      <c r="S3283" s="23"/>
      <c r="T3283" s="24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/>
      <c r="AF3283" s="46"/>
      <c r="AG3283" s="23"/>
      <c r="AH3283" s="23"/>
    </row>
    <row r="3284" spans="1:34" s="156" customFormat="1" x14ac:dyDescent="0.35">
      <c r="A3284" s="23"/>
      <c r="B3284" s="23"/>
      <c r="C3284" s="23"/>
      <c r="D3284" s="23"/>
      <c r="E3284" s="23"/>
      <c r="F3284" s="23"/>
      <c r="G3284" s="23"/>
      <c r="H3284" s="23"/>
      <c r="I3284" s="23"/>
      <c r="J3284" s="24"/>
      <c r="K3284" s="24"/>
      <c r="L3284" s="79"/>
      <c r="M3284" s="91"/>
      <c r="N3284" s="89"/>
      <c r="O3284" s="89"/>
      <c r="P3284" s="24"/>
      <c r="Q3284" s="24"/>
      <c r="R3284" s="23"/>
      <c r="S3284" s="23"/>
      <c r="T3284" s="24"/>
      <c r="U3284" s="23"/>
      <c r="V3284" s="23"/>
      <c r="W3284" s="23"/>
      <c r="X3284" s="23"/>
      <c r="Y3284" s="23"/>
      <c r="Z3284" s="23"/>
      <c r="AA3284" s="23"/>
      <c r="AB3284" s="23"/>
      <c r="AC3284" s="23"/>
      <c r="AD3284" s="23"/>
      <c r="AE3284" s="23"/>
      <c r="AF3284" s="46"/>
      <c r="AG3284" s="23"/>
      <c r="AH3284" s="23"/>
    </row>
    <row r="3285" spans="1:34" s="156" customFormat="1" x14ac:dyDescent="0.35">
      <c r="A3285" s="23"/>
      <c r="B3285" s="23"/>
      <c r="C3285" s="23"/>
      <c r="D3285" s="23"/>
      <c r="E3285" s="23"/>
      <c r="F3285" s="23"/>
      <c r="G3285" s="23"/>
      <c r="H3285" s="23"/>
      <c r="I3285" s="23"/>
      <c r="J3285" s="24"/>
      <c r="K3285" s="24"/>
      <c r="L3285" s="79"/>
      <c r="M3285" s="91"/>
      <c r="N3285" s="89"/>
      <c r="O3285" s="89"/>
      <c r="P3285" s="24"/>
      <c r="Q3285" s="24"/>
      <c r="R3285" s="23"/>
      <c r="S3285" s="23"/>
      <c r="T3285" s="24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46"/>
      <c r="AG3285" s="23"/>
      <c r="AH3285" s="23"/>
    </row>
    <row r="3286" spans="1:34" s="156" customFormat="1" x14ac:dyDescent="0.35">
      <c r="A3286" s="23"/>
      <c r="B3286" s="23"/>
      <c r="C3286" s="23"/>
      <c r="D3286" s="23"/>
      <c r="E3286" s="23"/>
      <c r="F3286" s="23"/>
      <c r="G3286" s="23"/>
      <c r="H3286" s="23"/>
      <c r="I3286" s="23"/>
      <c r="J3286" s="24"/>
      <c r="K3286" s="24"/>
      <c r="L3286" s="79"/>
      <c r="M3286" s="91"/>
      <c r="N3286" s="89"/>
      <c r="O3286" s="89"/>
      <c r="P3286" s="24"/>
      <c r="Q3286" s="24"/>
      <c r="R3286" s="23"/>
      <c r="S3286" s="23"/>
      <c r="T3286" s="24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/>
      <c r="AF3286" s="46"/>
      <c r="AG3286" s="23"/>
      <c r="AH3286" s="23"/>
    </row>
    <row r="3287" spans="1:34" s="156" customFormat="1" x14ac:dyDescent="0.35">
      <c r="A3287" s="23"/>
      <c r="B3287" s="23"/>
      <c r="C3287" s="23"/>
      <c r="D3287" s="23"/>
      <c r="E3287" s="23"/>
      <c r="F3287" s="23"/>
      <c r="G3287" s="23"/>
      <c r="H3287" s="23"/>
      <c r="I3287" s="23"/>
      <c r="J3287" s="24"/>
      <c r="K3287" s="24"/>
      <c r="L3287" s="79"/>
      <c r="M3287" s="91"/>
      <c r="N3287" s="89"/>
      <c r="O3287" s="89"/>
      <c r="P3287" s="24"/>
      <c r="Q3287" s="24"/>
      <c r="R3287" s="23"/>
      <c r="S3287" s="23"/>
      <c r="T3287" s="24"/>
      <c r="U3287" s="23"/>
      <c r="V3287" s="23"/>
      <c r="W3287" s="23"/>
      <c r="X3287" s="23"/>
      <c r="Y3287" s="23"/>
      <c r="Z3287" s="23"/>
      <c r="AA3287" s="23"/>
      <c r="AB3287" s="23"/>
      <c r="AC3287" s="23"/>
      <c r="AD3287" s="23"/>
      <c r="AE3287" s="23"/>
      <c r="AF3287" s="46"/>
      <c r="AG3287" s="23"/>
      <c r="AH3287" s="23"/>
    </row>
    <row r="3288" spans="1:34" s="156" customFormat="1" x14ac:dyDescent="0.35">
      <c r="A3288" s="23"/>
      <c r="B3288" s="23"/>
      <c r="C3288" s="23"/>
      <c r="D3288" s="23"/>
      <c r="E3288" s="23"/>
      <c r="F3288" s="23"/>
      <c r="G3288" s="23"/>
      <c r="H3288" s="23"/>
      <c r="I3288" s="23"/>
      <c r="J3288" s="24"/>
      <c r="K3288" s="24"/>
      <c r="L3288" s="79"/>
      <c r="M3288" s="91"/>
      <c r="N3288" s="89"/>
      <c r="O3288" s="89"/>
      <c r="P3288" s="24"/>
      <c r="Q3288" s="24"/>
      <c r="R3288" s="23"/>
      <c r="S3288" s="23"/>
      <c r="T3288" s="24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46"/>
      <c r="AG3288" s="23"/>
      <c r="AH3288" s="23"/>
    </row>
    <row r="3289" spans="1:34" s="156" customFormat="1" x14ac:dyDescent="0.35">
      <c r="A3289" s="23"/>
      <c r="B3289" s="23"/>
      <c r="C3289" s="23"/>
      <c r="D3289" s="23"/>
      <c r="E3289" s="23"/>
      <c r="F3289" s="23"/>
      <c r="G3289" s="23"/>
      <c r="H3289" s="23"/>
      <c r="I3289" s="23"/>
      <c r="J3289" s="24"/>
      <c r="K3289" s="24"/>
      <c r="L3289" s="79"/>
      <c r="M3289" s="91"/>
      <c r="N3289" s="89"/>
      <c r="O3289" s="89"/>
      <c r="P3289" s="24"/>
      <c r="Q3289" s="24"/>
      <c r="R3289" s="23"/>
      <c r="S3289" s="23"/>
      <c r="T3289" s="24"/>
      <c r="U3289" s="23"/>
      <c r="V3289" s="23"/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46"/>
      <c r="AG3289" s="23"/>
      <c r="AH3289" s="23"/>
    </row>
    <row r="3290" spans="1:34" s="156" customFormat="1" x14ac:dyDescent="0.35">
      <c r="A3290" s="23"/>
      <c r="B3290" s="23"/>
      <c r="C3290" s="23"/>
      <c r="D3290" s="23"/>
      <c r="E3290" s="23"/>
      <c r="F3290" s="23"/>
      <c r="G3290" s="23"/>
      <c r="H3290" s="23"/>
      <c r="I3290" s="23"/>
      <c r="J3290" s="24"/>
      <c r="K3290" s="24"/>
      <c r="L3290" s="79"/>
      <c r="M3290" s="91"/>
      <c r="N3290" s="89"/>
      <c r="O3290" s="89"/>
      <c r="P3290" s="24"/>
      <c r="Q3290" s="24"/>
      <c r="R3290" s="23"/>
      <c r="S3290" s="23"/>
      <c r="T3290" s="24"/>
      <c r="U3290" s="23"/>
      <c r="V3290" s="23"/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46"/>
      <c r="AG3290" s="23"/>
      <c r="AH3290" s="23"/>
    </row>
    <row r="3291" spans="1:34" s="156" customFormat="1" x14ac:dyDescent="0.35">
      <c r="A3291" s="23"/>
      <c r="B3291" s="23"/>
      <c r="C3291" s="23"/>
      <c r="D3291" s="23"/>
      <c r="E3291" s="23"/>
      <c r="F3291" s="23"/>
      <c r="G3291" s="23"/>
      <c r="H3291" s="23"/>
      <c r="I3291" s="23"/>
      <c r="J3291" s="24"/>
      <c r="K3291" s="24"/>
      <c r="L3291" s="79"/>
      <c r="M3291" s="91"/>
      <c r="N3291" s="89"/>
      <c r="O3291" s="89"/>
      <c r="P3291" s="24"/>
      <c r="Q3291" s="24"/>
      <c r="R3291" s="23"/>
      <c r="S3291" s="23"/>
      <c r="T3291" s="24"/>
      <c r="U3291" s="23"/>
      <c r="V3291" s="23"/>
      <c r="W3291" s="23"/>
      <c r="X3291" s="23"/>
      <c r="Y3291" s="23"/>
      <c r="Z3291" s="23"/>
      <c r="AA3291" s="23"/>
      <c r="AB3291" s="23"/>
      <c r="AC3291" s="23"/>
      <c r="AD3291" s="23"/>
      <c r="AE3291" s="23"/>
      <c r="AF3291" s="46"/>
      <c r="AG3291" s="23"/>
      <c r="AH3291" s="23"/>
    </row>
    <row r="3292" spans="1:34" s="156" customFormat="1" x14ac:dyDescent="0.35">
      <c r="A3292" s="23"/>
      <c r="B3292" s="23"/>
      <c r="C3292" s="23"/>
      <c r="D3292" s="23"/>
      <c r="E3292" s="23"/>
      <c r="F3292" s="23"/>
      <c r="G3292" s="23"/>
      <c r="H3292" s="23"/>
      <c r="I3292" s="23"/>
      <c r="J3292" s="24"/>
      <c r="K3292" s="24"/>
      <c r="L3292" s="79"/>
      <c r="M3292" s="91"/>
      <c r="N3292" s="89"/>
      <c r="O3292" s="89"/>
      <c r="P3292" s="24"/>
      <c r="Q3292" s="24"/>
      <c r="R3292" s="23"/>
      <c r="S3292" s="23"/>
      <c r="T3292" s="24"/>
      <c r="U3292" s="23"/>
      <c r="V3292" s="23"/>
      <c r="W3292" s="23"/>
      <c r="X3292" s="23"/>
      <c r="Y3292" s="23"/>
      <c r="Z3292" s="23"/>
      <c r="AA3292" s="23"/>
      <c r="AB3292" s="23"/>
      <c r="AC3292" s="23"/>
      <c r="AD3292" s="23"/>
      <c r="AE3292" s="23"/>
      <c r="AF3292" s="46"/>
      <c r="AG3292" s="23"/>
      <c r="AH3292" s="23"/>
    </row>
    <row r="3293" spans="1:34" s="156" customFormat="1" x14ac:dyDescent="0.35">
      <c r="A3293" s="23"/>
      <c r="B3293" s="23"/>
      <c r="C3293" s="23"/>
      <c r="D3293" s="23"/>
      <c r="E3293" s="23"/>
      <c r="F3293" s="23"/>
      <c r="G3293" s="23"/>
      <c r="H3293" s="23"/>
      <c r="I3293" s="23"/>
      <c r="J3293" s="24"/>
      <c r="K3293" s="24"/>
      <c r="L3293" s="79"/>
      <c r="M3293" s="91"/>
      <c r="N3293" s="89"/>
      <c r="O3293" s="89"/>
      <c r="P3293" s="24"/>
      <c r="Q3293" s="24"/>
      <c r="R3293" s="23"/>
      <c r="S3293" s="23"/>
      <c r="T3293" s="24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46"/>
      <c r="AG3293" s="23"/>
      <c r="AH3293" s="23"/>
    </row>
    <row r="3294" spans="1:34" s="156" customFormat="1" x14ac:dyDescent="0.35">
      <c r="A3294" s="23"/>
      <c r="B3294" s="23"/>
      <c r="C3294" s="23"/>
      <c r="D3294" s="23"/>
      <c r="E3294" s="23"/>
      <c r="F3294" s="23"/>
      <c r="G3294" s="23"/>
      <c r="H3294" s="23"/>
      <c r="I3294" s="23"/>
      <c r="J3294" s="24"/>
      <c r="K3294" s="24"/>
      <c r="L3294" s="79"/>
      <c r="M3294" s="91"/>
      <c r="N3294" s="89"/>
      <c r="O3294" s="89"/>
      <c r="P3294" s="24"/>
      <c r="Q3294" s="24"/>
      <c r="R3294" s="23"/>
      <c r="S3294" s="23"/>
      <c r="T3294" s="24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46"/>
      <c r="AG3294" s="23"/>
      <c r="AH3294" s="23"/>
    </row>
    <row r="3295" spans="1:34" s="156" customFormat="1" x14ac:dyDescent="0.35">
      <c r="A3295" s="23"/>
      <c r="B3295" s="23"/>
      <c r="C3295" s="23"/>
      <c r="D3295" s="23"/>
      <c r="E3295" s="23"/>
      <c r="F3295" s="23"/>
      <c r="G3295" s="23"/>
      <c r="H3295" s="23"/>
      <c r="I3295" s="23"/>
      <c r="J3295" s="24"/>
      <c r="K3295" s="24"/>
      <c r="L3295" s="79"/>
      <c r="M3295" s="91"/>
      <c r="N3295" s="89"/>
      <c r="O3295" s="89"/>
      <c r="P3295" s="24"/>
      <c r="Q3295" s="24"/>
      <c r="R3295" s="23"/>
      <c r="S3295" s="23"/>
      <c r="T3295" s="24"/>
      <c r="U3295" s="23"/>
      <c r="V3295" s="23"/>
      <c r="W3295" s="23"/>
      <c r="X3295" s="23"/>
      <c r="Y3295" s="23"/>
      <c r="Z3295" s="23"/>
      <c r="AA3295" s="23"/>
      <c r="AB3295" s="23"/>
      <c r="AC3295" s="23"/>
      <c r="AD3295" s="23"/>
      <c r="AE3295" s="23"/>
      <c r="AF3295" s="46"/>
      <c r="AG3295" s="23"/>
      <c r="AH3295" s="23"/>
    </row>
    <row r="3296" spans="1:34" s="156" customFormat="1" x14ac:dyDescent="0.35">
      <c r="A3296" s="23"/>
      <c r="B3296" s="23"/>
      <c r="C3296" s="23"/>
      <c r="D3296" s="23"/>
      <c r="E3296" s="23"/>
      <c r="F3296" s="23"/>
      <c r="G3296" s="23"/>
      <c r="H3296" s="23"/>
      <c r="I3296" s="23"/>
      <c r="J3296" s="24"/>
      <c r="K3296" s="24"/>
      <c r="L3296" s="79"/>
      <c r="M3296" s="91"/>
      <c r="N3296" s="89"/>
      <c r="O3296" s="89"/>
      <c r="P3296" s="24"/>
      <c r="Q3296" s="24"/>
      <c r="R3296" s="23"/>
      <c r="S3296" s="23"/>
      <c r="T3296" s="24"/>
      <c r="U3296" s="23"/>
      <c r="V3296" s="23"/>
      <c r="W3296" s="23"/>
      <c r="X3296" s="23"/>
      <c r="Y3296" s="23"/>
      <c r="Z3296" s="23"/>
      <c r="AA3296" s="23"/>
      <c r="AB3296" s="23"/>
      <c r="AC3296" s="23"/>
      <c r="AD3296" s="23"/>
      <c r="AE3296" s="23"/>
      <c r="AF3296" s="46"/>
      <c r="AG3296" s="23"/>
      <c r="AH3296" s="23"/>
    </row>
    <row r="3297" spans="1:34" s="156" customFormat="1" x14ac:dyDescent="0.35">
      <c r="A3297" s="23"/>
      <c r="B3297" s="23"/>
      <c r="C3297" s="23"/>
      <c r="D3297" s="23"/>
      <c r="E3297" s="23"/>
      <c r="F3297" s="23"/>
      <c r="G3297" s="23"/>
      <c r="H3297" s="23"/>
      <c r="I3297" s="23"/>
      <c r="J3297" s="24"/>
      <c r="K3297" s="24"/>
      <c r="L3297" s="79"/>
      <c r="M3297" s="91"/>
      <c r="N3297" s="89"/>
      <c r="O3297" s="89"/>
      <c r="P3297" s="24"/>
      <c r="Q3297" s="24"/>
      <c r="R3297" s="23"/>
      <c r="S3297" s="23"/>
      <c r="T3297" s="24"/>
      <c r="U3297" s="23"/>
      <c r="V3297" s="23"/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46"/>
      <c r="AG3297" s="23"/>
      <c r="AH3297" s="23"/>
    </row>
    <row r="3298" spans="1:34" s="156" customFormat="1" x14ac:dyDescent="0.35">
      <c r="A3298" s="23"/>
      <c r="B3298" s="23"/>
      <c r="C3298" s="23"/>
      <c r="D3298" s="23"/>
      <c r="E3298" s="23"/>
      <c r="F3298" s="23"/>
      <c r="G3298" s="23"/>
      <c r="H3298" s="23"/>
      <c r="I3298" s="23"/>
      <c r="J3298" s="24"/>
      <c r="K3298" s="24"/>
      <c r="L3298" s="79"/>
      <c r="M3298" s="91"/>
      <c r="N3298" s="89"/>
      <c r="O3298" s="89"/>
      <c r="P3298" s="24"/>
      <c r="Q3298" s="24"/>
      <c r="R3298" s="23"/>
      <c r="S3298" s="23"/>
      <c r="T3298" s="24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46"/>
      <c r="AG3298" s="23"/>
      <c r="AH3298" s="23"/>
    </row>
    <row r="3299" spans="1:34" s="156" customFormat="1" x14ac:dyDescent="0.35">
      <c r="A3299" s="23"/>
      <c r="B3299" s="23"/>
      <c r="C3299" s="23"/>
      <c r="D3299" s="23"/>
      <c r="E3299" s="23"/>
      <c r="F3299" s="23"/>
      <c r="G3299" s="23"/>
      <c r="H3299" s="23"/>
      <c r="I3299" s="23"/>
      <c r="J3299" s="24"/>
      <c r="K3299" s="24"/>
      <c r="L3299" s="79"/>
      <c r="M3299" s="91"/>
      <c r="N3299" s="89"/>
      <c r="O3299" s="89"/>
      <c r="P3299" s="24"/>
      <c r="Q3299" s="24"/>
      <c r="R3299" s="23"/>
      <c r="S3299" s="23"/>
      <c r="T3299" s="24"/>
      <c r="U3299" s="23"/>
      <c r="V3299" s="23"/>
      <c r="W3299" s="23"/>
      <c r="X3299" s="23"/>
      <c r="Y3299" s="23"/>
      <c r="Z3299" s="23"/>
      <c r="AA3299" s="23"/>
      <c r="AB3299" s="23"/>
      <c r="AC3299" s="23"/>
      <c r="AD3299" s="23"/>
      <c r="AE3299" s="23"/>
      <c r="AF3299" s="46"/>
      <c r="AG3299" s="23"/>
      <c r="AH3299" s="23"/>
    </row>
    <row r="3300" spans="1:34" s="156" customFormat="1" x14ac:dyDescent="0.35">
      <c r="A3300" s="23"/>
      <c r="B3300" s="23"/>
      <c r="C3300" s="23"/>
      <c r="D3300" s="23"/>
      <c r="E3300" s="23"/>
      <c r="F3300" s="23"/>
      <c r="G3300" s="23"/>
      <c r="H3300" s="23"/>
      <c r="I3300" s="23"/>
      <c r="J3300" s="24"/>
      <c r="K3300" s="24"/>
      <c r="L3300" s="79"/>
      <c r="M3300" s="91"/>
      <c r="N3300" s="89"/>
      <c r="O3300" s="89"/>
      <c r="P3300" s="24"/>
      <c r="Q3300" s="24"/>
      <c r="R3300" s="23"/>
      <c r="S3300" s="23"/>
      <c r="T3300" s="24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46"/>
      <c r="AG3300" s="23"/>
      <c r="AH3300" s="23"/>
    </row>
    <row r="3301" spans="1:34" s="156" customFormat="1" x14ac:dyDescent="0.35">
      <c r="A3301" s="23"/>
      <c r="B3301" s="23"/>
      <c r="C3301" s="23"/>
      <c r="D3301" s="23"/>
      <c r="E3301" s="23"/>
      <c r="F3301" s="23"/>
      <c r="G3301" s="23"/>
      <c r="H3301" s="23"/>
      <c r="I3301" s="23"/>
      <c r="J3301" s="24"/>
      <c r="K3301" s="24"/>
      <c r="L3301" s="79"/>
      <c r="M3301" s="91"/>
      <c r="N3301" s="89"/>
      <c r="O3301" s="89"/>
      <c r="P3301" s="24"/>
      <c r="Q3301" s="24"/>
      <c r="R3301" s="23"/>
      <c r="S3301" s="23"/>
      <c r="T3301" s="24"/>
      <c r="U3301" s="23"/>
      <c r="V3301" s="23"/>
      <c r="W3301" s="23"/>
      <c r="X3301" s="23"/>
      <c r="Y3301" s="23"/>
      <c r="Z3301" s="23"/>
      <c r="AA3301" s="23"/>
      <c r="AB3301" s="23"/>
      <c r="AC3301" s="23"/>
      <c r="AD3301" s="23"/>
      <c r="AE3301" s="23"/>
      <c r="AF3301" s="46"/>
      <c r="AG3301" s="23"/>
      <c r="AH3301" s="23"/>
    </row>
    <row r="3302" spans="1:34" s="156" customFormat="1" x14ac:dyDescent="0.35">
      <c r="A3302" s="23"/>
      <c r="B3302" s="23"/>
      <c r="C3302" s="23"/>
      <c r="D3302" s="23"/>
      <c r="E3302" s="23"/>
      <c r="F3302" s="23"/>
      <c r="G3302" s="23"/>
      <c r="H3302" s="23"/>
      <c r="I3302" s="23"/>
      <c r="J3302" s="24"/>
      <c r="K3302" s="24"/>
      <c r="L3302" s="79"/>
      <c r="M3302" s="91"/>
      <c r="N3302" s="89"/>
      <c r="O3302" s="89"/>
      <c r="P3302" s="24"/>
      <c r="Q3302" s="24"/>
      <c r="R3302" s="23"/>
      <c r="S3302" s="23"/>
      <c r="T3302" s="24"/>
      <c r="U3302" s="23"/>
      <c r="V3302" s="23"/>
      <c r="W3302" s="23"/>
      <c r="X3302" s="23"/>
      <c r="Y3302" s="23"/>
      <c r="Z3302" s="23"/>
      <c r="AA3302" s="23"/>
      <c r="AB3302" s="23"/>
      <c r="AC3302" s="23"/>
      <c r="AD3302" s="23"/>
      <c r="AE3302" s="23"/>
      <c r="AF3302" s="46"/>
      <c r="AG3302" s="23"/>
      <c r="AH3302" s="23"/>
    </row>
    <row r="3303" spans="1:34" s="156" customFormat="1" x14ac:dyDescent="0.35">
      <c r="A3303" s="23"/>
      <c r="B3303" s="23"/>
      <c r="C3303" s="23"/>
      <c r="D3303" s="23"/>
      <c r="E3303" s="23"/>
      <c r="F3303" s="23"/>
      <c r="G3303" s="23"/>
      <c r="H3303" s="23"/>
      <c r="I3303" s="23"/>
      <c r="J3303" s="24"/>
      <c r="K3303" s="24"/>
      <c r="L3303" s="79"/>
      <c r="M3303" s="91"/>
      <c r="N3303" s="89"/>
      <c r="O3303" s="89"/>
      <c r="P3303" s="24"/>
      <c r="Q3303" s="24"/>
      <c r="R3303" s="23"/>
      <c r="S3303" s="23"/>
      <c r="T3303" s="24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46"/>
      <c r="AG3303" s="23"/>
      <c r="AH3303" s="23"/>
    </row>
    <row r="3304" spans="1:34" s="156" customFormat="1" x14ac:dyDescent="0.35">
      <c r="A3304" s="23"/>
      <c r="B3304" s="23"/>
      <c r="C3304" s="23"/>
      <c r="D3304" s="23"/>
      <c r="E3304" s="23"/>
      <c r="F3304" s="23"/>
      <c r="G3304" s="23"/>
      <c r="H3304" s="23"/>
      <c r="I3304" s="23"/>
      <c r="J3304" s="24"/>
      <c r="K3304" s="24"/>
      <c r="L3304" s="79"/>
      <c r="M3304" s="91"/>
      <c r="N3304" s="89"/>
      <c r="O3304" s="89"/>
      <c r="P3304" s="24"/>
      <c r="Q3304" s="24"/>
      <c r="R3304" s="23"/>
      <c r="S3304" s="23"/>
      <c r="T3304" s="24"/>
      <c r="U3304" s="23"/>
      <c r="V3304" s="23"/>
      <c r="W3304" s="23"/>
      <c r="X3304" s="23"/>
      <c r="Y3304" s="23"/>
      <c r="Z3304" s="23"/>
      <c r="AA3304" s="23"/>
      <c r="AB3304" s="23"/>
      <c r="AC3304" s="23"/>
      <c r="AD3304" s="23"/>
      <c r="AE3304" s="23"/>
      <c r="AF3304" s="46"/>
      <c r="AG3304" s="23"/>
      <c r="AH3304" s="23"/>
    </row>
    <row r="3305" spans="1:34" s="156" customFormat="1" x14ac:dyDescent="0.35">
      <c r="A3305" s="23"/>
      <c r="B3305" s="23"/>
      <c r="C3305" s="23"/>
      <c r="D3305" s="23"/>
      <c r="E3305" s="23"/>
      <c r="F3305" s="23"/>
      <c r="G3305" s="23"/>
      <c r="H3305" s="23"/>
      <c r="I3305" s="23"/>
      <c r="J3305" s="24"/>
      <c r="K3305" s="24"/>
      <c r="L3305" s="79"/>
      <c r="M3305" s="91"/>
      <c r="N3305" s="89"/>
      <c r="O3305" s="89"/>
      <c r="P3305" s="24"/>
      <c r="Q3305" s="24"/>
      <c r="R3305" s="23"/>
      <c r="S3305" s="23"/>
      <c r="T3305" s="24"/>
      <c r="U3305" s="23"/>
      <c r="V3305" s="23"/>
      <c r="W3305" s="23"/>
      <c r="X3305" s="23"/>
      <c r="Y3305" s="23"/>
      <c r="Z3305" s="23"/>
      <c r="AA3305" s="23"/>
      <c r="AB3305" s="23"/>
      <c r="AC3305" s="23"/>
      <c r="AD3305" s="23"/>
      <c r="AE3305" s="23"/>
      <c r="AF3305" s="46"/>
      <c r="AG3305" s="23"/>
      <c r="AH3305" s="23"/>
    </row>
    <row r="3306" spans="1:34" s="156" customFormat="1" x14ac:dyDescent="0.35">
      <c r="A3306" s="23"/>
      <c r="B3306" s="23"/>
      <c r="C3306" s="23"/>
      <c r="D3306" s="23"/>
      <c r="E3306" s="23"/>
      <c r="F3306" s="23"/>
      <c r="G3306" s="23"/>
      <c r="H3306" s="23"/>
      <c r="I3306" s="23"/>
      <c r="J3306" s="24"/>
      <c r="K3306" s="24"/>
      <c r="L3306" s="79"/>
      <c r="M3306" s="91"/>
      <c r="N3306" s="89"/>
      <c r="O3306" s="89"/>
      <c r="P3306" s="24"/>
      <c r="Q3306" s="24"/>
      <c r="R3306" s="23"/>
      <c r="S3306" s="23"/>
      <c r="T3306" s="24"/>
      <c r="U3306" s="23"/>
      <c r="V3306" s="23"/>
      <c r="W3306" s="23"/>
      <c r="X3306" s="23"/>
      <c r="Y3306" s="23"/>
      <c r="Z3306" s="23"/>
      <c r="AA3306" s="23"/>
      <c r="AB3306" s="23"/>
      <c r="AC3306" s="23"/>
      <c r="AD3306" s="23"/>
      <c r="AE3306" s="23"/>
      <c r="AF3306" s="46"/>
      <c r="AG3306" s="23"/>
      <c r="AH3306" s="23"/>
    </row>
    <row r="3307" spans="1:34" s="156" customFormat="1" x14ac:dyDescent="0.35">
      <c r="A3307" s="23"/>
      <c r="B3307" s="23"/>
      <c r="C3307" s="23"/>
      <c r="D3307" s="23"/>
      <c r="E3307" s="23"/>
      <c r="F3307" s="23"/>
      <c r="G3307" s="23"/>
      <c r="H3307" s="23"/>
      <c r="I3307" s="23"/>
      <c r="J3307" s="24"/>
      <c r="K3307" s="24"/>
      <c r="L3307" s="79"/>
      <c r="M3307" s="91"/>
      <c r="N3307" s="89"/>
      <c r="O3307" s="89"/>
      <c r="P3307" s="24"/>
      <c r="Q3307" s="24"/>
      <c r="R3307" s="23"/>
      <c r="S3307" s="23"/>
      <c r="T3307" s="24"/>
      <c r="U3307" s="23"/>
      <c r="V3307" s="23"/>
      <c r="W3307" s="23"/>
      <c r="X3307" s="23"/>
      <c r="Y3307" s="23"/>
      <c r="Z3307" s="23"/>
      <c r="AA3307" s="23"/>
      <c r="AB3307" s="23"/>
      <c r="AC3307" s="23"/>
      <c r="AD3307" s="23"/>
      <c r="AE3307" s="23"/>
      <c r="AF3307" s="46"/>
      <c r="AG3307" s="23"/>
      <c r="AH3307" s="23"/>
    </row>
    <row r="3308" spans="1:34" s="156" customFormat="1" x14ac:dyDescent="0.35">
      <c r="A3308" s="23"/>
      <c r="B3308" s="23"/>
      <c r="C3308" s="23"/>
      <c r="D3308" s="23"/>
      <c r="E3308" s="23"/>
      <c r="F3308" s="23"/>
      <c r="G3308" s="23"/>
      <c r="H3308" s="23"/>
      <c r="I3308" s="23"/>
      <c r="J3308" s="24"/>
      <c r="K3308" s="24"/>
      <c r="L3308" s="79"/>
      <c r="M3308" s="91"/>
      <c r="N3308" s="89"/>
      <c r="O3308" s="89"/>
      <c r="P3308" s="24"/>
      <c r="Q3308" s="24"/>
      <c r="R3308" s="23"/>
      <c r="S3308" s="23"/>
      <c r="T3308" s="24"/>
      <c r="U3308" s="23"/>
      <c r="V3308" s="23"/>
      <c r="W3308" s="23"/>
      <c r="X3308" s="23"/>
      <c r="Y3308" s="23"/>
      <c r="Z3308" s="23"/>
      <c r="AA3308" s="23"/>
      <c r="AB3308" s="23"/>
      <c r="AC3308" s="23"/>
      <c r="AD3308" s="23"/>
      <c r="AE3308" s="23"/>
      <c r="AF3308" s="46"/>
      <c r="AG3308" s="23"/>
      <c r="AH3308" s="23"/>
    </row>
    <row r="3309" spans="1:34" s="156" customFormat="1" x14ac:dyDescent="0.35">
      <c r="A3309" s="23"/>
      <c r="B3309" s="23"/>
      <c r="C3309" s="23"/>
      <c r="D3309" s="23"/>
      <c r="E3309" s="23"/>
      <c r="F3309" s="23"/>
      <c r="G3309" s="23"/>
      <c r="H3309" s="23"/>
      <c r="I3309" s="23"/>
      <c r="J3309" s="24"/>
      <c r="K3309" s="24"/>
      <c r="L3309" s="79"/>
      <c r="M3309" s="91"/>
      <c r="N3309" s="89"/>
      <c r="O3309" s="89"/>
      <c r="P3309" s="24"/>
      <c r="Q3309" s="24"/>
      <c r="R3309" s="23"/>
      <c r="S3309" s="23"/>
      <c r="T3309" s="24"/>
      <c r="U3309" s="23"/>
      <c r="V3309" s="23"/>
      <c r="W3309" s="23"/>
      <c r="X3309" s="23"/>
      <c r="Y3309" s="23"/>
      <c r="Z3309" s="23"/>
      <c r="AA3309" s="23"/>
      <c r="AB3309" s="23"/>
      <c r="AC3309" s="23"/>
      <c r="AD3309" s="23"/>
      <c r="AE3309" s="23"/>
      <c r="AF3309" s="46"/>
      <c r="AG3309" s="23"/>
      <c r="AH3309" s="23"/>
    </row>
    <row r="3310" spans="1:34" s="156" customFormat="1" x14ac:dyDescent="0.35">
      <c r="A3310" s="23"/>
      <c r="B3310" s="23"/>
      <c r="C3310" s="23"/>
      <c r="D3310" s="23"/>
      <c r="E3310" s="23"/>
      <c r="F3310" s="23"/>
      <c r="G3310" s="23"/>
      <c r="H3310" s="23"/>
      <c r="I3310" s="23"/>
      <c r="J3310" s="24"/>
      <c r="K3310" s="24"/>
      <c r="L3310" s="79"/>
      <c r="M3310" s="91"/>
      <c r="N3310" s="89"/>
      <c r="O3310" s="89"/>
      <c r="P3310" s="24"/>
      <c r="Q3310" s="24"/>
      <c r="R3310" s="23"/>
      <c r="S3310" s="23"/>
      <c r="T3310" s="24"/>
      <c r="U3310" s="23"/>
      <c r="V3310" s="23"/>
      <c r="W3310" s="23"/>
      <c r="X3310" s="23"/>
      <c r="Y3310" s="23"/>
      <c r="Z3310" s="23"/>
      <c r="AA3310" s="23"/>
      <c r="AB3310" s="23"/>
      <c r="AC3310" s="23"/>
      <c r="AD3310" s="23"/>
      <c r="AE3310" s="23"/>
      <c r="AF3310" s="46"/>
      <c r="AG3310" s="23"/>
      <c r="AH3310" s="23"/>
    </row>
    <row r="3311" spans="1:34" s="156" customFormat="1" x14ac:dyDescent="0.35">
      <c r="A3311" s="23"/>
      <c r="B3311" s="23"/>
      <c r="C3311" s="23"/>
      <c r="D3311" s="23"/>
      <c r="E3311" s="23"/>
      <c r="F3311" s="23"/>
      <c r="G3311" s="23"/>
      <c r="H3311" s="23"/>
      <c r="I3311" s="23"/>
      <c r="J3311" s="24"/>
      <c r="K3311" s="24"/>
      <c r="L3311" s="79"/>
      <c r="M3311" s="91"/>
      <c r="N3311" s="89"/>
      <c r="O3311" s="89"/>
      <c r="P3311" s="24"/>
      <c r="Q3311" s="24"/>
      <c r="R3311" s="23"/>
      <c r="S3311" s="23"/>
      <c r="T3311" s="24"/>
      <c r="U3311" s="23"/>
      <c r="V3311" s="23"/>
      <c r="W3311" s="23"/>
      <c r="X3311" s="23"/>
      <c r="Y3311" s="23"/>
      <c r="Z3311" s="23"/>
      <c r="AA3311" s="23"/>
      <c r="AB3311" s="23"/>
      <c r="AC3311" s="23"/>
      <c r="AD3311" s="23"/>
      <c r="AE3311" s="23"/>
      <c r="AF3311" s="46"/>
      <c r="AG3311" s="23"/>
      <c r="AH3311" s="23"/>
    </row>
    <row r="3312" spans="1:34" s="156" customFormat="1" x14ac:dyDescent="0.35">
      <c r="A3312" s="23"/>
      <c r="B3312" s="23"/>
      <c r="C3312" s="23"/>
      <c r="D3312" s="23"/>
      <c r="E3312" s="23"/>
      <c r="F3312" s="23"/>
      <c r="G3312" s="23"/>
      <c r="H3312" s="23"/>
      <c r="I3312" s="23"/>
      <c r="J3312" s="24"/>
      <c r="K3312" s="24"/>
      <c r="L3312" s="79"/>
      <c r="M3312" s="91"/>
      <c r="N3312" s="89"/>
      <c r="O3312" s="89"/>
      <c r="P3312" s="24"/>
      <c r="Q3312" s="24"/>
      <c r="R3312" s="23"/>
      <c r="S3312" s="23"/>
      <c r="T3312" s="24"/>
      <c r="U3312" s="23"/>
      <c r="V3312" s="23"/>
      <c r="W3312" s="23"/>
      <c r="X3312" s="23"/>
      <c r="Y3312" s="23"/>
      <c r="Z3312" s="23"/>
      <c r="AA3312" s="23"/>
      <c r="AB3312" s="23"/>
      <c r="AC3312" s="23"/>
      <c r="AD3312" s="23"/>
      <c r="AE3312" s="23"/>
      <c r="AF3312" s="46"/>
      <c r="AG3312" s="23"/>
      <c r="AH3312" s="23"/>
    </row>
    <row r="3313" spans="1:34" s="156" customFormat="1" x14ac:dyDescent="0.35">
      <c r="A3313" s="23"/>
      <c r="B3313" s="23"/>
      <c r="C3313" s="23"/>
      <c r="D3313" s="23"/>
      <c r="E3313" s="23"/>
      <c r="F3313" s="23"/>
      <c r="G3313" s="23"/>
      <c r="H3313" s="23"/>
      <c r="I3313" s="23"/>
      <c r="J3313" s="24"/>
      <c r="K3313" s="24"/>
      <c r="L3313" s="79"/>
      <c r="M3313" s="91"/>
      <c r="N3313" s="89"/>
      <c r="O3313" s="89"/>
      <c r="P3313" s="24"/>
      <c r="Q3313" s="24"/>
      <c r="R3313" s="23"/>
      <c r="S3313" s="23"/>
      <c r="T3313" s="24"/>
      <c r="U3313" s="23"/>
      <c r="V3313" s="23"/>
      <c r="W3313" s="23"/>
      <c r="X3313" s="23"/>
      <c r="Y3313" s="23"/>
      <c r="Z3313" s="23"/>
      <c r="AA3313" s="23"/>
      <c r="AB3313" s="23"/>
      <c r="AC3313" s="23"/>
      <c r="AD3313" s="23"/>
      <c r="AE3313" s="23"/>
      <c r="AF3313" s="46"/>
      <c r="AG3313" s="23"/>
      <c r="AH3313" s="23"/>
    </row>
    <row r="3314" spans="1:34" s="156" customFormat="1" x14ac:dyDescent="0.35">
      <c r="A3314" s="23"/>
      <c r="B3314" s="23"/>
      <c r="C3314" s="23"/>
      <c r="D3314" s="23"/>
      <c r="E3314" s="23"/>
      <c r="F3314" s="23"/>
      <c r="G3314" s="23"/>
      <c r="H3314" s="23"/>
      <c r="I3314" s="23"/>
      <c r="J3314" s="24"/>
      <c r="K3314" s="24"/>
      <c r="L3314" s="79"/>
      <c r="M3314" s="91"/>
      <c r="N3314" s="89"/>
      <c r="O3314" s="89"/>
      <c r="P3314" s="24"/>
      <c r="Q3314" s="24"/>
      <c r="R3314" s="23"/>
      <c r="S3314" s="23"/>
      <c r="T3314" s="24"/>
      <c r="U3314" s="23"/>
      <c r="V3314" s="23"/>
      <c r="W3314" s="23"/>
      <c r="X3314" s="23"/>
      <c r="Y3314" s="23"/>
      <c r="Z3314" s="23"/>
      <c r="AA3314" s="23"/>
      <c r="AB3314" s="23"/>
      <c r="AC3314" s="23"/>
      <c r="AD3314" s="23"/>
      <c r="AE3314" s="23"/>
      <c r="AF3314" s="46"/>
      <c r="AG3314" s="23"/>
      <c r="AH3314" s="23"/>
    </row>
    <row r="3315" spans="1:34" s="156" customFormat="1" x14ac:dyDescent="0.35">
      <c r="A3315" s="23"/>
      <c r="B3315" s="23"/>
      <c r="C3315" s="23"/>
      <c r="D3315" s="23"/>
      <c r="E3315" s="23"/>
      <c r="F3315" s="23"/>
      <c r="G3315" s="23"/>
      <c r="H3315" s="23"/>
      <c r="I3315" s="23"/>
      <c r="J3315" s="24"/>
      <c r="K3315" s="24"/>
      <c r="L3315" s="79"/>
      <c r="M3315" s="91"/>
      <c r="N3315" s="89"/>
      <c r="O3315" s="89"/>
      <c r="P3315" s="24"/>
      <c r="Q3315" s="24"/>
      <c r="R3315" s="23"/>
      <c r="S3315" s="23"/>
      <c r="T3315" s="24"/>
      <c r="U3315" s="23"/>
      <c r="V3315" s="23"/>
      <c r="W3315" s="23"/>
      <c r="X3315" s="23"/>
      <c r="Y3315" s="23"/>
      <c r="Z3315" s="23"/>
      <c r="AA3315" s="23"/>
      <c r="AB3315" s="23"/>
      <c r="AC3315" s="23"/>
      <c r="AD3315" s="23"/>
      <c r="AE3315" s="23"/>
      <c r="AF3315" s="46"/>
      <c r="AG3315" s="23"/>
      <c r="AH3315" s="23"/>
    </row>
    <row r="3316" spans="1:34" s="156" customFormat="1" x14ac:dyDescent="0.35">
      <c r="A3316" s="23"/>
      <c r="B3316" s="23"/>
      <c r="C3316" s="23"/>
      <c r="D3316" s="23"/>
      <c r="E3316" s="23"/>
      <c r="F3316" s="23"/>
      <c r="G3316" s="23"/>
      <c r="H3316" s="23"/>
      <c r="I3316" s="23"/>
      <c r="J3316" s="24"/>
      <c r="K3316" s="24"/>
      <c r="L3316" s="79"/>
      <c r="M3316" s="91"/>
      <c r="N3316" s="89"/>
      <c r="O3316" s="89"/>
      <c r="P3316" s="24"/>
      <c r="Q3316" s="24"/>
      <c r="R3316" s="23"/>
      <c r="S3316" s="23"/>
      <c r="T3316" s="24"/>
      <c r="U3316" s="23"/>
      <c r="V3316" s="23"/>
      <c r="W3316" s="23"/>
      <c r="X3316" s="23"/>
      <c r="Y3316" s="23"/>
      <c r="Z3316" s="23"/>
      <c r="AA3316" s="23"/>
      <c r="AB3316" s="23"/>
      <c r="AC3316" s="23"/>
      <c r="AD3316" s="23"/>
      <c r="AE3316" s="23"/>
      <c r="AF3316" s="46"/>
      <c r="AG3316" s="23"/>
      <c r="AH3316" s="23"/>
    </row>
    <row r="3317" spans="1:34" s="156" customFormat="1" x14ac:dyDescent="0.35">
      <c r="A3317" s="23"/>
      <c r="B3317" s="23"/>
      <c r="C3317" s="23"/>
      <c r="D3317" s="23"/>
      <c r="E3317" s="23"/>
      <c r="F3317" s="23"/>
      <c r="G3317" s="23"/>
      <c r="H3317" s="23"/>
      <c r="I3317" s="23"/>
      <c r="J3317" s="24"/>
      <c r="K3317" s="24"/>
      <c r="L3317" s="79"/>
      <c r="M3317" s="91"/>
      <c r="N3317" s="89"/>
      <c r="O3317" s="89"/>
      <c r="P3317" s="24"/>
      <c r="Q3317" s="24"/>
      <c r="R3317" s="23"/>
      <c r="S3317" s="23"/>
      <c r="T3317" s="24"/>
      <c r="U3317" s="23"/>
      <c r="V3317" s="23"/>
      <c r="W3317" s="23"/>
      <c r="X3317" s="23"/>
      <c r="Y3317" s="23"/>
      <c r="Z3317" s="23"/>
      <c r="AA3317" s="23"/>
      <c r="AB3317" s="23"/>
      <c r="AC3317" s="23"/>
      <c r="AD3317" s="23"/>
      <c r="AE3317" s="23"/>
      <c r="AF3317" s="46"/>
      <c r="AG3317" s="23"/>
      <c r="AH3317" s="23"/>
    </row>
    <row r="3318" spans="1:34" s="156" customFormat="1" x14ac:dyDescent="0.35">
      <c r="A3318" s="23"/>
      <c r="B3318" s="23"/>
      <c r="C3318" s="23"/>
      <c r="D3318" s="23"/>
      <c r="E3318" s="23"/>
      <c r="F3318" s="23"/>
      <c r="G3318" s="23"/>
      <c r="H3318" s="23"/>
      <c r="I3318" s="23"/>
      <c r="J3318" s="24"/>
      <c r="K3318" s="24"/>
      <c r="L3318" s="79"/>
      <c r="M3318" s="91"/>
      <c r="N3318" s="89"/>
      <c r="O3318" s="89"/>
      <c r="P3318" s="24"/>
      <c r="Q3318" s="24"/>
      <c r="R3318" s="23"/>
      <c r="S3318" s="23"/>
      <c r="T3318" s="24"/>
      <c r="U3318" s="23"/>
      <c r="V3318" s="23"/>
      <c r="W3318" s="23"/>
      <c r="X3318" s="23"/>
      <c r="Y3318" s="23"/>
      <c r="Z3318" s="23"/>
      <c r="AA3318" s="23"/>
      <c r="AB3318" s="23"/>
      <c r="AC3318" s="23"/>
      <c r="AD3318" s="23"/>
      <c r="AE3318" s="23"/>
      <c r="AF3318" s="46"/>
      <c r="AG3318" s="23"/>
      <c r="AH3318" s="23"/>
    </row>
    <row r="3319" spans="1:34" s="156" customFormat="1" x14ac:dyDescent="0.35">
      <c r="A3319" s="23"/>
      <c r="B3319" s="23"/>
      <c r="C3319" s="23"/>
      <c r="D3319" s="23"/>
      <c r="E3319" s="23"/>
      <c r="F3319" s="23"/>
      <c r="G3319" s="23"/>
      <c r="H3319" s="23"/>
      <c r="I3319" s="23"/>
      <c r="J3319" s="24"/>
      <c r="K3319" s="24"/>
      <c r="L3319" s="79"/>
      <c r="M3319" s="91"/>
      <c r="N3319" s="89"/>
      <c r="O3319" s="89"/>
      <c r="P3319" s="24"/>
      <c r="Q3319" s="24"/>
      <c r="R3319" s="23"/>
      <c r="S3319" s="23"/>
      <c r="T3319" s="24"/>
      <c r="U3319" s="23"/>
      <c r="V3319" s="23"/>
      <c r="W3319" s="23"/>
      <c r="X3319" s="23"/>
      <c r="Y3319" s="23"/>
      <c r="Z3319" s="23"/>
      <c r="AA3319" s="23"/>
      <c r="AB3319" s="23"/>
      <c r="AC3319" s="23"/>
      <c r="AD3319" s="23"/>
      <c r="AE3319" s="23"/>
      <c r="AF3319" s="46"/>
      <c r="AG3319" s="23"/>
      <c r="AH3319" s="23"/>
    </row>
    <row r="3320" spans="1:34" s="156" customFormat="1" x14ac:dyDescent="0.35">
      <c r="A3320" s="23"/>
      <c r="B3320" s="23"/>
      <c r="C3320" s="23"/>
      <c r="D3320" s="23"/>
      <c r="E3320" s="23"/>
      <c r="F3320" s="23"/>
      <c r="G3320" s="23"/>
      <c r="H3320" s="23"/>
      <c r="I3320" s="23"/>
      <c r="J3320" s="24"/>
      <c r="K3320" s="24"/>
      <c r="L3320" s="79"/>
      <c r="M3320" s="91"/>
      <c r="N3320" s="89"/>
      <c r="O3320" s="89"/>
      <c r="P3320" s="24"/>
      <c r="Q3320" s="24"/>
      <c r="R3320" s="23"/>
      <c r="S3320" s="23"/>
      <c r="T3320" s="24"/>
      <c r="U3320" s="23"/>
      <c r="V3320" s="23"/>
      <c r="W3320" s="23"/>
      <c r="X3320" s="23"/>
      <c r="Y3320" s="23"/>
      <c r="Z3320" s="23"/>
      <c r="AA3320" s="23"/>
      <c r="AB3320" s="23"/>
      <c r="AC3320" s="23"/>
      <c r="AD3320" s="23"/>
      <c r="AE3320" s="23"/>
      <c r="AF3320" s="46"/>
      <c r="AG3320" s="23"/>
      <c r="AH3320" s="23"/>
    </row>
    <row r="3321" spans="1:34" s="156" customFormat="1" x14ac:dyDescent="0.35">
      <c r="A3321" s="23"/>
      <c r="B3321" s="23"/>
      <c r="C3321" s="23"/>
      <c r="D3321" s="23"/>
      <c r="E3321" s="23"/>
      <c r="F3321" s="23"/>
      <c r="G3321" s="23"/>
      <c r="H3321" s="23"/>
      <c r="I3321" s="23"/>
      <c r="J3321" s="24"/>
      <c r="K3321" s="24"/>
      <c r="L3321" s="79"/>
      <c r="M3321" s="91"/>
      <c r="N3321" s="89"/>
      <c r="O3321" s="89"/>
      <c r="P3321" s="24"/>
      <c r="Q3321" s="24"/>
      <c r="R3321" s="23"/>
      <c r="S3321" s="23"/>
      <c r="T3321" s="24"/>
      <c r="U3321" s="23"/>
      <c r="V3321" s="23"/>
      <c r="W3321" s="23"/>
      <c r="X3321" s="23"/>
      <c r="Y3321" s="23"/>
      <c r="Z3321" s="23"/>
      <c r="AA3321" s="23"/>
      <c r="AB3321" s="23"/>
      <c r="AC3321" s="23"/>
      <c r="AD3321" s="23"/>
      <c r="AE3321" s="23"/>
      <c r="AF3321" s="46"/>
      <c r="AG3321" s="23"/>
      <c r="AH3321" s="23"/>
    </row>
    <row r="3322" spans="1:34" s="156" customFormat="1" x14ac:dyDescent="0.35">
      <c r="A3322" s="23"/>
      <c r="B3322" s="23"/>
      <c r="C3322" s="23"/>
      <c r="D3322" s="23"/>
      <c r="E3322" s="23"/>
      <c r="F3322" s="23"/>
      <c r="G3322" s="23"/>
      <c r="H3322" s="23"/>
      <c r="I3322" s="23"/>
      <c r="J3322" s="24"/>
      <c r="K3322" s="24"/>
      <c r="L3322" s="79"/>
      <c r="M3322" s="91"/>
      <c r="N3322" s="89"/>
      <c r="O3322" s="89"/>
      <c r="P3322" s="24"/>
      <c r="Q3322" s="24"/>
      <c r="R3322" s="23"/>
      <c r="S3322" s="23"/>
      <c r="T3322" s="24"/>
      <c r="U3322" s="23"/>
      <c r="V3322" s="23"/>
      <c r="W3322" s="23"/>
      <c r="X3322" s="23"/>
      <c r="Y3322" s="23"/>
      <c r="Z3322" s="23"/>
      <c r="AA3322" s="23"/>
      <c r="AB3322" s="23"/>
      <c r="AC3322" s="23"/>
      <c r="AD3322" s="23"/>
      <c r="AE3322" s="23"/>
      <c r="AF3322" s="46"/>
      <c r="AG3322" s="23"/>
      <c r="AH3322" s="23"/>
    </row>
    <row r="3323" spans="1:34" s="156" customFormat="1" x14ac:dyDescent="0.35">
      <c r="A3323" s="23"/>
      <c r="B3323" s="23"/>
      <c r="C3323" s="23"/>
      <c r="D3323" s="23"/>
      <c r="E3323" s="23"/>
      <c r="F3323" s="23"/>
      <c r="G3323" s="23"/>
      <c r="H3323" s="23"/>
      <c r="I3323" s="23"/>
      <c r="J3323" s="24"/>
      <c r="K3323" s="24"/>
      <c r="L3323" s="79"/>
      <c r="M3323" s="91"/>
      <c r="N3323" s="89"/>
      <c r="O3323" s="89"/>
      <c r="P3323" s="24"/>
      <c r="Q3323" s="24"/>
      <c r="R3323" s="23"/>
      <c r="S3323" s="23"/>
      <c r="T3323" s="24"/>
      <c r="U3323" s="23"/>
      <c r="V3323" s="23"/>
      <c r="W3323" s="23"/>
      <c r="X3323" s="23"/>
      <c r="Y3323" s="23"/>
      <c r="Z3323" s="23"/>
      <c r="AA3323" s="23"/>
      <c r="AB3323" s="23"/>
      <c r="AC3323" s="23"/>
      <c r="AD3323" s="23"/>
      <c r="AE3323" s="23"/>
      <c r="AF3323" s="46"/>
      <c r="AG3323" s="23"/>
      <c r="AH3323" s="23"/>
    </row>
    <row r="3324" spans="1:34" s="156" customFormat="1" x14ac:dyDescent="0.35">
      <c r="A3324" s="23"/>
      <c r="B3324" s="23"/>
      <c r="C3324" s="23"/>
      <c r="D3324" s="23"/>
      <c r="E3324" s="23"/>
      <c r="F3324" s="23"/>
      <c r="G3324" s="23"/>
      <c r="H3324" s="23"/>
      <c r="I3324" s="23"/>
      <c r="J3324" s="24"/>
      <c r="K3324" s="24"/>
      <c r="L3324" s="79"/>
      <c r="M3324" s="91"/>
      <c r="N3324" s="89"/>
      <c r="O3324" s="89"/>
      <c r="P3324" s="24"/>
      <c r="Q3324" s="24"/>
      <c r="R3324" s="23"/>
      <c r="S3324" s="23"/>
      <c r="T3324" s="24"/>
      <c r="U3324" s="23"/>
      <c r="V3324" s="23"/>
      <c r="W3324" s="23"/>
      <c r="X3324" s="23"/>
      <c r="Y3324" s="23"/>
      <c r="Z3324" s="23"/>
      <c r="AA3324" s="23"/>
      <c r="AB3324" s="23"/>
      <c r="AC3324" s="23"/>
      <c r="AD3324" s="23"/>
      <c r="AE3324" s="23"/>
      <c r="AF3324" s="46"/>
      <c r="AG3324" s="23"/>
      <c r="AH3324" s="23"/>
    </row>
    <row r="3325" spans="1:34" s="156" customFormat="1" x14ac:dyDescent="0.35">
      <c r="A3325" s="23"/>
      <c r="B3325" s="23"/>
      <c r="C3325" s="23"/>
      <c r="D3325" s="23"/>
      <c r="E3325" s="23"/>
      <c r="F3325" s="23"/>
      <c r="G3325" s="23"/>
      <c r="H3325" s="23"/>
      <c r="I3325" s="23"/>
      <c r="J3325" s="24"/>
      <c r="K3325" s="24"/>
      <c r="L3325" s="79"/>
      <c r="M3325" s="91"/>
      <c r="N3325" s="89"/>
      <c r="O3325" s="89"/>
      <c r="P3325" s="24"/>
      <c r="Q3325" s="24"/>
      <c r="R3325" s="23"/>
      <c r="S3325" s="23"/>
      <c r="T3325" s="24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46"/>
      <c r="AG3325" s="23"/>
      <c r="AH3325" s="23"/>
    </row>
    <row r="3326" spans="1:34" s="156" customFormat="1" x14ac:dyDescent="0.35">
      <c r="A3326" s="23"/>
      <c r="B3326" s="23"/>
      <c r="C3326" s="23"/>
      <c r="D3326" s="23"/>
      <c r="E3326" s="23"/>
      <c r="F3326" s="23"/>
      <c r="G3326" s="23"/>
      <c r="H3326" s="23"/>
      <c r="I3326" s="23"/>
      <c r="J3326" s="24"/>
      <c r="K3326" s="24"/>
      <c r="L3326" s="79"/>
      <c r="M3326" s="91"/>
      <c r="N3326" s="89"/>
      <c r="O3326" s="89"/>
      <c r="P3326" s="24"/>
      <c r="Q3326" s="24"/>
      <c r="R3326" s="23"/>
      <c r="S3326" s="23"/>
      <c r="T3326" s="24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46"/>
      <c r="AG3326" s="23"/>
      <c r="AH3326" s="23"/>
    </row>
    <row r="3327" spans="1:34" s="156" customFormat="1" x14ac:dyDescent="0.35">
      <c r="A3327" s="23"/>
      <c r="B3327" s="23"/>
      <c r="C3327" s="23"/>
      <c r="D3327" s="23"/>
      <c r="E3327" s="23"/>
      <c r="F3327" s="23"/>
      <c r="G3327" s="23"/>
      <c r="H3327" s="23"/>
      <c r="I3327" s="23"/>
      <c r="J3327" s="24"/>
      <c r="K3327" s="24"/>
      <c r="L3327" s="79"/>
      <c r="M3327" s="91"/>
      <c r="N3327" s="89"/>
      <c r="O3327" s="89"/>
      <c r="P3327" s="24"/>
      <c r="Q3327" s="24"/>
      <c r="R3327" s="23"/>
      <c r="S3327" s="23"/>
      <c r="T3327" s="24"/>
      <c r="U3327" s="23"/>
      <c r="V3327" s="23"/>
      <c r="W3327" s="23"/>
      <c r="X3327" s="23"/>
      <c r="Y3327" s="23"/>
      <c r="Z3327" s="23"/>
      <c r="AA3327" s="23"/>
      <c r="AB3327" s="23"/>
      <c r="AC3327" s="23"/>
      <c r="AD3327" s="23"/>
      <c r="AE3327" s="23"/>
      <c r="AF3327" s="46"/>
      <c r="AG3327" s="23"/>
      <c r="AH3327" s="23"/>
    </row>
    <row r="3328" spans="1:34" s="156" customFormat="1" x14ac:dyDescent="0.35">
      <c r="A3328" s="23"/>
      <c r="B3328" s="23"/>
      <c r="C3328" s="23"/>
      <c r="D3328" s="23"/>
      <c r="E3328" s="23"/>
      <c r="F3328" s="23"/>
      <c r="G3328" s="23"/>
      <c r="H3328" s="23"/>
      <c r="I3328" s="23"/>
      <c r="J3328" s="24"/>
      <c r="K3328" s="24"/>
      <c r="L3328" s="79"/>
      <c r="M3328" s="91"/>
      <c r="N3328" s="89"/>
      <c r="O3328" s="89"/>
      <c r="P3328" s="24"/>
      <c r="Q3328" s="24"/>
      <c r="R3328" s="23"/>
      <c r="S3328" s="23"/>
      <c r="T3328" s="24"/>
      <c r="U3328" s="23"/>
      <c r="V3328" s="23"/>
      <c r="W3328" s="23"/>
      <c r="X3328" s="23"/>
      <c r="Y3328" s="23"/>
      <c r="Z3328" s="23"/>
      <c r="AA3328" s="23"/>
      <c r="AB3328" s="23"/>
      <c r="AC3328" s="23"/>
      <c r="AD3328" s="23"/>
      <c r="AE3328" s="23"/>
      <c r="AF3328" s="46"/>
      <c r="AG3328" s="23"/>
      <c r="AH3328" s="23"/>
    </row>
    <row r="3329" spans="1:34" s="156" customFormat="1" x14ac:dyDescent="0.35">
      <c r="A3329" s="23"/>
      <c r="B3329" s="23"/>
      <c r="C3329" s="23"/>
      <c r="D3329" s="23"/>
      <c r="E3329" s="23"/>
      <c r="F3329" s="23"/>
      <c r="G3329" s="23"/>
      <c r="H3329" s="23"/>
      <c r="I3329" s="23"/>
      <c r="J3329" s="24"/>
      <c r="K3329" s="24"/>
      <c r="L3329" s="79"/>
      <c r="M3329" s="91"/>
      <c r="N3329" s="89"/>
      <c r="O3329" s="89"/>
      <c r="P3329" s="24"/>
      <c r="Q3329" s="24"/>
      <c r="R3329" s="23"/>
      <c r="S3329" s="23"/>
      <c r="T3329" s="24"/>
      <c r="U3329" s="23"/>
      <c r="V3329" s="23"/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46"/>
      <c r="AG3329" s="23"/>
      <c r="AH3329" s="23"/>
    </row>
    <row r="3330" spans="1:34" s="156" customFormat="1" x14ac:dyDescent="0.35">
      <c r="A3330" s="23"/>
      <c r="B3330" s="23"/>
      <c r="C3330" s="23"/>
      <c r="D3330" s="23"/>
      <c r="E3330" s="23"/>
      <c r="F3330" s="23"/>
      <c r="G3330" s="23"/>
      <c r="H3330" s="23"/>
      <c r="I3330" s="23"/>
      <c r="J3330" s="24"/>
      <c r="K3330" s="24"/>
      <c r="L3330" s="79"/>
      <c r="M3330" s="91"/>
      <c r="N3330" s="89"/>
      <c r="O3330" s="89"/>
      <c r="P3330" s="24"/>
      <c r="Q3330" s="24"/>
      <c r="R3330" s="23"/>
      <c r="S3330" s="23"/>
      <c r="T3330" s="24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46"/>
      <c r="AG3330" s="23"/>
      <c r="AH3330" s="23"/>
    </row>
    <row r="3331" spans="1:34" s="156" customFormat="1" x14ac:dyDescent="0.35">
      <c r="A3331" s="23"/>
      <c r="B3331" s="23"/>
      <c r="C3331" s="23"/>
      <c r="D3331" s="23"/>
      <c r="E3331" s="23"/>
      <c r="F3331" s="23"/>
      <c r="G3331" s="23"/>
      <c r="H3331" s="23"/>
      <c r="I3331" s="23"/>
      <c r="J3331" s="24"/>
      <c r="K3331" s="24"/>
      <c r="L3331" s="79"/>
      <c r="M3331" s="91"/>
      <c r="N3331" s="89"/>
      <c r="O3331" s="89"/>
      <c r="P3331" s="24"/>
      <c r="Q3331" s="24"/>
      <c r="R3331" s="23"/>
      <c r="S3331" s="23"/>
      <c r="T3331" s="24"/>
      <c r="U3331" s="23"/>
      <c r="V3331" s="23"/>
      <c r="W3331" s="23"/>
      <c r="X3331" s="23"/>
      <c r="Y3331" s="23"/>
      <c r="Z3331" s="23"/>
      <c r="AA3331" s="23"/>
      <c r="AB3331" s="23"/>
      <c r="AC3331" s="23"/>
      <c r="AD3331" s="23"/>
      <c r="AE3331" s="23"/>
      <c r="AF3331" s="46"/>
      <c r="AG3331" s="23"/>
      <c r="AH3331" s="23"/>
    </row>
    <row r="3332" spans="1:34" s="156" customFormat="1" x14ac:dyDescent="0.35">
      <c r="A3332" s="23"/>
      <c r="B3332" s="23"/>
      <c r="C3332" s="23"/>
      <c r="D3332" s="23"/>
      <c r="E3332" s="23"/>
      <c r="F3332" s="23"/>
      <c r="G3332" s="23"/>
      <c r="H3332" s="23"/>
      <c r="I3332" s="23"/>
      <c r="J3332" s="24"/>
      <c r="K3332" s="24"/>
      <c r="L3332" s="79"/>
      <c r="M3332" s="91"/>
      <c r="N3332" s="89"/>
      <c r="O3332" s="89"/>
      <c r="P3332" s="24"/>
      <c r="Q3332" s="24"/>
      <c r="R3332" s="23"/>
      <c r="S3332" s="23"/>
      <c r="T3332" s="24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46"/>
      <c r="AG3332" s="23"/>
      <c r="AH3332" s="23"/>
    </row>
    <row r="3333" spans="1:34" s="156" customFormat="1" x14ac:dyDescent="0.35">
      <c r="A3333" s="23"/>
      <c r="B3333" s="23"/>
      <c r="C3333" s="23"/>
      <c r="D3333" s="23"/>
      <c r="E3333" s="23"/>
      <c r="F3333" s="23"/>
      <c r="G3333" s="23"/>
      <c r="H3333" s="23"/>
      <c r="I3333" s="23"/>
      <c r="J3333" s="24"/>
      <c r="K3333" s="24"/>
      <c r="L3333" s="79"/>
      <c r="M3333" s="91"/>
      <c r="N3333" s="89"/>
      <c r="O3333" s="89"/>
      <c r="P3333" s="24"/>
      <c r="Q3333" s="24"/>
      <c r="R3333" s="23"/>
      <c r="S3333" s="23"/>
      <c r="T3333" s="24"/>
      <c r="U3333" s="23"/>
      <c r="V3333" s="23"/>
      <c r="W3333" s="23"/>
      <c r="X3333" s="23"/>
      <c r="Y3333" s="23"/>
      <c r="Z3333" s="23"/>
      <c r="AA3333" s="23"/>
      <c r="AB3333" s="23"/>
      <c r="AC3333" s="23"/>
      <c r="AD3333" s="23"/>
      <c r="AE3333" s="23"/>
      <c r="AF3333" s="46"/>
      <c r="AG3333" s="23"/>
      <c r="AH3333" s="23"/>
    </row>
    <row r="3334" spans="1:34" s="156" customFormat="1" x14ac:dyDescent="0.35">
      <c r="A3334" s="23"/>
      <c r="B3334" s="23"/>
      <c r="C3334" s="23"/>
      <c r="D3334" s="23"/>
      <c r="E3334" s="23"/>
      <c r="F3334" s="23"/>
      <c r="G3334" s="23"/>
      <c r="H3334" s="23"/>
      <c r="I3334" s="23"/>
      <c r="J3334" s="24"/>
      <c r="K3334" s="24"/>
      <c r="L3334" s="79"/>
      <c r="M3334" s="91"/>
      <c r="N3334" s="89"/>
      <c r="O3334" s="89"/>
      <c r="P3334" s="24"/>
      <c r="Q3334" s="24"/>
      <c r="R3334" s="23"/>
      <c r="S3334" s="23"/>
      <c r="T3334" s="24"/>
      <c r="U3334" s="23"/>
      <c r="V3334" s="23"/>
      <c r="W3334" s="23"/>
      <c r="X3334" s="23"/>
      <c r="Y3334" s="23"/>
      <c r="Z3334" s="23"/>
      <c r="AA3334" s="23"/>
      <c r="AB3334" s="23"/>
      <c r="AC3334" s="23"/>
      <c r="AD3334" s="23"/>
      <c r="AE3334" s="23"/>
      <c r="AF3334" s="46"/>
      <c r="AG3334" s="23"/>
      <c r="AH3334" s="23"/>
    </row>
    <row r="3335" spans="1:34" s="156" customFormat="1" x14ac:dyDescent="0.35">
      <c r="A3335" s="23"/>
      <c r="B3335" s="23"/>
      <c r="C3335" s="23"/>
      <c r="D3335" s="23"/>
      <c r="E3335" s="23"/>
      <c r="F3335" s="23"/>
      <c r="G3335" s="23"/>
      <c r="H3335" s="23"/>
      <c r="I3335" s="23"/>
      <c r="J3335" s="24"/>
      <c r="K3335" s="24"/>
      <c r="L3335" s="79"/>
      <c r="M3335" s="91"/>
      <c r="N3335" s="89"/>
      <c r="O3335" s="89"/>
      <c r="P3335" s="24"/>
      <c r="Q3335" s="24"/>
      <c r="R3335" s="23"/>
      <c r="S3335" s="23"/>
      <c r="T3335" s="24"/>
      <c r="U3335" s="23"/>
      <c r="V3335" s="23"/>
      <c r="W3335" s="23"/>
      <c r="X3335" s="23"/>
      <c r="Y3335" s="23"/>
      <c r="Z3335" s="23"/>
      <c r="AA3335" s="23"/>
      <c r="AB3335" s="23"/>
      <c r="AC3335" s="23"/>
      <c r="AD3335" s="23"/>
      <c r="AE3335" s="23"/>
      <c r="AF3335" s="46"/>
      <c r="AG3335" s="23"/>
      <c r="AH3335" s="23"/>
    </row>
    <row r="3336" spans="1:34" s="156" customFormat="1" x14ac:dyDescent="0.35">
      <c r="A3336" s="23"/>
      <c r="B3336" s="23"/>
      <c r="C3336" s="23"/>
      <c r="D3336" s="23"/>
      <c r="E3336" s="23"/>
      <c r="F3336" s="23"/>
      <c r="G3336" s="23"/>
      <c r="H3336" s="23"/>
      <c r="I3336" s="23"/>
      <c r="J3336" s="24"/>
      <c r="K3336" s="24"/>
      <c r="L3336" s="79"/>
      <c r="M3336" s="91"/>
      <c r="N3336" s="89"/>
      <c r="O3336" s="89"/>
      <c r="P3336" s="24"/>
      <c r="Q3336" s="24"/>
      <c r="R3336" s="23"/>
      <c r="S3336" s="23"/>
      <c r="T3336" s="24"/>
      <c r="U3336" s="23"/>
      <c r="V3336" s="23"/>
      <c r="W3336" s="23"/>
      <c r="X3336" s="23"/>
      <c r="Y3336" s="23"/>
      <c r="Z3336" s="23"/>
      <c r="AA3336" s="23"/>
      <c r="AB3336" s="23"/>
      <c r="AC3336" s="23"/>
      <c r="AD3336" s="23"/>
      <c r="AE3336" s="23"/>
      <c r="AF3336" s="46"/>
      <c r="AG3336" s="23"/>
      <c r="AH3336" s="23"/>
    </row>
    <row r="3337" spans="1:34" s="156" customFormat="1" x14ac:dyDescent="0.35">
      <c r="A3337" s="23"/>
      <c r="B3337" s="23"/>
      <c r="C3337" s="23"/>
      <c r="D3337" s="23"/>
      <c r="E3337" s="23"/>
      <c r="F3337" s="23"/>
      <c r="G3337" s="23"/>
      <c r="H3337" s="23"/>
      <c r="I3337" s="23"/>
      <c r="J3337" s="24"/>
      <c r="K3337" s="24"/>
      <c r="L3337" s="79"/>
      <c r="M3337" s="91"/>
      <c r="N3337" s="89"/>
      <c r="O3337" s="89"/>
      <c r="P3337" s="24"/>
      <c r="Q3337" s="24"/>
      <c r="R3337" s="23"/>
      <c r="S3337" s="23"/>
      <c r="T3337" s="24"/>
      <c r="U3337" s="23"/>
      <c r="V3337" s="23"/>
      <c r="W3337" s="23"/>
      <c r="X3337" s="23"/>
      <c r="Y3337" s="23"/>
      <c r="Z3337" s="23"/>
      <c r="AA3337" s="23"/>
      <c r="AB3337" s="23"/>
      <c r="AC3337" s="23"/>
      <c r="AD3337" s="23"/>
      <c r="AE3337" s="23"/>
      <c r="AF3337" s="46"/>
      <c r="AG3337" s="23"/>
      <c r="AH3337" s="23"/>
    </row>
    <row r="3338" spans="1:34" s="156" customFormat="1" x14ac:dyDescent="0.35">
      <c r="A3338" s="23"/>
      <c r="B3338" s="23"/>
      <c r="C3338" s="23"/>
      <c r="D3338" s="23"/>
      <c r="E3338" s="23"/>
      <c r="F3338" s="23"/>
      <c r="G3338" s="23"/>
      <c r="H3338" s="23"/>
      <c r="I3338" s="23"/>
      <c r="J3338" s="24"/>
      <c r="K3338" s="24"/>
      <c r="L3338" s="79"/>
      <c r="M3338" s="91"/>
      <c r="N3338" s="89"/>
      <c r="O3338" s="89"/>
      <c r="P3338" s="24"/>
      <c r="Q3338" s="24"/>
      <c r="R3338" s="23"/>
      <c r="S3338" s="23"/>
      <c r="T3338" s="24"/>
      <c r="U3338" s="23"/>
      <c r="V3338" s="23"/>
      <c r="W3338" s="23"/>
      <c r="X3338" s="23"/>
      <c r="Y3338" s="23"/>
      <c r="Z3338" s="23"/>
      <c r="AA3338" s="23"/>
      <c r="AB3338" s="23"/>
      <c r="AC3338" s="23"/>
      <c r="AD3338" s="23"/>
      <c r="AE3338" s="23"/>
      <c r="AF3338" s="46"/>
      <c r="AG3338" s="23"/>
      <c r="AH3338" s="23"/>
    </row>
    <row r="3339" spans="1:34" s="156" customFormat="1" x14ac:dyDescent="0.35">
      <c r="A3339" s="23"/>
      <c r="B3339" s="23"/>
      <c r="C3339" s="23"/>
      <c r="D3339" s="23"/>
      <c r="E3339" s="23"/>
      <c r="F3339" s="23"/>
      <c r="G3339" s="23"/>
      <c r="H3339" s="23"/>
      <c r="I3339" s="23"/>
      <c r="J3339" s="24"/>
      <c r="K3339" s="24"/>
      <c r="L3339" s="79"/>
      <c r="M3339" s="91"/>
      <c r="N3339" s="89"/>
      <c r="O3339" s="89"/>
      <c r="P3339" s="24"/>
      <c r="Q3339" s="24"/>
      <c r="R3339" s="23"/>
      <c r="S3339" s="23"/>
      <c r="T3339" s="24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46"/>
      <c r="AG3339" s="23"/>
      <c r="AH3339" s="23"/>
    </row>
    <row r="3340" spans="1:34" s="156" customFormat="1" x14ac:dyDescent="0.35">
      <c r="A3340" s="23"/>
      <c r="B3340" s="23"/>
      <c r="C3340" s="23"/>
      <c r="D3340" s="23"/>
      <c r="E3340" s="23"/>
      <c r="F3340" s="23"/>
      <c r="G3340" s="23"/>
      <c r="H3340" s="23"/>
      <c r="I3340" s="23"/>
      <c r="J3340" s="24"/>
      <c r="K3340" s="24"/>
      <c r="L3340" s="79"/>
      <c r="M3340" s="91"/>
      <c r="N3340" s="89"/>
      <c r="O3340" s="89"/>
      <c r="P3340" s="24"/>
      <c r="Q3340" s="24"/>
      <c r="R3340" s="23"/>
      <c r="S3340" s="23"/>
      <c r="T3340" s="24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46"/>
      <c r="AG3340" s="23"/>
      <c r="AH3340" s="23"/>
    </row>
    <row r="3341" spans="1:34" s="156" customFormat="1" x14ac:dyDescent="0.35">
      <c r="A3341" s="23"/>
      <c r="B3341" s="23"/>
      <c r="C3341" s="23"/>
      <c r="D3341" s="23"/>
      <c r="E3341" s="23"/>
      <c r="F3341" s="23"/>
      <c r="G3341" s="23"/>
      <c r="H3341" s="23"/>
      <c r="I3341" s="23"/>
      <c r="J3341" s="24"/>
      <c r="K3341" s="24"/>
      <c r="L3341" s="79"/>
      <c r="M3341" s="91"/>
      <c r="N3341" s="89"/>
      <c r="O3341" s="89"/>
      <c r="P3341" s="24"/>
      <c r="Q3341" s="24"/>
      <c r="R3341" s="23"/>
      <c r="S3341" s="23"/>
      <c r="T3341" s="24"/>
      <c r="U3341" s="23"/>
      <c r="V3341" s="23"/>
      <c r="W3341" s="23"/>
      <c r="X3341" s="23"/>
      <c r="Y3341" s="23"/>
      <c r="Z3341" s="23"/>
      <c r="AA3341" s="23"/>
      <c r="AB3341" s="23"/>
      <c r="AC3341" s="23"/>
      <c r="AD3341" s="23"/>
      <c r="AE3341" s="23"/>
      <c r="AF3341" s="46"/>
      <c r="AG3341" s="23"/>
      <c r="AH3341" s="23"/>
    </row>
    <row r="3342" spans="1:34" s="156" customFormat="1" x14ac:dyDescent="0.35">
      <c r="A3342" s="23"/>
      <c r="B3342" s="23"/>
      <c r="C3342" s="23"/>
      <c r="D3342" s="23"/>
      <c r="E3342" s="23"/>
      <c r="F3342" s="23"/>
      <c r="G3342" s="23"/>
      <c r="H3342" s="23"/>
      <c r="I3342" s="23"/>
      <c r="J3342" s="24"/>
      <c r="K3342" s="24"/>
      <c r="L3342" s="79"/>
      <c r="M3342" s="91"/>
      <c r="N3342" s="89"/>
      <c r="O3342" s="89"/>
      <c r="P3342" s="24"/>
      <c r="Q3342" s="24"/>
      <c r="R3342" s="23"/>
      <c r="S3342" s="23"/>
      <c r="T3342" s="24"/>
      <c r="U3342" s="23"/>
      <c r="V3342" s="23"/>
      <c r="W3342" s="23"/>
      <c r="X3342" s="23"/>
      <c r="Y3342" s="23"/>
      <c r="Z3342" s="23"/>
      <c r="AA3342" s="23"/>
      <c r="AB3342" s="23"/>
      <c r="AC3342" s="23"/>
      <c r="AD3342" s="23"/>
      <c r="AE3342" s="23"/>
      <c r="AF3342" s="46"/>
      <c r="AG3342" s="23"/>
      <c r="AH3342" s="23"/>
    </row>
    <row r="3343" spans="1:34" s="156" customFormat="1" x14ac:dyDescent="0.35">
      <c r="A3343" s="23"/>
      <c r="B3343" s="23"/>
      <c r="C3343" s="23"/>
      <c r="D3343" s="23"/>
      <c r="E3343" s="23"/>
      <c r="F3343" s="23"/>
      <c r="G3343" s="23"/>
      <c r="H3343" s="23"/>
      <c r="I3343" s="23"/>
      <c r="J3343" s="24"/>
      <c r="K3343" s="24"/>
      <c r="L3343" s="79"/>
      <c r="M3343" s="91"/>
      <c r="N3343" s="89"/>
      <c r="O3343" s="89"/>
      <c r="P3343" s="24"/>
      <c r="Q3343" s="24"/>
      <c r="R3343" s="23"/>
      <c r="S3343" s="23"/>
      <c r="T3343" s="24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46"/>
      <c r="AG3343" s="23"/>
      <c r="AH3343" s="23"/>
    </row>
    <row r="3344" spans="1:34" s="156" customFormat="1" x14ac:dyDescent="0.35">
      <c r="A3344" s="23"/>
      <c r="B3344" s="23"/>
      <c r="C3344" s="23"/>
      <c r="D3344" s="23"/>
      <c r="E3344" s="23"/>
      <c r="F3344" s="23"/>
      <c r="G3344" s="23"/>
      <c r="H3344" s="23"/>
      <c r="I3344" s="23"/>
      <c r="J3344" s="24"/>
      <c r="K3344" s="24"/>
      <c r="L3344" s="79"/>
      <c r="M3344" s="91"/>
      <c r="N3344" s="89"/>
      <c r="O3344" s="89"/>
      <c r="P3344" s="24"/>
      <c r="Q3344" s="24"/>
      <c r="R3344" s="23"/>
      <c r="S3344" s="23"/>
      <c r="T3344" s="24"/>
      <c r="U3344" s="23"/>
      <c r="V3344" s="23"/>
      <c r="W3344" s="23"/>
      <c r="X3344" s="23"/>
      <c r="Y3344" s="23"/>
      <c r="Z3344" s="23"/>
      <c r="AA3344" s="23"/>
      <c r="AB3344" s="23"/>
      <c r="AC3344" s="23"/>
      <c r="AD3344" s="23"/>
      <c r="AE3344" s="23"/>
      <c r="AF3344" s="46"/>
      <c r="AG3344" s="23"/>
      <c r="AH3344" s="23"/>
    </row>
    <row r="3345" spans="1:34" s="156" customFormat="1" x14ac:dyDescent="0.35">
      <c r="A3345" s="23"/>
      <c r="B3345" s="23"/>
      <c r="C3345" s="23"/>
      <c r="D3345" s="23"/>
      <c r="E3345" s="23"/>
      <c r="F3345" s="23"/>
      <c r="G3345" s="23"/>
      <c r="H3345" s="23"/>
      <c r="I3345" s="23"/>
      <c r="J3345" s="24"/>
      <c r="K3345" s="24"/>
      <c r="L3345" s="79"/>
      <c r="M3345" s="91"/>
      <c r="N3345" s="89"/>
      <c r="O3345" s="89"/>
      <c r="P3345" s="24"/>
      <c r="Q3345" s="24"/>
      <c r="R3345" s="23"/>
      <c r="S3345" s="23"/>
      <c r="T3345" s="24"/>
      <c r="U3345" s="23"/>
      <c r="V3345" s="23"/>
      <c r="W3345" s="23"/>
      <c r="X3345" s="23"/>
      <c r="Y3345" s="23"/>
      <c r="Z3345" s="23"/>
      <c r="AA3345" s="23"/>
      <c r="AB3345" s="23"/>
      <c r="AC3345" s="23"/>
      <c r="AD3345" s="23"/>
      <c r="AE3345" s="23"/>
      <c r="AF3345" s="46"/>
      <c r="AG3345" s="23"/>
      <c r="AH3345" s="23"/>
    </row>
    <row r="3346" spans="1:34" s="156" customFormat="1" x14ac:dyDescent="0.35">
      <c r="A3346" s="23"/>
      <c r="B3346" s="23"/>
      <c r="C3346" s="23"/>
      <c r="D3346" s="23"/>
      <c r="E3346" s="23"/>
      <c r="F3346" s="23"/>
      <c r="G3346" s="23"/>
      <c r="H3346" s="23"/>
      <c r="I3346" s="23"/>
      <c r="J3346" s="24"/>
      <c r="K3346" s="24"/>
      <c r="L3346" s="79"/>
      <c r="M3346" s="91"/>
      <c r="N3346" s="89"/>
      <c r="O3346" s="89"/>
      <c r="P3346" s="24"/>
      <c r="Q3346" s="24"/>
      <c r="R3346" s="23"/>
      <c r="S3346" s="23"/>
      <c r="T3346" s="24"/>
      <c r="U3346" s="23"/>
      <c r="V3346" s="23"/>
      <c r="W3346" s="23"/>
      <c r="X3346" s="23"/>
      <c r="Y3346" s="23"/>
      <c r="Z3346" s="23"/>
      <c r="AA3346" s="23"/>
      <c r="AB3346" s="23"/>
      <c r="AC3346" s="23"/>
      <c r="AD3346" s="23"/>
      <c r="AE3346" s="23"/>
      <c r="AF3346" s="46"/>
      <c r="AG3346" s="23"/>
      <c r="AH3346" s="23"/>
    </row>
    <row r="3347" spans="1:34" s="156" customFormat="1" x14ac:dyDescent="0.35">
      <c r="A3347" s="23"/>
      <c r="B3347" s="23"/>
      <c r="C3347" s="23"/>
      <c r="D3347" s="23"/>
      <c r="E3347" s="23"/>
      <c r="F3347" s="23"/>
      <c r="G3347" s="23"/>
      <c r="H3347" s="23"/>
      <c r="I3347" s="23"/>
      <c r="J3347" s="24"/>
      <c r="K3347" s="24"/>
      <c r="L3347" s="79"/>
      <c r="M3347" s="91"/>
      <c r="N3347" s="89"/>
      <c r="O3347" s="89"/>
      <c r="P3347" s="24"/>
      <c r="Q3347" s="24"/>
      <c r="R3347" s="23"/>
      <c r="S3347" s="23"/>
      <c r="T3347" s="24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46"/>
      <c r="AG3347" s="23"/>
      <c r="AH3347" s="23"/>
    </row>
    <row r="3348" spans="1:34" s="156" customFormat="1" x14ac:dyDescent="0.35">
      <c r="A3348" s="23"/>
      <c r="B3348" s="23"/>
      <c r="C3348" s="23"/>
      <c r="D3348" s="23"/>
      <c r="E3348" s="23"/>
      <c r="F3348" s="23"/>
      <c r="G3348" s="23"/>
      <c r="H3348" s="23"/>
      <c r="I3348" s="23"/>
      <c r="J3348" s="24"/>
      <c r="K3348" s="24"/>
      <c r="L3348" s="79"/>
      <c r="M3348" s="91"/>
      <c r="N3348" s="89"/>
      <c r="O3348" s="89"/>
      <c r="P3348" s="24"/>
      <c r="Q3348" s="24"/>
      <c r="R3348" s="23"/>
      <c r="S3348" s="23"/>
      <c r="T3348" s="24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46"/>
      <c r="AG3348" s="23"/>
      <c r="AH3348" s="23"/>
    </row>
    <row r="3349" spans="1:34" s="156" customFormat="1" x14ac:dyDescent="0.35">
      <c r="A3349" s="23"/>
      <c r="B3349" s="23"/>
      <c r="C3349" s="23"/>
      <c r="D3349" s="23"/>
      <c r="E3349" s="23"/>
      <c r="F3349" s="23"/>
      <c r="G3349" s="23"/>
      <c r="H3349" s="23"/>
      <c r="I3349" s="23"/>
      <c r="J3349" s="24"/>
      <c r="K3349" s="24"/>
      <c r="L3349" s="79"/>
      <c r="M3349" s="91"/>
      <c r="N3349" s="89"/>
      <c r="O3349" s="89"/>
      <c r="P3349" s="24"/>
      <c r="Q3349" s="24"/>
      <c r="R3349" s="23"/>
      <c r="S3349" s="23"/>
      <c r="T3349" s="24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46"/>
      <c r="AG3349" s="23"/>
      <c r="AH3349" s="23"/>
    </row>
    <row r="3350" spans="1:34" s="156" customFormat="1" x14ac:dyDescent="0.35">
      <c r="A3350" s="23"/>
      <c r="B3350" s="23"/>
      <c r="C3350" s="23"/>
      <c r="D3350" s="23"/>
      <c r="E3350" s="23"/>
      <c r="F3350" s="23"/>
      <c r="G3350" s="23"/>
      <c r="H3350" s="23"/>
      <c r="I3350" s="23"/>
      <c r="J3350" s="24"/>
      <c r="K3350" s="24"/>
      <c r="L3350" s="79"/>
      <c r="M3350" s="91"/>
      <c r="N3350" s="89"/>
      <c r="O3350" s="89"/>
      <c r="P3350" s="24"/>
      <c r="Q3350" s="24"/>
      <c r="R3350" s="23"/>
      <c r="S3350" s="23"/>
      <c r="T3350" s="24"/>
      <c r="U3350" s="23"/>
      <c r="V3350" s="23"/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46"/>
      <c r="AG3350" s="23"/>
      <c r="AH3350" s="23"/>
    </row>
    <row r="3351" spans="1:34" s="156" customFormat="1" x14ac:dyDescent="0.35">
      <c r="A3351" s="23"/>
      <c r="B3351" s="23"/>
      <c r="C3351" s="23"/>
      <c r="D3351" s="23"/>
      <c r="E3351" s="23"/>
      <c r="F3351" s="23"/>
      <c r="G3351" s="23"/>
      <c r="H3351" s="23"/>
      <c r="I3351" s="23"/>
      <c r="J3351" s="24"/>
      <c r="K3351" s="24"/>
      <c r="L3351" s="79"/>
      <c r="M3351" s="91"/>
      <c r="N3351" s="89"/>
      <c r="O3351" s="89"/>
      <c r="P3351" s="24"/>
      <c r="Q3351" s="24"/>
      <c r="R3351" s="23"/>
      <c r="S3351" s="23"/>
      <c r="T3351" s="24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46"/>
      <c r="AG3351" s="23"/>
      <c r="AH3351" s="23"/>
    </row>
    <row r="3352" spans="1:34" s="156" customFormat="1" x14ac:dyDescent="0.35">
      <c r="A3352" s="23"/>
      <c r="B3352" s="23"/>
      <c r="C3352" s="23"/>
      <c r="D3352" s="23"/>
      <c r="E3352" s="23"/>
      <c r="F3352" s="23"/>
      <c r="G3352" s="23"/>
      <c r="H3352" s="23"/>
      <c r="I3352" s="23"/>
      <c r="J3352" s="24"/>
      <c r="K3352" s="24"/>
      <c r="L3352" s="79"/>
      <c r="M3352" s="91"/>
      <c r="N3352" s="89"/>
      <c r="O3352" s="89"/>
      <c r="P3352" s="24"/>
      <c r="Q3352" s="24"/>
      <c r="R3352" s="23"/>
      <c r="S3352" s="23"/>
      <c r="T3352" s="24"/>
      <c r="U3352" s="23"/>
      <c r="V3352" s="23"/>
      <c r="W3352" s="23"/>
      <c r="X3352" s="23"/>
      <c r="Y3352" s="23"/>
      <c r="Z3352" s="23"/>
      <c r="AA3352" s="23"/>
      <c r="AB3352" s="23"/>
      <c r="AC3352" s="23"/>
      <c r="AD3352" s="23"/>
      <c r="AE3352" s="23"/>
      <c r="AF3352" s="46"/>
      <c r="AG3352" s="23"/>
      <c r="AH3352" s="23"/>
    </row>
    <row r="3353" spans="1:34" s="156" customFormat="1" x14ac:dyDescent="0.35">
      <c r="A3353" s="23"/>
      <c r="B3353" s="23"/>
      <c r="C3353" s="23"/>
      <c r="D3353" s="23"/>
      <c r="E3353" s="23"/>
      <c r="F3353" s="23"/>
      <c r="G3353" s="23"/>
      <c r="H3353" s="23"/>
      <c r="I3353" s="23"/>
      <c r="J3353" s="24"/>
      <c r="K3353" s="24"/>
      <c r="L3353" s="79"/>
      <c r="M3353" s="91"/>
      <c r="N3353" s="89"/>
      <c r="O3353" s="89"/>
      <c r="P3353" s="24"/>
      <c r="Q3353" s="24"/>
      <c r="R3353" s="23"/>
      <c r="S3353" s="23"/>
      <c r="T3353" s="24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46"/>
      <c r="AG3353" s="23"/>
      <c r="AH3353" s="23"/>
    </row>
    <row r="3354" spans="1:34" s="156" customFormat="1" x14ac:dyDescent="0.35">
      <c r="A3354" s="23"/>
      <c r="B3354" s="23"/>
      <c r="C3354" s="23"/>
      <c r="D3354" s="23"/>
      <c r="E3354" s="23"/>
      <c r="F3354" s="23"/>
      <c r="G3354" s="23"/>
      <c r="H3354" s="23"/>
      <c r="I3354" s="23"/>
      <c r="J3354" s="24"/>
      <c r="K3354" s="24"/>
      <c r="L3354" s="79"/>
      <c r="M3354" s="91"/>
      <c r="N3354" s="89"/>
      <c r="O3354" s="89"/>
      <c r="P3354" s="24"/>
      <c r="Q3354" s="24"/>
      <c r="R3354" s="23"/>
      <c r="S3354" s="23"/>
      <c r="T3354" s="24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46"/>
      <c r="AG3354" s="23"/>
      <c r="AH3354" s="23"/>
    </row>
    <row r="3355" spans="1:34" s="156" customFormat="1" x14ac:dyDescent="0.35">
      <c r="A3355" s="23"/>
      <c r="B3355" s="23"/>
      <c r="C3355" s="23"/>
      <c r="D3355" s="23"/>
      <c r="E3355" s="23"/>
      <c r="F3355" s="23"/>
      <c r="G3355" s="23"/>
      <c r="H3355" s="23"/>
      <c r="I3355" s="23"/>
      <c r="J3355" s="24"/>
      <c r="K3355" s="24"/>
      <c r="L3355" s="79"/>
      <c r="M3355" s="91"/>
      <c r="N3355" s="89"/>
      <c r="O3355" s="89"/>
      <c r="P3355" s="24"/>
      <c r="Q3355" s="24"/>
      <c r="R3355" s="23"/>
      <c r="S3355" s="23"/>
      <c r="T3355" s="24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46"/>
      <c r="AG3355" s="23"/>
      <c r="AH3355" s="23"/>
    </row>
    <row r="3356" spans="1:34" s="156" customFormat="1" x14ac:dyDescent="0.35">
      <c r="A3356" s="23"/>
      <c r="B3356" s="23"/>
      <c r="C3356" s="23"/>
      <c r="D3356" s="23"/>
      <c r="E3356" s="23"/>
      <c r="F3356" s="23"/>
      <c r="G3356" s="23"/>
      <c r="H3356" s="23"/>
      <c r="I3356" s="23"/>
      <c r="J3356" s="24"/>
      <c r="K3356" s="24"/>
      <c r="L3356" s="79"/>
      <c r="M3356" s="91"/>
      <c r="N3356" s="89"/>
      <c r="O3356" s="89"/>
      <c r="P3356" s="24"/>
      <c r="Q3356" s="24"/>
      <c r="R3356" s="23"/>
      <c r="S3356" s="23"/>
      <c r="T3356" s="24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/>
      <c r="AF3356" s="46"/>
      <c r="AG3356" s="23"/>
      <c r="AH3356" s="23"/>
    </row>
    <row r="3357" spans="1:34" s="156" customFormat="1" x14ac:dyDescent="0.35">
      <c r="A3357" s="23"/>
      <c r="B3357" s="23"/>
      <c r="C3357" s="23"/>
      <c r="D3357" s="23"/>
      <c r="E3357" s="23"/>
      <c r="F3357" s="23"/>
      <c r="G3357" s="23"/>
      <c r="H3357" s="23"/>
      <c r="I3357" s="23"/>
      <c r="J3357" s="24"/>
      <c r="K3357" s="24"/>
      <c r="L3357" s="79"/>
      <c r="M3357" s="91"/>
      <c r="N3357" s="89"/>
      <c r="O3357" s="89"/>
      <c r="P3357" s="24"/>
      <c r="Q3357" s="24"/>
      <c r="R3357" s="23"/>
      <c r="S3357" s="23"/>
      <c r="T3357" s="24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46"/>
      <c r="AG3357" s="23"/>
      <c r="AH3357" s="23"/>
    </row>
    <row r="3358" spans="1:34" s="156" customFormat="1" x14ac:dyDescent="0.35">
      <c r="A3358" s="23"/>
      <c r="B3358" s="23"/>
      <c r="C3358" s="23"/>
      <c r="D3358" s="23"/>
      <c r="E3358" s="23"/>
      <c r="F3358" s="23"/>
      <c r="G3358" s="23"/>
      <c r="H3358" s="23"/>
      <c r="I3358" s="23"/>
      <c r="J3358" s="24"/>
      <c r="K3358" s="24"/>
      <c r="L3358" s="79"/>
      <c r="M3358" s="91"/>
      <c r="N3358" s="89"/>
      <c r="O3358" s="89"/>
      <c r="P3358" s="24"/>
      <c r="Q3358" s="24"/>
      <c r="R3358" s="23"/>
      <c r="S3358" s="23"/>
      <c r="T3358" s="24"/>
      <c r="U3358" s="23"/>
      <c r="V3358" s="23"/>
      <c r="W3358" s="23"/>
      <c r="X3358" s="23"/>
      <c r="Y3358" s="23"/>
      <c r="Z3358" s="23"/>
      <c r="AA3358" s="23"/>
      <c r="AB3358" s="23"/>
      <c r="AC3358" s="23"/>
      <c r="AD3358" s="23"/>
      <c r="AE3358" s="23"/>
      <c r="AF3358" s="46"/>
      <c r="AG3358" s="23"/>
      <c r="AH3358" s="23"/>
    </row>
    <row r="3359" spans="1:34" s="156" customFormat="1" x14ac:dyDescent="0.35">
      <c r="A3359" s="23"/>
      <c r="B3359" s="23"/>
      <c r="C3359" s="23"/>
      <c r="D3359" s="23"/>
      <c r="E3359" s="23"/>
      <c r="F3359" s="23"/>
      <c r="G3359" s="23"/>
      <c r="H3359" s="23"/>
      <c r="I3359" s="23"/>
      <c r="J3359" s="24"/>
      <c r="K3359" s="24"/>
      <c r="L3359" s="79"/>
      <c r="M3359" s="91"/>
      <c r="N3359" s="89"/>
      <c r="O3359" s="89"/>
      <c r="P3359" s="24"/>
      <c r="Q3359" s="24"/>
      <c r="R3359" s="23"/>
      <c r="S3359" s="23"/>
      <c r="T3359" s="24"/>
      <c r="U3359" s="23"/>
      <c r="V3359" s="23"/>
      <c r="W3359" s="23"/>
      <c r="X3359" s="23"/>
      <c r="Y3359" s="23"/>
      <c r="Z3359" s="23"/>
      <c r="AA3359" s="23"/>
      <c r="AB3359" s="23"/>
      <c r="AC3359" s="23"/>
      <c r="AD3359" s="23"/>
      <c r="AE3359" s="23"/>
      <c r="AF3359" s="46"/>
      <c r="AG3359" s="23"/>
      <c r="AH3359" s="23"/>
    </row>
    <row r="3360" spans="1:34" s="156" customFormat="1" x14ac:dyDescent="0.35">
      <c r="A3360" s="23"/>
      <c r="B3360" s="23"/>
      <c r="C3360" s="23"/>
      <c r="D3360" s="23"/>
      <c r="E3360" s="23"/>
      <c r="F3360" s="23"/>
      <c r="G3360" s="23"/>
      <c r="H3360" s="23"/>
      <c r="I3360" s="23"/>
      <c r="J3360" s="24"/>
      <c r="K3360" s="24"/>
      <c r="L3360" s="79"/>
      <c r="M3360" s="91"/>
      <c r="N3360" s="89"/>
      <c r="O3360" s="89"/>
      <c r="P3360" s="24"/>
      <c r="Q3360" s="24"/>
      <c r="R3360" s="23"/>
      <c r="S3360" s="23"/>
      <c r="T3360" s="24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46"/>
      <c r="AG3360" s="23"/>
      <c r="AH3360" s="23"/>
    </row>
    <row r="3361" spans="1:34" s="156" customFormat="1" x14ac:dyDescent="0.35">
      <c r="A3361" s="23"/>
      <c r="B3361" s="23"/>
      <c r="C3361" s="23"/>
      <c r="D3361" s="23"/>
      <c r="E3361" s="23"/>
      <c r="F3361" s="23"/>
      <c r="G3361" s="23"/>
      <c r="H3361" s="23"/>
      <c r="I3361" s="23"/>
      <c r="J3361" s="24"/>
      <c r="K3361" s="24"/>
      <c r="L3361" s="79"/>
      <c r="M3361" s="91"/>
      <c r="N3361" s="89"/>
      <c r="O3361" s="89"/>
      <c r="P3361" s="24"/>
      <c r="Q3361" s="24"/>
      <c r="R3361" s="23"/>
      <c r="S3361" s="23"/>
      <c r="T3361" s="24"/>
      <c r="U3361" s="23"/>
      <c r="V3361" s="23"/>
      <c r="W3361" s="23"/>
      <c r="X3361" s="23"/>
      <c r="Y3361" s="23"/>
      <c r="Z3361" s="23"/>
      <c r="AA3361" s="23"/>
      <c r="AB3361" s="23"/>
      <c r="AC3361" s="23"/>
      <c r="AD3361" s="23"/>
      <c r="AE3361" s="23"/>
      <c r="AF3361" s="46"/>
      <c r="AG3361" s="23"/>
      <c r="AH3361" s="23"/>
    </row>
    <row r="3362" spans="1:34" s="156" customFormat="1" x14ac:dyDescent="0.35">
      <c r="A3362" s="23"/>
      <c r="B3362" s="23"/>
      <c r="C3362" s="23"/>
      <c r="D3362" s="23"/>
      <c r="E3362" s="23"/>
      <c r="F3362" s="23"/>
      <c r="G3362" s="23"/>
      <c r="H3362" s="23"/>
      <c r="I3362" s="23"/>
      <c r="J3362" s="24"/>
      <c r="K3362" s="24"/>
      <c r="L3362" s="79"/>
      <c r="M3362" s="91"/>
      <c r="N3362" s="89"/>
      <c r="O3362" s="89"/>
      <c r="P3362" s="24"/>
      <c r="Q3362" s="24"/>
      <c r="R3362" s="23"/>
      <c r="S3362" s="23"/>
      <c r="T3362" s="24"/>
      <c r="U3362" s="23"/>
      <c r="V3362" s="23"/>
      <c r="W3362" s="23"/>
      <c r="X3362" s="23"/>
      <c r="Y3362" s="23"/>
      <c r="Z3362" s="23"/>
      <c r="AA3362" s="23"/>
      <c r="AB3362" s="23"/>
      <c r="AC3362" s="23"/>
      <c r="AD3362" s="23"/>
      <c r="AE3362" s="23"/>
      <c r="AF3362" s="46"/>
      <c r="AG3362" s="23"/>
      <c r="AH3362" s="23"/>
    </row>
    <row r="3363" spans="1:34" s="156" customFormat="1" x14ac:dyDescent="0.35">
      <c r="A3363" s="23"/>
      <c r="B3363" s="23"/>
      <c r="C3363" s="23"/>
      <c r="D3363" s="23"/>
      <c r="E3363" s="23"/>
      <c r="F3363" s="23"/>
      <c r="G3363" s="23"/>
      <c r="H3363" s="23"/>
      <c r="I3363" s="23"/>
      <c r="J3363" s="24"/>
      <c r="K3363" s="24"/>
      <c r="L3363" s="79"/>
      <c r="M3363" s="91"/>
      <c r="N3363" s="89"/>
      <c r="O3363" s="89"/>
      <c r="P3363" s="24"/>
      <c r="Q3363" s="24"/>
      <c r="R3363" s="23"/>
      <c r="S3363" s="23"/>
      <c r="T3363" s="24"/>
      <c r="U3363" s="23"/>
      <c r="V3363" s="23"/>
      <c r="W3363" s="23"/>
      <c r="X3363" s="23"/>
      <c r="Y3363" s="23"/>
      <c r="Z3363" s="23"/>
      <c r="AA3363" s="23"/>
      <c r="AB3363" s="23"/>
      <c r="AC3363" s="23"/>
      <c r="AD3363" s="23"/>
      <c r="AE3363" s="23"/>
      <c r="AF3363" s="46"/>
      <c r="AG3363" s="23"/>
      <c r="AH3363" s="23"/>
    </row>
    <row r="3364" spans="1:34" s="156" customFormat="1" x14ac:dyDescent="0.35">
      <c r="A3364" s="23"/>
      <c r="B3364" s="23"/>
      <c r="C3364" s="23"/>
      <c r="D3364" s="23"/>
      <c r="E3364" s="23"/>
      <c r="F3364" s="23"/>
      <c r="G3364" s="23"/>
      <c r="H3364" s="23"/>
      <c r="I3364" s="23"/>
      <c r="J3364" s="24"/>
      <c r="K3364" s="24"/>
      <c r="L3364" s="79"/>
      <c r="M3364" s="91"/>
      <c r="N3364" s="89"/>
      <c r="O3364" s="89"/>
      <c r="P3364" s="24"/>
      <c r="Q3364" s="24"/>
      <c r="R3364" s="23"/>
      <c r="S3364" s="23"/>
      <c r="T3364" s="24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46"/>
      <c r="AG3364" s="23"/>
      <c r="AH3364" s="23"/>
    </row>
    <row r="3365" spans="1:34" s="156" customFormat="1" x14ac:dyDescent="0.35">
      <c r="A3365" s="23"/>
      <c r="B3365" s="23"/>
      <c r="C3365" s="23"/>
      <c r="D3365" s="23"/>
      <c r="E3365" s="23"/>
      <c r="F3365" s="23"/>
      <c r="G3365" s="23"/>
      <c r="H3365" s="23"/>
      <c r="I3365" s="23"/>
      <c r="J3365" s="24"/>
      <c r="K3365" s="24"/>
      <c r="L3365" s="79"/>
      <c r="M3365" s="91"/>
      <c r="N3365" s="89"/>
      <c r="O3365" s="89"/>
      <c r="P3365" s="24"/>
      <c r="Q3365" s="24"/>
      <c r="R3365" s="23"/>
      <c r="S3365" s="23"/>
      <c r="T3365" s="24"/>
      <c r="U3365" s="23"/>
      <c r="V3365" s="23"/>
      <c r="W3365" s="23"/>
      <c r="X3365" s="23"/>
      <c r="Y3365" s="23"/>
      <c r="Z3365" s="23"/>
      <c r="AA3365" s="23"/>
      <c r="AB3365" s="23"/>
      <c r="AC3365" s="23"/>
      <c r="AD3365" s="23"/>
      <c r="AE3365" s="23"/>
      <c r="AF3365" s="46"/>
      <c r="AG3365" s="23"/>
      <c r="AH3365" s="23"/>
    </row>
    <row r="3366" spans="1:34" s="156" customFormat="1" x14ac:dyDescent="0.35">
      <c r="A3366" s="23"/>
      <c r="B3366" s="23"/>
      <c r="C3366" s="23"/>
      <c r="D3366" s="23"/>
      <c r="E3366" s="23"/>
      <c r="F3366" s="23"/>
      <c r="G3366" s="23"/>
      <c r="H3366" s="23"/>
      <c r="I3366" s="23"/>
      <c r="J3366" s="24"/>
      <c r="K3366" s="24"/>
      <c r="L3366" s="79"/>
      <c r="M3366" s="91"/>
      <c r="N3366" s="89"/>
      <c r="O3366" s="89"/>
      <c r="P3366" s="24"/>
      <c r="Q3366" s="24"/>
      <c r="R3366" s="23"/>
      <c r="S3366" s="23"/>
      <c r="T3366" s="24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46"/>
      <c r="AG3366" s="23"/>
      <c r="AH3366" s="23"/>
    </row>
    <row r="3367" spans="1:34" s="156" customFormat="1" x14ac:dyDescent="0.35">
      <c r="A3367" s="23"/>
      <c r="B3367" s="23"/>
      <c r="C3367" s="23"/>
      <c r="D3367" s="23"/>
      <c r="E3367" s="23"/>
      <c r="F3367" s="23"/>
      <c r="G3367" s="23"/>
      <c r="H3367" s="23"/>
      <c r="I3367" s="23"/>
      <c r="J3367" s="24"/>
      <c r="K3367" s="24"/>
      <c r="L3367" s="79"/>
      <c r="M3367" s="91"/>
      <c r="N3367" s="89"/>
      <c r="O3367" s="89"/>
      <c r="P3367" s="24"/>
      <c r="Q3367" s="24"/>
      <c r="R3367" s="23"/>
      <c r="S3367" s="23"/>
      <c r="T3367" s="24"/>
      <c r="U3367" s="23"/>
      <c r="V3367" s="23"/>
      <c r="W3367" s="23"/>
      <c r="X3367" s="23"/>
      <c r="Y3367" s="23"/>
      <c r="Z3367" s="23"/>
      <c r="AA3367" s="23"/>
      <c r="AB3367" s="23"/>
      <c r="AC3367" s="23"/>
      <c r="AD3367" s="23"/>
      <c r="AE3367" s="23"/>
      <c r="AF3367" s="46"/>
      <c r="AG3367" s="23"/>
      <c r="AH3367" s="23"/>
    </row>
    <row r="3368" spans="1:34" s="156" customFormat="1" x14ac:dyDescent="0.35">
      <c r="A3368" s="23"/>
      <c r="B3368" s="23"/>
      <c r="C3368" s="23"/>
      <c r="D3368" s="23"/>
      <c r="E3368" s="23"/>
      <c r="F3368" s="23"/>
      <c r="G3368" s="23"/>
      <c r="H3368" s="23"/>
      <c r="I3368" s="23"/>
      <c r="J3368" s="24"/>
      <c r="K3368" s="24"/>
      <c r="L3368" s="79"/>
      <c r="M3368" s="91"/>
      <c r="N3368" s="89"/>
      <c r="O3368" s="89"/>
      <c r="P3368" s="24"/>
      <c r="Q3368" s="24"/>
      <c r="R3368" s="23"/>
      <c r="S3368" s="23"/>
      <c r="T3368" s="24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46"/>
      <c r="AG3368" s="23"/>
      <c r="AH3368" s="23"/>
    </row>
    <row r="3369" spans="1:34" s="156" customFormat="1" x14ac:dyDescent="0.35">
      <c r="A3369" s="23"/>
      <c r="B3369" s="23"/>
      <c r="C3369" s="23"/>
      <c r="D3369" s="23"/>
      <c r="E3369" s="23"/>
      <c r="F3369" s="23"/>
      <c r="G3369" s="23"/>
      <c r="H3369" s="23"/>
      <c r="I3369" s="23"/>
      <c r="J3369" s="24"/>
      <c r="K3369" s="24"/>
      <c r="L3369" s="79"/>
      <c r="M3369" s="91"/>
      <c r="N3369" s="89"/>
      <c r="O3369" s="89"/>
      <c r="P3369" s="24"/>
      <c r="Q3369" s="24"/>
      <c r="R3369" s="23"/>
      <c r="S3369" s="23"/>
      <c r="T3369" s="24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46"/>
      <c r="AG3369" s="23"/>
      <c r="AH3369" s="23"/>
    </row>
    <row r="3370" spans="1:34" s="156" customFormat="1" x14ac:dyDescent="0.35">
      <c r="A3370" s="23"/>
      <c r="B3370" s="23"/>
      <c r="C3370" s="23"/>
      <c r="D3370" s="23"/>
      <c r="E3370" s="23"/>
      <c r="F3370" s="23"/>
      <c r="G3370" s="23"/>
      <c r="H3370" s="23"/>
      <c r="I3370" s="23"/>
      <c r="J3370" s="24"/>
      <c r="K3370" s="24"/>
      <c r="L3370" s="79"/>
      <c r="M3370" s="91"/>
      <c r="N3370" s="89"/>
      <c r="O3370" s="89"/>
      <c r="P3370" s="24"/>
      <c r="Q3370" s="24"/>
      <c r="R3370" s="23"/>
      <c r="S3370" s="23"/>
      <c r="T3370" s="24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46"/>
      <c r="AG3370" s="23"/>
      <c r="AH3370" s="23"/>
    </row>
    <row r="3371" spans="1:34" s="156" customFormat="1" x14ac:dyDescent="0.35">
      <c r="A3371" s="23"/>
      <c r="B3371" s="23"/>
      <c r="C3371" s="23"/>
      <c r="D3371" s="23"/>
      <c r="E3371" s="23"/>
      <c r="F3371" s="23"/>
      <c r="G3371" s="23"/>
      <c r="H3371" s="23"/>
      <c r="I3371" s="23"/>
      <c r="J3371" s="24"/>
      <c r="K3371" s="24"/>
      <c r="L3371" s="79"/>
      <c r="M3371" s="91"/>
      <c r="N3371" s="89"/>
      <c r="O3371" s="89"/>
      <c r="P3371" s="24"/>
      <c r="Q3371" s="24"/>
      <c r="R3371" s="23"/>
      <c r="S3371" s="23"/>
      <c r="T3371" s="24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46"/>
      <c r="AG3371" s="23"/>
      <c r="AH3371" s="23"/>
    </row>
    <row r="3372" spans="1:34" s="156" customFormat="1" x14ac:dyDescent="0.35">
      <c r="A3372" s="23"/>
      <c r="B3372" s="23"/>
      <c r="C3372" s="23"/>
      <c r="D3372" s="23"/>
      <c r="E3372" s="23"/>
      <c r="F3372" s="23"/>
      <c r="G3372" s="23"/>
      <c r="H3372" s="23"/>
      <c r="I3372" s="23"/>
      <c r="J3372" s="24"/>
      <c r="K3372" s="24"/>
      <c r="L3372" s="79"/>
      <c r="M3372" s="91"/>
      <c r="N3372" s="89"/>
      <c r="O3372" s="89"/>
      <c r="P3372" s="24"/>
      <c r="Q3372" s="24"/>
      <c r="R3372" s="23"/>
      <c r="S3372" s="23"/>
      <c r="T3372" s="24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46"/>
      <c r="AG3372" s="23"/>
      <c r="AH3372" s="23"/>
    </row>
    <row r="3373" spans="1:34" s="156" customFormat="1" x14ac:dyDescent="0.35">
      <c r="A3373" s="23"/>
      <c r="B3373" s="23"/>
      <c r="C3373" s="23"/>
      <c r="D3373" s="23"/>
      <c r="E3373" s="23"/>
      <c r="F3373" s="23"/>
      <c r="G3373" s="23"/>
      <c r="H3373" s="23"/>
      <c r="I3373" s="23"/>
      <c r="J3373" s="24"/>
      <c r="K3373" s="24"/>
      <c r="L3373" s="79"/>
      <c r="M3373" s="91"/>
      <c r="N3373" s="89"/>
      <c r="O3373" s="89"/>
      <c r="P3373" s="24"/>
      <c r="Q3373" s="24"/>
      <c r="R3373" s="23"/>
      <c r="S3373" s="23"/>
      <c r="T3373" s="24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46"/>
      <c r="AG3373" s="23"/>
      <c r="AH3373" s="23"/>
    </row>
    <row r="3374" spans="1:34" s="156" customFormat="1" x14ac:dyDescent="0.35">
      <c r="A3374" s="23"/>
      <c r="B3374" s="23"/>
      <c r="C3374" s="23"/>
      <c r="D3374" s="23"/>
      <c r="E3374" s="23"/>
      <c r="F3374" s="23"/>
      <c r="G3374" s="23"/>
      <c r="H3374" s="23"/>
      <c r="I3374" s="23"/>
      <c r="J3374" s="24"/>
      <c r="K3374" s="24"/>
      <c r="L3374" s="79"/>
      <c r="M3374" s="91"/>
      <c r="N3374" s="89"/>
      <c r="O3374" s="89"/>
      <c r="P3374" s="24"/>
      <c r="Q3374" s="24"/>
      <c r="R3374" s="23"/>
      <c r="S3374" s="23"/>
      <c r="T3374" s="24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46"/>
      <c r="AG3374" s="23"/>
      <c r="AH3374" s="23"/>
    </row>
    <row r="3375" spans="1:34" s="156" customFormat="1" x14ac:dyDescent="0.35">
      <c r="A3375" s="23"/>
      <c r="B3375" s="23"/>
      <c r="C3375" s="23"/>
      <c r="D3375" s="23"/>
      <c r="E3375" s="23"/>
      <c r="F3375" s="23"/>
      <c r="G3375" s="23"/>
      <c r="H3375" s="23"/>
      <c r="I3375" s="23"/>
      <c r="J3375" s="24"/>
      <c r="K3375" s="24"/>
      <c r="L3375" s="79"/>
      <c r="M3375" s="91"/>
      <c r="N3375" s="89"/>
      <c r="O3375" s="89"/>
      <c r="P3375" s="24"/>
      <c r="Q3375" s="24"/>
      <c r="R3375" s="23"/>
      <c r="S3375" s="23"/>
      <c r="T3375" s="24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46"/>
      <c r="AG3375" s="23"/>
      <c r="AH3375" s="23"/>
    </row>
    <row r="3376" spans="1:34" s="156" customFormat="1" x14ac:dyDescent="0.35">
      <c r="A3376" s="23"/>
      <c r="B3376" s="23"/>
      <c r="C3376" s="23"/>
      <c r="D3376" s="23"/>
      <c r="E3376" s="23"/>
      <c r="F3376" s="23"/>
      <c r="G3376" s="23"/>
      <c r="H3376" s="23"/>
      <c r="I3376" s="23"/>
      <c r="J3376" s="24"/>
      <c r="K3376" s="24"/>
      <c r="L3376" s="79"/>
      <c r="M3376" s="91"/>
      <c r="N3376" s="89"/>
      <c r="O3376" s="89"/>
      <c r="P3376" s="24"/>
      <c r="Q3376" s="24"/>
      <c r="R3376" s="23"/>
      <c r="S3376" s="23"/>
      <c r="T3376" s="24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46"/>
      <c r="AG3376" s="23"/>
      <c r="AH3376" s="23"/>
    </row>
    <row r="3377" spans="1:34" s="156" customFormat="1" x14ac:dyDescent="0.35">
      <c r="A3377" s="23"/>
      <c r="B3377" s="23"/>
      <c r="C3377" s="23"/>
      <c r="D3377" s="23"/>
      <c r="E3377" s="23"/>
      <c r="F3377" s="23"/>
      <c r="G3377" s="23"/>
      <c r="H3377" s="23"/>
      <c r="I3377" s="23"/>
      <c r="J3377" s="24"/>
      <c r="K3377" s="24"/>
      <c r="L3377" s="79"/>
      <c r="M3377" s="91"/>
      <c r="N3377" s="89"/>
      <c r="O3377" s="89"/>
      <c r="P3377" s="24"/>
      <c r="Q3377" s="24"/>
      <c r="R3377" s="23"/>
      <c r="S3377" s="23"/>
      <c r="T3377" s="24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46"/>
      <c r="AG3377" s="23"/>
      <c r="AH3377" s="23"/>
    </row>
    <row r="3378" spans="1:34" s="156" customFormat="1" x14ac:dyDescent="0.35">
      <c r="A3378" s="23"/>
      <c r="B3378" s="23"/>
      <c r="C3378" s="23"/>
      <c r="D3378" s="23"/>
      <c r="E3378" s="23"/>
      <c r="F3378" s="23"/>
      <c r="G3378" s="23"/>
      <c r="H3378" s="23"/>
      <c r="I3378" s="23"/>
      <c r="J3378" s="24"/>
      <c r="K3378" s="24"/>
      <c r="L3378" s="79"/>
      <c r="M3378" s="91"/>
      <c r="N3378" s="89"/>
      <c r="O3378" s="89"/>
      <c r="P3378" s="24"/>
      <c r="Q3378" s="24"/>
      <c r="R3378" s="23"/>
      <c r="S3378" s="23"/>
      <c r="T3378" s="24"/>
      <c r="U3378" s="23"/>
      <c r="V3378" s="23"/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46"/>
      <c r="AG3378" s="23"/>
      <c r="AH3378" s="23"/>
    </row>
    <row r="3379" spans="1:34" s="156" customFormat="1" x14ac:dyDescent="0.35">
      <c r="A3379" s="23"/>
      <c r="B3379" s="23"/>
      <c r="C3379" s="23"/>
      <c r="D3379" s="23"/>
      <c r="E3379" s="23"/>
      <c r="F3379" s="23"/>
      <c r="G3379" s="23"/>
      <c r="H3379" s="23"/>
      <c r="I3379" s="23"/>
      <c r="J3379" s="24"/>
      <c r="K3379" s="24"/>
      <c r="L3379" s="79"/>
      <c r="M3379" s="91"/>
      <c r="N3379" s="89"/>
      <c r="O3379" s="89"/>
      <c r="P3379" s="24"/>
      <c r="Q3379" s="24"/>
      <c r="R3379" s="23"/>
      <c r="S3379" s="23"/>
      <c r="T3379" s="24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46"/>
      <c r="AG3379" s="23"/>
      <c r="AH3379" s="23"/>
    </row>
    <row r="3380" spans="1:34" s="156" customFormat="1" x14ac:dyDescent="0.35">
      <c r="A3380" s="23"/>
      <c r="B3380" s="23"/>
      <c r="C3380" s="23"/>
      <c r="D3380" s="23"/>
      <c r="E3380" s="23"/>
      <c r="F3380" s="23"/>
      <c r="G3380" s="23"/>
      <c r="H3380" s="23"/>
      <c r="I3380" s="23"/>
      <c r="J3380" s="24"/>
      <c r="K3380" s="24"/>
      <c r="L3380" s="79"/>
      <c r="M3380" s="91"/>
      <c r="N3380" s="89"/>
      <c r="O3380" s="89"/>
      <c r="P3380" s="24"/>
      <c r="Q3380" s="24"/>
      <c r="R3380" s="23"/>
      <c r="S3380" s="23"/>
      <c r="T3380" s="24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46"/>
      <c r="AG3380" s="23"/>
      <c r="AH3380" s="23"/>
    </row>
    <row r="3381" spans="1:34" s="156" customFormat="1" x14ac:dyDescent="0.35">
      <c r="A3381" s="23"/>
      <c r="B3381" s="23"/>
      <c r="C3381" s="23"/>
      <c r="D3381" s="23"/>
      <c r="E3381" s="23"/>
      <c r="F3381" s="23"/>
      <c r="G3381" s="23"/>
      <c r="H3381" s="23"/>
      <c r="I3381" s="23"/>
      <c r="J3381" s="24"/>
      <c r="K3381" s="24"/>
      <c r="L3381" s="79"/>
      <c r="M3381" s="91"/>
      <c r="N3381" s="89"/>
      <c r="O3381" s="89"/>
      <c r="P3381" s="24"/>
      <c r="Q3381" s="24"/>
      <c r="R3381" s="23"/>
      <c r="S3381" s="23"/>
      <c r="T3381" s="24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46"/>
      <c r="AG3381" s="23"/>
      <c r="AH3381" s="23"/>
    </row>
    <row r="3382" spans="1:34" s="156" customFormat="1" x14ac:dyDescent="0.35">
      <c r="A3382" s="23"/>
      <c r="B3382" s="23"/>
      <c r="C3382" s="23"/>
      <c r="D3382" s="23"/>
      <c r="E3382" s="23"/>
      <c r="F3382" s="23"/>
      <c r="G3382" s="23"/>
      <c r="H3382" s="23"/>
      <c r="I3382" s="23"/>
      <c r="J3382" s="24"/>
      <c r="K3382" s="24"/>
      <c r="L3382" s="79"/>
      <c r="M3382" s="91"/>
      <c r="N3382" s="89"/>
      <c r="O3382" s="89"/>
      <c r="P3382" s="24"/>
      <c r="Q3382" s="24"/>
      <c r="R3382" s="23"/>
      <c r="S3382" s="23"/>
      <c r="T3382" s="24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46"/>
      <c r="AG3382" s="23"/>
      <c r="AH3382" s="23"/>
    </row>
    <row r="3383" spans="1:34" s="156" customFormat="1" x14ac:dyDescent="0.35">
      <c r="A3383" s="23"/>
      <c r="B3383" s="23"/>
      <c r="C3383" s="23"/>
      <c r="D3383" s="23"/>
      <c r="E3383" s="23"/>
      <c r="F3383" s="23"/>
      <c r="G3383" s="23"/>
      <c r="H3383" s="23"/>
      <c r="I3383" s="23"/>
      <c r="J3383" s="24"/>
      <c r="K3383" s="24"/>
      <c r="L3383" s="79"/>
      <c r="M3383" s="91"/>
      <c r="N3383" s="89"/>
      <c r="O3383" s="89"/>
      <c r="P3383" s="24"/>
      <c r="Q3383" s="24"/>
      <c r="R3383" s="23"/>
      <c r="S3383" s="23"/>
      <c r="T3383" s="24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46"/>
      <c r="AG3383" s="23"/>
      <c r="AH3383" s="23"/>
    </row>
    <row r="3384" spans="1:34" s="156" customFormat="1" x14ac:dyDescent="0.35">
      <c r="A3384" s="23"/>
      <c r="B3384" s="23"/>
      <c r="C3384" s="23"/>
      <c r="D3384" s="23"/>
      <c r="E3384" s="23"/>
      <c r="F3384" s="23"/>
      <c r="G3384" s="23"/>
      <c r="H3384" s="23"/>
      <c r="I3384" s="23"/>
      <c r="J3384" s="24"/>
      <c r="K3384" s="24"/>
      <c r="L3384" s="79"/>
      <c r="M3384" s="91"/>
      <c r="N3384" s="89"/>
      <c r="O3384" s="89"/>
      <c r="P3384" s="24"/>
      <c r="Q3384" s="24"/>
      <c r="R3384" s="23"/>
      <c r="S3384" s="23"/>
      <c r="T3384" s="24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46"/>
      <c r="AG3384" s="23"/>
      <c r="AH3384" s="23"/>
    </row>
    <row r="3385" spans="1:34" s="156" customFormat="1" x14ac:dyDescent="0.35">
      <c r="A3385" s="23"/>
      <c r="B3385" s="23"/>
      <c r="C3385" s="23"/>
      <c r="D3385" s="23"/>
      <c r="E3385" s="23"/>
      <c r="F3385" s="23"/>
      <c r="G3385" s="23"/>
      <c r="H3385" s="23"/>
      <c r="I3385" s="23"/>
      <c r="J3385" s="24"/>
      <c r="K3385" s="24"/>
      <c r="L3385" s="79"/>
      <c r="M3385" s="91"/>
      <c r="N3385" s="89"/>
      <c r="O3385" s="89"/>
      <c r="P3385" s="24"/>
      <c r="Q3385" s="24"/>
      <c r="R3385" s="23"/>
      <c r="S3385" s="23"/>
      <c r="T3385" s="24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46"/>
      <c r="AG3385" s="23"/>
      <c r="AH3385" s="23"/>
    </row>
    <row r="3386" spans="1:34" s="156" customFormat="1" x14ac:dyDescent="0.35">
      <c r="A3386" s="23"/>
      <c r="B3386" s="23"/>
      <c r="C3386" s="23"/>
      <c r="D3386" s="23"/>
      <c r="E3386" s="23"/>
      <c r="F3386" s="23"/>
      <c r="G3386" s="23"/>
      <c r="H3386" s="23"/>
      <c r="I3386" s="23"/>
      <c r="J3386" s="24"/>
      <c r="K3386" s="24"/>
      <c r="L3386" s="79"/>
      <c r="M3386" s="91"/>
      <c r="N3386" s="89"/>
      <c r="O3386" s="89"/>
      <c r="P3386" s="24"/>
      <c r="Q3386" s="24"/>
      <c r="R3386" s="23"/>
      <c r="S3386" s="23"/>
      <c r="T3386" s="24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46"/>
      <c r="AG3386" s="23"/>
      <c r="AH3386" s="23"/>
    </row>
    <row r="3387" spans="1:34" s="156" customFormat="1" x14ac:dyDescent="0.35">
      <c r="A3387" s="23"/>
      <c r="B3387" s="23"/>
      <c r="C3387" s="23"/>
      <c r="D3387" s="23"/>
      <c r="E3387" s="23"/>
      <c r="F3387" s="23"/>
      <c r="G3387" s="23"/>
      <c r="H3387" s="23"/>
      <c r="I3387" s="23"/>
      <c r="J3387" s="24"/>
      <c r="K3387" s="24"/>
      <c r="L3387" s="79"/>
      <c r="M3387" s="91"/>
      <c r="N3387" s="89"/>
      <c r="O3387" s="89"/>
      <c r="P3387" s="24"/>
      <c r="Q3387" s="24"/>
      <c r="R3387" s="23"/>
      <c r="S3387" s="23"/>
      <c r="T3387" s="24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46"/>
      <c r="AG3387" s="23"/>
      <c r="AH3387" s="23"/>
    </row>
    <row r="3388" spans="1:34" s="156" customFormat="1" x14ac:dyDescent="0.35">
      <c r="A3388" s="23"/>
      <c r="B3388" s="23"/>
      <c r="C3388" s="23"/>
      <c r="D3388" s="23"/>
      <c r="E3388" s="23"/>
      <c r="F3388" s="23"/>
      <c r="G3388" s="23"/>
      <c r="H3388" s="23"/>
      <c r="I3388" s="23"/>
      <c r="J3388" s="24"/>
      <c r="K3388" s="24"/>
      <c r="L3388" s="79"/>
      <c r="M3388" s="91"/>
      <c r="N3388" s="89"/>
      <c r="O3388" s="89"/>
      <c r="P3388" s="24"/>
      <c r="Q3388" s="24"/>
      <c r="R3388" s="23"/>
      <c r="S3388" s="23"/>
      <c r="T3388" s="24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46"/>
      <c r="AG3388" s="23"/>
      <c r="AH3388" s="23"/>
    </row>
    <row r="3389" spans="1:34" s="156" customFormat="1" x14ac:dyDescent="0.35">
      <c r="A3389" s="23"/>
      <c r="B3389" s="23"/>
      <c r="C3389" s="23"/>
      <c r="D3389" s="23"/>
      <c r="E3389" s="23"/>
      <c r="F3389" s="23"/>
      <c r="G3389" s="23"/>
      <c r="H3389" s="23"/>
      <c r="I3389" s="23"/>
      <c r="J3389" s="24"/>
      <c r="K3389" s="24"/>
      <c r="L3389" s="79"/>
      <c r="M3389" s="91"/>
      <c r="N3389" s="89"/>
      <c r="O3389" s="89"/>
      <c r="P3389" s="24"/>
      <c r="Q3389" s="24"/>
      <c r="R3389" s="23"/>
      <c r="S3389" s="23"/>
      <c r="T3389" s="24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46"/>
      <c r="AG3389" s="23"/>
      <c r="AH3389" s="23"/>
    </row>
    <row r="3390" spans="1:34" s="156" customFormat="1" x14ac:dyDescent="0.35">
      <c r="A3390" s="23"/>
      <c r="B3390" s="23"/>
      <c r="C3390" s="23"/>
      <c r="D3390" s="23"/>
      <c r="E3390" s="23"/>
      <c r="F3390" s="23"/>
      <c r="G3390" s="23"/>
      <c r="H3390" s="23"/>
      <c r="I3390" s="23"/>
      <c r="J3390" s="24"/>
      <c r="K3390" s="24"/>
      <c r="L3390" s="79"/>
      <c r="M3390" s="91"/>
      <c r="N3390" s="89"/>
      <c r="O3390" s="89"/>
      <c r="P3390" s="24"/>
      <c r="Q3390" s="24"/>
      <c r="R3390" s="23"/>
      <c r="S3390" s="23"/>
      <c r="T3390" s="24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46"/>
      <c r="AG3390" s="23"/>
      <c r="AH3390" s="23"/>
    </row>
    <row r="3391" spans="1:34" s="156" customFormat="1" x14ac:dyDescent="0.35">
      <c r="A3391" s="23"/>
      <c r="B3391" s="23"/>
      <c r="C3391" s="23"/>
      <c r="D3391" s="23"/>
      <c r="E3391" s="23"/>
      <c r="F3391" s="23"/>
      <c r="G3391" s="23"/>
      <c r="H3391" s="23"/>
      <c r="I3391" s="23"/>
      <c r="J3391" s="24"/>
      <c r="K3391" s="24"/>
      <c r="L3391" s="79"/>
      <c r="M3391" s="91"/>
      <c r="N3391" s="89"/>
      <c r="O3391" s="89"/>
      <c r="P3391" s="24"/>
      <c r="Q3391" s="24"/>
      <c r="R3391" s="23"/>
      <c r="S3391" s="23"/>
      <c r="T3391" s="24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46"/>
      <c r="AG3391" s="23"/>
      <c r="AH3391" s="23"/>
    </row>
    <row r="3392" spans="1:34" s="156" customFormat="1" x14ac:dyDescent="0.35">
      <c r="A3392" s="23"/>
      <c r="B3392" s="23"/>
      <c r="C3392" s="23"/>
      <c r="D3392" s="23"/>
      <c r="E3392" s="23"/>
      <c r="F3392" s="23"/>
      <c r="G3392" s="23"/>
      <c r="H3392" s="23"/>
      <c r="I3392" s="23"/>
      <c r="J3392" s="24"/>
      <c r="K3392" s="24"/>
      <c r="L3392" s="79"/>
      <c r="M3392" s="91"/>
      <c r="N3392" s="89"/>
      <c r="O3392" s="89"/>
      <c r="P3392" s="24"/>
      <c r="Q3392" s="24"/>
      <c r="R3392" s="23"/>
      <c r="S3392" s="23"/>
      <c r="T3392" s="24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46"/>
      <c r="AG3392" s="23"/>
      <c r="AH3392" s="23"/>
    </row>
    <row r="3393" spans="1:34" s="156" customFormat="1" x14ac:dyDescent="0.35">
      <c r="A3393" s="23"/>
      <c r="B3393" s="23"/>
      <c r="C3393" s="23"/>
      <c r="D3393" s="23"/>
      <c r="E3393" s="23"/>
      <c r="F3393" s="23"/>
      <c r="G3393" s="23"/>
      <c r="H3393" s="23"/>
      <c r="I3393" s="23"/>
      <c r="J3393" s="24"/>
      <c r="K3393" s="24"/>
      <c r="L3393" s="79"/>
      <c r="M3393" s="91"/>
      <c r="N3393" s="89"/>
      <c r="O3393" s="89"/>
      <c r="P3393" s="24"/>
      <c r="Q3393" s="24"/>
      <c r="R3393" s="23"/>
      <c r="S3393" s="23"/>
      <c r="T3393" s="24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46"/>
      <c r="AG3393" s="23"/>
      <c r="AH3393" s="23"/>
    </row>
    <row r="3394" spans="1:34" s="156" customFormat="1" x14ac:dyDescent="0.35">
      <c r="A3394" s="23"/>
      <c r="B3394" s="23"/>
      <c r="C3394" s="23"/>
      <c r="D3394" s="23"/>
      <c r="E3394" s="23"/>
      <c r="F3394" s="23"/>
      <c r="G3394" s="23"/>
      <c r="H3394" s="23"/>
      <c r="I3394" s="23"/>
      <c r="J3394" s="24"/>
      <c r="K3394" s="24"/>
      <c r="L3394" s="79"/>
      <c r="M3394" s="91"/>
      <c r="N3394" s="89"/>
      <c r="O3394" s="89"/>
      <c r="P3394" s="24"/>
      <c r="Q3394" s="24"/>
      <c r="R3394" s="23"/>
      <c r="S3394" s="23"/>
      <c r="T3394" s="24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46"/>
      <c r="AG3394" s="23"/>
      <c r="AH3394" s="23"/>
    </row>
    <row r="3395" spans="1:34" s="156" customFormat="1" x14ac:dyDescent="0.35">
      <c r="A3395" s="23"/>
      <c r="B3395" s="23"/>
      <c r="C3395" s="23"/>
      <c r="D3395" s="23"/>
      <c r="E3395" s="23"/>
      <c r="F3395" s="23"/>
      <c r="G3395" s="23"/>
      <c r="H3395" s="23"/>
      <c r="I3395" s="23"/>
      <c r="J3395" s="24"/>
      <c r="K3395" s="24"/>
      <c r="L3395" s="79"/>
      <c r="M3395" s="91"/>
      <c r="N3395" s="89"/>
      <c r="O3395" s="89"/>
      <c r="P3395" s="24"/>
      <c r="Q3395" s="24"/>
      <c r="R3395" s="23"/>
      <c r="S3395" s="23"/>
      <c r="T3395" s="24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46"/>
      <c r="AG3395" s="23"/>
      <c r="AH3395" s="23"/>
    </row>
    <row r="3396" spans="1:34" s="156" customFormat="1" x14ac:dyDescent="0.35">
      <c r="A3396" s="23"/>
      <c r="B3396" s="23"/>
      <c r="C3396" s="23"/>
      <c r="D3396" s="23"/>
      <c r="E3396" s="23"/>
      <c r="F3396" s="23"/>
      <c r="G3396" s="23"/>
      <c r="H3396" s="23"/>
      <c r="I3396" s="23"/>
      <c r="J3396" s="24"/>
      <c r="K3396" s="24"/>
      <c r="L3396" s="79"/>
      <c r="M3396" s="91"/>
      <c r="N3396" s="89"/>
      <c r="O3396" s="89"/>
      <c r="P3396" s="24"/>
      <c r="Q3396" s="24"/>
      <c r="R3396" s="23"/>
      <c r="S3396" s="23"/>
      <c r="T3396" s="24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46"/>
      <c r="AG3396" s="23"/>
      <c r="AH3396" s="23"/>
    </row>
    <row r="3397" spans="1:34" s="156" customFormat="1" x14ac:dyDescent="0.35">
      <c r="A3397" s="23"/>
      <c r="B3397" s="23"/>
      <c r="C3397" s="23"/>
      <c r="D3397" s="23"/>
      <c r="E3397" s="23"/>
      <c r="F3397" s="23"/>
      <c r="G3397" s="23"/>
      <c r="H3397" s="23"/>
      <c r="I3397" s="23"/>
      <c r="J3397" s="24"/>
      <c r="K3397" s="24"/>
      <c r="L3397" s="79"/>
      <c r="M3397" s="91"/>
      <c r="N3397" s="89"/>
      <c r="O3397" s="89"/>
      <c r="P3397" s="24"/>
      <c r="Q3397" s="24"/>
      <c r="R3397" s="23"/>
      <c r="S3397" s="23"/>
      <c r="T3397" s="24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46"/>
      <c r="AG3397" s="23"/>
      <c r="AH3397" s="23"/>
    </row>
    <row r="3398" spans="1:34" s="156" customFormat="1" x14ac:dyDescent="0.35">
      <c r="A3398" s="23"/>
      <c r="B3398" s="23"/>
      <c r="C3398" s="23"/>
      <c r="D3398" s="23"/>
      <c r="E3398" s="23"/>
      <c r="F3398" s="23"/>
      <c r="G3398" s="23"/>
      <c r="H3398" s="23"/>
      <c r="I3398" s="23"/>
      <c r="J3398" s="24"/>
      <c r="K3398" s="24"/>
      <c r="L3398" s="79"/>
      <c r="M3398" s="91"/>
      <c r="N3398" s="89"/>
      <c r="O3398" s="89"/>
      <c r="P3398" s="24"/>
      <c r="Q3398" s="24"/>
      <c r="R3398" s="23"/>
      <c r="S3398" s="23"/>
      <c r="T3398" s="24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46"/>
      <c r="AG3398" s="23"/>
      <c r="AH3398" s="23"/>
    </row>
    <row r="3399" spans="1:34" s="156" customFormat="1" x14ac:dyDescent="0.35">
      <c r="A3399" s="23"/>
      <c r="B3399" s="23"/>
      <c r="C3399" s="23"/>
      <c r="D3399" s="23"/>
      <c r="E3399" s="23"/>
      <c r="F3399" s="23"/>
      <c r="G3399" s="23"/>
      <c r="H3399" s="23"/>
      <c r="I3399" s="23"/>
      <c r="J3399" s="24"/>
      <c r="K3399" s="24"/>
      <c r="L3399" s="79"/>
      <c r="M3399" s="91"/>
      <c r="N3399" s="89"/>
      <c r="O3399" s="89"/>
      <c r="P3399" s="24"/>
      <c r="Q3399" s="24"/>
      <c r="R3399" s="23"/>
      <c r="S3399" s="23"/>
      <c r="T3399" s="24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46"/>
      <c r="AG3399" s="23"/>
      <c r="AH3399" s="23"/>
    </row>
    <row r="3400" spans="1:34" s="156" customFormat="1" x14ac:dyDescent="0.35">
      <c r="A3400" s="23"/>
      <c r="B3400" s="23"/>
      <c r="C3400" s="23"/>
      <c r="D3400" s="23"/>
      <c r="E3400" s="23"/>
      <c r="F3400" s="23"/>
      <c r="G3400" s="23"/>
      <c r="H3400" s="23"/>
      <c r="I3400" s="23"/>
      <c r="J3400" s="24"/>
      <c r="K3400" s="24"/>
      <c r="L3400" s="79"/>
      <c r="M3400" s="91"/>
      <c r="N3400" s="89"/>
      <c r="O3400" s="89"/>
      <c r="P3400" s="24"/>
      <c r="Q3400" s="24"/>
      <c r="R3400" s="23"/>
      <c r="S3400" s="23"/>
      <c r="T3400" s="24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46"/>
      <c r="AG3400" s="23"/>
      <c r="AH3400" s="23"/>
    </row>
    <row r="3401" spans="1:34" s="156" customFormat="1" x14ac:dyDescent="0.35">
      <c r="A3401" s="23"/>
      <c r="B3401" s="23"/>
      <c r="C3401" s="23"/>
      <c r="D3401" s="23"/>
      <c r="E3401" s="23"/>
      <c r="F3401" s="23"/>
      <c r="G3401" s="23"/>
      <c r="H3401" s="23"/>
      <c r="I3401" s="23"/>
      <c r="J3401" s="24"/>
      <c r="K3401" s="24"/>
      <c r="L3401" s="79"/>
      <c r="M3401" s="91"/>
      <c r="N3401" s="89"/>
      <c r="O3401" s="89"/>
      <c r="P3401" s="24"/>
      <c r="Q3401" s="24"/>
      <c r="R3401" s="23"/>
      <c r="S3401" s="23"/>
      <c r="T3401" s="24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46"/>
      <c r="AG3401" s="23"/>
      <c r="AH3401" s="23"/>
    </row>
    <row r="3402" spans="1:34" s="156" customFormat="1" x14ac:dyDescent="0.35">
      <c r="A3402" s="23"/>
      <c r="B3402" s="23"/>
      <c r="C3402" s="23"/>
      <c r="D3402" s="23"/>
      <c r="E3402" s="23"/>
      <c r="F3402" s="23"/>
      <c r="G3402" s="23"/>
      <c r="H3402" s="23"/>
      <c r="I3402" s="23"/>
      <c r="J3402" s="24"/>
      <c r="K3402" s="24"/>
      <c r="L3402" s="79"/>
      <c r="M3402" s="91"/>
      <c r="N3402" s="89"/>
      <c r="O3402" s="89"/>
      <c r="P3402" s="24"/>
      <c r="Q3402" s="24"/>
      <c r="R3402" s="23"/>
      <c r="S3402" s="23"/>
      <c r="T3402" s="24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46"/>
      <c r="AG3402" s="23"/>
      <c r="AH3402" s="23"/>
    </row>
    <row r="3403" spans="1:34" s="156" customFormat="1" x14ac:dyDescent="0.35">
      <c r="A3403" s="23"/>
      <c r="B3403" s="23"/>
      <c r="C3403" s="23"/>
      <c r="D3403" s="23"/>
      <c r="E3403" s="23"/>
      <c r="F3403" s="23"/>
      <c r="G3403" s="23"/>
      <c r="H3403" s="23"/>
      <c r="I3403" s="23"/>
      <c r="J3403" s="24"/>
      <c r="K3403" s="24"/>
      <c r="L3403" s="79"/>
      <c r="M3403" s="91"/>
      <c r="N3403" s="89"/>
      <c r="O3403" s="89"/>
      <c r="P3403" s="24"/>
      <c r="Q3403" s="24"/>
      <c r="R3403" s="23"/>
      <c r="S3403" s="23"/>
      <c r="T3403" s="24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46"/>
      <c r="AG3403" s="23"/>
      <c r="AH3403" s="23"/>
    </row>
    <row r="3404" spans="1:34" s="156" customFormat="1" x14ac:dyDescent="0.35">
      <c r="A3404" s="23"/>
      <c r="B3404" s="23"/>
      <c r="C3404" s="23"/>
      <c r="D3404" s="23"/>
      <c r="E3404" s="23"/>
      <c r="F3404" s="23"/>
      <c r="G3404" s="23"/>
      <c r="H3404" s="23"/>
      <c r="I3404" s="23"/>
      <c r="J3404" s="24"/>
      <c r="K3404" s="24"/>
      <c r="L3404" s="79"/>
      <c r="M3404" s="91"/>
      <c r="N3404" s="89"/>
      <c r="O3404" s="89"/>
      <c r="P3404" s="24"/>
      <c r="Q3404" s="24"/>
      <c r="R3404" s="23"/>
      <c r="S3404" s="23"/>
      <c r="T3404" s="24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46"/>
      <c r="AG3404" s="23"/>
      <c r="AH3404" s="23"/>
    </row>
    <row r="3405" spans="1:34" s="156" customFormat="1" x14ac:dyDescent="0.35">
      <c r="A3405" s="23"/>
      <c r="B3405" s="23"/>
      <c r="C3405" s="23"/>
      <c r="D3405" s="23"/>
      <c r="E3405" s="23"/>
      <c r="F3405" s="23"/>
      <c r="G3405" s="23"/>
      <c r="H3405" s="23"/>
      <c r="I3405" s="23"/>
      <c r="J3405" s="24"/>
      <c r="K3405" s="24"/>
      <c r="L3405" s="79"/>
      <c r="M3405" s="91"/>
      <c r="N3405" s="89"/>
      <c r="O3405" s="89"/>
      <c r="P3405" s="24"/>
      <c r="Q3405" s="24"/>
      <c r="R3405" s="23"/>
      <c r="S3405" s="23"/>
      <c r="T3405" s="24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46"/>
      <c r="AG3405" s="23"/>
      <c r="AH3405" s="23"/>
    </row>
    <row r="3406" spans="1:34" s="156" customFormat="1" x14ac:dyDescent="0.35">
      <c r="A3406" s="23"/>
      <c r="B3406" s="23"/>
      <c r="C3406" s="23"/>
      <c r="D3406" s="23"/>
      <c r="E3406" s="23"/>
      <c r="F3406" s="23"/>
      <c r="G3406" s="23"/>
      <c r="H3406" s="23"/>
      <c r="I3406" s="23"/>
      <c r="J3406" s="24"/>
      <c r="K3406" s="24"/>
      <c r="L3406" s="79"/>
      <c r="M3406" s="91"/>
      <c r="N3406" s="89"/>
      <c r="O3406" s="89"/>
      <c r="P3406" s="24"/>
      <c r="Q3406" s="24"/>
      <c r="R3406" s="23"/>
      <c r="S3406" s="23"/>
      <c r="T3406" s="24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46"/>
      <c r="AG3406" s="23"/>
      <c r="AH3406" s="23"/>
    </row>
    <row r="3407" spans="1:34" s="156" customFormat="1" x14ac:dyDescent="0.35">
      <c r="A3407" s="23"/>
      <c r="B3407" s="23"/>
      <c r="C3407" s="23"/>
      <c r="D3407" s="23"/>
      <c r="E3407" s="23"/>
      <c r="F3407" s="23"/>
      <c r="G3407" s="23"/>
      <c r="H3407" s="23"/>
      <c r="I3407" s="23"/>
      <c r="J3407" s="24"/>
      <c r="K3407" s="24"/>
      <c r="L3407" s="79"/>
      <c r="M3407" s="91"/>
      <c r="N3407" s="89"/>
      <c r="O3407" s="89"/>
      <c r="P3407" s="24"/>
      <c r="Q3407" s="24"/>
      <c r="R3407" s="23"/>
      <c r="S3407" s="23"/>
      <c r="T3407" s="24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46"/>
      <c r="AG3407" s="23"/>
      <c r="AH3407" s="23"/>
    </row>
    <row r="3408" spans="1:34" s="156" customFormat="1" x14ac:dyDescent="0.35">
      <c r="A3408" s="23"/>
      <c r="B3408" s="23"/>
      <c r="C3408" s="23"/>
      <c r="D3408" s="23"/>
      <c r="E3408" s="23"/>
      <c r="F3408" s="23"/>
      <c r="G3408" s="23"/>
      <c r="H3408" s="23"/>
      <c r="I3408" s="23"/>
      <c r="J3408" s="24"/>
      <c r="K3408" s="24"/>
      <c r="L3408" s="79"/>
      <c r="M3408" s="91"/>
      <c r="N3408" s="89"/>
      <c r="O3408" s="89"/>
      <c r="P3408" s="24"/>
      <c r="Q3408" s="24"/>
      <c r="R3408" s="23"/>
      <c r="S3408" s="23"/>
      <c r="T3408" s="24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46"/>
      <c r="AG3408" s="23"/>
      <c r="AH3408" s="23"/>
    </row>
    <row r="3409" spans="1:34" s="156" customFormat="1" x14ac:dyDescent="0.35">
      <c r="A3409" s="23"/>
      <c r="B3409" s="23"/>
      <c r="C3409" s="23"/>
      <c r="D3409" s="23"/>
      <c r="E3409" s="23"/>
      <c r="F3409" s="23"/>
      <c r="G3409" s="23"/>
      <c r="H3409" s="23"/>
      <c r="I3409" s="23"/>
      <c r="J3409" s="24"/>
      <c r="K3409" s="24"/>
      <c r="L3409" s="79"/>
      <c r="M3409" s="91"/>
      <c r="N3409" s="89"/>
      <c r="O3409" s="89"/>
      <c r="P3409" s="24"/>
      <c r="Q3409" s="24"/>
      <c r="R3409" s="23"/>
      <c r="S3409" s="23"/>
      <c r="T3409" s="24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46"/>
      <c r="AG3409" s="23"/>
      <c r="AH3409" s="23"/>
    </row>
    <row r="3410" spans="1:34" s="156" customFormat="1" x14ac:dyDescent="0.35">
      <c r="A3410" s="23"/>
      <c r="B3410" s="23"/>
      <c r="C3410" s="23"/>
      <c r="D3410" s="23"/>
      <c r="E3410" s="23"/>
      <c r="F3410" s="23"/>
      <c r="G3410" s="23"/>
      <c r="H3410" s="23"/>
      <c r="I3410" s="23"/>
      <c r="J3410" s="24"/>
      <c r="K3410" s="24"/>
      <c r="L3410" s="79"/>
      <c r="M3410" s="91"/>
      <c r="N3410" s="89"/>
      <c r="O3410" s="89"/>
      <c r="P3410" s="24"/>
      <c r="Q3410" s="24"/>
      <c r="R3410" s="23"/>
      <c r="S3410" s="23"/>
      <c r="T3410" s="24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46"/>
      <c r="AG3410" s="23"/>
      <c r="AH3410" s="23"/>
    </row>
    <row r="3411" spans="1:34" s="156" customFormat="1" x14ac:dyDescent="0.35">
      <c r="A3411" s="23"/>
      <c r="B3411" s="23"/>
      <c r="C3411" s="23"/>
      <c r="D3411" s="23"/>
      <c r="E3411" s="23"/>
      <c r="F3411" s="23"/>
      <c r="G3411" s="23"/>
      <c r="H3411" s="23"/>
      <c r="I3411" s="23"/>
      <c r="J3411" s="24"/>
      <c r="K3411" s="24"/>
      <c r="L3411" s="79"/>
      <c r="M3411" s="91"/>
      <c r="N3411" s="89"/>
      <c r="O3411" s="89"/>
      <c r="P3411" s="24"/>
      <c r="Q3411" s="24"/>
      <c r="R3411" s="23"/>
      <c r="S3411" s="23"/>
      <c r="T3411" s="24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46"/>
      <c r="AG3411" s="23"/>
      <c r="AH3411" s="23"/>
    </row>
    <row r="3412" spans="1:34" s="156" customFormat="1" x14ac:dyDescent="0.35">
      <c r="A3412" s="23"/>
      <c r="B3412" s="23"/>
      <c r="C3412" s="23"/>
      <c r="D3412" s="23"/>
      <c r="E3412" s="23"/>
      <c r="F3412" s="23"/>
      <c r="G3412" s="23"/>
      <c r="H3412" s="23"/>
      <c r="I3412" s="23"/>
      <c r="J3412" s="24"/>
      <c r="K3412" s="24"/>
      <c r="L3412" s="79"/>
      <c r="M3412" s="91"/>
      <c r="N3412" s="89"/>
      <c r="O3412" s="89"/>
      <c r="P3412" s="24"/>
      <c r="Q3412" s="24"/>
      <c r="R3412" s="23"/>
      <c r="S3412" s="23"/>
      <c r="T3412" s="24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46"/>
      <c r="AG3412" s="23"/>
      <c r="AH3412" s="23"/>
    </row>
    <row r="3413" spans="1:34" s="156" customFormat="1" x14ac:dyDescent="0.35">
      <c r="A3413" s="23"/>
      <c r="B3413" s="23"/>
      <c r="C3413" s="23"/>
      <c r="D3413" s="23"/>
      <c r="E3413" s="23"/>
      <c r="F3413" s="23"/>
      <c r="G3413" s="23"/>
      <c r="H3413" s="23"/>
      <c r="I3413" s="23"/>
      <c r="J3413" s="24"/>
      <c r="K3413" s="24"/>
      <c r="L3413" s="79"/>
      <c r="M3413" s="91"/>
      <c r="N3413" s="89"/>
      <c r="O3413" s="89"/>
      <c r="P3413" s="24"/>
      <c r="Q3413" s="24"/>
      <c r="R3413" s="23"/>
      <c r="S3413" s="23"/>
      <c r="T3413" s="24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46"/>
      <c r="AG3413" s="23"/>
      <c r="AH3413" s="23"/>
    </row>
    <row r="3414" spans="1:34" s="156" customFormat="1" x14ac:dyDescent="0.35">
      <c r="A3414" s="23"/>
      <c r="B3414" s="23"/>
      <c r="C3414" s="23"/>
      <c r="D3414" s="23"/>
      <c r="E3414" s="23"/>
      <c r="F3414" s="23"/>
      <c r="G3414" s="23"/>
      <c r="H3414" s="23"/>
      <c r="I3414" s="23"/>
      <c r="J3414" s="24"/>
      <c r="K3414" s="24"/>
      <c r="L3414" s="79"/>
      <c r="M3414" s="91"/>
      <c r="N3414" s="89"/>
      <c r="O3414" s="89"/>
      <c r="P3414" s="24"/>
      <c r="Q3414" s="24"/>
      <c r="R3414" s="23"/>
      <c r="S3414" s="23"/>
      <c r="T3414" s="24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46"/>
      <c r="AG3414" s="23"/>
      <c r="AH3414" s="23"/>
    </row>
    <row r="3415" spans="1:34" s="156" customFormat="1" x14ac:dyDescent="0.35">
      <c r="A3415" s="23"/>
      <c r="B3415" s="23"/>
      <c r="C3415" s="23"/>
      <c r="D3415" s="23"/>
      <c r="E3415" s="23"/>
      <c r="F3415" s="23"/>
      <c r="G3415" s="23"/>
      <c r="H3415" s="23"/>
      <c r="I3415" s="23"/>
      <c r="J3415" s="24"/>
      <c r="K3415" s="24"/>
      <c r="L3415" s="79"/>
      <c r="M3415" s="91"/>
      <c r="N3415" s="89"/>
      <c r="O3415" s="89"/>
      <c r="P3415" s="24"/>
      <c r="Q3415" s="24"/>
      <c r="R3415" s="23"/>
      <c r="S3415" s="23"/>
      <c r="T3415" s="24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46"/>
      <c r="AG3415" s="23"/>
      <c r="AH3415" s="23"/>
    </row>
    <row r="3416" spans="1:34" s="156" customFormat="1" x14ac:dyDescent="0.35">
      <c r="A3416" s="23"/>
      <c r="B3416" s="23"/>
      <c r="C3416" s="23"/>
      <c r="D3416" s="23"/>
      <c r="E3416" s="23"/>
      <c r="F3416" s="23"/>
      <c r="G3416" s="23"/>
      <c r="H3416" s="23"/>
      <c r="I3416" s="23"/>
      <c r="J3416" s="24"/>
      <c r="K3416" s="24"/>
      <c r="L3416" s="79"/>
      <c r="M3416" s="91"/>
      <c r="N3416" s="89"/>
      <c r="O3416" s="89"/>
      <c r="P3416" s="24"/>
      <c r="Q3416" s="24"/>
      <c r="R3416" s="23"/>
      <c r="S3416" s="23"/>
      <c r="T3416" s="24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46"/>
      <c r="AG3416" s="23"/>
      <c r="AH3416" s="23"/>
    </row>
    <row r="3417" spans="1:34" s="156" customFormat="1" x14ac:dyDescent="0.35">
      <c r="A3417" s="23"/>
      <c r="B3417" s="23"/>
      <c r="C3417" s="23"/>
      <c r="D3417" s="23"/>
      <c r="E3417" s="23"/>
      <c r="F3417" s="23"/>
      <c r="G3417" s="23"/>
      <c r="H3417" s="23"/>
      <c r="I3417" s="23"/>
      <c r="J3417" s="24"/>
      <c r="K3417" s="24"/>
      <c r="L3417" s="79"/>
      <c r="M3417" s="91"/>
      <c r="N3417" s="89"/>
      <c r="O3417" s="89"/>
      <c r="P3417" s="24"/>
      <c r="Q3417" s="24"/>
      <c r="R3417" s="23"/>
      <c r="S3417" s="23"/>
      <c r="T3417" s="24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46"/>
      <c r="AG3417" s="23"/>
      <c r="AH3417" s="23"/>
    </row>
    <row r="3418" spans="1:34" s="156" customFormat="1" x14ac:dyDescent="0.35">
      <c r="A3418" s="23"/>
      <c r="B3418" s="23"/>
      <c r="C3418" s="23"/>
      <c r="D3418" s="23"/>
      <c r="E3418" s="23"/>
      <c r="F3418" s="23"/>
      <c r="G3418" s="23"/>
      <c r="H3418" s="23"/>
      <c r="I3418" s="23"/>
      <c r="J3418" s="24"/>
      <c r="K3418" s="24"/>
      <c r="L3418" s="79"/>
      <c r="M3418" s="91"/>
      <c r="N3418" s="89"/>
      <c r="O3418" s="89"/>
      <c r="P3418" s="24"/>
      <c r="Q3418" s="24"/>
      <c r="R3418" s="23"/>
      <c r="S3418" s="23"/>
      <c r="T3418" s="24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46"/>
      <c r="AG3418" s="23"/>
      <c r="AH3418" s="23"/>
    </row>
    <row r="3419" spans="1:34" s="156" customFormat="1" x14ac:dyDescent="0.35">
      <c r="A3419" s="23"/>
      <c r="B3419" s="23"/>
      <c r="C3419" s="23"/>
      <c r="D3419" s="23"/>
      <c r="E3419" s="23"/>
      <c r="F3419" s="23"/>
      <c r="G3419" s="23"/>
      <c r="H3419" s="23"/>
      <c r="I3419" s="23"/>
      <c r="J3419" s="24"/>
      <c r="K3419" s="24"/>
      <c r="L3419" s="79"/>
      <c r="M3419" s="91"/>
      <c r="N3419" s="89"/>
      <c r="O3419" s="89"/>
      <c r="P3419" s="24"/>
      <c r="Q3419" s="24"/>
      <c r="R3419" s="23"/>
      <c r="S3419" s="23"/>
      <c r="T3419" s="24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46"/>
      <c r="AG3419" s="23"/>
      <c r="AH3419" s="23"/>
    </row>
    <row r="3420" spans="1:34" s="156" customFormat="1" x14ac:dyDescent="0.35">
      <c r="A3420" s="23"/>
      <c r="B3420" s="23"/>
      <c r="C3420" s="23"/>
      <c r="D3420" s="23"/>
      <c r="E3420" s="23"/>
      <c r="F3420" s="23"/>
      <c r="G3420" s="23"/>
      <c r="H3420" s="23"/>
      <c r="I3420" s="23"/>
      <c r="J3420" s="24"/>
      <c r="K3420" s="24"/>
      <c r="L3420" s="79"/>
      <c r="M3420" s="91"/>
      <c r="N3420" s="89"/>
      <c r="O3420" s="89"/>
      <c r="P3420" s="24"/>
      <c r="Q3420" s="24"/>
      <c r="R3420" s="23"/>
      <c r="S3420" s="23"/>
      <c r="T3420" s="24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46"/>
      <c r="AG3420" s="23"/>
      <c r="AH3420" s="23"/>
    </row>
    <row r="3421" spans="1:34" s="156" customFormat="1" x14ac:dyDescent="0.35">
      <c r="A3421" s="23"/>
      <c r="B3421" s="23"/>
      <c r="C3421" s="23"/>
      <c r="D3421" s="23"/>
      <c r="E3421" s="23"/>
      <c r="F3421" s="23"/>
      <c r="G3421" s="23"/>
      <c r="H3421" s="23"/>
      <c r="I3421" s="23"/>
      <c r="J3421" s="24"/>
      <c r="K3421" s="24"/>
      <c r="L3421" s="79"/>
      <c r="M3421" s="91"/>
      <c r="N3421" s="89"/>
      <c r="O3421" s="89"/>
      <c r="P3421" s="24"/>
      <c r="Q3421" s="24"/>
      <c r="R3421" s="23"/>
      <c r="S3421" s="23"/>
      <c r="T3421" s="24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46"/>
      <c r="AG3421" s="23"/>
      <c r="AH3421" s="23"/>
    </row>
    <row r="3422" spans="1:34" s="156" customFormat="1" x14ac:dyDescent="0.35">
      <c r="A3422" s="23"/>
      <c r="B3422" s="23"/>
      <c r="C3422" s="23"/>
      <c r="D3422" s="23"/>
      <c r="E3422" s="23"/>
      <c r="F3422" s="23"/>
      <c r="G3422" s="23"/>
      <c r="H3422" s="23"/>
      <c r="I3422" s="23"/>
      <c r="J3422" s="24"/>
      <c r="K3422" s="24"/>
      <c r="L3422" s="79"/>
      <c r="M3422" s="91"/>
      <c r="N3422" s="89"/>
      <c r="O3422" s="89"/>
      <c r="P3422" s="24"/>
      <c r="Q3422" s="24"/>
      <c r="R3422" s="23"/>
      <c r="S3422" s="23"/>
      <c r="T3422" s="24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46"/>
      <c r="AG3422" s="23"/>
      <c r="AH3422" s="23"/>
    </row>
    <row r="3423" spans="1:34" s="156" customFormat="1" x14ac:dyDescent="0.35">
      <c r="A3423" s="23"/>
      <c r="B3423" s="23"/>
      <c r="C3423" s="23"/>
      <c r="D3423" s="23"/>
      <c r="E3423" s="23"/>
      <c r="F3423" s="23"/>
      <c r="G3423" s="23"/>
      <c r="H3423" s="23"/>
      <c r="I3423" s="23"/>
      <c r="J3423" s="24"/>
      <c r="K3423" s="24"/>
      <c r="L3423" s="79"/>
      <c r="M3423" s="91"/>
      <c r="N3423" s="89"/>
      <c r="O3423" s="89"/>
      <c r="P3423" s="24"/>
      <c r="Q3423" s="24"/>
      <c r="R3423" s="23"/>
      <c r="S3423" s="23"/>
      <c r="T3423" s="24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46"/>
      <c r="AG3423" s="23"/>
      <c r="AH3423" s="23"/>
    </row>
    <row r="3424" spans="1:34" s="156" customFormat="1" x14ac:dyDescent="0.35">
      <c r="A3424" s="23"/>
      <c r="B3424" s="23"/>
      <c r="C3424" s="23"/>
      <c r="D3424" s="23"/>
      <c r="E3424" s="23"/>
      <c r="F3424" s="23"/>
      <c r="G3424" s="23"/>
      <c r="H3424" s="23"/>
      <c r="I3424" s="23"/>
      <c r="J3424" s="24"/>
      <c r="K3424" s="24"/>
      <c r="L3424" s="79"/>
      <c r="M3424" s="91"/>
      <c r="N3424" s="89"/>
      <c r="O3424" s="89"/>
      <c r="P3424" s="24"/>
      <c r="Q3424" s="24"/>
      <c r="R3424" s="23"/>
      <c r="S3424" s="23"/>
      <c r="T3424" s="24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46"/>
      <c r="AG3424" s="23"/>
      <c r="AH3424" s="23"/>
    </row>
    <row r="3425" spans="1:34" s="156" customFormat="1" x14ac:dyDescent="0.35">
      <c r="A3425" s="23"/>
      <c r="B3425" s="23"/>
      <c r="C3425" s="23"/>
      <c r="D3425" s="23"/>
      <c r="E3425" s="23"/>
      <c r="F3425" s="23"/>
      <c r="G3425" s="23"/>
      <c r="H3425" s="23"/>
      <c r="I3425" s="23"/>
      <c r="J3425" s="24"/>
      <c r="K3425" s="24"/>
      <c r="L3425" s="79"/>
      <c r="M3425" s="91"/>
      <c r="N3425" s="89"/>
      <c r="O3425" s="89"/>
      <c r="P3425" s="24"/>
      <c r="Q3425" s="24"/>
      <c r="R3425" s="23"/>
      <c r="S3425" s="23"/>
      <c r="T3425" s="24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46"/>
      <c r="AG3425" s="23"/>
      <c r="AH3425" s="23"/>
    </row>
    <row r="3426" spans="1:34" s="156" customFormat="1" x14ac:dyDescent="0.35">
      <c r="A3426" s="23"/>
      <c r="B3426" s="23"/>
      <c r="C3426" s="23"/>
      <c r="D3426" s="23"/>
      <c r="E3426" s="23"/>
      <c r="F3426" s="23"/>
      <c r="G3426" s="23"/>
      <c r="H3426" s="23"/>
      <c r="I3426" s="23"/>
      <c r="J3426" s="24"/>
      <c r="K3426" s="24"/>
      <c r="L3426" s="79"/>
      <c r="M3426" s="91"/>
      <c r="N3426" s="89"/>
      <c r="O3426" s="89"/>
      <c r="P3426" s="24"/>
      <c r="Q3426" s="24"/>
      <c r="R3426" s="23"/>
      <c r="S3426" s="23"/>
      <c r="T3426" s="24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46"/>
      <c r="AG3426" s="23"/>
      <c r="AH3426" s="23"/>
    </row>
    <row r="3427" spans="1:34" s="156" customFormat="1" x14ac:dyDescent="0.35">
      <c r="A3427" s="23"/>
      <c r="B3427" s="23"/>
      <c r="C3427" s="23"/>
      <c r="D3427" s="23"/>
      <c r="E3427" s="23"/>
      <c r="F3427" s="23"/>
      <c r="G3427" s="23"/>
      <c r="H3427" s="23"/>
      <c r="I3427" s="23"/>
      <c r="J3427" s="24"/>
      <c r="K3427" s="24"/>
      <c r="L3427" s="79"/>
      <c r="M3427" s="91"/>
      <c r="N3427" s="89"/>
      <c r="O3427" s="89"/>
      <c r="P3427" s="24"/>
      <c r="Q3427" s="24"/>
      <c r="R3427" s="23"/>
      <c r="S3427" s="23"/>
      <c r="T3427" s="24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46"/>
      <c r="AG3427" s="23"/>
      <c r="AH3427" s="23"/>
    </row>
    <row r="3428" spans="1:34" s="156" customFormat="1" x14ac:dyDescent="0.35">
      <c r="A3428" s="23"/>
      <c r="B3428" s="23"/>
      <c r="C3428" s="23"/>
      <c r="D3428" s="23"/>
      <c r="E3428" s="23"/>
      <c r="F3428" s="23"/>
      <c r="G3428" s="23"/>
      <c r="H3428" s="23"/>
      <c r="I3428" s="23"/>
      <c r="J3428" s="24"/>
      <c r="K3428" s="24"/>
      <c r="L3428" s="79"/>
      <c r="M3428" s="91"/>
      <c r="N3428" s="89"/>
      <c r="O3428" s="89"/>
      <c r="P3428" s="24"/>
      <c r="Q3428" s="24"/>
      <c r="R3428" s="23"/>
      <c r="S3428" s="23"/>
      <c r="T3428" s="24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46"/>
      <c r="AG3428" s="23"/>
      <c r="AH3428" s="23"/>
    </row>
    <row r="3429" spans="1:34" s="156" customFormat="1" x14ac:dyDescent="0.35">
      <c r="A3429" s="23"/>
      <c r="B3429" s="23"/>
      <c r="C3429" s="23"/>
      <c r="D3429" s="23"/>
      <c r="E3429" s="23"/>
      <c r="F3429" s="23"/>
      <c r="G3429" s="23"/>
      <c r="H3429" s="23"/>
      <c r="I3429" s="23"/>
      <c r="J3429" s="24"/>
      <c r="K3429" s="24"/>
      <c r="L3429" s="79"/>
      <c r="M3429" s="91"/>
      <c r="N3429" s="89"/>
      <c r="O3429" s="89"/>
      <c r="P3429" s="24"/>
      <c r="Q3429" s="24"/>
      <c r="R3429" s="23"/>
      <c r="S3429" s="23"/>
      <c r="T3429" s="24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46"/>
      <c r="AG3429" s="23"/>
      <c r="AH3429" s="23"/>
    </row>
    <row r="3430" spans="1:34" s="156" customFormat="1" x14ac:dyDescent="0.35">
      <c r="A3430" s="23"/>
      <c r="B3430" s="23"/>
      <c r="C3430" s="23"/>
      <c r="D3430" s="23"/>
      <c r="E3430" s="23"/>
      <c r="F3430" s="23"/>
      <c r="G3430" s="23"/>
      <c r="H3430" s="23"/>
      <c r="I3430" s="23"/>
      <c r="J3430" s="24"/>
      <c r="K3430" s="24"/>
      <c r="L3430" s="79"/>
      <c r="M3430" s="91"/>
      <c r="N3430" s="89"/>
      <c r="O3430" s="89"/>
      <c r="P3430" s="24"/>
      <c r="Q3430" s="24"/>
      <c r="R3430" s="23"/>
      <c r="S3430" s="23"/>
      <c r="T3430" s="24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46"/>
      <c r="AG3430" s="23"/>
      <c r="AH3430" s="23"/>
    </row>
    <row r="3431" spans="1:34" s="156" customFormat="1" x14ac:dyDescent="0.35">
      <c r="A3431" s="23"/>
      <c r="B3431" s="23"/>
      <c r="C3431" s="23"/>
      <c r="D3431" s="23"/>
      <c r="E3431" s="23"/>
      <c r="F3431" s="23"/>
      <c r="G3431" s="23"/>
      <c r="H3431" s="23"/>
      <c r="I3431" s="23"/>
      <c r="J3431" s="24"/>
      <c r="K3431" s="24"/>
      <c r="L3431" s="79"/>
      <c r="M3431" s="91"/>
      <c r="N3431" s="89"/>
      <c r="O3431" s="89"/>
      <c r="P3431" s="24"/>
      <c r="Q3431" s="24"/>
      <c r="R3431" s="23"/>
      <c r="S3431" s="23"/>
      <c r="T3431" s="24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46"/>
      <c r="AG3431" s="23"/>
      <c r="AH3431" s="23"/>
    </row>
    <row r="3432" spans="1:34" s="156" customFormat="1" x14ac:dyDescent="0.35">
      <c r="A3432" s="23"/>
      <c r="B3432" s="23"/>
      <c r="C3432" s="23"/>
      <c r="D3432" s="23"/>
      <c r="E3432" s="23"/>
      <c r="F3432" s="23"/>
      <c r="G3432" s="23"/>
      <c r="H3432" s="23"/>
      <c r="I3432" s="23"/>
      <c r="J3432" s="24"/>
      <c r="K3432" s="24"/>
      <c r="L3432" s="79"/>
      <c r="M3432" s="91"/>
      <c r="N3432" s="89"/>
      <c r="O3432" s="89"/>
      <c r="P3432" s="24"/>
      <c r="Q3432" s="24"/>
      <c r="R3432" s="23"/>
      <c r="S3432" s="23"/>
      <c r="T3432" s="24"/>
      <c r="U3432" s="23"/>
      <c r="V3432" s="23"/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46"/>
      <c r="AG3432" s="23"/>
      <c r="AH3432" s="23"/>
    </row>
    <row r="3433" spans="1:34" s="156" customFormat="1" x14ac:dyDescent="0.35">
      <c r="A3433" s="23"/>
      <c r="B3433" s="23"/>
      <c r="C3433" s="23"/>
      <c r="D3433" s="23"/>
      <c r="E3433" s="23"/>
      <c r="F3433" s="23"/>
      <c r="G3433" s="23"/>
      <c r="H3433" s="23"/>
      <c r="I3433" s="23"/>
      <c r="J3433" s="24"/>
      <c r="K3433" s="24"/>
      <c r="L3433" s="79"/>
      <c r="M3433" s="91"/>
      <c r="N3433" s="89"/>
      <c r="O3433" s="89"/>
      <c r="P3433" s="24"/>
      <c r="Q3433" s="24"/>
      <c r="R3433" s="23"/>
      <c r="S3433" s="23"/>
      <c r="T3433" s="24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46"/>
      <c r="AG3433" s="23"/>
      <c r="AH3433" s="23"/>
    </row>
    <row r="3434" spans="1:34" s="156" customFormat="1" x14ac:dyDescent="0.35">
      <c r="A3434" s="23"/>
      <c r="B3434" s="23"/>
      <c r="C3434" s="23"/>
      <c r="D3434" s="23"/>
      <c r="E3434" s="23"/>
      <c r="F3434" s="23"/>
      <c r="G3434" s="23"/>
      <c r="H3434" s="23"/>
      <c r="I3434" s="23"/>
      <c r="J3434" s="24"/>
      <c r="K3434" s="24"/>
      <c r="L3434" s="79"/>
      <c r="M3434" s="91"/>
      <c r="N3434" s="89"/>
      <c r="O3434" s="89"/>
      <c r="P3434" s="24"/>
      <c r="Q3434" s="24"/>
      <c r="R3434" s="23"/>
      <c r="S3434" s="23"/>
      <c r="T3434" s="24"/>
      <c r="U3434" s="23"/>
      <c r="V3434" s="23"/>
      <c r="W3434" s="23"/>
      <c r="X3434" s="23"/>
      <c r="Y3434" s="23"/>
      <c r="Z3434" s="23"/>
      <c r="AA3434" s="23"/>
      <c r="AB3434" s="23"/>
      <c r="AC3434" s="23"/>
      <c r="AD3434" s="23"/>
      <c r="AE3434" s="23"/>
      <c r="AF3434" s="46"/>
      <c r="AG3434" s="23"/>
      <c r="AH3434" s="23"/>
    </row>
    <row r="3435" spans="1:34" s="156" customFormat="1" x14ac:dyDescent="0.35">
      <c r="A3435" s="23"/>
      <c r="B3435" s="23"/>
      <c r="C3435" s="23"/>
      <c r="D3435" s="23"/>
      <c r="E3435" s="23"/>
      <c r="F3435" s="23"/>
      <c r="G3435" s="23"/>
      <c r="H3435" s="23"/>
      <c r="I3435" s="23"/>
      <c r="J3435" s="24"/>
      <c r="K3435" s="24"/>
      <c r="L3435" s="79"/>
      <c r="M3435" s="91"/>
      <c r="N3435" s="89"/>
      <c r="O3435" s="89"/>
      <c r="P3435" s="24"/>
      <c r="Q3435" s="24"/>
      <c r="R3435" s="23"/>
      <c r="S3435" s="23"/>
      <c r="T3435" s="24"/>
      <c r="U3435" s="23"/>
      <c r="V3435" s="23"/>
      <c r="W3435" s="23"/>
      <c r="X3435" s="23"/>
      <c r="Y3435" s="23"/>
      <c r="Z3435" s="23"/>
      <c r="AA3435" s="23"/>
      <c r="AB3435" s="23"/>
      <c r="AC3435" s="23"/>
      <c r="AD3435" s="23"/>
      <c r="AE3435" s="23"/>
      <c r="AF3435" s="46"/>
      <c r="AG3435" s="23"/>
      <c r="AH3435" s="23"/>
    </row>
    <row r="3436" spans="1:34" s="156" customFormat="1" x14ac:dyDescent="0.35">
      <c r="A3436" s="23"/>
      <c r="B3436" s="23"/>
      <c r="C3436" s="23"/>
      <c r="D3436" s="23"/>
      <c r="E3436" s="23"/>
      <c r="F3436" s="23"/>
      <c r="G3436" s="23"/>
      <c r="H3436" s="23"/>
      <c r="I3436" s="23"/>
      <c r="J3436" s="24"/>
      <c r="K3436" s="24"/>
      <c r="L3436" s="79"/>
      <c r="M3436" s="91"/>
      <c r="N3436" s="89"/>
      <c r="O3436" s="89"/>
      <c r="P3436" s="24"/>
      <c r="Q3436" s="24"/>
      <c r="R3436" s="23"/>
      <c r="S3436" s="23"/>
      <c r="T3436" s="24"/>
      <c r="U3436" s="23"/>
      <c r="V3436" s="23"/>
      <c r="W3436" s="23"/>
      <c r="X3436" s="23"/>
      <c r="Y3436" s="23"/>
      <c r="Z3436" s="23"/>
      <c r="AA3436" s="23"/>
      <c r="AB3436" s="23"/>
      <c r="AC3436" s="23"/>
      <c r="AD3436" s="23"/>
      <c r="AE3436" s="23"/>
      <c r="AF3436" s="46"/>
      <c r="AG3436" s="23"/>
      <c r="AH3436" s="23"/>
    </row>
    <row r="3437" spans="1:34" s="156" customFormat="1" x14ac:dyDescent="0.35">
      <c r="A3437" s="23"/>
      <c r="B3437" s="23"/>
      <c r="C3437" s="23"/>
      <c r="D3437" s="23"/>
      <c r="E3437" s="23"/>
      <c r="F3437" s="23"/>
      <c r="G3437" s="23"/>
      <c r="H3437" s="23"/>
      <c r="I3437" s="23"/>
      <c r="J3437" s="24"/>
      <c r="K3437" s="24"/>
      <c r="L3437" s="79"/>
      <c r="M3437" s="91"/>
      <c r="N3437" s="89"/>
      <c r="O3437" s="89"/>
      <c r="P3437" s="24"/>
      <c r="Q3437" s="24"/>
      <c r="R3437" s="23"/>
      <c r="S3437" s="23"/>
      <c r="T3437" s="24"/>
      <c r="U3437" s="23"/>
      <c r="V3437" s="23"/>
      <c r="W3437" s="23"/>
      <c r="X3437" s="23"/>
      <c r="Y3437" s="23"/>
      <c r="Z3437" s="23"/>
      <c r="AA3437" s="23"/>
      <c r="AB3437" s="23"/>
      <c r="AC3437" s="23"/>
      <c r="AD3437" s="23"/>
      <c r="AE3437" s="23"/>
      <c r="AF3437" s="46"/>
      <c r="AG3437" s="23"/>
      <c r="AH3437" s="23"/>
    </row>
    <row r="3438" spans="1:34" s="156" customFormat="1" x14ac:dyDescent="0.35">
      <c r="A3438" s="23"/>
      <c r="B3438" s="23"/>
      <c r="C3438" s="23"/>
      <c r="D3438" s="23"/>
      <c r="E3438" s="23"/>
      <c r="F3438" s="23"/>
      <c r="G3438" s="23"/>
      <c r="H3438" s="23"/>
      <c r="I3438" s="23"/>
      <c r="J3438" s="24"/>
      <c r="K3438" s="24"/>
      <c r="L3438" s="79"/>
      <c r="M3438" s="91"/>
      <c r="N3438" s="89"/>
      <c r="O3438" s="89"/>
      <c r="P3438" s="24"/>
      <c r="Q3438" s="24"/>
      <c r="R3438" s="23"/>
      <c r="S3438" s="23"/>
      <c r="T3438" s="24"/>
      <c r="U3438" s="23"/>
      <c r="V3438" s="23"/>
      <c r="W3438" s="23"/>
      <c r="X3438" s="23"/>
      <c r="Y3438" s="23"/>
      <c r="Z3438" s="23"/>
      <c r="AA3438" s="23"/>
      <c r="AB3438" s="23"/>
      <c r="AC3438" s="23"/>
      <c r="AD3438" s="23"/>
      <c r="AE3438" s="23"/>
      <c r="AF3438" s="46"/>
      <c r="AG3438" s="23"/>
      <c r="AH3438" s="23"/>
    </row>
    <row r="3439" spans="1:34" s="156" customFormat="1" x14ac:dyDescent="0.35">
      <c r="A3439" s="23"/>
      <c r="B3439" s="23"/>
      <c r="C3439" s="23"/>
      <c r="D3439" s="23"/>
      <c r="E3439" s="23"/>
      <c r="F3439" s="23"/>
      <c r="G3439" s="23"/>
      <c r="H3439" s="23"/>
      <c r="I3439" s="23"/>
      <c r="J3439" s="24"/>
      <c r="K3439" s="24"/>
      <c r="L3439" s="79"/>
      <c r="M3439" s="91"/>
      <c r="N3439" s="89"/>
      <c r="O3439" s="89"/>
      <c r="P3439" s="24"/>
      <c r="Q3439" s="24"/>
      <c r="R3439" s="23"/>
      <c r="S3439" s="23"/>
      <c r="T3439" s="24"/>
      <c r="U3439" s="23"/>
      <c r="V3439" s="23"/>
      <c r="W3439" s="23"/>
      <c r="X3439" s="23"/>
      <c r="Y3439" s="23"/>
      <c r="Z3439" s="23"/>
      <c r="AA3439" s="23"/>
      <c r="AB3439" s="23"/>
      <c r="AC3439" s="23"/>
      <c r="AD3439" s="23"/>
      <c r="AE3439" s="23"/>
      <c r="AF3439" s="46"/>
      <c r="AG3439" s="23"/>
      <c r="AH3439" s="23"/>
    </row>
    <row r="3440" spans="1:34" s="156" customFormat="1" x14ac:dyDescent="0.35">
      <c r="A3440" s="23"/>
      <c r="B3440" s="23"/>
      <c r="C3440" s="23"/>
      <c r="D3440" s="23"/>
      <c r="E3440" s="23"/>
      <c r="F3440" s="23"/>
      <c r="G3440" s="23"/>
      <c r="H3440" s="23"/>
      <c r="I3440" s="23"/>
      <c r="J3440" s="24"/>
      <c r="K3440" s="24"/>
      <c r="L3440" s="79"/>
      <c r="M3440" s="91"/>
      <c r="N3440" s="89"/>
      <c r="O3440" s="89"/>
      <c r="P3440" s="24"/>
      <c r="Q3440" s="24"/>
      <c r="R3440" s="23"/>
      <c r="S3440" s="23"/>
      <c r="T3440" s="24"/>
      <c r="U3440" s="23"/>
      <c r="V3440" s="23"/>
      <c r="W3440" s="23"/>
      <c r="X3440" s="23"/>
      <c r="Y3440" s="23"/>
      <c r="Z3440" s="23"/>
      <c r="AA3440" s="23"/>
      <c r="AB3440" s="23"/>
      <c r="AC3440" s="23"/>
      <c r="AD3440" s="23"/>
      <c r="AE3440" s="23"/>
      <c r="AF3440" s="46"/>
      <c r="AG3440" s="23"/>
      <c r="AH3440" s="23"/>
    </row>
    <row r="3441" spans="1:34" s="156" customFormat="1" x14ac:dyDescent="0.35">
      <c r="A3441" s="23"/>
      <c r="B3441" s="23"/>
      <c r="C3441" s="23"/>
      <c r="D3441" s="23"/>
      <c r="E3441" s="23"/>
      <c r="F3441" s="23"/>
      <c r="G3441" s="23"/>
      <c r="H3441" s="23"/>
      <c r="I3441" s="23"/>
      <c r="J3441" s="24"/>
      <c r="K3441" s="24"/>
      <c r="L3441" s="79"/>
      <c r="M3441" s="91"/>
      <c r="N3441" s="89"/>
      <c r="O3441" s="89"/>
      <c r="P3441" s="24"/>
      <c r="Q3441" s="24"/>
      <c r="R3441" s="23"/>
      <c r="S3441" s="23"/>
      <c r="T3441" s="24"/>
      <c r="U3441" s="23"/>
      <c r="V3441" s="23"/>
      <c r="W3441" s="23"/>
      <c r="X3441" s="23"/>
      <c r="Y3441" s="23"/>
      <c r="Z3441" s="23"/>
      <c r="AA3441" s="23"/>
      <c r="AB3441" s="23"/>
      <c r="AC3441" s="23"/>
      <c r="AD3441" s="23"/>
      <c r="AE3441" s="23"/>
      <c r="AF3441" s="46"/>
      <c r="AG3441" s="23"/>
      <c r="AH3441" s="23"/>
    </row>
    <row r="3442" spans="1:34" s="156" customFormat="1" x14ac:dyDescent="0.35">
      <c r="A3442" s="23"/>
      <c r="B3442" s="23"/>
      <c r="C3442" s="23"/>
      <c r="D3442" s="23"/>
      <c r="E3442" s="23"/>
      <c r="F3442" s="23"/>
      <c r="G3442" s="23"/>
      <c r="H3442" s="23"/>
      <c r="I3442" s="23"/>
      <c r="J3442" s="24"/>
      <c r="K3442" s="24"/>
      <c r="L3442" s="79"/>
      <c r="M3442" s="91"/>
      <c r="N3442" s="89"/>
      <c r="O3442" s="89"/>
      <c r="P3442" s="24"/>
      <c r="Q3442" s="24"/>
      <c r="R3442" s="23"/>
      <c r="S3442" s="23"/>
      <c r="T3442" s="24"/>
      <c r="U3442" s="23"/>
      <c r="V3442" s="23"/>
      <c r="W3442" s="23"/>
      <c r="X3442" s="23"/>
      <c r="Y3442" s="23"/>
      <c r="Z3442" s="23"/>
      <c r="AA3442" s="23"/>
      <c r="AB3442" s="23"/>
      <c r="AC3442" s="23"/>
      <c r="AD3442" s="23"/>
      <c r="AE3442" s="23"/>
      <c r="AF3442" s="46"/>
      <c r="AG3442" s="23"/>
      <c r="AH3442" s="23"/>
    </row>
    <row r="3443" spans="1:34" s="156" customFormat="1" x14ac:dyDescent="0.35">
      <c r="A3443" s="23"/>
      <c r="B3443" s="23"/>
      <c r="C3443" s="23"/>
      <c r="D3443" s="23"/>
      <c r="E3443" s="23"/>
      <c r="F3443" s="23"/>
      <c r="G3443" s="23"/>
      <c r="H3443" s="23"/>
      <c r="I3443" s="23"/>
      <c r="J3443" s="24"/>
      <c r="K3443" s="24"/>
      <c r="L3443" s="79"/>
      <c r="M3443" s="91"/>
      <c r="N3443" s="89"/>
      <c r="O3443" s="89"/>
      <c r="P3443" s="24"/>
      <c r="Q3443" s="24"/>
      <c r="R3443" s="23"/>
      <c r="S3443" s="23"/>
      <c r="T3443" s="24"/>
      <c r="U3443" s="23"/>
      <c r="V3443" s="23"/>
      <c r="W3443" s="23"/>
      <c r="X3443" s="23"/>
      <c r="Y3443" s="23"/>
      <c r="Z3443" s="23"/>
      <c r="AA3443" s="23"/>
      <c r="AB3443" s="23"/>
      <c r="AC3443" s="23"/>
      <c r="AD3443" s="23"/>
      <c r="AE3443" s="23"/>
      <c r="AF3443" s="46"/>
      <c r="AG3443" s="23"/>
      <c r="AH3443" s="23"/>
    </row>
    <row r="3444" spans="1:34" s="156" customFormat="1" x14ac:dyDescent="0.35">
      <c r="A3444" s="23"/>
      <c r="B3444" s="23"/>
      <c r="C3444" s="23"/>
      <c r="D3444" s="23"/>
      <c r="E3444" s="23"/>
      <c r="F3444" s="23"/>
      <c r="G3444" s="23"/>
      <c r="H3444" s="23"/>
      <c r="I3444" s="23"/>
      <c r="J3444" s="24"/>
      <c r="K3444" s="24"/>
      <c r="L3444" s="79"/>
      <c r="M3444" s="91"/>
      <c r="N3444" s="89"/>
      <c r="O3444" s="89"/>
      <c r="P3444" s="24"/>
      <c r="Q3444" s="24"/>
      <c r="R3444" s="23"/>
      <c r="S3444" s="23"/>
      <c r="T3444" s="24"/>
      <c r="U3444" s="23"/>
      <c r="V3444" s="23"/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46"/>
      <c r="AG3444" s="23"/>
      <c r="AH3444" s="23"/>
    </row>
    <row r="3445" spans="1:34" s="156" customFormat="1" x14ac:dyDescent="0.35">
      <c r="A3445" s="23"/>
      <c r="B3445" s="23"/>
      <c r="C3445" s="23"/>
      <c r="D3445" s="23"/>
      <c r="E3445" s="23"/>
      <c r="F3445" s="23"/>
      <c r="G3445" s="23"/>
      <c r="H3445" s="23"/>
      <c r="I3445" s="23"/>
      <c r="J3445" s="24"/>
      <c r="K3445" s="24"/>
      <c r="L3445" s="79"/>
      <c r="M3445" s="91"/>
      <c r="N3445" s="89"/>
      <c r="O3445" s="89"/>
      <c r="P3445" s="24"/>
      <c r="Q3445" s="24"/>
      <c r="R3445" s="23"/>
      <c r="S3445" s="23"/>
      <c r="T3445" s="24"/>
      <c r="U3445" s="23"/>
      <c r="V3445" s="23"/>
      <c r="W3445" s="23"/>
      <c r="X3445" s="23"/>
      <c r="Y3445" s="23"/>
      <c r="Z3445" s="23"/>
      <c r="AA3445" s="23"/>
      <c r="AB3445" s="23"/>
      <c r="AC3445" s="23"/>
      <c r="AD3445" s="23"/>
      <c r="AE3445" s="23"/>
      <c r="AF3445" s="46"/>
      <c r="AG3445" s="23"/>
      <c r="AH3445" s="23"/>
    </row>
    <row r="3446" spans="1:34" s="156" customFormat="1" x14ac:dyDescent="0.35">
      <c r="A3446" s="23"/>
      <c r="B3446" s="23"/>
      <c r="C3446" s="23"/>
      <c r="D3446" s="23"/>
      <c r="E3446" s="23"/>
      <c r="F3446" s="23"/>
      <c r="G3446" s="23"/>
      <c r="H3446" s="23"/>
      <c r="I3446" s="23"/>
      <c r="J3446" s="24"/>
      <c r="K3446" s="24"/>
      <c r="L3446" s="79"/>
      <c r="M3446" s="91"/>
      <c r="N3446" s="89"/>
      <c r="O3446" s="89"/>
      <c r="P3446" s="24"/>
      <c r="Q3446" s="24"/>
      <c r="R3446" s="23"/>
      <c r="S3446" s="23"/>
      <c r="T3446" s="24"/>
      <c r="U3446" s="23"/>
      <c r="V3446" s="23"/>
      <c r="W3446" s="23"/>
      <c r="X3446" s="23"/>
      <c r="Y3446" s="23"/>
      <c r="Z3446" s="23"/>
      <c r="AA3446" s="23"/>
      <c r="AB3446" s="23"/>
      <c r="AC3446" s="23"/>
      <c r="AD3446" s="23"/>
      <c r="AE3446" s="23"/>
      <c r="AF3446" s="46"/>
      <c r="AG3446" s="23"/>
      <c r="AH3446" s="23"/>
    </row>
    <row r="3447" spans="1:34" s="156" customFormat="1" x14ac:dyDescent="0.35">
      <c r="A3447" s="23"/>
      <c r="B3447" s="23"/>
      <c r="C3447" s="23"/>
      <c r="D3447" s="23"/>
      <c r="E3447" s="23"/>
      <c r="F3447" s="23"/>
      <c r="G3447" s="23"/>
      <c r="H3447" s="23"/>
      <c r="I3447" s="23"/>
      <c r="J3447" s="24"/>
      <c r="K3447" s="24"/>
      <c r="L3447" s="79"/>
      <c r="M3447" s="91"/>
      <c r="N3447" s="89"/>
      <c r="O3447" s="89"/>
      <c r="P3447" s="24"/>
      <c r="Q3447" s="24"/>
      <c r="R3447" s="23"/>
      <c r="S3447" s="23"/>
      <c r="T3447" s="24"/>
      <c r="U3447" s="23"/>
      <c r="V3447" s="23"/>
      <c r="W3447" s="23"/>
      <c r="X3447" s="23"/>
      <c r="Y3447" s="23"/>
      <c r="Z3447" s="23"/>
      <c r="AA3447" s="23"/>
      <c r="AB3447" s="23"/>
      <c r="AC3447" s="23"/>
      <c r="AD3447" s="23"/>
      <c r="AE3447" s="23"/>
      <c r="AF3447" s="46"/>
      <c r="AG3447" s="23"/>
      <c r="AH3447" s="23"/>
    </row>
    <row r="3448" spans="1:34" s="156" customFormat="1" x14ac:dyDescent="0.35">
      <c r="A3448" s="23"/>
      <c r="B3448" s="23"/>
      <c r="C3448" s="23"/>
      <c r="D3448" s="23"/>
      <c r="E3448" s="23"/>
      <c r="F3448" s="23"/>
      <c r="G3448" s="23"/>
      <c r="H3448" s="23"/>
      <c r="I3448" s="23"/>
      <c r="J3448" s="24"/>
      <c r="K3448" s="24"/>
      <c r="L3448" s="79"/>
      <c r="M3448" s="91"/>
      <c r="N3448" s="89"/>
      <c r="O3448" s="89"/>
      <c r="P3448" s="24"/>
      <c r="Q3448" s="24"/>
      <c r="R3448" s="23"/>
      <c r="S3448" s="23"/>
      <c r="T3448" s="24"/>
      <c r="U3448" s="23"/>
      <c r="V3448" s="23"/>
      <c r="W3448" s="23"/>
      <c r="X3448" s="23"/>
      <c r="Y3448" s="23"/>
      <c r="Z3448" s="23"/>
      <c r="AA3448" s="23"/>
      <c r="AB3448" s="23"/>
      <c r="AC3448" s="23"/>
      <c r="AD3448" s="23"/>
      <c r="AE3448" s="23"/>
      <c r="AF3448" s="46"/>
      <c r="AG3448" s="23"/>
      <c r="AH3448" s="23"/>
    </row>
    <row r="3449" spans="1:34" s="156" customFormat="1" x14ac:dyDescent="0.35">
      <c r="A3449" s="23"/>
      <c r="B3449" s="23"/>
      <c r="C3449" s="23"/>
      <c r="D3449" s="23"/>
      <c r="E3449" s="23"/>
      <c r="F3449" s="23"/>
      <c r="G3449" s="23"/>
      <c r="H3449" s="23"/>
      <c r="I3449" s="23"/>
      <c r="J3449" s="24"/>
      <c r="K3449" s="24"/>
      <c r="L3449" s="79"/>
      <c r="M3449" s="91"/>
      <c r="N3449" s="89"/>
      <c r="O3449" s="89"/>
      <c r="P3449" s="24"/>
      <c r="Q3449" s="24"/>
      <c r="R3449" s="23"/>
      <c r="S3449" s="23"/>
      <c r="T3449" s="24"/>
      <c r="U3449" s="23"/>
      <c r="V3449" s="23"/>
      <c r="W3449" s="23"/>
      <c r="X3449" s="23"/>
      <c r="Y3449" s="23"/>
      <c r="Z3449" s="23"/>
      <c r="AA3449" s="23"/>
      <c r="AB3449" s="23"/>
      <c r="AC3449" s="23"/>
      <c r="AD3449" s="23"/>
      <c r="AE3449" s="23"/>
      <c r="AF3449" s="46"/>
      <c r="AG3449" s="23"/>
      <c r="AH3449" s="23"/>
    </row>
    <row r="3450" spans="1:34" s="156" customFormat="1" x14ac:dyDescent="0.35">
      <c r="A3450" s="23"/>
      <c r="B3450" s="23"/>
      <c r="C3450" s="23"/>
      <c r="D3450" s="23"/>
      <c r="E3450" s="23"/>
      <c r="F3450" s="23"/>
      <c r="G3450" s="23"/>
      <c r="H3450" s="23"/>
      <c r="I3450" s="23"/>
      <c r="J3450" s="24"/>
      <c r="K3450" s="24"/>
      <c r="L3450" s="79"/>
      <c r="M3450" s="91"/>
      <c r="N3450" s="89"/>
      <c r="O3450" s="89"/>
      <c r="P3450" s="24"/>
      <c r="Q3450" s="24"/>
      <c r="R3450" s="23"/>
      <c r="S3450" s="23"/>
      <c r="T3450" s="24"/>
      <c r="U3450" s="23"/>
      <c r="V3450" s="23"/>
      <c r="W3450" s="23"/>
      <c r="X3450" s="23"/>
      <c r="Y3450" s="23"/>
      <c r="Z3450" s="23"/>
      <c r="AA3450" s="23"/>
      <c r="AB3450" s="23"/>
      <c r="AC3450" s="23"/>
      <c r="AD3450" s="23"/>
      <c r="AE3450" s="23"/>
      <c r="AF3450" s="46"/>
      <c r="AG3450" s="23"/>
      <c r="AH3450" s="23"/>
    </row>
    <row r="3451" spans="1:34" s="156" customFormat="1" x14ac:dyDescent="0.35">
      <c r="A3451" s="23"/>
      <c r="B3451" s="23"/>
      <c r="C3451" s="23"/>
      <c r="D3451" s="23"/>
      <c r="E3451" s="23"/>
      <c r="F3451" s="23"/>
      <c r="G3451" s="23"/>
      <c r="H3451" s="23"/>
      <c r="I3451" s="23"/>
      <c r="J3451" s="24"/>
      <c r="K3451" s="24"/>
      <c r="L3451" s="79"/>
      <c r="M3451" s="91"/>
      <c r="N3451" s="89"/>
      <c r="O3451" s="89"/>
      <c r="P3451" s="24"/>
      <c r="Q3451" s="24"/>
      <c r="R3451" s="23"/>
      <c r="S3451" s="23"/>
      <c r="T3451" s="24"/>
      <c r="U3451" s="23"/>
      <c r="V3451" s="23"/>
      <c r="W3451" s="23"/>
      <c r="X3451" s="23"/>
      <c r="Y3451" s="23"/>
      <c r="Z3451" s="23"/>
      <c r="AA3451" s="23"/>
      <c r="AB3451" s="23"/>
      <c r="AC3451" s="23"/>
      <c r="AD3451" s="23"/>
      <c r="AE3451" s="23"/>
      <c r="AF3451" s="46"/>
      <c r="AG3451" s="23"/>
      <c r="AH3451" s="23"/>
    </row>
    <row r="3452" spans="1:34" s="156" customFormat="1" x14ac:dyDescent="0.35">
      <c r="A3452" s="23"/>
      <c r="B3452" s="23"/>
      <c r="C3452" s="23"/>
      <c r="D3452" s="23"/>
      <c r="E3452" s="23"/>
      <c r="F3452" s="23"/>
      <c r="G3452" s="23"/>
      <c r="H3452" s="23"/>
      <c r="I3452" s="23"/>
      <c r="J3452" s="24"/>
      <c r="K3452" s="24"/>
      <c r="L3452" s="79"/>
      <c r="M3452" s="91"/>
      <c r="N3452" s="89"/>
      <c r="O3452" s="89"/>
      <c r="P3452" s="24"/>
      <c r="Q3452" s="24"/>
      <c r="R3452" s="23"/>
      <c r="S3452" s="23"/>
      <c r="T3452" s="24"/>
      <c r="U3452" s="23"/>
      <c r="V3452" s="23"/>
      <c r="W3452" s="23"/>
      <c r="X3452" s="23"/>
      <c r="Y3452" s="23"/>
      <c r="Z3452" s="23"/>
      <c r="AA3452" s="23"/>
      <c r="AB3452" s="23"/>
      <c r="AC3452" s="23"/>
      <c r="AD3452" s="23"/>
      <c r="AE3452" s="23"/>
      <c r="AF3452" s="46"/>
      <c r="AG3452" s="23"/>
      <c r="AH3452" s="23"/>
    </row>
    <row r="3453" spans="1:34" s="156" customFormat="1" x14ac:dyDescent="0.35">
      <c r="A3453" s="23"/>
      <c r="B3453" s="23"/>
      <c r="C3453" s="23"/>
      <c r="D3453" s="23"/>
      <c r="E3453" s="23"/>
      <c r="F3453" s="23"/>
      <c r="G3453" s="23"/>
      <c r="H3453" s="23"/>
      <c r="I3453" s="23"/>
      <c r="J3453" s="24"/>
      <c r="K3453" s="24"/>
      <c r="L3453" s="79"/>
      <c r="M3453" s="91"/>
      <c r="N3453" s="89"/>
      <c r="O3453" s="89"/>
      <c r="P3453" s="24"/>
      <c r="Q3453" s="24"/>
      <c r="R3453" s="23"/>
      <c r="S3453" s="23"/>
      <c r="T3453" s="24"/>
      <c r="U3453" s="23"/>
      <c r="V3453" s="23"/>
      <c r="W3453" s="23"/>
      <c r="X3453" s="23"/>
      <c r="Y3453" s="23"/>
      <c r="Z3453" s="23"/>
      <c r="AA3453" s="23"/>
      <c r="AB3453" s="23"/>
      <c r="AC3453" s="23"/>
      <c r="AD3453" s="23"/>
      <c r="AE3453" s="23"/>
      <c r="AF3453" s="46"/>
      <c r="AG3453" s="23"/>
      <c r="AH3453" s="23"/>
    </row>
    <row r="3454" spans="1:34" s="156" customFormat="1" x14ac:dyDescent="0.35">
      <c r="A3454" s="23"/>
      <c r="B3454" s="23"/>
      <c r="C3454" s="23"/>
      <c r="D3454" s="23"/>
      <c r="E3454" s="23"/>
      <c r="F3454" s="23"/>
      <c r="G3454" s="23"/>
      <c r="H3454" s="23"/>
      <c r="I3454" s="23"/>
      <c r="J3454" s="24"/>
      <c r="K3454" s="24"/>
      <c r="L3454" s="79"/>
      <c r="M3454" s="91"/>
      <c r="N3454" s="89"/>
      <c r="O3454" s="89"/>
      <c r="P3454" s="24"/>
      <c r="Q3454" s="24"/>
      <c r="R3454" s="23"/>
      <c r="S3454" s="23"/>
      <c r="T3454" s="24"/>
      <c r="U3454" s="23"/>
      <c r="V3454" s="23"/>
      <c r="W3454" s="23"/>
      <c r="X3454" s="23"/>
      <c r="Y3454" s="23"/>
      <c r="Z3454" s="23"/>
      <c r="AA3454" s="23"/>
      <c r="AB3454" s="23"/>
      <c r="AC3454" s="23"/>
      <c r="AD3454" s="23"/>
      <c r="AE3454" s="23"/>
      <c r="AF3454" s="46"/>
      <c r="AG3454" s="23"/>
      <c r="AH3454" s="23"/>
    </row>
    <row r="3455" spans="1:34" s="156" customFormat="1" x14ac:dyDescent="0.35">
      <c r="A3455" s="23"/>
      <c r="B3455" s="23"/>
      <c r="C3455" s="23"/>
      <c r="D3455" s="23"/>
      <c r="E3455" s="23"/>
      <c r="F3455" s="23"/>
      <c r="G3455" s="23"/>
      <c r="H3455" s="23"/>
      <c r="I3455" s="23"/>
      <c r="J3455" s="24"/>
      <c r="K3455" s="24"/>
      <c r="L3455" s="79"/>
      <c r="M3455" s="91"/>
      <c r="N3455" s="89"/>
      <c r="O3455" s="89"/>
      <c r="P3455" s="24"/>
      <c r="Q3455" s="24"/>
      <c r="R3455" s="23"/>
      <c r="S3455" s="23"/>
      <c r="T3455" s="24"/>
      <c r="U3455" s="23"/>
      <c r="V3455" s="23"/>
      <c r="W3455" s="23"/>
      <c r="X3455" s="23"/>
      <c r="Y3455" s="23"/>
      <c r="Z3455" s="23"/>
      <c r="AA3455" s="23"/>
      <c r="AB3455" s="23"/>
      <c r="AC3455" s="23"/>
      <c r="AD3455" s="23"/>
      <c r="AE3455" s="23"/>
      <c r="AF3455" s="46"/>
      <c r="AG3455" s="23"/>
      <c r="AH3455" s="23"/>
    </row>
    <row r="3456" spans="1:34" s="156" customFormat="1" x14ac:dyDescent="0.35">
      <c r="A3456" s="23"/>
      <c r="B3456" s="23"/>
      <c r="C3456" s="23"/>
      <c r="D3456" s="23"/>
      <c r="E3456" s="23"/>
      <c r="F3456" s="23"/>
      <c r="G3456" s="23"/>
      <c r="H3456" s="23"/>
      <c r="I3456" s="23"/>
      <c r="J3456" s="24"/>
      <c r="K3456" s="24"/>
      <c r="L3456" s="79"/>
      <c r="M3456" s="91"/>
      <c r="N3456" s="89"/>
      <c r="O3456" s="89"/>
      <c r="P3456" s="24"/>
      <c r="Q3456" s="24"/>
      <c r="R3456" s="23"/>
      <c r="S3456" s="23"/>
      <c r="T3456" s="24"/>
      <c r="U3456" s="23"/>
      <c r="V3456" s="23"/>
      <c r="W3456" s="23"/>
      <c r="X3456" s="23"/>
      <c r="Y3456" s="23"/>
      <c r="Z3456" s="23"/>
      <c r="AA3456" s="23"/>
      <c r="AB3456" s="23"/>
      <c r="AC3456" s="23"/>
      <c r="AD3456" s="23"/>
      <c r="AE3456" s="23"/>
      <c r="AF3456" s="46"/>
      <c r="AG3456" s="23"/>
      <c r="AH3456" s="23"/>
    </row>
    <row r="3457" spans="1:34" s="156" customFormat="1" x14ac:dyDescent="0.35">
      <c r="A3457" s="23"/>
      <c r="B3457" s="23"/>
      <c r="C3457" s="23"/>
      <c r="D3457" s="23"/>
      <c r="E3457" s="23"/>
      <c r="F3457" s="23"/>
      <c r="G3457" s="23"/>
      <c r="H3457" s="23"/>
      <c r="I3457" s="23"/>
      <c r="J3457" s="24"/>
      <c r="K3457" s="24"/>
      <c r="L3457" s="79"/>
      <c r="M3457" s="91"/>
      <c r="N3457" s="89"/>
      <c r="O3457" s="89"/>
      <c r="P3457" s="24"/>
      <c r="Q3457" s="24"/>
      <c r="R3457" s="23"/>
      <c r="S3457" s="23"/>
      <c r="T3457" s="24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46"/>
      <c r="AG3457" s="23"/>
      <c r="AH3457" s="23"/>
    </row>
    <row r="3458" spans="1:34" s="156" customFormat="1" x14ac:dyDescent="0.35">
      <c r="A3458" s="23"/>
      <c r="B3458" s="23"/>
      <c r="C3458" s="23"/>
      <c r="D3458" s="23"/>
      <c r="E3458" s="23"/>
      <c r="F3458" s="23"/>
      <c r="G3458" s="23"/>
      <c r="H3458" s="23"/>
      <c r="I3458" s="23"/>
      <c r="J3458" s="24"/>
      <c r="K3458" s="24"/>
      <c r="L3458" s="79"/>
      <c r="M3458" s="91"/>
      <c r="N3458" s="89"/>
      <c r="O3458" s="89"/>
      <c r="P3458" s="24"/>
      <c r="Q3458" s="24"/>
      <c r="R3458" s="23"/>
      <c r="S3458" s="23"/>
      <c r="T3458" s="24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46"/>
      <c r="AG3458" s="23"/>
      <c r="AH3458" s="23"/>
    </row>
    <row r="3459" spans="1:34" s="156" customFormat="1" x14ac:dyDescent="0.35">
      <c r="A3459" s="23"/>
      <c r="B3459" s="23"/>
      <c r="C3459" s="23"/>
      <c r="D3459" s="23"/>
      <c r="E3459" s="23"/>
      <c r="F3459" s="23"/>
      <c r="G3459" s="23"/>
      <c r="H3459" s="23"/>
      <c r="I3459" s="23"/>
      <c r="J3459" s="24"/>
      <c r="K3459" s="24"/>
      <c r="L3459" s="79"/>
      <c r="M3459" s="91"/>
      <c r="N3459" s="89"/>
      <c r="O3459" s="89"/>
      <c r="P3459" s="24"/>
      <c r="Q3459" s="24"/>
      <c r="R3459" s="23"/>
      <c r="S3459" s="23"/>
      <c r="T3459" s="24"/>
      <c r="U3459" s="23"/>
      <c r="V3459" s="23"/>
      <c r="W3459" s="23"/>
      <c r="X3459" s="23"/>
      <c r="Y3459" s="23"/>
      <c r="Z3459" s="23"/>
      <c r="AA3459" s="23"/>
      <c r="AB3459" s="23"/>
      <c r="AC3459" s="23"/>
      <c r="AD3459" s="23"/>
      <c r="AE3459" s="23"/>
      <c r="AF3459" s="46"/>
      <c r="AG3459" s="23"/>
      <c r="AH3459" s="23"/>
    </row>
    <row r="3460" spans="1:34" s="156" customFormat="1" x14ac:dyDescent="0.35">
      <c r="A3460" s="23"/>
      <c r="B3460" s="23"/>
      <c r="C3460" s="23"/>
      <c r="D3460" s="23"/>
      <c r="E3460" s="23"/>
      <c r="F3460" s="23"/>
      <c r="G3460" s="23"/>
      <c r="H3460" s="23"/>
      <c r="I3460" s="23"/>
      <c r="J3460" s="24"/>
      <c r="K3460" s="24"/>
      <c r="L3460" s="79"/>
      <c r="M3460" s="91"/>
      <c r="N3460" s="89"/>
      <c r="O3460" s="89"/>
      <c r="P3460" s="24"/>
      <c r="Q3460" s="24"/>
      <c r="R3460" s="23"/>
      <c r="S3460" s="23"/>
      <c r="T3460" s="24"/>
      <c r="U3460" s="23"/>
      <c r="V3460" s="23"/>
      <c r="W3460" s="23"/>
      <c r="X3460" s="23"/>
      <c r="Y3460" s="23"/>
      <c r="Z3460" s="23"/>
      <c r="AA3460" s="23"/>
      <c r="AB3460" s="23"/>
      <c r="AC3460" s="23"/>
      <c r="AD3460" s="23"/>
      <c r="AE3460" s="23"/>
      <c r="AF3460" s="46"/>
      <c r="AG3460" s="23"/>
      <c r="AH3460" s="23"/>
    </row>
    <row r="3461" spans="1:34" s="156" customFormat="1" x14ac:dyDescent="0.35">
      <c r="A3461" s="23"/>
      <c r="B3461" s="23"/>
      <c r="C3461" s="23"/>
      <c r="D3461" s="23"/>
      <c r="E3461" s="23"/>
      <c r="F3461" s="23"/>
      <c r="G3461" s="23"/>
      <c r="H3461" s="23"/>
      <c r="I3461" s="23"/>
      <c r="J3461" s="24"/>
      <c r="K3461" s="24"/>
      <c r="L3461" s="79"/>
      <c r="M3461" s="91"/>
      <c r="N3461" s="89"/>
      <c r="O3461" s="89"/>
      <c r="P3461" s="24"/>
      <c r="Q3461" s="24"/>
      <c r="R3461" s="23"/>
      <c r="S3461" s="23"/>
      <c r="T3461" s="24"/>
      <c r="U3461" s="23"/>
      <c r="V3461" s="23"/>
      <c r="W3461" s="23"/>
      <c r="X3461" s="23"/>
      <c r="Y3461" s="23"/>
      <c r="Z3461" s="23"/>
      <c r="AA3461" s="23"/>
      <c r="AB3461" s="23"/>
      <c r="AC3461" s="23"/>
      <c r="AD3461" s="23"/>
      <c r="AE3461" s="23"/>
      <c r="AF3461" s="46"/>
      <c r="AG3461" s="23"/>
      <c r="AH3461" s="23"/>
    </row>
    <row r="3462" spans="1:34" s="156" customFormat="1" x14ac:dyDescent="0.35">
      <c r="A3462" s="23"/>
      <c r="B3462" s="23"/>
      <c r="C3462" s="23"/>
      <c r="D3462" s="23"/>
      <c r="E3462" s="23"/>
      <c r="F3462" s="23"/>
      <c r="G3462" s="23"/>
      <c r="H3462" s="23"/>
      <c r="I3462" s="23"/>
      <c r="J3462" s="24"/>
      <c r="K3462" s="24"/>
      <c r="L3462" s="79"/>
      <c r="M3462" s="91"/>
      <c r="N3462" s="89"/>
      <c r="O3462" s="89"/>
      <c r="P3462" s="24"/>
      <c r="Q3462" s="24"/>
      <c r="R3462" s="23"/>
      <c r="S3462" s="23"/>
      <c r="T3462" s="24"/>
      <c r="U3462" s="23"/>
      <c r="V3462" s="23"/>
      <c r="W3462" s="23"/>
      <c r="X3462" s="23"/>
      <c r="Y3462" s="23"/>
      <c r="Z3462" s="23"/>
      <c r="AA3462" s="23"/>
      <c r="AB3462" s="23"/>
      <c r="AC3462" s="23"/>
      <c r="AD3462" s="23"/>
      <c r="AE3462" s="23"/>
      <c r="AF3462" s="46"/>
      <c r="AG3462" s="23"/>
      <c r="AH3462" s="23"/>
    </row>
    <row r="3463" spans="1:34" s="156" customFormat="1" x14ac:dyDescent="0.35">
      <c r="A3463" s="23"/>
      <c r="B3463" s="23"/>
      <c r="C3463" s="23"/>
      <c r="D3463" s="23"/>
      <c r="E3463" s="23"/>
      <c r="F3463" s="23"/>
      <c r="G3463" s="23"/>
      <c r="H3463" s="23"/>
      <c r="I3463" s="23"/>
      <c r="J3463" s="24"/>
      <c r="K3463" s="24"/>
      <c r="L3463" s="79"/>
      <c r="M3463" s="91"/>
      <c r="N3463" s="89"/>
      <c r="O3463" s="89"/>
      <c r="P3463" s="24"/>
      <c r="Q3463" s="24"/>
      <c r="R3463" s="23"/>
      <c r="S3463" s="23"/>
      <c r="T3463" s="24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46"/>
      <c r="AG3463" s="23"/>
      <c r="AH3463" s="23"/>
    </row>
    <row r="3464" spans="1:34" s="156" customFormat="1" x14ac:dyDescent="0.35">
      <c r="A3464" s="23"/>
      <c r="B3464" s="23"/>
      <c r="C3464" s="23"/>
      <c r="D3464" s="23"/>
      <c r="E3464" s="23"/>
      <c r="F3464" s="23"/>
      <c r="G3464" s="23"/>
      <c r="H3464" s="23"/>
      <c r="I3464" s="23"/>
      <c r="J3464" s="24"/>
      <c r="K3464" s="24"/>
      <c r="L3464" s="79"/>
      <c r="M3464" s="91"/>
      <c r="N3464" s="89"/>
      <c r="O3464" s="89"/>
      <c r="P3464" s="24"/>
      <c r="Q3464" s="24"/>
      <c r="R3464" s="23"/>
      <c r="S3464" s="23"/>
      <c r="T3464" s="24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46"/>
      <c r="AG3464" s="23"/>
      <c r="AH3464" s="23"/>
    </row>
    <row r="3465" spans="1:34" s="156" customFormat="1" x14ac:dyDescent="0.35">
      <c r="A3465" s="23"/>
      <c r="B3465" s="23"/>
      <c r="C3465" s="23"/>
      <c r="D3465" s="23"/>
      <c r="E3465" s="23"/>
      <c r="F3465" s="23"/>
      <c r="G3465" s="23"/>
      <c r="H3465" s="23"/>
      <c r="I3465" s="23"/>
      <c r="J3465" s="24"/>
      <c r="K3465" s="24"/>
      <c r="L3465" s="79"/>
      <c r="M3465" s="91"/>
      <c r="N3465" s="89"/>
      <c r="O3465" s="89"/>
      <c r="P3465" s="24"/>
      <c r="Q3465" s="24"/>
      <c r="R3465" s="23"/>
      <c r="S3465" s="23"/>
      <c r="T3465" s="24"/>
      <c r="U3465" s="23"/>
      <c r="V3465" s="23"/>
      <c r="W3465" s="23"/>
      <c r="X3465" s="23"/>
      <c r="Y3465" s="23"/>
      <c r="Z3465" s="23"/>
      <c r="AA3465" s="23"/>
      <c r="AB3465" s="23"/>
      <c r="AC3465" s="23"/>
      <c r="AD3465" s="23"/>
      <c r="AE3465" s="23"/>
      <c r="AF3465" s="46"/>
      <c r="AG3465" s="23"/>
      <c r="AH3465" s="23"/>
    </row>
    <row r="3466" spans="1:34" s="156" customFormat="1" x14ac:dyDescent="0.35">
      <c r="A3466" s="23"/>
      <c r="B3466" s="23"/>
      <c r="C3466" s="23"/>
      <c r="D3466" s="23"/>
      <c r="E3466" s="23"/>
      <c r="F3466" s="23"/>
      <c r="G3466" s="23"/>
      <c r="H3466" s="23"/>
      <c r="I3466" s="23"/>
      <c r="J3466" s="24"/>
      <c r="K3466" s="24"/>
      <c r="L3466" s="79"/>
      <c r="M3466" s="91"/>
      <c r="N3466" s="89"/>
      <c r="O3466" s="89"/>
      <c r="P3466" s="24"/>
      <c r="Q3466" s="24"/>
      <c r="R3466" s="23"/>
      <c r="S3466" s="23"/>
      <c r="T3466" s="24"/>
      <c r="U3466" s="23"/>
      <c r="V3466" s="23"/>
      <c r="W3466" s="23"/>
      <c r="X3466" s="23"/>
      <c r="Y3466" s="23"/>
      <c r="Z3466" s="23"/>
      <c r="AA3466" s="23"/>
      <c r="AB3466" s="23"/>
      <c r="AC3466" s="23"/>
      <c r="AD3466" s="23"/>
      <c r="AE3466" s="23"/>
      <c r="AF3466" s="46"/>
      <c r="AG3466" s="23"/>
      <c r="AH3466" s="23"/>
    </row>
    <row r="3467" spans="1:34" s="156" customFormat="1" x14ac:dyDescent="0.35">
      <c r="A3467" s="23"/>
      <c r="B3467" s="23"/>
      <c r="C3467" s="23"/>
      <c r="D3467" s="23"/>
      <c r="E3467" s="23"/>
      <c r="F3467" s="23"/>
      <c r="G3467" s="23"/>
      <c r="H3467" s="23"/>
      <c r="I3467" s="23"/>
      <c r="J3467" s="24"/>
      <c r="K3467" s="24"/>
      <c r="L3467" s="79"/>
      <c r="M3467" s="91"/>
      <c r="N3467" s="89"/>
      <c r="O3467" s="89"/>
      <c r="P3467" s="24"/>
      <c r="Q3467" s="24"/>
      <c r="R3467" s="23"/>
      <c r="S3467" s="23"/>
      <c r="T3467" s="24"/>
      <c r="U3467" s="23"/>
      <c r="V3467" s="23"/>
      <c r="W3467" s="23"/>
      <c r="X3467" s="23"/>
      <c r="Y3467" s="23"/>
      <c r="Z3467" s="23"/>
      <c r="AA3467" s="23"/>
      <c r="AB3467" s="23"/>
      <c r="AC3467" s="23"/>
      <c r="AD3467" s="23"/>
      <c r="AE3467" s="23"/>
      <c r="AF3467" s="46"/>
      <c r="AG3467" s="23"/>
      <c r="AH3467" s="23"/>
    </row>
    <row r="3468" spans="1:34" s="156" customFormat="1" x14ac:dyDescent="0.35">
      <c r="A3468" s="23"/>
      <c r="B3468" s="23"/>
      <c r="C3468" s="23"/>
      <c r="D3468" s="23"/>
      <c r="E3468" s="23"/>
      <c r="F3468" s="23"/>
      <c r="G3468" s="23"/>
      <c r="H3468" s="23"/>
      <c r="I3468" s="23"/>
      <c r="J3468" s="24"/>
      <c r="K3468" s="24"/>
      <c r="L3468" s="79"/>
      <c r="M3468" s="91"/>
      <c r="N3468" s="89"/>
      <c r="O3468" s="89"/>
      <c r="P3468" s="24"/>
      <c r="Q3468" s="24"/>
      <c r="R3468" s="23"/>
      <c r="S3468" s="23"/>
      <c r="T3468" s="24"/>
      <c r="U3468" s="23"/>
      <c r="V3468" s="23"/>
      <c r="W3468" s="23"/>
      <c r="X3468" s="23"/>
      <c r="Y3468" s="23"/>
      <c r="Z3468" s="23"/>
      <c r="AA3468" s="23"/>
      <c r="AB3468" s="23"/>
      <c r="AC3468" s="23"/>
      <c r="AD3468" s="23"/>
      <c r="AE3468" s="23"/>
      <c r="AF3468" s="46"/>
      <c r="AG3468" s="23"/>
      <c r="AH3468" s="23"/>
    </row>
    <row r="3469" spans="1:34" s="156" customFormat="1" x14ac:dyDescent="0.35">
      <c r="A3469" s="23"/>
      <c r="B3469" s="23"/>
      <c r="C3469" s="23"/>
      <c r="D3469" s="23"/>
      <c r="E3469" s="23"/>
      <c r="F3469" s="23"/>
      <c r="G3469" s="23"/>
      <c r="H3469" s="23"/>
      <c r="I3469" s="23"/>
      <c r="J3469" s="24"/>
      <c r="K3469" s="24"/>
      <c r="L3469" s="79"/>
      <c r="M3469" s="91"/>
      <c r="N3469" s="89"/>
      <c r="O3469" s="89"/>
      <c r="P3469" s="24"/>
      <c r="Q3469" s="24"/>
      <c r="R3469" s="23"/>
      <c r="S3469" s="23"/>
      <c r="T3469" s="24"/>
      <c r="U3469" s="23"/>
      <c r="V3469" s="23"/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46"/>
      <c r="AG3469" s="23"/>
      <c r="AH3469" s="23"/>
    </row>
    <row r="3470" spans="1:34" s="156" customFormat="1" x14ac:dyDescent="0.35">
      <c r="A3470" s="23"/>
      <c r="B3470" s="23"/>
      <c r="C3470" s="23"/>
      <c r="D3470" s="23"/>
      <c r="E3470" s="23"/>
      <c r="F3470" s="23"/>
      <c r="G3470" s="23"/>
      <c r="H3470" s="23"/>
      <c r="I3470" s="23"/>
      <c r="J3470" s="24"/>
      <c r="K3470" s="24"/>
      <c r="L3470" s="79"/>
      <c r="M3470" s="91"/>
      <c r="N3470" s="89"/>
      <c r="O3470" s="89"/>
      <c r="P3470" s="24"/>
      <c r="Q3470" s="24"/>
      <c r="R3470" s="23"/>
      <c r="S3470" s="23"/>
      <c r="T3470" s="24"/>
      <c r="U3470" s="23"/>
      <c r="V3470" s="23"/>
      <c r="W3470" s="23"/>
      <c r="X3470" s="23"/>
      <c r="Y3470" s="23"/>
      <c r="Z3470" s="23"/>
      <c r="AA3470" s="23"/>
      <c r="AB3470" s="23"/>
      <c r="AC3470" s="23"/>
      <c r="AD3470" s="23"/>
      <c r="AE3470" s="23"/>
      <c r="AF3470" s="46"/>
      <c r="AG3470" s="23"/>
      <c r="AH3470" s="23"/>
    </row>
    <row r="3471" spans="1:34" s="156" customFormat="1" x14ac:dyDescent="0.35">
      <c r="A3471" s="23"/>
      <c r="B3471" s="23"/>
      <c r="C3471" s="23"/>
      <c r="D3471" s="23"/>
      <c r="E3471" s="23"/>
      <c r="F3471" s="23"/>
      <c r="G3471" s="23"/>
      <c r="H3471" s="23"/>
      <c r="I3471" s="23"/>
      <c r="J3471" s="24"/>
      <c r="K3471" s="24"/>
      <c r="L3471" s="79"/>
      <c r="M3471" s="91"/>
      <c r="N3471" s="89"/>
      <c r="O3471" s="89"/>
      <c r="P3471" s="24"/>
      <c r="Q3471" s="24"/>
      <c r="R3471" s="23"/>
      <c r="S3471" s="23"/>
      <c r="T3471" s="24"/>
      <c r="U3471" s="23"/>
      <c r="V3471" s="23"/>
      <c r="W3471" s="23"/>
      <c r="X3471" s="23"/>
      <c r="Y3471" s="23"/>
      <c r="Z3471" s="23"/>
      <c r="AA3471" s="23"/>
      <c r="AB3471" s="23"/>
      <c r="AC3471" s="23"/>
      <c r="AD3471" s="23"/>
      <c r="AE3471" s="23"/>
      <c r="AF3471" s="46"/>
      <c r="AG3471" s="23"/>
      <c r="AH3471" s="23"/>
    </row>
    <row r="3472" spans="1:34" s="156" customFormat="1" x14ac:dyDescent="0.35">
      <c r="A3472" s="23"/>
      <c r="B3472" s="23"/>
      <c r="C3472" s="23"/>
      <c r="D3472" s="23"/>
      <c r="E3472" s="23"/>
      <c r="F3472" s="23"/>
      <c r="G3472" s="23"/>
      <c r="H3472" s="23"/>
      <c r="I3472" s="23"/>
      <c r="J3472" s="24"/>
      <c r="K3472" s="24"/>
      <c r="L3472" s="79"/>
      <c r="M3472" s="91"/>
      <c r="N3472" s="89"/>
      <c r="O3472" s="89"/>
      <c r="P3472" s="24"/>
      <c r="Q3472" s="24"/>
      <c r="R3472" s="23"/>
      <c r="S3472" s="23"/>
      <c r="T3472" s="24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46"/>
      <c r="AG3472" s="23"/>
      <c r="AH3472" s="23"/>
    </row>
    <row r="3473" spans="1:34" s="156" customFormat="1" x14ac:dyDescent="0.35">
      <c r="A3473" s="23"/>
      <c r="B3473" s="23"/>
      <c r="C3473" s="23"/>
      <c r="D3473" s="23"/>
      <c r="E3473" s="23"/>
      <c r="F3473" s="23"/>
      <c r="G3473" s="23"/>
      <c r="H3473" s="23"/>
      <c r="I3473" s="23"/>
      <c r="J3473" s="24"/>
      <c r="K3473" s="24"/>
      <c r="L3473" s="79"/>
      <c r="M3473" s="91"/>
      <c r="N3473" s="89"/>
      <c r="O3473" s="89"/>
      <c r="P3473" s="24"/>
      <c r="Q3473" s="24"/>
      <c r="R3473" s="23"/>
      <c r="S3473" s="23"/>
      <c r="T3473" s="24"/>
      <c r="U3473" s="23"/>
      <c r="V3473" s="23"/>
      <c r="W3473" s="23"/>
      <c r="X3473" s="23"/>
      <c r="Y3473" s="23"/>
      <c r="Z3473" s="23"/>
      <c r="AA3473" s="23"/>
      <c r="AB3473" s="23"/>
      <c r="AC3473" s="23"/>
      <c r="AD3473" s="23"/>
      <c r="AE3473" s="23"/>
      <c r="AF3473" s="46"/>
      <c r="AG3473" s="23"/>
      <c r="AH3473" s="23"/>
    </row>
    <row r="3474" spans="1:34" s="156" customFormat="1" x14ac:dyDescent="0.35">
      <c r="A3474" s="23"/>
      <c r="B3474" s="23"/>
      <c r="C3474" s="23"/>
      <c r="D3474" s="23"/>
      <c r="E3474" s="23"/>
      <c r="F3474" s="23"/>
      <c r="G3474" s="23"/>
      <c r="H3474" s="23"/>
      <c r="I3474" s="23"/>
      <c r="J3474" s="24"/>
      <c r="K3474" s="24"/>
      <c r="L3474" s="79"/>
      <c r="M3474" s="91"/>
      <c r="N3474" s="89"/>
      <c r="O3474" s="89"/>
      <c r="P3474" s="24"/>
      <c r="Q3474" s="24"/>
      <c r="R3474" s="23"/>
      <c r="S3474" s="23"/>
      <c r="T3474" s="24"/>
      <c r="U3474" s="23"/>
      <c r="V3474" s="23"/>
      <c r="W3474" s="23"/>
      <c r="X3474" s="23"/>
      <c r="Y3474" s="23"/>
      <c r="Z3474" s="23"/>
      <c r="AA3474" s="23"/>
      <c r="AB3474" s="23"/>
      <c r="AC3474" s="23"/>
      <c r="AD3474" s="23"/>
      <c r="AE3474" s="23"/>
      <c r="AF3474" s="46"/>
      <c r="AG3474" s="23"/>
      <c r="AH3474" s="23"/>
    </row>
    <row r="3475" spans="1:34" s="156" customFormat="1" x14ac:dyDescent="0.35">
      <c r="A3475" s="23"/>
      <c r="B3475" s="23"/>
      <c r="C3475" s="23"/>
      <c r="D3475" s="23"/>
      <c r="E3475" s="23"/>
      <c r="F3475" s="23"/>
      <c r="G3475" s="23"/>
      <c r="H3475" s="23"/>
      <c r="I3475" s="23"/>
      <c r="J3475" s="24"/>
      <c r="K3475" s="24"/>
      <c r="L3475" s="79"/>
      <c r="M3475" s="91"/>
      <c r="N3475" s="89"/>
      <c r="O3475" s="89"/>
      <c r="P3475" s="24"/>
      <c r="Q3475" s="24"/>
      <c r="R3475" s="23"/>
      <c r="S3475" s="23"/>
      <c r="T3475" s="24"/>
      <c r="U3475" s="23"/>
      <c r="V3475" s="23"/>
      <c r="W3475" s="23"/>
      <c r="X3475" s="23"/>
      <c r="Y3475" s="23"/>
      <c r="Z3475" s="23"/>
      <c r="AA3475" s="23"/>
      <c r="AB3475" s="23"/>
      <c r="AC3475" s="23"/>
      <c r="AD3475" s="23"/>
      <c r="AE3475" s="23"/>
      <c r="AF3475" s="46"/>
      <c r="AG3475" s="23"/>
      <c r="AH3475" s="23"/>
    </row>
    <row r="3476" spans="1:34" s="156" customFormat="1" x14ac:dyDescent="0.35">
      <c r="A3476" s="23"/>
      <c r="B3476" s="23"/>
      <c r="C3476" s="23"/>
      <c r="D3476" s="23"/>
      <c r="E3476" s="23"/>
      <c r="F3476" s="23"/>
      <c r="G3476" s="23"/>
      <c r="H3476" s="23"/>
      <c r="I3476" s="23"/>
      <c r="J3476" s="24"/>
      <c r="K3476" s="24"/>
      <c r="L3476" s="79"/>
      <c r="M3476" s="91"/>
      <c r="N3476" s="89"/>
      <c r="O3476" s="89"/>
      <c r="P3476" s="24"/>
      <c r="Q3476" s="24"/>
      <c r="R3476" s="23"/>
      <c r="S3476" s="23"/>
      <c r="T3476" s="24"/>
      <c r="U3476" s="23"/>
      <c r="V3476" s="23"/>
      <c r="W3476" s="23"/>
      <c r="X3476" s="23"/>
      <c r="Y3476" s="23"/>
      <c r="Z3476" s="23"/>
      <c r="AA3476" s="23"/>
      <c r="AB3476" s="23"/>
      <c r="AC3476" s="23"/>
      <c r="AD3476" s="23"/>
      <c r="AE3476" s="23"/>
      <c r="AF3476" s="46"/>
      <c r="AG3476" s="23"/>
      <c r="AH3476" s="23"/>
    </row>
    <row r="3477" spans="1:34" s="156" customFormat="1" x14ac:dyDescent="0.35">
      <c r="A3477" s="23"/>
      <c r="B3477" s="23"/>
      <c r="C3477" s="23"/>
      <c r="D3477" s="23"/>
      <c r="E3477" s="23"/>
      <c r="F3477" s="23"/>
      <c r="G3477" s="23"/>
      <c r="H3477" s="23"/>
      <c r="I3477" s="23"/>
      <c r="J3477" s="24"/>
      <c r="K3477" s="24"/>
      <c r="L3477" s="79"/>
      <c r="M3477" s="91"/>
      <c r="N3477" s="89"/>
      <c r="O3477" s="89"/>
      <c r="P3477" s="24"/>
      <c r="Q3477" s="24"/>
      <c r="R3477" s="23"/>
      <c r="S3477" s="23"/>
      <c r="T3477" s="24"/>
      <c r="U3477" s="23"/>
      <c r="V3477" s="23"/>
      <c r="W3477" s="23"/>
      <c r="X3477" s="23"/>
      <c r="Y3477" s="23"/>
      <c r="Z3477" s="23"/>
      <c r="AA3477" s="23"/>
      <c r="AB3477" s="23"/>
      <c r="AC3477" s="23"/>
      <c r="AD3477" s="23"/>
      <c r="AE3477" s="23"/>
      <c r="AF3477" s="46"/>
      <c r="AG3477" s="23"/>
      <c r="AH3477" s="23"/>
    </row>
    <row r="3478" spans="1:34" s="156" customFormat="1" x14ac:dyDescent="0.35">
      <c r="A3478" s="23"/>
      <c r="B3478" s="23"/>
      <c r="C3478" s="23"/>
      <c r="D3478" s="23"/>
      <c r="E3478" s="23"/>
      <c r="F3478" s="23"/>
      <c r="G3478" s="23"/>
      <c r="H3478" s="23"/>
      <c r="I3478" s="23"/>
      <c r="J3478" s="24"/>
      <c r="K3478" s="24"/>
      <c r="L3478" s="79"/>
      <c r="M3478" s="91"/>
      <c r="N3478" s="89"/>
      <c r="O3478" s="89"/>
      <c r="P3478" s="24"/>
      <c r="Q3478" s="24"/>
      <c r="R3478" s="23"/>
      <c r="S3478" s="23"/>
      <c r="T3478" s="24"/>
      <c r="U3478" s="23"/>
      <c r="V3478" s="23"/>
      <c r="W3478" s="23"/>
      <c r="X3478" s="23"/>
      <c r="Y3478" s="23"/>
      <c r="Z3478" s="23"/>
      <c r="AA3478" s="23"/>
      <c r="AB3478" s="23"/>
      <c r="AC3478" s="23"/>
      <c r="AD3478" s="23"/>
      <c r="AE3478" s="23"/>
      <c r="AF3478" s="46"/>
      <c r="AG3478" s="23"/>
      <c r="AH3478" s="23"/>
    </row>
    <row r="3479" spans="1:34" s="156" customFormat="1" x14ac:dyDescent="0.35">
      <c r="A3479" s="23"/>
      <c r="B3479" s="23"/>
      <c r="C3479" s="23"/>
      <c r="D3479" s="23"/>
      <c r="E3479" s="23"/>
      <c r="F3479" s="23"/>
      <c r="G3479" s="23"/>
      <c r="H3479" s="23"/>
      <c r="I3479" s="23"/>
      <c r="J3479" s="24"/>
      <c r="K3479" s="24"/>
      <c r="L3479" s="79"/>
      <c r="M3479" s="91"/>
      <c r="N3479" s="89"/>
      <c r="O3479" s="89"/>
      <c r="P3479" s="24"/>
      <c r="Q3479" s="24"/>
      <c r="R3479" s="23"/>
      <c r="S3479" s="23"/>
      <c r="T3479" s="24"/>
      <c r="U3479" s="23"/>
      <c r="V3479" s="23"/>
      <c r="W3479" s="23"/>
      <c r="X3479" s="23"/>
      <c r="Y3479" s="23"/>
      <c r="Z3479" s="23"/>
      <c r="AA3479" s="23"/>
      <c r="AB3479" s="23"/>
      <c r="AC3479" s="23"/>
      <c r="AD3479" s="23"/>
      <c r="AE3479" s="23"/>
      <c r="AF3479" s="46"/>
      <c r="AG3479" s="23"/>
      <c r="AH3479" s="23"/>
    </row>
    <row r="3480" spans="1:34" s="156" customFormat="1" x14ac:dyDescent="0.35">
      <c r="A3480" s="23"/>
      <c r="B3480" s="23"/>
      <c r="C3480" s="23"/>
      <c r="D3480" s="23"/>
      <c r="E3480" s="23"/>
      <c r="F3480" s="23"/>
      <c r="G3480" s="23"/>
      <c r="H3480" s="23"/>
      <c r="I3480" s="23"/>
      <c r="J3480" s="24"/>
      <c r="K3480" s="24"/>
      <c r="L3480" s="79"/>
      <c r="M3480" s="91"/>
      <c r="N3480" s="89"/>
      <c r="O3480" s="89"/>
      <c r="P3480" s="24"/>
      <c r="Q3480" s="24"/>
      <c r="R3480" s="23"/>
      <c r="S3480" s="23"/>
      <c r="T3480" s="24"/>
      <c r="U3480" s="23"/>
      <c r="V3480" s="23"/>
      <c r="W3480" s="23"/>
      <c r="X3480" s="23"/>
      <c r="Y3480" s="23"/>
      <c r="Z3480" s="23"/>
      <c r="AA3480" s="23"/>
      <c r="AB3480" s="23"/>
      <c r="AC3480" s="23"/>
      <c r="AD3480" s="23"/>
      <c r="AE3480" s="23"/>
      <c r="AF3480" s="46"/>
      <c r="AG3480" s="23"/>
      <c r="AH3480" s="23"/>
    </row>
    <row r="3481" spans="1:34" s="156" customFormat="1" x14ac:dyDescent="0.35">
      <c r="A3481" s="23"/>
      <c r="B3481" s="23"/>
      <c r="C3481" s="23"/>
      <c r="D3481" s="23"/>
      <c r="E3481" s="23"/>
      <c r="F3481" s="23"/>
      <c r="G3481" s="23"/>
      <c r="H3481" s="23"/>
      <c r="I3481" s="23"/>
      <c r="J3481" s="24"/>
      <c r="K3481" s="24"/>
      <c r="L3481" s="79"/>
      <c r="M3481" s="91"/>
      <c r="N3481" s="89"/>
      <c r="O3481" s="89"/>
      <c r="P3481" s="24"/>
      <c r="Q3481" s="24"/>
      <c r="R3481" s="23"/>
      <c r="S3481" s="23"/>
      <c r="T3481" s="24"/>
      <c r="U3481" s="23"/>
      <c r="V3481" s="23"/>
      <c r="W3481" s="23"/>
      <c r="X3481" s="23"/>
      <c r="Y3481" s="23"/>
      <c r="Z3481" s="23"/>
      <c r="AA3481" s="23"/>
      <c r="AB3481" s="23"/>
      <c r="AC3481" s="23"/>
      <c r="AD3481" s="23"/>
      <c r="AE3481" s="23"/>
      <c r="AF3481" s="46"/>
      <c r="AG3481" s="23"/>
      <c r="AH3481" s="23"/>
    </row>
    <row r="3482" spans="1:34" s="156" customFormat="1" x14ac:dyDescent="0.35">
      <c r="A3482" s="23"/>
      <c r="B3482" s="23"/>
      <c r="C3482" s="23"/>
      <c r="D3482" s="23"/>
      <c r="E3482" s="23"/>
      <c r="F3482" s="23"/>
      <c r="G3482" s="23"/>
      <c r="H3482" s="23"/>
      <c r="I3482" s="23"/>
      <c r="J3482" s="24"/>
      <c r="K3482" s="24"/>
      <c r="L3482" s="79"/>
      <c r="M3482" s="91"/>
      <c r="N3482" s="89"/>
      <c r="O3482" s="89"/>
      <c r="P3482" s="24"/>
      <c r="Q3482" s="24"/>
      <c r="R3482" s="23"/>
      <c r="S3482" s="23"/>
      <c r="T3482" s="24"/>
      <c r="U3482" s="23"/>
      <c r="V3482" s="23"/>
      <c r="W3482" s="23"/>
      <c r="X3482" s="23"/>
      <c r="Y3482" s="23"/>
      <c r="Z3482" s="23"/>
      <c r="AA3482" s="23"/>
      <c r="AB3482" s="23"/>
      <c r="AC3482" s="23"/>
      <c r="AD3482" s="23"/>
      <c r="AE3482" s="23"/>
      <c r="AF3482" s="46"/>
      <c r="AG3482" s="23"/>
      <c r="AH3482" s="23"/>
    </row>
    <row r="3483" spans="1:34" s="156" customFormat="1" x14ac:dyDescent="0.35">
      <c r="A3483" s="23"/>
      <c r="B3483" s="23"/>
      <c r="C3483" s="23"/>
      <c r="D3483" s="23"/>
      <c r="E3483" s="23"/>
      <c r="F3483" s="23"/>
      <c r="G3483" s="23"/>
      <c r="H3483" s="23"/>
      <c r="I3483" s="23"/>
      <c r="J3483" s="24"/>
      <c r="K3483" s="24"/>
      <c r="L3483" s="79"/>
      <c r="M3483" s="91"/>
      <c r="N3483" s="89"/>
      <c r="O3483" s="89"/>
      <c r="P3483" s="24"/>
      <c r="Q3483" s="24"/>
      <c r="R3483" s="23"/>
      <c r="S3483" s="23"/>
      <c r="T3483" s="24"/>
      <c r="U3483" s="23"/>
      <c r="V3483" s="23"/>
      <c r="W3483" s="23"/>
      <c r="X3483" s="23"/>
      <c r="Y3483" s="23"/>
      <c r="Z3483" s="23"/>
      <c r="AA3483" s="23"/>
      <c r="AB3483" s="23"/>
      <c r="AC3483" s="23"/>
      <c r="AD3483" s="23"/>
      <c r="AE3483" s="23"/>
      <c r="AF3483" s="46"/>
      <c r="AG3483" s="23"/>
      <c r="AH3483" s="23"/>
    </row>
    <row r="3484" spans="1:34" s="156" customFormat="1" x14ac:dyDescent="0.35">
      <c r="A3484" s="23"/>
      <c r="B3484" s="23"/>
      <c r="C3484" s="23"/>
      <c r="D3484" s="23"/>
      <c r="E3484" s="23"/>
      <c r="F3484" s="23"/>
      <c r="G3484" s="23"/>
      <c r="H3484" s="23"/>
      <c r="I3484" s="23"/>
      <c r="J3484" s="24"/>
      <c r="K3484" s="24"/>
      <c r="L3484" s="79"/>
      <c r="M3484" s="91"/>
      <c r="N3484" s="89"/>
      <c r="O3484" s="89"/>
      <c r="P3484" s="24"/>
      <c r="Q3484" s="24"/>
      <c r="R3484" s="23"/>
      <c r="S3484" s="23"/>
      <c r="T3484" s="24"/>
      <c r="U3484" s="23"/>
      <c r="V3484" s="23"/>
      <c r="W3484" s="23"/>
      <c r="X3484" s="23"/>
      <c r="Y3484" s="23"/>
      <c r="Z3484" s="23"/>
      <c r="AA3484" s="23"/>
      <c r="AB3484" s="23"/>
      <c r="AC3484" s="23"/>
      <c r="AD3484" s="23"/>
      <c r="AE3484" s="23"/>
      <c r="AF3484" s="46"/>
      <c r="AG3484" s="23"/>
      <c r="AH3484" s="23"/>
    </row>
    <row r="3485" spans="1:34" s="156" customFormat="1" x14ac:dyDescent="0.35">
      <c r="A3485" s="23"/>
      <c r="B3485" s="23"/>
      <c r="C3485" s="23"/>
      <c r="D3485" s="23"/>
      <c r="E3485" s="23"/>
      <c r="F3485" s="23"/>
      <c r="G3485" s="23"/>
      <c r="H3485" s="23"/>
      <c r="I3485" s="23"/>
      <c r="J3485" s="24"/>
      <c r="K3485" s="24"/>
      <c r="L3485" s="79"/>
      <c r="M3485" s="91"/>
      <c r="N3485" s="89"/>
      <c r="O3485" s="89"/>
      <c r="P3485" s="24"/>
      <c r="Q3485" s="24"/>
      <c r="R3485" s="23"/>
      <c r="S3485" s="23"/>
      <c r="T3485" s="24"/>
      <c r="U3485" s="23"/>
      <c r="V3485" s="23"/>
      <c r="W3485" s="23"/>
      <c r="X3485" s="23"/>
      <c r="Y3485" s="23"/>
      <c r="Z3485" s="23"/>
      <c r="AA3485" s="23"/>
      <c r="AB3485" s="23"/>
      <c r="AC3485" s="23"/>
      <c r="AD3485" s="23"/>
      <c r="AE3485" s="23"/>
      <c r="AF3485" s="46"/>
      <c r="AG3485" s="23"/>
      <c r="AH3485" s="23"/>
    </row>
    <row r="3486" spans="1:34" s="156" customFormat="1" x14ac:dyDescent="0.35">
      <c r="A3486" s="23"/>
      <c r="B3486" s="23"/>
      <c r="C3486" s="23"/>
      <c r="D3486" s="23"/>
      <c r="E3486" s="23"/>
      <c r="F3486" s="23"/>
      <c r="G3486" s="23"/>
      <c r="H3486" s="23"/>
      <c r="I3486" s="23"/>
      <c r="J3486" s="24"/>
      <c r="K3486" s="24"/>
      <c r="L3486" s="79"/>
      <c r="M3486" s="91"/>
      <c r="N3486" s="89"/>
      <c r="O3486" s="89"/>
      <c r="P3486" s="24"/>
      <c r="Q3486" s="24"/>
      <c r="R3486" s="23"/>
      <c r="S3486" s="23"/>
      <c r="T3486" s="24"/>
      <c r="U3486" s="23"/>
      <c r="V3486" s="23"/>
      <c r="W3486" s="23"/>
      <c r="X3486" s="23"/>
      <c r="Y3486" s="23"/>
      <c r="Z3486" s="23"/>
      <c r="AA3486" s="23"/>
      <c r="AB3486" s="23"/>
      <c r="AC3486" s="23"/>
      <c r="AD3486" s="23"/>
      <c r="AE3486" s="23"/>
      <c r="AF3486" s="46"/>
      <c r="AG3486" s="23"/>
      <c r="AH3486" s="23"/>
    </row>
    <row r="3487" spans="1:34" s="156" customFormat="1" x14ac:dyDescent="0.35">
      <c r="A3487" s="23"/>
      <c r="B3487" s="23"/>
      <c r="C3487" s="23"/>
      <c r="D3487" s="23"/>
      <c r="E3487" s="23"/>
      <c r="F3487" s="23"/>
      <c r="G3487" s="23"/>
      <c r="H3487" s="23"/>
      <c r="I3487" s="23"/>
      <c r="J3487" s="24"/>
      <c r="K3487" s="24"/>
      <c r="L3487" s="79"/>
      <c r="M3487" s="91"/>
      <c r="N3487" s="89"/>
      <c r="O3487" s="89"/>
      <c r="P3487" s="24"/>
      <c r="Q3487" s="24"/>
      <c r="R3487" s="23"/>
      <c r="S3487" s="23"/>
      <c r="T3487" s="24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46"/>
      <c r="AG3487" s="23"/>
      <c r="AH3487" s="23"/>
    </row>
    <row r="3488" spans="1:34" s="156" customFormat="1" x14ac:dyDescent="0.35">
      <c r="A3488" s="23"/>
      <c r="B3488" s="23"/>
      <c r="C3488" s="23"/>
      <c r="D3488" s="23"/>
      <c r="E3488" s="23"/>
      <c r="F3488" s="23"/>
      <c r="G3488" s="23"/>
      <c r="H3488" s="23"/>
      <c r="I3488" s="23"/>
      <c r="J3488" s="24"/>
      <c r="K3488" s="24"/>
      <c r="L3488" s="79"/>
      <c r="M3488" s="91"/>
      <c r="N3488" s="89"/>
      <c r="O3488" s="89"/>
      <c r="P3488" s="24"/>
      <c r="Q3488" s="24"/>
      <c r="R3488" s="23"/>
      <c r="S3488" s="23"/>
      <c r="T3488" s="24"/>
      <c r="U3488" s="23"/>
      <c r="V3488" s="23"/>
      <c r="W3488" s="23"/>
      <c r="X3488" s="23"/>
      <c r="Y3488" s="23"/>
      <c r="Z3488" s="23"/>
      <c r="AA3488" s="23"/>
      <c r="AB3488" s="23"/>
      <c r="AC3488" s="23"/>
      <c r="AD3488" s="23"/>
      <c r="AE3488" s="23"/>
      <c r="AF3488" s="46"/>
      <c r="AG3488" s="23"/>
      <c r="AH3488" s="23"/>
    </row>
    <row r="3489" spans="1:34" s="156" customFormat="1" x14ac:dyDescent="0.35">
      <c r="A3489" s="23"/>
      <c r="B3489" s="23"/>
      <c r="C3489" s="23"/>
      <c r="D3489" s="23"/>
      <c r="E3489" s="23"/>
      <c r="F3489" s="23"/>
      <c r="G3489" s="23"/>
      <c r="H3489" s="23"/>
      <c r="I3489" s="23"/>
      <c r="J3489" s="24"/>
      <c r="K3489" s="24"/>
      <c r="L3489" s="79"/>
      <c r="M3489" s="91"/>
      <c r="N3489" s="89"/>
      <c r="O3489" s="89"/>
      <c r="P3489" s="24"/>
      <c r="Q3489" s="24"/>
      <c r="R3489" s="23"/>
      <c r="S3489" s="23"/>
      <c r="T3489" s="24"/>
      <c r="U3489" s="23"/>
      <c r="V3489" s="23"/>
      <c r="W3489" s="23"/>
      <c r="X3489" s="23"/>
      <c r="Y3489" s="23"/>
      <c r="Z3489" s="23"/>
      <c r="AA3489" s="23"/>
      <c r="AB3489" s="23"/>
      <c r="AC3489" s="23"/>
      <c r="AD3489" s="23"/>
      <c r="AE3489" s="23"/>
      <c r="AF3489" s="46"/>
      <c r="AG3489" s="23"/>
      <c r="AH3489" s="23"/>
    </row>
    <row r="3490" spans="1:34" s="156" customFormat="1" x14ac:dyDescent="0.35">
      <c r="A3490" s="23"/>
      <c r="B3490" s="23"/>
      <c r="C3490" s="23"/>
      <c r="D3490" s="23"/>
      <c r="E3490" s="23"/>
      <c r="F3490" s="23"/>
      <c r="G3490" s="23"/>
      <c r="H3490" s="23"/>
      <c r="I3490" s="23"/>
      <c r="J3490" s="24"/>
      <c r="K3490" s="24"/>
      <c r="L3490" s="79"/>
      <c r="M3490" s="91"/>
      <c r="N3490" s="89"/>
      <c r="O3490" s="89"/>
      <c r="P3490" s="24"/>
      <c r="Q3490" s="24"/>
      <c r="R3490" s="23"/>
      <c r="S3490" s="23"/>
      <c r="T3490" s="24"/>
      <c r="U3490" s="23"/>
      <c r="V3490" s="23"/>
      <c r="W3490" s="23"/>
      <c r="X3490" s="23"/>
      <c r="Y3490" s="23"/>
      <c r="Z3490" s="23"/>
      <c r="AA3490" s="23"/>
      <c r="AB3490" s="23"/>
      <c r="AC3490" s="23"/>
      <c r="AD3490" s="23"/>
      <c r="AE3490" s="23"/>
      <c r="AF3490" s="46"/>
      <c r="AG3490" s="23"/>
      <c r="AH3490" s="23"/>
    </row>
    <row r="3491" spans="1:34" s="156" customFormat="1" x14ac:dyDescent="0.35">
      <c r="A3491" s="23"/>
      <c r="B3491" s="23"/>
      <c r="C3491" s="23"/>
      <c r="D3491" s="23"/>
      <c r="E3491" s="23"/>
      <c r="F3491" s="23"/>
      <c r="G3491" s="23"/>
      <c r="H3491" s="23"/>
      <c r="I3491" s="23"/>
      <c r="J3491" s="24"/>
      <c r="K3491" s="24"/>
      <c r="L3491" s="79"/>
      <c r="M3491" s="91"/>
      <c r="N3491" s="89"/>
      <c r="O3491" s="89"/>
      <c r="P3491" s="24"/>
      <c r="Q3491" s="24"/>
      <c r="R3491" s="23"/>
      <c r="S3491" s="23"/>
      <c r="T3491" s="24"/>
      <c r="U3491" s="23"/>
      <c r="V3491" s="23"/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46"/>
      <c r="AG3491" s="23"/>
      <c r="AH3491" s="23"/>
    </row>
    <row r="3492" spans="1:34" s="156" customFormat="1" x14ac:dyDescent="0.35">
      <c r="A3492" s="23"/>
      <c r="B3492" s="23"/>
      <c r="C3492" s="23"/>
      <c r="D3492" s="23"/>
      <c r="E3492" s="23"/>
      <c r="F3492" s="23"/>
      <c r="G3492" s="23"/>
      <c r="H3492" s="23"/>
      <c r="I3492" s="23"/>
      <c r="J3492" s="24"/>
      <c r="K3492" s="24"/>
      <c r="L3492" s="79"/>
      <c r="M3492" s="91"/>
      <c r="N3492" s="89"/>
      <c r="O3492" s="89"/>
      <c r="P3492" s="24"/>
      <c r="Q3492" s="24"/>
      <c r="R3492" s="23"/>
      <c r="S3492" s="23"/>
      <c r="T3492" s="24"/>
      <c r="U3492" s="23"/>
      <c r="V3492" s="23"/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46"/>
      <c r="AG3492" s="23"/>
      <c r="AH3492" s="23"/>
    </row>
    <row r="3493" spans="1:34" s="156" customFormat="1" x14ac:dyDescent="0.35">
      <c r="A3493" s="23"/>
      <c r="B3493" s="23"/>
      <c r="C3493" s="23"/>
      <c r="D3493" s="23"/>
      <c r="E3493" s="23"/>
      <c r="F3493" s="23"/>
      <c r="G3493" s="23"/>
      <c r="H3493" s="23"/>
      <c r="I3493" s="23"/>
      <c r="J3493" s="24"/>
      <c r="K3493" s="24"/>
      <c r="L3493" s="79"/>
      <c r="M3493" s="91"/>
      <c r="N3493" s="89"/>
      <c r="O3493" s="89"/>
      <c r="P3493" s="24"/>
      <c r="Q3493" s="24"/>
      <c r="R3493" s="23"/>
      <c r="S3493" s="23"/>
      <c r="T3493" s="24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46"/>
      <c r="AG3493" s="23"/>
      <c r="AH3493" s="23"/>
    </row>
    <row r="3494" spans="1:34" s="156" customFormat="1" x14ac:dyDescent="0.35">
      <c r="A3494" s="23"/>
      <c r="B3494" s="23"/>
      <c r="C3494" s="23"/>
      <c r="D3494" s="23"/>
      <c r="E3494" s="23"/>
      <c r="F3494" s="23"/>
      <c r="G3494" s="23"/>
      <c r="H3494" s="23"/>
      <c r="I3494" s="23"/>
      <c r="J3494" s="24"/>
      <c r="K3494" s="24"/>
      <c r="L3494" s="79"/>
      <c r="M3494" s="91"/>
      <c r="N3494" s="89"/>
      <c r="O3494" s="89"/>
      <c r="P3494" s="24"/>
      <c r="Q3494" s="24"/>
      <c r="R3494" s="23"/>
      <c r="S3494" s="23"/>
      <c r="T3494" s="24"/>
      <c r="U3494" s="23"/>
      <c r="V3494" s="23"/>
      <c r="W3494" s="23"/>
      <c r="X3494" s="23"/>
      <c r="Y3494" s="23"/>
      <c r="Z3494" s="23"/>
      <c r="AA3494" s="23"/>
      <c r="AB3494" s="23"/>
      <c r="AC3494" s="23"/>
      <c r="AD3494" s="23"/>
      <c r="AE3494" s="23"/>
      <c r="AF3494" s="46"/>
      <c r="AG3494" s="23"/>
      <c r="AH3494" s="23"/>
    </row>
    <row r="3495" spans="1:34" s="156" customFormat="1" x14ac:dyDescent="0.35">
      <c r="A3495" s="23"/>
      <c r="B3495" s="23"/>
      <c r="C3495" s="23"/>
      <c r="D3495" s="23"/>
      <c r="E3495" s="23"/>
      <c r="F3495" s="23"/>
      <c r="G3495" s="23"/>
      <c r="H3495" s="23"/>
      <c r="I3495" s="23"/>
      <c r="J3495" s="24"/>
      <c r="K3495" s="24"/>
      <c r="L3495" s="79"/>
      <c r="M3495" s="91"/>
      <c r="N3495" s="89"/>
      <c r="O3495" s="89"/>
      <c r="P3495" s="24"/>
      <c r="Q3495" s="24"/>
      <c r="R3495" s="23"/>
      <c r="S3495" s="23"/>
      <c r="T3495" s="24"/>
      <c r="U3495" s="23"/>
      <c r="V3495" s="23"/>
      <c r="W3495" s="23"/>
      <c r="X3495" s="23"/>
      <c r="Y3495" s="23"/>
      <c r="Z3495" s="23"/>
      <c r="AA3495" s="23"/>
      <c r="AB3495" s="23"/>
      <c r="AC3495" s="23"/>
      <c r="AD3495" s="23"/>
      <c r="AE3495" s="23"/>
      <c r="AF3495" s="46"/>
      <c r="AG3495" s="23"/>
      <c r="AH3495" s="23"/>
    </row>
    <row r="3496" spans="1:34" s="156" customFormat="1" x14ac:dyDescent="0.35">
      <c r="A3496" s="23"/>
      <c r="B3496" s="23"/>
      <c r="C3496" s="23"/>
      <c r="D3496" s="23"/>
      <c r="E3496" s="23"/>
      <c r="F3496" s="23"/>
      <c r="G3496" s="23"/>
      <c r="H3496" s="23"/>
      <c r="I3496" s="23"/>
      <c r="J3496" s="24"/>
      <c r="K3496" s="24"/>
      <c r="L3496" s="79"/>
      <c r="M3496" s="91"/>
      <c r="N3496" s="89"/>
      <c r="O3496" s="89"/>
      <c r="P3496" s="24"/>
      <c r="Q3496" s="24"/>
      <c r="R3496" s="23"/>
      <c r="S3496" s="23"/>
      <c r="T3496" s="24"/>
      <c r="U3496" s="23"/>
      <c r="V3496" s="23"/>
      <c r="W3496" s="23"/>
      <c r="X3496" s="23"/>
      <c r="Y3496" s="23"/>
      <c r="Z3496" s="23"/>
      <c r="AA3496" s="23"/>
      <c r="AB3496" s="23"/>
      <c r="AC3496" s="23"/>
      <c r="AD3496" s="23"/>
      <c r="AE3496" s="23"/>
      <c r="AF3496" s="46"/>
      <c r="AG3496" s="23"/>
      <c r="AH3496" s="23"/>
    </row>
    <row r="3497" spans="1:34" s="156" customFormat="1" x14ac:dyDescent="0.35">
      <c r="A3497" s="23"/>
      <c r="B3497" s="23"/>
      <c r="C3497" s="23"/>
      <c r="D3497" s="23"/>
      <c r="E3497" s="23"/>
      <c r="F3497" s="23"/>
      <c r="G3497" s="23"/>
      <c r="H3497" s="23"/>
      <c r="I3497" s="23"/>
      <c r="J3497" s="24"/>
      <c r="K3497" s="24"/>
      <c r="L3497" s="79"/>
      <c r="M3497" s="91"/>
      <c r="N3497" s="89"/>
      <c r="O3497" s="89"/>
      <c r="P3497" s="24"/>
      <c r="Q3497" s="24"/>
      <c r="R3497" s="23"/>
      <c r="S3497" s="23"/>
      <c r="T3497" s="24"/>
      <c r="U3497" s="23"/>
      <c r="V3497" s="23"/>
      <c r="W3497" s="23"/>
      <c r="X3497" s="23"/>
      <c r="Y3497" s="23"/>
      <c r="Z3497" s="23"/>
      <c r="AA3497" s="23"/>
      <c r="AB3497" s="23"/>
      <c r="AC3497" s="23"/>
      <c r="AD3497" s="23"/>
      <c r="AE3497" s="23"/>
      <c r="AF3497" s="46"/>
      <c r="AG3497" s="23"/>
      <c r="AH3497" s="23"/>
    </row>
    <row r="3498" spans="1:34" s="156" customFormat="1" x14ac:dyDescent="0.35">
      <c r="A3498" s="23"/>
      <c r="B3498" s="23"/>
      <c r="C3498" s="23"/>
      <c r="D3498" s="23"/>
      <c r="E3498" s="23"/>
      <c r="F3498" s="23"/>
      <c r="G3498" s="23"/>
      <c r="H3498" s="23"/>
      <c r="I3498" s="23"/>
      <c r="J3498" s="24"/>
      <c r="K3498" s="24"/>
      <c r="L3498" s="79"/>
      <c r="M3498" s="91"/>
      <c r="N3498" s="89"/>
      <c r="O3498" s="89"/>
      <c r="P3498" s="24"/>
      <c r="Q3498" s="24"/>
      <c r="R3498" s="23"/>
      <c r="S3498" s="23"/>
      <c r="T3498" s="24"/>
      <c r="U3498" s="23"/>
      <c r="V3498" s="23"/>
      <c r="W3498" s="23"/>
      <c r="X3498" s="23"/>
      <c r="Y3498" s="23"/>
      <c r="Z3498" s="23"/>
      <c r="AA3498" s="23"/>
      <c r="AB3498" s="23"/>
      <c r="AC3498" s="23"/>
      <c r="AD3498" s="23"/>
      <c r="AE3498" s="23"/>
      <c r="AF3498" s="46"/>
      <c r="AG3498" s="23"/>
      <c r="AH3498" s="23"/>
    </row>
    <row r="3499" spans="1:34" s="156" customFormat="1" x14ac:dyDescent="0.35">
      <c r="A3499" s="23"/>
      <c r="B3499" s="23"/>
      <c r="C3499" s="23"/>
      <c r="D3499" s="23"/>
      <c r="E3499" s="23"/>
      <c r="F3499" s="23"/>
      <c r="G3499" s="23"/>
      <c r="H3499" s="23"/>
      <c r="I3499" s="23"/>
      <c r="J3499" s="24"/>
      <c r="K3499" s="24"/>
      <c r="L3499" s="79"/>
      <c r="M3499" s="91"/>
      <c r="N3499" s="89"/>
      <c r="O3499" s="89"/>
      <c r="P3499" s="24"/>
      <c r="Q3499" s="24"/>
      <c r="R3499" s="23"/>
      <c r="S3499" s="23"/>
      <c r="T3499" s="24"/>
      <c r="U3499" s="23"/>
      <c r="V3499" s="23"/>
      <c r="W3499" s="23"/>
      <c r="X3499" s="23"/>
      <c r="Y3499" s="23"/>
      <c r="Z3499" s="23"/>
      <c r="AA3499" s="23"/>
      <c r="AB3499" s="23"/>
      <c r="AC3499" s="23"/>
      <c r="AD3499" s="23"/>
      <c r="AE3499" s="23"/>
      <c r="AF3499" s="46"/>
      <c r="AG3499" s="23"/>
      <c r="AH3499" s="23"/>
    </row>
    <row r="3500" spans="1:34" s="156" customFormat="1" x14ac:dyDescent="0.35">
      <c r="A3500" s="23"/>
      <c r="B3500" s="23"/>
      <c r="C3500" s="23"/>
      <c r="D3500" s="23"/>
      <c r="E3500" s="23"/>
      <c r="F3500" s="23"/>
      <c r="G3500" s="23"/>
      <c r="H3500" s="23"/>
      <c r="I3500" s="23"/>
      <c r="J3500" s="24"/>
      <c r="K3500" s="24"/>
      <c r="L3500" s="79"/>
      <c r="M3500" s="91"/>
      <c r="N3500" s="89"/>
      <c r="O3500" s="89"/>
      <c r="P3500" s="24"/>
      <c r="Q3500" s="24"/>
      <c r="R3500" s="23"/>
      <c r="S3500" s="23"/>
      <c r="T3500" s="24"/>
      <c r="U3500" s="23"/>
      <c r="V3500" s="23"/>
      <c r="W3500" s="23"/>
      <c r="X3500" s="23"/>
      <c r="Y3500" s="23"/>
      <c r="Z3500" s="23"/>
      <c r="AA3500" s="23"/>
      <c r="AB3500" s="23"/>
      <c r="AC3500" s="23"/>
      <c r="AD3500" s="23"/>
      <c r="AE3500" s="23"/>
      <c r="AF3500" s="46"/>
      <c r="AG3500" s="23"/>
      <c r="AH3500" s="23"/>
    </row>
    <row r="3501" spans="1:34" s="156" customFormat="1" x14ac:dyDescent="0.35">
      <c r="A3501" s="23"/>
      <c r="B3501" s="23"/>
      <c r="C3501" s="23"/>
      <c r="D3501" s="23"/>
      <c r="E3501" s="23"/>
      <c r="F3501" s="23"/>
      <c r="G3501" s="23"/>
      <c r="H3501" s="23"/>
      <c r="I3501" s="23"/>
      <c r="J3501" s="24"/>
      <c r="K3501" s="24"/>
      <c r="L3501" s="79"/>
      <c r="M3501" s="91"/>
      <c r="N3501" s="89"/>
      <c r="O3501" s="89"/>
      <c r="P3501" s="24"/>
      <c r="Q3501" s="24"/>
      <c r="R3501" s="23"/>
      <c r="S3501" s="23"/>
      <c r="T3501" s="24"/>
      <c r="U3501" s="23"/>
      <c r="V3501" s="23"/>
      <c r="W3501" s="23"/>
      <c r="X3501" s="23"/>
      <c r="Y3501" s="23"/>
      <c r="Z3501" s="23"/>
      <c r="AA3501" s="23"/>
      <c r="AB3501" s="23"/>
      <c r="AC3501" s="23"/>
      <c r="AD3501" s="23"/>
      <c r="AE3501" s="23"/>
      <c r="AF3501" s="46"/>
      <c r="AG3501" s="23"/>
      <c r="AH3501" s="23"/>
    </row>
    <row r="3502" spans="1:34" s="156" customFormat="1" x14ac:dyDescent="0.35">
      <c r="A3502" s="23"/>
      <c r="B3502" s="23"/>
      <c r="C3502" s="23"/>
      <c r="D3502" s="23"/>
      <c r="E3502" s="23"/>
      <c r="F3502" s="23"/>
      <c r="G3502" s="23"/>
      <c r="H3502" s="23"/>
      <c r="I3502" s="23"/>
      <c r="J3502" s="24"/>
      <c r="K3502" s="24"/>
      <c r="L3502" s="79"/>
      <c r="M3502" s="91"/>
      <c r="N3502" s="89"/>
      <c r="O3502" s="89"/>
      <c r="P3502" s="24"/>
      <c r="Q3502" s="24"/>
      <c r="R3502" s="23"/>
      <c r="S3502" s="23"/>
      <c r="T3502" s="24"/>
      <c r="U3502" s="23"/>
      <c r="V3502" s="23"/>
      <c r="W3502" s="23"/>
      <c r="X3502" s="23"/>
      <c r="Y3502" s="23"/>
      <c r="Z3502" s="23"/>
      <c r="AA3502" s="23"/>
      <c r="AB3502" s="23"/>
      <c r="AC3502" s="23"/>
      <c r="AD3502" s="23"/>
      <c r="AE3502" s="23"/>
      <c r="AF3502" s="46"/>
      <c r="AG3502" s="23"/>
      <c r="AH3502" s="23"/>
    </row>
    <row r="3503" spans="1:34" s="156" customFormat="1" x14ac:dyDescent="0.35">
      <c r="A3503" s="23"/>
      <c r="B3503" s="23"/>
      <c r="C3503" s="23"/>
      <c r="D3503" s="23"/>
      <c r="E3503" s="23"/>
      <c r="F3503" s="23"/>
      <c r="G3503" s="23"/>
      <c r="H3503" s="23"/>
      <c r="I3503" s="23"/>
      <c r="J3503" s="24"/>
      <c r="K3503" s="24"/>
      <c r="L3503" s="79"/>
      <c r="M3503" s="91"/>
      <c r="N3503" s="89"/>
      <c r="O3503" s="89"/>
      <c r="P3503" s="24"/>
      <c r="Q3503" s="24"/>
      <c r="R3503" s="23"/>
      <c r="S3503" s="23"/>
      <c r="T3503" s="24"/>
      <c r="U3503" s="23"/>
      <c r="V3503" s="23"/>
      <c r="W3503" s="23"/>
      <c r="X3503" s="23"/>
      <c r="Y3503" s="23"/>
      <c r="Z3503" s="23"/>
      <c r="AA3503" s="23"/>
      <c r="AB3503" s="23"/>
      <c r="AC3503" s="23"/>
      <c r="AD3503" s="23"/>
      <c r="AE3503" s="23"/>
      <c r="AF3503" s="46"/>
      <c r="AG3503" s="23"/>
      <c r="AH3503" s="23"/>
    </row>
    <row r="3504" spans="1:34" s="156" customFormat="1" x14ac:dyDescent="0.35">
      <c r="A3504" s="23"/>
      <c r="B3504" s="23"/>
      <c r="C3504" s="23"/>
      <c r="D3504" s="23"/>
      <c r="E3504" s="23"/>
      <c r="F3504" s="23"/>
      <c r="G3504" s="23"/>
      <c r="H3504" s="23"/>
      <c r="I3504" s="23"/>
      <c r="J3504" s="24"/>
      <c r="K3504" s="24"/>
      <c r="L3504" s="79"/>
      <c r="M3504" s="91"/>
      <c r="N3504" s="89"/>
      <c r="O3504" s="89"/>
      <c r="P3504" s="24"/>
      <c r="Q3504" s="24"/>
      <c r="R3504" s="23"/>
      <c r="S3504" s="23"/>
      <c r="T3504" s="24"/>
      <c r="U3504" s="23"/>
      <c r="V3504" s="23"/>
      <c r="W3504" s="23"/>
      <c r="X3504" s="23"/>
      <c r="Y3504" s="23"/>
      <c r="Z3504" s="23"/>
      <c r="AA3504" s="23"/>
      <c r="AB3504" s="23"/>
      <c r="AC3504" s="23"/>
      <c r="AD3504" s="23"/>
      <c r="AE3504" s="23"/>
      <c r="AF3504" s="46"/>
      <c r="AG3504" s="23"/>
      <c r="AH3504" s="23"/>
    </row>
    <row r="3505" spans="1:34" s="156" customFormat="1" x14ac:dyDescent="0.35">
      <c r="A3505" s="23"/>
      <c r="B3505" s="23"/>
      <c r="C3505" s="23"/>
      <c r="D3505" s="23"/>
      <c r="E3505" s="23"/>
      <c r="F3505" s="23"/>
      <c r="G3505" s="23"/>
      <c r="H3505" s="23"/>
      <c r="I3505" s="23"/>
      <c r="J3505" s="24"/>
      <c r="K3505" s="24"/>
      <c r="L3505" s="79"/>
      <c r="M3505" s="91"/>
      <c r="N3505" s="89"/>
      <c r="O3505" s="89"/>
      <c r="P3505" s="24"/>
      <c r="Q3505" s="24"/>
      <c r="R3505" s="23"/>
      <c r="S3505" s="23"/>
      <c r="T3505" s="24"/>
      <c r="U3505" s="23"/>
      <c r="V3505" s="23"/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46"/>
      <c r="AG3505" s="23"/>
      <c r="AH3505" s="23"/>
    </row>
    <row r="3506" spans="1:34" s="156" customFormat="1" x14ac:dyDescent="0.35">
      <c r="A3506" s="23"/>
      <c r="B3506" s="23"/>
      <c r="C3506" s="23"/>
      <c r="D3506" s="23"/>
      <c r="E3506" s="23"/>
      <c r="F3506" s="23"/>
      <c r="G3506" s="23"/>
      <c r="H3506" s="23"/>
      <c r="I3506" s="23"/>
      <c r="J3506" s="24"/>
      <c r="K3506" s="24"/>
      <c r="L3506" s="79"/>
      <c r="M3506" s="91"/>
      <c r="N3506" s="89"/>
      <c r="O3506" s="89"/>
      <c r="P3506" s="24"/>
      <c r="Q3506" s="24"/>
      <c r="R3506" s="23"/>
      <c r="S3506" s="23"/>
      <c r="T3506" s="24"/>
      <c r="U3506" s="23"/>
      <c r="V3506" s="23"/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46"/>
      <c r="AG3506" s="23"/>
      <c r="AH3506" s="23"/>
    </row>
    <row r="3507" spans="1:34" s="156" customFormat="1" x14ac:dyDescent="0.35">
      <c r="A3507" s="23"/>
      <c r="B3507" s="23"/>
      <c r="C3507" s="23"/>
      <c r="D3507" s="23"/>
      <c r="E3507" s="23"/>
      <c r="F3507" s="23"/>
      <c r="G3507" s="23"/>
      <c r="H3507" s="23"/>
      <c r="I3507" s="23"/>
      <c r="J3507" s="24"/>
      <c r="K3507" s="24"/>
      <c r="L3507" s="79"/>
      <c r="M3507" s="91"/>
      <c r="N3507" s="89"/>
      <c r="O3507" s="89"/>
      <c r="P3507" s="24"/>
      <c r="Q3507" s="24"/>
      <c r="R3507" s="23"/>
      <c r="S3507" s="23"/>
      <c r="T3507" s="24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46"/>
      <c r="AG3507" s="23"/>
      <c r="AH3507" s="23"/>
    </row>
    <row r="3508" spans="1:34" s="156" customFormat="1" x14ac:dyDescent="0.35">
      <c r="A3508" s="23"/>
      <c r="B3508" s="23"/>
      <c r="C3508" s="23"/>
      <c r="D3508" s="23"/>
      <c r="E3508" s="23"/>
      <c r="F3508" s="23"/>
      <c r="G3508" s="23"/>
      <c r="H3508" s="23"/>
      <c r="I3508" s="23"/>
      <c r="J3508" s="24"/>
      <c r="K3508" s="24"/>
      <c r="L3508" s="79"/>
      <c r="M3508" s="91"/>
      <c r="N3508" s="89"/>
      <c r="O3508" s="89"/>
      <c r="P3508" s="24"/>
      <c r="Q3508" s="24"/>
      <c r="R3508" s="23"/>
      <c r="S3508" s="23"/>
      <c r="T3508" s="24"/>
      <c r="U3508" s="23"/>
      <c r="V3508" s="23"/>
      <c r="W3508" s="23"/>
      <c r="X3508" s="23"/>
      <c r="Y3508" s="23"/>
      <c r="Z3508" s="23"/>
      <c r="AA3508" s="23"/>
      <c r="AB3508" s="23"/>
      <c r="AC3508" s="23"/>
      <c r="AD3508" s="23"/>
      <c r="AE3508" s="23"/>
      <c r="AF3508" s="46"/>
      <c r="AG3508" s="23"/>
      <c r="AH3508" s="23"/>
    </row>
    <row r="3509" spans="1:34" s="156" customFormat="1" x14ac:dyDescent="0.35">
      <c r="A3509" s="23"/>
      <c r="B3509" s="23"/>
      <c r="C3509" s="23"/>
      <c r="D3509" s="23"/>
      <c r="E3509" s="23"/>
      <c r="F3509" s="23"/>
      <c r="G3509" s="23"/>
      <c r="H3509" s="23"/>
      <c r="I3509" s="23"/>
      <c r="J3509" s="24"/>
      <c r="K3509" s="24"/>
      <c r="L3509" s="79"/>
      <c r="M3509" s="91"/>
      <c r="N3509" s="89"/>
      <c r="O3509" s="89"/>
      <c r="P3509" s="24"/>
      <c r="Q3509" s="24"/>
      <c r="R3509" s="23"/>
      <c r="S3509" s="23"/>
      <c r="T3509" s="24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46"/>
      <c r="AG3509" s="23"/>
      <c r="AH3509" s="23"/>
    </row>
    <row r="3510" spans="1:34" s="156" customFormat="1" x14ac:dyDescent="0.35">
      <c r="A3510" s="23"/>
      <c r="B3510" s="23"/>
      <c r="C3510" s="23"/>
      <c r="D3510" s="23"/>
      <c r="E3510" s="23"/>
      <c r="F3510" s="23"/>
      <c r="G3510" s="23"/>
      <c r="H3510" s="23"/>
      <c r="I3510" s="23"/>
      <c r="J3510" s="24"/>
      <c r="K3510" s="24"/>
      <c r="L3510" s="79"/>
      <c r="M3510" s="91"/>
      <c r="N3510" s="89"/>
      <c r="O3510" s="89"/>
      <c r="P3510" s="24"/>
      <c r="Q3510" s="24"/>
      <c r="R3510" s="23"/>
      <c r="S3510" s="23"/>
      <c r="T3510" s="24"/>
      <c r="U3510" s="23"/>
      <c r="V3510" s="23"/>
      <c r="W3510" s="23"/>
      <c r="X3510" s="23"/>
      <c r="Y3510" s="23"/>
      <c r="Z3510" s="23"/>
      <c r="AA3510" s="23"/>
      <c r="AB3510" s="23"/>
      <c r="AC3510" s="23"/>
      <c r="AD3510" s="23"/>
      <c r="AE3510" s="23"/>
      <c r="AF3510" s="46"/>
      <c r="AG3510" s="23"/>
      <c r="AH3510" s="23"/>
    </row>
    <row r="3511" spans="1:34" s="156" customFormat="1" x14ac:dyDescent="0.35">
      <c r="A3511" s="23"/>
      <c r="B3511" s="23"/>
      <c r="C3511" s="23"/>
      <c r="D3511" s="23"/>
      <c r="E3511" s="23"/>
      <c r="F3511" s="23"/>
      <c r="G3511" s="23"/>
      <c r="H3511" s="23"/>
      <c r="I3511" s="23"/>
      <c r="J3511" s="24"/>
      <c r="K3511" s="24"/>
      <c r="L3511" s="79"/>
      <c r="M3511" s="91"/>
      <c r="N3511" s="89"/>
      <c r="O3511" s="89"/>
      <c r="P3511" s="24"/>
      <c r="Q3511" s="24"/>
      <c r="R3511" s="23"/>
      <c r="S3511" s="23"/>
      <c r="T3511" s="24"/>
      <c r="U3511" s="23"/>
      <c r="V3511" s="23"/>
      <c r="W3511" s="23"/>
      <c r="X3511" s="23"/>
      <c r="Y3511" s="23"/>
      <c r="Z3511" s="23"/>
      <c r="AA3511" s="23"/>
      <c r="AB3511" s="23"/>
      <c r="AC3511" s="23"/>
      <c r="AD3511" s="23"/>
      <c r="AE3511" s="23"/>
      <c r="AF3511" s="46"/>
      <c r="AG3511" s="23"/>
      <c r="AH3511" s="23"/>
    </row>
    <row r="3512" spans="1:34" s="156" customFormat="1" x14ac:dyDescent="0.35">
      <c r="A3512" s="23"/>
      <c r="B3512" s="23"/>
      <c r="C3512" s="23"/>
      <c r="D3512" s="23"/>
      <c r="E3512" s="23"/>
      <c r="F3512" s="23"/>
      <c r="G3512" s="23"/>
      <c r="H3512" s="23"/>
      <c r="I3512" s="23"/>
      <c r="J3512" s="24"/>
      <c r="K3512" s="24"/>
      <c r="L3512" s="79"/>
      <c r="M3512" s="91"/>
      <c r="N3512" s="89"/>
      <c r="O3512" s="89"/>
      <c r="P3512" s="24"/>
      <c r="Q3512" s="24"/>
      <c r="R3512" s="23"/>
      <c r="S3512" s="23"/>
      <c r="T3512" s="24"/>
      <c r="U3512" s="23"/>
      <c r="V3512" s="23"/>
      <c r="W3512" s="23"/>
      <c r="X3512" s="23"/>
      <c r="Y3512" s="23"/>
      <c r="Z3512" s="23"/>
      <c r="AA3512" s="23"/>
      <c r="AB3512" s="23"/>
      <c r="AC3512" s="23"/>
      <c r="AD3512" s="23"/>
      <c r="AE3512" s="23"/>
      <c r="AF3512" s="46"/>
      <c r="AG3512" s="23"/>
      <c r="AH3512" s="23"/>
    </row>
    <row r="3513" spans="1:34" s="156" customFormat="1" x14ac:dyDescent="0.35">
      <c r="A3513" s="23"/>
      <c r="B3513" s="23"/>
      <c r="C3513" s="23"/>
      <c r="D3513" s="23"/>
      <c r="E3513" s="23"/>
      <c r="F3513" s="23"/>
      <c r="G3513" s="23"/>
      <c r="H3513" s="23"/>
      <c r="I3513" s="23"/>
      <c r="J3513" s="24"/>
      <c r="K3513" s="24"/>
      <c r="L3513" s="79"/>
      <c r="M3513" s="91"/>
      <c r="N3513" s="89"/>
      <c r="O3513" s="89"/>
      <c r="P3513" s="24"/>
      <c r="Q3513" s="24"/>
      <c r="R3513" s="23"/>
      <c r="S3513" s="23"/>
      <c r="T3513" s="24"/>
      <c r="U3513" s="23"/>
      <c r="V3513" s="23"/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46"/>
      <c r="AG3513" s="23"/>
      <c r="AH3513" s="23"/>
    </row>
    <row r="3514" spans="1:34" s="156" customFormat="1" x14ac:dyDescent="0.35">
      <c r="A3514" s="23"/>
      <c r="B3514" s="23"/>
      <c r="C3514" s="23"/>
      <c r="D3514" s="23"/>
      <c r="E3514" s="23"/>
      <c r="F3514" s="23"/>
      <c r="G3514" s="23"/>
      <c r="H3514" s="23"/>
      <c r="I3514" s="23"/>
      <c r="J3514" s="24"/>
      <c r="K3514" s="24"/>
      <c r="L3514" s="79"/>
      <c r="M3514" s="91"/>
      <c r="N3514" s="89"/>
      <c r="O3514" s="89"/>
      <c r="P3514" s="24"/>
      <c r="Q3514" s="24"/>
      <c r="R3514" s="23"/>
      <c r="S3514" s="23"/>
      <c r="T3514" s="24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46"/>
      <c r="AG3514" s="23"/>
      <c r="AH3514" s="23"/>
    </row>
    <row r="3515" spans="1:34" s="156" customFormat="1" x14ac:dyDescent="0.35">
      <c r="A3515" s="23"/>
      <c r="B3515" s="23"/>
      <c r="C3515" s="23"/>
      <c r="D3515" s="23"/>
      <c r="E3515" s="23"/>
      <c r="F3515" s="23"/>
      <c r="G3515" s="23"/>
      <c r="H3515" s="23"/>
      <c r="I3515" s="23"/>
      <c r="J3515" s="24"/>
      <c r="K3515" s="24"/>
      <c r="L3515" s="79"/>
      <c r="M3515" s="91"/>
      <c r="N3515" s="89"/>
      <c r="O3515" s="89"/>
      <c r="P3515" s="24"/>
      <c r="Q3515" s="24"/>
      <c r="R3515" s="23"/>
      <c r="S3515" s="23"/>
      <c r="T3515" s="24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46"/>
      <c r="AG3515" s="23"/>
      <c r="AH3515" s="23"/>
    </row>
    <row r="3516" spans="1:34" s="156" customFormat="1" x14ac:dyDescent="0.35">
      <c r="A3516" s="23"/>
      <c r="B3516" s="23"/>
      <c r="C3516" s="23"/>
      <c r="D3516" s="23"/>
      <c r="E3516" s="23"/>
      <c r="F3516" s="23"/>
      <c r="G3516" s="23"/>
      <c r="H3516" s="23"/>
      <c r="I3516" s="23"/>
      <c r="J3516" s="24"/>
      <c r="K3516" s="24"/>
      <c r="L3516" s="79"/>
      <c r="M3516" s="91"/>
      <c r="N3516" s="89"/>
      <c r="O3516" s="89"/>
      <c r="P3516" s="24"/>
      <c r="Q3516" s="24"/>
      <c r="R3516" s="23"/>
      <c r="S3516" s="23"/>
      <c r="T3516" s="24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46"/>
      <c r="AG3516" s="23"/>
      <c r="AH3516" s="23"/>
    </row>
    <row r="3517" spans="1:34" s="156" customFormat="1" x14ac:dyDescent="0.35">
      <c r="A3517" s="23"/>
      <c r="B3517" s="23"/>
      <c r="C3517" s="23"/>
      <c r="D3517" s="23"/>
      <c r="E3517" s="23"/>
      <c r="F3517" s="23"/>
      <c r="G3517" s="23"/>
      <c r="H3517" s="23"/>
      <c r="I3517" s="23"/>
      <c r="J3517" s="24"/>
      <c r="K3517" s="24"/>
      <c r="L3517" s="79"/>
      <c r="M3517" s="91"/>
      <c r="N3517" s="89"/>
      <c r="O3517" s="89"/>
      <c r="P3517" s="24"/>
      <c r="Q3517" s="24"/>
      <c r="R3517" s="23"/>
      <c r="S3517" s="23"/>
      <c r="T3517" s="24"/>
      <c r="U3517" s="23"/>
      <c r="V3517" s="23"/>
      <c r="W3517" s="23"/>
      <c r="X3517" s="23"/>
      <c r="Y3517" s="23"/>
      <c r="Z3517" s="23"/>
      <c r="AA3517" s="23"/>
      <c r="AB3517" s="23"/>
      <c r="AC3517" s="23"/>
      <c r="AD3517" s="23"/>
      <c r="AE3517" s="23"/>
      <c r="AF3517" s="46"/>
      <c r="AG3517" s="23"/>
      <c r="AH3517" s="23"/>
    </row>
    <row r="3518" spans="1:34" s="156" customFormat="1" x14ac:dyDescent="0.35">
      <c r="A3518" s="23"/>
      <c r="B3518" s="23"/>
      <c r="C3518" s="23"/>
      <c r="D3518" s="23"/>
      <c r="E3518" s="23"/>
      <c r="F3518" s="23"/>
      <c r="G3518" s="23"/>
      <c r="H3518" s="23"/>
      <c r="I3518" s="23"/>
      <c r="J3518" s="24"/>
      <c r="K3518" s="24"/>
      <c r="L3518" s="79"/>
      <c r="M3518" s="91"/>
      <c r="N3518" s="89"/>
      <c r="O3518" s="89"/>
      <c r="P3518" s="24"/>
      <c r="Q3518" s="24"/>
      <c r="R3518" s="23"/>
      <c r="S3518" s="23"/>
      <c r="T3518" s="24"/>
      <c r="U3518" s="23"/>
      <c r="V3518" s="23"/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46"/>
      <c r="AG3518" s="23"/>
      <c r="AH3518" s="23"/>
    </row>
    <row r="3519" spans="1:34" s="156" customFormat="1" x14ac:dyDescent="0.35">
      <c r="A3519" s="23"/>
      <c r="B3519" s="23"/>
      <c r="C3519" s="23"/>
      <c r="D3519" s="23"/>
      <c r="E3519" s="23"/>
      <c r="F3519" s="23"/>
      <c r="G3519" s="23"/>
      <c r="H3519" s="23"/>
      <c r="I3519" s="23"/>
      <c r="J3519" s="24"/>
      <c r="K3519" s="24"/>
      <c r="L3519" s="79"/>
      <c r="M3519" s="91"/>
      <c r="N3519" s="89"/>
      <c r="O3519" s="89"/>
      <c r="P3519" s="24"/>
      <c r="Q3519" s="24"/>
      <c r="R3519" s="23"/>
      <c r="S3519" s="23"/>
      <c r="T3519" s="24"/>
      <c r="U3519" s="23"/>
      <c r="V3519" s="23"/>
      <c r="W3519" s="23"/>
      <c r="X3519" s="23"/>
      <c r="Y3519" s="23"/>
      <c r="Z3519" s="23"/>
      <c r="AA3519" s="23"/>
      <c r="AB3519" s="23"/>
      <c r="AC3519" s="23"/>
      <c r="AD3519" s="23"/>
      <c r="AE3519" s="23"/>
      <c r="AF3519" s="46"/>
      <c r="AG3519" s="23"/>
      <c r="AH3519" s="23"/>
    </row>
    <row r="3520" spans="1:34" s="156" customFormat="1" x14ac:dyDescent="0.35">
      <c r="A3520" s="23"/>
      <c r="B3520" s="23"/>
      <c r="C3520" s="23"/>
      <c r="D3520" s="23"/>
      <c r="E3520" s="23"/>
      <c r="F3520" s="23"/>
      <c r="G3520" s="23"/>
      <c r="H3520" s="23"/>
      <c r="I3520" s="23"/>
      <c r="J3520" s="24"/>
      <c r="K3520" s="24"/>
      <c r="L3520" s="79"/>
      <c r="M3520" s="91"/>
      <c r="N3520" s="89"/>
      <c r="O3520" s="89"/>
      <c r="P3520" s="24"/>
      <c r="Q3520" s="24"/>
      <c r="R3520" s="23"/>
      <c r="S3520" s="23"/>
      <c r="T3520" s="24"/>
      <c r="U3520" s="23"/>
      <c r="V3520" s="23"/>
      <c r="W3520" s="23"/>
      <c r="X3520" s="23"/>
      <c r="Y3520" s="23"/>
      <c r="Z3520" s="23"/>
      <c r="AA3520" s="23"/>
      <c r="AB3520" s="23"/>
      <c r="AC3520" s="23"/>
      <c r="AD3520" s="23"/>
      <c r="AE3520" s="23"/>
      <c r="AF3520" s="46"/>
      <c r="AG3520" s="23"/>
      <c r="AH3520" s="23"/>
    </row>
    <row r="3521" spans="1:34" s="156" customFormat="1" x14ac:dyDescent="0.35">
      <c r="A3521" s="23"/>
      <c r="B3521" s="23"/>
      <c r="C3521" s="23"/>
      <c r="D3521" s="23"/>
      <c r="E3521" s="23"/>
      <c r="F3521" s="23"/>
      <c r="G3521" s="23"/>
      <c r="H3521" s="23"/>
      <c r="I3521" s="23"/>
      <c r="J3521" s="24"/>
      <c r="K3521" s="24"/>
      <c r="L3521" s="79"/>
      <c r="M3521" s="91"/>
      <c r="N3521" s="89"/>
      <c r="O3521" s="89"/>
      <c r="P3521" s="24"/>
      <c r="Q3521" s="24"/>
      <c r="R3521" s="23"/>
      <c r="S3521" s="23"/>
      <c r="T3521" s="24"/>
      <c r="U3521" s="23"/>
      <c r="V3521" s="23"/>
      <c r="W3521" s="23"/>
      <c r="X3521" s="23"/>
      <c r="Y3521" s="23"/>
      <c r="Z3521" s="23"/>
      <c r="AA3521" s="23"/>
      <c r="AB3521" s="23"/>
      <c r="AC3521" s="23"/>
      <c r="AD3521" s="23"/>
      <c r="AE3521" s="23"/>
      <c r="AF3521" s="46"/>
      <c r="AG3521" s="23"/>
      <c r="AH3521" s="23"/>
    </row>
    <row r="3522" spans="1:34" s="156" customFormat="1" x14ac:dyDescent="0.35">
      <c r="A3522" s="23"/>
      <c r="B3522" s="23"/>
      <c r="C3522" s="23"/>
      <c r="D3522" s="23"/>
      <c r="E3522" s="23"/>
      <c r="F3522" s="23"/>
      <c r="G3522" s="23"/>
      <c r="H3522" s="23"/>
      <c r="I3522" s="23"/>
      <c r="J3522" s="24"/>
      <c r="K3522" s="24"/>
      <c r="L3522" s="79"/>
      <c r="M3522" s="91"/>
      <c r="N3522" s="89"/>
      <c r="O3522" s="89"/>
      <c r="P3522" s="24"/>
      <c r="Q3522" s="24"/>
      <c r="R3522" s="23"/>
      <c r="S3522" s="23"/>
      <c r="T3522" s="24"/>
      <c r="U3522" s="23"/>
      <c r="V3522" s="23"/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46"/>
      <c r="AG3522" s="23"/>
      <c r="AH3522" s="23"/>
    </row>
    <row r="3523" spans="1:34" s="156" customFormat="1" x14ac:dyDescent="0.35">
      <c r="A3523" s="23"/>
      <c r="B3523" s="23"/>
      <c r="C3523" s="23"/>
      <c r="D3523" s="23"/>
      <c r="E3523" s="23"/>
      <c r="F3523" s="23"/>
      <c r="G3523" s="23"/>
      <c r="H3523" s="23"/>
      <c r="I3523" s="23"/>
      <c r="J3523" s="24"/>
      <c r="K3523" s="24"/>
      <c r="L3523" s="79"/>
      <c r="M3523" s="91"/>
      <c r="N3523" s="89"/>
      <c r="O3523" s="89"/>
      <c r="P3523" s="24"/>
      <c r="Q3523" s="24"/>
      <c r="R3523" s="23"/>
      <c r="S3523" s="23"/>
      <c r="T3523" s="24"/>
      <c r="U3523" s="23"/>
      <c r="V3523" s="23"/>
      <c r="W3523" s="23"/>
      <c r="X3523" s="23"/>
      <c r="Y3523" s="23"/>
      <c r="Z3523" s="23"/>
      <c r="AA3523" s="23"/>
      <c r="AB3523" s="23"/>
      <c r="AC3523" s="23"/>
      <c r="AD3523" s="23"/>
      <c r="AE3523" s="23"/>
      <c r="AF3523" s="46"/>
      <c r="AG3523" s="23"/>
      <c r="AH3523" s="23"/>
    </row>
    <row r="3524" spans="1:34" s="156" customFormat="1" x14ac:dyDescent="0.35">
      <c r="A3524" s="23"/>
      <c r="B3524" s="23"/>
      <c r="C3524" s="23"/>
      <c r="D3524" s="23"/>
      <c r="E3524" s="23"/>
      <c r="F3524" s="23"/>
      <c r="G3524" s="23"/>
      <c r="H3524" s="23"/>
      <c r="I3524" s="23"/>
      <c r="J3524" s="24"/>
      <c r="K3524" s="24"/>
      <c r="L3524" s="79"/>
      <c r="M3524" s="91"/>
      <c r="N3524" s="89"/>
      <c r="O3524" s="89"/>
      <c r="P3524" s="24"/>
      <c r="Q3524" s="24"/>
      <c r="R3524" s="23"/>
      <c r="S3524" s="23"/>
      <c r="T3524" s="24"/>
      <c r="U3524" s="23"/>
      <c r="V3524" s="23"/>
      <c r="W3524" s="23"/>
      <c r="X3524" s="23"/>
      <c r="Y3524" s="23"/>
      <c r="Z3524" s="23"/>
      <c r="AA3524" s="23"/>
      <c r="AB3524" s="23"/>
      <c r="AC3524" s="23"/>
      <c r="AD3524" s="23"/>
      <c r="AE3524" s="23"/>
      <c r="AF3524" s="46"/>
      <c r="AG3524" s="23"/>
      <c r="AH3524" s="23"/>
    </row>
    <row r="3525" spans="1:34" s="156" customFormat="1" x14ac:dyDescent="0.35">
      <c r="A3525" s="23"/>
      <c r="B3525" s="23"/>
      <c r="C3525" s="23"/>
      <c r="D3525" s="23"/>
      <c r="E3525" s="23"/>
      <c r="F3525" s="23"/>
      <c r="G3525" s="23"/>
      <c r="H3525" s="23"/>
      <c r="I3525" s="23"/>
      <c r="J3525" s="24"/>
      <c r="K3525" s="24"/>
      <c r="L3525" s="79"/>
      <c r="M3525" s="91"/>
      <c r="N3525" s="89"/>
      <c r="O3525" s="89"/>
      <c r="P3525" s="24"/>
      <c r="Q3525" s="24"/>
      <c r="R3525" s="23"/>
      <c r="S3525" s="23"/>
      <c r="T3525" s="24"/>
      <c r="U3525" s="23"/>
      <c r="V3525" s="23"/>
      <c r="W3525" s="23"/>
      <c r="X3525" s="23"/>
      <c r="Y3525" s="23"/>
      <c r="Z3525" s="23"/>
      <c r="AA3525" s="23"/>
      <c r="AB3525" s="23"/>
      <c r="AC3525" s="23"/>
      <c r="AD3525" s="23"/>
      <c r="AE3525" s="23"/>
      <c r="AF3525" s="46"/>
      <c r="AG3525" s="23"/>
      <c r="AH3525" s="23"/>
    </row>
    <row r="3526" spans="1:34" s="156" customFormat="1" x14ac:dyDescent="0.35">
      <c r="A3526" s="23"/>
      <c r="B3526" s="23"/>
      <c r="C3526" s="23"/>
      <c r="D3526" s="23"/>
      <c r="E3526" s="23"/>
      <c r="F3526" s="23"/>
      <c r="G3526" s="23"/>
      <c r="H3526" s="23"/>
      <c r="I3526" s="23"/>
      <c r="J3526" s="24"/>
      <c r="K3526" s="24"/>
      <c r="L3526" s="79"/>
      <c r="M3526" s="91"/>
      <c r="N3526" s="89"/>
      <c r="O3526" s="89"/>
      <c r="P3526" s="24"/>
      <c r="Q3526" s="24"/>
      <c r="R3526" s="23"/>
      <c r="S3526" s="23"/>
      <c r="T3526" s="24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46"/>
      <c r="AG3526" s="23"/>
      <c r="AH3526" s="23"/>
    </row>
    <row r="3527" spans="1:34" s="156" customFormat="1" x14ac:dyDescent="0.35">
      <c r="A3527" s="23"/>
      <c r="B3527" s="23"/>
      <c r="C3527" s="23"/>
      <c r="D3527" s="23"/>
      <c r="E3527" s="23"/>
      <c r="F3527" s="23"/>
      <c r="G3527" s="23"/>
      <c r="H3527" s="23"/>
      <c r="I3527" s="23"/>
      <c r="J3527" s="24"/>
      <c r="K3527" s="24"/>
      <c r="L3527" s="79"/>
      <c r="M3527" s="91"/>
      <c r="N3527" s="89"/>
      <c r="O3527" s="89"/>
      <c r="P3527" s="24"/>
      <c r="Q3527" s="24"/>
      <c r="R3527" s="23"/>
      <c r="S3527" s="23"/>
      <c r="T3527" s="24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46"/>
      <c r="AG3527" s="23"/>
      <c r="AH3527" s="23"/>
    </row>
    <row r="3528" spans="1:34" s="156" customFormat="1" x14ac:dyDescent="0.35">
      <c r="A3528" s="23"/>
      <c r="B3528" s="23"/>
      <c r="C3528" s="23"/>
      <c r="D3528" s="23"/>
      <c r="E3528" s="23"/>
      <c r="F3528" s="23"/>
      <c r="G3528" s="23"/>
      <c r="H3528" s="23"/>
      <c r="I3528" s="23"/>
      <c r="J3528" s="24"/>
      <c r="K3528" s="24"/>
      <c r="L3528" s="79"/>
      <c r="M3528" s="91"/>
      <c r="N3528" s="89"/>
      <c r="O3528" s="89"/>
      <c r="P3528" s="24"/>
      <c r="Q3528" s="24"/>
      <c r="R3528" s="23"/>
      <c r="S3528" s="23"/>
      <c r="T3528" s="24"/>
      <c r="U3528" s="23"/>
      <c r="V3528" s="23"/>
      <c r="W3528" s="23"/>
      <c r="X3528" s="23"/>
      <c r="Y3528" s="23"/>
      <c r="Z3528" s="23"/>
      <c r="AA3528" s="23"/>
      <c r="AB3528" s="23"/>
      <c r="AC3528" s="23"/>
      <c r="AD3528" s="23"/>
      <c r="AE3528" s="23"/>
      <c r="AF3528" s="46"/>
      <c r="AG3528" s="23"/>
      <c r="AH3528" s="23"/>
    </row>
    <row r="3529" spans="1:34" s="156" customFormat="1" x14ac:dyDescent="0.35">
      <c r="A3529" s="23"/>
      <c r="B3529" s="23"/>
      <c r="C3529" s="23"/>
      <c r="D3529" s="23"/>
      <c r="E3529" s="23"/>
      <c r="F3529" s="23"/>
      <c r="G3529" s="23"/>
      <c r="H3529" s="23"/>
      <c r="I3529" s="23"/>
      <c r="J3529" s="24"/>
      <c r="K3529" s="24"/>
      <c r="L3529" s="79"/>
      <c r="M3529" s="91"/>
      <c r="N3529" s="89"/>
      <c r="O3529" s="89"/>
      <c r="P3529" s="24"/>
      <c r="Q3529" s="24"/>
      <c r="R3529" s="23"/>
      <c r="S3529" s="23"/>
      <c r="T3529" s="24"/>
      <c r="U3529" s="23"/>
      <c r="V3529" s="23"/>
      <c r="W3529" s="23"/>
      <c r="X3529" s="23"/>
      <c r="Y3529" s="23"/>
      <c r="Z3529" s="23"/>
      <c r="AA3529" s="23"/>
      <c r="AB3529" s="23"/>
      <c r="AC3529" s="23"/>
      <c r="AD3529" s="23"/>
      <c r="AE3529" s="23"/>
      <c r="AF3529" s="46"/>
      <c r="AG3529" s="23"/>
      <c r="AH3529" s="23"/>
    </row>
    <row r="3530" spans="1:34" s="156" customFormat="1" x14ac:dyDescent="0.35">
      <c r="A3530" s="23"/>
      <c r="B3530" s="23"/>
      <c r="C3530" s="23"/>
      <c r="D3530" s="23"/>
      <c r="E3530" s="23"/>
      <c r="F3530" s="23"/>
      <c r="G3530" s="23"/>
      <c r="H3530" s="23"/>
      <c r="I3530" s="23"/>
      <c r="J3530" s="24"/>
      <c r="K3530" s="24"/>
      <c r="L3530" s="79"/>
      <c r="M3530" s="91"/>
      <c r="N3530" s="89"/>
      <c r="O3530" s="89"/>
      <c r="P3530" s="24"/>
      <c r="Q3530" s="24"/>
      <c r="R3530" s="23"/>
      <c r="S3530" s="23"/>
      <c r="T3530" s="24"/>
      <c r="U3530" s="23"/>
      <c r="V3530" s="23"/>
      <c r="W3530" s="23"/>
      <c r="X3530" s="23"/>
      <c r="Y3530" s="23"/>
      <c r="Z3530" s="23"/>
      <c r="AA3530" s="23"/>
      <c r="AB3530" s="23"/>
      <c r="AC3530" s="23"/>
      <c r="AD3530" s="23"/>
      <c r="AE3530" s="23"/>
      <c r="AF3530" s="46"/>
      <c r="AG3530" s="23"/>
      <c r="AH3530" s="23"/>
    </row>
    <row r="3531" spans="1:34" s="156" customFormat="1" x14ac:dyDescent="0.35">
      <c r="A3531" s="23"/>
      <c r="B3531" s="23"/>
      <c r="C3531" s="23"/>
      <c r="D3531" s="23"/>
      <c r="E3531" s="23"/>
      <c r="F3531" s="23"/>
      <c r="G3531" s="23"/>
      <c r="H3531" s="23"/>
      <c r="I3531" s="23"/>
      <c r="J3531" s="24"/>
      <c r="K3531" s="24"/>
      <c r="L3531" s="79"/>
      <c r="M3531" s="91"/>
      <c r="N3531" s="89"/>
      <c r="O3531" s="89"/>
      <c r="P3531" s="24"/>
      <c r="Q3531" s="24"/>
      <c r="R3531" s="23"/>
      <c r="S3531" s="23"/>
      <c r="T3531" s="24"/>
      <c r="U3531" s="23"/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46"/>
      <c r="AG3531" s="23"/>
      <c r="AH3531" s="23"/>
    </row>
    <row r="3532" spans="1:34" s="156" customFormat="1" x14ac:dyDescent="0.35">
      <c r="A3532" s="23"/>
      <c r="B3532" s="23"/>
      <c r="C3532" s="23"/>
      <c r="D3532" s="23"/>
      <c r="E3532" s="23"/>
      <c r="F3532" s="23"/>
      <c r="G3532" s="23"/>
      <c r="H3532" s="23"/>
      <c r="I3532" s="23"/>
      <c r="J3532" s="24"/>
      <c r="K3532" s="24"/>
      <c r="L3532" s="79"/>
      <c r="M3532" s="91"/>
      <c r="N3532" s="89"/>
      <c r="O3532" s="89"/>
      <c r="P3532" s="24"/>
      <c r="Q3532" s="24"/>
      <c r="R3532" s="23"/>
      <c r="S3532" s="23"/>
      <c r="T3532" s="24"/>
      <c r="U3532" s="23"/>
      <c r="V3532" s="23"/>
      <c r="W3532" s="23"/>
      <c r="X3532" s="23"/>
      <c r="Y3532" s="23"/>
      <c r="Z3532" s="23"/>
      <c r="AA3532" s="23"/>
      <c r="AB3532" s="23"/>
      <c r="AC3532" s="23"/>
      <c r="AD3532" s="23"/>
      <c r="AE3532" s="23"/>
      <c r="AF3532" s="46"/>
      <c r="AG3532" s="23"/>
      <c r="AH3532" s="23"/>
    </row>
    <row r="3533" spans="1:34" s="156" customFormat="1" x14ac:dyDescent="0.35">
      <c r="A3533" s="23"/>
      <c r="B3533" s="23"/>
      <c r="C3533" s="23"/>
      <c r="D3533" s="23"/>
      <c r="E3533" s="23"/>
      <c r="F3533" s="23"/>
      <c r="G3533" s="23"/>
      <c r="H3533" s="23"/>
      <c r="I3533" s="23"/>
      <c r="J3533" s="24"/>
      <c r="K3533" s="24"/>
      <c r="L3533" s="79"/>
      <c r="M3533" s="91"/>
      <c r="N3533" s="89"/>
      <c r="O3533" s="89"/>
      <c r="P3533" s="24"/>
      <c r="Q3533" s="24"/>
      <c r="R3533" s="23"/>
      <c r="S3533" s="23"/>
      <c r="T3533" s="24"/>
      <c r="U3533" s="23"/>
      <c r="V3533" s="23"/>
      <c r="W3533" s="23"/>
      <c r="X3533" s="23"/>
      <c r="Y3533" s="23"/>
      <c r="Z3533" s="23"/>
      <c r="AA3533" s="23"/>
      <c r="AB3533" s="23"/>
      <c r="AC3533" s="23"/>
      <c r="AD3533" s="23"/>
      <c r="AE3533" s="23"/>
      <c r="AF3533" s="46"/>
      <c r="AG3533" s="23"/>
      <c r="AH3533" s="23"/>
    </row>
    <row r="3534" spans="1:34" s="156" customFormat="1" x14ac:dyDescent="0.35">
      <c r="A3534" s="23"/>
      <c r="B3534" s="23"/>
      <c r="C3534" s="23"/>
      <c r="D3534" s="23"/>
      <c r="E3534" s="23"/>
      <c r="F3534" s="23"/>
      <c r="G3534" s="23"/>
      <c r="H3534" s="23"/>
      <c r="I3534" s="23"/>
      <c r="J3534" s="24"/>
      <c r="K3534" s="24"/>
      <c r="L3534" s="79"/>
      <c r="M3534" s="91"/>
      <c r="N3534" s="89"/>
      <c r="O3534" s="89"/>
      <c r="P3534" s="24"/>
      <c r="Q3534" s="24"/>
      <c r="R3534" s="23"/>
      <c r="S3534" s="23"/>
      <c r="T3534" s="24"/>
      <c r="U3534" s="23"/>
      <c r="V3534" s="23"/>
      <c r="W3534" s="23"/>
      <c r="X3534" s="23"/>
      <c r="Y3534" s="23"/>
      <c r="Z3534" s="23"/>
      <c r="AA3534" s="23"/>
      <c r="AB3534" s="23"/>
      <c r="AC3534" s="23"/>
      <c r="AD3534" s="23"/>
      <c r="AE3534" s="23"/>
      <c r="AF3534" s="46"/>
      <c r="AG3534" s="23"/>
      <c r="AH3534" s="23"/>
    </row>
    <row r="3535" spans="1:34" s="156" customFormat="1" x14ac:dyDescent="0.35">
      <c r="A3535" s="23"/>
      <c r="B3535" s="23"/>
      <c r="C3535" s="23"/>
      <c r="D3535" s="23"/>
      <c r="E3535" s="23"/>
      <c r="F3535" s="23"/>
      <c r="G3535" s="23"/>
      <c r="H3535" s="23"/>
      <c r="I3535" s="23"/>
      <c r="J3535" s="24"/>
      <c r="K3535" s="24"/>
      <c r="L3535" s="79"/>
      <c r="M3535" s="91"/>
      <c r="N3535" s="89"/>
      <c r="O3535" s="89"/>
      <c r="P3535" s="24"/>
      <c r="Q3535" s="24"/>
      <c r="R3535" s="23"/>
      <c r="S3535" s="23"/>
      <c r="T3535" s="24"/>
      <c r="U3535" s="23"/>
      <c r="V3535" s="23"/>
      <c r="W3535" s="23"/>
      <c r="X3535" s="23"/>
      <c r="Y3535" s="23"/>
      <c r="Z3535" s="23"/>
      <c r="AA3535" s="23"/>
      <c r="AB3535" s="23"/>
      <c r="AC3535" s="23"/>
      <c r="AD3535" s="23"/>
      <c r="AE3535" s="23"/>
      <c r="AF3535" s="46"/>
      <c r="AG3535" s="23"/>
      <c r="AH3535" s="23"/>
    </row>
    <row r="3536" spans="1:34" s="156" customFormat="1" x14ac:dyDescent="0.35">
      <c r="A3536" s="23"/>
      <c r="B3536" s="23"/>
      <c r="C3536" s="23"/>
      <c r="D3536" s="23"/>
      <c r="E3536" s="23"/>
      <c r="F3536" s="23"/>
      <c r="G3536" s="23"/>
      <c r="H3536" s="23"/>
      <c r="I3536" s="23"/>
      <c r="J3536" s="24"/>
      <c r="K3536" s="24"/>
      <c r="L3536" s="79"/>
      <c r="M3536" s="91"/>
      <c r="N3536" s="89"/>
      <c r="O3536" s="89"/>
      <c r="P3536" s="24"/>
      <c r="Q3536" s="24"/>
      <c r="R3536" s="23"/>
      <c r="S3536" s="23"/>
      <c r="T3536" s="24"/>
      <c r="U3536" s="23"/>
      <c r="V3536" s="23"/>
      <c r="W3536" s="23"/>
      <c r="X3536" s="23"/>
      <c r="Y3536" s="23"/>
      <c r="Z3536" s="23"/>
      <c r="AA3536" s="23"/>
      <c r="AB3536" s="23"/>
      <c r="AC3536" s="23"/>
      <c r="AD3536" s="23"/>
      <c r="AE3536" s="23"/>
      <c r="AF3536" s="46"/>
      <c r="AG3536" s="23"/>
      <c r="AH3536" s="23"/>
    </row>
    <row r="3537" spans="1:34" s="156" customFormat="1" x14ac:dyDescent="0.35">
      <c r="A3537" s="23"/>
      <c r="B3537" s="23"/>
      <c r="C3537" s="23"/>
      <c r="D3537" s="23"/>
      <c r="E3537" s="23"/>
      <c r="F3537" s="23"/>
      <c r="G3537" s="23"/>
      <c r="H3537" s="23"/>
      <c r="I3537" s="23"/>
      <c r="J3537" s="24"/>
      <c r="K3537" s="24"/>
      <c r="L3537" s="79"/>
      <c r="M3537" s="91"/>
      <c r="N3537" s="89"/>
      <c r="O3537" s="89"/>
      <c r="P3537" s="24"/>
      <c r="Q3537" s="24"/>
      <c r="R3537" s="23"/>
      <c r="S3537" s="23"/>
      <c r="T3537" s="24"/>
      <c r="U3537" s="23"/>
      <c r="V3537" s="23"/>
      <c r="W3537" s="23"/>
      <c r="X3537" s="23"/>
      <c r="Y3537" s="23"/>
      <c r="Z3537" s="23"/>
      <c r="AA3537" s="23"/>
      <c r="AB3537" s="23"/>
      <c r="AC3537" s="23"/>
      <c r="AD3537" s="23"/>
      <c r="AE3537" s="23"/>
      <c r="AF3537" s="46"/>
      <c r="AG3537" s="23"/>
      <c r="AH3537" s="23"/>
    </row>
    <row r="3538" spans="1:34" s="156" customFormat="1" x14ac:dyDescent="0.35">
      <c r="A3538" s="23"/>
      <c r="B3538" s="23"/>
      <c r="C3538" s="23"/>
      <c r="D3538" s="23"/>
      <c r="E3538" s="23"/>
      <c r="F3538" s="23"/>
      <c r="G3538" s="23"/>
      <c r="H3538" s="23"/>
      <c r="I3538" s="23"/>
      <c r="J3538" s="24"/>
      <c r="K3538" s="24"/>
      <c r="L3538" s="79"/>
      <c r="M3538" s="91"/>
      <c r="N3538" s="89"/>
      <c r="O3538" s="89"/>
      <c r="P3538" s="24"/>
      <c r="Q3538" s="24"/>
      <c r="R3538" s="23"/>
      <c r="S3538" s="23"/>
      <c r="T3538" s="24"/>
      <c r="U3538" s="23"/>
      <c r="V3538" s="23"/>
      <c r="W3538" s="23"/>
      <c r="X3538" s="23"/>
      <c r="Y3538" s="23"/>
      <c r="Z3538" s="23"/>
      <c r="AA3538" s="23"/>
      <c r="AB3538" s="23"/>
      <c r="AC3538" s="23"/>
      <c r="AD3538" s="23"/>
      <c r="AE3538" s="23"/>
      <c r="AF3538" s="46"/>
      <c r="AG3538" s="23"/>
      <c r="AH3538" s="23"/>
    </row>
    <row r="3539" spans="1:34" s="156" customFormat="1" x14ac:dyDescent="0.35">
      <c r="A3539" s="23"/>
      <c r="B3539" s="23"/>
      <c r="C3539" s="23"/>
      <c r="D3539" s="23"/>
      <c r="E3539" s="23"/>
      <c r="F3539" s="23"/>
      <c r="G3539" s="23"/>
      <c r="H3539" s="23"/>
      <c r="I3539" s="23"/>
      <c r="J3539" s="24"/>
      <c r="K3539" s="24"/>
      <c r="L3539" s="79"/>
      <c r="M3539" s="91"/>
      <c r="N3539" s="89"/>
      <c r="O3539" s="89"/>
      <c r="P3539" s="24"/>
      <c r="Q3539" s="24"/>
      <c r="R3539" s="23"/>
      <c r="S3539" s="23"/>
      <c r="T3539" s="24"/>
      <c r="U3539" s="23"/>
      <c r="V3539" s="23"/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46"/>
      <c r="AG3539" s="23"/>
      <c r="AH3539" s="23"/>
    </row>
    <row r="3540" spans="1:34" s="156" customFormat="1" x14ac:dyDescent="0.35">
      <c r="A3540" s="23"/>
      <c r="B3540" s="23"/>
      <c r="C3540" s="23"/>
      <c r="D3540" s="23"/>
      <c r="E3540" s="23"/>
      <c r="F3540" s="23"/>
      <c r="G3540" s="23"/>
      <c r="H3540" s="23"/>
      <c r="I3540" s="23"/>
      <c r="J3540" s="24"/>
      <c r="K3540" s="24"/>
      <c r="L3540" s="79"/>
      <c r="M3540" s="91"/>
      <c r="N3540" s="89"/>
      <c r="O3540" s="89"/>
      <c r="P3540" s="24"/>
      <c r="Q3540" s="24"/>
      <c r="R3540" s="23"/>
      <c r="S3540" s="23"/>
      <c r="T3540" s="24"/>
      <c r="U3540" s="23"/>
      <c r="V3540" s="23"/>
      <c r="W3540" s="23"/>
      <c r="X3540" s="23"/>
      <c r="Y3540" s="23"/>
      <c r="Z3540" s="23"/>
      <c r="AA3540" s="23"/>
      <c r="AB3540" s="23"/>
      <c r="AC3540" s="23"/>
      <c r="AD3540" s="23"/>
      <c r="AE3540" s="23"/>
      <c r="AF3540" s="46"/>
      <c r="AG3540" s="23"/>
      <c r="AH3540" s="23"/>
    </row>
    <row r="3541" spans="1:34" s="156" customFormat="1" x14ac:dyDescent="0.35">
      <c r="A3541" s="23"/>
      <c r="B3541" s="23"/>
      <c r="C3541" s="23"/>
      <c r="D3541" s="23"/>
      <c r="E3541" s="23"/>
      <c r="F3541" s="23"/>
      <c r="G3541" s="23"/>
      <c r="H3541" s="23"/>
      <c r="I3541" s="23"/>
      <c r="J3541" s="24"/>
      <c r="K3541" s="24"/>
      <c r="L3541" s="79"/>
      <c r="M3541" s="91"/>
      <c r="N3541" s="89"/>
      <c r="O3541" s="89"/>
      <c r="P3541" s="24"/>
      <c r="Q3541" s="24"/>
      <c r="R3541" s="23"/>
      <c r="S3541" s="23"/>
      <c r="T3541" s="24"/>
      <c r="U3541" s="23"/>
      <c r="V3541" s="23"/>
      <c r="W3541" s="23"/>
      <c r="X3541" s="23"/>
      <c r="Y3541" s="23"/>
      <c r="Z3541" s="23"/>
      <c r="AA3541" s="23"/>
      <c r="AB3541" s="23"/>
      <c r="AC3541" s="23"/>
      <c r="AD3541" s="23"/>
      <c r="AE3541" s="23"/>
      <c r="AF3541" s="46"/>
      <c r="AG3541" s="23"/>
      <c r="AH3541" s="23"/>
    </row>
    <row r="3542" spans="1:34" s="156" customFormat="1" x14ac:dyDescent="0.35">
      <c r="A3542" s="23"/>
      <c r="B3542" s="23"/>
      <c r="C3542" s="23"/>
      <c r="D3542" s="23"/>
      <c r="E3542" s="23"/>
      <c r="F3542" s="23"/>
      <c r="G3542" s="23"/>
      <c r="H3542" s="23"/>
      <c r="I3542" s="23"/>
      <c r="J3542" s="24"/>
      <c r="K3542" s="24"/>
      <c r="L3542" s="79"/>
      <c r="M3542" s="91"/>
      <c r="N3542" s="89"/>
      <c r="O3542" s="89"/>
      <c r="P3542" s="24"/>
      <c r="Q3542" s="24"/>
      <c r="R3542" s="23"/>
      <c r="S3542" s="23"/>
      <c r="T3542" s="24"/>
      <c r="U3542" s="23"/>
      <c r="V3542" s="23"/>
      <c r="W3542" s="23"/>
      <c r="X3542" s="23"/>
      <c r="Y3542" s="23"/>
      <c r="Z3542" s="23"/>
      <c r="AA3542" s="23"/>
      <c r="AB3542" s="23"/>
      <c r="AC3542" s="23"/>
      <c r="AD3542" s="23"/>
      <c r="AE3542" s="23"/>
      <c r="AF3542" s="46"/>
      <c r="AG3542" s="23"/>
      <c r="AH3542" s="23"/>
    </row>
    <row r="3543" spans="1:34" s="156" customFormat="1" x14ac:dyDescent="0.35">
      <c r="A3543" s="23"/>
      <c r="B3543" s="23"/>
      <c r="C3543" s="23"/>
      <c r="D3543" s="23"/>
      <c r="E3543" s="23"/>
      <c r="F3543" s="23"/>
      <c r="G3543" s="23"/>
      <c r="H3543" s="23"/>
      <c r="I3543" s="23"/>
      <c r="J3543" s="24"/>
      <c r="K3543" s="24"/>
      <c r="L3543" s="79"/>
      <c r="M3543" s="91"/>
      <c r="N3543" s="89"/>
      <c r="O3543" s="89"/>
      <c r="P3543" s="24"/>
      <c r="Q3543" s="24"/>
      <c r="R3543" s="23"/>
      <c r="S3543" s="23"/>
      <c r="T3543" s="24"/>
      <c r="U3543" s="23"/>
      <c r="V3543" s="23"/>
      <c r="W3543" s="23"/>
      <c r="X3543" s="23"/>
      <c r="Y3543" s="23"/>
      <c r="Z3543" s="23"/>
      <c r="AA3543" s="23"/>
      <c r="AB3543" s="23"/>
      <c r="AC3543" s="23"/>
      <c r="AD3543" s="23"/>
      <c r="AE3543" s="23"/>
      <c r="AF3543" s="46"/>
      <c r="AG3543" s="23"/>
      <c r="AH3543" s="23"/>
    </row>
    <row r="3544" spans="1:34" s="156" customFormat="1" x14ac:dyDescent="0.35">
      <c r="A3544" s="23"/>
      <c r="B3544" s="23"/>
      <c r="C3544" s="23"/>
      <c r="D3544" s="23"/>
      <c r="E3544" s="23"/>
      <c r="F3544" s="23"/>
      <c r="G3544" s="23"/>
      <c r="H3544" s="23"/>
      <c r="I3544" s="23"/>
      <c r="J3544" s="24"/>
      <c r="K3544" s="24"/>
      <c r="L3544" s="79"/>
      <c r="M3544" s="91"/>
      <c r="N3544" s="89"/>
      <c r="O3544" s="89"/>
      <c r="P3544" s="24"/>
      <c r="Q3544" s="24"/>
      <c r="R3544" s="23"/>
      <c r="S3544" s="23"/>
      <c r="T3544" s="24"/>
      <c r="U3544" s="23"/>
      <c r="V3544" s="23"/>
      <c r="W3544" s="23"/>
      <c r="X3544" s="23"/>
      <c r="Y3544" s="23"/>
      <c r="Z3544" s="23"/>
      <c r="AA3544" s="23"/>
      <c r="AB3544" s="23"/>
      <c r="AC3544" s="23"/>
      <c r="AD3544" s="23"/>
      <c r="AE3544" s="23"/>
      <c r="AF3544" s="46"/>
      <c r="AG3544" s="23"/>
      <c r="AH3544" s="23"/>
    </row>
    <row r="3545" spans="1:34" s="156" customFormat="1" x14ac:dyDescent="0.35">
      <c r="A3545" s="23"/>
      <c r="B3545" s="23"/>
      <c r="C3545" s="23"/>
      <c r="D3545" s="23"/>
      <c r="E3545" s="23"/>
      <c r="F3545" s="23"/>
      <c r="G3545" s="23"/>
      <c r="H3545" s="23"/>
      <c r="I3545" s="23"/>
      <c r="J3545" s="24"/>
      <c r="K3545" s="24"/>
      <c r="L3545" s="79"/>
      <c r="M3545" s="91"/>
      <c r="N3545" s="89"/>
      <c r="O3545" s="89"/>
      <c r="P3545" s="24"/>
      <c r="Q3545" s="24"/>
      <c r="R3545" s="23"/>
      <c r="S3545" s="23"/>
      <c r="T3545" s="24"/>
      <c r="U3545" s="23"/>
      <c r="V3545" s="23"/>
      <c r="W3545" s="23"/>
      <c r="X3545" s="23"/>
      <c r="Y3545" s="23"/>
      <c r="Z3545" s="23"/>
      <c r="AA3545" s="23"/>
      <c r="AB3545" s="23"/>
      <c r="AC3545" s="23"/>
      <c r="AD3545" s="23"/>
      <c r="AE3545" s="23"/>
      <c r="AF3545" s="46"/>
      <c r="AG3545" s="23"/>
      <c r="AH3545" s="23"/>
    </row>
    <row r="3546" spans="1:34" s="156" customFormat="1" x14ac:dyDescent="0.35">
      <c r="A3546" s="23"/>
      <c r="B3546" s="23"/>
      <c r="C3546" s="23"/>
      <c r="D3546" s="23"/>
      <c r="E3546" s="23"/>
      <c r="F3546" s="23"/>
      <c r="G3546" s="23"/>
      <c r="H3546" s="23"/>
      <c r="I3546" s="23"/>
      <c r="J3546" s="24"/>
      <c r="K3546" s="24"/>
      <c r="L3546" s="79"/>
      <c r="M3546" s="91"/>
      <c r="N3546" s="89"/>
      <c r="O3546" s="89"/>
      <c r="P3546" s="24"/>
      <c r="Q3546" s="24"/>
      <c r="R3546" s="23"/>
      <c r="S3546" s="23"/>
      <c r="T3546" s="24"/>
      <c r="U3546" s="23"/>
      <c r="V3546" s="23"/>
      <c r="W3546" s="23"/>
      <c r="X3546" s="23"/>
      <c r="Y3546" s="23"/>
      <c r="Z3546" s="23"/>
      <c r="AA3546" s="23"/>
      <c r="AB3546" s="23"/>
      <c r="AC3546" s="23"/>
      <c r="AD3546" s="23"/>
      <c r="AE3546" s="23"/>
      <c r="AF3546" s="46"/>
      <c r="AG3546" s="23"/>
      <c r="AH3546" s="23"/>
    </row>
    <row r="3547" spans="1:34" s="156" customFormat="1" x14ac:dyDescent="0.35">
      <c r="A3547" s="23"/>
      <c r="B3547" s="23"/>
      <c r="C3547" s="23"/>
      <c r="D3547" s="23"/>
      <c r="E3547" s="23"/>
      <c r="F3547" s="23"/>
      <c r="G3547" s="23"/>
      <c r="H3547" s="23"/>
      <c r="I3547" s="23"/>
      <c r="J3547" s="24"/>
      <c r="K3547" s="24"/>
      <c r="L3547" s="79"/>
      <c r="M3547" s="91"/>
      <c r="N3547" s="89"/>
      <c r="O3547" s="89"/>
      <c r="P3547" s="24"/>
      <c r="Q3547" s="24"/>
      <c r="R3547" s="23"/>
      <c r="S3547" s="23"/>
      <c r="T3547" s="24"/>
      <c r="U3547" s="23"/>
      <c r="V3547" s="23"/>
      <c r="W3547" s="23"/>
      <c r="X3547" s="23"/>
      <c r="Y3547" s="23"/>
      <c r="Z3547" s="23"/>
      <c r="AA3547" s="23"/>
      <c r="AB3547" s="23"/>
      <c r="AC3547" s="23"/>
      <c r="AD3547" s="23"/>
      <c r="AE3547" s="23"/>
      <c r="AF3547" s="46"/>
      <c r="AG3547" s="23"/>
      <c r="AH3547" s="23"/>
    </row>
    <row r="3548" spans="1:34" s="156" customFormat="1" x14ac:dyDescent="0.35">
      <c r="A3548" s="23"/>
      <c r="B3548" s="23"/>
      <c r="C3548" s="23"/>
      <c r="D3548" s="23"/>
      <c r="E3548" s="23"/>
      <c r="F3548" s="23"/>
      <c r="G3548" s="23"/>
      <c r="H3548" s="23"/>
      <c r="I3548" s="23"/>
      <c r="J3548" s="24"/>
      <c r="K3548" s="24"/>
      <c r="L3548" s="79"/>
      <c r="M3548" s="91"/>
      <c r="N3548" s="89"/>
      <c r="O3548" s="89"/>
      <c r="P3548" s="24"/>
      <c r="Q3548" s="24"/>
      <c r="R3548" s="23"/>
      <c r="S3548" s="23"/>
      <c r="T3548" s="24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46"/>
      <c r="AG3548" s="23"/>
      <c r="AH3548" s="23"/>
    </row>
    <row r="3549" spans="1:34" s="156" customFormat="1" x14ac:dyDescent="0.35">
      <c r="A3549" s="23"/>
      <c r="B3549" s="23"/>
      <c r="C3549" s="23"/>
      <c r="D3549" s="23"/>
      <c r="E3549" s="23"/>
      <c r="F3549" s="23"/>
      <c r="G3549" s="23"/>
      <c r="H3549" s="23"/>
      <c r="I3549" s="23"/>
      <c r="J3549" s="24"/>
      <c r="K3549" s="24"/>
      <c r="L3549" s="79"/>
      <c r="M3549" s="91"/>
      <c r="N3549" s="89"/>
      <c r="O3549" s="89"/>
      <c r="P3549" s="24"/>
      <c r="Q3549" s="24"/>
      <c r="R3549" s="23"/>
      <c r="S3549" s="23"/>
      <c r="T3549" s="24"/>
      <c r="U3549" s="23"/>
      <c r="V3549" s="23"/>
      <c r="W3549" s="23"/>
      <c r="X3549" s="23"/>
      <c r="Y3549" s="23"/>
      <c r="Z3549" s="23"/>
      <c r="AA3549" s="23"/>
      <c r="AB3549" s="23"/>
      <c r="AC3549" s="23"/>
      <c r="AD3549" s="23"/>
      <c r="AE3549" s="23"/>
      <c r="AF3549" s="46"/>
      <c r="AG3549" s="23"/>
      <c r="AH3549" s="23"/>
    </row>
    <row r="3550" spans="1:34" s="156" customFormat="1" x14ac:dyDescent="0.35">
      <c r="A3550" s="23"/>
      <c r="B3550" s="23"/>
      <c r="C3550" s="23"/>
      <c r="D3550" s="23"/>
      <c r="E3550" s="23"/>
      <c r="F3550" s="23"/>
      <c r="G3550" s="23"/>
      <c r="H3550" s="23"/>
      <c r="I3550" s="23"/>
      <c r="J3550" s="24"/>
      <c r="K3550" s="24"/>
      <c r="L3550" s="79"/>
      <c r="M3550" s="91"/>
      <c r="N3550" s="89"/>
      <c r="O3550" s="89"/>
      <c r="P3550" s="24"/>
      <c r="Q3550" s="24"/>
      <c r="R3550" s="23"/>
      <c r="S3550" s="23"/>
      <c r="T3550" s="24"/>
      <c r="U3550" s="23"/>
      <c r="V3550" s="23"/>
      <c r="W3550" s="23"/>
      <c r="X3550" s="23"/>
      <c r="Y3550" s="23"/>
      <c r="Z3550" s="23"/>
      <c r="AA3550" s="23"/>
      <c r="AB3550" s="23"/>
      <c r="AC3550" s="23"/>
      <c r="AD3550" s="23"/>
      <c r="AE3550" s="23"/>
      <c r="AF3550" s="46"/>
      <c r="AG3550" s="23"/>
      <c r="AH3550" s="23"/>
    </row>
    <row r="3551" spans="1:34" s="156" customFormat="1" x14ac:dyDescent="0.35">
      <c r="A3551" s="23"/>
      <c r="B3551" s="23"/>
      <c r="C3551" s="23"/>
      <c r="D3551" s="23"/>
      <c r="E3551" s="23"/>
      <c r="F3551" s="23"/>
      <c r="G3551" s="23"/>
      <c r="H3551" s="23"/>
      <c r="I3551" s="23"/>
      <c r="J3551" s="24"/>
      <c r="K3551" s="24"/>
      <c r="L3551" s="79"/>
      <c r="M3551" s="91"/>
      <c r="N3551" s="89"/>
      <c r="O3551" s="89"/>
      <c r="P3551" s="24"/>
      <c r="Q3551" s="24"/>
      <c r="R3551" s="23"/>
      <c r="S3551" s="23"/>
      <c r="T3551" s="24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46"/>
      <c r="AG3551" s="23"/>
      <c r="AH3551" s="23"/>
    </row>
    <row r="3552" spans="1:34" s="156" customFormat="1" x14ac:dyDescent="0.35">
      <c r="A3552" s="23"/>
      <c r="B3552" s="23"/>
      <c r="C3552" s="23"/>
      <c r="D3552" s="23"/>
      <c r="E3552" s="23"/>
      <c r="F3552" s="23"/>
      <c r="G3552" s="23"/>
      <c r="H3552" s="23"/>
      <c r="I3552" s="23"/>
      <c r="J3552" s="24"/>
      <c r="K3552" s="24"/>
      <c r="L3552" s="79"/>
      <c r="M3552" s="91"/>
      <c r="N3552" s="89"/>
      <c r="O3552" s="89"/>
      <c r="P3552" s="24"/>
      <c r="Q3552" s="24"/>
      <c r="R3552" s="23"/>
      <c r="S3552" s="23"/>
      <c r="T3552" s="24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46"/>
      <c r="AG3552" s="23"/>
      <c r="AH3552" s="23"/>
    </row>
    <row r="3553" spans="1:34" s="156" customFormat="1" x14ac:dyDescent="0.35">
      <c r="A3553" s="23"/>
      <c r="B3553" s="23"/>
      <c r="C3553" s="23"/>
      <c r="D3553" s="23"/>
      <c r="E3553" s="23"/>
      <c r="F3553" s="23"/>
      <c r="G3553" s="23"/>
      <c r="H3553" s="23"/>
      <c r="I3553" s="23"/>
      <c r="J3553" s="24"/>
      <c r="K3553" s="24"/>
      <c r="L3553" s="79"/>
      <c r="M3553" s="91"/>
      <c r="N3553" s="89"/>
      <c r="O3553" s="89"/>
      <c r="P3553" s="24"/>
      <c r="Q3553" s="24"/>
      <c r="R3553" s="23"/>
      <c r="S3553" s="23"/>
      <c r="T3553" s="24"/>
      <c r="U3553" s="23"/>
      <c r="V3553" s="23"/>
      <c r="W3553" s="23"/>
      <c r="X3553" s="23"/>
      <c r="Y3553" s="23"/>
      <c r="Z3553" s="23"/>
      <c r="AA3553" s="23"/>
      <c r="AB3553" s="23"/>
      <c r="AC3553" s="23"/>
      <c r="AD3553" s="23"/>
      <c r="AE3553" s="23"/>
      <c r="AF3553" s="46"/>
      <c r="AG3553" s="23"/>
      <c r="AH3553" s="23"/>
    </row>
    <row r="3554" spans="1:34" s="156" customFormat="1" x14ac:dyDescent="0.35">
      <c r="A3554" s="23"/>
      <c r="B3554" s="23"/>
      <c r="C3554" s="23"/>
      <c r="D3554" s="23"/>
      <c r="E3554" s="23"/>
      <c r="F3554" s="23"/>
      <c r="G3554" s="23"/>
      <c r="H3554" s="23"/>
      <c r="I3554" s="23"/>
      <c r="J3554" s="24"/>
      <c r="K3554" s="24"/>
      <c r="L3554" s="79"/>
      <c r="M3554" s="91"/>
      <c r="N3554" s="89"/>
      <c r="O3554" s="89"/>
      <c r="P3554" s="24"/>
      <c r="Q3554" s="24"/>
      <c r="R3554" s="23"/>
      <c r="S3554" s="23"/>
      <c r="T3554" s="24"/>
      <c r="U3554" s="23"/>
      <c r="V3554" s="23"/>
      <c r="W3554" s="23"/>
      <c r="X3554" s="23"/>
      <c r="Y3554" s="23"/>
      <c r="Z3554" s="23"/>
      <c r="AA3554" s="23"/>
      <c r="AB3554" s="23"/>
      <c r="AC3554" s="23"/>
      <c r="AD3554" s="23"/>
      <c r="AE3554" s="23"/>
      <c r="AF3554" s="46"/>
      <c r="AG3554" s="23"/>
      <c r="AH3554" s="23"/>
    </row>
    <row r="3555" spans="1:34" s="156" customFormat="1" x14ac:dyDescent="0.35">
      <c r="A3555" s="23"/>
      <c r="B3555" s="23"/>
      <c r="C3555" s="23"/>
      <c r="D3555" s="23"/>
      <c r="E3555" s="23"/>
      <c r="F3555" s="23"/>
      <c r="G3555" s="23"/>
      <c r="H3555" s="23"/>
      <c r="I3555" s="23"/>
      <c r="J3555" s="24"/>
      <c r="K3555" s="24"/>
      <c r="L3555" s="79"/>
      <c r="M3555" s="91"/>
      <c r="N3555" s="89"/>
      <c r="O3555" s="89"/>
      <c r="P3555" s="24"/>
      <c r="Q3555" s="24"/>
      <c r="R3555" s="23"/>
      <c r="S3555" s="23"/>
      <c r="T3555" s="24"/>
      <c r="U3555" s="23"/>
      <c r="V3555" s="23"/>
      <c r="W3555" s="23"/>
      <c r="X3555" s="23"/>
      <c r="Y3555" s="23"/>
      <c r="Z3555" s="23"/>
      <c r="AA3555" s="23"/>
      <c r="AB3555" s="23"/>
      <c r="AC3555" s="23"/>
      <c r="AD3555" s="23"/>
      <c r="AE3555" s="23"/>
      <c r="AF3555" s="46"/>
      <c r="AG3555" s="23"/>
      <c r="AH3555" s="23"/>
    </row>
    <row r="3556" spans="1:34" s="156" customFormat="1" x14ac:dyDescent="0.35">
      <c r="A3556" s="23"/>
      <c r="B3556" s="23"/>
      <c r="C3556" s="23"/>
      <c r="D3556" s="23"/>
      <c r="E3556" s="23"/>
      <c r="F3556" s="23"/>
      <c r="G3556" s="23"/>
      <c r="H3556" s="23"/>
      <c r="I3556" s="23"/>
      <c r="J3556" s="24"/>
      <c r="K3556" s="24"/>
      <c r="L3556" s="79"/>
      <c r="M3556" s="91"/>
      <c r="N3556" s="89"/>
      <c r="O3556" s="89"/>
      <c r="P3556" s="24"/>
      <c r="Q3556" s="24"/>
      <c r="R3556" s="23"/>
      <c r="S3556" s="23"/>
      <c r="T3556" s="24"/>
      <c r="U3556" s="23"/>
      <c r="V3556" s="23"/>
      <c r="W3556" s="23"/>
      <c r="X3556" s="23"/>
      <c r="Y3556" s="23"/>
      <c r="Z3556" s="23"/>
      <c r="AA3556" s="23"/>
      <c r="AB3556" s="23"/>
      <c r="AC3556" s="23"/>
      <c r="AD3556" s="23"/>
      <c r="AE3556" s="23"/>
      <c r="AF3556" s="46"/>
      <c r="AG3556" s="23"/>
      <c r="AH3556" s="23"/>
    </row>
    <row r="3557" spans="1:34" s="156" customFormat="1" x14ac:dyDescent="0.35">
      <c r="A3557" s="23"/>
      <c r="B3557" s="23"/>
      <c r="C3557" s="23"/>
      <c r="D3557" s="23"/>
      <c r="E3557" s="23"/>
      <c r="F3557" s="23"/>
      <c r="G3557" s="23"/>
      <c r="H3557" s="23"/>
      <c r="I3557" s="23"/>
      <c r="J3557" s="24"/>
      <c r="K3557" s="24"/>
      <c r="L3557" s="79"/>
      <c r="M3557" s="91"/>
      <c r="N3557" s="89"/>
      <c r="O3557" s="89"/>
      <c r="P3557" s="24"/>
      <c r="Q3557" s="24"/>
      <c r="R3557" s="23"/>
      <c r="S3557" s="23"/>
      <c r="T3557" s="24"/>
      <c r="U3557" s="23"/>
      <c r="V3557" s="23"/>
      <c r="W3557" s="23"/>
      <c r="X3557" s="23"/>
      <c r="Y3557" s="23"/>
      <c r="Z3557" s="23"/>
      <c r="AA3557" s="23"/>
      <c r="AB3557" s="23"/>
      <c r="AC3557" s="23"/>
      <c r="AD3557" s="23"/>
      <c r="AE3557" s="23"/>
      <c r="AF3557" s="46"/>
      <c r="AG3557" s="23"/>
      <c r="AH3557" s="23"/>
    </row>
    <row r="3558" spans="1:34" s="156" customFormat="1" x14ac:dyDescent="0.35">
      <c r="A3558" s="23"/>
      <c r="B3558" s="23"/>
      <c r="C3558" s="23"/>
      <c r="D3558" s="23"/>
      <c r="E3558" s="23"/>
      <c r="F3558" s="23"/>
      <c r="G3558" s="23"/>
      <c r="H3558" s="23"/>
      <c r="I3558" s="23"/>
      <c r="J3558" s="24"/>
      <c r="K3558" s="24"/>
      <c r="L3558" s="79"/>
      <c r="M3558" s="91"/>
      <c r="N3558" s="89"/>
      <c r="O3558" s="89"/>
      <c r="P3558" s="24"/>
      <c r="Q3558" s="24"/>
      <c r="R3558" s="23"/>
      <c r="S3558" s="23"/>
      <c r="T3558" s="24"/>
      <c r="U3558" s="23"/>
      <c r="V3558" s="23"/>
      <c r="W3558" s="23"/>
      <c r="X3558" s="23"/>
      <c r="Y3558" s="23"/>
      <c r="Z3558" s="23"/>
      <c r="AA3558" s="23"/>
      <c r="AB3558" s="23"/>
      <c r="AC3558" s="23"/>
      <c r="AD3558" s="23"/>
      <c r="AE3558" s="23"/>
      <c r="AF3558" s="46"/>
      <c r="AG3558" s="23"/>
      <c r="AH3558" s="23"/>
    </row>
    <row r="3559" spans="1:34" s="156" customFormat="1" x14ac:dyDescent="0.35">
      <c r="A3559" s="23"/>
      <c r="B3559" s="23"/>
      <c r="C3559" s="23"/>
      <c r="D3559" s="23"/>
      <c r="E3559" s="23"/>
      <c r="F3559" s="23"/>
      <c r="G3559" s="23"/>
      <c r="H3559" s="23"/>
      <c r="I3559" s="23"/>
      <c r="J3559" s="24"/>
      <c r="K3559" s="24"/>
      <c r="L3559" s="79"/>
      <c r="M3559" s="91"/>
      <c r="N3559" s="89"/>
      <c r="O3559" s="89"/>
      <c r="P3559" s="24"/>
      <c r="Q3559" s="24"/>
      <c r="R3559" s="23"/>
      <c r="S3559" s="23"/>
      <c r="T3559" s="24"/>
      <c r="U3559" s="23"/>
      <c r="V3559" s="23"/>
      <c r="W3559" s="23"/>
      <c r="X3559" s="23"/>
      <c r="Y3559" s="23"/>
      <c r="Z3559" s="23"/>
      <c r="AA3559" s="23"/>
      <c r="AB3559" s="23"/>
      <c r="AC3559" s="23"/>
      <c r="AD3559" s="23"/>
      <c r="AE3559" s="23"/>
      <c r="AF3559" s="46"/>
      <c r="AG3559" s="23"/>
      <c r="AH3559" s="23"/>
    </row>
    <row r="3560" spans="1:34" s="156" customFormat="1" x14ac:dyDescent="0.35">
      <c r="A3560" s="23"/>
      <c r="B3560" s="23"/>
      <c r="C3560" s="23"/>
      <c r="D3560" s="23"/>
      <c r="E3560" s="23"/>
      <c r="F3560" s="23"/>
      <c r="G3560" s="23"/>
      <c r="H3560" s="23"/>
      <c r="I3560" s="23"/>
      <c r="J3560" s="24"/>
      <c r="K3560" s="24"/>
      <c r="L3560" s="79"/>
      <c r="M3560" s="91"/>
      <c r="N3560" s="89"/>
      <c r="O3560" s="89"/>
      <c r="P3560" s="24"/>
      <c r="Q3560" s="24"/>
      <c r="R3560" s="23"/>
      <c r="S3560" s="23"/>
      <c r="T3560" s="24"/>
      <c r="U3560" s="23"/>
      <c r="V3560" s="23"/>
      <c r="W3560" s="23"/>
      <c r="X3560" s="23"/>
      <c r="Y3560" s="23"/>
      <c r="Z3560" s="23"/>
      <c r="AA3560" s="23"/>
      <c r="AB3560" s="23"/>
      <c r="AC3560" s="23"/>
      <c r="AD3560" s="23"/>
      <c r="AE3560" s="23"/>
      <c r="AF3560" s="46"/>
      <c r="AG3560" s="23"/>
      <c r="AH3560" s="23"/>
    </row>
    <row r="3561" spans="1:34" s="156" customFormat="1" x14ac:dyDescent="0.35">
      <c r="A3561" s="23"/>
      <c r="B3561" s="23"/>
      <c r="C3561" s="23"/>
      <c r="D3561" s="23"/>
      <c r="E3561" s="23"/>
      <c r="F3561" s="23"/>
      <c r="G3561" s="23"/>
      <c r="H3561" s="23"/>
      <c r="I3561" s="23"/>
      <c r="J3561" s="24"/>
      <c r="K3561" s="24"/>
      <c r="L3561" s="79"/>
      <c r="M3561" s="91"/>
      <c r="N3561" s="89"/>
      <c r="O3561" s="89"/>
      <c r="P3561" s="24"/>
      <c r="Q3561" s="24"/>
      <c r="R3561" s="23"/>
      <c r="S3561" s="23"/>
      <c r="T3561" s="24"/>
      <c r="U3561" s="23"/>
      <c r="V3561" s="23"/>
      <c r="W3561" s="23"/>
      <c r="X3561" s="23"/>
      <c r="Y3561" s="23"/>
      <c r="Z3561" s="23"/>
      <c r="AA3561" s="23"/>
      <c r="AB3561" s="23"/>
      <c r="AC3561" s="23"/>
      <c r="AD3561" s="23"/>
      <c r="AE3561" s="23"/>
      <c r="AF3561" s="46"/>
      <c r="AG3561" s="23"/>
      <c r="AH3561" s="23"/>
    </row>
    <row r="3562" spans="1:34" s="156" customFormat="1" x14ac:dyDescent="0.35">
      <c r="A3562" s="23"/>
      <c r="B3562" s="23"/>
      <c r="C3562" s="23"/>
      <c r="D3562" s="23"/>
      <c r="E3562" s="23"/>
      <c r="F3562" s="23"/>
      <c r="G3562" s="23"/>
      <c r="H3562" s="23"/>
      <c r="I3562" s="23"/>
      <c r="J3562" s="24"/>
      <c r="K3562" s="24"/>
      <c r="L3562" s="79"/>
      <c r="M3562" s="91"/>
      <c r="N3562" s="89"/>
      <c r="O3562" s="89"/>
      <c r="P3562" s="24"/>
      <c r="Q3562" s="24"/>
      <c r="R3562" s="23"/>
      <c r="S3562" s="23"/>
      <c r="T3562" s="24"/>
      <c r="U3562" s="23"/>
      <c r="V3562" s="23"/>
      <c r="W3562" s="23"/>
      <c r="X3562" s="23"/>
      <c r="Y3562" s="23"/>
      <c r="Z3562" s="23"/>
      <c r="AA3562" s="23"/>
      <c r="AB3562" s="23"/>
      <c r="AC3562" s="23"/>
      <c r="AD3562" s="23"/>
      <c r="AE3562" s="23"/>
      <c r="AF3562" s="46"/>
      <c r="AG3562" s="23"/>
      <c r="AH3562" s="23"/>
    </row>
    <row r="3563" spans="1:34" s="156" customFormat="1" x14ac:dyDescent="0.35">
      <c r="A3563" s="23"/>
      <c r="B3563" s="23"/>
      <c r="C3563" s="23"/>
      <c r="D3563" s="23"/>
      <c r="E3563" s="23"/>
      <c r="F3563" s="23"/>
      <c r="G3563" s="23"/>
      <c r="H3563" s="23"/>
      <c r="I3563" s="23"/>
      <c r="J3563" s="24"/>
      <c r="K3563" s="24"/>
      <c r="L3563" s="79"/>
      <c r="M3563" s="91"/>
      <c r="N3563" s="89"/>
      <c r="O3563" s="89"/>
      <c r="P3563" s="24"/>
      <c r="Q3563" s="24"/>
      <c r="R3563" s="23"/>
      <c r="S3563" s="23"/>
      <c r="T3563" s="24"/>
      <c r="U3563" s="23"/>
      <c r="V3563" s="23"/>
      <c r="W3563" s="23"/>
      <c r="X3563" s="23"/>
      <c r="Y3563" s="23"/>
      <c r="Z3563" s="23"/>
      <c r="AA3563" s="23"/>
      <c r="AB3563" s="23"/>
      <c r="AC3563" s="23"/>
      <c r="AD3563" s="23"/>
      <c r="AE3563" s="23"/>
      <c r="AF3563" s="46"/>
      <c r="AG3563" s="23"/>
      <c r="AH3563" s="23"/>
    </row>
    <row r="3564" spans="1:34" s="156" customFormat="1" x14ac:dyDescent="0.35">
      <c r="A3564" s="23"/>
      <c r="B3564" s="23"/>
      <c r="C3564" s="23"/>
      <c r="D3564" s="23"/>
      <c r="E3564" s="23"/>
      <c r="F3564" s="23"/>
      <c r="G3564" s="23"/>
      <c r="H3564" s="23"/>
      <c r="I3564" s="23"/>
      <c r="J3564" s="24"/>
      <c r="K3564" s="24"/>
      <c r="L3564" s="79"/>
      <c r="M3564" s="91"/>
      <c r="N3564" s="89"/>
      <c r="O3564" s="89"/>
      <c r="P3564" s="24"/>
      <c r="Q3564" s="24"/>
      <c r="R3564" s="23"/>
      <c r="S3564" s="23"/>
      <c r="T3564" s="24"/>
      <c r="U3564" s="23"/>
      <c r="V3564" s="23"/>
      <c r="W3564" s="23"/>
      <c r="X3564" s="23"/>
      <c r="Y3564" s="23"/>
      <c r="Z3564" s="23"/>
      <c r="AA3564" s="23"/>
      <c r="AB3564" s="23"/>
      <c r="AC3564" s="23"/>
      <c r="AD3564" s="23"/>
      <c r="AE3564" s="23"/>
      <c r="AF3564" s="46"/>
      <c r="AG3564" s="23"/>
      <c r="AH3564" s="23"/>
    </row>
    <row r="3565" spans="1:34" s="156" customFormat="1" x14ac:dyDescent="0.35">
      <c r="A3565" s="23"/>
      <c r="B3565" s="23"/>
      <c r="C3565" s="23"/>
      <c r="D3565" s="23"/>
      <c r="E3565" s="23"/>
      <c r="F3565" s="23"/>
      <c r="G3565" s="23"/>
      <c r="H3565" s="23"/>
      <c r="I3565" s="23"/>
      <c r="J3565" s="24"/>
      <c r="K3565" s="24"/>
      <c r="L3565" s="79"/>
      <c r="M3565" s="91"/>
      <c r="N3565" s="89"/>
      <c r="O3565" s="89"/>
      <c r="P3565" s="24"/>
      <c r="Q3565" s="24"/>
      <c r="R3565" s="23"/>
      <c r="S3565" s="23"/>
      <c r="T3565" s="24"/>
      <c r="U3565" s="23"/>
      <c r="V3565" s="23"/>
      <c r="W3565" s="23"/>
      <c r="X3565" s="23"/>
      <c r="Y3565" s="23"/>
      <c r="Z3565" s="23"/>
      <c r="AA3565" s="23"/>
      <c r="AB3565" s="23"/>
      <c r="AC3565" s="23"/>
      <c r="AD3565" s="23"/>
      <c r="AE3565" s="23"/>
      <c r="AF3565" s="46"/>
      <c r="AG3565" s="23"/>
      <c r="AH3565" s="23"/>
    </row>
    <row r="3566" spans="1:34" s="156" customFormat="1" x14ac:dyDescent="0.35">
      <c r="A3566" s="23"/>
      <c r="B3566" s="23"/>
      <c r="C3566" s="23"/>
      <c r="D3566" s="23"/>
      <c r="E3566" s="23"/>
      <c r="F3566" s="23"/>
      <c r="G3566" s="23"/>
      <c r="H3566" s="23"/>
      <c r="I3566" s="23"/>
      <c r="J3566" s="24"/>
      <c r="K3566" s="24"/>
      <c r="L3566" s="79"/>
      <c r="M3566" s="91"/>
      <c r="N3566" s="89"/>
      <c r="O3566" s="89"/>
      <c r="P3566" s="24"/>
      <c r="Q3566" s="24"/>
      <c r="R3566" s="23"/>
      <c r="S3566" s="23"/>
      <c r="T3566" s="24"/>
      <c r="U3566" s="23"/>
      <c r="V3566" s="23"/>
      <c r="W3566" s="23"/>
      <c r="X3566" s="23"/>
      <c r="Y3566" s="23"/>
      <c r="Z3566" s="23"/>
      <c r="AA3566" s="23"/>
      <c r="AB3566" s="23"/>
      <c r="AC3566" s="23"/>
      <c r="AD3566" s="23"/>
      <c r="AE3566" s="23"/>
      <c r="AF3566" s="46"/>
      <c r="AG3566" s="23"/>
      <c r="AH3566" s="23"/>
    </row>
    <row r="3567" spans="1:34" s="156" customFormat="1" x14ac:dyDescent="0.35">
      <c r="A3567" s="23"/>
      <c r="B3567" s="23"/>
      <c r="C3567" s="23"/>
      <c r="D3567" s="23"/>
      <c r="E3567" s="23"/>
      <c r="F3567" s="23"/>
      <c r="G3567" s="23"/>
      <c r="H3567" s="23"/>
      <c r="I3567" s="23"/>
      <c r="J3567" s="24"/>
      <c r="K3567" s="24"/>
      <c r="L3567" s="79"/>
      <c r="M3567" s="91"/>
      <c r="N3567" s="89"/>
      <c r="O3567" s="89"/>
      <c r="P3567" s="24"/>
      <c r="Q3567" s="24"/>
      <c r="R3567" s="23"/>
      <c r="S3567" s="23"/>
      <c r="T3567" s="24"/>
      <c r="U3567" s="23"/>
      <c r="V3567" s="23"/>
      <c r="W3567" s="23"/>
      <c r="X3567" s="23"/>
      <c r="Y3567" s="23"/>
      <c r="Z3567" s="23"/>
      <c r="AA3567" s="23"/>
      <c r="AB3567" s="23"/>
      <c r="AC3567" s="23"/>
      <c r="AD3567" s="23"/>
      <c r="AE3567" s="23"/>
      <c r="AF3567" s="46"/>
      <c r="AG3567" s="23"/>
      <c r="AH3567" s="23"/>
    </row>
    <row r="3568" spans="1:34" s="156" customFormat="1" x14ac:dyDescent="0.35">
      <c r="A3568" s="23"/>
      <c r="B3568" s="23"/>
      <c r="C3568" s="23"/>
      <c r="D3568" s="23"/>
      <c r="E3568" s="23"/>
      <c r="F3568" s="23"/>
      <c r="G3568" s="23"/>
      <c r="H3568" s="23"/>
      <c r="I3568" s="23"/>
      <c r="J3568" s="24"/>
      <c r="K3568" s="24"/>
      <c r="L3568" s="79"/>
      <c r="M3568" s="91"/>
      <c r="N3568" s="89"/>
      <c r="O3568" s="89"/>
      <c r="P3568" s="24"/>
      <c r="Q3568" s="24"/>
      <c r="R3568" s="23"/>
      <c r="S3568" s="23"/>
      <c r="T3568" s="24"/>
      <c r="U3568" s="23"/>
      <c r="V3568" s="23"/>
      <c r="W3568" s="23"/>
      <c r="X3568" s="23"/>
      <c r="Y3568" s="23"/>
      <c r="Z3568" s="23"/>
      <c r="AA3568" s="23"/>
      <c r="AB3568" s="23"/>
      <c r="AC3568" s="23"/>
      <c r="AD3568" s="23"/>
      <c r="AE3568" s="23"/>
      <c r="AF3568" s="46"/>
      <c r="AG3568" s="23"/>
      <c r="AH3568" s="23"/>
    </row>
    <row r="3569" spans="1:34" s="156" customFormat="1" x14ac:dyDescent="0.35">
      <c r="A3569" s="23"/>
      <c r="B3569" s="23"/>
      <c r="C3569" s="23"/>
      <c r="D3569" s="23"/>
      <c r="E3569" s="23"/>
      <c r="F3569" s="23"/>
      <c r="G3569" s="23"/>
      <c r="H3569" s="23"/>
      <c r="I3569" s="23"/>
      <c r="J3569" s="24"/>
      <c r="K3569" s="24"/>
      <c r="L3569" s="79"/>
      <c r="M3569" s="91"/>
      <c r="N3569" s="89"/>
      <c r="O3569" s="89"/>
      <c r="P3569" s="24"/>
      <c r="Q3569" s="24"/>
      <c r="R3569" s="23"/>
      <c r="S3569" s="23"/>
      <c r="T3569" s="24"/>
      <c r="U3569" s="23"/>
      <c r="V3569" s="23"/>
      <c r="W3569" s="23"/>
      <c r="X3569" s="23"/>
      <c r="Y3569" s="23"/>
      <c r="Z3569" s="23"/>
      <c r="AA3569" s="23"/>
      <c r="AB3569" s="23"/>
      <c r="AC3569" s="23"/>
      <c r="AD3569" s="23"/>
      <c r="AE3569" s="23"/>
      <c r="AF3569" s="46"/>
      <c r="AG3569" s="23"/>
      <c r="AH3569" s="23"/>
    </row>
    <row r="3570" spans="1:34" s="156" customFormat="1" x14ac:dyDescent="0.35">
      <c r="A3570" s="23"/>
      <c r="B3570" s="23"/>
      <c r="C3570" s="23"/>
      <c r="D3570" s="23"/>
      <c r="E3570" s="23"/>
      <c r="F3570" s="23"/>
      <c r="G3570" s="23"/>
      <c r="H3570" s="23"/>
      <c r="I3570" s="23"/>
      <c r="J3570" s="24"/>
      <c r="K3570" s="24"/>
      <c r="L3570" s="79"/>
      <c r="M3570" s="91"/>
      <c r="N3570" s="89"/>
      <c r="O3570" s="89"/>
      <c r="P3570" s="24"/>
      <c r="Q3570" s="24"/>
      <c r="R3570" s="23"/>
      <c r="S3570" s="23"/>
      <c r="T3570" s="24"/>
      <c r="U3570" s="23"/>
      <c r="V3570" s="23"/>
      <c r="W3570" s="23"/>
      <c r="X3570" s="23"/>
      <c r="Y3570" s="23"/>
      <c r="Z3570" s="23"/>
      <c r="AA3570" s="23"/>
      <c r="AB3570" s="23"/>
      <c r="AC3570" s="23"/>
      <c r="AD3570" s="23"/>
      <c r="AE3570" s="23"/>
      <c r="AF3570" s="46"/>
      <c r="AG3570" s="23"/>
      <c r="AH3570" s="23"/>
    </row>
    <row r="3571" spans="1:34" s="156" customFormat="1" x14ac:dyDescent="0.35">
      <c r="A3571" s="23"/>
      <c r="B3571" s="23"/>
      <c r="C3571" s="23"/>
      <c r="D3571" s="23"/>
      <c r="E3571" s="23"/>
      <c r="F3571" s="23"/>
      <c r="G3571" s="23"/>
      <c r="H3571" s="23"/>
      <c r="I3571" s="23"/>
      <c r="J3571" s="24"/>
      <c r="K3571" s="24"/>
      <c r="L3571" s="79"/>
      <c r="M3571" s="91"/>
      <c r="N3571" s="89"/>
      <c r="O3571" s="89"/>
      <c r="P3571" s="24"/>
      <c r="Q3571" s="24"/>
      <c r="R3571" s="23"/>
      <c r="S3571" s="23"/>
      <c r="T3571" s="24"/>
      <c r="U3571" s="23"/>
      <c r="V3571" s="23"/>
      <c r="W3571" s="23"/>
      <c r="X3571" s="23"/>
      <c r="Y3571" s="23"/>
      <c r="Z3571" s="23"/>
      <c r="AA3571" s="23"/>
      <c r="AB3571" s="23"/>
      <c r="AC3571" s="23"/>
      <c r="AD3571" s="23"/>
      <c r="AE3571" s="23"/>
      <c r="AF3571" s="46"/>
      <c r="AG3571" s="23"/>
      <c r="AH3571" s="23"/>
    </row>
    <row r="3572" spans="1:34" s="156" customFormat="1" x14ac:dyDescent="0.35">
      <c r="A3572" s="23"/>
      <c r="B3572" s="23"/>
      <c r="C3572" s="23"/>
      <c r="D3572" s="23"/>
      <c r="E3572" s="23"/>
      <c r="F3572" s="23"/>
      <c r="G3572" s="23"/>
      <c r="H3572" s="23"/>
      <c r="I3572" s="23"/>
      <c r="J3572" s="24"/>
      <c r="K3572" s="24"/>
      <c r="L3572" s="79"/>
      <c r="M3572" s="91"/>
      <c r="N3572" s="89"/>
      <c r="O3572" s="89"/>
      <c r="P3572" s="24"/>
      <c r="Q3572" s="24"/>
      <c r="R3572" s="23"/>
      <c r="S3572" s="23"/>
      <c r="T3572" s="24"/>
      <c r="U3572" s="23"/>
      <c r="V3572" s="23"/>
      <c r="W3572" s="23"/>
      <c r="X3572" s="23"/>
      <c r="Y3572" s="23"/>
      <c r="Z3572" s="23"/>
      <c r="AA3572" s="23"/>
      <c r="AB3572" s="23"/>
      <c r="AC3572" s="23"/>
      <c r="AD3572" s="23"/>
      <c r="AE3572" s="23"/>
      <c r="AF3572" s="46"/>
      <c r="AG3572" s="23"/>
      <c r="AH3572" s="23"/>
    </row>
    <row r="3573" spans="1:34" s="156" customFormat="1" x14ac:dyDescent="0.35">
      <c r="A3573" s="23"/>
      <c r="B3573" s="23"/>
      <c r="C3573" s="23"/>
      <c r="D3573" s="23"/>
      <c r="E3573" s="23"/>
      <c r="F3573" s="23"/>
      <c r="G3573" s="23"/>
      <c r="H3573" s="23"/>
      <c r="I3573" s="23"/>
      <c r="J3573" s="24"/>
      <c r="K3573" s="24"/>
      <c r="L3573" s="79"/>
      <c r="M3573" s="91"/>
      <c r="N3573" s="89"/>
      <c r="O3573" s="89"/>
      <c r="P3573" s="24"/>
      <c r="Q3573" s="24"/>
      <c r="R3573" s="23"/>
      <c r="S3573" s="23"/>
      <c r="T3573" s="24"/>
      <c r="U3573" s="23"/>
      <c r="V3573" s="23"/>
      <c r="W3573" s="23"/>
      <c r="X3573" s="23"/>
      <c r="Y3573" s="23"/>
      <c r="Z3573" s="23"/>
      <c r="AA3573" s="23"/>
      <c r="AB3573" s="23"/>
      <c r="AC3573" s="23"/>
      <c r="AD3573" s="23"/>
      <c r="AE3573" s="23"/>
      <c r="AF3573" s="46"/>
      <c r="AG3573" s="23"/>
      <c r="AH3573" s="23"/>
    </row>
    <row r="3574" spans="1:34" s="156" customFormat="1" x14ac:dyDescent="0.35">
      <c r="A3574" s="23"/>
      <c r="B3574" s="23"/>
      <c r="C3574" s="23"/>
      <c r="D3574" s="23"/>
      <c r="E3574" s="23"/>
      <c r="F3574" s="23"/>
      <c r="G3574" s="23"/>
      <c r="H3574" s="23"/>
      <c r="I3574" s="23"/>
      <c r="J3574" s="24"/>
      <c r="K3574" s="24"/>
      <c r="L3574" s="79"/>
      <c r="M3574" s="91"/>
      <c r="N3574" s="89"/>
      <c r="O3574" s="89"/>
      <c r="P3574" s="24"/>
      <c r="Q3574" s="24"/>
      <c r="R3574" s="23"/>
      <c r="S3574" s="23"/>
      <c r="T3574" s="24"/>
      <c r="U3574" s="23"/>
      <c r="V3574" s="23"/>
      <c r="W3574" s="23"/>
      <c r="X3574" s="23"/>
      <c r="Y3574" s="23"/>
      <c r="Z3574" s="23"/>
      <c r="AA3574" s="23"/>
      <c r="AB3574" s="23"/>
      <c r="AC3574" s="23"/>
      <c r="AD3574" s="23"/>
      <c r="AE3574" s="23"/>
      <c r="AF3574" s="46"/>
      <c r="AG3574" s="23"/>
      <c r="AH3574" s="23"/>
    </row>
    <row r="3575" spans="1:34" s="156" customFormat="1" x14ac:dyDescent="0.35">
      <c r="A3575" s="23"/>
      <c r="B3575" s="23"/>
      <c r="C3575" s="23"/>
      <c r="D3575" s="23"/>
      <c r="E3575" s="23"/>
      <c r="F3575" s="23"/>
      <c r="G3575" s="23"/>
      <c r="H3575" s="23"/>
      <c r="I3575" s="23"/>
      <c r="J3575" s="24"/>
      <c r="K3575" s="24"/>
      <c r="L3575" s="79"/>
      <c r="M3575" s="91"/>
      <c r="N3575" s="89"/>
      <c r="O3575" s="89"/>
      <c r="P3575" s="24"/>
      <c r="Q3575" s="24"/>
      <c r="R3575" s="23"/>
      <c r="S3575" s="23"/>
      <c r="T3575" s="24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46"/>
      <c r="AG3575" s="23"/>
      <c r="AH3575" s="23"/>
    </row>
    <row r="3576" spans="1:34" s="156" customFormat="1" x14ac:dyDescent="0.35">
      <c r="A3576" s="23"/>
      <c r="B3576" s="23"/>
      <c r="C3576" s="23"/>
      <c r="D3576" s="23"/>
      <c r="E3576" s="23"/>
      <c r="F3576" s="23"/>
      <c r="G3576" s="23"/>
      <c r="H3576" s="23"/>
      <c r="I3576" s="23"/>
      <c r="J3576" s="24"/>
      <c r="K3576" s="24"/>
      <c r="L3576" s="79"/>
      <c r="M3576" s="91"/>
      <c r="N3576" s="89"/>
      <c r="O3576" s="89"/>
      <c r="P3576" s="24"/>
      <c r="Q3576" s="24"/>
      <c r="R3576" s="23"/>
      <c r="S3576" s="23"/>
      <c r="T3576" s="24"/>
      <c r="U3576" s="23"/>
      <c r="V3576" s="23"/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46"/>
      <c r="AG3576" s="23"/>
      <c r="AH3576" s="23"/>
    </row>
    <row r="3577" spans="1:34" s="156" customFormat="1" x14ac:dyDescent="0.35">
      <c r="A3577" s="23"/>
      <c r="B3577" s="23"/>
      <c r="C3577" s="23"/>
      <c r="D3577" s="23"/>
      <c r="E3577" s="23"/>
      <c r="F3577" s="23"/>
      <c r="G3577" s="23"/>
      <c r="H3577" s="23"/>
      <c r="I3577" s="23"/>
      <c r="J3577" s="24"/>
      <c r="K3577" s="24"/>
      <c r="L3577" s="79"/>
      <c r="M3577" s="91"/>
      <c r="N3577" s="89"/>
      <c r="O3577" s="89"/>
      <c r="P3577" s="24"/>
      <c r="Q3577" s="24"/>
      <c r="R3577" s="23"/>
      <c r="S3577" s="23"/>
      <c r="T3577" s="24"/>
      <c r="U3577" s="23"/>
      <c r="V3577" s="23"/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46"/>
      <c r="AG3577" s="23"/>
      <c r="AH3577" s="23"/>
    </row>
    <row r="3578" spans="1:34" s="156" customFormat="1" x14ac:dyDescent="0.35">
      <c r="A3578" s="23"/>
      <c r="B3578" s="23"/>
      <c r="C3578" s="23"/>
      <c r="D3578" s="23"/>
      <c r="E3578" s="23"/>
      <c r="F3578" s="23"/>
      <c r="G3578" s="23"/>
      <c r="H3578" s="23"/>
      <c r="I3578" s="23"/>
      <c r="J3578" s="24"/>
      <c r="K3578" s="24"/>
      <c r="L3578" s="79"/>
      <c r="M3578" s="91"/>
      <c r="N3578" s="89"/>
      <c r="O3578" s="89"/>
      <c r="P3578" s="24"/>
      <c r="Q3578" s="24"/>
      <c r="R3578" s="23"/>
      <c r="S3578" s="23"/>
      <c r="T3578" s="24"/>
      <c r="U3578" s="23"/>
      <c r="V3578" s="23"/>
      <c r="W3578" s="23"/>
      <c r="X3578" s="23"/>
      <c r="Y3578" s="23"/>
      <c r="Z3578" s="23"/>
      <c r="AA3578" s="23"/>
      <c r="AB3578" s="23"/>
      <c r="AC3578" s="23"/>
      <c r="AD3578" s="23"/>
      <c r="AE3578" s="23"/>
      <c r="AF3578" s="46"/>
      <c r="AG3578" s="23"/>
      <c r="AH3578" s="23"/>
    </row>
    <row r="3579" spans="1:34" s="156" customFormat="1" x14ac:dyDescent="0.35">
      <c r="A3579" s="23"/>
      <c r="B3579" s="23"/>
      <c r="C3579" s="23"/>
      <c r="D3579" s="23"/>
      <c r="E3579" s="23"/>
      <c r="F3579" s="23"/>
      <c r="G3579" s="23"/>
      <c r="H3579" s="23"/>
      <c r="I3579" s="23"/>
      <c r="J3579" s="24"/>
      <c r="K3579" s="24"/>
      <c r="L3579" s="79"/>
      <c r="M3579" s="91"/>
      <c r="N3579" s="89"/>
      <c r="O3579" s="89"/>
      <c r="P3579" s="24"/>
      <c r="Q3579" s="24"/>
      <c r="R3579" s="23"/>
      <c r="S3579" s="23"/>
      <c r="T3579" s="24"/>
      <c r="U3579" s="23"/>
      <c r="V3579" s="23"/>
      <c r="W3579" s="23"/>
      <c r="X3579" s="23"/>
      <c r="Y3579" s="23"/>
      <c r="Z3579" s="23"/>
      <c r="AA3579" s="23"/>
      <c r="AB3579" s="23"/>
      <c r="AC3579" s="23"/>
      <c r="AD3579" s="23"/>
      <c r="AE3579" s="23"/>
      <c r="AF3579" s="46"/>
      <c r="AG3579" s="23"/>
      <c r="AH3579" s="23"/>
    </row>
    <row r="3580" spans="1:34" s="156" customFormat="1" x14ac:dyDescent="0.35">
      <c r="A3580" s="23"/>
      <c r="B3580" s="23"/>
      <c r="C3580" s="23"/>
      <c r="D3580" s="23"/>
      <c r="E3580" s="23"/>
      <c r="F3580" s="23"/>
      <c r="G3580" s="23"/>
      <c r="H3580" s="23"/>
      <c r="I3580" s="23"/>
      <c r="J3580" s="24"/>
      <c r="K3580" s="24"/>
      <c r="L3580" s="79"/>
      <c r="M3580" s="91"/>
      <c r="N3580" s="89"/>
      <c r="O3580" s="89"/>
      <c r="P3580" s="24"/>
      <c r="Q3580" s="24"/>
      <c r="R3580" s="23"/>
      <c r="S3580" s="23"/>
      <c r="T3580" s="24"/>
      <c r="U3580" s="23"/>
      <c r="V3580" s="23"/>
      <c r="W3580" s="23"/>
      <c r="X3580" s="23"/>
      <c r="Y3580" s="23"/>
      <c r="Z3580" s="23"/>
      <c r="AA3580" s="23"/>
      <c r="AB3580" s="23"/>
      <c r="AC3580" s="23"/>
      <c r="AD3580" s="23"/>
      <c r="AE3580" s="23"/>
      <c r="AF3580" s="46"/>
      <c r="AG3580" s="23"/>
      <c r="AH3580" s="23"/>
    </row>
    <row r="3581" spans="1:34" s="156" customFormat="1" x14ac:dyDescent="0.35">
      <c r="A3581" s="23"/>
      <c r="B3581" s="23"/>
      <c r="C3581" s="23"/>
      <c r="D3581" s="23"/>
      <c r="E3581" s="23"/>
      <c r="F3581" s="23"/>
      <c r="G3581" s="23"/>
      <c r="H3581" s="23"/>
      <c r="I3581" s="23"/>
      <c r="J3581" s="24"/>
      <c r="K3581" s="24"/>
      <c r="L3581" s="79"/>
      <c r="M3581" s="91"/>
      <c r="N3581" s="89"/>
      <c r="O3581" s="89"/>
      <c r="P3581" s="24"/>
      <c r="Q3581" s="24"/>
      <c r="R3581" s="23"/>
      <c r="S3581" s="23"/>
      <c r="T3581" s="24"/>
      <c r="U3581" s="23"/>
      <c r="V3581" s="23"/>
      <c r="W3581" s="23"/>
      <c r="X3581" s="23"/>
      <c r="Y3581" s="23"/>
      <c r="Z3581" s="23"/>
      <c r="AA3581" s="23"/>
      <c r="AB3581" s="23"/>
      <c r="AC3581" s="23"/>
      <c r="AD3581" s="23"/>
      <c r="AE3581" s="23"/>
      <c r="AF3581" s="46"/>
      <c r="AG3581" s="23"/>
      <c r="AH3581" s="23"/>
    </row>
    <row r="3582" spans="1:34" s="156" customFormat="1" x14ac:dyDescent="0.35">
      <c r="A3582" s="23"/>
      <c r="B3582" s="23"/>
      <c r="C3582" s="23"/>
      <c r="D3582" s="23"/>
      <c r="E3582" s="23"/>
      <c r="F3582" s="23"/>
      <c r="G3582" s="23"/>
      <c r="H3582" s="23"/>
      <c r="I3582" s="23"/>
      <c r="J3582" s="24"/>
      <c r="K3582" s="24"/>
      <c r="L3582" s="79"/>
      <c r="M3582" s="91"/>
      <c r="N3582" s="89"/>
      <c r="O3582" s="89"/>
      <c r="P3582" s="24"/>
      <c r="Q3582" s="24"/>
      <c r="R3582" s="23"/>
      <c r="S3582" s="23"/>
      <c r="T3582" s="24"/>
      <c r="U3582" s="23"/>
      <c r="V3582" s="23"/>
      <c r="W3582" s="23"/>
      <c r="X3582" s="23"/>
      <c r="Y3582" s="23"/>
      <c r="Z3582" s="23"/>
      <c r="AA3582" s="23"/>
      <c r="AB3582" s="23"/>
      <c r="AC3582" s="23"/>
      <c r="AD3582" s="23"/>
      <c r="AE3582" s="23"/>
      <c r="AF3582" s="46"/>
      <c r="AG3582" s="23"/>
      <c r="AH3582" s="23"/>
    </row>
    <row r="3583" spans="1:34" s="156" customFormat="1" x14ac:dyDescent="0.35">
      <c r="A3583" s="23"/>
      <c r="B3583" s="23"/>
      <c r="C3583" s="23"/>
      <c r="D3583" s="23"/>
      <c r="E3583" s="23"/>
      <c r="F3583" s="23"/>
      <c r="G3583" s="23"/>
      <c r="H3583" s="23"/>
      <c r="I3583" s="23"/>
      <c r="J3583" s="24"/>
      <c r="K3583" s="24"/>
      <c r="L3583" s="79"/>
      <c r="M3583" s="91"/>
      <c r="N3583" s="89"/>
      <c r="O3583" s="89"/>
      <c r="P3583" s="24"/>
      <c r="Q3583" s="24"/>
      <c r="R3583" s="23"/>
      <c r="S3583" s="23"/>
      <c r="T3583" s="24"/>
      <c r="U3583" s="23"/>
      <c r="V3583" s="23"/>
      <c r="W3583" s="23"/>
      <c r="X3583" s="23"/>
      <c r="Y3583" s="23"/>
      <c r="Z3583" s="23"/>
      <c r="AA3583" s="23"/>
      <c r="AB3583" s="23"/>
      <c r="AC3583" s="23"/>
      <c r="AD3583" s="23"/>
      <c r="AE3583" s="23"/>
      <c r="AF3583" s="46"/>
      <c r="AG3583" s="23"/>
      <c r="AH3583" s="23"/>
    </row>
    <row r="3584" spans="1:34" s="156" customFormat="1" x14ac:dyDescent="0.35">
      <c r="A3584" s="23"/>
      <c r="B3584" s="23"/>
      <c r="C3584" s="23"/>
      <c r="D3584" s="23"/>
      <c r="E3584" s="23"/>
      <c r="F3584" s="23"/>
      <c r="G3584" s="23"/>
      <c r="H3584" s="23"/>
      <c r="I3584" s="23"/>
      <c r="J3584" s="24"/>
      <c r="K3584" s="24"/>
      <c r="L3584" s="79"/>
      <c r="M3584" s="91"/>
      <c r="N3584" s="89"/>
      <c r="O3584" s="89"/>
      <c r="P3584" s="24"/>
      <c r="Q3584" s="24"/>
      <c r="R3584" s="23"/>
      <c r="S3584" s="23"/>
      <c r="T3584" s="24"/>
      <c r="U3584" s="23"/>
      <c r="V3584" s="23"/>
      <c r="W3584" s="23"/>
      <c r="X3584" s="23"/>
      <c r="Y3584" s="23"/>
      <c r="Z3584" s="23"/>
      <c r="AA3584" s="23"/>
      <c r="AB3584" s="23"/>
      <c r="AC3584" s="23"/>
      <c r="AD3584" s="23"/>
      <c r="AE3584" s="23"/>
      <c r="AF3584" s="46"/>
      <c r="AG3584" s="23"/>
      <c r="AH3584" s="23"/>
    </row>
    <row r="3585" spans="1:34" s="156" customFormat="1" x14ac:dyDescent="0.35">
      <c r="A3585" s="23"/>
      <c r="B3585" s="23"/>
      <c r="C3585" s="23"/>
      <c r="D3585" s="23"/>
      <c r="E3585" s="23"/>
      <c r="F3585" s="23"/>
      <c r="G3585" s="23"/>
      <c r="H3585" s="23"/>
      <c r="I3585" s="23"/>
      <c r="J3585" s="24"/>
      <c r="K3585" s="24"/>
      <c r="L3585" s="79"/>
      <c r="M3585" s="91"/>
      <c r="N3585" s="89"/>
      <c r="O3585" s="89"/>
      <c r="P3585" s="24"/>
      <c r="Q3585" s="24"/>
      <c r="R3585" s="23"/>
      <c r="S3585" s="23"/>
      <c r="T3585" s="24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46"/>
      <c r="AG3585" s="23"/>
      <c r="AH3585" s="23"/>
    </row>
    <row r="3586" spans="1:34" s="156" customFormat="1" x14ac:dyDescent="0.35">
      <c r="A3586" s="23"/>
      <c r="B3586" s="23"/>
      <c r="C3586" s="23"/>
      <c r="D3586" s="23"/>
      <c r="E3586" s="23"/>
      <c r="F3586" s="23"/>
      <c r="G3586" s="23"/>
      <c r="H3586" s="23"/>
      <c r="I3586" s="23"/>
      <c r="J3586" s="24"/>
      <c r="K3586" s="24"/>
      <c r="L3586" s="79"/>
      <c r="M3586" s="91"/>
      <c r="N3586" s="89"/>
      <c r="O3586" s="89"/>
      <c r="P3586" s="24"/>
      <c r="Q3586" s="24"/>
      <c r="R3586" s="23"/>
      <c r="S3586" s="23"/>
      <c r="T3586" s="24"/>
      <c r="U3586" s="23"/>
      <c r="V3586" s="23"/>
      <c r="W3586" s="23"/>
      <c r="X3586" s="23"/>
      <c r="Y3586" s="23"/>
      <c r="Z3586" s="23"/>
      <c r="AA3586" s="23"/>
      <c r="AB3586" s="23"/>
      <c r="AC3586" s="23"/>
      <c r="AD3586" s="23"/>
      <c r="AE3586" s="23"/>
      <c r="AF3586" s="46"/>
      <c r="AG3586" s="23"/>
      <c r="AH3586" s="23"/>
    </row>
    <row r="3587" spans="1:34" s="156" customFormat="1" x14ac:dyDescent="0.35">
      <c r="A3587" s="23"/>
      <c r="B3587" s="23"/>
      <c r="C3587" s="23"/>
      <c r="D3587" s="23"/>
      <c r="E3587" s="23"/>
      <c r="F3587" s="23"/>
      <c r="G3587" s="23"/>
      <c r="H3587" s="23"/>
      <c r="I3587" s="23"/>
      <c r="J3587" s="24"/>
      <c r="K3587" s="24"/>
      <c r="L3587" s="79"/>
      <c r="M3587" s="91"/>
      <c r="N3587" s="89"/>
      <c r="O3587" s="89"/>
      <c r="P3587" s="24"/>
      <c r="Q3587" s="24"/>
      <c r="R3587" s="23"/>
      <c r="S3587" s="23"/>
      <c r="T3587" s="24"/>
      <c r="U3587" s="23"/>
      <c r="V3587" s="23"/>
      <c r="W3587" s="23"/>
      <c r="X3587" s="23"/>
      <c r="Y3587" s="23"/>
      <c r="Z3587" s="23"/>
      <c r="AA3587" s="23"/>
      <c r="AB3587" s="23"/>
      <c r="AC3587" s="23"/>
      <c r="AD3587" s="23"/>
      <c r="AE3587" s="23"/>
      <c r="AF3587" s="46"/>
      <c r="AG3587" s="23"/>
      <c r="AH3587" s="23"/>
    </row>
    <row r="3588" spans="1:34" s="156" customFormat="1" x14ac:dyDescent="0.35">
      <c r="A3588" s="23"/>
      <c r="B3588" s="23"/>
      <c r="C3588" s="23"/>
      <c r="D3588" s="23"/>
      <c r="E3588" s="23"/>
      <c r="F3588" s="23"/>
      <c r="G3588" s="23"/>
      <c r="H3588" s="23"/>
      <c r="I3588" s="23"/>
      <c r="J3588" s="24"/>
      <c r="K3588" s="24"/>
      <c r="L3588" s="79"/>
      <c r="M3588" s="91"/>
      <c r="N3588" s="89"/>
      <c r="O3588" s="89"/>
      <c r="P3588" s="24"/>
      <c r="Q3588" s="24"/>
      <c r="R3588" s="23"/>
      <c r="S3588" s="23"/>
      <c r="T3588" s="24"/>
      <c r="U3588" s="23"/>
      <c r="V3588" s="23"/>
      <c r="W3588" s="23"/>
      <c r="X3588" s="23"/>
      <c r="Y3588" s="23"/>
      <c r="Z3588" s="23"/>
      <c r="AA3588" s="23"/>
      <c r="AB3588" s="23"/>
      <c r="AC3588" s="23"/>
      <c r="AD3588" s="23"/>
      <c r="AE3588" s="23"/>
      <c r="AF3588" s="46"/>
      <c r="AG3588" s="23"/>
      <c r="AH3588" s="23"/>
    </row>
    <row r="3589" spans="1:34" s="156" customFormat="1" x14ac:dyDescent="0.35">
      <c r="A3589" s="23"/>
      <c r="B3589" s="23"/>
      <c r="C3589" s="23"/>
      <c r="D3589" s="23"/>
      <c r="E3589" s="23"/>
      <c r="F3589" s="23"/>
      <c r="G3589" s="23"/>
      <c r="H3589" s="23"/>
      <c r="I3589" s="23"/>
      <c r="J3589" s="24"/>
      <c r="K3589" s="24"/>
      <c r="L3589" s="79"/>
      <c r="M3589" s="91"/>
      <c r="N3589" s="89"/>
      <c r="O3589" s="89"/>
      <c r="P3589" s="24"/>
      <c r="Q3589" s="24"/>
      <c r="R3589" s="23"/>
      <c r="S3589" s="23"/>
      <c r="T3589" s="24"/>
      <c r="U3589" s="23"/>
      <c r="V3589" s="23"/>
      <c r="W3589" s="23"/>
      <c r="X3589" s="23"/>
      <c r="Y3589" s="23"/>
      <c r="Z3589" s="23"/>
      <c r="AA3589" s="23"/>
      <c r="AB3589" s="23"/>
      <c r="AC3589" s="23"/>
      <c r="AD3589" s="23"/>
      <c r="AE3589" s="23"/>
      <c r="AF3589" s="46"/>
      <c r="AG3589" s="23"/>
      <c r="AH3589" s="23"/>
    </row>
    <row r="3590" spans="1:34" s="156" customFormat="1" x14ac:dyDescent="0.35">
      <c r="A3590" s="23"/>
      <c r="B3590" s="23"/>
      <c r="C3590" s="23"/>
      <c r="D3590" s="23"/>
      <c r="E3590" s="23"/>
      <c r="F3590" s="23"/>
      <c r="G3590" s="23"/>
      <c r="H3590" s="23"/>
      <c r="I3590" s="23"/>
      <c r="J3590" s="24"/>
      <c r="K3590" s="24"/>
      <c r="L3590" s="79"/>
      <c r="M3590" s="91"/>
      <c r="N3590" s="89"/>
      <c r="O3590" s="89"/>
      <c r="P3590" s="24"/>
      <c r="Q3590" s="24"/>
      <c r="R3590" s="23"/>
      <c r="S3590" s="23"/>
      <c r="T3590" s="24"/>
      <c r="U3590" s="23"/>
      <c r="V3590" s="23"/>
      <c r="W3590" s="23"/>
      <c r="X3590" s="23"/>
      <c r="Y3590" s="23"/>
      <c r="Z3590" s="23"/>
      <c r="AA3590" s="23"/>
      <c r="AB3590" s="23"/>
      <c r="AC3590" s="23"/>
      <c r="AD3590" s="23"/>
      <c r="AE3590" s="23"/>
      <c r="AF3590" s="46"/>
      <c r="AG3590" s="23"/>
      <c r="AH3590" s="23"/>
    </row>
    <row r="3591" spans="1:34" s="156" customFormat="1" x14ac:dyDescent="0.35">
      <c r="A3591" s="23"/>
      <c r="B3591" s="23"/>
      <c r="C3591" s="23"/>
      <c r="D3591" s="23"/>
      <c r="E3591" s="23"/>
      <c r="F3591" s="23"/>
      <c r="G3591" s="23"/>
      <c r="H3591" s="23"/>
      <c r="I3591" s="23"/>
      <c r="J3591" s="24"/>
      <c r="K3591" s="24"/>
      <c r="L3591" s="79"/>
      <c r="M3591" s="91"/>
      <c r="N3591" s="89"/>
      <c r="O3591" s="89"/>
      <c r="P3591" s="24"/>
      <c r="Q3591" s="24"/>
      <c r="R3591" s="23"/>
      <c r="S3591" s="23"/>
      <c r="T3591" s="24"/>
      <c r="U3591" s="23"/>
      <c r="V3591" s="23"/>
      <c r="W3591" s="23"/>
      <c r="X3591" s="23"/>
      <c r="Y3591" s="23"/>
      <c r="Z3591" s="23"/>
      <c r="AA3591" s="23"/>
      <c r="AB3591" s="23"/>
      <c r="AC3591" s="23"/>
      <c r="AD3591" s="23"/>
      <c r="AE3591" s="23"/>
      <c r="AF3591" s="46"/>
      <c r="AG3591" s="23"/>
      <c r="AH3591" s="23"/>
    </row>
    <row r="3592" spans="1:34" s="156" customFormat="1" x14ac:dyDescent="0.35">
      <c r="A3592" s="23"/>
      <c r="B3592" s="23"/>
      <c r="C3592" s="23"/>
      <c r="D3592" s="23"/>
      <c r="E3592" s="23"/>
      <c r="F3592" s="23"/>
      <c r="G3592" s="23"/>
      <c r="H3592" s="23"/>
      <c r="I3592" s="23"/>
      <c r="J3592" s="24"/>
      <c r="K3592" s="24"/>
      <c r="L3592" s="79"/>
      <c r="M3592" s="91"/>
      <c r="N3592" s="89"/>
      <c r="O3592" s="89"/>
      <c r="P3592" s="24"/>
      <c r="Q3592" s="24"/>
      <c r="R3592" s="23"/>
      <c r="S3592" s="23"/>
      <c r="T3592" s="24"/>
      <c r="U3592" s="23"/>
      <c r="V3592" s="23"/>
      <c r="W3592" s="23"/>
      <c r="X3592" s="23"/>
      <c r="Y3592" s="23"/>
      <c r="Z3592" s="23"/>
      <c r="AA3592" s="23"/>
      <c r="AB3592" s="23"/>
      <c r="AC3592" s="23"/>
      <c r="AD3592" s="23"/>
      <c r="AE3592" s="23"/>
      <c r="AF3592" s="46"/>
      <c r="AG3592" s="23"/>
      <c r="AH3592" s="23"/>
    </row>
    <row r="3593" spans="1:34" s="156" customFormat="1" x14ac:dyDescent="0.35">
      <c r="A3593" s="23"/>
      <c r="B3593" s="23"/>
      <c r="C3593" s="23"/>
      <c r="D3593" s="23"/>
      <c r="E3593" s="23"/>
      <c r="F3593" s="23"/>
      <c r="G3593" s="23"/>
      <c r="H3593" s="23"/>
      <c r="I3593" s="23"/>
      <c r="J3593" s="24"/>
      <c r="K3593" s="24"/>
      <c r="L3593" s="79"/>
      <c r="M3593" s="91"/>
      <c r="N3593" s="89"/>
      <c r="O3593" s="89"/>
      <c r="P3593" s="24"/>
      <c r="Q3593" s="24"/>
      <c r="R3593" s="23"/>
      <c r="S3593" s="23"/>
      <c r="T3593" s="24"/>
      <c r="U3593" s="23"/>
      <c r="V3593" s="23"/>
      <c r="W3593" s="23"/>
      <c r="X3593" s="23"/>
      <c r="Y3593" s="23"/>
      <c r="Z3593" s="23"/>
      <c r="AA3593" s="23"/>
      <c r="AB3593" s="23"/>
      <c r="AC3593" s="23"/>
      <c r="AD3593" s="23"/>
      <c r="AE3593" s="23"/>
      <c r="AF3593" s="46"/>
      <c r="AG3593" s="23"/>
      <c r="AH3593" s="23"/>
    </row>
    <row r="3594" spans="1:34" s="156" customFormat="1" x14ac:dyDescent="0.35">
      <c r="A3594" s="23"/>
      <c r="B3594" s="23"/>
      <c r="C3594" s="23"/>
      <c r="D3594" s="23"/>
      <c r="E3594" s="23"/>
      <c r="F3594" s="23"/>
      <c r="G3594" s="23"/>
      <c r="H3594" s="23"/>
      <c r="I3594" s="23"/>
      <c r="J3594" s="24"/>
      <c r="K3594" s="24"/>
      <c r="L3594" s="79"/>
      <c r="M3594" s="91"/>
      <c r="N3594" s="89"/>
      <c r="O3594" s="89"/>
      <c r="P3594" s="24"/>
      <c r="Q3594" s="24"/>
      <c r="R3594" s="23"/>
      <c r="S3594" s="23"/>
      <c r="T3594" s="24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46"/>
      <c r="AG3594" s="23"/>
      <c r="AH3594" s="23"/>
    </row>
    <row r="3595" spans="1:34" s="156" customFormat="1" x14ac:dyDescent="0.35">
      <c r="A3595" s="23"/>
      <c r="B3595" s="23"/>
      <c r="C3595" s="23"/>
      <c r="D3595" s="23"/>
      <c r="E3595" s="23"/>
      <c r="F3595" s="23"/>
      <c r="G3595" s="23"/>
      <c r="H3595" s="23"/>
      <c r="I3595" s="23"/>
      <c r="J3595" s="24"/>
      <c r="K3595" s="24"/>
      <c r="L3595" s="79"/>
      <c r="M3595" s="91"/>
      <c r="N3595" s="89"/>
      <c r="O3595" s="89"/>
      <c r="P3595" s="24"/>
      <c r="Q3595" s="24"/>
      <c r="R3595" s="23"/>
      <c r="S3595" s="23"/>
      <c r="T3595" s="24"/>
      <c r="U3595" s="23"/>
      <c r="V3595" s="23"/>
      <c r="W3595" s="23"/>
      <c r="X3595" s="23"/>
      <c r="Y3595" s="23"/>
      <c r="Z3595" s="23"/>
      <c r="AA3595" s="23"/>
      <c r="AB3595" s="23"/>
      <c r="AC3595" s="23"/>
      <c r="AD3595" s="23"/>
      <c r="AE3595" s="23"/>
      <c r="AF3595" s="46"/>
      <c r="AG3595" s="23"/>
      <c r="AH3595" s="23"/>
    </row>
    <row r="3596" spans="1:34" s="156" customFormat="1" x14ac:dyDescent="0.35">
      <c r="A3596" s="23"/>
      <c r="B3596" s="23"/>
      <c r="C3596" s="23"/>
      <c r="D3596" s="23"/>
      <c r="E3596" s="23"/>
      <c r="F3596" s="23"/>
      <c r="G3596" s="23"/>
      <c r="H3596" s="23"/>
      <c r="I3596" s="23"/>
      <c r="J3596" s="24"/>
      <c r="K3596" s="24"/>
      <c r="L3596" s="79"/>
      <c r="M3596" s="91"/>
      <c r="N3596" s="89"/>
      <c r="O3596" s="89"/>
      <c r="P3596" s="24"/>
      <c r="Q3596" s="24"/>
      <c r="R3596" s="23"/>
      <c r="S3596" s="23"/>
      <c r="T3596" s="24"/>
      <c r="U3596" s="23"/>
      <c r="V3596" s="23"/>
      <c r="W3596" s="23"/>
      <c r="X3596" s="23"/>
      <c r="Y3596" s="23"/>
      <c r="Z3596" s="23"/>
      <c r="AA3596" s="23"/>
      <c r="AB3596" s="23"/>
      <c r="AC3596" s="23"/>
      <c r="AD3596" s="23"/>
      <c r="AE3596" s="23"/>
      <c r="AF3596" s="46"/>
      <c r="AG3596" s="23"/>
      <c r="AH3596" s="23"/>
    </row>
    <row r="3597" spans="1:34" s="156" customFormat="1" x14ac:dyDescent="0.35">
      <c r="A3597" s="23"/>
      <c r="B3597" s="23"/>
      <c r="C3597" s="23"/>
      <c r="D3597" s="23"/>
      <c r="E3597" s="23"/>
      <c r="F3597" s="23"/>
      <c r="G3597" s="23"/>
      <c r="H3597" s="23"/>
      <c r="I3597" s="23"/>
      <c r="J3597" s="24"/>
      <c r="K3597" s="24"/>
      <c r="L3597" s="79"/>
      <c r="M3597" s="91"/>
      <c r="N3597" s="89"/>
      <c r="O3597" s="89"/>
      <c r="P3597" s="24"/>
      <c r="Q3597" s="24"/>
      <c r="R3597" s="23"/>
      <c r="S3597" s="23"/>
      <c r="T3597" s="24"/>
      <c r="U3597" s="23"/>
      <c r="V3597" s="23"/>
      <c r="W3597" s="23"/>
      <c r="X3597" s="23"/>
      <c r="Y3597" s="23"/>
      <c r="Z3597" s="23"/>
      <c r="AA3597" s="23"/>
      <c r="AB3597" s="23"/>
      <c r="AC3597" s="23"/>
      <c r="AD3597" s="23"/>
      <c r="AE3597" s="23"/>
      <c r="AF3597" s="46"/>
      <c r="AG3597" s="23"/>
      <c r="AH3597" s="23"/>
    </row>
    <row r="3598" spans="1:34" s="156" customFormat="1" x14ac:dyDescent="0.35">
      <c r="A3598" s="23"/>
      <c r="B3598" s="23"/>
      <c r="C3598" s="23"/>
      <c r="D3598" s="23"/>
      <c r="E3598" s="23"/>
      <c r="F3598" s="23"/>
      <c r="G3598" s="23"/>
      <c r="H3598" s="23"/>
      <c r="I3598" s="23"/>
      <c r="J3598" s="24"/>
      <c r="K3598" s="24"/>
      <c r="L3598" s="79"/>
      <c r="M3598" s="91"/>
      <c r="N3598" s="89"/>
      <c r="O3598" s="89"/>
      <c r="P3598" s="24"/>
      <c r="Q3598" s="24"/>
      <c r="R3598" s="23"/>
      <c r="S3598" s="23"/>
      <c r="T3598" s="24"/>
      <c r="U3598" s="23"/>
      <c r="V3598" s="23"/>
      <c r="W3598" s="23"/>
      <c r="X3598" s="23"/>
      <c r="Y3598" s="23"/>
      <c r="Z3598" s="23"/>
      <c r="AA3598" s="23"/>
      <c r="AB3598" s="23"/>
      <c r="AC3598" s="23"/>
      <c r="AD3598" s="23"/>
      <c r="AE3598" s="23"/>
      <c r="AF3598" s="46"/>
      <c r="AG3598" s="23"/>
      <c r="AH3598" s="23"/>
    </row>
    <row r="3599" spans="1:34" s="156" customFormat="1" x14ac:dyDescent="0.35">
      <c r="A3599" s="23"/>
      <c r="B3599" s="23"/>
      <c r="C3599" s="23"/>
      <c r="D3599" s="23"/>
      <c r="E3599" s="23"/>
      <c r="F3599" s="23"/>
      <c r="G3599" s="23"/>
      <c r="H3599" s="23"/>
      <c r="I3599" s="23"/>
      <c r="J3599" s="24"/>
      <c r="K3599" s="24"/>
      <c r="L3599" s="79"/>
      <c r="M3599" s="91"/>
      <c r="N3599" s="89"/>
      <c r="O3599" s="89"/>
      <c r="P3599" s="24"/>
      <c r="Q3599" s="24"/>
      <c r="R3599" s="23"/>
      <c r="S3599" s="23"/>
      <c r="T3599" s="24"/>
      <c r="U3599" s="23"/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46"/>
      <c r="AG3599" s="23"/>
      <c r="AH3599" s="23"/>
    </row>
    <row r="3600" spans="1:34" s="156" customFormat="1" x14ac:dyDescent="0.35">
      <c r="A3600" s="23"/>
      <c r="B3600" s="23"/>
      <c r="C3600" s="23"/>
      <c r="D3600" s="23"/>
      <c r="E3600" s="23"/>
      <c r="F3600" s="23"/>
      <c r="G3600" s="23"/>
      <c r="H3600" s="23"/>
      <c r="I3600" s="23"/>
      <c r="J3600" s="24"/>
      <c r="K3600" s="24"/>
      <c r="L3600" s="79"/>
      <c r="M3600" s="91"/>
      <c r="N3600" s="89"/>
      <c r="O3600" s="89"/>
      <c r="P3600" s="24"/>
      <c r="Q3600" s="24"/>
      <c r="R3600" s="23"/>
      <c r="S3600" s="23"/>
      <c r="T3600" s="24"/>
      <c r="U3600" s="23"/>
      <c r="V3600" s="23"/>
      <c r="W3600" s="23"/>
      <c r="X3600" s="23"/>
      <c r="Y3600" s="23"/>
      <c r="Z3600" s="23"/>
      <c r="AA3600" s="23"/>
      <c r="AB3600" s="23"/>
      <c r="AC3600" s="23"/>
      <c r="AD3600" s="23"/>
      <c r="AE3600" s="23"/>
      <c r="AF3600" s="46"/>
      <c r="AG3600" s="23"/>
      <c r="AH3600" s="23"/>
    </row>
    <row r="3601" spans="1:34" s="156" customFormat="1" x14ac:dyDescent="0.35">
      <c r="A3601" s="23"/>
      <c r="B3601" s="23"/>
      <c r="C3601" s="23"/>
      <c r="D3601" s="23"/>
      <c r="E3601" s="23"/>
      <c r="F3601" s="23"/>
      <c r="G3601" s="23"/>
      <c r="H3601" s="23"/>
      <c r="I3601" s="23"/>
      <c r="J3601" s="24"/>
      <c r="K3601" s="24"/>
      <c r="L3601" s="79"/>
      <c r="M3601" s="91"/>
      <c r="N3601" s="89"/>
      <c r="O3601" s="89"/>
      <c r="P3601" s="24"/>
      <c r="Q3601" s="24"/>
      <c r="R3601" s="23"/>
      <c r="S3601" s="23"/>
      <c r="T3601" s="24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46"/>
      <c r="AG3601" s="23"/>
      <c r="AH3601" s="23"/>
    </row>
    <row r="3602" spans="1:34" s="156" customFormat="1" x14ac:dyDescent="0.35">
      <c r="A3602" s="23"/>
      <c r="B3602" s="23"/>
      <c r="C3602" s="23"/>
      <c r="D3602" s="23"/>
      <c r="E3602" s="23"/>
      <c r="F3602" s="23"/>
      <c r="G3602" s="23"/>
      <c r="H3602" s="23"/>
      <c r="I3602" s="23"/>
      <c r="J3602" s="24"/>
      <c r="K3602" s="24"/>
      <c r="L3602" s="79"/>
      <c r="M3602" s="91"/>
      <c r="N3602" s="89"/>
      <c r="O3602" s="89"/>
      <c r="P3602" s="24"/>
      <c r="Q3602" s="24"/>
      <c r="R3602" s="23"/>
      <c r="S3602" s="23"/>
      <c r="T3602" s="24"/>
      <c r="U3602" s="23"/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46"/>
      <c r="AG3602" s="23"/>
      <c r="AH3602" s="23"/>
    </row>
    <row r="3603" spans="1:34" s="156" customFormat="1" x14ac:dyDescent="0.35">
      <c r="A3603" s="23"/>
      <c r="B3603" s="23"/>
      <c r="C3603" s="23"/>
      <c r="D3603" s="23"/>
      <c r="E3603" s="23"/>
      <c r="F3603" s="23"/>
      <c r="G3603" s="23"/>
      <c r="H3603" s="23"/>
      <c r="I3603" s="23"/>
      <c r="J3603" s="24"/>
      <c r="K3603" s="24"/>
      <c r="L3603" s="79"/>
      <c r="M3603" s="91"/>
      <c r="N3603" s="89"/>
      <c r="O3603" s="89"/>
      <c r="P3603" s="24"/>
      <c r="Q3603" s="24"/>
      <c r="R3603" s="23"/>
      <c r="S3603" s="23"/>
      <c r="T3603" s="24"/>
      <c r="U3603" s="23"/>
      <c r="V3603" s="23"/>
      <c r="W3603" s="23"/>
      <c r="X3603" s="23"/>
      <c r="Y3603" s="23"/>
      <c r="Z3603" s="23"/>
      <c r="AA3603" s="23"/>
      <c r="AB3603" s="23"/>
      <c r="AC3603" s="23"/>
      <c r="AD3603" s="23"/>
      <c r="AE3603" s="23"/>
      <c r="AF3603" s="46"/>
      <c r="AG3603" s="23"/>
      <c r="AH3603" s="23"/>
    </row>
    <row r="3604" spans="1:34" s="156" customFormat="1" x14ac:dyDescent="0.35">
      <c r="A3604" s="23"/>
      <c r="B3604" s="23"/>
      <c r="C3604" s="23"/>
      <c r="D3604" s="23"/>
      <c r="E3604" s="23"/>
      <c r="F3604" s="23"/>
      <c r="G3604" s="23"/>
      <c r="H3604" s="23"/>
      <c r="I3604" s="23"/>
      <c r="J3604" s="24"/>
      <c r="K3604" s="24"/>
      <c r="L3604" s="79"/>
      <c r="M3604" s="91"/>
      <c r="N3604" s="89"/>
      <c r="O3604" s="89"/>
      <c r="P3604" s="24"/>
      <c r="Q3604" s="24"/>
      <c r="R3604" s="23"/>
      <c r="S3604" s="23"/>
      <c r="T3604" s="24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46"/>
      <c r="AG3604" s="23"/>
      <c r="AH3604" s="23"/>
    </row>
    <row r="3605" spans="1:34" s="156" customFormat="1" x14ac:dyDescent="0.35">
      <c r="A3605" s="23"/>
      <c r="B3605" s="23"/>
      <c r="C3605" s="23"/>
      <c r="D3605" s="23"/>
      <c r="E3605" s="23"/>
      <c r="F3605" s="23"/>
      <c r="G3605" s="23"/>
      <c r="H3605" s="23"/>
      <c r="I3605" s="23"/>
      <c r="J3605" s="24"/>
      <c r="K3605" s="24"/>
      <c r="L3605" s="79"/>
      <c r="M3605" s="91"/>
      <c r="N3605" s="89"/>
      <c r="O3605" s="89"/>
      <c r="P3605" s="24"/>
      <c r="Q3605" s="24"/>
      <c r="R3605" s="23"/>
      <c r="S3605" s="23"/>
      <c r="T3605" s="24"/>
      <c r="U3605" s="23"/>
      <c r="V3605" s="23"/>
      <c r="W3605" s="23"/>
      <c r="X3605" s="23"/>
      <c r="Y3605" s="23"/>
      <c r="Z3605" s="23"/>
      <c r="AA3605" s="23"/>
      <c r="AB3605" s="23"/>
      <c r="AC3605" s="23"/>
      <c r="AD3605" s="23"/>
      <c r="AE3605" s="23"/>
      <c r="AF3605" s="46"/>
      <c r="AG3605" s="23"/>
      <c r="AH3605" s="23"/>
    </row>
    <row r="3606" spans="1:34" s="156" customFormat="1" x14ac:dyDescent="0.35">
      <c r="A3606" s="23"/>
      <c r="B3606" s="23"/>
      <c r="C3606" s="23"/>
      <c r="D3606" s="23"/>
      <c r="E3606" s="23"/>
      <c r="F3606" s="23"/>
      <c r="G3606" s="23"/>
      <c r="H3606" s="23"/>
      <c r="I3606" s="23"/>
      <c r="J3606" s="24"/>
      <c r="K3606" s="24"/>
      <c r="L3606" s="79"/>
      <c r="M3606" s="91"/>
      <c r="N3606" s="89"/>
      <c r="O3606" s="89"/>
      <c r="P3606" s="24"/>
      <c r="Q3606" s="24"/>
      <c r="R3606" s="23"/>
      <c r="S3606" s="23"/>
      <c r="T3606" s="24"/>
      <c r="U3606" s="23"/>
      <c r="V3606" s="23"/>
      <c r="W3606" s="23"/>
      <c r="X3606" s="23"/>
      <c r="Y3606" s="23"/>
      <c r="Z3606" s="23"/>
      <c r="AA3606" s="23"/>
      <c r="AB3606" s="23"/>
      <c r="AC3606" s="23"/>
      <c r="AD3606" s="23"/>
      <c r="AE3606" s="23"/>
      <c r="AF3606" s="46"/>
      <c r="AG3606" s="23"/>
      <c r="AH3606" s="23"/>
    </row>
    <row r="3607" spans="1:34" s="156" customFormat="1" x14ac:dyDescent="0.35">
      <c r="A3607" s="23"/>
      <c r="B3607" s="23"/>
      <c r="C3607" s="23"/>
      <c r="D3607" s="23"/>
      <c r="E3607" s="23"/>
      <c r="F3607" s="23"/>
      <c r="G3607" s="23"/>
      <c r="H3607" s="23"/>
      <c r="I3607" s="23"/>
      <c r="J3607" s="24"/>
      <c r="K3607" s="24"/>
      <c r="L3607" s="79"/>
      <c r="M3607" s="91"/>
      <c r="N3607" s="89"/>
      <c r="O3607" s="89"/>
      <c r="P3607" s="24"/>
      <c r="Q3607" s="24"/>
      <c r="R3607" s="23"/>
      <c r="S3607" s="23"/>
      <c r="T3607" s="24"/>
      <c r="U3607" s="23"/>
      <c r="V3607" s="23"/>
      <c r="W3607" s="23"/>
      <c r="X3607" s="23"/>
      <c r="Y3607" s="23"/>
      <c r="Z3607" s="23"/>
      <c r="AA3607" s="23"/>
      <c r="AB3607" s="23"/>
      <c r="AC3607" s="23"/>
      <c r="AD3607" s="23"/>
      <c r="AE3607" s="23"/>
      <c r="AF3607" s="46"/>
      <c r="AG3607" s="23"/>
      <c r="AH3607" s="23"/>
    </row>
    <row r="3608" spans="1:34" s="156" customFormat="1" x14ac:dyDescent="0.35">
      <c r="A3608" s="23"/>
      <c r="B3608" s="23"/>
      <c r="C3608" s="23"/>
      <c r="D3608" s="23"/>
      <c r="E3608" s="23"/>
      <c r="F3608" s="23"/>
      <c r="G3608" s="23"/>
      <c r="H3608" s="23"/>
      <c r="I3608" s="23"/>
      <c r="J3608" s="24"/>
      <c r="K3608" s="24"/>
      <c r="L3608" s="79"/>
      <c r="M3608" s="91"/>
      <c r="N3608" s="89"/>
      <c r="O3608" s="89"/>
      <c r="P3608" s="24"/>
      <c r="Q3608" s="24"/>
      <c r="R3608" s="23"/>
      <c r="S3608" s="23"/>
      <c r="T3608" s="24"/>
      <c r="U3608" s="23"/>
      <c r="V3608" s="23"/>
      <c r="W3608" s="23"/>
      <c r="X3608" s="23"/>
      <c r="Y3608" s="23"/>
      <c r="Z3608" s="23"/>
      <c r="AA3608" s="23"/>
      <c r="AB3608" s="23"/>
      <c r="AC3608" s="23"/>
      <c r="AD3608" s="23"/>
      <c r="AE3608" s="23"/>
      <c r="AF3608" s="46"/>
      <c r="AG3608" s="23"/>
      <c r="AH3608" s="23"/>
    </row>
    <row r="3609" spans="1:34" s="156" customFormat="1" x14ac:dyDescent="0.35">
      <c r="A3609" s="23"/>
      <c r="B3609" s="23"/>
      <c r="C3609" s="23"/>
      <c r="D3609" s="23"/>
      <c r="E3609" s="23"/>
      <c r="F3609" s="23"/>
      <c r="G3609" s="23"/>
      <c r="H3609" s="23"/>
      <c r="I3609" s="23"/>
      <c r="J3609" s="24"/>
      <c r="K3609" s="24"/>
      <c r="L3609" s="79"/>
      <c r="M3609" s="91"/>
      <c r="N3609" s="89"/>
      <c r="O3609" s="89"/>
      <c r="P3609" s="24"/>
      <c r="Q3609" s="24"/>
      <c r="R3609" s="23"/>
      <c r="S3609" s="23"/>
      <c r="T3609" s="24"/>
      <c r="U3609" s="23"/>
      <c r="V3609" s="23"/>
      <c r="W3609" s="23"/>
      <c r="X3609" s="23"/>
      <c r="Y3609" s="23"/>
      <c r="Z3609" s="23"/>
      <c r="AA3609" s="23"/>
      <c r="AB3609" s="23"/>
      <c r="AC3609" s="23"/>
      <c r="AD3609" s="23"/>
      <c r="AE3609" s="23"/>
      <c r="AF3609" s="46"/>
      <c r="AG3609" s="23"/>
      <c r="AH3609" s="23"/>
    </row>
    <row r="3610" spans="1:34" s="156" customFormat="1" x14ac:dyDescent="0.35">
      <c r="A3610" s="23"/>
      <c r="B3610" s="23"/>
      <c r="C3610" s="23"/>
      <c r="D3610" s="23"/>
      <c r="E3610" s="23"/>
      <c r="F3610" s="23"/>
      <c r="G3610" s="23"/>
      <c r="H3610" s="23"/>
      <c r="I3610" s="23"/>
      <c r="J3610" s="24"/>
      <c r="K3610" s="24"/>
      <c r="L3610" s="79"/>
      <c r="M3610" s="91"/>
      <c r="N3610" s="89"/>
      <c r="O3610" s="89"/>
      <c r="P3610" s="24"/>
      <c r="Q3610" s="24"/>
      <c r="R3610" s="23"/>
      <c r="S3610" s="23"/>
      <c r="T3610" s="24"/>
      <c r="U3610" s="23"/>
      <c r="V3610" s="23"/>
      <c r="W3610" s="23"/>
      <c r="X3610" s="23"/>
      <c r="Y3610" s="23"/>
      <c r="Z3610" s="23"/>
      <c r="AA3610" s="23"/>
      <c r="AB3610" s="23"/>
      <c r="AC3610" s="23"/>
      <c r="AD3610" s="23"/>
      <c r="AE3610" s="23"/>
      <c r="AF3610" s="46"/>
      <c r="AG3610" s="23"/>
      <c r="AH3610" s="23"/>
    </row>
    <row r="3611" spans="1:34" s="156" customFormat="1" x14ac:dyDescent="0.35">
      <c r="A3611" s="23"/>
      <c r="B3611" s="23"/>
      <c r="C3611" s="23"/>
      <c r="D3611" s="23"/>
      <c r="E3611" s="23"/>
      <c r="F3611" s="23"/>
      <c r="G3611" s="23"/>
      <c r="H3611" s="23"/>
      <c r="I3611" s="23"/>
      <c r="J3611" s="24"/>
      <c r="K3611" s="24"/>
      <c r="L3611" s="79"/>
      <c r="M3611" s="91"/>
      <c r="N3611" s="89"/>
      <c r="O3611" s="89"/>
      <c r="P3611" s="24"/>
      <c r="Q3611" s="24"/>
      <c r="R3611" s="23"/>
      <c r="S3611" s="23"/>
      <c r="T3611" s="24"/>
      <c r="U3611" s="23"/>
      <c r="V3611" s="23"/>
      <c r="W3611" s="23"/>
      <c r="X3611" s="23"/>
      <c r="Y3611" s="23"/>
      <c r="Z3611" s="23"/>
      <c r="AA3611" s="23"/>
      <c r="AB3611" s="23"/>
      <c r="AC3611" s="23"/>
      <c r="AD3611" s="23"/>
      <c r="AE3611" s="23"/>
      <c r="AF3611" s="46"/>
      <c r="AG3611" s="23"/>
      <c r="AH3611" s="23"/>
    </row>
    <row r="3612" spans="1:34" s="156" customFormat="1" x14ac:dyDescent="0.35">
      <c r="A3612" s="23"/>
      <c r="B3612" s="23"/>
      <c r="C3612" s="23"/>
      <c r="D3612" s="23"/>
      <c r="E3612" s="23"/>
      <c r="F3612" s="23"/>
      <c r="G3612" s="23"/>
      <c r="H3612" s="23"/>
      <c r="I3612" s="23"/>
      <c r="J3612" s="24"/>
      <c r="K3612" s="24"/>
      <c r="L3612" s="79"/>
      <c r="M3612" s="91"/>
      <c r="N3612" s="89"/>
      <c r="O3612" s="89"/>
      <c r="P3612" s="24"/>
      <c r="Q3612" s="24"/>
      <c r="R3612" s="23"/>
      <c r="S3612" s="23"/>
      <c r="T3612" s="24"/>
      <c r="U3612" s="23"/>
      <c r="V3612" s="23"/>
      <c r="W3612" s="23"/>
      <c r="X3612" s="23"/>
      <c r="Y3612" s="23"/>
      <c r="Z3612" s="23"/>
      <c r="AA3612" s="23"/>
      <c r="AB3612" s="23"/>
      <c r="AC3612" s="23"/>
      <c r="AD3612" s="23"/>
      <c r="AE3612" s="23"/>
      <c r="AF3612" s="46"/>
      <c r="AG3612" s="23"/>
      <c r="AH3612" s="23"/>
    </row>
    <row r="3613" spans="1:34" s="156" customFormat="1" x14ac:dyDescent="0.35">
      <c r="A3613" s="23"/>
      <c r="B3613" s="23"/>
      <c r="C3613" s="23"/>
      <c r="D3613" s="23"/>
      <c r="E3613" s="23"/>
      <c r="F3613" s="23"/>
      <c r="G3613" s="23"/>
      <c r="H3613" s="23"/>
      <c r="I3613" s="23"/>
      <c r="J3613" s="24"/>
      <c r="K3613" s="24"/>
      <c r="L3613" s="79"/>
      <c r="M3613" s="91"/>
      <c r="N3613" s="89"/>
      <c r="O3613" s="89"/>
      <c r="P3613" s="24"/>
      <c r="Q3613" s="24"/>
      <c r="R3613" s="23"/>
      <c r="S3613" s="23"/>
      <c r="T3613" s="24"/>
      <c r="U3613" s="23"/>
      <c r="V3613" s="23"/>
      <c r="W3613" s="23"/>
      <c r="X3613" s="23"/>
      <c r="Y3613" s="23"/>
      <c r="Z3613" s="23"/>
      <c r="AA3613" s="23"/>
      <c r="AB3613" s="23"/>
      <c r="AC3613" s="23"/>
      <c r="AD3613" s="23"/>
      <c r="AE3613" s="23"/>
      <c r="AF3613" s="46"/>
      <c r="AG3613" s="23"/>
      <c r="AH3613" s="23"/>
    </row>
    <row r="3614" spans="1:34" s="156" customFormat="1" x14ac:dyDescent="0.35">
      <c r="A3614" s="23"/>
      <c r="B3614" s="23"/>
      <c r="C3614" s="23"/>
      <c r="D3614" s="23"/>
      <c r="E3614" s="23"/>
      <c r="F3614" s="23"/>
      <c r="G3614" s="23"/>
      <c r="H3614" s="23"/>
      <c r="I3614" s="23"/>
      <c r="J3614" s="24"/>
      <c r="K3614" s="24"/>
      <c r="L3614" s="79"/>
      <c r="M3614" s="91"/>
      <c r="N3614" s="89"/>
      <c r="O3614" s="89"/>
      <c r="P3614" s="24"/>
      <c r="Q3614" s="24"/>
      <c r="R3614" s="23"/>
      <c r="S3614" s="23"/>
      <c r="T3614" s="24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23"/>
      <c r="AE3614" s="23"/>
      <c r="AF3614" s="46"/>
      <c r="AG3614" s="23"/>
      <c r="AH3614" s="23"/>
    </row>
    <row r="3615" spans="1:34" s="156" customFormat="1" x14ac:dyDescent="0.35">
      <c r="A3615" s="23"/>
      <c r="B3615" s="23"/>
      <c r="C3615" s="23"/>
      <c r="D3615" s="23"/>
      <c r="E3615" s="23"/>
      <c r="F3615" s="23"/>
      <c r="G3615" s="23"/>
      <c r="H3615" s="23"/>
      <c r="I3615" s="23"/>
      <c r="J3615" s="24"/>
      <c r="K3615" s="24"/>
      <c r="L3615" s="79"/>
      <c r="M3615" s="91"/>
      <c r="N3615" s="89"/>
      <c r="O3615" s="89"/>
      <c r="P3615" s="24"/>
      <c r="Q3615" s="24"/>
      <c r="R3615" s="23"/>
      <c r="S3615" s="23"/>
      <c r="T3615" s="24"/>
      <c r="U3615" s="23"/>
      <c r="V3615" s="23"/>
      <c r="W3615" s="23"/>
      <c r="X3615" s="23"/>
      <c r="Y3615" s="23"/>
      <c r="Z3615" s="23"/>
      <c r="AA3615" s="23"/>
      <c r="AB3615" s="23"/>
      <c r="AC3615" s="23"/>
      <c r="AD3615" s="23"/>
      <c r="AE3615" s="23"/>
      <c r="AF3615" s="46"/>
      <c r="AG3615" s="23"/>
      <c r="AH3615" s="23"/>
    </row>
    <row r="3616" spans="1:34" s="156" customFormat="1" x14ac:dyDescent="0.35">
      <c r="A3616" s="23"/>
      <c r="B3616" s="23"/>
      <c r="C3616" s="23"/>
      <c r="D3616" s="23"/>
      <c r="E3616" s="23"/>
      <c r="F3616" s="23"/>
      <c r="G3616" s="23"/>
      <c r="H3616" s="23"/>
      <c r="I3616" s="23"/>
      <c r="J3616" s="24"/>
      <c r="K3616" s="24"/>
      <c r="L3616" s="79"/>
      <c r="M3616" s="91"/>
      <c r="N3616" s="89"/>
      <c r="O3616" s="89"/>
      <c r="P3616" s="24"/>
      <c r="Q3616" s="24"/>
      <c r="R3616" s="23"/>
      <c r="S3616" s="23"/>
      <c r="T3616" s="24"/>
      <c r="U3616" s="23"/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46"/>
      <c r="AG3616" s="23"/>
      <c r="AH3616" s="23"/>
    </row>
    <row r="3617" spans="1:34" s="156" customFormat="1" x14ac:dyDescent="0.35">
      <c r="A3617" s="23"/>
      <c r="B3617" s="23"/>
      <c r="C3617" s="23"/>
      <c r="D3617" s="23"/>
      <c r="E3617" s="23"/>
      <c r="F3617" s="23"/>
      <c r="G3617" s="23"/>
      <c r="H3617" s="23"/>
      <c r="I3617" s="23"/>
      <c r="J3617" s="24"/>
      <c r="K3617" s="24"/>
      <c r="L3617" s="79"/>
      <c r="M3617" s="91"/>
      <c r="N3617" s="89"/>
      <c r="O3617" s="89"/>
      <c r="P3617" s="24"/>
      <c r="Q3617" s="24"/>
      <c r="R3617" s="23"/>
      <c r="S3617" s="23"/>
      <c r="T3617" s="24"/>
      <c r="U3617" s="23"/>
      <c r="V3617" s="23"/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46"/>
      <c r="AG3617" s="23"/>
      <c r="AH3617" s="23"/>
    </row>
    <row r="3618" spans="1:34" s="156" customFormat="1" x14ac:dyDescent="0.35">
      <c r="A3618" s="23"/>
      <c r="B3618" s="23"/>
      <c r="C3618" s="23"/>
      <c r="D3618" s="23"/>
      <c r="E3618" s="23"/>
      <c r="F3618" s="23"/>
      <c r="G3618" s="23"/>
      <c r="H3618" s="23"/>
      <c r="I3618" s="23"/>
      <c r="J3618" s="24"/>
      <c r="K3618" s="24"/>
      <c r="L3618" s="79"/>
      <c r="M3618" s="91"/>
      <c r="N3618" s="89"/>
      <c r="O3618" s="89"/>
      <c r="P3618" s="24"/>
      <c r="Q3618" s="24"/>
      <c r="R3618" s="23"/>
      <c r="S3618" s="23"/>
      <c r="T3618" s="24"/>
      <c r="U3618" s="23"/>
      <c r="V3618" s="23"/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46"/>
      <c r="AG3618" s="23"/>
      <c r="AH3618" s="23"/>
    </row>
    <row r="3619" spans="1:34" s="156" customFormat="1" x14ac:dyDescent="0.35">
      <c r="A3619" s="23"/>
      <c r="B3619" s="23"/>
      <c r="C3619" s="23"/>
      <c r="D3619" s="23"/>
      <c r="E3619" s="23"/>
      <c r="F3619" s="23"/>
      <c r="G3619" s="23"/>
      <c r="H3619" s="23"/>
      <c r="I3619" s="23"/>
      <c r="J3619" s="24"/>
      <c r="K3619" s="24"/>
      <c r="L3619" s="79"/>
      <c r="M3619" s="91"/>
      <c r="N3619" s="89"/>
      <c r="O3619" s="89"/>
      <c r="P3619" s="24"/>
      <c r="Q3619" s="24"/>
      <c r="R3619" s="23"/>
      <c r="S3619" s="23"/>
      <c r="T3619" s="24"/>
      <c r="U3619" s="23"/>
      <c r="V3619" s="23"/>
      <c r="W3619" s="23"/>
      <c r="X3619" s="23"/>
      <c r="Y3619" s="23"/>
      <c r="Z3619" s="23"/>
      <c r="AA3619" s="23"/>
      <c r="AB3619" s="23"/>
      <c r="AC3619" s="23"/>
      <c r="AD3619" s="23"/>
      <c r="AE3619" s="23"/>
      <c r="AF3619" s="46"/>
      <c r="AG3619" s="23"/>
      <c r="AH3619" s="23"/>
    </row>
    <row r="3620" spans="1:34" s="156" customFormat="1" x14ac:dyDescent="0.35">
      <c r="A3620" s="23"/>
      <c r="B3620" s="23"/>
      <c r="C3620" s="23"/>
      <c r="D3620" s="23"/>
      <c r="E3620" s="23"/>
      <c r="F3620" s="23"/>
      <c r="G3620" s="23"/>
      <c r="H3620" s="23"/>
      <c r="I3620" s="23"/>
      <c r="J3620" s="24"/>
      <c r="K3620" s="24"/>
      <c r="L3620" s="79"/>
      <c r="M3620" s="91"/>
      <c r="N3620" s="89"/>
      <c r="O3620" s="89"/>
      <c r="P3620" s="24"/>
      <c r="Q3620" s="24"/>
      <c r="R3620" s="23"/>
      <c r="S3620" s="23"/>
      <c r="T3620" s="24"/>
      <c r="U3620" s="23"/>
      <c r="V3620" s="23"/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46"/>
      <c r="AG3620" s="23"/>
      <c r="AH3620" s="23"/>
    </row>
    <row r="3621" spans="1:34" s="156" customFormat="1" x14ac:dyDescent="0.35">
      <c r="A3621" s="23"/>
      <c r="B3621" s="23"/>
      <c r="C3621" s="23"/>
      <c r="D3621" s="23"/>
      <c r="E3621" s="23"/>
      <c r="F3621" s="23"/>
      <c r="G3621" s="23"/>
      <c r="H3621" s="23"/>
      <c r="I3621" s="23"/>
      <c r="J3621" s="24"/>
      <c r="K3621" s="24"/>
      <c r="L3621" s="79"/>
      <c r="M3621" s="91"/>
      <c r="N3621" s="89"/>
      <c r="O3621" s="89"/>
      <c r="P3621" s="24"/>
      <c r="Q3621" s="24"/>
      <c r="R3621" s="23"/>
      <c r="S3621" s="23"/>
      <c r="T3621" s="24"/>
      <c r="U3621" s="23"/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46"/>
      <c r="AG3621" s="23"/>
      <c r="AH3621" s="23"/>
    </row>
    <row r="3622" spans="1:34" s="156" customFormat="1" x14ac:dyDescent="0.35">
      <c r="A3622" s="23"/>
      <c r="B3622" s="23"/>
      <c r="C3622" s="23"/>
      <c r="D3622" s="23"/>
      <c r="E3622" s="23"/>
      <c r="F3622" s="23"/>
      <c r="G3622" s="23"/>
      <c r="H3622" s="23"/>
      <c r="I3622" s="23"/>
      <c r="J3622" s="24"/>
      <c r="K3622" s="24"/>
      <c r="L3622" s="79"/>
      <c r="M3622" s="91"/>
      <c r="N3622" s="89"/>
      <c r="O3622" s="89"/>
      <c r="P3622" s="24"/>
      <c r="Q3622" s="24"/>
      <c r="R3622" s="23"/>
      <c r="S3622" s="23"/>
      <c r="T3622" s="24"/>
      <c r="U3622" s="23"/>
      <c r="V3622" s="23"/>
      <c r="W3622" s="23"/>
      <c r="X3622" s="23"/>
      <c r="Y3622" s="23"/>
      <c r="Z3622" s="23"/>
      <c r="AA3622" s="23"/>
      <c r="AB3622" s="23"/>
      <c r="AC3622" s="23"/>
      <c r="AD3622" s="23"/>
      <c r="AE3622" s="23"/>
      <c r="AF3622" s="46"/>
      <c r="AG3622" s="23"/>
      <c r="AH3622" s="23"/>
    </row>
    <row r="3623" spans="1:34" s="156" customFormat="1" x14ac:dyDescent="0.35">
      <c r="A3623" s="23"/>
      <c r="B3623" s="23"/>
      <c r="C3623" s="23"/>
      <c r="D3623" s="23"/>
      <c r="E3623" s="23"/>
      <c r="F3623" s="23"/>
      <c r="G3623" s="23"/>
      <c r="H3623" s="23"/>
      <c r="I3623" s="23"/>
      <c r="J3623" s="24"/>
      <c r="K3623" s="24"/>
      <c r="L3623" s="79"/>
      <c r="M3623" s="91"/>
      <c r="N3623" s="89"/>
      <c r="O3623" s="89"/>
      <c r="P3623" s="24"/>
      <c r="Q3623" s="24"/>
      <c r="R3623" s="23"/>
      <c r="S3623" s="23"/>
      <c r="T3623" s="24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46"/>
      <c r="AG3623" s="23"/>
      <c r="AH3623" s="23"/>
    </row>
    <row r="3624" spans="1:34" s="156" customFormat="1" x14ac:dyDescent="0.35">
      <c r="A3624" s="23"/>
      <c r="B3624" s="23"/>
      <c r="C3624" s="23"/>
      <c r="D3624" s="23"/>
      <c r="E3624" s="23"/>
      <c r="F3624" s="23"/>
      <c r="G3624" s="23"/>
      <c r="H3624" s="23"/>
      <c r="I3624" s="23"/>
      <c r="J3624" s="24"/>
      <c r="K3624" s="24"/>
      <c r="L3624" s="79"/>
      <c r="M3624" s="91"/>
      <c r="N3624" s="89"/>
      <c r="O3624" s="89"/>
      <c r="P3624" s="24"/>
      <c r="Q3624" s="24"/>
      <c r="R3624" s="23"/>
      <c r="S3624" s="23"/>
      <c r="T3624" s="24"/>
      <c r="U3624" s="23"/>
      <c r="V3624" s="23"/>
      <c r="W3624" s="23"/>
      <c r="X3624" s="23"/>
      <c r="Y3624" s="23"/>
      <c r="Z3624" s="23"/>
      <c r="AA3624" s="23"/>
      <c r="AB3624" s="23"/>
      <c r="AC3624" s="23"/>
      <c r="AD3624" s="23"/>
      <c r="AE3624" s="23"/>
      <c r="AF3624" s="46"/>
      <c r="AG3624" s="23"/>
      <c r="AH3624" s="23"/>
    </row>
    <row r="3625" spans="1:34" s="156" customFormat="1" x14ac:dyDescent="0.35">
      <c r="A3625" s="23"/>
      <c r="B3625" s="23"/>
      <c r="C3625" s="23"/>
      <c r="D3625" s="23"/>
      <c r="E3625" s="23"/>
      <c r="F3625" s="23"/>
      <c r="G3625" s="23"/>
      <c r="H3625" s="23"/>
      <c r="I3625" s="23"/>
      <c r="J3625" s="24"/>
      <c r="K3625" s="24"/>
      <c r="L3625" s="79"/>
      <c r="M3625" s="91"/>
      <c r="N3625" s="89"/>
      <c r="O3625" s="89"/>
      <c r="P3625" s="24"/>
      <c r="Q3625" s="24"/>
      <c r="R3625" s="23"/>
      <c r="S3625" s="23"/>
      <c r="T3625" s="24"/>
      <c r="U3625" s="23"/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46"/>
      <c r="AG3625" s="23"/>
      <c r="AH3625" s="23"/>
    </row>
    <row r="3626" spans="1:34" s="156" customFormat="1" x14ac:dyDescent="0.35">
      <c r="A3626" s="23"/>
      <c r="B3626" s="23"/>
      <c r="C3626" s="23"/>
      <c r="D3626" s="23"/>
      <c r="E3626" s="23"/>
      <c r="F3626" s="23"/>
      <c r="G3626" s="23"/>
      <c r="H3626" s="23"/>
      <c r="I3626" s="23"/>
      <c r="J3626" s="24"/>
      <c r="K3626" s="24"/>
      <c r="L3626" s="79"/>
      <c r="M3626" s="91"/>
      <c r="N3626" s="89"/>
      <c r="O3626" s="89"/>
      <c r="P3626" s="24"/>
      <c r="Q3626" s="24"/>
      <c r="R3626" s="23"/>
      <c r="S3626" s="23"/>
      <c r="T3626" s="24"/>
      <c r="U3626" s="23"/>
      <c r="V3626" s="23"/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46"/>
      <c r="AG3626" s="23"/>
      <c r="AH3626" s="23"/>
    </row>
    <row r="3627" spans="1:34" s="156" customFormat="1" x14ac:dyDescent="0.35">
      <c r="A3627" s="23"/>
      <c r="B3627" s="23"/>
      <c r="C3627" s="23"/>
      <c r="D3627" s="23"/>
      <c r="E3627" s="23"/>
      <c r="F3627" s="23"/>
      <c r="G3627" s="23"/>
      <c r="H3627" s="23"/>
      <c r="I3627" s="23"/>
      <c r="J3627" s="24"/>
      <c r="K3627" s="24"/>
      <c r="L3627" s="79"/>
      <c r="M3627" s="91"/>
      <c r="N3627" s="89"/>
      <c r="O3627" s="89"/>
      <c r="P3627" s="24"/>
      <c r="Q3627" s="24"/>
      <c r="R3627" s="23"/>
      <c r="S3627" s="23"/>
      <c r="T3627" s="24"/>
      <c r="U3627" s="23"/>
      <c r="V3627" s="23"/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46"/>
      <c r="AG3627" s="23"/>
      <c r="AH3627" s="23"/>
    </row>
    <row r="3628" spans="1:34" s="156" customFormat="1" x14ac:dyDescent="0.35">
      <c r="A3628" s="23"/>
      <c r="B3628" s="23"/>
      <c r="C3628" s="23"/>
      <c r="D3628" s="23"/>
      <c r="E3628" s="23"/>
      <c r="F3628" s="23"/>
      <c r="G3628" s="23"/>
      <c r="H3628" s="23"/>
      <c r="I3628" s="23"/>
      <c r="J3628" s="24"/>
      <c r="K3628" s="24"/>
      <c r="L3628" s="79"/>
      <c r="M3628" s="91"/>
      <c r="N3628" s="89"/>
      <c r="O3628" s="89"/>
      <c r="P3628" s="24"/>
      <c r="Q3628" s="24"/>
      <c r="R3628" s="23"/>
      <c r="S3628" s="23"/>
      <c r="T3628" s="24"/>
      <c r="U3628" s="23"/>
      <c r="V3628" s="23"/>
      <c r="W3628" s="23"/>
      <c r="X3628" s="23"/>
      <c r="Y3628" s="23"/>
      <c r="Z3628" s="23"/>
      <c r="AA3628" s="23"/>
      <c r="AB3628" s="23"/>
      <c r="AC3628" s="23"/>
      <c r="AD3628" s="23"/>
      <c r="AE3628" s="23"/>
      <c r="AF3628" s="46"/>
      <c r="AG3628" s="23"/>
      <c r="AH3628" s="23"/>
    </row>
    <row r="3629" spans="1:34" s="156" customFormat="1" x14ac:dyDescent="0.35">
      <c r="A3629" s="23"/>
      <c r="B3629" s="23"/>
      <c r="C3629" s="23"/>
      <c r="D3629" s="23"/>
      <c r="E3629" s="23"/>
      <c r="F3629" s="23"/>
      <c r="G3629" s="23"/>
      <c r="H3629" s="23"/>
      <c r="I3629" s="23"/>
      <c r="J3629" s="24"/>
      <c r="K3629" s="24"/>
      <c r="L3629" s="79"/>
      <c r="M3629" s="91"/>
      <c r="N3629" s="89"/>
      <c r="O3629" s="89"/>
      <c r="P3629" s="24"/>
      <c r="Q3629" s="24"/>
      <c r="R3629" s="23"/>
      <c r="S3629" s="23"/>
      <c r="T3629" s="24"/>
      <c r="U3629" s="23"/>
      <c r="V3629" s="23"/>
      <c r="W3629" s="23"/>
      <c r="X3629" s="23"/>
      <c r="Y3629" s="23"/>
      <c r="Z3629" s="23"/>
      <c r="AA3629" s="23"/>
      <c r="AB3629" s="23"/>
      <c r="AC3629" s="23"/>
      <c r="AD3629" s="23"/>
      <c r="AE3629" s="23"/>
      <c r="AF3629" s="46"/>
      <c r="AG3629" s="23"/>
      <c r="AH3629" s="23"/>
    </row>
    <row r="3630" spans="1:34" s="156" customFormat="1" x14ac:dyDescent="0.35">
      <c r="A3630" s="23"/>
      <c r="B3630" s="23"/>
      <c r="C3630" s="23"/>
      <c r="D3630" s="23"/>
      <c r="E3630" s="23"/>
      <c r="F3630" s="23"/>
      <c r="G3630" s="23"/>
      <c r="H3630" s="23"/>
      <c r="I3630" s="23"/>
      <c r="J3630" s="24"/>
      <c r="K3630" s="24"/>
      <c r="L3630" s="79"/>
      <c r="M3630" s="91"/>
      <c r="N3630" s="89"/>
      <c r="O3630" s="89"/>
      <c r="P3630" s="24"/>
      <c r="Q3630" s="24"/>
      <c r="R3630" s="23"/>
      <c r="S3630" s="23"/>
      <c r="T3630" s="24"/>
      <c r="U3630" s="23"/>
      <c r="V3630" s="23"/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46"/>
      <c r="AG3630" s="23"/>
      <c r="AH3630" s="23"/>
    </row>
    <row r="3631" spans="1:34" s="156" customFormat="1" x14ac:dyDescent="0.35">
      <c r="A3631" s="23"/>
      <c r="B3631" s="23"/>
      <c r="C3631" s="23"/>
      <c r="D3631" s="23"/>
      <c r="E3631" s="23"/>
      <c r="F3631" s="23"/>
      <c r="G3631" s="23"/>
      <c r="H3631" s="23"/>
      <c r="I3631" s="23"/>
      <c r="J3631" s="24"/>
      <c r="K3631" s="24"/>
      <c r="L3631" s="79"/>
      <c r="M3631" s="91"/>
      <c r="N3631" s="89"/>
      <c r="O3631" s="89"/>
      <c r="P3631" s="24"/>
      <c r="Q3631" s="24"/>
      <c r="R3631" s="23"/>
      <c r="S3631" s="23"/>
      <c r="T3631" s="24"/>
      <c r="U3631" s="23"/>
      <c r="V3631" s="23"/>
      <c r="W3631" s="23"/>
      <c r="X3631" s="23"/>
      <c r="Y3631" s="23"/>
      <c r="Z3631" s="23"/>
      <c r="AA3631" s="23"/>
      <c r="AB3631" s="23"/>
      <c r="AC3631" s="23"/>
      <c r="AD3631" s="23"/>
      <c r="AE3631" s="23"/>
      <c r="AF3631" s="46"/>
      <c r="AG3631" s="23"/>
      <c r="AH3631" s="23"/>
    </row>
    <row r="3632" spans="1:34" s="156" customFormat="1" x14ac:dyDescent="0.35">
      <c r="A3632" s="23"/>
      <c r="B3632" s="23"/>
      <c r="C3632" s="23"/>
      <c r="D3632" s="23"/>
      <c r="E3632" s="23"/>
      <c r="F3632" s="23"/>
      <c r="G3632" s="23"/>
      <c r="H3632" s="23"/>
      <c r="I3632" s="23"/>
      <c r="J3632" s="24"/>
      <c r="K3632" s="24"/>
      <c r="L3632" s="79"/>
      <c r="M3632" s="91"/>
      <c r="N3632" s="89"/>
      <c r="O3632" s="89"/>
      <c r="P3632" s="24"/>
      <c r="Q3632" s="24"/>
      <c r="R3632" s="23"/>
      <c r="S3632" s="23"/>
      <c r="T3632" s="24"/>
      <c r="U3632" s="23"/>
      <c r="V3632" s="23"/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46"/>
      <c r="AG3632" s="23"/>
      <c r="AH3632" s="23"/>
    </row>
    <row r="3633" spans="1:34" s="156" customFormat="1" x14ac:dyDescent="0.35">
      <c r="A3633" s="23"/>
      <c r="B3633" s="23"/>
      <c r="C3633" s="23"/>
      <c r="D3633" s="23"/>
      <c r="E3633" s="23"/>
      <c r="F3633" s="23"/>
      <c r="G3633" s="23"/>
      <c r="H3633" s="23"/>
      <c r="I3633" s="23"/>
      <c r="J3633" s="24"/>
      <c r="K3633" s="24"/>
      <c r="L3633" s="79"/>
      <c r="M3633" s="91"/>
      <c r="N3633" s="89"/>
      <c r="O3633" s="89"/>
      <c r="P3633" s="24"/>
      <c r="Q3633" s="24"/>
      <c r="R3633" s="23"/>
      <c r="S3633" s="23"/>
      <c r="T3633" s="24"/>
      <c r="U3633" s="23"/>
      <c r="V3633" s="23"/>
      <c r="W3633" s="23"/>
      <c r="X3633" s="23"/>
      <c r="Y3633" s="23"/>
      <c r="Z3633" s="23"/>
      <c r="AA3633" s="23"/>
      <c r="AB3633" s="23"/>
      <c r="AC3633" s="23"/>
      <c r="AD3633" s="23"/>
      <c r="AE3633" s="23"/>
      <c r="AF3633" s="46"/>
      <c r="AG3633" s="23"/>
      <c r="AH3633" s="23"/>
    </row>
    <row r="3634" spans="1:34" s="156" customFormat="1" x14ac:dyDescent="0.35">
      <c r="A3634" s="23"/>
      <c r="B3634" s="23"/>
      <c r="C3634" s="23"/>
      <c r="D3634" s="23"/>
      <c r="E3634" s="23"/>
      <c r="F3634" s="23"/>
      <c r="G3634" s="23"/>
      <c r="H3634" s="23"/>
      <c r="I3634" s="23"/>
      <c r="J3634" s="24"/>
      <c r="K3634" s="24"/>
      <c r="L3634" s="79"/>
      <c r="M3634" s="91"/>
      <c r="N3634" s="89"/>
      <c r="O3634" s="89"/>
      <c r="P3634" s="24"/>
      <c r="Q3634" s="24"/>
      <c r="R3634" s="23"/>
      <c r="S3634" s="23"/>
      <c r="T3634" s="24"/>
      <c r="U3634" s="23"/>
      <c r="V3634" s="23"/>
      <c r="W3634" s="23"/>
      <c r="X3634" s="23"/>
      <c r="Y3634" s="23"/>
      <c r="Z3634" s="23"/>
      <c r="AA3634" s="23"/>
      <c r="AB3634" s="23"/>
      <c r="AC3634" s="23"/>
      <c r="AD3634" s="23"/>
      <c r="AE3634" s="23"/>
      <c r="AF3634" s="46"/>
      <c r="AG3634" s="23"/>
      <c r="AH3634" s="23"/>
    </row>
    <row r="3635" spans="1:34" s="156" customFormat="1" x14ac:dyDescent="0.35">
      <c r="A3635" s="23"/>
      <c r="B3635" s="23"/>
      <c r="C3635" s="23"/>
      <c r="D3635" s="23"/>
      <c r="E3635" s="23"/>
      <c r="F3635" s="23"/>
      <c r="G3635" s="23"/>
      <c r="H3635" s="23"/>
      <c r="I3635" s="23"/>
      <c r="J3635" s="24"/>
      <c r="K3635" s="24"/>
      <c r="L3635" s="79"/>
      <c r="M3635" s="91"/>
      <c r="N3635" s="89"/>
      <c r="O3635" s="89"/>
      <c r="P3635" s="24"/>
      <c r="Q3635" s="24"/>
      <c r="R3635" s="23"/>
      <c r="S3635" s="23"/>
      <c r="T3635" s="24"/>
      <c r="U3635" s="23"/>
      <c r="V3635" s="23"/>
      <c r="W3635" s="23"/>
      <c r="X3635" s="23"/>
      <c r="Y3635" s="23"/>
      <c r="Z3635" s="23"/>
      <c r="AA3635" s="23"/>
      <c r="AB3635" s="23"/>
      <c r="AC3635" s="23"/>
      <c r="AD3635" s="23"/>
      <c r="AE3635" s="23"/>
      <c r="AF3635" s="46"/>
      <c r="AG3635" s="23"/>
      <c r="AH3635" s="23"/>
    </row>
    <row r="3636" spans="1:34" s="156" customFormat="1" x14ac:dyDescent="0.35">
      <c r="A3636" s="23"/>
      <c r="B3636" s="23"/>
      <c r="C3636" s="23"/>
      <c r="D3636" s="23"/>
      <c r="E3636" s="23"/>
      <c r="F3636" s="23"/>
      <c r="G3636" s="23"/>
      <c r="H3636" s="23"/>
      <c r="I3636" s="23"/>
      <c r="J3636" s="24"/>
      <c r="K3636" s="24"/>
      <c r="L3636" s="79"/>
      <c r="M3636" s="91"/>
      <c r="N3636" s="89"/>
      <c r="O3636" s="89"/>
      <c r="P3636" s="24"/>
      <c r="Q3636" s="24"/>
      <c r="R3636" s="23"/>
      <c r="S3636" s="23"/>
      <c r="T3636" s="24"/>
      <c r="U3636" s="23"/>
      <c r="V3636" s="23"/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46"/>
      <c r="AG3636" s="23"/>
      <c r="AH3636" s="23"/>
    </row>
    <row r="3637" spans="1:34" s="156" customFormat="1" x14ac:dyDescent="0.35">
      <c r="A3637" s="23"/>
      <c r="B3637" s="23"/>
      <c r="C3637" s="23"/>
      <c r="D3637" s="23"/>
      <c r="E3637" s="23"/>
      <c r="F3637" s="23"/>
      <c r="G3637" s="23"/>
      <c r="H3637" s="23"/>
      <c r="I3637" s="23"/>
      <c r="J3637" s="24"/>
      <c r="K3637" s="24"/>
      <c r="L3637" s="79"/>
      <c r="M3637" s="91"/>
      <c r="N3637" s="89"/>
      <c r="O3637" s="89"/>
      <c r="P3637" s="24"/>
      <c r="Q3637" s="24"/>
      <c r="R3637" s="23"/>
      <c r="S3637" s="23"/>
      <c r="T3637" s="24"/>
      <c r="U3637" s="23"/>
      <c r="V3637" s="23"/>
      <c r="W3637" s="23"/>
      <c r="X3637" s="23"/>
      <c r="Y3637" s="23"/>
      <c r="Z3637" s="23"/>
      <c r="AA3637" s="23"/>
      <c r="AB3637" s="23"/>
      <c r="AC3637" s="23"/>
      <c r="AD3637" s="23"/>
      <c r="AE3637" s="23"/>
      <c r="AF3637" s="46"/>
      <c r="AG3637" s="23"/>
      <c r="AH3637" s="23"/>
    </row>
    <row r="3638" spans="1:34" s="156" customFormat="1" x14ac:dyDescent="0.35">
      <c r="A3638" s="23"/>
      <c r="B3638" s="23"/>
      <c r="C3638" s="23"/>
      <c r="D3638" s="23"/>
      <c r="E3638" s="23"/>
      <c r="F3638" s="23"/>
      <c r="G3638" s="23"/>
      <c r="H3638" s="23"/>
      <c r="I3638" s="23"/>
      <c r="J3638" s="24"/>
      <c r="K3638" s="24"/>
      <c r="L3638" s="79"/>
      <c r="M3638" s="91"/>
      <c r="N3638" s="89"/>
      <c r="O3638" s="89"/>
      <c r="P3638" s="24"/>
      <c r="Q3638" s="24"/>
      <c r="R3638" s="23"/>
      <c r="S3638" s="23"/>
      <c r="T3638" s="24"/>
      <c r="U3638" s="23"/>
      <c r="V3638" s="23"/>
      <c r="W3638" s="23"/>
      <c r="X3638" s="23"/>
      <c r="Y3638" s="23"/>
      <c r="Z3638" s="23"/>
      <c r="AA3638" s="23"/>
      <c r="AB3638" s="23"/>
      <c r="AC3638" s="23"/>
      <c r="AD3638" s="23"/>
      <c r="AE3638" s="23"/>
      <c r="AF3638" s="46"/>
      <c r="AG3638" s="23"/>
      <c r="AH3638" s="23"/>
    </row>
    <row r="3639" spans="1:34" s="156" customFormat="1" x14ac:dyDescent="0.35">
      <c r="A3639" s="23"/>
      <c r="B3639" s="23"/>
      <c r="C3639" s="23"/>
      <c r="D3639" s="23"/>
      <c r="E3639" s="23"/>
      <c r="F3639" s="23"/>
      <c r="G3639" s="23"/>
      <c r="H3639" s="23"/>
      <c r="I3639" s="23"/>
      <c r="J3639" s="24"/>
      <c r="K3639" s="24"/>
      <c r="L3639" s="79"/>
      <c r="M3639" s="91"/>
      <c r="N3639" s="89"/>
      <c r="O3639" s="89"/>
      <c r="P3639" s="24"/>
      <c r="Q3639" s="24"/>
      <c r="R3639" s="23"/>
      <c r="S3639" s="23"/>
      <c r="T3639" s="24"/>
      <c r="U3639" s="23"/>
      <c r="V3639" s="23"/>
      <c r="W3639" s="23"/>
      <c r="X3639" s="23"/>
      <c r="Y3639" s="23"/>
      <c r="Z3639" s="23"/>
      <c r="AA3639" s="23"/>
      <c r="AB3639" s="23"/>
      <c r="AC3639" s="23"/>
      <c r="AD3639" s="23"/>
      <c r="AE3639" s="23"/>
      <c r="AF3639" s="46"/>
      <c r="AG3639" s="23"/>
      <c r="AH3639" s="23"/>
    </row>
    <row r="3640" spans="1:34" s="156" customFormat="1" x14ac:dyDescent="0.35">
      <c r="A3640" s="23"/>
      <c r="B3640" s="23"/>
      <c r="C3640" s="23"/>
      <c r="D3640" s="23"/>
      <c r="E3640" s="23"/>
      <c r="F3640" s="23"/>
      <c r="G3640" s="23"/>
      <c r="H3640" s="23"/>
      <c r="I3640" s="23"/>
      <c r="J3640" s="24"/>
      <c r="K3640" s="24"/>
      <c r="L3640" s="79"/>
      <c r="M3640" s="91"/>
      <c r="N3640" s="89"/>
      <c r="O3640" s="89"/>
      <c r="P3640" s="24"/>
      <c r="Q3640" s="24"/>
      <c r="R3640" s="23"/>
      <c r="S3640" s="23"/>
      <c r="T3640" s="24"/>
      <c r="U3640" s="23"/>
      <c r="V3640" s="23"/>
      <c r="W3640" s="23"/>
      <c r="X3640" s="23"/>
      <c r="Y3640" s="23"/>
      <c r="Z3640" s="23"/>
      <c r="AA3640" s="23"/>
      <c r="AB3640" s="23"/>
      <c r="AC3640" s="23"/>
      <c r="AD3640" s="23"/>
      <c r="AE3640" s="23"/>
      <c r="AF3640" s="46"/>
      <c r="AG3640" s="23"/>
      <c r="AH3640" s="23"/>
    </row>
    <row r="3641" spans="1:34" s="156" customFormat="1" x14ac:dyDescent="0.35">
      <c r="A3641" s="23"/>
      <c r="B3641" s="23"/>
      <c r="C3641" s="23"/>
      <c r="D3641" s="23"/>
      <c r="E3641" s="23"/>
      <c r="F3641" s="23"/>
      <c r="G3641" s="23"/>
      <c r="H3641" s="23"/>
      <c r="I3641" s="23"/>
      <c r="J3641" s="24"/>
      <c r="K3641" s="24"/>
      <c r="L3641" s="79"/>
      <c r="M3641" s="91"/>
      <c r="N3641" s="89"/>
      <c r="O3641" s="89"/>
      <c r="P3641" s="24"/>
      <c r="Q3641" s="24"/>
      <c r="R3641" s="23"/>
      <c r="S3641" s="23"/>
      <c r="T3641" s="24"/>
      <c r="U3641" s="23"/>
      <c r="V3641" s="23"/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46"/>
      <c r="AG3641" s="23"/>
      <c r="AH3641" s="23"/>
    </row>
    <row r="3642" spans="1:34" s="156" customFormat="1" x14ac:dyDescent="0.35">
      <c r="A3642" s="23"/>
      <c r="B3642" s="23"/>
      <c r="C3642" s="23"/>
      <c r="D3642" s="23"/>
      <c r="E3642" s="23"/>
      <c r="F3642" s="23"/>
      <c r="G3642" s="23"/>
      <c r="H3642" s="23"/>
      <c r="I3642" s="23"/>
      <c r="J3642" s="24"/>
      <c r="K3642" s="24"/>
      <c r="L3642" s="79"/>
      <c r="M3642" s="91"/>
      <c r="N3642" s="89"/>
      <c r="O3642" s="89"/>
      <c r="P3642" s="24"/>
      <c r="Q3642" s="24"/>
      <c r="R3642" s="23"/>
      <c r="S3642" s="23"/>
      <c r="T3642" s="24"/>
      <c r="U3642" s="23"/>
      <c r="V3642" s="23"/>
      <c r="W3642" s="23"/>
      <c r="X3642" s="23"/>
      <c r="Y3642" s="23"/>
      <c r="Z3642" s="23"/>
      <c r="AA3642" s="23"/>
      <c r="AB3642" s="23"/>
      <c r="AC3642" s="23"/>
      <c r="AD3642" s="23"/>
      <c r="AE3642" s="23"/>
      <c r="AF3642" s="46"/>
      <c r="AG3642" s="23"/>
      <c r="AH3642" s="23"/>
    </row>
    <row r="3643" spans="1:34" s="156" customFormat="1" x14ac:dyDescent="0.35">
      <c r="A3643" s="23"/>
      <c r="B3643" s="23"/>
      <c r="C3643" s="23"/>
      <c r="D3643" s="23"/>
      <c r="E3643" s="23"/>
      <c r="F3643" s="23"/>
      <c r="G3643" s="23"/>
      <c r="H3643" s="23"/>
      <c r="I3643" s="23"/>
      <c r="J3643" s="24"/>
      <c r="K3643" s="24"/>
      <c r="L3643" s="79"/>
      <c r="M3643" s="91"/>
      <c r="N3643" s="89"/>
      <c r="O3643" s="89"/>
      <c r="P3643" s="24"/>
      <c r="Q3643" s="24"/>
      <c r="R3643" s="23"/>
      <c r="S3643" s="23"/>
      <c r="T3643" s="24"/>
      <c r="U3643" s="23"/>
      <c r="V3643" s="23"/>
      <c r="W3643" s="23"/>
      <c r="X3643" s="23"/>
      <c r="Y3643" s="23"/>
      <c r="Z3643" s="23"/>
      <c r="AA3643" s="23"/>
      <c r="AB3643" s="23"/>
      <c r="AC3643" s="23"/>
      <c r="AD3643" s="23"/>
      <c r="AE3643" s="23"/>
      <c r="AF3643" s="46"/>
      <c r="AG3643" s="23"/>
      <c r="AH3643" s="23"/>
    </row>
    <row r="3644" spans="1:34" s="156" customFormat="1" x14ac:dyDescent="0.35">
      <c r="A3644" s="23"/>
      <c r="B3644" s="23"/>
      <c r="C3644" s="23"/>
      <c r="D3644" s="23"/>
      <c r="E3644" s="23"/>
      <c r="F3644" s="23"/>
      <c r="G3644" s="23"/>
      <c r="H3644" s="23"/>
      <c r="I3644" s="23"/>
      <c r="J3644" s="24"/>
      <c r="K3644" s="24"/>
      <c r="L3644" s="79"/>
      <c r="M3644" s="91"/>
      <c r="N3644" s="89"/>
      <c r="O3644" s="89"/>
      <c r="P3644" s="24"/>
      <c r="Q3644" s="24"/>
      <c r="R3644" s="23"/>
      <c r="S3644" s="23"/>
      <c r="T3644" s="24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46"/>
      <c r="AG3644" s="23"/>
      <c r="AH3644" s="23"/>
    </row>
    <row r="3645" spans="1:34" s="156" customFormat="1" x14ac:dyDescent="0.35">
      <c r="A3645" s="23"/>
      <c r="B3645" s="23"/>
      <c r="C3645" s="23"/>
      <c r="D3645" s="23"/>
      <c r="E3645" s="23"/>
      <c r="F3645" s="23"/>
      <c r="G3645" s="23"/>
      <c r="H3645" s="23"/>
      <c r="I3645" s="23"/>
      <c r="J3645" s="24"/>
      <c r="K3645" s="24"/>
      <c r="L3645" s="79"/>
      <c r="M3645" s="91"/>
      <c r="N3645" s="89"/>
      <c r="O3645" s="89"/>
      <c r="P3645" s="24"/>
      <c r="Q3645" s="24"/>
      <c r="R3645" s="23"/>
      <c r="S3645" s="23"/>
      <c r="T3645" s="24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46"/>
      <c r="AG3645" s="23"/>
      <c r="AH3645" s="23"/>
    </row>
    <row r="3646" spans="1:34" s="156" customFormat="1" x14ac:dyDescent="0.35">
      <c r="A3646" s="23"/>
      <c r="B3646" s="23"/>
      <c r="C3646" s="23"/>
      <c r="D3646" s="23"/>
      <c r="E3646" s="23"/>
      <c r="F3646" s="23"/>
      <c r="G3646" s="23"/>
      <c r="H3646" s="23"/>
      <c r="I3646" s="23"/>
      <c r="J3646" s="24"/>
      <c r="K3646" s="24"/>
      <c r="L3646" s="79"/>
      <c r="M3646" s="91"/>
      <c r="N3646" s="89"/>
      <c r="O3646" s="89"/>
      <c r="P3646" s="24"/>
      <c r="Q3646" s="24"/>
      <c r="R3646" s="23"/>
      <c r="S3646" s="23"/>
      <c r="T3646" s="24"/>
      <c r="U3646" s="23"/>
      <c r="V3646" s="23"/>
      <c r="W3646" s="23"/>
      <c r="X3646" s="23"/>
      <c r="Y3646" s="23"/>
      <c r="Z3646" s="23"/>
      <c r="AA3646" s="23"/>
      <c r="AB3646" s="23"/>
      <c r="AC3646" s="23"/>
      <c r="AD3646" s="23"/>
      <c r="AE3646" s="23"/>
      <c r="AF3646" s="46"/>
      <c r="AG3646" s="23"/>
      <c r="AH3646" s="23"/>
    </row>
    <row r="3647" spans="1:34" s="156" customFormat="1" x14ac:dyDescent="0.35">
      <c r="A3647" s="23"/>
      <c r="B3647" s="23"/>
      <c r="C3647" s="23"/>
      <c r="D3647" s="23"/>
      <c r="E3647" s="23"/>
      <c r="F3647" s="23"/>
      <c r="G3647" s="23"/>
      <c r="H3647" s="23"/>
      <c r="I3647" s="23"/>
      <c r="J3647" s="24"/>
      <c r="K3647" s="24"/>
      <c r="L3647" s="79"/>
      <c r="M3647" s="91"/>
      <c r="N3647" s="89"/>
      <c r="O3647" s="89"/>
      <c r="P3647" s="24"/>
      <c r="Q3647" s="24"/>
      <c r="R3647" s="23"/>
      <c r="S3647" s="23"/>
      <c r="T3647" s="24"/>
      <c r="U3647" s="23"/>
      <c r="V3647" s="23"/>
      <c r="W3647" s="23"/>
      <c r="X3647" s="23"/>
      <c r="Y3647" s="23"/>
      <c r="Z3647" s="23"/>
      <c r="AA3647" s="23"/>
      <c r="AB3647" s="23"/>
      <c r="AC3647" s="23"/>
      <c r="AD3647" s="23"/>
      <c r="AE3647" s="23"/>
      <c r="AF3647" s="46"/>
      <c r="AG3647" s="23"/>
      <c r="AH3647" s="23"/>
    </row>
    <row r="3648" spans="1:34" s="156" customFormat="1" x14ac:dyDescent="0.35">
      <c r="A3648" s="23"/>
      <c r="B3648" s="23"/>
      <c r="C3648" s="23"/>
      <c r="D3648" s="23"/>
      <c r="E3648" s="23"/>
      <c r="F3648" s="23"/>
      <c r="G3648" s="23"/>
      <c r="H3648" s="23"/>
      <c r="I3648" s="23"/>
      <c r="J3648" s="24"/>
      <c r="K3648" s="24"/>
      <c r="L3648" s="79"/>
      <c r="M3648" s="91"/>
      <c r="N3648" s="89"/>
      <c r="O3648" s="89"/>
      <c r="P3648" s="24"/>
      <c r="Q3648" s="24"/>
      <c r="R3648" s="23"/>
      <c r="S3648" s="23"/>
      <c r="T3648" s="24"/>
      <c r="U3648" s="23"/>
      <c r="V3648" s="23"/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46"/>
      <c r="AG3648" s="23"/>
      <c r="AH3648" s="23"/>
    </row>
    <row r="3649" spans="1:34" s="156" customFormat="1" x14ac:dyDescent="0.35">
      <c r="A3649" s="23"/>
      <c r="B3649" s="23"/>
      <c r="C3649" s="23"/>
      <c r="D3649" s="23"/>
      <c r="E3649" s="23"/>
      <c r="F3649" s="23"/>
      <c r="G3649" s="23"/>
      <c r="H3649" s="23"/>
      <c r="I3649" s="23"/>
      <c r="J3649" s="24"/>
      <c r="K3649" s="24"/>
      <c r="L3649" s="79"/>
      <c r="M3649" s="91"/>
      <c r="N3649" s="89"/>
      <c r="O3649" s="89"/>
      <c r="P3649" s="24"/>
      <c r="Q3649" s="24"/>
      <c r="R3649" s="23"/>
      <c r="S3649" s="23"/>
      <c r="T3649" s="24"/>
      <c r="U3649" s="23"/>
      <c r="V3649" s="23"/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46"/>
      <c r="AG3649" s="23"/>
      <c r="AH3649" s="23"/>
    </row>
    <row r="3650" spans="1:34" s="156" customFormat="1" x14ac:dyDescent="0.35">
      <c r="A3650" s="23"/>
      <c r="B3650" s="23"/>
      <c r="C3650" s="23"/>
      <c r="D3650" s="23"/>
      <c r="E3650" s="23"/>
      <c r="F3650" s="23"/>
      <c r="G3650" s="23"/>
      <c r="H3650" s="23"/>
      <c r="I3650" s="23"/>
      <c r="J3650" s="24"/>
      <c r="K3650" s="24"/>
      <c r="L3650" s="79"/>
      <c r="M3650" s="91"/>
      <c r="N3650" s="89"/>
      <c r="O3650" s="89"/>
      <c r="P3650" s="24"/>
      <c r="Q3650" s="24"/>
      <c r="R3650" s="23"/>
      <c r="S3650" s="23"/>
      <c r="T3650" s="24"/>
      <c r="U3650" s="23"/>
      <c r="V3650" s="23"/>
      <c r="W3650" s="23"/>
      <c r="X3650" s="23"/>
      <c r="Y3650" s="23"/>
      <c r="Z3650" s="23"/>
      <c r="AA3650" s="23"/>
      <c r="AB3650" s="23"/>
      <c r="AC3650" s="23"/>
      <c r="AD3650" s="23"/>
      <c r="AE3650" s="23"/>
      <c r="AF3650" s="46"/>
      <c r="AG3650" s="23"/>
      <c r="AH3650" s="23"/>
    </row>
    <row r="3651" spans="1:34" s="156" customFormat="1" x14ac:dyDescent="0.35">
      <c r="A3651" s="23"/>
      <c r="B3651" s="23"/>
      <c r="C3651" s="23"/>
      <c r="D3651" s="23"/>
      <c r="E3651" s="23"/>
      <c r="F3651" s="23"/>
      <c r="G3651" s="23"/>
      <c r="H3651" s="23"/>
      <c r="I3651" s="23"/>
      <c r="J3651" s="24"/>
      <c r="K3651" s="24"/>
      <c r="L3651" s="79"/>
      <c r="M3651" s="91"/>
      <c r="N3651" s="89"/>
      <c r="O3651" s="89"/>
      <c r="P3651" s="24"/>
      <c r="Q3651" s="24"/>
      <c r="R3651" s="23"/>
      <c r="S3651" s="23"/>
      <c r="T3651" s="24"/>
      <c r="U3651" s="23"/>
      <c r="V3651" s="23"/>
      <c r="W3651" s="23"/>
      <c r="X3651" s="23"/>
      <c r="Y3651" s="23"/>
      <c r="Z3651" s="23"/>
      <c r="AA3651" s="23"/>
      <c r="AB3651" s="23"/>
      <c r="AC3651" s="23"/>
      <c r="AD3651" s="23"/>
      <c r="AE3651" s="23"/>
      <c r="AF3651" s="46"/>
      <c r="AG3651" s="23"/>
      <c r="AH3651" s="23"/>
    </row>
    <row r="3652" spans="1:34" s="156" customFormat="1" x14ac:dyDescent="0.35">
      <c r="A3652" s="23"/>
      <c r="B3652" s="23"/>
      <c r="C3652" s="23"/>
      <c r="D3652" s="23"/>
      <c r="E3652" s="23"/>
      <c r="F3652" s="23"/>
      <c r="G3652" s="23"/>
      <c r="H3652" s="23"/>
      <c r="I3652" s="23"/>
      <c r="J3652" s="24"/>
      <c r="K3652" s="24"/>
      <c r="L3652" s="79"/>
      <c r="M3652" s="91"/>
      <c r="N3652" s="89"/>
      <c r="O3652" s="89"/>
      <c r="P3652" s="24"/>
      <c r="Q3652" s="24"/>
      <c r="R3652" s="23"/>
      <c r="S3652" s="23"/>
      <c r="T3652" s="24"/>
      <c r="U3652" s="23"/>
      <c r="V3652" s="23"/>
      <c r="W3652" s="23"/>
      <c r="X3652" s="23"/>
      <c r="Y3652" s="23"/>
      <c r="Z3652" s="23"/>
      <c r="AA3652" s="23"/>
      <c r="AB3652" s="23"/>
      <c r="AC3652" s="23"/>
      <c r="AD3652" s="23"/>
      <c r="AE3652" s="23"/>
      <c r="AF3652" s="46"/>
      <c r="AG3652" s="23"/>
      <c r="AH3652" s="23"/>
    </row>
    <row r="3653" spans="1:34" s="156" customFormat="1" x14ac:dyDescent="0.35">
      <c r="A3653" s="23"/>
      <c r="B3653" s="23"/>
      <c r="C3653" s="23"/>
      <c r="D3653" s="23"/>
      <c r="E3653" s="23"/>
      <c r="F3653" s="23"/>
      <c r="G3653" s="23"/>
      <c r="H3653" s="23"/>
      <c r="I3653" s="23"/>
      <c r="J3653" s="24"/>
      <c r="K3653" s="24"/>
      <c r="L3653" s="79"/>
      <c r="M3653" s="91"/>
      <c r="N3653" s="89"/>
      <c r="O3653" s="89"/>
      <c r="P3653" s="24"/>
      <c r="Q3653" s="24"/>
      <c r="R3653" s="23"/>
      <c r="S3653" s="23"/>
      <c r="T3653" s="24"/>
      <c r="U3653" s="23"/>
      <c r="V3653" s="23"/>
      <c r="W3653" s="23"/>
      <c r="X3653" s="23"/>
      <c r="Y3653" s="23"/>
      <c r="Z3653" s="23"/>
      <c r="AA3653" s="23"/>
      <c r="AB3653" s="23"/>
      <c r="AC3653" s="23"/>
      <c r="AD3653" s="23"/>
      <c r="AE3653" s="23"/>
      <c r="AF3653" s="46"/>
      <c r="AG3653" s="23"/>
      <c r="AH3653" s="23"/>
    </row>
    <row r="3654" spans="1:34" s="156" customFormat="1" x14ac:dyDescent="0.35">
      <c r="A3654" s="23"/>
      <c r="B3654" s="23"/>
      <c r="C3654" s="23"/>
      <c r="D3654" s="23"/>
      <c r="E3654" s="23"/>
      <c r="F3654" s="23"/>
      <c r="G3654" s="23"/>
      <c r="H3654" s="23"/>
      <c r="I3654" s="23"/>
      <c r="J3654" s="24"/>
      <c r="K3654" s="24"/>
      <c r="L3654" s="79"/>
      <c r="M3654" s="91"/>
      <c r="N3654" s="89"/>
      <c r="O3654" s="89"/>
      <c r="P3654" s="24"/>
      <c r="Q3654" s="24"/>
      <c r="R3654" s="23"/>
      <c r="S3654" s="23"/>
      <c r="T3654" s="24"/>
      <c r="U3654" s="23"/>
      <c r="V3654" s="23"/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46"/>
      <c r="AG3654" s="23"/>
      <c r="AH3654" s="23"/>
    </row>
    <row r="3655" spans="1:34" s="156" customFormat="1" x14ac:dyDescent="0.35">
      <c r="A3655" s="23"/>
      <c r="B3655" s="23"/>
      <c r="C3655" s="23"/>
      <c r="D3655" s="23"/>
      <c r="E3655" s="23"/>
      <c r="F3655" s="23"/>
      <c r="G3655" s="23"/>
      <c r="H3655" s="23"/>
      <c r="I3655" s="23"/>
      <c r="J3655" s="24"/>
      <c r="K3655" s="24"/>
      <c r="L3655" s="79"/>
      <c r="M3655" s="91"/>
      <c r="N3655" s="89"/>
      <c r="O3655" s="89"/>
      <c r="P3655" s="24"/>
      <c r="Q3655" s="24"/>
      <c r="R3655" s="23"/>
      <c r="S3655" s="23"/>
      <c r="T3655" s="24"/>
      <c r="U3655" s="23"/>
      <c r="V3655" s="23"/>
      <c r="W3655" s="23"/>
      <c r="X3655" s="23"/>
      <c r="Y3655" s="23"/>
      <c r="Z3655" s="23"/>
      <c r="AA3655" s="23"/>
      <c r="AB3655" s="23"/>
      <c r="AC3655" s="23"/>
      <c r="AD3655" s="23"/>
      <c r="AE3655" s="23"/>
      <c r="AF3655" s="46"/>
      <c r="AG3655" s="23"/>
      <c r="AH3655" s="23"/>
    </row>
    <row r="3656" spans="1:34" s="156" customFormat="1" x14ac:dyDescent="0.35">
      <c r="A3656" s="23"/>
      <c r="B3656" s="23"/>
      <c r="C3656" s="23"/>
      <c r="D3656" s="23"/>
      <c r="E3656" s="23"/>
      <c r="F3656" s="23"/>
      <c r="G3656" s="23"/>
      <c r="H3656" s="23"/>
      <c r="I3656" s="23"/>
      <c r="J3656" s="24"/>
      <c r="K3656" s="24"/>
      <c r="L3656" s="79"/>
      <c r="M3656" s="91"/>
      <c r="N3656" s="89"/>
      <c r="O3656" s="89"/>
      <c r="P3656" s="24"/>
      <c r="Q3656" s="24"/>
      <c r="R3656" s="23"/>
      <c r="S3656" s="23"/>
      <c r="T3656" s="24"/>
      <c r="U3656" s="23"/>
      <c r="V3656" s="23"/>
      <c r="W3656" s="23"/>
      <c r="X3656" s="23"/>
      <c r="Y3656" s="23"/>
      <c r="Z3656" s="23"/>
      <c r="AA3656" s="23"/>
      <c r="AB3656" s="23"/>
      <c r="AC3656" s="23"/>
      <c r="AD3656" s="23"/>
      <c r="AE3656" s="23"/>
      <c r="AF3656" s="46"/>
      <c r="AG3656" s="23"/>
      <c r="AH3656" s="23"/>
    </row>
    <row r="3657" spans="1:34" s="156" customFormat="1" x14ac:dyDescent="0.35">
      <c r="A3657" s="23"/>
      <c r="B3657" s="23"/>
      <c r="C3657" s="23"/>
      <c r="D3657" s="23"/>
      <c r="E3657" s="23"/>
      <c r="F3657" s="23"/>
      <c r="G3657" s="23"/>
      <c r="H3657" s="23"/>
      <c r="I3657" s="23"/>
      <c r="J3657" s="24"/>
      <c r="K3657" s="24"/>
      <c r="L3657" s="79"/>
      <c r="M3657" s="91"/>
      <c r="N3657" s="89"/>
      <c r="O3657" s="89"/>
      <c r="P3657" s="24"/>
      <c r="Q3657" s="24"/>
      <c r="R3657" s="23"/>
      <c r="S3657" s="23"/>
      <c r="T3657" s="24"/>
      <c r="U3657" s="23"/>
      <c r="V3657" s="23"/>
      <c r="W3657" s="23"/>
      <c r="X3657" s="23"/>
      <c r="Y3657" s="23"/>
      <c r="Z3657" s="23"/>
      <c r="AA3657" s="23"/>
      <c r="AB3657" s="23"/>
      <c r="AC3657" s="23"/>
      <c r="AD3657" s="23"/>
      <c r="AE3657" s="23"/>
      <c r="AF3657" s="46"/>
      <c r="AG3657" s="23"/>
      <c r="AH3657" s="23"/>
    </row>
    <row r="3658" spans="1:34" s="156" customFormat="1" x14ac:dyDescent="0.35">
      <c r="A3658" s="23"/>
      <c r="B3658" s="23"/>
      <c r="C3658" s="23"/>
      <c r="D3658" s="23"/>
      <c r="E3658" s="23"/>
      <c r="F3658" s="23"/>
      <c r="G3658" s="23"/>
      <c r="H3658" s="23"/>
      <c r="I3658" s="23"/>
      <c r="J3658" s="24"/>
      <c r="K3658" s="24"/>
      <c r="L3658" s="79"/>
      <c r="M3658" s="91"/>
      <c r="N3658" s="89"/>
      <c r="O3658" s="89"/>
      <c r="P3658" s="24"/>
      <c r="Q3658" s="24"/>
      <c r="R3658" s="23"/>
      <c r="S3658" s="23"/>
      <c r="T3658" s="24"/>
      <c r="U3658" s="23"/>
      <c r="V3658" s="23"/>
      <c r="W3658" s="23"/>
      <c r="X3658" s="23"/>
      <c r="Y3658" s="23"/>
      <c r="Z3658" s="23"/>
      <c r="AA3658" s="23"/>
      <c r="AB3658" s="23"/>
      <c r="AC3658" s="23"/>
      <c r="AD3658" s="23"/>
      <c r="AE3658" s="23"/>
      <c r="AF3658" s="46"/>
      <c r="AG3658" s="23"/>
      <c r="AH3658" s="23"/>
    </row>
    <row r="3659" spans="1:34" s="156" customFormat="1" x14ac:dyDescent="0.35">
      <c r="A3659" s="23"/>
      <c r="B3659" s="23"/>
      <c r="C3659" s="23"/>
      <c r="D3659" s="23"/>
      <c r="E3659" s="23"/>
      <c r="F3659" s="23"/>
      <c r="G3659" s="23"/>
      <c r="H3659" s="23"/>
      <c r="I3659" s="23"/>
      <c r="J3659" s="24"/>
      <c r="K3659" s="24"/>
      <c r="L3659" s="79"/>
      <c r="M3659" s="91"/>
      <c r="N3659" s="89"/>
      <c r="O3659" s="89"/>
      <c r="P3659" s="24"/>
      <c r="Q3659" s="24"/>
      <c r="R3659" s="23"/>
      <c r="S3659" s="23"/>
      <c r="T3659" s="24"/>
      <c r="U3659" s="23"/>
      <c r="V3659" s="23"/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46"/>
      <c r="AG3659" s="23"/>
      <c r="AH3659" s="23"/>
    </row>
    <row r="3660" spans="1:34" s="156" customFormat="1" x14ac:dyDescent="0.35">
      <c r="A3660" s="23"/>
      <c r="B3660" s="23"/>
      <c r="C3660" s="23"/>
      <c r="D3660" s="23"/>
      <c r="E3660" s="23"/>
      <c r="F3660" s="23"/>
      <c r="G3660" s="23"/>
      <c r="H3660" s="23"/>
      <c r="I3660" s="23"/>
      <c r="J3660" s="24"/>
      <c r="K3660" s="24"/>
      <c r="L3660" s="79"/>
      <c r="M3660" s="91"/>
      <c r="N3660" s="89"/>
      <c r="O3660" s="89"/>
      <c r="P3660" s="24"/>
      <c r="Q3660" s="24"/>
      <c r="R3660" s="23"/>
      <c r="S3660" s="23"/>
      <c r="T3660" s="24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46"/>
      <c r="AG3660" s="23"/>
      <c r="AH3660" s="23"/>
    </row>
    <row r="3661" spans="1:34" s="156" customFormat="1" x14ac:dyDescent="0.35">
      <c r="A3661" s="23"/>
      <c r="B3661" s="23"/>
      <c r="C3661" s="23"/>
      <c r="D3661" s="23"/>
      <c r="E3661" s="23"/>
      <c r="F3661" s="23"/>
      <c r="G3661" s="23"/>
      <c r="H3661" s="23"/>
      <c r="I3661" s="23"/>
      <c r="J3661" s="24"/>
      <c r="K3661" s="24"/>
      <c r="L3661" s="79"/>
      <c r="M3661" s="91"/>
      <c r="N3661" s="89"/>
      <c r="O3661" s="89"/>
      <c r="P3661" s="24"/>
      <c r="Q3661" s="24"/>
      <c r="R3661" s="23"/>
      <c r="S3661" s="23"/>
      <c r="T3661" s="24"/>
      <c r="U3661" s="23"/>
      <c r="V3661" s="23"/>
      <c r="W3661" s="23"/>
      <c r="X3661" s="23"/>
      <c r="Y3661" s="23"/>
      <c r="Z3661" s="23"/>
      <c r="AA3661" s="23"/>
      <c r="AB3661" s="23"/>
      <c r="AC3661" s="23"/>
      <c r="AD3661" s="23"/>
      <c r="AE3661" s="23"/>
      <c r="AF3661" s="46"/>
      <c r="AG3661" s="23"/>
      <c r="AH3661" s="23"/>
    </row>
    <row r="3662" spans="1:34" s="156" customFormat="1" x14ac:dyDescent="0.35">
      <c r="A3662" s="23"/>
      <c r="B3662" s="23"/>
      <c r="C3662" s="23"/>
      <c r="D3662" s="23"/>
      <c r="E3662" s="23"/>
      <c r="F3662" s="23"/>
      <c r="G3662" s="23"/>
      <c r="H3662" s="23"/>
      <c r="I3662" s="23"/>
      <c r="J3662" s="24"/>
      <c r="K3662" s="24"/>
      <c r="L3662" s="79"/>
      <c r="M3662" s="91"/>
      <c r="N3662" s="89"/>
      <c r="O3662" s="89"/>
      <c r="P3662" s="24"/>
      <c r="Q3662" s="24"/>
      <c r="R3662" s="23"/>
      <c r="S3662" s="23"/>
      <c r="T3662" s="24"/>
      <c r="U3662" s="23"/>
      <c r="V3662" s="23"/>
      <c r="W3662" s="23"/>
      <c r="X3662" s="23"/>
      <c r="Y3662" s="23"/>
      <c r="Z3662" s="23"/>
      <c r="AA3662" s="23"/>
      <c r="AB3662" s="23"/>
      <c r="AC3662" s="23"/>
      <c r="AD3662" s="23"/>
      <c r="AE3662" s="23"/>
      <c r="AF3662" s="46"/>
      <c r="AG3662" s="23"/>
      <c r="AH3662" s="23"/>
    </row>
    <row r="3663" spans="1:34" s="156" customFormat="1" x14ac:dyDescent="0.35">
      <c r="A3663" s="23"/>
      <c r="B3663" s="23"/>
      <c r="C3663" s="23"/>
      <c r="D3663" s="23"/>
      <c r="E3663" s="23"/>
      <c r="F3663" s="23"/>
      <c r="G3663" s="23"/>
      <c r="H3663" s="23"/>
      <c r="I3663" s="23"/>
      <c r="J3663" s="24"/>
      <c r="K3663" s="24"/>
      <c r="L3663" s="79"/>
      <c r="M3663" s="91"/>
      <c r="N3663" s="89"/>
      <c r="O3663" s="89"/>
      <c r="P3663" s="24"/>
      <c r="Q3663" s="24"/>
      <c r="R3663" s="23"/>
      <c r="S3663" s="23"/>
      <c r="T3663" s="24"/>
      <c r="U3663" s="23"/>
      <c r="V3663" s="23"/>
      <c r="W3663" s="23"/>
      <c r="X3663" s="23"/>
      <c r="Y3663" s="23"/>
      <c r="Z3663" s="23"/>
      <c r="AA3663" s="23"/>
      <c r="AB3663" s="23"/>
      <c r="AC3663" s="23"/>
      <c r="AD3663" s="23"/>
      <c r="AE3663" s="23"/>
      <c r="AF3663" s="46"/>
      <c r="AG3663" s="23"/>
      <c r="AH3663" s="23"/>
    </row>
    <row r="3664" spans="1:34" s="156" customFormat="1" x14ac:dyDescent="0.35">
      <c r="A3664" s="23"/>
      <c r="B3664" s="23"/>
      <c r="C3664" s="23"/>
      <c r="D3664" s="23"/>
      <c r="E3664" s="23"/>
      <c r="F3664" s="23"/>
      <c r="G3664" s="23"/>
      <c r="H3664" s="23"/>
      <c r="I3664" s="23"/>
      <c r="J3664" s="24"/>
      <c r="K3664" s="24"/>
      <c r="L3664" s="79"/>
      <c r="M3664" s="91"/>
      <c r="N3664" s="89"/>
      <c r="O3664" s="89"/>
      <c r="P3664" s="24"/>
      <c r="Q3664" s="24"/>
      <c r="R3664" s="23"/>
      <c r="S3664" s="23"/>
      <c r="T3664" s="24"/>
      <c r="U3664" s="23"/>
      <c r="V3664" s="23"/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46"/>
      <c r="AG3664" s="23"/>
      <c r="AH3664" s="23"/>
    </row>
    <row r="3665" spans="1:34" s="156" customFormat="1" x14ac:dyDescent="0.35">
      <c r="A3665" s="23"/>
      <c r="B3665" s="23"/>
      <c r="C3665" s="23"/>
      <c r="D3665" s="23"/>
      <c r="E3665" s="23"/>
      <c r="F3665" s="23"/>
      <c r="G3665" s="23"/>
      <c r="H3665" s="23"/>
      <c r="I3665" s="23"/>
      <c r="J3665" s="24"/>
      <c r="K3665" s="24"/>
      <c r="L3665" s="79"/>
      <c r="M3665" s="91"/>
      <c r="N3665" s="89"/>
      <c r="O3665" s="89"/>
      <c r="P3665" s="24"/>
      <c r="Q3665" s="24"/>
      <c r="R3665" s="23"/>
      <c r="S3665" s="23"/>
      <c r="T3665" s="24"/>
      <c r="U3665" s="23"/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46"/>
      <c r="AG3665" s="23"/>
      <c r="AH3665" s="23"/>
    </row>
    <row r="3666" spans="1:34" s="156" customFormat="1" x14ac:dyDescent="0.35">
      <c r="A3666" s="23"/>
      <c r="B3666" s="23"/>
      <c r="C3666" s="23"/>
      <c r="D3666" s="23"/>
      <c r="E3666" s="23"/>
      <c r="F3666" s="23"/>
      <c r="G3666" s="23"/>
      <c r="H3666" s="23"/>
      <c r="I3666" s="23"/>
      <c r="J3666" s="24"/>
      <c r="K3666" s="24"/>
      <c r="L3666" s="79"/>
      <c r="M3666" s="91"/>
      <c r="N3666" s="89"/>
      <c r="O3666" s="89"/>
      <c r="P3666" s="24"/>
      <c r="Q3666" s="24"/>
      <c r="R3666" s="23"/>
      <c r="S3666" s="23"/>
      <c r="T3666" s="24"/>
      <c r="U3666" s="23"/>
      <c r="V3666" s="23"/>
      <c r="W3666" s="23"/>
      <c r="X3666" s="23"/>
      <c r="Y3666" s="23"/>
      <c r="Z3666" s="23"/>
      <c r="AA3666" s="23"/>
      <c r="AB3666" s="23"/>
      <c r="AC3666" s="23"/>
      <c r="AD3666" s="23"/>
      <c r="AE3666" s="23"/>
      <c r="AF3666" s="46"/>
      <c r="AG3666" s="23"/>
      <c r="AH3666" s="23"/>
    </row>
    <row r="3667" spans="1:34" s="156" customFormat="1" x14ac:dyDescent="0.35">
      <c r="A3667" s="23"/>
      <c r="B3667" s="23"/>
      <c r="C3667" s="23"/>
      <c r="D3667" s="23"/>
      <c r="E3667" s="23"/>
      <c r="F3667" s="23"/>
      <c r="G3667" s="23"/>
      <c r="H3667" s="23"/>
      <c r="I3667" s="23"/>
      <c r="J3667" s="24"/>
      <c r="K3667" s="24"/>
      <c r="L3667" s="79"/>
      <c r="M3667" s="91"/>
      <c r="N3667" s="89"/>
      <c r="O3667" s="89"/>
      <c r="P3667" s="24"/>
      <c r="Q3667" s="24"/>
      <c r="R3667" s="23"/>
      <c r="S3667" s="23"/>
      <c r="T3667" s="24"/>
      <c r="U3667" s="23"/>
      <c r="V3667" s="23"/>
      <c r="W3667" s="23"/>
      <c r="X3667" s="23"/>
      <c r="Y3667" s="23"/>
      <c r="Z3667" s="23"/>
      <c r="AA3667" s="23"/>
      <c r="AB3667" s="23"/>
      <c r="AC3667" s="23"/>
      <c r="AD3667" s="23"/>
      <c r="AE3667" s="23"/>
      <c r="AF3667" s="46"/>
      <c r="AG3667" s="23"/>
      <c r="AH3667" s="23"/>
    </row>
    <row r="3668" spans="1:34" s="156" customFormat="1" x14ac:dyDescent="0.35">
      <c r="A3668" s="23"/>
      <c r="B3668" s="23"/>
      <c r="C3668" s="23"/>
      <c r="D3668" s="23"/>
      <c r="E3668" s="23"/>
      <c r="F3668" s="23"/>
      <c r="G3668" s="23"/>
      <c r="H3668" s="23"/>
      <c r="I3668" s="23"/>
      <c r="J3668" s="24"/>
      <c r="K3668" s="24"/>
      <c r="L3668" s="79"/>
      <c r="M3668" s="91"/>
      <c r="N3668" s="89"/>
      <c r="O3668" s="89"/>
      <c r="P3668" s="24"/>
      <c r="Q3668" s="24"/>
      <c r="R3668" s="23"/>
      <c r="S3668" s="23"/>
      <c r="T3668" s="24"/>
      <c r="U3668" s="23"/>
      <c r="V3668" s="23"/>
      <c r="W3668" s="23"/>
      <c r="X3668" s="23"/>
      <c r="Y3668" s="23"/>
      <c r="Z3668" s="23"/>
      <c r="AA3668" s="23"/>
      <c r="AB3668" s="23"/>
      <c r="AC3668" s="23"/>
      <c r="AD3668" s="23"/>
      <c r="AE3668" s="23"/>
      <c r="AF3668" s="46"/>
      <c r="AG3668" s="23"/>
      <c r="AH3668" s="23"/>
    </row>
    <row r="3669" spans="1:34" s="156" customFormat="1" x14ac:dyDescent="0.35">
      <c r="A3669" s="23"/>
      <c r="B3669" s="23"/>
      <c r="C3669" s="23"/>
      <c r="D3669" s="23"/>
      <c r="E3669" s="23"/>
      <c r="F3669" s="23"/>
      <c r="G3669" s="23"/>
      <c r="H3669" s="23"/>
      <c r="I3669" s="23"/>
      <c r="J3669" s="24"/>
      <c r="K3669" s="24"/>
      <c r="L3669" s="79"/>
      <c r="M3669" s="91"/>
      <c r="N3669" s="89"/>
      <c r="O3669" s="89"/>
      <c r="P3669" s="24"/>
      <c r="Q3669" s="24"/>
      <c r="R3669" s="23"/>
      <c r="S3669" s="23"/>
      <c r="T3669" s="24"/>
      <c r="U3669" s="23"/>
      <c r="V3669" s="23"/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46"/>
      <c r="AG3669" s="23"/>
      <c r="AH3669" s="23"/>
    </row>
    <row r="3670" spans="1:34" s="156" customFormat="1" x14ac:dyDescent="0.35">
      <c r="A3670" s="23"/>
      <c r="B3670" s="23"/>
      <c r="C3670" s="23"/>
      <c r="D3670" s="23"/>
      <c r="E3670" s="23"/>
      <c r="F3670" s="23"/>
      <c r="G3670" s="23"/>
      <c r="H3670" s="23"/>
      <c r="I3670" s="23"/>
      <c r="J3670" s="24"/>
      <c r="K3670" s="24"/>
      <c r="L3670" s="79"/>
      <c r="M3670" s="91"/>
      <c r="N3670" s="89"/>
      <c r="O3670" s="89"/>
      <c r="P3670" s="24"/>
      <c r="Q3670" s="24"/>
      <c r="R3670" s="23"/>
      <c r="S3670" s="23"/>
      <c r="T3670" s="24"/>
      <c r="U3670" s="23"/>
      <c r="V3670" s="23"/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46"/>
      <c r="AG3670" s="23"/>
      <c r="AH3670" s="23"/>
    </row>
    <row r="3671" spans="1:34" s="156" customFormat="1" x14ac:dyDescent="0.35">
      <c r="A3671" s="23"/>
      <c r="B3671" s="23"/>
      <c r="C3671" s="23"/>
      <c r="D3671" s="23"/>
      <c r="E3671" s="23"/>
      <c r="F3671" s="23"/>
      <c r="G3671" s="23"/>
      <c r="H3671" s="23"/>
      <c r="I3671" s="23"/>
      <c r="J3671" s="24"/>
      <c r="K3671" s="24"/>
      <c r="L3671" s="79"/>
      <c r="M3671" s="91"/>
      <c r="N3671" s="89"/>
      <c r="O3671" s="89"/>
      <c r="P3671" s="24"/>
      <c r="Q3671" s="24"/>
      <c r="R3671" s="23"/>
      <c r="S3671" s="23"/>
      <c r="T3671" s="24"/>
      <c r="U3671" s="23"/>
      <c r="V3671" s="23"/>
      <c r="W3671" s="23"/>
      <c r="X3671" s="23"/>
      <c r="Y3671" s="23"/>
      <c r="Z3671" s="23"/>
      <c r="AA3671" s="23"/>
      <c r="AB3671" s="23"/>
      <c r="AC3671" s="23"/>
      <c r="AD3671" s="23"/>
      <c r="AE3671" s="23"/>
      <c r="AF3671" s="46"/>
      <c r="AG3671" s="23"/>
      <c r="AH3671" s="23"/>
    </row>
    <row r="3672" spans="1:34" s="156" customFormat="1" x14ac:dyDescent="0.35">
      <c r="A3672" s="23"/>
      <c r="B3672" s="23"/>
      <c r="C3672" s="23"/>
      <c r="D3672" s="23"/>
      <c r="E3672" s="23"/>
      <c r="F3672" s="23"/>
      <c r="G3672" s="23"/>
      <c r="H3672" s="23"/>
      <c r="I3672" s="23"/>
      <c r="J3672" s="24"/>
      <c r="K3672" s="24"/>
      <c r="L3672" s="79"/>
      <c r="M3672" s="91"/>
      <c r="N3672" s="89"/>
      <c r="O3672" s="89"/>
      <c r="P3672" s="24"/>
      <c r="Q3672" s="24"/>
      <c r="R3672" s="23"/>
      <c r="S3672" s="23"/>
      <c r="T3672" s="24"/>
      <c r="U3672" s="23"/>
      <c r="V3672" s="23"/>
      <c r="W3672" s="23"/>
      <c r="X3672" s="23"/>
      <c r="Y3672" s="23"/>
      <c r="Z3672" s="23"/>
      <c r="AA3672" s="23"/>
      <c r="AB3672" s="23"/>
      <c r="AC3672" s="23"/>
      <c r="AD3672" s="23"/>
      <c r="AE3672" s="23"/>
      <c r="AF3672" s="46"/>
      <c r="AG3672" s="23"/>
      <c r="AH3672" s="23"/>
    </row>
    <row r="3673" spans="1:34" s="156" customFormat="1" x14ac:dyDescent="0.35">
      <c r="A3673" s="23"/>
      <c r="B3673" s="23"/>
      <c r="C3673" s="23"/>
      <c r="D3673" s="23"/>
      <c r="E3673" s="23"/>
      <c r="F3673" s="23"/>
      <c r="G3673" s="23"/>
      <c r="H3673" s="23"/>
      <c r="I3673" s="23"/>
      <c r="J3673" s="24"/>
      <c r="K3673" s="24"/>
      <c r="L3673" s="79"/>
      <c r="M3673" s="91"/>
      <c r="N3673" s="89"/>
      <c r="O3673" s="89"/>
      <c r="P3673" s="24"/>
      <c r="Q3673" s="24"/>
      <c r="R3673" s="23"/>
      <c r="S3673" s="23"/>
      <c r="T3673" s="24"/>
      <c r="U3673" s="23"/>
      <c r="V3673" s="23"/>
      <c r="W3673" s="23"/>
      <c r="X3673" s="23"/>
      <c r="Y3673" s="23"/>
      <c r="Z3673" s="23"/>
      <c r="AA3673" s="23"/>
      <c r="AB3673" s="23"/>
      <c r="AC3673" s="23"/>
      <c r="AD3673" s="23"/>
      <c r="AE3673" s="23"/>
      <c r="AF3673" s="46"/>
      <c r="AG3673" s="23"/>
      <c r="AH3673" s="23"/>
    </row>
    <row r="3674" spans="1:34" s="156" customFormat="1" x14ac:dyDescent="0.35">
      <c r="A3674" s="23"/>
      <c r="B3674" s="23"/>
      <c r="C3674" s="23"/>
      <c r="D3674" s="23"/>
      <c r="E3674" s="23"/>
      <c r="F3674" s="23"/>
      <c r="G3674" s="23"/>
      <c r="H3674" s="23"/>
      <c r="I3674" s="23"/>
      <c r="J3674" s="24"/>
      <c r="K3674" s="24"/>
      <c r="L3674" s="79"/>
      <c r="M3674" s="91"/>
      <c r="N3674" s="89"/>
      <c r="O3674" s="89"/>
      <c r="P3674" s="24"/>
      <c r="Q3674" s="24"/>
      <c r="R3674" s="23"/>
      <c r="S3674" s="23"/>
      <c r="T3674" s="24"/>
      <c r="U3674" s="23"/>
      <c r="V3674" s="23"/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46"/>
      <c r="AG3674" s="23"/>
      <c r="AH3674" s="23"/>
    </row>
    <row r="3675" spans="1:34" s="156" customFormat="1" x14ac:dyDescent="0.35">
      <c r="A3675" s="23"/>
      <c r="B3675" s="23"/>
      <c r="C3675" s="23"/>
      <c r="D3675" s="23"/>
      <c r="E3675" s="23"/>
      <c r="F3675" s="23"/>
      <c r="G3675" s="23"/>
      <c r="H3675" s="23"/>
      <c r="I3675" s="23"/>
      <c r="J3675" s="24"/>
      <c r="K3675" s="24"/>
      <c r="L3675" s="79"/>
      <c r="M3675" s="91"/>
      <c r="N3675" s="89"/>
      <c r="O3675" s="89"/>
      <c r="P3675" s="24"/>
      <c r="Q3675" s="24"/>
      <c r="R3675" s="23"/>
      <c r="S3675" s="23"/>
      <c r="T3675" s="24"/>
      <c r="U3675" s="23"/>
      <c r="V3675" s="23"/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46"/>
      <c r="AG3675" s="23"/>
      <c r="AH3675" s="23"/>
    </row>
    <row r="3676" spans="1:34" s="156" customFormat="1" x14ac:dyDescent="0.35">
      <c r="A3676" s="23"/>
      <c r="B3676" s="23"/>
      <c r="C3676" s="23"/>
      <c r="D3676" s="23"/>
      <c r="E3676" s="23"/>
      <c r="F3676" s="23"/>
      <c r="G3676" s="23"/>
      <c r="H3676" s="23"/>
      <c r="I3676" s="23"/>
      <c r="J3676" s="24"/>
      <c r="K3676" s="24"/>
      <c r="L3676" s="79"/>
      <c r="M3676" s="91"/>
      <c r="N3676" s="89"/>
      <c r="O3676" s="89"/>
      <c r="P3676" s="24"/>
      <c r="Q3676" s="24"/>
      <c r="R3676" s="23"/>
      <c r="S3676" s="23"/>
      <c r="T3676" s="24"/>
      <c r="U3676" s="23"/>
      <c r="V3676" s="23"/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46"/>
      <c r="AG3676" s="23"/>
      <c r="AH3676" s="23"/>
    </row>
    <row r="3677" spans="1:34" s="156" customFormat="1" x14ac:dyDescent="0.35">
      <c r="A3677" s="23"/>
      <c r="B3677" s="23"/>
      <c r="C3677" s="23"/>
      <c r="D3677" s="23"/>
      <c r="E3677" s="23"/>
      <c r="F3677" s="23"/>
      <c r="G3677" s="23"/>
      <c r="H3677" s="23"/>
      <c r="I3677" s="23"/>
      <c r="J3677" s="24"/>
      <c r="K3677" s="24"/>
      <c r="L3677" s="79"/>
      <c r="M3677" s="91"/>
      <c r="N3677" s="89"/>
      <c r="O3677" s="89"/>
      <c r="P3677" s="24"/>
      <c r="Q3677" s="24"/>
      <c r="R3677" s="23"/>
      <c r="S3677" s="23"/>
      <c r="T3677" s="24"/>
      <c r="U3677" s="23"/>
      <c r="V3677" s="23"/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46"/>
      <c r="AG3677" s="23"/>
      <c r="AH3677" s="23"/>
    </row>
    <row r="3678" spans="1:34" s="156" customFormat="1" x14ac:dyDescent="0.35">
      <c r="A3678" s="23"/>
      <c r="B3678" s="23"/>
      <c r="C3678" s="23"/>
      <c r="D3678" s="23"/>
      <c r="E3678" s="23"/>
      <c r="F3678" s="23"/>
      <c r="G3678" s="23"/>
      <c r="H3678" s="23"/>
      <c r="I3678" s="23"/>
      <c r="J3678" s="24"/>
      <c r="K3678" s="24"/>
      <c r="L3678" s="79"/>
      <c r="M3678" s="91"/>
      <c r="N3678" s="89"/>
      <c r="O3678" s="89"/>
      <c r="P3678" s="24"/>
      <c r="Q3678" s="24"/>
      <c r="R3678" s="23"/>
      <c r="S3678" s="23"/>
      <c r="T3678" s="24"/>
      <c r="U3678" s="23"/>
      <c r="V3678" s="23"/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46"/>
      <c r="AG3678" s="23"/>
      <c r="AH3678" s="23"/>
    </row>
    <row r="3679" spans="1:34" s="156" customFormat="1" x14ac:dyDescent="0.35">
      <c r="A3679" s="23"/>
      <c r="B3679" s="23"/>
      <c r="C3679" s="23"/>
      <c r="D3679" s="23"/>
      <c r="E3679" s="23"/>
      <c r="F3679" s="23"/>
      <c r="G3679" s="23"/>
      <c r="H3679" s="23"/>
      <c r="I3679" s="23"/>
      <c r="J3679" s="24"/>
      <c r="K3679" s="24"/>
      <c r="L3679" s="79"/>
      <c r="M3679" s="91"/>
      <c r="N3679" s="89"/>
      <c r="O3679" s="89"/>
      <c r="P3679" s="24"/>
      <c r="Q3679" s="24"/>
      <c r="R3679" s="23"/>
      <c r="S3679" s="23"/>
      <c r="T3679" s="24"/>
      <c r="U3679" s="23"/>
      <c r="V3679" s="23"/>
      <c r="W3679" s="23"/>
      <c r="X3679" s="23"/>
      <c r="Y3679" s="23"/>
      <c r="Z3679" s="23"/>
      <c r="AA3679" s="23"/>
      <c r="AB3679" s="23"/>
      <c r="AC3679" s="23"/>
      <c r="AD3679" s="23"/>
      <c r="AE3679" s="23"/>
      <c r="AF3679" s="46"/>
      <c r="AG3679" s="23"/>
      <c r="AH3679" s="23"/>
    </row>
    <row r="3680" spans="1:34" s="156" customFormat="1" x14ac:dyDescent="0.35">
      <c r="A3680" s="23"/>
      <c r="B3680" s="23"/>
      <c r="C3680" s="23"/>
      <c r="D3680" s="23"/>
      <c r="E3680" s="23"/>
      <c r="F3680" s="23"/>
      <c r="G3680" s="23"/>
      <c r="H3680" s="23"/>
      <c r="I3680" s="23"/>
      <c r="J3680" s="24"/>
      <c r="K3680" s="24"/>
      <c r="L3680" s="79"/>
      <c r="M3680" s="91"/>
      <c r="N3680" s="89"/>
      <c r="O3680" s="89"/>
      <c r="P3680" s="24"/>
      <c r="Q3680" s="24"/>
      <c r="R3680" s="23"/>
      <c r="S3680" s="23"/>
      <c r="T3680" s="24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23"/>
      <c r="AE3680" s="23"/>
      <c r="AF3680" s="46"/>
      <c r="AG3680" s="23"/>
      <c r="AH3680" s="23"/>
    </row>
    <row r="3681" spans="1:34" s="156" customFormat="1" x14ac:dyDescent="0.35">
      <c r="A3681" s="23"/>
      <c r="B3681" s="23"/>
      <c r="C3681" s="23"/>
      <c r="D3681" s="23"/>
      <c r="E3681" s="23"/>
      <c r="F3681" s="23"/>
      <c r="G3681" s="23"/>
      <c r="H3681" s="23"/>
      <c r="I3681" s="23"/>
      <c r="J3681" s="24"/>
      <c r="K3681" s="24"/>
      <c r="L3681" s="79"/>
      <c r="M3681" s="91"/>
      <c r="N3681" s="89"/>
      <c r="O3681" s="89"/>
      <c r="P3681" s="24"/>
      <c r="Q3681" s="24"/>
      <c r="R3681" s="23"/>
      <c r="S3681" s="23"/>
      <c r="T3681" s="24"/>
      <c r="U3681" s="23"/>
      <c r="V3681" s="23"/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46"/>
      <c r="AG3681" s="23"/>
      <c r="AH3681" s="23"/>
    </row>
    <row r="3682" spans="1:34" s="156" customFormat="1" x14ac:dyDescent="0.35">
      <c r="A3682" s="23"/>
      <c r="B3682" s="23"/>
      <c r="C3682" s="23"/>
      <c r="D3682" s="23"/>
      <c r="E3682" s="23"/>
      <c r="F3682" s="23"/>
      <c r="G3682" s="23"/>
      <c r="H3682" s="23"/>
      <c r="I3682" s="23"/>
      <c r="J3682" s="24"/>
      <c r="K3682" s="24"/>
      <c r="L3682" s="79"/>
      <c r="M3682" s="91"/>
      <c r="N3682" s="89"/>
      <c r="O3682" s="89"/>
      <c r="P3682" s="24"/>
      <c r="Q3682" s="24"/>
      <c r="R3682" s="23"/>
      <c r="S3682" s="23"/>
      <c r="T3682" s="24"/>
      <c r="U3682" s="23"/>
      <c r="V3682" s="23"/>
      <c r="W3682" s="23"/>
      <c r="X3682" s="23"/>
      <c r="Y3682" s="23"/>
      <c r="Z3682" s="23"/>
      <c r="AA3682" s="23"/>
      <c r="AB3682" s="23"/>
      <c r="AC3682" s="23"/>
      <c r="AD3682" s="23"/>
      <c r="AE3682" s="23"/>
      <c r="AF3682" s="46"/>
      <c r="AG3682" s="23"/>
      <c r="AH3682" s="23"/>
    </row>
    <row r="3683" spans="1:34" s="156" customFormat="1" x14ac:dyDescent="0.35">
      <c r="A3683" s="23"/>
      <c r="B3683" s="23"/>
      <c r="C3683" s="23"/>
      <c r="D3683" s="23"/>
      <c r="E3683" s="23"/>
      <c r="F3683" s="23"/>
      <c r="G3683" s="23"/>
      <c r="H3683" s="23"/>
      <c r="I3683" s="23"/>
      <c r="J3683" s="24"/>
      <c r="K3683" s="24"/>
      <c r="L3683" s="79"/>
      <c r="M3683" s="91"/>
      <c r="N3683" s="89"/>
      <c r="O3683" s="89"/>
      <c r="P3683" s="24"/>
      <c r="Q3683" s="24"/>
      <c r="R3683" s="23"/>
      <c r="S3683" s="23"/>
      <c r="T3683" s="24"/>
      <c r="U3683" s="23"/>
      <c r="V3683" s="23"/>
      <c r="W3683" s="23"/>
      <c r="X3683" s="23"/>
      <c r="Y3683" s="23"/>
      <c r="Z3683" s="23"/>
      <c r="AA3683" s="23"/>
      <c r="AB3683" s="23"/>
      <c r="AC3683" s="23"/>
      <c r="AD3683" s="23"/>
      <c r="AE3683" s="23"/>
      <c r="AF3683" s="46"/>
      <c r="AG3683" s="23"/>
      <c r="AH3683" s="23"/>
    </row>
    <row r="3684" spans="1:34" s="156" customFormat="1" x14ac:dyDescent="0.35">
      <c r="A3684" s="23"/>
      <c r="B3684" s="23"/>
      <c r="C3684" s="23"/>
      <c r="D3684" s="23"/>
      <c r="E3684" s="23"/>
      <c r="F3684" s="23"/>
      <c r="G3684" s="23"/>
      <c r="H3684" s="23"/>
      <c r="I3684" s="23"/>
      <c r="J3684" s="24"/>
      <c r="K3684" s="24"/>
      <c r="L3684" s="79"/>
      <c r="M3684" s="91"/>
      <c r="N3684" s="89"/>
      <c r="O3684" s="89"/>
      <c r="P3684" s="24"/>
      <c r="Q3684" s="24"/>
      <c r="R3684" s="23"/>
      <c r="S3684" s="23"/>
      <c r="T3684" s="24"/>
      <c r="U3684" s="23"/>
      <c r="V3684" s="23"/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46"/>
      <c r="AG3684" s="23"/>
      <c r="AH3684" s="23"/>
    </row>
    <row r="3685" spans="1:34" s="156" customFormat="1" x14ac:dyDescent="0.35">
      <c r="A3685" s="23"/>
      <c r="B3685" s="23"/>
      <c r="C3685" s="23"/>
      <c r="D3685" s="23"/>
      <c r="E3685" s="23"/>
      <c r="F3685" s="23"/>
      <c r="G3685" s="23"/>
      <c r="H3685" s="23"/>
      <c r="I3685" s="23"/>
      <c r="J3685" s="24"/>
      <c r="K3685" s="24"/>
      <c r="L3685" s="79"/>
      <c r="M3685" s="91"/>
      <c r="N3685" s="89"/>
      <c r="O3685" s="89"/>
      <c r="P3685" s="24"/>
      <c r="Q3685" s="24"/>
      <c r="R3685" s="23"/>
      <c r="S3685" s="23"/>
      <c r="T3685" s="24"/>
      <c r="U3685" s="23"/>
      <c r="V3685" s="23"/>
      <c r="W3685" s="23"/>
      <c r="X3685" s="23"/>
      <c r="Y3685" s="23"/>
      <c r="Z3685" s="23"/>
      <c r="AA3685" s="23"/>
      <c r="AB3685" s="23"/>
      <c r="AC3685" s="23"/>
      <c r="AD3685" s="23"/>
      <c r="AE3685" s="23"/>
      <c r="AF3685" s="46"/>
      <c r="AG3685" s="23"/>
      <c r="AH3685" s="23"/>
    </row>
    <row r="3686" spans="1:34" s="156" customFormat="1" x14ac:dyDescent="0.35">
      <c r="A3686" s="23"/>
      <c r="B3686" s="23"/>
      <c r="C3686" s="23"/>
      <c r="D3686" s="23"/>
      <c r="E3686" s="23"/>
      <c r="F3686" s="23"/>
      <c r="G3686" s="23"/>
      <c r="H3686" s="23"/>
      <c r="I3686" s="23"/>
      <c r="J3686" s="24"/>
      <c r="K3686" s="24"/>
      <c r="L3686" s="79"/>
      <c r="M3686" s="91"/>
      <c r="N3686" s="89"/>
      <c r="O3686" s="89"/>
      <c r="P3686" s="24"/>
      <c r="Q3686" s="24"/>
      <c r="R3686" s="23"/>
      <c r="S3686" s="23"/>
      <c r="T3686" s="24"/>
      <c r="U3686" s="23"/>
      <c r="V3686" s="23"/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46"/>
      <c r="AG3686" s="23"/>
      <c r="AH3686" s="23"/>
    </row>
    <row r="3687" spans="1:34" s="156" customFormat="1" x14ac:dyDescent="0.35">
      <c r="A3687" s="23"/>
      <c r="B3687" s="23"/>
      <c r="C3687" s="23"/>
      <c r="D3687" s="23"/>
      <c r="E3687" s="23"/>
      <c r="F3687" s="23"/>
      <c r="G3687" s="23"/>
      <c r="H3687" s="23"/>
      <c r="I3687" s="23"/>
      <c r="J3687" s="24"/>
      <c r="K3687" s="24"/>
      <c r="L3687" s="79"/>
      <c r="M3687" s="91"/>
      <c r="N3687" s="89"/>
      <c r="O3687" s="89"/>
      <c r="P3687" s="24"/>
      <c r="Q3687" s="24"/>
      <c r="R3687" s="23"/>
      <c r="S3687" s="23"/>
      <c r="T3687" s="24"/>
      <c r="U3687" s="23"/>
      <c r="V3687" s="23"/>
      <c r="W3687" s="23"/>
      <c r="X3687" s="23"/>
      <c r="Y3687" s="23"/>
      <c r="Z3687" s="23"/>
      <c r="AA3687" s="23"/>
      <c r="AB3687" s="23"/>
      <c r="AC3687" s="23"/>
      <c r="AD3687" s="23"/>
      <c r="AE3687" s="23"/>
      <c r="AF3687" s="46"/>
      <c r="AG3687" s="23"/>
      <c r="AH3687" s="23"/>
    </row>
    <row r="3688" spans="1:34" s="156" customFormat="1" x14ac:dyDescent="0.35">
      <c r="A3688" s="23"/>
      <c r="B3688" s="23"/>
      <c r="C3688" s="23"/>
      <c r="D3688" s="23"/>
      <c r="E3688" s="23"/>
      <c r="F3688" s="23"/>
      <c r="G3688" s="23"/>
      <c r="H3688" s="23"/>
      <c r="I3688" s="23"/>
      <c r="J3688" s="24"/>
      <c r="K3688" s="24"/>
      <c r="L3688" s="79"/>
      <c r="M3688" s="91"/>
      <c r="N3688" s="89"/>
      <c r="O3688" s="89"/>
      <c r="P3688" s="24"/>
      <c r="Q3688" s="24"/>
      <c r="R3688" s="23"/>
      <c r="S3688" s="23"/>
      <c r="T3688" s="24"/>
      <c r="U3688" s="23"/>
      <c r="V3688" s="23"/>
      <c r="W3688" s="23"/>
      <c r="X3688" s="23"/>
      <c r="Y3688" s="23"/>
      <c r="Z3688" s="23"/>
      <c r="AA3688" s="23"/>
      <c r="AB3688" s="23"/>
      <c r="AC3688" s="23"/>
      <c r="AD3688" s="23"/>
      <c r="AE3688" s="23"/>
      <c r="AF3688" s="46"/>
      <c r="AG3688" s="23"/>
      <c r="AH3688" s="23"/>
    </row>
    <row r="3689" spans="1:34" s="156" customFormat="1" x14ac:dyDescent="0.35">
      <c r="A3689" s="23"/>
      <c r="B3689" s="23"/>
      <c r="C3689" s="23"/>
      <c r="D3689" s="23"/>
      <c r="E3689" s="23"/>
      <c r="F3689" s="23"/>
      <c r="G3689" s="23"/>
      <c r="H3689" s="23"/>
      <c r="I3689" s="23"/>
      <c r="J3689" s="24"/>
      <c r="K3689" s="24"/>
      <c r="L3689" s="79"/>
      <c r="M3689" s="91"/>
      <c r="N3689" s="89"/>
      <c r="O3689" s="89"/>
      <c r="P3689" s="24"/>
      <c r="Q3689" s="24"/>
      <c r="R3689" s="23"/>
      <c r="S3689" s="23"/>
      <c r="T3689" s="24"/>
      <c r="U3689" s="23"/>
      <c r="V3689" s="23"/>
      <c r="W3689" s="23"/>
      <c r="X3689" s="23"/>
      <c r="Y3689" s="23"/>
      <c r="Z3689" s="23"/>
      <c r="AA3689" s="23"/>
      <c r="AB3689" s="23"/>
      <c r="AC3689" s="23"/>
      <c r="AD3689" s="23"/>
      <c r="AE3689" s="23"/>
      <c r="AF3689" s="46"/>
      <c r="AG3689" s="23"/>
      <c r="AH3689" s="23"/>
    </row>
    <row r="3690" spans="1:34" s="156" customFormat="1" x14ac:dyDescent="0.35">
      <c r="A3690" s="23"/>
      <c r="B3690" s="23"/>
      <c r="C3690" s="23"/>
      <c r="D3690" s="23"/>
      <c r="E3690" s="23"/>
      <c r="F3690" s="23"/>
      <c r="G3690" s="23"/>
      <c r="H3690" s="23"/>
      <c r="I3690" s="23"/>
      <c r="J3690" s="24"/>
      <c r="K3690" s="24"/>
      <c r="L3690" s="79"/>
      <c r="M3690" s="91"/>
      <c r="N3690" s="89"/>
      <c r="O3690" s="89"/>
      <c r="P3690" s="24"/>
      <c r="Q3690" s="24"/>
      <c r="R3690" s="23"/>
      <c r="S3690" s="23"/>
      <c r="T3690" s="24"/>
      <c r="U3690" s="23"/>
      <c r="V3690" s="23"/>
      <c r="W3690" s="23"/>
      <c r="X3690" s="23"/>
      <c r="Y3690" s="23"/>
      <c r="Z3690" s="23"/>
      <c r="AA3690" s="23"/>
      <c r="AB3690" s="23"/>
      <c r="AC3690" s="23"/>
      <c r="AD3690" s="23"/>
      <c r="AE3690" s="23"/>
      <c r="AF3690" s="46"/>
      <c r="AG3690" s="23"/>
      <c r="AH3690" s="23"/>
    </row>
    <row r="3691" spans="1:34" s="156" customFormat="1" x14ac:dyDescent="0.35">
      <c r="A3691" s="23"/>
      <c r="B3691" s="23"/>
      <c r="C3691" s="23"/>
      <c r="D3691" s="23"/>
      <c r="E3691" s="23"/>
      <c r="F3691" s="23"/>
      <c r="G3691" s="23"/>
      <c r="H3691" s="23"/>
      <c r="I3691" s="23"/>
      <c r="J3691" s="24"/>
      <c r="K3691" s="24"/>
      <c r="L3691" s="79"/>
      <c r="M3691" s="91"/>
      <c r="N3691" s="89"/>
      <c r="O3691" s="89"/>
      <c r="P3691" s="24"/>
      <c r="Q3691" s="24"/>
      <c r="R3691" s="23"/>
      <c r="S3691" s="23"/>
      <c r="T3691" s="24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46"/>
      <c r="AG3691" s="23"/>
      <c r="AH3691" s="23"/>
    </row>
    <row r="3692" spans="1:34" s="156" customFormat="1" x14ac:dyDescent="0.35">
      <c r="A3692" s="23"/>
      <c r="B3692" s="23"/>
      <c r="C3692" s="23"/>
      <c r="D3692" s="23"/>
      <c r="E3692" s="23"/>
      <c r="F3692" s="23"/>
      <c r="G3692" s="23"/>
      <c r="H3692" s="23"/>
      <c r="I3692" s="23"/>
      <c r="J3692" s="24"/>
      <c r="K3692" s="24"/>
      <c r="L3692" s="79"/>
      <c r="M3692" s="91"/>
      <c r="N3692" s="89"/>
      <c r="O3692" s="89"/>
      <c r="P3692" s="24"/>
      <c r="Q3692" s="24"/>
      <c r="R3692" s="23"/>
      <c r="S3692" s="23"/>
      <c r="T3692" s="24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46"/>
      <c r="AG3692" s="23"/>
      <c r="AH3692" s="23"/>
    </row>
    <row r="3693" spans="1:34" s="156" customFormat="1" x14ac:dyDescent="0.35">
      <c r="A3693" s="23"/>
      <c r="B3693" s="23"/>
      <c r="C3693" s="23"/>
      <c r="D3693" s="23"/>
      <c r="E3693" s="23"/>
      <c r="F3693" s="23"/>
      <c r="G3693" s="23"/>
      <c r="H3693" s="23"/>
      <c r="I3693" s="23"/>
      <c r="J3693" s="24"/>
      <c r="K3693" s="24"/>
      <c r="L3693" s="79"/>
      <c r="M3693" s="91"/>
      <c r="N3693" s="89"/>
      <c r="O3693" s="89"/>
      <c r="P3693" s="24"/>
      <c r="Q3693" s="24"/>
      <c r="R3693" s="23"/>
      <c r="S3693" s="23"/>
      <c r="T3693" s="24"/>
      <c r="U3693" s="23"/>
      <c r="V3693" s="23"/>
      <c r="W3693" s="23"/>
      <c r="X3693" s="23"/>
      <c r="Y3693" s="23"/>
      <c r="Z3693" s="23"/>
      <c r="AA3693" s="23"/>
      <c r="AB3693" s="23"/>
      <c r="AC3693" s="23"/>
      <c r="AD3693" s="23"/>
      <c r="AE3693" s="23"/>
      <c r="AF3693" s="46"/>
      <c r="AG3693" s="23"/>
      <c r="AH3693" s="23"/>
    </row>
    <row r="3694" spans="1:34" s="156" customFormat="1" x14ac:dyDescent="0.35">
      <c r="A3694" s="23"/>
      <c r="B3694" s="23"/>
      <c r="C3694" s="23"/>
      <c r="D3694" s="23"/>
      <c r="E3694" s="23"/>
      <c r="F3694" s="23"/>
      <c r="G3694" s="23"/>
      <c r="H3694" s="23"/>
      <c r="I3694" s="23"/>
      <c r="J3694" s="24"/>
      <c r="K3694" s="24"/>
      <c r="L3694" s="79"/>
      <c r="M3694" s="91"/>
      <c r="N3694" s="89"/>
      <c r="O3694" s="89"/>
      <c r="P3694" s="24"/>
      <c r="Q3694" s="24"/>
      <c r="R3694" s="23"/>
      <c r="S3694" s="23"/>
      <c r="T3694" s="24"/>
      <c r="U3694" s="23"/>
      <c r="V3694" s="23"/>
      <c r="W3694" s="23"/>
      <c r="X3694" s="23"/>
      <c r="Y3694" s="23"/>
      <c r="Z3694" s="23"/>
      <c r="AA3694" s="23"/>
      <c r="AB3694" s="23"/>
      <c r="AC3694" s="23"/>
      <c r="AD3694" s="23"/>
      <c r="AE3694" s="23"/>
      <c r="AF3694" s="46"/>
      <c r="AG3694" s="23"/>
      <c r="AH3694" s="23"/>
    </row>
    <row r="3695" spans="1:34" s="156" customFormat="1" x14ac:dyDescent="0.35">
      <c r="A3695" s="23"/>
      <c r="B3695" s="23"/>
      <c r="C3695" s="23"/>
      <c r="D3695" s="23"/>
      <c r="E3695" s="23"/>
      <c r="F3695" s="23"/>
      <c r="G3695" s="23"/>
      <c r="H3695" s="23"/>
      <c r="I3695" s="23"/>
      <c r="J3695" s="24"/>
      <c r="K3695" s="24"/>
      <c r="L3695" s="79"/>
      <c r="M3695" s="91"/>
      <c r="N3695" s="89"/>
      <c r="O3695" s="89"/>
      <c r="P3695" s="24"/>
      <c r="Q3695" s="24"/>
      <c r="R3695" s="23"/>
      <c r="S3695" s="23"/>
      <c r="T3695" s="24"/>
      <c r="U3695" s="23"/>
      <c r="V3695" s="23"/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46"/>
      <c r="AG3695" s="23"/>
      <c r="AH3695" s="23"/>
    </row>
    <row r="3696" spans="1:34" s="156" customFormat="1" x14ac:dyDescent="0.35">
      <c r="A3696" s="23"/>
      <c r="B3696" s="23"/>
      <c r="C3696" s="23"/>
      <c r="D3696" s="23"/>
      <c r="E3696" s="23"/>
      <c r="F3696" s="23"/>
      <c r="G3696" s="23"/>
      <c r="H3696" s="23"/>
      <c r="I3696" s="23"/>
      <c r="J3696" s="24"/>
      <c r="K3696" s="24"/>
      <c r="L3696" s="79"/>
      <c r="M3696" s="91"/>
      <c r="N3696" s="89"/>
      <c r="O3696" s="89"/>
      <c r="P3696" s="24"/>
      <c r="Q3696" s="24"/>
      <c r="R3696" s="23"/>
      <c r="S3696" s="23"/>
      <c r="T3696" s="24"/>
      <c r="U3696" s="23"/>
      <c r="V3696" s="23"/>
      <c r="W3696" s="23"/>
      <c r="X3696" s="23"/>
      <c r="Y3696" s="23"/>
      <c r="Z3696" s="23"/>
      <c r="AA3696" s="23"/>
      <c r="AB3696" s="23"/>
      <c r="AC3696" s="23"/>
      <c r="AD3696" s="23"/>
      <c r="AE3696" s="23"/>
      <c r="AF3696" s="46"/>
      <c r="AG3696" s="23"/>
      <c r="AH3696" s="23"/>
    </row>
    <row r="3697" spans="1:34" s="156" customFormat="1" x14ac:dyDescent="0.35">
      <c r="A3697" s="23"/>
      <c r="B3697" s="23"/>
      <c r="C3697" s="23"/>
      <c r="D3697" s="23"/>
      <c r="E3697" s="23"/>
      <c r="F3697" s="23"/>
      <c r="G3697" s="23"/>
      <c r="H3697" s="23"/>
      <c r="I3697" s="23"/>
      <c r="J3697" s="24"/>
      <c r="K3697" s="24"/>
      <c r="L3697" s="79"/>
      <c r="M3697" s="91"/>
      <c r="N3697" s="89"/>
      <c r="O3697" s="89"/>
      <c r="P3697" s="24"/>
      <c r="Q3697" s="24"/>
      <c r="R3697" s="23"/>
      <c r="S3697" s="23"/>
      <c r="T3697" s="24"/>
      <c r="U3697" s="23"/>
      <c r="V3697" s="23"/>
      <c r="W3697" s="23"/>
      <c r="X3697" s="23"/>
      <c r="Y3697" s="23"/>
      <c r="Z3697" s="23"/>
      <c r="AA3697" s="23"/>
      <c r="AB3697" s="23"/>
      <c r="AC3697" s="23"/>
      <c r="AD3697" s="23"/>
      <c r="AE3697" s="23"/>
      <c r="AF3697" s="46"/>
      <c r="AG3697" s="23"/>
      <c r="AH3697" s="23"/>
    </row>
    <row r="3698" spans="1:34" s="156" customFormat="1" x14ac:dyDescent="0.35">
      <c r="A3698" s="23"/>
      <c r="B3698" s="23"/>
      <c r="C3698" s="23"/>
      <c r="D3698" s="23"/>
      <c r="E3698" s="23"/>
      <c r="F3698" s="23"/>
      <c r="G3698" s="23"/>
      <c r="H3698" s="23"/>
      <c r="I3698" s="23"/>
      <c r="J3698" s="24"/>
      <c r="K3698" s="24"/>
      <c r="L3698" s="79"/>
      <c r="M3698" s="91"/>
      <c r="N3698" s="89"/>
      <c r="O3698" s="89"/>
      <c r="P3698" s="24"/>
      <c r="Q3698" s="24"/>
      <c r="R3698" s="23"/>
      <c r="S3698" s="23"/>
      <c r="T3698" s="24"/>
      <c r="U3698" s="23"/>
      <c r="V3698" s="23"/>
      <c r="W3698" s="23"/>
      <c r="X3698" s="23"/>
      <c r="Y3698" s="23"/>
      <c r="Z3698" s="23"/>
      <c r="AA3698" s="23"/>
      <c r="AB3698" s="23"/>
      <c r="AC3698" s="23"/>
      <c r="AD3698" s="23"/>
      <c r="AE3698" s="23"/>
      <c r="AF3698" s="46"/>
      <c r="AG3698" s="23"/>
      <c r="AH3698" s="23"/>
    </row>
    <row r="3699" spans="1:34" s="156" customFormat="1" x14ac:dyDescent="0.35">
      <c r="A3699" s="23"/>
      <c r="B3699" s="23"/>
      <c r="C3699" s="23"/>
      <c r="D3699" s="23"/>
      <c r="E3699" s="23"/>
      <c r="F3699" s="23"/>
      <c r="G3699" s="23"/>
      <c r="H3699" s="23"/>
      <c r="I3699" s="23"/>
      <c r="J3699" s="24"/>
      <c r="K3699" s="24"/>
      <c r="L3699" s="79"/>
      <c r="M3699" s="91"/>
      <c r="N3699" s="89"/>
      <c r="O3699" s="89"/>
      <c r="P3699" s="24"/>
      <c r="Q3699" s="24"/>
      <c r="R3699" s="23"/>
      <c r="S3699" s="23"/>
      <c r="T3699" s="24"/>
      <c r="U3699" s="23"/>
      <c r="V3699" s="23"/>
      <c r="W3699" s="23"/>
      <c r="X3699" s="23"/>
      <c r="Y3699" s="23"/>
      <c r="Z3699" s="23"/>
      <c r="AA3699" s="23"/>
      <c r="AB3699" s="23"/>
      <c r="AC3699" s="23"/>
      <c r="AD3699" s="23"/>
      <c r="AE3699" s="23"/>
      <c r="AF3699" s="46"/>
      <c r="AG3699" s="23"/>
      <c r="AH3699" s="23"/>
    </row>
    <row r="3700" spans="1:34" s="156" customFormat="1" x14ac:dyDescent="0.35">
      <c r="A3700" s="23"/>
      <c r="B3700" s="23"/>
      <c r="C3700" s="23"/>
      <c r="D3700" s="23"/>
      <c r="E3700" s="23"/>
      <c r="F3700" s="23"/>
      <c r="G3700" s="23"/>
      <c r="H3700" s="23"/>
      <c r="I3700" s="23"/>
      <c r="J3700" s="24"/>
      <c r="K3700" s="24"/>
      <c r="L3700" s="79"/>
      <c r="M3700" s="91"/>
      <c r="N3700" s="89"/>
      <c r="O3700" s="89"/>
      <c r="P3700" s="24"/>
      <c r="Q3700" s="24"/>
      <c r="R3700" s="23"/>
      <c r="S3700" s="23"/>
      <c r="T3700" s="24"/>
      <c r="U3700" s="23"/>
      <c r="V3700" s="23"/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46"/>
      <c r="AG3700" s="23"/>
      <c r="AH3700" s="23"/>
    </row>
    <row r="3701" spans="1:34" s="156" customFormat="1" x14ac:dyDescent="0.35">
      <c r="A3701" s="23"/>
      <c r="B3701" s="23"/>
      <c r="C3701" s="23"/>
      <c r="D3701" s="23"/>
      <c r="E3701" s="23"/>
      <c r="F3701" s="23"/>
      <c r="G3701" s="23"/>
      <c r="H3701" s="23"/>
      <c r="I3701" s="23"/>
      <c r="J3701" s="24"/>
      <c r="K3701" s="24"/>
      <c r="L3701" s="79"/>
      <c r="M3701" s="91"/>
      <c r="N3701" s="89"/>
      <c r="O3701" s="89"/>
      <c r="P3701" s="24"/>
      <c r="Q3701" s="24"/>
      <c r="R3701" s="23"/>
      <c r="S3701" s="23"/>
      <c r="T3701" s="24"/>
      <c r="U3701" s="23"/>
      <c r="V3701" s="23"/>
      <c r="W3701" s="23"/>
      <c r="X3701" s="23"/>
      <c r="Y3701" s="23"/>
      <c r="Z3701" s="23"/>
      <c r="AA3701" s="23"/>
      <c r="AB3701" s="23"/>
      <c r="AC3701" s="23"/>
      <c r="AD3701" s="23"/>
      <c r="AE3701" s="23"/>
      <c r="AF3701" s="46"/>
      <c r="AG3701" s="23"/>
      <c r="AH3701" s="23"/>
    </row>
    <row r="3702" spans="1:34" s="156" customFormat="1" x14ac:dyDescent="0.35">
      <c r="A3702" s="23"/>
      <c r="B3702" s="23"/>
      <c r="C3702" s="23"/>
      <c r="D3702" s="23"/>
      <c r="E3702" s="23"/>
      <c r="F3702" s="23"/>
      <c r="G3702" s="23"/>
      <c r="H3702" s="23"/>
      <c r="I3702" s="23"/>
      <c r="J3702" s="24"/>
      <c r="K3702" s="24"/>
      <c r="L3702" s="79"/>
      <c r="M3702" s="91"/>
      <c r="N3702" s="89"/>
      <c r="O3702" s="89"/>
      <c r="P3702" s="24"/>
      <c r="Q3702" s="24"/>
      <c r="R3702" s="23"/>
      <c r="S3702" s="23"/>
      <c r="T3702" s="24"/>
      <c r="U3702" s="23"/>
      <c r="V3702" s="23"/>
      <c r="W3702" s="23"/>
      <c r="X3702" s="23"/>
      <c r="Y3702" s="23"/>
      <c r="Z3702" s="23"/>
      <c r="AA3702" s="23"/>
      <c r="AB3702" s="23"/>
      <c r="AC3702" s="23"/>
      <c r="AD3702" s="23"/>
      <c r="AE3702" s="23"/>
      <c r="AF3702" s="46"/>
      <c r="AG3702" s="23"/>
      <c r="AH3702" s="23"/>
    </row>
    <row r="3703" spans="1:34" s="156" customFormat="1" x14ac:dyDescent="0.35">
      <c r="A3703" s="23"/>
      <c r="B3703" s="23"/>
      <c r="C3703" s="23"/>
      <c r="D3703" s="23"/>
      <c r="E3703" s="23"/>
      <c r="F3703" s="23"/>
      <c r="G3703" s="23"/>
      <c r="H3703" s="23"/>
      <c r="I3703" s="23"/>
      <c r="J3703" s="24"/>
      <c r="K3703" s="24"/>
      <c r="L3703" s="79"/>
      <c r="M3703" s="91"/>
      <c r="N3703" s="89"/>
      <c r="O3703" s="89"/>
      <c r="P3703" s="24"/>
      <c r="Q3703" s="24"/>
      <c r="R3703" s="23"/>
      <c r="S3703" s="23"/>
      <c r="T3703" s="24"/>
      <c r="U3703" s="23"/>
      <c r="V3703" s="23"/>
      <c r="W3703" s="23"/>
      <c r="X3703" s="23"/>
      <c r="Y3703" s="23"/>
      <c r="Z3703" s="23"/>
      <c r="AA3703" s="23"/>
      <c r="AB3703" s="23"/>
      <c r="AC3703" s="23"/>
      <c r="AD3703" s="23"/>
      <c r="AE3703" s="23"/>
      <c r="AF3703" s="46"/>
      <c r="AG3703" s="23"/>
      <c r="AH3703" s="23"/>
    </row>
    <row r="3704" spans="1:34" s="156" customFormat="1" x14ac:dyDescent="0.35">
      <c r="A3704" s="23"/>
      <c r="B3704" s="23"/>
      <c r="C3704" s="23"/>
      <c r="D3704" s="23"/>
      <c r="E3704" s="23"/>
      <c r="F3704" s="23"/>
      <c r="G3704" s="23"/>
      <c r="H3704" s="23"/>
      <c r="I3704" s="23"/>
      <c r="J3704" s="24"/>
      <c r="K3704" s="24"/>
      <c r="L3704" s="79"/>
      <c r="M3704" s="91"/>
      <c r="N3704" s="89"/>
      <c r="O3704" s="89"/>
      <c r="P3704" s="24"/>
      <c r="Q3704" s="24"/>
      <c r="R3704" s="23"/>
      <c r="S3704" s="23"/>
      <c r="T3704" s="24"/>
      <c r="U3704" s="23"/>
      <c r="V3704" s="23"/>
      <c r="W3704" s="23"/>
      <c r="X3704" s="23"/>
      <c r="Y3704" s="23"/>
      <c r="Z3704" s="23"/>
      <c r="AA3704" s="23"/>
      <c r="AB3704" s="23"/>
      <c r="AC3704" s="23"/>
      <c r="AD3704" s="23"/>
      <c r="AE3704" s="23"/>
      <c r="AF3704" s="46"/>
      <c r="AG3704" s="23"/>
      <c r="AH3704" s="23"/>
    </row>
    <row r="3705" spans="1:34" s="156" customFormat="1" x14ac:dyDescent="0.35">
      <c r="A3705" s="23"/>
      <c r="B3705" s="23"/>
      <c r="C3705" s="23"/>
      <c r="D3705" s="23"/>
      <c r="E3705" s="23"/>
      <c r="F3705" s="23"/>
      <c r="G3705" s="23"/>
      <c r="H3705" s="23"/>
      <c r="I3705" s="23"/>
      <c r="J3705" s="24"/>
      <c r="K3705" s="24"/>
      <c r="L3705" s="79"/>
      <c r="M3705" s="91"/>
      <c r="N3705" s="89"/>
      <c r="O3705" s="89"/>
      <c r="P3705" s="24"/>
      <c r="Q3705" s="24"/>
      <c r="R3705" s="23"/>
      <c r="S3705" s="23"/>
      <c r="T3705" s="24"/>
      <c r="U3705" s="23"/>
      <c r="V3705" s="23"/>
      <c r="W3705" s="23"/>
      <c r="X3705" s="23"/>
      <c r="Y3705" s="23"/>
      <c r="Z3705" s="23"/>
      <c r="AA3705" s="23"/>
      <c r="AB3705" s="23"/>
      <c r="AC3705" s="23"/>
      <c r="AD3705" s="23"/>
      <c r="AE3705" s="23"/>
      <c r="AF3705" s="46"/>
      <c r="AG3705" s="23"/>
      <c r="AH3705" s="23"/>
    </row>
    <row r="3706" spans="1:34" s="156" customFormat="1" x14ac:dyDescent="0.35">
      <c r="A3706" s="23"/>
      <c r="B3706" s="23"/>
      <c r="C3706" s="23"/>
      <c r="D3706" s="23"/>
      <c r="E3706" s="23"/>
      <c r="F3706" s="23"/>
      <c r="G3706" s="23"/>
      <c r="H3706" s="23"/>
      <c r="I3706" s="23"/>
      <c r="J3706" s="24"/>
      <c r="K3706" s="24"/>
      <c r="L3706" s="79"/>
      <c r="M3706" s="91"/>
      <c r="N3706" s="89"/>
      <c r="O3706" s="89"/>
      <c r="P3706" s="24"/>
      <c r="Q3706" s="24"/>
      <c r="R3706" s="23"/>
      <c r="S3706" s="23"/>
      <c r="T3706" s="24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46"/>
      <c r="AG3706" s="23"/>
      <c r="AH3706" s="23"/>
    </row>
    <row r="3707" spans="1:34" s="156" customFormat="1" x14ac:dyDescent="0.35">
      <c r="A3707" s="23"/>
      <c r="B3707" s="23"/>
      <c r="C3707" s="23"/>
      <c r="D3707" s="23"/>
      <c r="E3707" s="23"/>
      <c r="F3707" s="23"/>
      <c r="G3707" s="23"/>
      <c r="H3707" s="23"/>
      <c r="I3707" s="23"/>
      <c r="J3707" s="24"/>
      <c r="K3707" s="24"/>
      <c r="L3707" s="79"/>
      <c r="M3707" s="91"/>
      <c r="N3707" s="89"/>
      <c r="O3707" s="89"/>
      <c r="P3707" s="24"/>
      <c r="Q3707" s="24"/>
      <c r="R3707" s="23"/>
      <c r="S3707" s="23"/>
      <c r="T3707" s="24"/>
      <c r="U3707" s="23"/>
      <c r="V3707" s="23"/>
      <c r="W3707" s="23"/>
      <c r="X3707" s="23"/>
      <c r="Y3707" s="23"/>
      <c r="Z3707" s="23"/>
      <c r="AA3707" s="23"/>
      <c r="AB3707" s="23"/>
      <c r="AC3707" s="23"/>
      <c r="AD3707" s="23"/>
      <c r="AE3707" s="23"/>
      <c r="AF3707" s="46"/>
      <c r="AG3707" s="23"/>
      <c r="AH3707" s="23"/>
    </row>
    <row r="3708" spans="1:34" s="156" customFormat="1" x14ac:dyDescent="0.35">
      <c r="A3708" s="23"/>
      <c r="B3708" s="23"/>
      <c r="C3708" s="23"/>
      <c r="D3708" s="23"/>
      <c r="E3708" s="23"/>
      <c r="F3708" s="23"/>
      <c r="G3708" s="23"/>
      <c r="H3708" s="23"/>
      <c r="I3708" s="23"/>
      <c r="J3708" s="24"/>
      <c r="K3708" s="24"/>
      <c r="L3708" s="79"/>
      <c r="M3708" s="91"/>
      <c r="N3708" s="89"/>
      <c r="O3708" s="89"/>
      <c r="P3708" s="24"/>
      <c r="Q3708" s="24"/>
      <c r="R3708" s="23"/>
      <c r="S3708" s="23"/>
      <c r="T3708" s="24"/>
      <c r="U3708" s="23"/>
      <c r="V3708" s="23"/>
      <c r="W3708" s="23"/>
      <c r="X3708" s="23"/>
      <c r="Y3708" s="23"/>
      <c r="Z3708" s="23"/>
      <c r="AA3708" s="23"/>
      <c r="AB3708" s="23"/>
      <c r="AC3708" s="23"/>
      <c r="AD3708" s="23"/>
      <c r="AE3708" s="23"/>
      <c r="AF3708" s="46"/>
      <c r="AG3708" s="23"/>
      <c r="AH3708" s="23"/>
    </row>
    <row r="3709" spans="1:34" s="156" customFormat="1" x14ac:dyDescent="0.35">
      <c r="A3709" s="23"/>
      <c r="B3709" s="23"/>
      <c r="C3709" s="23"/>
      <c r="D3709" s="23"/>
      <c r="E3709" s="23"/>
      <c r="F3709" s="23"/>
      <c r="G3709" s="23"/>
      <c r="H3709" s="23"/>
      <c r="I3709" s="23"/>
      <c r="J3709" s="24"/>
      <c r="K3709" s="24"/>
      <c r="L3709" s="79"/>
      <c r="M3709" s="91"/>
      <c r="N3709" s="89"/>
      <c r="O3709" s="89"/>
      <c r="P3709" s="24"/>
      <c r="Q3709" s="24"/>
      <c r="R3709" s="23"/>
      <c r="S3709" s="23"/>
      <c r="T3709" s="24"/>
      <c r="U3709" s="23"/>
      <c r="V3709" s="23"/>
      <c r="W3709" s="23"/>
      <c r="X3709" s="23"/>
      <c r="Y3709" s="23"/>
      <c r="Z3709" s="23"/>
      <c r="AA3709" s="23"/>
      <c r="AB3709" s="23"/>
      <c r="AC3709" s="23"/>
      <c r="AD3709" s="23"/>
      <c r="AE3709" s="23"/>
      <c r="AF3709" s="46"/>
      <c r="AG3709" s="23"/>
      <c r="AH3709" s="23"/>
    </row>
    <row r="3710" spans="1:34" s="156" customFormat="1" x14ac:dyDescent="0.35">
      <c r="A3710" s="23"/>
      <c r="B3710" s="23"/>
      <c r="C3710" s="23"/>
      <c r="D3710" s="23"/>
      <c r="E3710" s="23"/>
      <c r="F3710" s="23"/>
      <c r="G3710" s="23"/>
      <c r="H3710" s="23"/>
      <c r="I3710" s="23"/>
      <c r="J3710" s="24"/>
      <c r="K3710" s="24"/>
      <c r="L3710" s="79"/>
      <c r="M3710" s="91"/>
      <c r="N3710" s="89"/>
      <c r="O3710" s="89"/>
      <c r="P3710" s="24"/>
      <c r="Q3710" s="24"/>
      <c r="R3710" s="23"/>
      <c r="S3710" s="23"/>
      <c r="T3710" s="24"/>
      <c r="U3710" s="23"/>
      <c r="V3710" s="23"/>
      <c r="W3710" s="23"/>
      <c r="X3710" s="23"/>
      <c r="Y3710" s="23"/>
      <c r="Z3710" s="23"/>
      <c r="AA3710" s="23"/>
      <c r="AB3710" s="23"/>
      <c r="AC3710" s="23"/>
      <c r="AD3710" s="23"/>
      <c r="AE3710" s="23"/>
      <c r="AF3710" s="46"/>
      <c r="AG3710" s="23"/>
      <c r="AH3710" s="23"/>
    </row>
    <row r="3711" spans="1:34" s="156" customFormat="1" x14ac:dyDescent="0.35">
      <c r="A3711" s="23"/>
      <c r="B3711" s="23"/>
      <c r="C3711" s="23"/>
      <c r="D3711" s="23"/>
      <c r="E3711" s="23"/>
      <c r="F3711" s="23"/>
      <c r="G3711" s="23"/>
      <c r="H3711" s="23"/>
      <c r="I3711" s="23"/>
      <c r="J3711" s="24"/>
      <c r="K3711" s="24"/>
      <c r="L3711" s="79"/>
      <c r="M3711" s="91"/>
      <c r="N3711" s="89"/>
      <c r="O3711" s="89"/>
      <c r="P3711" s="24"/>
      <c r="Q3711" s="24"/>
      <c r="R3711" s="23"/>
      <c r="S3711" s="23"/>
      <c r="T3711" s="24"/>
      <c r="U3711" s="23"/>
      <c r="V3711" s="23"/>
      <c r="W3711" s="23"/>
      <c r="X3711" s="23"/>
      <c r="Y3711" s="23"/>
      <c r="Z3711" s="23"/>
      <c r="AA3711" s="23"/>
      <c r="AB3711" s="23"/>
      <c r="AC3711" s="23"/>
      <c r="AD3711" s="23"/>
      <c r="AE3711" s="23"/>
      <c r="AF3711" s="46"/>
      <c r="AG3711" s="23"/>
      <c r="AH3711" s="23"/>
    </row>
    <row r="3712" spans="1:34" s="156" customFormat="1" x14ac:dyDescent="0.35">
      <c r="A3712" s="23"/>
      <c r="B3712" s="23"/>
      <c r="C3712" s="23"/>
      <c r="D3712" s="23"/>
      <c r="E3712" s="23"/>
      <c r="F3712" s="23"/>
      <c r="G3712" s="23"/>
      <c r="H3712" s="23"/>
      <c r="I3712" s="23"/>
      <c r="J3712" s="24"/>
      <c r="K3712" s="24"/>
      <c r="L3712" s="79"/>
      <c r="M3712" s="91"/>
      <c r="N3712" s="89"/>
      <c r="O3712" s="89"/>
      <c r="P3712" s="24"/>
      <c r="Q3712" s="24"/>
      <c r="R3712" s="23"/>
      <c r="S3712" s="23"/>
      <c r="T3712" s="24"/>
      <c r="U3712" s="23"/>
      <c r="V3712" s="23"/>
      <c r="W3712" s="23"/>
      <c r="X3712" s="23"/>
      <c r="Y3712" s="23"/>
      <c r="Z3712" s="23"/>
      <c r="AA3712" s="23"/>
      <c r="AB3712" s="23"/>
      <c r="AC3712" s="23"/>
      <c r="AD3712" s="23"/>
      <c r="AE3712" s="23"/>
      <c r="AF3712" s="46"/>
      <c r="AG3712" s="23"/>
      <c r="AH3712" s="23"/>
    </row>
    <row r="3713" spans="1:34" s="156" customFormat="1" x14ac:dyDescent="0.35">
      <c r="A3713" s="23"/>
      <c r="B3713" s="23"/>
      <c r="C3713" s="23"/>
      <c r="D3713" s="23"/>
      <c r="E3713" s="23"/>
      <c r="F3713" s="23"/>
      <c r="G3713" s="23"/>
      <c r="H3713" s="23"/>
      <c r="I3713" s="23"/>
      <c r="J3713" s="24"/>
      <c r="K3713" s="24"/>
      <c r="L3713" s="79"/>
      <c r="M3713" s="91"/>
      <c r="N3713" s="89"/>
      <c r="O3713" s="89"/>
      <c r="P3713" s="24"/>
      <c r="Q3713" s="24"/>
      <c r="R3713" s="23"/>
      <c r="S3713" s="23"/>
      <c r="T3713" s="24"/>
      <c r="U3713" s="23"/>
      <c r="V3713" s="23"/>
      <c r="W3713" s="23"/>
      <c r="X3713" s="23"/>
      <c r="Y3713" s="23"/>
      <c r="Z3713" s="23"/>
      <c r="AA3713" s="23"/>
      <c r="AB3713" s="23"/>
      <c r="AC3713" s="23"/>
      <c r="AD3713" s="23"/>
      <c r="AE3713" s="23"/>
      <c r="AF3713" s="46"/>
      <c r="AG3713" s="23"/>
      <c r="AH3713" s="23"/>
    </row>
    <row r="3714" spans="1:34" s="156" customFormat="1" x14ac:dyDescent="0.35">
      <c r="A3714" s="23"/>
      <c r="B3714" s="23"/>
      <c r="C3714" s="23"/>
      <c r="D3714" s="23"/>
      <c r="E3714" s="23"/>
      <c r="F3714" s="23"/>
      <c r="G3714" s="23"/>
      <c r="H3714" s="23"/>
      <c r="I3714" s="23"/>
      <c r="J3714" s="24"/>
      <c r="K3714" s="24"/>
      <c r="L3714" s="79"/>
      <c r="M3714" s="91"/>
      <c r="N3714" s="89"/>
      <c r="O3714" s="89"/>
      <c r="P3714" s="24"/>
      <c r="Q3714" s="24"/>
      <c r="R3714" s="23"/>
      <c r="S3714" s="23"/>
      <c r="T3714" s="24"/>
      <c r="U3714" s="23"/>
      <c r="V3714" s="23"/>
      <c r="W3714" s="23"/>
      <c r="X3714" s="23"/>
      <c r="Y3714" s="23"/>
      <c r="Z3714" s="23"/>
      <c r="AA3714" s="23"/>
      <c r="AB3714" s="23"/>
      <c r="AC3714" s="23"/>
      <c r="AD3714" s="23"/>
      <c r="AE3714" s="23"/>
      <c r="AF3714" s="46"/>
      <c r="AG3714" s="23"/>
      <c r="AH3714" s="23"/>
    </row>
    <row r="3715" spans="1:34" s="156" customFormat="1" x14ac:dyDescent="0.35">
      <c r="A3715" s="23"/>
      <c r="B3715" s="23"/>
      <c r="C3715" s="23"/>
      <c r="D3715" s="23"/>
      <c r="E3715" s="23"/>
      <c r="F3715" s="23"/>
      <c r="G3715" s="23"/>
      <c r="H3715" s="23"/>
      <c r="I3715" s="23"/>
      <c r="J3715" s="24"/>
      <c r="K3715" s="24"/>
      <c r="L3715" s="79"/>
      <c r="M3715" s="91"/>
      <c r="N3715" s="89"/>
      <c r="O3715" s="89"/>
      <c r="P3715" s="24"/>
      <c r="Q3715" s="24"/>
      <c r="R3715" s="23"/>
      <c r="S3715" s="23"/>
      <c r="T3715" s="24"/>
      <c r="U3715" s="23"/>
      <c r="V3715" s="23"/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46"/>
      <c r="AG3715" s="23"/>
      <c r="AH3715" s="23"/>
    </row>
    <row r="3716" spans="1:34" s="156" customFormat="1" x14ac:dyDescent="0.35">
      <c r="A3716" s="23"/>
      <c r="B3716" s="23"/>
      <c r="C3716" s="23"/>
      <c r="D3716" s="23"/>
      <c r="E3716" s="23"/>
      <c r="F3716" s="23"/>
      <c r="G3716" s="23"/>
      <c r="H3716" s="23"/>
      <c r="I3716" s="23"/>
      <c r="J3716" s="24"/>
      <c r="K3716" s="24"/>
      <c r="L3716" s="79"/>
      <c r="M3716" s="91"/>
      <c r="N3716" s="89"/>
      <c r="O3716" s="89"/>
      <c r="P3716" s="24"/>
      <c r="Q3716" s="24"/>
      <c r="R3716" s="23"/>
      <c r="S3716" s="23"/>
      <c r="T3716" s="24"/>
      <c r="U3716" s="23"/>
      <c r="V3716" s="23"/>
      <c r="W3716" s="23"/>
      <c r="X3716" s="23"/>
      <c r="Y3716" s="23"/>
      <c r="Z3716" s="23"/>
      <c r="AA3716" s="23"/>
      <c r="AB3716" s="23"/>
      <c r="AC3716" s="23"/>
      <c r="AD3716" s="23"/>
      <c r="AE3716" s="23"/>
      <c r="AF3716" s="46"/>
      <c r="AG3716" s="23"/>
      <c r="AH3716" s="23"/>
    </row>
    <row r="3717" spans="1:34" s="156" customFormat="1" x14ac:dyDescent="0.35">
      <c r="A3717" s="23"/>
      <c r="B3717" s="23"/>
      <c r="C3717" s="23"/>
      <c r="D3717" s="23"/>
      <c r="E3717" s="23"/>
      <c r="F3717" s="23"/>
      <c r="G3717" s="23"/>
      <c r="H3717" s="23"/>
      <c r="I3717" s="23"/>
      <c r="J3717" s="24"/>
      <c r="K3717" s="24"/>
      <c r="L3717" s="79"/>
      <c r="M3717" s="91"/>
      <c r="N3717" s="89"/>
      <c r="O3717" s="89"/>
      <c r="P3717" s="24"/>
      <c r="Q3717" s="24"/>
      <c r="R3717" s="23"/>
      <c r="S3717" s="23"/>
      <c r="T3717" s="24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46"/>
      <c r="AG3717" s="23"/>
      <c r="AH3717" s="23"/>
    </row>
    <row r="3718" spans="1:34" s="156" customFormat="1" x14ac:dyDescent="0.35">
      <c r="A3718" s="23"/>
      <c r="B3718" s="23"/>
      <c r="C3718" s="23"/>
      <c r="D3718" s="23"/>
      <c r="E3718" s="23"/>
      <c r="F3718" s="23"/>
      <c r="G3718" s="23"/>
      <c r="H3718" s="23"/>
      <c r="I3718" s="23"/>
      <c r="J3718" s="24"/>
      <c r="K3718" s="24"/>
      <c r="L3718" s="79"/>
      <c r="M3718" s="91"/>
      <c r="N3718" s="89"/>
      <c r="O3718" s="89"/>
      <c r="P3718" s="24"/>
      <c r="Q3718" s="24"/>
      <c r="R3718" s="23"/>
      <c r="S3718" s="23"/>
      <c r="T3718" s="24"/>
      <c r="U3718" s="23"/>
      <c r="V3718" s="23"/>
      <c r="W3718" s="23"/>
      <c r="X3718" s="23"/>
      <c r="Y3718" s="23"/>
      <c r="Z3718" s="23"/>
      <c r="AA3718" s="23"/>
      <c r="AB3718" s="23"/>
      <c r="AC3718" s="23"/>
      <c r="AD3718" s="23"/>
      <c r="AE3718" s="23"/>
      <c r="AF3718" s="46"/>
      <c r="AG3718" s="23"/>
      <c r="AH3718" s="23"/>
    </row>
    <row r="3719" spans="1:34" s="156" customFormat="1" x14ac:dyDescent="0.35">
      <c r="A3719" s="23"/>
      <c r="B3719" s="23"/>
      <c r="C3719" s="23"/>
      <c r="D3719" s="23"/>
      <c r="E3719" s="23"/>
      <c r="F3719" s="23"/>
      <c r="G3719" s="23"/>
      <c r="H3719" s="23"/>
      <c r="I3719" s="23"/>
      <c r="J3719" s="24"/>
      <c r="K3719" s="24"/>
      <c r="L3719" s="79"/>
      <c r="M3719" s="91"/>
      <c r="N3719" s="89"/>
      <c r="O3719" s="89"/>
      <c r="P3719" s="24"/>
      <c r="Q3719" s="24"/>
      <c r="R3719" s="23"/>
      <c r="S3719" s="23"/>
      <c r="T3719" s="24"/>
      <c r="U3719" s="23"/>
      <c r="V3719" s="23"/>
      <c r="W3719" s="23"/>
      <c r="X3719" s="23"/>
      <c r="Y3719" s="23"/>
      <c r="Z3719" s="23"/>
      <c r="AA3719" s="23"/>
      <c r="AB3719" s="23"/>
      <c r="AC3719" s="23"/>
      <c r="AD3719" s="23"/>
      <c r="AE3719" s="23"/>
      <c r="AF3719" s="46"/>
      <c r="AG3719" s="23"/>
      <c r="AH3719" s="23"/>
    </row>
    <row r="3720" spans="1:34" s="156" customFormat="1" x14ac:dyDescent="0.35">
      <c r="A3720" s="23"/>
      <c r="B3720" s="23"/>
      <c r="C3720" s="23"/>
      <c r="D3720" s="23"/>
      <c r="E3720" s="23"/>
      <c r="F3720" s="23"/>
      <c r="G3720" s="23"/>
      <c r="H3720" s="23"/>
      <c r="I3720" s="23"/>
      <c r="J3720" s="24"/>
      <c r="K3720" s="24"/>
      <c r="L3720" s="79"/>
      <c r="M3720" s="91"/>
      <c r="N3720" s="89"/>
      <c r="O3720" s="89"/>
      <c r="P3720" s="24"/>
      <c r="Q3720" s="24"/>
      <c r="R3720" s="23"/>
      <c r="S3720" s="23"/>
      <c r="T3720" s="24"/>
      <c r="U3720" s="23"/>
      <c r="V3720" s="23"/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46"/>
      <c r="AG3720" s="23"/>
      <c r="AH3720" s="23"/>
    </row>
    <row r="3721" spans="1:34" s="156" customFormat="1" x14ac:dyDescent="0.35">
      <c r="A3721" s="23"/>
      <c r="B3721" s="23"/>
      <c r="C3721" s="23"/>
      <c r="D3721" s="23"/>
      <c r="E3721" s="23"/>
      <c r="F3721" s="23"/>
      <c r="G3721" s="23"/>
      <c r="H3721" s="23"/>
      <c r="I3721" s="23"/>
      <c r="J3721" s="24"/>
      <c r="K3721" s="24"/>
      <c r="L3721" s="79"/>
      <c r="M3721" s="91"/>
      <c r="N3721" s="89"/>
      <c r="O3721" s="89"/>
      <c r="P3721" s="24"/>
      <c r="Q3721" s="24"/>
      <c r="R3721" s="23"/>
      <c r="S3721" s="23"/>
      <c r="T3721" s="24"/>
      <c r="U3721" s="23"/>
      <c r="V3721" s="23"/>
      <c r="W3721" s="23"/>
      <c r="X3721" s="23"/>
      <c r="Y3721" s="23"/>
      <c r="Z3721" s="23"/>
      <c r="AA3721" s="23"/>
      <c r="AB3721" s="23"/>
      <c r="AC3721" s="23"/>
      <c r="AD3721" s="23"/>
      <c r="AE3721" s="23"/>
      <c r="AF3721" s="46"/>
      <c r="AG3721" s="23"/>
      <c r="AH3721" s="23"/>
    </row>
    <row r="3722" spans="1:34" s="156" customFormat="1" x14ac:dyDescent="0.35">
      <c r="A3722" s="23"/>
      <c r="B3722" s="23"/>
      <c r="C3722" s="23"/>
      <c r="D3722" s="23"/>
      <c r="E3722" s="23"/>
      <c r="F3722" s="23"/>
      <c r="G3722" s="23"/>
      <c r="H3722" s="23"/>
      <c r="I3722" s="23"/>
      <c r="J3722" s="24"/>
      <c r="K3722" s="24"/>
      <c r="L3722" s="79"/>
      <c r="M3722" s="91"/>
      <c r="N3722" s="89"/>
      <c r="O3722" s="89"/>
      <c r="P3722" s="24"/>
      <c r="Q3722" s="24"/>
      <c r="R3722" s="23"/>
      <c r="S3722" s="23"/>
      <c r="T3722" s="24"/>
      <c r="U3722" s="23"/>
      <c r="V3722" s="23"/>
      <c r="W3722" s="23"/>
      <c r="X3722" s="23"/>
      <c r="Y3722" s="23"/>
      <c r="Z3722" s="23"/>
      <c r="AA3722" s="23"/>
      <c r="AB3722" s="23"/>
      <c r="AC3722" s="23"/>
      <c r="AD3722" s="23"/>
      <c r="AE3722" s="23"/>
      <c r="AF3722" s="46"/>
      <c r="AG3722" s="23"/>
      <c r="AH3722" s="23"/>
    </row>
    <row r="3723" spans="1:34" s="156" customFormat="1" x14ac:dyDescent="0.35">
      <c r="A3723" s="23"/>
      <c r="B3723" s="23"/>
      <c r="C3723" s="23"/>
      <c r="D3723" s="23"/>
      <c r="E3723" s="23"/>
      <c r="F3723" s="23"/>
      <c r="G3723" s="23"/>
      <c r="H3723" s="23"/>
      <c r="I3723" s="23"/>
      <c r="J3723" s="24"/>
      <c r="K3723" s="24"/>
      <c r="L3723" s="79"/>
      <c r="M3723" s="91"/>
      <c r="N3723" s="89"/>
      <c r="O3723" s="89"/>
      <c r="P3723" s="24"/>
      <c r="Q3723" s="24"/>
      <c r="R3723" s="23"/>
      <c r="S3723" s="23"/>
      <c r="T3723" s="24"/>
      <c r="U3723" s="23"/>
      <c r="V3723" s="23"/>
      <c r="W3723" s="23"/>
      <c r="X3723" s="23"/>
      <c r="Y3723" s="23"/>
      <c r="Z3723" s="23"/>
      <c r="AA3723" s="23"/>
      <c r="AB3723" s="23"/>
      <c r="AC3723" s="23"/>
      <c r="AD3723" s="23"/>
      <c r="AE3723" s="23"/>
      <c r="AF3723" s="46"/>
      <c r="AG3723" s="23"/>
      <c r="AH3723" s="23"/>
    </row>
    <row r="3724" spans="1:34" s="156" customFormat="1" x14ac:dyDescent="0.35">
      <c r="A3724" s="23"/>
      <c r="B3724" s="23"/>
      <c r="C3724" s="23"/>
      <c r="D3724" s="23"/>
      <c r="E3724" s="23"/>
      <c r="F3724" s="23"/>
      <c r="G3724" s="23"/>
      <c r="H3724" s="23"/>
      <c r="I3724" s="23"/>
      <c r="J3724" s="24"/>
      <c r="K3724" s="24"/>
      <c r="L3724" s="79"/>
      <c r="M3724" s="91"/>
      <c r="N3724" s="89"/>
      <c r="O3724" s="89"/>
      <c r="P3724" s="24"/>
      <c r="Q3724" s="24"/>
      <c r="R3724" s="23"/>
      <c r="S3724" s="23"/>
      <c r="T3724" s="24"/>
      <c r="U3724" s="23"/>
      <c r="V3724" s="23"/>
      <c r="W3724" s="23"/>
      <c r="X3724" s="23"/>
      <c r="Y3724" s="23"/>
      <c r="Z3724" s="23"/>
      <c r="AA3724" s="23"/>
      <c r="AB3724" s="23"/>
      <c r="AC3724" s="23"/>
      <c r="AD3724" s="23"/>
      <c r="AE3724" s="23"/>
      <c r="AF3724" s="46"/>
      <c r="AG3724" s="23"/>
      <c r="AH3724" s="23"/>
    </row>
    <row r="3725" spans="1:34" s="156" customFormat="1" x14ac:dyDescent="0.35">
      <c r="A3725" s="23"/>
      <c r="B3725" s="23"/>
      <c r="C3725" s="23"/>
      <c r="D3725" s="23"/>
      <c r="E3725" s="23"/>
      <c r="F3725" s="23"/>
      <c r="G3725" s="23"/>
      <c r="H3725" s="23"/>
      <c r="I3725" s="23"/>
      <c r="J3725" s="24"/>
      <c r="K3725" s="24"/>
      <c r="L3725" s="79"/>
      <c r="M3725" s="91"/>
      <c r="N3725" s="89"/>
      <c r="O3725" s="89"/>
      <c r="P3725" s="24"/>
      <c r="Q3725" s="24"/>
      <c r="R3725" s="23"/>
      <c r="S3725" s="23"/>
      <c r="T3725" s="24"/>
      <c r="U3725" s="23"/>
      <c r="V3725" s="23"/>
      <c r="W3725" s="23"/>
      <c r="X3725" s="23"/>
      <c r="Y3725" s="23"/>
      <c r="Z3725" s="23"/>
      <c r="AA3725" s="23"/>
      <c r="AB3725" s="23"/>
      <c r="AC3725" s="23"/>
      <c r="AD3725" s="23"/>
      <c r="AE3725" s="23"/>
      <c r="AF3725" s="46"/>
      <c r="AG3725" s="23"/>
      <c r="AH3725" s="23"/>
    </row>
    <row r="3726" spans="1:34" s="156" customFormat="1" x14ac:dyDescent="0.35">
      <c r="A3726" s="23"/>
      <c r="B3726" s="23"/>
      <c r="C3726" s="23"/>
      <c r="D3726" s="23"/>
      <c r="E3726" s="23"/>
      <c r="F3726" s="23"/>
      <c r="G3726" s="23"/>
      <c r="H3726" s="23"/>
      <c r="I3726" s="23"/>
      <c r="J3726" s="24"/>
      <c r="K3726" s="24"/>
      <c r="L3726" s="79"/>
      <c r="M3726" s="91"/>
      <c r="N3726" s="89"/>
      <c r="O3726" s="89"/>
      <c r="P3726" s="24"/>
      <c r="Q3726" s="24"/>
      <c r="R3726" s="23"/>
      <c r="S3726" s="23"/>
      <c r="T3726" s="24"/>
      <c r="U3726" s="23"/>
      <c r="V3726" s="23"/>
      <c r="W3726" s="23"/>
      <c r="X3726" s="23"/>
      <c r="Y3726" s="23"/>
      <c r="Z3726" s="23"/>
      <c r="AA3726" s="23"/>
      <c r="AB3726" s="23"/>
      <c r="AC3726" s="23"/>
      <c r="AD3726" s="23"/>
      <c r="AE3726" s="23"/>
      <c r="AF3726" s="46"/>
      <c r="AG3726" s="23"/>
      <c r="AH3726" s="23"/>
    </row>
    <row r="3727" spans="1:34" s="156" customFormat="1" x14ac:dyDescent="0.35">
      <c r="A3727" s="23"/>
      <c r="B3727" s="23"/>
      <c r="C3727" s="23"/>
      <c r="D3727" s="23"/>
      <c r="E3727" s="23"/>
      <c r="F3727" s="23"/>
      <c r="G3727" s="23"/>
      <c r="H3727" s="23"/>
      <c r="I3727" s="23"/>
      <c r="J3727" s="24"/>
      <c r="K3727" s="24"/>
      <c r="L3727" s="79"/>
      <c r="M3727" s="91"/>
      <c r="N3727" s="89"/>
      <c r="O3727" s="89"/>
      <c r="P3727" s="24"/>
      <c r="Q3727" s="24"/>
      <c r="R3727" s="23"/>
      <c r="S3727" s="23"/>
      <c r="T3727" s="24"/>
      <c r="U3727" s="23"/>
      <c r="V3727" s="23"/>
      <c r="W3727" s="23"/>
      <c r="X3727" s="23"/>
      <c r="Y3727" s="23"/>
      <c r="Z3727" s="23"/>
      <c r="AA3727" s="23"/>
      <c r="AB3727" s="23"/>
      <c r="AC3727" s="23"/>
      <c r="AD3727" s="23"/>
      <c r="AE3727" s="23"/>
      <c r="AF3727" s="46"/>
      <c r="AG3727" s="23"/>
      <c r="AH3727" s="23"/>
    </row>
    <row r="3728" spans="1:34" s="156" customFormat="1" x14ac:dyDescent="0.35">
      <c r="A3728" s="23"/>
      <c r="B3728" s="23"/>
      <c r="C3728" s="23"/>
      <c r="D3728" s="23"/>
      <c r="E3728" s="23"/>
      <c r="F3728" s="23"/>
      <c r="G3728" s="23"/>
      <c r="H3728" s="23"/>
      <c r="I3728" s="23"/>
      <c r="J3728" s="24"/>
      <c r="K3728" s="24"/>
      <c r="L3728" s="79"/>
      <c r="M3728" s="91"/>
      <c r="N3728" s="89"/>
      <c r="O3728" s="89"/>
      <c r="P3728" s="24"/>
      <c r="Q3728" s="24"/>
      <c r="R3728" s="23"/>
      <c r="S3728" s="23"/>
      <c r="T3728" s="24"/>
      <c r="U3728" s="23"/>
      <c r="V3728" s="23"/>
      <c r="W3728" s="23"/>
      <c r="X3728" s="23"/>
      <c r="Y3728" s="23"/>
      <c r="Z3728" s="23"/>
      <c r="AA3728" s="23"/>
      <c r="AB3728" s="23"/>
      <c r="AC3728" s="23"/>
      <c r="AD3728" s="23"/>
      <c r="AE3728" s="23"/>
      <c r="AF3728" s="46"/>
      <c r="AG3728" s="23"/>
      <c r="AH3728" s="23"/>
    </row>
    <row r="3729" spans="1:34" s="156" customFormat="1" x14ac:dyDescent="0.35">
      <c r="A3729" s="23"/>
      <c r="B3729" s="23"/>
      <c r="C3729" s="23"/>
      <c r="D3729" s="23"/>
      <c r="E3729" s="23"/>
      <c r="F3729" s="23"/>
      <c r="G3729" s="23"/>
      <c r="H3729" s="23"/>
      <c r="I3729" s="23"/>
      <c r="J3729" s="24"/>
      <c r="K3729" s="24"/>
      <c r="L3729" s="79"/>
      <c r="M3729" s="91"/>
      <c r="N3729" s="89"/>
      <c r="O3729" s="89"/>
      <c r="P3729" s="24"/>
      <c r="Q3729" s="24"/>
      <c r="R3729" s="23"/>
      <c r="S3729" s="23"/>
      <c r="T3729" s="24"/>
      <c r="U3729" s="23"/>
      <c r="V3729" s="23"/>
      <c r="W3729" s="23"/>
      <c r="X3729" s="23"/>
      <c r="Y3729" s="23"/>
      <c r="Z3729" s="23"/>
      <c r="AA3729" s="23"/>
      <c r="AB3729" s="23"/>
      <c r="AC3729" s="23"/>
      <c r="AD3729" s="23"/>
      <c r="AE3729" s="23"/>
      <c r="AF3729" s="46"/>
      <c r="AG3729" s="23"/>
      <c r="AH3729" s="23"/>
    </row>
    <row r="3730" spans="1:34" s="156" customFormat="1" x14ac:dyDescent="0.35">
      <c r="A3730" s="23"/>
      <c r="B3730" s="23"/>
      <c r="C3730" s="23"/>
      <c r="D3730" s="23"/>
      <c r="E3730" s="23"/>
      <c r="F3730" s="23"/>
      <c r="G3730" s="23"/>
      <c r="H3730" s="23"/>
      <c r="I3730" s="23"/>
      <c r="J3730" s="24"/>
      <c r="K3730" s="24"/>
      <c r="L3730" s="79"/>
      <c r="M3730" s="91"/>
      <c r="N3730" s="89"/>
      <c r="O3730" s="89"/>
      <c r="P3730" s="24"/>
      <c r="Q3730" s="24"/>
      <c r="R3730" s="23"/>
      <c r="S3730" s="23"/>
      <c r="T3730" s="24"/>
      <c r="U3730" s="23"/>
      <c r="V3730" s="23"/>
      <c r="W3730" s="23"/>
      <c r="X3730" s="23"/>
      <c r="Y3730" s="23"/>
      <c r="Z3730" s="23"/>
      <c r="AA3730" s="23"/>
      <c r="AB3730" s="23"/>
      <c r="AC3730" s="23"/>
      <c r="AD3730" s="23"/>
      <c r="AE3730" s="23"/>
      <c r="AF3730" s="46"/>
      <c r="AG3730" s="23"/>
      <c r="AH3730" s="23"/>
    </row>
    <row r="3731" spans="1:34" s="156" customFormat="1" x14ac:dyDescent="0.35">
      <c r="A3731" s="23"/>
      <c r="B3731" s="23"/>
      <c r="C3731" s="23"/>
      <c r="D3731" s="23"/>
      <c r="E3731" s="23"/>
      <c r="F3731" s="23"/>
      <c r="G3731" s="23"/>
      <c r="H3731" s="23"/>
      <c r="I3731" s="23"/>
      <c r="J3731" s="24"/>
      <c r="K3731" s="24"/>
      <c r="L3731" s="79"/>
      <c r="M3731" s="91"/>
      <c r="N3731" s="89"/>
      <c r="O3731" s="89"/>
      <c r="P3731" s="24"/>
      <c r="Q3731" s="24"/>
      <c r="R3731" s="23"/>
      <c r="S3731" s="23"/>
      <c r="T3731" s="24"/>
      <c r="U3731" s="23"/>
      <c r="V3731" s="23"/>
      <c r="W3731" s="23"/>
      <c r="X3731" s="23"/>
      <c r="Y3731" s="23"/>
      <c r="Z3731" s="23"/>
      <c r="AA3731" s="23"/>
      <c r="AB3731" s="23"/>
      <c r="AC3731" s="23"/>
      <c r="AD3731" s="23"/>
      <c r="AE3731" s="23"/>
      <c r="AF3731" s="46"/>
      <c r="AG3731" s="23"/>
      <c r="AH3731" s="23"/>
    </row>
    <row r="3732" spans="1:34" s="156" customFormat="1" x14ac:dyDescent="0.35">
      <c r="A3732" s="23"/>
      <c r="B3732" s="23"/>
      <c r="C3732" s="23"/>
      <c r="D3732" s="23"/>
      <c r="E3732" s="23"/>
      <c r="F3732" s="23"/>
      <c r="G3732" s="23"/>
      <c r="H3732" s="23"/>
      <c r="I3732" s="23"/>
      <c r="J3732" s="24"/>
      <c r="K3732" s="24"/>
      <c r="L3732" s="79"/>
      <c r="M3732" s="91"/>
      <c r="N3732" s="89"/>
      <c r="O3732" s="89"/>
      <c r="P3732" s="24"/>
      <c r="Q3732" s="24"/>
      <c r="R3732" s="23"/>
      <c r="S3732" s="23"/>
      <c r="T3732" s="24"/>
      <c r="U3732" s="23"/>
      <c r="V3732" s="23"/>
      <c r="W3732" s="23"/>
      <c r="X3732" s="23"/>
      <c r="Y3732" s="23"/>
      <c r="Z3732" s="23"/>
      <c r="AA3732" s="23"/>
      <c r="AB3732" s="23"/>
      <c r="AC3732" s="23"/>
      <c r="AD3732" s="23"/>
      <c r="AE3732" s="23"/>
      <c r="AF3732" s="46"/>
      <c r="AG3732" s="23"/>
      <c r="AH3732" s="23"/>
    </row>
    <row r="3733" spans="1:34" s="156" customFormat="1" x14ac:dyDescent="0.35">
      <c r="A3733" s="23"/>
      <c r="B3733" s="23"/>
      <c r="C3733" s="23"/>
      <c r="D3733" s="23"/>
      <c r="E3733" s="23"/>
      <c r="F3733" s="23"/>
      <c r="G3733" s="23"/>
      <c r="H3733" s="23"/>
      <c r="I3733" s="23"/>
      <c r="J3733" s="24"/>
      <c r="K3733" s="24"/>
      <c r="L3733" s="79"/>
      <c r="M3733" s="91"/>
      <c r="N3733" s="89"/>
      <c r="O3733" s="89"/>
      <c r="P3733" s="24"/>
      <c r="Q3733" s="24"/>
      <c r="R3733" s="23"/>
      <c r="S3733" s="23"/>
      <c r="T3733" s="24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23"/>
      <c r="AE3733" s="23"/>
      <c r="AF3733" s="46"/>
      <c r="AG3733" s="23"/>
      <c r="AH3733" s="23"/>
    </row>
    <row r="3734" spans="1:34" s="156" customFormat="1" x14ac:dyDescent="0.35">
      <c r="A3734" s="23"/>
      <c r="B3734" s="23"/>
      <c r="C3734" s="23"/>
      <c r="D3734" s="23"/>
      <c r="E3734" s="23"/>
      <c r="F3734" s="23"/>
      <c r="G3734" s="23"/>
      <c r="H3734" s="23"/>
      <c r="I3734" s="23"/>
      <c r="J3734" s="24"/>
      <c r="K3734" s="24"/>
      <c r="L3734" s="79"/>
      <c r="M3734" s="91"/>
      <c r="N3734" s="89"/>
      <c r="O3734" s="89"/>
      <c r="P3734" s="24"/>
      <c r="Q3734" s="24"/>
      <c r="R3734" s="23"/>
      <c r="S3734" s="23"/>
      <c r="T3734" s="24"/>
      <c r="U3734" s="23"/>
      <c r="V3734" s="23"/>
      <c r="W3734" s="23"/>
      <c r="X3734" s="23"/>
      <c r="Y3734" s="23"/>
      <c r="Z3734" s="23"/>
      <c r="AA3734" s="23"/>
      <c r="AB3734" s="23"/>
      <c r="AC3734" s="23"/>
      <c r="AD3734" s="23"/>
      <c r="AE3734" s="23"/>
      <c r="AF3734" s="46"/>
      <c r="AG3734" s="23"/>
      <c r="AH3734" s="23"/>
    </row>
    <row r="3735" spans="1:34" s="156" customFormat="1" x14ac:dyDescent="0.35">
      <c r="A3735" s="23"/>
      <c r="B3735" s="23"/>
      <c r="C3735" s="23"/>
      <c r="D3735" s="23"/>
      <c r="E3735" s="23"/>
      <c r="F3735" s="23"/>
      <c r="G3735" s="23"/>
      <c r="H3735" s="23"/>
      <c r="I3735" s="23"/>
      <c r="J3735" s="24"/>
      <c r="K3735" s="24"/>
      <c r="L3735" s="79"/>
      <c r="M3735" s="91"/>
      <c r="N3735" s="89"/>
      <c r="O3735" s="89"/>
      <c r="P3735" s="24"/>
      <c r="Q3735" s="24"/>
      <c r="R3735" s="23"/>
      <c r="S3735" s="23"/>
      <c r="T3735" s="24"/>
      <c r="U3735" s="23"/>
      <c r="V3735" s="23"/>
      <c r="W3735" s="23"/>
      <c r="X3735" s="23"/>
      <c r="Y3735" s="23"/>
      <c r="Z3735" s="23"/>
      <c r="AA3735" s="23"/>
      <c r="AB3735" s="23"/>
      <c r="AC3735" s="23"/>
      <c r="AD3735" s="23"/>
      <c r="AE3735" s="23"/>
      <c r="AF3735" s="46"/>
      <c r="AG3735" s="23"/>
      <c r="AH3735" s="23"/>
    </row>
    <row r="3736" spans="1:34" s="156" customFormat="1" x14ac:dyDescent="0.35">
      <c r="A3736" s="23"/>
      <c r="B3736" s="23"/>
      <c r="C3736" s="23"/>
      <c r="D3736" s="23"/>
      <c r="E3736" s="23"/>
      <c r="F3736" s="23"/>
      <c r="G3736" s="23"/>
      <c r="H3736" s="23"/>
      <c r="I3736" s="23"/>
      <c r="J3736" s="24"/>
      <c r="K3736" s="24"/>
      <c r="L3736" s="79"/>
      <c r="M3736" s="91"/>
      <c r="N3736" s="89"/>
      <c r="O3736" s="89"/>
      <c r="P3736" s="24"/>
      <c r="Q3736" s="24"/>
      <c r="R3736" s="23"/>
      <c r="S3736" s="23"/>
      <c r="T3736" s="24"/>
      <c r="U3736" s="23"/>
      <c r="V3736" s="23"/>
      <c r="W3736" s="23"/>
      <c r="X3736" s="23"/>
      <c r="Y3736" s="23"/>
      <c r="Z3736" s="23"/>
      <c r="AA3736" s="23"/>
      <c r="AB3736" s="23"/>
      <c r="AC3736" s="23"/>
      <c r="AD3736" s="23"/>
      <c r="AE3736" s="23"/>
      <c r="AF3736" s="46"/>
      <c r="AG3736" s="23"/>
      <c r="AH3736" s="23"/>
    </row>
    <row r="3737" spans="1:34" s="156" customFormat="1" x14ac:dyDescent="0.35">
      <c r="A3737" s="23"/>
      <c r="B3737" s="23"/>
      <c r="C3737" s="23"/>
      <c r="D3737" s="23"/>
      <c r="E3737" s="23"/>
      <c r="F3737" s="23"/>
      <c r="G3737" s="23"/>
      <c r="H3737" s="23"/>
      <c r="I3737" s="23"/>
      <c r="J3737" s="24"/>
      <c r="K3737" s="24"/>
      <c r="L3737" s="79"/>
      <c r="M3737" s="91"/>
      <c r="N3737" s="89"/>
      <c r="O3737" s="89"/>
      <c r="P3737" s="24"/>
      <c r="Q3737" s="24"/>
      <c r="R3737" s="23"/>
      <c r="S3737" s="23"/>
      <c r="T3737" s="24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46"/>
      <c r="AG3737" s="23"/>
      <c r="AH3737" s="23"/>
    </row>
    <row r="3738" spans="1:34" s="156" customFormat="1" x14ac:dyDescent="0.35">
      <c r="A3738" s="23"/>
      <c r="B3738" s="23"/>
      <c r="C3738" s="23"/>
      <c r="D3738" s="23"/>
      <c r="E3738" s="23"/>
      <c r="F3738" s="23"/>
      <c r="G3738" s="23"/>
      <c r="H3738" s="23"/>
      <c r="I3738" s="23"/>
      <c r="J3738" s="24"/>
      <c r="K3738" s="24"/>
      <c r="L3738" s="79"/>
      <c r="M3738" s="91"/>
      <c r="N3738" s="89"/>
      <c r="O3738" s="89"/>
      <c r="P3738" s="24"/>
      <c r="Q3738" s="24"/>
      <c r="R3738" s="23"/>
      <c r="S3738" s="23"/>
      <c r="T3738" s="24"/>
      <c r="U3738" s="23"/>
      <c r="V3738" s="23"/>
      <c r="W3738" s="23"/>
      <c r="X3738" s="23"/>
      <c r="Y3738" s="23"/>
      <c r="Z3738" s="23"/>
      <c r="AA3738" s="23"/>
      <c r="AB3738" s="23"/>
      <c r="AC3738" s="23"/>
      <c r="AD3738" s="23"/>
      <c r="AE3738" s="23"/>
      <c r="AF3738" s="46"/>
      <c r="AG3738" s="23"/>
      <c r="AH3738" s="23"/>
    </row>
    <row r="3739" spans="1:34" s="156" customFormat="1" x14ac:dyDescent="0.35">
      <c r="A3739" s="23"/>
      <c r="B3739" s="23"/>
      <c r="C3739" s="23"/>
      <c r="D3739" s="23"/>
      <c r="E3739" s="23"/>
      <c r="F3739" s="23"/>
      <c r="G3739" s="23"/>
      <c r="H3739" s="23"/>
      <c r="I3739" s="23"/>
      <c r="J3739" s="24"/>
      <c r="K3739" s="24"/>
      <c r="L3739" s="79"/>
      <c r="M3739" s="91"/>
      <c r="N3739" s="89"/>
      <c r="O3739" s="89"/>
      <c r="P3739" s="24"/>
      <c r="Q3739" s="24"/>
      <c r="R3739" s="23"/>
      <c r="S3739" s="23"/>
      <c r="T3739" s="24"/>
      <c r="U3739" s="23"/>
      <c r="V3739" s="23"/>
      <c r="W3739" s="23"/>
      <c r="X3739" s="23"/>
      <c r="Y3739" s="23"/>
      <c r="Z3739" s="23"/>
      <c r="AA3739" s="23"/>
      <c r="AB3739" s="23"/>
      <c r="AC3739" s="23"/>
      <c r="AD3739" s="23"/>
      <c r="AE3739" s="23"/>
      <c r="AF3739" s="46"/>
      <c r="AG3739" s="23"/>
      <c r="AH3739" s="23"/>
    </row>
    <row r="3740" spans="1:34" s="156" customFormat="1" x14ac:dyDescent="0.35">
      <c r="A3740" s="23"/>
      <c r="B3740" s="23"/>
      <c r="C3740" s="23"/>
      <c r="D3740" s="23"/>
      <c r="E3740" s="23"/>
      <c r="F3740" s="23"/>
      <c r="G3740" s="23"/>
      <c r="H3740" s="23"/>
      <c r="I3740" s="23"/>
      <c r="J3740" s="24"/>
      <c r="K3740" s="24"/>
      <c r="L3740" s="79"/>
      <c r="M3740" s="91"/>
      <c r="N3740" s="89"/>
      <c r="O3740" s="89"/>
      <c r="P3740" s="24"/>
      <c r="Q3740" s="24"/>
      <c r="R3740" s="23"/>
      <c r="S3740" s="23"/>
      <c r="T3740" s="24"/>
      <c r="U3740" s="23"/>
      <c r="V3740" s="23"/>
      <c r="W3740" s="23"/>
      <c r="X3740" s="23"/>
      <c r="Y3740" s="23"/>
      <c r="Z3740" s="23"/>
      <c r="AA3740" s="23"/>
      <c r="AB3740" s="23"/>
      <c r="AC3740" s="23"/>
      <c r="AD3740" s="23"/>
      <c r="AE3740" s="23"/>
      <c r="AF3740" s="46"/>
      <c r="AG3740" s="23"/>
      <c r="AH3740" s="23"/>
    </row>
    <row r="3741" spans="1:34" s="156" customFormat="1" x14ac:dyDescent="0.35">
      <c r="A3741" s="23"/>
      <c r="B3741" s="23"/>
      <c r="C3741" s="23"/>
      <c r="D3741" s="23"/>
      <c r="E3741" s="23"/>
      <c r="F3741" s="23"/>
      <c r="G3741" s="23"/>
      <c r="H3741" s="23"/>
      <c r="I3741" s="23"/>
      <c r="J3741" s="24"/>
      <c r="K3741" s="24"/>
      <c r="L3741" s="79"/>
      <c r="M3741" s="91"/>
      <c r="N3741" s="89"/>
      <c r="O3741" s="89"/>
      <c r="P3741" s="24"/>
      <c r="Q3741" s="24"/>
      <c r="R3741" s="23"/>
      <c r="S3741" s="23"/>
      <c r="T3741" s="24"/>
      <c r="U3741" s="23"/>
      <c r="V3741" s="23"/>
      <c r="W3741" s="23"/>
      <c r="X3741" s="23"/>
      <c r="Y3741" s="23"/>
      <c r="Z3741" s="23"/>
      <c r="AA3741" s="23"/>
      <c r="AB3741" s="23"/>
      <c r="AC3741" s="23"/>
      <c r="AD3741" s="23"/>
      <c r="AE3741" s="23"/>
      <c r="AF3741" s="46"/>
      <c r="AG3741" s="23"/>
      <c r="AH3741" s="23"/>
    </row>
    <row r="3742" spans="1:34" s="156" customFormat="1" x14ac:dyDescent="0.35">
      <c r="A3742" s="23"/>
      <c r="B3742" s="23"/>
      <c r="C3742" s="23"/>
      <c r="D3742" s="23"/>
      <c r="E3742" s="23"/>
      <c r="F3742" s="23"/>
      <c r="G3742" s="23"/>
      <c r="H3742" s="23"/>
      <c r="I3742" s="23"/>
      <c r="J3742" s="24"/>
      <c r="K3742" s="24"/>
      <c r="L3742" s="79"/>
      <c r="M3742" s="91"/>
      <c r="N3742" s="89"/>
      <c r="O3742" s="89"/>
      <c r="P3742" s="24"/>
      <c r="Q3742" s="24"/>
      <c r="R3742" s="23"/>
      <c r="S3742" s="23"/>
      <c r="T3742" s="24"/>
      <c r="U3742" s="23"/>
      <c r="V3742" s="23"/>
      <c r="W3742" s="23"/>
      <c r="X3742" s="23"/>
      <c r="Y3742" s="23"/>
      <c r="Z3742" s="23"/>
      <c r="AA3742" s="23"/>
      <c r="AB3742" s="23"/>
      <c r="AC3742" s="23"/>
      <c r="AD3742" s="23"/>
      <c r="AE3742" s="23"/>
      <c r="AF3742" s="46"/>
      <c r="AG3742" s="23"/>
      <c r="AH3742" s="23"/>
    </row>
    <row r="3743" spans="1:34" s="156" customFormat="1" x14ac:dyDescent="0.35">
      <c r="A3743" s="23"/>
      <c r="B3743" s="23"/>
      <c r="C3743" s="23"/>
      <c r="D3743" s="23"/>
      <c r="E3743" s="23"/>
      <c r="F3743" s="23"/>
      <c r="G3743" s="23"/>
      <c r="H3743" s="23"/>
      <c r="I3743" s="23"/>
      <c r="J3743" s="24"/>
      <c r="K3743" s="24"/>
      <c r="L3743" s="79"/>
      <c r="M3743" s="91"/>
      <c r="N3743" s="89"/>
      <c r="O3743" s="89"/>
      <c r="P3743" s="24"/>
      <c r="Q3743" s="24"/>
      <c r="R3743" s="23"/>
      <c r="S3743" s="23"/>
      <c r="T3743" s="24"/>
      <c r="U3743" s="23"/>
      <c r="V3743" s="23"/>
      <c r="W3743" s="23"/>
      <c r="X3743" s="23"/>
      <c r="Y3743" s="23"/>
      <c r="Z3743" s="23"/>
      <c r="AA3743" s="23"/>
      <c r="AB3743" s="23"/>
      <c r="AC3743" s="23"/>
      <c r="AD3743" s="23"/>
      <c r="AE3743" s="23"/>
      <c r="AF3743" s="46"/>
      <c r="AG3743" s="23"/>
      <c r="AH3743" s="23"/>
    </row>
    <row r="3744" spans="1:34" s="156" customFormat="1" x14ac:dyDescent="0.35">
      <c r="A3744" s="23"/>
      <c r="B3744" s="23"/>
      <c r="C3744" s="23"/>
      <c r="D3744" s="23"/>
      <c r="E3744" s="23"/>
      <c r="F3744" s="23"/>
      <c r="G3744" s="23"/>
      <c r="H3744" s="23"/>
      <c r="I3744" s="23"/>
      <c r="J3744" s="24"/>
      <c r="K3744" s="24"/>
      <c r="L3744" s="79"/>
      <c r="M3744" s="91"/>
      <c r="N3744" s="89"/>
      <c r="O3744" s="89"/>
      <c r="P3744" s="24"/>
      <c r="Q3744" s="24"/>
      <c r="R3744" s="23"/>
      <c r="S3744" s="23"/>
      <c r="T3744" s="24"/>
      <c r="U3744" s="23"/>
      <c r="V3744" s="23"/>
      <c r="W3744" s="23"/>
      <c r="X3744" s="23"/>
      <c r="Y3744" s="23"/>
      <c r="Z3744" s="23"/>
      <c r="AA3744" s="23"/>
      <c r="AB3744" s="23"/>
      <c r="AC3744" s="23"/>
      <c r="AD3744" s="23"/>
      <c r="AE3744" s="23"/>
      <c r="AF3744" s="46"/>
      <c r="AG3744" s="23"/>
      <c r="AH3744" s="23"/>
    </row>
    <row r="3745" spans="1:34" s="156" customFormat="1" x14ac:dyDescent="0.35">
      <c r="A3745" s="23"/>
      <c r="B3745" s="23"/>
      <c r="C3745" s="23"/>
      <c r="D3745" s="23"/>
      <c r="E3745" s="23"/>
      <c r="F3745" s="23"/>
      <c r="G3745" s="23"/>
      <c r="H3745" s="23"/>
      <c r="I3745" s="23"/>
      <c r="J3745" s="24"/>
      <c r="K3745" s="24"/>
      <c r="L3745" s="79"/>
      <c r="M3745" s="91"/>
      <c r="N3745" s="89"/>
      <c r="O3745" s="89"/>
      <c r="P3745" s="24"/>
      <c r="Q3745" s="24"/>
      <c r="R3745" s="23"/>
      <c r="S3745" s="23"/>
      <c r="T3745" s="24"/>
      <c r="U3745" s="23"/>
      <c r="V3745" s="23"/>
      <c r="W3745" s="23"/>
      <c r="X3745" s="23"/>
      <c r="Y3745" s="23"/>
      <c r="Z3745" s="23"/>
      <c r="AA3745" s="23"/>
      <c r="AB3745" s="23"/>
      <c r="AC3745" s="23"/>
      <c r="AD3745" s="23"/>
      <c r="AE3745" s="23"/>
      <c r="AF3745" s="46"/>
      <c r="AG3745" s="23"/>
      <c r="AH3745" s="23"/>
    </row>
    <row r="3746" spans="1:34" s="156" customFormat="1" x14ac:dyDescent="0.35">
      <c r="A3746" s="23"/>
      <c r="B3746" s="23"/>
      <c r="C3746" s="23"/>
      <c r="D3746" s="23"/>
      <c r="E3746" s="23"/>
      <c r="F3746" s="23"/>
      <c r="G3746" s="23"/>
      <c r="H3746" s="23"/>
      <c r="I3746" s="23"/>
      <c r="J3746" s="24"/>
      <c r="K3746" s="24"/>
      <c r="L3746" s="79"/>
      <c r="M3746" s="91"/>
      <c r="N3746" s="89"/>
      <c r="O3746" s="89"/>
      <c r="P3746" s="24"/>
      <c r="Q3746" s="24"/>
      <c r="R3746" s="23"/>
      <c r="S3746" s="23"/>
      <c r="T3746" s="24"/>
      <c r="U3746" s="23"/>
      <c r="V3746" s="23"/>
      <c r="W3746" s="23"/>
      <c r="X3746" s="23"/>
      <c r="Y3746" s="23"/>
      <c r="Z3746" s="23"/>
      <c r="AA3746" s="23"/>
      <c r="AB3746" s="23"/>
      <c r="AC3746" s="23"/>
      <c r="AD3746" s="23"/>
      <c r="AE3746" s="23"/>
      <c r="AF3746" s="46"/>
      <c r="AG3746" s="23"/>
      <c r="AH3746" s="23"/>
    </row>
    <row r="3747" spans="1:34" s="156" customFormat="1" x14ac:dyDescent="0.35">
      <c r="A3747" s="23"/>
      <c r="B3747" s="23"/>
      <c r="C3747" s="23"/>
      <c r="D3747" s="23"/>
      <c r="E3747" s="23"/>
      <c r="F3747" s="23"/>
      <c r="G3747" s="23"/>
      <c r="H3747" s="23"/>
      <c r="I3747" s="23"/>
      <c r="J3747" s="24"/>
      <c r="K3747" s="24"/>
      <c r="L3747" s="79"/>
      <c r="M3747" s="91"/>
      <c r="N3747" s="89"/>
      <c r="O3747" s="89"/>
      <c r="P3747" s="24"/>
      <c r="Q3747" s="24"/>
      <c r="R3747" s="23"/>
      <c r="S3747" s="23"/>
      <c r="T3747" s="24"/>
      <c r="U3747" s="23"/>
      <c r="V3747" s="23"/>
      <c r="W3747" s="23"/>
      <c r="X3747" s="23"/>
      <c r="Y3747" s="23"/>
      <c r="Z3747" s="23"/>
      <c r="AA3747" s="23"/>
      <c r="AB3747" s="23"/>
      <c r="AC3747" s="23"/>
      <c r="AD3747" s="23"/>
      <c r="AE3747" s="23"/>
      <c r="AF3747" s="46"/>
      <c r="AG3747" s="23"/>
      <c r="AH3747" s="23"/>
    </row>
    <row r="3748" spans="1:34" s="156" customFormat="1" x14ac:dyDescent="0.35">
      <c r="A3748" s="23"/>
      <c r="B3748" s="23"/>
      <c r="C3748" s="23"/>
      <c r="D3748" s="23"/>
      <c r="E3748" s="23"/>
      <c r="F3748" s="23"/>
      <c r="G3748" s="23"/>
      <c r="H3748" s="23"/>
      <c r="I3748" s="23"/>
      <c r="J3748" s="24"/>
      <c r="K3748" s="24"/>
      <c r="L3748" s="79"/>
      <c r="M3748" s="91"/>
      <c r="N3748" s="89"/>
      <c r="O3748" s="89"/>
      <c r="P3748" s="24"/>
      <c r="Q3748" s="24"/>
      <c r="R3748" s="23"/>
      <c r="S3748" s="23"/>
      <c r="T3748" s="24"/>
      <c r="U3748" s="23"/>
      <c r="V3748" s="23"/>
      <c r="W3748" s="23"/>
      <c r="X3748" s="23"/>
      <c r="Y3748" s="23"/>
      <c r="Z3748" s="23"/>
      <c r="AA3748" s="23"/>
      <c r="AB3748" s="23"/>
      <c r="AC3748" s="23"/>
      <c r="AD3748" s="23"/>
      <c r="AE3748" s="23"/>
      <c r="AF3748" s="46"/>
      <c r="AG3748" s="23"/>
      <c r="AH3748" s="23"/>
    </row>
    <row r="3749" spans="1:34" s="156" customFormat="1" x14ac:dyDescent="0.35">
      <c r="A3749" s="23"/>
      <c r="B3749" s="23"/>
      <c r="C3749" s="23"/>
      <c r="D3749" s="23"/>
      <c r="E3749" s="23"/>
      <c r="F3749" s="23"/>
      <c r="G3749" s="23"/>
      <c r="H3749" s="23"/>
      <c r="I3749" s="23"/>
      <c r="J3749" s="24"/>
      <c r="K3749" s="24"/>
      <c r="L3749" s="79"/>
      <c r="M3749" s="91"/>
      <c r="N3749" s="89"/>
      <c r="O3749" s="89"/>
      <c r="P3749" s="24"/>
      <c r="Q3749" s="24"/>
      <c r="R3749" s="23"/>
      <c r="S3749" s="23"/>
      <c r="T3749" s="24"/>
      <c r="U3749" s="23"/>
      <c r="V3749" s="23"/>
      <c r="W3749" s="23"/>
      <c r="X3749" s="23"/>
      <c r="Y3749" s="23"/>
      <c r="Z3749" s="23"/>
      <c r="AA3749" s="23"/>
      <c r="AB3749" s="23"/>
      <c r="AC3749" s="23"/>
      <c r="AD3749" s="23"/>
      <c r="AE3749" s="23"/>
      <c r="AF3749" s="46"/>
      <c r="AG3749" s="23"/>
      <c r="AH3749" s="23"/>
    </row>
    <row r="3750" spans="1:34" s="156" customFormat="1" x14ac:dyDescent="0.35">
      <c r="A3750" s="23"/>
      <c r="B3750" s="23"/>
      <c r="C3750" s="23"/>
      <c r="D3750" s="23"/>
      <c r="E3750" s="23"/>
      <c r="F3750" s="23"/>
      <c r="G3750" s="23"/>
      <c r="H3750" s="23"/>
      <c r="I3750" s="23"/>
      <c r="J3750" s="24"/>
      <c r="K3750" s="24"/>
      <c r="L3750" s="79"/>
      <c r="M3750" s="91"/>
      <c r="N3750" s="89"/>
      <c r="O3750" s="89"/>
      <c r="P3750" s="24"/>
      <c r="Q3750" s="24"/>
      <c r="R3750" s="23"/>
      <c r="S3750" s="23"/>
      <c r="T3750" s="24"/>
      <c r="U3750" s="23"/>
      <c r="V3750" s="23"/>
      <c r="W3750" s="23"/>
      <c r="X3750" s="23"/>
      <c r="Y3750" s="23"/>
      <c r="Z3750" s="23"/>
      <c r="AA3750" s="23"/>
      <c r="AB3750" s="23"/>
      <c r="AC3750" s="23"/>
      <c r="AD3750" s="23"/>
      <c r="AE3750" s="23"/>
      <c r="AF3750" s="46"/>
      <c r="AG3750" s="23"/>
      <c r="AH3750" s="23"/>
    </row>
    <row r="3751" spans="1:34" s="156" customFormat="1" x14ac:dyDescent="0.35">
      <c r="A3751" s="23"/>
      <c r="B3751" s="23"/>
      <c r="C3751" s="23"/>
      <c r="D3751" s="23"/>
      <c r="E3751" s="23"/>
      <c r="F3751" s="23"/>
      <c r="G3751" s="23"/>
      <c r="H3751" s="23"/>
      <c r="I3751" s="23"/>
      <c r="J3751" s="24"/>
      <c r="K3751" s="24"/>
      <c r="L3751" s="79"/>
      <c r="M3751" s="91"/>
      <c r="N3751" s="89"/>
      <c r="O3751" s="89"/>
      <c r="P3751" s="24"/>
      <c r="Q3751" s="24"/>
      <c r="R3751" s="23"/>
      <c r="S3751" s="23"/>
      <c r="T3751" s="24"/>
      <c r="U3751" s="23"/>
      <c r="V3751" s="23"/>
      <c r="W3751" s="23"/>
      <c r="X3751" s="23"/>
      <c r="Y3751" s="23"/>
      <c r="Z3751" s="23"/>
      <c r="AA3751" s="23"/>
      <c r="AB3751" s="23"/>
      <c r="AC3751" s="23"/>
      <c r="AD3751" s="23"/>
      <c r="AE3751" s="23"/>
      <c r="AF3751" s="46"/>
      <c r="AG3751" s="23"/>
      <c r="AH3751" s="23"/>
    </row>
    <row r="3752" spans="1:34" s="156" customFormat="1" x14ac:dyDescent="0.35">
      <c r="A3752" s="23"/>
      <c r="B3752" s="23"/>
      <c r="C3752" s="23"/>
      <c r="D3752" s="23"/>
      <c r="E3752" s="23"/>
      <c r="F3752" s="23"/>
      <c r="G3752" s="23"/>
      <c r="H3752" s="23"/>
      <c r="I3752" s="23"/>
      <c r="J3752" s="24"/>
      <c r="K3752" s="24"/>
      <c r="L3752" s="79"/>
      <c r="M3752" s="91"/>
      <c r="N3752" s="89"/>
      <c r="O3752" s="89"/>
      <c r="P3752" s="24"/>
      <c r="Q3752" s="24"/>
      <c r="R3752" s="23"/>
      <c r="S3752" s="23"/>
      <c r="T3752" s="24"/>
      <c r="U3752" s="23"/>
      <c r="V3752" s="23"/>
      <c r="W3752" s="23"/>
      <c r="X3752" s="23"/>
      <c r="Y3752" s="23"/>
      <c r="Z3752" s="23"/>
      <c r="AA3752" s="23"/>
      <c r="AB3752" s="23"/>
      <c r="AC3752" s="23"/>
      <c r="AD3752" s="23"/>
      <c r="AE3752" s="23"/>
      <c r="AF3752" s="46"/>
      <c r="AG3752" s="23"/>
      <c r="AH3752" s="23"/>
    </row>
    <row r="3753" spans="1:34" s="156" customFormat="1" x14ac:dyDescent="0.35">
      <c r="A3753" s="23"/>
      <c r="B3753" s="23"/>
      <c r="C3753" s="23"/>
      <c r="D3753" s="23"/>
      <c r="E3753" s="23"/>
      <c r="F3753" s="23"/>
      <c r="G3753" s="23"/>
      <c r="H3753" s="23"/>
      <c r="I3753" s="23"/>
      <c r="J3753" s="24"/>
      <c r="K3753" s="24"/>
      <c r="L3753" s="79"/>
      <c r="M3753" s="91"/>
      <c r="N3753" s="89"/>
      <c r="O3753" s="89"/>
      <c r="P3753" s="24"/>
      <c r="Q3753" s="24"/>
      <c r="R3753" s="23"/>
      <c r="S3753" s="23"/>
      <c r="T3753" s="24"/>
      <c r="U3753" s="23"/>
      <c r="V3753" s="23"/>
      <c r="W3753" s="23"/>
      <c r="X3753" s="23"/>
      <c r="Y3753" s="23"/>
      <c r="Z3753" s="23"/>
      <c r="AA3753" s="23"/>
      <c r="AB3753" s="23"/>
      <c r="AC3753" s="23"/>
      <c r="AD3753" s="23"/>
      <c r="AE3753" s="23"/>
      <c r="AF3753" s="46"/>
      <c r="AG3753" s="23"/>
      <c r="AH3753" s="23"/>
    </row>
    <row r="3754" spans="1:34" s="156" customFormat="1" x14ac:dyDescent="0.35">
      <c r="A3754" s="23"/>
      <c r="B3754" s="23"/>
      <c r="C3754" s="23"/>
      <c r="D3754" s="23"/>
      <c r="E3754" s="23"/>
      <c r="F3754" s="23"/>
      <c r="G3754" s="23"/>
      <c r="H3754" s="23"/>
      <c r="I3754" s="23"/>
      <c r="J3754" s="24"/>
      <c r="K3754" s="24"/>
      <c r="L3754" s="79"/>
      <c r="M3754" s="91"/>
      <c r="N3754" s="89"/>
      <c r="O3754" s="89"/>
      <c r="P3754" s="24"/>
      <c r="Q3754" s="24"/>
      <c r="R3754" s="23"/>
      <c r="S3754" s="23"/>
      <c r="T3754" s="24"/>
      <c r="U3754" s="23"/>
      <c r="V3754" s="23"/>
      <c r="W3754" s="23"/>
      <c r="X3754" s="23"/>
      <c r="Y3754" s="23"/>
      <c r="Z3754" s="23"/>
      <c r="AA3754" s="23"/>
      <c r="AB3754" s="23"/>
      <c r="AC3754" s="23"/>
      <c r="AD3754" s="23"/>
      <c r="AE3754" s="23"/>
      <c r="AF3754" s="46"/>
      <c r="AG3754" s="23"/>
      <c r="AH3754" s="23"/>
    </row>
    <row r="3755" spans="1:34" s="156" customFormat="1" x14ac:dyDescent="0.35">
      <c r="A3755" s="23"/>
      <c r="B3755" s="23"/>
      <c r="C3755" s="23"/>
      <c r="D3755" s="23"/>
      <c r="E3755" s="23"/>
      <c r="F3755" s="23"/>
      <c r="G3755" s="23"/>
      <c r="H3755" s="23"/>
      <c r="I3755" s="23"/>
      <c r="J3755" s="24"/>
      <c r="K3755" s="24"/>
      <c r="L3755" s="79"/>
      <c r="M3755" s="91"/>
      <c r="N3755" s="89"/>
      <c r="O3755" s="89"/>
      <c r="P3755" s="24"/>
      <c r="Q3755" s="24"/>
      <c r="R3755" s="23"/>
      <c r="S3755" s="23"/>
      <c r="T3755" s="24"/>
      <c r="U3755" s="23"/>
      <c r="V3755" s="23"/>
      <c r="W3755" s="23"/>
      <c r="X3755" s="23"/>
      <c r="Y3755" s="23"/>
      <c r="Z3755" s="23"/>
      <c r="AA3755" s="23"/>
      <c r="AB3755" s="23"/>
      <c r="AC3755" s="23"/>
      <c r="AD3755" s="23"/>
      <c r="AE3755" s="23"/>
      <c r="AF3755" s="46"/>
      <c r="AG3755" s="23"/>
      <c r="AH3755" s="23"/>
    </row>
    <row r="3756" spans="1:34" s="156" customFormat="1" x14ac:dyDescent="0.35">
      <c r="A3756" s="23"/>
      <c r="B3756" s="23"/>
      <c r="C3756" s="23"/>
      <c r="D3756" s="23"/>
      <c r="E3756" s="23"/>
      <c r="F3756" s="23"/>
      <c r="G3756" s="23"/>
      <c r="H3756" s="23"/>
      <c r="I3756" s="23"/>
      <c r="J3756" s="24"/>
      <c r="K3756" s="24"/>
      <c r="L3756" s="79"/>
      <c r="M3756" s="91"/>
      <c r="N3756" s="89"/>
      <c r="O3756" s="89"/>
      <c r="P3756" s="24"/>
      <c r="Q3756" s="24"/>
      <c r="R3756" s="23"/>
      <c r="S3756" s="23"/>
      <c r="T3756" s="24"/>
      <c r="U3756" s="23"/>
      <c r="V3756" s="23"/>
      <c r="W3756" s="23"/>
      <c r="X3756" s="23"/>
      <c r="Y3756" s="23"/>
      <c r="Z3756" s="23"/>
      <c r="AA3756" s="23"/>
      <c r="AB3756" s="23"/>
      <c r="AC3756" s="23"/>
      <c r="AD3756" s="23"/>
      <c r="AE3756" s="23"/>
      <c r="AF3756" s="46"/>
      <c r="AG3756" s="23"/>
      <c r="AH3756" s="23"/>
    </row>
    <row r="3757" spans="1:34" s="156" customFormat="1" x14ac:dyDescent="0.35">
      <c r="A3757" s="23"/>
      <c r="B3757" s="23"/>
      <c r="C3757" s="23"/>
      <c r="D3757" s="23"/>
      <c r="E3757" s="23"/>
      <c r="F3757" s="23"/>
      <c r="G3757" s="23"/>
      <c r="H3757" s="23"/>
      <c r="I3757" s="23"/>
      <c r="J3757" s="24"/>
      <c r="K3757" s="24"/>
      <c r="L3757" s="79"/>
      <c r="M3757" s="91"/>
      <c r="N3757" s="89"/>
      <c r="O3757" s="89"/>
      <c r="P3757" s="24"/>
      <c r="Q3757" s="24"/>
      <c r="R3757" s="23"/>
      <c r="S3757" s="23"/>
      <c r="T3757" s="24"/>
      <c r="U3757" s="23"/>
      <c r="V3757" s="23"/>
      <c r="W3757" s="23"/>
      <c r="X3757" s="23"/>
      <c r="Y3757" s="23"/>
      <c r="Z3757" s="23"/>
      <c r="AA3757" s="23"/>
      <c r="AB3757" s="23"/>
      <c r="AC3757" s="23"/>
      <c r="AD3757" s="23"/>
      <c r="AE3757" s="23"/>
      <c r="AF3757" s="46"/>
      <c r="AG3757" s="23"/>
      <c r="AH3757" s="23"/>
    </row>
    <row r="3758" spans="1:34" s="156" customFormat="1" x14ac:dyDescent="0.35">
      <c r="A3758" s="23"/>
      <c r="B3758" s="23"/>
      <c r="C3758" s="23"/>
      <c r="D3758" s="23"/>
      <c r="E3758" s="23"/>
      <c r="F3758" s="23"/>
      <c r="G3758" s="23"/>
      <c r="H3758" s="23"/>
      <c r="I3758" s="23"/>
      <c r="J3758" s="24"/>
      <c r="K3758" s="24"/>
      <c r="L3758" s="79"/>
      <c r="M3758" s="91"/>
      <c r="N3758" s="89"/>
      <c r="O3758" s="89"/>
      <c r="P3758" s="24"/>
      <c r="Q3758" s="24"/>
      <c r="R3758" s="23"/>
      <c r="S3758" s="23"/>
      <c r="T3758" s="24"/>
      <c r="U3758" s="23"/>
      <c r="V3758" s="23"/>
      <c r="W3758" s="23"/>
      <c r="X3758" s="23"/>
      <c r="Y3758" s="23"/>
      <c r="Z3758" s="23"/>
      <c r="AA3758" s="23"/>
      <c r="AB3758" s="23"/>
      <c r="AC3758" s="23"/>
      <c r="AD3758" s="23"/>
      <c r="AE3758" s="23"/>
      <c r="AF3758" s="46"/>
      <c r="AG3758" s="23"/>
      <c r="AH3758" s="23"/>
    </row>
    <row r="3759" spans="1:34" s="156" customFormat="1" x14ac:dyDescent="0.35">
      <c r="A3759" s="23"/>
      <c r="B3759" s="23"/>
      <c r="C3759" s="23"/>
      <c r="D3759" s="23"/>
      <c r="E3759" s="23"/>
      <c r="F3759" s="23"/>
      <c r="G3759" s="23"/>
      <c r="H3759" s="23"/>
      <c r="I3759" s="23"/>
      <c r="J3759" s="24"/>
      <c r="K3759" s="24"/>
      <c r="L3759" s="79"/>
      <c r="M3759" s="91"/>
      <c r="N3759" s="89"/>
      <c r="O3759" s="89"/>
      <c r="P3759" s="24"/>
      <c r="Q3759" s="24"/>
      <c r="R3759" s="23"/>
      <c r="S3759" s="23"/>
      <c r="T3759" s="24"/>
      <c r="U3759" s="23"/>
      <c r="V3759" s="23"/>
      <c r="W3759" s="23"/>
      <c r="X3759" s="23"/>
      <c r="Y3759" s="23"/>
      <c r="Z3759" s="23"/>
      <c r="AA3759" s="23"/>
      <c r="AB3759" s="23"/>
      <c r="AC3759" s="23"/>
      <c r="AD3759" s="23"/>
      <c r="AE3759" s="23"/>
      <c r="AF3759" s="46"/>
      <c r="AG3759" s="23"/>
      <c r="AH3759" s="23"/>
    </row>
    <row r="3760" spans="1:34" s="156" customFormat="1" x14ac:dyDescent="0.35">
      <c r="A3760" s="23"/>
      <c r="B3760" s="23"/>
      <c r="C3760" s="23"/>
      <c r="D3760" s="23"/>
      <c r="E3760" s="23"/>
      <c r="F3760" s="23"/>
      <c r="G3760" s="23"/>
      <c r="H3760" s="23"/>
      <c r="I3760" s="23"/>
      <c r="J3760" s="24"/>
      <c r="K3760" s="24"/>
      <c r="L3760" s="79"/>
      <c r="M3760" s="91"/>
      <c r="N3760" s="89"/>
      <c r="O3760" s="89"/>
      <c r="P3760" s="24"/>
      <c r="Q3760" s="24"/>
      <c r="R3760" s="23"/>
      <c r="S3760" s="23"/>
      <c r="T3760" s="24"/>
      <c r="U3760" s="23"/>
      <c r="V3760" s="23"/>
      <c r="W3760" s="23"/>
      <c r="X3760" s="23"/>
      <c r="Y3760" s="23"/>
      <c r="Z3760" s="23"/>
      <c r="AA3760" s="23"/>
      <c r="AB3760" s="23"/>
      <c r="AC3760" s="23"/>
      <c r="AD3760" s="23"/>
      <c r="AE3760" s="23"/>
      <c r="AF3760" s="46"/>
      <c r="AG3760" s="23"/>
      <c r="AH3760" s="23"/>
    </row>
    <row r="3761" spans="1:34" s="156" customFormat="1" x14ac:dyDescent="0.35">
      <c r="A3761" s="23"/>
      <c r="B3761" s="23"/>
      <c r="C3761" s="23"/>
      <c r="D3761" s="23"/>
      <c r="E3761" s="23"/>
      <c r="F3761" s="23"/>
      <c r="G3761" s="23"/>
      <c r="H3761" s="23"/>
      <c r="I3761" s="23"/>
      <c r="J3761" s="24"/>
      <c r="K3761" s="24"/>
      <c r="L3761" s="79"/>
      <c r="M3761" s="91"/>
      <c r="N3761" s="89"/>
      <c r="O3761" s="89"/>
      <c r="P3761" s="24"/>
      <c r="Q3761" s="24"/>
      <c r="R3761" s="23"/>
      <c r="S3761" s="23"/>
      <c r="T3761" s="24"/>
      <c r="U3761" s="23"/>
      <c r="V3761" s="23"/>
      <c r="W3761" s="23"/>
      <c r="X3761" s="23"/>
      <c r="Y3761" s="23"/>
      <c r="Z3761" s="23"/>
      <c r="AA3761" s="23"/>
      <c r="AB3761" s="23"/>
      <c r="AC3761" s="23"/>
      <c r="AD3761" s="23"/>
      <c r="AE3761" s="23"/>
      <c r="AF3761" s="46"/>
      <c r="AG3761" s="23"/>
      <c r="AH3761" s="23"/>
    </row>
    <row r="3762" spans="1:34" s="156" customFormat="1" x14ac:dyDescent="0.35">
      <c r="A3762" s="23"/>
      <c r="B3762" s="23"/>
      <c r="C3762" s="23"/>
      <c r="D3762" s="23"/>
      <c r="E3762" s="23"/>
      <c r="F3762" s="23"/>
      <c r="G3762" s="23"/>
      <c r="H3762" s="23"/>
      <c r="I3762" s="23"/>
      <c r="J3762" s="24"/>
      <c r="K3762" s="24"/>
      <c r="L3762" s="79"/>
      <c r="M3762" s="91"/>
      <c r="N3762" s="89"/>
      <c r="O3762" s="89"/>
      <c r="P3762" s="24"/>
      <c r="Q3762" s="24"/>
      <c r="R3762" s="23"/>
      <c r="S3762" s="23"/>
      <c r="T3762" s="24"/>
      <c r="U3762" s="23"/>
      <c r="V3762" s="23"/>
      <c r="W3762" s="23"/>
      <c r="X3762" s="23"/>
      <c r="Y3762" s="23"/>
      <c r="Z3762" s="23"/>
      <c r="AA3762" s="23"/>
      <c r="AB3762" s="23"/>
      <c r="AC3762" s="23"/>
      <c r="AD3762" s="23"/>
      <c r="AE3762" s="23"/>
      <c r="AF3762" s="46"/>
      <c r="AG3762" s="23"/>
      <c r="AH3762" s="23"/>
    </row>
    <row r="3763" spans="1:34" s="156" customFormat="1" x14ac:dyDescent="0.35">
      <c r="A3763" s="23"/>
      <c r="B3763" s="23"/>
      <c r="C3763" s="23"/>
      <c r="D3763" s="23"/>
      <c r="E3763" s="23"/>
      <c r="F3763" s="23"/>
      <c r="G3763" s="23"/>
      <c r="H3763" s="23"/>
      <c r="I3763" s="23"/>
      <c r="J3763" s="24"/>
      <c r="K3763" s="24"/>
      <c r="L3763" s="79"/>
      <c r="M3763" s="91"/>
      <c r="N3763" s="89"/>
      <c r="O3763" s="89"/>
      <c r="P3763" s="24"/>
      <c r="Q3763" s="24"/>
      <c r="R3763" s="23"/>
      <c r="S3763" s="23"/>
      <c r="T3763" s="24"/>
      <c r="U3763" s="23"/>
      <c r="V3763" s="23"/>
      <c r="W3763" s="23"/>
      <c r="X3763" s="23"/>
      <c r="Y3763" s="23"/>
      <c r="Z3763" s="23"/>
      <c r="AA3763" s="23"/>
      <c r="AB3763" s="23"/>
      <c r="AC3763" s="23"/>
      <c r="AD3763" s="23"/>
      <c r="AE3763" s="23"/>
      <c r="AF3763" s="46"/>
      <c r="AG3763" s="23"/>
      <c r="AH3763" s="23"/>
    </row>
    <row r="3764" spans="1:34" s="156" customFormat="1" x14ac:dyDescent="0.35">
      <c r="A3764" s="23"/>
      <c r="B3764" s="23"/>
      <c r="C3764" s="23"/>
      <c r="D3764" s="23"/>
      <c r="E3764" s="23"/>
      <c r="F3764" s="23"/>
      <c r="G3764" s="23"/>
      <c r="H3764" s="23"/>
      <c r="I3764" s="23"/>
      <c r="J3764" s="24"/>
      <c r="K3764" s="24"/>
      <c r="L3764" s="79"/>
      <c r="M3764" s="91"/>
      <c r="N3764" s="89"/>
      <c r="O3764" s="89"/>
      <c r="P3764" s="24"/>
      <c r="Q3764" s="24"/>
      <c r="R3764" s="23"/>
      <c r="S3764" s="23"/>
      <c r="T3764" s="24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46"/>
      <c r="AG3764" s="23"/>
      <c r="AH3764" s="23"/>
    </row>
    <row r="3765" spans="1:34" s="156" customFormat="1" x14ac:dyDescent="0.35">
      <c r="A3765" s="23"/>
      <c r="B3765" s="23"/>
      <c r="C3765" s="23"/>
      <c r="D3765" s="23"/>
      <c r="E3765" s="23"/>
      <c r="F3765" s="23"/>
      <c r="G3765" s="23"/>
      <c r="H3765" s="23"/>
      <c r="I3765" s="23"/>
      <c r="J3765" s="24"/>
      <c r="K3765" s="24"/>
      <c r="L3765" s="79"/>
      <c r="M3765" s="91"/>
      <c r="N3765" s="89"/>
      <c r="O3765" s="89"/>
      <c r="P3765" s="24"/>
      <c r="Q3765" s="24"/>
      <c r="R3765" s="23"/>
      <c r="S3765" s="23"/>
      <c r="T3765" s="24"/>
      <c r="U3765" s="23"/>
      <c r="V3765" s="23"/>
      <c r="W3765" s="23"/>
      <c r="X3765" s="23"/>
      <c r="Y3765" s="23"/>
      <c r="Z3765" s="23"/>
      <c r="AA3765" s="23"/>
      <c r="AB3765" s="23"/>
      <c r="AC3765" s="23"/>
      <c r="AD3765" s="23"/>
      <c r="AE3765" s="23"/>
      <c r="AF3765" s="46"/>
      <c r="AG3765" s="23"/>
      <c r="AH3765" s="23"/>
    </row>
    <row r="3766" spans="1:34" s="156" customFormat="1" x14ac:dyDescent="0.35">
      <c r="A3766" s="23"/>
      <c r="B3766" s="23"/>
      <c r="C3766" s="23"/>
      <c r="D3766" s="23"/>
      <c r="E3766" s="23"/>
      <c r="F3766" s="23"/>
      <c r="G3766" s="23"/>
      <c r="H3766" s="23"/>
      <c r="I3766" s="23"/>
      <c r="J3766" s="24"/>
      <c r="K3766" s="24"/>
      <c r="L3766" s="79"/>
      <c r="M3766" s="91"/>
      <c r="N3766" s="89"/>
      <c r="O3766" s="89"/>
      <c r="P3766" s="24"/>
      <c r="Q3766" s="24"/>
      <c r="R3766" s="23"/>
      <c r="S3766" s="23"/>
      <c r="T3766" s="24"/>
      <c r="U3766" s="23"/>
      <c r="V3766" s="23"/>
      <c r="W3766" s="23"/>
      <c r="X3766" s="23"/>
      <c r="Y3766" s="23"/>
      <c r="Z3766" s="23"/>
      <c r="AA3766" s="23"/>
      <c r="AB3766" s="23"/>
      <c r="AC3766" s="23"/>
      <c r="AD3766" s="23"/>
      <c r="AE3766" s="23"/>
      <c r="AF3766" s="46"/>
      <c r="AG3766" s="23"/>
      <c r="AH3766" s="23"/>
    </row>
    <row r="3767" spans="1:34" s="156" customFormat="1" x14ac:dyDescent="0.35">
      <c r="A3767" s="23"/>
      <c r="B3767" s="23"/>
      <c r="C3767" s="23"/>
      <c r="D3767" s="23"/>
      <c r="E3767" s="23"/>
      <c r="F3767" s="23"/>
      <c r="G3767" s="23"/>
      <c r="H3767" s="23"/>
      <c r="I3767" s="23"/>
      <c r="J3767" s="24"/>
      <c r="K3767" s="24"/>
      <c r="L3767" s="79"/>
      <c r="M3767" s="91"/>
      <c r="N3767" s="89"/>
      <c r="O3767" s="89"/>
      <c r="P3767" s="24"/>
      <c r="Q3767" s="24"/>
      <c r="R3767" s="23"/>
      <c r="S3767" s="23"/>
      <c r="T3767" s="24"/>
      <c r="U3767" s="23"/>
      <c r="V3767" s="23"/>
      <c r="W3767" s="23"/>
      <c r="X3767" s="23"/>
      <c r="Y3767" s="23"/>
      <c r="Z3767" s="23"/>
      <c r="AA3767" s="23"/>
      <c r="AB3767" s="23"/>
      <c r="AC3767" s="23"/>
      <c r="AD3767" s="23"/>
      <c r="AE3767" s="23"/>
      <c r="AF3767" s="46"/>
      <c r="AG3767" s="23"/>
      <c r="AH3767" s="23"/>
    </row>
    <row r="3768" spans="1:34" s="156" customFormat="1" x14ac:dyDescent="0.35">
      <c r="A3768" s="23"/>
      <c r="B3768" s="23"/>
      <c r="C3768" s="23"/>
      <c r="D3768" s="23"/>
      <c r="E3768" s="23"/>
      <c r="F3768" s="23"/>
      <c r="G3768" s="23"/>
      <c r="H3768" s="23"/>
      <c r="I3768" s="23"/>
      <c r="J3768" s="24"/>
      <c r="K3768" s="24"/>
      <c r="L3768" s="79"/>
      <c r="M3768" s="91"/>
      <c r="N3768" s="89"/>
      <c r="O3768" s="89"/>
      <c r="P3768" s="24"/>
      <c r="Q3768" s="24"/>
      <c r="R3768" s="23"/>
      <c r="S3768" s="23"/>
      <c r="T3768" s="24"/>
      <c r="U3768" s="23"/>
      <c r="V3768" s="23"/>
      <c r="W3768" s="23"/>
      <c r="X3768" s="23"/>
      <c r="Y3768" s="23"/>
      <c r="Z3768" s="23"/>
      <c r="AA3768" s="23"/>
      <c r="AB3768" s="23"/>
      <c r="AC3768" s="23"/>
      <c r="AD3768" s="23"/>
      <c r="AE3768" s="23"/>
      <c r="AF3768" s="46"/>
      <c r="AG3768" s="23"/>
      <c r="AH3768" s="23"/>
    </row>
    <row r="3769" spans="1:34" s="156" customFormat="1" x14ac:dyDescent="0.35">
      <c r="A3769" s="23"/>
      <c r="B3769" s="23"/>
      <c r="C3769" s="23"/>
      <c r="D3769" s="23"/>
      <c r="E3769" s="23"/>
      <c r="F3769" s="23"/>
      <c r="G3769" s="23"/>
      <c r="H3769" s="23"/>
      <c r="I3769" s="23"/>
      <c r="J3769" s="24"/>
      <c r="K3769" s="24"/>
      <c r="L3769" s="79"/>
      <c r="M3769" s="91"/>
      <c r="N3769" s="89"/>
      <c r="O3769" s="89"/>
      <c r="P3769" s="24"/>
      <c r="Q3769" s="24"/>
      <c r="R3769" s="23"/>
      <c r="S3769" s="23"/>
      <c r="T3769" s="24"/>
      <c r="U3769" s="23"/>
      <c r="V3769" s="23"/>
      <c r="W3769" s="23"/>
      <c r="X3769" s="23"/>
      <c r="Y3769" s="23"/>
      <c r="Z3769" s="23"/>
      <c r="AA3769" s="23"/>
      <c r="AB3769" s="23"/>
      <c r="AC3769" s="23"/>
      <c r="AD3769" s="23"/>
      <c r="AE3769" s="23"/>
      <c r="AF3769" s="46"/>
      <c r="AG3769" s="23"/>
      <c r="AH3769" s="23"/>
    </row>
    <row r="3770" spans="1:34" s="156" customFormat="1" x14ac:dyDescent="0.35">
      <c r="A3770" s="23"/>
      <c r="B3770" s="23"/>
      <c r="C3770" s="23"/>
      <c r="D3770" s="23"/>
      <c r="E3770" s="23"/>
      <c r="F3770" s="23"/>
      <c r="G3770" s="23"/>
      <c r="H3770" s="23"/>
      <c r="I3770" s="23"/>
      <c r="J3770" s="24"/>
      <c r="K3770" s="24"/>
      <c r="L3770" s="79"/>
      <c r="M3770" s="91"/>
      <c r="N3770" s="89"/>
      <c r="O3770" s="89"/>
      <c r="P3770" s="24"/>
      <c r="Q3770" s="24"/>
      <c r="R3770" s="23"/>
      <c r="S3770" s="23"/>
      <c r="T3770" s="24"/>
      <c r="U3770" s="23"/>
      <c r="V3770" s="23"/>
      <c r="W3770" s="23"/>
      <c r="X3770" s="23"/>
      <c r="Y3770" s="23"/>
      <c r="Z3770" s="23"/>
      <c r="AA3770" s="23"/>
      <c r="AB3770" s="23"/>
      <c r="AC3770" s="23"/>
      <c r="AD3770" s="23"/>
      <c r="AE3770" s="23"/>
      <c r="AF3770" s="46"/>
      <c r="AG3770" s="23"/>
      <c r="AH3770" s="23"/>
    </row>
    <row r="3771" spans="1:34" s="156" customFormat="1" x14ac:dyDescent="0.35">
      <c r="A3771" s="23"/>
      <c r="B3771" s="23"/>
      <c r="C3771" s="23"/>
      <c r="D3771" s="23"/>
      <c r="E3771" s="23"/>
      <c r="F3771" s="23"/>
      <c r="G3771" s="23"/>
      <c r="H3771" s="23"/>
      <c r="I3771" s="23"/>
      <c r="J3771" s="24"/>
      <c r="K3771" s="24"/>
      <c r="L3771" s="79"/>
      <c r="M3771" s="91"/>
      <c r="N3771" s="89"/>
      <c r="O3771" s="89"/>
      <c r="P3771" s="24"/>
      <c r="Q3771" s="24"/>
      <c r="R3771" s="23"/>
      <c r="S3771" s="23"/>
      <c r="T3771" s="24"/>
      <c r="U3771" s="23"/>
      <c r="V3771" s="23"/>
      <c r="W3771" s="23"/>
      <c r="X3771" s="23"/>
      <c r="Y3771" s="23"/>
      <c r="Z3771" s="23"/>
      <c r="AA3771" s="23"/>
      <c r="AB3771" s="23"/>
      <c r="AC3771" s="23"/>
      <c r="AD3771" s="23"/>
      <c r="AE3771" s="23"/>
      <c r="AF3771" s="46"/>
      <c r="AG3771" s="23"/>
      <c r="AH3771" s="23"/>
    </row>
    <row r="3772" spans="1:34" s="156" customFormat="1" x14ac:dyDescent="0.35">
      <c r="A3772" s="23"/>
      <c r="B3772" s="23"/>
      <c r="C3772" s="23"/>
      <c r="D3772" s="23"/>
      <c r="E3772" s="23"/>
      <c r="F3772" s="23"/>
      <c r="G3772" s="23"/>
      <c r="H3772" s="23"/>
      <c r="I3772" s="23"/>
      <c r="J3772" s="24"/>
      <c r="K3772" s="24"/>
      <c r="L3772" s="79"/>
      <c r="M3772" s="91"/>
      <c r="N3772" s="89"/>
      <c r="O3772" s="89"/>
      <c r="P3772" s="24"/>
      <c r="Q3772" s="24"/>
      <c r="R3772" s="23"/>
      <c r="S3772" s="23"/>
      <c r="T3772" s="24"/>
      <c r="U3772" s="23"/>
      <c r="V3772" s="23"/>
      <c r="W3772" s="23"/>
      <c r="X3772" s="23"/>
      <c r="Y3772" s="23"/>
      <c r="Z3772" s="23"/>
      <c r="AA3772" s="23"/>
      <c r="AB3772" s="23"/>
      <c r="AC3772" s="23"/>
      <c r="AD3772" s="23"/>
      <c r="AE3772" s="23"/>
      <c r="AF3772" s="46"/>
      <c r="AG3772" s="23"/>
      <c r="AH3772" s="23"/>
    </row>
    <row r="3773" spans="1:34" s="156" customFormat="1" x14ac:dyDescent="0.35">
      <c r="A3773" s="23"/>
      <c r="B3773" s="23"/>
      <c r="C3773" s="23"/>
      <c r="D3773" s="23"/>
      <c r="E3773" s="23"/>
      <c r="F3773" s="23"/>
      <c r="G3773" s="23"/>
      <c r="H3773" s="23"/>
      <c r="I3773" s="23"/>
      <c r="J3773" s="24"/>
      <c r="K3773" s="24"/>
      <c r="L3773" s="79"/>
      <c r="M3773" s="91"/>
      <c r="N3773" s="89"/>
      <c r="O3773" s="89"/>
      <c r="P3773" s="24"/>
      <c r="Q3773" s="24"/>
      <c r="R3773" s="23"/>
      <c r="S3773" s="23"/>
      <c r="T3773" s="24"/>
      <c r="U3773" s="23"/>
      <c r="V3773" s="23"/>
      <c r="W3773" s="23"/>
      <c r="X3773" s="23"/>
      <c r="Y3773" s="23"/>
      <c r="Z3773" s="23"/>
      <c r="AA3773" s="23"/>
      <c r="AB3773" s="23"/>
      <c r="AC3773" s="23"/>
      <c r="AD3773" s="23"/>
      <c r="AE3773" s="23"/>
      <c r="AF3773" s="46"/>
      <c r="AG3773" s="23"/>
      <c r="AH3773" s="23"/>
    </row>
    <row r="3774" spans="1:34" s="156" customFormat="1" x14ac:dyDescent="0.35">
      <c r="A3774" s="23"/>
      <c r="B3774" s="23"/>
      <c r="C3774" s="23"/>
      <c r="D3774" s="23"/>
      <c r="E3774" s="23"/>
      <c r="F3774" s="23"/>
      <c r="G3774" s="23"/>
      <c r="H3774" s="23"/>
      <c r="I3774" s="23"/>
      <c r="J3774" s="24"/>
      <c r="K3774" s="24"/>
      <c r="L3774" s="79"/>
      <c r="M3774" s="91"/>
      <c r="N3774" s="89"/>
      <c r="O3774" s="89"/>
      <c r="P3774" s="24"/>
      <c r="Q3774" s="24"/>
      <c r="R3774" s="23"/>
      <c r="S3774" s="23"/>
      <c r="T3774" s="24"/>
      <c r="U3774" s="23"/>
      <c r="V3774" s="23"/>
      <c r="W3774" s="23"/>
      <c r="X3774" s="23"/>
      <c r="Y3774" s="23"/>
      <c r="Z3774" s="23"/>
      <c r="AA3774" s="23"/>
      <c r="AB3774" s="23"/>
      <c r="AC3774" s="23"/>
      <c r="AD3774" s="23"/>
      <c r="AE3774" s="23"/>
      <c r="AF3774" s="46"/>
      <c r="AG3774" s="23"/>
      <c r="AH3774" s="23"/>
    </row>
    <row r="3775" spans="1:34" s="156" customFormat="1" x14ac:dyDescent="0.35">
      <c r="A3775" s="23"/>
      <c r="B3775" s="23"/>
      <c r="C3775" s="23"/>
      <c r="D3775" s="23"/>
      <c r="E3775" s="23"/>
      <c r="F3775" s="23"/>
      <c r="G3775" s="23"/>
      <c r="H3775" s="23"/>
      <c r="I3775" s="23"/>
      <c r="J3775" s="24"/>
      <c r="K3775" s="24"/>
      <c r="L3775" s="79"/>
      <c r="M3775" s="91"/>
      <c r="N3775" s="89"/>
      <c r="O3775" s="89"/>
      <c r="P3775" s="24"/>
      <c r="Q3775" s="24"/>
      <c r="R3775" s="23"/>
      <c r="S3775" s="23"/>
      <c r="T3775" s="24"/>
      <c r="U3775" s="23"/>
      <c r="V3775" s="23"/>
      <c r="W3775" s="23"/>
      <c r="X3775" s="23"/>
      <c r="Y3775" s="23"/>
      <c r="Z3775" s="23"/>
      <c r="AA3775" s="23"/>
      <c r="AB3775" s="23"/>
      <c r="AC3775" s="23"/>
      <c r="AD3775" s="23"/>
      <c r="AE3775" s="23"/>
      <c r="AF3775" s="46"/>
      <c r="AG3775" s="23"/>
      <c r="AH3775" s="23"/>
    </row>
    <row r="3776" spans="1:34" s="156" customFormat="1" x14ac:dyDescent="0.35">
      <c r="A3776" s="23"/>
      <c r="B3776" s="23"/>
      <c r="C3776" s="23"/>
      <c r="D3776" s="23"/>
      <c r="E3776" s="23"/>
      <c r="F3776" s="23"/>
      <c r="G3776" s="23"/>
      <c r="H3776" s="23"/>
      <c r="I3776" s="23"/>
      <c r="J3776" s="24"/>
      <c r="K3776" s="24"/>
      <c r="L3776" s="79"/>
      <c r="M3776" s="91"/>
      <c r="N3776" s="89"/>
      <c r="O3776" s="89"/>
      <c r="P3776" s="24"/>
      <c r="Q3776" s="24"/>
      <c r="R3776" s="23"/>
      <c r="S3776" s="23"/>
      <c r="T3776" s="24"/>
      <c r="U3776" s="23"/>
      <c r="V3776" s="23"/>
      <c r="W3776" s="23"/>
      <c r="X3776" s="23"/>
      <c r="Y3776" s="23"/>
      <c r="Z3776" s="23"/>
      <c r="AA3776" s="23"/>
      <c r="AB3776" s="23"/>
      <c r="AC3776" s="23"/>
      <c r="AD3776" s="23"/>
      <c r="AE3776" s="23"/>
      <c r="AF3776" s="46"/>
      <c r="AG3776" s="23"/>
      <c r="AH3776" s="23"/>
    </row>
    <row r="3777" spans="1:34" s="156" customFormat="1" x14ac:dyDescent="0.35">
      <c r="A3777" s="23"/>
      <c r="B3777" s="23"/>
      <c r="C3777" s="23"/>
      <c r="D3777" s="23"/>
      <c r="E3777" s="23"/>
      <c r="F3777" s="23"/>
      <c r="G3777" s="23"/>
      <c r="H3777" s="23"/>
      <c r="I3777" s="23"/>
      <c r="J3777" s="24"/>
      <c r="K3777" s="24"/>
      <c r="L3777" s="79"/>
      <c r="M3777" s="91"/>
      <c r="N3777" s="89"/>
      <c r="O3777" s="89"/>
      <c r="P3777" s="24"/>
      <c r="Q3777" s="24"/>
      <c r="R3777" s="23"/>
      <c r="S3777" s="23"/>
      <c r="T3777" s="24"/>
      <c r="U3777" s="23"/>
      <c r="V3777" s="23"/>
      <c r="W3777" s="23"/>
      <c r="X3777" s="23"/>
      <c r="Y3777" s="23"/>
      <c r="Z3777" s="23"/>
      <c r="AA3777" s="23"/>
      <c r="AB3777" s="23"/>
      <c r="AC3777" s="23"/>
      <c r="AD3777" s="23"/>
      <c r="AE3777" s="23"/>
      <c r="AF3777" s="46"/>
      <c r="AG3777" s="23"/>
      <c r="AH3777" s="23"/>
    </row>
    <row r="3778" spans="1:34" s="156" customFormat="1" x14ac:dyDescent="0.35">
      <c r="A3778" s="23"/>
      <c r="B3778" s="23"/>
      <c r="C3778" s="23"/>
      <c r="D3778" s="23"/>
      <c r="E3778" s="23"/>
      <c r="F3778" s="23"/>
      <c r="G3778" s="23"/>
      <c r="H3778" s="23"/>
      <c r="I3778" s="23"/>
      <c r="J3778" s="24"/>
      <c r="K3778" s="24"/>
      <c r="L3778" s="79"/>
      <c r="M3778" s="91"/>
      <c r="N3778" s="89"/>
      <c r="O3778" s="89"/>
      <c r="P3778" s="24"/>
      <c r="Q3778" s="24"/>
      <c r="R3778" s="23"/>
      <c r="S3778" s="23"/>
      <c r="T3778" s="24"/>
      <c r="U3778" s="23"/>
      <c r="V3778" s="23"/>
      <c r="W3778" s="23"/>
      <c r="X3778" s="23"/>
      <c r="Y3778" s="23"/>
      <c r="Z3778" s="23"/>
      <c r="AA3778" s="23"/>
      <c r="AB3778" s="23"/>
      <c r="AC3778" s="23"/>
      <c r="AD3778" s="23"/>
      <c r="AE3778" s="23"/>
      <c r="AF3778" s="46"/>
      <c r="AG3778" s="23"/>
      <c r="AH3778" s="23"/>
    </row>
    <row r="3779" spans="1:34" s="156" customFormat="1" x14ac:dyDescent="0.35">
      <c r="A3779" s="23"/>
      <c r="B3779" s="23"/>
      <c r="C3779" s="23"/>
      <c r="D3779" s="23"/>
      <c r="E3779" s="23"/>
      <c r="F3779" s="23"/>
      <c r="G3779" s="23"/>
      <c r="H3779" s="23"/>
      <c r="I3779" s="23"/>
      <c r="J3779" s="24"/>
      <c r="K3779" s="24"/>
      <c r="L3779" s="79"/>
      <c r="M3779" s="91"/>
      <c r="N3779" s="89"/>
      <c r="O3779" s="89"/>
      <c r="P3779" s="24"/>
      <c r="Q3779" s="24"/>
      <c r="R3779" s="23"/>
      <c r="S3779" s="23"/>
      <c r="T3779" s="24"/>
      <c r="U3779" s="23"/>
      <c r="V3779" s="23"/>
      <c r="W3779" s="23"/>
      <c r="X3779" s="23"/>
      <c r="Y3779" s="23"/>
      <c r="Z3779" s="23"/>
      <c r="AA3779" s="23"/>
      <c r="AB3779" s="23"/>
      <c r="AC3779" s="23"/>
      <c r="AD3779" s="23"/>
      <c r="AE3779" s="23"/>
      <c r="AF3779" s="46"/>
      <c r="AG3779" s="23"/>
      <c r="AH3779" s="23"/>
    </row>
    <row r="3780" spans="1:34" s="156" customFormat="1" x14ac:dyDescent="0.35">
      <c r="A3780" s="23"/>
      <c r="B3780" s="23"/>
      <c r="C3780" s="23"/>
      <c r="D3780" s="23"/>
      <c r="E3780" s="23"/>
      <c r="F3780" s="23"/>
      <c r="G3780" s="23"/>
      <c r="H3780" s="23"/>
      <c r="I3780" s="23"/>
      <c r="J3780" s="24"/>
      <c r="K3780" s="24"/>
      <c r="L3780" s="79"/>
      <c r="M3780" s="91"/>
      <c r="N3780" s="89"/>
      <c r="O3780" s="89"/>
      <c r="P3780" s="24"/>
      <c r="Q3780" s="24"/>
      <c r="R3780" s="23"/>
      <c r="S3780" s="23"/>
      <c r="T3780" s="24"/>
      <c r="U3780" s="23"/>
      <c r="V3780" s="23"/>
      <c r="W3780" s="23"/>
      <c r="X3780" s="23"/>
      <c r="Y3780" s="23"/>
      <c r="Z3780" s="23"/>
      <c r="AA3780" s="23"/>
      <c r="AB3780" s="23"/>
      <c r="AC3780" s="23"/>
      <c r="AD3780" s="23"/>
      <c r="AE3780" s="23"/>
      <c r="AF3780" s="46"/>
      <c r="AG3780" s="23"/>
      <c r="AH3780" s="23"/>
    </row>
    <row r="3781" spans="1:34" s="156" customFormat="1" x14ac:dyDescent="0.35">
      <c r="A3781" s="23"/>
      <c r="B3781" s="23"/>
      <c r="C3781" s="23"/>
      <c r="D3781" s="23"/>
      <c r="E3781" s="23"/>
      <c r="F3781" s="23"/>
      <c r="G3781" s="23"/>
      <c r="H3781" s="23"/>
      <c r="I3781" s="23"/>
      <c r="J3781" s="24"/>
      <c r="K3781" s="24"/>
      <c r="L3781" s="79"/>
      <c r="M3781" s="91"/>
      <c r="N3781" s="89"/>
      <c r="O3781" s="89"/>
      <c r="P3781" s="24"/>
      <c r="Q3781" s="24"/>
      <c r="R3781" s="23"/>
      <c r="S3781" s="23"/>
      <c r="T3781" s="24"/>
      <c r="U3781" s="23"/>
      <c r="V3781" s="23"/>
      <c r="W3781" s="23"/>
      <c r="X3781" s="23"/>
      <c r="Y3781" s="23"/>
      <c r="Z3781" s="23"/>
      <c r="AA3781" s="23"/>
      <c r="AB3781" s="23"/>
      <c r="AC3781" s="23"/>
      <c r="AD3781" s="23"/>
      <c r="AE3781" s="23"/>
      <c r="AF3781" s="46"/>
      <c r="AG3781" s="23"/>
      <c r="AH3781" s="23"/>
    </row>
    <row r="3782" spans="1:34" s="156" customFormat="1" x14ac:dyDescent="0.35">
      <c r="A3782" s="23"/>
      <c r="B3782" s="23"/>
      <c r="C3782" s="23"/>
      <c r="D3782" s="23"/>
      <c r="E3782" s="23"/>
      <c r="F3782" s="23"/>
      <c r="G3782" s="23"/>
      <c r="H3782" s="23"/>
      <c r="I3782" s="23"/>
      <c r="J3782" s="24"/>
      <c r="K3782" s="24"/>
      <c r="L3782" s="79"/>
      <c r="M3782" s="91"/>
      <c r="N3782" s="89"/>
      <c r="O3782" s="89"/>
      <c r="P3782" s="24"/>
      <c r="Q3782" s="24"/>
      <c r="R3782" s="23"/>
      <c r="S3782" s="23"/>
      <c r="T3782" s="24"/>
      <c r="U3782" s="23"/>
      <c r="V3782" s="23"/>
      <c r="W3782" s="23"/>
      <c r="X3782" s="23"/>
      <c r="Y3782" s="23"/>
      <c r="Z3782" s="23"/>
      <c r="AA3782" s="23"/>
      <c r="AB3782" s="23"/>
      <c r="AC3782" s="23"/>
      <c r="AD3782" s="23"/>
      <c r="AE3782" s="23"/>
      <c r="AF3782" s="46"/>
      <c r="AG3782" s="23"/>
      <c r="AH3782" s="23"/>
    </row>
    <row r="3783" spans="1:34" s="156" customFormat="1" x14ac:dyDescent="0.35">
      <c r="A3783" s="23"/>
      <c r="B3783" s="23"/>
      <c r="C3783" s="23"/>
      <c r="D3783" s="23"/>
      <c r="E3783" s="23"/>
      <c r="F3783" s="23"/>
      <c r="G3783" s="23"/>
      <c r="H3783" s="23"/>
      <c r="I3783" s="23"/>
      <c r="J3783" s="24"/>
      <c r="K3783" s="24"/>
      <c r="L3783" s="79"/>
      <c r="M3783" s="91"/>
      <c r="N3783" s="89"/>
      <c r="O3783" s="89"/>
      <c r="P3783" s="24"/>
      <c r="Q3783" s="24"/>
      <c r="R3783" s="23"/>
      <c r="S3783" s="23"/>
      <c r="T3783" s="24"/>
      <c r="U3783" s="23"/>
      <c r="V3783" s="23"/>
      <c r="W3783" s="23"/>
      <c r="X3783" s="23"/>
      <c r="Y3783" s="23"/>
      <c r="Z3783" s="23"/>
      <c r="AA3783" s="23"/>
      <c r="AB3783" s="23"/>
      <c r="AC3783" s="23"/>
      <c r="AD3783" s="23"/>
      <c r="AE3783" s="23"/>
      <c r="AF3783" s="46"/>
      <c r="AG3783" s="23"/>
      <c r="AH3783" s="23"/>
    </row>
    <row r="3784" spans="1:34" s="156" customFormat="1" x14ac:dyDescent="0.35">
      <c r="A3784" s="23"/>
      <c r="B3784" s="23"/>
      <c r="C3784" s="23"/>
      <c r="D3784" s="23"/>
      <c r="E3784" s="23"/>
      <c r="F3784" s="23"/>
      <c r="G3784" s="23"/>
      <c r="H3784" s="23"/>
      <c r="I3784" s="23"/>
      <c r="J3784" s="24"/>
      <c r="K3784" s="24"/>
      <c r="L3784" s="79"/>
      <c r="M3784" s="91"/>
      <c r="N3784" s="89"/>
      <c r="O3784" s="89"/>
      <c r="P3784" s="24"/>
      <c r="Q3784" s="24"/>
      <c r="R3784" s="23"/>
      <c r="S3784" s="23"/>
      <c r="T3784" s="24"/>
      <c r="U3784" s="23"/>
      <c r="V3784" s="23"/>
      <c r="W3784" s="23"/>
      <c r="X3784" s="23"/>
      <c r="Y3784" s="23"/>
      <c r="Z3784" s="23"/>
      <c r="AA3784" s="23"/>
      <c r="AB3784" s="23"/>
      <c r="AC3784" s="23"/>
      <c r="AD3784" s="23"/>
      <c r="AE3784" s="23"/>
      <c r="AF3784" s="46"/>
      <c r="AG3784" s="23"/>
      <c r="AH3784" s="23"/>
    </row>
    <row r="3785" spans="1:34" s="156" customFormat="1" x14ac:dyDescent="0.35">
      <c r="A3785" s="23"/>
      <c r="B3785" s="23"/>
      <c r="C3785" s="23"/>
      <c r="D3785" s="23"/>
      <c r="E3785" s="23"/>
      <c r="F3785" s="23"/>
      <c r="G3785" s="23"/>
      <c r="H3785" s="23"/>
      <c r="I3785" s="23"/>
      <c r="J3785" s="24"/>
      <c r="K3785" s="24"/>
      <c r="L3785" s="79"/>
      <c r="M3785" s="91"/>
      <c r="N3785" s="89"/>
      <c r="O3785" s="89"/>
      <c r="P3785" s="24"/>
      <c r="Q3785" s="24"/>
      <c r="R3785" s="23"/>
      <c r="S3785" s="23"/>
      <c r="T3785" s="24"/>
      <c r="U3785" s="23"/>
      <c r="V3785" s="23"/>
      <c r="W3785" s="23"/>
      <c r="X3785" s="23"/>
      <c r="Y3785" s="23"/>
      <c r="Z3785" s="23"/>
      <c r="AA3785" s="23"/>
      <c r="AB3785" s="23"/>
      <c r="AC3785" s="23"/>
      <c r="AD3785" s="23"/>
      <c r="AE3785" s="23"/>
      <c r="AF3785" s="46"/>
      <c r="AG3785" s="23"/>
      <c r="AH3785" s="23"/>
    </row>
    <row r="3786" spans="1:34" s="156" customFormat="1" x14ac:dyDescent="0.35">
      <c r="A3786" s="23"/>
      <c r="B3786" s="23"/>
      <c r="C3786" s="23"/>
      <c r="D3786" s="23"/>
      <c r="E3786" s="23"/>
      <c r="F3786" s="23"/>
      <c r="G3786" s="23"/>
      <c r="H3786" s="23"/>
      <c r="I3786" s="23"/>
      <c r="J3786" s="24"/>
      <c r="K3786" s="24"/>
      <c r="L3786" s="79"/>
      <c r="M3786" s="91"/>
      <c r="N3786" s="89"/>
      <c r="O3786" s="89"/>
      <c r="P3786" s="24"/>
      <c r="Q3786" s="24"/>
      <c r="R3786" s="23"/>
      <c r="S3786" s="23"/>
      <c r="T3786" s="24"/>
      <c r="U3786" s="23"/>
      <c r="V3786" s="23"/>
      <c r="W3786" s="23"/>
      <c r="X3786" s="23"/>
      <c r="Y3786" s="23"/>
      <c r="Z3786" s="23"/>
      <c r="AA3786" s="23"/>
      <c r="AB3786" s="23"/>
      <c r="AC3786" s="23"/>
      <c r="AD3786" s="23"/>
      <c r="AE3786" s="23"/>
      <c r="AF3786" s="46"/>
      <c r="AG3786" s="23"/>
      <c r="AH3786" s="23"/>
    </row>
    <row r="3787" spans="1:34" s="156" customFormat="1" x14ac:dyDescent="0.35">
      <c r="A3787" s="23"/>
      <c r="B3787" s="23"/>
      <c r="C3787" s="23"/>
      <c r="D3787" s="23"/>
      <c r="E3787" s="23"/>
      <c r="F3787" s="23"/>
      <c r="G3787" s="23"/>
      <c r="H3787" s="23"/>
      <c r="I3787" s="23"/>
      <c r="J3787" s="24"/>
      <c r="K3787" s="24"/>
      <c r="L3787" s="79"/>
      <c r="M3787" s="91"/>
      <c r="N3787" s="89"/>
      <c r="O3787" s="89"/>
      <c r="P3787" s="24"/>
      <c r="Q3787" s="24"/>
      <c r="R3787" s="23"/>
      <c r="S3787" s="23"/>
      <c r="T3787" s="24"/>
      <c r="U3787" s="23"/>
      <c r="V3787" s="23"/>
      <c r="W3787" s="23"/>
      <c r="X3787" s="23"/>
      <c r="Y3787" s="23"/>
      <c r="Z3787" s="23"/>
      <c r="AA3787" s="23"/>
      <c r="AB3787" s="23"/>
      <c r="AC3787" s="23"/>
      <c r="AD3787" s="23"/>
      <c r="AE3787" s="23"/>
      <c r="AF3787" s="46"/>
      <c r="AG3787" s="23"/>
      <c r="AH3787" s="23"/>
    </row>
    <row r="3788" spans="1:34" s="156" customFormat="1" x14ac:dyDescent="0.35">
      <c r="A3788" s="23"/>
      <c r="B3788" s="23"/>
      <c r="C3788" s="23"/>
      <c r="D3788" s="23"/>
      <c r="E3788" s="23"/>
      <c r="F3788" s="23"/>
      <c r="G3788" s="23"/>
      <c r="H3788" s="23"/>
      <c r="I3788" s="23"/>
      <c r="J3788" s="24"/>
      <c r="K3788" s="24"/>
      <c r="L3788" s="79"/>
      <c r="M3788" s="91"/>
      <c r="N3788" s="89"/>
      <c r="O3788" s="89"/>
      <c r="P3788" s="24"/>
      <c r="Q3788" s="24"/>
      <c r="R3788" s="23"/>
      <c r="S3788" s="23"/>
      <c r="T3788" s="24"/>
      <c r="U3788" s="23"/>
      <c r="V3788" s="23"/>
      <c r="W3788" s="23"/>
      <c r="X3788" s="23"/>
      <c r="Y3788" s="23"/>
      <c r="Z3788" s="23"/>
      <c r="AA3788" s="23"/>
      <c r="AB3788" s="23"/>
      <c r="AC3788" s="23"/>
      <c r="AD3788" s="23"/>
      <c r="AE3788" s="23"/>
      <c r="AF3788" s="46"/>
      <c r="AG3788" s="23"/>
      <c r="AH3788" s="23"/>
    </row>
    <row r="3789" spans="1:34" s="156" customFormat="1" x14ac:dyDescent="0.35">
      <c r="A3789" s="23"/>
      <c r="B3789" s="23"/>
      <c r="C3789" s="23"/>
      <c r="D3789" s="23"/>
      <c r="E3789" s="23"/>
      <c r="F3789" s="23"/>
      <c r="G3789" s="23"/>
      <c r="H3789" s="23"/>
      <c r="I3789" s="23"/>
      <c r="J3789" s="24"/>
      <c r="K3789" s="24"/>
      <c r="L3789" s="79"/>
      <c r="M3789" s="91"/>
      <c r="N3789" s="89"/>
      <c r="O3789" s="89"/>
      <c r="P3789" s="24"/>
      <c r="Q3789" s="24"/>
      <c r="R3789" s="23"/>
      <c r="S3789" s="23"/>
      <c r="T3789" s="24"/>
      <c r="U3789" s="23"/>
      <c r="V3789" s="23"/>
      <c r="W3789" s="23"/>
      <c r="X3789" s="23"/>
      <c r="Y3789" s="23"/>
      <c r="Z3789" s="23"/>
      <c r="AA3789" s="23"/>
      <c r="AB3789" s="23"/>
      <c r="AC3789" s="23"/>
      <c r="AD3789" s="23"/>
      <c r="AE3789" s="23"/>
      <c r="AF3789" s="46"/>
      <c r="AG3789" s="23"/>
      <c r="AH3789" s="23"/>
    </row>
    <row r="3790" spans="1:34" s="156" customFormat="1" x14ac:dyDescent="0.35">
      <c r="A3790" s="23"/>
      <c r="B3790" s="23"/>
      <c r="C3790" s="23"/>
      <c r="D3790" s="23"/>
      <c r="E3790" s="23"/>
      <c r="F3790" s="23"/>
      <c r="G3790" s="23"/>
      <c r="H3790" s="23"/>
      <c r="I3790" s="23"/>
      <c r="J3790" s="24"/>
      <c r="K3790" s="24"/>
      <c r="L3790" s="79"/>
      <c r="M3790" s="91"/>
      <c r="N3790" s="89"/>
      <c r="O3790" s="89"/>
      <c r="P3790" s="24"/>
      <c r="Q3790" s="24"/>
      <c r="R3790" s="23"/>
      <c r="S3790" s="23"/>
      <c r="T3790" s="24"/>
      <c r="U3790" s="23"/>
      <c r="V3790" s="23"/>
      <c r="W3790" s="23"/>
      <c r="X3790" s="23"/>
      <c r="Y3790" s="23"/>
      <c r="Z3790" s="23"/>
      <c r="AA3790" s="23"/>
      <c r="AB3790" s="23"/>
      <c r="AC3790" s="23"/>
      <c r="AD3790" s="23"/>
      <c r="AE3790" s="23"/>
      <c r="AF3790" s="46"/>
      <c r="AG3790" s="23"/>
      <c r="AH3790" s="23"/>
    </row>
    <row r="3791" spans="1:34" s="156" customFormat="1" x14ac:dyDescent="0.35">
      <c r="A3791" s="23"/>
      <c r="B3791" s="23"/>
      <c r="C3791" s="23"/>
      <c r="D3791" s="23"/>
      <c r="E3791" s="23"/>
      <c r="F3791" s="23"/>
      <c r="G3791" s="23"/>
      <c r="H3791" s="23"/>
      <c r="I3791" s="23"/>
      <c r="J3791" s="24"/>
      <c r="K3791" s="24"/>
      <c r="L3791" s="79"/>
      <c r="M3791" s="91"/>
      <c r="N3791" s="89"/>
      <c r="O3791" s="89"/>
      <c r="P3791" s="24"/>
      <c r="Q3791" s="24"/>
      <c r="R3791" s="23"/>
      <c r="S3791" s="23"/>
      <c r="T3791" s="24"/>
      <c r="U3791" s="23"/>
      <c r="V3791" s="23"/>
      <c r="W3791" s="23"/>
      <c r="X3791" s="23"/>
      <c r="Y3791" s="23"/>
      <c r="Z3791" s="23"/>
      <c r="AA3791" s="23"/>
      <c r="AB3791" s="23"/>
      <c r="AC3791" s="23"/>
      <c r="AD3791" s="23"/>
      <c r="AE3791" s="23"/>
      <c r="AF3791" s="46"/>
      <c r="AG3791" s="23"/>
      <c r="AH3791" s="23"/>
    </row>
    <row r="3792" spans="1:34" s="156" customFormat="1" x14ac:dyDescent="0.35">
      <c r="A3792" s="23"/>
      <c r="B3792" s="23"/>
      <c r="C3792" s="23"/>
      <c r="D3792" s="23"/>
      <c r="E3792" s="23"/>
      <c r="F3792" s="23"/>
      <c r="G3792" s="23"/>
      <c r="H3792" s="23"/>
      <c r="I3792" s="23"/>
      <c r="J3792" s="24"/>
      <c r="K3792" s="24"/>
      <c r="L3792" s="79"/>
      <c r="M3792" s="91"/>
      <c r="N3792" s="89"/>
      <c r="O3792" s="89"/>
      <c r="P3792" s="24"/>
      <c r="Q3792" s="24"/>
      <c r="R3792" s="23"/>
      <c r="S3792" s="23"/>
      <c r="T3792" s="24"/>
      <c r="U3792" s="23"/>
      <c r="V3792" s="23"/>
      <c r="W3792" s="23"/>
      <c r="X3792" s="23"/>
      <c r="Y3792" s="23"/>
      <c r="Z3792" s="23"/>
      <c r="AA3792" s="23"/>
      <c r="AB3792" s="23"/>
      <c r="AC3792" s="23"/>
      <c r="AD3792" s="23"/>
      <c r="AE3792" s="23"/>
      <c r="AF3792" s="46"/>
      <c r="AG3792" s="23"/>
      <c r="AH3792" s="23"/>
    </row>
    <row r="3793" spans="1:34" s="156" customFormat="1" x14ac:dyDescent="0.35">
      <c r="A3793" s="23"/>
      <c r="B3793" s="23"/>
      <c r="C3793" s="23"/>
      <c r="D3793" s="23"/>
      <c r="E3793" s="23"/>
      <c r="F3793" s="23"/>
      <c r="G3793" s="23"/>
      <c r="H3793" s="23"/>
      <c r="I3793" s="23"/>
      <c r="J3793" s="24"/>
      <c r="K3793" s="24"/>
      <c r="L3793" s="79"/>
      <c r="M3793" s="91"/>
      <c r="N3793" s="89"/>
      <c r="O3793" s="89"/>
      <c r="P3793" s="24"/>
      <c r="Q3793" s="24"/>
      <c r="R3793" s="23"/>
      <c r="S3793" s="23"/>
      <c r="T3793" s="24"/>
      <c r="U3793" s="23"/>
      <c r="V3793" s="23"/>
      <c r="W3793" s="23"/>
      <c r="X3793" s="23"/>
      <c r="Y3793" s="23"/>
      <c r="Z3793" s="23"/>
      <c r="AA3793" s="23"/>
      <c r="AB3793" s="23"/>
      <c r="AC3793" s="23"/>
      <c r="AD3793" s="23"/>
      <c r="AE3793" s="23"/>
      <c r="AF3793" s="46"/>
      <c r="AG3793" s="23"/>
      <c r="AH3793" s="23"/>
    </row>
    <row r="3794" spans="1:34" s="156" customFormat="1" x14ac:dyDescent="0.35">
      <c r="A3794" s="23"/>
      <c r="B3794" s="23"/>
      <c r="C3794" s="23"/>
      <c r="D3794" s="23"/>
      <c r="E3794" s="23"/>
      <c r="F3794" s="23"/>
      <c r="G3794" s="23"/>
      <c r="H3794" s="23"/>
      <c r="I3794" s="23"/>
      <c r="J3794" s="24"/>
      <c r="K3794" s="24"/>
      <c r="L3794" s="79"/>
      <c r="M3794" s="91"/>
      <c r="N3794" s="89"/>
      <c r="O3794" s="89"/>
      <c r="P3794" s="24"/>
      <c r="Q3794" s="24"/>
      <c r="R3794" s="23"/>
      <c r="S3794" s="23"/>
      <c r="T3794" s="24"/>
      <c r="U3794" s="23"/>
      <c r="V3794" s="23"/>
      <c r="W3794" s="23"/>
      <c r="X3794" s="23"/>
      <c r="Y3794" s="23"/>
      <c r="Z3794" s="23"/>
      <c r="AA3794" s="23"/>
      <c r="AB3794" s="23"/>
      <c r="AC3794" s="23"/>
      <c r="AD3794" s="23"/>
      <c r="AE3794" s="23"/>
      <c r="AF3794" s="46"/>
      <c r="AG3794" s="23"/>
      <c r="AH3794" s="23"/>
    </row>
    <row r="3795" spans="1:34" s="156" customFormat="1" x14ac:dyDescent="0.35">
      <c r="A3795" s="23"/>
      <c r="B3795" s="23"/>
      <c r="C3795" s="23"/>
      <c r="D3795" s="23"/>
      <c r="E3795" s="23"/>
      <c r="F3795" s="23"/>
      <c r="G3795" s="23"/>
      <c r="H3795" s="23"/>
      <c r="I3795" s="23"/>
      <c r="J3795" s="24"/>
      <c r="K3795" s="24"/>
      <c r="L3795" s="79"/>
      <c r="M3795" s="91"/>
      <c r="N3795" s="89"/>
      <c r="O3795" s="89"/>
      <c r="P3795" s="24"/>
      <c r="Q3795" s="24"/>
      <c r="R3795" s="23"/>
      <c r="S3795" s="23"/>
      <c r="T3795" s="24"/>
      <c r="U3795" s="23"/>
      <c r="V3795" s="23"/>
      <c r="W3795" s="23"/>
      <c r="X3795" s="23"/>
      <c r="Y3795" s="23"/>
      <c r="Z3795" s="23"/>
      <c r="AA3795" s="23"/>
      <c r="AB3795" s="23"/>
      <c r="AC3795" s="23"/>
      <c r="AD3795" s="23"/>
      <c r="AE3795" s="23"/>
      <c r="AF3795" s="46"/>
      <c r="AG3795" s="23"/>
      <c r="AH3795" s="23"/>
    </row>
    <row r="3796" spans="1:34" s="156" customFormat="1" x14ac:dyDescent="0.35">
      <c r="A3796" s="23"/>
      <c r="B3796" s="23"/>
      <c r="C3796" s="23"/>
      <c r="D3796" s="23"/>
      <c r="E3796" s="23"/>
      <c r="F3796" s="23"/>
      <c r="G3796" s="23"/>
      <c r="H3796" s="23"/>
      <c r="I3796" s="23"/>
      <c r="J3796" s="24"/>
      <c r="K3796" s="24"/>
      <c r="L3796" s="79"/>
      <c r="M3796" s="91"/>
      <c r="N3796" s="89"/>
      <c r="O3796" s="89"/>
      <c r="P3796" s="24"/>
      <c r="Q3796" s="24"/>
      <c r="R3796" s="23"/>
      <c r="S3796" s="23"/>
      <c r="T3796" s="24"/>
      <c r="U3796" s="23"/>
      <c r="V3796" s="23"/>
      <c r="W3796" s="23"/>
      <c r="X3796" s="23"/>
      <c r="Y3796" s="23"/>
      <c r="Z3796" s="23"/>
      <c r="AA3796" s="23"/>
      <c r="AB3796" s="23"/>
      <c r="AC3796" s="23"/>
      <c r="AD3796" s="23"/>
      <c r="AE3796" s="23"/>
      <c r="AF3796" s="46"/>
      <c r="AG3796" s="23"/>
      <c r="AH3796" s="23"/>
    </row>
    <row r="3797" spans="1:34" s="156" customFormat="1" x14ac:dyDescent="0.35">
      <c r="A3797" s="23"/>
      <c r="B3797" s="23"/>
      <c r="C3797" s="23"/>
      <c r="D3797" s="23"/>
      <c r="E3797" s="23"/>
      <c r="F3797" s="23"/>
      <c r="G3797" s="23"/>
      <c r="H3797" s="23"/>
      <c r="I3797" s="23"/>
      <c r="J3797" s="24"/>
      <c r="K3797" s="24"/>
      <c r="L3797" s="79"/>
      <c r="M3797" s="91"/>
      <c r="N3797" s="89"/>
      <c r="O3797" s="89"/>
      <c r="P3797" s="24"/>
      <c r="Q3797" s="24"/>
      <c r="R3797" s="23"/>
      <c r="S3797" s="23"/>
      <c r="T3797" s="24"/>
      <c r="U3797" s="23"/>
      <c r="V3797" s="23"/>
      <c r="W3797" s="23"/>
      <c r="X3797" s="23"/>
      <c r="Y3797" s="23"/>
      <c r="Z3797" s="23"/>
      <c r="AA3797" s="23"/>
      <c r="AB3797" s="23"/>
      <c r="AC3797" s="23"/>
      <c r="AD3797" s="23"/>
      <c r="AE3797" s="23"/>
      <c r="AF3797" s="46"/>
      <c r="AG3797" s="23"/>
      <c r="AH3797" s="23"/>
    </row>
    <row r="3798" spans="1:34" s="156" customFormat="1" x14ac:dyDescent="0.35">
      <c r="A3798" s="23"/>
      <c r="B3798" s="23"/>
      <c r="C3798" s="23"/>
      <c r="D3798" s="23"/>
      <c r="E3798" s="23"/>
      <c r="F3798" s="23"/>
      <c r="G3798" s="23"/>
      <c r="H3798" s="23"/>
      <c r="I3798" s="23"/>
      <c r="J3798" s="24"/>
      <c r="K3798" s="24"/>
      <c r="L3798" s="79"/>
      <c r="M3798" s="91"/>
      <c r="N3798" s="89"/>
      <c r="O3798" s="89"/>
      <c r="P3798" s="24"/>
      <c r="Q3798" s="24"/>
      <c r="R3798" s="23"/>
      <c r="S3798" s="23"/>
      <c r="T3798" s="24"/>
      <c r="U3798" s="23"/>
      <c r="V3798" s="23"/>
      <c r="W3798" s="23"/>
      <c r="X3798" s="23"/>
      <c r="Y3798" s="23"/>
      <c r="Z3798" s="23"/>
      <c r="AA3798" s="23"/>
      <c r="AB3798" s="23"/>
      <c r="AC3798" s="23"/>
      <c r="AD3798" s="23"/>
      <c r="AE3798" s="23"/>
      <c r="AF3798" s="46"/>
      <c r="AG3798" s="23"/>
      <c r="AH3798" s="23"/>
    </row>
    <row r="3799" spans="1:34" s="156" customFormat="1" x14ac:dyDescent="0.35">
      <c r="A3799" s="23"/>
      <c r="B3799" s="23"/>
      <c r="C3799" s="23"/>
      <c r="D3799" s="23"/>
      <c r="E3799" s="23"/>
      <c r="F3799" s="23"/>
      <c r="G3799" s="23"/>
      <c r="H3799" s="23"/>
      <c r="I3799" s="23"/>
      <c r="J3799" s="24"/>
      <c r="K3799" s="24"/>
      <c r="L3799" s="79"/>
      <c r="M3799" s="91"/>
      <c r="N3799" s="89"/>
      <c r="O3799" s="89"/>
      <c r="P3799" s="24"/>
      <c r="Q3799" s="24"/>
      <c r="R3799" s="23"/>
      <c r="S3799" s="23"/>
      <c r="T3799" s="24"/>
      <c r="U3799" s="23"/>
      <c r="V3799" s="23"/>
      <c r="W3799" s="23"/>
      <c r="X3799" s="23"/>
      <c r="Y3799" s="23"/>
      <c r="Z3799" s="23"/>
      <c r="AA3799" s="23"/>
      <c r="AB3799" s="23"/>
      <c r="AC3799" s="23"/>
      <c r="AD3799" s="23"/>
      <c r="AE3799" s="23"/>
      <c r="AF3799" s="46"/>
      <c r="AG3799" s="23"/>
      <c r="AH3799" s="23"/>
    </row>
    <row r="3800" spans="1:34" s="156" customFormat="1" x14ac:dyDescent="0.35">
      <c r="A3800" s="23"/>
      <c r="B3800" s="23"/>
      <c r="C3800" s="23"/>
      <c r="D3800" s="23"/>
      <c r="E3800" s="23"/>
      <c r="F3800" s="23"/>
      <c r="G3800" s="23"/>
      <c r="H3800" s="23"/>
      <c r="I3800" s="23"/>
      <c r="J3800" s="24"/>
      <c r="K3800" s="24"/>
      <c r="L3800" s="79"/>
      <c r="M3800" s="91"/>
      <c r="N3800" s="89"/>
      <c r="O3800" s="89"/>
      <c r="P3800" s="24"/>
      <c r="Q3800" s="24"/>
      <c r="R3800" s="23"/>
      <c r="S3800" s="23"/>
      <c r="T3800" s="24"/>
      <c r="U3800" s="23"/>
      <c r="V3800" s="23"/>
      <c r="W3800" s="23"/>
      <c r="X3800" s="23"/>
      <c r="Y3800" s="23"/>
      <c r="Z3800" s="23"/>
      <c r="AA3800" s="23"/>
      <c r="AB3800" s="23"/>
      <c r="AC3800" s="23"/>
      <c r="AD3800" s="23"/>
      <c r="AE3800" s="23"/>
      <c r="AF3800" s="46"/>
      <c r="AG3800" s="23"/>
      <c r="AH3800" s="23"/>
    </row>
    <row r="3801" spans="1:34" s="156" customFormat="1" x14ac:dyDescent="0.35">
      <c r="A3801" s="23"/>
      <c r="B3801" s="23"/>
      <c r="C3801" s="23"/>
      <c r="D3801" s="23"/>
      <c r="E3801" s="23"/>
      <c r="F3801" s="23"/>
      <c r="G3801" s="23"/>
      <c r="H3801" s="23"/>
      <c r="I3801" s="23"/>
      <c r="J3801" s="24"/>
      <c r="K3801" s="24"/>
      <c r="L3801" s="79"/>
      <c r="M3801" s="91"/>
      <c r="N3801" s="89"/>
      <c r="O3801" s="89"/>
      <c r="P3801" s="24"/>
      <c r="Q3801" s="24"/>
      <c r="R3801" s="23"/>
      <c r="S3801" s="23"/>
      <c r="T3801" s="24"/>
      <c r="U3801" s="23"/>
      <c r="V3801" s="23"/>
      <c r="W3801" s="23"/>
      <c r="X3801" s="23"/>
      <c r="Y3801" s="23"/>
      <c r="Z3801" s="23"/>
      <c r="AA3801" s="23"/>
      <c r="AB3801" s="23"/>
      <c r="AC3801" s="23"/>
      <c r="AD3801" s="23"/>
      <c r="AE3801" s="23"/>
      <c r="AF3801" s="46"/>
      <c r="AG3801" s="23"/>
      <c r="AH3801" s="23"/>
    </row>
    <row r="3802" spans="1:34" s="156" customFormat="1" x14ac:dyDescent="0.35">
      <c r="A3802" s="23"/>
      <c r="B3802" s="23"/>
      <c r="C3802" s="23"/>
      <c r="D3802" s="23"/>
      <c r="E3802" s="23"/>
      <c r="F3802" s="23"/>
      <c r="G3802" s="23"/>
      <c r="H3802" s="23"/>
      <c r="I3802" s="23"/>
      <c r="J3802" s="24"/>
      <c r="K3802" s="24"/>
      <c r="L3802" s="79"/>
      <c r="M3802" s="91"/>
      <c r="N3802" s="89"/>
      <c r="O3802" s="89"/>
      <c r="P3802" s="24"/>
      <c r="Q3802" s="24"/>
      <c r="R3802" s="23"/>
      <c r="S3802" s="23"/>
      <c r="T3802" s="24"/>
      <c r="U3802" s="23"/>
      <c r="V3802" s="23"/>
      <c r="W3802" s="23"/>
      <c r="X3802" s="23"/>
      <c r="Y3802" s="23"/>
      <c r="Z3802" s="23"/>
      <c r="AA3802" s="23"/>
      <c r="AB3802" s="23"/>
      <c r="AC3802" s="23"/>
      <c r="AD3802" s="23"/>
      <c r="AE3802" s="23"/>
      <c r="AF3802" s="46"/>
      <c r="AG3802" s="23"/>
      <c r="AH3802" s="23"/>
    </row>
    <row r="3803" spans="1:34" s="156" customFormat="1" x14ac:dyDescent="0.35">
      <c r="A3803" s="23"/>
      <c r="B3803" s="23"/>
      <c r="C3803" s="23"/>
      <c r="D3803" s="23"/>
      <c r="E3803" s="23"/>
      <c r="F3803" s="23"/>
      <c r="G3803" s="23"/>
      <c r="H3803" s="23"/>
      <c r="I3803" s="23"/>
      <c r="J3803" s="24"/>
      <c r="K3803" s="24"/>
      <c r="L3803" s="79"/>
      <c r="M3803" s="91"/>
      <c r="N3803" s="89"/>
      <c r="O3803" s="89"/>
      <c r="P3803" s="24"/>
      <c r="Q3803" s="24"/>
      <c r="R3803" s="23"/>
      <c r="S3803" s="23"/>
      <c r="T3803" s="24"/>
      <c r="U3803" s="23"/>
      <c r="V3803" s="23"/>
      <c r="W3803" s="23"/>
      <c r="X3803" s="23"/>
      <c r="Y3803" s="23"/>
      <c r="Z3803" s="23"/>
      <c r="AA3803" s="23"/>
      <c r="AB3803" s="23"/>
      <c r="AC3803" s="23"/>
      <c r="AD3803" s="23"/>
      <c r="AE3803" s="23"/>
      <c r="AF3803" s="46"/>
      <c r="AG3803" s="23"/>
      <c r="AH3803" s="23"/>
    </row>
    <row r="3804" spans="1:34" s="156" customFormat="1" x14ac:dyDescent="0.35">
      <c r="A3804" s="23"/>
      <c r="B3804" s="23"/>
      <c r="C3804" s="23"/>
      <c r="D3804" s="23"/>
      <c r="E3804" s="23"/>
      <c r="F3804" s="23"/>
      <c r="G3804" s="23"/>
      <c r="H3804" s="23"/>
      <c r="I3804" s="23"/>
      <c r="J3804" s="24"/>
      <c r="K3804" s="24"/>
      <c r="L3804" s="79"/>
      <c r="M3804" s="91"/>
      <c r="N3804" s="89"/>
      <c r="O3804" s="89"/>
      <c r="P3804" s="24"/>
      <c r="Q3804" s="24"/>
      <c r="R3804" s="23"/>
      <c r="S3804" s="23"/>
      <c r="T3804" s="24"/>
      <c r="U3804" s="23"/>
      <c r="V3804" s="23"/>
      <c r="W3804" s="23"/>
      <c r="X3804" s="23"/>
      <c r="Y3804" s="23"/>
      <c r="Z3804" s="23"/>
      <c r="AA3804" s="23"/>
      <c r="AB3804" s="23"/>
      <c r="AC3804" s="23"/>
      <c r="AD3804" s="23"/>
      <c r="AE3804" s="23"/>
      <c r="AF3804" s="46"/>
      <c r="AG3804" s="23"/>
      <c r="AH3804" s="23"/>
    </row>
    <row r="3805" spans="1:34" s="156" customFormat="1" x14ac:dyDescent="0.35">
      <c r="A3805" s="23"/>
      <c r="B3805" s="23"/>
      <c r="C3805" s="23"/>
      <c r="D3805" s="23"/>
      <c r="E3805" s="23"/>
      <c r="F3805" s="23"/>
      <c r="G3805" s="23"/>
      <c r="H3805" s="23"/>
      <c r="I3805" s="23"/>
      <c r="J3805" s="24"/>
      <c r="K3805" s="24"/>
      <c r="L3805" s="79"/>
      <c r="M3805" s="91"/>
      <c r="N3805" s="89"/>
      <c r="O3805" s="89"/>
      <c r="P3805" s="24"/>
      <c r="Q3805" s="24"/>
      <c r="R3805" s="23"/>
      <c r="S3805" s="23"/>
      <c r="T3805" s="24"/>
      <c r="U3805" s="23"/>
      <c r="V3805" s="23"/>
      <c r="W3805" s="23"/>
      <c r="X3805" s="23"/>
      <c r="Y3805" s="23"/>
      <c r="Z3805" s="23"/>
      <c r="AA3805" s="23"/>
      <c r="AB3805" s="23"/>
      <c r="AC3805" s="23"/>
      <c r="AD3805" s="23"/>
      <c r="AE3805" s="23"/>
      <c r="AF3805" s="46"/>
      <c r="AG3805" s="23"/>
      <c r="AH3805" s="23"/>
    </row>
    <row r="3806" spans="1:34" s="156" customFormat="1" x14ac:dyDescent="0.35">
      <c r="A3806" s="23"/>
      <c r="B3806" s="23"/>
      <c r="C3806" s="23"/>
      <c r="D3806" s="23"/>
      <c r="E3806" s="23"/>
      <c r="F3806" s="23"/>
      <c r="G3806" s="23"/>
      <c r="H3806" s="23"/>
      <c r="I3806" s="23"/>
      <c r="J3806" s="24"/>
      <c r="K3806" s="24"/>
      <c r="L3806" s="79"/>
      <c r="M3806" s="91"/>
      <c r="N3806" s="89"/>
      <c r="O3806" s="89"/>
      <c r="P3806" s="24"/>
      <c r="Q3806" s="24"/>
      <c r="R3806" s="23"/>
      <c r="S3806" s="23"/>
      <c r="T3806" s="24"/>
      <c r="U3806" s="23"/>
      <c r="V3806" s="23"/>
      <c r="W3806" s="23"/>
      <c r="X3806" s="23"/>
      <c r="Y3806" s="23"/>
      <c r="Z3806" s="23"/>
      <c r="AA3806" s="23"/>
      <c r="AB3806" s="23"/>
      <c r="AC3806" s="23"/>
      <c r="AD3806" s="23"/>
      <c r="AE3806" s="23"/>
      <c r="AF3806" s="46"/>
      <c r="AG3806" s="23"/>
      <c r="AH3806" s="23"/>
    </row>
    <row r="3807" spans="1:34" s="156" customFormat="1" x14ac:dyDescent="0.35">
      <c r="A3807" s="23"/>
      <c r="B3807" s="23"/>
      <c r="C3807" s="23"/>
      <c r="D3807" s="23"/>
      <c r="E3807" s="23"/>
      <c r="F3807" s="23"/>
      <c r="G3807" s="23"/>
      <c r="H3807" s="23"/>
      <c r="I3807" s="23"/>
      <c r="J3807" s="24"/>
      <c r="K3807" s="24"/>
      <c r="L3807" s="79"/>
      <c r="M3807" s="91"/>
      <c r="N3807" s="89"/>
      <c r="O3807" s="89"/>
      <c r="P3807" s="24"/>
      <c r="Q3807" s="24"/>
      <c r="R3807" s="23"/>
      <c r="S3807" s="23"/>
      <c r="T3807" s="24"/>
      <c r="U3807" s="23"/>
      <c r="V3807" s="23"/>
      <c r="W3807" s="23"/>
      <c r="X3807" s="23"/>
      <c r="Y3807" s="23"/>
      <c r="Z3807" s="23"/>
      <c r="AA3807" s="23"/>
      <c r="AB3807" s="23"/>
      <c r="AC3807" s="23"/>
      <c r="AD3807" s="23"/>
      <c r="AE3807" s="23"/>
      <c r="AF3807" s="46"/>
      <c r="AG3807" s="23"/>
      <c r="AH3807" s="23"/>
    </row>
    <row r="3808" spans="1:34" s="156" customFormat="1" x14ac:dyDescent="0.35">
      <c r="A3808" s="23"/>
      <c r="B3808" s="23"/>
      <c r="C3808" s="23"/>
      <c r="D3808" s="23"/>
      <c r="E3808" s="23"/>
      <c r="F3808" s="23"/>
      <c r="G3808" s="23"/>
      <c r="H3808" s="23"/>
      <c r="I3808" s="23"/>
      <c r="J3808" s="24"/>
      <c r="K3808" s="24"/>
      <c r="L3808" s="79"/>
      <c r="M3808" s="91"/>
      <c r="N3808" s="89"/>
      <c r="O3808" s="89"/>
      <c r="P3808" s="24"/>
      <c r="Q3808" s="24"/>
      <c r="R3808" s="23"/>
      <c r="S3808" s="23"/>
      <c r="T3808" s="24"/>
      <c r="U3808" s="23"/>
      <c r="V3808" s="23"/>
      <c r="W3808" s="23"/>
      <c r="X3808" s="23"/>
      <c r="Y3808" s="23"/>
      <c r="Z3808" s="23"/>
      <c r="AA3808" s="23"/>
      <c r="AB3808" s="23"/>
      <c r="AC3808" s="23"/>
      <c r="AD3808" s="23"/>
      <c r="AE3808" s="23"/>
      <c r="AF3808" s="46"/>
      <c r="AG3808" s="23"/>
      <c r="AH3808" s="23"/>
    </row>
    <row r="3809" spans="1:34" s="156" customFormat="1" x14ac:dyDescent="0.35">
      <c r="A3809" s="23"/>
      <c r="B3809" s="23"/>
      <c r="C3809" s="23"/>
      <c r="D3809" s="23"/>
      <c r="E3809" s="23"/>
      <c r="F3809" s="23"/>
      <c r="G3809" s="23"/>
      <c r="H3809" s="23"/>
      <c r="I3809" s="23"/>
      <c r="J3809" s="24"/>
      <c r="K3809" s="24"/>
      <c r="L3809" s="79"/>
      <c r="M3809" s="91"/>
      <c r="N3809" s="89"/>
      <c r="O3809" s="89"/>
      <c r="P3809" s="24"/>
      <c r="Q3809" s="24"/>
      <c r="R3809" s="23"/>
      <c r="S3809" s="23"/>
      <c r="T3809" s="24"/>
      <c r="U3809" s="23"/>
      <c r="V3809" s="23"/>
      <c r="W3809" s="23"/>
      <c r="X3809" s="23"/>
      <c r="Y3809" s="23"/>
      <c r="Z3809" s="23"/>
      <c r="AA3809" s="23"/>
      <c r="AB3809" s="23"/>
      <c r="AC3809" s="23"/>
      <c r="AD3809" s="23"/>
      <c r="AE3809" s="23"/>
      <c r="AF3809" s="46"/>
      <c r="AG3809" s="23"/>
      <c r="AH3809" s="23"/>
    </row>
    <row r="3810" spans="1:34" s="156" customFormat="1" x14ac:dyDescent="0.35">
      <c r="A3810" s="23"/>
      <c r="B3810" s="23"/>
      <c r="C3810" s="23"/>
      <c r="D3810" s="23"/>
      <c r="E3810" s="23"/>
      <c r="F3810" s="23"/>
      <c r="G3810" s="23"/>
      <c r="H3810" s="23"/>
      <c r="I3810" s="23"/>
      <c r="J3810" s="24"/>
      <c r="K3810" s="24"/>
      <c r="L3810" s="79"/>
      <c r="M3810" s="91"/>
      <c r="N3810" s="89"/>
      <c r="O3810" s="89"/>
      <c r="P3810" s="24"/>
      <c r="Q3810" s="24"/>
      <c r="R3810" s="23"/>
      <c r="S3810" s="23"/>
      <c r="T3810" s="24"/>
      <c r="U3810" s="23"/>
      <c r="V3810" s="23"/>
      <c r="W3810" s="23"/>
      <c r="X3810" s="23"/>
      <c r="Y3810" s="23"/>
      <c r="Z3810" s="23"/>
      <c r="AA3810" s="23"/>
      <c r="AB3810" s="23"/>
      <c r="AC3810" s="23"/>
      <c r="AD3810" s="23"/>
      <c r="AE3810" s="23"/>
      <c r="AF3810" s="46"/>
      <c r="AG3810" s="23"/>
      <c r="AH3810" s="23"/>
    </row>
    <row r="3811" spans="1:34" s="156" customFormat="1" x14ac:dyDescent="0.35">
      <c r="A3811" s="23"/>
      <c r="B3811" s="23"/>
      <c r="C3811" s="23"/>
      <c r="D3811" s="23"/>
      <c r="E3811" s="23"/>
      <c r="F3811" s="23"/>
      <c r="G3811" s="23"/>
      <c r="H3811" s="23"/>
      <c r="I3811" s="23"/>
      <c r="J3811" s="24"/>
      <c r="K3811" s="24"/>
      <c r="L3811" s="79"/>
      <c r="M3811" s="91"/>
      <c r="N3811" s="89"/>
      <c r="O3811" s="89"/>
      <c r="P3811" s="24"/>
      <c r="Q3811" s="24"/>
      <c r="R3811" s="23"/>
      <c r="S3811" s="23"/>
      <c r="T3811" s="24"/>
      <c r="U3811" s="23"/>
      <c r="V3811" s="23"/>
      <c r="W3811" s="23"/>
      <c r="X3811" s="23"/>
      <c r="Y3811" s="23"/>
      <c r="Z3811" s="23"/>
      <c r="AA3811" s="23"/>
      <c r="AB3811" s="23"/>
      <c r="AC3811" s="23"/>
      <c r="AD3811" s="23"/>
      <c r="AE3811" s="23"/>
      <c r="AF3811" s="46"/>
      <c r="AG3811" s="23"/>
      <c r="AH3811" s="23"/>
    </row>
    <row r="3812" spans="1:34" s="156" customFormat="1" x14ac:dyDescent="0.35">
      <c r="A3812" s="23"/>
      <c r="B3812" s="23"/>
      <c r="C3812" s="23"/>
      <c r="D3812" s="23"/>
      <c r="E3812" s="23"/>
      <c r="F3812" s="23"/>
      <c r="G3812" s="23"/>
      <c r="H3812" s="23"/>
      <c r="I3812" s="23"/>
      <c r="J3812" s="24"/>
      <c r="K3812" s="24"/>
      <c r="L3812" s="79"/>
      <c r="M3812" s="91"/>
      <c r="N3812" s="89"/>
      <c r="O3812" s="89"/>
      <c r="P3812" s="24"/>
      <c r="Q3812" s="24"/>
      <c r="R3812" s="23"/>
      <c r="S3812" s="23"/>
      <c r="T3812" s="24"/>
      <c r="U3812" s="23"/>
      <c r="V3812" s="23"/>
      <c r="W3812" s="23"/>
      <c r="X3812" s="23"/>
      <c r="Y3812" s="23"/>
      <c r="Z3812" s="23"/>
      <c r="AA3812" s="23"/>
      <c r="AB3812" s="23"/>
      <c r="AC3812" s="23"/>
      <c r="AD3812" s="23"/>
      <c r="AE3812" s="23"/>
      <c r="AF3812" s="46"/>
      <c r="AG3812" s="23"/>
      <c r="AH3812" s="23"/>
    </row>
    <row r="3813" spans="1:34" s="156" customFormat="1" x14ac:dyDescent="0.35">
      <c r="A3813" s="23"/>
      <c r="B3813" s="23"/>
      <c r="C3813" s="23"/>
      <c r="D3813" s="23"/>
      <c r="E3813" s="23"/>
      <c r="F3813" s="23"/>
      <c r="G3813" s="23"/>
      <c r="H3813" s="23"/>
      <c r="I3813" s="23"/>
      <c r="J3813" s="24"/>
      <c r="K3813" s="24"/>
      <c r="L3813" s="79"/>
      <c r="M3813" s="91"/>
      <c r="N3813" s="89"/>
      <c r="O3813" s="89"/>
      <c r="P3813" s="24"/>
      <c r="Q3813" s="24"/>
      <c r="R3813" s="23"/>
      <c r="S3813" s="23"/>
      <c r="T3813" s="24"/>
      <c r="U3813" s="23"/>
      <c r="V3813" s="23"/>
      <c r="W3813" s="23"/>
      <c r="X3813" s="23"/>
      <c r="Y3813" s="23"/>
      <c r="Z3813" s="23"/>
      <c r="AA3813" s="23"/>
      <c r="AB3813" s="23"/>
      <c r="AC3813" s="23"/>
      <c r="AD3813" s="23"/>
      <c r="AE3813" s="23"/>
      <c r="AF3813" s="46"/>
      <c r="AG3813" s="23"/>
      <c r="AH3813" s="23"/>
    </row>
    <row r="3814" spans="1:34" s="156" customFormat="1" x14ac:dyDescent="0.35">
      <c r="A3814" s="23"/>
      <c r="B3814" s="23"/>
      <c r="C3814" s="23"/>
      <c r="D3814" s="23"/>
      <c r="E3814" s="23"/>
      <c r="F3814" s="23"/>
      <c r="G3814" s="23"/>
      <c r="H3814" s="23"/>
      <c r="I3814" s="23"/>
      <c r="J3814" s="24"/>
      <c r="K3814" s="24"/>
      <c r="L3814" s="79"/>
      <c r="M3814" s="91"/>
      <c r="N3814" s="89"/>
      <c r="O3814" s="89"/>
      <c r="P3814" s="24"/>
      <c r="Q3814" s="24"/>
      <c r="R3814" s="23"/>
      <c r="S3814" s="23"/>
      <c r="T3814" s="24"/>
      <c r="U3814" s="23"/>
      <c r="V3814" s="23"/>
      <c r="W3814" s="23"/>
      <c r="X3814" s="23"/>
      <c r="Y3814" s="23"/>
      <c r="Z3814" s="23"/>
      <c r="AA3814" s="23"/>
      <c r="AB3814" s="23"/>
      <c r="AC3814" s="23"/>
      <c r="AD3814" s="23"/>
      <c r="AE3814" s="23"/>
      <c r="AF3814" s="46"/>
      <c r="AG3814" s="23"/>
      <c r="AH3814" s="23"/>
    </row>
    <row r="3815" spans="1:34" s="156" customFormat="1" x14ac:dyDescent="0.35">
      <c r="A3815" s="23"/>
      <c r="B3815" s="23"/>
      <c r="C3815" s="23"/>
      <c r="D3815" s="23"/>
      <c r="E3815" s="23"/>
      <c r="F3815" s="23"/>
      <c r="G3815" s="23"/>
      <c r="H3815" s="23"/>
      <c r="I3815" s="23"/>
      <c r="J3815" s="24"/>
      <c r="K3815" s="24"/>
      <c r="L3815" s="79"/>
      <c r="M3815" s="91"/>
      <c r="N3815" s="89"/>
      <c r="O3815" s="89"/>
      <c r="P3815" s="24"/>
      <c r="Q3815" s="24"/>
      <c r="R3815" s="23"/>
      <c r="S3815" s="23"/>
      <c r="T3815" s="24"/>
      <c r="U3815" s="23"/>
      <c r="V3815" s="23"/>
      <c r="W3815" s="23"/>
      <c r="X3815" s="23"/>
      <c r="Y3815" s="23"/>
      <c r="Z3815" s="23"/>
      <c r="AA3815" s="23"/>
      <c r="AB3815" s="23"/>
      <c r="AC3815" s="23"/>
      <c r="AD3815" s="23"/>
      <c r="AE3815" s="23"/>
      <c r="AF3815" s="46"/>
      <c r="AG3815" s="23"/>
      <c r="AH3815" s="23"/>
    </row>
    <row r="3816" spans="1:34" s="156" customFormat="1" x14ac:dyDescent="0.35">
      <c r="A3816" s="23"/>
      <c r="B3816" s="23"/>
      <c r="C3816" s="23"/>
      <c r="D3816" s="23"/>
      <c r="E3816" s="23"/>
      <c r="F3816" s="23"/>
      <c r="G3816" s="23"/>
      <c r="H3816" s="23"/>
      <c r="I3816" s="23"/>
      <c r="J3816" s="24"/>
      <c r="K3816" s="24"/>
      <c r="L3816" s="79"/>
      <c r="M3816" s="91"/>
      <c r="N3816" s="89"/>
      <c r="O3816" s="89"/>
      <c r="P3816" s="24"/>
      <c r="Q3816" s="24"/>
      <c r="R3816" s="23"/>
      <c r="S3816" s="23"/>
      <c r="T3816" s="24"/>
      <c r="U3816" s="23"/>
      <c r="V3816" s="23"/>
      <c r="W3816" s="23"/>
      <c r="X3816" s="23"/>
      <c r="Y3816" s="23"/>
      <c r="Z3816" s="23"/>
      <c r="AA3816" s="23"/>
      <c r="AB3816" s="23"/>
      <c r="AC3816" s="23"/>
      <c r="AD3816" s="23"/>
      <c r="AE3816" s="23"/>
      <c r="AF3816" s="46"/>
      <c r="AG3816" s="23"/>
      <c r="AH3816" s="23"/>
    </row>
    <row r="3817" spans="1:34" s="156" customFormat="1" x14ac:dyDescent="0.35">
      <c r="A3817" s="23"/>
      <c r="B3817" s="23"/>
      <c r="C3817" s="23"/>
      <c r="D3817" s="23"/>
      <c r="E3817" s="23"/>
      <c r="F3817" s="23"/>
      <c r="G3817" s="23"/>
      <c r="H3817" s="23"/>
      <c r="I3817" s="23"/>
      <c r="J3817" s="24"/>
      <c r="K3817" s="24"/>
      <c r="L3817" s="79"/>
      <c r="M3817" s="91"/>
      <c r="N3817" s="89"/>
      <c r="O3817" s="89"/>
      <c r="P3817" s="24"/>
      <c r="Q3817" s="24"/>
      <c r="R3817" s="23"/>
      <c r="S3817" s="23"/>
      <c r="T3817" s="24"/>
      <c r="U3817" s="23"/>
      <c r="V3817" s="23"/>
      <c r="W3817" s="23"/>
      <c r="X3817" s="23"/>
      <c r="Y3817" s="23"/>
      <c r="Z3817" s="23"/>
      <c r="AA3817" s="23"/>
      <c r="AB3817" s="23"/>
      <c r="AC3817" s="23"/>
      <c r="AD3817" s="23"/>
      <c r="AE3817" s="23"/>
      <c r="AF3817" s="46"/>
      <c r="AG3817" s="23"/>
      <c r="AH3817" s="23"/>
    </row>
    <row r="3818" spans="1:34" s="156" customFormat="1" x14ac:dyDescent="0.35">
      <c r="A3818" s="23"/>
      <c r="B3818" s="23"/>
      <c r="C3818" s="23"/>
      <c r="D3818" s="23"/>
      <c r="E3818" s="23"/>
      <c r="F3818" s="23"/>
      <c r="G3818" s="23"/>
      <c r="H3818" s="23"/>
      <c r="I3818" s="23"/>
      <c r="J3818" s="24"/>
      <c r="K3818" s="24"/>
      <c r="L3818" s="79"/>
      <c r="M3818" s="91"/>
      <c r="N3818" s="89"/>
      <c r="O3818" s="89"/>
      <c r="P3818" s="24"/>
      <c r="Q3818" s="24"/>
      <c r="R3818" s="23"/>
      <c r="S3818" s="23"/>
      <c r="T3818" s="24"/>
      <c r="U3818" s="23"/>
      <c r="V3818" s="23"/>
      <c r="W3818" s="23"/>
      <c r="X3818" s="23"/>
      <c r="Y3818" s="23"/>
      <c r="Z3818" s="23"/>
      <c r="AA3818" s="23"/>
      <c r="AB3818" s="23"/>
      <c r="AC3818" s="23"/>
      <c r="AD3818" s="23"/>
      <c r="AE3818" s="23"/>
      <c r="AF3818" s="46"/>
      <c r="AG3818" s="23"/>
      <c r="AH3818" s="23"/>
    </row>
    <row r="3819" spans="1:34" s="156" customFormat="1" x14ac:dyDescent="0.35">
      <c r="A3819" s="23"/>
      <c r="B3819" s="23"/>
      <c r="C3819" s="23"/>
      <c r="D3819" s="23"/>
      <c r="E3819" s="23"/>
      <c r="F3819" s="23"/>
      <c r="G3819" s="23"/>
      <c r="H3819" s="23"/>
      <c r="I3819" s="23"/>
      <c r="J3819" s="24"/>
      <c r="K3819" s="24"/>
      <c r="L3819" s="79"/>
      <c r="M3819" s="91"/>
      <c r="N3819" s="89"/>
      <c r="O3819" s="89"/>
      <c r="P3819" s="24"/>
      <c r="Q3819" s="24"/>
      <c r="R3819" s="23"/>
      <c r="S3819" s="23"/>
      <c r="T3819" s="24"/>
      <c r="U3819" s="23"/>
      <c r="V3819" s="23"/>
      <c r="W3819" s="23"/>
      <c r="X3819" s="23"/>
      <c r="Y3819" s="23"/>
      <c r="Z3819" s="23"/>
      <c r="AA3819" s="23"/>
      <c r="AB3819" s="23"/>
      <c r="AC3819" s="23"/>
      <c r="AD3819" s="23"/>
      <c r="AE3819" s="23"/>
      <c r="AF3819" s="46"/>
      <c r="AG3819" s="23"/>
      <c r="AH3819" s="23"/>
    </row>
    <row r="3820" spans="1:34" s="156" customFormat="1" x14ac:dyDescent="0.35">
      <c r="A3820" s="23"/>
      <c r="B3820" s="23"/>
      <c r="C3820" s="23"/>
      <c r="D3820" s="23"/>
      <c r="E3820" s="23"/>
      <c r="F3820" s="23"/>
      <c r="G3820" s="23"/>
      <c r="H3820" s="23"/>
      <c r="I3820" s="23"/>
      <c r="J3820" s="24"/>
      <c r="K3820" s="24"/>
      <c r="L3820" s="79"/>
      <c r="M3820" s="91"/>
      <c r="N3820" s="89"/>
      <c r="O3820" s="89"/>
      <c r="P3820" s="24"/>
      <c r="Q3820" s="24"/>
      <c r="R3820" s="23"/>
      <c r="S3820" s="23"/>
      <c r="T3820" s="24"/>
      <c r="U3820" s="23"/>
      <c r="V3820" s="23"/>
      <c r="W3820" s="23"/>
      <c r="X3820" s="23"/>
      <c r="Y3820" s="23"/>
      <c r="Z3820" s="23"/>
      <c r="AA3820" s="23"/>
      <c r="AB3820" s="23"/>
      <c r="AC3820" s="23"/>
      <c r="AD3820" s="23"/>
      <c r="AE3820" s="23"/>
      <c r="AF3820" s="46"/>
      <c r="AG3820" s="23"/>
      <c r="AH3820" s="23"/>
    </row>
    <row r="3821" spans="1:34" s="156" customFormat="1" x14ac:dyDescent="0.35">
      <c r="A3821" s="23"/>
      <c r="B3821" s="23"/>
      <c r="C3821" s="23"/>
      <c r="D3821" s="23"/>
      <c r="E3821" s="23"/>
      <c r="F3821" s="23"/>
      <c r="G3821" s="23"/>
      <c r="H3821" s="23"/>
      <c r="I3821" s="23"/>
      <c r="J3821" s="24"/>
      <c r="K3821" s="24"/>
      <c r="L3821" s="79"/>
      <c r="M3821" s="91"/>
      <c r="N3821" s="89"/>
      <c r="O3821" s="89"/>
      <c r="P3821" s="24"/>
      <c r="Q3821" s="24"/>
      <c r="R3821" s="23"/>
      <c r="S3821" s="23"/>
      <c r="T3821" s="24"/>
      <c r="U3821" s="23"/>
      <c r="V3821" s="23"/>
      <c r="W3821" s="23"/>
      <c r="X3821" s="23"/>
      <c r="Y3821" s="23"/>
      <c r="Z3821" s="23"/>
      <c r="AA3821" s="23"/>
      <c r="AB3821" s="23"/>
      <c r="AC3821" s="23"/>
      <c r="AD3821" s="23"/>
      <c r="AE3821" s="23"/>
      <c r="AF3821" s="46"/>
      <c r="AG3821" s="23"/>
      <c r="AH3821" s="23"/>
    </row>
    <row r="3822" spans="1:34" s="156" customFormat="1" x14ac:dyDescent="0.35">
      <c r="A3822" s="23"/>
      <c r="B3822" s="23"/>
      <c r="C3822" s="23"/>
      <c r="D3822" s="23"/>
      <c r="E3822" s="23"/>
      <c r="F3822" s="23"/>
      <c r="G3822" s="23"/>
      <c r="H3822" s="23"/>
      <c r="I3822" s="23"/>
      <c r="J3822" s="24"/>
      <c r="K3822" s="24"/>
      <c r="L3822" s="79"/>
      <c r="M3822" s="91"/>
      <c r="N3822" s="89"/>
      <c r="O3822" s="89"/>
      <c r="P3822" s="24"/>
      <c r="Q3822" s="24"/>
      <c r="R3822" s="23"/>
      <c r="S3822" s="23"/>
      <c r="T3822" s="24"/>
      <c r="U3822" s="23"/>
      <c r="V3822" s="23"/>
      <c r="W3822" s="23"/>
      <c r="X3822" s="23"/>
      <c r="Y3822" s="23"/>
      <c r="Z3822" s="23"/>
      <c r="AA3822" s="23"/>
      <c r="AB3822" s="23"/>
      <c r="AC3822" s="23"/>
      <c r="AD3822" s="23"/>
      <c r="AE3822" s="23"/>
      <c r="AF3822" s="46"/>
      <c r="AG3822" s="23"/>
      <c r="AH3822" s="23"/>
    </row>
    <row r="3823" spans="1:34" s="156" customFormat="1" x14ac:dyDescent="0.35">
      <c r="A3823" s="23"/>
      <c r="B3823" s="23"/>
      <c r="C3823" s="23"/>
      <c r="D3823" s="23"/>
      <c r="E3823" s="23"/>
      <c r="F3823" s="23"/>
      <c r="G3823" s="23"/>
      <c r="H3823" s="23"/>
      <c r="I3823" s="23"/>
      <c r="J3823" s="24"/>
      <c r="K3823" s="24"/>
      <c r="L3823" s="79"/>
      <c r="M3823" s="91"/>
      <c r="N3823" s="89"/>
      <c r="O3823" s="89"/>
      <c r="P3823" s="24"/>
      <c r="Q3823" s="24"/>
      <c r="R3823" s="23"/>
      <c r="S3823" s="23"/>
      <c r="T3823" s="24"/>
      <c r="U3823" s="23"/>
      <c r="V3823" s="23"/>
      <c r="W3823" s="23"/>
      <c r="X3823" s="23"/>
      <c r="Y3823" s="23"/>
      <c r="Z3823" s="23"/>
      <c r="AA3823" s="23"/>
      <c r="AB3823" s="23"/>
      <c r="AC3823" s="23"/>
      <c r="AD3823" s="23"/>
      <c r="AE3823" s="23"/>
      <c r="AF3823" s="46"/>
      <c r="AG3823" s="23"/>
      <c r="AH3823" s="23"/>
    </row>
    <row r="3824" spans="1:34" s="156" customFormat="1" x14ac:dyDescent="0.35">
      <c r="A3824" s="23"/>
      <c r="B3824" s="23"/>
      <c r="C3824" s="23"/>
      <c r="D3824" s="23"/>
      <c r="E3824" s="23"/>
      <c r="F3824" s="23"/>
      <c r="G3824" s="23"/>
      <c r="H3824" s="23"/>
      <c r="I3824" s="23"/>
      <c r="J3824" s="24"/>
      <c r="K3824" s="24"/>
      <c r="L3824" s="79"/>
      <c r="M3824" s="91"/>
      <c r="N3824" s="89"/>
      <c r="O3824" s="89"/>
      <c r="P3824" s="24"/>
      <c r="Q3824" s="24"/>
      <c r="R3824" s="23"/>
      <c r="S3824" s="23"/>
      <c r="T3824" s="24"/>
      <c r="U3824" s="23"/>
      <c r="V3824" s="23"/>
      <c r="W3824" s="23"/>
      <c r="X3824" s="23"/>
      <c r="Y3824" s="23"/>
      <c r="Z3824" s="23"/>
      <c r="AA3824" s="23"/>
      <c r="AB3824" s="23"/>
      <c r="AC3824" s="23"/>
      <c r="AD3824" s="23"/>
      <c r="AE3824" s="23"/>
      <c r="AF3824" s="46"/>
      <c r="AG3824" s="23"/>
      <c r="AH3824" s="23"/>
    </row>
    <row r="3825" spans="1:34" s="156" customFormat="1" x14ac:dyDescent="0.35">
      <c r="A3825" s="23"/>
      <c r="B3825" s="23"/>
      <c r="C3825" s="23"/>
      <c r="D3825" s="23"/>
      <c r="E3825" s="23"/>
      <c r="F3825" s="23"/>
      <c r="G3825" s="23"/>
      <c r="H3825" s="23"/>
      <c r="I3825" s="23"/>
      <c r="J3825" s="24"/>
      <c r="K3825" s="24"/>
      <c r="L3825" s="79"/>
      <c r="M3825" s="91"/>
      <c r="N3825" s="89"/>
      <c r="O3825" s="89"/>
      <c r="P3825" s="24"/>
      <c r="Q3825" s="24"/>
      <c r="R3825" s="23"/>
      <c r="S3825" s="23"/>
      <c r="T3825" s="24"/>
      <c r="U3825" s="23"/>
      <c r="V3825" s="23"/>
      <c r="W3825" s="23"/>
      <c r="X3825" s="23"/>
      <c r="Y3825" s="23"/>
      <c r="Z3825" s="23"/>
      <c r="AA3825" s="23"/>
      <c r="AB3825" s="23"/>
      <c r="AC3825" s="23"/>
      <c r="AD3825" s="23"/>
      <c r="AE3825" s="23"/>
      <c r="AF3825" s="46"/>
      <c r="AG3825" s="23"/>
      <c r="AH3825" s="23"/>
    </row>
    <row r="3826" spans="1:34" s="156" customFormat="1" x14ac:dyDescent="0.35">
      <c r="A3826" s="23"/>
      <c r="B3826" s="23"/>
      <c r="C3826" s="23"/>
      <c r="D3826" s="23"/>
      <c r="E3826" s="23"/>
      <c r="F3826" s="23"/>
      <c r="G3826" s="23"/>
      <c r="H3826" s="23"/>
      <c r="I3826" s="23"/>
      <c r="J3826" s="24"/>
      <c r="K3826" s="24"/>
      <c r="L3826" s="79"/>
      <c r="M3826" s="91"/>
      <c r="N3826" s="89"/>
      <c r="O3826" s="89"/>
      <c r="P3826" s="24"/>
      <c r="Q3826" s="24"/>
      <c r="R3826" s="23"/>
      <c r="S3826" s="23"/>
      <c r="T3826" s="24"/>
      <c r="U3826" s="23"/>
      <c r="V3826" s="23"/>
      <c r="W3826" s="23"/>
      <c r="X3826" s="23"/>
      <c r="Y3826" s="23"/>
      <c r="Z3826" s="23"/>
      <c r="AA3826" s="23"/>
      <c r="AB3826" s="23"/>
      <c r="AC3826" s="23"/>
      <c r="AD3826" s="23"/>
      <c r="AE3826" s="23"/>
      <c r="AF3826" s="46"/>
      <c r="AG3826" s="23"/>
      <c r="AH3826" s="23"/>
    </row>
    <row r="3827" spans="1:34" s="156" customFormat="1" x14ac:dyDescent="0.35">
      <c r="A3827" s="23"/>
      <c r="B3827" s="23"/>
      <c r="C3827" s="23"/>
      <c r="D3827" s="23"/>
      <c r="E3827" s="23"/>
      <c r="F3827" s="23"/>
      <c r="G3827" s="23"/>
      <c r="H3827" s="23"/>
      <c r="I3827" s="23"/>
      <c r="J3827" s="24"/>
      <c r="K3827" s="24"/>
      <c r="L3827" s="79"/>
      <c r="M3827" s="91"/>
      <c r="N3827" s="89"/>
      <c r="O3827" s="89"/>
      <c r="P3827" s="24"/>
      <c r="Q3827" s="24"/>
      <c r="R3827" s="23"/>
      <c r="S3827" s="23"/>
      <c r="T3827" s="24"/>
      <c r="U3827" s="23"/>
      <c r="V3827" s="23"/>
      <c r="W3827" s="23"/>
      <c r="X3827" s="23"/>
      <c r="Y3827" s="23"/>
      <c r="Z3827" s="23"/>
      <c r="AA3827" s="23"/>
      <c r="AB3827" s="23"/>
      <c r="AC3827" s="23"/>
      <c r="AD3827" s="23"/>
      <c r="AE3827" s="23"/>
      <c r="AF3827" s="46"/>
      <c r="AG3827" s="23"/>
      <c r="AH3827" s="23"/>
    </row>
    <row r="3828" spans="1:34" s="156" customFormat="1" x14ac:dyDescent="0.35">
      <c r="A3828" s="23"/>
      <c r="B3828" s="23"/>
      <c r="C3828" s="23"/>
      <c r="D3828" s="23"/>
      <c r="E3828" s="23"/>
      <c r="F3828" s="23"/>
      <c r="G3828" s="23"/>
      <c r="H3828" s="23"/>
      <c r="I3828" s="23"/>
      <c r="J3828" s="24"/>
      <c r="K3828" s="24"/>
      <c r="L3828" s="79"/>
      <c r="M3828" s="91"/>
      <c r="N3828" s="89"/>
      <c r="O3828" s="89"/>
      <c r="P3828" s="24"/>
      <c r="Q3828" s="24"/>
      <c r="R3828" s="23"/>
      <c r="S3828" s="23"/>
      <c r="T3828" s="24"/>
      <c r="U3828" s="23"/>
      <c r="V3828" s="23"/>
      <c r="W3828" s="23"/>
      <c r="X3828" s="23"/>
      <c r="Y3828" s="23"/>
      <c r="Z3828" s="23"/>
      <c r="AA3828" s="23"/>
      <c r="AB3828" s="23"/>
      <c r="AC3828" s="23"/>
      <c r="AD3828" s="23"/>
      <c r="AE3828" s="23"/>
      <c r="AF3828" s="46"/>
      <c r="AG3828" s="23"/>
      <c r="AH3828" s="23"/>
    </row>
    <row r="3829" spans="1:34" s="156" customFormat="1" x14ac:dyDescent="0.35">
      <c r="A3829" s="23"/>
      <c r="B3829" s="23"/>
      <c r="C3829" s="23"/>
      <c r="D3829" s="23"/>
      <c r="E3829" s="23"/>
      <c r="F3829" s="23"/>
      <c r="G3829" s="23"/>
      <c r="H3829" s="23"/>
      <c r="I3829" s="23"/>
      <c r="J3829" s="24"/>
      <c r="K3829" s="24"/>
      <c r="L3829" s="79"/>
      <c r="M3829" s="91"/>
      <c r="N3829" s="89"/>
      <c r="O3829" s="89"/>
      <c r="P3829" s="24"/>
      <c r="Q3829" s="24"/>
      <c r="R3829" s="23"/>
      <c r="S3829" s="23"/>
      <c r="T3829" s="24"/>
      <c r="U3829" s="23"/>
      <c r="V3829" s="23"/>
      <c r="W3829" s="23"/>
      <c r="X3829" s="23"/>
      <c r="Y3829" s="23"/>
      <c r="Z3829" s="23"/>
      <c r="AA3829" s="23"/>
      <c r="AB3829" s="23"/>
      <c r="AC3829" s="23"/>
      <c r="AD3829" s="23"/>
      <c r="AE3829" s="23"/>
      <c r="AF3829" s="46"/>
      <c r="AG3829" s="23"/>
      <c r="AH3829" s="23"/>
    </row>
    <row r="3830" spans="1:34" s="156" customFormat="1" x14ac:dyDescent="0.35">
      <c r="A3830" s="23"/>
      <c r="B3830" s="23"/>
      <c r="C3830" s="23"/>
      <c r="D3830" s="23"/>
      <c r="E3830" s="23"/>
      <c r="F3830" s="23"/>
      <c r="G3830" s="23"/>
      <c r="H3830" s="23"/>
      <c r="I3830" s="23"/>
      <c r="J3830" s="24"/>
      <c r="K3830" s="24"/>
      <c r="L3830" s="79"/>
      <c r="M3830" s="91"/>
      <c r="N3830" s="89"/>
      <c r="O3830" s="89"/>
      <c r="P3830" s="24"/>
      <c r="Q3830" s="24"/>
      <c r="R3830" s="23"/>
      <c r="S3830" s="23"/>
      <c r="T3830" s="24"/>
      <c r="U3830" s="23"/>
      <c r="V3830" s="23"/>
      <c r="W3830" s="23"/>
      <c r="X3830" s="23"/>
      <c r="Y3830" s="23"/>
      <c r="Z3830" s="23"/>
      <c r="AA3830" s="23"/>
      <c r="AB3830" s="23"/>
      <c r="AC3830" s="23"/>
      <c r="AD3830" s="23"/>
      <c r="AE3830" s="23"/>
      <c r="AF3830" s="46"/>
      <c r="AG3830" s="23"/>
      <c r="AH3830" s="23"/>
    </row>
    <row r="3831" spans="1:34" s="156" customFormat="1" x14ac:dyDescent="0.35">
      <c r="A3831" s="23"/>
      <c r="B3831" s="23"/>
      <c r="C3831" s="23"/>
      <c r="D3831" s="23"/>
      <c r="E3831" s="23"/>
      <c r="F3831" s="23"/>
      <c r="G3831" s="23"/>
      <c r="H3831" s="23"/>
      <c r="I3831" s="23"/>
      <c r="J3831" s="24"/>
      <c r="K3831" s="24"/>
      <c r="L3831" s="79"/>
      <c r="M3831" s="91"/>
      <c r="N3831" s="89"/>
      <c r="O3831" s="89"/>
      <c r="P3831" s="24"/>
      <c r="Q3831" s="24"/>
      <c r="R3831" s="23"/>
      <c r="S3831" s="23"/>
      <c r="T3831" s="24"/>
      <c r="U3831" s="23"/>
      <c r="V3831" s="23"/>
      <c r="W3831" s="23"/>
      <c r="X3831" s="23"/>
      <c r="Y3831" s="23"/>
      <c r="Z3831" s="23"/>
      <c r="AA3831" s="23"/>
      <c r="AB3831" s="23"/>
      <c r="AC3831" s="23"/>
      <c r="AD3831" s="23"/>
      <c r="AE3831" s="23"/>
      <c r="AF3831" s="46"/>
      <c r="AG3831" s="23"/>
      <c r="AH3831" s="23"/>
    </row>
    <row r="3832" spans="1:34" s="156" customFormat="1" x14ac:dyDescent="0.35">
      <c r="A3832" s="23"/>
      <c r="B3832" s="23"/>
      <c r="C3832" s="23"/>
      <c r="D3832" s="23"/>
      <c r="E3832" s="23"/>
      <c r="F3832" s="23"/>
      <c r="G3832" s="23"/>
      <c r="H3832" s="23"/>
      <c r="I3832" s="23"/>
      <c r="J3832" s="24"/>
      <c r="K3832" s="24"/>
      <c r="L3832" s="79"/>
      <c r="M3832" s="91"/>
      <c r="N3832" s="89"/>
      <c r="O3832" s="89"/>
      <c r="P3832" s="24"/>
      <c r="Q3832" s="24"/>
      <c r="R3832" s="23"/>
      <c r="S3832" s="23"/>
      <c r="T3832" s="24"/>
      <c r="U3832" s="23"/>
      <c r="V3832" s="23"/>
      <c r="W3832" s="23"/>
      <c r="X3832" s="23"/>
      <c r="Y3832" s="23"/>
      <c r="Z3832" s="23"/>
      <c r="AA3832" s="23"/>
      <c r="AB3832" s="23"/>
      <c r="AC3832" s="23"/>
      <c r="AD3832" s="23"/>
      <c r="AE3832" s="23"/>
      <c r="AF3832" s="46"/>
      <c r="AG3832" s="23"/>
      <c r="AH3832" s="23"/>
    </row>
    <row r="3833" spans="1:34" s="156" customFormat="1" x14ac:dyDescent="0.35">
      <c r="A3833" s="23"/>
      <c r="B3833" s="23"/>
      <c r="C3833" s="23"/>
      <c r="D3833" s="23"/>
      <c r="E3833" s="23"/>
      <c r="F3833" s="23"/>
      <c r="G3833" s="23"/>
      <c r="H3833" s="23"/>
      <c r="I3833" s="23"/>
      <c r="J3833" s="24"/>
      <c r="K3833" s="24"/>
      <c r="L3833" s="79"/>
      <c r="M3833" s="91"/>
      <c r="N3833" s="89"/>
      <c r="O3833" s="89"/>
      <c r="P3833" s="24"/>
      <c r="Q3833" s="24"/>
      <c r="R3833" s="23"/>
      <c r="S3833" s="23"/>
      <c r="T3833" s="24"/>
      <c r="U3833" s="23"/>
      <c r="V3833" s="23"/>
      <c r="W3833" s="23"/>
      <c r="X3833" s="23"/>
      <c r="Y3833" s="23"/>
      <c r="Z3833" s="23"/>
      <c r="AA3833" s="23"/>
      <c r="AB3833" s="23"/>
      <c r="AC3833" s="23"/>
      <c r="AD3833" s="23"/>
      <c r="AE3833" s="23"/>
      <c r="AF3833" s="46"/>
      <c r="AG3833" s="23"/>
      <c r="AH3833" s="23"/>
    </row>
    <row r="3834" spans="1:34" s="156" customFormat="1" x14ac:dyDescent="0.35">
      <c r="A3834" s="23"/>
      <c r="B3834" s="23"/>
      <c r="C3834" s="23"/>
      <c r="D3834" s="23"/>
      <c r="E3834" s="23"/>
      <c r="F3834" s="23"/>
      <c r="G3834" s="23"/>
      <c r="H3834" s="23"/>
      <c r="I3834" s="23"/>
      <c r="J3834" s="24"/>
      <c r="K3834" s="24"/>
      <c r="L3834" s="79"/>
      <c r="M3834" s="91"/>
      <c r="N3834" s="89"/>
      <c r="O3834" s="89"/>
      <c r="P3834" s="24"/>
      <c r="Q3834" s="24"/>
      <c r="R3834" s="23"/>
      <c r="S3834" s="23"/>
      <c r="T3834" s="24"/>
      <c r="U3834" s="23"/>
      <c r="V3834" s="23"/>
      <c r="W3834" s="23"/>
      <c r="X3834" s="23"/>
      <c r="Y3834" s="23"/>
      <c r="Z3834" s="23"/>
      <c r="AA3834" s="23"/>
      <c r="AB3834" s="23"/>
      <c r="AC3834" s="23"/>
      <c r="AD3834" s="23"/>
      <c r="AE3834" s="23"/>
      <c r="AF3834" s="46"/>
      <c r="AG3834" s="23"/>
      <c r="AH3834" s="23"/>
    </row>
    <row r="3835" spans="1:34" s="156" customFormat="1" x14ac:dyDescent="0.35">
      <c r="A3835" s="23"/>
      <c r="B3835" s="23"/>
      <c r="C3835" s="23"/>
      <c r="D3835" s="23"/>
      <c r="E3835" s="23"/>
      <c r="F3835" s="23"/>
      <c r="G3835" s="23"/>
      <c r="H3835" s="23"/>
      <c r="I3835" s="23"/>
      <c r="J3835" s="24"/>
      <c r="K3835" s="24"/>
      <c r="L3835" s="79"/>
      <c r="M3835" s="91"/>
      <c r="N3835" s="89"/>
      <c r="O3835" s="89"/>
      <c r="P3835" s="24"/>
      <c r="Q3835" s="24"/>
      <c r="R3835" s="23"/>
      <c r="S3835" s="23"/>
      <c r="T3835" s="24"/>
      <c r="U3835" s="23"/>
      <c r="V3835" s="23"/>
      <c r="W3835" s="23"/>
      <c r="X3835" s="23"/>
      <c r="Y3835" s="23"/>
      <c r="Z3835" s="23"/>
      <c r="AA3835" s="23"/>
      <c r="AB3835" s="23"/>
      <c r="AC3835" s="23"/>
      <c r="AD3835" s="23"/>
      <c r="AE3835" s="23"/>
      <c r="AF3835" s="46"/>
      <c r="AG3835" s="23"/>
      <c r="AH3835" s="23"/>
    </row>
    <row r="3836" spans="1:34" s="156" customFormat="1" x14ac:dyDescent="0.35">
      <c r="A3836" s="23"/>
      <c r="B3836" s="23"/>
      <c r="C3836" s="23"/>
      <c r="D3836" s="23"/>
      <c r="E3836" s="23"/>
      <c r="F3836" s="23"/>
      <c r="G3836" s="23"/>
      <c r="H3836" s="23"/>
      <c r="I3836" s="23"/>
      <c r="J3836" s="24"/>
      <c r="K3836" s="24"/>
      <c r="L3836" s="79"/>
      <c r="M3836" s="91"/>
      <c r="N3836" s="89"/>
      <c r="O3836" s="89"/>
      <c r="P3836" s="24"/>
      <c r="Q3836" s="24"/>
      <c r="R3836" s="23"/>
      <c r="S3836" s="23"/>
      <c r="T3836" s="24"/>
      <c r="U3836" s="23"/>
      <c r="V3836" s="23"/>
      <c r="W3836" s="23"/>
      <c r="X3836" s="23"/>
      <c r="Y3836" s="23"/>
      <c r="Z3836" s="23"/>
      <c r="AA3836" s="23"/>
      <c r="AB3836" s="23"/>
      <c r="AC3836" s="23"/>
      <c r="AD3836" s="23"/>
      <c r="AE3836" s="23"/>
      <c r="AF3836" s="46"/>
      <c r="AG3836" s="23"/>
      <c r="AH3836" s="23"/>
    </row>
    <row r="3837" spans="1:34" s="156" customFormat="1" x14ac:dyDescent="0.35">
      <c r="A3837" s="23"/>
      <c r="B3837" s="23"/>
      <c r="C3837" s="23"/>
      <c r="D3837" s="23"/>
      <c r="E3837" s="23"/>
      <c r="F3837" s="23"/>
      <c r="G3837" s="23"/>
      <c r="H3837" s="23"/>
      <c r="I3837" s="23"/>
      <c r="J3837" s="24"/>
      <c r="K3837" s="24"/>
      <c r="L3837" s="79"/>
      <c r="M3837" s="91"/>
      <c r="N3837" s="89"/>
      <c r="O3837" s="89"/>
      <c r="P3837" s="24"/>
      <c r="Q3837" s="24"/>
      <c r="R3837" s="23"/>
      <c r="S3837" s="23"/>
      <c r="T3837" s="24"/>
      <c r="U3837" s="23"/>
      <c r="V3837" s="23"/>
      <c r="W3837" s="23"/>
      <c r="X3837" s="23"/>
      <c r="Y3837" s="23"/>
      <c r="Z3837" s="23"/>
      <c r="AA3837" s="23"/>
      <c r="AB3837" s="23"/>
      <c r="AC3837" s="23"/>
      <c r="AD3837" s="23"/>
      <c r="AE3837" s="23"/>
      <c r="AF3837" s="46"/>
      <c r="AG3837" s="23"/>
      <c r="AH3837" s="23"/>
    </row>
    <row r="3838" spans="1:34" s="156" customFormat="1" x14ac:dyDescent="0.35">
      <c r="A3838" s="23"/>
      <c r="B3838" s="23"/>
      <c r="C3838" s="23"/>
      <c r="D3838" s="23"/>
      <c r="E3838" s="23"/>
      <c r="F3838" s="23"/>
      <c r="G3838" s="23"/>
      <c r="H3838" s="23"/>
      <c r="I3838" s="23"/>
      <c r="J3838" s="24"/>
      <c r="K3838" s="24"/>
      <c r="L3838" s="79"/>
      <c r="M3838" s="91"/>
      <c r="N3838" s="89"/>
      <c r="O3838" s="89"/>
      <c r="P3838" s="24"/>
      <c r="Q3838" s="24"/>
      <c r="R3838" s="23"/>
      <c r="S3838" s="23"/>
      <c r="T3838" s="24"/>
      <c r="U3838" s="23"/>
      <c r="V3838" s="23"/>
      <c r="W3838" s="23"/>
      <c r="X3838" s="23"/>
      <c r="Y3838" s="23"/>
      <c r="Z3838" s="23"/>
      <c r="AA3838" s="23"/>
      <c r="AB3838" s="23"/>
      <c r="AC3838" s="23"/>
      <c r="AD3838" s="23"/>
      <c r="AE3838" s="23"/>
      <c r="AF3838" s="46"/>
      <c r="AG3838" s="23"/>
      <c r="AH3838" s="23"/>
    </row>
    <row r="3839" spans="1:34" s="156" customFormat="1" x14ac:dyDescent="0.35">
      <c r="A3839" s="23"/>
      <c r="B3839" s="23"/>
      <c r="C3839" s="23"/>
      <c r="D3839" s="23"/>
      <c r="E3839" s="23"/>
      <c r="F3839" s="23"/>
      <c r="G3839" s="23"/>
      <c r="H3839" s="23"/>
      <c r="I3839" s="23"/>
      <c r="J3839" s="24"/>
      <c r="K3839" s="24"/>
      <c r="L3839" s="79"/>
      <c r="M3839" s="91"/>
      <c r="N3839" s="89"/>
      <c r="O3839" s="89"/>
      <c r="P3839" s="24"/>
      <c r="Q3839" s="24"/>
      <c r="R3839" s="23"/>
      <c r="S3839" s="23"/>
      <c r="T3839" s="24"/>
      <c r="U3839" s="23"/>
      <c r="V3839" s="23"/>
      <c r="W3839" s="23"/>
      <c r="X3839" s="23"/>
      <c r="Y3839" s="23"/>
      <c r="Z3839" s="23"/>
      <c r="AA3839" s="23"/>
      <c r="AB3839" s="23"/>
      <c r="AC3839" s="23"/>
      <c r="AD3839" s="23"/>
      <c r="AE3839" s="23"/>
      <c r="AF3839" s="46"/>
      <c r="AG3839" s="23"/>
      <c r="AH3839" s="23"/>
    </row>
    <row r="3840" spans="1:34" s="156" customFormat="1" x14ac:dyDescent="0.35">
      <c r="A3840" s="23"/>
      <c r="B3840" s="23"/>
      <c r="C3840" s="23"/>
      <c r="D3840" s="23"/>
      <c r="E3840" s="23"/>
      <c r="F3840" s="23"/>
      <c r="G3840" s="23"/>
      <c r="H3840" s="23"/>
      <c r="I3840" s="23"/>
      <c r="J3840" s="24"/>
      <c r="K3840" s="24"/>
      <c r="L3840" s="79"/>
      <c r="M3840" s="91"/>
      <c r="N3840" s="89"/>
      <c r="O3840" s="89"/>
      <c r="P3840" s="24"/>
      <c r="Q3840" s="24"/>
      <c r="R3840" s="23"/>
      <c r="S3840" s="23"/>
      <c r="T3840" s="24"/>
      <c r="U3840" s="23"/>
      <c r="V3840" s="23"/>
      <c r="W3840" s="23"/>
      <c r="X3840" s="23"/>
      <c r="Y3840" s="23"/>
      <c r="Z3840" s="23"/>
      <c r="AA3840" s="23"/>
      <c r="AB3840" s="23"/>
      <c r="AC3840" s="23"/>
      <c r="AD3840" s="23"/>
      <c r="AE3840" s="23"/>
      <c r="AF3840" s="46"/>
      <c r="AG3840" s="23"/>
      <c r="AH3840" s="23"/>
    </row>
    <row r="3841" spans="1:34" s="156" customFormat="1" x14ac:dyDescent="0.35">
      <c r="A3841" s="23"/>
      <c r="B3841" s="23"/>
      <c r="C3841" s="23"/>
      <c r="D3841" s="23"/>
      <c r="E3841" s="23"/>
      <c r="F3841" s="23"/>
      <c r="G3841" s="23"/>
      <c r="H3841" s="23"/>
      <c r="I3841" s="23"/>
      <c r="J3841" s="24"/>
      <c r="K3841" s="24"/>
      <c r="L3841" s="79"/>
      <c r="M3841" s="91"/>
      <c r="N3841" s="89"/>
      <c r="O3841" s="89"/>
      <c r="P3841" s="24"/>
      <c r="Q3841" s="24"/>
      <c r="R3841" s="23"/>
      <c r="S3841" s="23"/>
      <c r="T3841" s="24"/>
      <c r="U3841" s="23"/>
      <c r="V3841" s="23"/>
      <c r="W3841" s="23"/>
      <c r="X3841" s="23"/>
      <c r="Y3841" s="23"/>
      <c r="Z3841" s="23"/>
      <c r="AA3841" s="23"/>
      <c r="AB3841" s="23"/>
      <c r="AC3841" s="23"/>
      <c r="AD3841" s="23"/>
      <c r="AE3841" s="23"/>
      <c r="AF3841" s="46"/>
      <c r="AG3841" s="23"/>
      <c r="AH3841" s="23"/>
    </row>
    <row r="3842" spans="1:34" s="156" customFormat="1" x14ac:dyDescent="0.35">
      <c r="A3842" s="23"/>
      <c r="B3842" s="23"/>
      <c r="C3842" s="23"/>
      <c r="D3842" s="23"/>
      <c r="E3842" s="23"/>
      <c r="F3842" s="23"/>
      <c r="G3842" s="23"/>
      <c r="H3842" s="23"/>
      <c r="I3842" s="23"/>
      <c r="J3842" s="24"/>
      <c r="K3842" s="24"/>
      <c r="L3842" s="79"/>
      <c r="M3842" s="91"/>
      <c r="N3842" s="89"/>
      <c r="O3842" s="89"/>
      <c r="P3842" s="24"/>
      <c r="Q3842" s="24"/>
      <c r="R3842" s="23"/>
      <c r="S3842" s="23"/>
      <c r="T3842" s="24"/>
      <c r="U3842" s="23"/>
      <c r="V3842" s="23"/>
      <c r="W3842" s="23"/>
      <c r="X3842" s="23"/>
      <c r="Y3842" s="23"/>
      <c r="Z3842" s="23"/>
      <c r="AA3842" s="23"/>
      <c r="AB3842" s="23"/>
      <c r="AC3842" s="23"/>
      <c r="AD3842" s="23"/>
      <c r="AE3842" s="23"/>
      <c r="AF3842" s="46"/>
      <c r="AG3842" s="23"/>
      <c r="AH3842" s="23"/>
    </row>
    <row r="3843" spans="1:34" s="156" customFormat="1" x14ac:dyDescent="0.35">
      <c r="A3843" s="23"/>
      <c r="B3843" s="23"/>
      <c r="C3843" s="23"/>
      <c r="D3843" s="23"/>
      <c r="E3843" s="23"/>
      <c r="F3843" s="23"/>
      <c r="G3843" s="23"/>
      <c r="H3843" s="23"/>
      <c r="I3843" s="23"/>
      <c r="J3843" s="24"/>
      <c r="K3843" s="24"/>
      <c r="L3843" s="79"/>
      <c r="M3843" s="91"/>
      <c r="N3843" s="89"/>
      <c r="O3843" s="89"/>
      <c r="P3843" s="24"/>
      <c r="Q3843" s="24"/>
      <c r="R3843" s="23"/>
      <c r="S3843" s="23"/>
      <c r="T3843" s="24"/>
      <c r="U3843" s="23"/>
      <c r="V3843" s="23"/>
      <c r="W3843" s="23"/>
      <c r="X3843" s="23"/>
      <c r="Y3843" s="23"/>
      <c r="Z3843" s="23"/>
      <c r="AA3843" s="23"/>
      <c r="AB3843" s="23"/>
      <c r="AC3843" s="23"/>
      <c r="AD3843" s="23"/>
      <c r="AE3843" s="23"/>
      <c r="AF3843" s="46"/>
      <c r="AG3843" s="23"/>
      <c r="AH3843" s="23"/>
    </row>
    <row r="3844" spans="1:34" s="156" customFormat="1" x14ac:dyDescent="0.35">
      <c r="A3844" s="23"/>
      <c r="B3844" s="23"/>
      <c r="C3844" s="23"/>
      <c r="D3844" s="23"/>
      <c r="E3844" s="23"/>
      <c r="F3844" s="23"/>
      <c r="G3844" s="23"/>
      <c r="H3844" s="23"/>
      <c r="I3844" s="23"/>
      <c r="J3844" s="24"/>
      <c r="K3844" s="24"/>
      <c r="L3844" s="79"/>
      <c r="M3844" s="91"/>
      <c r="N3844" s="89"/>
      <c r="O3844" s="89"/>
      <c r="P3844" s="24"/>
      <c r="Q3844" s="24"/>
      <c r="R3844" s="23"/>
      <c r="S3844" s="23"/>
      <c r="T3844" s="24"/>
      <c r="U3844" s="23"/>
      <c r="V3844" s="23"/>
      <c r="W3844" s="23"/>
      <c r="X3844" s="23"/>
      <c r="Y3844" s="23"/>
      <c r="Z3844" s="23"/>
      <c r="AA3844" s="23"/>
      <c r="AB3844" s="23"/>
      <c r="AC3844" s="23"/>
      <c r="AD3844" s="23"/>
      <c r="AE3844" s="23"/>
      <c r="AF3844" s="46"/>
      <c r="AG3844" s="23"/>
      <c r="AH3844" s="23"/>
    </row>
    <row r="3845" spans="1:34" s="156" customFormat="1" x14ac:dyDescent="0.35">
      <c r="A3845" s="23"/>
      <c r="B3845" s="23"/>
      <c r="C3845" s="23"/>
      <c r="D3845" s="23"/>
      <c r="E3845" s="23"/>
      <c r="F3845" s="23"/>
      <c r="G3845" s="23"/>
      <c r="H3845" s="23"/>
      <c r="I3845" s="23"/>
      <c r="J3845" s="24"/>
      <c r="K3845" s="24"/>
      <c r="L3845" s="79"/>
      <c r="M3845" s="91"/>
      <c r="N3845" s="89"/>
      <c r="O3845" s="89"/>
      <c r="P3845" s="24"/>
      <c r="Q3845" s="24"/>
      <c r="R3845" s="23"/>
      <c r="S3845" s="23"/>
      <c r="T3845" s="24"/>
      <c r="U3845" s="23"/>
      <c r="V3845" s="23"/>
      <c r="W3845" s="23"/>
      <c r="X3845" s="23"/>
      <c r="Y3845" s="23"/>
      <c r="Z3845" s="23"/>
      <c r="AA3845" s="23"/>
      <c r="AB3845" s="23"/>
      <c r="AC3845" s="23"/>
      <c r="AD3845" s="23"/>
      <c r="AE3845" s="23"/>
      <c r="AF3845" s="46"/>
      <c r="AG3845" s="23"/>
      <c r="AH3845" s="23"/>
    </row>
    <row r="3846" spans="1:34" s="156" customFormat="1" x14ac:dyDescent="0.35">
      <c r="A3846" s="23"/>
      <c r="B3846" s="23"/>
      <c r="C3846" s="23"/>
      <c r="D3846" s="23"/>
      <c r="E3846" s="23"/>
      <c r="F3846" s="23"/>
      <c r="G3846" s="23"/>
      <c r="H3846" s="23"/>
      <c r="I3846" s="23"/>
      <c r="J3846" s="24"/>
      <c r="K3846" s="24"/>
      <c r="L3846" s="79"/>
      <c r="M3846" s="91"/>
      <c r="N3846" s="89"/>
      <c r="O3846" s="89"/>
      <c r="P3846" s="24"/>
      <c r="Q3846" s="24"/>
      <c r="R3846" s="23"/>
      <c r="S3846" s="23"/>
      <c r="T3846" s="24"/>
      <c r="U3846" s="23"/>
      <c r="V3846" s="23"/>
      <c r="W3846" s="23"/>
      <c r="X3846" s="23"/>
      <c r="Y3846" s="23"/>
      <c r="Z3846" s="23"/>
      <c r="AA3846" s="23"/>
      <c r="AB3846" s="23"/>
      <c r="AC3846" s="23"/>
      <c r="AD3846" s="23"/>
      <c r="AE3846" s="23"/>
      <c r="AF3846" s="46"/>
      <c r="AG3846" s="23"/>
      <c r="AH3846" s="23"/>
    </row>
    <row r="3847" spans="1:34" s="156" customFormat="1" x14ac:dyDescent="0.35">
      <c r="A3847" s="23"/>
      <c r="B3847" s="23"/>
      <c r="C3847" s="23"/>
      <c r="D3847" s="23"/>
      <c r="E3847" s="23"/>
      <c r="F3847" s="23"/>
      <c r="G3847" s="23"/>
      <c r="H3847" s="23"/>
      <c r="I3847" s="23"/>
      <c r="J3847" s="24"/>
      <c r="K3847" s="24"/>
      <c r="L3847" s="79"/>
      <c r="M3847" s="91"/>
      <c r="N3847" s="89"/>
      <c r="O3847" s="89"/>
      <c r="P3847" s="24"/>
      <c r="Q3847" s="24"/>
      <c r="R3847" s="23"/>
      <c r="S3847" s="23"/>
      <c r="T3847" s="24"/>
      <c r="U3847" s="23"/>
      <c r="V3847" s="23"/>
      <c r="W3847" s="23"/>
      <c r="X3847" s="23"/>
      <c r="Y3847" s="23"/>
      <c r="Z3847" s="23"/>
      <c r="AA3847" s="23"/>
      <c r="AB3847" s="23"/>
      <c r="AC3847" s="23"/>
      <c r="AD3847" s="23"/>
      <c r="AE3847" s="23"/>
      <c r="AF3847" s="46"/>
      <c r="AG3847" s="23"/>
      <c r="AH3847" s="23"/>
    </row>
    <row r="3848" spans="1:34" s="156" customFormat="1" x14ac:dyDescent="0.35">
      <c r="A3848" s="23"/>
      <c r="B3848" s="23"/>
      <c r="C3848" s="23"/>
      <c r="D3848" s="23"/>
      <c r="E3848" s="23"/>
      <c r="F3848" s="23"/>
      <c r="G3848" s="23"/>
      <c r="H3848" s="23"/>
      <c r="I3848" s="23"/>
      <c r="J3848" s="24"/>
      <c r="K3848" s="24"/>
      <c r="L3848" s="79"/>
      <c r="M3848" s="91"/>
      <c r="N3848" s="89"/>
      <c r="O3848" s="89"/>
      <c r="P3848" s="24"/>
      <c r="Q3848" s="24"/>
      <c r="R3848" s="23"/>
      <c r="S3848" s="23"/>
      <c r="T3848" s="24"/>
      <c r="U3848" s="23"/>
      <c r="V3848" s="23"/>
      <c r="W3848" s="23"/>
      <c r="X3848" s="23"/>
      <c r="Y3848" s="23"/>
      <c r="Z3848" s="23"/>
      <c r="AA3848" s="23"/>
      <c r="AB3848" s="23"/>
      <c r="AC3848" s="23"/>
      <c r="AD3848" s="23"/>
      <c r="AE3848" s="23"/>
      <c r="AF3848" s="46"/>
      <c r="AG3848" s="23"/>
      <c r="AH3848" s="23"/>
    </row>
    <row r="3849" spans="1:34" s="156" customFormat="1" x14ac:dyDescent="0.35">
      <c r="A3849" s="23"/>
      <c r="B3849" s="23"/>
      <c r="C3849" s="23"/>
      <c r="D3849" s="23"/>
      <c r="E3849" s="23"/>
      <c r="F3849" s="23"/>
      <c r="G3849" s="23"/>
      <c r="H3849" s="23"/>
      <c r="I3849" s="23"/>
      <c r="J3849" s="24"/>
      <c r="K3849" s="24"/>
      <c r="L3849" s="79"/>
      <c r="M3849" s="91"/>
      <c r="N3849" s="89"/>
      <c r="O3849" s="89"/>
      <c r="P3849" s="24"/>
      <c r="Q3849" s="24"/>
      <c r="R3849" s="23"/>
      <c r="S3849" s="23"/>
      <c r="T3849" s="24"/>
      <c r="U3849" s="23"/>
      <c r="V3849" s="23"/>
      <c r="W3849" s="23"/>
      <c r="X3849" s="23"/>
      <c r="Y3849" s="23"/>
      <c r="Z3849" s="23"/>
      <c r="AA3849" s="23"/>
      <c r="AB3849" s="23"/>
      <c r="AC3849" s="23"/>
      <c r="AD3849" s="23"/>
      <c r="AE3849" s="23"/>
      <c r="AF3849" s="46"/>
      <c r="AG3849" s="23"/>
      <c r="AH3849" s="23"/>
    </row>
    <row r="3850" spans="1:34" s="156" customFormat="1" x14ac:dyDescent="0.35">
      <c r="A3850" s="23"/>
      <c r="B3850" s="23"/>
      <c r="C3850" s="23"/>
      <c r="D3850" s="23"/>
      <c r="E3850" s="23"/>
      <c r="F3850" s="23"/>
      <c r="G3850" s="23"/>
      <c r="H3850" s="23"/>
      <c r="I3850" s="23"/>
      <c r="J3850" s="24"/>
      <c r="K3850" s="24"/>
      <c r="L3850" s="79"/>
      <c r="M3850" s="91"/>
      <c r="N3850" s="89"/>
      <c r="O3850" s="89"/>
      <c r="P3850" s="24"/>
      <c r="Q3850" s="24"/>
      <c r="R3850" s="23"/>
      <c r="S3850" s="23"/>
      <c r="T3850" s="24"/>
      <c r="U3850" s="23"/>
      <c r="V3850" s="23"/>
      <c r="W3850" s="23"/>
      <c r="X3850" s="23"/>
      <c r="Y3850" s="23"/>
      <c r="Z3850" s="23"/>
      <c r="AA3850" s="23"/>
      <c r="AB3850" s="23"/>
      <c r="AC3850" s="23"/>
      <c r="AD3850" s="23"/>
      <c r="AE3850" s="23"/>
      <c r="AF3850" s="46"/>
      <c r="AG3850" s="23"/>
      <c r="AH3850" s="23"/>
    </row>
    <row r="3851" spans="1:34" s="156" customFormat="1" x14ac:dyDescent="0.35">
      <c r="A3851" s="23"/>
      <c r="B3851" s="23"/>
      <c r="C3851" s="23"/>
      <c r="D3851" s="23"/>
      <c r="E3851" s="23"/>
      <c r="F3851" s="23"/>
      <c r="G3851" s="23"/>
      <c r="H3851" s="23"/>
      <c r="I3851" s="23"/>
      <c r="J3851" s="24"/>
      <c r="K3851" s="24"/>
      <c r="L3851" s="79"/>
      <c r="M3851" s="91"/>
      <c r="N3851" s="89"/>
      <c r="O3851" s="89"/>
      <c r="P3851" s="24"/>
      <c r="Q3851" s="24"/>
      <c r="R3851" s="23"/>
      <c r="S3851" s="23"/>
      <c r="T3851" s="24"/>
      <c r="U3851" s="23"/>
      <c r="V3851" s="23"/>
      <c r="W3851" s="23"/>
      <c r="X3851" s="23"/>
      <c r="Y3851" s="23"/>
      <c r="Z3851" s="23"/>
      <c r="AA3851" s="23"/>
      <c r="AB3851" s="23"/>
      <c r="AC3851" s="23"/>
      <c r="AD3851" s="23"/>
      <c r="AE3851" s="23"/>
      <c r="AF3851" s="46"/>
      <c r="AG3851" s="23"/>
      <c r="AH3851" s="23"/>
    </row>
    <row r="3852" spans="1:34" s="156" customFormat="1" x14ac:dyDescent="0.35">
      <c r="A3852" s="23"/>
      <c r="B3852" s="23"/>
      <c r="C3852" s="23"/>
      <c r="D3852" s="23"/>
      <c r="E3852" s="23"/>
      <c r="F3852" s="23"/>
      <c r="G3852" s="23"/>
      <c r="H3852" s="23"/>
      <c r="I3852" s="23"/>
      <c r="J3852" s="24"/>
      <c r="K3852" s="24"/>
      <c r="L3852" s="79"/>
      <c r="M3852" s="91"/>
      <c r="N3852" s="89"/>
      <c r="O3852" s="89"/>
      <c r="P3852" s="24"/>
      <c r="Q3852" s="24"/>
      <c r="R3852" s="23"/>
      <c r="S3852" s="23"/>
      <c r="T3852" s="24"/>
      <c r="U3852" s="23"/>
      <c r="V3852" s="23"/>
      <c r="W3852" s="23"/>
      <c r="X3852" s="23"/>
      <c r="Y3852" s="23"/>
      <c r="Z3852" s="23"/>
      <c r="AA3852" s="23"/>
      <c r="AB3852" s="23"/>
      <c r="AC3852" s="23"/>
      <c r="AD3852" s="23"/>
      <c r="AE3852" s="23"/>
      <c r="AF3852" s="46"/>
      <c r="AG3852" s="23"/>
      <c r="AH3852" s="23"/>
    </row>
    <row r="3853" spans="1:34" s="156" customFormat="1" x14ac:dyDescent="0.35">
      <c r="A3853" s="23"/>
      <c r="B3853" s="23"/>
      <c r="C3853" s="23"/>
      <c r="D3853" s="23"/>
      <c r="E3853" s="23"/>
      <c r="F3853" s="23"/>
      <c r="G3853" s="23"/>
      <c r="H3853" s="23"/>
      <c r="I3853" s="23"/>
      <c r="J3853" s="24"/>
      <c r="K3853" s="24"/>
      <c r="L3853" s="79"/>
      <c r="M3853" s="91"/>
      <c r="N3853" s="89"/>
      <c r="O3853" s="89"/>
      <c r="P3853" s="24"/>
      <c r="Q3853" s="24"/>
      <c r="R3853" s="23"/>
      <c r="S3853" s="23"/>
      <c r="T3853" s="24"/>
      <c r="U3853" s="23"/>
      <c r="V3853" s="23"/>
      <c r="W3853" s="23"/>
      <c r="X3853" s="23"/>
      <c r="Y3853" s="23"/>
      <c r="Z3853" s="23"/>
      <c r="AA3853" s="23"/>
      <c r="AB3853" s="23"/>
      <c r="AC3853" s="23"/>
      <c r="AD3853" s="23"/>
      <c r="AE3853" s="23"/>
      <c r="AF3853" s="46"/>
      <c r="AG3853" s="23"/>
      <c r="AH3853" s="23"/>
    </row>
    <row r="3854" spans="1:34" s="156" customFormat="1" x14ac:dyDescent="0.35">
      <c r="A3854" s="23"/>
      <c r="B3854" s="23"/>
      <c r="C3854" s="23"/>
      <c r="D3854" s="23"/>
      <c r="E3854" s="23"/>
      <c r="F3854" s="23"/>
      <c r="G3854" s="23"/>
      <c r="H3854" s="23"/>
      <c r="I3854" s="23"/>
      <c r="J3854" s="24"/>
      <c r="K3854" s="24"/>
      <c r="L3854" s="79"/>
      <c r="M3854" s="91"/>
      <c r="N3854" s="89"/>
      <c r="O3854" s="89"/>
      <c r="P3854" s="24"/>
      <c r="Q3854" s="24"/>
      <c r="R3854" s="23"/>
      <c r="S3854" s="23"/>
      <c r="T3854" s="24"/>
      <c r="U3854" s="23"/>
      <c r="V3854" s="23"/>
      <c r="W3854" s="23"/>
      <c r="X3854" s="23"/>
      <c r="Y3854" s="23"/>
      <c r="Z3854" s="23"/>
      <c r="AA3854" s="23"/>
      <c r="AB3854" s="23"/>
      <c r="AC3854" s="23"/>
      <c r="AD3854" s="23"/>
      <c r="AE3854" s="23"/>
      <c r="AF3854" s="46"/>
      <c r="AG3854" s="23"/>
      <c r="AH3854" s="23"/>
    </row>
    <row r="3855" spans="1:34" s="156" customFormat="1" x14ac:dyDescent="0.35">
      <c r="A3855" s="23"/>
      <c r="B3855" s="23"/>
      <c r="C3855" s="23"/>
      <c r="D3855" s="23"/>
      <c r="E3855" s="23"/>
      <c r="F3855" s="23"/>
      <c r="G3855" s="23"/>
      <c r="H3855" s="23"/>
      <c r="I3855" s="23"/>
      <c r="J3855" s="24"/>
      <c r="K3855" s="24"/>
      <c r="L3855" s="79"/>
      <c r="M3855" s="91"/>
      <c r="N3855" s="89"/>
      <c r="O3855" s="89"/>
      <c r="P3855" s="24"/>
      <c r="Q3855" s="24"/>
      <c r="R3855" s="23"/>
      <c r="S3855" s="23"/>
      <c r="T3855" s="24"/>
      <c r="U3855" s="23"/>
      <c r="V3855" s="23"/>
      <c r="W3855" s="23"/>
      <c r="X3855" s="23"/>
      <c r="Y3855" s="23"/>
      <c r="Z3855" s="23"/>
      <c r="AA3855" s="23"/>
      <c r="AB3855" s="23"/>
      <c r="AC3855" s="23"/>
      <c r="AD3855" s="23"/>
      <c r="AE3855" s="23"/>
      <c r="AF3855" s="46"/>
      <c r="AG3855" s="23"/>
      <c r="AH3855" s="23"/>
    </row>
    <row r="3856" spans="1:34" s="156" customFormat="1" x14ac:dyDescent="0.35">
      <c r="A3856" s="23"/>
      <c r="B3856" s="23"/>
      <c r="C3856" s="23"/>
      <c r="D3856" s="23"/>
      <c r="E3856" s="23"/>
      <c r="F3856" s="23"/>
      <c r="G3856" s="23"/>
      <c r="H3856" s="23"/>
      <c r="I3856" s="23"/>
      <c r="J3856" s="24"/>
      <c r="K3856" s="24"/>
      <c r="L3856" s="79"/>
      <c r="M3856" s="91"/>
      <c r="N3856" s="89"/>
      <c r="O3856" s="89"/>
      <c r="P3856" s="24"/>
      <c r="Q3856" s="24"/>
      <c r="R3856" s="23"/>
      <c r="S3856" s="23"/>
      <c r="T3856" s="24"/>
      <c r="U3856" s="23"/>
      <c r="V3856" s="23"/>
      <c r="W3856" s="23"/>
      <c r="X3856" s="23"/>
      <c r="Y3856" s="23"/>
      <c r="Z3856" s="23"/>
      <c r="AA3856" s="23"/>
      <c r="AB3856" s="23"/>
      <c r="AC3856" s="23"/>
      <c r="AD3856" s="23"/>
      <c r="AE3856" s="23"/>
      <c r="AF3856" s="46"/>
      <c r="AG3856" s="23"/>
      <c r="AH3856" s="23"/>
    </row>
    <row r="3857" spans="1:34" s="156" customFormat="1" x14ac:dyDescent="0.35">
      <c r="A3857" s="23"/>
      <c r="B3857" s="23"/>
      <c r="C3857" s="23"/>
      <c r="D3857" s="23"/>
      <c r="E3857" s="23"/>
      <c r="F3857" s="23"/>
      <c r="G3857" s="23"/>
      <c r="H3857" s="23"/>
      <c r="I3857" s="23"/>
      <c r="J3857" s="24"/>
      <c r="K3857" s="24"/>
      <c r="L3857" s="79"/>
      <c r="M3857" s="91"/>
      <c r="N3857" s="89"/>
      <c r="O3857" s="89"/>
      <c r="P3857" s="24"/>
      <c r="Q3857" s="24"/>
      <c r="R3857" s="23"/>
      <c r="S3857" s="23"/>
      <c r="T3857" s="24"/>
      <c r="U3857" s="23"/>
      <c r="V3857" s="23"/>
      <c r="W3857" s="23"/>
      <c r="X3857" s="23"/>
      <c r="Y3857" s="23"/>
      <c r="Z3857" s="23"/>
      <c r="AA3857" s="23"/>
      <c r="AB3857" s="23"/>
      <c r="AC3857" s="23"/>
      <c r="AD3857" s="23"/>
      <c r="AE3857" s="23"/>
      <c r="AF3857" s="46"/>
      <c r="AG3857" s="23"/>
      <c r="AH3857" s="23"/>
    </row>
    <row r="3858" spans="1:34" s="156" customFormat="1" x14ac:dyDescent="0.35">
      <c r="A3858" s="23"/>
      <c r="B3858" s="23"/>
      <c r="C3858" s="23"/>
      <c r="D3858" s="23"/>
      <c r="E3858" s="23"/>
      <c r="F3858" s="23"/>
      <c r="G3858" s="23"/>
      <c r="H3858" s="23"/>
      <c r="I3858" s="23"/>
      <c r="J3858" s="24"/>
      <c r="K3858" s="24"/>
      <c r="L3858" s="79"/>
      <c r="M3858" s="91"/>
      <c r="N3858" s="89"/>
      <c r="O3858" s="89"/>
      <c r="P3858" s="24"/>
      <c r="Q3858" s="24"/>
      <c r="R3858" s="23"/>
      <c r="S3858" s="23"/>
      <c r="T3858" s="24"/>
      <c r="U3858" s="23"/>
      <c r="V3858" s="23"/>
      <c r="W3858" s="23"/>
      <c r="X3858" s="23"/>
      <c r="Y3858" s="23"/>
      <c r="Z3858" s="23"/>
      <c r="AA3858" s="23"/>
      <c r="AB3858" s="23"/>
      <c r="AC3858" s="23"/>
      <c r="AD3858" s="23"/>
      <c r="AE3858" s="23"/>
      <c r="AF3858" s="46"/>
      <c r="AG3858" s="23"/>
      <c r="AH3858" s="23"/>
    </row>
    <row r="3859" spans="1:34" s="156" customFormat="1" x14ac:dyDescent="0.35">
      <c r="A3859" s="23"/>
      <c r="B3859" s="23"/>
      <c r="C3859" s="23"/>
      <c r="D3859" s="23"/>
      <c r="E3859" s="23"/>
      <c r="F3859" s="23"/>
      <c r="G3859" s="23"/>
      <c r="H3859" s="23"/>
      <c r="I3859" s="23"/>
      <c r="J3859" s="24"/>
      <c r="K3859" s="24"/>
      <c r="L3859" s="79"/>
      <c r="M3859" s="91"/>
      <c r="N3859" s="89"/>
      <c r="O3859" s="89"/>
      <c r="P3859" s="24"/>
      <c r="Q3859" s="24"/>
      <c r="R3859" s="23"/>
      <c r="S3859" s="23"/>
      <c r="T3859" s="24"/>
      <c r="U3859" s="23"/>
      <c r="V3859" s="23"/>
      <c r="W3859" s="23"/>
      <c r="X3859" s="23"/>
      <c r="Y3859" s="23"/>
      <c r="Z3859" s="23"/>
      <c r="AA3859" s="23"/>
      <c r="AB3859" s="23"/>
      <c r="AC3859" s="23"/>
      <c r="AD3859" s="23"/>
      <c r="AE3859" s="23"/>
      <c r="AF3859" s="46"/>
      <c r="AG3859" s="23"/>
      <c r="AH3859" s="23"/>
    </row>
    <row r="3860" spans="1:34" s="156" customFormat="1" x14ac:dyDescent="0.35">
      <c r="A3860" s="23"/>
      <c r="B3860" s="23"/>
      <c r="C3860" s="23"/>
      <c r="D3860" s="23"/>
      <c r="E3860" s="23"/>
      <c r="F3860" s="23"/>
      <c r="G3860" s="23"/>
      <c r="H3860" s="23"/>
      <c r="I3860" s="23"/>
      <c r="J3860" s="24"/>
      <c r="K3860" s="24"/>
      <c r="L3860" s="79"/>
      <c r="M3860" s="91"/>
      <c r="N3860" s="89"/>
      <c r="O3860" s="89"/>
      <c r="P3860" s="24"/>
      <c r="Q3860" s="24"/>
      <c r="R3860" s="23"/>
      <c r="S3860" s="23"/>
      <c r="T3860" s="24"/>
      <c r="U3860" s="23"/>
      <c r="V3860" s="23"/>
      <c r="W3860" s="23"/>
      <c r="X3860" s="23"/>
      <c r="Y3860" s="23"/>
      <c r="Z3860" s="23"/>
      <c r="AA3860" s="23"/>
      <c r="AB3860" s="23"/>
      <c r="AC3860" s="23"/>
      <c r="AD3860" s="23"/>
      <c r="AE3860" s="23"/>
      <c r="AF3860" s="46"/>
      <c r="AG3860" s="23"/>
      <c r="AH3860" s="23"/>
    </row>
    <row r="3861" spans="1:34" s="156" customFormat="1" x14ac:dyDescent="0.35">
      <c r="A3861" s="23"/>
      <c r="B3861" s="23"/>
      <c r="C3861" s="23"/>
      <c r="D3861" s="23"/>
      <c r="E3861" s="23"/>
      <c r="F3861" s="23"/>
      <c r="G3861" s="23"/>
      <c r="H3861" s="23"/>
      <c r="I3861" s="23"/>
      <c r="J3861" s="24"/>
      <c r="K3861" s="24"/>
      <c r="L3861" s="79"/>
      <c r="M3861" s="91"/>
      <c r="N3861" s="89"/>
      <c r="O3861" s="89"/>
      <c r="P3861" s="24"/>
      <c r="Q3861" s="24"/>
      <c r="R3861" s="23"/>
      <c r="S3861" s="23"/>
      <c r="T3861" s="24"/>
      <c r="U3861" s="23"/>
      <c r="V3861" s="23"/>
      <c r="W3861" s="23"/>
      <c r="X3861" s="23"/>
      <c r="Y3861" s="23"/>
      <c r="Z3861" s="23"/>
      <c r="AA3861" s="23"/>
      <c r="AB3861" s="23"/>
      <c r="AC3861" s="23"/>
      <c r="AD3861" s="23"/>
      <c r="AE3861" s="23"/>
      <c r="AF3861" s="46"/>
      <c r="AG3861" s="23"/>
      <c r="AH3861" s="23"/>
    </row>
    <row r="3862" spans="1:34" s="156" customFormat="1" x14ac:dyDescent="0.35">
      <c r="A3862" s="23"/>
      <c r="B3862" s="23"/>
      <c r="C3862" s="23"/>
      <c r="D3862" s="23"/>
      <c r="E3862" s="23"/>
      <c r="F3862" s="23"/>
      <c r="G3862" s="23"/>
      <c r="H3862" s="23"/>
      <c r="I3862" s="23"/>
      <c r="J3862" s="24"/>
      <c r="K3862" s="24"/>
      <c r="L3862" s="79"/>
      <c r="M3862" s="91"/>
      <c r="N3862" s="89"/>
      <c r="O3862" s="89"/>
      <c r="P3862" s="24"/>
      <c r="Q3862" s="24"/>
      <c r="R3862" s="23"/>
      <c r="S3862" s="23"/>
      <c r="T3862" s="24"/>
      <c r="U3862" s="23"/>
      <c r="V3862" s="23"/>
      <c r="W3862" s="23"/>
      <c r="X3862" s="23"/>
      <c r="Y3862" s="23"/>
      <c r="Z3862" s="23"/>
      <c r="AA3862" s="23"/>
      <c r="AB3862" s="23"/>
      <c r="AC3862" s="23"/>
      <c r="AD3862" s="23"/>
      <c r="AE3862" s="23"/>
      <c r="AF3862" s="46"/>
      <c r="AG3862" s="23"/>
      <c r="AH3862" s="23"/>
    </row>
    <row r="3863" spans="1:34" s="156" customFormat="1" x14ac:dyDescent="0.35">
      <c r="A3863" s="23"/>
      <c r="B3863" s="23"/>
      <c r="C3863" s="23"/>
      <c r="D3863" s="23"/>
      <c r="E3863" s="23"/>
      <c r="F3863" s="23"/>
      <c r="G3863" s="23"/>
      <c r="H3863" s="23"/>
      <c r="I3863" s="23"/>
      <c r="J3863" s="24"/>
      <c r="K3863" s="24"/>
      <c r="L3863" s="79"/>
      <c r="M3863" s="91"/>
      <c r="N3863" s="89"/>
      <c r="O3863" s="89"/>
      <c r="P3863" s="24"/>
      <c r="Q3863" s="24"/>
      <c r="R3863" s="23"/>
      <c r="S3863" s="23"/>
      <c r="T3863" s="24"/>
      <c r="U3863" s="23"/>
      <c r="V3863" s="23"/>
      <c r="W3863" s="23"/>
      <c r="X3863" s="23"/>
      <c r="Y3863" s="23"/>
      <c r="Z3863" s="23"/>
      <c r="AA3863" s="23"/>
      <c r="AB3863" s="23"/>
      <c r="AC3863" s="23"/>
      <c r="AD3863" s="23"/>
      <c r="AE3863" s="23"/>
      <c r="AF3863" s="46"/>
      <c r="AG3863" s="23"/>
      <c r="AH3863" s="23"/>
    </row>
    <row r="3864" spans="1:34" s="156" customFormat="1" x14ac:dyDescent="0.35">
      <c r="A3864" s="23"/>
      <c r="B3864" s="23"/>
      <c r="C3864" s="23"/>
      <c r="D3864" s="23"/>
      <c r="E3864" s="23"/>
      <c r="F3864" s="23"/>
      <c r="G3864" s="23"/>
      <c r="H3864" s="23"/>
      <c r="I3864" s="23"/>
      <c r="J3864" s="24"/>
      <c r="K3864" s="24"/>
      <c r="L3864" s="79"/>
      <c r="M3864" s="91"/>
      <c r="N3864" s="89"/>
      <c r="O3864" s="89"/>
      <c r="P3864" s="24"/>
      <c r="Q3864" s="24"/>
      <c r="R3864" s="23"/>
      <c r="S3864" s="23"/>
      <c r="T3864" s="24"/>
      <c r="U3864" s="23"/>
      <c r="V3864" s="23"/>
      <c r="W3864" s="23"/>
      <c r="X3864" s="23"/>
      <c r="Y3864" s="23"/>
      <c r="Z3864" s="23"/>
      <c r="AA3864" s="23"/>
      <c r="AB3864" s="23"/>
      <c r="AC3864" s="23"/>
      <c r="AD3864" s="23"/>
      <c r="AE3864" s="23"/>
      <c r="AF3864" s="46"/>
      <c r="AG3864" s="23"/>
      <c r="AH3864" s="23"/>
    </row>
    <row r="3865" spans="1:34" s="156" customFormat="1" x14ac:dyDescent="0.35">
      <c r="A3865" s="23"/>
      <c r="B3865" s="23"/>
      <c r="C3865" s="23"/>
      <c r="D3865" s="23"/>
      <c r="E3865" s="23"/>
      <c r="F3865" s="23"/>
      <c r="G3865" s="23"/>
      <c r="H3865" s="23"/>
      <c r="I3865" s="23"/>
      <c r="J3865" s="24"/>
      <c r="K3865" s="24"/>
      <c r="L3865" s="79"/>
      <c r="M3865" s="91"/>
      <c r="N3865" s="89"/>
      <c r="O3865" s="89"/>
      <c r="P3865" s="24"/>
      <c r="Q3865" s="24"/>
      <c r="R3865" s="23"/>
      <c r="S3865" s="23"/>
      <c r="T3865" s="24"/>
      <c r="U3865" s="23"/>
      <c r="V3865" s="23"/>
      <c r="W3865" s="23"/>
      <c r="X3865" s="23"/>
      <c r="Y3865" s="23"/>
      <c r="Z3865" s="23"/>
      <c r="AA3865" s="23"/>
      <c r="AB3865" s="23"/>
      <c r="AC3865" s="23"/>
      <c r="AD3865" s="23"/>
      <c r="AE3865" s="23"/>
      <c r="AF3865" s="46"/>
      <c r="AG3865" s="23"/>
      <c r="AH3865" s="23"/>
    </row>
    <row r="3866" spans="1:34" s="156" customFormat="1" x14ac:dyDescent="0.35">
      <c r="A3866" s="23"/>
      <c r="B3866" s="23"/>
      <c r="C3866" s="23"/>
      <c r="D3866" s="23"/>
      <c r="E3866" s="23"/>
      <c r="F3866" s="23"/>
      <c r="G3866" s="23"/>
      <c r="H3866" s="23"/>
      <c r="I3866" s="23"/>
      <c r="J3866" s="24"/>
      <c r="K3866" s="24"/>
      <c r="L3866" s="79"/>
      <c r="M3866" s="91"/>
      <c r="N3866" s="89"/>
      <c r="O3866" s="89"/>
      <c r="P3866" s="24"/>
      <c r="Q3866" s="24"/>
      <c r="R3866" s="23"/>
      <c r="S3866" s="23"/>
      <c r="T3866" s="24"/>
      <c r="U3866" s="23"/>
      <c r="V3866" s="23"/>
      <c r="W3866" s="23"/>
      <c r="X3866" s="23"/>
      <c r="Y3866" s="23"/>
      <c r="Z3866" s="23"/>
      <c r="AA3866" s="23"/>
      <c r="AB3866" s="23"/>
      <c r="AC3866" s="23"/>
      <c r="AD3866" s="23"/>
      <c r="AE3866" s="23"/>
      <c r="AF3866" s="46"/>
      <c r="AG3866" s="23"/>
      <c r="AH3866" s="23"/>
    </row>
    <row r="3867" spans="1:34" s="156" customFormat="1" x14ac:dyDescent="0.35">
      <c r="A3867" s="23"/>
      <c r="B3867" s="23"/>
      <c r="C3867" s="23"/>
      <c r="D3867" s="23"/>
      <c r="E3867" s="23"/>
      <c r="F3867" s="23"/>
      <c r="G3867" s="23"/>
      <c r="H3867" s="23"/>
      <c r="I3867" s="23"/>
      <c r="J3867" s="24"/>
      <c r="K3867" s="24"/>
      <c r="L3867" s="79"/>
      <c r="M3867" s="91"/>
      <c r="N3867" s="89"/>
      <c r="O3867" s="89"/>
      <c r="P3867" s="24"/>
      <c r="Q3867" s="24"/>
      <c r="R3867" s="23"/>
      <c r="S3867" s="23"/>
      <c r="T3867" s="24"/>
      <c r="U3867" s="23"/>
      <c r="V3867" s="23"/>
      <c r="W3867" s="23"/>
      <c r="X3867" s="23"/>
      <c r="Y3867" s="23"/>
      <c r="Z3867" s="23"/>
      <c r="AA3867" s="23"/>
      <c r="AB3867" s="23"/>
      <c r="AC3867" s="23"/>
      <c r="AD3867" s="23"/>
      <c r="AE3867" s="23"/>
      <c r="AF3867" s="46"/>
      <c r="AG3867" s="23"/>
      <c r="AH3867" s="23"/>
    </row>
    <row r="3868" spans="1:34" s="156" customFormat="1" x14ac:dyDescent="0.35">
      <c r="A3868" s="23"/>
      <c r="B3868" s="23"/>
      <c r="C3868" s="23"/>
      <c r="D3868" s="23"/>
      <c r="E3868" s="23"/>
      <c r="F3868" s="23"/>
      <c r="G3868" s="23"/>
      <c r="H3868" s="23"/>
      <c r="I3868" s="23"/>
      <c r="J3868" s="24"/>
      <c r="K3868" s="24"/>
      <c r="L3868" s="79"/>
      <c r="M3868" s="91"/>
      <c r="N3868" s="89"/>
      <c r="O3868" s="89"/>
      <c r="P3868" s="24"/>
      <c r="Q3868" s="24"/>
      <c r="R3868" s="23"/>
      <c r="S3868" s="23"/>
      <c r="T3868" s="24"/>
      <c r="U3868" s="23"/>
      <c r="V3868" s="23"/>
      <c r="W3868" s="23"/>
      <c r="X3868" s="23"/>
      <c r="Y3868" s="23"/>
      <c r="Z3868" s="23"/>
      <c r="AA3868" s="23"/>
      <c r="AB3868" s="23"/>
      <c r="AC3868" s="23"/>
      <c r="AD3868" s="23"/>
      <c r="AE3868" s="23"/>
      <c r="AF3868" s="46"/>
      <c r="AG3868" s="23"/>
      <c r="AH3868" s="23"/>
    </row>
    <row r="3869" spans="1:34" s="156" customFormat="1" x14ac:dyDescent="0.35">
      <c r="A3869" s="23"/>
      <c r="B3869" s="23"/>
      <c r="C3869" s="23"/>
      <c r="D3869" s="23"/>
      <c r="E3869" s="23"/>
      <c r="F3869" s="23"/>
      <c r="G3869" s="23"/>
      <c r="H3869" s="23"/>
      <c r="I3869" s="23"/>
      <c r="J3869" s="24"/>
      <c r="K3869" s="24"/>
      <c r="L3869" s="79"/>
      <c r="M3869" s="91"/>
      <c r="N3869" s="89"/>
      <c r="O3869" s="89"/>
      <c r="P3869" s="24"/>
      <c r="Q3869" s="24"/>
      <c r="R3869" s="23"/>
      <c r="S3869" s="23"/>
      <c r="T3869" s="24"/>
      <c r="U3869" s="23"/>
      <c r="V3869" s="23"/>
      <c r="W3869" s="23"/>
      <c r="X3869" s="23"/>
      <c r="Y3869" s="23"/>
      <c r="Z3869" s="23"/>
      <c r="AA3869" s="23"/>
      <c r="AB3869" s="23"/>
      <c r="AC3869" s="23"/>
      <c r="AD3869" s="23"/>
      <c r="AE3869" s="23"/>
      <c r="AF3869" s="46"/>
      <c r="AG3869" s="23"/>
      <c r="AH3869" s="23"/>
    </row>
    <row r="3870" spans="1:34" s="156" customFormat="1" x14ac:dyDescent="0.35">
      <c r="A3870" s="23"/>
      <c r="B3870" s="23"/>
      <c r="C3870" s="23"/>
      <c r="D3870" s="23"/>
      <c r="E3870" s="23"/>
      <c r="F3870" s="23"/>
      <c r="G3870" s="23"/>
      <c r="H3870" s="23"/>
      <c r="I3870" s="23"/>
      <c r="J3870" s="24"/>
      <c r="K3870" s="24"/>
      <c r="L3870" s="79"/>
      <c r="M3870" s="91"/>
      <c r="N3870" s="89"/>
      <c r="O3870" s="89"/>
      <c r="P3870" s="24"/>
      <c r="Q3870" s="24"/>
      <c r="R3870" s="23"/>
      <c r="S3870" s="23"/>
      <c r="T3870" s="24"/>
      <c r="U3870" s="23"/>
      <c r="V3870" s="23"/>
      <c r="W3870" s="23"/>
      <c r="X3870" s="23"/>
      <c r="Y3870" s="23"/>
      <c r="Z3870" s="23"/>
      <c r="AA3870" s="23"/>
      <c r="AB3870" s="23"/>
      <c r="AC3870" s="23"/>
      <c r="AD3870" s="23"/>
      <c r="AE3870" s="23"/>
      <c r="AF3870" s="46"/>
      <c r="AG3870" s="23"/>
      <c r="AH3870" s="23"/>
    </row>
    <row r="3871" spans="1:34" s="156" customFormat="1" x14ac:dyDescent="0.35">
      <c r="A3871" s="23"/>
      <c r="B3871" s="23"/>
      <c r="C3871" s="23"/>
      <c r="D3871" s="23"/>
      <c r="E3871" s="23"/>
      <c r="F3871" s="23"/>
      <c r="G3871" s="23"/>
      <c r="H3871" s="23"/>
      <c r="I3871" s="23"/>
      <c r="J3871" s="24"/>
      <c r="K3871" s="24"/>
      <c r="L3871" s="79"/>
      <c r="M3871" s="91"/>
      <c r="N3871" s="89"/>
      <c r="O3871" s="89"/>
      <c r="P3871" s="24"/>
      <c r="Q3871" s="24"/>
      <c r="R3871" s="23"/>
      <c r="S3871" s="23"/>
      <c r="T3871" s="24"/>
      <c r="U3871" s="23"/>
      <c r="V3871" s="23"/>
      <c r="W3871" s="23"/>
      <c r="X3871" s="23"/>
      <c r="Y3871" s="23"/>
      <c r="Z3871" s="23"/>
      <c r="AA3871" s="23"/>
      <c r="AB3871" s="23"/>
      <c r="AC3871" s="23"/>
      <c r="AD3871" s="23"/>
      <c r="AE3871" s="23"/>
      <c r="AF3871" s="46"/>
      <c r="AG3871" s="23"/>
      <c r="AH3871" s="23"/>
    </row>
    <row r="3872" spans="1:34" s="156" customFormat="1" x14ac:dyDescent="0.35">
      <c r="A3872" s="23"/>
      <c r="B3872" s="23"/>
      <c r="C3872" s="23"/>
      <c r="D3872" s="23"/>
      <c r="E3872" s="23"/>
      <c r="F3872" s="23"/>
      <c r="G3872" s="23"/>
      <c r="H3872" s="23"/>
      <c r="I3872" s="23"/>
      <c r="J3872" s="24"/>
      <c r="K3872" s="24"/>
      <c r="L3872" s="79"/>
      <c r="M3872" s="91"/>
      <c r="N3872" s="89"/>
      <c r="O3872" s="89"/>
      <c r="P3872" s="24"/>
      <c r="Q3872" s="24"/>
      <c r="R3872" s="23"/>
      <c r="S3872" s="23"/>
      <c r="T3872" s="24"/>
      <c r="U3872" s="23"/>
      <c r="V3872" s="23"/>
      <c r="W3872" s="23"/>
      <c r="X3872" s="23"/>
      <c r="Y3872" s="23"/>
      <c r="Z3872" s="23"/>
      <c r="AA3872" s="23"/>
      <c r="AB3872" s="23"/>
      <c r="AC3872" s="23"/>
      <c r="AD3872" s="23"/>
      <c r="AE3872" s="23"/>
      <c r="AF3872" s="46"/>
      <c r="AG3872" s="23"/>
      <c r="AH3872" s="23"/>
    </row>
    <row r="3873" spans="1:34" s="156" customFormat="1" x14ac:dyDescent="0.35">
      <c r="A3873" s="23"/>
      <c r="B3873" s="23"/>
      <c r="C3873" s="23"/>
      <c r="D3873" s="23"/>
      <c r="E3873" s="23"/>
      <c r="F3873" s="23"/>
      <c r="G3873" s="23"/>
      <c r="H3873" s="23"/>
      <c r="I3873" s="23"/>
      <c r="J3873" s="24"/>
      <c r="K3873" s="24"/>
      <c r="L3873" s="79"/>
      <c r="M3873" s="91"/>
      <c r="N3873" s="89"/>
      <c r="O3873" s="89"/>
      <c r="P3873" s="24"/>
      <c r="Q3873" s="24"/>
      <c r="R3873" s="23"/>
      <c r="S3873" s="23"/>
      <c r="T3873" s="24"/>
      <c r="U3873" s="23"/>
      <c r="V3873" s="23"/>
      <c r="W3873" s="23"/>
      <c r="X3873" s="23"/>
      <c r="Y3873" s="23"/>
      <c r="Z3873" s="23"/>
      <c r="AA3873" s="23"/>
      <c r="AB3873" s="23"/>
      <c r="AC3873" s="23"/>
      <c r="AD3873" s="23"/>
      <c r="AE3873" s="23"/>
      <c r="AF3873" s="46"/>
      <c r="AG3873" s="23"/>
      <c r="AH3873" s="23"/>
    </row>
    <row r="3874" spans="1:34" s="156" customFormat="1" x14ac:dyDescent="0.35">
      <c r="A3874" s="23"/>
      <c r="B3874" s="23"/>
      <c r="C3874" s="23"/>
      <c r="D3874" s="23"/>
      <c r="E3874" s="23"/>
      <c r="F3874" s="23"/>
      <c r="G3874" s="23"/>
      <c r="H3874" s="23"/>
      <c r="I3874" s="23"/>
      <c r="J3874" s="24"/>
      <c r="K3874" s="24"/>
      <c r="L3874" s="79"/>
      <c r="M3874" s="91"/>
      <c r="N3874" s="89"/>
      <c r="O3874" s="89"/>
      <c r="P3874" s="24"/>
      <c r="Q3874" s="24"/>
      <c r="R3874" s="23"/>
      <c r="S3874" s="23"/>
      <c r="T3874" s="24"/>
      <c r="U3874" s="23"/>
      <c r="V3874" s="23"/>
      <c r="W3874" s="23"/>
      <c r="X3874" s="23"/>
      <c r="Y3874" s="23"/>
      <c r="Z3874" s="23"/>
      <c r="AA3874" s="23"/>
      <c r="AB3874" s="23"/>
      <c r="AC3874" s="23"/>
      <c r="AD3874" s="23"/>
      <c r="AE3874" s="23"/>
      <c r="AF3874" s="46"/>
      <c r="AG3874" s="23"/>
      <c r="AH3874" s="23"/>
    </row>
    <row r="3875" spans="1:34" s="156" customFormat="1" x14ac:dyDescent="0.35">
      <c r="A3875" s="23"/>
      <c r="B3875" s="23"/>
      <c r="C3875" s="23"/>
      <c r="D3875" s="23"/>
      <c r="E3875" s="23"/>
      <c r="F3875" s="23"/>
      <c r="G3875" s="23"/>
      <c r="H3875" s="23"/>
      <c r="I3875" s="23"/>
      <c r="J3875" s="24"/>
      <c r="K3875" s="24"/>
      <c r="L3875" s="79"/>
      <c r="M3875" s="91"/>
      <c r="N3875" s="89"/>
      <c r="O3875" s="89"/>
      <c r="P3875" s="24"/>
      <c r="Q3875" s="24"/>
      <c r="R3875" s="23"/>
      <c r="S3875" s="23"/>
      <c r="T3875" s="24"/>
      <c r="U3875" s="23"/>
      <c r="V3875" s="23"/>
      <c r="W3875" s="23"/>
      <c r="X3875" s="23"/>
      <c r="Y3875" s="23"/>
      <c r="Z3875" s="23"/>
      <c r="AA3875" s="23"/>
      <c r="AB3875" s="23"/>
      <c r="AC3875" s="23"/>
      <c r="AD3875" s="23"/>
      <c r="AE3875" s="23"/>
      <c r="AF3875" s="46"/>
      <c r="AG3875" s="23"/>
      <c r="AH3875" s="23"/>
    </row>
    <row r="3876" spans="1:34" s="156" customFormat="1" x14ac:dyDescent="0.35">
      <c r="A3876" s="23"/>
      <c r="B3876" s="23"/>
      <c r="C3876" s="23"/>
      <c r="D3876" s="23"/>
      <c r="E3876" s="23"/>
      <c r="F3876" s="23"/>
      <c r="G3876" s="23"/>
      <c r="H3876" s="23"/>
      <c r="I3876" s="23"/>
      <c r="J3876" s="24"/>
      <c r="K3876" s="24"/>
      <c r="L3876" s="79"/>
      <c r="M3876" s="91"/>
      <c r="N3876" s="89"/>
      <c r="O3876" s="89"/>
      <c r="P3876" s="24"/>
      <c r="Q3876" s="24"/>
      <c r="R3876" s="23"/>
      <c r="S3876" s="23"/>
      <c r="T3876" s="24"/>
      <c r="U3876" s="23"/>
      <c r="V3876" s="23"/>
      <c r="W3876" s="23"/>
      <c r="X3876" s="23"/>
      <c r="Y3876" s="23"/>
      <c r="Z3876" s="23"/>
      <c r="AA3876" s="23"/>
      <c r="AB3876" s="23"/>
      <c r="AC3876" s="23"/>
      <c r="AD3876" s="23"/>
      <c r="AE3876" s="23"/>
      <c r="AF3876" s="46"/>
      <c r="AG3876" s="23"/>
      <c r="AH3876" s="23"/>
    </row>
    <row r="3877" spans="1:34" s="156" customFormat="1" x14ac:dyDescent="0.35">
      <c r="A3877" s="23"/>
      <c r="B3877" s="23"/>
      <c r="C3877" s="23"/>
      <c r="D3877" s="23"/>
      <c r="E3877" s="23"/>
      <c r="F3877" s="23"/>
      <c r="G3877" s="23"/>
      <c r="H3877" s="23"/>
      <c r="I3877" s="23"/>
      <c r="J3877" s="24"/>
      <c r="K3877" s="24"/>
      <c r="L3877" s="79"/>
      <c r="M3877" s="91"/>
      <c r="N3877" s="89"/>
      <c r="O3877" s="89"/>
      <c r="P3877" s="24"/>
      <c r="Q3877" s="24"/>
      <c r="R3877" s="23"/>
      <c r="S3877" s="23"/>
      <c r="T3877" s="24"/>
      <c r="U3877" s="23"/>
      <c r="V3877" s="23"/>
      <c r="W3877" s="23"/>
      <c r="X3877" s="23"/>
      <c r="Y3877" s="23"/>
      <c r="Z3877" s="23"/>
      <c r="AA3877" s="23"/>
      <c r="AB3877" s="23"/>
      <c r="AC3877" s="23"/>
      <c r="AD3877" s="23"/>
      <c r="AE3877" s="23"/>
      <c r="AF3877" s="46"/>
      <c r="AG3877" s="23"/>
      <c r="AH3877" s="23"/>
    </row>
    <row r="3878" spans="1:34" s="156" customFormat="1" x14ac:dyDescent="0.35">
      <c r="A3878" s="23"/>
      <c r="B3878" s="23"/>
      <c r="C3878" s="23"/>
      <c r="D3878" s="23"/>
      <c r="E3878" s="23"/>
      <c r="F3878" s="23"/>
      <c r="G3878" s="23"/>
      <c r="H3878" s="23"/>
      <c r="I3878" s="23"/>
      <c r="J3878" s="24"/>
      <c r="K3878" s="24"/>
      <c r="L3878" s="79"/>
      <c r="M3878" s="91"/>
      <c r="N3878" s="89"/>
      <c r="O3878" s="89"/>
      <c r="P3878" s="24"/>
      <c r="Q3878" s="24"/>
      <c r="R3878" s="23"/>
      <c r="S3878" s="23"/>
      <c r="T3878" s="24"/>
      <c r="U3878" s="23"/>
      <c r="V3878" s="23"/>
      <c r="W3878" s="23"/>
      <c r="X3878" s="23"/>
      <c r="Y3878" s="23"/>
      <c r="Z3878" s="23"/>
      <c r="AA3878" s="23"/>
      <c r="AB3878" s="23"/>
      <c r="AC3878" s="23"/>
      <c r="AD3878" s="23"/>
      <c r="AE3878" s="23"/>
      <c r="AF3878" s="46"/>
      <c r="AG3878" s="23"/>
      <c r="AH3878" s="23"/>
    </row>
    <row r="3879" spans="1:34" s="156" customFormat="1" x14ac:dyDescent="0.35">
      <c r="A3879" s="23"/>
      <c r="B3879" s="23"/>
      <c r="C3879" s="23"/>
      <c r="D3879" s="23"/>
      <c r="E3879" s="23"/>
      <c r="F3879" s="23"/>
      <c r="G3879" s="23"/>
      <c r="H3879" s="23"/>
      <c r="I3879" s="23"/>
      <c r="J3879" s="24"/>
      <c r="K3879" s="24"/>
      <c r="L3879" s="79"/>
      <c r="M3879" s="91"/>
      <c r="N3879" s="89"/>
      <c r="O3879" s="89"/>
      <c r="P3879" s="24"/>
      <c r="Q3879" s="24"/>
      <c r="R3879" s="23"/>
      <c r="S3879" s="23"/>
      <c r="T3879" s="24"/>
      <c r="U3879" s="23"/>
      <c r="V3879" s="23"/>
      <c r="W3879" s="23"/>
      <c r="X3879" s="23"/>
      <c r="Y3879" s="23"/>
      <c r="Z3879" s="23"/>
      <c r="AA3879" s="23"/>
      <c r="AB3879" s="23"/>
      <c r="AC3879" s="23"/>
      <c r="AD3879" s="23"/>
      <c r="AE3879" s="23"/>
      <c r="AF3879" s="46"/>
      <c r="AG3879" s="23"/>
      <c r="AH3879" s="23"/>
    </row>
    <row r="3880" spans="1:34" s="156" customFormat="1" x14ac:dyDescent="0.35">
      <c r="A3880" s="23"/>
      <c r="B3880" s="23"/>
      <c r="C3880" s="23"/>
      <c r="D3880" s="23"/>
      <c r="E3880" s="23"/>
      <c r="F3880" s="23"/>
      <c r="G3880" s="23"/>
      <c r="H3880" s="23"/>
      <c r="I3880" s="23"/>
      <c r="J3880" s="24"/>
      <c r="K3880" s="24"/>
      <c r="L3880" s="79"/>
      <c r="M3880" s="91"/>
      <c r="N3880" s="89"/>
      <c r="O3880" s="89"/>
      <c r="P3880" s="24"/>
      <c r="Q3880" s="24"/>
      <c r="R3880" s="23"/>
      <c r="S3880" s="23"/>
      <c r="T3880" s="24"/>
      <c r="U3880" s="23"/>
      <c r="V3880" s="23"/>
      <c r="W3880" s="23"/>
      <c r="X3880" s="23"/>
      <c r="Y3880" s="23"/>
      <c r="Z3880" s="23"/>
      <c r="AA3880" s="23"/>
      <c r="AB3880" s="23"/>
      <c r="AC3880" s="23"/>
      <c r="AD3880" s="23"/>
      <c r="AE3880" s="23"/>
      <c r="AF3880" s="46"/>
      <c r="AG3880" s="23"/>
      <c r="AH3880" s="23"/>
    </row>
    <row r="3881" spans="1:34" s="156" customFormat="1" x14ac:dyDescent="0.35">
      <c r="A3881" s="23"/>
      <c r="B3881" s="23"/>
      <c r="C3881" s="23"/>
      <c r="D3881" s="23"/>
      <c r="E3881" s="23"/>
      <c r="F3881" s="23"/>
      <c r="G3881" s="23"/>
      <c r="H3881" s="23"/>
      <c r="I3881" s="23"/>
      <c r="J3881" s="24"/>
      <c r="K3881" s="24"/>
      <c r="L3881" s="79"/>
      <c r="M3881" s="91"/>
      <c r="N3881" s="89"/>
      <c r="O3881" s="89"/>
      <c r="P3881" s="24"/>
      <c r="Q3881" s="24"/>
      <c r="R3881" s="23"/>
      <c r="S3881" s="23"/>
      <c r="T3881" s="24"/>
      <c r="U3881" s="23"/>
      <c r="V3881" s="23"/>
      <c r="W3881" s="23"/>
      <c r="X3881" s="23"/>
      <c r="Y3881" s="23"/>
      <c r="Z3881" s="23"/>
      <c r="AA3881" s="23"/>
      <c r="AB3881" s="23"/>
      <c r="AC3881" s="23"/>
      <c r="AD3881" s="23"/>
      <c r="AE3881" s="23"/>
      <c r="AF3881" s="46"/>
      <c r="AG3881" s="23"/>
      <c r="AH3881" s="23"/>
    </row>
    <row r="3882" spans="1:34" s="156" customFormat="1" x14ac:dyDescent="0.35">
      <c r="A3882" s="23"/>
      <c r="B3882" s="23"/>
      <c r="C3882" s="23"/>
      <c r="D3882" s="23"/>
      <c r="E3882" s="23"/>
      <c r="F3882" s="23"/>
      <c r="G3882" s="23"/>
      <c r="H3882" s="23"/>
      <c r="I3882" s="23"/>
      <c r="J3882" s="24"/>
      <c r="K3882" s="24"/>
      <c r="L3882" s="79"/>
      <c r="M3882" s="91"/>
      <c r="N3882" s="89"/>
      <c r="O3882" s="89"/>
      <c r="P3882" s="24"/>
      <c r="Q3882" s="24"/>
      <c r="R3882" s="23"/>
      <c r="S3882" s="23"/>
      <c r="T3882" s="24"/>
      <c r="U3882" s="23"/>
      <c r="V3882" s="23"/>
      <c r="W3882" s="23"/>
      <c r="X3882" s="23"/>
      <c r="Y3882" s="23"/>
      <c r="Z3882" s="23"/>
      <c r="AA3882" s="23"/>
      <c r="AB3882" s="23"/>
      <c r="AC3882" s="23"/>
      <c r="AD3882" s="23"/>
      <c r="AE3882" s="23"/>
      <c r="AF3882" s="46"/>
      <c r="AG3882" s="23"/>
      <c r="AH3882" s="23"/>
    </row>
    <row r="3883" spans="1:34" s="156" customFormat="1" x14ac:dyDescent="0.35">
      <c r="A3883" s="23"/>
      <c r="B3883" s="23"/>
      <c r="C3883" s="23"/>
      <c r="D3883" s="23"/>
      <c r="E3883" s="23"/>
      <c r="F3883" s="23"/>
      <c r="G3883" s="23"/>
      <c r="H3883" s="23"/>
      <c r="I3883" s="23"/>
      <c r="J3883" s="24"/>
      <c r="K3883" s="24"/>
      <c r="L3883" s="79"/>
      <c r="M3883" s="91"/>
      <c r="N3883" s="89"/>
      <c r="O3883" s="89"/>
      <c r="P3883" s="24"/>
      <c r="Q3883" s="24"/>
      <c r="R3883" s="23"/>
      <c r="S3883" s="23"/>
      <c r="T3883" s="24"/>
      <c r="U3883" s="23"/>
      <c r="V3883" s="23"/>
      <c r="W3883" s="23"/>
      <c r="X3883" s="23"/>
      <c r="Y3883" s="23"/>
      <c r="Z3883" s="23"/>
      <c r="AA3883" s="23"/>
      <c r="AB3883" s="23"/>
      <c r="AC3883" s="23"/>
      <c r="AD3883" s="23"/>
      <c r="AE3883" s="23"/>
      <c r="AF3883" s="46"/>
      <c r="AG3883" s="23"/>
      <c r="AH3883" s="23"/>
    </row>
    <row r="3884" spans="1:34" s="156" customFormat="1" x14ac:dyDescent="0.35">
      <c r="A3884" s="23"/>
      <c r="B3884" s="23"/>
      <c r="C3884" s="23"/>
      <c r="D3884" s="23"/>
      <c r="E3884" s="23"/>
      <c r="F3884" s="23"/>
      <c r="G3884" s="23"/>
      <c r="H3884" s="23"/>
      <c r="I3884" s="23"/>
      <c r="J3884" s="24"/>
      <c r="K3884" s="24"/>
      <c r="L3884" s="79"/>
      <c r="M3884" s="91"/>
      <c r="N3884" s="89"/>
      <c r="O3884" s="89"/>
      <c r="P3884" s="24"/>
      <c r="Q3884" s="24"/>
      <c r="R3884" s="23"/>
      <c r="S3884" s="23"/>
      <c r="T3884" s="24"/>
      <c r="U3884" s="23"/>
      <c r="V3884" s="23"/>
      <c r="W3884" s="23"/>
      <c r="X3884" s="23"/>
      <c r="Y3884" s="23"/>
      <c r="Z3884" s="23"/>
      <c r="AA3884" s="23"/>
      <c r="AB3884" s="23"/>
      <c r="AC3884" s="23"/>
      <c r="AD3884" s="23"/>
      <c r="AE3884" s="23"/>
      <c r="AF3884" s="46"/>
      <c r="AG3884" s="23"/>
      <c r="AH3884" s="23"/>
    </row>
    <row r="3885" spans="1:34" s="156" customFormat="1" x14ac:dyDescent="0.35">
      <c r="A3885" s="23"/>
      <c r="B3885" s="23"/>
      <c r="C3885" s="23"/>
      <c r="D3885" s="23"/>
      <c r="E3885" s="23"/>
      <c r="F3885" s="23"/>
      <c r="G3885" s="23"/>
      <c r="H3885" s="23"/>
      <c r="I3885" s="23"/>
      <c r="J3885" s="24"/>
      <c r="K3885" s="24"/>
      <c r="L3885" s="79"/>
      <c r="M3885" s="91"/>
      <c r="N3885" s="89"/>
      <c r="O3885" s="89"/>
      <c r="P3885" s="24"/>
      <c r="Q3885" s="24"/>
      <c r="R3885" s="23"/>
      <c r="S3885" s="23"/>
      <c r="T3885" s="24"/>
      <c r="U3885" s="23"/>
      <c r="V3885" s="23"/>
      <c r="W3885" s="23"/>
      <c r="X3885" s="23"/>
      <c r="Y3885" s="23"/>
      <c r="Z3885" s="23"/>
      <c r="AA3885" s="23"/>
      <c r="AB3885" s="23"/>
      <c r="AC3885" s="23"/>
      <c r="AD3885" s="23"/>
      <c r="AE3885" s="23"/>
      <c r="AF3885" s="46"/>
      <c r="AG3885" s="23"/>
      <c r="AH3885" s="23"/>
    </row>
    <row r="3886" spans="1:34" s="156" customFormat="1" x14ac:dyDescent="0.35">
      <c r="A3886" s="23"/>
      <c r="B3886" s="23"/>
      <c r="C3886" s="23"/>
      <c r="D3886" s="23"/>
      <c r="E3886" s="23"/>
      <c r="F3886" s="23"/>
      <c r="G3886" s="23"/>
      <c r="H3886" s="23"/>
      <c r="I3886" s="23"/>
      <c r="J3886" s="24"/>
      <c r="K3886" s="24"/>
      <c r="L3886" s="79"/>
      <c r="M3886" s="91"/>
      <c r="N3886" s="89"/>
      <c r="O3886" s="89"/>
      <c r="P3886" s="24"/>
      <c r="Q3886" s="24"/>
      <c r="R3886" s="23"/>
      <c r="S3886" s="23"/>
      <c r="T3886" s="24"/>
      <c r="U3886" s="23"/>
      <c r="V3886" s="23"/>
      <c r="W3886" s="23"/>
      <c r="X3886" s="23"/>
      <c r="Y3886" s="23"/>
      <c r="Z3886" s="23"/>
      <c r="AA3886" s="23"/>
      <c r="AB3886" s="23"/>
      <c r="AC3886" s="23"/>
      <c r="AD3886" s="23"/>
      <c r="AE3886" s="23"/>
      <c r="AF3886" s="46"/>
      <c r="AG3886" s="23"/>
      <c r="AH3886" s="23"/>
    </row>
    <row r="3887" spans="1:34" s="156" customFormat="1" x14ac:dyDescent="0.35">
      <c r="A3887" s="23"/>
      <c r="B3887" s="23"/>
      <c r="C3887" s="23"/>
      <c r="D3887" s="23"/>
      <c r="E3887" s="23"/>
      <c r="F3887" s="23"/>
      <c r="G3887" s="23"/>
      <c r="H3887" s="23"/>
      <c r="I3887" s="23"/>
      <c r="J3887" s="24"/>
      <c r="K3887" s="24"/>
      <c r="L3887" s="79"/>
      <c r="M3887" s="91"/>
      <c r="N3887" s="89"/>
      <c r="O3887" s="89"/>
      <c r="P3887" s="24"/>
      <c r="Q3887" s="24"/>
      <c r="R3887" s="23"/>
      <c r="S3887" s="23"/>
      <c r="T3887" s="24"/>
      <c r="U3887" s="23"/>
      <c r="V3887" s="23"/>
      <c r="W3887" s="23"/>
      <c r="X3887" s="23"/>
      <c r="Y3887" s="23"/>
      <c r="Z3887" s="23"/>
      <c r="AA3887" s="23"/>
      <c r="AB3887" s="23"/>
      <c r="AC3887" s="23"/>
      <c r="AD3887" s="23"/>
      <c r="AE3887" s="23"/>
      <c r="AF3887" s="46"/>
      <c r="AG3887" s="23"/>
      <c r="AH3887" s="23"/>
    </row>
    <row r="3888" spans="1:34" s="156" customFormat="1" x14ac:dyDescent="0.35">
      <c r="A3888" s="23"/>
      <c r="B3888" s="23"/>
      <c r="C3888" s="23"/>
      <c r="D3888" s="23"/>
      <c r="E3888" s="23"/>
      <c r="F3888" s="23"/>
      <c r="G3888" s="23"/>
      <c r="H3888" s="23"/>
      <c r="I3888" s="23"/>
      <c r="J3888" s="24"/>
      <c r="K3888" s="24"/>
      <c r="L3888" s="79"/>
      <c r="M3888" s="91"/>
      <c r="N3888" s="89"/>
      <c r="O3888" s="89"/>
      <c r="P3888" s="24"/>
      <c r="Q3888" s="24"/>
      <c r="R3888" s="23"/>
      <c r="S3888" s="23"/>
      <c r="T3888" s="24"/>
      <c r="U3888" s="23"/>
      <c r="V3888" s="23"/>
      <c r="W3888" s="23"/>
      <c r="X3888" s="23"/>
      <c r="Y3888" s="23"/>
      <c r="Z3888" s="23"/>
      <c r="AA3888" s="23"/>
      <c r="AB3888" s="23"/>
      <c r="AC3888" s="23"/>
      <c r="AD3888" s="23"/>
      <c r="AE3888" s="23"/>
      <c r="AF3888" s="46"/>
      <c r="AG3888" s="23"/>
      <c r="AH3888" s="23"/>
    </row>
    <row r="3889" spans="1:34" s="156" customFormat="1" x14ac:dyDescent="0.35">
      <c r="A3889" s="23"/>
      <c r="B3889" s="23"/>
      <c r="C3889" s="23"/>
      <c r="D3889" s="23"/>
      <c r="E3889" s="23"/>
      <c r="F3889" s="23"/>
      <c r="G3889" s="23"/>
      <c r="H3889" s="23"/>
      <c r="I3889" s="23"/>
      <c r="J3889" s="24"/>
      <c r="K3889" s="24"/>
      <c r="L3889" s="79"/>
      <c r="M3889" s="91"/>
      <c r="N3889" s="89"/>
      <c r="O3889" s="89"/>
      <c r="P3889" s="24"/>
      <c r="Q3889" s="24"/>
      <c r="R3889" s="23"/>
      <c r="S3889" s="23"/>
      <c r="T3889" s="24"/>
      <c r="U3889" s="23"/>
      <c r="V3889" s="23"/>
      <c r="W3889" s="23"/>
      <c r="X3889" s="23"/>
      <c r="Y3889" s="23"/>
      <c r="Z3889" s="23"/>
      <c r="AA3889" s="23"/>
      <c r="AB3889" s="23"/>
      <c r="AC3889" s="23"/>
      <c r="AD3889" s="23"/>
      <c r="AE3889" s="23"/>
      <c r="AF3889" s="46"/>
      <c r="AG3889" s="23"/>
      <c r="AH3889" s="23"/>
    </row>
    <row r="3890" spans="1:34" s="156" customFormat="1" x14ac:dyDescent="0.35">
      <c r="A3890" s="23"/>
      <c r="B3890" s="23"/>
      <c r="C3890" s="23"/>
      <c r="D3890" s="23"/>
      <c r="E3890" s="23"/>
      <c r="F3890" s="23"/>
      <c r="G3890" s="23"/>
      <c r="H3890" s="23"/>
      <c r="I3890" s="23"/>
      <c r="J3890" s="24"/>
      <c r="K3890" s="24"/>
      <c r="L3890" s="79"/>
      <c r="M3890" s="91"/>
      <c r="N3890" s="89"/>
      <c r="O3890" s="89"/>
      <c r="P3890" s="24"/>
      <c r="Q3890" s="24"/>
      <c r="R3890" s="23"/>
      <c r="S3890" s="23"/>
      <c r="T3890" s="24"/>
      <c r="U3890" s="23"/>
      <c r="V3890" s="23"/>
      <c r="W3890" s="23"/>
      <c r="X3890" s="23"/>
      <c r="Y3890" s="23"/>
      <c r="Z3890" s="23"/>
      <c r="AA3890" s="23"/>
      <c r="AB3890" s="23"/>
      <c r="AC3890" s="23"/>
      <c r="AD3890" s="23"/>
      <c r="AE3890" s="23"/>
      <c r="AF3890" s="46"/>
      <c r="AG3890" s="23"/>
      <c r="AH3890" s="23"/>
    </row>
    <row r="3891" spans="1:34" s="156" customFormat="1" x14ac:dyDescent="0.35">
      <c r="A3891" s="23"/>
      <c r="B3891" s="23"/>
      <c r="C3891" s="23"/>
      <c r="D3891" s="23"/>
      <c r="E3891" s="23"/>
      <c r="F3891" s="23"/>
      <c r="G3891" s="23"/>
      <c r="H3891" s="23"/>
      <c r="I3891" s="23"/>
      <c r="J3891" s="24"/>
      <c r="K3891" s="24"/>
      <c r="L3891" s="79"/>
      <c r="M3891" s="91"/>
      <c r="N3891" s="89"/>
      <c r="O3891" s="89"/>
      <c r="P3891" s="24"/>
      <c r="Q3891" s="24"/>
      <c r="R3891" s="23"/>
      <c r="S3891" s="23"/>
      <c r="T3891" s="24"/>
      <c r="U3891" s="23"/>
      <c r="V3891" s="23"/>
      <c r="W3891" s="23"/>
      <c r="X3891" s="23"/>
      <c r="Y3891" s="23"/>
      <c r="Z3891" s="23"/>
      <c r="AA3891" s="23"/>
      <c r="AB3891" s="23"/>
      <c r="AC3891" s="23"/>
      <c r="AD3891" s="23"/>
      <c r="AE3891" s="23"/>
      <c r="AF3891" s="46"/>
      <c r="AG3891" s="23"/>
      <c r="AH3891" s="23"/>
    </row>
    <row r="3892" spans="1:34" s="156" customFormat="1" x14ac:dyDescent="0.35">
      <c r="A3892" s="23"/>
      <c r="B3892" s="23"/>
      <c r="C3892" s="23"/>
      <c r="D3892" s="23"/>
      <c r="E3892" s="23"/>
      <c r="F3892" s="23"/>
      <c r="G3892" s="23"/>
      <c r="H3892" s="23"/>
      <c r="I3892" s="23"/>
      <c r="J3892" s="24"/>
      <c r="K3892" s="24"/>
      <c r="L3892" s="79"/>
      <c r="M3892" s="91"/>
      <c r="N3892" s="89"/>
      <c r="O3892" s="89"/>
      <c r="P3892" s="24"/>
      <c r="Q3892" s="24"/>
      <c r="R3892" s="23"/>
      <c r="S3892" s="23"/>
      <c r="T3892" s="24"/>
      <c r="U3892" s="23"/>
      <c r="V3892" s="23"/>
      <c r="W3892" s="23"/>
      <c r="X3892" s="23"/>
      <c r="Y3892" s="23"/>
      <c r="Z3892" s="23"/>
      <c r="AA3892" s="23"/>
      <c r="AB3892" s="23"/>
      <c r="AC3892" s="23"/>
      <c r="AD3892" s="23"/>
      <c r="AE3892" s="23"/>
      <c r="AF3892" s="46"/>
      <c r="AG3892" s="23"/>
      <c r="AH3892" s="23"/>
    </row>
    <row r="3893" spans="1:34" s="156" customFormat="1" x14ac:dyDescent="0.35">
      <c r="A3893" s="23"/>
      <c r="B3893" s="23"/>
      <c r="C3893" s="23"/>
      <c r="D3893" s="23"/>
      <c r="E3893" s="23"/>
      <c r="F3893" s="23"/>
      <c r="G3893" s="23"/>
      <c r="H3893" s="23"/>
      <c r="I3893" s="23"/>
      <c r="J3893" s="24"/>
      <c r="K3893" s="24"/>
      <c r="L3893" s="79"/>
      <c r="M3893" s="91"/>
      <c r="N3893" s="89"/>
      <c r="O3893" s="89"/>
      <c r="P3893" s="24"/>
      <c r="Q3893" s="24"/>
      <c r="R3893" s="23"/>
      <c r="S3893" s="23"/>
      <c r="T3893" s="24"/>
      <c r="U3893" s="23"/>
      <c r="V3893" s="23"/>
      <c r="W3893" s="23"/>
      <c r="X3893" s="23"/>
      <c r="Y3893" s="23"/>
      <c r="Z3893" s="23"/>
      <c r="AA3893" s="23"/>
      <c r="AB3893" s="23"/>
      <c r="AC3893" s="23"/>
      <c r="AD3893" s="23"/>
      <c r="AE3893" s="23"/>
      <c r="AF3893" s="46"/>
      <c r="AG3893" s="23"/>
      <c r="AH3893" s="23"/>
    </row>
    <row r="3894" spans="1:34" s="156" customFormat="1" x14ac:dyDescent="0.35">
      <c r="A3894" s="23"/>
      <c r="B3894" s="23"/>
      <c r="C3894" s="23"/>
      <c r="D3894" s="23"/>
      <c r="E3894" s="23"/>
      <c r="F3894" s="23"/>
      <c r="G3894" s="23"/>
      <c r="H3894" s="23"/>
      <c r="I3894" s="23"/>
      <c r="J3894" s="24"/>
      <c r="K3894" s="24"/>
      <c r="L3894" s="79"/>
      <c r="M3894" s="91"/>
      <c r="N3894" s="89"/>
      <c r="O3894" s="89"/>
      <c r="P3894" s="24"/>
      <c r="Q3894" s="24"/>
      <c r="R3894" s="23"/>
      <c r="S3894" s="23"/>
      <c r="T3894" s="24"/>
      <c r="U3894" s="23"/>
      <c r="V3894" s="23"/>
      <c r="W3894" s="23"/>
      <c r="X3894" s="23"/>
      <c r="Y3894" s="23"/>
      <c r="Z3894" s="23"/>
      <c r="AA3894" s="23"/>
      <c r="AB3894" s="23"/>
      <c r="AC3894" s="23"/>
      <c r="AD3894" s="23"/>
      <c r="AE3894" s="23"/>
      <c r="AF3894" s="46"/>
      <c r="AG3894" s="23"/>
      <c r="AH3894" s="23"/>
    </row>
    <row r="3895" spans="1:34" s="156" customFormat="1" x14ac:dyDescent="0.35">
      <c r="A3895" s="23"/>
      <c r="B3895" s="23"/>
      <c r="C3895" s="23"/>
      <c r="D3895" s="23"/>
      <c r="E3895" s="23"/>
      <c r="F3895" s="23"/>
      <c r="G3895" s="23"/>
      <c r="H3895" s="23"/>
      <c r="I3895" s="23"/>
      <c r="J3895" s="24"/>
      <c r="K3895" s="24"/>
      <c r="L3895" s="79"/>
      <c r="M3895" s="91"/>
      <c r="N3895" s="89"/>
      <c r="O3895" s="89"/>
      <c r="P3895" s="24"/>
      <c r="Q3895" s="24"/>
      <c r="R3895" s="23"/>
      <c r="S3895" s="23"/>
      <c r="T3895" s="24"/>
      <c r="U3895" s="23"/>
      <c r="V3895" s="23"/>
      <c r="W3895" s="23"/>
      <c r="X3895" s="23"/>
      <c r="Y3895" s="23"/>
      <c r="Z3895" s="23"/>
      <c r="AA3895" s="23"/>
      <c r="AB3895" s="23"/>
      <c r="AC3895" s="23"/>
      <c r="AD3895" s="23"/>
      <c r="AE3895" s="23"/>
      <c r="AF3895" s="46"/>
      <c r="AG3895" s="23"/>
      <c r="AH3895" s="23"/>
    </row>
    <row r="3896" spans="1:34" s="156" customFormat="1" x14ac:dyDescent="0.35">
      <c r="A3896" s="23"/>
      <c r="B3896" s="23"/>
      <c r="C3896" s="23"/>
      <c r="D3896" s="23"/>
      <c r="E3896" s="23"/>
      <c r="F3896" s="23"/>
      <c r="G3896" s="23"/>
      <c r="H3896" s="23"/>
      <c r="I3896" s="23"/>
      <c r="J3896" s="24"/>
      <c r="K3896" s="24"/>
      <c r="L3896" s="79"/>
      <c r="M3896" s="91"/>
      <c r="N3896" s="89"/>
      <c r="O3896" s="89"/>
      <c r="P3896" s="24"/>
      <c r="Q3896" s="24"/>
      <c r="R3896" s="23"/>
      <c r="S3896" s="23"/>
      <c r="T3896" s="24"/>
      <c r="U3896" s="23"/>
      <c r="V3896" s="23"/>
      <c r="W3896" s="23"/>
      <c r="X3896" s="23"/>
      <c r="Y3896" s="23"/>
      <c r="Z3896" s="23"/>
      <c r="AA3896" s="23"/>
      <c r="AB3896" s="23"/>
      <c r="AC3896" s="23"/>
      <c r="AD3896" s="23"/>
      <c r="AE3896" s="23"/>
      <c r="AF3896" s="46"/>
      <c r="AG3896" s="23"/>
      <c r="AH3896" s="23"/>
    </row>
    <row r="3897" spans="1:34" s="156" customFormat="1" x14ac:dyDescent="0.35">
      <c r="A3897" s="23"/>
      <c r="B3897" s="23"/>
      <c r="C3897" s="23"/>
      <c r="D3897" s="23"/>
      <c r="E3897" s="23"/>
      <c r="F3897" s="23"/>
      <c r="G3897" s="23"/>
      <c r="H3897" s="23"/>
      <c r="I3897" s="23"/>
      <c r="J3897" s="24"/>
      <c r="K3897" s="24"/>
      <c r="L3897" s="79"/>
      <c r="M3897" s="91"/>
      <c r="N3897" s="89"/>
      <c r="O3897" s="89"/>
      <c r="P3897" s="24"/>
      <c r="Q3897" s="24"/>
      <c r="R3897" s="23"/>
      <c r="S3897" s="23"/>
      <c r="T3897" s="24"/>
      <c r="U3897" s="23"/>
      <c r="V3897" s="23"/>
      <c r="W3897" s="23"/>
      <c r="X3897" s="23"/>
      <c r="Y3897" s="23"/>
      <c r="Z3897" s="23"/>
      <c r="AA3897" s="23"/>
      <c r="AB3897" s="23"/>
      <c r="AC3897" s="23"/>
      <c r="AD3897" s="23"/>
      <c r="AE3897" s="23"/>
      <c r="AF3897" s="46"/>
      <c r="AG3897" s="23"/>
      <c r="AH3897" s="23"/>
    </row>
    <row r="3898" spans="1:34" s="156" customFormat="1" x14ac:dyDescent="0.35">
      <c r="A3898" s="23"/>
      <c r="B3898" s="23"/>
      <c r="C3898" s="23"/>
      <c r="D3898" s="23"/>
      <c r="E3898" s="23"/>
      <c r="F3898" s="23"/>
      <c r="G3898" s="23"/>
      <c r="H3898" s="23"/>
      <c r="I3898" s="23"/>
      <c r="J3898" s="24"/>
      <c r="K3898" s="24"/>
      <c r="L3898" s="79"/>
      <c r="M3898" s="91"/>
      <c r="N3898" s="89"/>
      <c r="O3898" s="89"/>
      <c r="P3898" s="24"/>
      <c r="Q3898" s="24"/>
      <c r="R3898" s="23"/>
      <c r="S3898" s="23"/>
      <c r="T3898" s="24"/>
      <c r="U3898" s="23"/>
      <c r="V3898" s="23"/>
      <c r="W3898" s="23"/>
      <c r="X3898" s="23"/>
      <c r="Y3898" s="23"/>
      <c r="Z3898" s="23"/>
      <c r="AA3898" s="23"/>
      <c r="AB3898" s="23"/>
      <c r="AC3898" s="23"/>
      <c r="AD3898" s="23"/>
      <c r="AE3898" s="23"/>
      <c r="AF3898" s="46"/>
      <c r="AG3898" s="23"/>
      <c r="AH3898" s="23"/>
    </row>
    <row r="3899" spans="1:34" s="156" customFormat="1" x14ac:dyDescent="0.35">
      <c r="A3899" s="23"/>
      <c r="B3899" s="23"/>
      <c r="C3899" s="23"/>
      <c r="D3899" s="23"/>
      <c r="E3899" s="23"/>
      <c r="F3899" s="23"/>
      <c r="G3899" s="23"/>
      <c r="H3899" s="23"/>
      <c r="I3899" s="23"/>
      <c r="J3899" s="24"/>
      <c r="K3899" s="24"/>
      <c r="L3899" s="79"/>
      <c r="M3899" s="91"/>
      <c r="N3899" s="89"/>
      <c r="O3899" s="89"/>
      <c r="P3899" s="24"/>
      <c r="Q3899" s="24"/>
      <c r="R3899" s="23"/>
      <c r="S3899" s="23"/>
      <c r="T3899" s="24"/>
      <c r="U3899" s="23"/>
      <c r="V3899" s="23"/>
      <c r="W3899" s="23"/>
      <c r="X3899" s="23"/>
      <c r="Y3899" s="23"/>
      <c r="Z3899" s="23"/>
      <c r="AA3899" s="23"/>
      <c r="AB3899" s="23"/>
      <c r="AC3899" s="23"/>
      <c r="AD3899" s="23"/>
      <c r="AE3899" s="23"/>
      <c r="AF3899" s="46"/>
      <c r="AG3899" s="23"/>
      <c r="AH3899" s="23"/>
    </row>
    <row r="3900" spans="1:34" s="156" customFormat="1" x14ac:dyDescent="0.35">
      <c r="A3900" s="23"/>
      <c r="B3900" s="23"/>
      <c r="C3900" s="23"/>
      <c r="D3900" s="23"/>
      <c r="E3900" s="23"/>
      <c r="F3900" s="23"/>
      <c r="G3900" s="23"/>
      <c r="H3900" s="23"/>
      <c r="I3900" s="23"/>
      <c r="J3900" s="24"/>
      <c r="K3900" s="24"/>
      <c r="L3900" s="79"/>
      <c r="M3900" s="91"/>
      <c r="N3900" s="89"/>
      <c r="O3900" s="89"/>
      <c r="P3900" s="24"/>
      <c r="Q3900" s="24"/>
      <c r="R3900" s="23"/>
      <c r="S3900" s="23"/>
      <c r="T3900" s="24"/>
      <c r="U3900" s="23"/>
      <c r="V3900" s="23"/>
      <c r="W3900" s="23"/>
      <c r="X3900" s="23"/>
      <c r="Y3900" s="23"/>
      <c r="Z3900" s="23"/>
      <c r="AA3900" s="23"/>
      <c r="AB3900" s="23"/>
      <c r="AC3900" s="23"/>
      <c r="AD3900" s="23"/>
      <c r="AE3900" s="23"/>
      <c r="AF3900" s="46"/>
      <c r="AG3900" s="23"/>
      <c r="AH3900" s="23"/>
    </row>
    <row r="3901" spans="1:34" s="156" customFormat="1" x14ac:dyDescent="0.35">
      <c r="A3901" s="23"/>
      <c r="B3901" s="23"/>
      <c r="C3901" s="23"/>
      <c r="D3901" s="23"/>
      <c r="E3901" s="23"/>
      <c r="F3901" s="23"/>
      <c r="G3901" s="23"/>
      <c r="H3901" s="23"/>
      <c r="I3901" s="23"/>
      <c r="J3901" s="24"/>
      <c r="K3901" s="24"/>
      <c r="L3901" s="79"/>
      <c r="M3901" s="91"/>
      <c r="N3901" s="89"/>
      <c r="O3901" s="89"/>
      <c r="P3901" s="24"/>
      <c r="Q3901" s="24"/>
      <c r="R3901" s="23"/>
      <c r="S3901" s="23"/>
      <c r="T3901" s="24"/>
      <c r="U3901" s="23"/>
      <c r="V3901" s="23"/>
      <c r="W3901" s="23"/>
      <c r="X3901" s="23"/>
      <c r="Y3901" s="23"/>
      <c r="Z3901" s="23"/>
      <c r="AA3901" s="23"/>
      <c r="AB3901" s="23"/>
      <c r="AC3901" s="23"/>
      <c r="AD3901" s="23"/>
      <c r="AE3901" s="23"/>
      <c r="AF3901" s="46"/>
      <c r="AG3901" s="23"/>
      <c r="AH3901" s="23"/>
    </row>
    <row r="3902" spans="1:34" s="156" customFormat="1" x14ac:dyDescent="0.35">
      <c r="A3902" s="23"/>
      <c r="B3902" s="23"/>
      <c r="C3902" s="23"/>
      <c r="D3902" s="23"/>
      <c r="E3902" s="23"/>
      <c r="F3902" s="23"/>
      <c r="G3902" s="23"/>
      <c r="H3902" s="23"/>
      <c r="I3902" s="23"/>
      <c r="J3902" s="24"/>
      <c r="K3902" s="24"/>
      <c r="L3902" s="79"/>
      <c r="M3902" s="91"/>
      <c r="N3902" s="89"/>
      <c r="O3902" s="89"/>
      <c r="P3902" s="24"/>
      <c r="Q3902" s="24"/>
      <c r="R3902" s="23"/>
      <c r="S3902" s="23"/>
      <c r="T3902" s="24"/>
      <c r="U3902" s="23"/>
      <c r="V3902" s="23"/>
      <c r="W3902" s="23"/>
      <c r="X3902" s="23"/>
      <c r="Y3902" s="23"/>
      <c r="Z3902" s="23"/>
      <c r="AA3902" s="23"/>
      <c r="AB3902" s="23"/>
      <c r="AC3902" s="23"/>
      <c r="AD3902" s="23"/>
      <c r="AE3902" s="23"/>
      <c r="AF3902" s="46"/>
      <c r="AG3902" s="23"/>
      <c r="AH3902" s="23"/>
    </row>
    <row r="3903" spans="1:34" s="156" customFormat="1" x14ac:dyDescent="0.35">
      <c r="A3903" s="23"/>
      <c r="B3903" s="23"/>
      <c r="C3903" s="23"/>
      <c r="D3903" s="23"/>
      <c r="E3903" s="23"/>
      <c r="F3903" s="23"/>
      <c r="G3903" s="23"/>
      <c r="H3903" s="23"/>
      <c r="I3903" s="23"/>
      <c r="J3903" s="24"/>
      <c r="K3903" s="24"/>
      <c r="L3903" s="79"/>
      <c r="M3903" s="91"/>
      <c r="N3903" s="89"/>
      <c r="O3903" s="89"/>
      <c r="P3903" s="24"/>
      <c r="Q3903" s="24"/>
      <c r="R3903" s="23"/>
      <c r="S3903" s="23"/>
      <c r="T3903" s="24"/>
      <c r="U3903" s="23"/>
      <c r="V3903" s="23"/>
      <c r="W3903" s="23"/>
      <c r="X3903" s="23"/>
      <c r="Y3903" s="23"/>
      <c r="Z3903" s="23"/>
      <c r="AA3903" s="23"/>
      <c r="AB3903" s="23"/>
      <c r="AC3903" s="23"/>
      <c r="AD3903" s="23"/>
      <c r="AE3903" s="23"/>
      <c r="AF3903" s="46"/>
      <c r="AG3903" s="23"/>
      <c r="AH3903" s="23"/>
    </row>
    <row r="3904" spans="1:34" s="156" customFormat="1" x14ac:dyDescent="0.35">
      <c r="A3904" s="23"/>
      <c r="B3904" s="23"/>
      <c r="C3904" s="23"/>
      <c r="D3904" s="23"/>
      <c r="E3904" s="23"/>
      <c r="F3904" s="23"/>
      <c r="G3904" s="23"/>
      <c r="H3904" s="23"/>
      <c r="I3904" s="23"/>
      <c r="J3904" s="24"/>
      <c r="K3904" s="24"/>
      <c r="L3904" s="79"/>
      <c r="M3904" s="91"/>
      <c r="N3904" s="89"/>
      <c r="O3904" s="89"/>
      <c r="P3904" s="24"/>
      <c r="Q3904" s="24"/>
      <c r="R3904" s="23"/>
      <c r="S3904" s="23"/>
      <c r="T3904" s="24"/>
      <c r="U3904" s="23"/>
      <c r="V3904" s="23"/>
      <c r="W3904" s="23"/>
      <c r="X3904" s="23"/>
      <c r="Y3904" s="23"/>
      <c r="Z3904" s="23"/>
      <c r="AA3904" s="23"/>
      <c r="AB3904" s="23"/>
      <c r="AC3904" s="23"/>
      <c r="AD3904" s="23"/>
      <c r="AE3904" s="23"/>
      <c r="AF3904" s="46"/>
      <c r="AG3904" s="23"/>
      <c r="AH3904" s="23"/>
    </row>
    <row r="3905" spans="1:34" s="156" customFormat="1" x14ac:dyDescent="0.35">
      <c r="A3905" s="23"/>
      <c r="B3905" s="23"/>
      <c r="C3905" s="23"/>
      <c r="D3905" s="23"/>
      <c r="E3905" s="23"/>
      <c r="F3905" s="23"/>
      <c r="G3905" s="23"/>
      <c r="H3905" s="23"/>
      <c r="I3905" s="23"/>
      <c r="J3905" s="24"/>
      <c r="K3905" s="24"/>
      <c r="L3905" s="79"/>
      <c r="M3905" s="91"/>
      <c r="N3905" s="89"/>
      <c r="O3905" s="89"/>
      <c r="P3905" s="24"/>
      <c r="Q3905" s="24"/>
      <c r="R3905" s="23"/>
      <c r="S3905" s="23"/>
      <c r="T3905" s="24"/>
      <c r="U3905" s="23"/>
      <c r="V3905" s="23"/>
      <c r="W3905" s="23"/>
      <c r="X3905" s="23"/>
      <c r="Y3905" s="23"/>
      <c r="Z3905" s="23"/>
      <c r="AA3905" s="23"/>
      <c r="AB3905" s="23"/>
      <c r="AC3905" s="23"/>
      <c r="AD3905" s="23"/>
      <c r="AE3905" s="23"/>
      <c r="AF3905" s="46"/>
      <c r="AG3905" s="23"/>
      <c r="AH3905" s="23"/>
    </row>
    <row r="3906" spans="1:34" s="156" customFormat="1" x14ac:dyDescent="0.35">
      <c r="A3906" s="23"/>
      <c r="B3906" s="23"/>
      <c r="C3906" s="23"/>
      <c r="D3906" s="23"/>
      <c r="E3906" s="23"/>
      <c r="F3906" s="23"/>
      <c r="G3906" s="23"/>
      <c r="H3906" s="23"/>
      <c r="I3906" s="23"/>
      <c r="J3906" s="24"/>
      <c r="K3906" s="24"/>
      <c r="L3906" s="79"/>
      <c r="M3906" s="91"/>
      <c r="N3906" s="89"/>
      <c r="O3906" s="89"/>
      <c r="P3906" s="24"/>
      <c r="Q3906" s="24"/>
      <c r="R3906" s="23"/>
      <c r="S3906" s="23"/>
      <c r="T3906" s="24"/>
      <c r="U3906" s="23"/>
      <c r="V3906" s="23"/>
      <c r="W3906" s="23"/>
      <c r="X3906" s="23"/>
      <c r="Y3906" s="23"/>
      <c r="Z3906" s="23"/>
      <c r="AA3906" s="23"/>
      <c r="AB3906" s="23"/>
      <c r="AC3906" s="23"/>
      <c r="AD3906" s="23"/>
      <c r="AE3906" s="23"/>
      <c r="AF3906" s="46"/>
      <c r="AG3906" s="23"/>
      <c r="AH3906" s="23"/>
    </row>
    <row r="3907" spans="1:34" s="156" customFormat="1" x14ac:dyDescent="0.35">
      <c r="A3907" s="23"/>
      <c r="B3907" s="23"/>
      <c r="C3907" s="23"/>
      <c r="D3907" s="23"/>
      <c r="E3907" s="23"/>
      <c r="F3907" s="23"/>
      <c r="G3907" s="23"/>
      <c r="H3907" s="23"/>
      <c r="I3907" s="23"/>
      <c r="J3907" s="24"/>
      <c r="K3907" s="24"/>
      <c r="L3907" s="79"/>
      <c r="M3907" s="91"/>
      <c r="N3907" s="89"/>
      <c r="O3907" s="89"/>
      <c r="P3907" s="24"/>
      <c r="Q3907" s="24"/>
      <c r="R3907" s="23"/>
      <c r="S3907" s="23"/>
      <c r="T3907" s="24"/>
      <c r="U3907" s="23"/>
      <c r="V3907" s="23"/>
      <c r="W3907" s="23"/>
      <c r="X3907" s="23"/>
      <c r="Y3907" s="23"/>
      <c r="Z3907" s="23"/>
      <c r="AA3907" s="23"/>
      <c r="AB3907" s="23"/>
      <c r="AC3907" s="23"/>
      <c r="AD3907" s="23"/>
      <c r="AE3907" s="23"/>
      <c r="AF3907" s="46"/>
      <c r="AG3907" s="23"/>
      <c r="AH3907" s="23"/>
    </row>
    <row r="3908" spans="1:34" s="156" customFormat="1" x14ac:dyDescent="0.35">
      <c r="A3908" s="23"/>
      <c r="B3908" s="23"/>
      <c r="C3908" s="23"/>
      <c r="D3908" s="23"/>
      <c r="E3908" s="23"/>
      <c r="F3908" s="23"/>
      <c r="G3908" s="23"/>
      <c r="H3908" s="23"/>
      <c r="I3908" s="23"/>
      <c r="J3908" s="24"/>
      <c r="K3908" s="24"/>
      <c r="L3908" s="79"/>
      <c r="M3908" s="91"/>
      <c r="N3908" s="89"/>
      <c r="O3908" s="89"/>
      <c r="P3908" s="24"/>
      <c r="Q3908" s="24"/>
      <c r="R3908" s="23"/>
      <c r="S3908" s="23"/>
      <c r="T3908" s="24"/>
      <c r="U3908" s="23"/>
      <c r="V3908" s="23"/>
      <c r="W3908" s="23"/>
      <c r="X3908" s="23"/>
      <c r="Y3908" s="23"/>
      <c r="Z3908" s="23"/>
      <c r="AA3908" s="23"/>
      <c r="AB3908" s="23"/>
      <c r="AC3908" s="23"/>
      <c r="AD3908" s="23"/>
      <c r="AE3908" s="23"/>
      <c r="AF3908" s="46"/>
      <c r="AG3908" s="23"/>
      <c r="AH3908" s="23"/>
    </row>
    <row r="3909" spans="1:34" s="156" customFormat="1" x14ac:dyDescent="0.35">
      <c r="A3909" s="23"/>
      <c r="B3909" s="23"/>
      <c r="C3909" s="23"/>
      <c r="D3909" s="23"/>
      <c r="E3909" s="23"/>
      <c r="F3909" s="23"/>
      <c r="G3909" s="23"/>
      <c r="H3909" s="23"/>
      <c r="I3909" s="23"/>
      <c r="J3909" s="24"/>
      <c r="K3909" s="24"/>
      <c r="L3909" s="79"/>
      <c r="M3909" s="91"/>
      <c r="N3909" s="89"/>
      <c r="O3909" s="89"/>
      <c r="P3909" s="24"/>
      <c r="Q3909" s="24"/>
      <c r="R3909" s="23"/>
      <c r="S3909" s="23"/>
      <c r="T3909" s="24"/>
      <c r="U3909" s="23"/>
      <c r="V3909" s="23"/>
      <c r="W3909" s="23"/>
      <c r="X3909" s="23"/>
      <c r="Y3909" s="23"/>
      <c r="Z3909" s="23"/>
      <c r="AA3909" s="23"/>
      <c r="AB3909" s="23"/>
      <c r="AC3909" s="23"/>
      <c r="AD3909" s="23"/>
      <c r="AE3909" s="23"/>
      <c r="AF3909" s="46"/>
      <c r="AG3909" s="23"/>
      <c r="AH3909" s="23"/>
    </row>
    <row r="3910" spans="1:34" s="156" customFormat="1" x14ac:dyDescent="0.35">
      <c r="A3910" s="23"/>
      <c r="B3910" s="23"/>
      <c r="C3910" s="23"/>
      <c r="D3910" s="23"/>
      <c r="E3910" s="23"/>
      <c r="F3910" s="23"/>
      <c r="G3910" s="23"/>
      <c r="H3910" s="23"/>
      <c r="I3910" s="23"/>
      <c r="J3910" s="24"/>
      <c r="K3910" s="24"/>
      <c r="L3910" s="79"/>
      <c r="M3910" s="91"/>
      <c r="N3910" s="89"/>
      <c r="O3910" s="89"/>
      <c r="P3910" s="24"/>
      <c r="Q3910" s="24"/>
      <c r="R3910" s="23"/>
      <c r="S3910" s="23"/>
      <c r="T3910" s="24"/>
      <c r="U3910" s="23"/>
      <c r="V3910" s="23"/>
      <c r="W3910" s="23"/>
      <c r="X3910" s="23"/>
      <c r="Y3910" s="23"/>
      <c r="Z3910" s="23"/>
      <c r="AA3910" s="23"/>
      <c r="AB3910" s="23"/>
      <c r="AC3910" s="23"/>
      <c r="AD3910" s="23"/>
      <c r="AE3910" s="23"/>
      <c r="AF3910" s="46"/>
      <c r="AG3910" s="23"/>
      <c r="AH3910" s="23"/>
    </row>
    <row r="3911" spans="1:34" s="156" customFormat="1" x14ac:dyDescent="0.35">
      <c r="A3911" s="23"/>
      <c r="B3911" s="23"/>
      <c r="C3911" s="23"/>
      <c r="D3911" s="23"/>
      <c r="E3911" s="23"/>
      <c r="F3911" s="23"/>
      <c r="G3911" s="23"/>
      <c r="H3911" s="23"/>
      <c r="I3911" s="23"/>
      <c r="J3911" s="24"/>
      <c r="K3911" s="24"/>
      <c r="L3911" s="79"/>
      <c r="M3911" s="91"/>
      <c r="N3911" s="89"/>
      <c r="O3911" s="89"/>
      <c r="P3911" s="24"/>
      <c r="Q3911" s="24"/>
      <c r="R3911" s="23"/>
      <c r="S3911" s="23"/>
      <c r="T3911" s="24"/>
      <c r="U3911" s="23"/>
      <c r="V3911" s="23"/>
      <c r="W3911" s="23"/>
      <c r="X3911" s="23"/>
      <c r="Y3911" s="23"/>
      <c r="Z3911" s="23"/>
      <c r="AA3911" s="23"/>
      <c r="AB3911" s="23"/>
      <c r="AC3911" s="23"/>
      <c r="AD3911" s="23"/>
      <c r="AE3911" s="23"/>
      <c r="AF3911" s="46"/>
      <c r="AG3911" s="23"/>
      <c r="AH3911" s="23"/>
    </row>
    <row r="3912" spans="1:34" s="156" customFormat="1" x14ac:dyDescent="0.35">
      <c r="A3912" s="23"/>
      <c r="B3912" s="23"/>
      <c r="C3912" s="23"/>
      <c r="D3912" s="23"/>
      <c r="E3912" s="23"/>
      <c r="F3912" s="23"/>
      <c r="G3912" s="23"/>
      <c r="H3912" s="23"/>
      <c r="I3912" s="23"/>
      <c r="J3912" s="24"/>
      <c r="K3912" s="24"/>
      <c r="L3912" s="79"/>
      <c r="M3912" s="91"/>
      <c r="N3912" s="89"/>
      <c r="O3912" s="89"/>
      <c r="P3912" s="24"/>
      <c r="Q3912" s="24"/>
      <c r="R3912" s="23"/>
      <c r="S3912" s="23"/>
      <c r="T3912" s="24"/>
      <c r="U3912" s="23"/>
      <c r="V3912" s="23"/>
      <c r="W3912" s="23"/>
      <c r="X3912" s="23"/>
      <c r="Y3912" s="23"/>
      <c r="Z3912" s="23"/>
      <c r="AA3912" s="23"/>
      <c r="AB3912" s="23"/>
      <c r="AC3912" s="23"/>
      <c r="AD3912" s="23"/>
      <c r="AE3912" s="23"/>
      <c r="AF3912" s="46"/>
      <c r="AG3912" s="23"/>
      <c r="AH3912" s="23"/>
    </row>
    <row r="3913" spans="1:34" s="156" customFormat="1" x14ac:dyDescent="0.35">
      <c r="A3913" s="23"/>
      <c r="B3913" s="23"/>
      <c r="C3913" s="23"/>
      <c r="D3913" s="23"/>
      <c r="E3913" s="23"/>
      <c r="F3913" s="23"/>
      <c r="G3913" s="23"/>
      <c r="H3913" s="23"/>
      <c r="I3913" s="23"/>
      <c r="J3913" s="24"/>
      <c r="K3913" s="24"/>
      <c r="L3913" s="79"/>
      <c r="M3913" s="91"/>
      <c r="N3913" s="89"/>
      <c r="O3913" s="89"/>
      <c r="P3913" s="24"/>
      <c r="Q3913" s="24"/>
      <c r="R3913" s="23"/>
      <c r="S3913" s="23"/>
      <c r="T3913" s="24"/>
      <c r="U3913" s="23"/>
      <c r="V3913" s="23"/>
      <c r="W3913" s="23"/>
      <c r="X3913" s="23"/>
      <c r="Y3913" s="23"/>
      <c r="Z3913" s="23"/>
      <c r="AA3913" s="23"/>
      <c r="AB3913" s="23"/>
      <c r="AC3913" s="23"/>
      <c r="AD3913" s="23"/>
      <c r="AE3913" s="23"/>
      <c r="AF3913" s="46"/>
      <c r="AG3913" s="23"/>
      <c r="AH3913" s="23"/>
    </row>
    <row r="3914" spans="1:34" s="156" customFormat="1" x14ac:dyDescent="0.35">
      <c r="A3914" s="23"/>
      <c r="B3914" s="23"/>
      <c r="C3914" s="23"/>
      <c r="D3914" s="23"/>
      <c r="E3914" s="23"/>
      <c r="F3914" s="23"/>
      <c r="G3914" s="23"/>
      <c r="H3914" s="23"/>
      <c r="I3914" s="23"/>
      <c r="J3914" s="24"/>
      <c r="K3914" s="24"/>
      <c r="L3914" s="79"/>
      <c r="M3914" s="91"/>
      <c r="N3914" s="89"/>
      <c r="O3914" s="89"/>
      <c r="P3914" s="24"/>
      <c r="Q3914" s="24"/>
      <c r="R3914" s="23"/>
      <c r="S3914" s="23"/>
      <c r="T3914" s="24"/>
      <c r="U3914" s="23"/>
      <c r="V3914" s="23"/>
      <c r="W3914" s="23"/>
      <c r="X3914" s="23"/>
      <c r="Y3914" s="23"/>
      <c r="Z3914" s="23"/>
      <c r="AA3914" s="23"/>
      <c r="AB3914" s="23"/>
      <c r="AC3914" s="23"/>
      <c r="AD3914" s="23"/>
      <c r="AE3914" s="23"/>
      <c r="AF3914" s="46"/>
      <c r="AG3914" s="23"/>
      <c r="AH3914" s="23"/>
    </row>
    <row r="3915" spans="1:34" s="156" customFormat="1" x14ac:dyDescent="0.35">
      <c r="A3915" s="23"/>
      <c r="B3915" s="23"/>
      <c r="C3915" s="23"/>
      <c r="D3915" s="23"/>
      <c r="E3915" s="23"/>
      <c r="F3915" s="23"/>
      <c r="G3915" s="23"/>
      <c r="H3915" s="23"/>
      <c r="I3915" s="23"/>
      <c r="J3915" s="24"/>
      <c r="K3915" s="24"/>
      <c r="L3915" s="79"/>
      <c r="M3915" s="91"/>
      <c r="N3915" s="89"/>
      <c r="O3915" s="89"/>
      <c r="P3915" s="24"/>
      <c r="Q3915" s="24"/>
      <c r="R3915" s="23"/>
      <c r="S3915" s="23"/>
      <c r="T3915" s="24"/>
      <c r="U3915" s="23"/>
      <c r="V3915" s="23"/>
      <c r="W3915" s="23"/>
      <c r="X3915" s="23"/>
      <c r="Y3915" s="23"/>
      <c r="Z3915" s="23"/>
      <c r="AA3915" s="23"/>
      <c r="AB3915" s="23"/>
      <c r="AC3915" s="23"/>
      <c r="AD3915" s="23"/>
      <c r="AE3915" s="23"/>
      <c r="AF3915" s="46"/>
      <c r="AG3915" s="23"/>
      <c r="AH3915" s="23"/>
    </row>
    <row r="3916" spans="1:34" s="156" customFormat="1" x14ac:dyDescent="0.35">
      <c r="A3916" s="23"/>
      <c r="B3916" s="23"/>
      <c r="C3916" s="23"/>
      <c r="D3916" s="23"/>
      <c r="E3916" s="23"/>
      <c r="F3916" s="23"/>
      <c r="G3916" s="23"/>
      <c r="H3916" s="23"/>
      <c r="I3916" s="23"/>
      <c r="J3916" s="24"/>
      <c r="K3916" s="24"/>
      <c r="L3916" s="79"/>
      <c r="M3916" s="91"/>
      <c r="N3916" s="89"/>
      <c r="O3916" s="89"/>
      <c r="P3916" s="24"/>
      <c r="Q3916" s="24"/>
      <c r="R3916" s="23"/>
      <c r="S3916" s="23"/>
      <c r="T3916" s="24"/>
      <c r="U3916" s="23"/>
      <c r="V3916" s="23"/>
      <c r="W3916" s="23"/>
      <c r="X3916" s="23"/>
      <c r="Y3916" s="23"/>
      <c r="Z3916" s="23"/>
      <c r="AA3916" s="23"/>
      <c r="AB3916" s="23"/>
      <c r="AC3916" s="23"/>
      <c r="AD3916" s="23"/>
      <c r="AE3916" s="23"/>
      <c r="AF3916" s="46"/>
      <c r="AG3916" s="23"/>
      <c r="AH3916" s="23"/>
    </row>
    <row r="3917" spans="1:34" s="156" customFormat="1" x14ac:dyDescent="0.35">
      <c r="A3917" s="23"/>
      <c r="B3917" s="23"/>
      <c r="C3917" s="23"/>
      <c r="D3917" s="23"/>
      <c r="E3917" s="23"/>
      <c r="F3917" s="23"/>
      <c r="G3917" s="23"/>
      <c r="H3917" s="23"/>
      <c r="I3917" s="23"/>
      <c r="J3917" s="24"/>
      <c r="K3917" s="24"/>
      <c r="L3917" s="79"/>
      <c r="M3917" s="91"/>
      <c r="N3917" s="89"/>
      <c r="O3917" s="89"/>
      <c r="P3917" s="24"/>
      <c r="Q3917" s="24"/>
      <c r="R3917" s="23"/>
      <c r="S3917" s="23"/>
      <c r="T3917" s="24"/>
      <c r="U3917" s="23"/>
      <c r="V3917" s="23"/>
      <c r="W3917" s="23"/>
      <c r="X3917" s="23"/>
      <c r="Y3917" s="23"/>
      <c r="Z3917" s="23"/>
      <c r="AA3917" s="23"/>
      <c r="AB3917" s="23"/>
      <c r="AC3917" s="23"/>
      <c r="AD3917" s="23"/>
      <c r="AE3917" s="23"/>
      <c r="AF3917" s="46"/>
      <c r="AG3917" s="23"/>
      <c r="AH3917" s="23"/>
    </row>
    <row r="3918" spans="1:34" s="156" customFormat="1" x14ac:dyDescent="0.35">
      <c r="A3918" s="23"/>
      <c r="B3918" s="23"/>
      <c r="C3918" s="23"/>
      <c r="D3918" s="23"/>
      <c r="E3918" s="23"/>
      <c r="F3918" s="23"/>
      <c r="G3918" s="23"/>
      <c r="H3918" s="23"/>
      <c r="I3918" s="23"/>
      <c r="J3918" s="24"/>
      <c r="K3918" s="24"/>
      <c r="L3918" s="79"/>
      <c r="M3918" s="91"/>
      <c r="N3918" s="89"/>
      <c r="O3918" s="89"/>
      <c r="P3918" s="24"/>
      <c r="Q3918" s="24"/>
      <c r="R3918" s="23"/>
      <c r="S3918" s="23"/>
      <c r="T3918" s="24"/>
      <c r="U3918" s="23"/>
      <c r="V3918" s="23"/>
      <c r="W3918" s="23"/>
      <c r="X3918" s="23"/>
      <c r="Y3918" s="23"/>
      <c r="Z3918" s="23"/>
      <c r="AA3918" s="23"/>
      <c r="AB3918" s="23"/>
      <c r="AC3918" s="23"/>
      <c r="AD3918" s="23"/>
      <c r="AE3918" s="23"/>
      <c r="AF3918" s="46"/>
      <c r="AG3918" s="23"/>
      <c r="AH3918" s="23"/>
    </row>
    <row r="3919" spans="1:34" s="156" customFormat="1" x14ac:dyDescent="0.35">
      <c r="A3919" s="23"/>
      <c r="B3919" s="23"/>
      <c r="C3919" s="23"/>
      <c r="D3919" s="23"/>
      <c r="E3919" s="23"/>
      <c r="F3919" s="23"/>
      <c r="G3919" s="23"/>
      <c r="H3919" s="23"/>
      <c r="I3919" s="23"/>
      <c r="J3919" s="24"/>
      <c r="K3919" s="24"/>
      <c r="L3919" s="79"/>
      <c r="M3919" s="91"/>
      <c r="N3919" s="89"/>
      <c r="O3919" s="89"/>
      <c r="P3919" s="24"/>
      <c r="Q3919" s="24"/>
      <c r="R3919" s="23"/>
      <c r="S3919" s="23"/>
      <c r="T3919" s="24"/>
      <c r="U3919" s="23"/>
      <c r="V3919" s="23"/>
      <c r="W3919" s="23"/>
      <c r="X3919" s="23"/>
      <c r="Y3919" s="23"/>
      <c r="Z3919" s="23"/>
      <c r="AA3919" s="23"/>
      <c r="AB3919" s="23"/>
      <c r="AC3919" s="23"/>
      <c r="AD3919" s="23"/>
      <c r="AE3919" s="23"/>
      <c r="AF3919" s="46"/>
      <c r="AG3919" s="23"/>
      <c r="AH3919" s="23"/>
    </row>
    <row r="3920" spans="1:34" s="156" customFormat="1" x14ac:dyDescent="0.35">
      <c r="A3920" s="23"/>
      <c r="B3920" s="23"/>
      <c r="C3920" s="23"/>
      <c r="D3920" s="23"/>
      <c r="E3920" s="23"/>
      <c r="F3920" s="23"/>
      <c r="G3920" s="23"/>
      <c r="H3920" s="23"/>
      <c r="I3920" s="23"/>
      <c r="J3920" s="24"/>
      <c r="K3920" s="24"/>
      <c r="L3920" s="79"/>
      <c r="M3920" s="91"/>
      <c r="N3920" s="89"/>
      <c r="O3920" s="89"/>
      <c r="P3920" s="24"/>
      <c r="Q3920" s="24"/>
      <c r="R3920" s="23"/>
      <c r="S3920" s="23"/>
      <c r="T3920" s="24"/>
      <c r="U3920" s="23"/>
      <c r="V3920" s="23"/>
      <c r="W3920" s="23"/>
      <c r="X3920" s="23"/>
      <c r="Y3920" s="23"/>
      <c r="Z3920" s="23"/>
      <c r="AA3920" s="23"/>
      <c r="AB3920" s="23"/>
      <c r="AC3920" s="23"/>
      <c r="AD3920" s="23"/>
      <c r="AE3920" s="23"/>
      <c r="AF3920" s="46"/>
      <c r="AG3920" s="23"/>
      <c r="AH3920" s="23"/>
    </row>
    <row r="3921" spans="1:34" s="156" customFormat="1" x14ac:dyDescent="0.35">
      <c r="A3921" s="23"/>
      <c r="B3921" s="23"/>
      <c r="C3921" s="23"/>
      <c r="D3921" s="23"/>
      <c r="E3921" s="23"/>
      <c r="F3921" s="23"/>
      <c r="G3921" s="23"/>
      <c r="H3921" s="23"/>
      <c r="I3921" s="23"/>
      <c r="J3921" s="24"/>
      <c r="K3921" s="24"/>
      <c r="L3921" s="79"/>
      <c r="M3921" s="91"/>
      <c r="N3921" s="89"/>
      <c r="O3921" s="89"/>
      <c r="P3921" s="24"/>
      <c r="Q3921" s="24"/>
      <c r="R3921" s="23"/>
      <c r="S3921" s="23"/>
      <c r="T3921" s="24"/>
      <c r="U3921" s="23"/>
      <c r="V3921" s="23"/>
      <c r="W3921" s="23"/>
      <c r="X3921" s="23"/>
      <c r="Y3921" s="23"/>
      <c r="Z3921" s="23"/>
      <c r="AA3921" s="23"/>
      <c r="AB3921" s="23"/>
      <c r="AC3921" s="23"/>
      <c r="AD3921" s="23"/>
      <c r="AE3921" s="23"/>
      <c r="AF3921" s="46"/>
      <c r="AG3921" s="23"/>
      <c r="AH3921" s="23"/>
    </row>
    <row r="3922" spans="1:34" s="156" customFormat="1" x14ac:dyDescent="0.35">
      <c r="A3922" s="23"/>
      <c r="B3922" s="23"/>
      <c r="C3922" s="23"/>
      <c r="D3922" s="23"/>
      <c r="E3922" s="23"/>
      <c r="F3922" s="23"/>
      <c r="G3922" s="23"/>
      <c r="H3922" s="23"/>
      <c r="I3922" s="23"/>
      <c r="J3922" s="24"/>
      <c r="K3922" s="24"/>
      <c r="L3922" s="79"/>
      <c r="M3922" s="91"/>
      <c r="N3922" s="89"/>
      <c r="O3922" s="89"/>
      <c r="P3922" s="24"/>
      <c r="Q3922" s="24"/>
      <c r="R3922" s="23"/>
      <c r="S3922" s="23"/>
      <c r="T3922" s="24"/>
      <c r="U3922" s="23"/>
      <c r="V3922" s="23"/>
      <c r="W3922" s="23"/>
      <c r="X3922" s="23"/>
      <c r="Y3922" s="23"/>
      <c r="Z3922" s="23"/>
      <c r="AA3922" s="23"/>
      <c r="AB3922" s="23"/>
      <c r="AC3922" s="23"/>
      <c r="AD3922" s="23"/>
      <c r="AE3922" s="23"/>
      <c r="AF3922" s="46"/>
      <c r="AG3922" s="23"/>
      <c r="AH3922" s="23"/>
    </row>
    <row r="3923" spans="1:34" s="156" customFormat="1" x14ac:dyDescent="0.35">
      <c r="A3923" s="23"/>
      <c r="B3923" s="23"/>
      <c r="C3923" s="23"/>
      <c r="D3923" s="23"/>
      <c r="E3923" s="23"/>
      <c r="F3923" s="23"/>
      <c r="G3923" s="23"/>
      <c r="H3923" s="23"/>
      <c r="I3923" s="23"/>
      <c r="J3923" s="24"/>
      <c r="K3923" s="24"/>
      <c r="L3923" s="79"/>
      <c r="M3923" s="91"/>
      <c r="N3923" s="89"/>
      <c r="O3923" s="89"/>
      <c r="P3923" s="24"/>
      <c r="Q3923" s="24"/>
      <c r="R3923" s="23"/>
      <c r="S3923" s="23"/>
      <c r="T3923" s="24"/>
      <c r="U3923" s="23"/>
      <c r="V3923" s="23"/>
      <c r="W3923" s="23"/>
      <c r="X3923" s="23"/>
      <c r="Y3923" s="23"/>
      <c r="Z3923" s="23"/>
      <c r="AA3923" s="23"/>
      <c r="AB3923" s="23"/>
      <c r="AC3923" s="23"/>
      <c r="AD3923" s="23"/>
      <c r="AE3923" s="23"/>
      <c r="AF3923" s="46"/>
      <c r="AG3923" s="23"/>
      <c r="AH3923" s="23"/>
    </row>
    <row r="3924" spans="1:34" s="156" customFormat="1" x14ac:dyDescent="0.35">
      <c r="A3924" s="23"/>
      <c r="B3924" s="23"/>
      <c r="C3924" s="23"/>
      <c r="D3924" s="23"/>
      <c r="E3924" s="23"/>
      <c r="F3924" s="23"/>
      <c r="G3924" s="23"/>
      <c r="H3924" s="23"/>
      <c r="I3924" s="23"/>
      <c r="J3924" s="24"/>
      <c r="K3924" s="24"/>
      <c r="L3924" s="79"/>
      <c r="M3924" s="91"/>
      <c r="N3924" s="89"/>
      <c r="O3924" s="89"/>
      <c r="P3924" s="24"/>
      <c r="Q3924" s="24"/>
      <c r="R3924" s="23"/>
      <c r="S3924" s="23"/>
      <c r="T3924" s="24"/>
      <c r="U3924" s="23"/>
      <c r="V3924" s="23"/>
      <c r="W3924" s="23"/>
      <c r="X3924" s="23"/>
      <c r="Y3924" s="23"/>
      <c r="Z3924" s="23"/>
      <c r="AA3924" s="23"/>
      <c r="AB3924" s="23"/>
      <c r="AC3924" s="23"/>
      <c r="AD3924" s="23"/>
      <c r="AE3924" s="23"/>
      <c r="AF3924" s="46"/>
      <c r="AG3924" s="23"/>
      <c r="AH3924" s="23"/>
    </row>
    <row r="3925" spans="1:34" s="156" customFormat="1" x14ac:dyDescent="0.35">
      <c r="A3925" s="23"/>
      <c r="B3925" s="23"/>
      <c r="C3925" s="23"/>
      <c r="D3925" s="23"/>
      <c r="E3925" s="23"/>
      <c r="F3925" s="23"/>
      <c r="G3925" s="23"/>
      <c r="H3925" s="23"/>
      <c r="I3925" s="23"/>
      <c r="J3925" s="24"/>
      <c r="K3925" s="24"/>
      <c r="L3925" s="79"/>
      <c r="M3925" s="91"/>
      <c r="N3925" s="89"/>
      <c r="O3925" s="89"/>
      <c r="P3925" s="24"/>
      <c r="Q3925" s="24"/>
      <c r="R3925" s="23"/>
      <c r="S3925" s="23"/>
      <c r="T3925" s="24"/>
      <c r="U3925" s="23"/>
      <c r="V3925" s="23"/>
      <c r="W3925" s="23"/>
      <c r="X3925" s="23"/>
      <c r="Y3925" s="23"/>
      <c r="Z3925" s="23"/>
      <c r="AA3925" s="23"/>
      <c r="AB3925" s="23"/>
      <c r="AC3925" s="23"/>
      <c r="AD3925" s="23"/>
      <c r="AE3925" s="23"/>
      <c r="AF3925" s="46"/>
      <c r="AG3925" s="23"/>
      <c r="AH3925" s="23"/>
    </row>
    <row r="3926" spans="1:34" s="156" customFormat="1" x14ac:dyDescent="0.35">
      <c r="A3926" s="23"/>
      <c r="B3926" s="23"/>
      <c r="C3926" s="23"/>
      <c r="D3926" s="23"/>
      <c r="E3926" s="23"/>
      <c r="F3926" s="23"/>
      <c r="G3926" s="23"/>
      <c r="H3926" s="23"/>
      <c r="I3926" s="23"/>
      <c r="J3926" s="24"/>
      <c r="K3926" s="24"/>
      <c r="L3926" s="79"/>
      <c r="M3926" s="91"/>
      <c r="N3926" s="89"/>
      <c r="O3926" s="89"/>
      <c r="P3926" s="24"/>
      <c r="Q3926" s="24"/>
      <c r="R3926" s="23"/>
      <c r="S3926" s="23"/>
      <c r="T3926" s="24"/>
      <c r="U3926" s="23"/>
      <c r="V3926" s="23"/>
      <c r="W3926" s="23"/>
      <c r="X3926" s="23"/>
      <c r="Y3926" s="23"/>
      <c r="Z3926" s="23"/>
      <c r="AA3926" s="23"/>
      <c r="AB3926" s="23"/>
      <c r="AC3926" s="23"/>
      <c r="AD3926" s="23"/>
      <c r="AE3926" s="23"/>
      <c r="AF3926" s="46"/>
      <c r="AG3926" s="23"/>
      <c r="AH3926" s="23"/>
    </row>
    <row r="3927" spans="1:34" s="156" customFormat="1" x14ac:dyDescent="0.35">
      <c r="A3927" s="23"/>
      <c r="B3927" s="23"/>
      <c r="C3927" s="23"/>
      <c r="D3927" s="23"/>
      <c r="E3927" s="23"/>
      <c r="F3927" s="23"/>
      <c r="G3927" s="23"/>
      <c r="H3927" s="23"/>
      <c r="I3927" s="23"/>
      <c r="J3927" s="24"/>
      <c r="K3927" s="24"/>
      <c r="L3927" s="79"/>
      <c r="M3927" s="91"/>
      <c r="N3927" s="89"/>
      <c r="O3927" s="89"/>
      <c r="P3927" s="24"/>
      <c r="Q3927" s="24"/>
      <c r="R3927" s="23"/>
      <c r="S3927" s="23"/>
      <c r="T3927" s="24"/>
      <c r="U3927" s="23"/>
      <c r="V3927" s="23"/>
      <c r="W3927" s="23"/>
      <c r="X3927" s="23"/>
      <c r="Y3927" s="23"/>
      <c r="Z3927" s="23"/>
      <c r="AA3927" s="23"/>
      <c r="AB3927" s="23"/>
      <c r="AC3927" s="23"/>
      <c r="AD3927" s="23"/>
      <c r="AE3927" s="23"/>
      <c r="AF3927" s="46"/>
      <c r="AG3927" s="23"/>
      <c r="AH3927" s="23"/>
    </row>
    <row r="3928" spans="1:34" s="156" customFormat="1" x14ac:dyDescent="0.35">
      <c r="A3928" s="23"/>
      <c r="B3928" s="23"/>
      <c r="C3928" s="23"/>
      <c r="D3928" s="23"/>
      <c r="E3928" s="23"/>
      <c r="F3928" s="23"/>
      <c r="G3928" s="23"/>
      <c r="H3928" s="23"/>
      <c r="I3928" s="23"/>
      <c r="J3928" s="24"/>
      <c r="K3928" s="24"/>
      <c r="L3928" s="79"/>
      <c r="M3928" s="91"/>
      <c r="N3928" s="89"/>
      <c r="O3928" s="89"/>
      <c r="P3928" s="24"/>
      <c r="Q3928" s="24"/>
      <c r="R3928" s="23"/>
      <c r="S3928" s="23"/>
      <c r="T3928" s="24"/>
      <c r="U3928" s="23"/>
      <c r="V3928" s="23"/>
      <c r="W3928" s="23"/>
      <c r="X3928" s="23"/>
      <c r="Y3928" s="23"/>
      <c r="Z3928" s="23"/>
      <c r="AA3928" s="23"/>
      <c r="AB3928" s="23"/>
      <c r="AC3928" s="23"/>
      <c r="AD3928" s="23"/>
      <c r="AE3928" s="23"/>
      <c r="AF3928" s="46"/>
      <c r="AG3928" s="23"/>
      <c r="AH3928" s="23"/>
    </row>
    <row r="3929" spans="1:34" s="156" customFormat="1" x14ac:dyDescent="0.35">
      <c r="A3929" s="23"/>
      <c r="B3929" s="23"/>
      <c r="C3929" s="23"/>
      <c r="D3929" s="23"/>
      <c r="E3929" s="23"/>
      <c r="F3929" s="23"/>
      <c r="G3929" s="23"/>
      <c r="H3929" s="23"/>
      <c r="I3929" s="23"/>
      <c r="J3929" s="24"/>
      <c r="K3929" s="24"/>
      <c r="L3929" s="79"/>
      <c r="M3929" s="91"/>
      <c r="N3929" s="89"/>
      <c r="O3929" s="89"/>
      <c r="P3929" s="24"/>
      <c r="Q3929" s="24"/>
      <c r="R3929" s="23"/>
      <c r="S3929" s="23"/>
      <c r="T3929" s="24"/>
      <c r="U3929" s="23"/>
      <c r="V3929" s="23"/>
      <c r="W3929" s="23"/>
      <c r="X3929" s="23"/>
      <c r="Y3929" s="23"/>
      <c r="Z3929" s="23"/>
      <c r="AA3929" s="23"/>
      <c r="AB3929" s="23"/>
      <c r="AC3929" s="23"/>
      <c r="AD3929" s="23"/>
      <c r="AE3929" s="23"/>
      <c r="AF3929" s="46"/>
      <c r="AG3929" s="23"/>
      <c r="AH3929" s="23"/>
    </row>
    <row r="3930" spans="1:34" s="156" customFormat="1" x14ac:dyDescent="0.35">
      <c r="A3930" s="23"/>
      <c r="B3930" s="23"/>
      <c r="C3930" s="23"/>
      <c r="D3930" s="23"/>
      <c r="E3930" s="23"/>
      <c r="F3930" s="23"/>
      <c r="G3930" s="23"/>
      <c r="H3930" s="23"/>
      <c r="I3930" s="23"/>
      <c r="J3930" s="24"/>
      <c r="K3930" s="24"/>
      <c r="L3930" s="79"/>
      <c r="M3930" s="91"/>
      <c r="N3930" s="89"/>
      <c r="O3930" s="89"/>
      <c r="P3930" s="24"/>
      <c r="Q3930" s="24"/>
      <c r="R3930" s="23"/>
      <c r="S3930" s="23"/>
      <c r="T3930" s="24"/>
      <c r="U3930" s="23"/>
      <c r="V3930" s="23"/>
      <c r="W3930" s="23"/>
      <c r="X3930" s="23"/>
      <c r="Y3930" s="23"/>
      <c r="Z3930" s="23"/>
      <c r="AA3930" s="23"/>
      <c r="AB3930" s="23"/>
      <c r="AC3930" s="23"/>
      <c r="AD3930" s="23"/>
      <c r="AE3930" s="23"/>
      <c r="AF3930" s="46"/>
      <c r="AG3930" s="23"/>
      <c r="AH3930" s="23"/>
    </row>
    <row r="3931" spans="1:34" s="156" customFormat="1" x14ac:dyDescent="0.35">
      <c r="A3931" s="23"/>
      <c r="B3931" s="23"/>
      <c r="C3931" s="23"/>
      <c r="D3931" s="23"/>
      <c r="E3931" s="23"/>
      <c r="F3931" s="23"/>
      <c r="G3931" s="23"/>
      <c r="H3931" s="23"/>
      <c r="I3931" s="23"/>
      <c r="J3931" s="24"/>
      <c r="K3931" s="24"/>
      <c r="L3931" s="79"/>
      <c r="M3931" s="91"/>
      <c r="N3931" s="89"/>
      <c r="O3931" s="89"/>
      <c r="P3931" s="24"/>
      <c r="Q3931" s="24"/>
      <c r="R3931" s="23"/>
      <c r="S3931" s="23"/>
      <c r="T3931" s="24"/>
      <c r="U3931" s="23"/>
      <c r="V3931" s="23"/>
      <c r="W3931" s="23"/>
      <c r="X3931" s="23"/>
      <c r="Y3931" s="23"/>
      <c r="Z3931" s="23"/>
      <c r="AA3931" s="23"/>
      <c r="AB3931" s="23"/>
      <c r="AC3931" s="23"/>
      <c r="AD3931" s="23"/>
      <c r="AE3931" s="23"/>
      <c r="AF3931" s="46"/>
      <c r="AG3931" s="23"/>
      <c r="AH3931" s="23"/>
    </row>
    <row r="3932" spans="1:34" s="156" customFormat="1" x14ac:dyDescent="0.35">
      <c r="A3932" s="23"/>
      <c r="B3932" s="23"/>
      <c r="C3932" s="23"/>
      <c r="D3932" s="23"/>
      <c r="E3932" s="23"/>
      <c r="F3932" s="23"/>
      <c r="G3932" s="23"/>
      <c r="H3932" s="23"/>
      <c r="I3932" s="23"/>
      <c r="J3932" s="24"/>
      <c r="K3932" s="24"/>
      <c r="L3932" s="79"/>
      <c r="M3932" s="91"/>
      <c r="N3932" s="89"/>
      <c r="O3932" s="89"/>
      <c r="P3932" s="24"/>
      <c r="Q3932" s="24"/>
      <c r="R3932" s="23"/>
      <c r="S3932" s="23"/>
      <c r="T3932" s="24"/>
      <c r="U3932" s="23"/>
      <c r="V3932" s="23"/>
      <c r="W3932" s="23"/>
      <c r="X3932" s="23"/>
      <c r="Y3932" s="23"/>
      <c r="Z3932" s="23"/>
      <c r="AA3932" s="23"/>
      <c r="AB3932" s="23"/>
      <c r="AC3932" s="23"/>
      <c r="AD3932" s="23"/>
      <c r="AE3932" s="23"/>
      <c r="AF3932" s="46"/>
      <c r="AG3932" s="23"/>
      <c r="AH3932" s="23"/>
    </row>
    <row r="3933" spans="1:34" s="156" customFormat="1" x14ac:dyDescent="0.35">
      <c r="A3933" s="23"/>
      <c r="B3933" s="23"/>
      <c r="C3933" s="23"/>
      <c r="D3933" s="23"/>
      <c r="E3933" s="23"/>
      <c r="F3933" s="23"/>
      <c r="G3933" s="23"/>
      <c r="H3933" s="23"/>
      <c r="I3933" s="23"/>
      <c r="J3933" s="24"/>
      <c r="K3933" s="24"/>
      <c r="L3933" s="79"/>
      <c r="M3933" s="91"/>
      <c r="N3933" s="89"/>
      <c r="O3933" s="89"/>
      <c r="P3933" s="24"/>
      <c r="Q3933" s="24"/>
      <c r="R3933" s="23"/>
      <c r="S3933" s="23"/>
      <c r="T3933" s="24"/>
      <c r="U3933" s="23"/>
      <c r="V3933" s="23"/>
      <c r="W3933" s="23"/>
      <c r="X3933" s="23"/>
      <c r="Y3933" s="23"/>
      <c r="Z3933" s="23"/>
      <c r="AA3933" s="23"/>
      <c r="AB3933" s="23"/>
      <c r="AC3933" s="23"/>
      <c r="AD3933" s="23"/>
      <c r="AE3933" s="23"/>
      <c r="AF3933" s="46"/>
      <c r="AG3933" s="23"/>
      <c r="AH3933" s="23"/>
    </row>
    <row r="3934" spans="1:34" s="156" customFormat="1" x14ac:dyDescent="0.35">
      <c r="A3934" s="23"/>
      <c r="B3934" s="23"/>
      <c r="C3934" s="23"/>
      <c r="D3934" s="23"/>
      <c r="E3934" s="23"/>
      <c r="F3934" s="23"/>
      <c r="G3934" s="23"/>
      <c r="H3934" s="23"/>
      <c r="I3934" s="23"/>
      <c r="J3934" s="24"/>
      <c r="K3934" s="24"/>
      <c r="L3934" s="79"/>
      <c r="M3934" s="91"/>
      <c r="N3934" s="89"/>
      <c r="O3934" s="89"/>
      <c r="P3934" s="24"/>
      <c r="Q3934" s="24"/>
      <c r="R3934" s="23"/>
      <c r="S3934" s="23"/>
      <c r="T3934" s="24"/>
      <c r="U3934" s="23"/>
      <c r="V3934" s="23"/>
      <c r="W3934" s="23"/>
      <c r="X3934" s="23"/>
      <c r="Y3934" s="23"/>
      <c r="Z3934" s="23"/>
      <c r="AA3934" s="23"/>
      <c r="AB3934" s="23"/>
      <c r="AC3934" s="23"/>
      <c r="AD3934" s="23"/>
      <c r="AE3934" s="23"/>
      <c r="AF3934" s="46"/>
      <c r="AG3934" s="23"/>
      <c r="AH3934" s="23"/>
    </row>
    <row r="3935" spans="1:34" s="156" customFormat="1" x14ac:dyDescent="0.35">
      <c r="A3935" s="23"/>
      <c r="B3935" s="23"/>
      <c r="C3935" s="23"/>
      <c r="D3935" s="23"/>
      <c r="E3935" s="23"/>
      <c r="F3935" s="23"/>
      <c r="G3935" s="23"/>
      <c r="H3935" s="23"/>
      <c r="I3935" s="23"/>
      <c r="J3935" s="24"/>
      <c r="K3935" s="24"/>
      <c r="L3935" s="79"/>
      <c r="M3935" s="91"/>
      <c r="N3935" s="89"/>
      <c r="O3935" s="89"/>
      <c r="P3935" s="24"/>
      <c r="Q3935" s="24"/>
      <c r="R3935" s="23"/>
      <c r="S3935" s="23"/>
      <c r="T3935" s="24"/>
      <c r="U3935" s="23"/>
      <c r="V3935" s="23"/>
      <c r="W3935" s="23"/>
      <c r="X3935" s="23"/>
      <c r="Y3935" s="23"/>
      <c r="Z3935" s="23"/>
      <c r="AA3935" s="23"/>
      <c r="AB3935" s="23"/>
      <c r="AC3935" s="23"/>
      <c r="AD3935" s="23"/>
      <c r="AE3935" s="23"/>
      <c r="AF3935" s="46"/>
      <c r="AG3935" s="23"/>
      <c r="AH3935" s="23"/>
    </row>
    <row r="3936" spans="1:34" s="156" customFormat="1" x14ac:dyDescent="0.35">
      <c r="A3936" s="23"/>
      <c r="B3936" s="23"/>
      <c r="C3936" s="23"/>
      <c r="D3936" s="23"/>
      <c r="E3936" s="23"/>
      <c r="F3936" s="23"/>
      <c r="G3936" s="23"/>
      <c r="H3936" s="23"/>
      <c r="I3936" s="23"/>
      <c r="J3936" s="24"/>
      <c r="K3936" s="24"/>
      <c r="L3936" s="79"/>
      <c r="M3936" s="91"/>
      <c r="N3936" s="89"/>
      <c r="O3936" s="89"/>
      <c r="P3936" s="24"/>
      <c r="Q3936" s="24"/>
      <c r="R3936" s="23"/>
      <c r="S3936" s="23"/>
      <c r="T3936" s="24"/>
      <c r="U3936" s="23"/>
      <c r="V3936" s="23"/>
      <c r="W3936" s="23"/>
      <c r="X3936" s="23"/>
      <c r="Y3936" s="23"/>
      <c r="Z3936" s="23"/>
      <c r="AA3936" s="23"/>
      <c r="AB3936" s="23"/>
      <c r="AC3936" s="23"/>
      <c r="AD3936" s="23"/>
      <c r="AE3936" s="23"/>
      <c r="AF3936" s="46"/>
      <c r="AG3936" s="23"/>
      <c r="AH3936" s="23"/>
    </row>
    <row r="3937" spans="1:34" s="156" customFormat="1" x14ac:dyDescent="0.35">
      <c r="A3937" s="23"/>
      <c r="B3937" s="23"/>
      <c r="C3937" s="23"/>
      <c r="D3937" s="23"/>
      <c r="E3937" s="23"/>
      <c r="F3937" s="23"/>
      <c r="G3937" s="23"/>
      <c r="H3937" s="23"/>
      <c r="I3937" s="23"/>
      <c r="J3937" s="24"/>
      <c r="K3937" s="24"/>
      <c r="L3937" s="79"/>
      <c r="M3937" s="91"/>
      <c r="N3937" s="89"/>
      <c r="O3937" s="89"/>
      <c r="P3937" s="24"/>
      <c r="Q3937" s="24"/>
      <c r="R3937" s="23"/>
      <c r="S3937" s="23"/>
      <c r="T3937" s="24"/>
      <c r="U3937" s="23"/>
      <c r="V3937" s="23"/>
      <c r="W3937" s="23"/>
      <c r="X3937" s="23"/>
      <c r="Y3937" s="23"/>
      <c r="Z3937" s="23"/>
      <c r="AA3937" s="23"/>
      <c r="AB3937" s="23"/>
      <c r="AC3937" s="23"/>
      <c r="AD3937" s="23"/>
      <c r="AE3937" s="23"/>
      <c r="AF3937" s="46"/>
      <c r="AG3937" s="23"/>
      <c r="AH3937" s="23"/>
    </row>
    <row r="3938" spans="1:34" s="156" customFormat="1" x14ac:dyDescent="0.35">
      <c r="A3938" s="23"/>
      <c r="B3938" s="23"/>
      <c r="C3938" s="23"/>
      <c r="D3938" s="23"/>
      <c r="E3938" s="23"/>
      <c r="F3938" s="23"/>
      <c r="G3938" s="23"/>
      <c r="H3938" s="23"/>
      <c r="I3938" s="23"/>
      <c r="J3938" s="24"/>
      <c r="K3938" s="24"/>
      <c r="L3938" s="79"/>
      <c r="M3938" s="91"/>
      <c r="N3938" s="89"/>
      <c r="O3938" s="89"/>
      <c r="P3938" s="24"/>
      <c r="Q3938" s="24"/>
      <c r="R3938" s="23"/>
      <c r="S3938" s="23"/>
      <c r="T3938" s="24"/>
      <c r="U3938" s="23"/>
      <c r="V3938" s="23"/>
      <c r="W3938" s="23"/>
      <c r="X3938" s="23"/>
      <c r="Y3938" s="23"/>
      <c r="Z3938" s="23"/>
      <c r="AA3938" s="23"/>
      <c r="AB3938" s="23"/>
      <c r="AC3938" s="23"/>
      <c r="AD3938" s="23"/>
      <c r="AE3938" s="23"/>
      <c r="AF3938" s="46"/>
      <c r="AG3938" s="23"/>
      <c r="AH3938" s="23"/>
    </row>
    <row r="3939" spans="1:34" s="156" customFormat="1" x14ac:dyDescent="0.35">
      <c r="A3939" s="23"/>
      <c r="B3939" s="23"/>
      <c r="C3939" s="23"/>
      <c r="D3939" s="23"/>
      <c r="E3939" s="23"/>
      <c r="F3939" s="23"/>
      <c r="G3939" s="23"/>
      <c r="H3939" s="23"/>
      <c r="I3939" s="23"/>
      <c r="J3939" s="24"/>
      <c r="K3939" s="24"/>
      <c r="L3939" s="79"/>
      <c r="M3939" s="91"/>
      <c r="N3939" s="89"/>
      <c r="O3939" s="89"/>
      <c r="P3939" s="24"/>
      <c r="Q3939" s="24"/>
      <c r="R3939" s="23"/>
      <c r="S3939" s="23"/>
      <c r="T3939" s="24"/>
      <c r="U3939" s="23"/>
      <c r="V3939" s="23"/>
      <c r="W3939" s="23"/>
      <c r="X3939" s="23"/>
      <c r="Y3939" s="23"/>
      <c r="Z3939" s="23"/>
      <c r="AA3939" s="23"/>
      <c r="AB3939" s="23"/>
      <c r="AC3939" s="23"/>
      <c r="AD3939" s="23"/>
      <c r="AE3939" s="23"/>
      <c r="AF3939" s="46"/>
      <c r="AG3939" s="23"/>
      <c r="AH3939" s="23"/>
    </row>
    <row r="3940" spans="1:34" s="156" customFormat="1" x14ac:dyDescent="0.35">
      <c r="A3940" s="23"/>
      <c r="B3940" s="23"/>
      <c r="C3940" s="23"/>
      <c r="D3940" s="23"/>
      <c r="E3940" s="23"/>
      <c r="F3940" s="23"/>
      <c r="G3940" s="23"/>
      <c r="H3940" s="23"/>
      <c r="I3940" s="23"/>
      <c r="J3940" s="24"/>
      <c r="K3940" s="24"/>
      <c r="L3940" s="79"/>
      <c r="M3940" s="91"/>
      <c r="N3940" s="89"/>
      <c r="O3940" s="89"/>
      <c r="P3940" s="24"/>
      <c r="Q3940" s="24"/>
      <c r="R3940" s="23"/>
      <c r="S3940" s="23"/>
      <c r="T3940" s="24"/>
      <c r="U3940" s="23"/>
      <c r="V3940" s="23"/>
      <c r="W3940" s="23"/>
      <c r="X3940" s="23"/>
      <c r="Y3940" s="23"/>
      <c r="Z3940" s="23"/>
      <c r="AA3940" s="23"/>
      <c r="AB3940" s="23"/>
      <c r="AC3940" s="23"/>
      <c r="AD3940" s="23"/>
      <c r="AE3940" s="23"/>
      <c r="AF3940" s="46"/>
      <c r="AG3940" s="23"/>
      <c r="AH3940" s="23"/>
    </row>
    <row r="3941" spans="1:34" s="156" customFormat="1" x14ac:dyDescent="0.35">
      <c r="A3941" s="23"/>
      <c r="B3941" s="23"/>
      <c r="C3941" s="23"/>
      <c r="D3941" s="23"/>
      <c r="E3941" s="23"/>
      <c r="F3941" s="23"/>
      <c r="G3941" s="23"/>
      <c r="H3941" s="23"/>
      <c r="I3941" s="23"/>
      <c r="J3941" s="24"/>
      <c r="K3941" s="24"/>
      <c r="L3941" s="79"/>
      <c r="M3941" s="91"/>
      <c r="N3941" s="89"/>
      <c r="O3941" s="89"/>
      <c r="P3941" s="24"/>
      <c r="Q3941" s="24"/>
      <c r="R3941" s="23"/>
      <c r="S3941" s="23"/>
      <c r="T3941" s="24"/>
      <c r="U3941" s="23"/>
      <c r="V3941" s="23"/>
      <c r="W3941" s="23"/>
      <c r="X3941" s="23"/>
      <c r="Y3941" s="23"/>
      <c r="Z3941" s="23"/>
      <c r="AA3941" s="23"/>
      <c r="AB3941" s="23"/>
      <c r="AC3941" s="23"/>
      <c r="AD3941" s="23"/>
      <c r="AE3941" s="23"/>
      <c r="AF3941" s="46"/>
      <c r="AG3941" s="23"/>
      <c r="AH3941" s="23"/>
    </row>
    <row r="3942" spans="1:34" s="156" customFormat="1" x14ac:dyDescent="0.35">
      <c r="A3942" s="23"/>
      <c r="B3942" s="23"/>
      <c r="C3942" s="23"/>
      <c r="D3942" s="23"/>
      <c r="E3942" s="23"/>
      <c r="F3942" s="23"/>
      <c r="G3942" s="23"/>
      <c r="H3942" s="23"/>
      <c r="I3942" s="23"/>
      <c r="J3942" s="24"/>
      <c r="K3942" s="24"/>
      <c r="L3942" s="79"/>
      <c r="M3942" s="91"/>
      <c r="N3942" s="89"/>
      <c r="O3942" s="89"/>
      <c r="P3942" s="24"/>
      <c r="Q3942" s="24"/>
      <c r="R3942" s="23"/>
      <c r="S3942" s="23"/>
      <c r="T3942" s="24"/>
      <c r="U3942" s="23"/>
      <c r="V3942" s="23"/>
      <c r="W3942" s="23"/>
      <c r="X3942" s="23"/>
      <c r="Y3942" s="23"/>
      <c r="Z3942" s="23"/>
      <c r="AA3942" s="23"/>
      <c r="AB3942" s="23"/>
      <c r="AC3942" s="23"/>
      <c r="AD3942" s="23"/>
      <c r="AE3942" s="23"/>
      <c r="AF3942" s="46"/>
      <c r="AG3942" s="23"/>
      <c r="AH3942" s="23"/>
    </row>
    <row r="3943" spans="1:34" s="156" customFormat="1" x14ac:dyDescent="0.35">
      <c r="A3943" s="23"/>
      <c r="B3943" s="23"/>
      <c r="C3943" s="23"/>
      <c r="D3943" s="23"/>
      <c r="E3943" s="23"/>
      <c r="F3943" s="23"/>
      <c r="G3943" s="23"/>
      <c r="H3943" s="23"/>
      <c r="I3943" s="23"/>
      <c r="J3943" s="24"/>
      <c r="K3943" s="24"/>
      <c r="L3943" s="79"/>
      <c r="M3943" s="91"/>
      <c r="N3943" s="89"/>
      <c r="O3943" s="89"/>
      <c r="P3943" s="24"/>
      <c r="Q3943" s="24"/>
      <c r="R3943" s="23"/>
      <c r="S3943" s="23"/>
      <c r="T3943" s="24"/>
      <c r="U3943" s="23"/>
      <c r="V3943" s="23"/>
      <c r="W3943" s="23"/>
      <c r="X3943" s="23"/>
      <c r="Y3943" s="23"/>
      <c r="Z3943" s="23"/>
      <c r="AA3943" s="23"/>
      <c r="AB3943" s="23"/>
      <c r="AC3943" s="23"/>
      <c r="AD3943" s="23"/>
      <c r="AE3943" s="23"/>
      <c r="AF3943" s="46"/>
      <c r="AG3943" s="23"/>
      <c r="AH3943" s="23"/>
    </row>
    <row r="3944" spans="1:34" s="156" customFormat="1" x14ac:dyDescent="0.35">
      <c r="A3944" s="23"/>
      <c r="B3944" s="23"/>
      <c r="C3944" s="23"/>
      <c r="D3944" s="23"/>
      <c r="E3944" s="23"/>
      <c r="F3944" s="23"/>
      <c r="G3944" s="23"/>
      <c r="H3944" s="23"/>
      <c r="I3944" s="23"/>
      <c r="J3944" s="24"/>
      <c r="K3944" s="24"/>
      <c r="L3944" s="79"/>
      <c r="M3944" s="91"/>
      <c r="N3944" s="89"/>
      <c r="O3944" s="89"/>
      <c r="P3944" s="24"/>
      <c r="Q3944" s="24"/>
      <c r="R3944" s="23"/>
      <c r="S3944" s="23"/>
      <c r="T3944" s="24"/>
      <c r="U3944" s="23"/>
      <c r="V3944" s="23"/>
      <c r="W3944" s="23"/>
      <c r="X3944" s="23"/>
      <c r="Y3944" s="23"/>
      <c r="Z3944" s="23"/>
      <c r="AA3944" s="23"/>
      <c r="AB3944" s="23"/>
      <c r="AC3944" s="23"/>
      <c r="AD3944" s="23"/>
      <c r="AE3944" s="23"/>
      <c r="AF3944" s="46"/>
      <c r="AG3944" s="23"/>
      <c r="AH3944" s="23"/>
    </row>
    <row r="3945" spans="1:34" s="156" customFormat="1" x14ac:dyDescent="0.35">
      <c r="A3945" s="23"/>
      <c r="B3945" s="23"/>
      <c r="C3945" s="23"/>
      <c r="D3945" s="23"/>
      <c r="E3945" s="23"/>
      <c r="F3945" s="23"/>
      <c r="G3945" s="23"/>
      <c r="H3945" s="23"/>
      <c r="I3945" s="23"/>
      <c r="J3945" s="24"/>
      <c r="K3945" s="24"/>
      <c r="L3945" s="79"/>
      <c r="M3945" s="91"/>
      <c r="N3945" s="89"/>
      <c r="O3945" s="89"/>
      <c r="P3945" s="24"/>
      <c r="Q3945" s="24"/>
      <c r="R3945" s="23"/>
      <c r="S3945" s="23"/>
      <c r="T3945" s="24"/>
      <c r="U3945" s="23"/>
      <c r="V3945" s="23"/>
      <c r="W3945" s="23"/>
      <c r="X3945" s="23"/>
      <c r="Y3945" s="23"/>
      <c r="Z3945" s="23"/>
      <c r="AA3945" s="23"/>
      <c r="AB3945" s="23"/>
      <c r="AC3945" s="23"/>
      <c r="AD3945" s="23"/>
      <c r="AE3945" s="23"/>
      <c r="AF3945" s="46"/>
      <c r="AG3945" s="23"/>
      <c r="AH3945" s="23"/>
    </row>
    <row r="3946" spans="1:34" s="156" customFormat="1" x14ac:dyDescent="0.35">
      <c r="A3946" s="23"/>
      <c r="B3946" s="23"/>
      <c r="C3946" s="23"/>
      <c r="D3946" s="23"/>
      <c r="E3946" s="23"/>
      <c r="F3946" s="23"/>
      <c r="G3946" s="23"/>
      <c r="H3946" s="23"/>
      <c r="I3946" s="23"/>
      <c r="J3946" s="24"/>
      <c r="K3946" s="24"/>
      <c r="L3946" s="79"/>
      <c r="M3946" s="91"/>
      <c r="N3946" s="89"/>
      <c r="O3946" s="89"/>
      <c r="P3946" s="24"/>
      <c r="Q3946" s="24"/>
      <c r="R3946" s="23"/>
      <c r="S3946" s="23"/>
      <c r="T3946" s="24"/>
      <c r="U3946" s="23"/>
      <c r="V3946" s="23"/>
      <c r="W3946" s="23"/>
      <c r="X3946" s="23"/>
      <c r="Y3946" s="23"/>
      <c r="Z3946" s="23"/>
      <c r="AA3946" s="23"/>
      <c r="AB3946" s="23"/>
      <c r="AC3946" s="23"/>
      <c r="AD3946" s="23"/>
      <c r="AE3946" s="23"/>
      <c r="AF3946" s="46"/>
      <c r="AG3946" s="23"/>
      <c r="AH3946" s="23"/>
    </row>
    <row r="3947" spans="1:34" s="156" customFormat="1" x14ac:dyDescent="0.35">
      <c r="A3947" s="23"/>
      <c r="B3947" s="23"/>
      <c r="C3947" s="23"/>
      <c r="D3947" s="23"/>
      <c r="E3947" s="23"/>
      <c r="F3947" s="23"/>
      <c r="G3947" s="23"/>
      <c r="H3947" s="23"/>
      <c r="I3947" s="23"/>
      <c r="J3947" s="24"/>
      <c r="K3947" s="24"/>
      <c r="L3947" s="79"/>
      <c r="M3947" s="91"/>
      <c r="N3947" s="89"/>
      <c r="O3947" s="89"/>
      <c r="P3947" s="24"/>
      <c r="Q3947" s="24"/>
      <c r="R3947" s="23"/>
      <c r="S3947" s="23"/>
      <c r="T3947" s="24"/>
      <c r="U3947" s="23"/>
      <c r="V3947" s="23"/>
      <c r="W3947" s="23"/>
      <c r="X3947" s="23"/>
      <c r="Y3947" s="23"/>
      <c r="Z3947" s="23"/>
      <c r="AA3947" s="23"/>
      <c r="AB3947" s="23"/>
      <c r="AC3947" s="23"/>
      <c r="AD3947" s="23"/>
      <c r="AE3947" s="23"/>
      <c r="AF3947" s="46"/>
      <c r="AG3947" s="23"/>
      <c r="AH3947" s="23"/>
    </row>
    <row r="3948" spans="1:34" s="156" customFormat="1" x14ac:dyDescent="0.35">
      <c r="A3948" s="23"/>
      <c r="B3948" s="23"/>
      <c r="C3948" s="23"/>
      <c r="D3948" s="23"/>
      <c r="E3948" s="23"/>
      <c r="F3948" s="23"/>
      <c r="G3948" s="23"/>
      <c r="H3948" s="23"/>
      <c r="I3948" s="23"/>
      <c r="J3948" s="24"/>
      <c r="K3948" s="24"/>
      <c r="L3948" s="79"/>
      <c r="M3948" s="91"/>
      <c r="N3948" s="89"/>
      <c r="O3948" s="89"/>
      <c r="P3948" s="24"/>
      <c r="Q3948" s="24"/>
      <c r="R3948" s="23"/>
      <c r="S3948" s="23"/>
      <c r="T3948" s="24"/>
      <c r="U3948" s="23"/>
      <c r="V3948" s="23"/>
      <c r="W3948" s="23"/>
      <c r="X3948" s="23"/>
      <c r="Y3948" s="23"/>
      <c r="Z3948" s="23"/>
      <c r="AA3948" s="23"/>
      <c r="AB3948" s="23"/>
      <c r="AC3948" s="23"/>
      <c r="AD3948" s="23"/>
      <c r="AE3948" s="23"/>
      <c r="AF3948" s="46"/>
      <c r="AG3948" s="23"/>
      <c r="AH3948" s="23"/>
    </row>
    <row r="3949" spans="1:34" s="156" customFormat="1" x14ac:dyDescent="0.35">
      <c r="A3949" s="23"/>
      <c r="B3949" s="23"/>
      <c r="C3949" s="23"/>
      <c r="D3949" s="23"/>
      <c r="E3949" s="23"/>
      <c r="F3949" s="23"/>
      <c r="G3949" s="23"/>
      <c r="H3949" s="23"/>
      <c r="I3949" s="23"/>
      <c r="J3949" s="24"/>
      <c r="K3949" s="24"/>
      <c r="L3949" s="79"/>
      <c r="M3949" s="91"/>
      <c r="N3949" s="89"/>
      <c r="O3949" s="89"/>
      <c r="P3949" s="24"/>
      <c r="Q3949" s="24"/>
      <c r="R3949" s="23"/>
      <c r="S3949" s="23"/>
      <c r="T3949" s="24"/>
      <c r="U3949" s="23"/>
      <c r="V3949" s="23"/>
      <c r="W3949" s="23"/>
      <c r="X3949" s="23"/>
      <c r="Y3949" s="23"/>
      <c r="Z3949" s="23"/>
      <c r="AA3949" s="23"/>
      <c r="AB3949" s="23"/>
      <c r="AC3949" s="23"/>
      <c r="AD3949" s="23"/>
      <c r="AE3949" s="23"/>
      <c r="AF3949" s="46"/>
      <c r="AG3949" s="23"/>
      <c r="AH3949" s="23"/>
    </row>
    <row r="3950" spans="1:34" s="156" customFormat="1" x14ac:dyDescent="0.35">
      <c r="A3950" s="23"/>
      <c r="B3950" s="23"/>
      <c r="C3950" s="23"/>
      <c r="D3950" s="23"/>
      <c r="E3950" s="23"/>
      <c r="F3950" s="23"/>
      <c r="G3950" s="23"/>
      <c r="H3950" s="23"/>
      <c r="I3950" s="23"/>
      <c r="J3950" s="24"/>
      <c r="K3950" s="24"/>
      <c r="L3950" s="79"/>
      <c r="M3950" s="91"/>
      <c r="N3950" s="89"/>
      <c r="O3950" s="89"/>
      <c r="P3950" s="24"/>
      <c r="Q3950" s="24"/>
      <c r="R3950" s="23"/>
      <c r="S3950" s="23"/>
      <c r="T3950" s="24"/>
      <c r="U3950" s="23"/>
      <c r="V3950" s="23"/>
      <c r="W3950" s="23"/>
      <c r="X3950" s="23"/>
      <c r="Y3950" s="23"/>
      <c r="Z3950" s="23"/>
      <c r="AA3950" s="23"/>
      <c r="AB3950" s="23"/>
      <c r="AC3950" s="23"/>
      <c r="AD3950" s="23"/>
      <c r="AE3950" s="23"/>
      <c r="AF3950" s="46"/>
      <c r="AG3950" s="23"/>
      <c r="AH3950" s="23"/>
    </row>
    <row r="3951" spans="1:34" s="156" customFormat="1" x14ac:dyDescent="0.35">
      <c r="A3951" s="23"/>
      <c r="B3951" s="23"/>
      <c r="C3951" s="23"/>
      <c r="D3951" s="23"/>
      <c r="E3951" s="23"/>
      <c r="F3951" s="23"/>
      <c r="G3951" s="23"/>
      <c r="H3951" s="23"/>
      <c r="I3951" s="23"/>
      <c r="J3951" s="24"/>
      <c r="K3951" s="24"/>
      <c r="L3951" s="79"/>
      <c r="M3951" s="91"/>
      <c r="N3951" s="89"/>
      <c r="O3951" s="89"/>
      <c r="P3951" s="24"/>
      <c r="Q3951" s="24"/>
      <c r="R3951" s="23"/>
      <c r="S3951" s="23"/>
      <c r="T3951" s="24"/>
      <c r="U3951" s="23"/>
      <c r="V3951" s="23"/>
      <c r="W3951" s="23"/>
      <c r="X3951" s="23"/>
      <c r="Y3951" s="23"/>
      <c r="Z3951" s="23"/>
      <c r="AA3951" s="23"/>
      <c r="AB3951" s="23"/>
      <c r="AC3951" s="23"/>
      <c r="AD3951" s="23"/>
      <c r="AE3951" s="23"/>
      <c r="AF3951" s="46"/>
      <c r="AG3951" s="23"/>
      <c r="AH3951" s="23"/>
    </row>
    <row r="3952" spans="1:34" s="156" customFormat="1" x14ac:dyDescent="0.35">
      <c r="A3952" s="23"/>
      <c r="B3952" s="23"/>
      <c r="C3952" s="23"/>
      <c r="D3952" s="23"/>
      <c r="E3952" s="23"/>
      <c r="F3952" s="23"/>
      <c r="G3952" s="23"/>
      <c r="H3952" s="23"/>
      <c r="I3952" s="23"/>
      <c r="J3952" s="24"/>
      <c r="K3952" s="24"/>
      <c r="L3952" s="79"/>
      <c r="M3952" s="91"/>
      <c r="N3952" s="89"/>
      <c r="O3952" s="89"/>
      <c r="P3952" s="24"/>
      <c r="Q3952" s="24"/>
      <c r="R3952" s="23"/>
      <c r="S3952" s="23"/>
      <c r="T3952" s="24"/>
      <c r="U3952" s="23"/>
      <c r="V3952" s="23"/>
      <c r="W3952" s="23"/>
      <c r="X3952" s="23"/>
      <c r="Y3952" s="23"/>
      <c r="Z3952" s="23"/>
      <c r="AA3952" s="23"/>
      <c r="AB3952" s="23"/>
      <c r="AC3952" s="23"/>
      <c r="AD3952" s="23"/>
      <c r="AE3952" s="23"/>
      <c r="AF3952" s="46"/>
      <c r="AG3952" s="23"/>
      <c r="AH3952" s="23"/>
    </row>
    <row r="3953" spans="1:34" s="156" customFormat="1" x14ac:dyDescent="0.35">
      <c r="A3953" s="23"/>
      <c r="B3953" s="23"/>
      <c r="C3953" s="23"/>
      <c r="D3953" s="23"/>
      <c r="E3953" s="23"/>
      <c r="F3953" s="23"/>
      <c r="G3953" s="23"/>
      <c r="H3953" s="23"/>
      <c r="I3953" s="23"/>
      <c r="J3953" s="24"/>
      <c r="K3953" s="24"/>
      <c r="L3953" s="79"/>
      <c r="M3953" s="91"/>
      <c r="N3953" s="89"/>
      <c r="O3953" s="89"/>
      <c r="P3953" s="24"/>
      <c r="Q3953" s="24"/>
      <c r="R3953" s="23"/>
      <c r="S3953" s="23"/>
      <c r="T3953" s="24"/>
      <c r="U3953" s="23"/>
      <c r="V3953" s="23"/>
      <c r="W3953" s="23"/>
      <c r="X3953" s="23"/>
      <c r="Y3953" s="23"/>
      <c r="Z3953" s="23"/>
      <c r="AA3953" s="23"/>
      <c r="AB3953" s="23"/>
      <c r="AC3953" s="23"/>
      <c r="AD3953" s="23"/>
      <c r="AE3953" s="23"/>
      <c r="AF3953" s="46"/>
      <c r="AG3953" s="23"/>
      <c r="AH3953" s="23"/>
    </row>
    <row r="3954" spans="1:34" s="156" customFormat="1" x14ac:dyDescent="0.35">
      <c r="A3954" s="23"/>
      <c r="B3954" s="23"/>
      <c r="C3954" s="23"/>
      <c r="D3954" s="23"/>
      <c r="E3954" s="23"/>
      <c r="F3954" s="23"/>
      <c r="G3954" s="23"/>
      <c r="H3954" s="23"/>
      <c r="I3954" s="23"/>
      <c r="J3954" s="24"/>
      <c r="K3954" s="24"/>
      <c r="L3954" s="79"/>
      <c r="M3954" s="91"/>
      <c r="N3954" s="89"/>
      <c r="O3954" s="89"/>
      <c r="P3954" s="24"/>
      <c r="Q3954" s="24"/>
      <c r="R3954" s="23"/>
      <c r="S3954" s="23"/>
      <c r="T3954" s="24"/>
      <c r="U3954" s="23"/>
      <c r="V3954" s="23"/>
      <c r="W3954" s="23"/>
      <c r="X3954" s="23"/>
      <c r="Y3954" s="23"/>
      <c r="Z3954" s="23"/>
      <c r="AA3954" s="23"/>
      <c r="AB3954" s="23"/>
      <c r="AC3954" s="23"/>
      <c r="AD3954" s="23"/>
      <c r="AE3954" s="23"/>
      <c r="AF3954" s="46"/>
      <c r="AG3954" s="23"/>
      <c r="AH3954" s="23"/>
    </row>
    <row r="3955" spans="1:34" s="156" customFormat="1" x14ac:dyDescent="0.35">
      <c r="A3955" s="23"/>
      <c r="B3955" s="23"/>
      <c r="C3955" s="23"/>
      <c r="D3955" s="23"/>
      <c r="E3955" s="23"/>
      <c r="F3955" s="23"/>
      <c r="G3955" s="23"/>
      <c r="H3955" s="23"/>
      <c r="I3955" s="23"/>
      <c r="J3955" s="24"/>
      <c r="K3955" s="24"/>
      <c r="L3955" s="79"/>
      <c r="M3955" s="91"/>
      <c r="N3955" s="89"/>
      <c r="O3955" s="89"/>
      <c r="P3955" s="24"/>
      <c r="Q3955" s="24"/>
      <c r="R3955" s="23"/>
      <c r="S3955" s="23"/>
      <c r="T3955" s="24"/>
      <c r="U3955" s="23"/>
      <c r="V3955" s="23"/>
      <c r="W3955" s="23"/>
      <c r="X3955" s="23"/>
      <c r="Y3955" s="23"/>
      <c r="Z3955" s="23"/>
      <c r="AA3955" s="23"/>
      <c r="AB3955" s="23"/>
      <c r="AC3955" s="23"/>
      <c r="AD3955" s="23"/>
      <c r="AE3955" s="23"/>
      <c r="AF3955" s="46"/>
      <c r="AG3955" s="23"/>
      <c r="AH3955" s="23"/>
    </row>
    <row r="3956" spans="1:34" s="156" customFormat="1" x14ac:dyDescent="0.35">
      <c r="A3956" s="23"/>
      <c r="B3956" s="23"/>
      <c r="C3956" s="23"/>
      <c r="D3956" s="23"/>
      <c r="E3956" s="23"/>
      <c r="F3956" s="23"/>
      <c r="G3956" s="23"/>
      <c r="H3956" s="23"/>
      <c r="I3956" s="23"/>
      <c r="J3956" s="24"/>
      <c r="K3956" s="24"/>
      <c r="L3956" s="79"/>
      <c r="M3956" s="91"/>
      <c r="N3956" s="89"/>
      <c r="O3956" s="89"/>
      <c r="P3956" s="24"/>
      <c r="Q3956" s="24"/>
      <c r="R3956" s="23"/>
      <c r="S3956" s="23"/>
      <c r="T3956" s="24"/>
      <c r="U3956" s="23"/>
      <c r="V3956" s="23"/>
      <c r="W3956" s="23"/>
      <c r="X3956" s="23"/>
      <c r="Y3956" s="23"/>
      <c r="Z3956" s="23"/>
      <c r="AA3956" s="23"/>
      <c r="AB3956" s="23"/>
      <c r="AC3956" s="23"/>
      <c r="AD3956" s="23"/>
      <c r="AE3956" s="23"/>
      <c r="AF3956" s="46"/>
      <c r="AG3956" s="23"/>
      <c r="AH3956" s="23"/>
    </row>
    <row r="3957" spans="1:34" s="156" customFormat="1" x14ac:dyDescent="0.35">
      <c r="A3957" s="23"/>
      <c r="B3957" s="23"/>
      <c r="C3957" s="23"/>
      <c r="D3957" s="23"/>
      <c r="E3957" s="23"/>
      <c r="F3957" s="23"/>
      <c r="G3957" s="23"/>
      <c r="H3957" s="23"/>
      <c r="I3957" s="23"/>
      <c r="J3957" s="24"/>
      <c r="K3957" s="24"/>
      <c r="L3957" s="79"/>
      <c r="M3957" s="91"/>
      <c r="N3957" s="89"/>
      <c r="O3957" s="89"/>
      <c r="P3957" s="24"/>
      <c r="Q3957" s="24"/>
      <c r="R3957" s="23"/>
      <c r="S3957" s="23"/>
      <c r="T3957" s="24"/>
      <c r="U3957" s="23"/>
      <c r="V3957" s="23"/>
      <c r="W3957" s="23"/>
      <c r="X3957" s="23"/>
      <c r="Y3957" s="23"/>
      <c r="Z3957" s="23"/>
      <c r="AA3957" s="23"/>
      <c r="AB3957" s="23"/>
      <c r="AC3957" s="23"/>
      <c r="AD3957" s="23"/>
      <c r="AE3957" s="23"/>
      <c r="AF3957" s="46"/>
      <c r="AG3957" s="23"/>
      <c r="AH3957" s="23"/>
    </row>
    <row r="3958" spans="1:34" s="156" customFormat="1" x14ac:dyDescent="0.35">
      <c r="A3958" s="23"/>
      <c r="B3958" s="23"/>
      <c r="C3958" s="23"/>
      <c r="D3958" s="23"/>
      <c r="E3958" s="23"/>
      <c r="F3958" s="23"/>
      <c r="G3958" s="23"/>
      <c r="H3958" s="23"/>
      <c r="I3958" s="23"/>
      <c r="J3958" s="24"/>
      <c r="K3958" s="24"/>
      <c r="L3958" s="79"/>
      <c r="M3958" s="91"/>
      <c r="N3958" s="89"/>
      <c r="O3958" s="89"/>
      <c r="P3958" s="24"/>
      <c r="Q3958" s="24"/>
      <c r="R3958" s="23"/>
      <c r="S3958" s="23"/>
      <c r="T3958" s="24"/>
      <c r="U3958" s="23"/>
      <c r="V3958" s="23"/>
      <c r="W3958" s="23"/>
      <c r="X3958" s="23"/>
      <c r="Y3958" s="23"/>
      <c r="Z3958" s="23"/>
      <c r="AA3958" s="23"/>
      <c r="AB3958" s="23"/>
      <c r="AC3958" s="23"/>
      <c r="AD3958" s="23"/>
      <c r="AE3958" s="23"/>
      <c r="AF3958" s="46"/>
      <c r="AG3958" s="23"/>
      <c r="AH3958" s="23"/>
    </row>
    <row r="3959" spans="1:34" s="156" customFormat="1" x14ac:dyDescent="0.35">
      <c r="A3959" s="23"/>
      <c r="B3959" s="23"/>
      <c r="C3959" s="23"/>
      <c r="D3959" s="23"/>
      <c r="E3959" s="23"/>
      <c r="F3959" s="23"/>
      <c r="G3959" s="23"/>
      <c r="H3959" s="23"/>
      <c r="I3959" s="23"/>
      <c r="J3959" s="24"/>
      <c r="K3959" s="24"/>
      <c r="L3959" s="79"/>
      <c r="M3959" s="91"/>
      <c r="N3959" s="89"/>
      <c r="O3959" s="89"/>
      <c r="P3959" s="24"/>
      <c r="Q3959" s="24"/>
      <c r="R3959" s="23"/>
      <c r="S3959" s="23"/>
      <c r="T3959" s="24"/>
      <c r="U3959" s="23"/>
      <c r="V3959" s="23"/>
      <c r="W3959" s="23"/>
      <c r="X3959" s="23"/>
      <c r="Y3959" s="23"/>
      <c r="Z3959" s="23"/>
      <c r="AA3959" s="23"/>
      <c r="AB3959" s="23"/>
      <c r="AC3959" s="23"/>
      <c r="AD3959" s="23"/>
      <c r="AE3959" s="23"/>
      <c r="AF3959" s="46"/>
      <c r="AG3959" s="23"/>
      <c r="AH3959" s="23"/>
    </row>
    <row r="3960" spans="1:34" s="156" customFormat="1" x14ac:dyDescent="0.35">
      <c r="A3960" s="23"/>
      <c r="B3960" s="23"/>
      <c r="C3960" s="23"/>
      <c r="D3960" s="23"/>
      <c r="E3960" s="23"/>
      <c r="F3960" s="23"/>
      <c r="G3960" s="23"/>
      <c r="H3960" s="23"/>
      <c r="I3960" s="23"/>
      <c r="J3960" s="24"/>
      <c r="K3960" s="24"/>
      <c r="L3960" s="79"/>
      <c r="M3960" s="91"/>
      <c r="N3960" s="89"/>
      <c r="O3960" s="89"/>
      <c r="P3960" s="24"/>
      <c r="Q3960" s="24"/>
      <c r="R3960" s="23"/>
      <c r="S3960" s="23"/>
      <c r="T3960" s="24"/>
      <c r="U3960" s="23"/>
      <c r="V3960" s="23"/>
      <c r="W3960" s="23"/>
      <c r="X3960" s="23"/>
      <c r="Y3960" s="23"/>
      <c r="Z3960" s="23"/>
      <c r="AA3960" s="23"/>
      <c r="AB3960" s="23"/>
      <c r="AC3960" s="23"/>
      <c r="AD3960" s="23"/>
      <c r="AE3960" s="23"/>
      <c r="AF3960" s="46"/>
      <c r="AG3960" s="23"/>
      <c r="AH3960" s="23"/>
    </row>
    <row r="3961" spans="1:34" s="156" customFormat="1" x14ac:dyDescent="0.35">
      <c r="A3961" s="23"/>
      <c r="B3961" s="23"/>
      <c r="C3961" s="23"/>
      <c r="D3961" s="23"/>
      <c r="E3961" s="23"/>
      <c r="F3961" s="23"/>
      <c r="G3961" s="23"/>
      <c r="H3961" s="23"/>
      <c r="I3961" s="23"/>
      <c r="J3961" s="24"/>
      <c r="K3961" s="24"/>
      <c r="L3961" s="79"/>
      <c r="M3961" s="91"/>
      <c r="N3961" s="89"/>
      <c r="O3961" s="89"/>
      <c r="P3961" s="24"/>
      <c r="Q3961" s="24"/>
      <c r="R3961" s="23"/>
      <c r="S3961" s="23"/>
      <c r="T3961" s="24"/>
      <c r="U3961" s="23"/>
      <c r="V3961" s="23"/>
      <c r="W3961" s="23"/>
      <c r="X3961" s="23"/>
      <c r="Y3961" s="23"/>
      <c r="Z3961" s="23"/>
      <c r="AA3961" s="23"/>
      <c r="AB3961" s="23"/>
      <c r="AC3961" s="23"/>
      <c r="AD3961" s="23"/>
      <c r="AE3961" s="23"/>
      <c r="AF3961" s="46"/>
      <c r="AG3961" s="23"/>
      <c r="AH3961" s="23"/>
    </row>
    <row r="3962" spans="1:34" s="156" customFormat="1" x14ac:dyDescent="0.35">
      <c r="A3962" s="23"/>
      <c r="B3962" s="23"/>
      <c r="C3962" s="23"/>
      <c r="D3962" s="23"/>
      <c r="E3962" s="23"/>
      <c r="F3962" s="23"/>
      <c r="G3962" s="23"/>
      <c r="H3962" s="23"/>
      <c r="I3962" s="23"/>
      <c r="J3962" s="24"/>
      <c r="K3962" s="24"/>
      <c r="L3962" s="79"/>
      <c r="M3962" s="91"/>
      <c r="N3962" s="89"/>
      <c r="O3962" s="89"/>
      <c r="P3962" s="24"/>
      <c r="Q3962" s="24"/>
      <c r="R3962" s="23"/>
      <c r="S3962" s="23"/>
      <c r="T3962" s="24"/>
      <c r="U3962" s="23"/>
      <c r="V3962" s="23"/>
      <c r="W3962" s="23"/>
      <c r="X3962" s="23"/>
      <c r="Y3962" s="23"/>
      <c r="Z3962" s="23"/>
      <c r="AA3962" s="23"/>
      <c r="AB3962" s="23"/>
      <c r="AC3962" s="23"/>
      <c r="AD3962" s="23"/>
      <c r="AE3962" s="23"/>
      <c r="AF3962" s="46"/>
      <c r="AG3962" s="23"/>
      <c r="AH3962" s="23"/>
    </row>
    <row r="3963" spans="1:34" s="156" customFormat="1" x14ac:dyDescent="0.35">
      <c r="A3963" s="23"/>
      <c r="B3963" s="23"/>
      <c r="C3963" s="23"/>
      <c r="D3963" s="23"/>
      <c r="E3963" s="23"/>
      <c r="F3963" s="23"/>
      <c r="G3963" s="23"/>
      <c r="H3963" s="23"/>
      <c r="I3963" s="23"/>
      <c r="J3963" s="24"/>
      <c r="K3963" s="24"/>
      <c r="L3963" s="79"/>
      <c r="M3963" s="91"/>
      <c r="N3963" s="89"/>
      <c r="O3963" s="89"/>
      <c r="P3963" s="24"/>
      <c r="Q3963" s="24"/>
      <c r="R3963" s="23"/>
      <c r="S3963" s="23"/>
      <c r="T3963" s="24"/>
      <c r="U3963" s="23"/>
      <c r="V3963" s="23"/>
      <c r="W3963" s="23"/>
      <c r="X3963" s="23"/>
      <c r="Y3963" s="23"/>
      <c r="Z3963" s="23"/>
      <c r="AA3963" s="23"/>
      <c r="AB3963" s="23"/>
      <c r="AC3963" s="23"/>
      <c r="AD3963" s="23"/>
      <c r="AE3963" s="23"/>
      <c r="AF3963" s="46"/>
      <c r="AG3963" s="23"/>
      <c r="AH3963" s="23"/>
    </row>
    <row r="3964" spans="1:34" s="156" customFormat="1" x14ac:dyDescent="0.35">
      <c r="A3964" s="23"/>
      <c r="B3964" s="23"/>
      <c r="C3964" s="23"/>
      <c r="D3964" s="23"/>
      <c r="E3964" s="23"/>
      <c r="F3964" s="23"/>
      <c r="G3964" s="23"/>
      <c r="H3964" s="23"/>
      <c r="I3964" s="23"/>
      <c r="J3964" s="24"/>
      <c r="K3964" s="24"/>
      <c r="L3964" s="79"/>
      <c r="M3964" s="91"/>
      <c r="N3964" s="89"/>
      <c r="O3964" s="89"/>
      <c r="P3964" s="24"/>
      <c r="Q3964" s="24"/>
      <c r="R3964" s="23"/>
      <c r="S3964" s="23"/>
      <c r="T3964" s="24"/>
      <c r="U3964" s="23"/>
      <c r="V3964" s="23"/>
      <c r="W3964" s="23"/>
      <c r="X3964" s="23"/>
      <c r="Y3964" s="23"/>
      <c r="Z3964" s="23"/>
      <c r="AA3964" s="23"/>
      <c r="AB3964" s="23"/>
      <c r="AC3964" s="23"/>
      <c r="AD3964" s="23"/>
      <c r="AE3964" s="23"/>
      <c r="AF3964" s="46"/>
      <c r="AG3964" s="23"/>
      <c r="AH3964" s="23"/>
    </row>
    <row r="3965" spans="1:34" s="156" customFormat="1" x14ac:dyDescent="0.35">
      <c r="A3965" s="23"/>
      <c r="B3965" s="23"/>
      <c r="C3965" s="23"/>
      <c r="D3965" s="23"/>
      <c r="E3965" s="23"/>
      <c r="F3965" s="23"/>
      <c r="G3965" s="23"/>
      <c r="H3965" s="23"/>
      <c r="I3965" s="23"/>
      <c r="J3965" s="24"/>
      <c r="K3965" s="24"/>
      <c r="L3965" s="79"/>
      <c r="M3965" s="91"/>
      <c r="N3965" s="89"/>
      <c r="O3965" s="89"/>
      <c r="P3965" s="24"/>
      <c r="Q3965" s="24"/>
      <c r="R3965" s="23"/>
      <c r="S3965" s="23"/>
      <c r="T3965" s="24"/>
      <c r="U3965" s="23"/>
      <c r="V3965" s="23"/>
      <c r="W3965" s="23"/>
      <c r="X3965" s="23"/>
      <c r="Y3965" s="23"/>
      <c r="Z3965" s="23"/>
      <c r="AA3965" s="23"/>
      <c r="AB3965" s="23"/>
      <c r="AC3965" s="23"/>
      <c r="AD3965" s="23"/>
      <c r="AE3965" s="23"/>
      <c r="AF3965" s="46"/>
      <c r="AG3965" s="23"/>
      <c r="AH3965" s="23"/>
    </row>
    <row r="3966" spans="1:34" s="156" customFormat="1" x14ac:dyDescent="0.35">
      <c r="A3966" s="23"/>
      <c r="B3966" s="23"/>
      <c r="C3966" s="23"/>
      <c r="D3966" s="23"/>
      <c r="E3966" s="23"/>
      <c r="F3966" s="23"/>
      <c r="G3966" s="23"/>
      <c r="H3966" s="23"/>
      <c r="I3966" s="23"/>
      <c r="J3966" s="24"/>
      <c r="K3966" s="24"/>
      <c r="L3966" s="79"/>
      <c r="M3966" s="91"/>
      <c r="N3966" s="89"/>
      <c r="O3966" s="89"/>
      <c r="P3966" s="24"/>
      <c r="Q3966" s="24"/>
      <c r="R3966" s="23"/>
      <c r="S3966" s="23"/>
      <c r="T3966" s="24"/>
      <c r="U3966" s="23"/>
      <c r="V3966" s="23"/>
      <c r="W3966" s="23"/>
      <c r="X3966" s="23"/>
      <c r="Y3966" s="23"/>
      <c r="Z3966" s="23"/>
      <c r="AA3966" s="23"/>
      <c r="AB3966" s="23"/>
      <c r="AC3966" s="23"/>
      <c r="AD3966" s="23"/>
      <c r="AE3966" s="23"/>
      <c r="AF3966" s="46"/>
      <c r="AG3966" s="23"/>
      <c r="AH3966" s="23"/>
    </row>
    <row r="3967" spans="1:34" s="156" customFormat="1" x14ac:dyDescent="0.35">
      <c r="A3967" s="23"/>
      <c r="B3967" s="23"/>
      <c r="C3967" s="23"/>
      <c r="D3967" s="23"/>
      <c r="E3967" s="23"/>
      <c r="F3967" s="23"/>
      <c r="G3967" s="23"/>
      <c r="H3967" s="23"/>
      <c r="I3967" s="23"/>
      <c r="J3967" s="24"/>
      <c r="K3967" s="24"/>
      <c r="L3967" s="79"/>
      <c r="M3967" s="91"/>
      <c r="N3967" s="89"/>
      <c r="O3967" s="89"/>
      <c r="P3967" s="24"/>
      <c r="Q3967" s="24"/>
      <c r="R3967" s="23"/>
      <c r="S3967" s="23"/>
      <c r="T3967" s="24"/>
      <c r="U3967" s="23"/>
      <c r="V3967" s="23"/>
      <c r="W3967" s="23"/>
      <c r="X3967" s="23"/>
      <c r="Y3967" s="23"/>
      <c r="Z3967" s="23"/>
      <c r="AA3967" s="23"/>
      <c r="AB3967" s="23"/>
      <c r="AC3967" s="23"/>
      <c r="AD3967" s="23"/>
      <c r="AE3967" s="23"/>
      <c r="AF3967" s="46"/>
      <c r="AG3967" s="23"/>
      <c r="AH3967" s="23"/>
    </row>
    <row r="3968" spans="1:34" s="156" customFormat="1" x14ac:dyDescent="0.35">
      <c r="A3968" s="23"/>
      <c r="B3968" s="23"/>
      <c r="C3968" s="23"/>
      <c r="D3968" s="23"/>
      <c r="E3968" s="23"/>
      <c r="F3968" s="23"/>
      <c r="G3968" s="23"/>
      <c r="H3968" s="23"/>
      <c r="I3968" s="23"/>
      <c r="J3968" s="24"/>
      <c r="K3968" s="24"/>
      <c r="L3968" s="79"/>
      <c r="M3968" s="91"/>
      <c r="N3968" s="89"/>
      <c r="O3968" s="89"/>
      <c r="P3968" s="24"/>
      <c r="Q3968" s="24"/>
      <c r="R3968" s="23"/>
      <c r="S3968" s="23"/>
      <c r="T3968" s="24"/>
      <c r="U3968" s="23"/>
      <c r="V3968" s="23"/>
      <c r="W3968" s="23"/>
      <c r="X3968" s="23"/>
      <c r="Y3968" s="23"/>
      <c r="Z3968" s="23"/>
      <c r="AA3968" s="23"/>
      <c r="AB3968" s="23"/>
      <c r="AC3968" s="23"/>
      <c r="AD3968" s="23"/>
      <c r="AE3968" s="23"/>
      <c r="AF3968" s="46"/>
      <c r="AG3968" s="23"/>
      <c r="AH3968" s="23"/>
    </row>
    <row r="3969" spans="1:34" s="156" customFormat="1" x14ac:dyDescent="0.35">
      <c r="A3969" s="23"/>
      <c r="B3969" s="23"/>
      <c r="C3969" s="23"/>
      <c r="D3969" s="23"/>
      <c r="E3969" s="23"/>
      <c r="F3969" s="23"/>
      <c r="G3969" s="23"/>
      <c r="H3969" s="23"/>
      <c r="I3969" s="23"/>
      <c r="J3969" s="24"/>
      <c r="K3969" s="24"/>
      <c r="L3969" s="79"/>
      <c r="M3969" s="91"/>
      <c r="N3969" s="89"/>
      <c r="O3969" s="89"/>
      <c r="P3969" s="24"/>
      <c r="Q3969" s="24"/>
      <c r="R3969" s="23"/>
      <c r="S3969" s="23"/>
      <c r="T3969" s="24"/>
      <c r="U3969" s="23"/>
      <c r="V3969" s="23"/>
      <c r="W3969" s="23"/>
      <c r="X3969" s="23"/>
      <c r="Y3969" s="23"/>
      <c r="Z3969" s="23"/>
      <c r="AA3969" s="23"/>
      <c r="AB3969" s="23"/>
      <c r="AC3969" s="23"/>
      <c r="AD3969" s="23"/>
      <c r="AE3969" s="23"/>
      <c r="AF3969" s="46"/>
      <c r="AG3969" s="23"/>
      <c r="AH3969" s="23"/>
    </row>
    <row r="3970" spans="1:34" s="156" customFormat="1" x14ac:dyDescent="0.35">
      <c r="A3970" s="23"/>
      <c r="B3970" s="23"/>
      <c r="C3970" s="23"/>
      <c r="D3970" s="23"/>
      <c r="E3970" s="23"/>
      <c r="F3970" s="23"/>
      <c r="G3970" s="23"/>
      <c r="H3970" s="23"/>
      <c r="I3970" s="23"/>
      <c r="J3970" s="24"/>
      <c r="K3970" s="24"/>
      <c r="L3970" s="79"/>
      <c r="M3970" s="91"/>
      <c r="N3970" s="89"/>
      <c r="O3970" s="89"/>
      <c r="P3970" s="24"/>
      <c r="Q3970" s="24"/>
      <c r="R3970" s="23"/>
      <c r="S3970" s="23"/>
      <c r="T3970" s="24"/>
      <c r="U3970" s="23"/>
      <c r="V3970" s="23"/>
      <c r="W3970" s="23"/>
      <c r="X3970" s="23"/>
      <c r="Y3970" s="23"/>
      <c r="Z3970" s="23"/>
      <c r="AA3970" s="23"/>
      <c r="AB3970" s="23"/>
      <c r="AC3970" s="23"/>
      <c r="AD3970" s="23"/>
      <c r="AE3970" s="23"/>
      <c r="AF3970" s="46"/>
      <c r="AG3970" s="23"/>
      <c r="AH3970" s="23"/>
    </row>
    <row r="3971" spans="1:34" s="156" customFormat="1" x14ac:dyDescent="0.35">
      <c r="A3971" s="23"/>
      <c r="B3971" s="23"/>
      <c r="C3971" s="23"/>
      <c r="D3971" s="23"/>
      <c r="E3971" s="23"/>
      <c r="F3971" s="23"/>
      <c r="G3971" s="23"/>
      <c r="H3971" s="23"/>
      <c r="I3971" s="23"/>
      <c r="J3971" s="24"/>
      <c r="K3971" s="24"/>
      <c r="L3971" s="79"/>
      <c r="M3971" s="91"/>
      <c r="N3971" s="89"/>
      <c r="O3971" s="89"/>
      <c r="P3971" s="24"/>
      <c r="Q3971" s="24"/>
      <c r="R3971" s="23"/>
      <c r="S3971" s="23"/>
      <c r="T3971" s="24"/>
      <c r="U3971" s="23"/>
      <c r="V3971" s="23"/>
      <c r="W3971" s="23"/>
      <c r="X3971" s="23"/>
      <c r="Y3971" s="23"/>
      <c r="Z3971" s="23"/>
      <c r="AA3971" s="23"/>
      <c r="AB3971" s="23"/>
      <c r="AC3971" s="23"/>
      <c r="AD3971" s="23"/>
      <c r="AE3971" s="23"/>
      <c r="AF3971" s="46"/>
      <c r="AG3971" s="23"/>
      <c r="AH3971" s="23"/>
    </row>
    <row r="3972" spans="1:34" s="156" customFormat="1" x14ac:dyDescent="0.35">
      <c r="A3972" s="23"/>
      <c r="B3972" s="23"/>
      <c r="C3972" s="23"/>
      <c r="D3972" s="23"/>
      <c r="E3972" s="23"/>
      <c r="F3972" s="23"/>
      <c r="G3972" s="23"/>
      <c r="H3972" s="23"/>
      <c r="I3972" s="23"/>
      <c r="J3972" s="24"/>
      <c r="K3972" s="24"/>
      <c r="L3972" s="79"/>
      <c r="M3972" s="91"/>
      <c r="N3972" s="89"/>
      <c r="O3972" s="89"/>
      <c r="P3972" s="24"/>
      <c r="Q3972" s="24"/>
      <c r="R3972" s="23"/>
      <c r="S3972" s="23"/>
      <c r="T3972" s="24"/>
      <c r="U3972" s="23"/>
      <c r="V3972" s="23"/>
      <c r="W3972" s="23"/>
      <c r="X3972" s="23"/>
      <c r="Y3972" s="23"/>
      <c r="Z3972" s="23"/>
      <c r="AA3972" s="23"/>
      <c r="AB3972" s="23"/>
      <c r="AC3972" s="23"/>
      <c r="AD3972" s="23"/>
      <c r="AE3972" s="23"/>
      <c r="AF3972" s="46"/>
      <c r="AG3972" s="23"/>
      <c r="AH3972" s="23"/>
    </row>
    <row r="3973" spans="1:34" s="156" customFormat="1" x14ac:dyDescent="0.35">
      <c r="A3973" s="23"/>
      <c r="B3973" s="23"/>
      <c r="C3973" s="23"/>
      <c r="D3973" s="23"/>
      <c r="E3973" s="23"/>
      <c r="F3973" s="23"/>
      <c r="G3973" s="23"/>
      <c r="H3973" s="23"/>
      <c r="I3973" s="23"/>
      <c r="J3973" s="24"/>
      <c r="K3973" s="24"/>
      <c r="L3973" s="79"/>
      <c r="M3973" s="91"/>
      <c r="N3973" s="89"/>
      <c r="O3973" s="89"/>
      <c r="P3973" s="24"/>
      <c r="Q3973" s="24"/>
      <c r="R3973" s="23"/>
      <c r="S3973" s="23"/>
      <c r="T3973" s="24"/>
      <c r="U3973" s="23"/>
      <c r="V3973" s="23"/>
      <c r="W3973" s="23"/>
      <c r="X3973" s="23"/>
      <c r="Y3973" s="23"/>
      <c r="Z3973" s="23"/>
      <c r="AA3973" s="23"/>
      <c r="AB3973" s="23"/>
      <c r="AC3973" s="23"/>
      <c r="AD3973" s="23"/>
      <c r="AE3973" s="23"/>
      <c r="AF3973" s="46"/>
      <c r="AG3973" s="23"/>
      <c r="AH3973" s="23"/>
    </row>
    <row r="3974" spans="1:34" s="156" customFormat="1" x14ac:dyDescent="0.35">
      <c r="A3974" s="23"/>
      <c r="B3974" s="23"/>
      <c r="C3974" s="23"/>
      <c r="D3974" s="23"/>
      <c r="E3974" s="23"/>
      <c r="F3974" s="23"/>
      <c r="G3974" s="23"/>
      <c r="H3974" s="23"/>
      <c r="I3974" s="23"/>
      <c r="J3974" s="24"/>
      <c r="K3974" s="24"/>
      <c r="L3974" s="79"/>
      <c r="M3974" s="91"/>
      <c r="N3974" s="89"/>
      <c r="O3974" s="89"/>
      <c r="P3974" s="24"/>
      <c r="Q3974" s="24"/>
      <c r="R3974" s="23"/>
      <c r="S3974" s="23"/>
      <c r="T3974" s="24"/>
      <c r="U3974" s="23"/>
      <c r="V3974" s="23"/>
      <c r="W3974" s="23"/>
      <c r="X3974" s="23"/>
      <c r="Y3974" s="23"/>
      <c r="Z3974" s="23"/>
      <c r="AA3974" s="23"/>
      <c r="AB3974" s="23"/>
      <c r="AC3974" s="23"/>
      <c r="AD3974" s="23"/>
      <c r="AE3974" s="23"/>
      <c r="AF3974" s="46"/>
      <c r="AG3974" s="23"/>
      <c r="AH3974" s="23"/>
    </row>
    <row r="3975" spans="1:34" s="156" customFormat="1" x14ac:dyDescent="0.35">
      <c r="A3975" s="23"/>
      <c r="B3975" s="23"/>
      <c r="C3975" s="23"/>
      <c r="D3975" s="23"/>
      <c r="E3975" s="23"/>
      <c r="F3975" s="23"/>
      <c r="G3975" s="23"/>
      <c r="H3975" s="23"/>
      <c r="I3975" s="23"/>
      <c r="J3975" s="24"/>
      <c r="K3975" s="24"/>
      <c r="L3975" s="79"/>
      <c r="M3975" s="91"/>
      <c r="N3975" s="89"/>
      <c r="O3975" s="89"/>
      <c r="P3975" s="24"/>
      <c r="Q3975" s="24"/>
      <c r="R3975" s="23"/>
      <c r="S3975" s="23"/>
      <c r="T3975" s="24"/>
      <c r="U3975" s="23"/>
      <c r="V3975" s="23"/>
      <c r="W3975" s="23"/>
      <c r="X3975" s="23"/>
      <c r="Y3975" s="23"/>
      <c r="Z3975" s="23"/>
      <c r="AA3975" s="23"/>
      <c r="AB3975" s="23"/>
      <c r="AC3975" s="23"/>
      <c r="AD3975" s="23"/>
      <c r="AE3975" s="23"/>
      <c r="AF3975" s="46"/>
      <c r="AG3975" s="23"/>
      <c r="AH3975" s="23"/>
    </row>
    <row r="3976" spans="1:34" s="156" customFormat="1" x14ac:dyDescent="0.35">
      <c r="A3976" s="23"/>
      <c r="B3976" s="23"/>
      <c r="C3976" s="23"/>
      <c r="D3976" s="23"/>
      <c r="E3976" s="23"/>
      <c r="F3976" s="23"/>
      <c r="G3976" s="23"/>
      <c r="H3976" s="23"/>
      <c r="I3976" s="23"/>
      <c r="J3976" s="24"/>
      <c r="K3976" s="24"/>
      <c r="L3976" s="79"/>
      <c r="M3976" s="91"/>
      <c r="N3976" s="89"/>
      <c r="O3976" s="89"/>
      <c r="P3976" s="24"/>
      <c r="Q3976" s="24"/>
      <c r="R3976" s="23"/>
      <c r="S3976" s="23"/>
      <c r="T3976" s="24"/>
      <c r="U3976" s="23"/>
      <c r="V3976" s="23"/>
      <c r="W3976" s="23"/>
      <c r="X3976" s="23"/>
      <c r="Y3976" s="23"/>
      <c r="Z3976" s="23"/>
      <c r="AA3976" s="23"/>
      <c r="AB3976" s="23"/>
      <c r="AC3976" s="23"/>
      <c r="AD3976" s="23"/>
      <c r="AE3976" s="23"/>
      <c r="AF3976" s="46"/>
      <c r="AG3976" s="23"/>
      <c r="AH3976" s="23"/>
    </row>
    <row r="3977" spans="1:34" s="156" customFormat="1" x14ac:dyDescent="0.35">
      <c r="A3977" s="23"/>
      <c r="B3977" s="23"/>
      <c r="C3977" s="23"/>
      <c r="D3977" s="23"/>
      <c r="E3977" s="23"/>
      <c r="F3977" s="23"/>
      <c r="G3977" s="23"/>
      <c r="H3977" s="23"/>
      <c r="I3977" s="23"/>
      <c r="J3977" s="24"/>
      <c r="K3977" s="24"/>
      <c r="L3977" s="79"/>
      <c r="M3977" s="91"/>
      <c r="N3977" s="89"/>
      <c r="O3977" s="89"/>
      <c r="P3977" s="24"/>
      <c r="Q3977" s="24"/>
      <c r="R3977" s="23"/>
      <c r="S3977" s="23"/>
      <c r="T3977" s="24"/>
      <c r="U3977" s="23"/>
      <c r="V3977" s="23"/>
      <c r="W3977" s="23"/>
      <c r="X3977" s="23"/>
      <c r="Y3977" s="23"/>
      <c r="Z3977" s="23"/>
      <c r="AA3977" s="23"/>
      <c r="AB3977" s="23"/>
      <c r="AC3977" s="23"/>
      <c r="AD3977" s="23"/>
      <c r="AE3977" s="23"/>
      <c r="AF3977" s="46"/>
      <c r="AG3977" s="23"/>
      <c r="AH3977" s="23"/>
    </row>
    <row r="3978" spans="1:34" s="156" customFormat="1" x14ac:dyDescent="0.35">
      <c r="A3978" s="23"/>
      <c r="B3978" s="23"/>
      <c r="C3978" s="23"/>
      <c r="D3978" s="23"/>
      <c r="E3978" s="23"/>
      <c r="F3978" s="23"/>
      <c r="G3978" s="23"/>
      <c r="H3978" s="23"/>
      <c r="I3978" s="23"/>
      <c r="J3978" s="24"/>
      <c r="K3978" s="24"/>
      <c r="L3978" s="79"/>
      <c r="M3978" s="91"/>
      <c r="N3978" s="89"/>
      <c r="O3978" s="89"/>
      <c r="P3978" s="24"/>
      <c r="Q3978" s="24"/>
      <c r="R3978" s="23"/>
      <c r="S3978" s="23"/>
      <c r="T3978" s="24"/>
      <c r="U3978" s="23"/>
      <c r="V3978" s="23"/>
      <c r="W3978" s="23"/>
      <c r="X3978" s="23"/>
      <c r="Y3978" s="23"/>
      <c r="Z3978" s="23"/>
      <c r="AA3978" s="23"/>
      <c r="AB3978" s="23"/>
      <c r="AC3978" s="23"/>
      <c r="AD3978" s="23"/>
      <c r="AE3978" s="23"/>
      <c r="AF3978" s="46"/>
      <c r="AG3978" s="23"/>
      <c r="AH3978" s="23"/>
    </row>
    <row r="3979" spans="1:34" s="156" customFormat="1" x14ac:dyDescent="0.35">
      <c r="A3979" s="23"/>
      <c r="B3979" s="23"/>
      <c r="C3979" s="23"/>
      <c r="D3979" s="23"/>
      <c r="E3979" s="23"/>
      <c r="F3979" s="23"/>
      <c r="G3979" s="23"/>
      <c r="H3979" s="23"/>
      <c r="I3979" s="23"/>
      <c r="J3979" s="24"/>
      <c r="K3979" s="24"/>
      <c r="L3979" s="79"/>
      <c r="M3979" s="91"/>
      <c r="N3979" s="89"/>
      <c r="O3979" s="89"/>
      <c r="P3979" s="24"/>
      <c r="Q3979" s="24"/>
      <c r="R3979" s="23"/>
      <c r="S3979" s="23"/>
      <c r="T3979" s="24"/>
      <c r="U3979" s="23"/>
      <c r="V3979" s="23"/>
      <c r="W3979" s="23"/>
      <c r="X3979" s="23"/>
      <c r="Y3979" s="23"/>
      <c r="Z3979" s="23"/>
      <c r="AA3979" s="23"/>
      <c r="AB3979" s="23"/>
      <c r="AC3979" s="23"/>
      <c r="AD3979" s="23"/>
      <c r="AE3979" s="23"/>
      <c r="AF3979" s="46"/>
      <c r="AG3979" s="23"/>
      <c r="AH3979" s="23"/>
    </row>
    <row r="3980" spans="1:34" s="156" customFormat="1" x14ac:dyDescent="0.35">
      <c r="A3980" s="23"/>
      <c r="B3980" s="23"/>
      <c r="C3980" s="23"/>
      <c r="D3980" s="23"/>
      <c r="E3980" s="23"/>
      <c r="F3980" s="23"/>
      <c r="G3980" s="23"/>
      <c r="H3980" s="23"/>
      <c r="I3980" s="23"/>
      <c r="J3980" s="24"/>
      <c r="K3980" s="24"/>
      <c r="L3980" s="79"/>
      <c r="M3980" s="91"/>
      <c r="N3980" s="89"/>
      <c r="O3980" s="89"/>
      <c r="P3980" s="24"/>
      <c r="Q3980" s="24"/>
      <c r="R3980" s="23"/>
      <c r="S3980" s="23"/>
      <c r="T3980" s="24"/>
      <c r="U3980" s="23"/>
      <c r="V3980" s="23"/>
      <c r="W3980" s="23"/>
      <c r="X3980" s="23"/>
      <c r="Y3980" s="23"/>
      <c r="Z3980" s="23"/>
      <c r="AA3980" s="23"/>
      <c r="AB3980" s="23"/>
      <c r="AC3980" s="23"/>
      <c r="AD3980" s="23"/>
      <c r="AE3980" s="23"/>
      <c r="AF3980" s="46"/>
      <c r="AG3980" s="23"/>
      <c r="AH3980" s="23"/>
    </row>
    <row r="3981" spans="1:34" s="156" customFormat="1" x14ac:dyDescent="0.35">
      <c r="A3981" s="23"/>
      <c r="B3981" s="23"/>
      <c r="C3981" s="23"/>
      <c r="D3981" s="23"/>
      <c r="E3981" s="23"/>
      <c r="F3981" s="23"/>
      <c r="G3981" s="23"/>
      <c r="H3981" s="23"/>
      <c r="I3981" s="23"/>
      <c r="J3981" s="24"/>
      <c r="K3981" s="24"/>
      <c r="L3981" s="79"/>
      <c r="M3981" s="91"/>
      <c r="N3981" s="89"/>
      <c r="O3981" s="89"/>
      <c r="P3981" s="24"/>
      <c r="Q3981" s="24"/>
      <c r="R3981" s="23"/>
      <c r="S3981" s="23"/>
      <c r="T3981" s="24"/>
      <c r="U3981" s="23"/>
      <c r="V3981" s="23"/>
      <c r="W3981" s="23"/>
      <c r="X3981" s="23"/>
      <c r="Y3981" s="23"/>
      <c r="Z3981" s="23"/>
      <c r="AA3981" s="23"/>
      <c r="AB3981" s="23"/>
      <c r="AC3981" s="23"/>
      <c r="AD3981" s="23"/>
      <c r="AE3981" s="23"/>
      <c r="AF3981" s="46"/>
      <c r="AG3981" s="23"/>
      <c r="AH3981" s="23"/>
    </row>
    <row r="3982" spans="1:34" s="156" customFormat="1" x14ac:dyDescent="0.35">
      <c r="A3982" s="23"/>
      <c r="B3982" s="23"/>
      <c r="C3982" s="23"/>
      <c r="D3982" s="23"/>
      <c r="E3982" s="23"/>
      <c r="F3982" s="23"/>
      <c r="G3982" s="23"/>
      <c r="H3982" s="23"/>
      <c r="I3982" s="23"/>
      <c r="J3982" s="24"/>
      <c r="K3982" s="24"/>
      <c r="L3982" s="79"/>
      <c r="M3982" s="91"/>
      <c r="N3982" s="89"/>
      <c r="O3982" s="89"/>
      <c r="P3982" s="24"/>
      <c r="Q3982" s="24"/>
      <c r="R3982" s="23"/>
      <c r="S3982" s="23"/>
      <c r="T3982" s="24"/>
      <c r="U3982" s="23"/>
      <c r="V3982" s="23"/>
      <c r="W3982" s="23"/>
      <c r="X3982" s="23"/>
      <c r="Y3982" s="23"/>
      <c r="Z3982" s="23"/>
      <c r="AA3982" s="23"/>
      <c r="AB3982" s="23"/>
      <c r="AC3982" s="23"/>
      <c r="AD3982" s="23"/>
      <c r="AE3982" s="23"/>
      <c r="AF3982" s="46"/>
      <c r="AG3982" s="23"/>
      <c r="AH3982" s="23"/>
    </row>
    <row r="3983" spans="1:34" s="156" customFormat="1" x14ac:dyDescent="0.35">
      <c r="A3983" s="23"/>
      <c r="B3983" s="23"/>
      <c r="C3983" s="23"/>
      <c r="D3983" s="23"/>
      <c r="E3983" s="23"/>
      <c r="F3983" s="23"/>
      <c r="G3983" s="23"/>
      <c r="H3983" s="23"/>
      <c r="I3983" s="23"/>
      <c r="J3983" s="24"/>
      <c r="K3983" s="24"/>
      <c r="L3983" s="79"/>
      <c r="M3983" s="91"/>
      <c r="N3983" s="89"/>
      <c r="O3983" s="89"/>
      <c r="P3983" s="24"/>
      <c r="Q3983" s="24"/>
      <c r="R3983" s="23"/>
      <c r="S3983" s="23"/>
      <c r="T3983" s="24"/>
      <c r="U3983" s="23"/>
      <c r="V3983" s="23"/>
      <c r="W3983" s="23"/>
      <c r="X3983" s="23"/>
      <c r="Y3983" s="23"/>
      <c r="Z3983" s="23"/>
      <c r="AA3983" s="23"/>
      <c r="AB3983" s="23"/>
      <c r="AC3983" s="23"/>
      <c r="AD3983" s="23"/>
      <c r="AE3983" s="23"/>
      <c r="AF3983" s="46"/>
      <c r="AG3983" s="23"/>
      <c r="AH3983" s="23"/>
    </row>
    <row r="3984" spans="1:34" s="156" customFormat="1" x14ac:dyDescent="0.35">
      <c r="A3984" s="23"/>
      <c r="B3984" s="23"/>
      <c r="C3984" s="23"/>
      <c r="D3984" s="23"/>
      <c r="E3984" s="23"/>
      <c r="F3984" s="23"/>
      <c r="G3984" s="23"/>
      <c r="H3984" s="23"/>
      <c r="I3984" s="23"/>
      <c r="J3984" s="24"/>
      <c r="K3984" s="24"/>
      <c r="L3984" s="79"/>
      <c r="M3984" s="91"/>
      <c r="N3984" s="89"/>
      <c r="O3984" s="89"/>
      <c r="P3984" s="24"/>
      <c r="Q3984" s="24"/>
      <c r="R3984" s="23"/>
      <c r="S3984" s="23"/>
      <c r="T3984" s="24"/>
      <c r="U3984" s="23"/>
      <c r="V3984" s="23"/>
      <c r="W3984" s="23"/>
      <c r="X3984" s="23"/>
      <c r="Y3984" s="23"/>
      <c r="Z3984" s="23"/>
      <c r="AA3984" s="23"/>
      <c r="AB3984" s="23"/>
      <c r="AC3984" s="23"/>
      <c r="AD3984" s="23"/>
      <c r="AE3984" s="23"/>
      <c r="AF3984" s="46"/>
      <c r="AG3984" s="23"/>
      <c r="AH3984" s="23"/>
    </row>
    <row r="3985" spans="1:34" s="156" customFormat="1" x14ac:dyDescent="0.35">
      <c r="A3985" s="23"/>
      <c r="B3985" s="23"/>
      <c r="C3985" s="23"/>
      <c r="D3985" s="23"/>
      <c r="E3985" s="23"/>
      <c r="F3985" s="23"/>
      <c r="G3985" s="23"/>
      <c r="H3985" s="23"/>
      <c r="I3985" s="23"/>
      <c r="J3985" s="24"/>
      <c r="K3985" s="24"/>
      <c r="L3985" s="79"/>
      <c r="M3985" s="91"/>
      <c r="N3985" s="89"/>
      <c r="O3985" s="89"/>
      <c r="P3985" s="24"/>
      <c r="Q3985" s="24"/>
      <c r="R3985" s="23"/>
      <c r="S3985" s="23"/>
      <c r="T3985" s="24"/>
      <c r="U3985" s="23"/>
      <c r="V3985" s="23"/>
      <c r="W3985" s="23"/>
      <c r="X3985" s="23"/>
      <c r="Y3985" s="23"/>
      <c r="Z3985" s="23"/>
      <c r="AA3985" s="23"/>
      <c r="AB3985" s="23"/>
      <c r="AC3985" s="23"/>
      <c r="AD3985" s="23"/>
      <c r="AE3985" s="23"/>
      <c r="AF3985" s="46"/>
      <c r="AG3985" s="23"/>
      <c r="AH3985" s="23"/>
    </row>
    <row r="3986" spans="1:34" s="156" customFormat="1" x14ac:dyDescent="0.35">
      <c r="A3986" s="23"/>
      <c r="B3986" s="23"/>
      <c r="C3986" s="23"/>
      <c r="D3986" s="23"/>
      <c r="E3986" s="23"/>
      <c r="F3986" s="23"/>
      <c r="G3986" s="23"/>
      <c r="H3986" s="23"/>
      <c r="I3986" s="23"/>
      <c r="J3986" s="24"/>
      <c r="K3986" s="24"/>
      <c r="L3986" s="79"/>
      <c r="M3986" s="91"/>
      <c r="N3986" s="89"/>
      <c r="O3986" s="89"/>
      <c r="P3986" s="24"/>
      <c r="Q3986" s="24"/>
      <c r="R3986" s="23"/>
      <c r="S3986" s="23"/>
      <c r="T3986" s="24"/>
      <c r="U3986" s="23"/>
      <c r="V3986" s="23"/>
      <c r="W3986" s="23"/>
      <c r="X3986" s="23"/>
      <c r="Y3986" s="23"/>
      <c r="Z3986" s="23"/>
      <c r="AA3986" s="23"/>
      <c r="AB3986" s="23"/>
      <c r="AC3986" s="23"/>
      <c r="AD3986" s="23"/>
      <c r="AE3986" s="23"/>
      <c r="AF3986" s="46"/>
      <c r="AG3986" s="23"/>
      <c r="AH3986" s="23"/>
    </row>
    <row r="3987" spans="1:34" s="156" customFormat="1" x14ac:dyDescent="0.35">
      <c r="A3987" s="23"/>
      <c r="B3987" s="23"/>
      <c r="C3987" s="23"/>
      <c r="D3987" s="23"/>
      <c r="E3987" s="23"/>
      <c r="F3987" s="23"/>
      <c r="G3987" s="23"/>
      <c r="H3987" s="23"/>
      <c r="I3987" s="23"/>
      <c r="J3987" s="24"/>
      <c r="K3987" s="24"/>
      <c r="L3987" s="79"/>
      <c r="M3987" s="91"/>
      <c r="N3987" s="89"/>
      <c r="O3987" s="89"/>
      <c r="P3987" s="24"/>
      <c r="Q3987" s="24"/>
      <c r="R3987" s="23"/>
      <c r="S3987" s="23"/>
      <c r="T3987" s="24"/>
      <c r="U3987" s="23"/>
      <c r="V3987" s="23"/>
      <c r="W3987" s="23"/>
      <c r="X3987" s="23"/>
      <c r="Y3987" s="23"/>
      <c r="Z3987" s="23"/>
      <c r="AA3987" s="23"/>
      <c r="AB3987" s="23"/>
      <c r="AC3987" s="23"/>
      <c r="AD3987" s="23"/>
      <c r="AE3987" s="23"/>
      <c r="AF3987" s="46"/>
      <c r="AG3987" s="23"/>
      <c r="AH3987" s="23"/>
    </row>
    <row r="3988" spans="1:34" s="156" customFormat="1" x14ac:dyDescent="0.35">
      <c r="A3988" s="23"/>
      <c r="B3988" s="23"/>
      <c r="C3988" s="23"/>
      <c r="D3988" s="23"/>
      <c r="E3988" s="23"/>
      <c r="F3988" s="23"/>
      <c r="G3988" s="23"/>
      <c r="H3988" s="23"/>
      <c r="I3988" s="23"/>
      <c r="J3988" s="24"/>
      <c r="K3988" s="24"/>
      <c r="L3988" s="79"/>
      <c r="M3988" s="91"/>
      <c r="N3988" s="89"/>
      <c r="O3988" s="89"/>
      <c r="P3988" s="24"/>
      <c r="Q3988" s="24"/>
      <c r="R3988" s="23"/>
      <c r="S3988" s="23"/>
      <c r="T3988" s="24"/>
      <c r="U3988" s="23"/>
      <c r="V3988" s="23"/>
      <c r="W3988" s="23"/>
      <c r="X3988" s="23"/>
      <c r="Y3988" s="23"/>
      <c r="Z3988" s="23"/>
      <c r="AA3988" s="23"/>
      <c r="AB3988" s="23"/>
      <c r="AC3988" s="23"/>
      <c r="AD3988" s="23"/>
      <c r="AE3988" s="23"/>
      <c r="AF3988" s="46"/>
      <c r="AG3988" s="23"/>
      <c r="AH3988" s="23"/>
    </row>
    <row r="3989" spans="1:34" s="156" customFormat="1" x14ac:dyDescent="0.35">
      <c r="A3989" s="23"/>
      <c r="B3989" s="23"/>
      <c r="C3989" s="23"/>
      <c r="D3989" s="23"/>
      <c r="E3989" s="23"/>
      <c r="F3989" s="23"/>
      <c r="G3989" s="23"/>
      <c r="H3989" s="23"/>
      <c r="I3989" s="23"/>
      <c r="J3989" s="24"/>
      <c r="K3989" s="24"/>
      <c r="L3989" s="79"/>
      <c r="M3989" s="91"/>
      <c r="N3989" s="89"/>
      <c r="O3989" s="89"/>
      <c r="P3989" s="24"/>
      <c r="Q3989" s="24"/>
      <c r="R3989" s="23"/>
      <c r="S3989" s="23"/>
      <c r="T3989" s="24"/>
      <c r="U3989" s="23"/>
      <c r="V3989" s="23"/>
      <c r="W3989" s="23"/>
      <c r="X3989" s="23"/>
      <c r="Y3989" s="23"/>
      <c r="Z3989" s="23"/>
      <c r="AA3989" s="23"/>
      <c r="AB3989" s="23"/>
      <c r="AC3989" s="23"/>
      <c r="AD3989" s="23"/>
      <c r="AE3989" s="23"/>
      <c r="AF3989" s="46"/>
      <c r="AG3989" s="23"/>
      <c r="AH3989" s="23"/>
    </row>
    <row r="3990" spans="1:34" s="156" customFormat="1" x14ac:dyDescent="0.35">
      <c r="A3990" s="23"/>
      <c r="B3990" s="23"/>
      <c r="C3990" s="23"/>
      <c r="D3990" s="23"/>
      <c r="E3990" s="23"/>
      <c r="F3990" s="23"/>
      <c r="G3990" s="23"/>
      <c r="H3990" s="23"/>
      <c r="I3990" s="23"/>
      <c r="J3990" s="24"/>
      <c r="K3990" s="24"/>
      <c r="L3990" s="79"/>
      <c r="M3990" s="91"/>
      <c r="N3990" s="89"/>
      <c r="O3990" s="89"/>
      <c r="P3990" s="24"/>
      <c r="Q3990" s="24"/>
      <c r="R3990" s="23"/>
      <c r="S3990" s="23"/>
      <c r="T3990" s="24"/>
      <c r="U3990" s="23"/>
      <c r="V3990" s="23"/>
      <c r="W3990" s="23"/>
      <c r="X3990" s="23"/>
      <c r="Y3990" s="23"/>
      <c r="Z3990" s="23"/>
      <c r="AA3990" s="23"/>
      <c r="AB3990" s="23"/>
      <c r="AC3990" s="23"/>
      <c r="AD3990" s="23"/>
      <c r="AE3990" s="23"/>
      <c r="AF3990" s="46"/>
      <c r="AG3990" s="23"/>
      <c r="AH3990" s="23"/>
    </row>
    <row r="3991" spans="1:34" s="156" customFormat="1" x14ac:dyDescent="0.35">
      <c r="A3991" s="23"/>
      <c r="B3991" s="23"/>
      <c r="C3991" s="23"/>
      <c r="D3991" s="23"/>
      <c r="E3991" s="23"/>
      <c r="F3991" s="23"/>
      <c r="G3991" s="23"/>
      <c r="H3991" s="23"/>
      <c r="I3991" s="23"/>
      <c r="J3991" s="24"/>
      <c r="K3991" s="24"/>
      <c r="L3991" s="79"/>
      <c r="M3991" s="91"/>
      <c r="N3991" s="89"/>
      <c r="O3991" s="89"/>
      <c r="P3991" s="24"/>
      <c r="Q3991" s="24"/>
      <c r="R3991" s="23"/>
      <c r="S3991" s="23"/>
      <c r="T3991" s="24"/>
      <c r="U3991" s="23"/>
      <c r="V3991" s="23"/>
      <c r="W3991" s="23"/>
      <c r="X3991" s="23"/>
      <c r="Y3991" s="23"/>
      <c r="Z3991" s="23"/>
      <c r="AA3991" s="23"/>
      <c r="AB3991" s="23"/>
      <c r="AC3991" s="23"/>
      <c r="AD3991" s="23"/>
      <c r="AE3991" s="23"/>
      <c r="AF3991" s="46"/>
      <c r="AG3991" s="23"/>
      <c r="AH3991" s="23"/>
    </row>
    <row r="3992" spans="1:34" s="156" customFormat="1" x14ac:dyDescent="0.35">
      <c r="A3992" s="23"/>
      <c r="B3992" s="23"/>
      <c r="C3992" s="23"/>
      <c r="D3992" s="23"/>
      <c r="E3992" s="23"/>
      <c r="F3992" s="23"/>
      <c r="G3992" s="23"/>
      <c r="H3992" s="23"/>
      <c r="I3992" s="23"/>
      <c r="J3992" s="24"/>
      <c r="K3992" s="24"/>
      <c r="L3992" s="79"/>
      <c r="M3992" s="91"/>
      <c r="N3992" s="89"/>
      <c r="O3992" s="89"/>
      <c r="P3992" s="24"/>
      <c r="Q3992" s="24"/>
      <c r="R3992" s="23"/>
      <c r="S3992" s="23"/>
      <c r="T3992" s="24"/>
      <c r="U3992" s="23"/>
      <c r="V3992" s="23"/>
      <c r="W3992" s="23"/>
      <c r="X3992" s="23"/>
      <c r="Y3992" s="23"/>
      <c r="Z3992" s="23"/>
      <c r="AA3992" s="23"/>
      <c r="AB3992" s="23"/>
      <c r="AC3992" s="23"/>
      <c r="AD3992" s="23"/>
      <c r="AE3992" s="23"/>
      <c r="AF3992" s="46"/>
      <c r="AG3992" s="23"/>
      <c r="AH3992" s="23"/>
    </row>
    <row r="3993" spans="1:34" s="156" customFormat="1" x14ac:dyDescent="0.35">
      <c r="A3993" s="23"/>
      <c r="B3993" s="23"/>
      <c r="C3993" s="23"/>
      <c r="D3993" s="23"/>
      <c r="E3993" s="23"/>
      <c r="F3993" s="23"/>
      <c r="G3993" s="23"/>
      <c r="H3993" s="23"/>
      <c r="I3993" s="23"/>
      <c r="J3993" s="24"/>
      <c r="K3993" s="24"/>
      <c r="L3993" s="79"/>
      <c r="M3993" s="91"/>
      <c r="N3993" s="89"/>
      <c r="O3993" s="89"/>
      <c r="P3993" s="24"/>
      <c r="Q3993" s="24"/>
      <c r="R3993" s="23"/>
      <c r="S3993" s="23"/>
      <c r="T3993" s="24"/>
      <c r="U3993" s="23"/>
      <c r="V3993" s="23"/>
      <c r="W3993" s="23"/>
      <c r="X3993" s="23"/>
      <c r="Y3993" s="23"/>
      <c r="Z3993" s="23"/>
      <c r="AA3993" s="23"/>
      <c r="AB3993" s="23"/>
      <c r="AC3993" s="23"/>
      <c r="AD3993" s="23"/>
      <c r="AE3993" s="23"/>
      <c r="AF3993" s="46"/>
      <c r="AG3993" s="23"/>
      <c r="AH3993" s="23"/>
    </row>
    <row r="3994" spans="1:34" s="156" customFormat="1" x14ac:dyDescent="0.35">
      <c r="A3994" s="23"/>
      <c r="B3994" s="23"/>
      <c r="C3994" s="23"/>
      <c r="D3994" s="23"/>
      <c r="E3994" s="23"/>
      <c r="F3994" s="23"/>
      <c r="G3994" s="23"/>
      <c r="H3994" s="23"/>
      <c r="I3994" s="23"/>
      <c r="J3994" s="24"/>
      <c r="K3994" s="24"/>
      <c r="L3994" s="79"/>
      <c r="M3994" s="91"/>
      <c r="N3994" s="89"/>
      <c r="O3994" s="89"/>
      <c r="P3994" s="24"/>
      <c r="Q3994" s="24"/>
      <c r="R3994" s="23"/>
      <c r="S3994" s="23"/>
      <c r="T3994" s="24"/>
      <c r="U3994" s="23"/>
      <c r="V3994" s="23"/>
      <c r="W3994" s="23"/>
      <c r="X3994" s="23"/>
      <c r="Y3994" s="23"/>
      <c r="Z3994" s="23"/>
      <c r="AA3994" s="23"/>
      <c r="AB3994" s="23"/>
      <c r="AC3994" s="23"/>
      <c r="AD3994" s="23"/>
      <c r="AE3994" s="23"/>
      <c r="AF3994" s="46"/>
      <c r="AG3994" s="23"/>
      <c r="AH3994" s="23"/>
    </row>
    <row r="3995" spans="1:34" s="156" customFormat="1" x14ac:dyDescent="0.35">
      <c r="A3995" s="23"/>
      <c r="B3995" s="23"/>
      <c r="C3995" s="23"/>
      <c r="D3995" s="23"/>
      <c r="E3995" s="23"/>
      <c r="F3995" s="23"/>
      <c r="G3995" s="23"/>
      <c r="H3995" s="23"/>
      <c r="I3995" s="23"/>
      <c r="J3995" s="24"/>
      <c r="K3995" s="24"/>
      <c r="L3995" s="79"/>
      <c r="M3995" s="91"/>
      <c r="N3995" s="89"/>
      <c r="O3995" s="89"/>
      <c r="P3995" s="24"/>
      <c r="Q3995" s="24"/>
      <c r="R3995" s="23"/>
      <c r="S3995" s="23"/>
      <c r="T3995" s="24"/>
      <c r="U3995" s="23"/>
      <c r="V3995" s="23"/>
      <c r="W3995" s="23"/>
      <c r="X3995" s="23"/>
      <c r="Y3995" s="23"/>
      <c r="Z3995" s="23"/>
      <c r="AA3995" s="23"/>
      <c r="AB3995" s="23"/>
      <c r="AC3995" s="23"/>
      <c r="AD3995" s="23"/>
      <c r="AE3995" s="23"/>
      <c r="AF3995" s="46"/>
      <c r="AG3995" s="23"/>
      <c r="AH3995" s="23"/>
    </row>
    <row r="3996" spans="1:34" s="156" customFormat="1" x14ac:dyDescent="0.35">
      <c r="A3996" s="23"/>
      <c r="B3996" s="23"/>
      <c r="C3996" s="23"/>
      <c r="D3996" s="23"/>
      <c r="E3996" s="23"/>
      <c r="F3996" s="23"/>
      <c r="G3996" s="23"/>
      <c r="H3996" s="23"/>
      <c r="I3996" s="23"/>
      <c r="J3996" s="24"/>
      <c r="K3996" s="24"/>
      <c r="L3996" s="79"/>
      <c r="M3996" s="91"/>
      <c r="N3996" s="89"/>
      <c r="O3996" s="89"/>
      <c r="P3996" s="24"/>
      <c r="Q3996" s="24"/>
      <c r="R3996" s="23"/>
      <c r="S3996" s="23"/>
      <c r="T3996" s="24"/>
      <c r="U3996" s="23"/>
      <c r="V3996" s="23"/>
      <c r="W3996" s="23"/>
      <c r="X3996" s="23"/>
      <c r="Y3996" s="23"/>
      <c r="Z3996" s="23"/>
      <c r="AA3996" s="23"/>
      <c r="AB3996" s="23"/>
      <c r="AC3996" s="23"/>
      <c r="AD3996" s="23"/>
      <c r="AE3996" s="23"/>
      <c r="AF3996" s="46"/>
      <c r="AG3996" s="23"/>
      <c r="AH3996" s="23"/>
    </row>
    <row r="3997" spans="1:34" s="156" customFormat="1" x14ac:dyDescent="0.35">
      <c r="A3997" s="23"/>
      <c r="B3997" s="23"/>
      <c r="C3997" s="23"/>
      <c r="D3997" s="23"/>
      <c r="E3997" s="23"/>
      <c r="F3997" s="23"/>
      <c r="G3997" s="23"/>
      <c r="H3997" s="23"/>
      <c r="I3997" s="23"/>
      <c r="J3997" s="24"/>
      <c r="K3997" s="24"/>
      <c r="L3997" s="79"/>
      <c r="M3997" s="91"/>
      <c r="N3997" s="89"/>
      <c r="O3997" s="89"/>
      <c r="P3997" s="24"/>
      <c r="Q3997" s="24"/>
      <c r="R3997" s="23"/>
      <c r="S3997" s="23"/>
      <c r="T3997" s="24"/>
      <c r="U3997" s="23"/>
      <c r="V3997" s="23"/>
      <c r="W3997" s="23"/>
      <c r="X3997" s="23"/>
      <c r="Y3997" s="23"/>
      <c r="Z3997" s="23"/>
      <c r="AA3997" s="23"/>
      <c r="AB3997" s="23"/>
      <c r="AC3997" s="23"/>
      <c r="AD3997" s="23"/>
      <c r="AE3997" s="23"/>
      <c r="AF3997" s="46"/>
      <c r="AG3997" s="23"/>
      <c r="AH3997" s="23"/>
    </row>
    <row r="3998" spans="1:34" s="156" customFormat="1" x14ac:dyDescent="0.35">
      <c r="A3998" s="23"/>
      <c r="B3998" s="23"/>
      <c r="C3998" s="23"/>
      <c r="D3998" s="23"/>
      <c r="E3998" s="23"/>
      <c r="F3998" s="23"/>
      <c r="G3998" s="23"/>
      <c r="H3998" s="23"/>
      <c r="I3998" s="23"/>
      <c r="J3998" s="24"/>
      <c r="K3998" s="24"/>
      <c r="L3998" s="79"/>
      <c r="M3998" s="91"/>
      <c r="N3998" s="89"/>
      <c r="O3998" s="89"/>
      <c r="P3998" s="24"/>
      <c r="Q3998" s="24"/>
      <c r="R3998" s="23"/>
      <c r="S3998" s="23"/>
      <c r="T3998" s="24"/>
      <c r="U3998" s="23"/>
      <c r="V3998" s="23"/>
      <c r="W3998" s="23"/>
      <c r="X3998" s="23"/>
      <c r="Y3998" s="23"/>
      <c r="Z3998" s="23"/>
      <c r="AA3998" s="23"/>
      <c r="AB3998" s="23"/>
      <c r="AC3998" s="23"/>
      <c r="AD3998" s="23"/>
      <c r="AE3998" s="23"/>
      <c r="AF3998" s="46"/>
      <c r="AG3998" s="23"/>
      <c r="AH3998" s="23"/>
    </row>
    <row r="3999" spans="1:34" s="156" customFormat="1" x14ac:dyDescent="0.35">
      <c r="A3999" s="23"/>
      <c r="B3999" s="23"/>
      <c r="C3999" s="23"/>
      <c r="D3999" s="23"/>
      <c r="E3999" s="23"/>
      <c r="F3999" s="23"/>
      <c r="G3999" s="23"/>
      <c r="H3999" s="23"/>
      <c r="I3999" s="23"/>
      <c r="J3999" s="24"/>
      <c r="K3999" s="24"/>
      <c r="L3999" s="79"/>
      <c r="M3999" s="91"/>
      <c r="N3999" s="89"/>
      <c r="O3999" s="89"/>
      <c r="P3999" s="24"/>
      <c r="Q3999" s="24"/>
      <c r="R3999" s="23"/>
      <c r="S3999" s="23"/>
      <c r="T3999" s="24"/>
      <c r="U3999" s="23"/>
      <c r="V3999" s="23"/>
      <c r="W3999" s="23"/>
      <c r="X3999" s="23"/>
      <c r="Y3999" s="23"/>
      <c r="Z3999" s="23"/>
      <c r="AA3999" s="23"/>
      <c r="AB3999" s="23"/>
      <c r="AC3999" s="23"/>
      <c r="AD3999" s="23"/>
      <c r="AE3999" s="23"/>
      <c r="AF3999" s="46"/>
      <c r="AG3999" s="23"/>
      <c r="AH3999" s="23"/>
    </row>
    <row r="4000" spans="1:34" s="156" customFormat="1" x14ac:dyDescent="0.35">
      <c r="A4000" s="23"/>
      <c r="B4000" s="23"/>
      <c r="C4000" s="23"/>
      <c r="D4000" s="23"/>
      <c r="E4000" s="23"/>
      <c r="F4000" s="23"/>
      <c r="G4000" s="23"/>
      <c r="H4000" s="23"/>
      <c r="I4000" s="23"/>
      <c r="J4000" s="24"/>
      <c r="K4000" s="24"/>
      <c r="L4000" s="79"/>
      <c r="M4000" s="91"/>
      <c r="N4000" s="89"/>
      <c r="O4000" s="89"/>
      <c r="P4000" s="24"/>
      <c r="Q4000" s="24"/>
      <c r="R4000" s="23"/>
      <c r="S4000" s="23"/>
      <c r="T4000" s="24"/>
      <c r="U4000" s="23"/>
      <c r="V4000" s="23"/>
      <c r="W4000" s="23"/>
      <c r="X4000" s="23"/>
      <c r="Y4000" s="23"/>
      <c r="Z4000" s="23"/>
      <c r="AA4000" s="23"/>
      <c r="AB4000" s="23"/>
      <c r="AC4000" s="23"/>
      <c r="AD4000" s="23"/>
      <c r="AE4000" s="23"/>
      <c r="AF4000" s="46"/>
      <c r="AG4000" s="23"/>
      <c r="AH4000" s="23"/>
    </row>
    <row r="4001" spans="1:34" s="156" customFormat="1" x14ac:dyDescent="0.35">
      <c r="A4001" s="23"/>
      <c r="B4001" s="23"/>
      <c r="C4001" s="23"/>
      <c r="D4001" s="23"/>
      <c r="E4001" s="23"/>
      <c r="F4001" s="23"/>
      <c r="G4001" s="23"/>
      <c r="H4001" s="23"/>
      <c r="I4001" s="23"/>
      <c r="J4001" s="24"/>
      <c r="K4001" s="24"/>
      <c r="L4001" s="79"/>
      <c r="M4001" s="91"/>
      <c r="N4001" s="89"/>
      <c r="O4001" s="89"/>
      <c r="P4001" s="24"/>
      <c r="Q4001" s="24"/>
      <c r="R4001" s="23"/>
      <c r="S4001" s="23"/>
      <c r="T4001" s="24"/>
      <c r="U4001" s="23"/>
      <c r="V4001" s="23"/>
      <c r="W4001" s="23"/>
      <c r="X4001" s="23"/>
      <c r="Y4001" s="23"/>
      <c r="Z4001" s="23"/>
      <c r="AA4001" s="23"/>
      <c r="AB4001" s="23"/>
      <c r="AC4001" s="23"/>
      <c r="AD4001" s="23"/>
      <c r="AE4001" s="23"/>
      <c r="AF4001" s="46"/>
      <c r="AG4001" s="23"/>
      <c r="AH4001" s="23"/>
    </row>
    <row r="4002" spans="1:34" s="156" customFormat="1" x14ac:dyDescent="0.35">
      <c r="A4002" s="23"/>
      <c r="B4002" s="23"/>
      <c r="C4002" s="23"/>
      <c r="D4002" s="23"/>
      <c r="E4002" s="23"/>
      <c r="F4002" s="23"/>
      <c r="G4002" s="23"/>
      <c r="H4002" s="23"/>
      <c r="I4002" s="23"/>
      <c r="J4002" s="24"/>
      <c r="K4002" s="24"/>
      <c r="L4002" s="79"/>
      <c r="M4002" s="91"/>
      <c r="N4002" s="89"/>
      <c r="O4002" s="89"/>
      <c r="P4002" s="24"/>
      <c r="Q4002" s="24"/>
      <c r="R4002" s="23"/>
      <c r="S4002" s="23"/>
      <c r="T4002" s="24"/>
      <c r="U4002" s="23"/>
      <c r="V4002" s="23"/>
      <c r="W4002" s="23"/>
      <c r="X4002" s="23"/>
      <c r="Y4002" s="23"/>
      <c r="Z4002" s="23"/>
      <c r="AA4002" s="23"/>
      <c r="AB4002" s="23"/>
      <c r="AC4002" s="23"/>
      <c r="AD4002" s="23"/>
      <c r="AE4002" s="23"/>
      <c r="AF4002" s="46"/>
      <c r="AG4002" s="23"/>
      <c r="AH4002" s="23"/>
    </row>
    <row r="4003" spans="1:34" s="156" customFormat="1" x14ac:dyDescent="0.35">
      <c r="A4003" s="23"/>
      <c r="B4003" s="23"/>
      <c r="C4003" s="23"/>
      <c r="D4003" s="23"/>
      <c r="E4003" s="23"/>
      <c r="F4003" s="23"/>
      <c r="G4003" s="23"/>
      <c r="H4003" s="23"/>
      <c r="I4003" s="23"/>
      <c r="J4003" s="24"/>
      <c r="K4003" s="24"/>
      <c r="L4003" s="79"/>
      <c r="M4003" s="91"/>
      <c r="N4003" s="89"/>
      <c r="O4003" s="89"/>
      <c r="P4003" s="24"/>
      <c r="Q4003" s="24"/>
      <c r="R4003" s="23"/>
      <c r="S4003" s="23"/>
      <c r="T4003" s="24"/>
      <c r="U4003" s="23"/>
      <c r="V4003" s="23"/>
      <c r="W4003" s="23"/>
      <c r="X4003" s="23"/>
      <c r="Y4003" s="23"/>
      <c r="Z4003" s="23"/>
      <c r="AA4003" s="23"/>
      <c r="AB4003" s="23"/>
      <c r="AC4003" s="23"/>
      <c r="AD4003" s="23"/>
      <c r="AE4003" s="23"/>
      <c r="AF4003" s="46"/>
      <c r="AG4003" s="23"/>
      <c r="AH4003" s="23"/>
    </row>
    <row r="4004" spans="1:34" s="156" customFormat="1" x14ac:dyDescent="0.35">
      <c r="A4004" s="23"/>
      <c r="B4004" s="23"/>
      <c r="C4004" s="23"/>
      <c r="D4004" s="23"/>
      <c r="E4004" s="23"/>
      <c r="F4004" s="23"/>
      <c r="G4004" s="23"/>
      <c r="H4004" s="23"/>
      <c r="I4004" s="23"/>
      <c r="J4004" s="24"/>
      <c r="K4004" s="24"/>
      <c r="L4004" s="79"/>
      <c r="M4004" s="91"/>
      <c r="N4004" s="89"/>
      <c r="O4004" s="89"/>
      <c r="P4004" s="24"/>
      <c r="Q4004" s="24"/>
      <c r="R4004" s="23"/>
      <c r="S4004" s="23"/>
      <c r="T4004" s="24"/>
      <c r="U4004" s="23"/>
      <c r="V4004" s="23"/>
      <c r="W4004" s="23"/>
      <c r="X4004" s="23"/>
      <c r="Y4004" s="23"/>
      <c r="Z4004" s="23"/>
      <c r="AA4004" s="23"/>
      <c r="AB4004" s="23"/>
      <c r="AC4004" s="23"/>
      <c r="AD4004" s="23"/>
      <c r="AE4004" s="23"/>
      <c r="AF4004" s="46"/>
      <c r="AG4004" s="23"/>
      <c r="AH4004" s="23"/>
    </row>
    <row r="4005" spans="1:34" s="156" customFormat="1" x14ac:dyDescent="0.35">
      <c r="A4005" s="23"/>
      <c r="B4005" s="23"/>
      <c r="C4005" s="23"/>
      <c r="D4005" s="23"/>
      <c r="E4005" s="23"/>
      <c r="F4005" s="23"/>
      <c r="G4005" s="23"/>
      <c r="H4005" s="23"/>
      <c r="I4005" s="23"/>
      <c r="J4005" s="24"/>
      <c r="K4005" s="24"/>
      <c r="L4005" s="79"/>
      <c r="M4005" s="91"/>
      <c r="N4005" s="89"/>
      <c r="O4005" s="89"/>
      <c r="P4005" s="24"/>
      <c r="Q4005" s="24"/>
      <c r="R4005" s="23"/>
      <c r="S4005" s="23"/>
      <c r="T4005" s="24"/>
      <c r="U4005" s="23"/>
      <c r="V4005" s="23"/>
      <c r="W4005" s="23"/>
      <c r="X4005" s="23"/>
      <c r="Y4005" s="23"/>
      <c r="Z4005" s="23"/>
      <c r="AA4005" s="23"/>
      <c r="AB4005" s="23"/>
      <c r="AC4005" s="23"/>
      <c r="AD4005" s="23"/>
      <c r="AE4005" s="23"/>
      <c r="AF4005" s="46"/>
      <c r="AG4005" s="23"/>
      <c r="AH4005" s="23"/>
    </row>
    <row r="4006" spans="1:34" s="156" customFormat="1" x14ac:dyDescent="0.35">
      <c r="A4006" s="23"/>
      <c r="B4006" s="23"/>
      <c r="C4006" s="23"/>
      <c r="D4006" s="23"/>
      <c r="E4006" s="23"/>
      <c r="F4006" s="23"/>
      <c r="G4006" s="23"/>
      <c r="H4006" s="23"/>
      <c r="I4006" s="23"/>
      <c r="J4006" s="24"/>
      <c r="K4006" s="24"/>
      <c r="L4006" s="79"/>
      <c r="M4006" s="91"/>
      <c r="N4006" s="89"/>
      <c r="O4006" s="89"/>
      <c r="P4006" s="24"/>
      <c r="Q4006" s="24"/>
      <c r="R4006" s="23"/>
      <c r="S4006" s="23"/>
      <c r="T4006" s="24"/>
      <c r="U4006" s="23"/>
      <c r="V4006" s="23"/>
      <c r="W4006" s="23"/>
      <c r="X4006" s="23"/>
      <c r="Y4006" s="23"/>
      <c r="Z4006" s="23"/>
      <c r="AA4006" s="23"/>
      <c r="AB4006" s="23"/>
      <c r="AC4006" s="23"/>
      <c r="AD4006" s="23"/>
      <c r="AE4006" s="23"/>
      <c r="AF4006" s="46"/>
      <c r="AG4006" s="23"/>
      <c r="AH4006" s="23"/>
    </row>
    <row r="4007" spans="1:34" s="156" customFormat="1" x14ac:dyDescent="0.35">
      <c r="A4007" s="23"/>
      <c r="B4007" s="23"/>
      <c r="C4007" s="23"/>
      <c r="D4007" s="23"/>
      <c r="E4007" s="23"/>
      <c r="F4007" s="23"/>
      <c r="G4007" s="23"/>
      <c r="H4007" s="23"/>
      <c r="I4007" s="23"/>
      <c r="J4007" s="24"/>
      <c r="K4007" s="24"/>
      <c r="L4007" s="79"/>
      <c r="M4007" s="91"/>
      <c r="N4007" s="89"/>
      <c r="O4007" s="89"/>
      <c r="P4007" s="24"/>
      <c r="Q4007" s="24"/>
      <c r="R4007" s="23"/>
      <c r="S4007" s="23"/>
      <c r="T4007" s="24"/>
      <c r="U4007" s="23"/>
      <c r="V4007" s="23"/>
      <c r="W4007" s="23"/>
      <c r="X4007" s="23"/>
      <c r="Y4007" s="23"/>
      <c r="Z4007" s="23"/>
      <c r="AA4007" s="23"/>
      <c r="AB4007" s="23"/>
      <c r="AC4007" s="23"/>
      <c r="AD4007" s="23"/>
      <c r="AE4007" s="23"/>
      <c r="AF4007" s="46"/>
      <c r="AG4007" s="23"/>
      <c r="AH4007" s="23"/>
    </row>
    <row r="4008" spans="1:34" s="156" customFormat="1" x14ac:dyDescent="0.35">
      <c r="A4008" s="23"/>
      <c r="B4008" s="23"/>
      <c r="C4008" s="23"/>
      <c r="D4008" s="23"/>
      <c r="E4008" s="23"/>
      <c r="F4008" s="23"/>
      <c r="G4008" s="23"/>
      <c r="H4008" s="23"/>
      <c r="I4008" s="23"/>
      <c r="J4008" s="24"/>
      <c r="K4008" s="24"/>
      <c r="L4008" s="79"/>
      <c r="M4008" s="91"/>
      <c r="N4008" s="89"/>
      <c r="O4008" s="89"/>
      <c r="P4008" s="24"/>
      <c r="Q4008" s="24"/>
      <c r="R4008" s="23"/>
      <c r="S4008" s="23"/>
      <c r="T4008" s="24"/>
      <c r="U4008" s="23"/>
      <c r="V4008" s="23"/>
      <c r="W4008" s="23"/>
      <c r="X4008" s="23"/>
      <c r="Y4008" s="23"/>
      <c r="Z4008" s="23"/>
      <c r="AA4008" s="23"/>
      <c r="AB4008" s="23"/>
      <c r="AC4008" s="23"/>
      <c r="AD4008" s="23"/>
      <c r="AE4008" s="23"/>
      <c r="AF4008" s="46"/>
      <c r="AG4008" s="23"/>
      <c r="AH4008" s="23"/>
    </row>
    <row r="4009" spans="1:34" s="156" customFormat="1" x14ac:dyDescent="0.35">
      <c r="A4009" s="23"/>
      <c r="B4009" s="23"/>
      <c r="C4009" s="23"/>
      <c r="D4009" s="23"/>
      <c r="E4009" s="23"/>
      <c r="F4009" s="23"/>
      <c r="G4009" s="23"/>
      <c r="H4009" s="23"/>
      <c r="I4009" s="23"/>
      <c r="J4009" s="24"/>
      <c r="K4009" s="24"/>
      <c r="L4009" s="79"/>
      <c r="M4009" s="91"/>
      <c r="N4009" s="89"/>
      <c r="O4009" s="89"/>
      <c r="P4009" s="24"/>
      <c r="Q4009" s="24"/>
      <c r="R4009" s="23"/>
      <c r="S4009" s="23"/>
      <c r="T4009" s="24"/>
      <c r="U4009" s="23"/>
      <c r="V4009" s="23"/>
      <c r="W4009" s="23"/>
      <c r="X4009" s="23"/>
      <c r="Y4009" s="23"/>
      <c r="Z4009" s="23"/>
      <c r="AA4009" s="23"/>
      <c r="AB4009" s="23"/>
      <c r="AC4009" s="23"/>
      <c r="AD4009" s="23"/>
      <c r="AE4009" s="23"/>
      <c r="AF4009" s="46"/>
      <c r="AG4009" s="23"/>
      <c r="AH4009" s="23"/>
    </row>
    <row r="4010" spans="1:34" s="156" customFormat="1" x14ac:dyDescent="0.35">
      <c r="A4010" s="23"/>
      <c r="B4010" s="23"/>
      <c r="C4010" s="23"/>
      <c r="D4010" s="23"/>
      <c r="E4010" s="23"/>
      <c r="F4010" s="23"/>
      <c r="G4010" s="23"/>
      <c r="H4010" s="23"/>
      <c r="I4010" s="23"/>
      <c r="J4010" s="24"/>
      <c r="K4010" s="24"/>
      <c r="L4010" s="79"/>
      <c r="M4010" s="91"/>
      <c r="N4010" s="89"/>
      <c r="O4010" s="89"/>
      <c r="P4010" s="24"/>
      <c r="Q4010" s="24"/>
      <c r="R4010" s="23"/>
      <c r="S4010" s="23"/>
      <c r="T4010" s="24"/>
      <c r="U4010" s="23"/>
      <c r="V4010" s="23"/>
      <c r="W4010" s="23"/>
      <c r="X4010" s="23"/>
      <c r="Y4010" s="23"/>
      <c r="Z4010" s="23"/>
      <c r="AA4010" s="23"/>
      <c r="AB4010" s="23"/>
      <c r="AC4010" s="23"/>
      <c r="AD4010" s="23"/>
      <c r="AE4010" s="23"/>
      <c r="AF4010" s="46"/>
      <c r="AG4010" s="23"/>
      <c r="AH4010" s="23"/>
    </row>
    <row r="4011" spans="1:34" s="156" customFormat="1" x14ac:dyDescent="0.35">
      <c r="A4011" s="23"/>
      <c r="B4011" s="23"/>
      <c r="C4011" s="23"/>
      <c r="D4011" s="23"/>
      <c r="E4011" s="23"/>
      <c r="F4011" s="23"/>
      <c r="G4011" s="23"/>
      <c r="H4011" s="23"/>
      <c r="I4011" s="23"/>
      <c r="J4011" s="24"/>
      <c r="K4011" s="24"/>
      <c r="L4011" s="79"/>
      <c r="M4011" s="91"/>
      <c r="N4011" s="89"/>
      <c r="O4011" s="89"/>
      <c r="P4011" s="24"/>
      <c r="Q4011" s="24"/>
      <c r="R4011" s="23"/>
      <c r="S4011" s="23"/>
      <c r="T4011" s="24"/>
      <c r="U4011" s="23"/>
      <c r="V4011" s="23"/>
      <c r="W4011" s="23"/>
      <c r="X4011" s="23"/>
      <c r="Y4011" s="23"/>
      <c r="Z4011" s="23"/>
      <c r="AA4011" s="23"/>
      <c r="AB4011" s="23"/>
      <c r="AC4011" s="23"/>
      <c r="AD4011" s="23"/>
      <c r="AE4011" s="23"/>
      <c r="AF4011" s="46"/>
      <c r="AG4011" s="23"/>
      <c r="AH4011" s="23"/>
    </row>
    <row r="4012" spans="1:34" s="156" customFormat="1" x14ac:dyDescent="0.35">
      <c r="A4012" s="23"/>
      <c r="B4012" s="23"/>
      <c r="C4012" s="23"/>
      <c r="D4012" s="23"/>
      <c r="E4012" s="23"/>
      <c r="F4012" s="23"/>
      <c r="G4012" s="23"/>
      <c r="H4012" s="23"/>
      <c r="I4012" s="23"/>
      <c r="J4012" s="24"/>
      <c r="K4012" s="24"/>
      <c r="L4012" s="79"/>
      <c r="M4012" s="91"/>
      <c r="N4012" s="89"/>
      <c r="O4012" s="89"/>
      <c r="P4012" s="24"/>
      <c r="Q4012" s="24"/>
      <c r="R4012" s="23"/>
      <c r="S4012" s="23"/>
      <c r="T4012" s="24"/>
      <c r="U4012" s="23"/>
      <c r="V4012" s="23"/>
      <c r="W4012" s="23"/>
      <c r="X4012" s="23"/>
      <c r="Y4012" s="23"/>
      <c r="Z4012" s="23"/>
      <c r="AA4012" s="23"/>
      <c r="AB4012" s="23"/>
      <c r="AC4012" s="23"/>
      <c r="AD4012" s="23"/>
      <c r="AE4012" s="23"/>
      <c r="AF4012" s="46"/>
      <c r="AG4012" s="23"/>
      <c r="AH4012" s="23"/>
    </row>
    <row r="4013" spans="1:34" s="156" customFormat="1" x14ac:dyDescent="0.35">
      <c r="A4013" s="23"/>
      <c r="B4013" s="23"/>
      <c r="C4013" s="23"/>
      <c r="D4013" s="23"/>
      <c r="E4013" s="23"/>
      <c r="F4013" s="23"/>
      <c r="G4013" s="23"/>
      <c r="H4013" s="23"/>
      <c r="I4013" s="23"/>
      <c r="J4013" s="24"/>
      <c r="K4013" s="24"/>
      <c r="L4013" s="79"/>
      <c r="M4013" s="91"/>
      <c r="N4013" s="89"/>
      <c r="O4013" s="89"/>
      <c r="P4013" s="24"/>
      <c r="Q4013" s="24"/>
      <c r="R4013" s="23"/>
      <c r="S4013" s="23"/>
      <c r="T4013" s="24"/>
      <c r="U4013" s="23"/>
      <c r="V4013" s="23"/>
      <c r="W4013" s="23"/>
      <c r="X4013" s="23"/>
      <c r="Y4013" s="23"/>
      <c r="Z4013" s="23"/>
      <c r="AA4013" s="23"/>
      <c r="AB4013" s="23"/>
      <c r="AC4013" s="23"/>
      <c r="AD4013" s="23"/>
      <c r="AE4013" s="23"/>
      <c r="AF4013" s="46"/>
      <c r="AG4013" s="23"/>
      <c r="AH4013" s="23"/>
    </row>
    <row r="4014" spans="1:34" s="156" customFormat="1" x14ac:dyDescent="0.35">
      <c r="A4014" s="23"/>
      <c r="B4014" s="23"/>
      <c r="C4014" s="23"/>
      <c r="D4014" s="23"/>
      <c r="E4014" s="23"/>
      <c r="F4014" s="23"/>
      <c r="G4014" s="23"/>
      <c r="H4014" s="23"/>
      <c r="I4014" s="23"/>
      <c r="J4014" s="24"/>
      <c r="K4014" s="24"/>
      <c r="L4014" s="79"/>
      <c r="M4014" s="91"/>
      <c r="N4014" s="89"/>
      <c r="O4014" s="89"/>
      <c r="P4014" s="24"/>
      <c r="Q4014" s="24"/>
      <c r="R4014" s="23"/>
      <c r="S4014" s="23"/>
      <c r="T4014" s="24"/>
      <c r="U4014" s="23"/>
      <c r="V4014" s="23"/>
      <c r="W4014" s="23"/>
      <c r="X4014" s="23"/>
      <c r="Y4014" s="23"/>
      <c r="Z4014" s="23"/>
      <c r="AA4014" s="23"/>
      <c r="AB4014" s="23"/>
      <c r="AC4014" s="23"/>
      <c r="AD4014" s="23"/>
      <c r="AE4014" s="23"/>
      <c r="AF4014" s="46"/>
      <c r="AG4014" s="23"/>
      <c r="AH4014" s="23"/>
    </row>
    <row r="4015" spans="1:34" s="156" customFormat="1" x14ac:dyDescent="0.35">
      <c r="A4015" s="23"/>
      <c r="B4015" s="23"/>
      <c r="C4015" s="23"/>
      <c r="D4015" s="23"/>
      <c r="E4015" s="23"/>
      <c r="F4015" s="23"/>
      <c r="G4015" s="23"/>
      <c r="H4015" s="23"/>
      <c r="I4015" s="23"/>
      <c r="J4015" s="24"/>
      <c r="K4015" s="24"/>
      <c r="L4015" s="79"/>
      <c r="M4015" s="91"/>
      <c r="N4015" s="89"/>
      <c r="O4015" s="89"/>
      <c r="P4015" s="24"/>
      <c r="Q4015" s="24"/>
      <c r="R4015" s="23"/>
      <c r="S4015" s="23"/>
      <c r="T4015" s="24"/>
      <c r="U4015" s="23"/>
      <c r="V4015" s="23"/>
      <c r="W4015" s="23"/>
      <c r="X4015" s="23"/>
      <c r="Y4015" s="23"/>
      <c r="Z4015" s="23"/>
      <c r="AA4015" s="23"/>
      <c r="AB4015" s="23"/>
      <c r="AC4015" s="23"/>
      <c r="AD4015" s="23"/>
      <c r="AE4015" s="23"/>
      <c r="AF4015" s="46"/>
      <c r="AG4015" s="23"/>
      <c r="AH4015" s="23"/>
    </row>
    <row r="4016" spans="1:34" s="156" customFormat="1" x14ac:dyDescent="0.35">
      <c r="A4016" s="23"/>
      <c r="B4016" s="23"/>
      <c r="C4016" s="23"/>
      <c r="D4016" s="23"/>
      <c r="E4016" s="23"/>
      <c r="F4016" s="23"/>
      <c r="G4016" s="23"/>
      <c r="H4016" s="23"/>
      <c r="I4016" s="23"/>
      <c r="J4016" s="24"/>
      <c r="K4016" s="24"/>
      <c r="L4016" s="79"/>
      <c r="M4016" s="91"/>
      <c r="N4016" s="89"/>
      <c r="O4016" s="89"/>
      <c r="P4016" s="24"/>
      <c r="Q4016" s="24"/>
      <c r="R4016" s="23"/>
      <c r="S4016" s="23"/>
      <c r="T4016" s="24"/>
      <c r="U4016" s="23"/>
      <c r="V4016" s="23"/>
      <c r="W4016" s="23"/>
      <c r="X4016" s="23"/>
      <c r="Y4016" s="23"/>
      <c r="Z4016" s="23"/>
      <c r="AA4016" s="23"/>
      <c r="AB4016" s="23"/>
      <c r="AC4016" s="23"/>
      <c r="AD4016" s="23"/>
      <c r="AE4016" s="23"/>
      <c r="AF4016" s="46"/>
      <c r="AG4016" s="23"/>
      <c r="AH4016" s="23"/>
    </row>
    <row r="4017" spans="1:34" s="156" customFormat="1" x14ac:dyDescent="0.35">
      <c r="A4017" s="23"/>
      <c r="B4017" s="23"/>
      <c r="C4017" s="23"/>
      <c r="D4017" s="23"/>
      <c r="E4017" s="23"/>
      <c r="F4017" s="23"/>
      <c r="G4017" s="23"/>
      <c r="H4017" s="23"/>
      <c r="I4017" s="23"/>
      <c r="J4017" s="24"/>
      <c r="K4017" s="24"/>
      <c r="L4017" s="79"/>
      <c r="M4017" s="91"/>
      <c r="N4017" s="89"/>
      <c r="O4017" s="89"/>
      <c r="P4017" s="24"/>
      <c r="Q4017" s="24"/>
      <c r="R4017" s="23"/>
      <c r="S4017" s="23"/>
      <c r="T4017" s="24"/>
      <c r="U4017" s="23"/>
      <c r="V4017" s="23"/>
      <c r="W4017" s="23"/>
      <c r="X4017" s="23"/>
      <c r="Y4017" s="23"/>
      <c r="Z4017" s="23"/>
      <c r="AA4017" s="23"/>
      <c r="AB4017" s="23"/>
      <c r="AC4017" s="23"/>
      <c r="AD4017" s="23"/>
      <c r="AE4017" s="23"/>
      <c r="AF4017" s="46"/>
      <c r="AG4017" s="23"/>
      <c r="AH4017" s="23"/>
    </row>
    <row r="4018" spans="1:34" s="156" customFormat="1" x14ac:dyDescent="0.35">
      <c r="A4018" s="23"/>
      <c r="B4018" s="23"/>
      <c r="C4018" s="23"/>
      <c r="D4018" s="23"/>
      <c r="E4018" s="23"/>
      <c r="F4018" s="23"/>
      <c r="G4018" s="23"/>
      <c r="H4018" s="23"/>
      <c r="I4018" s="23"/>
      <c r="J4018" s="24"/>
      <c r="K4018" s="24"/>
      <c r="L4018" s="79"/>
      <c r="M4018" s="91"/>
      <c r="N4018" s="89"/>
      <c r="O4018" s="89"/>
      <c r="P4018" s="24"/>
      <c r="Q4018" s="24"/>
      <c r="R4018" s="23"/>
      <c r="S4018" s="23"/>
      <c r="T4018" s="24"/>
      <c r="U4018" s="23"/>
      <c r="V4018" s="23"/>
      <c r="W4018" s="23"/>
      <c r="X4018" s="23"/>
      <c r="Y4018" s="23"/>
      <c r="Z4018" s="23"/>
      <c r="AA4018" s="23"/>
      <c r="AB4018" s="23"/>
      <c r="AC4018" s="23"/>
      <c r="AD4018" s="23"/>
      <c r="AE4018" s="23"/>
      <c r="AF4018" s="46"/>
      <c r="AG4018" s="23"/>
      <c r="AH4018" s="23"/>
    </row>
    <row r="4019" spans="1:34" s="156" customFormat="1" x14ac:dyDescent="0.35">
      <c r="A4019" s="23"/>
      <c r="B4019" s="23"/>
      <c r="C4019" s="23"/>
      <c r="D4019" s="23"/>
      <c r="E4019" s="23"/>
      <c r="F4019" s="23"/>
      <c r="G4019" s="23"/>
      <c r="H4019" s="23"/>
      <c r="I4019" s="23"/>
      <c r="J4019" s="24"/>
      <c r="K4019" s="24"/>
      <c r="L4019" s="79"/>
      <c r="M4019" s="91"/>
      <c r="N4019" s="89"/>
      <c r="O4019" s="89"/>
      <c r="P4019" s="24"/>
      <c r="Q4019" s="24"/>
      <c r="R4019" s="23"/>
      <c r="S4019" s="23"/>
      <c r="T4019" s="24"/>
      <c r="U4019" s="23"/>
      <c r="V4019" s="23"/>
      <c r="W4019" s="23"/>
      <c r="X4019" s="23"/>
      <c r="Y4019" s="23"/>
      <c r="Z4019" s="23"/>
      <c r="AA4019" s="23"/>
      <c r="AB4019" s="23"/>
      <c r="AC4019" s="23"/>
      <c r="AD4019" s="23"/>
      <c r="AE4019" s="23"/>
      <c r="AF4019" s="46"/>
      <c r="AG4019" s="23"/>
      <c r="AH4019" s="23"/>
    </row>
    <row r="4020" spans="1:34" s="156" customFormat="1" x14ac:dyDescent="0.35">
      <c r="A4020" s="23"/>
      <c r="B4020" s="23"/>
      <c r="C4020" s="23"/>
      <c r="D4020" s="23"/>
      <c r="E4020" s="23"/>
      <c r="F4020" s="23"/>
      <c r="G4020" s="23"/>
      <c r="H4020" s="23"/>
      <c r="I4020" s="23"/>
      <c r="J4020" s="24"/>
      <c r="K4020" s="24"/>
      <c r="L4020" s="79"/>
      <c r="M4020" s="91"/>
      <c r="N4020" s="89"/>
      <c r="O4020" s="89"/>
      <c r="P4020" s="24"/>
      <c r="Q4020" s="24"/>
      <c r="R4020" s="23"/>
      <c r="S4020" s="23"/>
      <c r="T4020" s="24"/>
      <c r="U4020" s="23"/>
      <c r="V4020" s="23"/>
      <c r="W4020" s="23"/>
      <c r="X4020" s="23"/>
      <c r="Y4020" s="23"/>
      <c r="Z4020" s="23"/>
      <c r="AA4020" s="23"/>
      <c r="AB4020" s="23"/>
      <c r="AC4020" s="23"/>
      <c r="AD4020" s="23"/>
      <c r="AE4020" s="23"/>
      <c r="AF4020" s="46"/>
      <c r="AG4020" s="23"/>
      <c r="AH4020" s="23"/>
    </row>
    <row r="4021" spans="1:34" s="156" customFormat="1" x14ac:dyDescent="0.35">
      <c r="A4021" s="23"/>
      <c r="B4021" s="23"/>
      <c r="C4021" s="23"/>
      <c r="D4021" s="23"/>
      <c r="E4021" s="23"/>
      <c r="F4021" s="23"/>
      <c r="G4021" s="23"/>
      <c r="H4021" s="23"/>
      <c r="I4021" s="23"/>
      <c r="J4021" s="24"/>
      <c r="K4021" s="24"/>
      <c r="L4021" s="79"/>
      <c r="M4021" s="91"/>
      <c r="N4021" s="89"/>
      <c r="O4021" s="89"/>
      <c r="P4021" s="24"/>
      <c r="Q4021" s="24"/>
      <c r="R4021" s="23"/>
      <c r="S4021" s="23"/>
      <c r="T4021" s="24"/>
      <c r="U4021" s="23"/>
      <c r="V4021" s="23"/>
      <c r="W4021" s="23"/>
      <c r="X4021" s="23"/>
      <c r="Y4021" s="23"/>
      <c r="Z4021" s="23"/>
      <c r="AA4021" s="23"/>
      <c r="AB4021" s="23"/>
      <c r="AC4021" s="23"/>
      <c r="AD4021" s="23"/>
      <c r="AE4021" s="23"/>
      <c r="AF4021" s="46"/>
      <c r="AG4021" s="23"/>
      <c r="AH4021" s="23"/>
    </row>
    <row r="4022" spans="1:34" s="156" customFormat="1" x14ac:dyDescent="0.35">
      <c r="A4022" s="23"/>
      <c r="B4022" s="23"/>
      <c r="C4022" s="23"/>
      <c r="D4022" s="23"/>
      <c r="E4022" s="23"/>
      <c r="F4022" s="23"/>
      <c r="G4022" s="23"/>
      <c r="H4022" s="23"/>
      <c r="I4022" s="23"/>
      <c r="J4022" s="24"/>
      <c r="K4022" s="24"/>
      <c r="L4022" s="79"/>
      <c r="M4022" s="91"/>
      <c r="N4022" s="89"/>
      <c r="O4022" s="89"/>
      <c r="P4022" s="24"/>
      <c r="Q4022" s="24"/>
      <c r="R4022" s="23"/>
      <c r="S4022" s="23"/>
      <c r="T4022" s="24"/>
      <c r="U4022" s="23"/>
      <c r="V4022" s="23"/>
      <c r="W4022" s="23"/>
      <c r="X4022" s="23"/>
      <c r="Y4022" s="23"/>
      <c r="Z4022" s="23"/>
      <c r="AA4022" s="23"/>
      <c r="AB4022" s="23"/>
      <c r="AC4022" s="23"/>
      <c r="AD4022" s="23"/>
      <c r="AE4022" s="23"/>
      <c r="AF4022" s="46"/>
      <c r="AG4022" s="23"/>
      <c r="AH4022" s="23"/>
    </row>
    <row r="4023" spans="1:34" s="156" customFormat="1" x14ac:dyDescent="0.35">
      <c r="A4023" s="23"/>
      <c r="B4023" s="23"/>
      <c r="C4023" s="23"/>
      <c r="D4023" s="23"/>
      <c r="E4023" s="23"/>
      <c r="F4023" s="23"/>
      <c r="G4023" s="23"/>
      <c r="H4023" s="23"/>
      <c r="I4023" s="23"/>
      <c r="J4023" s="24"/>
      <c r="K4023" s="24"/>
      <c r="L4023" s="79"/>
      <c r="M4023" s="91"/>
      <c r="N4023" s="89"/>
      <c r="O4023" s="89"/>
      <c r="P4023" s="24"/>
      <c r="Q4023" s="24"/>
      <c r="R4023" s="23"/>
      <c r="S4023" s="23"/>
      <c r="T4023" s="24"/>
      <c r="U4023" s="23"/>
      <c r="V4023" s="23"/>
      <c r="W4023" s="23"/>
      <c r="X4023" s="23"/>
      <c r="Y4023" s="23"/>
      <c r="Z4023" s="23"/>
      <c r="AA4023" s="23"/>
      <c r="AB4023" s="23"/>
      <c r="AC4023" s="23"/>
      <c r="AD4023" s="23"/>
      <c r="AE4023" s="23"/>
      <c r="AF4023" s="46"/>
      <c r="AG4023" s="23"/>
      <c r="AH4023" s="23"/>
    </row>
    <row r="4024" spans="1:34" s="156" customFormat="1" x14ac:dyDescent="0.35">
      <c r="A4024" s="23"/>
      <c r="B4024" s="23"/>
      <c r="C4024" s="23"/>
      <c r="D4024" s="23"/>
      <c r="E4024" s="23"/>
      <c r="F4024" s="23"/>
      <c r="G4024" s="23"/>
      <c r="H4024" s="23"/>
      <c r="I4024" s="23"/>
      <c r="J4024" s="24"/>
      <c r="K4024" s="24"/>
      <c r="L4024" s="79"/>
      <c r="M4024" s="91"/>
      <c r="N4024" s="89"/>
      <c r="O4024" s="89"/>
      <c r="P4024" s="24"/>
      <c r="Q4024" s="24"/>
      <c r="R4024" s="23"/>
      <c r="S4024" s="23"/>
      <c r="T4024" s="24"/>
      <c r="U4024" s="23"/>
      <c r="V4024" s="23"/>
      <c r="W4024" s="23"/>
      <c r="X4024" s="23"/>
      <c r="Y4024" s="23"/>
      <c r="Z4024" s="23"/>
      <c r="AA4024" s="23"/>
      <c r="AB4024" s="23"/>
      <c r="AC4024" s="23"/>
      <c r="AD4024" s="23"/>
      <c r="AE4024" s="23"/>
      <c r="AF4024" s="46"/>
      <c r="AG4024" s="23"/>
      <c r="AH4024" s="23"/>
    </row>
    <row r="4025" spans="1:34" s="156" customFormat="1" x14ac:dyDescent="0.35">
      <c r="A4025" s="23"/>
      <c r="B4025" s="23"/>
      <c r="C4025" s="23"/>
      <c r="D4025" s="23"/>
      <c r="E4025" s="23"/>
      <c r="F4025" s="23"/>
      <c r="G4025" s="23"/>
      <c r="H4025" s="23"/>
      <c r="I4025" s="23"/>
      <c r="J4025" s="24"/>
      <c r="K4025" s="24"/>
      <c r="L4025" s="79"/>
      <c r="M4025" s="91"/>
      <c r="N4025" s="89"/>
      <c r="O4025" s="89"/>
      <c r="P4025" s="24"/>
      <c r="Q4025" s="24"/>
      <c r="R4025" s="23"/>
      <c r="S4025" s="23"/>
      <c r="T4025" s="24"/>
      <c r="U4025" s="23"/>
      <c r="V4025" s="23"/>
      <c r="W4025" s="23"/>
      <c r="X4025" s="23"/>
      <c r="Y4025" s="23"/>
      <c r="Z4025" s="23"/>
      <c r="AA4025" s="23"/>
      <c r="AB4025" s="23"/>
      <c r="AC4025" s="23"/>
      <c r="AD4025" s="23"/>
      <c r="AE4025" s="23"/>
      <c r="AF4025" s="46"/>
      <c r="AG4025" s="23"/>
      <c r="AH4025" s="23"/>
    </row>
    <row r="4026" spans="1:34" s="156" customFormat="1" x14ac:dyDescent="0.35">
      <c r="A4026" s="23"/>
      <c r="B4026" s="23"/>
      <c r="C4026" s="23"/>
      <c r="D4026" s="23"/>
      <c r="E4026" s="23"/>
      <c r="F4026" s="23"/>
      <c r="G4026" s="23"/>
      <c r="H4026" s="23"/>
      <c r="I4026" s="23"/>
      <c r="J4026" s="24"/>
      <c r="K4026" s="24"/>
      <c r="L4026" s="79"/>
      <c r="M4026" s="91"/>
      <c r="N4026" s="89"/>
      <c r="O4026" s="89"/>
      <c r="P4026" s="24"/>
      <c r="Q4026" s="24"/>
      <c r="R4026" s="23"/>
      <c r="S4026" s="23"/>
      <c r="T4026" s="24"/>
      <c r="U4026" s="23"/>
      <c r="V4026" s="23"/>
      <c r="W4026" s="23"/>
      <c r="X4026" s="23"/>
      <c r="Y4026" s="23"/>
      <c r="Z4026" s="23"/>
      <c r="AA4026" s="23"/>
      <c r="AB4026" s="23"/>
      <c r="AC4026" s="23"/>
      <c r="AD4026" s="23"/>
      <c r="AE4026" s="23"/>
      <c r="AF4026" s="46"/>
      <c r="AG4026" s="23"/>
      <c r="AH4026" s="23"/>
    </row>
    <row r="4027" spans="1:34" s="156" customFormat="1" x14ac:dyDescent="0.35">
      <c r="A4027" s="23"/>
      <c r="B4027" s="23"/>
      <c r="C4027" s="23"/>
      <c r="D4027" s="23"/>
      <c r="E4027" s="23"/>
      <c r="F4027" s="23"/>
      <c r="G4027" s="23"/>
      <c r="H4027" s="23"/>
      <c r="I4027" s="23"/>
      <c r="J4027" s="24"/>
      <c r="K4027" s="24"/>
      <c r="L4027" s="79"/>
      <c r="M4027" s="91"/>
      <c r="N4027" s="89"/>
      <c r="O4027" s="89"/>
      <c r="P4027" s="24"/>
      <c r="Q4027" s="24"/>
      <c r="R4027" s="23"/>
      <c r="S4027" s="23"/>
      <c r="T4027" s="24"/>
      <c r="U4027" s="23"/>
      <c r="V4027" s="23"/>
      <c r="W4027" s="23"/>
      <c r="X4027" s="23"/>
      <c r="Y4027" s="23"/>
      <c r="Z4027" s="23"/>
      <c r="AA4027" s="23"/>
      <c r="AB4027" s="23"/>
      <c r="AC4027" s="23"/>
      <c r="AD4027" s="23"/>
      <c r="AE4027" s="23"/>
      <c r="AF4027" s="46"/>
      <c r="AG4027" s="23"/>
      <c r="AH4027" s="23"/>
    </row>
    <row r="4028" spans="1:34" s="156" customFormat="1" x14ac:dyDescent="0.35">
      <c r="A4028" s="23"/>
      <c r="B4028" s="23"/>
      <c r="C4028" s="23"/>
      <c r="D4028" s="23"/>
      <c r="E4028" s="23"/>
      <c r="F4028" s="23"/>
      <c r="G4028" s="23"/>
      <c r="H4028" s="23"/>
      <c r="I4028" s="23"/>
      <c r="J4028" s="24"/>
      <c r="K4028" s="24"/>
      <c r="L4028" s="79"/>
      <c r="M4028" s="91"/>
      <c r="N4028" s="89"/>
      <c r="O4028" s="89"/>
      <c r="P4028" s="24"/>
      <c r="Q4028" s="24"/>
      <c r="R4028" s="23"/>
      <c r="S4028" s="23"/>
      <c r="T4028" s="24"/>
      <c r="U4028" s="23"/>
      <c r="V4028" s="23"/>
      <c r="W4028" s="23"/>
      <c r="X4028" s="23"/>
      <c r="Y4028" s="23"/>
      <c r="Z4028" s="23"/>
      <c r="AA4028" s="23"/>
      <c r="AB4028" s="23"/>
      <c r="AC4028" s="23"/>
      <c r="AD4028" s="23"/>
      <c r="AE4028" s="23"/>
      <c r="AF4028" s="46"/>
      <c r="AG4028" s="23"/>
      <c r="AH4028" s="23"/>
    </row>
    <row r="4029" spans="1:34" s="156" customFormat="1" x14ac:dyDescent="0.35">
      <c r="A4029" s="23"/>
      <c r="B4029" s="23"/>
      <c r="C4029" s="23"/>
      <c r="D4029" s="23"/>
      <c r="E4029" s="23"/>
      <c r="F4029" s="23"/>
      <c r="G4029" s="23"/>
      <c r="H4029" s="23"/>
      <c r="I4029" s="23"/>
      <c r="J4029" s="24"/>
      <c r="K4029" s="24"/>
      <c r="L4029" s="79"/>
      <c r="M4029" s="91"/>
      <c r="N4029" s="89"/>
      <c r="O4029" s="89"/>
      <c r="P4029" s="24"/>
      <c r="Q4029" s="24"/>
      <c r="R4029" s="23"/>
      <c r="S4029" s="23"/>
      <c r="T4029" s="24"/>
      <c r="U4029" s="23"/>
      <c r="V4029" s="23"/>
      <c r="W4029" s="23"/>
      <c r="X4029" s="23"/>
      <c r="Y4029" s="23"/>
      <c r="Z4029" s="23"/>
      <c r="AA4029" s="23"/>
      <c r="AB4029" s="23"/>
      <c r="AC4029" s="23"/>
      <c r="AD4029" s="23"/>
      <c r="AE4029" s="23"/>
      <c r="AF4029" s="46"/>
      <c r="AG4029" s="23"/>
      <c r="AH4029" s="23"/>
    </row>
    <row r="4030" spans="1:34" s="156" customFormat="1" x14ac:dyDescent="0.35">
      <c r="A4030" s="23"/>
      <c r="B4030" s="23"/>
      <c r="C4030" s="23"/>
      <c r="D4030" s="23"/>
      <c r="E4030" s="23"/>
      <c r="F4030" s="23"/>
      <c r="G4030" s="23"/>
      <c r="H4030" s="23"/>
      <c r="I4030" s="23"/>
      <c r="J4030" s="24"/>
      <c r="K4030" s="24"/>
      <c r="L4030" s="79"/>
      <c r="M4030" s="91"/>
      <c r="N4030" s="89"/>
      <c r="O4030" s="89"/>
      <c r="P4030" s="24"/>
      <c r="Q4030" s="24"/>
      <c r="R4030" s="23"/>
      <c r="S4030" s="23"/>
      <c r="T4030" s="24"/>
      <c r="U4030" s="23"/>
      <c r="V4030" s="23"/>
      <c r="W4030" s="23"/>
      <c r="X4030" s="23"/>
      <c r="Y4030" s="23"/>
      <c r="Z4030" s="23"/>
      <c r="AA4030" s="23"/>
      <c r="AB4030" s="23"/>
      <c r="AC4030" s="23"/>
      <c r="AD4030" s="23"/>
      <c r="AE4030" s="23"/>
      <c r="AF4030" s="46"/>
      <c r="AG4030" s="23"/>
      <c r="AH4030" s="23"/>
    </row>
    <row r="4031" spans="1:34" s="156" customFormat="1" x14ac:dyDescent="0.35">
      <c r="A4031" s="23"/>
      <c r="B4031" s="23"/>
      <c r="C4031" s="23"/>
      <c r="D4031" s="23"/>
      <c r="E4031" s="23"/>
      <c r="F4031" s="23"/>
      <c r="G4031" s="23"/>
      <c r="H4031" s="23"/>
      <c r="I4031" s="23"/>
      <c r="J4031" s="24"/>
      <c r="K4031" s="24"/>
      <c r="L4031" s="79"/>
      <c r="M4031" s="91"/>
      <c r="N4031" s="89"/>
      <c r="O4031" s="89"/>
      <c r="P4031" s="24"/>
      <c r="Q4031" s="24"/>
      <c r="R4031" s="23"/>
      <c r="S4031" s="23"/>
      <c r="T4031" s="24"/>
      <c r="U4031" s="23"/>
      <c r="V4031" s="23"/>
      <c r="W4031" s="23"/>
      <c r="X4031" s="23"/>
      <c r="Y4031" s="23"/>
      <c r="Z4031" s="23"/>
      <c r="AA4031" s="23"/>
      <c r="AB4031" s="23"/>
      <c r="AC4031" s="23"/>
      <c r="AD4031" s="23"/>
      <c r="AE4031" s="23"/>
      <c r="AF4031" s="46"/>
      <c r="AG4031" s="23"/>
      <c r="AH4031" s="23"/>
    </row>
    <row r="4032" spans="1:34" s="156" customFormat="1" x14ac:dyDescent="0.35">
      <c r="A4032" s="23"/>
      <c r="B4032" s="23"/>
      <c r="C4032" s="23"/>
      <c r="D4032" s="23"/>
      <c r="E4032" s="23"/>
      <c r="F4032" s="23"/>
      <c r="G4032" s="23"/>
      <c r="H4032" s="23"/>
      <c r="I4032" s="23"/>
      <c r="J4032" s="24"/>
      <c r="K4032" s="24"/>
      <c r="L4032" s="79"/>
      <c r="M4032" s="91"/>
      <c r="N4032" s="89"/>
      <c r="O4032" s="89"/>
      <c r="P4032" s="24"/>
      <c r="Q4032" s="24"/>
      <c r="R4032" s="23"/>
      <c r="S4032" s="23"/>
      <c r="T4032" s="24"/>
      <c r="U4032" s="23"/>
      <c r="V4032" s="23"/>
      <c r="W4032" s="23"/>
      <c r="X4032" s="23"/>
      <c r="Y4032" s="23"/>
      <c r="Z4032" s="23"/>
      <c r="AA4032" s="23"/>
      <c r="AB4032" s="23"/>
      <c r="AC4032" s="23"/>
      <c r="AD4032" s="23"/>
      <c r="AE4032" s="23"/>
      <c r="AF4032" s="46"/>
      <c r="AG4032" s="23"/>
      <c r="AH4032" s="23"/>
    </row>
    <row r="4033" spans="1:34" s="156" customFormat="1" x14ac:dyDescent="0.35">
      <c r="A4033" s="23"/>
      <c r="B4033" s="23"/>
      <c r="C4033" s="23"/>
      <c r="D4033" s="23"/>
      <c r="E4033" s="23"/>
      <c r="F4033" s="23"/>
      <c r="G4033" s="23"/>
      <c r="H4033" s="23"/>
      <c r="I4033" s="23"/>
      <c r="J4033" s="24"/>
      <c r="K4033" s="24"/>
      <c r="L4033" s="79"/>
      <c r="M4033" s="91"/>
      <c r="N4033" s="89"/>
      <c r="O4033" s="89"/>
      <c r="P4033" s="24"/>
      <c r="Q4033" s="24"/>
      <c r="R4033" s="23"/>
      <c r="S4033" s="23"/>
      <c r="T4033" s="24"/>
      <c r="U4033" s="23"/>
      <c r="V4033" s="23"/>
      <c r="W4033" s="23"/>
      <c r="X4033" s="23"/>
      <c r="Y4033" s="23"/>
      <c r="Z4033" s="23"/>
      <c r="AA4033" s="23"/>
      <c r="AB4033" s="23"/>
      <c r="AC4033" s="23"/>
      <c r="AD4033" s="23"/>
      <c r="AE4033" s="23"/>
      <c r="AF4033" s="46"/>
      <c r="AG4033" s="23"/>
      <c r="AH4033" s="23"/>
    </row>
    <row r="4034" spans="1:34" s="156" customFormat="1" x14ac:dyDescent="0.35">
      <c r="A4034" s="23"/>
      <c r="B4034" s="23"/>
      <c r="C4034" s="23"/>
      <c r="D4034" s="23"/>
      <c r="E4034" s="23"/>
      <c r="F4034" s="23"/>
      <c r="G4034" s="23"/>
      <c r="H4034" s="23"/>
      <c r="I4034" s="23"/>
      <c r="J4034" s="24"/>
      <c r="K4034" s="24"/>
      <c r="L4034" s="79"/>
      <c r="M4034" s="91"/>
      <c r="N4034" s="89"/>
      <c r="O4034" s="89"/>
      <c r="P4034" s="24"/>
      <c r="Q4034" s="24"/>
      <c r="R4034" s="23"/>
      <c r="S4034" s="23"/>
      <c r="T4034" s="24"/>
      <c r="U4034" s="23"/>
      <c r="V4034" s="23"/>
      <c r="W4034" s="23"/>
      <c r="X4034" s="23"/>
      <c r="Y4034" s="23"/>
      <c r="Z4034" s="23"/>
      <c r="AA4034" s="23"/>
      <c r="AB4034" s="23"/>
      <c r="AC4034" s="23"/>
      <c r="AD4034" s="23"/>
      <c r="AE4034" s="23"/>
      <c r="AF4034" s="46"/>
      <c r="AG4034" s="23"/>
      <c r="AH4034" s="23"/>
    </row>
    <row r="4035" spans="1:34" s="156" customFormat="1" x14ac:dyDescent="0.35">
      <c r="A4035" s="23"/>
      <c r="B4035" s="23"/>
      <c r="C4035" s="23"/>
      <c r="D4035" s="23"/>
      <c r="E4035" s="23"/>
      <c r="F4035" s="23"/>
      <c r="G4035" s="23"/>
      <c r="H4035" s="23"/>
      <c r="I4035" s="23"/>
      <c r="J4035" s="24"/>
      <c r="K4035" s="24"/>
      <c r="L4035" s="79"/>
      <c r="M4035" s="91"/>
      <c r="N4035" s="89"/>
      <c r="O4035" s="89"/>
      <c r="P4035" s="24"/>
      <c r="Q4035" s="24"/>
      <c r="R4035" s="23"/>
      <c r="S4035" s="23"/>
      <c r="T4035" s="24"/>
      <c r="U4035" s="23"/>
      <c r="V4035" s="23"/>
      <c r="W4035" s="23"/>
      <c r="X4035" s="23"/>
      <c r="Y4035" s="23"/>
      <c r="Z4035" s="23"/>
      <c r="AA4035" s="23"/>
      <c r="AB4035" s="23"/>
      <c r="AC4035" s="23"/>
      <c r="AD4035" s="23"/>
      <c r="AE4035" s="23"/>
      <c r="AF4035" s="46"/>
      <c r="AG4035" s="23"/>
      <c r="AH4035" s="23"/>
    </row>
    <row r="4036" spans="1:34" s="156" customFormat="1" x14ac:dyDescent="0.35">
      <c r="A4036" s="23"/>
      <c r="B4036" s="23"/>
      <c r="C4036" s="23"/>
      <c r="D4036" s="23"/>
      <c r="E4036" s="23"/>
      <c r="F4036" s="23"/>
      <c r="G4036" s="23"/>
      <c r="H4036" s="23"/>
      <c r="I4036" s="23"/>
      <c r="J4036" s="24"/>
      <c r="K4036" s="24"/>
      <c r="L4036" s="79"/>
      <c r="M4036" s="91"/>
      <c r="N4036" s="89"/>
      <c r="O4036" s="89"/>
      <c r="P4036" s="24"/>
      <c r="Q4036" s="24"/>
      <c r="R4036" s="23"/>
      <c r="S4036" s="23"/>
      <c r="T4036" s="24"/>
      <c r="U4036" s="23"/>
      <c r="V4036" s="23"/>
      <c r="W4036" s="23"/>
      <c r="X4036" s="23"/>
      <c r="Y4036" s="23"/>
      <c r="Z4036" s="23"/>
      <c r="AA4036" s="23"/>
      <c r="AB4036" s="23"/>
      <c r="AC4036" s="23"/>
      <c r="AD4036" s="23"/>
      <c r="AE4036" s="23"/>
      <c r="AF4036" s="46"/>
      <c r="AG4036" s="23"/>
      <c r="AH4036" s="23"/>
    </row>
    <row r="4037" spans="1:34" s="156" customFormat="1" x14ac:dyDescent="0.35">
      <c r="A4037" s="23"/>
      <c r="B4037" s="23"/>
      <c r="C4037" s="23"/>
      <c r="D4037" s="23"/>
      <c r="E4037" s="23"/>
      <c r="F4037" s="23"/>
      <c r="G4037" s="23"/>
      <c r="H4037" s="23"/>
      <c r="I4037" s="23"/>
      <c r="J4037" s="24"/>
      <c r="K4037" s="24"/>
      <c r="L4037" s="79"/>
      <c r="M4037" s="91"/>
      <c r="N4037" s="89"/>
      <c r="O4037" s="89"/>
      <c r="P4037" s="24"/>
      <c r="Q4037" s="24"/>
      <c r="R4037" s="23"/>
      <c r="S4037" s="23"/>
      <c r="T4037" s="24"/>
      <c r="U4037" s="23"/>
      <c r="V4037" s="23"/>
      <c r="W4037" s="23"/>
      <c r="X4037" s="23"/>
      <c r="Y4037" s="23"/>
      <c r="Z4037" s="23"/>
      <c r="AA4037" s="23"/>
      <c r="AB4037" s="23"/>
      <c r="AC4037" s="23"/>
      <c r="AD4037" s="23"/>
      <c r="AE4037" s="23"/>
      <c r="AF4037" s="46"/>
      <c r="AG4037" s="23"/>
      <c r="AH4037" s="23"/>
    </row>
    <row r="4038" spans="1:34" s="156" customFormat="1" x14ac:dyDescent="0.35">
      <c r="A4038" s="23"/>
      <c r="B4038" s="23"/>
      <c r="C4038" s="23"/>
      <c r="D4038" s="23"/>
      <c r="E4038" s="23"/>
      <c r="F4038" s="23"/>
      <c r="G4038" s="23"/>
      <c r="H4038" s="23"/>
      <c r="I4038" s="23"/>
      <c r="J4038" s="24"/>
      <c r="K4038" s="24"/>
      <c r="L4038" s="79"/>
      <c r="M4038" s="91"/>
      <c r="N4038" s="89"/>
      <c r="O4038" s="89"/>
      <c r="P4038" s="24"/>
      <c r="Q4038" s="24"/>
      <c r="R4038" s="23"/>
      <c r="S4038" s="23"/>
      <c r="T4038" s="24"/>
      <c r="U4038" s="23"/>
      <c r="V4038" s="23"/>
      <c r="W4038" s="23"/>
      <c r="X4038" s="23"/>
      <c r="Y4038" s="23"/>
      <c r="Z4038" s="23"/>
      <c r="AA4038" s="23"/>
      <c r="AB4038" s="23"/>
      <c r="AC4038" s="23"/>
      <c r="AD4038" s="23"/>
      <c r="AE4038" s="23"/>
      <c r="AF4038" s="46"/>
      <c r="AG4038" s="23"/>
      <c r="AH4038" s="23"/>
    </row>
    <row r="4039" spans="1:34" s="156" customFormat="1" x14ac:dyDescent="0.35">
      <c r="A4039" s="23"/>
      <c r="B4039" s="23"/>
      <c r="C4039" s="23"/>
      <c r="D4039" s="23"/>
      <c r="E4039" s="23"/>
      <c r="F4039" s="23"/>
      <c r="G4039" s="23"/>
      <c r="H4039" s="23"/>
      <c r="I4039" s="23"/>
      <c r="J4039" s="24"/>
      <c r="K4039" s="24"/>
      <c r="L4039" s="79"/>
      <c r="M4039" s="91"/>
      <c r="N4039" s="89"/>
      <c r="O4039" s="89"/>
      <c r="P4039" s="24"/>
      <c r="Q4039" s="24"/>
      <c r="R4039" s="23"/>
      <c r="S4039" s="23"/>
      <c r="T4039" s="24"/>
      <c r="U4039" s="23"/>
      <c r="V4039" s="23"/>
      <c r="W4039" s="23"/>
      <c r="X4039" s="23"/>
      <c r="Y4039" s="23"/>
      <c r="Z4039" s="23"/>
      <c r="AA4039" s="23"/>
      <c r="AB4039" s="23"/>
      <c r="AC4039" s="23"/>
      <c r="AD4039" s="23"/>
      <c r="AE4039" s="23"/>
      <c r="AF4039" s="46"/>
      <c r="AG4039" s="23"/>
      <c r="AH4039" s="23"/>
    </row>
    <row r="4040" spans="1:34" s="156" customFormat="1" x14ac:dyDescent="0.35">
      <c r="A4040" s="23"/>
      <c r="B4040" s="23"/>
      <c r="C4040" s="23"/>
      <c r="D4040" s="23"/>
      <c r="E4040" s="23"/>
      <c r="F4040" s="23"/>
      <c r="G4040" s="23"/>
      <c r="H4040" s="23"/>
      <c r="I4040" s="23"/>
      <c r="J4040" s="24"/>
      <c r="K4040" s="24"/>
      <c r="L4040" s="79"/>
      <c r="M4040" s="91"/>
      <c r="N4040" s="89"/>
      <c r="O4040" s="89"/>
      <c r="P4040" s="24"/>
      <c r="Q4040" s="24"/>
      <c r="R4040" s="23"/>
      <c r="S4040" s="23"/>
      <c r="T4040" s="24"/>
      <c r="U4040" s="23"/>
      <c r="V4040" s="23"/>
      <c r="W4040" s="23"/>
      <c r="X4040" s="23"/>
      <c r="Y4040" s="23"/>
      <c r="Z4040" s="23"/>
      <c r="AA4040" s="23"/>
      <c r="AB4040" s="23"/>
      <c r="AC4040" s="23"/>
      <c r="AD4040" s="23"/>
      <c r="AE4040" s="23"/>
      <c r="AF4040" s="46"/>
      <c r="AG4040" s="23"/>
      <c r="AH4040" s="23"/>
    </row>
    <row r="4041" spans="1:34" s="156" customFormat="1" x14ac:dyDescent="0.35">
      <c r="A4041" s="23"/>
      <c r="B4041" s="23"/>
      <c r="C4041" s="23"/>
      <c r="D4041" s="23"/>
      <c r="E4041" s="23"/>
      <c r="F4041" s="23"/>
      <c r="G4041" s="23"/>
      <c r="H4041" s="23"/>
      <c r="I4041" s="23"/>
      <c r="J4041" s="24"/>
      <c r="K4041" s="24"/>
      <c r="L4041" s="79"/>
      <c r="M4041" s="91"/>
      <c r="N4041" s="89"/>
      <c r="O4041" s="89"/>
      <c r="P4041" s="24"/>
      <c r="Q4041" s="24"/>
      <c r="R4041" s="23"/>
      <c r="S4041" s="23"/>
      <c r="T4041" s="24"/>
      <c r="U4041" s="23"/>
      <c r="V4041" s="23"/>
      <c r="W4041" s="23"/>
      <c r="X4041" s="23"/>
      <c r="Y4041" s="23"/>
      <c r="Z4041" s="23"/>
      <c r="AA4041" s="23"/>
      <c r="AB4041" s="23"/>
      <c r="AC4041" s="23"/>
      <c r="AD4041" s="23"/>
      <c r="AE4041" s="23"/>
      <c r="AF4041" s="46"/>
      <c r="AG4041" s="23"/>
      <c r="AH4041" s="23"/>
    </row>
    <row r="4042" spans="1:34" s="156" customFormat="1" x14ac:dyDescent="0.35">
      <c r="A4042" s="23"/>
      <c r="B4042" s="23"/>
      <c r="C4042" s="23"/>
      <c r="D4042" s="23"/>
      <c r="E4042" s="23"/>
      <c r="F4042" s="23"/>
      <c r="G4042" s="23"/>
      <c r="H4042" s="23"/>
      <c r="I4042" s="23"/>
      <c r="J4042" s="24"/>
      <c r="K4042" s="24"/>
      <c r="L4042" s="79"/>
      <c r="M4042" s="91"/>
      <c r="N4042" s="89"/>
      <c r="O4042" s="89"/>
      <c r="P4042" s="24"/>
      <c r="Q4042" s="24"/>
      <c r="R4042" s="23"/>
      <c r="S4042" s="23"/>
      <c r="T4042" s="24"/>
      <c r="U4042" s="23"/>
      <c r="V4042" s="23"/>
      <c r="W4042" s="23"/>
      <c r="X4042" s="23"/>
      <c r="Y4042" s="23"/>
      <c r="Z4042" s="23"/>
      <c r="AA4042" s="23"/>
      <c r="AB4042" s="23"/>
      <c r="AC4042" s="23"/>
      <c r="AD4042" s="23"/>
      <c r="AE4042" s="23"/>
      <c r="AF4042" s="46"/>
      <c r="AG4042" s="23"/>
      <c r="AH4042" s="23"/>
    </row>
    <row r="4043" spans="1:34" s="156" customFormat="1" x14ac:dyDescent="0.35">
      <c r="A4043" s="23"/>
      <c r="B4043" s="23"/>
      <c r="C4043" s="23"/>
      <c r="D4043" s="23"/>
      <c r="E4043" s="23"/>
      <c r="F4043" s="23"/>
      <c r="G4043" s="23"/>
      <c r="H4043" s="23"/>
      <c r="I4043" s="23"/>
      <c r="J4043" s="24"/>
      <c r="K4043" s="24"/>
      <c r="L4043" s="79"/>
      <c r="M4043" s="91"/>
      <c r="N4043" s="89"/>
      <c r="O4043" s="89"/>
      <c r="P4043" s="24"/>
      <c r="Q4043" s="24"/>
      <c r="R4043" s="23"/>
      <c r="S4043" s="23"/>
      <c r="T4043" s="24"/>
      <c r="U4043" s="23"/>
      <c r="V4043" s="23"/>
      <c r="W4043" s="23"/>
      <c r="X4043" s="23"/>
      <c r="Y4043" s="23"/>
      <c r="Z4043" s="23"/>
      <c r="AA4043" s="23"/>
      <c r="AB4043" s="23"/>
      <c r="AC4043" s="23"/>
      <c r="AD4043" s="23"/>
      <c r="AE4043" s="23"/>
      <c r="AF4043" s="46"/>
      <c r="AG4043" s="23"/>
      <c r="AH4043" s="23"/>
    </row>
    <row r="4044" spans="1:34" s="156" customFormat="1" x14ac:dyDescent="0.35">
      <c r="A4044" s="23"/>
      <c r="B4044" s="23"/>
      <c r="C4044" s="23"/>
      <c r="D4044" s="23"/>
      <c r="E4044" s="23"/>
      <c r="F4044" s="23"/>
      <c r="G4044" s="23"/>
      <c r="H4044" s="23"/>
      <c r="I4044" s="23"/>
      <c r="J4044" s="24"/>
      <c r="K4044" s="24"/>
      <c r="L4044" s="79"/>
      <c r="M4044" s="91"/>
      <c r="N4044" s="89"/>
      <c r="O4044" s="89"/>
      <c r="P4044" s="24"/>
      <c r="Q4044" s="24"/>
      <c r="R4044" s="23"/>
      <c r="S4044" s="23"/>
      <c r="T4044" s="24"/>
      <c r="U4044" s="23"/>
      <c r="V4044" s="23"/>
      <c r="W4044" s="23"/>
      <c r="X4044" s="23"/>
      <c r="Y4044" s="23"/>
      <c r="Z4044" s="23"/>
      <c r="AA4044" s="23"/>
      <c r="AB4044" s="23"/>
      <c r="AC4044" s="23"/>
      <c r="AD4044" s="23"/>
      <c r="AE4044" s="23"/>
      <c r="AF4044" s="46"/>
      <c r="AG4044" s="23"/>
      <c r="AH4044" s="23"/>
    </row>
    <row r="4045" spans="1:34" s="156" customFormat="1" x14ac:dyDescent="0.35">
      <c r="A4045" s="23"/>
      <c r="B4045" s="23"/>
      <c r="C4045" s="23"/>
      <c r="D4045" s="23"/>
      <c r="E4045" s="23"/>
      <c r="F4045" s="23"/>
      <c r="G4045" s="23"/>
      <c r="H4045" s="23"/>
      <c r="I4045" s="23"/>
      <c r="J4045" s="24"/>
      <c r="K4045" s="24"/>
      <c r="L4045" s="79"/>
      <c r="M4045" s="91"/>
      <c r="N4045" s="89"/>
      <c r="O4045" s="89"/>
      <c r="P4045" s="24"/>
      <c r="Q4045" s="24"/>
      <c r="R4045" s="23"/>
      <c r="S4045" s="23"/>
      <c r="T4045" s="24"/>
      <c r="U4045" s="23"/>
      <c r="V4045" s="23"/>
      <c r="W4045" s="23"/>
      <c r="X4045" s="23"/>
      <c r="Y4045" s="23"/>
      <c r="Z4045" s="23"/>
      <c r="AA4045" s="23"/>
      <c r="AB4045" s="23"/>
      <c r="AC4045" s="23"/>
      <c r="AD4045" s="23"/>
      <c r="AE4045" s="23"/>
      <c r="AF4045" s="46"/>
      <c r="AG4045" s="23"/>
      <c r="AH4045" s="23"/>
    </row>
    <row r="4046" spans="1:34" s="156" customFormat="1" x14ac:dyDescent="0.35">
      <c r="A4046" s="23"/>
      <c r="B4046" s="23"/>
      <c r="C4046" s="23"/>
      <c r="D4046" s="23"/>
      <c r="E4046" s="23"/>
      <c r="F4046" s="23"/>
      <c r="G4046" s="23"/>
      <c r="H4046" s="23"/>
      <c r="I4046" s="23"/>
      <c r="J4046" s="24"/>
      <c r="K4046" s="24"/>
      <c r="L4046" s="79"/>
      <c r="M4046" s="91"/>
      <c r="N4046" s="89"/>
      <c r="O4046" s="89"/>
      <c r="P4046" s="24"/>
      <c r="Q4046" s="24"/>
      <c r="R4046" s="23"/>
      <c r="S4046" s="23"/>
      <c r="T4046" s="24"/>
      <c r="U4046" s="23"/>
      <c r="V4046" s="23"/>
      <c r="W4046" s="23"/>
      <c r="X4046" s="23"/>
      <c r="Y4046" s="23"/>
      <c r="Z4046" s="23"/>
      <c r="AA4046" s="23"/>
      <c r="AB4046" s="23"/>
      <c r="AC4046" s="23"/>
      <c r="AD4046" s="23"/>
      <c r="AE4046" s="23"/>
      <c r="AF4046" s="46"/>
      <c r="AG4046" s="23"/>
      <c r="AH4046" s="23"/>
    </row>
    <row r="4047" spans="1:34" s="156" customFormat="1" x14ac:dyDescent="0.35">
      <c r="A4047" s="23"/>
      <c r="B4047" s="23"/>
      <c r="C4047" s="23"/>
      <c r="D4047" s="23"/>
      <c r="E4047" s="23"/>
      <c r="F4047" s="23"/>
      <c r="G4047" s="23"/>
      <c r="H4047" s="23"/>
      <c r="I4047" s="23"/>
      <c r="J4047" s="24"/>
      <c r="K4047" s="24"/>
      <c r="L4047" s="79"/>
      <c r="M4047" s="91"/>
      <c r="N4047" s="89"/>
      <c r="O4047" s="89"/>
      <c r="P4047" s="24"/>
      <c r="Q4047" s="24"/>
      <c r="R4047" s="23"/>
      <c r="S4047" s="23"/>
      <c r="T4047" s="24"/>
      <c r="U4047" s="23"/>
      <c r="V4047" s="23"/>
      <c r="W4047" s="23"/>
      <c r="X4047" s="23"/>
      <c r="Y4047" s="23"/>
      <c r="Z4047" s="23"/>
      <c r="AA4047" s="23"/>
      <c r="AB4047" s="23"/>
      <c r="AC4047" s="23"/>
      <c r="AD4047" s="23"/>
      <c r="AE4047" s="23"/>
      <c r="AF4047" s="46"/>
      <c r="AG4047" s="23"/>
      <c r="AH4047" s="23"/>
    </row>
    <row r="4048" spans="1:34" s="156" customFormat="1" x14ac:dyDescent="0.35">
      <c r="A4048" s="23"/>
      <c r="B4048" s="23"/>
      <c r="C4048" s="23"/>
      <c r="D4048" s="23"/>
      <c r="E4048" s="23"/>
      <c r="F4048" s="23"/>
      <c r="G4048" s="23"/>
      <c r="H4048" s="23"/>
      <c r="I4048" s="23"/>
      <c r="J4048" s="24"/>
      <c r="K4048" s="24"/>
      <c r="L4048" s="79"/>
      <c r="M4048" s="91"/>
      <c r="N4048" s="89"/>
      <c r="O4048" s="89"/>
      <c r="P4048" s="24"/>
      <c r="Q4048" s="24"/>
      <c r="R4048" s="23"/>
      <c r="S4048" s="23"/>
      <c r="T4048" s="24"/>
      <c r="U4048" s="23"/>
      <c r="V4048" s="23"/>
      <c r="W4048" s="23"/>
      <c r="X4048" s="23"/>
      <c r="Y4048" s="23"/>
      <c r="Z4048" s="23"/>
      <c r="AA4048" s="23"/>
      <c r="AB4048" s="23"/>
      <c r="AC4048" s="23"/>
      <c r="AD4048" s="23"/>
      <c r="AE4048" s="23"/>
      <c r="AF4048" s="46"/>
      <c r="AG4048" s="23"/>
      <c r="AH4048" s="23"/>
    </row>
    <row r="4049" spans="1:34" s="156" customFormat="1" x14ac:dyDescent="0.35">
      <c r="A4049" s="23"/>
      <c r="B4049" s="23"/>
      <c r="C4049" s="23"/>
      <c r="D4049" s="23"/>
      <c r="E4049" s="23"/>
      <c r="F4049" s="23"/>
      <c r="G4049" s="23"/>
      <c r="H4049" s="23"/>
      <c r="I4049" s="23"/>
      <c r="J4049" s="24"/>
      <c r="K4049" s="24"/>
      <c r="L4049" s="79"/>
      <c r="M4049" s="91"/>
      <c r="N4049" s="89"/>
      <c r="O4049" s="89"/>
      <c r="P4049" s="24"/>
      <c r="Q4049" s="24"/>
      <c r="R4049" s="23"/>
      <c r="S4049" s="23"/>
      <c r="T4049" s="24"/>
      <c r="U4049" s="23"/>
      <c r="V4049" s="23"/>
      <c r="W4049" s="23"/>
      <c r="X4049" s="23"/>
      <c r="Y4049" s="23"/>
      <c r="Z4049" s="23"/>
      <c r="AA4049" s="23"/>
      <c r="AB4049" s="23"/>
      <c r="AC4049" s="23"/>
      <c r="AD4049" s="23"/>
      <c r="AE4049" s="23"/>
      <c r="AF4049" s="46"/>
      <c r="AG4049" s="23"/>
      <c r="AH4049" s="23"/>
    </row>
    <row r="4050" spans="1:34" s="156" customFormat="1" x14ac:dyDescent="0.35">
      <c r="A4050" s="23"/>
      <c r="B4050" s="23"/>
      <c r="C4050" s="23"/>
      <c r="D4050" s="23"/>
      <c r="E4050" s="23"/>
      <c r="F4050" s="23"/>
      <c r="G4050" s="23"/>
      <c r="H4050" s="23"/>
      <c r="I4050" s="23"/>
      <c r="J4050" s="24"/>
      <c r="K4050" s="24"/>
      <c r="L4050" s="79"/>
      <c r="M4050" s="91"/>
      <c r="N4050" s="89"/>
      <c r="O4050" s="89"/>
      <c r="P4050" s="24"/>
      <c r="Q4050" s="24"/>
      <c r="R4050" s="23"/>
      <c r="S4050" s="23"/>
      <c r="T4050" s="24"/>
      <c r="U4050" s="23"/>
      <c r="V4050" s="23"/>
      <c r="W4050" s="23"/>
      <c r="X4050" s="23"/>
      <c r="Y4050" s="23"/>
      <c r="Z4050" s="23"/>
      <c r="AA4050" s="23"/>
      <c r="AB4050" s="23"/>
      <c r="AC4050" s="23"/>
      <c r="AD4050" s="23"/>
      <c r="AE4050" s="23"/>
      <c r="AF4050" s="46"/>
      <c r="AG4050" s="23"/>
      <c r="AH4050" s="23"/>
    </row>
    <row r="4051" spans="1:34" s="156" customFormat="1" x14ac:dyDescent="0.35">
      <c r="A4051" s="23"/>
      <c r="B4051" s="23"/>
      <c r="C4051" s="23"/>
      <c r="D4051" s="23"/>
      <c r="E4051" s="23"/>
      <c r="F4051" s="23"/>
      <c r="G4051" s="23"/>
      <c r="H4051" s="23"/>
      <c r="I4051" s="23"/>
      <c r="J4051" s="24"/>
      <c r="K4051" s="24"/>
      <c r="L4051" s="79"/>
      <c r="M4051" s="91"/>
      <c r="N4051" s="89"/>
      <c r="O4051" s="89"/>
      <c r="P4051" s="24"/>
      <c r="Q4051" s="24"/>
      <c r="R4051" s="23"/>
      <c r="S4051" s="23"/>
      <c r="T4051" s="24"/>
      <c r="U4051" s="23"/>
      <c r="V4051" s="23"/>
      <c r="W4051" s="23"/>
      <c r="X4051" s="23"/>
      <c r="Y4051" s="23"/>
      <c r="Z4051" s="23"/>
      <c r="AA4051" s="23"/>
      <c r="AB4051" s="23"/>
      <c r="AC4051" s="23"/>
      <c r="AD4051" s="23"/>
      <c r="AE4051" s="23"/>
      <c r="AF4051" s="46"/>
      <c r="AG4051" s="23"/>
      <c r="AH4051" s="23"/>
    </row>
    <row r="4052" spans="1:34" s="156" customFormat="1" x14ac:dyDescent="0.35">
      <c r="A4052" s="23"/>
      <c r="B4052" s="23"/>
      <c r="C4052" s="23"/>
      <c r="D4052" s="23"/>
      <c r="E4052" s="23"/>
      <c r="F4052" s="23"/>
      <c r="G4052" s="23"/>
      <c r="H4052" s="23"/>
      <c r="I4052" s="23"/>
      <c r="J4052" s="24"/>
      <c r="K4052" s="24"/>
      <c r="L4052" s="79"/>
      <c r="M4052" s="91"/>
      <c r="N4052" s="89"/>
      <c r="O4052" s="89"/>
      <c r="P4052" s="24"/>
      <c r="Q4052" s="24"/>
      <c r="R4052" s="23"/>
      <c r="S4052" s="23"/>
      <c r="T4052" s="24"/>
      <c r="U4052" s="23"/>
      <c r="V4052" s="23"/>
      <c r="W4052" s="23"/>
      <c r="X4052" s="23"/>
      <c r="Y4052" s="23"/>
      <c r="Z4052" s="23"/>
      <c r="AA4052" s="23"/>
      <c r="AB4052" s="23"/>
      <c r="AC4052" s="23"/>
      <c r="AD4052" s="23"/>
      <c r="AE4052" s="23"/>
      <c r="AF4052" s="46"/>
      <c r="AG4052" s="23"/>
      <c r="AH4052" s="23"/>
    </row>
    <row r="4053" spans="1:34" s="156" customFormat="1" x14ac:dyDescent="0.35">
      <c r="A4053" s="23"/>
      <c r="B4053" s="23"/>
      <c r="C4053" s="23"/>
      <c r="D4053" s="23"/>
      <c r="E4053" s="23"/>
      <c r="F4053" s="23"/>
      <c r="G4053" s="23"/>
      <c r="H4053" s="23"/>
      <c r="I4053" s="23"/>
      <c r="J4053" s="24"/>
      <c r="K4053" s="24"/>
      <c r="L4053" s="79"/>
      <c r="M4053" s="91"/>
      <c r="N4053" s="89"/>
      <c r="O4053" s="89"/>
      <c r="P4053" s="24"/>
      <c r="Q4053" s="24"/>
      <c r="R4053" s="23"/>
      <c r="S4053" s="23"/>
      <c r="T4053" s="24"/>
      <c r="U4053" s="23"/>
      <c r="V4053" s="23"/>
      <c r="W4053" s="23"/>
      <c r="X4053" s="23"/>
      <c r="Y4053" s="23"/>
      <c r="Z4053" s="23"/>
      <c r="AA4053" s="23"/>
      <c r="AB4053" s="23"/>
      <c r="AC4053" s="23"/>
      <c r="AD4053" s="23"/>
      <c r="AE4053" s="23"/>
      <c r="AF4053" s="46"/>
      <c r="AG4053" s="23"/>
      <c r="AH4053" s="23"/>
    </row>
    <row r="4054" spans="1:34" s="156" customFormat="1" x14ac:dyDescent="0.35">
      <c r="A4054" s="23"/>
      <c r="B4054" s="23"/>
      <c r="C4054" s="23"/>
      <c r="D4054" s="23"/>
      <c r="E4054" s="23"/>
      <c r="F4054" s="23"/>
      <c r="G4054" s="23"/>
      <c r="H4054" s="23"/>
      <c r="I4054" s="23"/>
      <c r="J4054" s="24"/>
      <c r="K4054" s="24"/>
      <c r="L4054" s="79"/>
      <c r="M4054" s="91"/>
      <c r="N4054" s="89"/>
      <c r="O4054" s="89"/>
      <c r="P4054" s="24"/>
      <c r="Q4054" s="24"/>
      <c r="R4054" s="23"/>
      <c r="S4054" s="23"/>
      <c r="T4054" s="24"/>
      <c r="U4054" s="23"/>
      <c r="V4054" s="23"/>
      <c r="W4054" s="23"/>
      <c r="X4054" s="23"/>
      <c r="Y4054" s="23"/>
      <c r="Z4054" s="23"/>
      <c r="AA4054" s="23"/>
      <c r="AB4054" s="23"/>
      <c r="AC4054" s="23"/>
      <c r="AD4054" s="23"/>
      <c r="AE4054" s="23"/>
      <c r="AF4054" s="46"/>
      <c r="AG4054" s="23"/>
      <c r="AH4054" s="23"/>
    </row>
    <row r="4055" spans="1:34" s="156" customFormat="1" x14ac:dyDescent="0.35">
      <c r="A4055" s="23"/>
      <c r="B4055" s="23"/>
      <c r="C4055" s="23"/>
      <c r="D4055" s="23"/>
      <c r="E4055" s="23"/>
      <c r="F4055" s="23"/>
      <c r="G4055" s="23"/>
      <c r="H4055" s="23"/>
      <c r="I4055" s="23"/>
      <c r="J4055" s="24"/>
      <c r="K4055" s="24"/>
      <c r="L4055" s="79"/>
      <c r="M4055" s="91"/>
      <c r="N4055" s="89"/>
      <c r="O4055" s="89"/>
      <c r="P4055" s="24"/>
      <c r="Q4055" s="24"/>
      <c r="R4055" s="23"/>
      <c r="S4055" s="23"/>
      <c r="T4055" s="24"/>
      <c r="U4055" s="23"/>
      <c r="V4055" s="23"/>
      <c r="W4055" s="23"/>
      <c r="X4055" s="23"/>
      <c r="Y4055" s="23"/>
      <c r="Z4055" s="23"/>
      <c r="AA4055" s="23"/>
      <c r="AB4055" s="23"/>
      <c r="AC4055" s="23"/>
      <c r="AD4055" s="23"/>
      <c r="AE4055" s="23"/>
      <c r="AF4055" s="46"/>
      <c r="AG4055" s="23"/>
      <c r="AH4055" s="23"/>
    </row>
    <row r="4056" spans="1:34" s="156" customFormat="1" x14ac:dyDescent="0.35">
      <c r="A4056" s="23"/>
      <c r="B4056" s="23"/>
      <c r="C4056" s="23"/>
      <c r="D4056" s="23"/>
      <c r="E4056" s="23"/>
      <c r="F4056" s="23"/>
      <c r="G4056" s="23"/>
      <c r="H4056" s="23"/>
      <c r="I4056" s="23"/>
      <c r="J4056" s="24"/>
      <c r="K4056" s="24"/>
      <c r="L4056" s="79"/>
      <c r="M4056" s="91"/>
      <c r="N4056" s="89"/>
      <c r="O4056" s="89"/>
      <c r="P4056" s="24"/>
      <c r="Q4056" s="24"/>
      <c r="R4056" s="23"/>
      <c r="S4056" s="23"/>
      <c r="T4056" s="24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46"/>
      <c r="AG4056" s="23"/>
      <c r="AH4056" s="23"/>
    </row>
    <row r="4057" spans="1:34" s="156" customFormat="1" x14ac:dyDescent="0.35">
      <c r="A4057" s="23"/>
      <c r="B4057" s="23"/>
      <c r="C4057" s="23"/>
      <c r="D4057" s="23"/>
      <c r="E4057" s="23"/>
      <c r="F4057" s="23"/>
      <c r="G4057" s="23"/>
      <c r="H4057" s="23"/>
      <c r="I4057" s="23"/>
      <c r="J4057" s="24"/>
      <c r="K4057" s="24"/>
      <c r="L4057" s="79"/>
      <c r="M4057" s="91"/>
      <c r="N4057" s="89"/>
      <c r="O4057" s="89"/>
      <c r="P4057" s="24"/>
      <c r="Q4057" s="24"/>
      <c r="R4057" s="23"/>
      <c r="S4057" s="23"/>
      <c r="T4057" s="24"/>
      <c r="U4057" s="23"/>
      <c r="V4057" s="23"/>
      <c r="W4057" s="23"/>
      <c r="X4057" s="23"/>
      <c r="Y4057" s="23"/>
      <c r="Z4057" s="23"/>
      <c r="AA4057" s="23"/>
      <c r="AB4057" s="23"/>
      <c r="AC4057" s="23"/>
      <c r="AD4057" s="23"/>
      <c r="AE4057" s="23"/>
      <c r="AF4057" s="46"/>
      <c r="AG4057" s="23"/>
      <c r="AH4057" s="23"/>
    </row>
    <row r="4058" spans="1:34" s="156" customFormat="1" x14ac:dyDescent="0.35">
      <c r="A4058" s="23"/>
      <c r="B4058" s="23"/>
      <c r="C4058" s="23"/>
      <c r="D4058" s="23"/>
      <c r="E4058" s="23"/>
      <c r="F4058" s="23"/>
      <c r="G4058" s="23"/>
      <c r="H4058" s="23"/>
      <c r="I4058" s="23"/>
      <c r="J4058" s="24"/>
      <c r="K4058" s="24"/>
      <c r="L4058" s="79"/>
      <c r="M4058" s="91"/>
      <c r="N4058" s="89"/>
      <c r="O4058" s="89"/>
      <c r="P4058" s="24"/>
      <c r="Q4058" s="24"/>
      <c r="R4058" s="23"/>
      <c r="S4058" s="23"/>
      <c r="T4058" s="24"/>
      <c r="U4058" s="23"/>
      <c r="V4058" s="23"/>
      <c r="W4058" s="23"/>
      <c r="X4058" s="23"/>
      <c r="Y4058" s="23"/>
      <c r="Z4058" s="23"/>
      <c r="AA4058" s="23"/>
      <c r="AB4058" s="23"/>
      <c r="AC4058" s="23"/>
      <c r="AD4058" s="23"/>
      <c r="AE4058" s="23"/>
      <c r="AF4058" s="46"/>
      <c r="AG4058" s="23"/>
      <c r="AH4058" s="23"/>
    </row>
    <row r="4059" spans="1:34" s="156" customFormat="1" x14ac:dyDescent="0.35">
      <c r="A4059" s="23"/>
      <c r="B4059" s="23"/>
      <c r="C4059" s="23"/>
      <c r="D4059" s="23"/>
      <c r="E4059" s="23"/>
      <c r="F4059" s="23"/>
      <c r="G4059" s="23"/>
      <c r="H4059" s="23"/>
      <c r="I4059" s="23"/>
      <c r="J4059" s="24"/>
      <c r="K4059" s="24"/>
      <c r="L4059" s="79"/>
      <c r="M4059" s="91"/>
      <c r="N4059" s="89"/>
      <c r="O4059" s="89"/>
      <c r="P4059" s="24"/>
      <c r="Q4059" s="24"/>
      <c r="R4059" s="23"/>
      <c r="S4059" s="23"/>
      <c r="T4059" s="24"/>
      <c r="U4059" s="23"/>
      <c r="V4059" s="23"/>
      <c r="W4059" s="23"/>
      <c r="X4059" s="23"/>
      <c r="Y4059" s="23"/>
      <c r="Z4059" s="23"/>
      <c r="AA4059" s="23"/>
      <c r="AB4059" s="23"/>
      <c r="AC4059" s="23"/>
      <c r="AD4059" s="23"/>
      <c r="AE4059" s="23"/>
      <c r="AF4059" s="46"/>
      <c r="AG4059" s="23"/>
      <c r="AH4059" s="23"/>
    </row>
    <row r="4060" spans="1:34" s="156" customFormat="1" x14ac:dyDescent="0.35">
      <c r="A4060" s="23"/>
      <c r="B4060" s="23"/>
      <c r="C4060" s="23"/>
      <c r="D4060" s="23"/>
      <c r="E4060" s="23"/>
      <c r="F4060" s="23"/>
      <c r="G4060" s="23"/>
      <c r="H4060" s="23"/>
      <c r="I4060" s="23"/>
      <c r="J4060" s="24"/>
      <c r="K4060" s="24"/>
      <c r="L4060" s="79"/>
      <c r="M4060" s="91"/>
      <c r="N4060" s="89"/>
      <c r="O4060" s="89"/>
      <c r="P4060" s="24"/>
      <c r="Q4060" s="24"/>
      <c r="R4060" s="23"/>
      <c r="S4060" s="23"/>
      <c r="T4060" s="24"/>
      <c r="U4060" s="23"/>
      <c r="V4060" s="23"/>
      <c r="W4060" s="23"/>
      <c r="X4060" s="23"/>
      <c r="Y4060" s="23"/>
      <c r="Z4060" s="23"/>
      <c r="AA4060" s="23"/>
      <c r="AB4060" s="23"/>
      <c r="AC4060" s="23"/>
      <c r="AD4060" s="23"/>
      <c r="AE4060" s="23"/>
      <c r="AF4060" s="46"/>
      <c r="AG4060" s="23"/>
      <c r="AH4060" s="23"/>
    </row>
    <row r="4061" spans="1:34" s="156" customFormat="1" x14ac:dyDescent="0.35">
      <c r="A4061" s="23"/>
      <c r="B4061" s="23"/>
      <c r="C4061" s="23"/>
      <c r="D4061" s="23"/>
      <c r="E4061" s="23"/>
      <c r="F4061" s="23"/>
      <c r="G4061" s="23"/>
      <c r="H4061" s="23"/>
      <c r="I4061" s="23"/>
      <c r="J4061" s="24"/>
      <c r="K4061" s="24"/>
      <c r="L4061" s="79"/>
      <c r="M4061" s="91"/>
      <c r="N4061" s="89"/>
      <c r="O4061" s="89"/>
      <c r="P4061" s="24"/>
      <c r="Q4061" s="24"/>
      <c r="R4061" s="23"/>
      <c r="S4061" s="23"/>
      <c r="T4061" s="24"/>
      <c r="U4061" s="23"/>
      <c r="V4061" s="23"/>
      <c r="W4061" s="23"/>
      <c r="X4061" s="23"/>
      <c r="Y4061" s="23"/>
      <c r="Z4061" s="23"/>
      <c r="AA4061" s="23"/>
      <c r="AB4061" s="23"/>
      <c r="AC4061" s="23"/>
      <c r="AD4061" s="23"/>
      <c r="AE4061" s="23"/>
      <c r="AF4061" s="46"/>
      <c r="AG4061" s="23"/>
      <c r="AH4061" s="23"/>
    </row>
    <row r="4062" spans="1:34" s="156" customFormat="1" x14ac:dyDescent="0.35">
      <c r="A4062" s="23"/>
      <c r="B4062" s="23"/>
      <c r="C4062" s="23"/>
      <c r="D4062" s="23"/>
      <c r="E4062" s="23"/>
      <c r="F4062" s="23"/>
      <c r="G4062" s="23"/>
      <c r="H4062" s="23"/>
      <c r="I4062" s="23"/>
      <c r="J4062" s="24"/>
      <c r="K4062" s="24"/>
      <c r="L4062" s="79"/>
      <c r="M4062" s="91"/>
      <c r="N4062" s="89"/>
      <c r="O4062" s="89"/>
      <c r="P4062" s="24"/>
      <c r="Q4062" s="24"/>
      <c r="R4062" s="23"/>
      <c r="S4062" s="23"/>
      <c r="T4062" s="24"/>
      <c r="U4062" s="23"/>
      <c r="V4062" s="23"/>
      <c r="W4062" s="23"/>
      <c r="X4062" s="23"/>
      <c r="Y4062" s="23"/>
      <c r="Z4062" s="23"/>
      <c r="AA4062" s="23"/>
      <c r="AB4062" s="23"/>
      <c r="AC4062" s="23"/>
      <c r="AD4062" s="23"/>
      <c r="AE4062" s="23"/>
      <c r="AF4062" s="46"/>
      <c r="AG4062" s="23"/>
      <c r="AH4062" s="23"/>
    </row>
    <row r="4063" spans="1:34" s="156" customFormat="1" x14ac:dyDescent="0.35">
      <c r="A4063" s="23"/>
      <c r="B4063" s="23"/>
      <c r="C4063" s="23"/>
      <c r="D4063" s="23"/>
      <c r="E4063" s="23"/>
      <c r="F4063" s="23"/>
      <c r="G4063" s="23"/>
      <c r="H4063" s="23"/>
      <c r="I4063" s="23"/>
      <c r="J4063" s="24"/>
      <c r="K4063" s="24"/>
      <c r="L4063" s="79"/>
      <c r="M4063" s="91"/>
      <c r="N4063" s="89"/>
      <c r="O4063" s="89"/>
      <c r="P4063" s="24"/>
      <c r="Q4063" s="24"/>
      <c r="R4063" s="23"/>
      <c r="S4063" s="23"/>
      <c r="T4063" s="24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23"/>
      <c r="AE4063" s="23"/>
      <c r="AF4063" s="46"/>
      <c r="AG4063" s="23"/>
      <c r="AH4063" s="23"/>
    </row>
    <row r="4064" spans="1:34" s="156" customFormat="1" x14ac:dyDescent="0.35">
      <c r="A4064" s="23"/>
      <c r="B4064" s="23"/>
      <c r="C4064" s="23"/>
      <c r="D4064" s="23"/>
      <c r="E4064" s="23"/>
      <c r="F4064" s="23"/>
      <c r="G4064" s="23"/>
      <c r="H4064" s="23"/>
      <c r="I4064" s="23"/>
      <c r="J4064" s="24"/>
      <c r="K4064" s="24"/>
      <c r="L4064" s="79"/>
      <c r="M4064" s="91"/>
      <c r="N4064" s="89"/>
      <c r="O4064" s="89"/>
      <c r="P4064" s="24"/>
      <c r="Q4064" s="24"/>
      <c r="R4064" s="23"/>
      <c r="S4064" s="23"/>
      <c r="T4064" s="24"/>
      <c r="U4064" s="23"/>
      <c r="V4064" s="23"/>
      <c r="W4064" s="23"/>
      <c r="X4064" s="23"/>
      <c r="Y4064" s="23"/>
      <c r="Z4064" s="23"/>
      <c r="AA4064" s="23"/>
      <c r="AB4064" s="23"/>
      <c r="AC4064" s="23"/>
      <c r="AD4064" s="23"/>
      <c r="AE4064" s="23"/>
      <c r="AF4064" s="46"/>
      <c r="AG4064" s="23"/>
      <c r="AH4064" s="23"/>
    </row>
    <row r="4065" spans="1:34" s="156" customFormat="1" x14ac:dyDescent="0.35">
      <c r="A4065" s="23"/>
      <c r="B4065" s="23"/>
      <c r="C4065" s="23"/>
      <c r="D4065" s="23"/>
      <c r="E4065" s="23"/>
      <c r="F4065" s="23"/>
      <c r="G4065" s="23"/>
      <c r="H4065" s="23"/>
      <c r="I4065" s="23"/>
      <c r="J4065" s="24"/>
      <c r="K4065" s="24"/>
      <c r="L4065" s="79"/>
      <c r="M4065" s="91"/>
      <c r="N4065" s="89"/>
      <c r="O4065" s="89"/>
      <c r="P4065" s="24"/>
      <c r="Q4065" s="24"/>
      <c r="R4065" s="23"/>
      <c r="S4065" s="23"/>
      <c r="T4065" s="24"/>
      <c r="U4065" s="23"/>
      <c r="V4065" s="23"/>
      <c r="W4065" s="23"/>
      <c r="X4065" s="23"/>
      <c r="Y4065" s="23"/>
      <c r="Z4065" s="23"/>
      <c r="AA4065" s="23"/>
      <c r="AB4065" s="23"/>
      <c r="AC4065" s="23"/>
      <c r="AD4065" s="23"/>
      <c r="AE4065" s="23"/>
      <c r="AF4065" s="46"/>
      <c r="AG4065" s="23"/>
      <c r="AH4065" s="23"/>
    </row>
    <row r="4066" spans="1:34" s="156" customFormat="1" x14ac:dyDescent="0.35">
      <c r="A4066" s="23"/>
      <c r="B4066" s="23"/>
      <c r="C4066" s="23"/>
      <c r="D4066" s="23"/>
      <c r="E4066" s="23"/>
      <c r="F4066" s="23"/>
      <c r="G4066" s="23"/>
      <c r="H4066" s="23"/>
      <c r="I4066" s="23"/>
      <c r="J4066" s="24"/>
      <c r="K4066" s="24"/>
      <c r="L4066" s="79"/>
      <c r="M4066" s="91"/>
      <c r="N4066" s="89"/>
      <c r="O4066" s="89"/>
      <c r="P4066" s="24"/>
      <c r="Q4066" s="24"/>
      <c r="R4066" s="23"/>
      <c r="S4066" s="23"/>
      <c r="T4066" s="24"/>
      <c r="U4066" s="23"/>
      <c r="V4066" s="23"/>
      <c r="W4066" s="23"/>
      <c r="X4066" s="23"/>
      <c r="Y4066" s="23"/>
      <c r="Z4066" s="23"/>
      <c r="AA4066" s="23"/>
      <c r="AB4066" s="23"/>
      <c r="AC4066" s="23"/>
      <c r="AD4066" s="23"/>
      <c r="AE4066" s="23"/>
      <c r="AF4066" s="46"/>
      <c r="AG4066" s="23"/>
      <c r="AH4066" s="23"/>
    </row>
    <row r="4067" spans="1:34" s="156" customFormat="1" x14ac:dyDescent="0.35">
      <c r="A4067" s="23"/>
      <c r="B4067" s="23"/>
      <c r="C4067" s="23"/>
      <c r="D4067" s="23"/>
      <c r="E4067" s="23"/>
      <c r="F4067" s="23"/>
      <c r="G4067" s="23"/>
      <c r="H4067" s="23"/>
      <c r="I4067" s="23"/>
      <c r="J4067" s="24"/>
      <c r="K4067" s="24"/>
      <c r="L4067" s="79"/>
      <c r="M4067" s="91"/>
      <c r="N4067" s="89"/>
      <c r="O4067" s="89"/>
      <c r="P4067" s="24"/>
      <c r="Q4067" s="24"/>
      <c r="R4067" s="23"/>
      <c r="S4067" s="23"/>
      <c r="T4067" s="24"/>
      <c r="U4067" s="23"/>
      <c r="V4067" s="23"/>
      <c r="W4067" s="23"/>
      <c r="X4067" s="23"/>
      <c r="Y4067" s="23"/>
      <c r="Z4067" s="23"/>
      <c r="AA4067" s="23"/>
      <c r="AB4067" s="23"/>
      <c r="AC4067" s="23"/>
      <c r="AD4067" s="23"/>
      <c r="AE4067" s="23"/>
      <c r="AF4067" s="46"/>
      <c r="AG4067" s="23"/>
      <c r="AH4067" s="23"/>
    </row>
    <row r="4068" spans="1:34" s="156" customFormat="1" x14ac:dyDescent="0.35">
      <c r="A4068" s="23"/>
      <c r="B4068" s="23"/>
      <c r="C4068" s="23"/>
      <c r="D4068" s="23"/>
      <c r="E4068" s="23"/>
      <c r="F4068" s="23"/>
      <c r="G4068" s="23"/>
      <c r="H4068" s="23"/>
      <c r="I4068" s="23"/>
      <c r="J4068" s="24"/>
      <c r="K4068" s="24"/>
      <c r="L4068" s="79"/>
      <c r="M4068" s="91"/>
      <c r="N4068" s="89"/>
      <c r="O4068" s="89"/>
      <c r="P4068" s="24"/>
      <c r="Q4068" s="24"/>
      <c r="R4068" s="23"/>
      <c r="S4068" s="23"/>
      <c r="T4068" s="24"/>
      <c r="U4068" s="23"/>
      <c r="V4068" s="23"/>
      <c r="W4068" s="23"/>
      <c r="X4068" s="23"/>
      <c r="Y4068" s="23"/>
      <c r="Z4068" s="23"/>
      <c r="AA4068" s="23"/>
      <c r="AB4068" s="23"/>
      <c r="AC4068" s="23"/>
      <c r="AD4068" s="23"/>
      <c r="AE4068" s="23"/>
      <c r="AF4068" s="46"/>
      <c r="AG4068" s="23"/>
      <c r="AH4068" s="23"/>
    </row>
    <row r="4069" spans="1:34" s="156" customFormat="1" x14ac:dyDescent="0.35">
      <c r="A4069" s="23"/>
      <c r="B4069" s="23"/>
      <c r="C4069" s="23"/>
      <c r="D4069" s="23"/>
      <c r="E4069" s="23"/>
      <c r="F4069" s="23"/>
      <c r="G4069" s="23"/>
      <c r="H4069" s="23"/>
      <c r="I4069" s="23"/>
      <c r="J4069" s="24"/>
      <c r="K4069" s="24"/>
      <c r="L4069" s="79"/>
      <c r="M4069" s="91"/>
      <c r="N4069" s="89"/>
      <c r="O4069" s="89"/>
      <c r="P4069" s="24"/>
      <c r="Q4069" s="24"/>
      <c r="R4069" s="23"/>
      <c r="S4069" s="23"/>
      <c r="T4069" s="24"/>
      <c r="U4069" s="23"/>
      <c r="V4069" s="23"/>
      <c r="W4069" s="23"/>
      <c r="X4069" s="23"/>
      <c r="Y4069" s="23"/>
      <c r="Z4069" s="23"/>
      <c r="AA4069" s="23"/>
      <c r="AB4069" s="23"/>
      <c r="AC4069" s="23"/>
      <c r="AD4069" s="23"/>
      <c r="AE4069" s="23"/>
      <c r="AF4069" s="46"/>
      <c r="AG4069" s="23"/>
      <c r="AH4069" s="23"/>
    </row>
    <row r="4070" spans="1:34" s="156" customFormat="1" x14ac:dyDescent="0.35">
      <c r="A4070" s="23"/>
      <c r="B4070" s="23"/>
      <c r="C4070" s="23"/>
      <c r="D4070" s="23"/>
      <c r="E4070" s="23"/>
      <c r="F4070" s="23"/>
      <c r="G4070" s="23"/>
      <c r="H4070" s="23"/>
      <c r="I4070" s="23"/>
      <c r="J4070" s="24"/>
      <c r="K4070" s="24"/>
      <c r="L4070" s="79"/>
      <c r="M4070" s="91"/>
      <c r="N4070" s="89"/>
      <c r="O4070" s="89"/>
      <c r="P4070" s="24"/>
      <c r="Q4070" s="24"/>
      <c r="R4070" s="23"/>
      <c r="S4070" s="23"/>
      <c r="T4070" s="24"/>
      <c r="U4070" s="23"/>
      <c r="V4070" s="23"/>
      <c r="W4070" s="23"/>
      <c r="X4070" s="23"/>
      <c r="Y4070" s="23"/>
      <c r="Z4070" s="23"/>
      <c r="AA4070" s="23"/>
      <c r="AB4070" s="23"/>
      <c r="AC4070" s="23"/>
      <c r="AD4070" s="23"/>
      <c r="AE4070" s="23"/>
      <c r="AF4070" s="46"/>
      <c r="AG4070" s="23"/>
      <c r="AH4070" s="23"/>
    </row>
    <row r="4071" spans="1:34" s="156" customFormat="1" x14ac:dyDescent="0.35">
      <c r="A4071" s="23"/>
      <c r="B4071" s="23"/>
      <c r="C4071" s="23"/>
      <c r="D4071" s="23"/>
      <c r="E4071" s="23"/>
      <c r="F4071" s="23"/>
      <c r="G4071" s="23"/>
      <c r="H4071" s="23"/>
      <c r="I4071" s="23"/>
      <c r="J4071" s="24"/>
      <c r="K4071" s="24"/>
      <c r="L4071" s="79"/>
      <c r="M4071" s="91"/>
      <c r="N4071" s="89"/>
      <c r="O4071" s="89"/>
      <c r="P4071" s="24"/>
      <c r="Q4071" s="24"/>
      <c r="R4071" s="23"/>
      <c r="S4071" s="23"/>
      <c r="T4071" s="24"/>
      <c r="U4071" s="23"/>
      <c r="V4071" s="23"/>
      <c r="W4071" s="23"/>
      <c r="X4071" s="23"/>
      <c r="Y4071" s="23"/>
      <c r="Z4071" s="23"/>
      <c r="AA4071" s="23"/>
      <c r="AB4071" s="23"/>
      <c r="AC4071" s="23"/>
      <c r="AD4071" s="23"/>
      <c r="AE4071" s="23"/>
      <c r="AF4071" s="46"/>
      <c r="AG4071" s="23"/>
      <c r="AH4071" s="23"/>
    </row>
    <row r="4072" spans="1:34" s="156" customFormat="1" x14ac:dyDescent="0.35">
      <c r="A4072" s="23"/>
      <c r="B4072" s="23"/>
      <c r="C4072" s="23"/>
      <c r="D4072" s="23"/>
      <c r="E4072" s="23"/>
      <c r="F4072" s="23"/>
      <c r="G4072" s="23"/>
      <c r="H4072" s="23"/>
      <c r="I4072" s="23"/>
      <c r="J4072" s="24"/>
      <c r="K4072" s="24"/>
      <c r="L4072" s="79"/>
      <c r="M4072" s="91"/>
      <c r="N4072" s="89"/>
      <c r="O4072" s="89"/>
      <c r="P4072" s="24"/>
      <c r="Q4072" s="24"/>
      <c r="R4072" s="23"/>
      <c r="S4072" s="23"/>
      <c r="T4072" s="24"/>
      <c r="U4072" s="23"/>
      <c r="V4072" s="23"/>
      <c r="W4072" s="23"/>
      <c r="X4072" s="23"/>
      <c r="Y4072" s="23"/>
      <c r="Z4072" s="23"/>
      <c r="AA4072" s="23"/>
      <c r="AB4072" s="23"/>
      <c r="AC4072" s="23"/>
      <c r="AD4072" s="23"/>
      <c r="AE4072" s="23"/>
      <c r="AF4072" s="46"/>
      <c r="AG4072" s="23"/>
      <c r="AH4072" s="23"/>
    </row>
    <row r="4073" spans="1:34" s="156" customFormat="1" x14ac:dyDescent="0.35">
      <c r="A4073" s="23"/>
      <c r="B4073" s="23"/>
      <c r="C4073" s="23"/>
      <c r="D4073" s="23"/>
      <c r="E4073" s="23"/>
      <c r="F4073" s="23"/>
      <c r="G4073" s="23"/>
      <c r="H4073" s="23"/>
      <c r="I4073" s="23"/>
      <c r="J4073" s="24"/>
      <c r="K4073" s="24"/>
      <c r="L4073" s="79"/>
      <c r="M4073" s="91"/>
      <c r="N4073" s="89"/>
      <c r="O4073" s="89"/>
      <c r="P4073" s="24"/>
      <c r="Q4073" s="24"/>
      <c r="R4073" s="23"/>
      <c r="S4073" s="23"/>
      <c r="T4073" s="24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23"/>
      <c r="AE4073" s="23"/>
      <c r="AF4073" s="46"/>
      <c r="AG4073" s="23"/>
      <c r="AH4073" s="23"/>
    </row>
    <row r="4074" spans="1:34" s="156" customFormat="1" x14ac:dyDescent="0.35">
      <c r="A4074" s="23"/>
      <c r="B4074" s="23"/>
      <c r="C4074" s="23"/>
      <c r="D4074" s="23"/>
      <c r="E4074" s="23"/>
      <c r="F4074" s="23"/>
      <c r="G4074" s="23"/>
      <c r="H4074" s="23"/>
      <c r="I4074" s="23"/>
      <c r="J4074" s="24"/>
      <c r="K4074" s="24"/>
      <c r="L4074" s="79"/>
      <c r="M4074" s="91"/>
      <c r="N4074" s="89"/>
      <c r="O4074" s="89"/>
      <c r="P4074" s="24"/>
      <c r="Q4074" s="24"/>
      <c r="R4074" s="23"/>
      <c r="S4074" s="23"/>
      <c r="T4074" s="24"/>
      <c r="U4074" s="23"/>
      <c r="V4074" s="23"/>
      <c r="W4074" s="23"/>
      <c r="X4074" s="23"/>
      <c r="Y4074" s="23"/>
      <c r="Z4074" s="23"/>
      <c r="AA4074" s="23"/>
      <c r="AB4074" s="23"/>
      <c r="AC4074" s="23"/>
      <c r="AD4074" s="23"/>
      <c r="AE4074" s="23"/>
      <c r="AF4074" s="46"/>
      <c r="AG4074" s="23"/>
      <c r="AH4074" s="23"/>
    </row>
    <row r="4075" spans="1:34" s="156" customFormat="1" x14ac:dyDescent="0.35">
      <c r="A4075" s="23"/>
      <c r="B4075" s="23"/>
      <c r="C4075" s="23"/>
      <c r="D4075" s="23"/>
      <c r="E4075" s="23"/>
      <c r="F4075" s="23"/>
      <c r="G4075" s="23"/>
      <c r="H4075" s="23"/>
      <c r="I4075" s="23"/>
      <c r="J4075" s="24"/>
      <c r="K4075" s="24"/>
      <c r="L4075" s="79"/>
      <c r="M4075" s="91"/>
      <c r="N4075" s="89"/>
      <c r="O4075" s="89"/>
      <c r="P4075" s="24"/>
      <c r="Q4075" s="24"/>
      <c r="R4075" s="23"/>
      <c r="S4075" s="23"/>
      <c r="T4075" s="24"/>
      <c r="U4075" s="23"/>
      <c r="V4075" s="23"/>
      <c r="W4075" s="23"/>
      <c r="X4075" s="23"/>
      <c r="Y4075" s="23"/>
      <c r="Z4075" s="23"/>
      <c r="AA4075" s="23"/>
      <c r="AB4075" s="23"/>
      <c r="AC4075" s="23"/>
      <c r="AD4075" s="23"/>
      <c r="AE4075" s="23"/>
      <c r="AF4075" s="46"/>
      <c r="AG4075" s="23"/>
      <c r="AH4075" s="23"/>
    </row>
    <row r="4076" spans="1:34" s="156" customFormat="1" x14ac:dyDescent="0.35">
      <c r="A4076" s="23"/>
      <c r="B4076" s="23"/>
      <c r="C4076" s="23"/>
      <c r="D4076" s="23"/>
      <c r="E4076" s="23"/>
      <c r="F4076" s="23"/>
      <c r="G4076" s="23"/>
      <c r="H4076" s="23"/>
      <c r="I4076" s="23"/>
      <c r="J4076" s="24"/>
      <c r="K4076" s="24"/>
      <c r="L4076" s="79"/>
      <c r="M4076" s="91"/>
      <c r="N4076" s="89"/>
      <c r="O4076" s="89"/>
      <c r="P4076" s="24"/>
      <c r="Q4076" s="24"/>
      <c r="R4076" s="23"/>
      <c r="S4076" s="23"/>
      <c r="T4076" s="24"/>
      <c r="U4076" s="23"/>
      <c r="V4076" s="23"/>
      <c r="W4076" s="23"/>
      <c r="X4076" s="23"/>
      <c r="Y4076" s="23"/>
      <c r="Z4076" s="23"/>
      <c r="AA4076" s="23"/>
      <c r="AB4076" s="23"/>
      <c r="AC4076" s="23"/>
      <c r="AD4076" s="23"/>
      <c r="AE4076" s="23"/>
      <c r="AF4076" s="46"/>
      <c r="AG4076" s="23"/>
      <c r="AH4076" s="23"/>
    </row>
    <row r="4077" spans="1:34" s="156" customFormat="1" x14ac:dyDescent="0.35">
      <c r="A4077" s="23"/>
      <c r="B4077" s="23"/>
      <c r="C4077" s="23"/>
      <c r="D4077" s="23"/>
      <c r="E4077" s="23"/>
      <c r="F4077" s="23"/>
      <c r="G4077" s="23"/>
      <c r="H4077" s="23"/>
      <c r="I4077" s="23"/>
      <c r="J4077" s="24"/>
      <c r="K4077" s="24"/>
      <c r="L4077" s="79"/>
      <c r="M4077" s="91"/>
      <c r="N4077" s="89"/>
      <c r="O4077" s="89"/>
      <c r="P4077" s="24"/>
      <c r="Q4077" s="24"/>
      <c r="R4077" s="23"/>
      <c r="S4077" s="23"/>
      <c r="T4077" s="24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46"/>
      <c r="AG4077" s="23"/>
      <c r="AH4077" s="23"/>
    </row>
    <row r="4078" spans="1:34" s="156" customFormat="1" x14ac:dyDescent="0.35">
      <c r="A4078" s="23"/>
      <c r="B4078" s="23"/>
      <c r="C4078" s="23"/>
      <c r="D4078" s="23"/>
      <c r="E4078" s="23"/>
      <c r="F4078" s="23"/>
      <c r="G4078" s="23"/>
      <c r="H4078" s="23"/>
      <c r="I4078" s="23"/>
      <c r="J4078" s="24"/>
      <c r="K4078" s="24"/>
      <c r="L4078" s="79"/>
      <c r="M4078" s="91"/>
      <c r="N4078" s="89"/>
      <c r="O4078" s="89"/>
      <c r="P4078" s="24"/>
      <c r="Q4078" s="24"/>
      <c r="R4078" s="23"/>
      <c r="S4078" s="23"/>
      <c r="T4078" s="24"/>
      <c r="U4078" s="23"/>
      <c r="V4078" s="23"/>
      <c r="W4078" s="23"/>
      <c r="X4078" s="23"/>
      <c r="Y4078" s="23"/>
      <c r="Z4078" s="23"/>
      <c r="AA4078" s="23"/>
      <c r="AB4078" s="23"/>
      <c r="AC4078" s="23"/>
      <c r="AD4078" s="23"/>
      <c r="AE4078" s="23"/>
      <c r="AF4078" s="46"/>
      <c r="AG4078" s="23"/>
      <c r="AH4078" s="23"/>
    </row>
    <row r="4079" spans="1:34" s="156" customFormat="1" x14ac:dyDescent="0.35">
      <c r="A4079" s="23"/>
      <c r="B4079" s="23"/>
      <c r="C4079" s="23"/>
      <c r="D4079" s="23"/>
      <c r="E4079" s="23"/>
      <c r="F4079" s="23"/>
      <c r="G4079" s="23"/>
      <c r="H4079" s="23"/>
      <c r="I4079" s="23"/>
      <c r="J4079" s="24"/>
      <c r="K4079" s="24"/>
      <c r="L4079" s="79"/>
      <c r="M4079" s="91"/>
      <c r="N4079" s="89"/>
      <c r="O4079" s="89"/>
      <c r="P4079" s="24"/>
      <c r="Q4079" s="24"/>
      <c r="R4079" s="23"/>
      <c r="S4079" s="23"/>
      <c r="T4079" s="24"/>
      <c r="U4079" s="23"/>
      <c r="V4079" s="23"/>
      <c r="W4079" s="23"/>
      <c r="X4079" s="23"/>
      <c r="Y4079" s="23"/>
      <c r="Z4079" s="23"/>
      <c r="AA4079" s="23"/>
      <c r="AB4079" s="23"/>
      <c r="AC4079" s="23"/>
      <c r="AD4079" s="23"/>
      <c r="AE4079" s="23"/>
      <c r="AF4079" s="46"/>
      <c r="AG4079" s="23"/>
      <c r="AH4079" s="23"/>
    </row>
    <row r="4080" spans="1:34" s="156" customFormat="1" x14ac:dyDescent="0.35">
      <c r="A4080" s="23"/>
      <c r="B4080" s="23"/>
      <c r="C4080" s="23"/>
      <c r="D4080" s="23"/>
      <c r="E4080" s="23"/>
      <c r="F4080" s="23"/>
      <c r="G4080" s="23"/>
      <c r="H4080" s="23"/>
      <c r="I4080" s="23"/>
      <c r="J4080" s="24"/>
      <c r="K4080" s="24"/>
      <c r="L4080" s="79"/>
      <c r="M4080" s="91"/>
      <c r="N4080" s="89"/>
      <c r="O4080" s="89"/>
      <c r="P4080" s="24"/>
      <c r="Q4080" s="24"/>
      <c r="R4080" s="23"/>
      <c r="S4080" s="23"/>
      <c r="T4080" s="24"/>
      <c r="U4080" s="23"/>
      <c r="V4080" s="23"/>
      <c r="W4080" s="23"/>
      <c r="X4080" s="23"/>
      <c r="Y4080" s="23"/>
      <c r="Z4080" s="23"/>
      <c r="AA4080" s="23"/>
      <c r="AB4080" s="23"/>
      <c r="AC4080" s="23"/>
      <c r="AD4080" s="23"/>
      <c r="AE4080" s="23"/>
      <c r="AF4080" s="46"/>
      <c r="AG4080" s="23"/>
      <c r="AH4080" s="23"/>
    </row>
    <row r="4081" spans="1:34" s="156" customFormat="1" x14ac:dyDescent="0.35">
      <c r="A4081" s="23"/>
      <c r="B4081" s="23"/>
      <c r="C4081" s="23"/>
      <c r="D4081" s="23"/>
      <c r="E4081" s="23"/>
      <c r="F4081" s="23"/>
      <c r="G4081" s="23"/>
      <c r="H4081" s="23"/>
      <c r="I4081" s="23"/>
      <c r="J4081" s="24"/>
      <c r="K4081" s="24"/>
      <c r="L4081" s="79"/>
      <c r="M4081" s="91"/>
      <c r="N4081" s="89"/>
      <c r="O4081" s="89"/>
      <c r="P4081" s="24"/>
      <c r="Q4081" s="24"/>
      <c r="R4081" s="23"/>
      <c r="S4081" s="23"/>
      <c r="T4081" s="24"/>
      <c r="U4081" s="23"/>
      <c r="V4081" s="23"/>
      <c r="W4081" s="23"/>
      <c r="X4081" s="23"/>
      <c r="Y4081" s="23"/>
      <c r="Z4081" s="23"/>
      <c r="AA4081" s="23"/>
      <c r="AB4081" s="23"/>
      <c r="AC4081" s="23"/>
      <c r="AD4081" s="23"/>
      <c r="AE4081" s="23"/>
      <c r="AF4081" s="46"/>
      <c r="AG4081" s="23"/>
      <c r="AH4081" s="23"/>
    </row>
    <row r="4082" spans="1:34" s="156" customFormat="1" x14ac:dyDescent="0.35">
      <c r="A4082" s="23"/>
      <c r="B4082" s="23"/>
      <c r="C4082" s="23"/>
      <c r="D4082" s="23"/>
      <c r="E4082" s="23"/>
      <c r="F4082" s="23"/>
      <c r="G4082" s="23"/>
      <c r="H4082" s="23"/>
      <c r="I4082" s="23"/>
      <c r="J4082" s="24"/>
      <c r="K4082" s="24"/>
      <c r="L4082" s="79"/>
      <c r="M4082" s="91"/>
      <c r="N4082" s="89"/>
      <c r="O4082" s="89"/>
      <c r="P4082" s="24"/>
      <c r="Q4082" s="24"/>
      <c r="R4082" s="23"/>
      <c r="S4082" s="23"/>
      <c r="T4082" s="24"/>
      <c r="U4082" s="23"/>
      <c r="V4082" s="23"/>
      <c r="W4082" s="23"/>
      <c r="X4082" s="23"/>
      <c r="Y4082" s="23"/>
      <c r="Z4082" s="23"/>
      <c r="AA4082" s="23"/>
      <c r="AB4082" s="23"/>
      <c r="AC4082" s="23"/>
      <c r="AD4082" s="23"/>
      <c r="AE4082" s="23"/>
      <c r="AF4082" s="46"/>
      <c r="AG4082" s="23"/>
      <c r="AH4082" s="23"/>
    </row>
    <row r="4083" spans="1:34" s="156" customFormat="1" x14ac:dyDescent="0.35">
      <c r="A4083" s="23"/>
      <c r="B4083" s="23"/>
      <c r="C4083" s="23"/>
      <c r="D4083" s="23"/>
      <c r="E4083" s="23"/>
      <c r="F4083" s="23"/>
      <c r="G4083" s="23"/>
      <c r="H4083" s="23"/>
      <c r="I4083" s="23"/>
      <c r="J4083" s="24"/>
      <c r="K4083" s="24"/>
      <c r="L4083" s="79"/>
      <c r="M4083" s="91"/>
      <c r="N4083" s="89"/>
      <c r="O4083" s="89"/>
      <c r="P4083" s="24"/>
      <c r="Q4083" s="24"/>
      <c r="R4083" s="23"/>
      <c r="S4083" s="23"/>
      <c r="T4083" s="24"/>
      <c r="U4083" s="23"/>
      <c r="V4083" s="23"/>
      <c r="W4083" s="23"/>
      <c r="X4083" s="23"/>
      <c r="Y4083" s="23"/>
      <c r="Z4083" s="23"/>
      <c r="AA4083" s="23"/>
      <c r="AB4083" s="23"/>
      <c r="AC4083" s="23"/>
      <c r="AD4083" s="23"/>
      <c r="AE4083" s="23"/>
      <c r="AF4083" s="46"/>
      <c r="AG4083" s="23"/>
      <c r="AH4083" s="23"/>
    </row>
    <row r="4084" spans="1:34" s="156" customFormat="1" x14ac:dyDescent="0.35">
      <c r="A4084" s="23"/>
      <c r="B4084" s="23"/>
      <c r="C4084" s="23"/>
      <c r="D4084" s="23"/>
      <c r="E4084" s="23"/>
      <c r="F4084" s="23"/>
      <c r="G4084" s="23"/>
      <c r="H4084" s="23"/>
      <c r="I4084" s="23"/>
      <c r="J4084" s="24"/>
      <c r="K4084" s="24"/>
      <c r="L4084" s="79"/>
      <c r="M4084" s="91"/>
      <c r="N4084" s="89"/>
      <c r="O4084" s="89"/>
      <c r="P4084" s="24"/>
      <c r="Q4084" s="24"/>
      <c r="R4084" s="23"/>
      <c r="S4084" s="23"/>
      <c r="T4084" s="24"/>
      <c r="U4084" s="23"/>
      <c r="V4084" s="23"/>
      <c r="W4084" s="23"/>
      <c r="X4084" s="23"/>
      <c r="Y4084" s="23"/>
      <c r="Z4084" s="23"/>
      <c r="AA4084" s="23"/>
      <c r="AB4084" s="23"/>
      <c r="AC4084" s="23"/>
      <c r="AD4084" s="23"/>
      <c r="AE4084" s="23"/>
      <c r="AF4084" s="46"/>
      <c r="AG4084" s="23"/>
      <c r="AH4084" s="23"/>
    </row>
    <row r="4085" spans="1:34" s="156" customFormat="1" x14ac:dyDescent="0.35">
      <c r="A4085" s="23"/>
      <c r="B4085" s="23"/>
      <c r="C4085" s="23"/>
      <c r="D4085" s="23"/>
      <c r="E4085" s="23"/>
      <c r="F4085" s="23"/>
      <c r="G4085" s="23"/>
      <c r="H4085" s="23"/>
      <c r="I4085" s="23"/>
      <c r="J4085" s="24"/>
      <c r="K4085" s="24"/>
      <c r="L4085" s="79"/>
      <c r="M4085" s="91"/>
      <c r="N4085" s="89"/>
      <c r="O4085" s="89"/>
      <c r="P4085" s="24"/>
      <c r="Q4085" s="24"/>
      <c r="R4085" s="23"/>
      <c r="S4085" s="23"/>
      <c r="T4085" s="24"/>
      <c r="U4085" s="23"/>
      <c r="V4085" s="23"/>
      <c r="W4085" s="23"/>
      <c r="X4085" s="23"/>
      <c r="Y4085" s="23"/>
      <c r="Z4085" s="23"/>
      <c r="AA4085" s="23"/>
      <c r="AB4085" s="23"/>
      <c r="AC4085" s="23"/>
      <c r="AD4085" s="23"/>
      <c r="AE4085" s="23"/>
      <c r="AF4085" s="46"/>
      <c r="AG4085" s="23"/>
      <c r="AH4085" s="23"/>
    </row>
    <row r="4086" spans="1:34" s="156" customFormat="1" x14ac:dyDescent="0.35">
      <c r="A4086" s="23"/>
      <c r="B4086" s="23"/>
      <c r="C4086" s="23"/>
      <c r="D4086" s="23"/>
      <c r="E4086" s="23"/>
      <c r="F4086" s="23"/>
      <c r="G4086" s="23"/>
      <c r="H4086" s="23"/>
      <c r="I4086" s="23"/>
      <c r="J4086" s="24"/>
      <c r="K4086" s="24"/>
      <c r="L4086" s="79"/>
      <c r="M4086" s="91"/>
      <c r="N4086" s="89"/>
      <c r="O4086" s="89"/>
      <c r="P4086" s="24"/>
      <c r="Q4086" s="24"/>
      <c r="R4086" s="23"/>
      <c r="S4086" s="23"/>
      <c r="T4086" s="24"/>
      <c r="U4086" s="23"/>
      <c r="V4086" s="23"/>
      <c r="W4086" s="23"/>
      <c r="X4086" s="23"/>
      <c r="Y4086" s="23"/>
      <c r="Z4086" s="23"/>
      <c r="AA4086" s="23"/>
      <c r="AB4086" s="23"/>
      <c r="AC4086" s="23"/>
      <c r="AD4086" s="23"/>
      <c r="AE4086" s="23"/>
      <c r="AF4086" s="46"/>
      <c r="AG4086" s="23"/>
      <c r="AH4086" s="23"/>
    </row>
    <row r="4087" spans="1:34" s="156" customFormat="1" x14ac:dyDescent="0.35">
      <c r="A4087" s="23"/>
      <c r="B4087" s="23"/>
      <c r="C4087" s="23"/>
      <c r="D4087" s="23"/>
      <c r="E4087" s="23"/>
      <c r="F4087" s="23"/>
      <c r="G4087" s="23"/>
      <c r="H4087" s="23"/>
      <c r="I4087" s="23"/>
      <c r="J4087" s="24"/>
      <c r="K4087" s="24"/>
      <c r="L4087" s="79"/>
      <c r="M4087" s="91"/>
      <c r="N4087" s="89"/>
      <c r="O4087" s="89"/>
      <c r="P4087" s="24"/>
      <c r="Q4087" s="24"/>
      <c r="R4087" s="23"/>
      <c r="S4087" s="23"/>
      <c r="T4087" s="24"/>
      <c r="U4087" s="23"/>
      <c r="V4087" s="23"/>
      <c r="W4087" s="23"/>
      <c r="X4087" s="23"/>
      <c r="Y4087" s="23"/>
      <c r="Z4087" s="23"/>
      <c r="AA4087" s="23"/>
      <c r="AB4087" s="23"/>
      <c r="AC4087" s="23"/>
      <c r="AD4087" s="23"/>
      <c r="AE4087" s="23"/>
      <c r="AF4087" s="46"/>
      <c r="AG4087" s="23"/>
      <c r="AH4087" s="23"/>
    </row>
    <row r="4088" spans="1:34" s="156" customFormat="1" x14ac:dyDescent="0.35">
      <c r="A4088" s="23"/>
      <c r="B4088" s="23"/>
      <c r="C4088" s="23"/>
      <c r="D4088" s="23"/>
      <c r="E4088" s="23"/>
      <c r="F4088" s="23"/>
      <c r="G4088" s="23"/>
      <c r="H4088" s="23"/>
      <c r="I4088" s="23"/>
      <c r="J4088" s="24"/>
      <c r="K4088" s="24"/>
      <c r="L4088" s="79"/>
      <c r="M4088" s="91"/>
      <c r="N4088" s="89"/>
      <c r="O4088" s="89"/>
      <c r="P4088" s="24"/>
      <c r="Q4088" s="24"/>
      <c r="R4088" s="23"/>
      <c r="S4088" s="23"/>
      <c r="T4088" s="24"/>
      <c r="U4088" s="23"/>
      <c r="V4088" s="23"/>
      <c r="W4088" s="23"/>
      <c r="X4088" s="23"/>
      <c r="Y4088" s="23"/>
      <c r="Z4088" s="23"/>
      <c r="AA4088" s="23"/>
      <c r="AB4088" s="23"/>
      <c r="AC4088" s="23"/>
      <c r="AD4088" s="23"/>
      <c r="AE4088" s="23"/>
      <c r="AF4088" s="46"/>
      <c r="AG4088" s="23"/>
      <c r="AH4088" s="23"/>
    </row>
    <row r="4089" spans="1:34" s="156" customFormat="1" x14ac:dyDescent="0.35">
      <c r="A4089" s="23"/>
      <c r="B4089" s="23"/>
      <c r="C4089" s="23"/>
      <c r="D4089" s="23"/>
      <c r="E4089" s="23"/>
      <c r="F4089" s="23"/>
      <c r="G4089" s="23"/>
      <c r="H4089" s="23"/>
      <c r="I4089" s="23"/>
      <c r="J4089" s="24"/>
      <c r="K4089" s="24"/>
      <c r="L4089" s="79"/>
      <c r="M4089" s="91"/>
      <c r="N4089" s="89"/>
      <c r="O4089" s="89"/>
      <c r="P4089" s="24"/>
      <c r="Q4089" s="24"/>
      <c r="R4089" s="23"/>
      <c r="S4089" s="23"/>
      <c r="T4089" s="24"/>
      <c r="U4089" s="23"/>
      <c r="V4089" s="23"/>
      <c r="W4089" s="23"/>
      <c r="X4089" s="23"/>
      <c r="Y4089" s="23"/>
      <c r="Z4089" s="23"/>
      <c r="AA4089" s="23"/>
      <c r="AB4089" s="23"/>
      <c r="AC4089" s="23"/>
      <c r="AD4089" s="23"/>
      <c r="AE4089" s="23"/>
      <c r="AF4089" s="46"/>
      <c r="AG4089" s="23"/>
      <c r="AH4089" s="23"/>
    </row>
    <row r="4090" spans="1:34" s="156" customFormat="1" x14ac:dyDescent="0.35">
      <c r="A4090" s="23"/>
      <c r="B4090" s="23"/>
      <c r="C4090" s="23"/>
      <c r="D4090" s="23"/>
      <c r="E4090" s="23"/>
      <c r="F4090" s="23"/>
      <c r="G4090" s="23"/>
      <c r="H4090" s="23"/>
      <c r="I4090" s="23"/>
      <c r="J4090" s="24"/>
      <c r="K4090" s="24"/>
      <c r="L4090" s="79"/>
      <c r="M4090" s="91"/>
      <c r="N4090" s="89"/>
      <c r="O4090" s="89"/>
      <c r="P4090" s="24"/>
      <c r="Q4090" s="24"/>
      <c r="R4090" s="23"/>
      <c r="S4090" s="23"/>
      <c r="T4090" s="24"/>
      <c r="U4090" s="23"/>
      <c r="V4090" s="23"/>
      <c r="W4090" s="23"/>
      <c r="X4090" s="23"/>
      <c r="Y4090" s="23"/>
      <c r="Z4090" s="23"/>
      <c r="AA4090" s="23"/>
      <c r="AB4090" s="23"/>
      <c r="AC4090" s="23"/>
      <c r="AD4090" s="23"/>
      <c r="AE4090" s="23"/>
      <c r="AF4090" s="46"/>
      <c r="AG4090" s="23"/>
      <c r="AH4090" s="23"/>
    </row>
    <row r="4091" spans="1:34" s="156" customFormat="1" x14ac:dyDescent="0.35">
      <c r="A4091" s="23"/>
      <c r="B4091" s="23"/>
      <c r="C4091" s="23"/>
      <c r="D4091" s="23"/>
      <c r="E4091" s="23"/>
      <c r="F4091" s="23"/>
      <c r="G4091" s="23"/>
      <c r="H4091" s="23"/>
      <c r="I4091" s="23"/>
      <c r="J4091" s="24"/>
      <c r="K4091" s="24"/>
      <c r="L4091" s="79"/>
      <c r="M4091" s="91"/>
      <c r="N4091" s="89"/>
      <c r="O4091" s="89"/>
      <c r="P4091" s="24"/>
      <c r="Q4091" s="24"/>
      <c r="R4091" s="23"/>
      <c r="S4091" s="23"/>
      <c r="T4091" s="24"/>
      <c r="U4091" s="23"/>
      <c r="V4091" s="23"/>
      <c r="W4091" s="23"/>
      <c r="X4091" s="23"/>
      <c r="Y4091" s="23"/>
      <c r="Z4091" s="23"/>
      <c r="AA4091" s="23"/>
      <c r="AB4091" s="23"/>
      <c r="AC4091" s="23"/>
      <c r="AD4091" s="23"/>
      <c r="AE4091" s="23"/>
      <c r="AF4091" s="46"/>
      <c r="AG4091" s="23"/>
      <c r="AH4091" s="23"/>
    </row>
    <row r="4092" spans="1:34" s="156" customFormat="1" x14ac:dyDescent="0.35">
      <c r="A4092" s="23"/>
      <c r="B4092" s="23"/>
      <c r="C4092" s="23"/>
      <c r="D4092" s="23"/>
      <c r="E4092" s="23"/>
      <c r="F4092" s="23"/>
      <c r="G4092" s="23"/>
      <c r="H4092" s="23"/>
      <c r="I4092" s="23"/>
      <c r="J4092" s="24"/>
      <c r="K4092" s="24"/>
      <c r="L4092" s="79"/>
      <c r="M4092" s="91"/>
      <c r="N4092" s="89"/>
      <c r="O4092" s="89"/>
      <c r="P4092" s="24"/>
      <c r="Q4092" s="24"/>
      <c r="R4092" s="23"/>
      <c r="S4092" s="23"/>
      <c r="T4092" s="24"/>
      <c r="U4092" s="23"/>
      <c r="V4092" s="23"/>
      <c r="W4092" s="23"/>
      <c r="X4092" s="23"/>
      <c r="Y4092" s="23"/>
      <c r="Z4092" s="23"/>
      <c r="AA4092" s="23"/>
      <c r="AB4092" s="23"/>
      <c r="AC4092" s="23"/>
      <c r="AD4092" s="23"/>
      <c r="AE4092" s="23"/>
      <c r="AF4092" s="46"/>
      <c r="AG4092" s="23"/>
      <c r="AH4092" s="23"/>
    </row>
    <row r="4093" spans="1:34" s="156" customFormat="1" x14ac:dyDescent="0.35">
      <c r="A4093" s="23"/>
      <c r="B4093" s="23"/>
      <c r="C4093" s="23"/>
      <c r="D4093" s="23"/>
      <c r="E4093" s="23"/>
      <c r="F4093" s="23"/>
      <c r="G4093" s="23"/>
      <c r="H4093" s="23"/>
      <c r="I4093" s="23"/>
      <c r="J4093" s="24"/>
      <c r="K4093" s="24"/>
      <c r="L4093" s="79"/>
      <c r="M4093" s="91"/>
      <c r="N4093" s="89"/>
      <c r="O4093" s="89"/>
      <c r="P4093" s="24"/>
      <c r="Q4093" s="24"/>
      <c r="R4093" s="23"/>
      <c r="S4093" s="23"/>
      <c r="T4093" s="24"/>
      <c r="U4093" s="23"/>
      <c r="V4093" s="23"/>
      <c r="W4093" s="23"/>
      <c r="X4093" s="23"/>
      <c r="Y4093" s="23"/>
      <c r="Z4093" s="23"/>
      <c r="AA4093" s="23"/>
      <c r="AB4093" s="23"/>
      <c r="AC4093" s="23"/>
      <c r="AD4093" s="23"/>
      <c r="AE4093" s="23"/>
      <c r="AF4093" s="46"/>
      <c r="AG4093" s="23"/>
      <c r="AH4093" s="23"/>
    </row>
    <row r="4094" spans="1:34" s="156" customFormat="1" x14ac:dyDescent="0.35">
      <c r="A4094" s="23"/>
      <c r="B4094" s="23"/>
      <c r="C4094" s="23"/>
      <c r="D4094" s="23"/>
      <c r="E4094" s="23"/>
      <c r="F4094" s="23"/>
      <c r="G4094" s="23"/>
      <c r="H4094" s="23"/>
      <c r="I4094" s="23"/>
      <c r="J4094" s="24"/>
      <c r="K4094" s="24"/>
      <c r="L4094" s="79"/>
      <c r="M4094" s="91"/>
      <c r="N4094" s="89"/>
      <c r="O4094" s="89"/>
      <c r="P4094" s="24"/>
      <c r="Q4094" s="24"/>
      <c r="R4094" s="23"/>
      <c r="S4094" s="23"/>
      <c r="T4094" s="24"/>
      <c r="U4094" s="23"/>
      <c r="V4094" s="23"/>
      <c r="W4094" s="23"/>
      <c r="X4094" s="23"/>
      <c r="Y4094" s="23"/>
      <c r="Z4094" s="23"/>
      <c r="AA4094" s="23"/>
      <c r="AB4094" s="23"/>
      <c r="AC4094" s="23"/>
      <c r="AD4094" s="23"/>
      <c r="AE4094" s="23"/>
      <c r="AF4094" s="46"/>
      <c r="AG4094" s="23"/>
      <c r="AH4094" s="23"/>
    </row>
    <row r="4095" spans="1:34" s="156" customFormat="1" x14ac:dyDescent="0.35">
      <c r="A4095" s="23"/>
      <c r="B4095" s="23"/>
      <c r="C4095" s="23"/>
      <c r="D4095" s="23"/>
      <c r="E4095" s="23"/>
      <c r="F4095" s="23"/>
      <c r="G4095" s="23"/>
      <c r="H4095" s="23"/>
      <c r="I4095" s="23"/>
      <c r="J4095" s="24"/>
      <c r="K4095" s="24"/>
      <c r="L4095" s="79"/>
      <c r="M4095" s="91"/>
      <c r="N4095" s="89"/>
      <c r="O4095" s="89"/>
      <c r="P4095" s="24"/>
      <c r="Q4095" s="24"/>
      <c r="R4095" s="23"/>
      <c r="S4095" s="23"/>
      <c r="T4095" s="24"/>
      <c r="U4095" s="23"/>
      <c r="V4095" s="23"/>
      <c r="W4095" s="23"/>
      <c r="X4095" s="23"/>
      <c r="Y4095" s="23"/>
      <c r="Z4095" s="23"/>
      <c r="AA4095" s="23"/>
      <c r="AB4095" s="23"/>
      <c r="AC4095" s="23"/>
      <c r="AD4095" s="23"/>
      <c r="AE4095" s="23"/>
      <c r="AF4095" s="46"/>
      <c r="AG4095" s="23"/>
      <c r="AH4095" s="23"/>
    </row>
    <row r="4096" spans="1:34" s="156" customFormat="1" x14ac:dyDescent="0.35">
      <c r="A4096" s="23"/>
      <c r="B4096" s="23"/>
      <c r="C4096" s="23"/>
      <c r="D4096" s="23"/>
      <c r="E4096" s="23"/>
      <c r="F4096" s="23"/>
      <c r="G4096" s="23"/>
      <c r="H4096" s="23"/>
      <c r="I4096" s="23"/>
      <c r="J4096" s="24"/>
      <c r="K4096" s="24"/>
      <c r="L4096" s="79"/>
      <c r="M4096" s="91"/>
      <c r="N4096" s="89"/>
      <c r="O4096" s="89"/>
      <c r="P4096" s="24"/>
      <c r="Q4096" s="24"/>
      <c r="R4096" s="23"/>
      <c r="S4096" s="23"/>
      <c r="T4096" s="24"/>
      <c r="U4096" s="23"/>
      <c r="V4096" s="23"/>
      <c r="W4096" s="23"/>
      <c r="X4096" s="23"/>
      <c r="Y4096" s="23"/>
      <c r="Z4096" s="23"/>
      <c r="AA4096" s="23"/>
      <c r="AB4096" s="23"/>
      <c r="AC4096" s="23"/>
      <c r="AD4096" s="23"/>
      <c r="AE4096" s="23"/>
      <c r="AF4096" s="46"/>
      <c r="AG4096" s="23"/>
      <c r="AH4096" s="23"/>
    </row>
    <row r="4097" spans="1:34" s="156" customFormat="1" x14ac:dyDescent="0.35">
      <c r="A4097" s="23"/>
      <c r="B4097" s="23"/>
      <c r="C4097" s="23"/>
      <c r="D4097" s="23"/>
      <c r="E4097" s="23"/>
      <c r="F4097" s="23"/>
      <c r="G4097" s="23"/>
      <c r="H4097" s="23"/>
      <c r="I4097" s="23"/>
      <c r="J4097" s="24"/>
      <c r="K4097" s="24"/>
      <c r="L4097" s="79"/>
      <c r="M4097" s="91"/>
      <c r="N4097" s="89"/>
      <c r="O4097" s="89"/>
      <c r="P4097" s="24"/>
      <c r="Q4097" s="24"/>
      <c r="R4097" s="23"/>
      <c r="S4097" s="23"/>
      <c r="T4097" s="24"/>
      <c r="U4097" s="23"/>
      <c r="V4097" s="23"/>
      <c r="W4097" s="23"/>
      <c r="X4097" s="23"/>
      <c r="Y4097" s="23"/>
      <c r="Z4097" s="23"/>
      <c r="AA4097" s="23"/>
      <c r="AB4097" s="23"/>
      <c r="AC4097" s="23"/>
      <c r="AD4097" s="23"/>
      <c r="AE4097" s="23"/>
      <c r="AF4097" s="46"/>
      <c r="AG4097" s="23"/>
      <c r="AH4097" s="23"/>
    </row>
    <row r="4098" spans="1:34" s="156" customFormat="1" x14ac:dyDescent="0.35">
      <c r="A4098" s="23"/>
      <c r="B4098" s="23"/>
      <c r="C4098" s="23"/>
      <c r="D4098" s="23"/>
      <c r="E4098" s="23"/>
      <c r="F4098" s="23"/>
      <c r="G4098" s="23"/>
      <c r="H4098" s="23"/>
      <c r="I4098" s="23"/>
      <c r="J4098" s="24"/>
      <c r="K4098" s="24"/>
      <c r="L4098" s="79"/>
      <c r="M4098" s="91"/>
      <c r="N4098" s="89"/>
      <c r="O4098" s="89"/>
      <c r="P4098" s="24"/>
      <c r="Q4098" s="24"/>
      <c r="R4098" s="23"/>
      <c r="S4098" s="23"/>
      <c r="T4098" s="24"/>
      <c r="U4098" s="23"/>
      <c r="V4098" s="23"/>
      <c r="W4098" s="23"/>
      <c r="X4098" s="23"/>
      <c r="Y4098" s="23"/>
      <c r="Z4098" s="23"/>
      <c r="AA4098" s="23"/>
      <c r="AB4098" s="23"/>
      <c r="AC4098" s="23"/>
      <c r="AD4098" s="23"/>
      <c r="AE4098" s="23"/>
      <c r="AF4098" s="46"/>
      <c r="AG4098" s="23"/>
      <c r="AH4098" s="23"/>
    </row>
    <row r="4099" spans="1:34" s="156" customFormat="1" x14ac:dyDescent="0.35">
      <c r="A4099" s="23"/>
      <c r="B4099" s="23"/>
      <c r="C4099" s="23"/>
      <c r="D4099" s="23"/>
      <c r="E4099" s="23"/>
      <c r="F4099" s="23"/>
      <c r="G4099" s="23"/>
      <c r="H4099" s="23"/>
      <c r="I4099" s="23"/>
      <c r="J4099" s="24"/>
      <c r="K4099" s="24"/>
      <c r="L4099" s="79"/>
      <c r="M4099" s="91"/>
      <c r="N4099" s="89"/>
      <c r="O4099" s="89"/>
      <c r="P4099" s="24"/>
      <c r="Q4099" s="24"/>
      <c r="R4099" s="23"/>
      <c r="S4099" s="23"/>
      <c r="T4099" s="24"/>
      <c r="U4099" s="23"/>
      <c r="V4099" s="23"/>
      <c r="W4099" s="23"/>
      <c r="X4099" s="23"/>
      <c r="Y4099" s="23"/>
      <c r="Z4099" s="23"/>
      <c r="AA4099" s="23"/>
      <c r="AB4099" s="23"/>
      <c r="AC4099" s="23"/>
      <c r="AD4099" s="23"/>
      <c r="AE4099" s="23"/>
      <c r="AF4099" s="46"/>
      <c r="AG4099" s="23"/>
      <c r="AH4099" s="23"/>
    </row>
    <row r="4100" spans="1:34" s="156" customFormat="1" x14ac:dyDescent="0.35">
      <c r="A4100" s="23"/>
      <c r="B4100" s="23"/>
      <c r="C4100" s="23"/>
      <c r="D4100" s="23"/>
      <c r="E4100" s="23"/>
      <c r="F4100" s="23"/>
      <c r="G4100" s="23"/>
      <c r="H4100" s="23"/>
      <c r="I4100" s="23"/>
      <c r="J4100" s="24"/>
      <c r="K4100" s="24"/>
      <c r="L4100" s="79"/>
      <c r="M4100" s="91"/>
      <c r="N4100" s="89"/>
      <c r="O4100" s="89"/>
      <c r="P4100" s="24"/>
      <c r="Q4100" s="24"/>
      <c r="R4100" s="23"/>
      <c r="S4100" s="23"/>
      <c r="T4100" s="24"/>
      <c r="U4100" s="23"/>
      <c r="V4100" s="23"/>
      <c r="W4100" s="23"/>
      <c r="X4100" s="23"/>
      <c r="Y4100" s="23"/>
      <c r="Z4100" s="23"/>
      <c r="AA4100" s="23"/>
      <c r="AB4100" s="23"/>
      <c r="AC4100" s="23"/>
      <c r="AD4100" s="23"/>
      <c r="AE4100" s="23"/>
      <c r="AF4100" s="46"/>
      <c r="AG4100" s="23"/>
      <c r="AH4100" s="23"/>
    </row>
    <row r="4101" spans="1:34" s="156" customFormat="1" x14ac:dyDescent="0.35">
      <c r="A4101" s="23"/>
      <c r="B4101" s="23"/>
      <c r="C4101" s="23"/>
      <c r="D4101" s="23"/>
      <c r="E4101" s="23"/>
      <c r="F4101" s="23"/>
      <c r="G4101" s="23"/>
      <c r="H4101" s="23"/>
      <c r="I4101" s="23"/>
      <c r="J4101" s="24"/>
      <c r="K4101" s="24"/>
      <c r="L4101" s="79"/>
      <c r="M4101" s="91"/>
      <c r="N4101" s="89"/>
      <c r="O4101" s="89"/>
      <c r="P4101" s="24"/>
      <c r="Q4101" s="24"/>
      <c r="R4101" s="23"/>
      <c r="S4101" s="23"/>
      <c r="T4101" s="24"/>
      <c r="U4101" s="23"/>
      <c r="V4101" s="23"/>
      <c r="W4101" s="23"/>
      <c r="X4101" s="23"/>
      <c r="Y4101" s="23"/>
      <c r="Z4101" s="23"/>
      <c r="AA4101" s="23"/>
      <c r="AB4101" s="23"/>
      <c r="AC4101" s="23"/>
      <c r="AD4101" s="23"/>
      <c r="AE4101" s="23"/>
      <c r="AF4101" s="46"/>
      <c r="AG4101" s="23"/>
      <c r="AH4101" s="23"/>
    </row>
    <row r="4102" spans="1:34" s="156" customFormat="1" x14ac:dyDescent="0.35">
      <c r="A4102" s="23"/>
      <c r="B4102" s="23"/>
      <c r="C4102" s="23"/>
      <c r="D4102" s="23"/>
      <c r="E4102" s="23"/>
      <c r="F4102" s="23"/>
      <c r="G4102" s="23"/>
      <c r="H4102" s="23"/>
      <c r="I4102" s="23"/>
      <c r="J4102" s="24"/>
      <c r="K4102" s="24"/>
      <c r="L4102" s="79"/>
      <c r="M4102" s="91"/>
      <c r="N4102" s="89"/>
      <c r="O4102" s="89"/>
      <c r="P4102" s="24"/>
      <c r="Q4102" s="24"/>
      <c r="R4102" s="23"/>
      <c r="S4102" s="23"/>
      <c r="T4102" s="24"/>
      <c r="U4102" s="23"/>
      <c r="V4102" s="23"/>
      <c r="W4102" s="23"/>
      <c r="X4102" s="23"/>
      <c r="Y4102" s="23"/>
      <c r="Z4102" s="23"/>
      <c r="AA4102" s="23"/>
      <c r="AB4102" s="23"/>
      <c r="AC4102" s="23"/>
      <c r="AD4102" s="23"/>
      <c r="AE4102" s="23"/>
      <c r="AF4102" s="46"/>
      <c r="AG4102" s="23"/>
      <c r="AH4102" s="23"/>
    </row>
    <row r="4103" spans="1:34" s="156" customFormat="1" x14ac:dyDescent="0.35">
      <c r="A4103" s="23"/>
      <c r="B4103" s="23"/>
      <c r="C4103" s="23"/>
      <c r="D4103" s="23"/>
      <c r="E4103" s="23"/>
      <c r="F4103" s="23"/>
      <c r="G4103" s="23"/>
      <c r="H4103" s="23"/>
      <c r="I4103" s="23"/>
      <c r="J4103" s="24"/>
      <c r="K4103" s="24"/>
      <c r="L4103" s="79"/>
      <c r="M4103" s="91"/>
      <c r="N4103" s="89"/>
      <c r="O4103" s="89"/>
      <c r="P4103" s="24"/>
      <c r="Q4103" s="24"/>
      <c r="R4103" s="23"/>
      <c r="S4103" s="23"/>
      <c r="T4103" s="24"/>
      <c r="U4103" s="23"/>
      <c r="V4103" s="23"/>
      <c r="W4103" s="23"/>
      <c r="X4103" s="23"/>
      <c r="Y4103" s="23"/>
      <c r="Z4103" s="23"/>
      <c r="AA4103" s="23"/>
      <c r="AB4103" s="23"/>
      <c r="AC4103" s="23"/>
      <c r="AD4103" s="23"/>
      <c r="AE4103" s="23"/>
      <c r="AF4103" s="46"/>
      <c r="AG4103" s="23"/>
      <c r="AH4103" s="23"/>
    </row>
    <row r="4104" spans="1:34" s="156" customFormat="1" x14ac:dyDescent="0.35">
      <c r="A4104" s="23"/>
      <c r="B4104" s="23"/>
      <c r="C4104" s="23"/>
      <c r="D4104" s="23"/>
      <c r="E4104" s="23"/>
      <c r="F4104" s="23"/>
      <c r="G4104" s="23"/>
      <c r="H4104" s="23"/>
      <c r="I4104" s="23"/>
      <c r="J4104" s="24"/>
      <c r="K4104" s="24"/>
      <c r="L4104" s="79"/>
      <c r="M4104" s="91"/>
      <c r="N4104" s="89"/>
      <c r="O4104" s="89"/>
      <c r="P4104" s="24"/>
      <c r="Q4104" s="24"/>
      <c r="R4104" s="23"/>
      <c r="S4104" s="23"/>
      <c r="T4104" s="24"/>
      <c r="U4104" s="23"/>
      <c r="V4104" s="23"/>
      <c r="W4104" s="23"/>
      <c r="X4104" s="23"/>
      <c r="Y4104" s="23"/>
      <c r="Z4104" s="23"/>
      <c r="AA4104" s="23"/>
      <c r="AB4104" s="23"/>
      <c r="AC4104" s="23"/>
      <c r="AD4104" s="23"/>
      <c r="AE4104" s="23"/>
      <c r="AF4104" s="46"/>
      <c r="AG4104" s="23"/>
      <c r="AH4104" s="23"/>
    </row>
    <row r="4105" spans="1:34" s="156" customFormat="1" x14ac:dyDescent="0.35">
      <c r="A4105" s="23"/>
      <c r="B4105" s="23"/>
      <c r="C4105" s="23"/>
      <c r="D4105" s="23"/>
      <c r="E4105" s="23"/>
      <c r="F4105" s="23"/>
      <c r="G4105" s="23"/>
      <c r="H4105" s="23"/>
      <c r="I4105" s="23"/>
      <c r="J4105" s="24"/>
      <c r="K4105" s="24"/>
      <c r="L4105" s="79"/>
      <c r="M4105" s="91"/>
      <c r="N4105" s="89"/>
      <c r="O4105" s="89"/>
      <c r="P4105" s="24"/>
      <c r="Q4105" s="24"/>
      <c r="R4105" s="23"/>
      <c r="S4105" s="23"/>
      <c r="T4105" s="24"/>
      <c r="U4105" s="23"/>
      <c r="V4105" s="23"/>
      <c r="W4105" s="23"/>
      <c r="X4105" s="23"/>
      <c r="Y4105" s="23"/>
      <c r="Z4105" s="23"/>
      <c r="AA4105" s="23"/>
      <c r="AB4105" s="23"/>
      <c r="AC4105" s="23"/>
      <c r="AD4105" s="23"/>
      <c r="AE4105" s="23"/>
      <c r="AF4105" s="46"/>
      <c r="AG4105" s="23"/>
      <c r="AH4105" s="23"/>
    </row>
    <row r="4106" spans="1:34" s="156" customFormat="1" x14ac:dyDescent="0.35">
      <c r="A4106" s="23"/>
      <c r="B4106" s="23"/>
      <c r="C4106" s="23"/>
      <c r="D4106" s="23"/>
      <c r="E4106" s="23"/>
      <c r="F4106" s="23"/>
      <c r="G4106" s="23"/>
      <c r="H4106" s="23"/>
      <c r="I4106" s="23"/>
      <c r="J4106" s="24"/>
      <c r="K4106" s="24"/>
      <c r="L4106" s="79"/>
      <c r="M4106" s="91"/>
      <c r="N4106" s="89"/>
      <c r="O4106" s="89"/>
      <c r="P4106" s="24"/>
      <c r="Q4106" s="24"/>
      <c r="R4106" s="23"/>
      <c r="S4106" s="23"/>
      <c r="T4106" s="24"/>
      <c r="U4106" s="23"/>
      <c r="V4106" s="23"/>
      <c r="W4106" s="23"/>
      <c r="X4106" s="23"/>
      <c r="Y4106" s="23"/>
      <c r="Z4106" s="23"/>
      <c r="AA4106" s="23"/>
      <c r="AB4106" s="23"/>
      <c r="AC4106" s="23"/>
      <c r="AD4106" s="23"/>
      <c r="AE4106" s="23"/>
      <c r="AF4106" s="46"/>
      <c r="AG4106" s="23"/>
      <c r="AH4106" s="23"/>
    </row>
    <row r="4107" spans="1:34" s="156" customFormat="1" x14ac:dyDescent="0.35">
      <c r="A4107" s="23"/>
      <c r="B4107" s="23"/>
      <c r="C4107" s="23"/>
      <c r="D4107" s="23"/>
      <c r="E4107" s="23"/>
      <c r="F4107" s="23"/>
      <c r="G4107" s="23"/>
      <c r="H4107" s="23"/>
      <c r="I4107" s="23"/>
      <c r="J4107" s="24"/>
      <c r="K4107" s="24"/>
      <c r="L4107" s="79"/>
      <c r="M4107" s="91"/>
      <c r="N4107" s="89"/>
      <c r="O4107" s="89"/>
      <c r="P4107" s="24"/>
      <c r="Q4107" s="24"/>
      <c r="R4107" s="23"/>
      <c r="S4107" s="23"/>
      <c r="T4107" s="24"/>
      <c r="U4107" s="23"/>
      <c r="V4107" s="23"/>
      <c r="W4107" s="23"/>
      <c r="X4107" s="23"/>
      <c r="Y4107" s="23"/>
      <c r="Z4107" s="23"/>
      <c r="AA4107" s="23"/>
      <c r="AB4107" s="23"/>
      <c r="AC4107" s="23"/>
      <c r="AD4107" s="23"/>
      <c r="AE4107" s="23"/>
      <c r="AF4107" s="46"/>
      <c r="AG4107" s="23"/>
      <c r="AH4107" s="23"/>
    </row>
    <row r="4108" spans="1:34" s="156" customFormat="1" x14ac:dyDescent="0.35">
      <c r="A4108" s="23"/>
      <c r="B4108" s="23"/>
      <c r="C4108" s="23"/>
      <c r="D4108" s="23"/>
      <c r="E4108" s="23"/>
      <c r="F4108" s="23"/>
      <c r="G4108" s="23"/>
      <c r="H4108" s="23"/>
      <c r="I4108" s="23"/>
      <c r="J4108" s="24"/>
      <c r="K4108" s="24"/>
      <c r="L4108" s="79"/>
      <c r="M4108" s="91"/>
      <c r="N4108" s="89"/>
      <c r="O4108" s="89"/>
      <c r="P4108" s="24"/>
      <c r="Q4108" s="24"/>
      <c r="R4108" s="23"/>
      <c r="S4108" s="23"/>
      <c r="T4108" s="24"/>
      <c r="U4108" s="23"/>
      <c r="V4108" s="23"/>
      <c r="W4108" s="23"/>
      <c r="X4108" s="23"/>
      <c r="Y4108" s="23"/>
      <c r="Z4108" s="23"/>
      <c r="AA4108" s="23"/>
      <c r="AB4108" s="23"/>
      <c r="AC4108" s="23"/>
      <c r="AD4108" s="23"/>
      <c r="AE4108" s="23"/>
      <c r="AF4108" s="46"/>
      <c r="AG4108" s="23"/>
      <c r="AH4108" s="23"/>
    </row>
    <row r="4109" spans="1:34" s="156" customFormat="1" x14ac:dyDescent="0.35">
      <c r="A4109" s="23"/>
      <c r="B4109" s="23"/>
      <c r="C4109" s="23"/>
      <c r="D4109" s="23"/>
      <c r="E4109" s="23"/>
      <c r="F4109" s="23"/>
      <c r="G4109" s="23"/>
      <c r="H4109" s="23"/>
      <c r="I4109" s="23"/>
      <c r="J4109" s="24"/>
      <c r="K4109" s="24"/>
      <c r="L4109" s="79"/>
      <c r="M4109" s="91"/>
      <c r="N4109" s="89"/>
      <c r="O4109" s="89"/>
      <c r="P4109" s="24"/>
      <c r="Q4109" s="24"/>
      <c r="R4109" s="23"/>
      <c r="S4109" s="23"/>
      <c r="T4109" s="24"/>
      <c r="U4109" s="23"/>
      <c r="V4109" s="23"/>
      <c r="W4109" s="23"/>
      <c r="X4109" s="23"/>
      <c r="Y4109" s="23"/>
      <c r="Z4109" s="23"/>
      <c r="AA4109" s="23"/>
      <c r="AB4109" s="23"/>
      <c r="AC4109" s="23"/>
      <c r="AD4109" s="23"/>
      <c r="AE4109" s="23"/>
      <c r="AF4109" s="46"/>
      <c r="AG4109" s="23"/>
      <c r="AH4109" s="23"/>
    </row>
    <row r="4110" spans="1:34" s="156" customFormat="1" x14ac:dyDescent="0.35">
      <c r="A4110" s="23"/>
      <c r="B4110" s="23"/>
      <c r="C4110" s="23"/>
      <c r="D4110" s="23"/>
      <c r="E4110" s="23"/>
      <c r="F4110" s="23"/>
      <c r="G4110" s="23"/>
      <c r="H4110" s="23"/>
      <c r="I4110" s="23"/>
      <c r="J4110" s="24"/>
      <c r="K4110" s="24"/>
      <c r="L4110" s="79"/>
      <c r="M4110" s="91"/>
      <c r="N4110" s="89"/>
      <c r="O4110" s="89"/>
      <c r="P4110" s="24"/>
      <c r="Q4110" s="24"/>
      <c r="R4110" s="23"/>
      <c r="S4110" s="23"/>
      <c r="T4110" s="24"/>
      <c r="U4110" s="23"/>
      <c r="V4110" s="23"/>
      <c r="W4110" s="23"/>
      <c r="X4110" s="23"/>
      <c r="Y4110" s="23"/>
      <c r="Z4110" s="23"/>
      <c r="AA4110" s="23"/>
      <c r="AB4110" s="23"/>
      <c r="AC4110" s="23"/>
      <c r="AD4110" s="23"/>
      <c r="AE4110" s="23"/>
      <c r="AF4110" s="46"/>
      <c r="AG4110" s="23"/>
      <c r="AH4110" s="23"/>
    </row>
    <row r="4111" spans="1:34" s="156" customFormat="1" x14ac:dyDescent="0.35">
      <c r="A4111" s="23"/>
      <c r="B4111" s="23"/>
      <c r="C4111" s="23"/>
      <c r="D4111" s="23"/>
      <c r="E4111" s="23"/>
      <c r="F4111" s="23"/>
      <c r="G4111" s="23"/>
      <c r="H4111" s="23"/>
      <c r="I4111" s="23"/>
      <c r="J4111" s="24"/>
      <c r="K4111" s="24"/>
      <c r="L4111" s="79"/>
      <c r="M4111" s="91"/>
      <c r="N4111" s="89"/>
      <c r="O4111" s="89"/>
      <c r="P4111" s="24"/>
      <c r="Q4111" s="24"/>
      <c r="R4111" s="23"/>
      <c r="S4111" s="23"/>
      <c r="T4111" s="24"/>
      <c r="U4111" s="23"/>
      <c r="V4111" s="23"/>
      <c r="W4111" s="23"/>
      <c r="X4111" s="23"/>
      <c r="Y4111" s="23"/>
      <c r="Z4111" s="23"/>
      <c r="AA4111" s="23"/>
      <c r="AB4111" s="23"/>
      <c r="AC4111" s="23"/>
      <c r="AD4111" s="23"/>
      <c r="AE4111" s="23"/>
      <c r="AF4111" s="46"/>
      <c r="AG4111" s="23"/>
      <c r="AH4111" s="23"/>
    </row>
    <row r="4112" spans="1:34" s="156" customFormat="1" x14ac:dyDescent="0.35">
      <c r="A4112" s="23"/>
      <c r="B4112" s="23"/>
      <c r="C4112" s="23"/>
      <c r="D4112" s="23"/>
      <c r="E4112" s="23"/>
      <c r="F4112" s="23"/>
      <c r="G4112" s="23"/>
      <c r="H4112" s="23"/>
      <c r="I4112" s="23"/>
      <c r="J4112" s="24"/>
      <c r="K4112" s="24"/>
      <c r="L4112" s="79"/>
      <c r="M4112" s="91"/>
      <c r="N4112" s="89"/>
      <c r="O4112" s="89"/>
      <c r="P4112" s="24"/>
      <c r="Q4112" s="24"/>
      <c r="R4112" s="23"/>
      <c r="S4112" s="23"/>
      <c r="T4112" s="24"/>
      <c r="U4112" s="23"/>
      <c r="V4112" s="23"/>
      <c r="W4112" s="23"/>
      <c r="X4112" s="23"/>
      <c r="Y4112" s="23"/>
      <c r="Z4112" s="23"/>
      <c r="AA4112" s="23"/>
      <c r="AB4112" s="23"/>
      <c r="AC4112" s="23"/>
      <c r="AD4112" s="23"/>
      <c r="AE4112" s="23"/>
      <c r="AF4112" s="46"/>
      <c r="AG4112" s="23"/>
      <c r="AH4112" s="23"/>
    </row>
    <row r="4113" spans="1:34" s="156" customFormat="1" x14ac:dyDescent="0.35">
      <c r="A4113" s="23"/>
      <c r="B4113" s="23"/>
      <c r="C4113" s="23"/>
      <c r="D4113" s="23"/>
      <c r="E4113" s="23"/>
      <c r="F4113" s="23"/>
      <c r="G4113" s="23"/>
      <c r="H4113" s="23"/>
      <c r="I4113" s="23"/>
      <c r="J4113" s="24"/>
      <c r="K4113" s="24"/>
      <c r="L4113" s="79"/>
      <c r="M4113" s="91"/>
      <c r="N4113" s="89"/>
      <c r="O4113" s="89"/>
      <c r="P4113" s="24"/>
      <c r="Q4113" s="24"/>
      <c r="R4113" s="23"/>
      <c r="S4113" s="23"/>
      <c r="T4113" s="24"/>
      <c r="U4113" s="23"/>
      <c r="V4113" s="23"/>
      <c r="W4113" s="23"/>
      <c r="X4113" s="23"/>
      <c r="Y4113" s="23"/>
      <c r="Z4113" s="23"/>
      <c r="AA4113" s="23"/>
      <c r="AB4113" s="23"/>
      <c r="AC4113" s="23"/>
      <c r="AD4113" s="23"/>
      <c r="AE4113" s="23"/>
      <c r="AF4113" s="46"/>
      <c r="AG4113" s="23"/>
      <c r="AH4113" s="23"/>
    </row>
    <row r="4114" spans="1:34" s="156" customFormat="1" x14ac:dyDescent="0.35">
      <c r="A4114" s="23"/>
      <c r="B4114" s="23"/>
      <c r="C4114" s="23"/>
      <c r="D4114" s="23"/>
      <c r="E4114" s="23"/>
      <c r="F4114" s="23"/>
      <c r="G4114" s="23"/>
      <c r="H4114" s="23"/>
      <c r="I4114" s="23"/>
      <c r="J4114" s="24"/>
      <c r="K4114" s="24"/>
      <c r="L4114" s="79"/>
      <c r="M4114" s="91"/>
      <c r="N4114" s="89"/>
      <c r="O4114" s="89"/>
      <c r="P4114" s="24"/>
      <c r="Q4114" s="24"/>
      <c r="R4114" s="23"/>
      <c r="S4114" s="23"/>
      <c r="T4114" s="24"/>
      <c r="U4114" s="23"/>
      <c r="V4114" s="23"/>
      <c r="W4114" s="23"/>
      <c r="X4114" s="23"/>
      <c r="Y4114" s="23"/>
      <c r="Z4114" s="23"/>
      <c r="AA4114" s="23"/>
      <c r="AB4114" s="23"/>
      <c r="AC4114" s="23"/>
      <c r="AD4114" s="23"/>
      <c r="AE4114" s="23"/>
      <c r="AF4114" s="46"/>
      <c r="AG4114" s="23"/>
      <c r="AH4114" s="23"/>
    </row>
    <row r="4115" spans="1:34" s="156" customFormat="1" x14ac:dyDescent="0.35">
      <c r="A4115" s="23"/>
      <c r="B4115" s="23"/>
      <c r="C4115" s="23"/>
      <c r="D4115" s="23"/>
      <c r="E4115" s="23"/>
      <c r="F4115" s="23"/>
      <c r="G4115" s="23"/>
      <c r="H4115" s="23"/>
      <c r="I4115" s="23"/>
      <c r="J4115" s="24"/>
      <c r="K4115" s="24"/>
      <c r="L4115" s="79"/>
      <c r="M4115" s="91"/>
      <c r="N4115" s="89"/>
      <c r="O4115" s="89"/>
      <c r="P4115" s="24"/>
      <c r="Q4115" s="24"/>
      <c r="R4115" s="23"/>
      <c r="S4115" s="23"/>
      <c r="T4115" s="24"/>
      <c r="U4115" s="23"/>
      <c r="V4115" s="23"/>
      <c r="W4115" s="23"/>
      <c r="X4115" s="23"/>
      <c r="Y4115" s="23"/>
      <c r="Z4115" s="23"/>
      <c r="AA4115" s="23"/>
      <c r="AB4115" s="23"/>
      <c r="AC4115" s="23"/>
      <c r="AD4115" s="23"/>
      <c r="AE4115" s="23"/>
      <c r="AF4115" s="46"/>
      <c r="AG4115" s="23"/>
      <c r="AH4115" s="23"/>
    </row>
    <row r="4116" spans="1:34" s="156" customFormat="1" x14ac:dyDescent="0.35">
      <c r="A4116" s="23"/>
      <c r="B4116" s="23"/>
      <c r="C4116" s="23"/>
      <c r="D4116" s="23"/>
      <c r="E4116" s="23"/>
      <c r="F4116" s="23"/>
      <c r="G4116" s="23"/>
      <c r="H4116" s="23"/>
      <c r="I4116" s="23"/>
      <c r="J4116" s="24"/>
      <c r="K4116" s="24"/>
      <c r="L4116" s="79"/>
      <c r="M4116" s="91"/>
      <c r="N4116" s="89"/>
      <c r="O4116" s="89"/>
      <c r="P4116" s="24"/>
      <c r="Q4116" s="24"/>
      <c r="R4116" s="23"/>
      <c r="S4116" s="23"/>
      <c r="T4116" s="24"/>
      <c r="U4116" s="23"/>
      <c r="V4116" s="23"/>
      <c r="W4116" s="23"/>
      <c r="X4116" s="23"/>
      <c r="Y4116" s="23"/>
      <c r="Z4116" s="23"/>
      <c r="AA4116" s="23"/>
      <c r="AB4116" s="23"/>
      <c r="AC4116" s="23"/>
      <c r="AD4116" s="23"/>
      <c r="AE4116" s="23"/>
      <c r="AF4116" s="46"/>
      <c r="AG4116" s="23"/>
      <c r="AH4116" s="23"/>
    </row>
    <row r="4117" spans="1:34" s="156" customFormat="1" x14ac:dyDescent="0.35">
      <c r="A4117" s="23"/>
      <c r="B4117" s="23"/>
      <c r="C4117" s="23"/>
      <c r="D4117" s="23"/>
      <c r="E4117" s="23"/>
      <c r="F4117" s="23"/>
      <c r="G4117" s="23"/>
      <c r="H4117" s="23"/>
      <c r="I4117" s="23"/>
      <c r="J4117" s="24"/>
      <c r="K4117" s="24"/>
      <c r="L4117" s="79"/>
      <c r="M4117" s="91"/>
      <c r="N4117" s="89"/>
      <c r="O4117" s="89"/>
      <c r="P4117" s="24"/>
      <c r="Q4117" s="24"/>
      <c r="R4117" s="23"/>
      <c r="S4117" s="23"/>
      <c r="T4117" s="24"/>
      <c r="U4117" s="23"/>
      <c r="V4117" s="23"/>
      <c r="W4117" s="23"/>
      <c r="X4117" s="23"/>
      <c r="Y4117" s="23"/>
      <c r="Z4117" s="23"/>
      <c r="AA4117" s="23"/>
      <c r="AB4117" s="23"/>
      <c r="AC4117" s="23"/>
      <c r="AD4117" s="23"/>
      <c r="AE4117" s="23"/>
      <c r="AF4117" s="46"/>
      <c r="AG4117" s="23"/>
      <c r="AH4117" s="23"/>
    </row>
    <row r="4118" spans="1:34" s="156" customFormat="1" x14ac:dyDescent="0.35">
      <c r="A4118" s="23"/>
      <c r="B4118" s="23"/>
      <c r="C4118" s="23"/>
      <c r="D4118" s="23"/>
      <c r="E4118" s="23"/>
      <c r="F4118" s="23"/>
      <c r="G4118" s="23"/>
      <c r="H4118" s="23"/>
      <c r="I4118" s="23"/>
      <c r="J4118" s="24"/>
      <c r="K4118" s="24"/>
      <c r="L4118" s="79"/>
      <c r="M4118" s="91"/>
      <c r="N4118" s="89"/>
      <c r="O4118" s="89"/>
      <c r="P4118" s="24"/>
      <c r="Q4118" s="24"/>
      <c r="R4118" s="23"/>
      <c r="S4118" s="23"/>
      <c r="T4118" s="24"/>
      <c r="U4118" s="23"/>
      <c r="V4118" s="23"/>
      <c r="W4118" s="23"/>
      <c r="X4118" s="23"/>
      <c r="Y4118" s="23"/>
      <c r="Z4118" s="23"/>
      <c r="AA4118" s="23"/>
      <c r="AB4118" s="23"/>
      <c r="AC4118" s="23"/>
      <c r="AD4118" s="23"/>
      <c r="AE4118" s="23"/>
      <c r="AF4118" s="46"/>
      <c r="AG4118" s="23"/>
      <c r="AH4118" s="23"/>
    </row>
    <row r="4119" spans="1:34" s="156" customFormat="1" x14ac:dyDescent="0.35">
      <c r="A4119" s="23"/>
      <c r="B4119" s="23"/>
      <c r="C4119" s="23"/>
      <c r="D4119" s="23"/>
      <c r="E4119" s="23"/>
      <c r="F4119" s="23"/>
      <c r="G4119" s="23"/>
      <c r="H4119" s="23"/>
      <c r="I4119" s="23"/>
      <c r="J4119" s="24"/>
      <c r="K4119" s="24"/>
      <c r="L4119" s="79"/>
      <c r="M4119" s="91"/>
      <c r="N4119" s="89"/>
      <c r="O4119" s="89"/>
      <c r="P4119" s="24"/>
      <c r="Q4119" s="24"/>
      <c r="R4119" s="23"/>
      <c r="S4119" s="23"/>
      <c r="T4119" s="24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46"/>
      <c r="AG4119" s="23"/>
      <c r="AH4119" s="23"/>
    </row>
    <row r="4120" spans="1:34" s="156" customFormat="1" x14ac:dyDescent="0.35">
      <c r="A4120" s="23"/>
      <c r="B4120" s="23"/>
      <c r="C4120" s="23"/>
      <c r="D4120" s="23"/>
      <c r="E4120" s="23"/>
      <c r="F4120" s="23"/>
      <c r="G4120" s="23"/>
      <c r="H4120" s="23"/>
      <c r="I4120" s="23"/>
      <c r="J4120" s="24"/>
      <c r="K4120" s="24"/>
      <c r="L4120" s="79"/>
      <c r="M4120" s="91"/>
      <c r="N4120" s="89"/>
      <c r="O4120" s="89"/>
      <c r="P4120" s="24"/>
      <c r="Q4120" s="24"/>
      <c r="R4120" s="23"/>
      <c r="S4120" s="23"/>
      <c r="T4120" s="24"/>
      <c r="U4120" s="23"/>
      <c r="V4120" s="23"/>
      <c r="W4120" s="23"/>
      <c r="X4120" s="23"/>
      <c r="Y4120" s="23"/>
      <c r="Z4120" s="23"/>
      <c r="AA4120" s="23"/>
      <c r="AB4120" s="23"/>
      <c r="AC4120" s="23"/>
      <c r="AD4120" s="23"/>
      <c r="AE4120" s="23"/>
      <c r="AF4120" s="46"/>
      <c r="AG4120" s="23"/>
      <c r="AH4120" s="23"/>
    </row>
    <row r="4121" spans="1:34" s="156" customFormat="1" x14ac:dyDescent="0.35">
      <c r="A4121" s="23"/>
      <c r="B4121" s="23"/>
      <c r="C4121" s="23"/>
      <c r="D4121" s="23"/>
      <c r="E4121" s="23"/>
      <c r="F4121" s="23"/>
      <c r="G4121" s="23"/>
      <c r="H4121" s="23"/>
      <c r="I4121" s="23"/>
      <c r="J4121" s="24"/>
      <c r="K4121" s="24"/>
      <c r="L4121" s="79"/>
      <c r="M4121" s="91"/>
      <c r="N4121" s="89"/>
      <c r="O4121" s="89"/>
      <c r="P4121" s="24"/>
      <c r="Q4121" s="24"/>
      <c r="R4121" s="23"/>
      <c r="S4121" s="23"/>
      <c r="T4121" s="24"/>
      <c r="U4121" s="23"/>
      <c r="V4121" s="23"/>
      <c r="W4121" s="23"/>
      <c r="X4121" s="23"/>
      <c r="Y4121" s="23"/>
      <c r="Z4121" s="23"/>
      <c r="AA4121" s="23"/>
      <c r="AB4121" s="23"/>
      <c r="AC4121" s="23"/>
      <c r="AD4121" s="23"/>
      <c r="AE4121" s="23"/>
      <c r="AF4121" s="46"/>
      <c r="AG4121" s="23"/>
      <c r="AH4121" s="23"/>
    </row>
    <row r="4122" spans="1:34" s="156" customFormat="1" x14ac:dyDescent="0.35">
      <c r="A4122" s="23"/>
      <c r="B4122" s="23"/>
      <c r="C4122" s="23"/>
      <c r="D4122" s="23"/>
      <c r="E4122" s="23"/>
      <c r="F4122" s="23"/>
      <c r="G4122" s="23"/>
      <c r="H4122" s="23"/>
      <c r="I4122" s="23"/>
      <c r="J4122" s="24"/>
      <c r="K4122" s="24"/>
      <c r="L4122" s="79"/>
      <c r="M4122" s="91"/>
      <c r="N4122" s="89"/>
      <c r="O4122" s="89"/>
      <c r="P4122" s="24"/>
      <c r="Q4122" s="24"/>
      <c r="R4122" s="23"/>
      <c r="S4122" s="23"/>
      <c r="T4122" s="24"/>
      <c r="U4122" s="23"/>
      <c r="V4122" s="23"/>
      <c r="W4122" s="23"/>
      <c r="X4122" s="23"/>
      <c r="Y4122" s="23"/>
      <c r="Z4122" s="23"/>
      <c r="AA4122" s="23"/>
      <c r="AB4122" s="23"/>
      <c r="AC4122" s="23"/>
      <c r="AD4122" s="23"/>
      <c r="AE4122" s="23"/>
      <c r="AF4122" s="46"/>
      <c r="AG4122" s="23"/>
      <c r="AH4122" s="23"/>
    </row>
    <row r="4123" spans="1:34" s="156" customFormat="1" x14ac:dyDescent="0.35">
      <c r="A4123" s="23"/>
      <c r="B4123" s="23"/>
      <c r="C4123" s="23"/>
      <c r="D4123" s="23"/>
      <c r="E4123" s="23"/>
      <c r="F4123" s="23"/>
      <c r="G4123" s="23"/>
      <c r="H4123" s="23"/>
      <c r="I4123" s="23"/>
      <c r="J4123" s="24"/>
      <c r="K4123" s="24"/>
      <c r="L4123" s="79"/>
      <c r="M4123" s="91"/>
      <c r="N4123" s="89"/>
      <c r="O4123" s="89"/>
      <c r="P4123" s="24"/>
      <c r="Q4123" s="24"/>
      <c r="R4123" s="23"/>
      <c r="S4123" s="23"/>
      <c r="T4123" s="24"/>
      <c r="U4123" s="23"/>
      <c r="V4123" s="23"/>
      <c r="W4123" s="23"/>
      <c r="X4123" s="23"/>
      <c r="Y4123" s="23"/>
      <c r="Z4123" s="23"/>
      <c r="AA4123" s="23"/>
      <c r="AB4123" s="23"/>
      <c r="AC4123" s="23"/>
      <c r="AD4123" s="23"/>
      <c r="AE4123" s="23"/>
      <c r="AF4123" s="46"/>
      <c r="AG4123" s="23"/>
      <c r="AH4123" s="23"/>
    </row>
    <row r="4124" spans="1:34" s="156" customFormat="1" x14ac:dyDescent="0.35">
      <c r="A4124" s="23"/>
      <c r="B4124" s="23"/>
      <c r="C4124" s="23"/>
      <c r="D4124" s="23"/>
      <c r="E4124" s="23"/>
      <c r="F4124" s="23"/>
      <c r="G4124" s="23"/>
      <c r="H4124" s="23"/>
      <c r="I4124" s="23"/>
      <c r="J4124" s="24"/>
      <c r="K4124" s="24"/>
      <c r="L4124" s="79"/>
      <c r="M4124" s="91"/>
      <c r="N4124" s="89"/>
      <c r="O4124" s="89"/>
      <c r="P4124" s="24"/>
      <c r="Q4124" s="24"/>
      <c r="R4124" s="23"/>
      <c r="S4124" s="23"/>
      <c r="T4124" s="24"/>
      <c r="U4124" s="23"/>
      <c r="V4124" s="23"/>
      <c r="W4124" s="23"/>
      <c r="X4124" s="23"/>
      <c r="Y4124" s="23"/>
      <c r="Z4124" s="23"/>
      <c r="AA4124" s="23"/>
      <c r="AB4124" s="23"/>
      <c r="AC4124" s="23"/>
      <c r="AD4124" s="23"/>
      <c r="AE4124" s="23"/>
      <c r="AF4124" s="46"/>
      <c r="AG4124" s="23"/>
      <c r="AH4124" s="23"/>
    </row>
    <row r="4125" spans="1:34" s="156" customFormat="1" x14ac:dyDescent="0.35">
      <c r="A4125" s="23"/>
      <c r="B4125" s="23"/>
      <c r="C4125" s="23"/>
      <c r="D4125" s="23"/>
      <c r="E4125" s="23"/>
      <c r="F4125" s="23"/>
      <c r="G4125" s="23"/>
      <c r="H4125" s="23"/>
      <c r="I4125" s="23"/>
      <c r="J4125" s="24"/>
      <c r="K4125" s="24"/>
      <c r="L4125" s="79"/>
      <c r="M4125" s="91"/>
      <c r="N4125" s="89"/>
      <c r="O4125" s="89"/>
      <c r="P4125" s="24"/>
      <c r="Q4125" s="24"/>
      <c r="R4125" s="23"/>
      <c r="S4125" s="23"/>
      <c r="T4125" s="24"/>
      <c r="U4125" s="23"/>
      <c r="V4125" s="23"/>
      <c r="W4125" s="23"/>
      <c r="X4125" s="23"/>
      <c r="Y4125" s="23"/>
      <c r="Z4125" s="23"/>
      <c r="AA4125" s="23"/>
      <c r="AB4125" s="23"/>
      <c r="AC4125" s="23"/>
      <c r="AD4125" s="23"/>
      <c r="AE4125" s="23"/>
      <c r="AF4125" s="46"/>
      <c r="AG4125" s="23"/>
      <c r="AH4125" s="23"/>
    </row>
    <row r="4126" spans="1:34" s="156" customFormat="1" x14ac:dyDescent="0.35">
      <c r="A4126" s="23"/>
      <c r="B4126" s="23"/>
      <c r="C4126" s="23"/>
      <c r="D4126" s="23"/>
      <c r="E4126" s="23"/>
      <c r="F4126" s="23"/>
      <c r="G4126" s="23"/>
      <c r="H4126" s="23"/>
      <c r="I4126" s="23"/>
      <c r="J4126" s="24"/>
      <c r="K4126" s="24"/>
      <c r="L4126" s="79"/>
      <c r="M4126" s="91"/>
      <c r="N4126" s="89"/>
      <c r="O4126" s="89"/>
      <c r="P4126" s="24"/>
      <c r="Q4126" s="24"/>
      <c r="R4126" s="23"/>
      <c r="S4126" s="23"/>
      <c r="T4126" s="24"/>
      <c r="U4126" s="23"/>
      <c r="V4126" s="23"/>
      <c r="W4126" s="23"/>
      <c r="X4126" s="23"/>
      <c r="Y4126" s="23"/>
      <c r="Z4126" s="23"/>
      <c r="AA4126" s="23"/>
      <c r="AB4126" s="23"/>
      <c r="AC4126" s="23"/>
      <c r="AD4126" s="23"/>
      <c r="AE4126" s="23"/>
      <c r="AF4126" s="46"/>
      <c r="AG4126" s="23"/>
      <c r="AH4126" s="23"/>
    </row>
    <row r="4127" spans="1:34" s="156" customFormat="1" x14ac:dyDescent="0.35">
      <c r="A4127" s="23"/>
      <c r="B4127" s="23"/>
      <c r="C4127" s="23"/>
      <c r="D4127" s="23"/>
      <c r="E4127" s="23"/>
      <c r="F4127" s="23"/>
      <c r="G4127" s="23"/>
      <c r="H4127" s="23"/>
      <c r="I4127" s="23"/>
      <c r="J4127" s="24"/>
      <c r="K4127" s="24"/>
      <c r="L4127" s="79"/>
      <c r="M4127" s="91"/>
      <c r="N4127" s="89"/>
      <c r="O4127" s="89"/>
      <c r="P4127" s="24"/>
      <c r="Q4127" s="24"/>
      <c r="R4127" s="23"/>
      <c r="S4127" s="23"/>
      <c r="T4127" s="24"/>
      <c r="U4127" s="23"/>
      <c r="V4127" s="23"/>
      <c r="W4127" s="23"/>
      <c r="X4127" s="23"/>
      <c r="Y4127" s="23"/>
      <c r="Z4127" s="23"/>
      <c r="AA4127" s="23"/>
      <c r="AB4127" s="23"/>
      <c r="AC4127" s="23"/>
      <c r="AD4127" s="23"/>
      <c r="AE4127" s="23"/>
      <c r="AF4127" s="46"/>
      <c r="AG4127" s="23"/>
      <c r="AH4127" s="23"/>
    </row>
    <row r="4128" spans="1:34" s="156" customFormat="1" x14ac:dyDescent="0.35">
      <c r="A4128" s="23"/>
      <c r="B4128" s="23"/>
      <c r="C4128" s="23"/>
      <c r="D4128" s="23"/>
      <c r="E4128" s="23"/>
      <c r="F4128" s="23"/>
      <c r="G4128" s="23"/>
      <c r="H4128" s="23"/>
      <c r="I4128" s="23"/>
      <c r="J4128" s="24"/>
      <c r="K4128" s="24"/>
      <c r="L4128" s="79"/>
      <c r="M4128" s="91"/>
      <c r="N4128" s="89"/>
      <c r="O4128" s="89"/>
      <c r="P4128" s="24"/>
      <c r="Q4128" s="24"/>
      <c r="R4128" s="23"/>
      <c r="S4128" s="23"/>
      <c r="T4128" s="24"/>
      <c r="U4128" s="23"/>
      <c r="V4128" s="23"/>
      <c r="W4128" s="23"/>
      <c r="X4128" s="23"/>
      <c r="Y4128" s="23"/>
      <c r="Z4128" s="23"/>
      <c r="AA4128" s="23"/>
      <c r="AB4128" s="23"/>
      <c r="AC4128" s="23"/>
      <c r="AD4128" s="23"/>
      <c r="AE4128" s="23"/>
      <c r="AF4128" s="46"/>
      <c r="AG4128" s="23"/>
      <c r="AH4128" s="23"/>
    </row>
    <row r="4129" spans="1:34" s="156" customFormat="1" x14ac:dyDescent="0.35">
      <c r="A4129" s="23"/>
      <c r="B4129" s="23"/>
      <c r="C4129" s="23"/>
      <c r="D4129" s="23"/>
      <c r="E4129" s="23"/>
      <c r="F4129" s="23"/>
      <c r="G4129" s="23"/>
      <c r="H4129" s="23"/>
      <c r="I4129" s="23"/>
      <c r="J4129" s="24"/>
      <c r="K4129" s="24"/>
      <c r="L4129" s="79"/>
      <c r="M4129" s="91"/>
      <c r="N4129" s="89"/>
      <c r="O4129" s="89"/>
      <c r="P4129" s="24"/>
      <c r="Q4129" s="24"/>
      <c r="R4129" s="23"/>
      <c r="S4129" s="23"/>
      <c r="T4129" s="24"/>
      <c r="U4129" s="23"/>
      <c r="V4129" s="23"/>
      <c r="W4129" s="23"/>
      <c r="X4129" s="23"/>
      <c r="Y4129" s="23"/>
      <c r="Z4129" s="23"/>
      <c r="AA4129" s="23"/>
      <c r="AB4129" s="23"/>
      <c r="AC4129" s="23"/>
      <c r="AD4129" s="23"/>
      <c r="AE4129" s="23"/>
      <c r="AF4129" s="46"/>
      <c r="AG4129" s="23"/>
      <c r="AH4129" s="23"/>
    </row>
    <row r="4130" spans="1:34" s="156" customFormat="1" x14ac:dyDescent="0.35">
      <c r="A4130" s="23"/>
      <c r="B4130" s="23"/>
      <c r="C4130" s="23"/>
      <c r="D4130" s="23"/>
      <c r="E4130" s="23"/>
      <c r="F4130" s="23"/>
      <c r="G4130" s="23"/>
      <c r="H4130" s="23"/>
      <c r="I4130" s="23"/>
      <c r="J4130" s="24"/>
      <c r="K4130" s="24"/>
      <c r="L4130" s="79"/>
      <c r="M4130" s="91"/>
      <c r="N4130" s="89"/>
      <c r="O4130" s="89"/>
      <c r="P4130" s="24"/>
      <c r="Q4130" s="24"/>
      <c r="R4130" s="23"/>
      <c r="S4130" s="23"/>
      <c r="T4130" s="24"/>
      <c r="U4130" s="23"/>
      <c r="V4130" s="23"/>
      <c r="W4130" s="23"/>
      <c r="X4130" s="23"/>
      <c r="Y4130" s="23"/>
      <c r="Z4130" s="23"/>
      <c r="AA4130" s="23"/>
      <c r="AB4130" s="23"/>
      <c r="AC4130" s="23"/>
      <c r="AD4130" s="23"/>
      <c r="AE4130" s="23"/>
      <c r="AF4130" s="46"/>
      <c r="AG4130" s="23"/>
      <c r="AH4130" s="23"/>
    </row>
    <row r="4131" spans="1:34" s="156" customFormat="1" x14ac:dyDescent="0.35">
      <c r="A4131" s="23"/>
      <c r="B4131" s="23"/>
      <c r="C4131" s="23"/>
      <c r="D4131" s="23"/>
      <c r="E4131" s="23"/>
      <c r="F4131" s="23"/>
      <c r="G4131" s="23"/>
      <c r="H4131" s="23"/>
      <c r="I4131" s="23"/>
      <c r="J4131" s="24"/>
      <c r="K4131" s="24"/>
      <c r="L4131" s="79"/>
      <c r="M4131" s="91"/>
      <c r="N4131" s="89"/>
      <c r="O4131" s="89"/>
      <c r="P4131" s="24"/>
      <c r="Q4131" s="24"/>
      <c r="R4131" s="23"/>
      <c r="S4131" s="23"/>
      <c r="T4131" s="24"/>
      <c r="U4131" s="23"/>
      <c r="V4131" s="23"/>
      <c r="W4131" s="23"/>
      <c r="X4131" s="23"/>
      <c r="Y4131" s="23"/>
      <c r="Z4131" s="23"/>
      <c r="AA4131" s="23"/>
      <c r="AB4131" s="23"/>
      <c r="AC4131" s="23"/>
      <c r="AD4131" s="23"/>
      <c r="AE4131" s="23"/>
      <c r="AF4131" s="46"/>
      <c r="AG4131" s="23"/>
      <c r="AH4131" s="23"/>
    </row>
    <row r="4132" spans="1:34" s="156" customFormat="1" x14ac:dyDescent="0.35">
      <c r="A4132" s="23"/>
      <c r="B4132" s="23"/>
      <c r="C4132" s="23"/>
      <c r="D4132" s="23"/>
      <c r="E4132" s="23"/>
      <c r="F4132" s="23"/>
      <c r="G4132" s="23"/>
      <c r="H4132" s="23"/>
      <c r="I4132" s="23"/>
      <c r="J4132" s="24"/>
      <c r="K4132" s="24"/>
      <c r="L4132" s="79"/>
      <c r="M4132" s="91"/>
      <c r="N4132" s="89"/>
      <c r="O4132" s="89"/>
      <c r="P4132" s="24"/>
      <c r="Q4132" s="24"/>
      <c r="R4132" s="23"/>
      <c r="S4132" s="23"/>
      <c r="T4132" s="24"/>
      <c r="U4132" s="23"/>
      <c r="V4132" s="23"/>
      <c r="W4132" s="23"/>
      <c r="X4132" s="23"/>
      <c r="Y4132" s="23"/>
      <c r="Z4132" s="23"/>
      <c r="AA4132" s="23"/>
      <c r="AB4132" s="23"/>
      <c r="AC4132" s="23"/>
      <c r="AD4132" s="23"/>
      <c r="AE4132" s="23"/>
      <c r="AF4132" s="46"/>
      <c r="AG4132" s="23"/>
      <c r="AH4132" s="23"/>
    </row>
    <row r="4133" spans="1:34" s="156" customFormat="1" x14ac:dyDescent="0.35">
      <c r="A4133" s="23"/>
      <c r="B4133" s="23"/>
      <c r="C4133" s="23"/>
      <c r="D4133" s="23"/>
      <c r="E4133" s="23"/>
      <c r="F4133" s="23"/>
      <c r="G4133" s="23"/>
      <c r="H4133" s="23"/>
      <c r="I4133" s="23"/>
      <c r="J4133" s="24"/>
      <c r="K4133" s="24"/>
      <c r="L4133" s="79"/>
      <c r="M4133" s="91"/>
      <c r="N4133" s="89"/>
      <c r="O4133" s="89"/>
      <c r="P4133" s="24"/>
      <c r="Q4133" s="24"/>
      <c r="R4133" s="23"/>
      <c r="S4133" s="23"/>
      <c r="T4133" s="24"/>
      <c r="U4133" s="23"/>
      <c r="V4133" s="23"/>
      <c r="W4133" s="23"/>
      <c r="X4133" s="23"/>
      <c r="Y4133" s="23"/>
      <c r="Z4133" s="23"/>
      <c r="AA4133" s="23"/>
      <c r="AB4133" s="23"/>
      <c r="AC4133" s="23"/>
      <c r="AD4133" s="23"/>
      <c r="AE4133" s="23"/>
      <c r="AF4133" s="46"/>
      <c r="AG4133" s="23"/>
      <c r="AH4133" s="23"/>
    </row>
    <row r="4134" spans="1:34" s="156" customFormat="1" x14ac:dyDescent="0.35">
      <c r="A4134" s="23"/>
      <c r="B4134" s="23"/>
      <c r="C4134" s="23"/>
      <c r="D4134" s="23"/>
      <c r="E4134" s="23"/>
      <c r="F4134" s="23"/>
      <c r="G4134" s="23"/>
      <c r="H4134" s="23"/>
      <c r="I4134" s="23"/>
      <c r="J4134" s="24"/>
      <c r="K4134" s="24"/>
      <c r="L4134" s="79"/>
      <c r="M4134" s="91"/>
      <c r="N4134" s="89"/>
      <c r="O4134" s="89"/>
      <c r="P4134" s="24"/>
      <c r="Q4134" s="24"/>
      <c r="R4134" s="23"/>
      <c r="S4134" s="23"/>
      <c r="T4134" s="24"/>
      <c r="U4134" s="23"/>
      <c r="V4134" s="23"/>
      <c r="W4134" s="23"/>
      <c r="X4134" s="23"/>
      <c r="Y4134" s="23"/>
      <c r="Z4134" s="23"/>
      <c r="AA4134" s="23"/>
      <c r="AB4134" s="23"/>
      <c r="AC4134" s="23"/>
      <c r="AD4134" s="23"/>
      <c r="AE4134" s="23"/>
      <c r="AF4134" s="46"/>
      <c r="AG4134" s="23"/>
      <c r="AH4134" s="23"/>
    </row>
    <row r="4135" spans="1:34" s="156" customFormat="1" x14ac:dyDescent="0.35">
      <c r="A4135" s="23"/>
      <c r="B4135" s="23"/>
      <c r="C4135" s="23"/>
      <c r="D4135" s="23"/>
      <c r="E4135" s="23"/>
      <c r="F4135" s="23"/>
      <c r="G4135" s="23"/>
      <c r="H4135" s="23"/>
      <c r="I4135" s="23"/>
      <c r="J4135" s="24"/>
      <c r="K4135" s="24"/>
      <c r="L4135" s="79"/>
      <c r="M4135" s="91"/>
      <c r="N4135" s="89"/>
      <c r="O4135" s="89"/>
      <c r="P4135" s="24"/>
      <c r="Q4135" s="24"/>
      <c r="R4135" s="23"/>
      <c r="S4135" s="23"/>
      <c r="T4135" s="24"/>
      <c r="U4135" s="23"/>
      <c r="V4135" s="23"/>
      <c r="W4135" s="23"/>
      <c r="X4135" s="23"/>
      <c r="Y4135" s="23"/>
      <c r="Z4135" s="23"/>
      <c r="AA4135" s="23"/>
      <c r="AB4135" s="23"/>
      <c r="AC4135" s="23"/>
      <c r="AD4135" s="23"/>
      <c r="AE4135" s="23"/>
      <c r="AF4135" s="46"/>
      <c r="AG4135" s="23"/>
      <c r="AH4135" s="23"/>
    </row>
    <row r="4136" spans="1:34" s="156" customFormat="1" x14ac:dyDescent="0.35">
      <c r="A4136" s="23"/>
      <c r="B4136" s="23"/>
      <c r="C4136" s="23"/>
      <c r="D4136" s="23"/>
      <c r="E4136" s="23"/>
      <c r="F4136" s="23"/>
      <c r="G4136" s="23"/>
      <c r="H4136" s="23"/>
      <c r="I4136" s="23"/>
      <c r="J4136" s="24"/>
      <c r="K4136" s="24"/>
      <c r="L4136" s="79"/>
      <c r="M4136" s="91"/>
      <c r="N4136" s="89"/>
      <c r="O4136" s="89"/>
      <c r="P4136" s="24"/>
      <c r="Q4136" s="24"/>
      <c r="R4136" s="23"/>
      <c r="S4136" s="23"/>
      <c r="T4136" s="24"/>
      <c r="U4136" s="23"/>
      <c r="V4136" s="23"/>
      <c r="W4136" s="23"/>
      <c r="X4136" s="23"/>
      <c r="Y4136" s="23"/>
      <c r="Z4136" s="23"/>
      <c r="AA4136" s="23"/>
      <c r="AB4136" s="23"/>
      <c r="AC4136" s="23"/>
      <c r="AD4136" s="23"/>
      <c r="AE4136" s="23"/>
      <c r="AF4136" s="46"/>
      <c r="AG4136" s="23"/>
      <c r="AH4136" s="23"/>
    </row>
    <row r="4137" spans="1:34" s="156" customFormat="1" x14ac:dyDescent="0.35">
      <c r="A4137" s="23"/>
      <c r="B4137" s="23"/>
      <c r="C4137" s="23"/>
      <c r="D4137" s="23"/>
      <c r="E4137" s="23"/>
      <c r="F4137" s="23"/>
      <c r="G4137" s="23"/>
      <c r="H4137" s="23"/>
      <c r="I4137" s="23"/>
      <c r="J4137" s="24"/>
      <c r="K4137" s="24"/>
      <c r="L4137" s="79"/>
      <c r="M4137" s="91"/>
      <c r="N4137" s="89"/>
      <c r="O4137" s="89"/>
      <c r="P4137" s="24"/>
      <c r="Q4137" s="24"/>
      <c r="R4137" s="23"/>
      <c r="S4137" s="23"/>
      <c r="T4137" s="24"/>
      <c r="U4137" s="23"/>
      <c r="V4137" s="23"/>
      <c r="W4137" s="23"/>
      <c r="X4137" s="23"/>
      <c r="Y4137" s="23"/>
      <c r="Z4137" s="23"/>
      <c r="AA4137" s="23"/>
      <c r="AB4137" s="23"/>
      <c r="AC4137" s="23"/>
      <c r="AD4137" s="23"/>
      <c r="AE4137" s="23"/>
      <c r="AF4137" s="46"/>
      <c r="AG4137" s="23"/>
      <c r="AH4137" s="23"/>
    </row>
    <row r="4138" spans="1:34" s="156" customFormat="1" x14ac:dyDescent="0.35">
      <c r="A4138" s="23"/>
      <c r="B4138" s="23"/>
      <c r="C4138" s="23"/>
      <c r="D4138" s="23"/>
      <c r="E4138" s="23"/>
      <c r="F4138" s="23"/>
      <c r="G4138" s="23"/>
      <c r="H4138" s="23"/>
      <c r="I4138" s="23"/>
      <c r="J4138" s="24"/>
      <c r="K4138" s="24"/>
      <c r="L4138" s="79"/>
      <c r="M4138" s="91"/>
      <c r="N4138" s="89"/>
      <c r="O4138" s="89"/>
      <c r="P4138" s="24"/>
      <c r="Q4138" s="24"/>
      <c r="R4138" s="23"/>
      <c r="S4138" s="23"/>
      <c r="T4138" s="24"/>
      <c r="U4138" s="23"/>
      <c r="V4138" s="23"/>
      <c r="W4138" s="23"/>
      <c r="X4138" s="23"/>
      <c r="Y4138" s="23"/>
      <c r="Z4138" s="23"/>
      <c r="AA4138" s="23"/>
      <c r="AB4138" s="23"/>
      <c r="AC4138" s="23"/>
      <c r="AD4138" s="23"/>
      <c r="AE4138" s="23"/>
      <c r="AF4138" s="46"/>
      <c r="AG4138" s="23"/>
      <c r="AH4138" s="23"/>
    </row>
    <row r="4139" spans="1:34" s="156" customFormat="1" x14ac:dyDescent="0.35">
      <c r="A4139" s="23"/>
      <c r="B4139" s="23"/>
      <c r="C4139" s="23"/>
      <c r="D4139" s="23"/>
      <c r="E4139" s="23"/>
      <c r="F4139" s="23"/>
      <c r="G4139" s="23"/>
      <c r="H4139" s="23"/>
      <c r="I4139" s="23"/>
      <c r="J4139" s="24"/>
      <c r="K4139" s="24"/>
      <c r="L4139" s="79"/>
      <c r="M4139" s="91"/>
      <c r="N4139" s="89"/>
      <c r="O4139" s="89"/>
      <c r="P4139" s="24"/>
      <c r="Q4139" s="24"/>
      <c r="R4139" s="23"/>
      <c r="S4139" s="23"/>
      <c r="T4139" s="24"/>
      <c r="U4139" s="23"/>
      <c r="V4139" s="23"/>
      <c r="W4139" s="23"/>
      <c r="X4139" s="23"/>
      <c r="Y4139" s="23"/>
      <c r="Z4139" s="23"/>
      <c r="AA4139" s="23"/>
      <c r="AB4139" s="23"/>
      <c r="AC4139" s="23"/>
      <c r="AD4139" s="23"/>
      <c r="AE4139" s="23"/>
      <c r="AF4139" s="46"/>
      <c r="AG4139" s="23"/>
      <c r="AH4139" s="23"/>
    </row>
    <row r="4140" spans="1:34" s="156" customFormat="1" x14ac:dyDescent="0.35">
      <c r="A4140" s="23"/>
      <c r="B4140" s="23"/>
      <c r="C4140" s="23"/>
      <c r="D4140" s="23"/>
      <c r="E4140" s="23"/>
      <c r="F4140" s="23"/>
      <c r="G4140" s="23"/>
      <c r="H4140" s="23"/>
      <c r="I4140" s="23"/>
      <c r="J4140" s="24"/>
      <c r="K4140" s="24"/>
      <c r="L4140" s="79"/>
      <c r="M4140" s="91"/>
      <c r="N4140" s="89"/>
      <c r="O4140" s="89"/>
      <c r="P4140" s="24"/>
      <c r="Q4140" s="24"/>
      <c r="R4140" s="23"/>
      <c r="S4140" s="23"/>
      <c r="T4140" s="24"/>
      <c r="U4140" s="23"/>
      <c r="V4140" s="23"/>
      <c r="W4140" s="23"/>
      <c r="X4140" s="23"/>
      <c r="Y4140" s="23"/>
      <c r="Z4140" s="23"/>
      <c r="AA4140" s="23"/>
      <c r="AB4140" s="23"/>
      <c r="AC4140" s="23"/>
      <c r="AD4140" s="23"/>
      <c r="AE4140" s="23"/>
      <c r="AF4140" s="46"/>
      <c r="AG4140" s="23"/>
      <c r="AH4140" s="23"/>
    </row>
    <row r="4141" spans="1:34" s="156" customFormat="1" x14ac:dyDescent="0.35">
      <c r="A4141" s="23"/>
      <c r="B4141" s="23"/>
      <c r="C4141" s="23"/>
      <c r="D4141" s="23"/>
      <c r="E4141" s="23"/>
      <c r="F4141" s="23"/>
      <c r="G4141" s="23"/>
      <c r="H4141" s="23"/>
      <c r="I4141" s="23"/>
      <c r="J4141" s="24"/>
      <c r="K4141" s="24"/>
      <c r="L4141" s="79"/>
      <c r="M4141" s="91"/>
      <c r="N4141" s="89"/>
      <c r="O4141" s="89"/>
      <c r="P4141" s="24"/>
      <c r="Q4141" s="24"/>
      <c r="R4141" s="23"/>
      <c r="S4141" s="23"/>
      <c r="T4141" s="24"/>
      <c r="U4141" s="23"/>
      <c r="V4141" s="23"/>
      <c r="W4141" s="23"/>
      <c r="X4141" s="23"/>
      <c r="Y4141" s="23"/>
      <c r="Z4141" s="23"/>
      <c r="AA4141" s="23"/>
      <c r="AB4141" s="23"/>
      <c r="AC4141" s="23"/>
      <c r="AD4141" s="23"/>
      <c r="AE4141" s="23"/>
      <c r="AF4141" s="46"/>
      <c r="AG4141" s="23"/>
      <c r="AH4141" s="23"/>
    </row>
    <row r="4142" spans="1:34" s="156" customFormat="1" x14ac:dyDescent="0.35">
      <c r="A4142" s="23"/>
      <c r="B4142" s="23"/>
      <c r="C4142" s="23"/>
      <c r="D4142" s="23"/>
      <c r="E4142" s="23"/>
      <c r="F4142" s="23"/>
      <c r="G4142" s="23"/>
      <c r="H4142" s="23"/>
      <c r="I4142" s="23"/>
      <c r="J4142" s="24"/>
      <c r="K4142" s="24"/>
      <c r="L4142" s="79"/>
      <c r="M4142" s="91"/>
      <c r="N4142" s="89"/>
      <c r="O4142" s="89"/>
      <c r="P4142" s="24"/>
      <c r="Q4142" s="24"/>
      <c r="R4142" s="23"/>
      <c r="S4142" s="23"/>
      <c r="T4142" s="24"/>
      <c r="U4142" s="23"/>
      <c r="V4142" s="23"/>
      <c r="W4142" s="23"/>
      <c r="X4142" s="23"/>
      <c r="Y4142" s="23"/>
      <c r="Z4142" s="23"/>
      <c r="AA4142" s="23"/>
      <c r="AB4142" s="23"/>
      <c r="AC4142" s="23"/>
      <c r="AD4142" s="23"/>
      <c r="AE4142" s="23"/>
      <c r="AF4142" s="46"/>
      <c r="AG4142" s="23"/>
      <c r="AH4142" s="23"/>
    </row>
    <row r="4143" spans="1:34" s="156" customFormat="1" x14ac:dyDescent="0.35">
      <c r="A4143" s="23"/>
      <c r="B4143" s="23"/>
      <c r="C4143" s="23"/>
      <c r="D4143" s="23"/>
      <c r="E4143" s="23"/>
      <c r="F4143" s="23"/>
      <c r="G4143" s="23"/>
      <c r="H4143" s="23"/>
      <c r="I4143" s="23"/>
      <c r="J4143" s="24"/>
      <c r="K4143" s="24"/>
      <c r="L4143" s="79"/>
      <c r="M4143" s="91"/>
      <c r="N4143" s="89"/>
      <c r="O4143" s="89"/>
      <c r="P4143" s="24"/>
      <c r="Q4143" s="24"/>
      <c r="R4143" s="23"/>
      <c r="S4143" s="23"/>
      <c r="T4143" s="24"/>
      <c r="U4143" s="23"/>
      <c r="V4143" s="23"/>
      <c r="W4143" s="23"/>
      <c r="X4143" s="23"/>
      <c r="Y4143" s="23"/>
      <c r="Z4143" s="23"/>
      <c r="AA4143" s="23"/>
      <c r="AB4143" s="23"/>
      <c r="AC4143" s="23"/>
      <c r="AD4143" s="23"/>
      <c r="AE4143" s="23"/>
      <c r="AF4143" s="46"/>
      <c r="AG4143" s="23"/>
      <c r="AH4143" s="23"/>
    </row>
    <row r="4144" spans="1:34" s="156" customFormat="1" x14ac:dyDescent="0.35">
      <c r="A4144" s="23"/>
      <c r="B4144" s="23"/>
      <c r="C4144" s="23"/>
      <c r="D4144" s="23"/>
      <c r="E4144" s="23"/>
      <c r="F4144" s="23"/>
      <c r="G4144" s="23"/>
      <c r="H4144" s="23"/>
      <c r="I4144" s="23"/>
      <c r="J4144" s="24"/>
      <c r="K4144" s="24"/>
      <c r="L4144" s="79"/>
      <c r="M4144" s="91"/>
      <c r="N4144" s="89"/>
      <c r="O4144" s="89"/>
      <c r="P4144" s="24"/>
      <c r="Q4144" s="24"/>
      <c r="R4144" s="23"/>
      <c r="S4144" s="23"/>
      <c r="T4144" s="24"/>
      <c r="U4144" s="23"/>
      <c r="V4144" s="23"/>
      <c r="W4144" s="23"/>
      <c r="X4144" s="23"/>
      <c r="Y4144" s="23"/>
      <c r="Z4144" s="23"/>
      <c r="AA4144" s="23"/>
      <c r="AB4144" s="23"/>
      <c r="AC4144" s="23"/>
      <c r="AD4144" s="23"/>
      <c r="AE4144" s="23"/>
      <c r="AF4144" s="46"/>
      <c r="AG4144" s="23"/>
      <c r="AH4144" s="23"/>
    </row>
    <row r="4145" spans="1:34" s="156" customFormat="1" x14ac:dyDescent="0.35">
      <c r="A4145" s="23"/>
      <c r="B4145" s="23"/>
      <c r="C4145" s="23"/>
      <c r="D4145" s="23"/>
      <c r="E4145" s="23"/>
      <c r="F4145" s="23"/>
      <c r="G4145" s="23"/>
      <c r="H4145" s="23"/>
      <c r="I4145" s="23"/>
      <c r="J4145" s="24"/>
      <c r="K4145" s="24"/>
      <c r="L4145" s="79"/>
      <c r="M4145" s="91"/>
      <c r="N4145" s="89"/>
      <c r="O4145" s="89"/>
      <c r="P4145" s="24"/>
      <c r="Q4145" s="24"/>
      <c r="R4145" s="23"/>
      <c r="S4145" s="23"/>
      <c r="T4145" s="24"/>
      <c r="U4145" s="23"/>
      <c r="V4145" s="23"/>
      <c r="W4145" s="23"/>
      <c r="X4145" s="23"/>
      <c r="Y4145" s="23"/>
      <c r="Z4145" s="23"/>
      <c r="AA4145" s="23"/>
      <c r="AB4145" s="23"/>
      <c r="AC4145" s="23"/>
      <c r="AD4145" s="23"/>
      <c r="AE4145" s="23"/>
      <c r="AF4145" s="46"/>
      <c r="AG4145" s="23"/>
      <c r="AH4145" s="23"/>
    </row>
    <row r="4146" spans="1:34" s="156" customFormat="1" x14ac:dyDescent="0.35">
      <c r="A4146" s="23"/>
      <c r="B4146" s="23"/>
      <c r="C4146" s="23"/>
      <c r="D4146" s="23"/>
      <c r="E4146" s="23"/>
      <c r="F4146" s="23"/>
      <c r="G4146" s="23"/>
      <c r="H4146" s="23"/>
      <c r="I4146" s="23"/>
      <c r="J4146" s="24"/>
      <c r="K4146" s="24"/>
      <c r="L4146" s="79"/>
      <c r="M4146" s="91"/>
      <c r="N4146" s="89"/>
      <c r="O4146" s="89"/>
      <c r="P4146" s="24"/>
      <c r="Q4146" s="24"/>
      <c r="R4146" s="23"/>
      <c r="S4146" s="23"/>
      <c r="T4146" s="24"/>
      <c r="U4146" s="23"/>
      <c r="V4146" s="23"/>
      <c r="W4146" s="23"/>
      <c r="X4146" s="23"/>
      <c r="Y4146" s="23"/>
      <c r="Z4146" s="23"/>
      <c r="AA4146" s="23"/>
      <c r="AB4146" s="23"/>
      <c r="AC4146" s="23"/>
      <c r="AD4146" s="23"/>
      <c r="AE4146" s="23"/>
      <c r="AF4146" s="46"/>
      <c r="AG4146" s="23"/>
      <c r="AH4146" s="23"/>
    </row>
    <row r="4147" spans="1:34" s="156" customFormat="1" x14ac:dyDescent="0.35">
      <c r="A4147" s="23"/>
      <c r="B4147" s="23"/>
      <c r="C4147" s="23"/>
      <c r="D4147" s="23"/>
      <c r="E4147" s="23"/>
      <c r="F4147" s="23"/>
      <c r="G4147" s="23"/>
      <c r="H4147" s="23"/>
      <c r="I4147" s="23"/>
      <c r="J4147" s="24"/>
      <c r="K4147" s="24"/>
      <c r="L4147" s="79"/>
      <c r="M4147" s="91"/>
      <c r="N4147" s="89"/>
      <c r="O4147" s="89"/>
      <c r="P4147" s="24"/>
      <c r="Q4147" s="24"/>
      <c r="R4147" s="23"/>
      <c r="S4147" s="23"/>
      <c r="T4147" s="24"/>
      <c r="U4147" s="23"/>
      <c r="V4147" s="23"/>
      <c r="W4147" s="23"/>
      <c r="X4147" s="23"/>
      <c r="Y4147" s="23"/>
      <c r="Z4147" s="23"/>
      <c r="AA4147" s="23"/>
      <c r="AB4147" s="23"/>
      <c r="AC4147" s="23"/>
      <c r="AD4147" s="23"/>
      <c r="AE4147" s="23"/>
      <c r="AF4147" s="46"/>
      <c r="AG4147" s="23"/>
      <c r="AH4147" s="23"/>
    </row>
    <row r="4148" spans="1:34" s="156" customFormat="1" x14ac:dyDescent="0.35">
      <c r="A4148" s="23"/>
      <c r="B4148" s="23"/>
      <c r="C4148" s="23"/>
      <c r="D4148" s="23"/>
      <c r="E4148" s="23"/>
      <c r="F4148" s="23"/>
      <c r="G4148" s="23"/>
      <c r="H4148" s="23"/>
      <c r="I4148" s="23"/>
      <c r="J4148" s="24"/>
      <c r="K4148" s="24"/>
      <c r="L4148" s="79"/>
      <c r="M4148" s="91"/>
      <c r="N4148" s="89"/>
      <c r="O4148" s="89"/>
      <c r="P4148" s="24"/>
      <c r="Q4148" s="24"/>
      <c r="R4148" s="23"/>
      <c r="S4148" s="23"/>
      <c r="T4148" s="24"/>
      <c r="U4148" s="23"/>
      <c r="V4148" s="23"/>
      <c r="W4148" s="23"/>
      <c r="X4148" s="23"/>
      <c r="Y4148" s="23"/>
      <c r="Z4148" s="23"/>
      <c r="AA4148" s="23"/>
      <c r="AB4148" s="23"/>
      <c r="AC4148" s="23"/>
      <c r="AD4148" s="23"/>
      <c r="AE4148" s="23"/>
      <c r="AF4148" s="46"/>
      <c r="AG4148" s="23"/>
      <c r="AH4148" s="23"/>
    </row>
    <row r="4149" spans="1:34" s="156" customFormat="1" x14ac:dyDescent="0.35">
      <c r="A4149" s="23"/>
      <c r="B4149" s="23"/>
      <c r="C4149" s="23"/>
      <c r="D4149" s="23"/>
      <c r="E4149" s="23"/>
      <c r="F4149" s="23"/>
      <c r="G4149" s="23"/>
      <c r="H4149" s="23"/>
      <c r="I4149" s="23"/>
      <c r="J4149" s="24"/>
      <c r="K4149" s="24"/>
      <c r="L4149" s="79"/>
      <c r="M4149" s="91"/>
      <c r="N4149" s="89"/>
      <c r="O4149" s="89"/>
      <c r="P4149" s="24"/>
      <c r="Q4149" s="24"/>
      <c r="R4149" s="23"/>
      <c r="S4149" s="23"/>
      <c r="T4149" s="24"/>
      <c r="U4149" s="23"/>
      <c r="V4149" s="23"/>
      <c r="W4149" s="23"/>
      <c r="X4149" s="23"/>
      <c r="Y4149" s="23"/>
      <c r="Z4149" s="23"/>
      <c r="AA4149" s="23"/>
      <c r="AB4149" s="23"/>
      <c r="AC4149" s="23"/>
      <c r="AD4149" s="23"/>
      <c r="AE4149" s="23"/>
      <c r="AF4149" s="46"/>
      <c r="AG4149" s="23"/>
      <c r="AH4149" s="23"/>
    </row>
    <row r="4150" spans="1:34" s="156" customFormat="1" x14ac:dyDescent="0.35">
      <c r="A4150" s="23"/>
      <c r="B4150" s="23"/>
      <c r="C4150" s="23"/>
      <c r="D4150" s="23"/>
      <c r="E4150" s="23"/>
      <c r="F4150" s="23"/>
      <c r="G4150" s="23"/>
      <c r="H4150" s="23"/>
      <c r="I4150" s="23"/>
      <c r="J4150" s="24"/>
      <c r="K4150" s="24"/>
      <c r="L4150" s="79"/>
      <c r="M4150" s="91"/>
      <c r="N4150" s="89"/>
      <c r="O4150" s="89"/>
      <c r="P4150" s="24"/>
      <c r="Q4150" s="24"/>
      <c r="R4150" s="23"/>
      <c r="S4150" s="23"/>
      <c r="T4150" s="24"/>
      <c r="U4150" s="23"/>
      <c r="V4150" s="23"/>
      <c r="W4150" s="23"/>
      <c r="X4150" s="23"/>
      <c r="Y4150" s="23"/>
      <c r="Z4150" s="23"/>
      <c r="AA4150" s="23"/>
      <c r="AB4150" s="23"/>
      <c r="AC4150" s="23"/>
      <c r="AD4150" s="23"/>
      <c r="AE4150" s="23"/>
      <c r="AF4150" s="46"/>
      <c r="AG4150" s="23"/>
      <c r="AH4150" s="23"/>
    </row>
    <row r="4151" spans="1:34" s="156" customFormat="1" x14ac:dyDescent="0.35">
      <c r="A4151" s="23"/>
      <c r="B4151" s="23"/>
      <c r="C4151" s="23"/>
      <c r="D4151" s="23"/>
      <c r="E4151" s="23"/>
      <c r="F4151" s="23"/>
      <c r="G4151" s="23"/>
      <c r="H4151" s="23"/>
      <c r="I4151" s="23"/>
      <c r="J4151" s="24"/>
      <c r="K4151" s="24"/>
      <c r="L4151" s="79"/>
      <c r="M4151" s="91"/>
      <c r="N4151" s="89"/>
      <c r="O4151" s="89"/>
      <c r="P4151" s="24"/>
      <c r="Q4151" s="24"/>
      <c r="R4151" s="23"/>
      <c r="S4151" s="23"/>
      <c r="T4151" s="24"/>
      <c r="U4151" s="23"/>
      <c r="V4151" s="23"/>
      <c r="W4151" s="23"/>
      <c r="X4151" s="23"/>
      <c r="Y4151" s="23"/>
      <c r="Z4151" s="23"/>
      <c r="AA4151" s="23"/>
      <c r="AB4151" s="23"/>
      <c r="AC4151" s="23"/>
      <c r="AD4151" s="23"/>
      <c r="AE4151" s="23"/>
      <c r="AF4151" s="46"/>
      <c r="AG4151" s="23"/>
      <c r="AH4151" s="23"/>
    </row>
    <row r="4152" spans="1:34" s="156" customFormat="1" x14ac:dyDescent="0.35">
      <c r="A4152" s="23"/>
      <c r="B4152" s="23"/>
      <c r="C4152" s="23"/>
      <c r="D4152" s="23"/>
      <c r="E4152" s="23"/>
      <c r="F4152" s="23"/>
      <c r="G4152" s="23"/>
      <c r="H4152" s="23"/>
      <c r="I4152" s="23"/>
      <c r="J4152" s="24"/>
      <c r="K4152" s="24"/>
      <c r="L4152" s="79"/>
      <c r="M4152" s="91"/>
      <c r="N4152" s="89"/>
      <c r="O4152" s="89"/>
      <c r="P4152" s="24"/>
      <c r="Q4152" s="24"/>
      <c r="R4152" s="23"/>
      <c r="S4152" s="23"/>
      <c r="T4152" s="24"/>
      <c r="U4152" s="23"/>
      <c r="V4152" s="23"/>
      <c r="W4152" s="23"/>
      <c r="X4152" s="23"/>
      <c r="Y4152" s="23"/>
      <c r="Z4152" s="23"/>
      <c r="AA4152" s="23"/>
      <c r="AB4152" s="23"/>
      <c r="AC4152" s="23"/>
      <c r="AD4152" s="23"/>
      <c r="AE4152" s="23"/>
      <c r="AF4152" s="46"/>
      <c r="AG4152" s="23"/>
      <c r="AH4152" s="23"/>
    </row>
    <row r="4153" spans="1:34" s="156" customFormat="1" x14ac:dyDescent="0.35">
      <c r="A4153" s="23"/>
      <c r="B4153" s="23"/>
      <c r="C4153" s="23"/>
      <c r="D4153" s="23"/>
      <c r="E4153" s="23"/>
      <c r="F4153" s="23"/>
      <c r="G4153" s="23"/>
      <c r="H4153" s="23"/>
      <c r="I4153" s="23"/>
      <c r="J4153" s="24"/>
      <c r="K4153" s="24"/>
      <c r="L4153" s="79"/>
      <c r="M4153" s="91"/>
      <c r="N4153" s="89"/>
      <c r="O4153" s="89"/>
      <c r="P4153" s="24"/>
      <c r="Q4153" s="24"/>
      <c r="R4153" s="23"/>
      <c r="S4153" s="23"/>
      <c r="T4153" s="24"/>
      <c r="U4153" s="23"/>
      <c r="V4153" s="23"/>
      <c r="W4153" s="23"/>
      <c r="X4153" s="23"/>
      <c r="Y4153" s="23"/>
      <c r="Z4153" s="23"/>
      <c r="AA4153" s="23"/>
      <c r="AB4153" s="23"/>
      <c r="AC4153" s="23"/>
      <c r="AD4153" s="23"/>
      <c r="AE4153" s="23"/>
      <c r="AF4153" s="46"/>
      <c r="AG4153" s="23"/>
      <c r="AH4153" s="23"/>
    </row>
    <row r="4154" spans="1:34" s="156" customFormat="1" x14ac:dyDescent="0.35">
      <c r="A4154" s="23"/>
      <c r="B4154" s="23"/>
      <c r="C4154" s="23"/>
      <c r="D4154" s="23"/>
      <c r="E4154" s="23"/>
      <c r="F4154" s="23"/>
      <c r="G4154" s="23"/>
      <c r="H4154" s="23"/>
      <c r="I4154" s="23"/>
      <c r="J4154" s="24"/>
      <c r="K4154" s="24"/>
      <c r="L4154" s="79"/>
      <c r="M4154" s="91"/>
      <c r="N4154" s="89"/>
      <c r="O4154" s="89"/>
      <c r="P4154" s="24"/>
      <c r="Q4154" s="24"/>
      <c r="R4154" s="23"/>
      <c r="S4154" s="23"/>
      <c r="T4154" s="24"/>
      <c r="U4154" s="23"/>
      <c r="V4154" s="23"/>
      <c r="W4154" s="23"/>
      <c r="X4154" s="23"/>
      <c r="Y4154" s="23"/>
      <c r="Z4154" s="23"/>
      <c r="AA4154" s="23"/>
      <c r="AB4154" s="23"/>
      <c r="AC4154" s="23"/>
      <c r="AD4154" s="23"/>
      <c r="AE4154" s="23"/>
      <c r="AF4154" s="46"/>
      <c r="AG4154" s="23"/>
      <c r="AH4154" s="23"/>
    </row>
    <row r="4155" spans="1:34" s="156" customFormat="1" x14ac:dyDescent="0.35">
      <c r="A4155" s="23"/>
      <c r="B4155" s="23"/>
      <c r="C4155" s="23"/>
      <c r="D4155" s="23"/>
      <c r="E4155" s="23"/>
      <c r="F4155" s="23"/>
      <c r="G4155" s="23"/>
      <c r="H4155" s="23"/>
      <c r="I4155" s="23"/>
      <c r="J4155" s="24"/>
      <c r="K4155" s="24"/>
      <c r="L4155" s="79"/>
      <c r="M4155" s="91"/>
      <c r="N4155" s="89"/>
      <c r="O4155" s="89"/>
      <c r="P4155" s="24"/>
      <c r="Q4155" s="24"/>
      <c r="R4155" s="23"/>
      <c r="S4155" s="23"/>
      <c r="T4155" s="24"/>
      <c r="U4155" s="23"/>
      <c r="V4155" s="23"/>
      <c r="W4155" s="23"/>
      <c r="X4155" s="23"/>
      <c r="Y4155" s="23"/>
      <c r="Z4155" s="23"/>
      <c r="AA4155" s="23"/>
      <c r="AB4155" s="23"/>
      <c r="AC4155" s="23"/>
      <c r="AD4155" s="23"/>
      <c r="AE4155" s="23"/>
      <c r="AF4155" s="46"/>
      <c r="AG4155" s="23"/>
      <c r="AH4155" s="23"/>
    </row>
    <row r="4156" spans="1:34" s="156" customFormat="1" x14ac:dyDescent="0.35">
      <c r="A4156" s="23"/>
      <c r="B4156" s="23"/>
      <c r="C4156" s="23"/>
      <c r="D4156" s="23"/>
      <c r="E4156" s="23"/>
      <c r="F4156" s="23"/>
      <c r="G4156" s="23"/>
      <c r="H4156" s="23"/>
      <c r="I4156" s="23"/>
      <c r="J4156" s="24"/>
      <c r="K4156" s="24"/>
      <c r="L4156" s="79"/>
      <c r="M4156" s="91"/>
      <c r="N4156" s="89"/>
      <c r="O4156" s="89"/>
      <c r="P4156" s="24"/>
      <c r="Q4156" s="24"/>
      <c r="R4156" s="23"/>
      <c r="S4156" s="23"/>
      <c r="T4156" s="24"/>
      <c r="U4156" s="23"/>
      <c r="V4156" s="23"/>
      <c r="W4156" s="23"/>
      <c r="X4156" s="23"/>
      <c r="Y4156" s="23"/>
      <c r="Z4156" s="23"/>
      <c r="AA4156" s="23"/>
      <c r="AB4156" s="23"/>
      <c r="AC4156" s="23"/>
      <c r="AD4156" s="23"/>
      <c r="AE4156" s="23"/>
      <c r="AF4156" s="46"/>
      <c r="AG4156" s="23"/>
      <c r="AH4156" s="23"/>
    </row>
    <row r="4157" spans="1:34" s="156" customFormat="1" x14ac:dyDescent="0.35">
      <c r="A4157" s="23"/>
      <c r="B4157" s="23"/>
      <c r="C4157" s="23"/>
      <c r="D4157" s="23"/>
      <c r="E4157" s="23"/>
      <c r="F4157" s="23"/>
      <c r="G4157" s="23"/>
      <c r="H4157" s="23"/>
      <c r="I4157" s="23"/>
      <c r="J4157" s="24"/>
      <c r="K4157" s="24"/>
      <c r="L4157" s="79"/>
      <c r="M4157" s="91"/>
      <c r="N4157" s="89"/>
      <c r="O4157" s="89"/>
      <c r="P4157" s="24"/>
      <c r="Q4157" s="24"/>
      <c r="R4157" s="23"/>
      <c r="S4157" s="23"/>
      <c r="T4157" s="24"/>
      <c r="U4157" s="23"/>
      <c r="V4157" s="23"/>
      <c r="W4157" s="23"/>
      <c r="X4157" s="23"/>
      <c r="Y4157" s="23"/>
      <c r="Z4157" s="23"/>
      <c r="AA4157" s="23"/>
      <c r="AB4157" s="23"/>
      <c r="AC4157" s="23"/>
      <c r="AD4157" s="23"/>
      <c r="AE4157" s="23"/>
      <c r="AF4157" s="46"/>
      <c r="AG4157" s="23"/>
      <c r="AH4157" s="23"/>
    </row>
    <row r="4158" spans="1:34" s="156" customFormat="1" x14ac:dyDescent="0.35">
      <c r="A4158" s="23"/>
      <c r="B4158" s="23"/>
      <c r="C4158" s="23"/>
      <c r="D4158" s="23"/>
      <c r="E4158" s="23"/>
      <c r="F4158" s="23"/>
      <c r="G4158" s="23"/>
      <c r="H4158" s="23"/>
      <c r="I4158" s="23"/>
      <c r="J4158" s="24"/>
      <c r="K4158" s="24"/>
      <c r="L4158" s="79"/>
      <c r="M4158" s="91"/>
      <c r="N4158" s="89"/>
      <c r="O4158" s="89"/>
      <c r="P4158" s="24"/>
      <c r="Q4158" s="24"/>
      <c r="R4158" s="23"/>
      <c r="S4158" s="23"/>
      <c r="T4158" s="24"/>
      <c r="U4158" s="23"/>
      <c r="V4158" s="23"/>
      <c r="W4158" s="23"/>
      <c r="X4158" s="23"/>
      <c r="Y4158" s="23"/>
      <c r="Z4158" s="23"/>
      <c r="AA4158" s="23"/>
      <c r="AB4158" s="23"/>
      <c r="AC4158" s="23"/>
      <c r="AD4158" s="23"/>
      <c r="AE4158" s="23"/>
      <c r="AF4158" s="46"/>
      <c r="AG4158" s="23"/>
      <c r="AH4158" s="23"/>
    </row>
    <row r="4159" spans="1:34" s="156" customFormat="1" x14ac:dyDescent="0.35">
      <c r="A4159" s="23"/>
      <c r="B4159" s="23"/>
      <c r="C4159" s="23"/>
      <c r="D4159" s="23"/>
      <c r="E4159" s="23"/>
      <c r="F4159" s="23"/>
      <c r="G4159" s="23"/>
      <c r="H4159" s="23"/>
      <c r="I4159" s="23"/>
      <c r="J4159" s="24"/>
      <c r="K4159" s="24"/>
      <c r="L4159" s="79"/>
      <c r="M4159" s="91"/>
      <c r="N4159" s="89"/>
      <c r="O4159" s="89"/>
      <c r="P4159" s="24"/>
      <c r="Q4159" s="24"/>
      <c r="R4159" s="23"/>
      <c r="S4159" s="23"/>
      <c r="T4159" s="24"/>
      <c r="U4159" s="23"/>
      <c r="V4159" s="23"/>
      <c r="W4159" s="23"/>
      <c r="X4159" s="23"/>
      <c r="Y4159" s="23"/>
      <c r="Z4159" s="23"/>
      <c r="AA4159" s="23"/>
      <c r="AB4159" s="23"/>
      <c r="AC4159" s="23"/>
      <c r="AD4159" s="23"/>
      <c r="AE4159" s="23"/>
      <c r="AF4159" s="46"/>
      <c r="AG4159" s="23"/>
      <c r="AH4159" s="23"/>
    </row>
    <row r="4160" spans="1:34" s="156" customFormat="1" x14ac:dyDescent="0.35">
      <c r="A4160" s="23"/>
      <c r="B4160" s="23"/>
      <c r="C4160" s="23"/>
      <c r="D4160" s="23"/>
      <c r="E4160" s="23"/>
      <c r="F4160" s="23"/>
      <c r="G4160" s="23"/>
      <c r="H4160" s="23"/>
      <c r="I4160" s="23"/>
      <c r="J4160" s="24"/>
      <c r="K4160" s="24"/>
      <c r="L4160" s="79"/>
      <c r="M4160" s="91"/>
      <c r="N4160" s="89"/>
      <c r="O4160" s="89"/>
      <c r="P4160" s="24"/>
      <c r="Q4160" s="24"/>
      <c r="R4160" s="23"/>
      <c r="S4160" s="23"/>
      <c r="T4160" s="24"/>
      <c r="U4160" s="23"/>
      <c r="V4160" s="23"/>
      <c r="W4160" s="23"/>
      <c r="X4160" s="23"/>
      <c r="Y4160" s="23"/>
      <c r="Z4160" s="23"/>
      <c r="AA4160" s="23"/>
      <c r="AB4160" s="23"/>
      <c r="AC4160" s="23"/>
      <c r="AD4160" s="23"/>
      <c r="AE4160" s="23"/>
      <c r="AF4160" s="46"/>
      <c r="AG4160" s="23"/>
      <c r="AH4160" s="23"/>
    </row>
    <row r="4161" spans="1:34" s="156" customFormat="1" x14ac:dyDescent="0.35">
      <c r="A4161" s="23"/>
      <c r="B4161" s="23"/>
      <c r="C4161" s="23"/>
      <c r="D4161" s="23"/>
      <c r="E4161" s="23"/>
      <c r="F4161" s="23"/>
      <c r="G4161" s="23"/>
      <c r="H4161" s="23"/>
      <c r="I4161" s="23"/>
      <c r="J4161" s="24"/>
      <c r="K4161" s="24"/>
      <c r="L4161" s="79"/>
      <c r="M4161" s="91"/>
      <c r="N4161" s="89"/>
      <c r="O4161" s="89"/>
      <c r="P4161" s="24"/>
      <c r="Q4161" s="24"/>
      <c r="R4161" s="23"/>
      <c r="S4161" s="23"/>
      <c r="T4161" s="24"/>
      <c r="U4161" s="23"/>
      <c r="V4161" s="23"/>
      <c r="W4161" s="23"/>
      <c r="X4161" s="23"/>
      <c r="Y4161" s="23"/>
      <c r="Z4161" s="23"/>
      <c r="AA4161" s="23"/>
      <c r="AB4161" s="23"/>
      <c r="AC4161" s="23"/>
      <c r="AD4161" s="23"/>
      <c r="AE4161" s="23"/>
      <c r="AF4161" s="46"/>
      <c r="AG4161" s="23"/>
      <c r="AH4161" s="23"/>
    </row>
    <row r="4162" spans="1:34" s="156" customFormat="1" x14ac:dyDescent="0.35">
      <c r="A4162" s="23"/>
      <c r="B4162" s="23"/>
      <c r="C4162" s="23"/>
      <c r="D4162" s="23"/>
      <c r="E4162" s="23"/>
      <c r="F4162" s="23"/>
      <c r="G4162" s="23"/>
      <c r="H4162" s="23"/>
      <c r="I4162" s="23"/>
      <c r="J4162" s="24"/>
      <c r="K4162" s="24"/>
      <c r="L4162" s="79"/>
      <c r="M4162" s="91"/>
      <c r="N4162" s="89"/>
      <c r="O4162" s="89"/>
      <c r="P4162" s="24"/>
      <c r="Q4162" s="24"/>
      <c r="R4162" s="23"/>
      <c r="S4162" s="23"/>
      <c r="T4162" s="24"/>
      <c r="U4162" s="23"/>
      <c r="V4162" s="23"/>
      <c r="W4162" s="23"/>
      <c r="X4162" s="23"/>
      <c r="Y4162" s="23"/>
      <c r="Z4162" s="23"/>
      <c r="AA4162" s="23"/>
      <c r="AB4162" s="23"/>
      <c r="AC4162" s="23"/>
      <c r="AD4162" s="23"/>
      <c r="AE4162" s="23"/>
      <c r="AF4162" s="46"/>
      <c r="AG4162" s="23"/>
      <c r="AH4162" s="23"/>
    </row>
    <row r="4163" spans="1:34" s="156" customFormat="1" x14ac:dyDescent="0.35">
      <c r="A4163" s="23"/>
      <c r="B4163" s="23"/>
      <c r="C4163" s="23"/>
      <c r="D4163" s="23"/>
      <c r="E4163" s="23"/>
      <c r="F4163" s="23"/>
      <c r="G4163" s="23"/>
      <c r="H4163" s="23"/>
      <c r="I4163" s="23"/>
      <c r="J4163" s="24"/>
      <c r="K4163" s="24"/>
      <c r="L4163" s="79"/>
      <c r="M4163" s="91"/>
      <c r="N4163" s="89"/>
      <c r="O4163" s="89"/>
      <c r="P4163" s="24"/>
      <c r="Q4163" s="24"/>
      <c r="R4163" s="23"/>
      <c r="S4163" s="23"/>
      <c r="T4163" s="24"/>
      <c r="U4163" s="23"/>
      <c r="V4163" s="23"/>
      <c r="W4163" s="23"/>
      <c r="X4163" s="23"/>
      <c r="Y4163" s="23"/>
      <c r="Z4163" s="23"/>
      <c r="AA4163" s="23"/>
      <c r="AB4163" s="23"/>
      <c r="AC4163" s="23"/>
      <c r="AD4163" s="23"/>
      <c r="AE4163" s="23"/>
      <c r="AF4163" s="46"/>
      <c r="AG4163" s="23"/>
      <c r="AH4163" s="23"/>
    </row>
    <row r="4164" spans="1:34" s="156" customFormat="1" x14ac:dyDescent="0.35">
      <c r="A4164" s="23"/>
      <c r="B4164" s="23"/>
      <c r="C4164" s="23"/>
      <c r="D4164" s="23"/>
      <c r="E4164" s="23"/>
      <c r="F4164" s="23"/>
      <c r="G4164" s="23"/>
      <c r="H4164" s="23"/>
      <c r="I4164" s="23"/>
      <c r="J4164" s="24"/>
      <c r="K4164" s="24"/>
      <c r="L4164" s="79"/>
      <c r="M4164" s="91"/>
      <c r="N4164" s="89"/>
      <c r="O4164" s="89"/>
      <c r="P4164" s="24"/>
      <c r="Q4164" s="24"/>
      <c r="R4164" s="23"/>
      <c r="S4164" s="23"/>
      <c r="T4164" s="24"/>
      <c r="U4164" s="23"/>
      <c r="V4164" s="23"/>
      <c r="W4164" s="23"/>
      <c r="X4164" s="23"/>
      <c r="Y4164" s="23"/>
      <c r="Z4164" s="23"/>
      <c r="AA4164" s="23"/>
      <c r="AB4164" s="23"/>
      <c r="AC4164" s="23"/>
      <c r="AD4164" s="23"/>
      <c r="AE4164" s="23"/>
      <c r="AF4164" s="46"/>
      <c r="AG4164" s="23"/>
      <c r="AH4164" s="23"/>
    </row>
    <row r="4165" spans="1:34" s="156" customFormat="1" x14ac:dyDescent="0.35">
      <c r="A4165" s="23"/>
      <c r="B4165" s="23"/>
      <c r="C4165" s="23"/>
      <c r="D4165" s="23"/>
      <c r="E4165" s="23"/>
      <c r="F4165" s="23"/>
      <c r="G4165" s="23"/>
      <c r="H4165" s="23"/>
      <c r="I4165" s="23"/>
      <c r="J4165" s="24"/>
      <c r="K4165" s="24"/>
      <c r="L4165" s="79"/>
      <c r="M4165" s="91"/>
      <c r="N4165" s="89"/>
      <c r="O4165" s="89"/>
      <c r="P4165" s="24"/>
      <c r="Q4165" s="24"/>
      <c r="R4165" s="23"/>
      <c r="S4165" s="23"/>
      <c r="T4165" s="24"/>
      <c r="U4165" s="23"/>
      <c r="V4165" s="23"/>
      <c r="W4165" s="23"/>
      <c r="X4165" s="23"/>
      <c r="Y4165" s="23"/>
      <c r="Z4165" s="23"/>
      <c r="AA4165" s="23"/>
      <c r="AB4165" s="23"/>
      <c r="AC4165" s="23"/>
      <c r="AD4165" s="23"/>
      <c r="AE4165" s="23"/>
      <c r="AF4165" s="46"/>
      <c r="AG4165" s="23"/>
      <c r="AH4165" s="23"/>
    </row>
    <row r="4166" spans="1:34" s="156" customFormat="1" x14ac:dyDescent="0.35">
      <c r="A4166" s="23"/>
      <c r="B4166" s="23"/>
      <c r="C4166" s="23"/>
      <c r="D4166" s="23"/>
      <c r="E4166" s="23"/>
      <c r="F4166" s="23"/>
      <c r="G4166" s="23"/>
      <c r="H4166" s="23"/>
      <c r="I4166" s="23"/>
      <c r="J4166" s="24"/>
      <c r="K4166" s="24"/>
      <c r="L4166" s="79"/>
      <c r="M4166" s="91"/>
      <c r="N4166" s="89"/>
      <c r="O4166" s="89"/>
      <c r="P4166" s="24"/>
      <c r="Q4166" s="24"/>
      <c r="R4166" s="23"/>
      <c r="S4166" s="23"/>
      <c r="T4166" s="24"/>
      <c r="U4166" s="23"/>
      <c r="V4166" s="23"/>
      <c r="W4166" s="23"/>
      <c r="X4166" s="23"/>
      <c r="Y4166" s="23"/>
      <c r="Z4166" s="23"/>
      <c r="AA4166" s="23"/>
      <c r="AB4166" s="23"/>
      <c r="AC4166" s="23"/>
      <c r="AD4166" s="23"/>
      <c r="AE4166" s="23"/>
      <c r="AF4166" s="46"/>
      <c r="AG4166" s="23"/>
      <c r="AH4166" s="23"/>
    </row>
    <row r="4167" spans="1:34" s="156" customFormat="1" x14ac:dyDescent="0.35">
      <c r="A4167" s="23"/>
      <c r="B4167" s="23"/>
      <c r="C4167" s="23"/>
      <c r="D4167" s="23"/>
      <c r="E4167" s="23"/>
      <c r="F4167" s="23"/>
      <c r="G4167" s="23"/>
      <c r="H4167" s="23"/>
      <c r="I4167" s="23"/>
      <c r="J4167" s="24"/>
      <c r="K4167" s="24"/>
      <c r="L4167" s="79"/>
      <c r="M4167" s="91"/>
      <c r="N4167" s="89"/>
      <c r="O4167" s="89"/>
      <c r="P4167" s="24"/>
      <c r="Q4167" s="24"/>
      <c r="R4167" s="23"/>
      <c r="S4167" s="23"/>
      <c r="T4167" s="24"/>
      <c r="U4167" s="23"/>
      <c r="V4167" s="23"/>
      <c r="W4167" s="23"/>
      <c r="X4167" s="23"/>
      <c r="Y4167" s="23"/>
      <c r="Z4167" s="23"/>
      <c r="AA4167" s="23"/>
      <c r="AB4167" s="23"/>
      <c r="AC4167" s="23"/>
      <c r="AD4167" s="23"/>
      <c r="AE4167" s="23"/>
      <c r="AF4167" s="46"/>
      <c r="AG4167" s="23"/>
      <c r="AH4167" s="23"/>
    </row>
    <row r="4168" spans="1:34" s="156" customFormat="1" x14ac:dyDescent="0.35">
      <c r="A4168" s="23"/>
      <c r="B4168" s="23"/>
      <c r="C4168" s="23"/>
      <c r="D4168" s="23"/>
      <c r="E4168" s="23"/>
      <c r="F4168" s="23"/>
      <c r="G4168" s="23"/>
      <c r="H4168" s="23"/>
      <c r="I4168" s="23"/>
      <c r="J4168" s="24"/>
      <c r="K4168" s="24"/>
      <c r="L4168" s="79"/>
      <c r="M4168" s="91"/>
      <c r="N4168" s="89"/>
      <c r="O4168" s="89"/>
      <c r="P4168" s="24"/>
      <c r="Q4168" s="24"/>
      <c r="R4168" s="23"/>
      <c r="S4168" s="23"/>
      <c r="T4168" s="24"/>
      <c r="U4168" s="23"/>
      <c r="V4168" s="23"/>
      <c r="W4168" s="23"/>
      <c r="X4168" s="23"/>
      <c r="Y4168" s="23"/>
      <c r="Z4168" s="23"/>
      <c r="AA4168" s="23"/>
      <c r="AB4168" s="23"/>
      <c r="AC4168" s="23"/>
      <c r="AD4168" s="23"/>
      <c r="AE4168" s="23"/>
      <c r="AF4168" s="46"/>
      <c r="AG4168" s="23"/>
      <c r="AH4168" s="23"/>
    </row>
    <row r="4169" spans="1:34" s="156" customFormat="1" x14ac:dyDescent="0.35">
      <c r="A4169" s="23"/>
      <c r="B4169" s="23"/>
      <c r="C4169" s="23"/>
      <c r="D4169" s="23"/>
      <c r="E4169" s="23"/>
      <c r="F4169" s="23"/>
      <c r="G4169" s="23"/>
      <c r="H4169" s="23"/>
      <c r="I4169" s="23"/>
      <c r="J4169" s="24"/>
      <c r="K4169" s="24"/>
      <c r="L4169" s="79"/>
      <c r="M4169" s="91"/>
      <c r="N4169" s="89"/>
      <c r="O4169" s="89"/>
      <c r="P4169" s="24"/>
      <c r="Q4169" s="24"/>
      <c r="R4169" s="23"/>
      <c r="S4169" s="23"/>
      <c r="T4169" s="24"/>
      <c r="U4169" s="23"/>
      <c r="V4169" s="23"/>
      <c r="W4169" s="23"/>
      <c r="X4169" s="23"/>
      <c r="Y4169" s="23"/>
      <c r="Z4169" s="23"/>
      <c r="AA4169" s="23"/>
      <c r="AB4169" s="23"/>
      <c r="AC4169" s="23"/>
      <c r="AD4169" s="23"/>
      <c r="AE4169" s="23"/>
      <c r="AF4169" s="46"/>
      <c r="AG4169" s="23"/>
      <c r="AH4169" s="23"/>
    </row>
    <row r="4170" spans="1:34" s="156" customFormat="1" x14ac:dyDescent="0.35">
      <c r="A4170" s="23"/>
      <c r="B4170" s="23"/>
      <c r="C4170" s="23"/>
      <c r="D4170" s="23"/>
      <c r="E4170" s="23"/>
      <c r="F4170" s="23"/>
      <c r="G4170" s="23"/>
      <c r="H4170" s="23"/>
      <c r="I4170" s="23"/>
      <c r="J4170" s="24"/>
      <c r="K4170" s="24"/>
      <c r="L4170" s="79"/>
      <c r="M4170" s="91"/>
      <c r="N4170" s="89"/>
      <c r="O4170" s="89"/>
      <c r="P4170" s="24"/>
      <c r="Q4170" s="24"/>
      <c r="R4170" s="23"/>
      <c r="S4170" s="23"/>
      <c r="T4170" s="24"/>
      <c r="U4170" s="23"/>
      <c r="V4170" s="23"/>
      <c r="W4170" s="23"/>
      <c r="X4170" s="23"/>
      <c r="Y4170" s="23"/>
      <c r="Z4170" s="23"/>
      <c r="AA4170" s="23"/>
      <c r="AB4170" s="23"/>
      <c r="AC4170" s="23"/>
      <c r="AD4170" s="23"/>
      <c r="AE4170" s="23"/>
      <c r="AF4170" s="46"/>
      <c r="AG4170" s="23"/>
      <c r="AH4170" s="23"/>
    </row>
    <row r="4171" spans="1:34" s="156" customFormat="1" x14ac:dyDescent="0.35">
      <c r="A4171" s="23"/>
      <c r="B4171" s="23"/>
      <c r="C4171" s="23"/>
      <c r="D4171" s="23"/>
      <c r="E4171" s="23"/>
      <c r="F4171" s="23"/>
      <c r="G4171" s="23"/>
      <c r="H4171" s="23"/>
      <c r="I4171" s="23"/>
      <c r="J4171" s="24"/>
      <c r="K4171" s="24"/>
      <c r="L4171" s="79"/>
      <c r="M4171" s="91"/>
      <c r="N4171" s="89"/>
      <c r="O4171" s="89"/>
      <c r="P4171" s="24"/>
      <c r="Q4171" s="24"/>
      <c r="R4171" s="23"/>
      <c r="S4171" s="23"/>
      <c r="T4171" s="24"/>
      <c r="U4171" s="23"/>
      <c r="V4171" s="23"/>
      <c r="W4171" s="23"/>
      <c r="X4171" s="23"/>
      <c r="Y4171" s="23"/>
      <c r="Z4171" s="23"/>
      <c r="AA4171" s="23"/>
      <c r="AB4171" s="23"/>
      <c r="AC4171" s="23"/>
      <c r="AD4171" s="23"/>
      <c r="AE4171" s="23"/>
      <c r="AF4171" s="46"/>
      <c r="AG4171" s="23"/>
      <c r="AH4171" s="23"/>
    </row>
    <row r="4172" spans="1:34" s="156" customFormat="1" x14ac:dyDescent="0.35">
      <c r="A4172" s="23"/>
      <c r="B4172" s="23"/>
      <c r="C4172" s="23"/>
      <c r="D4172" s="23"/>
      <c r="E4172" s="23"/>
      <c r="F4172" s="23"/>
      <c r="G4172" s="23"/>
      <c r="H4172" s="23"/>
      <c r="I4172" s="23"/>
      <c r="J4172" s="24"/>
      <c r="K4172" s="24"/>
      <c r="L4172" s="79"/>
      <c r="M4172" s="91"/>
      <c r="N4172" s="89"/>
      <c r="O4172" s="89"/>
      <c r="P4172" s="24"/>
      <c r="Q4172" s="24"/>
      <c r="R4172" s="23"/>
      <c r="S4172" s="23"/>
      <c r="T4172" s="24"/>
      <c r="U4172" s="23"/>
      <c r="V4172" s="23"/>
      <c r="W4172" s="23"/>
      <c r="X4172" s="23"/>
      <c r="Y4172" s="23"/>
      <c r="Z4172" s="23"/>
      <c r="AA4172" s="23"/>
      <c r="AB4172" s="23"/>
      <c r="AC4172" s="23"/>
      <c r="AD4172" s="23"/>
      <c r="AE4172" s="23"/>
      <c r="AF4172" s="46"/>
      <c r="AG4172" s="23"/>
      <c r="AH4172" s="23"/>
    </row>
    <row r="4173" spans="1:34" s="156" customFormat="1" x14ac:dyDescent="0.35">
      <c r="A4173" s="23"/>
      <c r="B4173" s="23"/>
      <c r="C4173" s="23"/>
      <c r="D4173" s="23"/>
      <c r="E4173" s="23"/>
      <c r="F4173" s="23"/>
      <c r="G4173" s="23"/>
      <c r="H4173" s="23"/>
      <c r="I4173" s="23"/>
      <c r="J4173" s="24"/>
      <c r="K4173" s="24"/>
      <c r="L4173" s="79"/>
      <c r="M4173" s="91"/>
      <c r="N4173" s="89"/>
      <c r="O4173" s="89"/>
      <c r="P4173" s="24"/>
      <c r="Q4173" s="24"/>
      <c r="R4173" s="23"/>
      <c r="S4173" s="23"/>
      <c r="T4173" s="24"/>
      <c r="U4173" s="23"/>
      <c r="V4173" s="23"/>
      <c r="W4173" s="23"/>
      <c r="X4173" s="23"/>
      <c r="Y4173" s="23"/>
      <c r="Z4173" s="23"/>
      <c r="AA4173" s="23"/>
      <c r="AB4173" s="23"/>
      <c r="AC4173" s="23"/>
      <c r="AD4173" s="23"/>
      <c r="AE4173" s="23"/>
      <c r="AF4173" s="46"/>
      <c r="AG4173" s="23"/>
      <c r="AH4173" s="23"/>
    </row>
    <row r="4174" spans="1:34" s="156" customFormat="1" x14ac:dyDescent="0.35">
      <c r="A4174" s="23"/>
      <c r="B4174" s="23"/>
      <c r="C4174" s="23"/>
      <c r="D4174" s="23"/>
      <c r="E4174" s="23"/>
      <c r="F4174" s="23"/>
      <c r="G4174" s="23"/>
      <c r="H4174" s="23"/>
      <c r="I4174" s="23"/>
      <c r="J4174" s="24"/>
      <c r="K4174" s="24"/>
      <c r="L4174" s="79"/>
      <c r="M4174" s="91"/>
      <c r="N4174" s="89"/>
      <c r="O4174" s="89"/>
      <c r="P4174" s="24"/>
      <c r="Q4174" s="24"/>
      <c r="R4174" s="23"/>
      <c r="S4174" s="23"/>
      <c r="T4174" s="24"/>
      <c r="U4174" s="23"/>
      <c r="V4174" s="23"/>
      <c r="W4174" s="23"/>
      <c r="X4174" s="23"/>
      <c r="Y4174" s="23"/>
      <c r="Z4174" s="23"/>
      <c r="AA4174" s="23"/>
      <c r="AB4174" s="23"/>
      <c r="AC4174" s="23"/>
      <c r="AD4174" s="23"/>
      <c r="AE4174" s="23"/>
      <c r="AF4174" s="46"/>
      <c r="AG4174" s="23"/>
      <c r="AH4174" s="23"/>
    </row>
    <row r="4175" spans="1:34" s="156" customFormat="1" x14ac:dyDescent="0.35">
      <c r="A4175" s="23"/>
      <c r="B4175" s="23"/>
      <c r="C4175" s="23"/>
      <c r="D4175" s="23"/>
      <c r="E4175" s="23"/>
      <c r="F4175" s="23"/>
      <c r="G4175" s="23"/>
      <c r="H4175" s="23"/>
      <c r="I4175" s="23"/>
      <c r="J4175" s="24"/>
      <c r="K4175" s="24"/>
      <c r="L4175" s="79"/>
      <c r="M4175" s="91"/>
      <c r="N4175" s="89"/>
      <c r="O4175" s="89"/>
      <c r="P4175" s="24"/>
      <c r="Q4175" s="24"/>
      <c r="R4175" s="23"/>
      <c r="S4175" s="23"/>
      <c r="T4175" s="24"/>
      <c r="U4175" s="23"/>
      <c r="V4175" s="23"/>
      <c r="W4175" s="23"/>
      <c r="X4175" s="23"/>
      <c r="Y4175" s="23"/>
      <c r="Z4175" s="23"/>
      <c r="AA4175" s="23"/>
      <c r="AB4175" s="23"/>
      <c r="AC4175" s="23"/>
      <c r="AD4175" s="23"/>
      <c r="AE4175" s="23"/>
      <c r="AF4175" s="46"/>
      <c r="AG4175" s="23"/>
      <c r="AH4175" s="23"/>
    </row>
    <row r="4176" spans="1:34" s="156" customFormat="1" x14ac:dyDescent="0.35">
      <c r="A4176" s="23"/>
      <c r="B4176" s="23"/>
      <c r="C4176" s="23"/>
      <c r="D4176" s="23"/>
      <c r="E4176" s="23"/>
      <c r="F4176" s="23"/>
      <c r="G4176" s="23"/>
      <c r="H4176" s="23"/>
      <c r="I4176" s="23"/>
      <c r="J4176" s="24"/>
      <c r="K4176" s="24"/>
      <c r="L4176" s="79"/>
      <c r="M4176" s="91"/>
      <c r="N4176" s="89"/>
      <c r="O4176" s="89"/>
      <c r="P4176" s="24"/>
      <c r="Q4176" s="24"/>
      <c r="R4176" s="23"/>
      <c r="S4176" s="23"/>
      <c r="T4176" s="24"/>
      <c r="U4176" s="23"/>
      <c r="V4176" s="23"/>
      <c r="W4176" s="23"/>
      <c r="X4176" s="23"/>
      <c r="Y4176" s="23"/>
      <c r="Z4176" s="23"/>
      <c r="AA4176" s="23"/>
      <c r="AB4176" s="23"/>
      <c r="AC4176" s="23"/>
      <c r="AD4176" s="23"/>
      <c r="AE4176" s="23"/>
      <c r="AF4176" s="46"/>
      <c r="AG4176" s="23"/>
      <c r="AH4176" s="23"/>
    </row>
    <row r="4177" spans="1:34" s="156" customFormat="1" x14ac:dyDescent="0.35">
      <c r="A4177" s="23"/>
      <c r="B4177" s="23"/>
      <c r="C4177" s="23"/>
      <c r="D4177" s="23"/>
      <c r="E4177" s="23"/>
      <c r="F4177" s="23"/>
      <c r="G4177" s="23"/>
      <c r="H4177" s="23"/>
      <c r="I4177" s="23"/>
      <c r="J4177" s="24"/>
      <c r="K4177" s="24"/>
      <c r="L4177" s="79"/>
      <c r="M4177" s="91"/>
      <c r="N4177" s="89"/>
      <c r="O4177" s="89"/>
      <c r="P4177" s="24"/>
      <c r="Q4177" s="24"/>
      <c r="R4177" s="23"/>
      <c r="S4177" s="23"/>
      <c r="T4177" s="24"/>
      <c r="U4177" s="23"/>
      <c r="V4177" s="23"/>
      <c r="W4177" s="23"/>
      <c r="X4177" s="23"/>
      <c r="Y4177" s="23"/>
      <c r="Z4177" s="23"/>
      <c r="AA4177" s="23"/>
      <c r="AB4177" s="23"/>
      <c r="AC4177" s="23"/>
      <c r="AD4177" s="23"/>
      <c r="AE4177" s="23"/>
      <c r="AF4177" s="46"/>
      <c r="AG4177" s="23"/>
      <c r="AH4177" s="23"/>
    </row>
    <row r="4178" spans="1:34" s="156" customFormat="1" x14ac:dyDescent="0.35">
      <c r="A4178" s="23"/>
      <c r="B4178" s="23"/>
      <c r="C4178" s="23"/>
      <c r="D4178" s="23"/>
      <c r="E4178" s="23"/>
      <c r="F4178" s="23"/>
      <c r="G4178" s="23"/>
      <c r="H4178" s="23"/>
      <c r="I4178" s="23"/>
      <c r="J4178" s="24"/>
      <c r="K4178" s="24"/>
      <c r="L4178" s="79"/>
      <c r="M4178" s="91"/>
      <c r="N4178" s="89"/>
      <c r="O4178" s="89"/>
      <c r="P4178" s="24"/>
      <c r="Q4178" s="24"/>
      <c r="R4178" s="23"/>
      <c r="S4178" s="23"/>
      <c r="T4178" s="24"/>
      <c r="U4178" s="23"/>
      <c r="V4178" s="23"/>
      <c r="W4178" s="23"/>
      <c r="X4178" s="23"/>
      <c r="Y4178" s="23"/>
      <c r="Z4178" s="23"/>
      <c r="AA4178" s="23"/>
      <c r="AB4178" s="23"/>
      <c r="AC4178" s="23"/>
      <c r="AD4178" s="23"/>
      <c r="AE4178" s="23"/>
      <c r="AF4178" s="46"/>
      <c r="AG4178" s="23"/>
      <c r="AH4178" s="23"/>
    </row>
    <row r="4179" spans="1:34" s="156" customFormat="1" x14ac:dyDescent="0.35">
      <c r="A4179" s="23"/>
      <c r="B4179" s="23"/>
      <c r="C4179" s="23"/>
      <c r="D4179" s="23"/>
      <c r="E4179" s="23"/>
      <c r="F4179" s="23"/>
      <c r="G4179" s="23"/>
      <c r="H4179" s="23"/>
      <c r="I4179" s="23"/>
      <c r="J4179" s="24"/>
      <c r="K4179" s="24"/>
      <c r="L4179" s="79"/>
      <c r="M4179" s="91"/>
      <c r="N4179" s="89"/>
      <c r="O4179" s="89"/>
      <c r="P4179" s="24"/>
      <c r="Q4179" s="24"/>
      <c r="R4179" s="23"/>
      <c r="S4179" s="23"/>
      <c r="T4179" s="24"/>
      <c r="U4179" s="23"/>
      <c r="V4179" s="23"/>
      <c r="W4179" s="23"/>
      <c r="X4179" s="23"/>
      <c r="Y4179" s="23"/>
      <c r="Z4179" s="23"/>
      <c r="AA4179" s="23"/>
      <c r="AB4179" s="23"/>
      <c r="AC4179" s="23"/>
      <c r="AD4179" s="23"/>
      <c r="AE4179" s="23"/>
      <c r="AF4179" s="46"/>
      <c r="AG4179" s="23"/>
      <c r="AH4179" s="23"/>
    </row>
    <row r="4180" spans="1:34" s="156" customFormat="1" x14ac:dyDescent="0.35">
      <c r="A4180" s="23"/>
      <c r="B4180" s="23"/>
      <c r="C4180" s="23"/>
      <c r="D4180" s="23"/>
      <c r="E4180" s="23"/>
      <c r="F4180" s="23"/>
      <c r="G4180" s="23"/>
      <c r="H4180" s="23"/>
      <c r="I4180" s="23"/>
      <c r="J4180" s="24"/>
      <c r="K4180" s="24"/>
      <c r="L4180" s="79"/>
      <c r="M4180" s="91"/>
      <c r="N4180" s="89"/>
      <c r="O4180" s="89"/>
      <c r="P4180" s="24"/>
      <c r="Q4180" s="24"/>
      <c r="R4180" s="23"/>
      <c r="S4180" s="23"/>
      <c r="T4180" s="24"/>
      <c r="U4180" s="23"/>
      <c r="V4180" s="23"/>
      <c r="W4180" s="23"/>
      <c r="X4180" s="23"/>
      <c r="Y4180" s="23"/>
      <c r="Z4180" s="23"/>
      <c r="AA4180" s="23"/>
      <c r="AB4180" s="23"/>
      <c r="AC4180" s="23"/>
      <c r="AD4180" s="23"/>
      <c r="AE4180" s="23"/>
      <c r="AF4180" s="46"/>
      <c r="AG4180" s="23"/>
      <c r="AH4180" s="23"/>
    </row>
    <row r="4181" spans="1:34" s="156" customFormat="1" x14ac:dyDescent="0.35">
      <c r="A4181" s="23"/>
      <c r="B4181" s="23"/>
      <c r="C4181" s="23"/>
      <c r="D4181" s="23"/>
      <c r="E4181" s="23"/>
      <c r="F4181" s="23"/>
      <c r="G4181" s="23"/>
      <c r="H4181" s="23"/>
      <c r="I4181" s="23"/>
      <c r="J4181" s="24"/>
      <c r="K4181" s="24"/>
      <c r="L4181" s="79"/>
      <c r="M4181" s="91"/>
      <c r="N4181" s="89"/>
      <c r="O4181" s="89"/>
      <c r="P4181" s="24"/>
      <c r="Q4181" s="24"/>
      <c r="R4181" s="23"/>
      <c r="S4181" s="23"/>
      <c r="T4181" s="24"/>
      <c r="U4181" s="23"/>
      <c r="V4181" s="23"/>
      <c r="W4181" s="23"/>
      <c r="X4181" s="23"/>
      <c r="Y4181" s="23"/>
      <c r="Z4181" s="23"/>
      <c r="AA4181" s="23"/>
      <c r="AB4181" s="23"/>
      <c r="AC4181" s="23"/>
      <c r="AD4181" s="23"/>
      <c r="AE4181" s="23"/>
      <c r="AF4181" s="46"/>
      <c r="AG4181" s="23"/>
      <c r="AH4181" s="23"/>
    </row>
    <row r="4182" spans="1:34" s="156" customFormat="1" x14ac:dyDescent="0.35">
      <c r="A4182" s="23"/>
      <c r="B4182" s="23"/>
      <c r="C4182" s="23"/>
      <c r="D4182" s="23"/>
      <c r="E4182" s="23"/>
      <c r="F4182" s="23"/>
      <c r="G4182" s="23"/>
      <c r="H4182" s="23"/>
      <c r="I4182" s="23"/>
      <c r="J4182" s="24"/>
      <c r="K4182" s="24"/>
      <c r="L4182" s="79"/>
      <c r="M4182" s="91"/>
      <c r="N4182" s="89"/>
      <c r="O4182" s="89"/>
      <c r="P4182" s="24"/>
      <c r="Q4182" s="24"/>
      <c r="R4182" s="23"/>
      <c r="S4182" s="23"/>
      <c r="T4182" s="24"/>
      <c r="U4182" s="23"/>
      <c r="V4182" s="23"/>
      <c r="W4182" s="23"/>
      <c r="X4182" s="23"/>
      <c r="Y4182" s="23"/>
      <c r="Z4182" s="23"/>
      <c r="AA4182" s="23"/>
      <c r="AB4182" s="23"/>
      <c r="AC4182" s="23"/>
      <c r="AD4182" s="23"/>
      <c r="AE4182" s="23"/>
      <c r="AF4182" s="46"/>
      <c r="AG4182" s="23"/>
      <c r="AH4182" s="23"/>
    </row>
    <row r="4183" spans="1:34" s="156" customFormat="1" x14ac:dyDescent="0.35">
      <c r="A4183" s="23"/>
      <c r="B4183" s="23"/>
      <c r="C4183" s="23"/>
      <c r="D4183" s="23"/>
      <c r="E4183" s="23"/>
      <c r="F4183" s="23"/>
      <c r="G4183" s="23"/>
      <c r="H4183" s="23"/>
      <c r="I4183" s="23"/>
      <c r="J4183" s="24"/>
      <c r="K4183" s="24"/>
      <c r="L4183" s="79"/>
      <c r="M4183" s="91"/>
      <c r="N4183" s="89"/>
      <c r="O4183" s="89"/>
      <c r="P4183" s="24"/>
      <c r="Q4183" s="24"/>
      <c r="R4183" s="23"/>
      <c r="S4183" s="23"/>
      <c r="T4183" s="24"/>
      <c r="U4183" s="23"/>
      <c r="V4183" s="23"/>
      <c r="W4183" s="23"/>
      <c r="X4183" s="23"/>
      <c r="Y4183" s="23"/>
      <c r="Z4183" s="23"/>
      <c r="AA4183" s="23"/>
      <c r="AB4183" s="23"/>
      <c r="AC4183" s="23"/>
      <c r="AD4183" s="23"/>
      <c r="AE4183" s="23"/>
      <c r="AF4183" s="46"/>
      <c r="AG4183" s="23"/>
      <c r="AH4183" s="23"/>
    </row>
    <row r="4184" spans="1:34" s="156" customFormat="1" x14ac:dyDescent="0.35">
      <c r="A4184" s="23"/>
      <c r="B4184" s="23"/>
      <c r="C4184" s="23"/>
      <c r="D4184" s="23"/>
      <c r="E4184" s="23"/>
      <c r="F4184" s="23"/>
      <c r="G4184" s="23"/>
      <c r="H4184" s="23"/>
      <c r="I4184" s="23"/>
      <c r="J4184" s="24"/>
      <c r="K4184" s="24"/>
      <c r="L4184" s="79"/>
      <c r="M4184" s="91"/>
      <c r="N4184" s="89"/>
      <c r="O4184" s="89"/>
      <c r="P4184" s="24"/>
      <c r="Q4184" s="24"/>
      <c r="R4184" s="23"/>
      <c r="S4184" s="23"/>
      <c r="T4184" s="24"/>
      <c r="U4184" s="23"/>
      <c r="V4184" s="23"/>
      <c r="W4184" s="23"/>
      <c r="X4184" s="23"/>
      <c r="Y4184" s="23"/>
      <c r="Z4184" s="23"/>
      <c r="AA4184" s="23"/>
      <c r="AB4184" s="23"/>
      <c r="AC4184" s="23"/>
      <c r="AD4184" s="23"/>
      <c r="AE4184" s="23"/>
      <c r="AF4184" s="46"/>
      <c r="AG4184" s="23"/>
      <c r="AH4184" s="23"/>
    </row>
    <row r="4185" spans="1:34" s="156" customFormat="1" x14ac:dyDescent="0.35">
      <c r="A4185" s="23"/>
      <c r="B4185" s="23"/>
      <c r="C4185" s="23"/>
      <c r="D4185" s="23"/>
      <c r="E4185" s="23"/>
      <c r="F4185" s="23"/>
      <c r="G4185" s="23"/>
      <c r="H4185" s="23"/>
      <c r="I4185" s="23"/>
      <c r="J4185" s="24"/>
      <c r="K4185" s="24"/>
      <c r="L4185" s="79"/>
      <c r="M4185" s="91"/>
      <c r="N4185" s="89"/>
      <c r="O4185" s="89"/>
      <c r="P4185" s="24"/>
      <c r="Q4185" s="24"/>
      <c r="R4185" s="23"/>
      <c r="S4185" s="23"/>
      <c r="T4185" s="24"/>
      <c r="U4185" s="23"/>
      <c r="V4185" s="23"/>
      <c r="W4185" s="23"/>
      <c r="X4185" s="23"/>
      <c r="Y4185" s="23"/>
      <c r="Z4185" s="23"/>
      <c r="AA4185" s="23"/>
      <c r="AB4185" s="23"/>
      <c r="AC4185" s="23"/>
      <c r="AD4185" s="23"/>
      <c r="AE4185" s="23"/>
      <c r="AF4185" s="46"/>
      <c r="AG4185" s="23"/>
      <c r="AH4185" s="23"/>
    </row>
    <row r="4186" spans="1:34" s="156" customFormat="1" x14ac:dyDescent="0.35">
      <c r="A4186" s="23"/>
      <c r="B4186" s="23"/>
      <c r="C4186" s="23"/>
      <c r="D4186" s="23"/>
      <c r="E4186" s="23"/>
      <c r="F4186" s="23"/>
      <c r="G4186" s="23"/>
      <c r="H4186" s="23"/>
      <c r="I4186" s="23"/>
      <c r="J4186" s="24"/>
      <c r="K4186" s="24"/>
      <c r="L4186" s="79"/>
      <c r="M4186" s="91"/>
      <c r="N4186" s="89"/>
      <c r="O4186" s="89"/>
      <c r="P4186" s="24"/>
      <c r="Q4186" s="24"/>
      <c r="R4186" s="23"/>
      <c r="S4186" s="23"/>
      <c r="T4186" s="24"/>
      <c r="U4186" s="23"/>
      <c r="V4186" s="23"/>
      <c r="W4186" s="23"/>
      <c r="X4186" s="23"/>
      <c r="Y4186" s="23"/>
      <c r="Z4186" s="23"/>
      <c r="AA4186" s="23"/>
      <c r="AB4186" s="23"/>
      <c r="AC4186" s="23"/>
      <c r="AD4186" s="23"/>
      <c r="AE4186" s="23"/>
      <c r="AF4186" s="46"/>
      <c r="AG4186" s="23"/>
      <c r="AH4186" s="23"/>
    </row>
    <row r="4187" spans="1:34" s="156" customFormat="1" x14ac:dyDescent="0.35">
      <c r="A4187" s="23"/>
      <c r="B4187" s="23"/>
      <c r="C4187" s="23"/>
      <c r="D4187" s="23"/>
      <c r="E4187" s="23"/>
      <c r="F4187" s="23"/>
      <c r="G4187" s="23"/>
      <c r="H4187" s="23"/>
      <c r="I4187" s="23"/>
      <c r="J4187" s="24"/>
      <c r="K4187" s="24"/>
      <c r="L4187" s="79"/>
      <c r="M4187" s="91"/>
      <c r="N4187" s="89"/>
      <c r="O4187" s="89"/>
      <c r="P4187" s="24"/>
      <c r="Q4187" s="24"/>
      <c r="R4187" s="23"/>
      <c r="S4187" s="23"/>
      <c r="T4187" s="24"/>
      <c r="U4187" s="23"/>
      <c r="V4187" s="23"/>
      <c r="W4187" s="23"/>
      <c r="X4187" s="23"/>
      <c r="Y4187" s="23"/>
      <c r="Z4187" s="23"/>
      <c r="AA4187" s="23"/>
      <c r="AB4187" s="23"/>
      <c r="AC4187" s="23"/>
      <c r="AD4187" s="23"/>
      <c r="AE4187" s="23"/>
      <c r="AF4187" s="46"/>
      <c r="AG4187" s="23"/>
      <c r="AH4187" s="23"/>
    </row>
    <row r="4188" spans="1:34" s="156" customFormat="1" x14ac:dyDescent="0.35">
      <c r="A4188" s="23"/>
      <c r="B4188" s="23"/>
      <c r="C4188" s="23"/>
      <c r="D4188" s="23"/>
      <c r="E4188" s="23"/>
      <c r="F4188" s="23"/>
      <c r="G4188" s="23"/>
      <c r="H4188" s="23"/>
      <c r="I4188" s="23"/>
      <c r="J4188" s="24"/>
      <c r="K4188" s="24"/>
      <c r="L4188" s="79"/>
      <c r="M4188" s="91"/>
      <c r="N4188" s="89"/>
      <c r="O4188" s="89"/>
      <c r="P4188" s="24"/>
      <c r="Q4188" s="24"/>
      <c r="R4188" s="23"/>
      <c r="S4188" s="23"/>
      <c r="T4188" s="24"/>
      <c r="U4188" s="23"/>
      <c r="V4188" s="23"/>
      <c r="W4188" s="23"/>
      <c r="X4188" s="23"/>
      <c r="Y4188" s="23"/>
      <c r="Z4188" s="23"/>
      <c r="AA4188" s="23"/>
      <c r="AB4188" s="23"/>
      <c r="AC4188" s="23"/>
      <c r="AD4188" s="23"/>
      <c r="AE4188" s="23"/>
      <c r="AF4188" s="46"/>
      <c r="AG4188" s="23"/>
      <c r="AH4188" s="23"/>
    </row>
    <row r="4189" spans="1:34" s="156" customFormat="1" x14ac:dyDescent="0.35">
      <c r="A4189" s="23"/>
      <c r="B4189" s="23"/>
      <c r="C4189" s="23"/>
      <c r="D4189" s="23"/>
      <c r="E4189" s="23"/>
      <c r="F4189" s="23"/>
      <c r="G4189" s="23"/>
      <c r="H4189" s="23"/>
      <c r="I4189" s="23"/>
      <c r="J4189" s="24"/>
      <c r="K4189" s="24"/>
      <c r="L4189" s="79"/>
      <c r="M4189" s="91"/>
      <c r="N4189" s="89"/>
      <c r="O4189" s="89"/>
      <c r="P4189" s="24"/>
      <c r="Q4189" s="24"/>
      <c r="R4189" s="23"/>
      <c r="S4189" s="23"/>
      <c r="T4189" s="24"/>
      <c r="U4189" s="23"/>
      <c r="V4189" s="23"/>
      <c r="W4189" s="23"/>
      <c r="X4189" s="23"/>
      <c r="Y4189" s="23"/>
      <c r="Z4189" s="23"/>
      <c r="AA4189" s="23"/>
      <c r="AB4189" s="23"/>
      <c r="AC4189" s="23"/>
      <c r="AD4189" s="23"/>
      <c r="AE4189" s="23"/>
      <c r="AF4189" s="46"/>
      <c r="AG4189" s="23"/>
      <c r="AH4189" s="23"/>
    </row>
    <row r="4190" spans="1:34" s="156" customFormat="1" x14ac:dyDescent="0.35">
      <c r="A4190" s="23"/>
      <c r="B4190" s="23"/>
      <c r="C4190" s="23"/>
      <c r="D4190" s="23"/>
      <c r="E4190" s="23"/>
      <c r="F4190" s="23"/>
      <c r="G4190" s="23"/>
      <c r="H4190" s="23"/>
      <c r="I4190" s="23"/>
      <c r="J4190" s="24"/>
      <c r="K4190" s="24"/>
      <c r="L4190" s="79"/>
      <c r="M4190" s="91"/>
      <c r="N4190" s="89"/>
      <c r="O4190" s="89"/>
      <c r="P4190" s="24"/>
      <c r="Q4190" s="24"/>
      <c r="R4190" s="23"/>
      <c r="S4190" s="23"/>
      <c r="T4190" s="24"/>
      <c r="U4190" s="23"/>
      <c r="V4190" s="23"/>
      <c r="W4190" s="23"/>
      <c r="X4190" s="23"/>
      <c r="Y4190" s="23"/>
      <c r="Z4190" s="23"/>
      <c r="AA4190" s="23"/>
      <c r="AB4190" s="23"/>
      <c r="AC4190" s="23"/>
      <c r="AD4190" s="23"/>
      <c r="AE4190" s="23"/>
      <c r="AF4190" s="46"/>
      <c r="AG4190" s="23"/>
      <c r="AH4190" s="23"/>
    </row>
    <row r="4191" spans="1:34" s="156" customFormat="1" x14ac:dyDescent="0.35">
      <c r="A4191" s="23"/>
      <c r="B4191" s="23"/>
      <c r="C4191" s="23"/>
      <c r="D4191" s="23"/>
      <c r="E4191" s="23"/>
      <c r="F4191" s="23"/>
      <c r="G4191" s="23"/>
      <c r="H4191" s="23"/>
      <c r="I4191" s="23"/>
      <c r="J4191" s="24"/>
      <c r="K4191" s="24"/>
      <c r="L4191" s="79"/>
      <c r="M4191" s="91"/>
      <c r="N4191" s="89"/>
      <c r="O4191" s="89"/>
      <c r="P4191" s="24"/>
      <c r="Q4191" s="24"/>
      <c r="R4191" s="23"/>
      <c r="S4191" s="23"/>
      <c r="T4191" s="24"/>
      <c r="U4191" s="23"/>
      <c r="V4191" s="23"/>
      <c r="W4191" s="23"/>
      <c r="X4191" s="23"/>
      <c r="Y4191" s="23"/>
      <c r="Z4191" s="23"/>
      <c r="AA4191" s="23"/>
      <c r="AB4191" s="23"/>
      <c r="AC4191" s="23"/>
      <c r="AD4191" s="23"/>
      <c r="AE4191" s="23"/>
      <c r="AF4191" s="46"/>
      <c r="AG4191" s="23"/>
      <c r="AH4191" s="23"/>
    </row>
    <row r="4192" spans="1:34" s="156" customFormat="1" x14ac:dyDescent="0.35">
      <c r="A4192" s="23"/>
      <c r="B4192" s="23"/>
      <c r="C4192" s="23"/>
      <c r="D4192" s="23"/>
      <c r="E4192" s="23"/>
      <c r="F4192" s="23"/>
      <c r="G4192" s="23"/>
      <c r="H4192" s="23"/>
      <c r="I4192" s="23"/>
      <c r="J4192" s="24"/>
      <c r="K4192" s="24"/>
      <c r="L4192" s="79"/>
      <c r="M4192" s="91"/>
      <c r="N4192" s="89"/>
      <c r="O4192" s="89"/>
      <c r="P4192" s="24"/>
      <c r="Q4192" s="24"/>
      <c r="R4192" s="23"/>
      <c r="S4192" s="23"/>
      <c r="T4192" s="24"/>
      <c r="U4192" s="23"/>
      <c r="V4192" s="23"/>
      <c r="W4192" s="23"/>
      <c r="X4192" s="23"/>
      <c r="Y4192" s="23"/>
      <c r="Z4192" s="23"/>
      <c r="AA4192" s="23"/>
      <c r="AB4192" s="23"/>
      <c r="AC4192" s="23"/>
      <c r="AD4192" s="23"/>
      <c r="AE4192" s="23"/>
      <c r="AF4192" s="46"/>
      <c r="AG4192" s="23"/>
      <c r="AH4192" s="23"/>
    </row>
    <row r="4193" spans="1:34" s="156" customFormat="1" x14ac:dyDescent="0.35">
      <c r="A4193" s="23"/>
      <c r="B4193" s="23"/>
      <c r="C4193" s="23"/>
      <c r="D4193" s="23"/>
      <c r="E4193" s="23"/>
      <c r="F4193" s="23"/>
      <c r="G4193" s="23"/>
      <c r="H4193" s="23"/>
      <c r="I4193" s="23"/>
      <c r="J4193" s="24"/>
      <c r="K4193" s="24"/>
      <c r="L4193" s="79"/>
      <c r="M4193" s="91"/>
      <c r="N4193" s="89"/>
      <c r="O4193" s="89"/>
      <c r="P4193" s="24"/>
      <c r="Q4193" s="24"/>
      <c r="R4193" s="23"/>
      <c r="S4193" s="23"/>
      <c r="T4193" s="24"/>
      <c r="U4193" s="23"/>
      <c r="V4193" s="23"/>
      <c r="W4193" s="23"/>
      <c r="X4193" s="23"/>
      <c r="Y4193" s="23"/>
      <c r="Z4193" s="23"/>
      <c r="AA4193" s="23"/>
      <c r="AB4193" s="23"/>
      <c r="AC4193" s="23"/>
      <c r="AD4193" s="23"/>
      <c r="AE4193" s="23"/>
      <c r="AF4193" s="46"/>
      <c r="AG4193" s="23"/>
      <c r="AH4193" s="23"/>
    </row>
    <row r="4194" spans="1:34" s="156" customFormat="1" x14ac:dyDescent="0.35">
      <c r="A4194" s="23"/>
      <c r="B4194" s="23"/>
      <c r="C4194" s="23"/>
      <c r="D4194" s="23"/>
      <c r="E4194" s="23"/>
      <c r="F4194" s="23"/>
      <c r="G4194" s="23"/>
      <c r="H4194" s="23"/>
      <c r="I4194" s="23"/>
      <c r="J4194" s="24"/>
      <c r="K4194" s="24"/>
      <c r="L4194" s="79"/>
      <c r="M4194" s="91"/>
      <c r="N4194" s="89"/>
      <c r="O4194" s="89"/>
      <c r="P4194" s="24"/>
      <c r="Q4194" s="24"/>
      <c r="R4194" s="23"/>
      <c r="S4194" s="23"/>
      <c r="T4194" s="24"/>
      <c r="U4194" s="23"/>
      <c r="V4194" s="23"/>
      <c r="W4194" s="23"/>
      <c r="X4194" s="23"/>
      <c r="Y4194" s="23"/>
      <c r="Z4194" s="23"/>
      <c r="AA4194" s="23"/>
      <c r="AB4194" s="23"/>
      <c r="AC4194" s="23"/>
      <c r="AD4194" s="23"/>
      <c r="AE4194" s="23"/>
      <c r="AF4194" s="46"/>
      <c r="AG4194" s="23"/>
      <c r="AH4194" s="23"/>
    </row>
    <row r="4195" spans="1:34" s="156" customFormat="1" x14ac:dyDescent="0.35">
      <c r="A4195" s="23"/>
      <c r="B4195" s="23"/>
      <c r="C4195" s="23"/>
      <c r="D4195" s="23"/>
      <c r="E4195" s="23"/>
      <c r="F4195" s="23"/>
      <c r="G4195" s="23"/>
      <c r="H4195" s="23"/>
      <c r="I4195" s="23"/>
      <c r="J4195" s="24"/>
      <c r="K4195" s="24"/>
      <c r="L4195" s="79"/>
      <c r="M4195" s="91"/>
      <c r="N4195" s="89"/>
      <c r="O4195" s="89"/>
      <c r="P4195" s="24"/>
      <c r="Q4195" s="24"/>
      <c r="R4195" s="23"/>
      <c r="S4195" s="23"/>
      <c r="T4195" s="24"/>
      <c r="U4195" s="23"/>
      <c r="V4195" s="23"/>
      <c r="W4195" s="23"/>
      <c r="X4195" s="23"/>
      <c r="Y4195" s="23"/>
      <c r="Z4195" s="23"/>
      <c r="AA4195" s="23"/>
      <c r="AB4195" s="23"/>
      <c r="AC4195" s="23"/>
      <c r="AD4195" s="23"/>
      <c r="AE4195" s="23"/>
      <c r="AF4195" s="46"/>
      <c r="AG4195" s="23"/>
      <c r="AH4195" s="23"/>
    </row>
    <row r="4196" spans="1:34" s="156" customFormat="1" x14ac:dyDescent="0.35">
      <c r="A4196" s="23"/>
      <c r="B4196" s="23"/>
      <c r="C4196" s="23"/>
      <c r="D4196" s="23"/>
      <c r="E4196" s="23"/>
      <c r="F4196" s="23"/>
      <c r="G4196" s="23"/>
      <c r="H4196" s="23"/>
      <c r="I4196" s="23"/>
      <c r="J4196" s="24"/>
      <c r="K4196" s="24"/>
      <c r="L4196" s="79"/>
      <c r="M4196" s="91"/>
      <c r="N4196" s="89"/>
      <c r="O4196" s="89"/>
      <c r="P4196" s="24"/>
      <c r="Q4196" s="24"/>
      <c r="R4196" s="23"/>
      <c r="S4196" s="23"/>
      <c r="T4196" s="24"/>
      <c r="U4196" s="23"/>
      <c r="V4196" s="23"/>
      <c r="W4196" s="23"/>
      <c r="X4196" s="23"/>
      <c r="Y4196" s="23"/>
      <c r="Z4196" s="23"/>
      <c r="AA4196" s="23"/>
      <c r="AB4196" s="23"/>
      <c r="AC4196" s="23"/>
      <c r="AD4196" s="23"/>
      <c r="AE4196" s="23"/>
      <c r="AF4196" s="46"/>
      <c r="AG4196" s="23"/>
      <c r="AH4196" s="23"/>
    </row>
    <row r="4197" spans="1:34" s="156" customFormat="1" x14ac:dyDescent="0.35">
      <c r="A4197" s="23"/>
      <c r="B4197" s="23"/>
      <c r="C4197" s="23"/>
      <c r="D4197" s="23"/>
      <c r="E4197" s="23"/>
      <c r="F4197" s="23"/>
      <c r="G4197" s="23"/>
      <c r="H4197" s="23"/>
      <c r="I4197" s="23"/>
      <c r="J4197" s="24"/>
      <c r="K4197" s="24"/>
      <c r="L4197" s="79"/>
      <c r="M4197" s="91"/>
      <c r="N4197" s="89"/>
      <c r="O4197" s="89"/>
      <c r="P4197" s="24"/>
      <c r="Q4197" s="24"/>
      <c r="R4197" s="23"/>
      <c r="S4197" s="23"/>
      <c r="T4197" s="24"/>
      <c r="U4197" s="23"/>
      <c r="V4197" s="23"/>
      <c r="W4197" s="23"/>
      <c r="X4197" s="23"/>
      <c r="Y4197" s="23"/>
      <c r="Z4197" s="23"/>
      <c r="AA4197" s="23"/>
      <c r="AB4197" s="23"/>
      <c r="AC4197" s="23"/>
      <c r="AD4197" s="23"/>
      <c r="AE4197" s="23"/>
      <c r="AF4197" s="46"/>
      <c r="AG4197" s="23"/>
      <c r="AH4197" s="23"/>
    </row>
    <row r="4198" spans="1:34" s="156" customFormat="1" x14ac:dyDescent="0.35">
      <c r="A4198" s="23"/>
      <c r="B4198" s="23"/>
      <c r="C4198" s="23"/>
      <c r="D4198" s="23"/>
      <c r="E4198" s="23"/>
      <c r="F4198" s="23"/>
      <c r="G4198" s="23"/>
      <c r="H4198" s="23"/>
      <c r="I4198" s="23"/>
      <c r="J4198" s="24"/>
      <c r="K4198" s="24"/>
      <c r="L4198" s="79"/>
      <c r="M4198" s="91"/>
      <c r="N4198" s="89"/>
      <c r="O4198" s="89"/>
      <c r="P4198" s="24"/>
      <c r="Q4198" s="24"/>
      <c r="R4198" s="23"/>
      <c r="S4198" s="23"/>
      <c r="T4198" s="24"/>
      <c r="U4198" s="23"/>
      <c r="V4198" s="23"/>
      <c r="W4198" s="23"/>
      <c r="X4198" s="23"/>
      <c r="Y4198" s="23"/>
      <c r="Z4198" s="23"/>
      <c r="AA4198" s="23"/>
      <c r="AB4198" s="23"/>
      <c r="AC4198" s="23"/>
      <c r="AD4198" s="23"/>
      <c r="AE4198" s="23"/>
      <c r="AF4198" s="46"/>
      <c r="AG4198" s="23"/>
      <c r="AH4198" s="23"/>
    </row>
    <row r="4199" spans="1:34" s="156" customFormat="1" x14ac:dyDescent="0.35">
      <c r="A4199" s="23"/>
      <c r="B4199" s="23"/>
      <c r="C4199" s="23"/>
      <c r="D4199" s="23"/>
      <c r="E4199" s="23"/>
      <c r="F4199" s="23"/>
      <c r="G4199" s="23"/>
      <c r="H4199" s="23"/>
      <c r="I4199" s="23"/>
      <c r="J4199" s="24"/>
      <c r="K4199" s="24"/>
      <c r="L4199" s="79"/>
      <c r="M4199" s="91"/>
      <c r="N4199" s="89"/>
      <c r="O4199" s="89"/>
      <c r="P4199" s="24"/>
      <c r="Q4199" s="24"/>
      <c r="R4199" s="23"/>
      <c r="S4199" s="23"/>
      <c r="T4199" s="24"/>
      <c r="U4199" s="23"/>
      <c r="V4199" s="23"/>
      <c r="W4199" s="23"/>
      <c r="X4199" s="23"/>
      <c r="Y4199" s="23"/>
      <c r="Z4199" s="23"/>
      <c r="AA4199" s="23"/>
      <c r="AB4199" s="23"/>
      <c r="AC4199" s="23"/>
      <c r="AD4199" s="23"/>
      <c r="AE4199" s="23"/>
      <c r="AF4199" s="46"/>
      <c r="AG4199" s="23"/>
      <c r="AH4199" s="23"/>
    </row>
    <row r="4200" spans="1:34" s="156" customFormat="1" x14ac:dyDescent="0.35">
      <c r="A4200" s="23"/>
      <c r="B4200" s="23"/>
      <c r="C4200" s="23"/>
      <c r="D4200" s="23"/>
      <c r="E4200" s="23"/>
      <c r="F4200" s="23"/>
      <c r="G4200" s="23"/>
      <c r="H4200" s="23"/>
      <c r="I4200" s="23"/>
      <c r="J4200" s="24"/>
      <c r="K4200" s="24"/>
      <c r="L4200" s="79"/>
      <c r="M4200" s="91"/>
      <c r="N4200" s="89"/>
      <c r="O4200" s="89"/>
      <c r="P4200" s="24"/>
      <c r="Q4200" s="24"/>
      <c r="R4200" s="23"/>
      <c r="S4200" s="23"/>
      <c r="T4200" s="24"/>
      <c r="U4200" s="23"/>
      <c r="V4200" s="23"/>
      <c r="W4200" s="23"/>
      <c r="X4200" s="23"/>
      <c r="Y4200" s="23"/>
      <c r="Z4200" s="23"/>
      <c r="AA4200" s="23"/>
      <c r="AB4200" s="23"/>
      <c r="AC4200" s="23"/>
      <c r="AD4200" s="23"/>
      <c r="AE4200" s="23"/>
      <c r="AF4200" s="46"/>
      <c r="AG4200" s="23"/>
      <c r="AH4200" s="23"/>
    </row>
    <row r="4201" spans="1:34" s="156" customFormat="1" x14ac:dyDescent="0.35">
      <c r="A4201" s="23"/>
      <c r="B4201" s="23"/>
      <c r="C4201" s="23"/>
      <c r="D4201" s="23"/>
      <c r="E4201" s="23"/>
      <c r="F4201" s="23"/>
      <c r="G4201" s="23"/>
      <c r="H4201" s="23"/>
      <c r="I4201" s="23"/>
      <c r="J4201" s="24"/>
      <c r="K4201" s="24"/>
      <c r="L4201" s="79"/>
      <c r="M4201" s="91"/>
      <c r="N4201" s="89"/>
      <c r="O4201" s="89"/>
      <c r="P4201" s="24"/>
      <c r="Q4201" s="24"/>
      <c r="R4201" s="23"/>
      <c r="S4201" s="23"/>
      <c r="T4201" s="24"/>
      <c r="U4201" s="23"/>
      <c r="V4201" s="23"/>
      <c r="W4201" s="23"/>
      <c r="X4201" s="23"/>
      <c r="Y4201" s="23"/>
      <c r="Z4201" s="23"/>
      <c r="AA4201" s="23"/>
      <c r="AB4201" s="23"/>
      <c r="AC4201" s="23"/>
      <c r="AD4201" s="23"/>
      <c r="AE4201" s="23"/>
      <c r="AF4201" s="46"/>
      <c r="AG4201" s="23"/>
      <c r="AH4201" s="23"/>
    </row>
    <row r="4202" spans="1:34" s="156" customFormat="1" x14ac:dyDescent="0.35">
      <c r="A4202" s="23"/>
      <c r="B4202" s="23"/>
      <c r="C4202" s="23"/>
      <c r="D4202" s="23"/>
      <c r="E4202" s="23"/>
      <c r="F4202" s="23"/>
      <c r="G4202" s="23"/>
      <c r="H4202" s="23"/>
      <c r="I4202" s="23"/>
      <c r="J4202" s="24"/>
      <c r="K4202" s="24"/>
      <c r="L4202" s="79"/>
      <c r="M4202" s="91"/>
      <c r="N4202" s="89"/>
      <c r="O4202" s="89"/>
      <c r="P4202" s="24"/>
      <c r="Q4202" s="24"/>
      <c r="R4202" s="23"/>
      <c r="S4202" s="23"/>
      <c r="T4202" s="24"/>
      <c r="U4202" s="23"/>
      <c r="V4202" s="23"/>
      <c r="W4202" s="23"/>
      <c r="X4202" s="23"/>
      <c r="Y4202" s="23"/>
      <c r="Z4202" s="23"/>
      <c r="AA4202" s="23"/>
      <c r="AB4202" s="23"/>
      <c r="AC4202" s="23"/>
      <c r="AD4202" s="23"/>
      <c r="AE4202" s="23"/>
      <c r="AF4202" s="46"/>
      <c r="AG4202" s="23"/>
      <c r="AH4202" s="23"/>
    </row>
    <row r="4203" spans="1:34" s="156" customFormat="1" x14ac:dyDescent="0.35">
      <c r="A4203" s="23"/>
      <c r="B4203" s="23"/>
      <c r="C4203" s="23"/>
      <c r="D4203" s="23"/>
      <c r="E4203" s="23"/>
      <c r="F4203" s="23"/>
      <c r="G4203" s="23"/>
      <c r="H4203" s="23"/>
      <c r="I4203" s="23"/>
      <c r="J4203" s="24"/>
      <c r="K4203" s="24"/>
      <c r="L4203" s="79"/>
      <c r="M4203" s="91"/>
      <c r="N4203" s="89"/>
      <c r="O4203" s="89"/>
      <c r="P4203" s="24"/>
      <c r="Q4203" s="24"/>
      <c r="R4203" s="23"/>
      <c r="S4203" s="23"/>
      <c r="T4203" s="24"/>
      <c r="U4203" s="23"/>
      <c r="V4203" s="23"/>
      <c r="W4203" s="23"/>
      <c r="X4203" s="23"/>
      <c r="Y4203" s="23"/>
      <c r="Z4203" s="23"/>
      <c r="AA4203" s="23"/>
      <c r="AB4203" s="23"/>
      <c r="AC4203" s="23"/>
      <c r="AD4203" s="23"/>
      <c r="AE4203" s="23"/>
      <c r="AF4203" s="46"/>
      <c r="AG4203" s="23"/>
      <c r="AH4203" s="23"/>
    </row>
    <row r="4204" spans="1:34" s="156" customFormat="1" x14ac:dyDescent="0.35">
      <c r="A4204" s="23"/>
      <c r="B4204" s="23"/>
      <c r="C4204" s="23"/>
      <c r="D4204" s="23"/>
      <c r="E4204" s="23"/>
      <c r="F4204" s="23"/>
      <c r="G4204" s="23"/>
      <c r="H4204" s="23"/>
      <c r="I4204" s="23"/>
      <c r="J4204" s="24"/>
      <c r="K4204" s="24"/>
      <c r="L4204" s="79"/>
      <c r="M4204" s="91"/>
      <c r="N4204" s="89"/>
      <c r="O4204" s="89"/>
      <c r="P4204" s="24"/>
      <c r="Q4204" s="24"/>
      <c r="R4204" s="23"/>
      <c r="S4204" s="23"/>
      <c r="T4204" s="24"/>
      <c r="U4204" s="23"/>
      <c r="V4204" s="23"/>
      <c r="W4204" s="23"/>
      <c r="X4204" s="23"/>
      <c r="Y4204" s="23"/>
      <c r="Z4204" s="23"/>
      <c r="AA4204" s="23"/>
      <c r="AB4204" s="23"/>
      <c r="AC4204" s="23"/>
      <c r="AD4204" s="23"/>
      <c r="AE4204" s="23"/>
      <c r="AF4204" s="46"/>
      <c r="AG4204" s="23"/>
      <c r="AH4204" s="23"/>
    </row>
    <row r="4205" spans="1:34" s="156" customFormat="1" x14ac:dyDescent="0.35">
      <c r="A4205" s="23"/>
      <c r="B4205" s="23"/>
      <c r="C4205" s="23"/>
      <c r="D4205" s="23"/>
      <c r="E4205" s="23"/>
      <c r="F4205" s="23"/>
      <c r="G4205" s="23"/>
      <c r="H4205" s="23"/>
      <c r="I4205" s="23"/>
      <c r="J4205" s="24"/>
      <c r="K4205" s="24"/>
      <c r="L4205" s="79"/>
      <c r="M4205" s="91"/>
      <c r="N4205" s="89"/>
      <c r="O4205" s="89"/>
      <c r="P4205" s="24"/>
      <c r="Q4205" s="24"/>
      <c r="R4205" s="23"/>
      <c r="S4205" s="23"/>
      <c r="T4205" s="24"/>
      <c r="U4205" s="23"/>
      <c r="V4205" s="23"/>
      <c r="W4205" s="23"/>
      <c r="X4205" s="23"/>
      <c r="Y4205" s="23"/>
      <c r="Z4205" s="23"/>
      <c r="AA4205" s="23"/>
      <c r="AB4205" s="23"/>
      <c r="AC4205" s="23"/>
      <c r="AD4205" s="23"/>
      <c r="AE4205" s="23"/>
      <c r="AF4205" s="46"/>
      <c r="AG4205" s="23"/>
      <c r="AH4205" s="23"/>
    </row>
    <row r="4206" spans="1:34" s="156" customFormat="1" x14ac:dyDescent="0.35">
      <c r="A4206" s="23"/>
      <c r="B4206" s="23"/>
      <c r="C4206" s="23"/>
      <c r="D4206" s="23"/>
      <c r="E4206" s="23"/>
      <c r="F4206" s="23"/>
      <c r="G4206" s="23"/>
      <c r="H4206" s="23"/>
      <c r="I4206" s="23"/>
      <c r="J4206" s="24"/>
      <c r="K4206" s="24"/>
      <c r="L4206" s="79"/>
      <c r="M4206" s="91"/>
      <c r="N4206" s="89"/>
      <c r="O4206" s="89"/>
      <c r="P4206" s="24"/>
      <c r="Q4206" s="24"/>
      <c r="R4206" s="23"/>
      <c r="S4206" s="23"/>
      <c r="T4206" s="24"/>
      <c r="U4206" s="23"/>
      <c r="V4206" s="23"/>
      <c r="W4206" s="23"/>
      <c r="X4206" s="23"/>
      <c r="Y4206" s="23"/>
      <c r="Z4206" s="23"/>
      <c r="AA4206" s="23"/>
      <c r="AB4206" s="23"/>
      <c r="AC4206" s="23"/>
      <c r="AD4206" s="23"/>
      <c r="AE4206" s="23"/>
      <c r="AF4206" s="46"/>
      <c r="AG4206" s="23"/>
      <c r="AH4206" s="23"/>
    </row>
    <row r="4207" spans="1:34" s="156" customFormat="1" x14ac:dyDescent="0.35">
      <c r="A4207" s="23"/>
      <c r="B4207" s="23"/>
      <c r="C4207" s="23"/>
      <c r="D4207" s="23"/>
      <c r="E4207" s="23"/>
      <c r="F4207" s="23"/>
      <c r="G4207" s="23"/>
      <c r="H4207" s="23"/>
      <c r="I4207" s="23"/>
      <c r="J4207" s="24"/>
      <c r="K4207" s="24"/>
      <c r="L4207" s="79"/>
      <c r="M4207" s="91"/>
      <c r="N4207" s="89"/>
      <c r="O4207" s="89"/>
      <c r="P4207" s="24"/>
      <c r="Q4207" s="24"/>
      <c r="R4207" s="23"/>
      <c r="S4207" s="23"/>
      <c r="T4207" s="24"/>
      <c r="U4207" s="23"/>
      <c r="V4207" s="23"/>
      <c r="W4207" s="23"/>
      <c r="X4207" s="23"/>
      <c r="Y4207" s="23"/>
      <c r="Z4207" s="23"/>
      <c r="AA4207" s="23"/>
      <c r="AB4207" s="23"/>
      <c r="AC4207" s="23"/>
      <c r="AD4207" s="23"/>
      <c r="AE4207" s="23"/>
      <c r="AF4207" s="46"/>
      <c r="AG4207" s="23"/>
      <c r="AH4207" s="23"/>
    </row>
    <row r="4208" spans="1:34" s="156" customFormat="1" x14ac:dyDescent="0.35">
      <c r="A4208" s="23"/>
      <c r="B4208" s="23"/>
      <c r="C4208" s="23"/>
      <c r="D4208" s="23"/>
      <c r="E4208" s="23"/>
      <c r="F4208" s="23"/>
      <c r="G4208" s="23"/>
      <c r="H4208" s="23"/>
      <c r="I4208" s="23"/>
      <c r="J4208" s="24"/>
      <c r="K4208" s="24"/>
      <c r="L4208" s="79"/>
      <c r="M4208" s="91"/>
      <c r="N4208" s="89"/>
      <c r="O4208" s="89"/>
      <c r="P4208" s="24"/>
      <c r="Q4208" s="24"/>
      <c r="R4208" s="23"/>
      <c r="S4208" s="23"/>
      <c r="T4208" s="24"/>
      <c r="U4208" s="23"/>
      <c r="V4208" s="23"/>
      <c r="W4208" s="23"/>
      <c r="X4208" s="23"/>
      <c r="Y4208" s="23"/>
      <c r="Z4208" s="23"/>
      <c r="AA4208" s="23"/>
      <c r="AB4208" s="23"/>
      <c r="AC4208" s="23"/>
      <c r="AD4208" s="23"/>
      <c r="AE4208" s="23"/>
      <c r="AF4208" s="46"/>
      <c r="AG4208" s="23"/>
      <c r="AH4208" s="23"/>
    </row>
    <row r="4209" spans="1:34" s="156" customFormat="1" x14ac:dyDescent="0.35">
      <c r="A4209" s="23"/>
      <c r="B4209" s="23"/>
      <c r="C4209" s="23"/>
      <c r="D4209" s="23"/>
      <c r="E4209" s="23"/>
      <c r="F4209" s="23"/>
      <c r="G4209" s="23"/>
      <c r="H4209" s="23"/>
      <c r="I4209" s="23"/>
      <c r="J4209" s="24"/>
      <c r="K4209" s="24"/>
      <c r="L4209" s="79"/>
      <c r="M4209" s="91"/>
      <c r="N4209" s="89"/>
      <c r="O4209" s="89"/>
      <c r="P4209" s="24"/>
      <c r="Q4209" s="24"/>
      <c r="R4209" s="23"/>
      <c r="S4209" s="23"/>
      <c r="T4209" s="24"/>
      <c r="U4209" s="23"/>
      <c r="V4209" s="23"/>
      <c r="W4209" s="23"/>
      <c r="X4209" s="23"/>
      <c r="Y4209" s="23"/>
      <c r="Z4209" s="23"/>
      <c r="AA4209" s="23"/>
      <c r="AB4209" s="23"/>
      <c r="AC4209" s="23"/>
      <c r="AD4209" s="23"/>
      <c r="AE4209" s="23"/>
      <c r="AF4209" s="46"/>
      <c r="AG4209" s="23"/>
      <c r="AH4209" s="23"/>
    </row>
    <row r="4210" spans="1:34" s="156" customFormat="1" x14ac:dyDescent="0.35">
      <c r="A4210" s="23"/>
      <c r="B4210" s="23"/>
      <c r="C4210" s="23"/>
      <c r="D4210" s="23"/>
      <c r="E4210" s="23"/>
      <c r="F4210" s="23"/>
      <c r="G4210" s="23"/>
      <c r="H4210" s="23"/>
      <c r="I4210" s="23"/>
      <c r="J4210" s="24"/>
      <c r="K4210" s="24"/>
      <c r="L4210" s="79"/>
      <c r="M4210" s="91"/>
      <c r="N4210" s="89"/>
      <c r="O4210" s="89"/>
      <c r="P4210" s="24"/>
      <c r="Q4210" s="24"/>
      <c r="R4210" s="23"/>
      <c r="S4210" s="23"/>
      <c r="T4210" s="24"/>
      <c r="U4210" s="23"/>
      <c r="V4210" s="23"/>
      <c r="W4210" s="23"/>
      <c r="X4210" s="23"/>
      <c r="Y4210" s="23"/>
      <c r="Z4210" s="23"/>
      <c r="AA4210" s="23"/>
      <c r="AB4210" s="23"/>
      <c r="AC4210" s="23"/>
      <c r="AD4210" s="23"/>
      <c r="AE4210" s="23"/>
      <c r="AF4210" s="46"/>
      <c r="AG4210" s="23"/>
      <c r="AH4210" s="23"/>
    </row>
    <row r="4211" spans="1:34" s="156" customFormat="1" x14ac:dyDescent="0.35">
      <c r="A4211" s="23"/>
      <c r="B4211" s="23"/>
      <c r="C4211" s="23"/>
      <c r="D4211" s="23"/>
      <c r="E4211" s="23"/>
      <c r="F4211" s="23"/>
      <c r="G4211" s="23"/>
      <c r="H4211" s="23"/>
      <c r="I4211" s="23"/>
      <c r="J4211" s="24"/>
      <c r="K4211" s="24"/>
      <c r="L4211" s="79"/>
      <c r="M4211" s="91"/>
      <c r="N4211" s="89"/>
      <c r="O4211" s="89"/>
      <c r="P4211" s="24"/>
      <c r="Q4211" s="24"/>
      <c r="R4211" s="23"/>
      <c r="S4211" s="23"/>
      <c r="T4211" s="24"/>
      <c r="U4211" s="23"/>
      <c r="V4211" s="23"/>
      <c r="W4211" s="23"/>
      <c r="X4211" s="23"/>
      <c r="Y4211" s="23"/>
      <c r="Z4211" s="23"/>
      <c r="AA4211" s="23"/>
      <c r="AB4211" s="23"/>
      <c r="AC4211" s="23"/>
      <c r="AD4211" s="23"/>
      <c r="AE4211" s="23"/>
      <c r="AF4211" s="46"/>
      <c r="AG4211" s="23"/>
      <c r="AH4211" s="23"/>
    </row>
    <row r="4212" spans="1:34" s="156" customFormat="1" x14ac:dyDescent="0.35">
      <c r="A4212" s="23"/>
      <c r="B4212" s="23"/>
      <c r="C4212" s="23"/>
      <c r="D4212" s="23"/>
      <c r="E4212" s="23"/>
      <c r="F4212" s="23"/>
      <c r="G4212" s="23"/>
      <c r="H4212" s="23"/>
      <c r="I4212" s="23"/>
      <c r="J4212" s="24"/>
      <c r="K4212" s="24"/>
      <c r="L4212" s="79"/>
      <c r="M4212" s="91"/>
      <c r="N4212" s="89"/>
      <c r="O4212" s="89"/>
      <c r="P4212" s="24"/>
      <c r="Q4212" s="24"/>
      <c r="R4212" s="23"/>
      <c r="S4212" s="23"/>
      <c r="T4212" s="24"/>
      <c r="U4212" s="23"/>
      <c r="V4212" s="23"/>
      <c r="W4212" s="23"/>
      <c r="X4212" s="23"/>
      <c r="Y4212" s="23"/>
      <c r="Z4212" s="23"/>
      <c r="AA4212" s="23"/>
      <c r="AB4212" s="23"/>
      <c r="AC4212" s="23"/>
      <c r="AD4212" s="23"/>
      <c r="AE4212" s="23"/>
      <c r="AF4212" s="46"/>
      <c r="AG4212" s="23"/>
      <c r="AH4212" s="23"/>
    </row>
    <row r="4213" spans="1:34" s="156" customFormat="1" x14ac:dyDescent="0.35">
      <c r="A4213" s="23"/>
      <c r="B4213" s="23"/>
      <c r="C4213" s="23"/>
      <c r="D4213" s="23"/>
      <c r="E4213" s="23"/>
      <c r="F4213" s="23"/>
      <c r="G4213" s="23"/>
      <c r="H4213" s="23"/>
      <c r="I4213" s="23"/>
      <c r="J4213" s="24"/>
      <c r="K4213" s="24"/>
      <c r="L4213" s="79"/>
      <c r="M4213" s="91"/>
      <c r="N4213" s="89"/>
      <c r="O4213" s="89"/>
      <c r="P4213" s="24"/>
      <c r="Q4213" s="24"/>
      <c r="R4213" s="23"/>
      <c r="S4213" s="23"/>
      <c r="T4213" s="24"/>
      <c r="U4213" s="23"/>
      <c r="V4213" s="23"/>
      <c r="W4213" s="23"/>
      <c r="X4213" s="23"/>
      <c r="Y4213" s="23"/>
      <c r="Z4213" s="23"/>
      <c r="AA4213" s="23"/>
      <c r="AB4213" s="23"/>
      <c r="AC4213" s="23"/>
      <c r="AD4213" s="23"/>
      <c r="AE4213" s="23"/>
      <c r="AF4213" s="46"/>
      <c r="AG4213" s="23"/>
      <c r="AH4213" s="23"/>
    </row>
    <row r="4214" spans="1:34" s="156" customFormat="1" x14ac:dyDescent="0.35">
      <c r="A4214" s="23"/>
      <c r="B4214" s="23"/>
      <c r="C4214" s="23"/>
      <c r="D4214" s="23"/>
      <c r="E4214" s="23"/>
      <c r="F4214" s="23"/>
      <c r="G4214" s="23"/>
      <c r="H4214" s="23"/>
      <c r="I4214" s="23"/>
      <c r="J4214" s="24"/>
      <c r="K4214" s="24"/>
      <c r="L4214" s="79"/>
      <c r="M4214" s="91"/>
      <c r="N4214" s="89"/>
      <c r="O4214" s="89"/>
      <c r="P4214" s="24"/>
      <c r="Q4214" s="24"/>
      <c r="R4214" s="23"/>
      <c r="S4214" s="23"/>
      <c r="T4214" s="24"/>
      <c r="U4214" s="23"/>
      <c r="V4214" s="23"/>
      <c r="W4214" s="23"/>
      <c r="X4214" s="23"/>
      <c r="Y4214" s="23"/>
      <c r="Z4214" s="23"/>
      <c r="AA4214" s="23"/>
      <c r="AB4214" s="23"/>
      <c r="AC4214" s="23"/>
      <c r="AD4214" s="23"/>
      <c r="AE4214" s="23"/>
      <c r="AF4214" s="46"/>
      <c r="AG4214" s="23"/>
      <c r="AH4214" s="23"/>
    </row>
    <row r="4215" spans="1:34" s="156" customFormat="1" x14ac:dyDescent="0.35">
      <c r="A4215" s="23"/>
      <c r="B4215" s="23"/>
      <c r="C4215" s="23"/>
      <c r="D4215" s="23"/>
      <c r="E4215" s="23"/>
      <c r="F4215" s="23"/>
      <c r="G4215" s="23"/>
      <c r="H4215" s="23"/>
      <c r="I4215" s="23"/>
      <c r="J4215" s="24"/>
      <c r="K4215" s="24"/>
      <c r="L4215" s="79"/>
      <c r="M4215" s="91"/>
      <c r="N4215" s="89"/>
      <c r="O4215" s="89"/>
      <c r="P4215" s="24"/>
      <c r="Q4215" s="24"/>
      <c r="R4215" s="23"/>
      <c r="S4215" s="23"/>
      <c r="T4215" s="24"/>
      <c r="U4215" s="23"/>
      <c r="V4215" s="23"/>
      <c r="W4215" s="23"/>
      <c r="X4215" s="23"/>
      <c r="Y4215" s="23"/>
      <c r="Z4215" s="23"/>
      <c r="AA4215" s="23"/>
      <c r="AB4215" s="23"/>
      <c r="AC4215" s="23"/>
      <c r="AD4215" s="23"/>
      <c r="AE4215" s="23"/>
      <c r="AF4215" s="46"/>
      <c r="AG4215" s="23"/>
      <c r="AH4215" s="23"/>
    </row>
    <row r="4216" spans="1:34" s="156" customFormat="1" x14ac:dyDescent="0.35">
      <c r="A4216" s="23"/>
      <c r="B4216" s="23"/>
      <c r="C4216" s="23"/>
      <c r="D4216" s="23"/>
      <c r="E4216" s="23"/>
      <c r="F4216" s="23"/>
      <c r="G4216" s="23"/>
      <c r="H4216" s="23"/>
      <c r="I4216" s="23"/>
      <c r="J4216" s="24"/>
      <c r="K4216" s="24"/>
      <c r="L4216" s="79"/>
      <c r="M4216" s="91"/>
      <c r="N4216" s="89"/>
      <c r="O4216" s="89"/>
      <c r="P4216" s="24"/>
      <c r="Q4216" s="24"/>
      <c r="R4216" s="23"/>
      <c r="S4216" s="23"/>
      <c r="T4216" s="24"/>
      <c r="U4216" s="23"/>
      <c r="V4216" s="23"/>
      <c r="W4216" s="23"/>
      <c r="X4216" s="23"/>
      <c r="Y4216" s="23"/>
      <c r="Z4216" s="23"/>
      <c r="AA4216" s="23"/>
      <c r="AB4216" s="23"/>
      <c r="AC4216" s="23"/>
      <c r="AD4216" s="23"/>
      <c r="AE4216" s="23"/>
      <c r="AF4216" s="46"/>
      <c r="AG4216" s="23"/>
      <c r="AH4216" s="23"/>
    </row>
    <row r="4217" spans="1:34" s="156" customFormat="1" x14ac:dyDescent="0.35">
      <c r="A4217" s="23"/>
      <c r="B4217" s="23"/>
      <c r="C4217" s="23"/>
      <c r="D4217" s="23"/>
      <c r="E4217" s="23"/>
      <c r="F4217" s="23"/>
      <c r="G4217" s="23"/>
      <c r="H4217" s="23"/>
      <c r="I4217" s="23"/>
      <c r="J4217" s="24"/>
      <c r="K4217" s="24"/>
      <c r="L4217" s="79"/>
      <c r="M4217" s="91"/>
      <c r="N4217" s="89"/>
      <c r="O4217" s="89"/>
      <c r="P4217" s="24"/>
      <c r="Q4217" s="24"/>
      <c r="R4217" s="23"/>
      <c r="S4217" s="23"/>
      <c r="T4217" s="24"/>
      <c r="U4217" s="23"/>
      <c r="V4217" s="23"/>
      <c r="W4217" s="23"/>
      <c r="X4217" s="23"/>
      <c r="Y4217" s="23"/>
      <c r="Z4217" s="23"/>
      <c r="AA4217" s="23"/>
      <c r="AB4217" s="23"/>
      <c r="AC4217" s="23"/>
      <c r="AD4217" s="23"/>
      <c r="AE4217" s="23"/>
      <c r="AF4217" s="46"/>
      <c r="AG4217" s="23"/>
      <c r="AH4217" s="23"/>
    </row>
    <row r="4218" spans="1:34" s="156" customFormat="1" x14ac:dyDescent="0.35">
      <c r="A4218" s="23"/>
      <c r="B4218" s="23"/>
      <c r="C4218" s="23"/>
      <c r="D4218" s="23"/>
      <c r="E4218" s="23"/>
      <c r="F4218" s="23"/>
      <c r="G4218" s="23"/>
      <c r="H4218" s="23"/>
      <c r="I4218" s="23"/>
      <c r="J4218" s="24"/>
      <c r="K4218" s="24"/>
      <c r="L4218" s="79"/>
      <c r="M4218" s="91"/>
      <c r="N4218" s="89"/>
      <c r="O4218" s="89"/>
      <c r="P4218" s="24"/>
      <c r="Q4218" s="24"/>
      <c r="R4218" s="23"/>
      <c r="S4218" s="23"/>
      <c r="T4218" s="24"/>
      <c r="U4218" s="23"/>
      <c r="V4218" s="23"/>
      <c r="W4218" s="23"/>
      <c r="X4218" s="23"/>
      <c r="Y4218" s="23"/>
      <c r="Z4218" s="23"/>
      <c r="AA4218" s="23"/>
      <c r="AB4218" s="23"/>
      <c r="AC4218" s="23"/>
      <c r="AD4218" s="23"/>
      <c r="AE4218" s="23"/>
      <c r="AF4218" s="46"/>
      <c r="AG4218" s="23"/>
      <c r="AH4218" s="23"/>
    </row>
    <row r="4219" spans="1:34" s="156" customFormat="1" x14ac:dyDescent="0.35">
      <c r="A4219" s="23"/>
      <c r="B4219" s="23"/>
      <c r="C4219" s="23"/>
      <c r="D4219" s="23"/>
      <c r="E4219" s="23"/>
      <c r="F4219" s="23"/>
      <c r="G4219" s="23"/>
      <c r="H4219" s="23"/>
      <c r="I4219" s="23"/>
      <c r="J4219" s="24"/>
      <c r="K4219" s="24"/>
      <c r="L4219" s="79"/>
      <c r="M4219" s="91"/>
      <c r="N4219" s="89"/>
      <c r="O4219" s="89"/>
      <c r="P4219" s="24"/>
      <c r="Q4219" s="24"/>
      <c r="R4219" s="23"/>
      <c r="S4219" s="23"/>
      <c r="T4219" s="24"/>
      <c r="U4219" s="23"/>
      <c r="V4219" s="23"/>
      <c r="W4219" s="23"/>
      <c r="X4219" s="23"/>
      <c r="Y4219" s="23"/>
      <c r="Z4219" s="23"/>
      <c r="AA4219" s="23"/>
      <c r="AB4219" s="23"/>
      <c r="AC4219" s="23"/>
      <c r="AD4219" s="23"/>
      <c r="AE4219" s="23"/>
      <c r="AF4219" s="46"/>
      <c r="AG4219" s="23"/>
      <c r="AH4219" s="23"/>
    </row>
    <row r="4220" spans="1:34" s="156" customFormat="1" x14ac:dyDescent="0.35">
      <c r="A4220" s="23"/>
      <c r="B4220" s="23"/>
      <c r="C4220" s="23"/>
      <c r="D4220" s="23"/>
      <c r="E4220" s="23"/>
      <c r="F4220" s="23"/>
      <c r="G4220" s="23"/>
      <c r="H4220" s="23"/>
      <c r="I4220" s="23"/>
      <c r="J4220" s="24"/>
      <c r="K4220" s="24"/>
      <c r="L4220" s="79"/>
      <c r="M4220" s="91"/>
      <c r="N4220" s="89"/>
      <c r="O4220" s="89"/>
      <c r="P4220" s="24"/>
      <c r="Q4220" s="24"/>
      <c r="R4220" s="23"/>
      <c r="S4220" s="23"/>
      <c r="T4220" s="24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46"/>
      <c r="AG4220" s="23"/>
      <c r="AH4220" s="23"/>
    </row>
    <row r="4221" spans="1:34" s="156" customFormat="1" x14ac:dyDescent="0.35">
      <c r="A4221" s="23"/>
      <c r="B4221" s="23"/>
      <c r="C4221" s="23"/>
      <c r="D4221" s="23"/>
      <c r="E4221" s="23"/>
      <c r="F4221" s="23"/>
      <c r="G4221" s="23"/>
      <c r="H4221" s="23"/>
      <c r="I4221" s="23"/>
      <c r="J4221" s="24"/>
      <c r="K4221" s="24"/>
      <c r="L4221" s="79"/>
      <c r="M4221" s="91"/>
      <c r="N4221" s="89"/>
      <c r="O4221" s="89"/>
      <c r="P4221" s="24"/>
      <c r="Q4221" s="24"/>
      <c r="R4221" s="23"/>
      <c r="S4221" s="23"/>
      <c r="T4221" s="24"/>
      <c r="U4221" s="23"/>
      <c r="V4221" s="23"/>
      <c r="W4221" s="23"/>
      <c r="X4221" s="23"/>
      <c r="Y4221" s="23"/>
      <c r="Z4221" s="23"/>
      <c r="AA4221" s="23"/>
      <c r="AB4221" s="23"/>
      <c r="AC4221" s="23"/>
      <c r="AD4221" s="23"/>
      <c r="AE4221" s="23"/>
      <c r="AF4221" s="46"/>
      <c r="AG4221" s="23"/>
      <c r="AH4221" s="23"/>
    </row>
    <row r="4222" spans="1:34" s="156" customFormat="1" x14ac:dyDescent="0.35">
      <c r="A4222" s="23"/>
      <c r="B4222" s="23"/>
      <c r="C4222" s="23"/>
      <c r="D4222" s="23"/>
      <c r="E4222" s="23"/>
      <c r="F4222" s="23"/>
      <c r="G4222" s="23"/>
      <c r="H4222" s="23"/>
      <c r="I4222" s="23"/>
      <c r="J4222" s="24"/>
      <c r="K4222" s="24"/>
      <c r="L4222" s="79"/>
      <c r="M4222" s="91"/>
      <c r="N4222" s="89"/>
      <c r="O4222" s="89"/>
      <c r="P4222" s="24"/>
      <c r="Q4222" s="24"/>
      <c r="R4222" s="23"/>
      <c r="S4222" s="23"/>
      <c r="T4222" s="24"/>
      <c r="U4222" s="23"/>
      <c r="V4222" s="23"/>
      <c r="W4222" s="23"/>
      <c r="X4222" s="23"/>
      <c r="Y4222" s="23"/>
      <c r="Z4222" s="23"/>
      <c r="AA4222" s="23"/>
      <c r="AB4222" s="23"/>
      <c r="AC4222" s="23"/>
      <c r="AD4222" s="23"/>
      <c r="AE4222" s="23"/>
      <c r="AF4222" s="46"/>
      <c r="AG4222" s="23"/>
      <c r="AH4222" s="23"/>
    </row>
    <row r="4223" spans="1:34" s="156" customFormat="1" x14ac:dyDescent="0.35">
      <c r="A4223" s="23"/>
      <c r="B4223" s="23"/>
      <c r="C4223" s="23"/>
      <c r="D4223" s="23"/>
      <c r="E4223" s="23"/>
      <c r="F4223" s="23"/>
      <c r="G4223" s="23"/>
      <c r="H4223" s="23"/>
      <c r="I4223" s="23"/>
      <c r="J4223" s="24"/>
      <c r="K4223" s="24"/>
      <c r="L4223" s="79"/>
      <c r="M4223" s="91"/>
      <c r="N4223" s="89"/>
      <c r="O4223" s="89"/>
      <c r="P4223" s="24"/>
      <c r="Q4223" s="24"/>
      <c r="R4223" s="23"/>
      <c r="S4223" s="23"/>
      <c r="T4223" s="24"/>
      <c r="U4223" s="23"/>
      <c r="V4223" s="23"/>
      <c r="W4223" s="23"/>
      <c r="X4223" s="23"/>
      <c r="Y4223" s="23"/>
      <c r="Z4223" s="23"/>
      <c r="AA4223" s="23"/>
      <c r="AB4223" s="23"/>
      <c r="AC4223" s="23"/>
      <c r="AD4223" s="23"/>
      <c r="AE4223" s="23"/>
      <c r="AF4223" s="46"/>
      <c r="AG4223" s="23"/>
      <c r="AH4223" s="23"/>
    </row>
    <row r="4224" spans="1:34" s="156" customFormat="1" x14ac:dyDescent="0.35">
      <c r="A4224" s="23"/>
      <c r="B4224" s="23"/>
      <c r="C4224" s="23"/>
      <c r="D4224" s="23"/>
      <c r="E4224" s="23"/>
      <c r="F4224" s="23"/>
      <c r="G4224" s="23"/>
      <c r="H4224" s="23"/>
      <c r="I4224" s="23"/>
      <c r="J4224" s="24"/>
      <c r="K4224" s="24"/>
      <c r="L4224" s="79"/>
      <c r="M4224" s="91"/>
      <c r="N4224" s="89"/>
      <c r="O4224" s="89"/>
      <c r="P4224" s="24"/>
      <c r="Q4224" s="24"/>
      <c r="R4224" s="23"/>
      <c r="S4224" s="23"/>
      <c r="T4224" s="24"/>
      <c r="U4224" s="23"/>
      <c r="V4224" s="23"/>
      <c r="W4224" s="23"/>
      <c r="X4224" s="23"/>
      <c r="Y4224" s="23"/>
      <c r="Z4224" s="23"/>
      <c r="AA4224" s="23"/>
      <c r="AB4224" s="23"/>
      <c r="AC4224" s="23"/>
      <c r="AD4224" s="23"/>
      <c r="AE4224" s="23"/>
      <c r="AF4224" s="46"/>
      <c r="AG4224" s="23"/>
      <c r="AH4224" s="23"/>
    </row>
    <row r="4225" spans="1:34" s="156" customFormat="1" x14ac:dyDescent="0.35">
      <c r="A4225" s="23"/>
      <c r="B4225" s="23"/>
      <c r="C4225" s="23"/>
      <c r="D4225" s="23"/>
      <c r="E4225" s="23"/>
      <c r="F4225" s="23"/>
      <c r="G4225" s="23"/>
      <c r="H4225" s="23"/>
      <c r="I4225" s="23"/>
      <c r="J4225" s="24"/>
      <c r="K4225" s="24"/>
      <c r="L4225" s="79"/>
      <c r="M4225" s="91"/>
      <c r="N4225" s="89"/>
      <c r="O4225" s="89"/>
      <c r="P4225" s="24"/>
      <c r="Q4225" s="24"/>
      <c r="R4225" s="23"/>
      <c r="S4225" s="23"/>
      <c r="T4225" s="24"/>
      <c r="U4225" s="23"/>
      <c r="V4225" s="23"/>
      <c r="W4225" s="23"/>
      <c r="X4225" s="23"/>
      <c r="Y4225" s="23"/>
      <c r="Z4225" s="23"/>
      <c r="AA4225" s="23"/>
      <c r="AB4225" s="23"/>
      <c r="AC4225" s="23"/>
      <c r="AD4225" s="23"/>
      <c r="AE4225" s="23"/>
      <c r="AF4225" s="46"/>
      <c r="AG4225" s="23"/>
      <c r="AH4225" s="23"/>
    </row>
    <row r="4226" spans="1:34" s="156" customFormat="1" x14ac:dyDescent="0.35">
      <c r="A4226" s="23"/>
      <c r="B4226" s="23"/>
      <c r="C4226" s="23"/>
      <c r="D4226" s="23"/>
      <c r="E4226" s="23"/>
      <c r="F4226" s="23"/>
      <c r="G4226" s="23"/>
      <c r="H4226" s="23"/>
      <c r="I4226" s="23"/>
      <c r="J4226" s="24"/>
      <c r="K4226" s="24"/>
      <c r="L4226" s="79"/>
      <c r="M4226" s="91"/>
      <c r="N4226" s="89"/>
      <c r="O4226" s="89"/>
      <c r="P4226" s="24"/>
      <c r="Q4226" s="24"/>
      <c r="R4226" s="23"/>
      <c r="S4226" s="23"/>
      <c r="T4226" s="24"/>
      <c r="U4226" s="23"/>
      <c r="V4226" s="23"/>
      <c r="W4226" s="23"/>
      <c r="X4226" s="23"/>
      <c r="Y4226" s="23"/>
      <c r="Z4226" s="23"/>
      <c r="AA4226" s="23"/>
      <c r="AB4226" s="23"/>
      <c r="AC4226" s="23"/>
      <c r="AD4226" s="23"/>
      <c r="AE4226" s="23"/>
      <c r="AF4226" s="46"/>
      <c r="AG4226" s="23"/>
      <c r="AH4226" s="23"/>
    </row>
    <row r="4227" spans="1:34" s="156" customFormat="1" x14ac:dyDescent="0.35">
      <c r="A4227" s="23"/>
      <c r="B4227" s="23"/>
      <c r="C4227" s="23"/>
      <c r="D4227" s="23"/>
      <c r="E4227" s="23"/>
      <c r="F4227" s="23"/>
      <c r="G4227" s="23"/>
      <c r="H4227" s="23"/>
      <c r="I4227" s="23"/>
      <c r="J4227" s="24"/>
      <c r="K4227" s="24"/>
      <c r="L4227" s="79"/>
      <c r="M4227" s="91"/>
      <c r="N4227" s="89"/>
      <c r="O4227" s="89"/>
      <c r="P4227" s="24"/>
      <c r="Q4227" s="24"/>
      <c r="R4227" s="23"/>
      <c r="S4227" s="23"/>
      <c r="T4227" s="24"/>
      <c r="U4227" s="23"/>
      <c r="V4227" s="23"/>
      <c r="W4227" s="23"/>
      <c r="X4227" s="23"/>
      <c r="Y4227" s="23"/>
      <c r="Z4227" s="23"/>
      <c r="AA4227" s="23"/>
      <c r="AB4227" s="23"/>
      <c r="AC4227" s="23"/>
      <c r="AD4227" s="23"/>
      <c r="AE4227" s="23"/>
      <c r="AF4227" s="46"/>
      <c r="AG4227" s="23"/>
      <c r="AH4227" s="23"/>
    </row>
    <row r="4228" spans="1:34" s="156" customFormat="1" x14ac:dyDescent="0.35">
      <c r="A4228" s="23"/>
      <c r="B4228" s="23"/>
      <c r="C4228" s="23"/>
      <c r="D4228" s="23"/>
      <c r="E4228" s="23"/>
      <c r="F4228" s="23"/>
      <c r="G4228" s="23"/>
      <c r="H4228" s="23"/>
      <c r="I4228" s="23"/>
      <c r="J4228" s="24"/>
      <c r="K4228" s="24"/>
      <c r="L4228" s="79"/>
      <c r="M4228" s="91"/>
      <c r="N4228" s="89"/>
      <c r="O4228" s="89"/>
      <c r="P4228" s="24"/>
      <c r="Q4228" s="24"/>
      <c r="R4228" s="23"/>
      <c r="S4228" s="23"/>
      <c r="T4228" s="24"/>
      <c r="U4228" s="23"/>
      <c r="V4228" s="23"/>
      <c r="W4228" s="23"/>
      <c r="X4228" s="23"/>
      <c r="Y4228" s="23"/>
      <c r="Z4228" s="23"/>
      <c r="AA4228" s="23"/>
      <c r="AB4228" s="23"/>
      <c r="AC4228" s="23"/>
      <c r="AD4228" s="23"/>
      <c r="AE4228" s="23"/>
      <c r="AF4228" s="46"/>
      <c r="AG4228" s="23"/>
      <c r="AH4228" s="23"/>
    </row>
    <row r="4229" spans="1:34" s="156" customFormat="1" x14ac:dyDescent="0.35">
      <c r="A4229" s="23"/>
      <c r="B4229" s="23"/>
      <c r="C4229" s="23"/>
      <c r="D4229" s="23"/>
      <c r="E4229" s="23"/>
      <c r="F4229" s="23"/>
      <c r="G4229" s="23"/>
      <c r="H4229" s="23"/>
      <c r="I4229" s="23"/>
      <c r="J4229" s="24"/>
      <c r="K4229" s="24"/>
      <c r="L4229" s="79"/>
      <c r="M4229" s="91"/>
      <c r="N4229" s="89"/>
      <c r="O4229" s="89"/>
      <c r="P4229" s="24"/>
      <c r="Q4229" s="24"/>
      <c r="R4229" s="23"/>
      <c r="S4229" s="23"/>
      <c r="T4229" s="24"/>
      <c r="U4229" s="23"/>
      <c r="V4229" s="23"/>
      <c r="W4229" s="23"/>
      <c r="X4229" s="23"/>
      <c r="Y4229" s="23"/>
      <c r="Z4229" s="23"/>
      <c r="AA4229" s="23"/>
      <c r="AB4229" s="23"/>
      <c r="AC4229" s="23"/>
      <c r="AD4229" s="23"/>
      <c r="AE4229" s="23"/>
      <c r="AF4229" s="46"/>
      <c r="AG4229" s="23"/>
      <c r="AH4229" s="23"/>
    </row>
    <row r="4230" spans="1:34" s="156" customFormat="1" x14ac:dyDescent="0.35">
      <c r="A4230" s="23"/>
      <c r="B4230" s="23"/>
      <c r="C4230" s="23"/>
      <c r="D4230" s="23"/>
      <c r="E4230" s="23"/>
      <c r="F4230" s="23"/>
      <c r="G4230" s="23"/>
      <c r="H4230" s="23"/>
      <c r="I4230" s="23"/>
      <c r="J4230" s="24"/>
      <c r="K4230" s="24"/>
      <c r="L4230" s="79"/>
      <c r="M4230" s="91"/>
      <c r="N4230" s="89"/>
      <c r="O4230" s="89"/>
      <c r="P4230" s="24"/>
      <c r="Q4230" s="24"/>
      <c r="R4230" s="23"/>
      <c r="S4230" s="23"/>
      <c r="T4230" s="24"/>
      <c r="U4230" s="23"/>
      <c r="V4230" s="23"/>
      <c r="W4230" s="23"/>
      <c r="X4230" s="23"/>
      <c r="Y4230" s="23"/>
      <c r="Z4230" s="23"/>
      <c r="AA4230" s="23"/>
      <c r="AB4230" s="23"/>
      <c r="AC4230" s="23"/>
      <c r="AD4230" s="23"/>
      <c r="AE4230" s="23"/>
      <c r="AF4230" s="46"/>
      <c r="AG4230" s="23"/>
      <c r="AH4230" s="23"/>
    </row>
    <row r="4231" spans="1:34" s="156" customFormat="1" x14ac:dyDescent="0.35">
      <c r="A4231" s="23"/>
      <c r="B4231" s="23"/>
      <c r="C4231" s="23"/>
      <c r="D4231" s="23"/>
      <c r="E4231" s="23"/>
      <c r="F4231" s="23"/>
      <c r="G4231" s="23"/>
      <c r="H4231" s="23"/>
      <c r="I4231" s="23"/>
      <c r="J4231" s="24"/>
      <c r="K4231" s="24"/>
      <c r="L4231" s="79"/>
      <c r="M4231" s="91"/>
      <c r="N4231" s="89"/>
      <c r="O4231" s="89"/>
      <c r="P4231" s="24"/>
      <c r="Q4231" s="24"/>
      <c r="R4231" s="23"/>
      <c r="S4231" s="23"/>
      <c r="T4231" s="24"/>
      <c r="U4231" s="23"/>
      <c r="V4231" s="23"/>
      <c r="W4231" s="23"/>
      <c r="X4231" s="23"/>
      <c r="Y4231" s="23"/>
      <c r="Z4231" s="23"/>
      <c r="AA4231" s="23"/>
      <c r="AB4231" s="23"/>
      <c r="AC4231" s="23"/>
      <c r="AD4231" s="23"/>
      <c r="AE4231" s="23"/>
      <c r="AF4231" s="46"/>
      <c r="AG4231" s="23"/>
      <c r="AH4231" s="23"/>
    </row>
    <row r="4232" spans="1:34" s="156" customFormat="1" x14ac:dyDescent="0.35">
      <c r="A4232" s="23"/>
      <c r="B4232" s="23"/>
      <c r="C4232" s="23"/>
      <c r="D4232" s="23"/>
      <c r="E4232" s="23"/>
      <c r="F4232" s="23"/>
      <c r="G4232" s="23"/>
      <c r="H4232" s="23"/>
      <c r="I4232" s="23"/>
      <c r="J4232" s="24"/>
      <c r="K4232" s="24"/>
      <c r="L4232" s="79"/>
      <c r="M4232" s="91"/>
      <c r="N4232" s="89"/>
      <c r="O4232" s="89"/>
      <c r="P4232" s="24"/>
      <c r="Q4232" s="24"/>
      <c r="R4232" s="23"/>
      <c r="S4232" s="23"/>
      <c r="T4232" s="24"/>
      <c r="U4232" s="23"/>
      <c r="V4232" s="23"/>
      <c r="W4232" s="23"/>
      <c r="X4232" s="23"/>
      <c r="Y4232" s="23"/>
      <c r="Z4232" s="23"/>
      <c r="AA4232" s="23"/>
      <c r="AB4232" s="23"/>
      <c r="AC4232" s="23"/>
      <c r="AD4232" s="23"/>
      <c r="AE4232" s="23"/>
      <c r="AF4232" s="46"/>
      <c r="AG4232" s="23"/>
      <c r="AH4232" s="23"/>
    </row>
    <row r="4233" spans="1:34" s="156" customFormat="1" x14ac:dyDescent="0.35">
      <c r="A4233" s="23"/>
      <c r="B4233" s="23"/>
      <c r="C4233" s="23"/>
      <c r="D4233" s="23"/>
      <c r="E4233" s="23"/>
      <c r="F4233" s="23"/>
      <c r="G4233" s="23"/>
      <c r="H4233" s="23"/>
      <c r="I4233" s="23"/>
      <c r="J4233" s="24"/>
      <c r="K4233" s="24"/>
      <c r="L4233" s="79"/>
      <c r="M4233" s="91"/>
      <c r="N4233" s="89"/>
      <c r="O4233" s="89"/>
      <c r="P4233" s="24"/>
      <c r="Q4233" s="24"/>
      <c r="R4233" s="23"/>
      <c r="S4233" s="23"/>
      <c r="T4233" s="24"/>
      <c r="U4233" s="23"/>
      <c r="V4233" s="23"/>
      <c r="W4233" s="23"/>
      <c r="X4233" s="23"/>
      <c r="Y4233" s="23"/>
      <c r="Z4233" s="23"/>
      <c r="AA4233" s="23"/>
      <c r="AB4233" s="23"/>
      <c r="AC4233" s="23"/>
      <c r="AD4233" s="23"/>
      <c r="AE4233" s="23"/>
      <c r="AF4233" s="46"/>
      <c r="AG4233" s="23"/>
      <c r="AH4233" s="23"/>
    </row>
    <row r="4234" spans="1:34" s="156" customFormat="1" x14ac:dyDescent="0.35">
      <c r="A4234" s="23"/>
      <c r="B4234" s="23"/>
      <c r="C4234" s="23"/>
      <c r="D4234" s="23"/>
      <c r="E4234" s="23"/>
      <c r="F4234" s="23"/>
      <c r="G4234" s="23"/>
      <c r="H4234" s="23"/>
      <c r="I4234" s="23"/>
      <c r="J4234" s="24"/>
      <c r="K4234" s="24"/>
      <c r="L4234" s="79"/>
      <c r="M4234" s="91"/>
      <c r="N4234" s="89"/>
      <c r="O4234" s="89"/>
      <c r="P4234" s="24"/>
      <c r="Q4234" s="24"/>
      <c r="R4234" s="23"/>
      <c r="S4234" s="23"/>
      <c r="T4234" s="24"/>
      <c r="U4234" s="23"/>
      <c r="V4234" s="23"/>
      <c r="W4234" s="23"/>
      <c r="X4234" s="23"/>
      <c r="Y4234" s="23"/>
      <c r="Z4234" s="23"/>
      <c r="AA4234" s="23"/>
      <c r="AB4234" s="23"/>
      <c r="AC4234" s="23"/>
      <c r="AD4234" s="23"/>
      <c r="AE4234" s="23"/>
      <c r="AF4234" s="46"/>
      <c r="AG4234" s="23"/>
      <c r="AH4234" s="23"/>
    </row>
    <row r="4235" spans="1:34" s="156" customFormat="1" x14ac:dyDescent="0.35">
      <c r="A4235" s="23"/>
      <c r="B4235" s="23"/>
      <c r="C4235" s="23"/>
      <c r="D4235" s="23"/>
      <c r="E4235" s="23"/>
      <c r="F4235" s="23"/>
      <c r="G4235" s="23"/>
      <c r="H4235" s="23"/>
      <c r="I4235" s="23"/>
      <c r="J4235" s="24"/>
      <c r="K4235" s="24"/>
      <c r="L4235" s="79"/>
      <c r="M4235" s="91"/>
      <c r="N4235" s="89"/>
      <c r="O4235" s="89"/>
      <c r="P4235" s="24"/>
      <c r="Q4235" s="24"/>
      <c r="R4235" s="23"/>
      <c r="S4235" s="23"/>
      <c r="T4235" s="24"/>
      <c r="U4235" s="23"/>
      <c r="V4235" s="23"/>
      <c r="W4235" s="23"/>
      <c r="X4235" s="23"/>
      <c r="Y4235" s="23"/>
      <c r="Z4235" s="23"/>
      <c r="AA4235" s="23"/>
      <c r="AB4235" s="23"/>
      <c r="AC4235" s="23"/>
      <c r="AD4235" s="23"/>
      <c r="AE4235" s="23"/>
      <c r="AF4235" s="46"/>
      <c r="AG4235" s="23"/>
      <c r="AH4235" s="23"/>
    </row>
    <row r="4236" spans="1:34" s="156" customFormat="1" x14ac:dyDescent="0.35">
      <c r="A4236" s="23"/>
      <c r="B4236" s="23"/>
      <c r="C4236" s="23"/>
      <c r="D4236" s="23"/>
      <c r="E4236" s="23"/>
      <c r="F4236" s="23"/>
      <c r="G4236" s="23"/>
      <c r="H4236" s="23"/>
      <c r="I4236" s="23"/>
      <c r="J4236" s="24"/>
      <c r="K4236" s="24"/>
      <c r="L4236" s="79"/>
      <c r="M4236" s="91"/>
      <c r="N4236" s="89"/>
      <c r="O4236" s="89"/>
      <c r="P4236" s="24"/>
      <c r="Q4236" s="24"/>
      <c r="R4236" s="23"/>
      <c r="S4236" s="23"/>
      <c r="T4236" s="24"/>
      <c r="U4236" s="23"/>
      <c r="V4236" s="23"/>
      <c r="W4236" s="23"/>
      <c r="X4236" s="23"/>
      <c r="Y4236" s="23"/>
      <c r="Z4236" s="23"/>
      <c r="AA4236" s="23"/>
      <c r="AB4236" s="23"/>
      <c r="AC4236" s="23"/>
      <c r="AD4236" s="23"/>
      <c r="AE4236" s="23"/>
      <c r="AF4236" s="46"/>
      <c r="AG4236" s="23"/>
      <c r="AH4236" s="23"/>
    </row>
    <row r="4237" spans="1:34" s="156" customFormat="1" x14ac:dyDescent="0.35">
      <c r="A4237" s="23"/>
      <c r="B4237" s="23"/>
      <c r="C4237" s="23"/>
      <c r="D4237" s="23"/>
      <c r="E4237" s="23"/>
      <c r="F4237" s="23"/>
      <c r="G4237" s="23"/>
      <c r="H4237" s="23"/>
      <c r="I4237" s="23"/>
      <c r="J4237" s="24"/>
      <c r="K4237" s="24"/>
      <c r="L4237" s="79"/>
      <c r="M4237" s="91"/>
      <c r="N4237" s="89"/>
      <c r="O4237" s="89"/>
      <c r="P4237" s="24"/>
      <c r="Q4237" s="24"/>
      <c r="R4237" s="23"/>
      <c r="S4237" s="23"/>
      <c r="T4237" s="24"/>
      <c r="U4237" s="23"/>
      <c r="V4237" s="23"/>
      <c r="W4237" s="23"/>
      <c r="X4237" s="23"/>
      <c r="Y4237" s="23"/>
      <c r="Z4237" s="23"/>
      <c r="AA4237" s="23"/>
      <c r="AB4237" s="23"/>
      <c r="AC4237" s="23"/>
      <c r="AD4237" s="23"/>
      <c r="AE4237" s="23"/>
      <c r="AF4237" s="46"/>
      <c r="AG4237" s="23"/>
      <c r="AH4237" s="23"/>
    </row>
    <row r="4238" spans="1:34" s="156" customFormat="1" x14ac:dyDescent="0.35">
      <c r="A4238" s="23"/>
      <c r="B4238" s="23"/>
      <c r="C4238" s="23"/>
      <c r="D4238" s="23"/>
      <c r="E4238" s="23"/>
      <c r="F4238" s="23"/>
      <c r="G4238" s="23"/>
      <c r="H4238" s="23"/>
      <c r="I4238" s="23"/>
      <c r="J4238" s="24"/>
      <c r="K4238" s="24"/>
      <c r="L4238" s="79"/>
      <c r="M4238" s="91"/>
      <c r="N4238" s="89"/>
      <c r="O4238" s="89"/>
      <c r="P4238" s="24"/>
      <c r="Q4238" s="24"/>
      <c r="R4238" s="23"/>
      <c r="S4238" s="23"/>
      <c r="T4238" s="24"/>
      <c r="U4238" s="23"/>
      <c r="V4238" s="23"/>
      <c r="W4238" s="23"/>
      <c r="X4238" s="23"/>
      <c r="Y4238" s="23"/>
      <c r="Z4238" s="23"/>
      <c r="AA4238" s="23"/>
      <c r="AB4238" s="23"/>
      <c r="AC4238" s="23"/>
      <c r="AD4238" s="23"/>
      <c r="AE4238" s="23"/>
      <c r="AF4238" s="46"/>
      <c r="AG4238" s="23"/>
      <c r="AH4238" s="23"/>
    </row>
    <row r="4239" spans="1:34" s="156" customFormat="1" x14ac:dyDescent="0.35">
      <c r="A4239" s="23"/>
      <c r="B4239" s="23"/>
      <c r="C4239" s="23"/>
      <c r="D4239" s="23"/>
      <c r="E4239" s="23"/>
      <c r="F4239" s="23"/>
      <c r="G4239" s="23"/>
      <c r="H4239" s="23"/>
      <c r="I4239" s="23"/>
      <c r="J4239" s="24"/>
      <c r="K4239" s="24"/>
      <c r="L4239" s="79"/>
      <c r="M4239" s="91"/>
      <c r="N4239" s="89"/>
      <c r="O4239" s="89"/>
      <c r="P4239" s="24"/>
      <c r="Q4239" s="24"/>
      <c r="R4239" s="23"/>
      <c r="S4239" s="23"/>
      <c r="T4239" s="24"/>
      <c r="U4239" s="23"/>
      <c r="V4239" s="23"/>
      <c r="W4239" s="23"/>
      <c r="X4239" s="23"/>
      <c r="Y4239" s="23"/>
      <c r="Z4239" s="23"/>
      <c r="AA4239" s="23"/>
      <c r="AB4239" s="23"/>
      <c r="AC4239" s="23"/>
      <c r="AD4239" s="23"/>
      <c r="AE4239" s="23"/>
      <c r="AF4239" s="46"/>
      <c r="AG4239" s="23"/>
      <c r="AH4239" s="23"/>
    </row>
    <row r="4240" spans="1:34" s="156" customFormat="1" x14ac:dyDescent="0.35">
      <c r="A4240" s="23"/>
      <c r="B4240" s="23"/>
      <c r="C4240" s="23"/>
      <c r="D4240" s="23"/>
      <c r="E4240" s="23"/>
      <c r="F4240" s="23"/>
      <c r="G4240" s="23"/>
      <c r="H4240" s="23"/>
      <c r="I4240" s="23"/>
      <c r="J4240" s="24"/>
      <c r="K4240" s="24"/>
      <c r="L4240" s="79"/>
      <c r="M4240" s="91"/>
      <c r="N4240" s="89"/>
      <c r="O4240" s="89"/>
      <c r="P4240" s="24"/>
      <c r="Q4240" s="24"/>
      <c r="R4240" s="23"/>
      <c r="S4240" s="23"/>
      <c r="T4240" s="24"/>
      <c r="U4240" s="23"/>
      <c r="V4240" s="23"/>
      <c r="W4240" s="23"/>
      <c r="X4240" s="23"/>
      <c r="Y4240" s="23"/>
      <c r="Z4240" s="23"/>
      <c r="AA4240" s="23"/>
      <c r="AB4240" s="23"/>
      <c r="AC4240" s="23"/>
      <c r="AD4240" s="23"/>
      <c r="AE4240" s="23"/>
      <c r="AF4240" s="46"/>
      <c r="AG4240" s="23"/>
      <c r="AH4240" s="23"/>
    </row>
    <row r="4241" spans="1:34" s="156" customFormat="1" x14ac:dyDescent="0.35">
      <c r="A4241" s="23"/>
      <c r="B4241" s="23"/>
      <c r="C4241" s="23"/>
      <c r="D4241" s="23"/>
      <c r="E4241" s="23"/>
      <c r="F4241" s="23"/>
      <c r="G4241" s="23"/>
      <c r="H4241" s="23"/>
      <c r="I4241" s="23"/>
      <c r="J4241" s="24"/>
      <c r="K4241" s="24"/>
      <c r="L4241" s="79"/>
      <c r="M4241" s="91"/>
      <c r="N4241" s="89"/>
      <c r="O4241" s="89"/>
      <c r="P4241" s="24"/>
      <c r="Q4241" s="24"/>
      <c r="R4241" s="23"/>
      <c r="S4241" s="23"/>
      <c r="T4241" s="24"/>
      <c r="U4241" s="23"/>
      <c r="V4241" s="23"/>
      <c r="W4241" s="23"/>
      <c r="X4241" s="23"/>
      <c r="Y4241" s="23"/>
      <c r="Z4241" s="23"/>
      <c r="AA4241" s="23"/>
      <c r="AB4241" s="23"/>
      <c r="AC4241" s="23"/>
      <c r="AD4241" s="23"/>
      <c r="AE4241" s="23"/>
      <c r="AF4241" s="46"/>
      <c r="AG4241" s="23"/>
      <c r="AH4241" s="23"/>
    </row>
    <row r="4242" spans="1:34" s="156" customFormat="1" x14ac:dyDescent="0.35">
      <c r="A4242" s="23"/>
      <c r="B4242" s="23"/>
      <c r="C4242" s="23"/>
      <c r="D4242" s="23"/>
      <c r="E4242" s="23"/>
      <c r="F4242" s="23"/>
      <c r="G4242" s="23"/>
      <c r="H4242" s="23"/>
      <c r="I4242" s="23"/>
      <c r="J4242" s="24"/>
      <c r="K4242" s="24"/>
      <c r="L4242" s="79"/>
      <c r="M4242" s="91"/>
      <c r="N4242" s="89"/>
      <c r="O4242" s="89"/>
      <c r="P4242" s="24"/>
      <c r="Q4242" s="24"/>
      <c r="R4242" s="23"/>
      <c r="S4242" s="23"/>
      <c r="T4242" s="24"/>
      <c r="U4242" s="23"/>
      <c r="V4242" s="23"/>
      <c r="W4242" s="23"/>
      <c r="X4242" s="23"/>
      <c r="Y4242" s="23"/>
      <c r="Z4242" s="23"/>
      <c r="AA4242" s="23"/>
      <c r="AB4242" s="23"/>
      <c r="AC4242" s="23"/>
      <c r="AD4242" s="23"/>
      <c r="AE4242" s="23"/>
      <c r="AF4242" s="46"/>
      <c r="AG4242" s="23"/>
      <c r="AH4242" s="23"/>
    </row>
    <row r="4243" spans="1:34" s="156" customFormat="1" x14ac:dyDescent="0.35">
      <c r="A4243" s="23"/>
      <c r="B4243" s="23"/>
      <c r="C4243" s="23"/>
      <c r="D4243" s="23"/>
      <c r="E4243" s="23"/>
      <c r="F4243" s="23"/>
      <c r="G4243" s="23"/>
      <c r="H4243" s="23"/>
      <c r="I4243" s="23"/>
      <c r="J4243" s="24"/>
      <c r="K4243" s="24"/>
      <c r="L4243" s="79"/>
      <c r="M4243" s="91"/>
      <c r="N4243" s="89"/>
      <c r="O4243" s="89"/>
      <c r="P4243" s="24"/>
      <c r="Q4243" s="24"/>
      <c r="R4243" s="23"/>
      <c r="S4243" s="23"/>
      <c r="T4243" s="24"/>
      <c r="U4243" s="23"/>
      <c r="V4243" s="23"/>
      <c r="W4243" s="23"/>
      <c r="X4243" s="23"/>
      <c r="Y4243" s="23"/>
      <c r="Z4243" s="23"/>
      <c r="AA4243" s="23"/>
      <c r="AB4243" s="23"/>
      <c r="AC4243" s="23"/>
      <c r="AD4243" s="23"/>
      <c r="AE4243" s="23"/>
      <c r="AF4243" s="46"/>
      <c r="AG4243" s="23"/>
      <c r="AH4243" s="23"/>
    </row>
    <row r="4244" spans="1:34" s="156" customFormat="1" x14ac:dyDescent="0.35">
      <c r="A4244" s="23"/>
      <c r="B4244" s="23"/>
      <c r="C4244" s="23"/>
      <c r="D4244" s="23"/>
      <c r="E4244" s="23"/>
      <c r="F4244" s="23"/>
      <c r="G4244" s="23"/>
      <c r="H4244" s="23"/>
      <c r="I4244" s="23"/>
      <c r="J4244" s="24"/>
      <c r="K4244" s="24"/>
      <c r="L4244" s="79"/>
      <c r="M4244" s="91"/>
      <c r="N4244" s="89"/>
      <c r="O4244" s="89"/>
      <c r="P4244" s="24"/>
      <c r="Q4244" s="24"/>
      <c r="R4244" s="23"/>
      <c r="S4244" s="23"/>
      <c r="T4244" s="24"/>
      <c r="U4244" s="23"/>
      <c r="V4244" s="23"/>
      <c r="W4244" s="23"/>
      <c r="X4244" s="23"/>
      <c r="Y4244" s="23"/>
      <c r="Z4244" s="23"/>
      <c r="AA4244" s="23"/>
      <c r="AB4244" s="23"/>
      <c r="AC4244" s="23"/>
      <c r="AD4244" s="23"/>
      <c r="AE4244" s="23"/>
      <c r="AF4244" s="46"/>
      <c r="AG4244" s="23"/>
      <c r="AH4244" s="23"/>
    </row>
    <row r="4245" spans="1:34" s="156" customFormat="1" x14ac:dyDescent="0.35">
      <c r="A4245" s="23"/>
      <c r="B4245" s="23"/>
      <c r="C4245" s="23"/>
      <c r="D4245" s="23"/>
      <c r="E4245" s="23"/>
      <c r="F4245" s="23"/>
      <c r="G4245" s="23"/>
      <c r="H4245" s="23"/>
      <c r="I4245" s="23"/>
      <c r="J4245" s="24"/>
      <c r="K4245" s="24"/>
      <c r="L4245" s="79"/>
      <c r="M4245" s="91"/>
      <c r="N4245" s="89"/>
      <c r="O4245" s="89"/>
      <c r="P4245" s="24"/>
      <c r="Q4245" s="24"/>
      <c r="R4245" s="23"/>
      <c r="S4245" s="23"/>
      <c r="T4245" s="24"/>
      <c r="U4245" s="23"/>
      <c r="V4245" s="23"/>
      <c r="W4245" s="23"/>
      <c r="X4245" s="23"/>
      <c r="Y4245" s="23"/>
      <c r="Z4245" s="23"/>
      <c r="AA4245" s="23"/>
      <c r="AB4245" s="23"/>
      <c r="AC4245" s="23"/>
      <c r="AD4245" s="23"/>
      <c r="AE4245" s="23"/>
      <c r="AF4245" s="46"/>
      <c r="AG4245" s="23"/>
      <c r="AH4245" s="23"/>
    </row>
    <row r="4246" spans="1:34" s="156" customFormat="1" x14ac:dyDescent="0.35">
      <c r="A4246" s="23"/>
      <c r="B4246" s="23"/>
      <c r="C4246" s="23"/>
      <c r="D4246" s="23"/>
      <c r="E4246" s="23"/>
      <c r="F4246" s="23"/>
      <c r="G4246" s="23"/>
      <c r="H4246" s="23"/>
      <c r="I4246" s="23"/>
      <c r="J4246" s="24"/>
      <c r="K4246" s="24"/>
      <c r="L4246" s="79"/>
      <c r="M4246" s="91"/>
      <c r="N4246" s="89"/>
      <c r="O4246" s="89"/>
      <c r="P4246" s="24"/>
      <c r="Q4246" s="24"/>
      <c r="R4246" s="23"/>
      <c r="S4246" s="23"/>
      <c r="T4246" s="24"/>
      <c r="U4246" s="23"/>
      <c r="V4246" s="23"/>
      <c r="W4246" s="23"/>
      <c r="X4246" s="23"/>
      <c r="Y4246" s="23"/>
      <c r="Z4246" s="23"/>
      <c r="AA4246" s="23"/>
      <c r="AB4246" s="23"/>
      <c r="AC4246" s="23"/>
      <c r="AD4246" s="23"/>
      <c r="AE4246" s="23"/>
      <c r="AF4246" s="46"/>
      <c r="AG4246" s="23"/>
      <c r="AH4246" s="23"/>
    </row>
    <row r="4247" spans="1:34" s="156" customFormat="1" x14ac:dyDescent="0.35">
      <c r="A4247" s="23"/>
      <c r="B4247" s="23"/>
      <c r="C4247" s="23"/>
      <c r="D4247" s="23"/>
      <c r="E4247" s="23"/>
      <c r="F4247" s="23"/>
      <c r="G4247" s="23"/>
      <c r="H4247" s="23"/>
      <c r="I4247" s="23"/>
      <c r="J4247" s="24"/>
      <c r="K4247" s="24"/>
      <c r="L4247" s="79"/>
      <c r="M4247" s="91"/>
      <c r="N4247" s="89"/>
      <c r="O4247" s="89"/>
      <c r="P4247" s="24"/>
      <c r="Q4247" s="24"/>
      <c r="R4247" s="23"/>
      <c r="S4247" s="23"/>
      <c r="T4247" s="24"/>
      <c r="U4247" s="23"/>
      <c r="V4247" s="23"/>
      <c r="W4247" s="23"/>
      <c r="X4247" s="23"/>
      <c r="Y4247" s="23"/>
      <c r="Z4247" s="23"/>
      <c r="AA4247" s="23"/>
      <c r="AB4247" s="23"/>
      <c r="AC4247" s="23"/>
      <c r="AD4247" s="23"/>
      <c r="AE4247" s="23"/>
      <c r="AF4247" s="46"/>
      <c r="AG4247" s="23"/>
      <c r="AH4247" s="23"/>
    </row>
    <row r="4248" spans="1:34" s="156" customFormat="1" x14ac:dyDescent="0.35">
      <c r="A4248" s="23"/>
      <c r="B4248" s="23"/>
      <c r="C4248" s="23"/>
      <c r="D4248" s="23"/>
      <c r="E4248" s="23"/>
      <c r="F4248" s="23"/>
      <c r="G4248" s="23"/>
      <c r="H4248" s="23"/>
      <c r="I4248" s="23"/>
      <c r="J4248" s="24"/>
      <c r="K4248" s="24"/>
      <c r="L4248" s="79"/>
      <c r="M4248" s="91"/>
      <c r="N4248" s="89"/>
      <c r="O4248" s="89"/>
      <c r="P4248" s="24"/>
      <c r="Q4248" s="24"/>
      <c r="R4248" s="23"/>
      <c r="S4248" s="23"/>
      <c r="T4248" s="24"/>
      <c r="U4248" s="23"/>
      <c r="V4248" s="23"/>
      <c r="W4248" s="23"/>
      <c r="X4248" s="23"/>
      <c r="Y4248" s="23"/>
      <c r="Z4248" s="23"/>
      <c r="AA4248" s="23"/>
      <c r="AB4248" s="23"/>
      <c r="AC4248" s="23"/>
      <c r="AD4248" s="23"/>
      <c r="AE4248" s="23"/>
      <c r="AF4248" s="46"/>
      <c r="AG4248" s="23"/>
      <c r="AH4248" s="23"/>
    </row>
    <row r="4249" spans="1:34" s="156" customFormat="1" x14ac:dyDescent="0.35">
      <c r="A4249" s="23"/>
      <c r="B4249" s="23"/>
      <c r="C4249" s="23"/>
      <c r="D4249" s="23"/>
      <c r="E4249" s="23"/>
      <c r="F4249" s="23"/>
      <c r="G4249" s="23"/>
      <c r="H4249" s="23"/>
      <c r="I4249" s="23"/>
      <c r="J4249" s="24"/>
      <c r="K4249" s="24"/>
      <c r="L4249" s="79"/>
      <c r="M4249" s="91"/>
      <c r="N4249" s="89"/>
      <c r="O4249" s="89"/>
      <c r="P4249" s="24"/>
      <c r="Q4249" s="24"/>
      <c r="R4249" s="23"/>
      <c r="S4249" s="23"/>
      <c r="T4249" s="24"/>
      <c r="U4249" s="23"/>
      <c r="V4249" s="23"/>
      <c r="W4249" s="23"/>
      <c r="X4249" s="23"/>
      <c r="Y4249" s="23"/>
      <c r="Z4249" s="23"/>
      <c r="AA4249" s="23"/>
      <c r="AB4249" s="23"/>
      <c r="AC4249" s="23"/>
      <c r="AD4249" s="23"/>
      <c r="AE4249" s="23"/>
      <c r="AF4249" s="46"/>
      <c r="AG4249" s="23"/>
      <c r="AH4249" s="23"/>
    </row>
    <row r="4250" spans="1:34" s="156" customFormat="1" x14ac:dyDescent="0.35">
      <c r="A4250" s="23"/>
      <c r="B4250" s="23"/>
      <c r="C4250" s="23"/>
      <c r="D4250" s="23"/>
      <c r="E4250" s="23"/>
      <c r="F4250" s="23"/>
      <c r="G4250" s="23"/>
      <c r="H4250" s="23"/>
      <c r="I4250" s="23"/>
      <c r="J4250" s="24"/>
      <c r="K4250" s="24"/>
      <c r="L4250" s="79"/>
      <c r="M4250" s="91"/>
      <c r="N4250" s="89"/>
      <c r="O4250" s="89"/>
      <c r="P4250" s="24"/>
      <c r="Q4250" s="24"/>
      <c r="R4250" s="23"/>
      <c r="S4250" s="23"/>
      <c r="T4250" s="24"/>
      <c r="U4250" s="23"/>
      <c r="V4250" s="23"/>
      <c r="W4250" s="23"/>
      <c r="X4250" s="23"/>
      <c r="Y4250" s="23"/>
      <c r="Z4250" s="23"/>
      <c r="AA4250" s="23"/>
      <c r="AB4250" s="23"/>
      <c r="AC4250" s="23"/>
      <c r="AD4250" s="23"/>
      <c r="AE4250" s="23"/>
      <c r="AF4250" s="46"/>
      <c r="AG4250" s="23"/>
      <c r="AH4250" s="23"/>
    </row>
    <row r="4251" spans="1:34" s="156" customFormat="1" x14ac:dyDescent="0.35">
      <c r="A4251" s="23"/>
      <c r="B4251" s="23"/>
      <c r="C4251" s="23"/>
      <c r="D4251" s="23"/>
      <c r="E4251" s="23"/>
      <c r="F4251" s="23"/>
      <c r="G4251" s="23"/>
      <c r="H4251" s="23"/>
      <c r="I4251" s="23"/>
      <c r="J4251" s="24"/>
      <c r="K4251" s="24"/>
      <c r="L4251" s="79"/>
      <c r="M4251" s="91"/>
      <c r="N4251" s="89"/>
      <c r="O4251" s="89"/>
      <c r="P4251" s="24"/>
      <c r="Q4251" s="24"/>
      <c r="R4251" s="23"/>
      <c r="S4251" s="23"/>
      <c r="T4251" s="24"/>
      <c r="U4251" s="23"/>
      <c r="V4251" s="23"/>
      <c r="W4251" s="23"/>
      <c r="X4251" s="23"/>
      <c r="Y4251" s="23"/>
      <c r="Z4251" s="23"/>
      <c r="AA4251" s="23"/>
      <c r="AB4251" s="23"/>
      <c r="AC4251" s="23"/>
      <c r="AD4251" s="23"/>
      <c r="AE4251" s="23"/>
      <c r="AF4251" s="46"/>
      <c r="AG4251" s="23"/>
      <c r="AH4251" s="23"/>
    </row>
    <row r="4252" spans="1:34" s="156" customFormat="1" x14ac:dyDescent="0.35">
      <c r="A4252" s="23"/>
      <c r="B4252" s="23"/>
      <c r="C4252" s="23"/>
      <c r="D4252" s="23"/>
      <c r="E4252" s="23"/>
      <c r="F4252" s="23"/>
      <c r="G4252" s="23"/>
      <c r="H4252" s="23"/>
      <c r="I4252" s="23"/>
      <c r="J4252" s="24"/>
      <c r="K4252" s="24"/>
      <c r="L4252" s="79"/>
      <c r="M4252" s="91"/>
      <c r="N4252" s="89"/>
      <c r="O4252" s="89"/>
      <c r="P4252" s="24"/>
      <c r="Q4252" s="24"/>
      <c r="R4252" s="23"/>
      <c r="S4252" s="23"/>
      <c r="T4252" s="24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3"/>
      <c r="AE4252" s="23"/>
      <c r="AF4252" s="46"/>
      <c r="AG4252" s="23"/>
      <c r="AH4252" s="23"/>
    </row>
    <row r="4253" spans="1:34" s="156" customFormat="1" x14ac:dyDescent="0.35">
      <c r="A4253" s="23"/>
      <c r="B4253" s="23"/>
      <c r="C4253" s="23"/>
      <c r="D4253" s="23"/>
      <c r="E4253" s="23"/>
      <c r="F4253" s="23"/>
      <c r="G4253" s="23"/>
      <c r="H4253" s="23"/>
      <c r="I4253" s="23"/>
      <c r="J4253" s="24"/>
      <c r="K4253" s="24"/>
      <c r="L4253" s="79"/>
      <c r="M4253" s="91"/>
      <c r="N4253" s="89"/>
      <c r="O4253" s="89"/>
      <c r="P4253" s="24"/>
      <c r="Q4253" s="24"/>
      <c r="R4253" s="23"/>
      <c r="S4253" s="23"/>
      <c r="T4253" s="24"/>
      <c r="U4253" s="23"/>
      <c r="V4253" s="23"/>
      <c r="W4253" s="23"/>
      <c r="X4253" s="23"/>
      <c r="Y4253" s="23"/>
      <c r="Z4253" s="23"/>
      <c r="AA4253" s="23"/>
      <c r="AB4253" s="23"/>
      <c r="AC4253" s="23"/>
      <c r="AD4253" s="23"/>
      <c r="AE4253" s="23"/>
      <c r="AF4253" s="46"/>
      <c r="AG4253" s="23"/>
      <c r="AH4253" s="23"/>
    </row>
    <row r="4254" spans="1:34" s="156" customFormat="1" x14ac:dyDescent="0.35">
      <c r="A4254" s="23"/>
      <c r="B4254" s="23"/>
      <c r="C4254" s="23"/>
      <c r="D4254" s="23"/>
      <c r="E4254" s="23"/>
      <c r="F4254" s="23"/>
      <c r="G4254" s="23"/>
      <c r="H4254" s="23"/>
      <c r="I4254" s="23"/>
      <c r="J4254" s="24"/>
      <c r="K4254" s="24"/>
      <c r="L4254" s="79"/>
      <c r="M4254" s="91"/>
      <c r="N4254" s="89"/>
      <c r="O4254" s="89"/>
      <c r="P4254" s="24"/>
      <c r="Q4254" s="24"/>
      <c r="R4254" s="23"/>
      <c r="S4254" s="23"/>
      <c r="T4254" s="24"/>
      <c r="U4254" s="23"/>
      <c r="V4254" s="23"/>
      <c r="W4254" s="23"/>
      <c r="X4254" s="23"/>
      <c r="Y4254" s="23"/>
      <c r="Z4254" s="23"/>
      <c r="AA4254" s="23"/>
      <c r="AB4254" s="23"/>
      <c r="AC4254" s="23"/>
      <c r="AD4254" s="23"/>
      <c r="AE4254" s="23"/>
      <c r="AF4254" s="46"/>
      <c r="AG4254" s="23"/>
      <c r="AH4254" s="23"/>
    </row>
    <row r="4255" spans="1:34" s="156" customFormat="1" x14ac:dyDescent="0.35">
      <c r="A4255" s="23"/>
      <c r="B4255" s="23"/>
      <c r="C4255" s="23"/>
      <c r="D4255" s="23"/>
      <c r="E4255" s="23"/>
      <c r="F4255" s="23"/>
      <c r="G4255" s="23"/>
      <c r="H4255" s="23"/>
      <c r="I4255" s="23"/>
      <c r="J4255" s="24"/>
      <c r="K4255" s="24"/>
      <c r="L4255" s="79"/>
      <c r="M4255" s="91"/>
      <c r="N4255" s="89"/>
      <c r="O4255" s="89"/>
      <c r="P4255" s="24"/>
      <c r="Q4255" s="24"/>
      <c r="R4255" s="23"/>
      <c r="S4255" s="23"/>
      <c r="T4255" s="24"/>
      <c r="U4255" s="23"/>
      <c r="V4255" s="23"/>
      <c r="W4255" s="23"/>
      <c r="X4255" s="23"/>
      <c r="Y4255" s="23"/>
      <c r="Z4255" s="23"/>
      <c r="AA4255" s="23"/>
      <c r="AB4255" s="23"/>
      <c r="AC4255" s="23"/>
      <c r="AD4255" s="23"/>
      <c r="AE4255" s="23"/>
      <c r="AF4255" s="46"/>
      <c r="AG4255" s="23"/>
      <c r="AH4255" s="23"/>
    </row>
    <row r="4256" spans="1:34" s="156" customFormat="1" x14ac:dyDescent="0.35">
      <c r="A4256" s="23"/>
      <c r="B4256" s="23"/>
      <c r="C4256" s="23"/>
      <c r="D4256" s="23"/>
      <c r="E4256" s="23"/>
      <c r="F4256" s="23"/>
      <c r="G4256" s="23"/>
      <c r="H4256" s="23"/>
      <c r="I4256" s="23"/>
      <c r="J4256" s="24"/>
      <c r="K4256" s="24"/>
      <c r="L4256" s="79"/>
      <c r="M4256" s="91"/>
      <c r="N4256" s="89"/>
      <c r="O4256" s="89"/>
      <c r="P4256" s="24"/>
      <c r="Q4256" s="24"/>
      <c r="R4256" s="23"/>
      <c r="S4256" s="23"/>
      <c r="T4256" s="24"/>
      <c r="U4256" s="23"/>
      <c r="V4256" s="23"/>
      <c r="W4256" s="23"/>
      <c r="X4256" s="23"/>
      <c r="Y4256" s="23"/>
      <c r="Z4256" s="23"/>
      <c r="AA4256" s="23"/>
      <c r="AB4256" s="23"/>
      <c r="AC4256" s="23"/>
      <c r="AD4256" s="23"/>
      <c r="AE4256" s="23"/>
      <c r="AF4256" s="46"/>
      <c r="AG4256" s="23"/>
      <c r="AH4256" s="23"/>
    </row>
    <row r="4257" spans="1:34" s="156" customFormat="1" x14ac:dyDescent="0.35">
      <c r="A4257" s="23"/>
      <c r="B4257" s="23"/>
      <c r="C4257" s="23"/>
      <c r="D4257" s="23"/>
      <c r="E4257" s="23"/>
      <c r="F4257" s="23"/>
      <c r="G4257" s="23"/>
      <c r="H4257" s="23"/>
      <c r="I4257" s="23"/>
      <c r="J4257" s="24"/>
      <c r="K4257" s="24"/>
      <c r="L4257" s="79"/>
      <c r="M4257" s="91"/>
      <c r="N4257" s="89"/>
      <c r="O4257" s="89"/>
      <c r="P4257" s="24"/>
      <c r="Q4257" s="24"/>
      <c r="R4257" s="23"/>
      <c r="S4257" s="23"/>
      <c r="T4257" s="24"/>
      <c r="U4257" s="23"/>
      <c r="V4257" s="23"/>
      <c r="W4257" s="23"/>
      <c r="X4257" s="23"/>
      <c r="Y4257" s="23"/>
      <c r="Z4257" s="23"/>
      <c r="AA4257" s="23"/>
      <c r="AB4257" s="23"/>
      <c r="AC4257" s="23"/>
      <c r="AD4257" s="23"/>
      <c r="AE4257" s="23"/>
      <c r="AF4257" s="46"/>
      <c r="AG4257" s="23"/>
      <c r="AH4257" s="23"/>
    </row>
    <row r="4258" spans="1:34" s="156" customFormat="1" x14ac:dyDescent="0.35">
      <c r="A4258" s="23"/>
      <c r="B4258" s="23"/>
      <c r="C4258" s="23"/>
      <c r="D4258" s="23"/>
      <c r="E4258" s="23"/>
      <c r="F4258" s="23"/>
      <c r="G4258" s="23"/>
      <c r="H4258" s="23"/>
      <c r="I4258" s="23"/>
      <c r="J4258" s="24"/>
      <c r="K4258" s="24"/>
      <c r="L4258" s="79"/>
      <c r="M4258" s="91"/>
      <c r="N4258" s="89"/>
      <c r="O4258" s="89"/>
      <c r="P4258" s="24"/>
      <c r="Q4258" s="24"/>
      <c r="R4258" s="23"/>
      <c r="S4258" s="23"/>
      <c r="T4258" s="24"/>
      <c r="U4258" s="23"/>
      <c r="V4258" s="23"/>
      <c r="W4258" s="23"/>
      <c r="X4258" s="23"/>
      <c r="Y4258" s="23"/>
      <c r="Z4258" s="23"/>
      <c r="AA4258" s="23"/>
      <c r="AB4258" s="23"/>
      <c r="AC4258" s="23"/>
      <c r="AD4258" s="23"/>
      <c r="AE4258" s="23"/>
      <c r="AF4258" s="46"/>
      <c r="AG4258" s="23"/>
      <c r="AH4258" s="23"/>
    </row>
    <row r="4259" spans="1:34" s="156" customFormat="1" x14ac:dyDescent="0.35">
      <c r="A4259" s="23"/>
      <c r="B4259" s="23"/>
      <c r="C4259" s="23"/>
      <c r="D4259" s="23"/>
      <c r="E4259" s="23"/>
      <c r="F4259" s="23"/>
      <c r="G4259" s="23"/>
      <c r="H4259" s="23"/>
      <c r="I4259" s="23"/>
      <c r="J4259" s="24"/>
      <c r="K4259" s="24"/>
      <c r="L4259" s="79"/>
      <c r="M4259" s="91"/>
      <c r="N4259" s="89"/>
      <c r="O4259" s="89"/>
      <c r="P4259" s="24"/>
      <c r="Q4259" s="24"/>
      <c r="R4259" s="23"/>
      <c r="S4259" s="23"/>
      <c r="T4259" s="24"/>
      <c r="U4259" s="23"/>
      <c r="V4259" s="23"/>
      <c r="W4259" s="23"/>
      <c r="X4259" s="23"/>
      <c r="Y4259" s="23"/>
      <c r="Z4259" s="23"/>
      <c r="AA4259" s="23"/>
      <c r="AB4259" s="23"/>
      <c r="AC4259" s="23"/>
      <c r="AD4259" s="23"/>
      <c r="AE4259" s="23"/>
      <c r="AF4259" s="46"/>
      <c r="AG4259" s="23"/>
      <c r="AH4259" s="23"/>
    </row>
    <row r="4260" spans="1:34" s="156" customFormat="1" x14ac:dyDescent="0.35">
      <c r="A4260" s="23"/>
      <c r="B4260" s="23"/>
      <c r="C4260" s="23"/>
      <c r="D4260" s="23"/>
      <c r="E4260" s="23"/>
      <c r="F4260" s="23"/>
      <c r="G4260" s="23"/>
      <c r="H4260" s="23"/>
      <c r="I4260" s="23"/>
      <c r="J4260" s="24"/>
      <c r="K4260" s="24"/>
      <c r="L4260" s="79"/>
      <c r="M4260" s="91"/>
      <c r="N4260" s="89"/>
      <c r="O4260" s="89"/>
      <c r="P4260" s="24"/>
      <c r="Q4260" s="24"/>
      <c r="R4260" s="23"/>
      <c r="S4260" s="23"/>
      <c r="T4260" s="24"/>
      <c r="U4260" s="23"/>
      <c r="V4260" s="23"/>
      <c r="W4260" s="23"/>
      <c r="X4260" s="23"/>
      <c r="Y4260" s="23"/>
      <c r="Z4260" s="23"/>
      <c r="AA4260" s="23"/>
      <c r="AB4260" s="23"/>
      <c r="AC4260" s="23"/>
      <c r="AD4260" s="23"/>
      <c r="AE4260" s="23"/>
      <c r="AF4260" s="46"/>
      <c r="AG4260" s="23"/>
      <c r="AH4260" s="23"/>
    </row>
    <row r="4261" spans="1:34" s="156" customFormat="1" x14ac:dyDescent="0.35">
      <c r="A4261" s="23"/>
      <c r="B4261" s="23"/>
      <c r="C4261" s="23"/>
      <c r="D4261" s="23"/>
      <c r="E4261" s="23"/>
      <c r="F4261" s="23"/>
      <c r="G4261" s="23"/>
      <c r="H4261" s="23"/>
      <c r="I4261" s="23"/>
      <c r="J4261" s="24"/>
      <c r="K4261" s="24"/>
      <c r="L4261" s="79"/>
      <c r="M4261" s="91"/>
      <c r="N4261" s="89"/>
      <c r="O4261" s="89"/>
      <c r="P4261" s="24"/>
      <c r="Q4261" s="24"/>
      <c r="R4261" s="23"/>
      <c r="S4261" s="23"/>
      <c r="T4261" s="24"/>
      <c r="U4261" s="23"/>
      <c r="V4261" s="23"/>
      <c r="W4261" s="23"/>
      <c r="X4261" s="23"/>
      <c r="Y4261" s="23"/>
      <c r="Z4261" s="23"/>
      <c r="AA4261" s="23"/>
      <c r="AB4261" s="23"/>
      <c r="AC4261" s="23"/>
      <c r="AD4261" s="23"/>
      <c r="AE4261" s="23"/>
      <c r="AF4261" s="46"/>
      <c r="AG4261" s="23"/>
      <c r="AH4261" s="23"/>
    </row>
    <row r="4262" spans="1:34" s="156" customFormat="1" x14ac:dyDescent="0.35">
      <c r="A4262" s="23"/>
      <c r="B4262" s="23"/>
      <c r="C4262" s="23"/>
      <c r="D4262" s="23"/>
      <c r="E4262" s="23"/>
      <c r="F4262" s="23"/>
      <c r="G4262" s="23"/>
      <c r="H4262" s="23"/>
      <c r="I4262" s="23"/>
      <c r="J4262" s="24"/>
      <c r="K4262" s="24"/>
      <c r="L4262" s="79"/>
      <c r="M4262" s="91"/>
      <c r="N4262" s="89"/>
      <c r="O4262" s="89"/>
      <c r="P4262" s="24"/>
      <c r="Q4262" s="24"/>
      <c r="R4262" s="23"/>
      <c r="S4262" s="23"/>
      <c r="T4262" s="24"/>
      <c r="U4262" s="23"/>
      <c r="V4262" s="23"/>
      <c r="W4262" s="23"/>
      <c r="X4262" s="23"/>
      <c r="Y4262" s="23"/>
      <c r="Z4262" s="23"/>
      <c r="AA4262" s="23"/>
      <c r="AB4262" s="23"/>
      <c r="AC4262" s="23"/>
      <c r="AD4262" s="23"/>
      <c r="AE4262" s="23"/>
      <c r="AF4262" s="46"/>
      <c r="AG4262" s="23"/>
      <c r="AH4262" s="23"/>
    </row>
    <row r="4263" spans="1:34" s="156" customFormat="1" x14ac:dyDescent="0.35">
      <c r="A4263" s="23"/>
      <c r="B4263" s="23"/>
      <c r="C4263" s="23"/>
      <c r="D4263" s="23"/>
      <c r="E4263" s="23"/>
      <c r="F4263" s="23"/>
      <c r="G4263" s="23"/>
      <c r="H4263" s="23"/>
      <c r="I4263" s="23"/>
      <c r="J4263" s="24"/>
      <c r="K4263" s="24"/>
      <c r="L4263" s="79"/>
      <c r="M4263" s="91"/>
      <c r="N4263" s="89"/>
      <c r="O4263" s="89"/>
      <c r="P4263" s="24"/>
      <c r="Q4263" s="24"/>
      <c r="R4263" s="23"/>
      <c r="S4263" s="23"/>
      <c r="T4263" s="24"/>
      <c r="U4263" s="23"/>
      <c r="V4263" s="23"/>
      <c r="W4263" s="23"/>
      <c r="X4263" s="23"/>
      <c r="Y4263" s="23"/>
      <c r="Z4263" s="23"/>
      <c r="AA4263" s="23"/>
      <c r="AB4263" s="23"/>
      <c r="AC4263" s="23"/>
      <c r="AD4263" s="23"/>
      <c r="AE4263" s="23"/>
      <c r="AF4263" s="46"/>
      <c r="AG4263" s="23"/>
      <c r="AH4263" s="23"/>
    </row>
    <row r="4264" spans="1:34" s="156" customFormat="1" x14ac:dyDescent="0.35">
      <c r="A4264" s="23"/>
      <c r="B4264" s="23"/>
      <c r="C4264" s="23"/>
      <c r="D4264" s="23"/>
      <c r="E4264" s="23"/>
      <c r="F4264" s="23"/>
      <c r="G4264" s="23"/>
      <c r="H4264" s="23"/>
      <c r="I4264" s="23"/>
      <c r="J4264" s="24"/>
      <c r="K4264" s="24"/>
      <c r="L4264" s="79"/>
      <c r="M4264" s="91"/>
      <c r="N4264" s="89"/>
      <c r="O4264" s="89"/>
      <c r="P4264" s="24"/>
      <c r="Q4264" s="24"/>
      <c r="R4264" s="23"/>
      <c r="S4264" s="23"/>
      <c r="T4264" s="24"/>
      <c r="U4264" s="23"/>
      <c r="V4264" s="23"/>
      <c r="W4264" s="23"/>
      <c r="X4264" s="23"/>
      <c r="Y4264" s="23"/>
      <c r="Z4264" s="23"/>
      <c r="AA4264" s="23"/>
      <c r="AB4264" s="23"/>
      <c r="AC4264" s="23"/>
      <c r="AD4264" s="23"/>
      <c r="AE4264" s="23"/>
      <c r="AF4264" s="46"/>
      <c r="AG4264" s="23"/>
      <c r="AH4264" s="23"/>
    </row>
    <row r="4265" spans="1:34" s="156" customFormat="1" x14ac:dyDescent="0.35">
      <c r="A4265" s="23"/>
      <c r="B4265" s="23"/>
      <c r="C4265" s="23"/>
      <c r="D4265" s="23"/>
      <c r="E4265" s="23"/>
      <c r="F4265" s="23"/>
      <c r="G4265" s="23"/>
      <c r="H4265" s="23"/>
      <c r="I4265" s="23"/>
      <c r="J4265" s="24"/>
      <c r="K4265" s="24"/>
      <c r="L4265" s="79"/>
      <c r="M4265" s="91"/>
      <c r="N4265" s="89"/>
      <c r="O4265" s="89"/>
      <c r="P4265" s="24"/>
      <c r="Q4265" s="24"/>
      <c r="R4265" s="23"/>
      <c r="S4265" s="23"/>
      <c r="T4265" s="24"/>
      <c r="U4265" s="23"/>
      <c r="V4265" s="23"/>
      <c r="W4265" s="23"/>
      <c r="X4265" s="23"/>
      <c r="Y4265" s="23"/>
      <c r="Z4265" s="23"/>
      <c r="AA4265" s="23"/>
      <c r="AB4265" s="23"/>
      <c r="AC4265" s="23"/>
      <c r="AD4265" s="23"/>
      <c r="AE4265" s="23"/>
      <c r="AF4265" s="46"/>
      <c r="AG4265" s="23"/>
      <c r="AH4265" s="23"/>
    </row>
    <row r="4266" spans="1:34" s="156" customFormat="1" x14ac:dyDescent="0.35">
      <c r="A4266" s="23"/>
      <c r="B4266" s="23"/>
      <c r="C4266" s="23"/>
      <c r="D4266" s="23"/>
      <c r="E4266" s="23"/>
      <c r="F4266" s="23"/>
      <c r="G4266" s="23"/>
      <c r="H4266" s="23"/>
      <c r="I4266" s="23"/>
      <c r="J4266" s="24"/>
      <c r="K4266" s="24"/>
      <c r="L4266" s="79"/>
      <c r="M4266" s="91"/>
      <c r="N4266" s="89"/>
      <c r="O4266" s="89"/>
      <c r="P4266" s="24"/>
      <c r="Q4266" s="24"/>
      <c r="R4266" s="23"/>
      <c r="S4266" s="23"/>
      <c r="T4266" s="24"/>
      <c r="U4266" s="23"/>
      <c r="V4266" s="23"/>
      <c r="W4266" s="23"/>
      <c r="X4266" s="23"/>
      <c r="Y4266" s="23"/>
      <c r="Z4266" s="23"/>
      <c r="AA4266" s="23"/>
      <c r="AB4266" s="23"/>
      <c r="AC4266" s="23"/>
      <c r="AD4266" s="23"/>
      <c r="AE4266" s="23"/>
      <c r="AF4266" s="46"/>
      <c r="AG4266" s="23"/>
      <c r="AH4266" s="23"/>
    </row>
    <row r="4267" spans="1:34" s="156" customFormat="1" x14ac:dyDescent="0.35">
      <c r="A4267" s="23"/>
      <c r="B4267" s="23"/>
      <c r="C4267" s="23"/>
      <c r="D4267" s="23"/>
      <c r="E4267" s="23"/>
      <c r="F4267" s="23"/>
      <c r="G4267" s="23"/>
      <c r="H4267" s="23"/>
      <c r="I4267" s="23"/>
      <c r="J4267" s="24"/>
      <c r="K4267" s="24"/>
      <c r="L4267" s="79"/>
      <c r="M4267" s="91"/>
      <c r="N4267" s="89"/>
      <c r="O4267" s="89"/>
      <c r="P4267" s="24"/>
      <c r="Q4267" s="24"/>
      <c r="R4267" s="23"/>
      <c r="S4267" s="23"/>
      <c r="T4267" s="24"/>
      <c r="U4267" s="23"/>
      <c r="V4267" s="23"/>
      <c r="W4267" s="23"/>
      <c r="X4267" s="23"/>
      <c r="Y4267" s="23"/>
      <c r="Z4267" s="23"/>
      <c r="AA4267" s="23"/>
      <c r="AB4267" s="23"/>
      <c r="AC4267" s="23"/>
      <c r="AD4267" s="23"/>
      <c r="AE4267" s="23"/>
      <c r="AF4267" s="46"/>
      <c r="AG4267" s="23"/>
      <c r="AH4267" s="23"/>
    </row>
    <row r="4268" spans="1:34" s="156" customFormat="1" x14ac:dyDescent="0.35">
      <c r="A4268" s="23"/>
      <c r="B4268" s="23"/>
      <c r="C4268" s="23"/>
      <c r="D4268" s="23"/>
      <c r="E4268" s="23"/>
      <c r="F4268" s="23"/>
      <c r="G4268" s="23"/>
      <c r="H4268" s="23"/>
      <c r="I4268" s="23"/>
      <c r="J4268" s="24"/>
      <c r="K4268" s="24"/>
      <c r="L4268" s="79"/>
      <c r="M4268" s="91"/>
      <c r="N4268" s="89"/>
      <c r="O4268" s="89"/>
      <c r="P4268" s="24"/>
      <c r="Q4268" s="24"/>
      <c r="R4268" s="23"/>
      <c r="S4268" s="23"/>
      <c r="T4268" s="24"/>
      <c r="U4268" s="23"/>
      <c r="V4268" s="23"/>
      <c r="W4268" s="23"/>
      <c r="X4268" s="23"/>
      <c r="Y4268" s="23"/>
      <c r="Z4268" s="23"/>
      <c r="AA4268" s="23"/>
      <c r="AB4268" s="23"/>
      <c r="AC4268" s="23"/>
      <c r="AD4268" s="23"/>
      <c r="AE4268" s="23"/>
      <c r="AF4268" s="46"/>
      <c r="AG4268" s="23"/>
      <c r="AH4268" s="23"/>
    </row>
    <row r="4269" spans="1:34" s="156" customFormat="1" x14ac:dyDescent="0.35">
      <c r="A4269" s="23"/>
      <c r="B4269" s="23"/>
      <c r="C4269" s="23"/>
      <c r="D4269" s="23"/>
      <c r="E4269" s="23"/>
      <c r="F4269" s="23"/>
      <c r="G4269" s="23"/>
      <c r="H4269" s="23"/>
      <c r="I4269" s="23"/>
      <c r="J4269" s="24"/>
      <c r="K4269" s="24"/>
      <c r="L4269" s="79"/>
      <c r="M4269" s="91"/>
      <c r="N4269" s="89"/>
      <c r="O4269" s="89"/>
      <c r="P4269" s="24"/>
      <c r="Q4269" s="24"/>
      <c r="R4269" s="23"/>
      <c r="S4269" s="23"/>
      <c r="T4269" s="24"/>
      <c r="U4269" s="23"/>
      <c r="V4269" s="23"/>
      <c r="W4269" s="23"/>
      <c r="X4269" s="23"/>
      <c r="Y4269" s="23"/>
      <c r="Z4269" s="23"/>
      <c r="AA4269" s="23"/>
      <c r="AB4269" s="23"/>
      <c r="AC4269" s="23"/>
      <c r="AD4269" s="23"/>
      <c r="AE4269" s="23"/>
      <c r="AF4269" s="46"/>
      <c r="AG4269" s="23"/>
      <c r="AH4269" s="23"/>
    </row>
    <row r="4270" spans="1:34" s="156" customFormat="1" x14ac:dyDescent="0.35">
      <c r="A4270" s="23"/>
      <c r="B4270" s="23"/>
      <c r="C4270" s="23"/>
      <c r="D4270" s="23"/>
      <c r="E4270" s="23"/>
      <c r="F4270" s="23"/>
      <c r="G4270" s="23"/>
      <c r="H4270" s="23"/>
      <c r="I4270" s="23"/>
      <c r="J4270" s="24"/>
      <c r="K4270" s="24"/>
      <c r="L4270" s="79"/>
      <c r="M4270" s="91"/>
      <c r="N4270" s="89"/>
      <c r="O4270" s="89"/>
      <c r="P4270" s="24"/>
      <c r="Q4270" s="24"/>
      <c r="R4270" s="23"/>
      <c r="S4270" s="23"/>
      <c r="T4270" s="24"/>
      <c r="U4270" s="23"/>
      <c r="V4270" s="23"/>
      <c r="W4270" s="23"/>
      <c r="X4270" s="23"/>
      <c r="Y4270" s="23"/>
      <c r="Z4270" s="23"/>
      <c r="AA4270" s="23"/>
      <c r="AB4270" s="23"/>
      <c r="AC4270" s="23"/>
      <c r="AD4270" s="23"/>
      <c r="AE4270" s="23"/>
      <c r="AF4270" s="46"/>
      <c r="AG4270" s="23"/>
      <c r="AH4270" s="23"/>
    </row>
    <row r="4271" spans="1:34" s="156" customFormat="1" x14ac:dyDescent="0.35">
      <c r="A4271" s="23"/>
      <c r="B4271" s="23"/>
      <c r="C4271" s="23"/>
      <c r="D4271" s="23"/>
      <c r="E4271" s="23"/>
      <c r="F4271" s="23"/>
      <c r="G4271" s="23"/>
      <c r="H4271" s="23"/>
      <c r="I4271" s="23"/>
      <c r="J4271" s="24"/>
      <c r="K4271" s="24"/>
      <c r="L4271" s="79"/>
      <c r="M4271" s="91"/>
      <c r="N4271" s="89"/>
      <c r="O4271" s="89"/>
      <c r="P4271" s="24"/>
      <c r="Q4271" s="24"/>
      <c r="R4271" s="23"/>
      <c r="S4271" s="23"/>
      <c r="T4271" s="24"/>
      <c r="U4271" s="23"/>
      <c r="V4271" s="23"/>
      <c r="W4271" s="23"/>
      <c r="X4271" s="23"/>
      <c r="Y4271" s="23"/>
      <c r="Z4271" s="23"/>
      <c r="AA4271" s="23"/>
      <c r="AB4271" s="23"/>
      <c r="AC4271" s="23"/>
      <c r="AD4271" s="23"/>
      <c r="AE4271" s="23"/>
      <c r="AF4271" s="46"/>
      <c r="AG4271" s="23"/>
      <c r="AH4271" s="23"/>
    </row>
    <row r="4272" spans="1:34" s="156" customFormat="1" x14ac:dyDescent="0.35">
      <c r="A4272" s="23"/>
      <c r="B4272" s="23"/>
      <c r="C4272" s="23"/>
      <c r="D4272" s="23"/>
      <c r="E4272" s="23"/>
      <c r="F4272" s="23"/>
      <c r="G4272" s="23"/>
      <c r="H4272" s="23"/>
      <c r="I4272" s="23"/>
      <c r="J4272" s="24"/>
      <c r="K4272" s="24"/>
      <c r="L4272" s="79"/>
      <c r="M4272" s="91"/>
      <c r="N4272" s="89"/>
      <c r="O4272" s="89"/>
      <c r="P4272" s="24"/>
      <c r="Q4272" s="24"/>
      <c r="R4272" s="23"/>
      <c r="S4272" s="23"/>
      <c r="T4272" s="24"/>
      <c r="U4272" s="23"/>
      <c r="V4272" s="23"/>
      <c r="W4272" s="23"/>
      <c r="X4272" s="23"/>
      <c r="Y4272" s="23"/>
      <c r="Z4272" s="23"/>
      <c r="AA4272" s="23"/>
      <c r="AB4272" s="23"/>
      <c r="AC4272" s="23"/>
      <c r="AD4272" s="23"/>
      <c r="AE4272" s="23"/>
      <c r="AF4272" s="46"/>
      <c r="AG4272" s="23"/>
      <c r="AH4272" s="23"/>
    </row>
    <row r="4273" spans="1:34" s="156" customFormat="1" x14ac:dyDescent="0.35">
      <c r="A4273" s="23"/>
      <c r="B4273" s="23"/>
      <c r="C4273" s="23"/>
      <c r="D4273" s="23"/>
      <c r="E4273" s="23"/>
      <c r="F4273" s="23"/>
      <c r="G4273" s="23"/>
      <c r="H4273" s="23"/>
      <c r="I4273" s="23"/>
      <c r="J4273" s="24"/>
      <c r="K4273" s="24"/>
      <c r="L4273" s="79"/>
      <c r="M4273" s="91"/>
      <c r="N4273" s="89"/>
      <c r="O4273" s="89"/>
      <c r="P4273" s="24"/>
      <c r="Q4273" s="24"/>
      <c r="R4273" s="23"/>
      <c r="S4273" s="23"/>
      <c r="T4273" s="24"/>
      <c r="U4273" s="23"/>
      <c r="V4273" s="23"/>
      <c r="W4273" s="23"/>
      <c r="X4273" s="23"/>
      <c r="Y4273" s="23"/>
      <c r="Z4273" s="23"/>
      <c r="AA4273" s="23"/>
      <c r="AB4273" s="23"/>
      <c r="AC4273" s="23"/>
      <c r="AD4273" s="23"/>
      <c r="AE4273" s="23"/>
      <c r="AF4273" s="46"/>
      <c r="AG4273" s="23"/>
      <c r="AH4273" s="23"/>
    </row>
    <row r="4274" spans="1:34" s="156" customFormat="1" x14ac:dyDescent="0.35">
      <c r="A4274" s="23"/>
      <c r="B4274" s="23"/>
      <c r="C4274" s="23"/>
      <c r="D4274" s="23"/>
      <c r="E4274" s="23"/>
      <c r="F4274" s="23"/>
      <c r="G4274" s="23"/>
      <c r="H4274" s="23"/>
      <c r="I4274" s="23"/>
      <c r="J4274" s="24"/>
      <c r="K4274" s="24"/>
      <c r="L4274" s="79"/>
      <c r="M4274" s="91"/>
      <c r="N4274" s="89"/>
      <c r="O4274" s="89"/>
      <c r="P4274" s="24"/>
      <c r="Q4274" s="24"/>
      <c r="R4274" s="23"/>
      <c r="S4274" s="23"/>
      <c r="T4274" s="24"/>
      <c r="U4274" s="23"/>
      <c r="V4274" s="23"/>
      <c r="W4274" s="23"/>
      <c r="X4274" s="23"/>
      <c r="Y4274" s="23"/>
      <c r="Z4274" s="23"/>
      <c r="AA4274" s="23"/>
      <c r="AB4274" s="23"/>
      <c r="AC4274" s="23"/>
      <c r="AD4274" s="23"/>
      <c r="AE4274" s="23"/>
      <c r="AF4274" s="46"/>
      <c r="AG4274" s="23"/>
      <c r="AH4274" s="23"/>
    </row>
    <row r="4275" spans="1:34" s="156" customFormat="1" x14ac:dyDescent="0.35">
      <c r="A4275" s="23"/>
      <c r="B4275" s="23"/>
      <c r="C4275" s="23"/>
      <c r="D4275" s="23"/>
      <c r="E4275" s="23"/>
      <c r="F4275" s="23"/>
      <c r="G4275" s="23"/>
      <c r="H4275" s="23"/>
      <c r="I4275" s="23"/>
      <c r="J4275" s="24"/>
      <c r="K4275" s="24"/>
      <c r="L4275" s="79"/>
      <c r="M4275" s="91"/>
      <c r="N4275" s="89"/>
      <c r="O4275" s="89"/>
      <c r="P4275" s="24"/>
      <c r="Q4275" s="24"/>
      <c r="R4275" s="23"/>
      <c r="S4275" s="23"/>
      <c r="T4275" s="24"/>
      <c r="U4275" s="23"/>
      <c r="V4275" s="23"/>
      <c r="W4275" s="23"/>
      <c r="X4275" s="23"/>
      <c r="Y4275" s="23"/>
      <c r="Z4275" s="23"/>
      <c r="AA4275" s="23"/>
      <c r="AB4275" s="23"/>
      <c r="AC4275" s="23"/>
      <c r="AD4275" s="23"/>
      <c r="AE4275" s="23"/>
      <c r="AF4275" s="46"/>
      <c r="AG4275" s="23"/>
      <c r="AH4275" s="23"/>
    </row>
    <row r="4276" spans="1:34" s="156" customFormat="1" x14ac:dyDescent="0.35">
      <c r="A4276" s="23"/>
      <c r="B4276" s="23"/>
      <c r="C4276" s="23"/>
      <c r="D4276" s="23"/>
      <c r="E4276" s="23"/>
      <c r="F4276" s="23"/>
      <c r="G4276" s="23"/>
      <c r="H4276" s="23"/>
      <c r="I4276" s="23"/>
      <c r="J4276" s="24"/>
      <c r="K4276" s="24"/>
      <c r="L4276" s="79"/>
      <c r="M4276" s="91"/>
      <c r="N4276" s="89"/>
      <c r="O4276" s="89"/>
      <c r="P4276" s="24"/>
      <c r="Q4276" s="24"/>
      <c r="R4276" s="23"/>
      <c r="S4276" s="23"/>
      <c r="T4276" s="24"/>
      <c r="U4276" s="23"/>
      <c r="V4276" s="23"/>
      <c r="W4276" s="23"/>
      <c r="X4276" s="23"/>
      <c r="Y4276" s="23"/>
      <c r="Z4276" s="23"/>
      <c r="AA4276" s="23"/>
      <c r="AB4276" s="23"/>
      <c r="AC4276" s="23"/>
      <c r="AD4276" s="23"/>
      <c r="AE4276" s="23"/>
      <c r="AF4276" s="46"/>
      <c r="AG4276" s="23"/>
      <c r="AH4276" s="23"/>
    </row>
    <row r="4277" spans="1:34" s="156" customFormat="1" x14ac:dyDescent="0.35">
      <c r="A4277" s="23"/>
      <c r="B4277" s="23"/>
      <c r="C4277" s="23"/>
      <c r="D4277" s="23"/>
      <c r="E4277" s="23"/>
      <c r="F4277" s="23"/>
      <c r="G4277" s="23"/>
      <c r="H4277" s="23"/>
      <c r="I4277" s="23"/>
      <c r="J4277" s="24"/>
      <c r="K4277" s="24"/>
      <c r="L4277" s="79"/>
      <c r="M4277" s="91"/>
      <c r="N4277" s="89"/>
      <c r="O4277" s="89"/>
      <c r="P4277" s="24"/>
      <c r="Q4277" s="24"/>
      <c r="R4277" s="23"/>
      <c r="S4277" s="23"/>
      <c r="T4277" s="24"/>
      <c r="U4277" s="23"/>
      <c r="V4277" s="23"/>
      <c r="W4277" s="23"/>
      <c r="X4277" s="23"/>
      <c r="Y4277" s="23"/>
      <c r="Z4277" s="23"/>
      <c r="AA4277" s="23"/>
      <c r="AB4277" s="23"/>
      <c r="AC4277" s="23"/>
      <c r="AD4277" s="23"/>
      <c r="AE4277" s="23"/>
      <c r="AF4277" s="46"/>
      <c r="AG4277" s="23"/>
      <c r="AH4277" s="23"/>
    </row>
    <row r="4278" spans="1:34" s="156" customFormat="1" x14ac:dyDescent="0.35">
      <c r="A4278" s="23"/>
      <c r="B4278" s="23"/>
      <c r="C4278" s="23"/>
      <c r="D4278" s="23"/>
      <c r="E4278" s="23"/>
      <c r="F4278" s="23"/>
      <c r="G4278" s="23"/>
      <c r="H4278" s="23"/>
      <c r="I4278" s="23"/>
      <c r="J4278" s="24"/>
      <c r="K4278" s="24"/>
      <c r="L4278" s="79"/>
      <c r="M4278" s="91"/>
      <c r="N4278" s="89"/>
      <c r="O4278" s="89"/>
      <c r="P4278" s="24"/>
      <c r="Q4278" s="24"/>
      <c r="R4278" s="23"/>
      <c r="S4278" s="23"/>
      <c r="T4278" s="24"/>
      <c r="U4278" s="23"/>
      <c r="V4278" s="23"/>
      <c r="W4278" s="23"/>
      <c r="X4278" s="23"/>
      <c r="Y4278" s="23"/>
      <c r="Z4278" s="23"/>
      <c r="AA4278" s="23"/>
      <c r="AB4278" s="23"/>
      <c r="AC4278" s="23"/>
      <c r="AD4278" s="23"/>
      <c r="AE4278" s="23"/>
      <c r="AF4278" s="46"/>
      <c r="AG4278" s="23"/>
      <c r="AH4278" s="23"/>
    </row>
    <row r="4279" spans="1:34" s="156" customFormat="1" x14ac:dyDescent="0.35">
      <c r="A4279" s="23"/>
      <c r="B4279" s="23"/>
      <c r="C4279" s="23"/>
      <c r="D4279" s="23"/>
      <c r="E4279" s="23"/>
      <c r="F4279" s="23"/>
      <c r="G4279" s="23"/>
      <c r="H4279" s="23"/>
      <c r="I4279" s="23"/>
      <c r="J4279" s="24"/>
      <c r="K4279" s="24"/>
      <c r="L4279" s="79"/>
      <c r="M4279" s="91"/>
      <c r="N4279" s="89"/>
      <c r="O4279" s="89"/>
      <c r="P4279" s="24"/>
      <c r="Q4279" s="24"/>
      <c r="R4279" s="23"/>
      <c r="S4279" s="23"/>
      <c r="T4279" s="24"/>
      <c r="U4279" s="23"/>
      <c r="V4279" s="23"/>
      <c r="W4279" s="23"/>
      <c r="X4279" s="23"/>
      <c r="Y4279" s="23"/>
      <c r="Z4279" s="23"/>
      <c r="AA4279" s="23"/>
      <c r="AB4279" s="23"/>
      <c r="AC4279" s="23"/>
      <c r="AD4279" s="23"/>
      <c r="AE4279" s="23"/>
      <c r="AF4279" s="46"/>
      <c r="AG4279" s="23"/>
      <c r="AH4279" s="23"/>
    </row>
    <row r="4280" spans="1:34" s="156" customFormat="1" x14ac:dyDescent="0.35">
      <c r="A4280" s="23"/>
      <c r="B4280" s="23"/>
      <c r="C4280" s="23"/>
      <c r="D4280" s="23"/>
      <c r="E4280" s="23"/>
      <c r="F4280" s="23"/>
      <c r="G4280" s="23"/>
      <c r="H4280" s="23"/>
      <c r="I4280" s="23"/>
      <c r="J4280" s="24"/>
      <c r="K4280" s="24"/>
      <c r="L4280" s="79"/>
      <c r="M4280" s="91"/>
      <c r="N4280" s="89"/>
      <c r="O4280" s="89"/>
      <c r="P4280" s="24"/>
      <c r="Q4280" s="24"/>
      <c r="R4280" s="23"/>
      <c r="S4280" s="23"/>
      <c r="T4280" s="24"/>
      <c r="U4280" s="23"/>
      <c r="V4280" s="23"/>
      <c r="W4280" s="23"/>
      <c r="X4280" s="23"/>
      <c r="Y4280" s="23"/>
      <c r="Z4280" s="23"/>
      <c r="AA4280" s="23"/>
      <c r="AB4280" s="23"/>
      <c r="AC4280" s="23"/>
      <c r="AD4280" s="23"/>
      <c r="AE4280" s="23"/>
      <c r="AF4280" s="46"/>
      <c r="AG4280" s="23"/>
      <c r="AH4280" s="23"/>
    </row>
    <row r="4281" spans="1:34" s="156" customFormat="1" x14ac:dyDescent="0.35">
      <c r="A4281" s="23"/>
      <c r="B4281" s="23"/>
      <c r="C4281" s="23"/>
      <c r="D4281" s="23"/>
      <c r="E4281" s="23"/>
      <c r="F4281" s="23"/>
      <c r="G4281" s="23"/>
      <c r="H4281" s="23"/>
      <c r="I4281" s="23"/>
      <c r="J4281" s="24"/>
      <c r="K4281" s="24"/>
      <c r="L4281" s="79"/>
      <c r="M4281" s="91"/>
      <c r="N4281" s="89"/>
      <c r="O4281" s="89"/>
      <c r="P4281" s="24"/>
      <c r="Q4281" s="24"/>
      <c r="R4281" s="23"/>
      <c r="S4281" s="23"/>
      <c r="T4281" s="24"/>
      <c r="U4281" s="23"/>
      <c r="V4281" s="23"/>
      <c r="W4281" s="23"/>
      <c r="X4281" s="23"/>
      <c r="Y4281" s="23"/>
      <c r="Z4281" s="23"/>
      <c r="AA4281" s="23"/>
      <c r="AB4281" s="23"/>
      <c r="AC4281" s="23"/>
      <c r="AD4281" s="23"/>
      <c r="AE4281" s="23"/>
      <c r="AF4281" s="46"/>
      <c r="AG4281" s="23"/>
      <c r="AH4281" s="23"/>
    </row>
    <row r="4282" spans="1:34" s="156" customFormat="1" x14ac:dyDescent="0.35">
      <c r="A4282" s="23"/>
      <c r="B4282" s="23"/>
      <c r="C4282" s="23"/>
      <c r="D4282" s="23"/>
      <c r="E4282" s="23"/>
      <c r="F4282" s="23"/>
      <c r="G4282" s="23"/>
      <c r="H4282" s="23"/>
      <c r="I4282" s="23"/>
      <c r="J4282" s="24"/>
      <c r="K4282" s="24"/>
      <c r="L4282" s="79"/>
      <c r="M4282" s="91"/>
      <c r="N4282" s="89"/>
      <c r="O4282" s="89"/>
      <c r="P4282" s="24"/>
      <c r="Q4282" s="24"/>
      <c r="R4282" s="23"/>
      <c r="S4282" s="23"/>
      <c r="T4282" s="24"/>
      <c r="U4282" s="23"/>
      <c r="V4282" s="23"/>
      <c r="W4282" s="23"/>
      <c r="X4282" s="23"/>
      <c r="Y4282" s="23"/>
      <c r="Z4282" s="23"/>
      <c r="AA4282" s="23"/>
      <c r="AB4282" s="23"/>
      <c r="AC4282" s="23"/>
      <c r="AD4282" s="23"/>
      <c r="AE4282" s="23"/>
      <c r="AF4282" s="46"/>
      <c r="AG4282" s="23"/>
      <c r="AH4282" s="23"/>
    </row>
    <row r="4283" spans="1:34" s="156" customFormat="1" x14ac:dyDescent="0.35">
      <c r="A4283" s="23"/>
      <c r="B4283" s="23"/>
      <c r="C4283" s="23"/>
      <c r="D4283" s="23"/>
      <c r="E4283" s="23"/>
      <c r="F4283" s="23"/>
      <c r="G4283" s="23"/>
      <c r="H4283" s="23"/>
      <c r="I4283" s="23"/>
      <c r="J4283" s="24"/>
      <c r="K4283" s="24"/>
      <c r="L4283" s="79"/>
      <c r="M4283" s="91"/>
      <c r="N4283" s="89"/>
      <c r="O4283" s="89"/>
      <c r="P4283" s="24"/>
      <c r="Q4283" s="24"/>
      <c r="R4283" s="23"/>
      <c r="S4283" s="23"/>
      <c r="T4283" s="24"/>
      <c r="U4283" s="23"/>
      <c r="V4283" s="23"/>
      <c r="W4283" s="23"/>
      <c r="X4283" s="23"/>
      <c r="Y4283" s="23"/>
      <c r="Z4283" s="23"/>
      <c r="AA4283" s="23"/>
      <c r="AB4283" s="23"/>
      <c r="AC4283" s="23"/>
      <c r="AD4283" s="23"/>
      <c r="AE4283" s="23"/>
      <c r="AF4283" s="46"/>
      <c r="AG4283" s="23"/>
      <c r="AH4283" s="23"/>
    </row>
    <row r="4284" spans="1:34" s="156" customFormat="1" x14ac:dyDescent="0.35">
      <c r="A4284" s="23"/>
      <c r="B4284" s="23"/>
      <c r="C4284" s="23"/>
      <c r="D4284" s="23"/>
      <c r="E4284" s="23"/>
      <c r="F4284" s="23"/>
      <c r="G4284" s="23"/>
      <c r="H4284" s="23"/>
      <c r="I4284" s="23"/>
      <c r="J4284" s="24"/>
      <c r="K4284" s="24"/>
      <c r="L4284" s="79"/>
      <c r="M4284" s="91"/>
      <c r="N4284" s="89"/>
      <c r="O4284" s="89"/>
      <c r="P4284" s="24"/>
      <c r="Q4284" s="24"/>
      <c r="R4284" s="23"/>
      <c r="S4284" s="23"/>
      <c r="T4284" s="24"/>
      <c r="U4284" s="23"/>
      <c r="V4284" s="23"/>
      <c r="W4284" s="23"/>
      <c r="X4284" s="23"/>
      <c r="Y4284" s="23"/>
      <c r="Z4284" s="23"/>
      <c r="AA4284" s="23"/>
      <c r="AB4284" s="23"/>
      <c r="AC4284" s="23"/>
      <c r="AD4284" s="23"/>
      <c r="AE4284" s="23"/>
      <c r="AF4284" s="46"/>
      <c r="AG4284" s="23"/>
      <c r="AH4284" s="23"/>
    </row>
    <row r="4285" spans="1:34" s="156" customFormat="1" x14ac:dyDescent="0.35">
      <c r="A4285" s="23"/>
      <c r="B4285" s="23"/>
      <c r="C4285" s="23"/>
      <c r="D4285" s="23"/>
      <c r="E4285" s="23"/>
      <c r="F4285" s="23"/>
      <c r="G4285" s="23"/>
      <c r="H4285" s="23"/>
      <c r="I4285" s="23"/>
      <c r="J4285" s="24"/>
      <c r="K4285" s="24"/>
      <c r="L4285" s="79"/>
      <c r="M4285" s="91"/>
      <c r="N4285" s="89"/>
      <c r="O4285" s="89"/>
      <c r="P4285" s="24"/>
      <c r="Q4285" s="24"/>
      <c r="R4285" s="23"/>
      <c r="S4285" s="23"/>
      <c r="T4285" s="24"/>
      <c r="U4285" s="23"/>
      <c r="V4285" s="23"/>
      <c r="W4285" s="23"/>
      <c r="X4285" s="23"/>
      <c r="Y4285" s="23"/>
      <c r="Z4285" s="23"/>
      <c r="AA4285" s="23"/>
      <c r="AB4285" s="23"/>
      <c r="AC4285" s="23"/>
      <c r="AD4285" s="23"/>
      <c r="AE4285" s="23"/>
      <c r="AF4285" s="46"/>
      <c r="AG4285" s="23"/>
      <c r="AH4285" s="23"/>
    </row>
    <row r="4286" spans="1:34" s="156" customFormat="1" x14ac:dyDescent="0.35">
      <c r="A4286" s="23"/>
      <c r="B4286" s="23"/>
      <c r="C4286" s="23"/>
      <c r="D4286" s="23"/>
      <c r="E4286" s="23"/>
      <c r="F4286" s="23"/>
      <c r="G4286" s="23"/>
      <c r="H4286" s="23"/>
      <c r="I4286" s="23"/>
      <c r="J4286" s="24"/>
      <c r="K4286" s="24"/>
      <c r="L4286" s="79"/>
      <c r="M4286" s="91"/>
      <c r="N4286" s="89"/>
      <c r="O4286" s="89"/>
      <c r="P4286" s="24"/>
      <c r="Q4286" s="24"/>
      <c r="R4286" s="23"/>
      <c r="S4286" s="23"/>
      <c r="T4286" s="24"/>
      <c r="U4286" s="23"/>
      <c r="V4286" s="23"/>
      <c r="W4286" s="23"/>
      <c r="X4286" s="23"/>
      <c r="Y4286" s="23"/>
      <c r="Z4286" s="23"/>
      <c r="AA4286" s="23"/>
      <c r="AB4286" s="23"/>
      <c r="AC4286" s="23"/>
      <c r="AD4286" s="23"/>
      <c r="AE4286" s="23"/>
      <c r="AF4286" s="46"/>
      <c r="AG4286" s="23"/>
      <c r="AH4286" s="23"/>
    </row>
    <row r="4287" spans="1:34" s="156" customFormat="1" x14ac:dyDescent="0.35">
      <c r="A4287" s="23"/>
      <c r="B4287" s="23"/>
      <c r="C4287" s="23"/>
      <c r="D4287" s="23"/>
      <c r="E4287" s="23"/>
      <c r="F4287" s="23"/>
      <c r="G4287" s="23"/>
      <c r="H4287" s="23"/>
      <c r="I4287" s="23"/>
      <c r="J4287" s="24"/>
      <c r="K4287" s="24"/>
      <c r="L4287" s="79"/>
      <c r="M4287" s="91"/>
      <c r="N4287" s="89"/>
      <c r="O4287" s="89"/>
      <c r="P4287" s="24"/>
      <c r="Q4287" s="24"/>
      <c r="R4287" s="23"/>
      <c r="S4287" s="23"/>
      <c r="T4287" s="24"/>
      <c r="U4287" s="23"/>
      <c r="V4287" s="23"/>
      <c r="W4287" s="23"/>
      <c r="X4287" s="23"/>
      <c r="Y4287" s="23"/>
      <c r="Z4287" s="23"/>
      <c r="AA4287" s="23"/>
      <c r="AB4287" s="23"/>
      <c r="AC4287" s="23"/>
      <c r="AD4287" s="23"/>
      <c r="AE4287" s="23"/>
      <c r="AF4287" s="46"/>
      <c r="AG4287" s="23"/>
      <c r="AH4287" s="23"/>
    </row>
    <row r="4288" spans="1:34" s="156" customFormat="1" x14ac:dyDescent="0.35">
      <c r="A4288" s="23"/>
      <c r="B4288" s="23"/>
      <c r="C4288" s="23"/>
      <c r="D4288" s="23"/>
      <c r="E4288" s="23"/>
      <c r="F4288" s="23"/>
      <c r="G4288" s="23"/>
      <c r="H4288" s="23"/>
      <c r="I4288" s="23"/>
      <c r="J4288" s="24"/>
      <c r="K4288" s="24"/>
      <c r="L4288" s="79"/>
      <c r="M4288" s="91"/>
      <c r="N4288" s="89"/>
      <c r="O4288" s="89"/>
      <c r="P4288" s="24"/>
      <c r="Q4288" s="24"/>
      <c r="R4288" s="23"/>
      <c r="S4288" s="23"/>
      <c r="T4288" s="24"/>
      <c r="U4288" s="23"/>
      <c r="V4288" s="23"/>
      <c r="W4288" s="23"/>
      <c r="X4288" s="23"/>
      <c r="Y4288" s="23"/>
      <c r="Z4288" s="23"/>
      <c r="AA4288" s="23"/>
      <c r="AB4288" s="23"/>
      <c r="AC4288" s="23"/>
      <c r="AD4288" s="23"/>
      <c r="AE4288" s="23"/>
      <c r="AF4288" s="46"/>
      <c r="AG4288" s="23"/>
      <c r="AH4288" s="23"/>
    </row>
    <row r="4289" spans="1:34" s="156" customFormat="1" x14ac:dyDescent="0.35">
      <c r="A4289" s="23"/>
      <c r="B4289" s="23"/>
      <c r="C4289" s="23"/>
      <c r="D4289" s="23"/>
      <c r="E4289" s="23"/>
      <c r="F4289" s="23"/>
      <c r="G4289" s="23"/>
      <c r="H4289" s="23"/>
      <c r="I4289" s="23"/>
      <c r="J4289" s="24"/>
      <c r="K4289" s="24"/>
      <c r="L4289" s="79"/>
      <c r="M4289" s="91"/>
      <c r="N4289" s="89"/>
      <c r="O4289" s="89"/>
      <c r="P4289" s="24"/>
      <c r="Q4289" s="24"/>
      <c r="R4289" s="23"/>
      <c r="S4289" s="23"/>
      <c r="T4289" s="24"/>
      <c r="U4289" s="23"/>
      <c r="V4289" s="23"/>
      <c r="W4289" s="23"/>
      <c r="X4289" s="23"/>
      <c r="Y4289" s="23"/>
      <c r="Z4289" s="23"/>
      <c r="AA4289" s="23"/>
      <c r="AB4289" s="23"/>
      <c r="AC4289" s="23"/>
      <c r="AD4289" s="23"/>
      <c r="AE4289" s="23"/>
      <c r="AF4289" s="46"/>
      <c r="AG4289" s="23"/>
      <c r="AH4289" s="23"/>
    </row>
    <row r="4290" spans="1:34" s="156" customFormat="1" x14ac:dyDescent="0.35">
      <c r="A4290" s="23"/>
      <c r="B4290" s="23"/>
      <c r="C4290" s="23"/>
      <c r="D4290" s="23"/>
      <c r="E4290" s="23"/>
      <c r="F4290" s="23"/>
      <c r="G4290" s="23"/>
      <c r="H4290" s="23"/>
      <c r="I4290" s="23"/>
      <c r="J4290" s="24"/>
      <c r="K4290" s="24"/>
      <c r="L4290" s="79"/>
      <c r="M4290" s="91"/>
      <c r="N4290" s="89"/>
      <c r="O4290" s="89"/>
      <c r="P4290" s="24"/>
      <c r="Q4290" s="24"/>
      <c r="R4290" s="23"/>
      <c r="S4290" s="23"/>
      <c r="T4290" s="24"/>
      <c r="U4290" s="23"/>
      <c r="V4290" s="23"/>
      <c r="W4290" s="23"/>
      <c r="X4290" s="23"/>
      <c r="Y4290" s="23"/>
      <c r="Z4290" s="23"/>
      <c r="AA4290" s="23"/>
      <c r="AB4290" s="23"/>
      <c r="AC4290" s="23"/>
      <c r="AD4290" s="23"/>
      <c r="AE4290" s="23"/>
      <c r="AF4290" s="46"/>
      <c r="AG4290" s="23"/>
      <c r="AH4290" s="23"/>
    </row>
    <row r="4291" spans="1:34" s="156" customFormat="1" x14ac:dyDescent="0.35">
      <c r="A4291" s="23"/>
      <c r="B4291" s="23"/>
      <c r="C4291" s="23"/>
      <c r="D4291" s="23"/>
      <c r="E4291" s="23"/>
      <c r="F4291" s="23"/>
      <c r="G4291" s="23"/>
      <c r="H4291" s="23"/>
      <c r="I4291" s="23"/>
      <c r="J4291" s="24"/>
      <c r="K4291" s="24"/>
      <c r="L4291" s="79"/>
      <c r="M4291" s="91"/>
      <c r="N4291" s="89"/>
      <c r="O4291" s="89"/>
      <c r="P4291" s="24"/>
      <c r="Q4291" s="24"/>
      <c r="R4291" s="23"/>
      <c r="S4291" s="23"/>
      <c r="T4291" s="24"/>
      <c r="U4291" s="23"/>
      <c r="V4291" s="23"/>
      <c r="W4291" s="23"/>
      <c r="X4291" s="23"/>
      <c r="Y4291" s="23"/>
      <c r="Z4291" s="23"/>
      <c r="AA4291" s="23"/>
      <c r="AB4291" s="23"/>
      <c r="AC4291" s="23"/>
      <c r="AD4291" s="23"/>
      <c r="AE4291" s="23"/>
      <c r="AF4291" s="46"/>
      <c r="AG4291" s="23"/>
      <c r="AH4291" s="23"/>
    </row>
    <row r="4292" spans="1:34" s="156" customFormat="1" x14ac:dyDescent="0.35">
      <c r="A4292" s="23"/>
      <c r="B4292" s="23"/>
      <c r="C4292" s="23"/>
      <c r="D4292" s="23"/>
      <c r="E4292" s="23"/>
      <c r="F4292" s="23"/>
      <c r="G4292" s="23"/>
      <c r="H4292" s="23"/>
      <c r="I4292" s="23"/>
      <c r="J4292" s="24"/>
      <c r="K4292" s="24"/>
      <c r="L4292" s="79"/>
      <c r="M4292" s="91"/>
      <c r="N4292" s="89"/>
      <c r="O4292" s="89"/>
      <c r="P4292" s="24"/>
      <c r="Q4292" s="24"/>
      <c r="R4292" s="23"/>
      <c r="S4292" s="23"/>
      <c r="T4292" s="24"/>
      <c r="U4292" s="23"/>
      <c r="V4292" s="23"/>
      <c r="W4292" s="23"/>
      <c r="X4292" s="23"/>
      <c r="Y4292" s="23"/>
      <c r="Z4292" s="23"/>
      <c r="AA4292" s="23"/>
      <c r="AB4292" s="23"/>
      <c r="AC4292" s="23"/>
      <c r="AD4292" s="23"/>
      <c r="AE4292" s="23"/>
      <c r="AF4292" s="46"/>
      <c r="AG4292" s="23"/>
      <c r="AH4292" s="23"/>
    </row>
    <row r="4293" spans="1:34" s="156" customFormat="1" x14ac:dyDescent="0.35">
      <c r="A4293" s="23"/>
      <c r="B4293" s="23"/>
      <c r="C4293" s="23"/>
      <c r="D4293" s="23"/>
      <c r="E4293" s="23"/>
      <c r="F4293" s="23"/>
      <c r="G4293" s="23"/>
      <c r="H4293" s="23"/>
      <c r="I4293" s="23"/>
      <c r="J4293" s="24"/>
      <c r="K4293" s="24"/>
      <c r="L4293" s="79"/>
      <c r="M4293" s="91"/>
      <c r="N4293" s="89"/>
      <c r="O4293" s="89"/>
      <c r="P4293" s="24"/>
      <c r="Q4293" s="24"/>
      <c r="R4293" s="23"/>
      <c r="S4293" s="23"/>
      <c r="T4293" s="24"/>
      <c r="U4293" s="23"/>
      <c r="V4293" s="23"/>
      <c r="W4293" s="23"/>
      <c r="X4293" s="23"/>
      <c r="Y4293" s="23"/>
      <c r="Z4293" s="23"/>
      <c r="AA4293" s="23"/>
      <c r="AB4293" s="23"/>
      <c r="AC4293" s="23"/>
      <c r="AD4293" s="23"/>
      <c r="AE4293" s="23"/>
      <c r="AF4293" s="46"/>
      <c r="AG4293" s="23"/>
      <c r="AH4293" s="23"/>
    </row>
    <row r="4294" spans="1:34" s="156" customFormat="1" x14ac:dyDescent="0.35">
      <c r="A4294" s="23"/>
      <c r="B4294" s="23"/>
      <c r="C4294" s="23"/>
      <c r="D4294" s="23"/>
      <c r="E4294" s="23"/>
      <c r="F4294" s="23"/>
      <c r="G4294" s="23"/>
      <c r="H4294" s="23"/>
      <c r="I4294" s="23"/>
      <c r="J4294" s="24"/>
      <c r="K4294" s="24"/>
      <c r="L4294" s="79"/>
      <c r="M4294" s="91"/>
      <c r="N4294" s="89"/>
      <c r="O4294" s="89"/>
      <c r="P4294" s="24"/>
      <c r="Q4294" s="24"/>
      <c r="R4294" s="23"/>
      <c r="S4294" s="23"/>
      <c r="T4294" s="24"/>
      <c r="U4294" s="23"/>
      <c r="V4294" s="23"/>
      <c r="W4294" s="23"/>
      <c r="X4294" s="23"/>
      <c r="Y4294" s="23"/>
      <c r="Z4294" s="23"/>
      <c r="AA4294" s="23"/>
      <c r="AB4294" s="23"/>
      <c r="AC4294" s="23"/>
      <c r="AD4294" s="23"/>
      <c r="AE4294" s="23"/>
      <c r="AF4294" s="46"/>
      <c r="AG4294" s="23"/>
      <c r="AH4294" s="23"/>
    </row>
    <row r="4295" spans="1:34" s="156" customFormat="1" x14ac:dyDescent="0.35">
      <c r="A4295" s="23"/>
      <c r="B4295" s="23"/>
      <c r="C4295" s="23"/>
      <c r="D4295" s="23"/>
      <c r="E4295" s="23"/>
      <c r="F4295" s="23"/>
      <c r="G4295" s="23"/>
      <c r="H4295" s="23"/>
      <c r="I4295" s="23"/>
      <c r="J4295" s="24"/>
      <c r="K4295" s="24"/>
      <c r="L4295" s="79"/>
      <c r="M4295" s="91"/>
      <c r="N4295" s="89"/>
      <c r="O4295" s="89"/>
      <c r="P4295" s="24"/>
      <c r="Q4295" s="24"/>
      <c r="R4295" s="23"/>
      <c r="S4295" s="23"/>
      <c r="T4295" s="24"/>
      <c r="U4295" s="23"/>
      <c r="V4295" s="23"/>
      <c r="W4295" s="23"/>
      <c r="X4295" s="23"/>
      <c r="Y4295" s="23"/>
      <c r="Z4295" s="23"/>
      <c r="AA4295" s="23"/>
      <c r="AB4295" s="23"/>
      <c r="AC4295" s="23"/>
      <c r="AD4295" s="23"/>
      <c r="AE4295" s="23"/>
      <c r="AF4295" s="46"/>
      <c r="AG4295" s="23"/>
      <c r="AH4295" s="23"/>
    </row>
    <row r="4296" spans="1:34" s="156" customFormat="1" x14ac:dyDescent="0.35">
      <c r="A4296" s="23"/>
      <c r="B4296" s="23"/>
      <c r="C4296" s="23"/>
      <c r="D4296" s="23"/>
      <c r="E4296" s="23"/>
      <c r="F4296" s="23"/>
      <c r="G4296" s="23"/>
      <c r="H4296" s="23"/>
      <c r="I4296" s="23"/>
      <c r="J4296" s="24"/>
      <c r="K4296" s="24"/>
      <c r="L4296" s="79"/>
      <c r="M4296" s="91"/>
      <c r="N4296" s="89"/>
      <c r="O4296" s="89"/>
      <c r="P4296" s="24"/>
      <c r="Q4296" s="24"/>
      <c r="R4296" s="23"/>
      <c r="S4296" s="23"/>
      <c r="T4296" s="24"/>
      <c r="U4296" s="23"/>
      <c r="V4296" s="23"/>
      <c r="W4296" s="23"/>
      <c r="X4296" s="23"/>
      <c r="Y4296" s="23"/>
      <c r="Z4296" s="23"/>
      <c r="AA4296" s="23"/>
      <c r="AB4296" s="23"/>
      <c r="AC4296" s="23"/>
      <c r="AD4296" s="23"/>
      <c r="AE4296" s="23"/>
      <c r="AF4296" s="46"/>
      <c r="AG4296" s="23"/>
      <c r="AH4296" s="23"/>
    </row>
    <row r="4297" spans="1:34" s="156" customFormat="1" x14ac:dyDescent="0.35">
      <c r="A4297" s="23"/>
      <c r="B4297" s="23"/>
      <c r="C4297" s="23"/>
      <c r="D4297" s="23"/>
      <c r="E4297" s="23"/>
      <c r="F4297" s="23"/>
      <c r="G4297" s="23"/>
      <c r="H4297" s="23"/>
      <c r="I4297" s="23"/>
      <c r="J4297" s="24"/>
      <c r="K4297" s="24"/>
      <c r="L4297" s="79"/>
      <c r="M4297" s="91"/>
      <c r="N4297" s="89"/>
      <c r="O4297" s="89"/>
      <c r="P4297" s="24"/>
      <c r="Q4297" s="24"/>
      <c r="R4297" s="23"/>
      <c r="S4297" s="23"/>
      <c r="T4297" s="24"/>
      <c r="U4297" s="23"/>
      <c r="V4297" s="23"/>
      <c r="W4297" s="23"/>
      <c r="X4297" s="23"/>
      <c r="Y4297" s="23"/>
      <c r="Z4297" s="23"/>
      <c r="AA4297" s="23"/>
      <c r="AB4297" s="23"/>
      <c r="AC4297" s="23"/>
      <c r="AD4297" s="23"/>
      <c r="AE4297" s="23"/>
      <c r="AF4297" s="46"/>
      <c r="AG4297" s="23"/>
      <c r="AH4297" s="23"/>
    </row>
    <row r="4298" spans="1:34" s="156" customFormat="1" x14ac:dyDescent="0.35">
      <c r="A4298" s="23"/>
      <c r="B4298" s="23"/>
      <c r="C4298" s="23"/>
      <c r="D4298" s="23"/>
      <c r="E4298" s="23"/>
      <c r="F4298" s="23"/>
      <c r="G4298" s="23"/>
      <c r="H4298" s="23"/>
      <c r="I4298" s="23"/>
      <c r="J4298" s="24"/>
      <c r="K4298" s="24"/>
      <c r="L4298" s="79"/>
      <c r="M4298" s="91"/>
      <c r="N4298" s="89"/>
      <c r="O4298" s="89"/>
      <c r="P4298" s="24"/>
      <c r="Q4298" s="24"/>
      <c r="R4298" s="23"/>
      <c r="S4298" s="23"/>
      <c r="T4298" s="24"/>
      <c r="U4298" s="23"/>
      <c r="V4298" s="23"/>
      <c r="W4298" s="23"/>
      <c r="X4298" s="23"/>
      <c r="Y4298" s="23"/>
      <c r="Z4298" s="23"/>
      <c r="AA4298" s="23"/>
      <c r="AB4298" s="23"/>
      <c r="AC4298" s="23"/>
      <c r="AD4298" s="23"/>
      <c r="AE4298" s="23"/>
      <c r="AF4298" s="46"/>
      <c r="AG4298" s="23"/>
      <c r="AH4298" s="23"/>
    </row>
    <row r="4299" spans="1:34" s="156" customFormat="1" x14ac:dyDescent="0.35">
      <c r="A4299" s="23"/>
      <c r="B4299" s="23"/>
      <c r="C4299" s="23"/>
      <c r="D4299" s="23"/>
      <c r="E4299" s="23"/>
      <c r="F4299" s="23"/>
      <c r="G4299" s="23"/>
      <c r="H4299" s="23"/>
      <c r="I4299" s="23"/>
      <c r="J4299" s="24"/>
      <c r="K4299" s="24"/>
      <c r="L4299" s="79"/>
      <c r="M4299" s="91"/>
      <c r="N4299" s="89"/>
      <c r="O4299" s="89"/>
      <c r="P4299" s="24"/>
      <c r="Q4299" s="24"/>
      <c r="R4299" s="23"/>
      <c r="S4299" s="23"/>
      <c r="T4299" s="24"/>
      <c r="U4299" s="23"/>
      <c r="V4299" s="23"/>
      <c r="W4299" s="23"/>
      <c r="X4299" s="23"/>
      <c r="Y4299" s="23"/>
      <c r="Z4299" s="23"/>
      <c r="AA4299" s="23"/>
      <c r="AB4299" s="23"/>
      <c r="AC4299" s="23"/>
      <c r="AD4299" s="23"/>
      <c r="AE4299" s="23"/>
      <c r="AF4299" s="46"/>
      <c r="AG4299" s="23"/>
      <c r="AH4299" s="23"/>
    </row>
    <row r="4300" spans="1:34" s="156" customFormat="1" x14ac:dyDescent="0.35">
      <c r="A4300" s="23"/>
      <c r="B4300" s="23"/>
      <c r="C4300" s="23"/>
      <c r="D4300" s="23"/>
      <c r="E4300" s="23"/>
      <c r="F4300" s="23"/>
      <c r="G4300" s="23"/>
      <c r="H4300" s="23"/>
      <c r="I4300" s="23"/>
      <c r="J4300" s="24"/>
      <c r="K4300" s="24"/>
      <c r="L4300" s="79"/>
      <c r="M4300" s="91"/>
      <c r="N4300" s="89"/>
      <c r="O4300" s="89"/>
      <c r="P4300" s="24"/>
      <c r="Q4300" s="24"/>
      <c r="R4300" s="23"/>
      <c r="S4300" s="23"/>
      <c r="T4300" s="24"/>
      <c r="U4300" s="23"/>
      <c r="V4300" s="23"/>
      <c r="W4300" s="23"/>
      <c r="X4300" s="23"/>
      <c r="Y4300" s="23"/>
      <c r="Z4300" s="23"/>
      <c r="AA4300" s="23"/>
      <c r="AB4300" s="23"/>
      <c r="AC4300" s="23"/>
      <c r="AD4300" s="23"/>
      <c r="AE4300" s="23"/>
      <c r="AF4300" s="46"/>
      <c r="AG4300" s="23"/>
      <c r="AH4300" s="23"/>
    </row>
    <row r="4301" spans="1:34" s="156" customFormat="1" x14ac:dyDescent="0.35">
      <c r="A4301" s="23"/>
      <c r="B4301" s="23"/>
      <c r="C4301" s="23"/>
      <c r="D4301" s="23"/>
      <c r="E4301" s="23"/>
      <c r="F4301" s="23"/>
      <c r="G4301" s="23"/>
      <c r="H4301" s="23"/>
      <c r="I4301" s="23"/>
      <c r="J4301" s="24"/>
      <c r="K4301" s="24"/>
      <c r="L4301" s="79"/>
      <c r="M4301" s="91"/>
      <c r="N4301" s="89"/>
      <c r="O4301" s="89"/>
      <c r="P4301" s="24"/>
      <c r="Q4301" s="24"/>
      <c r="R4301" s="23"/>
      <c r="S4301" s="23"/>
      <c r="T4301" s="24"/>
      <c r="U4301" s="23"/>
      <c r="V4301" s="23"/>
      <c r="W4301" s="23"/>
      <c r="X4301" s="23"/>
      <c r="Y4301" s="23"/>
      <c r="Z4301" s="23"/>
      <c r="AA4301" s="23"/>
      <c r="AB4301" s="23"/>
      <c r="AC4301" s="23"/>
      <c r="AD4301" s="23"/>
      <c r="AE4301" s="23"/>
      <c r="AF4301" s="46"/>
      <c r="AG4301" s="23"/>
      <c r="AH4301" s="23"/>
    </row>
    <row r="4302" spans="1:34" s="156" customFormat="1" x14ac:dyDescent="0.35">
      <c r="A4302" s="23"/>
      <c r="B4302" s="23"/>
      <c r="C4302" s="23"/>
      <c r="D4302" s="23"/>
      <c r="E4302" s="23"/>
      <c r="F4302" s="23"/>
      <c r="G4302" s="23"/>
      <c r="H4302" s="23"/>
      <c r="I4302" s="23"/>
      <c r="J4302" s="24"/>
      <c r="K4302" s="24"/>
      <c r="L4302" s="79"/>
      <c r="M4302" s="91"/>
      <c r="N4302" s="89"/>
      <c r="O4302" s="89"/>
      <c r="P4302" s="24"/>
      <c r="Q4302" s="24"/>
      <c r="R4302" s="23"/>
      <c r="S4302" s="23"/>
      <c r="T4302" s="24"/>
      <c r="U4302" s="23"/>
      <c r="V4302" s="23"/>
      <c r="W4302" s="23"/>
      <c r="X4302" s="23"/>
      <c r="Y4302" s="23"/>
      <c r="Z4302" s="23"/>
      <c r="AA4302" s="23"/>
      <c r="AB4302" s="23"/>
      <c r="AC4302" s="23"/>
      <c r="AD4302" s="23"/>
      <c r="AE4302" s="23"/>
      <c r="AF4302" s="46"/>
      <c r="AG4302" s="23"/>
      <c r="AH4302" s="23"/>
    </row>
    <row r="4303" spans="1:34" s="156" customFormat="1" x14ac:dyDescent="0.35">
      <c r="A4303" s="23"/>
      <c r="B4303" s="23"/>
      <c r="C4303" s="23"/>
      <c r="D4303" s="23"/>
      <c r="E4303" s="23"/>
      <c r="F4303" s="23"/>
      <c r="G4303" s="23"/>
      <c r="H4303" s="23"/>
      <c r="I4303" s="23"/>
      <c r="J4303" s="24"/>
      <c r="K4303" s="24"/>
      <c r="L4303" s="79"/>
      <c r="M4303" s="91"/>
      <c r="N4303" s="89"/>
      <c r="O4303" s="89"/>
      <c r="P4303" s="24"/>
      <c r="Q4303" s="24"/>
      <c r="R4303" s="23"/>
      <c r="S4303" s="23"/>
      <c r="T4303" s="24"/>
      <c r="U4303" s="23"/>
      <c r="V4303" s="23"/>
      <c r="W4303" s="23"/>
      <c r="X4303" s="23"/>
      <c r="Y4303" s="23"/>
      <c r="Z4303" s="23"/>
      <c r="AA4303" s="23"/>
      <c r="AB4303" s="23"/>
      <c r="AC4303" s="23"/>
      <c r="AD4303" s="23"/>
      <c r="AE4303" s="23"/>
      <c r="AF4303" s="46"/>
      <c r="AG4303" s="23"/>
      <c r="AH4303" s="23"/>
    </row>
    <row r="4304" spans="1:34" s="156" customFormat="1" x14ac:dyDescent="0.35">
      <c r="A4304" s="23"/>
      <c r="B4304" s="23"/>
      <c r="C4304" s="23"/>
      <c r="D4304" s="23"/>
      <c r="E4304" s="23"/>
      <c r="F4304" s="23"/>
      <c r="G4304" s="23"/>
      <c r="H4304" s="23"/>
      <c r="I4304" s="23"/>
      <c r="J4304" s="24"/>
      <c r="K4304" s="24"/>
      <c r="L4304" s="79"/>
      <c r="M4304" s="91"/>
      <c r="N4304" s="89"/>
      <c r="O4304" s="89"/>
      <c r="P4304" s="24"/>
      <c r="Q4304" s="24"/>
      <c r="R4304" s="23"/>
      <c r="S4304" s="23"/>
      <c r="T4304" s="24"/>
      <c r="U4304" s="23"/>
      <c r="V4304" s="23"/>
      <c r="W4304" s="23"/>
      <c r="X4304" s="23"/>
      <c r="Y4304" s="23"/>
      <c r="Z4304" s="23"/>
      <c r="AA4304" s="23"/>
      <c r="AB4304" s="23"/>
      <c r="AC4304" s="23"/>
      <c r="AD4304" s="23"/>
      <c r="AE4304" s="23"/>
      <c r="AF4304" s="46"/>
      <c r="AG4304" s="23"/>
      <c r="AH4304" s="23"/>
    </row>
    <row r="4305" spans="1:34" s="156" customFormat="1" x14ac:dyDescent="0.35">
      <c r="A4305" s="23"/>
      <c r="B4305" s="23"/>
      <c r="C4305" s="23"/>
      <c r="D4305" s="23"/>
      <c r="E4305" s="23"/>
      <c r="F4305" s="23"/>
      <c r="G4305" s="23"/>
      <c r="H4305" s="23"/>
      <c r="I4305" s="23"/>
      <c r="J4305" s="24"/>
      <c r="K4305" s="24"/>
      <c r="L4305" s="79"/>
      <c r="M4305" s="91"/>
      <c r="N4305" s="89"/>
      <c r="O4305" s="89"/>
      <c r="P4305" s="24"/>
      <c r="Q4305" s="24"/>
      <c r="R4305" s="23"/>
      <c r="S4305" s="23"/>
      <c r="T4305" s="24"/>
      <c r="U4305" s="23"/>
      <c r="V4305" s="23"/>
      <c r="W4305" s="23"/>
      <c r="X4305" s="23"/>
      <c r="Y4305" s="23"/>
      <c r="Z4305" s="23"/>
      <c r="AA4305" s="23"/>
      <c r="AB4305" s="23"/>
      <c r="AC4305" s="23"/>
      <c r="AD4305" s="23"/>
      <c r="AE4305" s="23"/>
      <c r="AF4305" s="46"/>
      <c r="AG4305" s="23"/>
      <c r="AH4305" s="23"/>
    </row>
    <row r="4306" spans="1:34" s="156" customFormat="1" x14ac:dyDescent="0.35">
      <c r="A4306" s="23"/>
      <c r="B4306" s="23"/>
      <c r="C4306" s="23"/>
      <c r="D4306" s="23"/>
      <c r="E4306" s="23"/>
      <c r="F4306" s="23"/>
      <c r="G4306" s="23"/>
      <c r="H4306" s="23"/>
      <c r="I4306" s="23"/>
      <c r="J4306" s="24"/>
      <c r="K4306" s="24"/>
      <c r="L4306" s="79"/>
      <c r="M4306" s="91"/>
      <c r="N4306" s="89"/>
      <c r="O4306" s="89"/>
      <c r="P4306" s="24"/>
      <c r="Q4306" s="24"/>
      <c r="R4306" s="23"/>
      <c r="S4306" s="23"/>
      <c r="T4306" s="24"/>
      <c r="U4306" s="23"/>
      <c r="V4306" s="23"/>
      <c r="W4306" s="23"/>
      <c r="X4306" s="23"/>
      <c r="Y4306" s="23"/>
      <c r="Z4306" s="23"/>
      <c r="AA4306" s="23"/>
      <c r="AB4306" s="23"/>
      <c r="AC4306" s="23"/>
      <c r="AD4306" s="23"/>
      <c r="AE4306" s="23"/>
      <c r="AF4306" s="46"/>
      <c r="AG4306" s="23"/>
      <c r="AH4306" s="23"/>
    </row>
    <row r="4307" spans="1:34" s="156" customFormat="1" x14ac:dyDescent="0.35">
      <c r="A4307" s="23"/>
      <c r="B4307" s="23"/>
      <c r="C4307" s="23"/>
      <c r="D4307" s="23"/>
      <c r="E4307" s="23"/>
      <c r="F4307" s="23"/>
      <c r="G4307" s="23"/>
      <c r="H4307" s="23"/>
      <c r="I4307" s="23"/>
      <c r="J4307" s="24"/>
      <c r="K4307" s="24"/>
      <c r="L4307" s="79"/>
      <c r="M4307" s="91"/>
      <c r="N4307" s="89"/>
      <c r="O4307" s="89"/>
      <c r="P4307" s="24"/>
      <c r="Q4307" s="24"/>
      <c r="R4307" s="23"/>
      <c r="S4307" s="23"/>
      <c r="T4307" s="24"/>
      <c r="U4307" s="23"/>
      <c r="V4307" s="23"/>
      <c r="W4307" s="23"/>
      <c r="X4307" s="23"/>
      <c r="Y4307" s="23"/>
      <c r="Z4307" s="23"/>
      <c r="AA4307" s="23"/>
      <c r="AB4307" s="23"/>
      <c r="AC4307" s="23"/>
      <c r="AD4307" s="23"/>
      <c r="AE4307" s="23"/>
      <c r="AF4307" s="46"/>
      <c r="AG4307" s="23"/>
      <c r="AH4307" s="23"/>
    </row>
    <row r="4308" spans="1:34" s="156" customFormat="1" x14ac:dyDescent="0.35">
      <c r="A4308" s="23"/>
      <c r="B4308" s="23"/>
      <c r="C4308" s="23"/>
      <c r="D4308" s="23"/>
      <c r="E4308" s="23"/>
      <c r="F4308" s="23"/>
      <c r="G4308" s="23"/>
      <c r="H4308" s="23"/>
      <c r="I4308" s="23"/>
      <c r="J4308" s="24"/>
      <c r="K4308" s="24"/>
      <c r="L4308" s="79"/>
      <c r="M4308" s="91"/>
      <c r="N4308" s="89"/>
      <c r="O4308" s="89"/>
      <c r="P4308" s="24"/>
      <c r="Q4308" s="24"/>
      <c r="R4308" s="23"/>
      <c r="S4308" s="23"/>
      <c r="T4308" s="24"/>
      <c r="U4308" s="23"/>
      <c r="V4308" s="23"/>
      <c r="W4308" s="23"/>
      <c r="X4308" s="23"/>
      <c r="Y4308" s="23"/>
      <c r="Z4308" s="23"/>
      <c r="AA4308" s="23"/>
      <c r="AB4308" s="23"/>
      <c r="AC4308" s="23"/>
      <c r="AD4308" s="23"/>
      <c r="AE4308" s="23"/>
      <c r="AF4308" s="46"/>
      <c r="AG4308" s="23"/>
      <c r="AH4308" s="23"/>
    </row>
    <row r="4309" spans="1:34" s="156" customFormat="1" x14ac:dyDescent="0.35">
      <c r="A4309" s="23"/>
      <c r="B4309" s="23"/>
      <c r="C4309" s="23"/>
      <c r="D4309" s="23"/>
      <c r="E4309" s="23"/>
      <c r="F4309" s="23"/>
      <c r="G4309" s="23"/>
      <c r="H4309" s="23"/>
      <c r="I4309" s="23"/>
      <c r="J4309" s="24"/>
      <c r="K4309" s="24"/>
      <c r="L4309" s="79"/>
      <c r="M4309" s="91"/>
      <c r="N4309" s="89"/>
      <c r="O4309" s="89"/>
      <c r="P4309" s="24"/>
      <c r="Q4309" s="24"/>
      <c r="R4309" s="23"/>
      <c r="S4309" s="23"/>
      <c r="T4309" s="24"/>
      <c r="U4309" s="23"/>
      <c r="V4309" s="23"/>
      <c r="W4309" s="23"/>
      <c r="X4309" s="23"/>
      <c r="Y4309" s="23"/>
      <c r="Z4309" s="23"/>
      <c r="AA4309" s="23"/>
      <c r="AB4309" s="23"/>
      <c r="AC4309" s="23"/>
      <c r="AD4309" s="23"/>
      <c r="AE4309" s="23"/>
      <c r="AF4309" s="46"/>
      <c r="AG4309" s="23"/>
      <c r="AH4309" s="23"/>
    </row>
    <row r="4310" spans="1:34" s="156" customFormat="1" x14ac:dyDescent="0.35">
      <c r="A4310" s="23"/>
      <c r="B4310" s="23"/>
      <c r="C4310" s="23"/>
      <c r="D4310" s="23"/>
      <c r="E4310" s="23"/>
      <c r="F4310" s="23"/>
      <c r="G4310" s="23"/>
      <c r="H4310" s="23"/>
      <c r="I4310" s="23"/>
      <c r="J4310" s="24"/>
      <c r="K4310" s="24"/>
      <c r="L4310" s="79"/>
      <c r="M4310" s="91"/>
      <c r="N4310" s="89"/>
      <c r="O4310" s="89"/>
      <c r="P4310" s="24"/>
      <c r="Q4310" s="24"/>
      <c r="R4310" s="23"/>
      <c r="S4310" s="23"/>
      <c r="T4310" s="24"/>
      <c r="U4310" s="23"/>
      <c r="V4310" s="23"/>
      <c r="W4310" s="23"/>
      <c r="X4310" s="23"/>
      <c r="Y4310" s="23"/>
      <c r="Z4310" s="23"/>
      <c r="AA4310" s="23"/>
      <c r="AB4310" s="23"/>
      <c r="AC4310" s="23"/>
      <c r="AD4310" s="23"/>
      <c r="AE4310" s="23"/>
      <c r="AF4310" s="46"/>
      <c r="AG4310" s="23"/>
      <c r="AH4310" s="23"/>
    </row>
    <row r="4311" spans="1:34" s="156" customFormat="1" x14ac:dyDescent="0.35">
      <c r="A4311" s="23"/>
      <c r="B4311" s="23"/>
      <c r="C4311" s="23"/>
      <c r="D4311" s="23"/>
      <c r="E4311" s="23"/>
      <c r="F4311" s="23"/>
      <c r="G4311" s="23"/>
      <c r="H4311" s="23"/>
      <c r="I4311" s="23"/>
      <c r="J4311" s="24"/>
      <c r="K4311" s="24"/>
      <c r="L4311" s="79"/>
      <c r="M4311" s="91"/>
      <c r="N4311" s="89"/>
      <c r="O4311" s="89"/>
      <c r="P4311" s="24"/>
      <c r="Q4311" s="24"/>
      <c r="R4311" s="23"/>
      <c r="S4311" s="23"/>
      <c r="T4311" s="24"/>
      <c r="U4311" s="23"/>
      <c r="V4311" s="23"/>
      <c r="W4311" s="23"/>
      <c r="X4311" s="23"/>
      <c r="Y4311" s="23"/>
      <c r="Z4311" s="23"/>
      <c r="AA4311" s="23"/>
      <c r="AB4311" s="23"/>
      <c r="AC4311" s="23"/>
      <c r="AD4311" s="23"/>
      <c r="AE4311" s="23"/>
      <c r="AF4311" s="46"/>
      <c r="AG4311" s="23"/>
      <c r="AH4311" s="23"/>
    </row>
    <row r="4312" spans="1:34" s="156" customFormat="1" x14ac:dyDescent="0.35">
      <c r="A4312" s="23"/>
      <c r="B4312" s="23"/>
      <c r="C4312" s="23"/>
      <c r="D4312" s="23"/>
      <c r="E4312" s="23"/>
      <c r="F4312" s="23"/>
      <c r="G4312" s="23"/>
      <c r="H4312" s="23"/>
      <c r="I4312" s="23"/>
      <c r="J4312" s="24"/>
      <c r="K4312" s="24"/>
      <c r="L4312" s="79"/>
      <c r="M4312" s="91"/>
      <c r="N4312" s="89"/>
      <c r="O4312" s="89"/>
      <c r="P4312" s="24"/>
      <c r="Q4312" s="24"/>
      <c r="R4312" s="23"/>
      <c r="S4312" s="23"/>
      <c r="T4312" s="24"/>
      <c r="U4312" s="23"/>
      <c r="V4312" s="23"/>
      <c r="W4312" s="23"/>
      <c r="X4312" s="23"/>
      <c r="Y4312" s="23"/>
      <c r="Z4312" s="23"/>
      <c r="AA4312" s="23"/>
      <c r="AB4312" s="23"/>
      <c r="AC4312" s="23"/>
      <c r="AD4312" s="23"/>
      <c r="AE4312" s="23"/>
      <c r="AF4312" s="46"/>
      <c r="AG4312" s="23"/>
      <c r="AH4312" s="23"/>
    </row>
    <row r="4313" spans="1:34" s="156" customFormat="1" x14ac:dyDescent="0.35">
      <c r="A4313" s="23"/>
      <c r="B4313" s="23"/>
      <c r="C4313" s="23"/>
      <c r="D4313" s="23"/>
      <c r="E4313" s="23"/>
      <c r="F4313" s="23"/>
      <c r="G4313" s="23"/>
      <c r="H4313" s="23"/>
      <c r="I4313" s="23"/>
      <c r="J4313" s="24"/>
      <c r="K4313" s="24"/>
      <c r="L4313" s="79"/>
      <c r="M4313" s="91"/>
      <c r="N4313" s="89"/>
      <c r="O4313" s="89"/>
      <c r="P4313" s="24"/>
      <c r="Q4313" s="24"/>
      <c r="R4313" s="23"/>
      <c r="S4313" s="23"/>
      <c r="T4313" s="24"/>
      <c r="U4313" s="23"/>
      <c r="V4313" s="23"/>
      <c r="W4313" s="23"/>
      <c r="X4313" s="23"/>
      <c r="Y4313" s="23"/>
      <c r="Z4313" s="23"/>
      <c r="AA4313" s="23"/>
      <c r="AB4313" s="23"/>
      <c r="AC4313" s="23"/>
      <c r="AD4313" s="23"/>
      <c r="AE4313" s="23"/>
      <c r="AF4313" s="46"/>
      <c r="AG4313" s="23"/>
      <c r="AH4313" s="23"/>
    </row>
    <row r="4314" spans="1:34" s="156" customFormat="1" x14ac:dyDescent="0.35">
      <c r="A4314" s="23"/>
      <c r="B4314" s="23"/>
      <c r="C4314" s="23"/>
      <c r="D4314" s="23"/>
      <c r="E4314" s="23"/>
      <c r="F4314" s="23"/>
      <c r="G4314" s="23"/>
      <c r="H4314" s="23"/>
      <c r="I4314" s="23"/>
      <c r="J4314" s="24"/>
      <c r="K4314" s="24"/>
      <c r="L4314" s="79"/>
      <c r="M4314" s="91"/>
      <c r="N4314" s="89"/>
      <c r="O4314" s="89"/>
      <c r="P4314" s="24"/>
      <c r="Q4314" s="24"/>
      <c r="R4314" s="23"/>
      <c r="S4314" s="23"/>
      <c r="T4314" s="24"/>
      <c r="U4314" s="23"/>
      <c r="V4314" s="23"/>
      <c r="W4314" s="23"/>
      <c r="X4314" s="23"/>
      <c r="Y4314" s="23"/>
      <c r="Z4314" s="23"/>
      <c r="AA4314" s="23"/>
      <c r="AB4314" s="23"/>
      <c r="AC4314" s="23"/>
      <c r="AD4314" s="23"/>
      <c r="AE4314" s="23"/>
      <c r="AF4314" s="46"/>
      <c r="AG4314" s="23"/>
      <c r="AH4314" s="23"/>
    </row>
    <row r="4315" spans="1:34" s="156" customFormat="1" x14ac:dyDescent="0.35">
      <c r="A4315" s="23"/>
      <c r="B4315" s="23"/>
      <c r="C4315" s="23"/>
      <c r="D4315" s="23"/>
      <c r="E4315" s="23"/>
      <c r="F4315" s="23"/>
      <c r="G4315" s="23"/>
      <c r="H4315" s="23"/>
      <c r="I4315" s="23"/>
      <c r="J4315" s="24"/>
      <c r="K4315" s="24"/>
      <c r="L4315" s="79"/>
      <c r="M4315" s="91"/>
      <c r="N4315" s="89"/>
      <c r="O4315" s="89"/>
      <c r="P4315" s="24"/>
      <c r="Q4315" s="24"/>
      <c r="R4315" s="23"/>
      <c r="S4315" s="23"/>
      <c r="T4315" s="24"/>
      <c r="U4315" s="23"/>
      <c r="V4315" s="23"/>
      <c r="W4315" s="23"/>
      <c r="X4315" s="23"/>
      <c r="Y4315" s="23"/>
      <c r="Z4315" s="23"/>
      <c r="AA4315" s="23"/>
      <c r="AB4315" s="23"/>
      <c r="AC4315" s="23"/>
      <c r="AD4315" s="23"/>
      <c r="AE4315" s="23"/>
      <c r="AF4315" s="46"/>
      <c r="AG4315" s="23"/>
      <c r="AH4315" s="23"/>
    </row>
    <row r="4316" spans="1:34" s="156" customFormat="1" x14ac:dyDescent="0.35">
      <c r="A4316" s="23"/>
      <c r="B4316" s="23"/>
      <c r="C4316" s="23"/>
      <c r="D4316" s="23"/>
      <c r="E4316" s="23"/>
      <c r="F4316" s="23"/>
      <c r="G4316" s="23"/>
      <c r="H4316" s="23"/>
      <c r="I4316" s="23"/>
      <c r="J4316" s="24"/>
      <c r="K4316" s="24"/>
      <c r="L4316" s="79"/>
      <c r="M4316" s="91"/>
      <c r="N4316" s="89"/>
      <c r="O4316" s="89"/>
      <c r="P4316" s="24"/>
      <c r="Q4316" s="24"/>
      <c r="R4316" s="23"/>
      <c r="S4316" s="23"/>
      <c r="T4316" s="24"/>
      <c r="U4316" s="23"/>
      <c r="V4316" s="23"/>
      <c r="W4316" s="23"/>
      <c r="X4316" s="23"/>
      <c r="Y4316" s="23"/>
      <c r="Z4316" s="23"/>
      <c r="AA4316" s="23"/>
      <c r="AB4316" s="23"/>
      <c r="AC4316" s="23"/>
      <c r="AD4316" s="23"/>
      <c r="AE4316" s="23"/>
      <c r="AF4316" s="46"/>
      <c r="AG4316" s="23"/>
      <c r="AH4316" s="23"/>
    </row>
    <row r="4317" spans="1:34" s="156" customFormat="1" x14ac:dyDescent="0.35">
      <c r="A4317" s="23"/>
      <c r="B4317" s="23"/>
      <c r="C4317" s="23"/>
      <c r="D4317" s="23"/>
      <c r="E4317" s="23"/>
      <c r="F4317" s="23"/>
      <c r="G4317" s="23"/>
      <c r="H4317" s="23"/>
      <c r="I4317" s="23"/>
      <c r="J4317" s="24"/>
      <c r="K4317" s="24"/>
      <c r="L4317" s="79"/>
      <c r="M4317" s="91"/>
      <c r="N4317" s="89"/>
      <c r="O4317" s="89"/>
      <c r="P4317" s="24"/>
      <c r="Q4317" s="24"/>
      <c r="R4317" s="23"/>
      <c r="S4317" s="23"/>
      <c r="T4317" s="24"/>
      <c r="U4317" s="23"/>
      <c r="V4317" s="23"/>
      <c r="W4317" s="23"/>
      <c r="X4317" s="23"/>
      <c r="Y4317" s="23"/>
      <c r="Z4317" s="23"/>
      <c r="AA4317" s="23"/>
      <c r="AB4317" s="23"/>
      <c r="AC4317" s="23"/>
      <c r="AD4317" s="23"/>
      <c r="AE4317" s="23"/>
      <c r="AF4317" s="46"/>
      <c r="AG4317" s="23"/>
      <c r="AH4317" s="23"/>
    </row>
    <row r="4318" spans="1:34" s="156" customFormat="1" x14ac:dyDescent="0.35">
      <c r="A4318" s="23"/>
      <c r="B4318" s="23"/>
      <c r="C4318" s="23"/>
      <c r="D4318" s="23"/>
      <c r="E4318" s="23"/>
      <c r="F4318" s="23"/>
      <c r="G4318" s="23"/>
      <c r="H4318" s="23"/>
      <c r="I4318" s="23"/>
      <c r="J4318" s="24"/>
      <c r="K4318" s="24"/>
      <c r="L4318" s="79"/>
      <c r="M4318" s="91"/>
      <c r="N4318" s="89"/>
      <c r="O4318" s="89"/>
      <c r="P4318" s="24"/>
      <c r="Q4318" s="24"/>
      <c r="R4318" s="23"/>
      <c r="S4318" s="23"/>
      <c r="T4318" s="24"/>
      <c r="U4318" s="23"/>
      <c r="V4318" s="23"/>
      <c r="W4318" s="23"/>
      <c r="X4318" s="23"/>
      <c r="Y4318" s="23"/>
      <c r="Z4318" s="23"/>
      <c r="AA4318" s="23"/>
      <c r="AB4318" s="23"/>
      <c r="AC4318" s="23"/>
      <c r="AD4318" s="23"/>
      <c r="AE4318" s="23"/>
      <c r="AF4318" s="46"/>
      <c r="AG4318" s="23"/>
      <c r="AH4318" s="23"/>
    </row>
    <row r="4319" spans="1:34" s="156" customFormat="1" x14ac:dyDescent="0.35">
      <c r="A4319" s="23"/>
      <c r="B4319" s="23"/>
      <c r="C4319" s="23"/>
      <c r="D4319" s="23"/>
      <c r="E4319" s="23"/>
      <c r="F4319" s="23"/>
      <c r="G4319" s="23"/>
      <c r="H4319" s="23"/>
      <c r="I4319" s="23"/>
      <c r="J4319" s="24"/>
      <c r="K4319" s="24"/>
      <c r="L4319" s="79"/>
      <c r="M4319" s="91"/>
      <c r="N4319" s="89"/>
      <c r="O4319" s="89"/>
      <c r="P4319" s="24"/>
      <c r="Q4319" s="24"/>
      <c r="R4319" s="23"/>
      <c r="S4319" s="23"/>
      <c r="T4319" s="24"/>
      <c r="U4319" s="23"/>
      <c r="V4319" s="23"/>
      <c r="W4319" s="23"/>
      <c r="X4319" s="23"/>
      <c r="Y4319" s="23"/>
      <c r="Z4319" s="23"/>
      <c r="AA4319" s="23"/>
      <c r="AB4319" s="23"/>
      <c r="AC4319" s="23"/>
      <c r="AD4319" s="23"/>
      <c r="AE4319" s="23"/>
      <c r="AF4319" s="46"/>
      <c r="AG4319" s="23"/>
      <c r="AH4319" s="23"/>
    </row>
    <row r="4320" spans="1:34" s="156" customFormat="1" x14ac:dyDescent="0.35">
      <c r="A4320" s="23"/>
      <c r="B4320" s="23"/>
      <c r="C4320" s="23"/>
      <c r="D4320" s="23"/>
      <c r="E4320" s="23"/>
      <c r="F4320" s="23"/>
      <c r="G4320" s="23"/>
      <c r="H4320" s="23"/>
      <c r="I4320" s="23"/>
      <c r="J4320" s="24"/>
      <c r="K4320" s="24"/>
      <c r="L4320" s="79"/>
      <c r="M4320" s="91"/>
      <c r="N4320" s="89"/>
      <c r="O4320" s="89"/>
      <c r="P4320" s="24"/>
      <c r="Q4320" s="24"/>
      <c r="R4320" s="23"/>
      <c r="S4320" s="23"/>
      <c r="T4320" s="24"/>
      <c r="U4320" s="23"/>
      <c r="V4320" s="23"/>
      <c r="W4320" s="23"/>
      <c r="X4320" s="23"/>
      <c r="Y4320" s="23"/>
      <c r="Z4320" s="23"/>
      <c r="AA4320" s="23"/>
      <c r="AB4320" s="23"/>
      <c r="AC4320" s="23"/>
      <c r="AD4320" s="23"/>
      <c r="AE4320" s="23"/>
      <c r="AF4320" s="46"/>
      <c r="AG4320" s="23"/>
      <c r="AH4320" s="23"/>
    </row>
    <row r="4321" spans="1:34" s="156" customFormat="1" x14ac:dyDescent="0.35">
      <c r="A4321" s="23"/>
      <c r="B4321" s="23"/>
      <c r="C4321" s="23"/>
      <c r="D4321" s="23"/>
      <c r="E4321" s="23"/>
      <c r="F4321" s="23"/>
      <c r="G4321" s="23"/>
      <c r="H4321" s="23"/>
      <c r="I4321" s="23"/>
      <c r="J4321" s="24"/>
      <c r="K4321" s="24"/>
      <c r="L4321" s="79"/>
      <c r="M4321" s="91"/>
      <c r="N4321" s="89"/>
      <c r="O4321" s="89"/>
      <c r="P4321" s="24"/>
      <c r="Q4321" s="24"/>
      <c r="R4321" s="23"/>
      <c r="S4321" s="23"/>
      <c r="T4321" s="24"/>
      <c r="U4321" s="23"/>
      <c r="V4321" s="23"/>
      <c r="W4321" s="23"/>
      <c r="X4321" s="23"/>
      <c r="Y4321" s="23"/>
      <c r="Z4321" s="23"/>
      <c r="AA4321" s="23"/>
      <c r="AB4321" s="23"/>
      <c r="AC4321" s="23"/>
      <c r="AD4321" s="23"/>
      <c r="AE4321" s="23"/>
      <c r="AF4321" s="46"/>
      <c r="AG4321" s="23"/>
      <c r="AH4321" s="23"/>
    </row>
    <row r="4322" spans="1:34" s="156" customFormat="1" x14ac:dyDescent="0.35">
      <c r="A4322" s="23"/>
      <c r="B4322" s="23"/>
      <c r="C4322" s="23"/>
      <c r="D4322" s="23"/>
      <c r="E4322" s="23"/>
      <c r="F4322" s="23"/>
      <c r="G4322" s="23"/>
      <c r="H4322" s="23"/>
      <c r="I4322" s="23"/>
      <c r="J4322" s="24"/>
      <c r="K4322" s="24"/>
      <c r="L4322" s="79"/>
      <c r="M4322" s="91"/>
      <c r="N4322" s="89"/>
      <c r="O4322" s="89"/>
      <c r="P4322" s="24"/>
      <c r="Q4322" s="24"/>
      <c r="R4322" s="23"/>
      <c r="S4322" s="23"/>
      <c r="T4322" s="24"/>
      <c r="U4322" s="23"/>
      <c r="V4322" s="23"/>
      <c r="W4322" s="23"/>
      <c r="X4322" s="23"/>
      <c r="Y4322" s="23"/>
      <c r="Z4322" s="23"/>
      <c r="AA4322" s="23"/>
      <c r="AB4322" s="23"/>
      <c r="AC4322" s="23"/>
      <c r="AD4322" s="23"/>
      <c r="AE4322" s="23"/>
      <c r="AF4322" s="46"/>
      <c r="AG4322" s="23"/>
      <c r="AH4322" s="23"/>
    </row>
    <row r="4323" spans="1:34" s="156" customFormat="1" x14ac:dyDescent="0.35">
      <c r="A4323" s="23"/>
      <c r="B4323" s="23"/>
      <c r="C4323" s="23"/>
      <c r="D4323" s="23"/>
      <c r="E4323" s="23"/>
      <c r="F4323" s="23"/>
      <c r="G4323" s="23"/>
      <c r="H4323" s="23"/>
      <c r="I4323" s="23"/>
      <c r="J4323" s="24"/>
      <c r="K4323" s="24"/>
      <c r="L4323" s="79"/>
      <c r="M4323" s="91"/>
      <c r="N4323" s="89"/>
      <c r="O4323" s="89"/>
      <c r="P4323" s="24"/>
      <c r="Q4323" s="24"/>
      <c r="R4323" s="23"/>
      <c r="S4323" s="23"/>
      <c r="T4323" s="24"/>
      <c r="U4323" s="23"/>
      <c r="V4323" s="23"/>
      <c r="W4323" s="23"/>
      <c r="X4323" s="23"/>
      <c r="Y4323" s="23"/>
      <c r="Z4323" s="23"/>
      <c r="AA4323" s="23"/>
      <c r="AB4323" s="23"/>
      <c r="AC4323" s="23"/>
      <c r="AD4323" s="23"/>
      <c r="AE4323" s="23"/>
      <c r="AF4323" s="46"/>
      <c r="AG4323" s="23"/>
      <c r="AH4323" s="23"/>
    </row>
    <row r="4324" spans="1:34" s="156" customFormat="1" x14ac:dyDescent="0.35">
      <c r="A4324" s="23"/>
      <c r="B4324" s="23"/>
      <c r="C4324" s="23"/>
      <c r="D4324" s="23"/>
      <c r="E4324" s="23"/>
      <c r="F4324" s="23"/>
      <c r="G4324" s="23"/>
      <c r="H4324" s="23"/>
      <c r="I4324" s="23"/>
      <c r="J4324" s="24"/>
      <c r="K4324" s="24"/>
      <c r="L4324" s="79"/>
      <c r="M4324" s="91"/>
      <c r="N4324" s="89"/>
      <c r="O4324" s="89"/>
      <c r="P4324" s="24"/>
      <c r="Q4324" s="24"/>
      <c r="R4324" s="23"/>
      <c r="S4324" s="23"/>
      <c r="T4324" s="24"/>
      <c r="U4324" s="23"/>
      <c r="V4324" s="23"/>
      <c r="W4324" s="23"/>
      <c r="X4324" s="23"/>
      <c r="Y4324" s="23"/>
      <c r="Z4324" s="23"/>
      <c r="AA4324" s="23"/>
      <c r="AB4324" s="23"/>
      <c r="AC4324" s="23"/>
      <c r="AD4324" s="23"/>
      <c r="AE4324" s="23"/>
      <c r="AF4324" s="46"/>
      <c r="AG4324" s="23"/>
      <c r="AH4324" s="23"/>
    </row>
    <row r="4325" spans="1:34" s="156" customFormat="1" x14ac:dyDescent="0.35">
      <c r="A4325" s="23"/>
      <c r="B4325" s="23"/>
      <c r="C4325" s="23"/>
      <c r="D4325" s="23"/>
      <c r="E4325" s="23"/>
      <c r="F4325" s="23"/>
      <c r="G4325" s="23"/>
      <c r="H4325" s="23"/>
      <c r="I4325" s="23"/>
      <c r="J4325" s="24"/>
      <c r="K4325" s="24"/>
      <c r="L4325" s="79"/>
      <c r="M4325" s="91"/>
      <c r="N4325" s="89"/>
      <c r="O4325" s="89"/>
      <c r="P4325" s="24"/>
      <c r="Q4325" s="24"/>
      <c r="R4325" s="23"/>
      <c r="S4325" s="23"/>
      <c r="T4325" s="24"/>
      <c r="U4325" s="23"/>
      <c r="V4325" s="23"/>
      <c r="W4325" s="23"/>
      <c r="X4325" s="23"/>
      <c r="Y4325" s="23"/>
      <c r="Z4325" s="23"/>
      <c r="AA4325" s="23"/>
      <c r="AB4325" s="23"/>
      <c r="AC4325" s="23"/>
      <c r="AD4325" s="23"/>
      <c r="AE4325" s="23"/>
      <c r="AF4325" s="46"/>
      <c r="AG4325" s="23"/>
      <c r="AH4325" s="23"/>
    </row>
    <row r="4326" spans="1:34" s="156" customFormat="1" x14ac:dyDescent="0.35">
      <c r="A4326" s="23"/>
      <c r="B4326" s="23"/>
      <c r="C4326" s="23"/>
      <c r="D4326" s="23"/>
      <c r="E4326" s="23"/>
      <c r="F4326" s="23"/>
      <c r="G4326" s="23"/>
      <c r="H4326" s="23"/>
      <c r="I4326" s="23"/>
      <c r="J4326" s="24"/>
      <c r="K4326" s="24"/>
      <c r="L4326" s="79"/>
      <c r="M4326" s="91"/>
      <c r="N4326" s="89"/>
      <c r="O4326" s="89"/>
      <c r="P4326" s="24"/>
      <c r="Q4326" s="24"/>
      <c r="R4326" s="23"/>
      <c r="S4326" s="23"/>
      <c r="T4326" s="24"/>
      <c r="U4326" s="23"/>
      <c r="V4326" s="23"/>
      <c r="W4326" s="23"/>
      <c r="X4326" s="23"/>
      <c r="Y4326" s="23"/>
      <c r="Z4326" s="23"/>
      <c r="AA4326" s="23"/>
      <c r="AB4326" s="23"/>
      <c r="AC4326" s="23"/>
      <c r="AD4326" s="23"/>
      <c r="AE4326" s="23"/>
      <c r="AF4326" s="46"/>
      <c r="AG4326" s="23"/>
      <c r="AH4326" s="23"/>
    </row>
    <row r="4327" spans="1:34" s="156" customFormat="1" x14ac:dyDescent="0.35">
      <c r="A4327" s="23"/>
      <c r="B4327" s="23"/>
      <c r="C4327" s="23"/>
      <c r="D4327" s="23"/>
      <c r="E4327" s="23"/>
      <c r="F4327" s="23"/>
      <c r="G4327" s="23"/>
      <c r="H4327" s="23"/>
      <c r="I4327" s="23"/>
      <c r="J4327" s="24"/>
      <c r="K4327" s="24"/>
      <c r="L4327" s="79"/>
      <c r="M4327" s="91"/>
      <c r="N4327" s="89"/>
      <c r="O4327" s="89"/>
      <c r="P4327" s="24"/>
      <c r="Q4327" s="24"/>
      <c r="R4327" s="23"/>
      <c r="S4327" s="23"/>
      <c r="T4327" s="24"/>
      <c r="U4327" s="23"/>
      <c r="V4327" s="23"/>
      <c r="W4327" s="23"/>
      <c r="X4327" s="23"/>
      <c r="Y4327" s="23"/>
      <c r="Z4327" s="23"/>
      <c r="AA4327" s="23"/>
      <c r="AB4327" s="23"/>
      <c r="AC4327" s="23"/>
      <c r="AD4327" s="23"/>
      <c r="AE4327" s="23"/>
      <c r="AF4327" s="46"/>
      <c r="AG4327" s="23"/>
      <c r="AH4327" s="23"/>
    </row>
    <row r="4328" spans="1:34" s="156" customFormat="1" x14ac:dyDescent="0.35">
      <c r="A4328" s="23"/>
      <c r="B4328" s="23"/>
      <c r="C4328" s="23"/>
      <c r="D4328" s="23"/>
      <c r="E4328" s="23"/>
      <c r="F4328" s="23"/>
      <c r="G4328" s="23"/>
      <c r="H4328" s="23"/>
      <c r="I4328" s="23"/>
      <c r="J4328" s="24"/>
      <c r="K4328" s="24"/>
      <c r="L4328" s="79"/>
      <c r="M4328" s="91"/>
      <c r="N4328" s="89"/>
      <c r="O4328" s="89"/>
      <c r="P4328" s="24"/>
      <c r="Q4328" s="24"/>
      <c r="R4328" s="23"/>
      <c r="S4328" s="23"/>
      <c r="T4328" s="24"/>
      <c r="U4328" s="23"/>
      <c r="V4328" s="23"/>
      <c r="W4328" s="23"/>
      <c r="X4328" s="23"/>
      <c r="Y4328" s="23"/>
      <c r="Z4328" s="23"/>
      <c r="AA4328" s="23"/>
      <c r="AB4328" s="23"/>
      <c r="AC4328" s="23"/>
      <c r="AD4328" s="23"/>
      <c r="AE4328" s="23"/>
      <c r="AF4328" s="46"/>
      <c r="AG4328" s="23"/>
      <c r="AH4328" s="23"/>
    </row>
    <row r="4329" spans="1:34" s="156" customFormat="1" x14ac:dyDescent="0.35">
      <c r="A4329" s="23"/>
      <c r="B4329" s="23"/>
      <c r="C4329" s="23"/>
      <c r="D4329" s="23"/>
      <c r="E4329" s="23"/>
      <c r="F4329" s="23"/>
      <c r="G4329" s="23"/>
      <c r="H4329" s="23"/>
      <c r="I4329" s="23"/>
      <c r="J4329" s="24"/>
      <c r="K4329" s="24"/>
      <c r="L4329" s="79"/>
      <c r="M4329" s="91"/>
      <c r="N4329" s="89"/>
      <c r="O4329" s="89"/>
      <c r="P4329" s="24"/>
      <c r="Q4329" s="24"/>
      <c r="R4329" s="23"/>
      <c r="S4329" s="23"/>
      <c r="T4329" s="24"/>
      <c r="U4329" s="23"/>
      <c r="V4329" s="23"/>
      <c r="W4329" s="23"/>
      <c r="X4329" s="23"/>
      <c r="Y4329" s="23"/>
      <c r="Z4329" s="23"/>
      <c r="AA4329" s="23"/>
      <c r="AB4329" s="23"/>
      <c r="AC4329" s="23"/>
      <c r="AD4329" s="23"/>
      <c r="AE4329" s="23"/>
      <c r="AF4329" s="46"/>
      <c r="AG4329" s="23"/>
      <c r="AH4329" s="23"/>
    </row>
    <row r="4330" spans="1:34" s="156" customFormat="1" x14ac:dyDescent="0.35">
      <c r="A4330" s="23"/>
      <c r="B4330" s="23"/>
      <c r="C4330" s="23"/>
      <c r="D4330" s="23"/>
      <c r="E4330" s="23"/>
      <c r="F4330" s="23"/>
      <c r="G4330" s="23"/>
      <c r="H4330" s="23"/>
      <c r="I4330" s="23"/>
      <c r="J4330" s="24"/>
      <c r="K4330" s="24"/>
      <c r="L4330" s="79"/>
      <c r="M4330" s="91"/>
      <c r="N4330" s="89"/>
      <c r="O4330" s="89"/>
      <c r="P4330" s="24"/>
      <c r="Q4330" s="24"/>
      <c r="R4330" s="23"/>
      <c r="S4330" s="23"/>
      <c r="T4330" s="24"/>
      <c r="U4330" s="23"/>
      <c r="V4330" s="23"/>
      <c r="W4330" s="23"/>
      <c r="X4330" s="23"/>
      <c r="Y4330" s="23"/>
      <c r="Z4330" s="23"/>
      <c r="AA4330" s="23"/>
      <c r="AB4330" s="23"/>
      <c r="AC4330" s="23"/>
      <c r="AD4330" s="23"/>
      <c r="AE4330" s="23"/>
      <c r="AF4330" s="46"/>
      <c r="AG4330" s="23"/>
      <c r="AH4330" s="23"/>
    </row>
    <row r="4331" spans="1:34" s="156" customFormat="1" x14ac:dyDescent="0.35">
      <c r="A4331" s="23"/>
      <c r="B4331" s="23"/>
      <c r="C4331" s="23"/>
      <c r="D4331" s="23"/>
      <c r="E4331" s="23"/>
      <c r="F4331" s="23"/>
      <c r="G4331" s="23"/>
      <c r="H4331" s="23"/>
      <c r="I4331" s="23"/>
      <c r="J4331" s="24"/>
      <c r="K4331" s="24"/>
      <c r="L4331" s="79"/>
      <c r="M4331" s="91"/>
      <c r="N4331" s="89"/>
      <c r="O4331" s="89"/>
      <c r="P4331" s="24"/>
      <c r="Q4331" s="24"/>
      <c r="R4331" s="23"/>
      <c r="S4331" s="23"/>
      <c r="T4331" s="24"/>
      <c r="U4331" s="23"/>
      <c r="V4331" s="23"/>
      <c r="W4331" s="23"/>
      <c r="X4331" s="23"/>
      <c r="Y4331" s="23"/>
      <c r="Z4331" s="23"/>
      <c r="AA4331" s="23"/>
      <c r="AB4331" s="23"/>
      <c r="AC4331" s="23"/>
      <c r="AD4331" s="23"/>
      <c r="AE4331" s="23"/>
      <c r="AF4331" s="46"/>
      <c r="AG4331" s="23"/>
      <c r="AH4331" s="23"/>
    </row>
    <row r="4332" spans="1:34" s="156" customFormat="1" x14ac:dyDescent="0.35">
      <c r="A4332" s="23"/>
      <c r="B4332" s="23"/>
      <c r="C4332" s="23"/>
      <c r="D4332" s="23"/>
      <c r="E4332" s="23"/>
      <c r="F4332" s="23"/>
      <c r="G4332" s="23"/>
      <c r="H4332" s="23"/>
      <c r="I4332" s="23"/>
      <c r="J4332" s="24"/>
      <c r="K4332" s="24"/>
      <c r="L4332" s="79"/>
      <c r="M4332" s="91"/>
      <c r="N4332" s="89"/>
      <c r="O4332" s="89"/>
      <c r="P4332" s="24"/>
      <c r="Q4332" s="24"/>
      <c r="R4332" s="23"/>
      <c r="S4332" s="23"/>
      <c r="T4332" s="24"/>
      <c r="U4332" s="23"/>
      <c r="V4332" s="23"/>
      <c r="W4332" s="23"/>
      <c r="X4332" s="23"/>
      <c r="Y4332" s="23"/>
      <c r="Z4332" s="23"/>
      <c r="AA4332" s="23"/>
      <c r="AB4332" s="23"/>
      <c r="AC4332" s="23"/>
      <c r="AD4332" s="23"/>
      <c r="AE4332" s="23"/>
      <c r="AF4332" s="46"/>
      <c r="AG4332" s="23"/>
      <c r="AH4332" s="23"/>
    </row>
    <row r="4333" spans="1:34" s="156" customFormat="1" x14ac:dyDescent="0.35">
      <c r="A4333" s="23"/>
      <c r="B4333" s="23"/>
      <c r="C4333" s="23"/>
      <c r="D4333" s="23"/>
      <c r="E4333" s="23"/>
      <c r="F4333" s="23"/>
      <c r="G4333" s="23"/>
      <c r="H4333" s="23"/>
      <c r="I4333" s="23"/>
      <c r="J4333" s="24"/>
      <c r="K4333" s="24"/>
      <c r="L4333" s="79"/>
      <c r="M4333" s="91"/>
      <c r="N4333" s="89"/>
      <c r="O4333" s="89"/>
      <c r="P4333" s="24"/>
      <c r="Q4333" s="24"/>
      <c r="R4333" s="23"/>
      <c r="S4333" s="23"/>
      <c r="T4333" s="24"/>
      <c r="U4333" s="23"/>
      <c r="V4333" s="23"/>
      <c r="W4333" s="23"/>
      <c r="X4333" s="23"/>
      <c r="Y4333" s="23"/>
      <c r="Z4333" s="23"/>
      <c r="AA4333" s="23"/>
      <c r="AB4333" s="23"/>
      <c r="AC4333" s="23"/>
      <c r="AD4333" s="23"/>
      <c r="AE4333" s="23"/>
      <c r="AF4333" s="46"/>
      <c r="AG4333" s="23"/>
      <c r="AH4333" s="23"/>
    </row>
    <row r="4334" spans="1:34" s="156" customFormat="1" x14ac:dyDescent="0.35">
      <c r="A4334" s="23"/>
      <c r="B4334" s="23"/>
      <c r="C4334" s="23"/>
      <c r="D4334" s="23"/>
      <c r="E4334" s="23"/>
      <c r="F4334" s="23"/>
      <c r="G4334" s="23"/>
      <c r="H4334" s="23"/>
      <c r="I4334" s="23"/>
      <c r="J4334" s="24"/>
      <c r="K4334" s="24"/>
      <c r="L4334" s="79"/>
      <c r="M4334" s="91"/>
      <c r="N4334" s="89"/>
      <c r="O4334" s="89"/>
      <c r="P4334" s="24"/>
      <c r="Q4334" s="24"/>
      <c r="R4334" s="23"/>
      <c r="S4334" s="23"/>
      <c r="T4334" s="24"/>
      <c r="U4334" s="23"/>
      <c r="V4334" s="23"/>
      <c r="W4334" s="23"/>
      <c r="X4334" s="23"/>
      <c r="Y4334" s="23"/>
      <c r="Z4334" s="23"/>
      <c r="AA4334" s="23"/>
      <c r="AB4334" s="23"/>
      <c r="AC4334" s="23"/>
      <c r="AD4334" s="23"/>
      <c r="AE4334" s="23"/>
      <c r="AF4334" s="46"/>
      <c r="AG4334" s="23"/>
      <c r="AH4334" s="23"/>
    </row>
    <row r="4335" spans="1:34" s="156" customFormat="1" x14ac:dyDescent="0.35">
      <c r="A4335" s="23"/>
      <c r="B4335" s="23"/>
      <c r="C4335" s="23"/>
      <c r="D4335" s="23"/>
      <c r="E4335" s="23"/>
      <c r="F4335" s="23"/>
      <c r="G4335" s="23"/>
      <c r="H4335" s="23"/>
      <c r="I4335" s="23"/>
      <c r="J4335" s="24"/>
      <c r="K4335" s="24"/>
      <c r="L4335" s="79"/>
      <c r="M4335" s="91"/>
      <c r="N4335" s="89"/>
      <c r="O4335" s="89"/>
      <c r="P4335" s="24"/>
      <c r="Q4335" s="24"/>
      <c r="R4335" s="23"/>
      <c r="S4335" s="23"/>
      <c r="T4335" s="24"/>
      <c r="U4335" s="23"/>
      <c r="V4335" s="23"/>
      <c r="W4335" s="23"/>
      <c r="X4335" s="23"/>
      <c r="Y4335" s="23"/>
      <c r="Z4335" s="23"/>
      <c r="AA4335" s="23"/>
      <c r="AB4335" s="23"/>
      <c r="AC4335" s="23"/>
      <c r="AD4335" s="23"/>
      <c r="AE4335" s="23"/>
      <c r="AF4335" s="46"/>
      <c r="AG4335" s="23"/>
      <c r="AH4335" s="23"/>
    </row>
    <row r="4336" spans="1:34" s="156" customFormat="1" x14ac:dyDescent="0.35">
      <c r="A4336" s="23"/>
      <c r="B4336" s="23"/>
      <c r="C4336" s="23"/>
      <c r="D4336" s="23"/>
      <c r="E4336" s="23"/>
      <c r="F4336" s="23"/>
      <c r="G4336" s="23"/>
      <c r="H4336" s="23"/>
      <c r="I4336" s="23"/>
      <c r="J4336" s="24"/>
      <c r="K4336" s="24"/>
      <c r="L4336" s="79"/>
      <c r="M4336" s="91"/>
      <c r="N4336" s="89"/>
      <c r="O4336" s="89"/>
      <c r="P4336" s="24"/>
      <c r="Q4336" s="24"/>
      <c r="R4336" s="23"/>
      <c r="S4336" s="23"/>
      <c r="T4336" s="24"/>
      <c r="U4336" s="23"/>
      <c r="V4336" s="23"/>
      <c r="W4336" s="23"/>
      <c r="X4336" s="23"/>
      <c r="Y4336" s="23"/>
      <c r="Z4336" s="23"/>
      <c r="AA4336" s="23"/>
      <c r="AB4336" s="23"/>
      <c r="AC4336" s="23"/>
      <c r="AD4336" s="23"/>
      <c r="AE4336" s="23"/>
      <c r="AF4336" s="46"/>
      <c r="AG4336" s="23"/>
      <c r="AH4336" s="23"/>
    </row>
    <row r="4337" spans="1:34" s="156" customFormat="1" x14ac:dyDescent="0.35">
      <c r="A4337" s="23"/>
      <c r="B4337" s="23"/>
      <c r="C4337" s="23"/>
      <c r="D4337" s="23"/>
      <c r="E4337" s="23"/>
      <c r="F4337" s="23"/>
      <c r="G4337" s="23"/>
      <c r="H4337" s="23"/>
      <c r="I4337" s="23"/>
      <c r="J4337" s="24"/>
      <c r="K4337" s="24"/>
      <c r="L4337" s="79"/>
      <c r="M4337" s="91"/>
      <c r="N4337" s="89"/>
      <c r="O4337" s="89"/>
      <c r="P4337" s="24"/>
      <c r="Q4337" s="24"/>
      <c r="R4337" s="23"/>
      <c r="S4337" s="23"/>
      <c r="T4337" s="24"/>
      <c r="U4337" s="23"/>
      <c r="V4337" s="23"/>
      <c r="W4337" s="23"/>
      <c r="X4337" s="23"/>
      <c r="Y4337" s="23"/>
      <c r="Z4337" s="23"/>
      <c r="AA4337" s="23"/>
      <c r="AB4337" s="23"/>
      <c r="AC4337" s="23"/>
      <c r="AD4337" s="23"/>
      <c r="AE4337" s="23"/>
      <c r="AF4337" s="46"/>
      <c r="AG4337" s="23"/>
      <c r="AH4337" s="23"/>
    </row>
    <row r="4338" spans="1:34" s="156" customFormat="1" x14ac:dyDescent="0.35">
      <c r="A4338" s="23"/>
      <c r="B4338" s="23"/>
      <c r="C4338" s="23"/>
      <c r="D4338" s="23"/>
      <c r="E4338" s="23"/>
      <c r="F4338" s="23"/>
      <c r="G4338" s="23"/>
      <c r="H4338" s="23"/>
      <c r="I4338" s="23"/>
      <c r="J4338" s="24"/>
      <c r="K4338" s="24"/>
      <c r="L4338" s="79"/>
      <c r="M4338" s="91"/>
      <c r="N4338" s="89"/>
      <c r="O4338" s="89"/>
      <c r="P4338" s="24"/>
      <c r="Q4338" s="24"/>
      <c r="R4338" s="23"/>
      <c r="S4338" s="23"/>
      <c r="T4338" s="24"/>
      <c r="U4338" s="23"/>
      <c r="V4338" s="23"/>
      <c r="W4338" s="23"/>
      <c r="X4338" s="23"/>
      <c r="Y4338" s="23"/>
      <c r="Z4338" s="23"/>
      <c r="AA4338" s="23"/>
      <c r="AB4338" s="23"/>
      <c r="AC4338" s="23"/>
      <c r="AD4338" s="23"/>
      <c r="AE4338" s="23"/>
      <c r="AF4338" s="46"/>
      <c r="AG4338" s="23"/>
      <c r="AH4338" s="23"/>
    </row>
    <row r="4339" spans="1:34" s="156" customFormat="1" x14ac:dyDescent="0.35">
      <c r="A4339" s="23"/>
      <c r="B4339" s="23"/>
      <c r="C4339" s="23"/>
      <c r="D4339" s="23"/>
      <c r="E4339" s="23"/>
      <c r="F4339" s="23"/>
      <c r="G4339" s="23"/>
      <c r="H4339" s="23"/>
      <c r="I4339" s="23"/>
      <c r="J4339" s="24"/>
      <c r="K4339" s="24"/>
      <c r="L4339" s="79"/>
      <c r="M4339" s="91"/>
      <c r="N4339" s="89"/>
      <c r="O4339" s="89"/>
      <c r="P4339" s="24"/>
      <c r="Q4339" s="24"/>
      <c r="R4339" s="23"/>
      <c r="S4339" s="23"/>
      <c r="T4339" s="24"/>
      <c r="U4339" s="23"/>
      <c r="V4339" s="23"/>
      <c r="W4339" s="23"/>
      <c r="X4339" s="23"/>
      <c r="Y4339" s="23"/>
      <c r="Z4339" s="23"/>
      <c r="AA4339" s="23"/>
      <c r="AB4339" s="23"/>
      <c r="AC4339" s="23"/>
      <c r="AD4339" s="23"/>
      <c r="AE4339" s="23"/>
      <c r="AF4339" s="46"/>
      <c r="AG4339" s="23"/>
      <c r="AH4339" s="23"/>
    </row>
    <row r="4340" spans="1:34" s="156" customFormat="1" x14ac:dyDescent="0.35">
      <c r="A4340" s="23"/>
      <c r="B4340" s="23"/>
      <c r="C4340" s="23"/>
      <c r="D4340" s="23"/>
      <c r="E4340" s="23"/>
      <c r="F4340" s="23"/>
      <c r="G4340" s="23"/>
      <c r="H4340" s="23"/>
      <c r="I4340" s="23"/>
      <c r="J4340" s="24"/>
      <c r="K4340" s="24"/>
      <c r="L4340" s="79"/>
      <c r="M4340" s="91"/>
      <c r="N4340" s="89"/>
      <c r="O4340" s="89"/>
      <c r="P4340" s="24"/>
      <c r="Q4340" s="24"/>
      <c r="R4340" s="23"/>
      <c r="S4340" s="23"/>
      <c r="T4340" s="24"/>
      <c r="U4340" s="23"/>
      <c r="V4340" s="23"/>
      <c r="W4340" s="23"/>
      <c r="X4340" s="23"/>
      <c r="Y4340" s="23"/>
      <c r="Z4340" s="23"/>
      <c r="AA4340" s="23"/>
      <c r="AB4340" s="23"/>
      <c r="AC4340" s="23"/>
      <c r="AD4340" s="23"/>
      <c r="AE4340" s="23"/>
      <c r="AF4340" s="46"/>
      <c r="AG4340" s="23"/>
      <c r="AH4340" s="23"/>
    </row>
    <row r="4341" spans="1:34" s="156" customFormat="1" x14ac:dyDescent="0.35">
      <c r="A4341" s="23"/>
      <c r="B4341" s="23"/>
      <c r="C4341" s="23"/>
      <c r="D4341" s="23"/>
      <c r="E4341" s="23"/>
      <c r="F4341" s="23"/>
      <c r="G4341" s="23"/>
      <c r="H4341" s="23"/>
      <c r="I4341" s="23"/>
      <c r="J4341" s="24"/>
      <c r="K4341" s="24"/>
      <c r="L4341" s="79"/>
      <c r="M4341" s="91"/>
      <c r="N4341" s="89"/>
      <c r="O4341" s="89"/>
      <c r="P4341" s="24"/>
      <c r="Q4341" s="24"/>
      <c r="R4341" s="23"/>
      <c r="S4341" s="23"/>
      <c r="T4341" s="24"/>
      <c r="U4341" s="23"/>
      <c r="V4341" s="23"/>
      <c r="W4341" s="23"/>
      <c r="X4341" s="23"/>
      <c r="Y4341" s="23"/>
      <c r="Z4341" s="23"/>
      <c r="AA4341" s="23"/>
      <c r="AB4341" s="23"/>
      <c r="AC4341" s="23"/>
      <c r="AD4341" s="23"/>
      <c r="AE4341" s="23"/>
      <c r="AF4341" s="46"/>
      <c r="AG4341" s="23"/>
      <c r="AH4341" s="23"/>
    </row>
    <row r="4342" spans="1:34" s="156" customFormat="1" x14ac:dyDescent="0.35">
      <c r="A4342" s="23"/>
      <c r="B4342" s="23"/>
      <c r="C4342" s="23"/>
      <c r="D4342" s="23"/>
      <c r="E4342" s="23"/>
      <c r="F4342" s="23"/>
      <c r="G4342" s="23"/>
      <c r="H4342" s="23"/>
      <c r="I4342" s="23"/>
      <c r="J4342" s="24"/>
      <c r="K4342" s="24"/>
      <c r="L4342" s="79"/>
      <c r="M4342" s="91"/>
      <c r="N4342" s="89"/>
      <c r="O4342" s="89"/>
      <c r="P4342" s="24"/>
      <c r="Q4342" s="24"/>
      <c r="R4342" s="23"/>
      <c r="S4342" s="23"/>
      <c r="T4342" s="24"/>
      <c r="U4342" s="23"/>
      <c r="V4342" s="23"/>
      <c r="W4342" s="23"/>
      <c r="X4342" s="23"/>
      <c r="Y4342" s="23"/>
      <c r="Z4342" s="23"/>
      <c r="AA4342" s="23"/>
      <c r="AB4342" s="23"/>
      <c r="AC4342" s="23"/>
      <c r="AD4342" s="23"/>
      <c r="AE4342" s="23"/>
      <c r="AF4342" s="46"/>
      <c r="AG4342" s="23"/>
      <c r="AH4342" s="23"/>
    </row>
    <row r="4343" spans="1:34" s="156" customFormat="1" x14ac:dyDescent="0.35">
      <c r="A4343" s="23"/>
      <c r="B4343" s="23"/>
      <c r="C4343" s="23"/>
      <c r="D4343" s="23"/>
      <c r="E4343" s="23"/>
      <c r="F4343" s="23"/>
      <c r="G4343" s="23"/>
      <c r="H4343" s="23"/>
      <c r="I4343" s="23"/>
      <c r="J4343" s="24"/>
      <c r="K4343" s="24"/>
      <c r="L4343" s="79"/>
      <c r="M4343" s="91"/>
      <c r="N4343" s="89"/>
      <c r="O4343" s="89"/>
      <c r="P4343" s="24"/>
      <c r="Q4343" s="24"/>
      <c r="R4343" s="23"/>
      <c r="S4343" s="23"/>
      <c r="T4343" s="24"/>
      <c r="U4343" s="23"/>
      <c r="V4343" s="23"/>
      <c r="W4343" s="23"/>
      <c r="X4343" s="23"/>
      <c r="Y4343" s="23"/>
      <c r="Z4343" s="23"/>
      <c r="AA4343" s="23"/>
      <c r="AB4343" s="23"/>
      <c r="AC4343" s="23"/>
      <c r="AD4343" s="23"/>
      <c r="AE4343" s="23"/>
      <c r="AF4343" s="46"/>
      <c r="AG4343" s="23"/>
      <c r="AH4343" s="23"/>
    </row>
    <row r="4344" spans="1:34" s="156" customFormat="1" x14ac:dyDescent="0.35">
      <c r="A4344" s="23"/>
      <c r="B4344" s="23"/>
      <c r="C4344" s="23"/>
      <c r="D4344" s="23"/>
      <c r="E4344" s="23"/>
      <c r="F4344" s="23"/>
      <c r="G4344" s="23"/>
      <c r="H4344" s="23"/>
      <c r="I4344" s="23"/>
      <c r="J4344" s="24"/>
      <c r="K4344" s="24"/>
      <c r="L4344" s="79"/>
      <c r="M4344" s="91"/>
      <c r="N4344" s="89"/>
      <c r="O4344" s="89"/>
      <c r="P4344" s="24"/>
      <c r="Q4344" s="24"/>
      <c r="R4344" s="23"/>
      <c r="S4344" s="23"/>
      <c r="T4344" s="24"/>
      <c r="U4344" s="23"/>
      <c r="V4344" s="23"/>
      <c r="W4344" s="23"/>
      <c r="X4344" s="23"/>
      <c r="Y4344" s="23"/>
      <c r="Z4344" s="23"/>
      <c r="AA4344" s="23"/>
      <c r="AB4344" s="23"/>
      <c r="AC4344" s="23"/>
      <c r="AD4344" s="23"/>
      <c r="AE4344" s="23"/>
      <c r="AF4344" s="46"/>
      <c r="AG4344" s="23"/>
      <c r="AH4344" s="23"/>
    </row>
    <row r="4345" spans="1:34" s="156" customFormat="1" x14ac:dyDescent="0.35">
      <c r="A4345" s="23"/>
      <c r="B4345" s="23"/>
      <c r="C4345" s="23"/>
      <c r="D4345" s="23"/>
      <c r="E4345" s="23"/>
      <c r="F4345" s="23"/>
      <c r="G4345" s="23"/>
      <c r="H4345" s="23"/>
      <c r="I4345" s="23"/>
      <c r="J4345" s="24"/>
      <c r="K4345" s="24"/>
      <c r="L4345" s="79"/>
      <c r="M4345" s="91"/>
      <c r="N4345" s="89"/>
      <c r="O4345" s="89"/>
      <c r="P4345" s="24"/>
      <c r="Q4345" s="24"/>
      <c r="R4345" s="23"/>
      <c r="S4345" s="23"/>
      <c r="T4345" s="24"/>
      <c r="U4345" s="23"/>
      <c r="V4345" s="23"/>
      <c r="W4345" s="23"/>
      <c r="X4345" s="23"/>
      <c r="Y4345" s="23"/>
      <c r="Z4345" s="23"/>
      <c r="AA4345" s="23"/>
      <c r="AB4345" s="23"/>
      <c r="AC4345" s="23"/>
      <c r="AD4345" s="23"/>
      <c r="AE4345" s="23"/>
      <c r="AF4345" s="46"/>
      <c r="AG4345" s="23"/>
      <c r="AH4345" s="23"/>
    </row>
    <row r="4346" spans="1:34" s="156" customFormat="1" x14ac:dyDescent="0.35">
      <c r="A4346" s="23"/>
      <c r="B4346" s="23"/>
      <c r="C4346" s="23"/>
      <c r="D4346" s="23"/>
      <c r="E4346" s="23"/>
      <c r="F4346" s="23"/>
      <c r="G4346" s="23"/>
      <c r="H4346" s="23"/>
      <c r="I4346" s="23"/>
      <c r="J4346" s="24"/>
      <c r="K4346" s="24"/>
      <c r="L4346" s="79"/>
      <c r="M4346" s="91"/>
      <c r="N4346" s="89"/>
      <c r="O4346" s="89"/>
      <c r="P4346" s="24"/>
      <c r="Q4346" s="24"/>
      <c r="R4346" s="23"/>
      <c r="S4346" s="23"/>
      <c r="T4346" s="24"/>
      <c r="U4346" s="23"/>
      <c r="V4346" s="23"/>
      <c r="W4346" s="23"/>
      <c r="X4346" s="23"/>
      <c r="Y4346" s="23"/>
      <c r="Z4346" s="23"/>
      <c r="AA4346" s="23"/>
      <c r="AB4346" s="23"/>
      <c r="AC4346" s="23"/>
      <c r="AD4346" s="23"/>
      <c r="AE4346" s="23"/>
      <c r="AF4346" s="46"/>
      <c r="AG4346" s="23"/>
      <c r="AH4346" s="23"/>
    </row>
    <row r="4347" spans="1:34" s="156" customFormat="1" x14ac:dyDescent="0.35">
      <c r="A4347" s="23"/>
      <c r="B4347" s="23"/>
      <c r="C4347" s="23"/>
      <c r="D4347" s="23"/>
      <c r="E4347" s="23"/>
      <c r="F4347" s="23"/>
      <c r="G4347" s="23"/>
      <c r="H4347" s="23"/>
      <c r="I4347" s="23"/>
      <c r="J4347" s="24"/>
      <c r="K4347" s="24"/>
      <c r="L4347" s="79"/>
      <c r="M4347" s="91"/>
      <c r="N4347" s="89"/>
      <c r="O4347" s="89"/>
      <c r="P4347" s="24"/>
      <c r="Q4347" s="24"/>
      <c r="R4347" s="23"/>
      <c r="S4347" s="23"/>
      <c r="T4347" s="24"/>
      <c r="U4347" s="23"/>
      <c r="V4347" s="23"/>
      <c r="W4347" s="23"/>
      <c r="X4347" s="23"/>
      <c r="Y4347" s="23"/>
      <c r="Z4347" s="23"/>
      <c r="AA4347" s="23"/>
      <c r="AB4347" s="23"/>
      <c r="AC4347" s="23"/>
      <c r="AD4347" s="23"/>
      <c r="AE4347" s="23"/>
      <c r="AF4347" s="46"/>
      <c r="AG4347" s="23"/>
      <c r="AH4347" s="23"/>
    </row>
    <row r="4348" spans="1:34" s="156" customFormat="1" x14ac:dyDescent="0.35">
      <c r="A4348" s="23"/>
      <c r="B4348" s="23"/>
      <c r="C4348" s="23"/>
      <c r="D4348" s="23"/>
      <c r="E4348" s="23"/>
      <c r="F4348" s="23"/>
      <c r="G4348" s="23"/>
      <c r="H4348" s="23"/>
      <c r="I4348" s="23"/>
      <c r="J4348" s="24"/>
      <c r="K4348" s="24"/>
      <c r="L4348" s="79"/>
      <c r="M4348" s="91"/>
      <c r="N4348" s="89"/>
      <c r="O4348" s="89"/>
      <c r="P4348" s="24"/>
      <c r="Q4348" s="24"/>
      <c r="R4348" s="23"/>
      <c r="S4348" s="23"/>
      <c r="T4348" s="24"/>
      <c r="U4348" s="23"/>
      <c r="V4348" s="23"/>
      <c r="W4348" s="23"/>
      <c r="X4348" s="23"/>
      <c r="Y4348" s="23"/>
      <c r="Z4348" s="23"/>
      <c r="AA4348" s="23"/>
      <c r="AB4348" s="23"/>
      <c r="AC4348" s="23"/>
      <c r="AD4348" s="23"/>
      <c r="AE4348" s="23"/>
      <c r="AF4348" s="46"/>
      <c r="AG4348" s="23"/>
      <c r="AH4348" s="23"/>
    </row>
    <row r="4349" spans="1:34" s="156" customFormat="1" x14ac:dyDescent="0.35">
      <c r="A4349" s="23"/>
      <c r="B4349" s="23"/>
      <c r="C4349" s="23"/>
      <c r="D4349" s="23"/>
      <c r="E4349" s="23"/>
      <c r="F4349" s="23"/>
      <c r="G4349" s="23"/>
      <c r="H4349" s="23"/>
      <c r="I4349" s="23"/>
      <c r="J4349" s="24"/>
      <c r="K4349" s="24"/>
      <c r="L4349" s="79"/>
      <c r="M4349" s="91"/>
      <c r="N4349" s="89"/>
      <c r="O4349" s="89"/>
      <c r="P4349" s="24"/>
      <c r="Q4349" s="24"/>
      <c r="R4349" s="23"/>
      <c r="S4349" s="23"/>
      <c r="T4349" s="24"/>
      <c r="U4349" s="23"/>
      <c r="V4349" s="23"/>
      <c r="W4349" s="23"/>
      <c r="X4349" s="23"/>
      <c r="Y4349" s="23"/>
      <c r="Z4349" s="23"/>
      <c r="AA4349" s="23"/>
      <c r="AB4349" s="23"/>
      <c r="AC4349" s="23"/>
      <c r="AD4349" s="23"/>
      <c r="AE4349" s="23"/>
      <c r="AF4349" s="46"/>
      <c r="AG4349" s="23"/>
      <c r="AH4349" s="23"/>
    </row>
    <row r="4350" spans="1:34" s="156" customFormat="1" x14ac:dyDescent="0.35">
      <c r="A4350" s="23"/>
      <c r="B4350" s="23"/>
      <c r="C4350" s="23"/>
      <c r="D4350" s="23"/>
      <c r="E4350" s="23"/>
      <c r="F4350" s="23"/>
      <c r="G4350" s="23"/>
      <c r="H4350" s="23"/>
      <c r="I4350" s="23"/>
      <c r="J4350" s="24"/>
      <c r="K4350" s="24"/>
      <c r="L4350" s="79"/>
      <c r="M4350" s="91"/>
      <c r="N4350" s="89"/>
      <c r="O4350" s="89"/>
      <c r="P4350" s="24"/>
      <c r="Q4350" s="24"/>
      <c r="R4350" s="23"/>
      <c r="S4350" s="23"/>
      <c r="T4350" s="24"/>
      <c r="U4350" s="23"/>
      <c r="V4350" s="23"/>
      <c r="W4350" s="23"/>
      <c r="X4350" s="23"/>
      <c r="Y4350" s="23"/>
      <c r="Z4350" s="23"/>
      <c r="AA4350" s="23"/>
      <c r="AB4350" s="23"/>
      <c r="AC4350" s="23"/>
      <c r="AD4350" s="23"/>
      <c r="AE4350" s="23"/>
      <c r="AF4350" s="46"/>
      <c r="AG4350" s="23"/>
      <c r="AH4350" s="23"/>
    </row>
    <row r="4351" spans="1:34" s="156" customFormat="1" x14ac:dyDescent="0.35">
      <c r="A4351" s="23"/>
      <c r="B4351" s="23"/>
      <c r="C4351" s="23"/>
      <c r="D4351" s="23"/>
      <c r="E4351" s="23"/>
      <c r="F4351" s="23"/>
      <c r="G4351" s="23"/>
      <c r="H4351" s="23"/>
      <c r="I4351" s="23"/>
      <c r="J4351" s="24"/>
      <c r="K4351" s="24"/>
      <c r="L4351" s="79"/>
      <c r="M4351" s="91"/>
      <c r="N4351" s="89"/>
      <c r="O4351" s="89"/>
      <c r="P4351" s="24"/>
      <c r="Q4351" s="24"/>
      <c r="R4351" s="23"/>
      <c r="S4351" s="23"/>
      <c r="T4351" s="24"/>
      <c r="U4351" s="23"/>
      <c r="V4351" s="23"/>
      <c r="W4351" s="23"/>
      <c r="X4351" s="23"/>
      <c r="Y4351" s="23"/>
      <c r="Z4351" s="23"/>
      <c r="AA4351" s="23"/>
      <c r="AB4351" s="23"/>
      <c r="AC4351" s="23"/>
      <c r="AD4351" s="23"/>
      <c r="AE4351" s="23"/>
      <c r="AF4351" s="46"/>
      <c r="AG4351" s="23"/>
      <c r="AH4351" s="23"/>
    </row>
    <row r="4352" spans="1:34" s="156" customFormat="1" x14ac:dyDescent="0.35">
      <c r="A4352" s="23"/>
      <c r="B4352" s="23"/>
      <c r="C4352" s="23"/>
      <c r="D4352" s="23"/>
      <c r="E4352" s="23"/>
      <c r="F4352" s="23"/>
      <c r="G4352" s="23"/>
      <c r="H4352" s="23"/>
      <c r="I4352" s="23"/>
      <c r="J4352" s="24"/>
      <c r="K4352" s="24"/>
      <c r="L4352" s="79"/>
      <c r="M4352" s="91"/>
      <c r="N4352" s="89"/>
      <c r="O4352" s="89"/>
      <c r="P4352" s="24"/>
      <c r="Q4352" s="24"/>
      <c r="R4352" s="23"/>
      <c r="S4352" s="23"/>
      <c r="T4352" s="24"/>
      <c r="U4352" s="23"/>
      <c r="V4352" s="23"/>
      <c r="W4352" s="23"/>
      <c r="X4352" s="23"/>
      <c r="Y4352" s="23"/>
      <c r="Z4352" s="23"/>
      <c r="AA4352" s="23"/>
      <c r="AB4352" s="23"/>
      <c r="AC4352" s="23"/>
      <c r="AD4352" s="23"/>
      <c r="AE4352" s="23"/>
      <c r="AF4352" s="46"/>
      <c r="AG4352" s="23"/>
      <c r="AH4352" s="23"/>
    </row>
    <row r="4353" spans="1:34" s="156" customFormat="1" x14ac:dyDescent="0.35">
      <c r="A4353" s="23"/>
      <c r="B4353" s="23"/>
      <c r="C4353" s="23"/>
      <c r="D4353" s="23"/>
      <c r="E4353" s="23"/>
      <c r="F4353" s="23"/>
      <c r="G4353" s="23"/>
      <c r="H4353" s="23"/>
      <c r="I4353" s="23"/>
      <c r="J4353" s="24"/>
      <c r="K4353" s="24"/>
      <c r="L4353" s="79"/>
      <c r="M4353" s="91"/>
      <c r="N4353" s="89"/>
      <c r="O4353" s="89"/>
      <c r="P4353" s="24"/>
      <c r="Q4353" s="24"/>
      <c r="R4353" s="23"/>
      <c r="S4353" s="23"/>
      <c r="T4353" s="24"/>
      <c r="U4353" s="23"/>
      <c r="V4353" s="23"/>
      <c r="W4353" s="23"/>
      <c r="X4353" s="23"/>
      <c r="Y4353" s="23"/>
      <c r="Z4353" s="23"/>
      <c r="AA4353" s="23"/>
      <c r="AB4353" s="23"/>
      <c r="AC4353" s="23"/>
      <c r="AD4353" s="23"/>
      <c r="AE4353" s="23"/>
      <c r="AF4353" s="46"/>
      <c r="AG4353" s="23"/>
      <c r="AH4353" s="23"/>
    </row>
    <row r="4354" spans="1:34" s="156" customFormat="1" x14ac:dyDescent="0.35">
      <c r="A4354" s="23"/>
      <c r="B4354" s="23"/>
      <c r="C4354" s="23"/>
      <c r="D4354" s="23"/>
      <c r="E4354" s="23"/>
      <c r="F4354" s="23"/>
      <c r="G4354" s="23"/>
      <c r="H4354" s="23"/>
      <c r="I4354" s="23"/>
      <c r="J4354" s="24"/>
      <c r="K4354" s="24"/>
      <c r="L4354" s="79"/>
      <c r="M4354" s="91"/>
      <c r="N4354" s="89"/>
      <c r="O4354" s="89"/>
      <c r="P4354" s="24"/>
      <c r="Q4354" s="24"/>
      <c r="R4354" s="23"/>
      <c r="S4354" s="23"/>
      <c r="T4354" s="24"/>
      <c r="U4354" s="23"/>
      <c r="V4354" s="23"/>
      <c r="W4354" s="23"/>
      <c r="X4354" s="23"/>
      <c r="Y4354" s="23"/>
      <c r="Z4354" s="23"/>
      <c r="AA4354" s="23"/>
      <c r="AB4354" s="23"/>
      <c r="AC4354" s="23"/>
      <c r="AD4354" s="23"/>
      <c r="AE4354" s="23"/>
      <c r="AF4354" s="46"/>
      <c r="AG4354" s="23"/>
      <c r="AH4354" s="23"/>
    </row>
    <row r="4355" spans="1:34" s="156" customFormat="1" x14ac:dyDescent="0.35">
      <c r="A4355" s="23"/>
      <c r="B4355" s="23"/>
      <c r="C4355" s="23"/>
      <c r="D4355" s="23"/>
      <c r="E4355" s="23"/>
      <c r="F4355" s="23"/>
      <c r="G4355" s="23"/>
      <c r="H4355" s="23"/>
      <c r="I4355" s="23"/>
      <c r="J4355" s="24"/>
      <c r="K4355" s="24"/>
      <c r="L4355" s="79"/>
      <c r="M4355" s="91"/>
      <c r="N4355" s="89"/>
      <c r="O4355" s="89"/>
      <c r="P4355" s="24"/>
      <c r="Q4355" s="24"/>
      <c r="R4355" s="23"/>
      <c r="S4355" s="23"/>
      <c r="T4355" s="24"/>
      <c r="U4355" s="23"/>
      <c r="V4355" s="23"/>
      <c r="W4355" s="23"/>
      <c r="X4355" s="23"/>
      <c r="Y4355" s="23"/>
      <c r="Z4355" s="23"/>
      <c r="AA4355" s="23"/>
      <c r="AB4355" s="23"/>
      <c r="AC4355" s="23"/>
      <c r="AD4355" s="23"/>
      <c r="AE4355" s="23"/>
      <c r="AF4355" s="46"/>
      <c r="AG4355" s="23"/>
      <c r="AH4355" s="23"/>
    </row>
    <row r="4356" spans="1:34" s="156" customFormat="1" x14ac:dyDescent="0.35">
      <c r="A4356" s="23"/>
      <c r="B4356" s="23"/>
      <c r="C4356" s="23"/>
      <c r="D4356" s="23"/>
      <c r="E4356" s="23"/>
      <c r="F4356" s="23"/>
      <c r="G4356" s="23"/>
      <c r="H4356" s="23"/>
      <c r="I4356" s="23"/>
      <c r="J4356" s="24"/>
      <c r="K4356" s="24"/>
      <c r="L4356" s="79"/>
      <c r="M4356" s="91"/>
      <c r="N4356" s="89"/>
      <c r="O4356" s="89"/>
      <c r="P4356" s="24"/>
      <c r="Q4356" s="24"/>
      <c r="R4356" s="23"/>
      <c r="S4356" s="23"/>
      <c r="T4356" s="24"/>
      <c r="U4356" s="23"/>
      <c r="V4356" s="23"/>
      <c r="W4356" s="23"/>
      <c r="X4356" s="23"/>
      <c r="Y4356" s="23"/>
      <c r="Z4356" s="23"/>
      <c r="AA4356" s="23"/>
      <c r="AB4356" s="23"/>
      <c r="AC4356" s="23"/>
      <c r="AD4356" s="23"/>
      <c r="AE4356" s="23"/>
      <c r="AF4356" s="46"/>
      <c r="AG4356" s="23"/>
      <c r="AH4356" s="23"/>
    </row>
    <row r="4357" spans="1:34" s="156" customFormat="1" x14ac:dyDescent="0.35">
      <c r="A4357" s="23"/>
      <c r="B4357" s="23"/>
      <c r="C4357" s="23"/>
      <c r="D4357" s="23"/>
      <c r="E4357" s="23"/>
      <c r="F4357" s="23"/>
      <c r="G4357" s="23"/>
      <c r="H4357" s="23"/>
      <c r="I4357" s="23"/>
      <c r="J4357" s="24"/>
      <c r="K4357" s="24"/>
      <c r="L4357" s="79"/>
      <c r="M4357" s="91"/>
      <c r="N4357" s="89"/>
      <c r="O4357" s="89"/>
      <c r="P4357" s="24"/>
      <c r="Q4357" s="24"/>
      <c r="R4357" s="23"/>
      <c r="S4357" s="23"/>
      <c r="T4357" s="24"/>
      <c r="U4357" s="23"/>
      <c r="V4357" s="23"/>
      <c r="W4357" s="23"/>
      <c r="X4357" s="23"/>
      <c r="Y4357" s="23"/>
      <c r="Z4357" s="23"/>
      <c r="AA4357" s="23"/>
      <c r="AB4357" s="23"/>
      <c r="AC4357" s="23"/>
      <c r="AD4357" s="23"/>
      <c r="AE4357" s="23"/>
      <c r="AF4357" s="46"/>
      <c r="AG4357" s="23"/>
      <c r="AH4357" s="23"/>
    </row>
    <row r="4358" spans="1:34" s="156" customFormat="1" x14ac:dyDescent="0.35">
      <c r="A4358" s="23"/>
      <c r="B4358" s="23"/>
      <c r="C4358" s="23"/>
      <c r="D4358" s="23"/>
      <c r="E4358" s="23"/>
      <c r="F4358" s="23"/>
      <c r="G4358" s="23"/>
      <c r="H4358" s="23"/>
      <c r="I4358" s="23"/>
      <c r="J4358" s="24"/>
      <c r="K4358" s="24"/>
      <c r="L4358" s="79"/>
      <c r="M4358" s="91"/>
      <c r="N4358" s="89"/>
      <c r="O4358" s="89"/>
      <c r="P4358" s="24"/>
      <c r="Q4358" s="24"/>
      <c r="R4358" s="23"/>
      <c r="S4358" s="23"/>
      <c r="T4358" s="24"/>
      <c r="U4358" s="23"/>
      <c r="V4358" s="23"/>
      <c r="W4358" s="23"/>
      <c r="X4358" s="23"/>
      <c r="Y4358" s="23"/>
      <c r="Z4358" s="23"/>
      <c r="AA4358" s="23"/>
      <c r="AB4358" s="23"/>
      <c r="AC4358" s="23"/>
      <c r="AD4358" s="23"/>
      <c r="AE4358" s="23"/>
      <c r="AF4358" s="46"/>
      <c r="AG4358" s="23"/>
      <c r="AH4358" s="23"/>
    </row>
    <row r="4359" spans="1:34" s="156" customFormat="1" x14ac:dyDescent="0.35">
      <c r="A4359" s="23"/>
      <c r="B4359" s="23"/>
      <c r="C4359" s="23"/>
      <c r="D4359" s="23"/>
      <c r="E4359" s="23"/>
      <c r="F4359" s="23"/>
      <c r="G4359" s="23"/>
      <c r="H4359" s="23"/>
      <c r="I4359" s="23"/>
      <c r="J4359" s="24"/>
      <c r="K4359" s="24"/>
      <c r="L4359" s="79"/>
      <c r="M4359" s="91"/>
      <c r="N4359" s="89"/>
      <c r="O4359" s="89"/>
      <c r="P4359" s="24"/>
      <c r="Q4359" s="24"/>
      <c r="R4359" s="23"/>
      <c r="S4359" s="23"/>
      <c r="T4359" s="24"/>
      <c r="U4359" s="23"/>
      <c r="V4359" s="23"/>
      <c r="W4359" s="23"/>
      <c r="X4359" s="23"/>
      <c r="Y4359" s="23"/>
      <c r="Z4359" s="23"/>
      <c r="AA4359" s="23"/>
      <c r="AB4359" s="23"/>
      <c r="AC4359" s="23"/>
      <c r="AD4359" s="23"/>
      <c r="AE4359" s="23"/>
      <c r="AF4359" s="46"/>
      <c r="AG4359" s="23"/>
      <c r="AH4359" s="23"/>
    </row>
    <row r="4360" spans="1:34" s="156" customFormat="1" x14ac:dyDescent="0.35">
      <c r="A4360" s="23"/>
      <c r="B4360" s="23"/>
      <c r="C4360" s="23"/>
      <c r="D4360" s="23"/>
      <c r="E4360" s="23"/>
      <c r="F4360" s="23"/>
      <c r="G4360" s="23"/>
      <c r="H4360" s="23"/>
      <c r="I4360" s="23"/>
      <c r="J4360" s="24"/>
      <c r="K4360" s="24"/>
      <c r="L4360" s="79"/>
      <c r="M4360" s="91"/>
      <c r="N4360" s="89"/>
      <c r="O4360" s="89"/>
      <c r="P4360" s="24"/>
      <c r="Q4360" s="24"/>
      <c r="R4360" s="23"/>
      <c r="S4360" s="23"/>
      <c r="T4360" s="24"/>
      <c r="U4360" s="23"/>
      <c r="V4360" s="23"/>
      <c r="W4360" s="23"/>
      <c r="X4360" s="23"/>
      <c r="Y4360" s="23"/>
      <c r="Z4360" s="23"/>
      <c r="AA4360" s="23"/>
      <c r="AB4360" s="23"/>
      <c r="AC4360" s="23"/>
      <c r="AD4360" s="23"/>
      <c r="AE4360" s="23"/>
      <c r="AF4360" s="46"/>
      <c r="AG4360" s="23"/>
      <c r="AH4360" s="23"/>
    </row>
    <row r="4361" spans="1:34" s="156" customFormat="1" x14ac:dyDescent="0.35">
      <c r="A4361" s="23"/>
      <c r="B4361" s="23"/>
      <c r="C4361" s="23"/>
      <c r="D4361" s="23"/>
      <c r="E4361" s="23"/>
      <c r="F4361" s="23"/>
      <c r="G4361" s="23"/>
      <c r="H4361" s="23"/>
      <c r="I4361" s="23"/>
      <c r="J4361" s="24"/>
      <c r="K4361" s="24"/>
      <c r="L4361" s="79"/>
      <c r="M4361" s="91"/>
      <c r="N4361" s="89"/>
      <c r="O4361" s="89"/>
      <c r="P4361" s="24"/>
      <c r="Q4361" s="24"/>
      <c r="R4361" s="23"/>
      <c r="S4361" s="23"/>
      <c r="T4361" s="24"/>
      <c r="U4361" s="23"/>
      <c r="V4361" s="23"/>
      <c r="W4361" s="23"/>
      <c r="X4361" s="23"/>
      <c r="Y4361" s="23"/>
      <c r="Z4361" s="23"/>
      <c r="AA4361" s="23"/>
      <c r="AB4361" s="23"/>
      <c r="AC4361" s="23"/>
      <c r="AD4361" s="23"/>
      <c r="AE4361" s="23"/>
      <c r="AF4361" s="46"/>
      <c r="AG4361" s="23"/>
      <c r="AH4361" s="23"/>
    </row>
    <row r="4362" spans="1:34" s="156" customFormat="1" x14ac:dyDescent="0.35">
      <c r="A4362" s="23"/>
      <c r="B4362" s="23"/>
      <c r="C4362" s="23"/>
      <c r="D4362" s="23"/>
      <c r="E4362" s="23"/>
      <c r="F4362" s="23"/>
      <c r="G4362" s="23"/>
      <c r="H4362" s="23"/>
      <c r="I4362" s="23"/>
      <c r="J4362" s="24"/>
      <c r="K4362" s="24"/>
      <c r="L4362" s="79"/>
      <c r="M4362" s="91"/>
      <c r="N4362" s="89"/>
      <c r="O4362" s="89"/>
      <c r="P4362" s="24"/>
      <c r="Q4362" s="24"/>
      <c r="R4362" s="23"/>
      <c r="S4362" s="23"/>
      <c r="T4362" s="24"/>
      <c r="U4362" s="23"/>
      <c r="V4362" s="23"/>
      <c r="W4362" s="23"/>
      <c r="X4362" s="23"/>
      <c r="Y4362" s="23"/>
      <c r="Z4362" s="23"/>
      <c r="AA4362" s="23"/>
      <c r="AB4362" s="23"/>
      <c r="AC4362" s="23"/>
      <c r="AD4362" s="23"/>
      <c r="AE4362" s="23"/>
      <c r="AF4362" s="46"/>
      <c r="AG4362" s="23"/>
      <c r="AH4362" s="23"/>
    </row>
    <row r="4363" spans="1:34" s="156" customFormat="1" x14ac:dyDescent="0.35">
      <c r="A4363" s="23"/>
      <c r="B4363" s="23"/>
      <c r="C4363" s="23"/>
      <c r="D4363" s="23"/>
      <c r="E4363" s="23"/>
      <c r="F4363" s="23"/>
      <c r="G4363" s="23"/>
      <c r="H4363" s="23"/>
      <c r="I4363" s="23"/>
      <c r="J4363" s="24"/>
      <c r="K4363" s="24"/>
      <c r="L4363" s="79"/>
      <c r="M4363" s="91"/>
      <c r="N4363" s="89"/>
      <c r="O4363" s="89"/>
      <c r="P4363" s="24"/>
      <c r="Q4363" s="24"/>
      <c r="R4363" s="23"/>
      <c r="S4363" s="23"/>
      <c r="T4363" s="24"/>
      <c r="U4363" s="23"/>
      <c r="V4363" s="23"/>
      <c r="W4363" s="23"/>
      <c r="X4363" s="23"/>
      <c r="Y4363" s="23"/>
      <c r="Z4363" s="23"/>
      <c r="AA4363" s="23"/>
      <c r="AB4363" s="23"/>
      <c r="AC4363" s="23"/>
      <c r="AD4363" s="23"/>
      <c r="AE4363" s="23"/>
      <c r="AF4363" s="46"/>
      <c r="AG4363" s="23"/>
      <c r="AH4363" s="23"/>
    </row>
    <row r="4364" spans="1:34" s="156" customFormat="1" x14ac:dyDescent="0.35">
      <c r="A4364" s="23"/>
      <c r="B4364" s="23"/>
      <c r="C4364" s="23"/>
      <c r="D4364" s="23"/>
      <c r="E4364" s="23"/>
      <c r="F4364" s="23"/>
      <c r="G4364" s="23"/>
      <c r="H4364" s="23"/>
      <c r="I4364" s="23"/>
      <c r="J4364" s="24"/>
      <c r="K4364" s="24"/>
      <c r="L4364" s="79"/>
      <c r="M4364" s="91"/>
      <c r="N4364" s="89"/>
      <c r="O4364" s="89"/>
      <c r="P4364" s="24"/>
      <c r="Q4364" s="24"/>
      <c r="R4364" s="23"/>
      <c r="S4364" s="23"/>
      <c r="T4364" s="24"/>
      <c r="U4364" s="23"/>
      <c r="V4364" s="23"/>
      <c r="W4364" s="23"/>
      <c r="X4364" s="23"/>
      <c r="Y4364" s="23"/>
      <c r="Z4364" s="23"/>
      <c r="AA4364" s="23"/>
      <c r="AB4364" s="23"/>
      <c r="AC4364" s="23"/>
      <c r="AD4364" s="23"/>
      <c r="AE4364" s="23"/>
      <c r="AF4364" s="46"/>
      <c r="AG4364" s="23"/>
      <c r="AH4364" s="23"/>
    </row>
    <row r="4365" spans="1:34" s="156" customFormat="1" x14ac:dyDescent="0.35">
      <c r="A4365" s="23"/>
      <c r="B4365" s="23"/>
      <c r="C4365" s="23"/>
      <c r="D4365" s="23"/>
      <c r="E4365" s="23"/>
      <c r="F4365" s="23"/>
      <c r="G4365" s="23"/>
      <c r="H4365" s="23"/>
      <c r="I4365" s="23"/>
      <c r="J4365" s="24"/>
      <c r="K4365" s="24"/>
      <c r="L4365" s="79"/>
      <c r="M4365" s="91"/>
      <c r="N4365" s="89"/>
      <c r="O4365" s="89"/>
      <c r="P4365" s="24"/>
      <c r="Q4365" s="24"/>
      <c r="R4365" s="23"/>
      <c r="S4365" s="23"/>
      <c r="T4365" s="24"/>
      <c r="U4365" s="23"/>
      <c r="V4365" s="23"/>
      <c r="W4365" s="23"/>
      <c r="X4365" s="23"/>
      <c r="Y4365" s="23"/>
      <c r="Z4365" s="23"/>
      <c r="AA4365" s="23"/>
      <c r="AB4365" s="23"/>
      <c r="AC4365" s="23"/>
      <c r="AD4365" s="23"/>
      <c r="AE4365" s="23"/>
      <c r="AF4365" s="46"/>
      <c r="AG4365" s="23"/>
      <c r="AH4365" s="23"/>
    </row>
    <row r="4366" spans="1:34" s="156" customFormat="1" x14ac:dyDescent="0.35">
      <c r="A4366" s="23"/>
      <c r="B4366" s="23"/>
      <c r="C4366" s="23"/>
      <c r="D4366" s="23"/>
      <c r="E4366" s="23"/>
      <c r="F4366" s="23"/>
      <c r="G4366" s="23"/>
      <c r="H4366" s="23"/>
      <c r="I4366" s="23"/>
      <c r="J4366" s="24"/>
      <c r="K4366" s="24"/>
      <c r="L4366" s="79"/>
      <c r="M4366" s="91"/>
      <c r="N4366" s="89"/>
      <c r="O4366" s="89"/>
      <c r="P4366" s="24"/>
      <c r="Q4366" s="24"/>
      <c r="R4366" s="23"/>
      <c r="S4366" s="23"/>
      <c r="T4366" s="24"/>
      <c r="U4366" s="23"/>
      <c r="V4366" s="23"/>
      <c r="W4366" s="23"/>
      <c r="X4366" s="23"/>
      <c r="Y4366" s="23"/>
      <c r="Z4366" s="23"/>
      <c r="AA4366" s="23"/>
      <c r="AB4366" s="23"/>
      <c r="AC4366" s="23"/>
      <c r="AD4366" s="23"/>
      <c r="AE4366" s="23"/>
      <c r="AF4366" s="46"/>
      <c r="AG4366" s="23"/>
      <c r="AH4366" s="23"/>
    </row>
    <row r="4367" spans="1:34" s="156" customFormat="1" x14ac:dyDescent="0.35">
      <c r="A4367" s="23"/>
      <c r="B4367" s="23"/>
      <c r="C4367" s="23"/>
      <c r="D4367" s="23"/>
      <c r="E4367" s="23"/>
      <c r="F4367" s="23"/>
      <c r="G4367" s="23"/>
      <c r="H4367" s="23"/>
      <c r="I4367" s="23"/>
      <c r="J4367" s="24"/>
      <c r="K4367" s="24"/>
      <c r="L4367" s="79"/>
      <c r="M4367" s="91"/>
      <c r="N4367" s="89"/>
      <c r="O4367" s="89"/>
      <c r="P4367" s="24"/>
      <c r="Q4367" s="24"/>
      <c r="R4367" s="23"/>
      <c r="S4367" s="23"/>
      <c r="T4367" s="24"/>
      <c r="U4367" s="23"/>
      <c r="V4367" s="23"/>
      <c r="W4367" s="23"/>
      <c r="X4367" s="23"/>
      <c r="Y4367" s="23"/>
      <c r="Z4367" s="23"/>
      <c r="AA4367" s="23"/>
      <c r="AB4367" s="23"/>
      <c r="AC4367" s="23"/>
      <c r="AD4367" s="23"/>
      <c r="AE4367" s="23"/>
      <c r="AF4367" s="46"/>
      <c r="AG4367" s="23"/>
      <c r="AH4367" s="23"/>
    </row>
    <row r="4368" spans="1:34" s="156" customFormat="1" x14ac:dyDescent="0.35">
      <c r="A4368" s="23"/>
      <c r="B4368" s="23"/>
      <c r="C4368" s="23"/>
      <c r="D4368" s="23"/>
      <c r="E4368" s="23"/>
      <c r="F4368" s="23"/>
      <c r="G4368" s="23"/>
      <c r="H4368" s="23"/>
      <c r="I4368" s="23"/>
      <c r="J4368" s="24"/>
      <c r="K4368" s="24"/>
      <c r="L4368" s="79"/>
      <c r="M4368" s="91"/>
      <c r="N4368" s="89"/>
      <c r="O4368" s="89"/>
      <c r="P4368" s="24"/>
      <c r="Q4368" s="24"/>
      <c r="R4368" s="23"/>
      <c r="S4368" s="23"/>
      <c r="T4368" s="24"/>
      <c r="U4368" s="23"/>
      <c r="V4368" s="23"/>
      <c r="W4368" s="23"/>
      <c r="X4368" s="23"/>
      <c r="Y4368" s="23"/>
      <c r="Z4368" s="23"/>
      <c r="AA4368" s="23"/>
      <c r="AB4368" s="23"/>
      <c r="AC4368" s="23"/>
      <c r="AD4368" s="23"/>
      <c r="AE4368" s="23"/>
      <c r="AF4368" s="46"/>
      <c r="AG4368" s="23"/>
      <c r="AH4368" s="23"/>
    </row>
    <row r="4369" spans="1:34" s="156" customFormat="1" x14ac:dyDescent="0.35">
      <c r="A4369" s="23"/>
      <c r="B4369" s="23"/>
      <c r="C4369" s="23"/>
      <c r="D4369" s="23"/>
      <c r="E4369" s="23"/>
      <c r="F4369" s="23"/>
      <c r="G4369" s="23"/>
      <c r="H4369" s="23"/>
      <c r="I4369" s="23"/>
      <c r="J4369" s="24"/>
      <c r="K4369" s="24"/>
      <c r="L4369" s="79"/>
      <c r="M4369" s="91"/>
      <c r="N4369" s="89"/>
      <c r="O4369" s="89"/>
      <c r="P4369" s="24"/>
      <c r="Q4369" s="24"/>
      <c r="R4369" s="23"/>
      <c r="S4369" s="23"/>
      <c r="T4369" s="24"/>
      <c r="U4369" s="23"/>
      <c r="V4369" s="23"/>
      <c r="W4369" s="23"/>
      <c r="X4369" s="23"/>
      <c r="Y4369" s="23"/>
      <c r="Z4369" s="23"/>
      <c r="AA4369" s="23"/>
      <c r="AB4369" s="23"/>
      <c r="AC4369" s="23"/>
      <c r="AD4369" s="23"/>
      <c r="AE4369" s="23"/>
      <c r="AF4369" s="46"/>
      <c r="AG4369" s="23"/>
      <c r="AH4369" s="23"/>
    </row>
    <row r="4370" spans="1:34" s="156" customFormat="1" x14ac:dyDescent="0.35">
      <c r="A4370" s="23"/>
      <c r="B4370" s="23"/>
      <c r="C4370" s="23"/>
      <c r="D4370" s="23"/>
      <c r="E4370" s="23"/>
      <c r="F4370" s="23"/>
      <c r="G4370" s="23"/>
      <c r="H4370" s="23"/>
      <c r="I4370" s="23"/>
      <c r="J4370" s="24"/>
      <c r="K4370" s="24"/>
      <c r="L4370" s="79"/>
      <c r="M4370" s="91"/>
      <c r="N4370" s="89"/>
      <c r="O4370" s="89"/>
      <c r="P4370" s="24"/>
      <c r="Q4370" s="24"/>
      <c r="R4370" s="23"/>
      <c r="S4370" s="23"/>
      <c r="T4370" s="24"/>
      <c r="U4370" s="23"/>
      <c r="V4370" s="23"/>
      <c r="W4370" s="23"/>
      <c r="X4370" s="23"/>
      <c r="Y4370" s="23"/>
      <c r="Z4370" s="23"/>
      <c r="AA4370" s="23"/>
      <c r="AB4370" s="23"/>
      <c r="AC4370" s="23"/>
      <c r="AD4370" s="23"/>
      <c r="AE4370" s="23"/>
      <c r="AF4370" s="46"/>
      <c r="AG4370" s="23"/>
      <c r="AH4370" s="23"/>
    </row>
    <row r="4371" spans="1:34" s="156" customFormat="1" x14ac:dyDescent="0.35">
      <c r="A4371" s="23"/>
      <c r="B4371" s="23"/>
      <c r="C4371" s="23"/>
      <c r="D4371" s="23"/>
      <c r="E4371" s="23"/>
      <c r="F4371" s="23"/>
      <c r="G4371" s="23"/>
      <c r="H4371" s="23"/>
      <c r="I4371" s="23"/>
      <c r="J4371" s="24"/>
      <c r="K4371" s="24"/>
      <c r="L4371" s="79"/>
      <c r="M4371" s="91"/>
      <c r="N4371" s="89"/>
      <c r="O4371" s="89"/>
      <c r="P4371" s="24"/>
      <c r="Q4371" s="24"/>
      <c r="R4371" s="23"/>
      <c r="S4371" s="23"/>
      <c r="T4371" s="24"/>
      <c r="U4371" s="23"/>
      <c r="V4371" s="23"/>
      <c r="W4371" s="23"/>
      <c r="X4371" s="23"/>
      <c r="Y4371" s="23"/>
      <c r="Z4371" s="23"/>
      <c r="AA4371" s="23"/>
      <c r="AB4371" s="23"/>
      <c r="AC4371" s="23"/>
      <c r="AD4371" s="23"/>
      <c r="AE4371" s="23"/>
      <c r="AF4371" s="46"/>
      <c r="AG4371" s="23"/>
      <c r="AH4371" s="23"/>
    </row>
    <row r="4372" spans="1:34" s="156" customFormat="1" x14ac:dyDescent="0.35">
      <c r="A4372" s="23"/>
      <c r="B4372" s="23"/>
      <c r="C4372" s="23"/>
      <c r="D4372" s="23"/>
      <c r="E4372" s="23"/>
      <c r="F4372" s="23"/>
      <c r="G4372" s="23"/>
      <c r="H4372" s="23"/>
      <c r="I4372" s="23"/>
      <c r="J4372" s="24"/>
      <c r="K4372" s="24"/>
      <c r="L4372" s="79"/>
      <c r="M4372" s="91"/>
      <c r="N4372" s="89"/>
      <c r="O4372" s="89"/>
      <c r="P4372" s="24"/>
      <c r="Q4372" s="24"/>
      <c r="R4372" s="23"/>
      <c r="S4372" s="23"/>
      <c r="T4372" s="24"/>
      <c r="U4372" s="23"/>
      <c r="V4372" s="23"/>
      <c r="W4372" s="23"/>
      <c r="X4372" s="23"/>
      <c r="Y4372" s="23"/>
      <c r="Z4372" s="23"/>
      <c r="AA4372" s="23"/>
      <c r="AB4372" s="23"/>
      <c r="AC4372" s="23"/>
      <c r="AD4372" s="23"/>
      <c r="AE4372" s="23"/>
      <c r="AF4372" s="46"/>
      <c r="AG4372" s="23"/>
      <c r="AH4372" s="23"/>
    </row>
    <row r="4373" spans="1:34" s="156" customFormat="1" x14ac:dyDescent="0.35">
      <c r="A4373" s="23"/>
      <c r="B4373" s="23"/>
      <c r="C4373" s="23"/>
      <c r="D4373" s="23"/>
      <c r="E4373" s="23"/>
      <c r="F4373" s="23"/>
      <c r="G4373" s="23"/>
      <c r="H4373" s="23"/>
      <c r="I4373" s="23"/>
      <c r="J4373" s="24"/>
      <c r="K4373" s="24"/>
      <c r="L4373" s="79"/>
      <c r="M4373" s="91"/>
      <c r="N4373" s="89"/>
      <c r="O4373" s="89"/>
      <c r="P4373" s="24"/>
      <c r="Q4373" s="24"/>
      <c r="R4373" s="23"/>
      <c r="S4373" s="23"/>
      <c r="T4373" s="24"/>
      <c r="U4373" s="23"/>
      <c r="V4373" s="23"/>
      <c r="W4373" s="23"/>
      <c r="X4373" s="23"/>
      <c r="Y4373" s="23"/>
      <c r="Z4373" s="23"/>
      <c r="AA4373" s="23"/>
      <c r="AB4373" s="23"/>
      <c r="AC4373" s="23"/>
      <c r="AD4373" s="23"/>
      <c r="AE4373" s="23"/>
      <c r="AF4373" s="46"/>
      <c r="AG4373" s="23"/>
      <c r="AH4373" s="23"/>
    </row>
    <row r="4374" spans="1:34" s="156" customFormat="1" x14ac:dyDescent="0.35">
      <c r="A4374" s="23"/>
      <c r="B4374" s="23"/>
      <c r="C4374" s="23"/>
      <c r="D4374" s="23"/>
      <c r="E4374" s="23"/>
      <c r="F4374" s="23"/>
      <c r="G4374" s="23"/>
      <c r="H4374" s="23"/>
      <c r="I4374" s="23"/>
      <c r="J4374" s="24"/>
      <c r="K4374" s="24"/>
      <c r="L4374" s="79"/>
      <c r="M4374" s="91"/>
      <c r="N4374" s="89"/>
      <c r="O4374" s="89"/>
      <c r="P4374" s="24"/>
      <c r="Q4374" s="24"/>
      <c r="R4374" s="23"/>
      <c r="S4374" s="23"/>
      <c r="T4374" s="24"/>
      <c r="U4374" s="23"/>
      <c r="V4374" s="23"/>
      <c r="W4374" s="23"/>
      <c r="X4374" s="23"/>
      <c r="Y4374" s="23"/>
      <c r="Z4374" s="23"/>
      <c r="AA4374" s="23"/>
      <c r="AB4374" s="23"/>
      <c r="AC4374" s="23"/>
      <c r="AD4374" s="23"/>
      <c r="AE4374" s="23"/>
      <c r="AF4374" s="46"/>
      <c r="AG4374" s="23"/>
      <c r="AH4374" s="23"/>
    </row>
    <row r="4375" spans="1:34" s="156" customFormat="1" x14ac:dyDescent="0.35">
      <c r="A4375" s="23"/>
      <c r="B4375" s="23"/>
      <c r="C4375" s="23"/>
      <c r="D4375" s="23"/>
      <c r="E4375" s="23"/>
      <c r="F4375" s="23"/>
      <c r="G4375" s="23"/>
      <c r="H4375" s="23"/>
      <c r="I4375" s="23"/>
      <c r="J4375" s="24"/>
      <c r="K4375" s="24"/>
      <c r="L4375" s="79"/>
      <c r="M4375" s="91"/>
      <c r="N4375" s="89"/>
      <c r="O4375" s="89"/>
      <c r="P4375" s="24"/>
      <c r="Q4375" s="24"/>
      <c r="R4375" s="23"/>
      <c r="S4375" s="23"/>
      <c r="T4375" s="24"/>
      <c r="U4375" s="23"/>
      <c r="V4375" s="23"/>
      <c r="W4375" s="23"/>
      <c r="X4375" s="23"/>
      <c r="Y4375" s="23"/>
      <c r="Z4375" s="23"/>
      <c r="AA4375" s="23"/>
      <c r="AB4375" s="23"/>
      <c r="AC4375" s="23"/>
      <c r="AD4375" s="23"/>
      <c r="AE4375" s="23"/>
      <c r="AF4375" s="46"/>
      <c r="AG4375" s="23"/>
      <c r="AH4375" s="23"/>
    </row>
    <row r="4376" spans="1:34" s="156" customFormat="1" x14ac:dyDescent="0.35">
      <c r="A4376" s="23"/>
      <c r="B4376" s="23"/>
      <c r="C4376" s="23"/>
      <c r="D4376" s="23"/>
      <c r="E4376" s="23"/>
      <c r="F4376" s="23"/>
      <c r="G4376" s="23"/>
      <c r="H4376" s="23"/>
      <c r="I4376" s="23"/>
      <c r="J4376" s="24"/>
      <c r="K4376" s="24"/>
      <c r="L4376" s="79"/>
      <c r="M4376" s="91"/>
      <c r="N4376" s="89"/>
      <c r="O4376" s="89"/>
      <c r="P4376" s="24"/>
      <c r="Q4376" s="24"/>
      <c r="R4376" s="23"/>
      <c r="S4376" s="23"/>
      <c r="T4376" s="24"/>
      <c r="U4376" s="23"/>
      <c r="V4376" s="23"/>
      <c r="W4376" s="23"/>
      <c r="X4376" s="23"/>
      <c r="Y4376" s="23"/>
      <c r="Z4376" s="23"/>
      <c r="AA4376" s="23"/>
      <c r="AB4376" s="23"/>
      <c r="AC4376" s="23"/>
      <c r="AD4376" s="23"/>
      <c r="AE4376" s="23"/>
      <c r="AF4376" s="46"/>
      <c r="AG4376" s="23"/>
      <c r="AH4376" s="23"/>
    </row>
    <row r="4377" spans="1:34" s="156" customFormat="1" x14ac:dyDescent="0.35">
      <c r="A4377" s="23"/>
      <c r="B4377" s="23"/>
      <c r="C4377" s="23"/>
      <c r="D4377" s="23"/>
      <c r="E4377" s="23"/>
      <c r="F4377" s="23"/>
      <c r="G4377" s="23"/>
      <c r="H4377" s="23"/>
      <c r="I4377" s="23"/>
      <c r="J4377" s="24"/>
      <c r="K4377" s="24"/>
      <c r="L4377" s="79"/>
      <c r="M4377" s="91"/>
      <c r="N4377" s="89"/>
      <c r="O4377" s="89"/>
      <c r="P4377" s="24"/>
      <c r="Q4377" s="24"/>
      <c r="R4377" s="23"/>
      <c r="S4377" s="23"/>
      <c r="T4377" s="24"/>
      <c r="U4377" s="23"/>
      <c r="V4377" s="23"/>
      <c r="W4377" s="23"/>
      <c r="X4377" s="23"/>
      <c r="Y4377" s="23"/>
      <c r="Z4377" s="23"/>
      <c r="AA4377" s="23"/>
      <c r="AB4377" s="23"/>
      <c r="AC4377" s="23"/>
      <c r="AD4377" s="23"/>
      <c r="AE4377" s="23"/>
      <c r="AF4377" s="46"/>
      <c r="AG4377" s="23"/>
      <c r="AH4377" s="23"/>
    </row>
    <row r="4378" spans="1:34" s="156" customFormat="1" x14ac:dyDescent="0.35">
      <c r="A4378" s="23"/>
      <c r="B4378" s="23"/>
      <c r="C4378" s="23"/>
      <c r="D4378" s="23"/>
      <c r="E4378" s="23"/>
      <c r="F4378" s="23"/>
      <c r="G4378" s="23"/>
      <c r="H4378" s="23"/>
      <c r="I4378" s="23"/>
      <c r="J4378" s="24"/>
      <c r="K4378" s="24"/>
      <c r="L4378" s="79"/>
      <c r="M4378" s="91"/>
      <c r="N4378" s="89"/>
      <c r="O4378" s="89"/>
      <c r="P4378" s="24"/>
      <c r="Q4378" s="24"/>
      <c r="R4378" s="23"/>
      <c r="S4378" s="23"/>
      <c r="T4378" s="24"/>
      <c r="U4378" s="23"/>
      <c r="V4378" s="23"/>
      <c r="W4378" s="23"/>
      <c r="X4378" s="23"/>
      <c r="Y4378" s="23"/>
      <c r="Z4378" s="23"/>
      <c r="AA4378" s="23"/>
      <c r="AB4378" s="23"/>
      <c r="AC4378" s="23"/>
      <c r="AD4378" s="23"/>
      <c r="AE4378" s="23"/>
      <c r="AF4378" s="46"/>
      <c r="AG4378" s="23"/>
      <c r="AH4378" s="23"/>
    </row>
    <row r="4379" spans="1:34" s="156" customFormat="1" x14ac:dyDescent="0.35">
      <c r="A4379" s="23"/>
      <c r="B4379" s="23"/>
      <c r="C4379" s="23"/>
      <c r="D4379" s="23"/>
      <c r="E4379" s="23"/>
      <c r="F4379" s="23"/>
      <c r="G4379" s="23"/>
      <c r="H4379" s="23"/>
      <c r="I4379" s="23"/>
      <c r="J4379" s="24"/>
      <c r="K4379" s="24"/>
      <c r="L4379" s="79"/>
      <c r="M4379" s="91"/>
      <c r="N4379" s="89"/>
      <c r="O4379" s="89"/>
      <c r="P4379" s="24"/>
      <c r="Q4379" s="24"/>
      <c r="R4379" s="23"/>
      <c r="S4379" s="23"/>
      <c r="T4379" s="24"/>
      <c r="U4379" s="23"/>
      <c r="V4379" s="23"/>
      <c r="W4379" s="23"/>
      <c r="X4379" s="23"/>
      <c r="Y4379" s="23"/>
      <c r="Z4379" s="23"/>
      <c r="AA4379" s="23"/>
      <c r="AB4379" s="23"/>
      <c r="AC4379" s="23"/>
      <c r="AD4379" s="23"/>
      <c r="AE4379" s="23"/>
      <c r="AF4379" s="46"/>
      <c r="AG4379" s="23"/>
      <c r="AH4379" s="23"/>
    </row>
    <row r="4380" spans="1:34" s="156" customFormat="1" x14ac:dyDescent="0.35">
      <c r="A4380" s="23"/>
      <c r="B4380" s="23"/>
      <c r="C4380" s="23"/>
      <c r="D4380" s="23"/>
      <c r="E4380" s="23"/>
      <c r="F4380" s="23"/>
      <c r="G4380" s="23"/>
      <c r="H4380" s="23"/>
      <c r="I4380" s="23"/>
      <c r="J4380" s="24"/>
      <c r="K4380" s="24"/>
      <c r="L4380" s="79"/>
      <c r="M4380" s="91"/>
      <c r="N4380" s="89"/>
      <c r="O4380" s="89"/>
      <c r="P4380" s="24"/>
      <c r="Q4380" s="24"/>
      <c r="R4380" s="23"/>
      <c r="S4380" s="23"/>
      <c r="T4380" s="24"/>
      <c r="U4380" s="23"/>
      <c r="V4380" s="23"/>
      <c r="W4380" s="23"/>
      <c r="X4380" s="23"/>
      <c r="Y4380" s="23"/>
      <c r="Z4380" s="23"/>
      <c r="AA4380" s="23"/>
      <c r="AB4380" s="23"/>
      <c r="AC4380" s="23"/>
      <c r="AD4380" s="23"/>
      <c r="AE4380" s="23"/>
      <c r="AF4380" s="46"/>
      <c r="AG4380" s="23"/>
      <c r="AH4380" s="23"/>
    </row>
    <row r="4381" spans="1:34" s="156" customFormat="1" x14ac:dyDescent="0.35">
      <c r="A4381" s="23"/>
      <c r="B4381" s="23"/>
      <c r="C4381" s="23"/>
      <c r="D4381" s="23"/>
      <c r="E4381" s="23"/>
      <c r="F4381" s="23"/>
      <c r="G4381" s="23"/>
      <c r="H4381" s="23"/>
      <c r="I4381" s="23"/>
      <c r="J4381" s="24"/>
      <c r="K4381" s="24"/>
      <c r="L4381" s="79"/>
      <c r="M4381" s="91"/>
      <c r="N4381" s="89"/>
      <c r="O4381" s="89"/>
      <c r="P4381" s="24"/>
      <c r="Q4381" s="24"/>
      <c r="R4381" s="23"/>
      <c r="S4381" s="23"/>
      <c r="T4381" s="24"/>
      <c r="U4381" s="23"/>
      <c r="V4381" s="23"/>
      <c r="W4381" s="23"/>
      <c r="X4381" s="23"/>
      <c r="Y4381" s="23"/>
      <c r="Z4381" s="23"/>
      <c r="AA4381" s="23"/>
      <c r="AB4381" s="23"/>
      <c r="AC4381" s="23"/>
      <c r="AD4381" s="23"/>
      <c r="AE4381" s="23"/>
      <c r="AF4381" s="46"/>
      <c r="AG4381" s="23"/>
      <c r="AH4381" s="23"/>
    </row>
    <row r="4382" spans="1:34" s="156" customFormat="1" x14ac:dyDescent="0.35">
      <c r="A4382" s="23"/>
      <c r="B4382" s="23"/>
      <c r="C4382" s="23"/>
      <c r="D4382" s="23"/>
      <c r="E4382" s="23"/>
      <c r="F4382" s="23"/>
      <c r="G4382" s="23"/>
      <c r="H4382" s="23"/>
      <c r="I4382" s="23"/>
      <c r="J4382" s="24"/>
      <c r="K4382" s="24"/>
      <c r="L4382" s="79"/>
      <c r="M4382" s="91"/>
      <c r="N4382" s="89"/>
      <c r="O4382" s="89"/>
      <c r="P4382" s="24"/>
      <c r="Q4382" s="24"/>
      <c r="R4382" s="23"/>
      <c r="S4382" s="23"/>
      <c r="T4382" s="24"/>
      <c r="U4382" s="23"/>
      <c r="V4382" s="23"/>
      <c r="W4382" s="23"/>
      <c r="X4382" s="23"/>
      <c r="Y4382" s="23"/>
      <c r="Z4382" s="23"/>
      <c r="AA4382" s="23"/>
      <c r="AB4382" s="23"/>
      <c r="AC4382" s="23"/>
      <c r="AD4382" s="23"/>
      <c r="AE4382" s="23"/>
      <c r="AF4382" s="46"/>
      <c r="AG4382" s="23"/>
      <c r="AH4382" s="23"/>
    </row>
    <row r="4383" spans="1:34" s="156" customFormat="1" x14ac:dyDescent="0.35">
      <c r="A4383" s="23"/>
      <c r="B4383" s="23"/>
      <c r="C4383" s="23"/>
      <c r="D4383" s="23"/>
      <c r="E4383" s="23"/>
      <c r="F4383" s="23"/>
      <c r="G4383" s="23"/>
      <c r="H4383" s="23"/>
      <c r="I4383" s="23"/>
      <c r="J4383" s="24"/>
      <c r="K4383" s="24"/>
      <c r="L4383" s="79"/>
      <c r="M4383" s="91"/>
      <c r="N4383" s="89"/>
      <c r="O4383" s="89"/>
      <c r="P4383" s="24"/>
      <c r="Q4383" s="24"/>
      <c r="R4383" s="23"/>
      <c r="S4383" s="23"/>
      <c r="T4383" s="24"/>
      <c r="U4383" s="23"/>
      <c r="V4383" s="23"/>
      <c r="W4383" s="23"/>
      <c r="X4383" s="23"/>
      <c r="Y4383" s="23"/>
      <c r="Z4383" s="23"/>
      <c r="AA4383" s="23"/>
      <c r="AB4383" s="23"/>
      <c r="AC4383" s="23"/>
      <c r="AD4383" s="23"/>
      <c r="AE4383" s="23"/>
      <c r="AF4383" s="46"/>
      <c r="AG4383" s="23"/>
      <c r="AH4383" s="23"/>
    </row>
    <row r="4384" spans="1:34" s="156" customFormat="1" x14ac:dyDescent="0.35">
      <c r="A4384" s="23"/>
      <c r="B4384" s="23"/>
      <c r="C4384" s="23"/>
      <c r="D4384" s="23"/>
      <c r="E4384" s="23"/>
      <c r="F4384" s="23"/>
      <c r="G4384" s="23"/>
      <c r="H4384" s="23"/>
      <c r="I4384" s="23"/>
      <c r="J4384" s="24"/>
      <c r="K4384" s="24"/>
      <c r="L4384" s="79"/>
      <c r="M4384" s="91"/>
      <c r="N4384" s="89"/>
      <c r="O4384" s="89"/>
      <c r="P4384" s="24"/>
      <c r="Q4384" s="24"/>
      <c r="R4384" s="23"/>
      <c r="S4384" s="23"/>
      <c r="T4384" s="24"/>
      <c r="U4384" s="23"/>
      <c r="V4384" s="23"/>
      <c r="W4384" s="23"/>
      <c r="X4384" s="23"/>
      <c r="Y4384" s="23"/>
      <c r="Z4384" s="23"/>
      <c r="AA4384" s="23"/>
      <c r="AB4384" s="23"/>
      <c r="AC4384" s="23"/>
      <c r="AD4384" s="23"/>
      <c r="AE4384" s="23"/>
      <c r="AF4384" s="46"/>
      <c r="AG4384" s="23"/>
      <c r="AH4384" s="23"/>
    </row>
    <row r="4385" spans="1:34" s="156" customFormat="1" x14ac:dyDescent="0.35">
      <c r="A4385" s="23"/>
      <c r="B4385" s="23"/>
      <c r="C4385" s="23"/>
      <c r="D4385" s="23"/>
      <c r="E4385" s="23"/>
      <c r="F4385" s="23"/>
      <c r="G4385" s="23"/>
      <c r="H4385" s="23"/>
      <c r="I4385" s="23"/>
      <c r="J4385" s="24"/>
      <c r="K4385" s="24"/>
      <c r="L4385" s="79"/>
      <c r="M4385" s="91"/>
      <c r="N4385" s="89"/>
      <c r="O4385" s="89"/>
      <c r="P4385" s="24"/>
      <c r="Q4385" s="24"/>
      <c r="R4385" s="23"/>
      <c r="S4385" s="23"/>
      <c r="T4385" s="24"/>
      <c r="U4385" s="23"/>
      <c r="V4385" s="23"/>
      <c r="W4385" s="23"/>
      <c r="X4385" s="23"/>
      <c r="Y4385" s="23"/>
      <c r="Z4385" s="23"/>
      <c r="AA4385" s="23"/>
      <c r="AB4385" s="23"/>
      <c r="AC4385" s="23"/>
      <c r="AD4385" s="23"/>
      <c r="AE4385" s="23"/>
      <c r="AF4385" s="46"/>
      <c r="AG4385" s="23"/>
      <c r="AH4385" s="23"/>
    </row>
    <row r="4386" spans="1:34" s="156" customFormat="1" x14ac:dyDescent="0.35">
      <c r="A4386" s="23"/>
      <c r="B4386" s="23"/>
      <c r="C4386" s="23"/>
      <c r="D4386" s="23"/>
      <c r="E4386" s="23"/>
      <c r="F4386" s="23"/>
      <c r="G4386" s="23"/>
      <c r="H4386" s="23"/>
      <c r="I4386" s="23"/>
      <c r="J4386" s="24"/>
      <c r="K4386" s="24"/>
      <c r="L4386" s="79"/>
      <c r="M4386" s="91"/>
      <c r="N4386" s="89"/>
      <c r="O4386" s="89"/>
      <c r="P4386" s="24"/>
      <c r="Q4386" s="24"/>
      <c r="R4386" s="23"/>
      <c r="S4386" s="23"/>
      <c r="T4386" s="24"/>
      <c r="U4386" s="23"/>
      <c r="V4386" s="23"/>
      <c r="W4386" s="23"/>
      <c r="X4386" s="23"/>
      <c r="Y4386" s="23"/>
      <c r="Z4386" s="23"/>
      <c r="AA4386" s="23"/>
      <c r="AB4386" s="23"/>
      <c r="AC4386" s="23"/>
      <c r="AD4386" s="23"/>
      <c r="AE4386" s="23"/>
      <c r="AF4386" s="46"/>
      <c r="AG4386" s="23"/>
      <c r="AH4386" s="23"/>
    </row>
    <row r="4387" spans="1:34" s="156" customFormat="1" x14ac:dyDescent="0.35">
      <c r="A4387" s="23"/>
      <c r="B4387" s="23"/>
      <c r="C4387" s="23"/>
      <c r="D4387" s="23"/>
      <c r="E4387" s="23"/>
      <c r="F4387" s="23"/>
      <c r="G4387" s="23"/>
      <c r="H4387" s="23"/>
      <c r="I4387" s="23"/>
      <c r="J4387" s="24"/>
      <c r="K4387" s="24"/>
      <c r="L4387" s="79"/>
      <c r="M4387" s="91"/>
      <c r="N4387" s="89"/>
      <c r="O4387" s="89"/>
      <c r="P4387" s="24"/>
      <c r="Q4387" s="24"/>
      <c r="R4387" s="23"/>
      <c r="S4387" s="23"/>
      <c r="T4387" s="24"/>
      <c r="U4387" s="23"/>
      <c r="V4387" s="23"/>
      <c r="W4387" s="23"/>
      <c r="X4387" s="23"/>
      <c r="Y4387" s="23"/>
      <c r="Z4387" s="23"/>
      <c r="AA4387" s="23"/>
      <c r="AB4387" s="23"/>
      <c r="AC4387" s="23"/>
      <c r="AD4387" s="23"/>
      <c r="AE4387" s="23"/>
      <c r="AF4387" s="46"/>
      <c r="AG4387" s="23"/>
      <c r="AH4387" s="23"/>
    </row>
    <row r="4388" spans="1:34" s="156" customFormat="1" x14ac:dyDescent="0.35">
      <c r="A4388" s="23"/>
      <c r="B4388" s="23"/>
      <c r="C4388" s="23"/>
      <c r="D4388" s="23"/>
      <c r="E4388" s="23"/>
      <c r="F4388" s="23"/>
      <c r="G4388" s="23"/>
      <c r="H4388" s="23"/>
      <c r="I4388" s="23"/>
      <c r="J4388" s="24"/>
      <c r="K4388" s="24"/>
      <c r="L4388" s="79"/>
      <c r="M4388" s="91"/>
      <c r="N4388" s="89"/>
      <c r="O4388" s="89"/>
      <c r="P4388" s="24"/>
      <c r="Q4388" s="24"/>
      <c r="R4388" s="23"/>
      <c r="S4388" s="23"/>
      <c r="T4388" s="24"/>
      <c r="U4388" s="23"/>
      <c r="V4388" s="23"/>
      <c r="W4388" s="23"/>
      <c r="X4388" s="23"/>
      <c r="Y4388" s="23"/>
      <c r="Z4388" s="23"/>
      <c r="AA4388" s="23"/>
      <c r="AB4388" s="23"/>
      <c r="AC4388" s="23"/>
      <c r="AD4388" s="23"/>
      <c r="AE4388" s="23"/>
      <c r="AF4388" s="46"/>
      <c r="AG4388" s="23"/>
      <c r="AH4388" s="23"/>
    </row>
    <row r="4389" spans="1:34" s="156" customFormat="1" x14ac:dyDescent="0.35">
      <c r="A4389" s="23"/>
      <c r="B4389" s="23"/>
      <c r="C4389" s="23"/>
      <c r="D4389" s="23"/>
      <c r="E4389" s="23"/>
      <c r="F4389" s="23"/>
      <c r="G4389" s="23"/>
      <c r="H4389" s="23"/>
      <c r="I4389" s="23"/>
      <c r="J4389" s="24"/>
      <c r="K4389" s="24"/>
      <c r="L4389" s="79"/>
      <c r="M4389" s="91"/>
      <c r="N4389" s="89"/>
      <c r="O4389" s="89"/>
      <c r="P4389" s="24"/>
      <c r="Q4389" s="24"/>
      <c r="R4389" s="23"/>
      <c r="S4389" s="23"/>
      <c r="T4389" s="24"/>
      <c r="U4389" s="23"/>
      <c r="V4389" s="23"/>
      <c r="W4389" s="23"/>
      <c r="X4389" s="23"/>
      <c r="Y4389" s="23"/>
      <c r="Z4389" s="23"/>
      <c r="AA4389" s="23"/>
      <c r="AB4389" s="23"/>
      <c r="AC4389" s="23"/>
      <c r="AD4389" s="23"/>
      <c r="AE4389" s="23"/>
      <c r="AF4389" s="46"/>
      <c r="AG4389" s="23"/>
      <c r="AH4389" s="23"/>
    </row>
    <row r="4390" spans="1:34" s="156" customFormat="1" x14ac:dyDescent="0.35">
      <c r="A4390" s="23"/>
      <c r="B4390" s="23"/>
      <c r="C4390" s="23"/>
      <c r="D4390" s="23"/>
      <c r="E4390" s="23"/>
      <c r="F4390" s="23"/>
      <c r="G4390" s="23"/>
      <c r="H4390" s="23"/>
      <c r="I4390" s="23"/>
      <c r="J4390" s="24"/>
      <c r="K4390" s="24"/>
      <c r="L4390" s="79"/>
      <c r="M4390" s="91"/>
      <c r="N4390" s="89"/>
      <c r="O4390" s="89"/>
      <c r="P4390" s="24"/>
      <c r="Q4390" s="24"/>
      <c r="R4390" s="23"/>
      <c r="S4390" s="23"/>
      <c r="T4390" s="24"/>
      <c r="U4390" s="23"/>
      <c r="V4390" s="23"/>
      <c r="W4390" s="23"/>
      <c r="X4390" s="23"/>
      <c r="Y4390" s="23"/>
      <c r="Z4390" s="23"/>
      <c r="AA4390" s="23"/>
      <c r="AB4390" s="23"/>
      <c r="AC4390" s="23"/>
      <c r="AD4390" s="23"/>
      <c r="AE4390" s="23"/>
      <c r="AF4390" s="46"/>
      <c r="AG4390" s="23"/>
      <c r="AH4390" s="23"/>
    </row>
    <row r="4391" spans="1:34" s="156" customFormat="1" x14ac:dyDescent="0.35">
      <c r="A4391" s="23"/>
      <c r="B4391" s="23"/>
      <c r="C4391" s="23"/>
      <c r="D4391" s="23"/>
      <c r="E4391" s="23"/>
      <c r="F4391" s="23"/>
      <c r="G4391" s="23"/>
      <c r="H4391" s="23"/>
      <c r="I4391" s="23"/>
      <c r="J4391" s="24"/>
      <c r="K4391" s="24"/>
      <c r="L4391" s="79"/>
      <c r="M4391" s="91"/>
      <c r="N4391" s="89"/>
      <c r="O4391" s="89"/>
      <c r="P4391" s="24"/>
      <c r="Q4391" s="24"/>
      <c r="R4391" s="23"/>
      <c r="S4391" s="23"/>
      <c r="T4391" s="24"/>
      <c r="U4391" s="23"/>
      <c r="V4391" s="23"/>
      <c r="W4391" s="23"/>
      <c r="X4391" s="23"/>
      <c r="Y4391" s="23"/>
      <c r="Z4391" s="23"/>
      <c r="AA4391" s="23"/>
      <c r="AB4391" s="23"/>
      <c r="AC4391" s="23"/>
      <c r="AD4391" s="23"/>
      <c r="AE4391" s="23"/>
      <c r="AF4391" s="46"/>
      <c r="AG4391" s="23"/>
      <c r="AH4391" s="23"/>
    </row>
    <row r="4392" spans="1:34" s="156" customFormat="1" x14ac:dyDescent="0.35">
      <c r="A4392" s="23"/>
      <c r="B4392" s="23"/>
      <c r="C4392" s="23"/>
      <c r="D4392" s="23"/>
      <c r="E4392" s="23"/>
      <c r="F4392" s="23"/>
      <c r="G4392" s="23"/>
      <c r="H4392" s="23"/>
      <c r="I4392" s="23"/>
      <c r="J4392" s="24"/>
      <c r="K4392" s="24"/>
      <c r="L4392" s="79"/>
      <c r="M4392" s="91"/>
      <c r="N4392" s="89"/>
      <c r="O4392" s="89"/>
      <c r="P4392" s="24"/>
      <c r="Q4392" s="24"/>
      <c r="R4392" s="23"/>
      <c r="S4392" s="23"/>
      <c r="T4392" s="24"/>
      <c r="U4392" s="23"/>
      <c r="V4392" s="23"/>
      <c r="W4392" s="23"/>
      <c r="X4392" s="23"/>
      <c r="Y4392" s="23"/>
      <c r="Z4392" s="23"/>
      <c r="AA4392" s="23"/>
      <c r="AB4392" s="23"/>
      <c r="AC4392" s="23"/>
      <c r="AD4392" s="23"/>
      <c r="AE4392" s="23"/>
      <c r="AF4392" s="46"/>
      <c r="AG4392" s="23"/>
      <c r="AH4392" s="23"/>
    </row>
    <row r="4393" spans="1:34" s="156" customFormat="1" x14ac:dyDescent="0.35">
      <c r="A4393" s="23"/>
      <c r="B4393" s="23"/>
      <c r="C4393" s="23"/>
      <c r="D4393" s="23"/>
      <c r="E4393" s="23"/>
      <c r="F4393" s="23"/>
      <c r="G4393" s="23"/>
      <c r="H4393" s="23"/>
      <c r="I4393" s="23"/>
      <c r="J4393" s="24"/>
      <c r="K4393" s="24"/>
      <c r="L4393" s="79"/>
      <c r="M4393" s="91"/>
      <c r="N4393" s="89"/>
      <c r="O4393" s="89"/>
      <c r="P4393" s="24"/>
      <c r="Q4393" s="24"/>
      <c r="R4393" s="23"/>
      <c r="S4393" s="23"/>
      <c r="T4393" s="24"/>
      <c r="U4393" s="23"/>
      <c r="V4393" s="23"/>
      <c r="W4393" s="23"/>
      <c r="X4393" s="23"/>
      <c r="Y4393" s="23"/>
      <c r="Z4393" s="23"/>
      <c r="AA4393" s="23"/>
      <c r="AB4393" s="23"/>
      <c r="AC4393" s="23"/>
      <c r="AD4393" s="23"/>
      <c r="AE4393" s="23"/>
      <c r="AF4393" s="46"/>
      <c r="AG4393" s="23"/>
      <c r="AH4393" s="23"/>
    </row>
    <row r="4394" spans="1:34" s="156" customFormat="1" x14ac:dyDescent="0.35">
      <c r="A4394" s="23"/>
      <c r="B4394" s="23"/>
      <c r="C4394" s="23"/>
      <c r="D4394" s="23"/>
      <c r="E4394" s="23"/>
      <c r="F4394" s="23"/>
      <c r="G4394" s="23"/>
      <c r="H4394" s="23"/>
      <c r="I4394" s="23"/>
      <c r="J4394" s="24"/>
      <c r="K4394" s="24"/>
      <c r="L4394" s="79"/>
      <c r="M4394" s="91"/>
      <c r="N4394" s="89"/>
      <c r="O4394" s="89"/>
      <c r="P4394" s="24"/>
      <c r="Q4394" s="24"/>
      <c r="R4394" s="23"/>
      <c r="S4394" s="23"/>
      <c r="T4394" s="24"/>
      <c r="U4394" s="23"/>
      <c r="V4394" s="23"/>
      <c r="W4394" s="23"/>
      <c r="X4394" s="23"/>
      <c r="Y4394" s="23"/>
      <c r="Z4394" s="23"/>
      <c r="AA4394" s="23"/>
      <c r="AB4394" s="23"/>
      <c r="AC4394" s="23"/>
      <c r="AD4394" s="23"/>
      <c r="AE4394" s="23"/>
      <c r="AF4394" s="46"/>
      <c r="AG4394" s="23"/>
      <c r="AH4394" s="23"/>
    </row>
    <row r="4395" spans="1:34" s="156" customFormat="1" x14ac:dyDescent="0.35">
      <c r="A4395" s="23"/>
      <c r="B4395" s="23"/>
      <c r="C4395" s="23"/>
      <c r="D4395" s="23"/>
      <c r="E4395" s="23"/>
      <c r="F4395" s="23"/>
      <c r="G4395" s="23"/>
      <c r="H4395" s="23"/>
      <c r="I4395" s="23"/>
      <c r="J4395" s="24"/>
      <c r="K4395" s="24"/>
      <c r="L4395" s="79"/>
      <c r="M4395" s="91"/>
      <c r="N4395" s="89"/>
      <c r="O4395" s="89"/>
      <c r="P4395" s="24"/>
      <c r="Q4395" s="24"/>
      <c r="R4395" s="23"/>
      <c r="S4395" s="23"/>
      <c r="T4395" s="24"/>
      <c r="U4395" s="23"/>
      <c r="V4395" s="23"/>
      <c r="W4395" s="23"/>
      <c r="X4395" s="23"/>
      <c r="Y4395" s="23"/>
      <c r="Z4395" s="23"/>
      <c r="AA4395" s="23"/>
      <c r="AB4395" s="23"/>
      <c r="AC4395" s="23"/>
      <c r="AD4395" s="23"/>
      <c r="AE4395" s="23"/>
      <c r="AF4395" s="46"/>
      <c r="AG4395" s="23"/>
      <c r="AH4395" s="23"/>
    </row>
    <row r="4396" spans="1:34" s="156" customFormat="1" x14ac:dyDescent="0.35">
      <c r="A4396" s="23"/>
      <c r="B4396" s="23"/>
      <c r="C4396" s="23"/>
      <c r="D4396" s="23"/>
      <c r="E4396" s="23"/>
      <c r="F4396" s="23"/>
      <c r="G4396" s="23"/>
      <c r="H4396" s="23"/>
      <c r="I4396" s="23"/>
      <c r="J4396" s="24"/>
      <c r="K4396" s="24"/>
      <c r="L4396" s="79"/>
      <c r="M4396" s="91"/>
      <c r="N4396" s="89"/>
      <c r="O4396" s="89"/>
      <c r="P4396" s="24"/>
      <c r="Q4396" s="24"/>
      <c r="R4396" s="23"/>
      <c r="S4396" s="23"/>
      <c r="T4396" s="24"/>
      <c r="U4396" s="23"/>
      <c r="V4396" s="23"/>
      <c r="W4396" s="23"/>
      <c r="X4396" s="23"/>
      <c r="Y4396" s="23"/>
      <c r="Z4396" s="23"/>
      <c r="AA4396" s="23"/>
      <c r="AB4396" s="23"/>
      <c r="AC4396" s="23"/>
      <c r="AD4396" s="23"/>
      <c r="AE4396" s="23"/>
      <c r="AF4396" s="46"/>
      <c r="AG4396" s="23"/>
      <c r="AH4396" s="23"/>
    </row>
    <row r="4397" spans="1:34" s="156" customFormat="1" x14ac:dyDescent="0.35">
      <c r="A4397" s="23"/>
      <c r="B4397" s="23"/>
      <c r="C4397" s="23"/>
      <c r="D4397" s="23"/>
      <c r="E4397" s="23"/>
      <c r="F4397" s="23"/>
      <c r="G4397" s="23"/>
      <c r="H4397" s="23"/>
      <c r="I4397" s="23"/>
      <c r="J4397" s="24"/>
      <c r="K4397" s="24"/>
      <c r="L4397" s="79"/>
      <c r="M4397" s="91"/>
      <c r="N4397" s="89"/>
      <c r="O4397" s="89"/>
      <c r="P4397" s="24"/>
      <c r="Q4397" s="24"/>
      <c r="R4397" s="23"/>
      <c r="S4397" s="23"/>
      <c r="T4397" s="24"/>
      <c r="U4397" s="23"/>
      <c r="V4397" s="23"/>
      <c r="W4397" s="23"/>
      <c r="X4397" s="23"/>
      <c r="Y4397" s="23"/>
      <c r="Z4397" s="23"/>
      <c r="AA4397" s="23"/>
      <c r="AB4397" s="23"/>
      <c r="AC4397" s="23"/>
      <c r="AD4397" s="23"/>
      <c r="AE4397" s="23"/>
      <c r="AF4397" s="46"/>
      <c r="AG4397" s="23"/>
      <c r="AH4397" s="23"/>
    </row>
    <row r="4398" spans="1:34" s="156" customFormat="1" x14ac:dyDescent="0.35">
      <c r="A4398" s="23"/>
      <c r="B4398" s="23"/>
      <c r="C4398" s="23"/>
      <c r="D4398" s="23"/>
      <c r="E4398" s="23"/>
      <c r="F4398" s="23"/>
      <c r="G4398" s="23"/>
      <c r="H4398" s="23"/>
      <c r="I4398" s="23"/>
      <c r="J4398" s="24"/>
      <c r="K4398" s="24"/>
      <c r="L4398" s="79"/>
      <c r="M4398" s="91"/>
      <c r="N4398" s="89"/>
      <c r="O4398" s="89"/>
      <c r="P4398" s="24"/>
      <c r="Q4398" s="24"/>
      <c r="R4398" s="23"/>
      <c r="S4398" s="23"/>
      <c r="T4398" s="24"/>
      <c r="U4398" s="23"/>
      <c r="V4398" s="23"/>
      <c r="W4398" s="23"/>
      <c r="X4398" s="23"/>
      <c r="Y4398" s="23"/>
      <c r="Z4398" s="23"/>
      <c r="AA4398" s="23"/>
      <c r="AB4398" s="23"/>
      <c r="AC4398" s="23"/>
      <c r="AD4398" s="23"/>
      <c r="AE4398" s="23"/>
      <c r="AF4398" s="46"/>
      <c r="AG4398" s="23"/>
      <c r="AH4398" s="23"/>
    </row>
    <row r="4399" spans="1:34" s="156" customFormat="1" x14ac:dyDescent="0.35">
      <c r="A4399" s="23"/>
      <c r="B4399" s="23"/>
      <c r="C4399" s="23"/>
      <c r="D4399" s="23"/>
      <c r="E4399" s="23"/>
      <c r="F4399" s="23"/>
      <c r="G4399" s="23"/>
      <c r="H4399" s="23"/>
      <c r="I4399" s="23"/>
      <c r="J4399" s="24"/>
      <c r="K4399" s="24"/>
      <c r="L4399" s="79"/>
      <c r="M4399" s="91"/>
      <c r="N4399" s="89"/>
      <c r="O4399" s="89"/>
      <c r="P4399" s="24"/>
      <c r="Q4399" s="24"/>
      <c r="R4399" s="23"/>
      <c r="S4399" s="23"/>
      <c r="T4399" s="24"/>
      <c r="U4399" s="23"/>
      <c r="V4399" s="23"/>
      <c r="W4399" s="23"/>
      <c r="X4399" s="23"/>
      <c r="Y4399" s="23"/>
      <c r="Z4399" s="23"/>
      <c r="AA4399" s="23"/>
      <c r="AB4399" s="23"/>
      <c r="AC4399" s="23"/>
      <c r="AD4399" s="23"/>
      <c r="AE4399" s="23"/>
      <c r="AF4399" s="46"/>
      <c r="AG4399" s="23"/>
      <c r="AH4399" s="23"/>
    </row>
    <row r="4400" spans="1:34" s="156" customFormat="1" x14ac:dyDescent="0.35">
      <c r="A4400" s="23"/>
      <c r="B4400" s="23"/>
      <c r="C4400" s="23"/>
      <c r="D4400" s="23"/>
      <c r="E4400" s="23"/>
      <c r="F4400" s="23"/>
      <c r="G4400" s="23"/>
      <c r="H4400" s="23"/>
      <c r="I4400" s="23"/>
      <c r="J4400" s="24"/>
      <c r="K4400" s="24"/>
      <c r="L4400" s="79"/>
      <c r="M4400" s="91"/>
      <c r="N4400" s="89"/>
      <c r="O4400" s="89"/>
      <c r="P4400" s="24"/>
      <c r="Q4400" s="24"/>
      <c r="R4400" s="23"/>
      <c r="S4400" s="23"/>
      <c r="T4400" s="24"/>
      <c r="U4400" s="23"/>
      <c r="V4400" s="23"/>
      <c r="W4400" s="23"/>
      <c r="X4400" s="23"/>
      <c r="Y4400" s="23"/>
      <c r="Z4400" s="23"/>
      <c r="AA4400" s="23"/>
      <c r="AB4400" s="23"/>
      <c r="AC4400" s="23"/>
      <c r="AD4400" s="23"/>
      <c r="AE4400" s="23"/>
      <c r="AF4400" s="46"/>
      <c r="AG4400" s="23"/>
      <c r="AH4400" s="23"/>
    </row>
    <row r="4401" spans="1:34" s="156" customFormat="1" x14ac:dyDescent="0.35">
      <c r="A4401" s="23"/>
      <c r="B4401" s="23"/>
      <c r="C4401" s="23"/>
      <c r="D4401" s="23"/>
      <c r="E4401" s="23"/>
      <c r="F4401" s="23"/>
      <c r="G4401" s="23"/>
      <c r="H4401" s="23"/>
      <c r="I4401" s="23"/>
      <c r="J4401" s="24"/>
      <c r="K4401" s="24"/>
      <c r="L4401" s="79"/>
      <c r="M4401" s="91"/>
      <c r="N4401" s="89"/>
      <c r="O4401" s="89"/>
      <c r="P4401" s="24"/>
      <c r="Q4401" s="24"/>
      <c r="R4401" s="23"/>
      <c r="S4401" s="23"/>
      <c r="T4401" s="24"/>
      <c r="U4401" s="23"/>
      <c r="V4401" s="23"/>
      <c r="W4401" s="23"/>
      <c r="X4401" s="23"/>
      <c r="Y4401" s="23"/>
      <c r="Z4401" s="23"/>
      <c r="AA4401" s="23"/>
      <c r="AB4401" s="23"/>
      <c r="AC4401" s="23"/>
      <c r="AD4401" s="23"/>
      <c r="AE4401" s="23"/>
      <c r="AF4401" s="46"/>
      <c r="AG4401" s="23"/>
      <c r="AH4401" s="23"/>
    </row>
    <row r="4402" spans="1:34" s="156" customFormat="1" x14ac:dyDescent="0.35">
      <c r="A4402" s="23"/>
      <c r="B4402" s="23"/>
      <c r="C4402" s="23"/>
      <c r="D4402" s="23"/>
      <c r="E4402" s="23"/>
      <c r="F4402" s="23"/>
      <c r="G4402" s="23"/>
      <c r="H4402" s="23"/>
      <c r="I4402" s="23"/>
      <c r="J4402" s="24"/>
      <c r="K4402" s="24"/>
      <c r="L4402" s="79"/>
      <c r="M4402" s="91"/>
      <c r="N4402" s="89"/>
      <c r="O4402" s="89"/>
      <c r="P4402" s="24"/>
      <c r="Q4402" s="24"/>
      <c r="R4402" s="23"/>
      <c r="S4402" s="23"/>
      <c r="T4402" s="24"/>
      <c r="U4402" s="23"/>
      <c r="V4402" s="23"/>
      <c r="W4402" s="23"/>
      <c r="X4402" s="23"/>
      <c r="Y4402" s="23"/>
      <c r="Z4402" s="23"/>
      <c r="AA4402" s="23"/>
      <c r="AB4402" s="23"/>
      <c r="AC4402" s="23"/>
      <c r="AD4402" s="23"/>
      <c r="AE4402" s="23"/>
      <c r="AF4402" s="46"/>
      <c r="AG4402" s="23"/>
      <c r="AH4402" s="23"/>
    </row>
    <row r="4403" spans="1:34" s="156" customFormat="1" x14ac:dyDescent="0.35">
      <c r="A4403" s="23"/>
      <c r="B4403" s="23"/>
      <c r="C4403" s="23"/>
      <c r="D4403" s="23"/>
      <c r="E4403" s="23"/>
      <c r="F4403" s="23"/>
      <c r="G4403" s="23"/>
      <c r="H4403" s="23"/>
      <c r="I4403" s="23"/>
      <c r="J4403" s="24"/>
      <c r="K4403" s="24"/>
      <c r="L4403" s="79"/>
      <c r="M4403" s="91"/>
      <c r="N4403" s="89"/>
      <c r="O4403" s="89"/>
      <c r="P4403" s="24"/>
      <c r="Q4403" s="24"/>
      <c r="R4403" s="23"/>
      <c r="S4403" s="23"/>
      <c r="T4403" s="24"/>
      <c r="U4403" s="23"/>
      <c r="V4403" s="23"/>
      <c r="W4403" s="23"/>
      <c r="X4403" s="23"/>
      <c r="Y4403" s="23"/>
      <c r="Z4403" s="23"/>
      <c r="AA4403" s="23"/>
      <c r="AB4403" s="23"/>
      <c r="AC4403" s="23"/>
      <c r="AD4403" s="23"/>
      <c r="AE4403" s="23"/>
      <c r="AF4403" s="46"/>
      <c r="AG4403" s="23"/>
      <c r="AH4403" s="23"/>
    </row>
    <row r="4404" spans="1:34" s="156" customFormat="1" x14ac:dyDescent="0.35">
      <c r="A4404" s="23"/>
      <c r="B4404" s="23"/>
      <c r="C4404" s="23"/>
      <c r="D4404" s="23"/>
      <c r="E4404" s="23"/>
      <c r="F4404" s="23"/>
      <c r="G4404" s="23"/>
      <c r="H4404" s="23"/>
      <c r="I4404" s="23"/>
      <c r="J4404" s="24"/>
      <c r="K4404" s="24"/>
      <c r="L4404" s="79"/>
      <c r="M4404" s="91"/>
      <c r="N4404" s="89"/>
      <c r="O4404" s="89"/>
      <c r="P4404" s="24"/>
      <c r="Q4404" s="24"/>
      <c r="R4404" s="23"/>
      <c r="S4404" s="23"/>
      <c r="T4404" s="24"/>
      <c r="U4404" s="23"/>
      <c r="V4404" s="23"/>
      <c r="W4404" s="23"/>
      <c r="X4404" s="23"/>
      <c r="Y4404" s="23"/>
      <c r="Z4404" s="23"/>
      <c r="AA4404" s="23"/>
      <c r="AB4404" s="23"/>
      <c r="AC4404" s="23"/>
      <c r="AD4404" s="23"/>
      <c r="AE4404" s="23"/>
      <c r="AF4404" s="46"/>
      <c r="AG4404" s="23"/>
      <c r="AH4404" s="23"/>
    </row>
    <row r="4405" spans="1:34" s="156" customFormat="1" x14ac:dyDescent="0.35">
      <c r="A4405" s="23"/>
      <c r="B4405" s="23"/>
      <c r="C4405" s="23"/>
      <c r="D4405" s="23"/>
      <c r="E4405" s="23"/>
      <c r="F4405" s="23"/>
      <c r="G4405" s="23"/>
      <c r="H4405" s="23"/>
      <c r="I4405" s="23"/>
      <c r="J4405" s="24"/>
      <c r="K4405" s="24"/>
      <c r="L4405" s="79"/>
      <c r="M4405" s="91"/>
      <c r="N4405" s="89"/>
      <c r="O4405" s="89"/>
      <c r="P4405" s="24"/>
      <c r="Q4405" s="24"/>
      <c r="R4405" s="23"/>
      <c r="S4405" s="23"/>
      <c r="T4405" s="24"/>
      <c r="U4405" s="23"/>
      <c r="V4405" s="23"/>
      <c r="W4405" s="23"/>
      <c r="X4405" s="23"/>
      <c r="Y4405" s="23"/>
      <c r="Z4405" s="23"/>
      <c r="AA4405" s="23"/>
      <c r="AB4405" s="23"/>
      <c r="AC4405" s="23"/>
      <c r="AD4405" s="23"/>
      <c r="AE4405" s="23"/>
      <c r="AF4405" s="46"/>
      <c r="AG4405" s="23"/>
      <c r="AH4405" s="23"/>
    </row>
    <row r="4406" spans="1:34" s="156" customFormat="1" x14ac:dyDescent="0.35">
      <c r="A4406" s="23"/>
      <c r="B4406" s="23"/>
      <c r="C4406" s="23"/>
      <c r="D4406" s="23"/>
      <c r="E4406" s="23"/>
      <c r="F4406" s="23"/>
      <c r="G4406" s="23"/>
      <c r="H4406" s="23"/>
      <c r="I4406" s="23"/>
      <c r="J4406" s="24"/>
      <c r="K4406" s="24"/>
      <c r="L4406" s="79"/>
      <c r="M4406" s="91"/>
      <c r="N4406" s="89"/>
      <c r="O4406" s="89"/>
      <c r="P4406" s="24"/>
      <c r="Q4406" s="24"/>
      <c r="R4406" s="23"/>
      <c r="S4406" s="23"/>
      <c r="T4406" s="24"/>
      <c r="U4406" s="23"/>
      <c r="V4406" s="23"/>
      <c r="W4406" s="23"/>
      <c r="X4406" s="23"/>
      <c r="Y4406" s="23"/>
      <c r="Z4406" s="23"/>
      <c r="AA4406" s="23"/>
      <c r="AB4406" s="23"/>
      <c r="AC4406" s="23"/>
      <c r="AD4406" s="23"/>
      <c r="AE4406" s="23"/>
      <c r="AF4406" s="46"/>
      <c r="AG4406" s="23"/>
      <c r="AH4406" s="23"/>
    </row>
    <row r="4407" spans="1:34" s="156" customFormat="1" x14ac:dyDescent="0.35">
      <c r="A4407" s="23"/>
      <c r="B4407" s="23"/>
      <c r="C4407" s="23"/>
      <c r="D4407" s="23"/>
      <c r="E4407" s="23"/>
      <c r="F4407" s="23"/>
      <c r="G4407" s="23"/>
      <c r="H4407" s="23"/>
      <c r="I4407" s="23"/>
      <c r="J4407" s="24"/>
      <c r="K4407" s="24"/>
      <c r="L4407" s="79"/>
      <c r="M4407" s="91"/>
      <c r="N4407" s="89"/>
      <c r="O4407" s="89"/>
      <c r="P4407" s="24"/>
      <c r="Q4407" s="24"/>
      <c r="R4407" s="23"/>
      <c r="S4407" s="23"/>
      <c r="T4407" s="24"/>
      <c r="U4407" s="23"/>
      <c r="V4407" s="23"/>
      <c r="W4407" s="23"/>
      <c r="X4407" s="23"/>
      <c r="Y4407" s="23"/>
      <c r="Z4407" s="23"/>
      <c r="AA4407" s="23"/>
      <c r="AB4407" s="23"/>
      <c r="AC4407" s="23"/>
      <c r="AD4407" s="23"/>
      <c r="AE4407" s="23"/>
      <c r="AF4407" s="46"/>
      <c r="AG4407" s="23"/>
      <c r="AH4407" s="23"/>
    </row>
    <row r="4408" spans="1:34" s="156" customFormat="1" x14ac:dyDescent="0.35">
      <c r="A4408" s="23"/>
      <c r="B4408" s="23"/>
      <c r="C4408" s="23"/>
      <c r="D4408" s="23"/>
      <c r="E4408" s="23"/>
      <c r="F4408" s="23"/>
      <c r="G4408" s="23"/>
      <c r="H4408" s="23"/>
      <c r="I4408" s="23"/>
      <c r="J4408" s="24"/>
      <c r="K4408" s="24"/>
      <c r="L4408" s="79"/>
      <c r="M4408" s="91"/>
      <c r="N4408" s="89"/>
      <c r="O4408" s="89"/>
      <c r="P4408" s="24"/>
      <c r="Q4408" s="24"/>
      <c r="R4408" s="23"/>
      <c r="S4408" s="23"/>
      <c r="T4408" s="24"/>
      <c r="U4408" s="23"/>
      <c r="V4408" s="23"/>
      <c r="W4408" s="23"/>
      <c r="X4408" s="23"/>
      <c r="Y4408" s="23"/>
      <c r="Z4408" s="23"/>
      <c r="AA4408" s="23"/>
      <c r="AB4408" s="23"/>
      <c r="AC4408" s="23"/>
      <c r="AD4408" s="23"/>
      <c r="AE4408" s="23"/>
      <c r="AF4408" s="46"/>
      <c r="AG4408" s="23"/>
      <c r="AH4408" s="23"/>
    </row>
    <row r="4409" spans="1:34" s="156" customFormat="1" x14ac:dyDescent="0.35">
      <c r="A4409" s="23"/>
      <c r="B4409" s="23"/>
      <c r="C4409" s="23"/>
      <c r="D4409" s="23"/>
      <c r="E4409" s="23"/>
      <c r="F4409" s="23"/>
      <c r="G4409" s="23"/>
      <c r="H4409" s="23"/>
      <c r="I4409" s="23"/>
      <c r="J4409" s="24"/>
      <c r="K4409" s="24"/>
      <c r="L4409" s="79"/>
      <c r="M4409" s="91"/>
      <c r="N4409" s="89"/>
      <c r="O4409" s="89"/>
      <c r="P4409" s="24"/>
      <c r="Q4409" s="24"/>
      <c r="R4409" s="23"/>
      <c r="S4409" s="23"/>
      <c r="T4409" s="24"/>
      <c r="U4409" s="23"/>
      <c r="V4409" s="23"/>
      <c r="W4409" s="23"/>
      <c r="X4409" s="23"/>
      <c r="Y4409" s="23"/>
      <c r="Z4409" s="23"/>
      <c r="AA4409" s="23"/>
      <c r="AB4409" s="23"/>
      <c r="AC4409" s="23"/>
      <c r="AD4409" s="23"/>
      <c r="AE4409" s="23"/>
      <c r="AF4409" s="46"/>
      <c r="AG4409" s="23"/>
      <c r="AH4409" s="23"/>
    </row>
    <row r="4410" spans="1:34" s="156" customFormat="1" x14ac:dyDescent="0.35">
      <c r="A4410" s="23"/>
      <c r="B4410" s="23"/>
      <c r="C4410" s="23"/>
      <c r="D4410" s="23"/>
      <c r="E4410" s="23"/>
      <c r="F4410" s="23"/>
      <c r="G4410" s="23"/>
      <c r="H4410" s="23"/>
      <c r="I4410" s="23"/>
      <c r="J4410" s="24"/>
      <c r="K4410" s="24"/>
      <c r="L4410" s="79"/>
      <c r="M4410" s="91"/>
      <c r="N4410" s="89"/>
      <c r="O4410" s="89"/>
      <c r="P4410" s="24"/>
      <c r="Q4410" s="24"/>
      <c r="R4410" s="23"/>
      <c r="S4410" s="23"/>
      <c r="T4410" s="24"/>
      <c r="U4410" s="23"/>
      <c r="V4410" s="23"/>
      <c r="W4410" s="23"/>
      <c r="X4410" s="23"/>
      <c r="Y4410" s="23"/>
      <c r="Z4410" s="23"/>
      <c r="AA4410" s="23"/>
      <c r="AB4410" s="23"/>
      <c r="AC4410" s="23"/>
      <c r="AD4410" s="23"/>
      <c r="AE4410" s="23"/>
      <c r="AF4410" s="46"/>
      <c r="AG4410" s="23"/>
      <c r="AH4410" s="23"/>
    </row>
    <row r="4411" spans="1:34" s="156" customFormat="1" x14ac:dyDescent="0.35">
      <c r="A4411" s="23"/>
      <c r="B4411" s="23"/>
      <c r="C4411" s="23"/>
      <c r="D4411" s="23"/>
      <c r="E4411" s="23"/>
      <c r="F4411" s="23"/>
      <c r="G4411" s="23"/>
      <c r="H4411" s="23"/>
      <c r="I4411" s="23"/>
      <c r="J4411" s="24"/>
      <c r="K4411" s="24"/>
      <c r="L4411" s="79"/>
      <c r="M4411" s="91"/>
      <c r="N4411" s="89"/>
      <c r="O4411" s="89"/>
      <c r="P4411" s="24"/>
      <c r="Q4411" s="24"/>
      <c r="R4411" s="23"/>
      <c r="S4411" s="23"/>
      <c r="T4411" s="24"/>
      <c r="U4411" s="23"/>
      <c r="V4411" s="23"/>
      <c r="W4411" s="23"/>
      <c r="X4411" s="23"/>
      <c r="Y4411" s="23"/>
      <c r="Z4411" s="23"/>
      <c r="AA4411" s="23"/>
      <c r="AB4411" s="23"/>
      <c r="AC4411" s="23"/>
      <c r="AD4411" s="23"/>
      <c r="AE4411" s="23"/>
      <c r="AF4411" s="46"/>
      <c r="AG4411" s="23"/>
      <c r="AH4411" s="23"/>
    </row>
    <row r="4412" spans="1:34" s="156" customFormat="1" x14ac:dyDescent="0.35">
      <c r="A4412" s="23"/>
      <c r="B4412" s="23"/>
      <c r="C4412" s="23"/>
      <c r="D4412" s="23"/>
      <c r="E4412" s="23"/>
      <c r="F4412" s="23"/>
      <c r="G4412" s="23"/>
      <c r="H4412" s="23"/>
      <c r="I4412" s="23"/>
      <c r="J4412" s="24"/>
      <c r="K4412" s="24"/>
      <c r="L4412" s="79"/>
      <c r="M4412" s="91"/>
      <c r="N4412" s="89"/>
      <c r="O4412" s="89"/>
      <c r="P4412" s="24"/>
      <c r="Q4412" s="24"/>
      <c r="R4412" s="23"/>
      <c r="S4412" s="23"/>
      <c r="T4412" s="24"/>
      <c r="U4412" s="23"/>
      <c r="V4412" s="23"/>
      <c r="W4412" s="23"/>
      <c r="X4412" s="23"/>
      <c r="Y4412" s="23"/>
      <c r="Z4412" s="23"/>
      <c r="AA4412" s="23"/>
      <c r="AB4412" s="23"/>
      <c r="AC4412" s="23"/>
      <c r="AD4412" s="23"/>
      <c r="AE4412" s="23"/>
      <c r="AF4412" s="46"/>
      <c r="AG4412" s="23"/>
      <c r="AH4412" s="23"/>
    </row>
    <row r="4413" spans="1:34" s="156" customFormat="1" x14ac:dyDescent="0.35">
      <c r="A4413" s="23"/>
      <c r="B4413" s="23"/>
      <c r="C4413" s="23"/>
      <c r="D4413" s="23"/>
      <c r="E4413" s="23"/>
      <c r="F4413" s="23"/>
      <c r="G4413" s="23"/>
      <c r="H4413" s="23"/>
      <c r="I4413" s="23"/>
      <c r="J4413" s="24"/>
      <c r="K4413" s="24"/>
      <c r="L4413" s="79"/>
      <c r="M4413" s="91"/>
      <c r="N4413" s="89"/>
      <c r="O4413" s="89"/>
      <c r="P4413" s="24"/>
      <c r="Q4413" s="24"/>
      <c r="R4413" s="23"/>
      <c r="S4413" s="23"/>
      <c r="T4413" s="24"/>
      <c r="U4413" s="23"/>
      <c r="V4413" s="23"/>
      <c r="W4413" s="23"/>
      <c r="X4413" s="23"/>
      <c r="Y4413" s="23"/>
      <c r="Z4413" s="23"/>
      <c r="AA4413" s="23"/>
      <c r="AB4413" s="23"/>
      <c r="AC4413" s="23"/>
      <c r="AD4413" s="23"/>
      <c r="AE4413" s="23"/>
      <c r="AF4413" s="46"/>
      <c r="AG4413" s="23"/>
      <c r="AH4413" s="23"/>
    </row>
    <row r="4414" spans="1:34" s="156" customFormat="1" x14ac:dyDescent="0.35">
      <c r="A4414" s="23"/>
      <c r="B4414" s="23"/>
      <c r="C4414" s="23"/>
      <c r="D4414" s="23"/>
      <c r="E4414" s="23"/>
      <c r="F4414" s="23"/>
      <c r="G4414" s="23"/>
      <c r="H4414" s="23"/>
      <c r="I4414" s="23"/>
      <c r="J4414" s="24"/>
      <c r="K4414" s="24"/>
      <c r="L4414" s="79"/>
      <c r="M4414" s="91"/>
      <c r="N4414" s="89"/>
      <c r="O4414" s="89"/>
      <c r="P4414" s="24"/>
      <c r="Q4414" s="24"/>
      <c r="R4414" s="23"/>
      <c r="S4414" s="23"/>
      <c r="T4414" s="24"/>
      <c r="U4414" s="23"/>
      <c r="V4414" s="23"/>
      <c r="W4414" s="23"/>
      <c r="X4414" s="23"/>
      <c r="Y4414" s="23"/>
      <c r="Z4414" s="23"/>
      <c r="AA4414" s="23"/>
      <c r="AB4414" s="23"/>
      <c r="AC4414" s="23"/>
      <c r="AD4414" s="23"/>
      <c r="AE4414" s="23"/>
      <c r="AF4414" s="46"/>
      <c r="AG4414" s="23"/>
      <c r="AH4414" s="23"/>
    </row>
    <row r="4415" spans="1:34" s="156" customFormat="1" x14ac:dyDescent="0.35">
      <c r="A4415" s="23"/>
      <c r="B4415" s="23"/>
      <c r="C4415" s="23"/>
      <c r="D4415" s="23"/>
      <c r="E4415" s="23"/>
      <c r="F4415" s="23"/>
      <c r="G4415" s="23"/>
      <c r="H4415" s="23"/>
      <c r="I4415" s="23"/>
      <c r="J4415" s="24"/>
      <c r="K4415" s="24"/>
      <c r="L4415" s="79"/>
      <c r="M4415" s="91"/>
      <c r="N4415" s="89"/>
      <c r="O4415" s="89"/>
      <c r="P4415" s="24"/>
      <c r="Q4415" s="24"/>
      <c r="R4415" s="23"/>
      <c r="S4415" s="23"/>
      <c r="T4415" s="24"/>
      <c r="U4415" s="23"/>
      <c r="V4415" s="23"/>
      <c r="W4415" s="23"/>
      <c r="X4415" s="23"/>
      <c r="Y4415" s="23"/>
      <c r="Z4415" s="23"/>
      <c r="AA4415" s="23"/>
      <c r="AB4415" s="23"/>
      <c r="AC4415" s="23"/>
      <c r="AD4415" s="23"/>
      <c r="AE4415" s="23"/>
      <c r="AF4415" s="46"/>
      <c r="AG4415" s="23"/>
      <c r="AH4415" s="23"/>
    </row>
    <row r="4416" spans="1:34" s="156" customFormat="1" x14ac:dyDescent="0.35">
      <c r="A4416" s="23"/>
      <c r="B4416" s="23"/>
      <c r="C4416" s="23"/>
      <c r="D4416" s="23"/>
      <c r="E4416" s="23"/>
      <c r="F4416" s="23"/>
      <c r="G4416" s="23"/>
      <c r="H4416" s="23"/>
      <c r="I4416" s="23"/>
      <c r="J4416" s="24"/>
      <c r="K4416" s="24"/>
      <c r="L4416" s="79"/>
      <c r="M4416" s="91"/>
      <c r="N4416" s="89"/>
      <c r="O4416" s="89"/>
      <c r="P4416" s="24"/>
      <c r="Q4416" s="24"/>
      <c r="R4416" s="23"/>
      <c r="S4416" s="23"/>
      <c r="T4416" s="24"/>
      <c r="U4416" s="23"/>
      <c r="V4416" s="23"/>
      <c r="W4416" s="23"/>
      <c r="X4416" s="23"/>
      <c r="Y4416" s="23"/>
      <c r="Z4416" s="23"/>
      <c r="AA4416" s="23"/>
      <c r="AB4416" s="23"/>
      <c r="AC4416" s="23"/>
      <c r="AD4416" s="23"/>
      <c r="AE4416" s="23"/>
      <c r="AF4416" s="46"/>
      <c r="AG4416" s="23"/>
      <c r="AH4416" s="23"/>
    </row>
    <row r="4417" spans="1:34" s="156" customFormat="1" x14ac:dyDescent="0.35">
      <c r="A4417" s="23"/>
      <c r="B4417" s="23"/>
      <c r="C4417" s="23"/>
      <c r="D4417" s="23"/>
      <c r="E4417" s="23"/>
      <c r="F4417" s="23"/>
      <c r="G4417" s="23"/>
      <c r="H4417" s="23"/>
      <c r="I4417" s="23"/>
      <c r="J4417" s="24"/>
      <c r="K4417" s="24"/>
      <c r="L4417" s="79"/>
      <c r="M4417" s="91"/>
      <c r="N4417" s="89"/>
      <c r="O4417" s="89"/>
      <c r="P4417" s="24"/>
      <c r="Q4417" s="24"/>
      <c r="R4417" s="23"/>
      <c r="S4417" s="23"/>
      <c r="T4417" s="24"/>
      <c r="U4417" s="23"/>
      <c r="V4417" s="23"/>
      <c r="W4417" s="23"/>
      <c r="X4417" s="23"/>
      <c r="Y4417" s="23"/>
      <c r="Z4417" s="23"/>
      <c r="AA4417" s="23"/>
      <c r="AB4417" s="23"/>
      <c r="AC4417" s="23"/>
      <c r="AD4417" s="23"/>
      <c r="AE4417" s="23"/>
      <c r="AF4417" s="46"/>
      <c r="AG4417" s="23"/>
      <c r="AH4417" s="23"/>
    </row>
    <row r="4418" spans="1:34" s="156" customFormat="1" x14ac:dyDescent="0.35">
      <c r="A4418" s="23"/>
      <c r="B4418" s="23"/>
      <c r="C4418" s="23"/>
      <c r="D4418" s="23"/>
      <c r="E4418" s="23"/>
      <c r="F4418" s="23"/>
      <c r="G4418" s="23"/>
      <c r="H4418" s="23"/>
      <c r="I4418" s="23"/>
      <c r="J4418" s="24"/>
      <c r="K4418" s="24"/>
      <c r="L4418" s="79"/>
      <c r="M4418" s="91"/>
      <c r="N4418" s="89"/>
      <c r="O4418" s="89"/>
      <c r="P4418" s="24"/>
      <c r="Q4418" s="24"/>
      <c r="R4418" s="23"/>
      <c r="S4418" s="23"/>
      <c r="T4418" s="24"/>
      <c r="U4418" s="23"/>
      <c r="V4418" s="23"/>
      <c r="W4418" s="23"/>
      <c r="X4418" s="23"/>
      <c r="Y4418" s="23"/>
      <c r="Z4418" s="23"/>
      <c r="AA4418" s="23"/>
      <c r="AB4418" s="23"/>
      <c r="AC4418" s="23"/>
      <c r="AD4418" s="23"/>
      <c r="AE4418" s="23"/>
      <c r="AF4418" s="46"/>
      <c r="AG4418" s="23"/>
      <c r="AH4418" s="23"/>
    </row>
    <row r="4419" spans="1:34" s="156" customFormat="1" x14ac:dyDescent="0.35">
      <c r="A4419" s="23"/>
      <c r="B4419" s="23"/>
      <c r="C4419" s="23"/>
      <c r="D4419" s="23"/>
      <c r="E4419" s="23"/>
      <c r="F4419" s="23"/>
      <c r="G4419" s="23"/>
      <c r="H4419" s="23"/>
      <c r="I4419" s="23"/>
      <c r="J4419" s="24"/>
      <c r="K4419" s="24"/>
      <c r="L4419" s="79"/>
      <c r="M4419" s="91"/>
      <c r="N4419" s="89"/>
      <c r="O4419" s="89"/>
      <c r="P4419" s="24"/>
      <c r="Q4419" s="24"/>
      <c r="R4419" s="23"/>
      <c r="S4419" s="23"/>
      <c r="T4419" s="24"/>
      <c r="U4419" s="23"/>
      <c r="V4419" s="23"/>
      <c r="W4419" s="23"/>
      <c r="X4419" s="23"/>
      <c r="Y4419" s="23"/>
      <c r="Z4419" s="23"/>
      <c r="AA4419" s="23"/>
      <c r="AB4419" s="23"/>
      <c r="AC4419" s="23"/>
      <c r="AD4419" s="23"/>
      <c r="AE4419" s="23"/>
      <c r="AF4419" s="46"/>
      <c r="AG4419" s="23"/>
      <c r="AH4419" s="23"/>
    </row>
    <row r="4420" spans="1:34" s="156" customFormat="1" x14ac:dyDescent="0.35">
      <c r="A4420" s="23"/>
      <c r="B4420" s="23"/>
      <c r="C4420" s="23"/>
      <c r="D4420" s="23"/>
      <c r="E4420" s="23"/>
      <c r="F4420" s="23"/>
      <c r="G4420" s="23"/>
      <c r="H4420" s="23"/>
      <c r="I4420" s="23"/>
      <c r="J4420" s="24"/>
      <c r="K4420" s="24"/>
      <c r="L4420" s="79"/>
      <c r="M4420" s="91"/>
      <c r="N4420" s="89"/>
      <c r="O4420" s="89"/>
      <c r="P4420" s="24"/>
      <c r="Q4420" s="24"/>
      <c r="R4420" s="23"/>
      <c r="S4420" s="23"/>
      <c r="T4420" s="24"/>
      <c r="U4420" s="23"/>
      <c r="V4420" s="23"/>
      <c r="W4420" s="23"/>
      <c r="X4420" s="23"/>
      <c r="Y4420" s="23"/>
      <c r="Z4420" s="23"/>
      <c r="AA4420" s="23"/>
      <c r="AB4420" s="23"/>
      <c r="AC4420" s="23"/>
      <c r="AD4420" s="23"/>
      <c r="AE4420" s="23"/>
      <c r="AF4420" s="46"/>
      <c r="AG4420" s="23"/>
      <c r="AH4420" s="23"/>
    </row>
    <row r="4421" spans="1:34" s="156" customFormat="1" x14ac:dyDescent="0.35">
      <c r="A4421" s="23"/>
      <c r="B4421" s="23"/>
      <c r="C4421" s="23"/>
      <c r="D4421" s="23"/>
      <c r="E4421" s="23"/>
      <c r="F4421" s="23"/>
      <c r="G4421" s="23"/>
      <c r="H4421" s="23"/>
      <c r="I4421" s="23"/>
      <c r="J4421" s="24"/>
      <c r="K4421" s="24"/>
      <c r="L4421" s="79"/>
      <c r="M4421" s="91"/>
      <c r="N4421" s="89"/>
      <c r="O4421" s="89"/>
      <c r="P4421" s="24"/>
      <c r="Q4421" s="24"/>
      <c r="R4421" s="23"/>
      <c r="S4421" s="23"/>
      <c r="T4421" s="24"/>
      <c r="U4421" s="23"/>
      <c r="V4421" s="23"/>
      <c r="W4421" s="23"/>
      <c r="X4421" s="23"/>
      <c r="Y4421" s="23"/>
      <c r="Z4421" s="23"/>
      <c r="AA4421" s="23"/>
      <c r="AB4421" s="23"/>
      <c r="AC4421" s="23"/>
      <c r="AD4421" s="23"/>
      <c r="AE4421" s="23"/>
      <c r="AF4421" s="46"/>
      <c r="AG4421" s="23"/>
      <c r="AH4421" s="23"/>
    </row>
    <row r="4422" spans="1:34" s="156" customFormat="1" x14ac:dyDescent="0.35">
      <c r="A4422" s="23"/>
      <c r="B4422" s="23"/>
      <c r="C4422" s="23"/>
      <c r="D4422" s="23"/>
      <c r="E4422" s="23"/>
      <c r="F4422" s="23"/>
      <c r="G4422" s="23"/>
      <c r="H4422" s="23"/>
      <c r="I4422" s="23"/>
      <c r="J4422" s="24"/>
      <c r="K4422" s="24"/>
      <c r="L4422" s="79"/>
      <c r="M4422" s="91"/>
      <c r="N4422" s="89"/>
      <c r="O4422" s="89"/>
      <c r="P4422" s="24"/>
      <c r="Q4422" s="24"/>
      <c r="R4422" s="23"/>
      <c r="S4422" s="23"/>
      <c r="T4422" s="24"/>
      <c r="U4422" s="23"/>
      <c r="V4422" s="23"/>
      <c r="W4422" s="23"/>
      <c r="X4422" s="23"/>
      <c r="Y4422" s="23"/>
      <c r="Z4422" s="23"/>
      <c r="AA4422" s="23"/>
      <c r="AB4422" s="23"/>
      <c r="AC4422" s="23"/>
      <c r="AD4422" s="23"/>
      <c r="AE4422" s="23"/>
      <c r="AF4422" s="46"/>
      <c r="AG4422" s="23"/>
      <c r="AH4422" s="23"/>
    </row>
    <row r="4423" spans="1:34" s="156" customFormat="1" x14ac:dyDescent="0.35">
      <c r="A4423" s="23"/>
      <c r="B4423" s="23"/>
      <c r="C4423" s="23"/>
      <c r="D4423" s="23"/>
      <c r="E4423" s="23"/>
      <c r="F4423" s="23"/>
      <c r="G4423" s="23"/>
      <c r="H4423" s="23"/>
      <c r="I4423" s="23"/>
      <c r="J4423" s="24"/>
      <c r="K4423" s="24"/>
      <c r="L4423" s="79"/>
      <c r="M4423" s="91"/>
      <c r="N4423" s="89"/>
      <c r="O4423" s="89"/>
      <c r="P4423" s="24"/>
      <c r="Q4423" s="24"/>
      <c r="R4423" s="23"/>
      <c r="S4423" s="23"/>
      <c r="T4423" s="24"/>
      <c r="U4423" s="23"/>
      <c r="V4423" s="23"/>
      <c r="W4423" s="23"/>
      <c r="X4423" s="23"/>
      <c r="Y4423" s="23"/>
      <c r="Z4423" s="23"/>
      <c r="AA4423" s="23"/>
      <c r="AB4423" s="23"/>
      <c r="AC4423" s="23"/>
      <c r="AD4423" s="23"/>
      <c r="AE4423" s="23"/>
      <c r="AF4423" s="46"/>
      <c r="AG4423" s="23"/>
      <c r="AH4423" s="23"/>
    </row>
    <row r="4424" spans="1:34" s="156" customFormat="1" x14ac:dyDescent="0.35">
      <c r="A4424" s="23"/>
      <c r="B4424" s="23"/>
      <c r="C4424" s="23"/>
      <c r="D4424" s="23"/>
      <c r="E4424" s="23"/>
      <c r="F4424" s="23"/>
      <c r="G4424" s="23"/>
      <c r="H4424" s="23"/>
      <c r="I4424" s="23"/>
      <c r="J4424" s="24"/>
      <c r="K4424" s="24"/>
      <c r="L4424" s="79"/>
      <c r="M4424" s="91"/>
      <c r="N4424" s="89"/>
      <c r="O4424" s="89"/>
      <c r="P4424" s="24"/>
      <c r="Q4424" s="24"/>
      <c r="R4424" s="23"/>
      <c r="S4424" s="23"/>
      <c r="T4424" s="24"/>
      <c r="U4424" s="23"/>
      <c r="V4424" s="23"/>
      <c r="W4424" s="23"/>
      <c r="X4424" s="23"/>
      <c r="Y4424" s="23"/>
      <c r="Z4424" s="23"/>
      <c r="AA4424" s="23"/>
      <c r="AB4424" s="23"/>
      <c r="AC4424" s="23"/>
      <c r="AD4424" s="23"/>
      <c r="AE4424" s="23"/>
      <c r="AF4424" s="46"/>
      <c r="AG4424" s="23"/>
      <c r="AH4424" s="23"/>
    </row>
    <row r="4425" spans="1:34" s="156" customFormat="1" x14ac:dyDescent="0.35">
      <c r="A4425" s="23"/>
      <c r="B4425" s="23"/>
      <c r="C4425" s="23"/>
      <c r="D4425" s="23"/>
      <c r="E4425" s="23"/>
      <c r="F4425" s="23"/>
      <c r="G4425" s="23"/>
      <c r="H4425" s="23"/>
      <c r="I4425" s="23"/>
      <c r="J4425" s="24"/>
      <c r="K4425" s="24"/>
      <c r="L4425" s="79"/>
      <c r="M4425" s="91"/>
      <c r="N4425" s="89"/>
      <c r="O4425" s="89"/>
      <c r="P4425" s="24"/>
      <c r="Q4425" s="24"/>
      <c r="R4425" s="23"/>
      <c r="S4425" s="23"/>
      <c r="T4425" s="24"/>
      <c r="U4425" s="23"/>
      <c r="V4425" s="23"/>
      <c r="W4425" s="23"/>
      <c r="X4425" s="23"/>
      <c r="Y4425" s="23"/>
      <c r="Z4425" s="23"/>
      <c r="AA4425" s="23"/>
      <c r="AB4425" s="23"/>
      <c r="AC4425" s="23"/>
      <c r="AD4425" s="23"/>
      <c r="AE4425" s="23"/>
      <c r="AF4425" s="46"/>
      <c r="AG4425" s="23"/>
      <c r="AH4425" s="23"/>
    </row>
    <row r="4426" spans="1:34" s="156" customFormat="1" x14ac:dyDescent="0.35">
      <c r="A4426" s="23"/>
      <c r="B4426" s="23"/>
      <c r="C4426" s="23"/>
      <c r="D4426" s="23"/>
      <c r="E4426" s="23"/>
      <c r="F4426" s="23"/>
      <c r="G4426" s="23"/>
      <c r="H4426" s="23"/>
      <c r="I4426" s="23"/>
      <c r="J4426" s="24"/>
      <c r="K4426" s="24"/>
      <c r="L4426" s="79"/>
      <c r="M4426" s="91"/>
      <c r="N4426" s="89"/>
      <c r="O4426" s="89"/>
      <c r="P4426" s="24"/>
      <c r="Q4426" s="24"/>
      <c r="R4426" s="23"/>
      <c r="S4426" s="23"/>
      <c r="T4426" s="24"/>
      <c r="U4426" s="23"/>
      <c r="V4426" s="23"/>
      <c r="W4426" s="23"/>
      <c r="X4426" s="23"/>
      <c r="Y4426" s="23"/>
      <c r="Z4426" s="23"/>
      <c r="AA4426" s="23"/>
      <c r="AB4426" s="23"/>
      <c r="AC4426" s="23"/>
      <c r="AD4426" s="23"/>
      <c r="AE4426" s="23"/>
      <c r="AF4426" s="46"/>
      <c r="AG4426" s="23"/>
      <c r="AH4426" s="23"/>
    </row>
    <row r="4427" spans="1:34" s="156" customFormat="1" x14ac:dyDescent="0.35">
      <c r="A4427" s="23"/>
      <c r="B4427" s="23"/>
      <c r="C4427" s="23"/>
      <c r="D4427" s="23"/>
      <c r="E4427" s="23"/>
      <c r="F4427" s="23"/>
      <c r="G4427" s="23"/>
      <c r="H4427" s="23"/>
      <c r="I4427" s="23"/>
      <c r="J4427" s="24"/>
      <c r="K4427" s="24"/>
      <c r="L4427" s="79"/>
      <c r="M4427" s="91"/>
      <c r="N4427" s="89"/>
      <c r="O4427" s="89"/>
      <c r="P4427" s="24"/>
      <c r="Q4427" s="24"/>
      <c r="R4427" s="23"/>
      <c r="S4427" s="23"/>
      <c r="T4427" s="24"/>
      <c r="U4427" s="23"/>
      <c r="V4427" s="23"/>
      <c r="W4427" s="23"/>
      <c r="X4427" s="23"/>
      <c r="Y4427" s="23"/>
      <c r="Z4427" s="23"/>
      <c r="AA4427" s="23"/>
      <c r="AB4427" s="23"/>
      <c r="AC4427" s="23"/>
      <c r="AD4427" s="23"/>
      <c r="AE4427" s="23"/>
      <c r="AF4427" s="46"/>
      <c r="AG4427" s="23"/>
      <c r="AH4427" s="23"/>
    </row>
    <row r="4428" spans="1:34" s="156" customFormat="1" x14ac:dyDescent="0.35">
      <c r="A4428" s="23"/>
      <c r="B4428" s="23"/>
      <c r="C4428" s="23"/>
      <c r="D4428" s="23"/>
      <c r="E4428" s="23"/>
      <c r="F4428" s="23"/>
      <c r="G4428" s="23"/>
      <c r="H4428" s="23"/>
      <c r="I4428" s="23"/>
      <c r="J4428" s="24"/>
      <c r="K4428" s="24"/>
      <c r="L4428" s="79"/>
      <c r="M4428" s="91"/>
      <c r="N4428" s="89"/>
      <c r="O4428" s="89"/>
      <c r="P4428" s="24"/>
      <c r="Q4428" s="24"/>
      <c r="R4428" s="23"/>
      <c r="S4428" s="23"/>
      <c r="T4428" s="24"/>
      <c r="U4428" s="23"/>
      <c r="V4428" s="23"/>
      <c r="W4428" s="23"/>
      <c r="X4428" s="23"/>
      <c r="Y4428" s="23"/>
      <c r="Z4428" s="23"/>
      <c r="AA4428" s="23"/>
      <c r="AB4428" s="23"/>
      <c r="AC4428" s="23"/>
      <c r="AD4428" s="23"/>
      <c r="AE4428" s="23"/>
      <c r="AF4428" s="46"/>
      <c r="AG4428" s="23"/>
      <c r="AH4428" s="23"/>
    </row>
    <row r="4429" spans="1:34" s="156" customFormat="1" x14ac:dyDescent="0.35">
      <c r="A4429" s="23"/>
      <c r="B4429" s="23"/>
      <c r="C4429" s="23"/>
      <c r="D4429" s="23"/>
      <c r="E4429" s="23"/>
      <c r="F4429" s="23"/>
      <c r="G4429" s="23"/>
      <c r="H4429" s="23"/>
      <c r="I4429" s="23"/>
      <c r="J4429" s="24"/>
      <c r="K4429" s="24"/>
      <c r="L4429" s="79"/>
      <c r="M4429" s="91"/>
      <c r="N4429" s="89"/>
      <c r="O4429" s="89"/>
      <c r="P4429" s="24"/>
      <c r="Q4429" s="24"/>
      <c r="R4429" s="23"/>
      <c r="S4429" s="23"/>
      <c r="T4429" s="24"/>
      <c r="U4429" s="23"/>
      <c r="V4429" s="23"/>
      <c r="W4429" s="23"/>
      <c r="X4429" s="23"/>
      <c r="Y4429" s="23"/>
      <c r="Z4429" s="23"/>
      <c r="AA4429" s="23"/>
      <c r="AB4429" s="23"/>
      <c r="AC4429" s="23"/>
      <c r="AD4429" s="23"/>
      <c r="AE4429" s="23"/>
      <c r="AF4429" s="46"/>
      <c r="AG4429" s="23"/>
      <c r="AH4429" s="23"/>
    </row>
    <row r="4430" spans="1:34" s="156" customFormat="1" x14ac:dyDescent="0.35">
      <c r="A4430" s="23"/>
      <c r="B4430" s="23"/>
      <c r="C4430" s="23"/>
      <c r="D4430" s="23"/>
      <c r="E4430" s="23"/>
      <c r="F4430" s="23"/>
      <c r="G4430" s="23"/>
      <c r="H4430" s="23"/>
      <c r="I4430" s="23"/>
      <c r="J4430" s="24"/>
      <c r="K4430" s="24"/>
      <c r="L4430" s="79"/>
      <c r="M4430" s="91"/>
      <c r="N4430" s="89"/>
      <c r="O4430" s="89"/>
      <c r="P4430" s="24"/>
      <c r="Q4430" s="24"/>
      <c r="R4430" s="23"/>
      <c r="S4430" s="23"/>
      <c r="T4430" s="24"/>
      <c r="U4430" s="23"/>
      <c r="V4430" s="23"/>
      <c r="W4430" s="23"/>
      <c r="X4430" s="23"/>
      <c r="Y4430" s="23"/>
      <c r="Z4430" s="23"/>
      <c r="AA4430" s="23"/>
      <c r="AB4430" s="23"/>
      <c r="AC4430" s="23"/>
      <c r="AD4430" s="23"/>
      <c r="AE4430" s="23"/>
      <c r="AF4430" s="46"/>
      <c r="AG4430" s="23"/>
      <c r="AH4430" s="23"/>
    </row>
    <row r="4431" spans="1:34" s="156" customFormat="1" x14ac:dyDescent="0.35">
      <c r="A4431" s="23"/>
      <c r="B4431" s="23"/>
      <c r="C4431" s="23"/>
      <c r="D4431" s="23"/>
      <c r="E4431" s="23"/>
      <c r="F4431" s="23"/>
      <c r="G4431" s="23"/>
      <c r="H4431" s="23"/>
      <c r="I4431" s="23"/>
      <c r="J4431" s="24"/>
      <c r="K4431" s="24"/>
      <c r="L4431" s="79"/>
      <c r="M4431" s="91"/>
      <c r="N4431" s="89"/>
      <c r="O4431" s="89"/>
      <c r="P4431" s="24"/>
      <c r="Q4431" s="24"/>
      <c r="R4431" s="23"/>
      <c r="S4431" s="23"/>
      <c r="T4431" s="24"/>
      <c r="U4431" s="23"/>
      <c r="V4431" s="23"/>
      <c r="W4431" s="23"/>
      <c r="X4431" s="23"/>
      <c r="Y4431" s="23"/>
      <c r="Z4431" s="23"/>
      <c r="AA4431" s="23"/>
      <c r="AB4431" s="23"/>
      <c r="AC4431" s="23"/>
      <c r="AD4431" s="23"/>
      <c r="AE4431" s="23"/>
      <c r="AF4431" s="46"/>
      <c r="AG4431" s="23"/>
      <c r="AH4431" s="23"/>
    </row>
    <row r="4432" spans="1:34" s="156" customFormat="1" x14ac:dyDescent="0.35">
      <c r="A4432" s="23"/>
      <c r="B4432" s="23"/>
      <c r="C4432" s="23"/>
      <c r="D4432" s="23"/>
      <c r="E4432" s="23"/>
      <c r="F4432" s="23"/>
      <c r="G4432" s="23"/>
      <c r="H4432" s="23"/>
      <c r="I4432" s="23"/>
      <c r="J4432" s="24"/>
      <c r="K4432" s="24"/>
      <c r="L4432" s="79"/>
      <c r="M4432" s="91"/>
      <c r="N4432" s="89"/>
      <c r="O4432" s="89"/>
      <c r="P4432" s="24"/>
      <c r="Q4432" s="24"/>
      <c r="R4432" s="23"/>
      <c r="S4432" s="23"/>
      <c r="T4432" s="24"/>
      <c r="U4432" s="23"/>
      <c r="V4432" s="23"/>
      <c r="W4432" s="23"/>
      <c r="X4432" s="23"/>
      <c r="Y4432" s="23"/>
      <c r="Z4432" s="23"/>
      <c r="AA4432" s="23"/>
      <c r="AB4432" s="23"/>
      <c r="AC4432" s="23"/>
      <c r="AD4432" s="23"/>
      <c r="AE4432" s="23"/>
      <c r="AF4432" s="46"/>
      <c r="AG4432" s="23"/>
      <c r="AH4432" s="23"/>
    </row>
    <row r="4433" spans="1:34" s="156" customFormat="1" x14ac:dyDescent="0.35">
      <c r="A4433" s="23"/>
      <c r="B4433" s="23"/>
      <c r="C4433" s="23"/>
      <c r="D4433" s="23"/>
      <c r="E4433" s="23"/>
      <c r="F4433" s="23"/>
      <c r="G4433" s="23"/>
      <c r="H4433" s="23"/>
      <c r="I4433" s="23"/>
      <c r="J4433" s="24"/>
      <c r="K4433" s="24"/>
      <c r="L4433" s="79"/>
      <c r="M4433" s="91"/>
      <c r="N4433" s="89"/>
      <c r="O4433" s="89"/>
      <c r="P4433" s="24"/>
      <c r="Q4433" s="24"/>
      <c r="R4433" s="23"/>
      <c r="S4433" s="23"/>
      <c r="T4433" s="24"/>
      <c r="U4433" s="23"/>
      <c r="V4433" s="23"/>
      <c r="W4433" s="23"/>
      <c r="X4433" s="23"/>
      <c r="Y4433" s="23"/>
      <c r="Z4433" s="23"/>
      <c r="AA4433" s="23"/>
      <c r="AB4433" s="23"/>
      <c r="AC4433" s="23"/>
      <c r="AD4433" s="23"/>
      <c r="AE4433" s="23"/>
      <c r="AF4433" s="46"/>
      <c r="AG4433" s="23"/>
      <c r="AH4433" s="23"/>
    </row>
    <row r="4434" spans="1:34" s="156" customFormat="1" x14ac:dyDescent="0.35">
      <c r="A4434" s="23"/>
      <c r="B4434" s="23"/>
      <c r="C4434" s="23"/>
      <c r="D4434" s="23"/>
      <c r="E4434" s="23"/>
      <c r="F4434" s="23"/>
      <c r="G4434" s="23"/>
      <c r="H4434" s="23"/>
      <c r="I4434" s="23"/>
      <c r="J4434" s="24"/>
      <c r="K4434" s="24"/>
      <c r="L4434" s="79"/>
      <c r="M4434" s="91"/>
      <c r="N4434" s="89"/>
      <c r="O4434" s="89"/>
      <c r="P4434" s="24"/>
      <c r="Q4434" s="24"/>
      <c r="R4434" s="23"/>
      <c r="S4434" s="23"/>
      <c r="T4434" s="24"/>
      <c r="U4434" s="23"/>
      <c r="V4434" s="23"/>
      <c r="W4434" s="23"/>
      <c r="X4434" s="23"/>
      <c r="Y4434" s="23"/>
      <c r="Z4434" s="23"/>
      <c r="AA4434" s="23"/>
      <c r="AB4434" s="23"/>
      <c r="AC4434" s="23"/>
      <c r="AD4434" s="23"/>
      <c r="AE4434" s="23"/>
      <c r="AF4434" s="46"/>
      <c r="AG4434" s="23"/>
      <c r="AH4434" s="23"/>
    </row>
    <row r="4435" spans="1:34" s="156" customFormat="1" x14ac:dyDescent="0.35">
      <c r="A4435" s="23"/>
      <c r="B4435" s="23"/>
      <c r="C4435" s="23"/>
      <c r="D4435" s="23"/>
      <c r="E4435" s="23"/>
      <c r="F4435" s="23"/>
      <c r="G4435" s="23"/>
      <c r="H4435" s="23"/>
      <c r="I4435" s="23"/>
      <c r="J4435" s="24"/>
      <c r="K4435" s="24"/>
      <c r="L4435" s="79"/>
      <c r="M4435" s="91"/>
      <c r="N4435" s="89"/>
      <c r="O4435" s="89"/>
      <c r="P4435" s="24"/>
      <c r="Q4435" s="24"/>
      <c r="R4435" s="23"/>
      <c r="S4435" s="23"/>
      <c r="T4435" s="24"/>
      <c r="U4435" s="23"/>
      <c r="V4435" s="23"/>
      <c r="W4435" s="23"/>
      <c r="X4435" s="23"/>
      <c r="Y4435" s="23"/>
      <c r="Z4435" s="23"/>
      <c r="AA4435" s="23"/>
      <c r="AB4435" s="23"/>
      <c r="AC4435" s="23"/>
      <c r="AD4435" s="23"/>
      <c r="AE4435" s="23"/>
      <c r="AF4435" s="46"/>
      <c r="AG4435" s="23"/>
      <c r="AH4435" s="23"/>
    </row>
    <row r="4436" spans="1:34" s="156" customFormat="1" x14ac:dyDescent="0.35">
      <c r="A4436" s="23"/>
      <c r="B4436" s="23"/>
      <c r="C4436" s="23"/>
      <c r="D4436" s="23"/>
      <c r="E4436" s="23"/>
      <c r="F4436" s="23"/>
      <c r="G4436" s="23"/>
      <c r="H4436" s="23"/>
      <c r="I4436" s="23"/>
      <c r="J4436" s="24"/>
      <c r="K4436" s="24"/>
      <c r="L4436" s="79"/>
      <c r="M4436" s="91"/>
      <c r="N4436" s="89"/>
      <c r="O4436" s="89"/>
      <c r="P4436" s="24"/>
      <c r="Q4436" s="24"/>
      <c r="R4436" s="23"/>
      <c r="S4436" s="23"/>
      <c r="T4436" s="24"/>
      <c r="U4436" s="23"/>
      <c r="V4436" s="23"/>
      <c r="W4436" s="23"/>
      <c r="X4436" s="23"/>
      <c r="Y4436" s="23"/>
      <c r="Z4436" s="23"/>
      <c r="AA4436" s="23"/>
      <c r="AB4436" s="23"/>
      <c r="AC4436" s="23"/>
      <c r="AD4436" s="23"/>
      <c r="AE4436" s="23"/>
      <c r="AF4436" s="46"/>
      <c r="AG4436" s="23"/>
      <c r="AH4436" s="23"/>
    </row>
    <row r="4437" spans="1:34" s="156" customFormat="1" x14ac:dyDescent="0.35">
      <c r="A4437" s="23"/>
      <c r="B4437" s="23"/>
      <c r="C4437" s="23"/>
      <c r="D4437" s="23"/>
      <c r="E4437" s="23"/>
      <c r="F4437" s="23"/>
      <c r="G4437" s="23"/>
      <c r="H4437" s="23"/>
      <c r="I4437" s="23"/>
      <c r="J4437" s="24"/>
      <c r="K4437" s="24"/>
      <c r="L4437" s="79"/>
      <c r="M4437" s="91"/>
      <c r="N4437" s="89"/>
      <c r="O4437" s="89"/>
      <c r="P4437" s="24"/>
      <c r="Q4437" s="24"/>
      <c r="R4437" s="23"/>
      <c r="S4437" s="23"/>
      <c r="T4437" s="24"/>
      <c r="U4437" s="23"/>
      <c r="V4437" s="23"/>
      <c r="W4437" s="23"/>
      <c r="X4437" s="23"/>
      <c r="Y4437" s="23"/>
      <c r="Z4437" s="23"/>
      <c r="AA4437" s="23"/>
      <c r="AB4437" s="23"/>
      <c r="AC4437" s="23"/>
      <c r="AD4437" s="23"/>
      <c r="AE4437" s="23"/>
      <c r="AF4437" s="46"/>
      <c r="AG4437" s="23"/>
      <c r="AH4437" s="23"/>
    </row>
    <row r="4438" spans="1:34" s="156" customFormat="1" x14ac:dyDescent="0.35">
      <c r="A4438" s="23"/>
      <c r="B4438" s="23"/>
      <c r="C4438" s="23"/>
      <c r="D4438" s="23"/>
      <c r="E4438" s="23"/>
      <c r="F4438" s="23"/>
      <c r="G4438" s="23"/>
      <c r="H4438" s="23"/>
      <c r="I4438" s="23"/>
      <c r="J4438" s="24"/>
      <c r="K4438" s="24"/>
      <c r="L4438" s="79"/>
      <c r="M4438" s="91"/>
      <c r="N4438" s="89"/>
      <c r="O4438" s="89"/>
      <c r="P4438" s="24"/>
      <c r="Q4438" s="24"/>
      <c r="R4438" s="23"/>
      <c r="S4438" s="23"/>
      <c r="T4438" s="24"/>
      <c r="U4438" s="23"/>
      <c r="V4438" s="23"/>
      <c r="W4438" s="23"/>
      <c r="X4438" s="23"/>
      <c r="Y4438" s="23"/>
      <c r="Z4438" s="23"/>
      <c r="AA4438" s="23"/>
      <c r="AB4438" s="23"/>
      <c r="AC4438" s="23"/>
      <c r="AD4438" s="23"/>
      <c r="AE4438" s="23"/>
      <c r="AF4438" s="46"/>
      <c r="AG4438" s="23"/>
      <c r="AH4438" s="23"/>
    </row>
    <row r="4439" spans="1:34" s="156" customFormat="1" x14ac:dyDescent="0.35">
      <c r="A4439" s="23"/>
      <c r="B4439" s="23"/>
      <c r="C4439" s="23"/>
      <c r="D4439" s="23"/>
      <c r="E4439" s="23"/>
      <c r="F4439" s="23"/>
      <c r="G4439" s="23"/>
      <c r="H4439" s="23"/>
      <c r="I4439" s="23"/>
      <c r="J4439" s="24"/>
      <c r="K4439" s="24"/>
      <c r="L4439" s="79"/>
      <c r="M4439" s="91"/>
      <c r="N4439" s="89"/>
      <c r="O4439" s="89"/>
      <c r="P4439" s="24"/>
      <c r="Q4439" s="24"/>
      <c r="R4439" s="23"/>
      <c r="S4439" s="23"/>
      <c r="T4439" s="24"/>
      <c r="U4439" s="23"/>
      <c r="V4439" s="23"/>
      <c r="W4439" s="23"/>
      <c r="X4439" s="23"/>
      <c r="Y4439" s="23"/>
      <c r="Z4439" s="23"/>
      <c r="AA4439" s="23"/>
      <c r="AB4439" s="23"/>
      <c r="AC4439" s="23"/>
      <c r="AD4439" s="23"/>
      <c r="AE4439" s="23"/>
      <c r="AF4439" s="46"/>
      <c r="AG4439" s="23"/>
      <c r="AH4439" s="23"/>
    </row>
    <row r="4440" spans="1:34" s="156" customFormat="1" x14ac:dyDescent="0.35">
      <c r="A4440" s="23"/>
      <c r="B4440" s="23"/>
      <c r="C4440" s="23"/>
      <c r="D4440" s="23"/>
      <c r="E4440" s="23"/>
      <c r="F4440" s="23"/>
      <c r="G4440" s="23"/>
      <c r="H4440" s="23"/>
      <c r="I4440" s="23"/>
      <c r="J4440" s="24"/>
      <c r="K4440" s="24"/>
      <c r="L4440" s="79"/>
      <c r="M4440" s="91"/>
      <c r="N4440" s="89"/>
      <c r="O4440" s="89"/>
      <c r="P4440" s="24"/>
      <c r="Q4440" s="24"/>
      <c r="R4440" s="23"/>
      <c r="S4440" s="23"/>
      <c r="T4440" s="24"/>
      <c r="U4440" s="23"/>
      <c r="V4440" s="23"/>
      <c r="W4440" s="23"/>
      <c r="X4440" s="23"/>
      <c r="Y4440" s="23"/>
      <c r="Z4440" s="23"/>
      <c r="AA4440" s="23"/>
      <c r="AB4440" s="23"/>
      <c r="AC4440" s="23"/>
      <c r="AD4440" s="23"/>
      <c r="AE4440" s="23"/>
      <c r="AF4440" s="46"/>
      <c r="AG4440" s="23"/>
      <c r="AH4440" s="23"/>
    </row>
    <row r="4441" spans="1:34" s="156" customFormat="1" x14ac:dyDescent="0.35">
      <c r="A4441" s="23"/>
      <c r="B4441" s="23"/>
      <c r="C4441" s="23"/>
      <c r="D4441" s="23"/>
      <c r="E4441" s="23"/>
      <c r="F4441" s="23"/>
      <c r="G4441" s="23"/>
      <c r="H4441" s="23"/>
      <c r="I4441" s="23"/>
      <c r="J4441" s="24"/>
      <c r="K4441" s="24"/>
      <c r="L4441" s="79"/>
      <c r="M4441" s="91"/>
      <c r="N4441" s="89"/>
      <c r="O4441" s="89"/>
      <c r="P4441" s="24"/>
      <c r="Q4441" s="24"/>
      <c r="R4441" s="23"/>
      <c r="S4441" s="23"/>
      <c r="T4441" s="24"/>
      <c r="U4441" s="23"/>
      <c r="V4441" s="23"/>
      <c r="W4441" s="23"/>
      <c r="X4441" s="23"/>
      <c r="Y4441" s="23"/>
      <c r="Z4441" s="23"/>
      <c r="AA4441" s="23"/>
      <c r="AB4441" s="23"/>
      <c r="AC4441" s="23"/>
      <c r="AD4441" s="23"/>
      <c r="AE4441" s="23"/>
      <c r="AF4441" s="46"/>
      <c r="AG4441" s="23"/>
      <c r="AH4441" s="23"/>
    </row>
    <row r="4442" spans="1:34" s="156" customFormat="1" x14ac:dyDescent="0.35">
      <c r="A4442" s="23"/>
      <c r="B4442" s="23"/>
      <c r="C4442" s="23"/>
      <c r="D4442" s="23"/>
      <c r="E4442" s="23"/>
      <c r="F4442" s="23"/>
      <c r="G4442" s="23"/>
      <c r="H4442" s="23"/>
      <c r="I4442" s="23"/>
      <c r="J4442" s="24"/>
      <c r="K4442" s="24"/>
      <c r="L4442" s="79"/>
      <c r="M4442" s="91"/>
      <c r="N4442" s="89"/>
      <c r="O4442" s="89"/>
      <c r="P4442" s="24"/>
      <c r="Q4442" s="24"/>
      <c r="R4442" s="23"/>
      <c r="S4442" s="23"/>
      <c r="T4442" s="24"/>
      <c r="U4442" s="23"/>
      <c r="V4442" s="23"/>
      <c r="W4442" s="23"/>
      <c r="X4442" s="23"/>
      <c r="Y4442" s="23"/>
      <c r="Z4442" s="23"/>
      <c r="AA4442" s="23"/>
      <c r="AB4442" s="23"/>
      <c r="AC4442" s="23"/>
      <c r="AD4442" s="23"/>
      <c r="AE4442" s="23"/>
      <c r="AF4442" s="46"/>
      <c r="AG4442" s="23"/>
      <c r="AH4442" s="23"/>
    </row>
    <row r="4443" spans="1:34" s="156" customFormat="1" x14ac:dyDescent="0.35">
      <c r="A4443" s="23"/>
      <c r="B4443" s="23"/>
      <c r="C4443" s="23"/>
      <c r="D4443" s="23"/>
      <c r="E4443" s="23"/>
      <c r="F4443" s="23"/>
      <c r="G4443" s="23"/>
      <c r="H4443" s="23"/>
      <c r="I4443" s="23"/>
      <c r="J4443" s="24"/>
      <c r="K4443" s="24"/>
      <c r="L4443" s="79"/>
      <c r="M4443" s="91"/>
      <c r="N4443" s="89"/>
      <c r="O4443" s="89"/>
      <c r="P4443" s="24"/>
      <c r="Q4443" s="24"/>
      <c r="R4443" s="23"/>
      <c r="S4443" s="23"/>
      <c r="T4443" s="24"/>
      <c r="U4443" s="23"/>
      <c r="V4443" s="23"/>
      <c r="W4443" s="23"/>
      <c r="X4443" s="23"/>
      <c r="Y4443" s="23"/>
      <c r="Z4443" s="23"/>
      <c r="AA4443" s="23"/>
      <c r="AB4443" s="23"/>
      <c r="AC4443" s="23"/>
      <c r="AD4443" s="23"/>
      <c r="AE4443" s="23"/>
      <c r="AF4443" s="46"/>
      <c r="AG4443" s="23"/>
      <c r="AH4443" s="23"/>
    </row>
    <row r="4444" spans="1:34" s="156" customFormat="1" x14ac:dyDescent="0.35">
      <c r="A4444" s="23"/>
      <c r="B4444" s="23"/>
      <c r="C4444" s="23"/>
      <c r="D4444" s="23"/>
      <c r="E4444" s="23"/>
      <c r="F4444" s="23"/>
      <c r="G4444" s="23"/>
      <c r="H4444" s="23"/>
      <c r="I4444" s="23"/>
      <c r="J4444" s="24"/>
      <c r="K4444" s="24"/>
      <c r="L4444" s="79"/>
      <c r="M4444" s="91"/>
      <c r="N4444" s="89"/>
      <c r="O4444" s="89"/>
      <c r="P4444" s="24"/>
      <c r="Q4444" s="24"/>
      <c r="R4444" s="23"/>
      <c r="S4444" s="23"/>
      <c r="T4444" s="24"/>
      <c r="U4444" s="23"/>
      <c r="V4444" s="23"/>
      <c r="W4444" s="23"/>
      <c r="X4444" s="23"/>
      <c r="Y4444" s="23"/>
      <c r="Z4444" s="23"/>
      <c r="AA4444" s="23"/>
      <c r="AB4444" s="23"/>
      <c r="AC4444" s="23"/>
      <c r="AD4444" s="23"/>
      <c r="AE4444" s="23"/>
      <c r="AF4444" s="46"/>
      <c r="AG4444" s="23"/>
      <c r="AH4444" s="23"/>
    </row>
    <row r="4445" spans="1:34" s="156" customFormat="1" x14ac:dyDescent="0.35">
      <c r="A4445" s="23"/>
      <c r="B4445" s="23"/>
      <c r="C4445" s="23"/>
      <c r="D4445" s="23"/>
      <c r="E4445" s="23"/>
      <c r="F4445" s="23"/>
      <c r="G4445" s="23"/>
      <c r="H4445" s="23"/>
      <c r="I4445" s="23"/>
      <c r="J4445" s="24"/>
      <c r="K4445" s="24"/>
      <c r="L4445" s="79"/>
      <c r="M4445" s="91"/>
      <c r="N4445" s="89"/>
      <c r="O4445" s="89"/>
      <c r="P4445" s="24"/>
      <c r="Q4445" s="24"/>
      <c r="R4445" s="23"/>
      <c r="S4445" s="23"/>
      <c r="T4445" s="24"/>
      <c r="U4445" s="23"/>
      <c r="V4445" s="23"/>
      <c r="W4445" s="23"/>
      <c r="X4445" s="23"/>
      <c r="Y4445" s="23"/>
      <c r="Z4445" s="23"/>
      <c r="AA4445" s="23"/>
      <c r="AB4445" s="23"/>
      <c r="AC4445" s="23"/>
      <c r="AD4445" s="23"/>
      <c r="AE4445" s="23"/>
      <c r="AF4445" s="46"/>
      <c r="AG4445" s="23"/>
      <c r="AH4445" s="23"/>
    </row>
    <row r="4446" spans="1:34" s="156" customFormat="1" x14ac:dyDescent="0.35">
      <c r="A4446" s="23"/>
      <c r="B4446" s="23"/>
      <c r="C4446" s="23"/>
      <c r="D4446" s="23"/>
      <c r="E4446" s="23"/>
      <c r="F4446" s="23"/>
      <c r="G4446" s="23"/>
      <c r="H4446" s="23"/>
      <c r="I4446" s="23"/>
      <c r="J4446" s="24"/>
      <c r="K4446" s="24"/>
      <c r="L4446" s="79"/>
      <c r="M4446" s="91"/>
      <c r="N4446" s="89"/>
      <c r="O4446" s="89"/>
      <c r="P4446" s="24"/>
      <c r="Q4446" s="24"/>
      <c r="R4446" s="23"/>
      <c r="S4446" s="23"/>
      <c r="T4446" s="24"/>
      <c r="U4446" s="23"/>
      <c r="V4446" s="23"/>
      <c r="W4446" s="23"/>
      <c r="X4446" s="23"/>
      <c r="Y4446" s="23"/>
      <c r="Z4446" s="23"/>
      <c r="AA4446" s="23"/>
      <c r="AB4446" s="23"/>
      <c r="AC4446" s="23"/>
      <c r="AD4446" s="23"/>
      <c r="AE4446" s="23"/>
      <c r="AF4446" s="46"/>
      <c r="AG4446" s="23"/>
      <c r="AH4446" s="23"/>
    </row>
    <row r="4447" spans="1:34" s="156" customFormat="1" x14ac:dyDescent="0.35">
      <c r="A4447" s="23"/>
      <c r="B4447" s="23"/>
      <c r="C4447" s="23"/>
      <c r="D4447" s="23"/>
      <c r="E4447" s="23"/>
      <c r="F4447" s="23"/>
      <c r="G4447" s="23"/>
      <c r="H4447" s="23"/>
      <c r="I4447" s="23"/>
      <c r="J4447" s="24"/>
      <c r="K4447" s="24"/>
      <c r="L4447" s="79"/>
      <c r="M4447" s="91"/>
      <c r="N4447" s="89"/>
      <c r="O4447" s="89"/>
      <c r="P4447" s="24"/>
      <c r="Q4447" s="24"/>
      <c r="R4447" s="23"/>
      <c r="S4447" s="23"/>
      <c r="T4447" s="24"/>
      <c r="U4447" s="23"/>
      <c r="V4447" s="23"/>
      <c r="W4447" s="23"/>
      <c r="X4447" s="23"/>
      <c r="Y4447" s="23"/>
      <c r="Z4447" s="23"/>
      <c r="AA4447" s="23"/>
      <c r="AB4447" s="23"/>
      <c r="AC4447" s="23"/>
      <c r="AD4447" s="23"/>
      <c r="AE4447" s="23"/>
      <c r="AF4447" s="46"/>
      <c r="AG4447" s="23"/>
      <c r="AH4447" s="23"/>
    </row>
    <row r="4448" spans="1:34" s="156" customFormat="1" x14ac:dyDescent="0.35">
      <c r="A4448" s="23"/>
      <c r="B4448" s="23"/>
      <c r="C4448" s="23"/>
      <c r="D4448" s="23"/>
      <c r="E4448" s="23"/>
      <c r="F4448" s="23"/>
      <c r="G4448" s="23"/>
      <c r="H4448" s="23"/>
      <c r="I4448" s="23"/>
      <c r="J4448" s="24"/>
      <c r="K4448" s="24"/>
      <c r="L4448" s="79"/>
      <c r="M4448" s="91"/>
      <c r="N4448" s="89"/>
      <c r="O4448" s="89"/>
      <c r="P4448" s="24"/>
      <c r="Q4448" s="24"/>
      <c r="R4448" s="23"/>
      <c r="S4448" s="23"/>
      <c r="T4448" s="24"/>
      <c r="U4448" s="23"/>
      <c r="V4448" s="23"/>
      <c r="W4448" s="23"/>
      <c r="X4448" s="23"/>
      <c r="Y4448" s="23"/>
      <c r="Z4448" s="23"/>
      <c r="AA4448" s="23"/>
      <c r="AB4448" s="23"/>
      <c r="AC4448" s="23"/>
      <c r="AD4448" s="23"/>
      <c r="AE4448" s="23"/>
      <c r="AF4448" s="46"/>
      <c r="AG4448" s="23"/>
      <c r="AH4448" s="23"/>
    </row>
    <row r="4449" spans="1:34" s="156" customFormat="1" x14ac:dyDescent="0.35">
      <c r="A4449" s="23"/>
      <c r="B4449" s="23"/>
      <c r="C4449" s="23"/>
      <c r="D4449" s="23"/>
      <c r="E4449" s="23"/>
      <c r="F4449" s="23"/>
      <c r="G4449" s="23"/>
      <c r="H4449" s="23"/>
      <c r="I4449" s="23"/>
      <c r="J4449" s="24"/>
      <c r="K4449" s="24"/>
      <c r="L4449" s="79"/>
      <c r="M4449" s="91"/>
      <c r="N4449" s="89"/>
      <c r="O4449" s="89"/>
      <c r="P4449" s="24"/>
      <c r="Q4449" s="24"/>
      <c r="R4449" s="23"/>
      <c r="S4449" s="23"/>
      <c r="T4449" s="24"/>
      <c r="U4449" s="23"/>
      <c r="V4449" s="23"/>
      <c r="W4449" s="23"/>
      <c r="X4449" s="23"/>
      <c r="Y4449" s="23"/>
      <c r="Z4449" s="23"/>
      <c r="AA4449" s="23"/>
      <c r="AB4449" s="23"/>
      <c r="AC4449" s="23"/>
      <c r="AD4449" s="23"/>
      <c r="AE4449" s="23"/>
      <c r="AF4449" s="46"/>
      <c r="AG4449" s="23"/>
      <c r="AH4449" s="23"/>
    </row>
    <row r="4450" spans="1:34" s="156" customFormat="1" x14ac:dyDescent="0.35">
      <c r="A4450" s="23"/>
      <c r="B4450" s="23"/>
      <c r="C4450" s="23"/>
      <c r="D4450" s="23"/>
      <c r="E4450" s="23"/>
      <c r="F4450" s="23"/>
      <c r="G4450" s="23"/>
      <c r="H4450" s="23"/>
      <c r="I4450" s="23"/>
      <c r="J4450" s="24"/>
      <c r="K4450" s="24"/>
      <c r="L4450" s="79"/>
      <c r="M4450" s="91"/>
      <c r="N4450" s="89"/>
      <c r="O4450" s="89"/>
      <c r="P4450" s="24"/>
      <c r="Q4450" s="24"/>
      <c r="R4450" s="23"/>
      <c r="S4450" s="23"/>
      <c r="T4450" s="24"/>
      <c r="U4450" s="23"/>
      <c r="V4450" s="23"/>
      <c r="W4450" s="23"/>
      <c r="X4450" s="23"/>
      <c r="Y4450" s="23"/>
      <c r="Z4450" s="23"/>
      <c r="AA4450" s="23"/>
      <c r="AB4450" s="23"/>
      <c r="AC4450" s="23"/>
      <c r="AD4450" s="23"/>
      <c r="AE4450" s="23"/>
      <c r="AF4450" s="46"/>
      <c r="AG4450" s="23"/>
      <c r="AH4450" s="23"/>
    </row>
    <row r="4451" spans="1:34" s="156" customFormat="1" x14ac:dyDescent="0.35">
      <c r="A4451" s="23"/>
      <c r="B4451" s="23"/>
      <c r="C4451" s="23"/>
      <c r="D4451" s="23"/>
      <c r="E4451" s="23"/>
      <c r="F4451" s="23"/>
      <c r="G4451" s="23"/>
      <c r="H4451" s="23"/>
      <c r="I4451" s="23"/>
      <c r="J4451" s="24"/>
      <c r="K4451" s="24"/>
      <c r="L4451" s="79"/>
      <c r="M4451" s="91"/>
      <c r="N4451" s="89"/>
      <c r="O4451" s="89"/>
      <c r="P4451" s="24"/>
      <c r="Q4451" s="24"/>
      <c r="R4451" s="23"/>
      <c r="S4451" s="23"/>
      <c r="T4451" s="24"/>
      <c r="U4451" s="23"/>
      <c r="V4451" s="23"/>
      <c r="W4451" s="23"/>
      <c r="X4451" s="23"/>
      <c r="Y4451" s="23"/>
      <c r="Z4451" s="23"/>
      <c r="AA4451" s="23"/>
      <c r="AB4451" s="23"/>
      <c r="AC4451" s="23"/>
      <c r="AD4451" s="23"/>
      <c r="AE4451" s="23"/>
      <c r="AF4451" s="46"/>
      <c r="AG4451" s="23"/>
      <c r="AH4451" s="23"/>
    </row>
    <row r="4452" spans="1:34" s="156" customFormat="1" x14ac:dyDescent="0.35">
      <c r="A4452" s="23"/>
      <c r="B4452" s="23"/>
      <c r="C4452" s="23"/>
      <c r="D4452" s="23"/>
      <c r="E4452" s="23"/>
      <c r="F4452" s="23"/>
      <c r="G4452" s="23"/>
      <c r="H4452" s="23"/>
      <c r="I4452" s="23"/>
      <c r="J4452" s="24"/>
      <c r="K4452" s="24"/>
      <c r="L4452" s="79"/>
      <c r="M4452" s="91"/>
      <c r="N4452" s="89"/>
      <c r="O4452" s="89"/>
      <c r="P4452" s="24"/>
      <c r="Q4452" s="24"/>
      <c r="R4452" s="23"/>
      <c r="S4452" s="23"/>
      <c r="T4452" s="24"/>
      <c r="U4452" s="23"/>
      <c r="V4452" s="23"/>
      <c r="W4452" s="23"/>
      <c r="X4452" s="23"/>
      <c r="Y4452" s="23"/>
      <c r="Z4452" s="23"/>
      <c r="AA4452" s="23"/>
      <c r="AB4452" s="23"/>
      <c r="AC4452" s="23"/>
      <c r="AD4452" s="23"/>
      <c r="AE4452" s="23"/>
      <c r="AF4452" s="46"/>
      <c r="AG4452" s="23"/>
      <c r="AH4452" s="23"/>
    </row>
    <row r="4453" spans="1:34" s="156" customFormat="1" x14ac:dyDescent="0.35">
      <c r="A4453" s="23"/>
      <c r="B4453" s="23"/>
      <c r="C4453" s="23"/>
      <c r="D4453" s="23"/>
      <c r="E4453" s="23"/>
      <c r="F4453" s="23"/>
      <c r="G4453" s="23"/>
      <c r="H4453" s="23"/>
      <c r="I4453" s="23"/>
      <c r="J4453" s="24"/>
      <c r="K4453" s="24"/>
      <c r="L4453" s="79"/>
      <c r="M4453" s="91"/>
      <c r="N4453" s="89"/>
      <c r="O4453" s="89"/>
      <c r="P4453" s="24"/>
      <c r="Q4453" s="24"/>
      <c r="R4453" s="23"/>
      <c r="S4453" s="23"/>
      <c r="T4453" s="24"/>
      <c r="U4453" s="23"/>
      <c r="V4453" s="23"/>
      <c r="W4453" s="23"/>
      <c r="X4453" s="23"/>
      <c r="Y4453" s="23"/>
      <c r="Z4453" s="23"/>
      <c r="AA4453" s="23"/>
      <c r="AB4453" s="23"/>
      <c r="AC4453" s="23"/>
      <c r="AD4453" s="23"/>
      <c r="AE4453" s="23"/>
      <c r="AF4453" s="46"/>
      <c r="AG4453" s="23"/>
      <c r="AH4453" s="23"/>
    </row>
    <row r="4454" spans="1:34" s="156" customFormat="1" x14ac:dyDescent="0.35">
      <c r="A4454" s="23"/>
      <c r="B4454" s="23"/>
      <c r="C4454" s="23"/>
      <c r="D4454" s="23"/>
      <c r="E4454" s="23"/>
      <c r="F4454" s="23"/>
      <c r="G4454" s="23"/>
      <c r="H4454" s="23"/>
      <c r="I4454" s="23"/>
      <c r="J4454" s="24"/>
      <c r="K4454" s="24"/>
      <c r="L4454" s="79"/>
      <c r="M4454" s="91"/>
      <c r="N4454" s="89"/>
      <c r="O4454" s="89"/>
      <c r="P4454" s="24"/>
      <c r="Q4454" s="24"/>
      <c r="R4454" s="23"/>
      <c r="S4454" s="23"/>
      <c r="T4454" s="24"/>
      <c r="U4454" s="23"/>
      <c r="V4454" s="23"/>
      <c r="W4454" s="23"/>
      <c r="X4454" s="23"/>
      <c r="Y4454" s="23"/>
      <c r="Z4454" s="23"/>
      <c r="AA4454" s="23"/>
      <c r="AB4454" s="23"/>
      <c r="AC4454" s="23"/>
      <c r="AD4454" s="23"/>
      <c r="AE4454" s="23"/>
      <c r="AF4454" s="46"/>
      <c r="AG4454" s="23"/>
      <c r="AH4454" s="23"/>
    </row>
    <row r="4455" spans="1:34" s="156" customFormat="1" x14ac:dyDescent="0.35">
      <c r="A4455" s="23"/>
      <c r="B4455" s="23"/>
      <c r="C4455" s="23"/>
      <c r="D4455" s="23"/>
      <c r="E4455" s="23"/>
      <c r="F4455" s="23"/>
      <c r="G4455" s="23"/>
      <c r="H4455" s="23"/>
      <c r="I4455" s="23"/>
      <c r="J4455" s="24"/>
      <c r="K4455" s="24"/>
      <c r="L4455" s="79"/>
      <c r="M4455" s="91"/>
      <c r="N4455" s="89"/>
      <c r="O4455" s="89"/>
      <c r="P4455" s="24"/>
      <c r="Q4455" s="24"/>
      <c r="R4455" s="23"/>
      <c r="S4455" s="23"/>
      <c r="T4455" s="24"/>
      <c r="U4455" s="23"/>
      <c r="V4455" s="23"/>
      <c r="W4455" s="23"/>
      <c r="X4455" s="23"/>
      <c r="Y4455" s="23"/>
      <c r="Z4455" s="23"/>
      <c r="AA4455" s="23"/>
      <c r="AB4455" s="23"/>
      <c r="AC4455" s="23"/>
      <c r="AD4455" s="23"/>
      <c r="AE4455" s="23"/>
      <c r="AF4455" s="46"/>
      <c r="AG4455" s="23"/>
      <c r="AH4455" s="23"/>
    </row>
    <row r="4456" spans="1:34" s="156" customFormat="1" x14ac:dyDescent="0.35">
      <c r="A4456" s="23"/>
      <c r="B4456" s="23"/>
      <c r="C4456" s="23"/>
      <c r="D4456" s="23"/>
      <c r="E4456" s="23"/>
      <c r="F4456" s="23"/>
      <c r="G4456" s="23"/>
      <c r="H4456" s="23"/>
      <c r="I4456" s="23"/>
      <c r="J4456" s="24"/>
      <c r="K4456" s="24"/>
      <c r="L4456" s="79"/>
      <c r="M4456" s="91"/>
      <c r="N4456" s="89"/>
      <c r="O4456" s="89"/>
      <c r="P4456" s="24"/>
      <c r="Q4456" s="24"/>
      <c r="R4456" s="23"/>
      <c r="S4456" s="23"/>
      <c r="T4456" s="24"/>
      <c r="U4456" s="23"/>
      <c r="V4456" s="23"/>
      <c r="W4456" s="23"/>
      <c r="X4456" s="23"/>
      <c r="Y4456" s="23"/>
      <c r="Z4456" s="23"/>
      <c r="AA4456" s="23"/>
      <c r="AB4456" s="23"/>
      <c r="AC4456" s="23"/>
      <c r="AD4456" s="23"/>
      <c r="AE4456" s="23"/>
      <c r="AF4456" s="46"/>
      <c r="AG4456" s="23"/>
      <c r="AH4456" s="23"/>
    </row>
    <row r="4457" spans="1:34" s="156" customFormat="1" x14ac:dyDescent="0.35">
      <c r="A4457" s="23"/>
      <c r="B4457" s="23"/>
      <c r="C4457" s="23"/>
      <c r="D4457" s="23"/>
      <c r="E4457" s="23"/>
      <c r="F4457" s="23"/>
      <c r="G4457" s="23"/>
      <c r="H4457" s="23"/>
      <c r="I4457" s="23"/>
      <c r="J4457" s="24"/>
      <c r="K4457" s="24"/>
      <c r="L4457" s="79"/>
      <c r="M4457" s="91"/>
      <c r="N4457" s="89"/>
      <c r="O4457" s="89"/>
      <c r="P4457" s="24"/>
      <c r="Q4457" s="24"/>
      <c r="R4457" s="23"/>
      <c r="S4457" s="23"/>
      <c r="T4457" s="24"/>
      <c r="U4457" s="23"/>
      <c r="V4457" s="23"/>
      <c r="W4457" s="23"/>
      <c r="X4457" s="23"/>
      <c r="Y4457" s="23"/>
      <c r="Z4457" s="23"/>
      <c r="AA4457" s="23"/>
      <c r="AB4457" s="23"/>
      <c r="AC4457" s="23"/>
      <c r="AD4457" s="23"/>
      <c r="AE4457" s="23"/>
      <c r="AF4457" s="46"/>
      <c r="AG4457" s="23"/>
      <c r="AH4457" s="23"/>
    </row>
    <row r="4458" spans="1:34" s="156" customFormat="1" x14ac:dyDescent="0.35">
      <c r="A4458" s="23"/>
      <c r="B4458" s="23"/>
      <c r="C4458" s="23"/>
      <c r="D4458" s="23"/>
      <c r="E4458" s="23"/>
      <c r="F4458" s="23"/>
      <c r="G4458" s="23"/>
      <c r="H4458" s="23"/>
      <c r="I4458" s="23"/>
      <c r="J4458" s="24"/>
      <c r="K4458" s="24"/>
      <c r="L4458" s="79"/>
      <c r="M4458" s="91"/>
      <c r="N4458" s="89"/>
      <c r="O4458" s="89"/>
      <c r="P4458" s="24"/>
      <c r="Q4458" s="24"/>
      <c r="R4458" s="23"/>
      <c r="S4458" s="23"/>
      <c r="T4458" s="24"/>
      <c r="U4458" s="23"/>
      <c r="V4458" s="23"/>
      <c r="W4458" s="23"/>
      <c r="X4458" s="23"/>
      <c r="Y4458" s="23"/>
      <c r="Z4458" s="23"/>
      <c r="AA4458" s="23"/>
      <c r="AB4458" s="23"/>
      <c r="AC4458" s="23"/>
      <c r="AD4458" s="23"/>
      <c r="AE4458" s="23"/>
      <c r="AF4458" s="46"/>
      <c r="AG4458" s="23"/>
      <c r="AH4458" s="23"/>
    </row>
    <row r="4459" spans="1:34" s="156" customFormat="1" x14ac:dyDescent="0.35">
      <c r="A4459" s="23"/>
      <c r="B4459" s="23"/>
      <c r="C4459" s="23"/>
      <c r="D4459" s="23"/>
      <c r="E4459" s="23"/>
      <c r="F4459" s="23"/>
      <c r="G4459" s="23"/>
      <c r="H4459" s="23"/>
      <c r="I4459" s="23"/>
      <c r="J4459" s="24"/>
      <c r="K4459" s="24"/>
      <c r="L4459" s="79"/>
      <c r="M4459" s="91"/>
      <c r="N4459" s="89"/>
      <c r="O4459" s="89"/>
      <c r="P4459" s="24"/>
      <c r="Q4459" s="24"/>
      <c r="R4459" s="23"/>
      <c r="S4459" s="23"/>
      <c r="T4459" s="24"/>
      <c r="U4459" s="23"/>
      <c r="V4459" s="23"/>
      <c r="W4459" s="23"/>
      <c r="X4459" s="23"/>
      <c r="Y4459" s="23"/>
      <c r="Z4459" s="23"/>
      <c r="AA4459" s="23"/>
      <c r="AB4459" s="23"/>
      <c r="AC4459" s="23"/>
      <c r="AD4459" s="23"/>
      <c r="AE4459" s="23"/>
      <c r="AF4459" s="46"/>
      <c r="AG4459" s="23"/>
      <c r="AH4459" s="23"/>
    </row>
    <row r="4460" spans="1:34" s="156" customFormat="1" x14ac:dyDescent="0.35">
      <c r="A4460" s="23"/>
      <c r="B4460" s="23"/>
      <c r="C4460" s="23"/>
      <c r="D4460" s="23"/>
      <c r="E4460" s="23"/>
      <c r="F4460" s="23"/>
      <c r="G4460" s="23"/>
      <c r="H4460" s="23"/>
      <c r="I4460" s="23"/>
      <c r="J4460" s="24"/>
      <c r="K4460" s="24"/>
      <c r="L4460" s="79"/>
      <c r="M4460" s="91"/>
      <c r="N4460" s="89"/>
      <c r="O4460" s="89"/>
      <c r="P4460" s="24"/>
      <c r="Q4460" s="24"/>
      <c r="R4460" s="23"/>
      <c r="S4460" s="23"/>
      <c r="T4460" s="24"/>
      <c r="U4460" s="23"/>
      <c r="V4460" s="23"/>
      <c r="W4460" s="23"/>
      <c r="X4460" s="23"/>
      <c r="Y4460" s="23"/>
      <c r="Z4460" s="23"/>
      <c r="AA4460" s="23"/>
      <c r="AB4460" s="23"/>
      <c r="AC4460" s="23"/>
      <c r="AD4460" s="23"/>
      <c r="AE4460" s="23"/>
      <c r="AF4460" s="46"/>
      <c r="AG4460" s="23"/>
      <c r="AH4460" s="23"/>
    </row>
    <row r="4461" spans="1:34" s="156" customFormat="1" x14ac:dyDescent="0.35">
      <c r="A4461" s="23"/>
      <c r="B4461" s="23"/>
      <c r="C4461" s="23"/>
      <c r="D4461" s="23"/>
      <c r="E4461" s="23"/>
      <c r="F4461" s="23"/>
      <c r="G4461" s="23"/>
      <c r="H4461" s="23"/>
      <c r="I4461" s="23"/>
      <c r="J4461" s="24"/>
      <c r="K4461" s="24"/>
      <c r="L4461" s="79"/>
      <c r="M4461" s="91"/>
      <c r="N4461" s="89"/>
      <c r="O4461" s="89"/>
      <c r="P4461" s="24"/>
      <c r="Q4461" s="24"/>
      <c r="R4461" s="23"/>
      <c r="S4461" s="23"/>
      <c r="T4461" s="24"/>
      <c r="U4461" s="23"/>
      <c r="V4461" s="23"/>
      <c r="W4461" s="23"/>
      <c r="X4461" s="23"/>
      <c r="Y4461" s="23"/>
      <c r="Z4461" s="23"/>
      <c r="AA4461" s="23"/>
      <c r="AB4461" s="23"/>
      <c r="AC4461" s="23"/>
      <c r="AD4461" s="23"/>
      <c r="AE4461" s="23"/>
      <c r="AF4461" s="46"/>
      <c r="AG4461" s="23"/>
      <c r="AH4461" s="23"/>
    </row>
    <row r="4462" spans="1:34" s="156" customFormat="1" x14ac:dyDescent="0.35">
      <c r="A4462" s="23"/>
      <c r="B4462" s="23"/>
      <c r="C4462" s="23"/>
      <c r="D4462" s="23"/>
      <c r="E4462" s="23"/>
      <c r="F4462" s="23"/>
      <c r="G4462" s="23"/>
      <c r="H4462" s="23"/>
      <c r="I4462" s="23"/>
      <c r="J4462" s="24"/>
      <c r="K4462" s="24"/>
      <c r="L4462" s="79"/>
      <c r="M4462" s="91"/>
      <c r="N4462" s="89"/>
      <c r="O4462" s="89"/>
      <c r="P4462" s="24"/>
      <c r="Q4462" s="24"/>
      <c r="R4462" s="23"/>
      <c r="S4462" s="23"/>
      <c r="T4462" s="24"/>
      <c r="U4462" s="23"/>
      <c r="V4462" s="23"/>
      <c r="W4462" s="23"/>
      <c r="X4462" s="23"/>
      <c r="Y4462" s="23"/>
      <c r="Z4462" s="23"/>
      <c r="AA4462" s="23"/>
      <c r="AB4462" s="23"/>
      <c r="AC4462" s="23"/>
      <c r="AD4462" s="23"/>
      <c r="AE4462" s="23"/>
      <c r="AF4462" s="46"/>
      <c r="AG4462" s="23"/>
      <c r="AH4462" s="23"/>
    </row>
    <row r="4463" spans="1:34" s="156" customFormat="1" x14ac:dyDescent="0.35">
      <c r="A4463" s="23"/>
      <c r="B4463" s="23"/>
      <c r="C4463" s="23"/>
      <c r="D4463" s="23"/>
      <c r="E4463" s="23"/>
      <c r="F4463" s="23"/>
      <c r="G4463" s="23"/>
      <c r="H4463" s="23"/>
      <c r="I4463" s="23"/>
      <c r="J4463" s="24"/>
      <c r="K4463" s="24"/>
      <c r="L4463" s="79"/>
      <c r="M4463" s="91"/>
      <c r="N4463" s="89"/>
      <c r="O4463" s="89"/>
      <c r="P4463" s="24"/>
      <c r="Q4463" s="24"/>
      <c r="R4463" s="23"/>
      <c r="S4463" s="23"/>
      <c r="T4463" s="24"/>
      <c r="U4463" s="23"/>
      <c r="V4463" s="23"/>
      <c r="W4463" s="23"/>
      <c r="X4463" s="23"/>
      <c r="Y4463" s="23"/>
      <c r="Z4463" s="23"/>
      <c r="AA4463" s="23"/>
      <c r="AB4463" s="23"/>
      <c r="AC4463" s="23"/>
      <c r="AD4463" s="23"/>
      <c r="AE4463" s="23"/>
      <c r="AF4463" s="46"/>
      <c r="AG4463" s="23"/>
      <c r="AH4463" s="23"/>
    </row>
    <row r="4464" spans="1:34" s="156" customFormat="1" x14ac:dyDescent="0.35">
      <c r="A4464" s="23"/>
      <c r="B4464" s="23"/>
      <c r="C4464" s="23"/>
      <c r="D4464" s="23"/>
      <c r="E4464" s="23"/>
      <c r="F4464" s="23"/>
      <c r="G4464" s="23"/>
      <c r="H4464" s="23"/>
      <c r="I4464" s="23"/>
      <c r="J4464" s="24"/>
      <c r="K4464" s="24"/>
      <c r="L4464" s="79"/>
      <c r="M4464" s="91"/>
      <c r="N4464" s="89"/>
      <c r="O4464" s="89"/>
      <c r="P4464" s="24"/>
      <c r="Q4464" s="24"/>
      <c r="R4464" s="23"/>
      <c r="S4464" s="23"/>
      <c r="T4464" s="24"/>
      <c r="U4464" s="23"/>
      <c r="V4464" s="23"/>
      <c r="W4464" s="23"/>
      <c r="X4464" s="23"/>
      <c r="Y4464" s="23"/>
      <c r="Z4464" s="23"/>
      <c r="AA4464" s="23"/>
      <c r="AB4464" s="23"/>
      <c r="AC4464" s="23"/>
      <c r="AD4464" s="23"/>
      <c r="AE4464" s="23"/>
      <c r="AF4464" s="46"/>
      <c r="AG4464" s="23"/>
      <c r="AH4464" s="23"/>
    </row>
    <row r="4465" spans="1:34" s="156" customFormat="1" x14ac:dyDescent="0.35">
      <c r="A4465" s="23"/>
      <c r="B4465" s="23"/>
      <c r="C4465" s="23"/>
      <c r="D4465" s="23"/>
      <c r="E4465" s="23"/>
      <c r="F4465" s="23"/>
      <c r="G4465" s="23"/>
      <c r="H4465" s="23"/>
      <c r="I4465" s="23"/>
      <c r="J4465" s="24"/>
      <c r="K4465" s="24"/>
      <c r="L4465" s="79"/>
      <c r="M4465" s="91"/>
      <c r="N4465" s="89"/>
      <c r="O4465" s="89"/>
      <c r="P4465" s="24"/>
      <c r="Q4465" s="24"/>
      <c r="R4465" s="23"/>
      <c r="S4465" s="23"/>
      <c r="T4465" s="24"/>
      <c r="U4465" s="23"/>
      <c r="V4465" s="23"/>
      <c r="W4465" s="23"/>
      <c r="X4465" s="23"/>
      <c r="Y4465" s="23"/>
      <c r="Z4465" s="23"/>
      <c r="AA4465" s="23"/>
      <c r="AB4465" s="23"/>
      <c r="AC4465" s="23"/>
      <c r="AD4465" s="23"/>
      <c r="AE4465" s="23"/>
      <c r="AF4465" s="46"/>
      <c r="AG4465" s="23"/>
      <c r="AH4465" s="23"/>
    </row>
    <row r="4466" spans="1:34" s="156" customFormat="1" x14ac:dyDescent="0.35">
      <c r="A4466" s="23"/>
      <c r="B4466" s="23"/>
      <c r="C4466" s="23"/>
      <c r="D4466" s="23"/>
      <c r="E4466" s="23"/>
      <c r="F4466" s="23"/>
      <c r="G4466" s="23"/>
      <c r="H4466" s="23"/>
      <c r="I4466" s="23"/>
      <c r="J4466" s="24"/>
      <c r="K4466" s="24"/>
      <c r="L4466" s="79"/>
      <c r="M4466" s="91"/>
      <c r="N4466" s="89"/>
      <c r="O4466" s="89"/>
      <c r="P4466" s="24"/>
      <c r="Q4466" s="24"/>
      <c r="R4466" s="23"/>
      <c r="S4466" s="23"/>
      <c r="T4466" s="24"/>
      <c r="U4466" s="23"/>
      <c r="V4466" s="23"/>
      <c r="W4466" s="23"/>
      <c r="X4466" s="23"/>
      <c r="Y4466" s="23"/>
      <c r="Z4466" s="23"/>
      <c r="AA4466" s="23"/>
      <c r="AB4466" s="23"/>
      <c r="AC4466" s="23"/>
      <c r="AD4466" s="23"/>
      <c r="AE4466" s="23"/>
      <c r="AF4466" s="46"/>
      <c r="AG4466" s="23"/>
      <c r="AH4466" s="23"/>
    </row>
    <row r="4467" spans="1:34" s="156" customFormat="1" x14ac:dyDescent="0.35">
      <c r="A4467" s="23"/>
      <c r="B4467" s="23"/>
      <c r="C4467" s="23"/>
      <c r="D4467" s="23"/>
      <c r="E4467" s="23"/>
      <c r="F4467" s="23"/>
      <c r="G4467" s="23"/>
      <c r="H4467" s="23"/>
      <c r="I4467" s="23"/>
      <c r="J4467" s="24"/>
      <c r="K4467" s="24"/>
      <c r="L4467" s="79"/>
      <c r="M4467" s="91"/>
      <c r="N4467" s="89"/>
      <c r="O4467" s="89"/>
      <c r="P4467" s="24"/>
      <c r="Q4467" s="24"/>
      <c r="R4467" s="23"/>
      <c r="S4467" s="23"/>
      <c r="T4467" s="24"/>
      <c r="U4467" s="23"/>
      <c r="V4467" s="23"/>
      <c r="W4467" s="23"/>
      <c r="X4467" s="23"/>
      <c r="Y4467" s="23"/>
      <c r="Z4467" s="23"/>
      <c r="AA4467" s="23"/>
      <c r="AB4467" s="23"/>
      <c r="AC4467" s="23"/>
      <c r="AD4467" s="23"/>
      <c r="AE4467" s="23"/>
      <c r="AF4467" s="46"/>
      <c r="AG4467" s="23"/>
      <c r="AH4467" s="23"/>
    </row>
    <row r="4468" spans="1:34" s="156" customFormat="1" x14ac:dyDescent="0.35">
      <c r="A4468" s="23"/>
      <c r="B4468" s="23"/>
      <c r="C4468" s="23"/>
      <c r="D4468" s="23"/>
      <c r="E4468" s="23"/>
      <c r="F4468" s="23"/>
      <c r="G4468" s="23"/>
      <c r="H4468" s="23"/>
      <c r="I4468" s="23"/>
      <c r="J4468" s="24"/>
      <c r="K4468" s="24"/>
      <c r="L4468" s="79"/>
      <c r="M4468" s="91"/>
      <c r="N4468" s="89"/>
      <c r="O4468" s="89"/>
      <c r="P4468" s="24"/>
      <c r="Q4468" s="24"/>
      <c r="R4468" s="23"/>
      <c r="S4468" s="23"/>
      <c r="T4468" s="24"/>
      <c r="U4468" s="23"/>
      <c r="V4468" s="23"/>
      <c r="W4468" s="23"/>
      <c r="X4468" s="23"/>
      <c r="Y4468" s="23"/>
      <c r="Z4468" s="23"/>
      <c r="AA4468" s="23"/>
      <c r="AB4468" s="23"/>
      <c r="AC4468" s="23"/>
      <c r="AD4468" s="23"/>
      <c r="AE4468" s="23"/>
      <c r="AF4468" s="46"/>
      <c r="AG4468" s="23"/>
      <c r="AH4468" s="23"/>
    </row>
    <row r="4469" spans="1:34" s="156" customFormat="1" x14ac:dyDescent="0.35">
      <c r="A4469" s="23"/>
      <c r="B4469" s="23"/>
      <c r="C4469" s="23"/>
      <c r="D4469" s="23"/>
      <c r="E4469" s="23"/>
      <c r="F4469" s="23"/>
      <c r="G4469" s="23"/>
      <c r="H4469" s="23"/>
      <c r="I4469" s="23"/>
      <c r="J4469" s="24"/>
      <c r="K4469" s="24"/>
      <c r="L4469" s="79"/>
      <c r="M4469" s="91"/>
      <c r="N4469" s="89"/>
      <c r="O4469" s="89"/>
      <c r="P4469" s="24"/>
      <c r="Q4469" s="24"/>
      <c r="R4469" s="23"/>
      <c r="S4469" s="23"/>
      <c r="T4469" s="24"/>
      <c r="U4469" s="23"/>
      <c r="V4469" s="23"/>
      <c r="W4469" s="23"/>
      <c r="X4469" s="23"/>
      <c r="Y4469" s="23"/>
      <c r="Z4469" s="23"/>
      <c r="AA4469" s="23"/>
      <c r="AB4469" s="23"/>
      <c r="AC4469" s="23"/>
      <c r="AD4469" s="23"/>
      <c r="AE4469" s="23"/>
      <c r="AF4469" s="46"/>
      <c r="AG4469" s="23"/>
      <c r="AH4469" s="23"/>
    </row>
    <row r="4470" spans="1:34" s="156" customFormat="1" x14ac:dyDescent="0.35">
      <c r="A4470" s="23"/>
      <c r="B4470" s="23"/>
      <c r="C4470" s="23"/>
      <c r="D4470" s="23"/>
      <c r="E4470" s="23"/>
      <c r="F4470" s="23"/>
      <c r="G4470" s="23"/>
      <c r="H4470" s="23"/>
      <c r="I4470" s="23"/>
      <c r="J4470" s="24"/>
      <c r="K4470" s="24"/>
      <c r="L4470" s="79"/>
      <c r="M4470" s="91"/>
      <c r="N4470" s="89"/>
      <c r="O4470" s="89"/>
      <c r="P4470" s="24"/>
      <c r="Q4470" s="24"/>
      <c r="R4470" s="23"/>
      <c r="S4470" s="23"/>
      <c r="T4470" s="24"/>
      <c r="U4470" s="23"/>
      <c r="V4470" s="23"/>
      <c r="W4470" s="23"/>
      <c r="X4470" s="23"/>
      <c r="Y4470" s="23"/>
      <c r="Z4470" s="23"/>
      <c r="AA4470" s="23"/>
      <c r="AB4470" s="23"/>
      <c r="AC4470" s="23"/>
      <c r="AD4470" s="23"/>
      <c r="AE4470" s="23"/>
      <c r="AF4470" s="46"/>
      <c r="AG4470" s="23"/>
      <c r="AH4470" s="23"/>
    </row>
    <row r="4471" spans="1:34" s="156" customFormat="1" x14ac:dyDescent="0.35">
      <c r="A4471" s="23"/>
      <c r="B4471" s="23"/>
      <c r="C4471" s="23"/>
      <c r="D4471" s="23"/>
      <c r="E4471" s="23"/>
      <c r="F4471" s="23"/>
      <c r="G4471" s="23"/>
      <c r="H4471" s="23"/>
      <c r="I4471" s="23"/>
      <c r="J4471" s="24"/>
      <c r="K4471" s="24"/>
      <c r="L4471" s="79"/>
      <c r="M4471" s="91"/>
      <c r="N4471" s="89"/>
      <c r="O4471" s="89"/>
      <c r="P4471" s="24"/>
      <c r="Q4471" s="24"/>
      <c r="R4471" s="23"/>
      <c r="S4471" s="23"/>
      <c r="T4471" s="24"/>
      <c r="U4471" s="23"/>
      <c r="V4471" s="23"/>
      <c r="W4471" s="23"/>
      <c r="X4471" s="23"/>
      <c r="Y4471" s="23"/>
      <c r="Z4471" s="23"/>
      <c r="AA4471" s="23"/>
      <c r="AB4471" s="23"/>
      <c r="AC4471" s="23"/>
      <c r="AD4471" s="23"/>
      <c r="AE4471" s="23"/>
      <c r="AF4471" s="46"/>
      <c r="AG4471" s="23"/>
      <c r="AH4471" s="23"/>
    </row>
    <row r="4472" spans="1:34" s="156" customFormat="1" x14ac:dyDescent="0.35">
      <c r="A4472" s="23"/>
      <c r="B4472" s="23"/>
      <c r="C4472" s="23"/>
      <c r="D4472" s="23"/>
      <c r="E4472" s="23"/>
      <c r="F4472" s="23"/>
      <c r="G4472" s="23"/>
      <c r="H4472" s="23"/>
      <c r="I4472" s="23"/>
      <c r="J4472" s="24"/>
      <c r="K4472" s="24"/>
      <c r="L4472" s="79"/>
      <c r="M4472" s="91"/>
      <c r="N4472" s="89"/>
      <c r="O4472" s="89"/>
      <c r="P4472" s="24"/>
      <c r="Q4472" s="24"/>
      <c r="R4472" s="23"/>
      <c r="S4472" s="23"/>
      <c r="T4472" s="24"/>
      <c r="U4472" s="23"/>
      <c r="V4472" s="23"/>
      <c r="W4472" s="23"/>
      <c r="X4472" s="23"/>
      <c r="Y4472" s="23"/>
      <c r="Z4472" s="23"/>
      <c r="AA4472" s="23"/>
      <c r="AB4472" s="23"/>
      <c r="AC4472" s="23"/>
      <c r="AD4472" s="23"/>
      <c r="AE4472" s="23"/>
      <c r="AF4472" s="46"/>
      <c r="AG4472" s="23"/>
      <c r="AH4472" s="23"/>
    </row>
    <row r="4473" spans="1:34" s="156" customFormat="1" x14ac:dyDescent="0.35">
      <c r="A4473" s="23"/>
      <c r="B4473" s="23"/>
      <c r="C4473" s="23"/>
      <c r="D4473" s="23"/>
      <c r="E4473" s="23"/>
      <c r="F4473" s="23"/>
      <c r="G4473" s="23"/>
      <c r="H4473" s="23"/>
      <c r="I4473" s="23"/>
      <c r="J4473" s="24"/>
      <c r="K4473" s="24"/>
      <c r="L4473" s="79"/>
      <c r="M4473" s="91"/>
      <c r="N4473" s="89"/>
      <c r="O4473" s="89"/>
      <c r="P4473" s="24"/>
      <c r="Q4473" s="24"/>
      <c r="R4473" s="23"/>
      <c r="S4473" s="23"/>
      <c r="T4473" s="24"/>
      <c r="U4473" s="23"/>
      <c r="V4473" s="23"/>
      <c r="W4473" s="23"/>
      <c r="X4473" s="23"/>
      <c r="Y4473" s="23"/>
      <c r="Z4473" s="23"/>
      <c r="AA4473" s="23"/>
      <c r="AB4473" s="23"/>
      <c r="AC4473" s="23"/>
      <c r="AD4473" s="23"/>
      <c r="AE4473" s="23"/>
      <c r="AF4473" s="46"/>
      <c r="AG4473" s="23"/>
      <c r="AH4473" s="23"/>
    </row>
    <row r="4474" spans="1:34" s="156" customFormat="1" x14ac:dyDescent="0.35">
      <c r="A4474" s="23"/>
      <c r="B4474" s="23"/>
      <c r="C4474" s="23"/>
      <c r="D4474" s="23"/>
      <c r="E4474" s="23"/>
      <c r="F4474" s="23"/>
      <c r="G4474" s="23"/>
      <c r="H4474" s="23"/>
      <c r="I4474" s="23"/>
      <c r="J4474" s="24"/>
      <c r="K4474" s="24"/>
      <c r="L4474" s="79"/>
      <c r="M4474" s="91"/>
      <c r="N4474" s="89"/>
      <c r="O4474" s="89"/>
      <c r="P4474" s="24"/>
      <c r="Q4474" s="24"/>
      <c r="R4474" s="23"/>
      <c r="S4474" s="23"/>
      <c r="T4474" s="24"/>
      <c r="U4474" s="23"/>
      <c r="V4474" s="23"/>
      <c r="W4474" s="23"/>
      <c r="X4474" s="23"/>
      <c r="Y4474" s="23"/>
      <c r="Z4474" s="23"/>
      <c r="AA4474" s="23"/>
      <c r="AB4474" s="23"/>
      <c r="AC4474" s="23"/>
      <c r="AD4474" s="23"/>
      <c r="AE4474" s="23"/>
      <c r="AF4474" s="46"/>
      <c r="AG4474" s="23"/>
      <c r="AH4474" s="23"/>
    </row>
    <row r="4475" spans="1:34" s="156" customFormat="1" x14ac:dyDescent="0.35">
      <c r="A4475" s="23"/>
      <c r="B4475" s="23"/>
      <c r="C4475" s="23"/>
      <c r="D4475" s="23"/>
      <c r="E4475" s="23"/>
      <c r="F4475" s="23"/>
      <c r="G4475" s="23"/>
      <c r="H4475" s="23"/>
      <c r="I4475" s="23"/>
      <c r="J4475" s="24"/>
      <c r="K4475" s="24"/>
      <c r="L4475" s="79"/>
      <c r="M4475" s="91"/>
      <c r="N4475" s="89"/>
      <c r="O4475" s="89"/>
      <c r="P4475" s="24"/>
      <c r="Q4475" s="24"/>
      <c r="R4475" s="23"/>
      <c r="S4475" s="23"/>
      <c r="T4475" s="24"/>
      <c r="U4475" s="23"/>
      <c r="V4475" s="23"/>
      <c r="W4475" s="23"/>
      <c r="X4475" s="23"/>
      <c r="Y4475" s="23"/>
      <c r="Z4475" s="23"/>
      <c r="AA4475" s="23"/>
      <c r="AB4475" s="23"/>
      <c r="AC4475" s="23"/>
      <c r="AD4475" s="23"/>
      <c r="AE4475" s="23"/>
      <c r="AF4475" s="46"/>
      <c r="AG4475" s="23"/>
      <c r="AH4475" s="23"/>
    </row>
    <row r="4476" spans="1:34" s="156" customFormat="1" x14ac:dyDescent="0.35">
      <c r="A4476" s="23"/>
      <c r="B4476" s="23"/>
      <c r="C4476" s="23"/>
      <c r="D4476" s="23"/>
      <c r="E4476" s="23"/>
      <c r="F4476" s="23"/>
      <c r="G4476" s="23"/>
      <c r="H4476" s="23"/>
      <c r="I4476" s="23"/>
      <c r="J4476" s="24"/>
      <c r="K4476" s="24"/>
      <c r="L4476" s="79"/>
      <c r="M4476" s="91"/>
      <c r="N4476" s="89"/>
      <c r="O4476" s="89"/>
      <c r="P4476" s="24"/>
      <c r="Q4476" s="24"/>
      <c r="R4476" s="23"/>
      <c r="S4476" s="23"/>
      <c r="T4476" s="24"/>
      <c r="U4476" s="23"/>
      <c r="V4476" s="23"/>
      <c r="W4476" s="23"/>
      <c r="X4476" s="23"/>
      <c r="Y4476" s="23"/>
      <c r="Z4476" s="23"/>
      <c r="AA4476" s="23"/>
      <c r="AB4476" s="23"/>
      <c r="AC4476" s="23"/>
      <c r="AD4476" s="23"/>
      <c r="AE4476" s="23"/>
      <c r="AF4476" s="46"/>
      <c r="AG4476" s="23"/>
      <c r="AH4476" s="23"/>
    </row>
    <row r="4477" spans="1:34" s="156" customFormat="1" x14ac:dyDescent="0.35">
      <c r="A4477" s="23"/>
      <c r="B4477" s="23"/>
      <c r="C4477" s="23"/>
      <c r="D4477" s="23"/>
      <c r="E4477" s="23"/>
      <c r="F4477" s="23"/>
      <c r="G4477" s="23"/>
      <c r="H4477" s="23"/>
      <c r="I4477" s="23"/>
      <c r="J4477" s="24"/>
      <c r="K4477" s="24"/>
      <c r="L4477" s="79"/>
      <c r="M4477" s="91"/>
      <c r="N4477" s="89"/>
      <c r="O4477" s="89"/>
      <c r="P4477" s="24"/>
      <c r="Q4477" s="24"/>
      <c r="R4477" s="23"/>
      <c r="S4477" s="23"/>
      <c r="T4477" s="24"/>
      <c r="U4477" s="23"/>
      <c r="V4477" s="23"/>
      <c r="W4477" s="23"/>
      <c r="X4477" s="23"/>
      <c r="Y4477" s="23"/>
      <c r="Z4477" s="23"/>
      <c r="AA4477" s="23"/>
      <c r="AB4477" s="23"/>
      <c r="AC4477" s="23"/>
      <c r="AD4477" s="23"/>
      <c r="AE4477" s="23"/>
      <c r="AF4477" s="46"/>
      <c r="AG4477" s="23"/>
      <c r="AH4477" s="23"/>
    </row>
    <row r="4478" spans="1:34" s="156" customFormat="1" x14ac:dyDescent="0.35">
      <c r="A4478" s="23"/>
      <c r="B4478" s="23"/>
      <c r="C4478" s="23"/>
      <c r="D4478" s="23"/>
      <c r="E4478" s="23"/>
      <c r="F4478" s="23"/>
      <c r="G4478" s="23"/>
      <c r="H4478" s="23"/>
      <c r="I4478" s="23"/>
      <c r="J4478" s="24"/>
      <c r="K4478" s="24"/>
      <c r="L4478" s="79"/>
      <c r="M4478" s="91"/>
      <c r="N4478" s="89"/>
      <c r="O4478" s="89"/>
      <c r="P4478" s="24"/>
      <c r="Q4478" s="24"/>
      <c r="R4478" s="23"/>
      <c r="S4478" s="23"/>
      <c r="T4478" s="24"/>
      <c r="U4478" s="23"/>
      <c r="V4478" s="23"/>
      <c r="W4478" s="23"/>
      <c r="X4478" s="23"/>
      <c r="Y4478" s="23"/>
      <c r="Z4478" s="23"/>
      <c r="AA4478" s="23"/>
      <c r="AB4478" s="23"/>
      <c r="AC4478" s="23"/>
      <c r="AD4478" s="23"/>
      <c r="AE4478" s="23"/>
      <c r="AF4478" s="46"/>
      <c r="AG4478" s="23"/>
      <c r="AH4478" s="23"/>
    </row>
    <row r="4479" spans="1:34" s="156" customFormat="1" x14ac:dyDescent="0.35">
      <c r="A4479" s="23"/>
      <c r="B4479" s="23"/>
      <c r="C4479" s="23"/>
      <c r="D4479" s="23"/>
      <c r="E4479" s="23"/>
      <c r="F4479" s="23"/>
      <c r="G4479" s="23"/>
      <c r="H4479" s="23"/>
      <c r="I4479" s="23"/>
      <c r="J4479" s="24"/>
      <c r="K4479" s="24"/>
      <c r="L4479" s="79"/>
      <c r="M4479" s="91"/>
      <c r="N4479" s="89"/>
      <c r="O4479" s="89"/>
      <c r="P4479" s="24"/>
      <c r="Q4479" s="24"/>
      <c r="R4479" s="23"/>
      <c r="S4479" s="23"/>
      <c r="T4479" s="24"/>
      <c r="U4479" s="23"/>
      <c r="V4479" s="23"/>
      <c r="W4479" s="23"/>
      <c r="X4479" s="23"/>
      <c r="Y4479" s="23"/>
      <c r="Z4479" s="23"/>
      <c r="AA4479" s="23"/>
      <c r="AB4479" s="23"/>
      <c r="AC4479" s="23"/>
      <c r="AD4479" s="23"/>
      <c r="AE4479" s="23"/>
      <c r="AF4479" s="46"/>
      <c r="AG4479" s="23"/>
      <c r="AH4479" s="23"/>
    </row>
    <row r="4480" spans="1:34" s="156" customFormat="1" x14ac:dyDescent="0.35">
      <c r="A4480" s="23"/>
      <c r="B4480" s="23"/>
      <c r="C4480" s="23"/>
      <c r="D4480" s="23"/>
      <c r="E4480" s="23"/>
      <c r="F4480" s="23"/>
      <c r="G4480" s="23"/>
      <c r="H4480" s="23"/>
      <c r="I4480" s="23"/>
      <c r="J4480" s="24"/>
      <c r="K4480" s="24"/>
      <c r="L4480" s="79"/>
      <c r="M4480" s="91"/>
      <c r="N4480" s="89"/>
      <c r="O4480" s="89"/>
      <c r="P4480" s="24"/>
      <c r="Q4480" s="24"/>
      <c r="R4480" s="23"/>
      <c r="S4480" s="23"/>
      <c r="T4480" s="24"/>
      <c r="U4480" s="23"/>
      <c r="V4480" s="23"/>
      <c r="W4480" s="23"/>
      <c r="X4480" s="23"/>
      <c r="Y4480" s="23"/>
      <c r="Z4480" s="23"/>
      <c r="AA4480" s="23"/>
      <c r="AB4480" s="23"/>
      <c r="AC4480" s="23"/>
      <c r="AD4480" s="23"/>
      <c r="AE4480" s="23"/>
      <c r="AF4480" s="46"/>
      <c r="AG4480" s="23"/>
      <c r="AH4480" s="23"/>
    </row>
    <row r="4481" spans="1:34" s="156" customFormat="1" x14ac:dyDescent="0.35">
      <c r="A4481" s="23"/>
      <c r="B4481" s="23"/>
      <c r="C4481" s="23"/>
      <c r="D4481" s="23"/>
      <c r="E4481" s="23"/>
      <c r="F4481" s="23"/>
      <c r="G4481" s="23"/>
      <c r="H4481" s="23"/>
      <c r="I4481" s="23"/>
      <c r="J4481" s="24"/>
      <c r="K4481" s="24"/>
      <c r="L4481" s="79"/>
      <c r="M4481" s="91"/>
      <c r="N4481" s="89"/>
      <c r="O4481" s="89"/>
      <c r="P4481" s="24"/>
      <c r="Q4481" s="24"/>
      <c r="R4481" s="23"/>
      <c r="S4481" s="23"/>
      <c r="T4481" s="24"/>
      <c r="U4481" s="23"/>
      <c r="V4481" s="23"/>
      <c r="W4481" s="23"/>
      <c r="X4481" s="23"/>
      <c r="Y4481" s="23"/>
      <c r="Z4481" s="23"/>
      <c r="AA4481" s="23"/>
      <c r="AB4481" s="23"/>
      <c r="AC4481" s="23"/>
      <c r="AD4481" s="23"/>
      <c r="AE4481" s="23"/>
      <c r="AF4481" s="46"/>
      <c r="AG4481" s="23"/>
      <c r="AH4481" s="23"/>
    </row>
    <row r="4482" spans="1:34" s="156" customFormat="1" x14ac:dyDescent="0.35">
      <c r="A4482" s="23"/>
      <c r="B4482" s="23"/>
      <c r="C4482" s="23"/>
      <c r="D4482" s="23"/>
      <c r="E4482" s="23"/>
      <c r="F4482" s="23"/>
      <c r="G4482" s="23"/>
      <c r="H4482" s="23"/>
      <c r="I4482" s="23"/>
      <c r="J4482" s="24"/>
      <c r="K4482" s="24"/>
      <c r="L4482" s="79"/>
      <c r="M4482" s="91"/>
      <c r="N4482" s="89"/>
      <c r="O4482" s="89"/>
      <c r="P4482" s="24"/>
      <c r="Q4482" s="24"/>
      <c r="R4482" s="23"/>
      <c r="S4482" s="23"/>
      <c r="T4482" s="24"/>
      <c r="U4482" s="23"/>
      <c r="V4482" s="23"/>
      <c r="W4482" s="23"/>
      <c r="X4482" s="23"/>
      <c r="Y4482" s="23"/>
      <c r="Z4482" s="23"/>
      <c r="AA4482" s="23"/>
      <c r="AB4482" s="23"/>
      <c r="AC4482" s="23"/>
      <c r="AD4482" s="23"/>
      <c r="AE4482" s="23"/>
      <c r="AF4482" s="46"/>
      <c r="AG4482" s="23"/>
      <c r="AH4482" s="23"/>
    </row>
    <row r="4483" spans="1:34" s="156" customFormat="1" x14ac:dyDescent="0.35">
      <c r="A4483" s="23"/>
      <c r="B4483" s="23"/>
      <c r="C4483" s="23"/>
      <c r="D4483" s="23"/>
      <c r="E4483" s="23"/>
      <c r="F4483" s="23"/>
      <c r="G4483" s="23"/>
      <c r="H4483" s="23"/>
      <c r="I4483" s="23"/>
      <c r="J4483" s="24"/>
      <c r="K4483" s="24"/>
      <c r="L4483" s="79"/>
      <c r="M4483" s="91"/>
      <c r="N4483" s="89"/>
      <c r="O4483" s="89"/>
      <c r="P4483" s="24"/>
      <c r="Q4483" s="24"/>
      <c r="R4483" s="23"/>
      <c r="S4483" s="23"/>
      <c r="T4483" s="24"/>
      <c r="U4483" s="23"/>
      <c r="V4483" s="23"/>
      <c r="W4483" s="23"/>
      <c r="X4483" s="23"/>
      <c r="Y4483" s="23"/>
      <c r="Z4483" s="23"/>
      <c r="AA4483" s="23"/>
      <c r="AB4483" s="23"/>
      <c r="AC4483" s="23"/>
      <c r="AD4483" s="23"/>
      <c r="AE4483" s="23"/>
      <c r="AF4483" s="46"/>
      <c r="AG4483" s="23"/>
      <c r="AH4483" s="23"/>
    </row>
    <row r="4484" spans="1:34" s="156" customFormat="1" x14ac:dyDescent="0.35">
      <c r="A4484" s="23"/>
      <c r="B4484" s="23"/>
      <c r="C4484" s="23"/>
      <c r="D4484" s="23"/>
      <c r="E4484" s="23"/>
      <c r="F4484" s="23"/>
      <c r="G4484" s="23"/>
      <c r="H4484" s="23"/>
      <c r="I4484" s="23"/>
      <c r="J4484" s="24"/>
      <c r="K4484" s="24"/>
      <c r="L4484" s="79"/>
      <c r="M4484" s="91"/>
      <c r="N4484" s="89"/>
      <c r="O4484" s="89"/>
      <c r="P4484" s="24"/>
      <c r="Q4484" s="24"/>
      <c r="R4484" s="23"/>
      <c r="S4484" s="23"/>
      <c r="T4484" s="24"/>
      <c r="U4484" s="23"/>
      <c r="V4484" s="23"/>
      <c r="W4484" s="23"/>
      <c r="X4484" s="23"/>
      <c r="Y4484" s="23"/>
      <c r="Z4484" s="23"/>
      <c r="AA4484" s="23"/>
      <c r="AB4484" s="23"/>
      <c r="AC4484" s="23"/>
      <c r="AD4484" s="23"/>
      <c r="AE4484" s="23"/>
      <c r="AF4484" s="46"/>
      <c r="AG4484" s="23"/>
      <c r="AH4484" s="23"/>
    </row>
    <row r="4485" spans="1:34" s="156" customFormat="1" x14ac:dyDescent="0.35">
      <c r="A4485" s="23"/>
      <c r="B4485" s="23"/>
      <c r="C4485" s="23"/>
      <c r="D4485" s="23"/>
      <c r="E4485" s="23"/>
      <c r="F4485" s="23"/>
      <c r="G4485" s="23"/>
      <c r="H4485" s="23"/>
      <c r="I4485" s="23"/>
      <c r="J4485" s="24"/>
      <c r="K4485" s="24"/>
      <c r="L4485" s="79"/>
      <c r="M4485" s="91"/>
      <c r="N4485" s="89"/>
      <c r="O4485" s="89"/>
      <c r="P4485" s="24"/>
      <c r="Q4485" s="24"/>
      <c r="R4485" s="23"/>
      <c r="S4485" s="23"/>
      <c r="T4485" s="24"/>
      <c r="U4485" s="23"/>
      <c r="V4485" s="23"/>
      <c r="W4485" s="23"/>
      <c r="X4485" s="23"/>
      <c r="Y4485" s="23"/>
      <c r="Z4485" s="23"/>
      <c r="AA4485" s="23"/>
      <c r="AB4485" s="23"/>
      <c r="AC4485" s="23"/>
      <c r="AD4485" s="23"/>
      <c r="AE4485" s="23"/>
      <c r="AF4485" s="46"/>
      <c r="AG4485" s="23"/>
      <c r="AH4485" s="23"/>
    </row>
    <row r="4486" spans="1:34" s="156" customFormat="1" x14ac:dyDescent="0.35">
      <c r="A4486" s="23"/>
      <c r="B4486" s="23"/>
      <c r="C4486" s="23"/>
      <c r="D4486" s="23"/>
      <c r="E4486" s="23"/>
      <c r="F4486" s="23"/>
      <c r="G4486" s="23"/>
      <c r="H4486" s="23"/>
      <c r="I4486" s="23"/>
      <c r="J4486" s="24"/>
      <c r="K4486" s="24"/>
      <c r="L4486" s="79"/>
      <c r="M4486" s="91"/>
      <c r="N4486" s="89"/>
      <c r="O4486" s="89"/>
      <c r="P4486" s="24"/>
      <c r="Q4486" s="24"/>
      <c r="R4486" s="23"/>
      <c r="S4486" s="23"/>
      <c r="T4486" s="24"/>
      <c r="U4486" s="23"/>
      <c r="V4486" s="23"/>
      <c r="W4486" s="23"/>
      <c r="X4486" s="23"/>
      <c r="Y4486" s="23"/>
      <c r="Z4486" s="23"/>
      <c r="AA4486" s="23"/>
      <c r="AB4486" s="23"/>
      <c r="AC4486" s="23"/>
      <c r="AD4486" s="23"/>
      <c r="AE4486" s="23"/>
      <c r="AF4486" s="46"/>
      <c r="AG4486" s="23"/>
      <c r="AH4486" s="23"/>
    </row>
    <row r="4487" spans="1:34" s="156" customFormat="1" x14ac:dyDescent="0.35">
      <c r="A4487" s="23"/>
      <c r="B4487" s="23"/>
      <c r="C4487" s="23"/>
      <c r="D4487" s="23"/>
      <c r="E4487" s="23"/>
      <c r="F4487" s="23"/>
      <c r="G4487" s="23"/>
      <c r="H4487" s="23"/>
      <c r="I4487" s="23"/>
      <c r="J4487" s="24"/>
      <c r="K4487" s="24"/>
      <c r="L4487" s="79"/>
      <c r="M4487" s="91"/>
      <c r="N4487" s="89"/>
      <c r="O4487" s="89"/>
      <c r="P4487" s="24"/>
      <c r="Q4487" s="24"/>
      <c r="R4487" s="23"/>
      <c r="S4487" s="23"/>
      <c r="T4487" s="24"/>
      <c r="U4487" s="23"/>
      <c r="V4487" s="23"/>
      <c r="W4487" s="23"/>
      <c r="X4487" s="23"/>
      <c r="Y4487" s="23"/>
      <c r="Z4487" s="23"/>
      <c r="AA4487" s="23"/>
      <c r="AB4487" s="23"/>
      <c r="AC4487" s="23"/>
      <c r="AD4487" s="23"/>
      <c r="AE4487" s="23"/>
      <c r="AF4487" s="46"/>
      <c r="AG4487" s="23"/>
      <c r="AH4487" s="23"/>
    </row>
    <row r="4488" spans="1:34" s="156" customFormat="1" x14ac:dyDescent="0.35">
      <c r="A4488" s="23"/>
      <c r="B4488" s="23"/>
      <c r="C4488" s="23"/>
      <c r="D4488" s="23"/>
      <c r="E4488" s="23"/>
      <c r="F4488" s="23"/>
      <c r="G4488" s="23"/>
      <c r="H4488" s="23"/>
      <c r="I4488" s="23"/>
      <c r="J4488" s="24"/>
      <c r="K4488" s="24"/>
      <c r="L4488" s="79"/>
      <c r="M4488" s="91"/>
      <c r="N4488" s="89"/>
      <c r="O4488" s="89"/>
      <c r="P4488" s="24"/>
      <c r="Q4488" s="24"/>
      <c r="R4488" s="23"/>
      <c r="S4488" s="23"/>
      <c r="T4488" s="24"/>
      <c r="U4488" s="23"/>
      <c r="V4488" s="23"/>
      <c r="W4488" s="23"/>
      <c r="X4488" s="23"/>
      <c r="Y4488" s="23"/>
      <c r="Z4488" s="23"/>
      <c r="AA4488" s="23"/>
      <c r="AB4488" s="23"/>
      <c r="AC4488" s="23"/>
      <c r="AD4488" s="23"/>
      <c r="AE4488" s="23"/>
      <c r="AF4488" s="46"/>
      <c r="AG4488" s="23"/>
      <c r="AH4488" s="23"/>
    </row>
    <row r="4489" spans="1:34" s="156" customFormat="1" x14ac:dyDescent="0.35">
      <c r="A4489" s="23"/>
      <c r="B4489" s="23"/>
      <c r="C4489" s="23"/>
      <c r="D4489" s="23"/>
      <c r="E4489" s="23"/>
      <c r="F4489" s="23"/>
      <c r="G4489" s="23"/>
      <c r="H4489" s="23"/>
      <c r="I4489" s="23"/>
      <c r="J4489" s="24"/>
      <c r="K4489" s="24"/>
      <c r="L4489" s="79"/>
      <c r="M4489" s="91"/>
      <c r="N4489" s="89"/>
      <c r="O4489" s="89"/>
      <c r="P4489" s="24"/>
      <c r="Q4489" s="24"/>
      <c r="R4489" s="23"/>
      <c r="S4489" s="23"/>
      <c r="T4489" s="24"/>
      <c r="U4489" s="23"/>
      <c r="V4489" s="23"/>
      <c r="W4489" s="23"/>
      <c r="X4489" s="23"/>
      <c r="Y4489" s="23"/>
      <c r="Z4489" s="23"/>
      <c r="AA4489" s="23"/>
      <c r="AB4489" s="23"/>
      <c r="AC4489" s="23"/>
      <c r="AD4489" s="23"/>
      <c r="AE4489" s="23"/>
      <c r="AF4489" s="46"/>
      <c r="AG4489" s="23"/>
      <c r="AH4489" s="23"/>
    </row>
    <row r="4490" spans="1:34" s="156" customFormat="1" x14ac:dyDescent="0.35">
      <c r="A4490" s="23"/>
      <c r="B4490" s="23"/>
      <c r="C4490" s="23"/>
      <c r="D4490" s="23"/>
      <c r="E4490" s="23"/>
      <c r="F4490" s="23"/>
      <c r="G4490" s="23"/>
      <c r="H4490" s="23"/>
      <c r="I4490" s="23"/>
      <c r="J4490" s="24"/>
      <c r="K4490" s="24"/>
      <c r="L4490" s="79"/>
      <c r="M4490" s="91"/>
      <c r="N4490" s="89"/>
      <c r="O4490" s="89"/>
      <c r="P4490" s="24"/>
      <c r="Q4490" s="24"/>
      <c r="R4490" s="23"/>
      <c r="S4490" s="23"/>
      <c r="T4490" s="24"/>
      <c r="U4490" s="23"/>
      <c r="V4490" s="23"/>
      <c r="W4490" s="23"/>
      <c r="X4490" s="23"/>
      <c r="Y4490" s="23"/>
      <c r="Z4490" s="23"/>
      <c r="AA4490" s="23"/>
      <c r="AB4490" s="23"/>
      <c r="AC4490" s="23"/>
      <c r="AD4490" s="23"/>
      <c r="AE4490" s="23"/>
      <c r="AF4490" s="46"/>
      <c r="AG4490" s="23"/>
      <c r="AH4490" s="23"/>
    </row>
    <row r="4491" spans="1:34" s="156" customFormat="1" x14ac:dyDescent="0.35">
      <c r="A4491" s="23"/>
      <c r="B4491" s="23"/>
      <c r="C4491" s="23"/>
      <c r="D4491" s="23"/>
      <c r="E4491" s="23"/>
      <c r="F4491" s="23"/>
      <c r="G4491" s="23"/>
      <c r="H4491" s="23"/>
      <c r="I4491" s="23"/>
      <c r="J4491" s="24"/>
      <c r="K4491" s="24"/>
      <c r="L4491" s="79"/>
      <c r="M4491" s="91"/>
      <c r="N4491" s="89"/>
      <c r="O4491" s="89"/>
      <c r="P4491" s="24"/>
      <c r="Q4491" s="24"/>
      <c r="R4491" s="23"/>
      <c r="S4491" s="23"/>
      <c r="T4491" s="24"/>
      <c r="U4491" s="23"/>
      <c r="V4491" s="23"/>
      <c r="W4491" s="23"/>
      <c r="X4491" s="23"/>
      <c r="Y4491" s="23"/>
      <c r="Z4491" s="23"/>
      <c r="AA4491" s="23"/>
      <c r="AB4491" s="23"/>
      <c r="AC4491" s="23"/>
      <c r="AD4491" s="23"/>
      <c r="AE4491" s="23"/>
      <c r="AF4491" s="46"/>
      <c r="AG4491" s="23"/>
      <c r="AH4491" s="23"/>
    </row>
    <row r="4492" spans="1:34" s="156" customFormat="1" x14ac:dyDescent="0.35">
      <c r="A4492" s="23"/>
      <c r="B4492" s="23"/>
      <c r="C4492" s="23"/>
      <c r="D4492" s="23"/>
      <c r="E4492" s="23"/>
      <c r="F4492" s="23"/>
      <c r="G4492" s="23"/>
      <c r="H4492" s="23"/>
      <c r="I4492" s="23"/>
      <c r="J4492" s="24"/>
      <c r="K4492" s="24"/>
      <c r="L4492" s="79"/>
      <c r="M4492" s="91"/>
      <c r="N4492" s="89"/>
      <c r="O4492" s="89"/>
      <c r="P4492" s="24"/>
      <c r="Q4492" s="24"/>
      <c r="R4492" s="23"/>
      <c r="S4492" s="23"/>
      <c r="T4492" s="24"/>
      <c r="U4492" s="23"/>
      <c r="V4492" s="23"/>
      <c r="W4492" s="23"/>
      <c r="X4492" s="23"/>
      <c r="Y4492" s="23"/>
      <c r="Z4492" s="23"/>
      <c r="AA4492" s="23"/>
      <c r="AB4492" s="23"/>
      <c r="AC4492" s="23"/>
      <c r="AD4492" s="23"/>
      <c r="AE4492" s="23"/>
      <c r="AF4492" s="46"/>
      <c r="AG4492" s="23"/>
      <c r="AH4492" s="23"/>
    </row>
    <row r="4493" spans="1:34" s="156" customFormat="1" x14ac:dyDescent="0.35">
      <c r="A4493" s="23"/>
      <c r="B4493" s="23"/>
      <c r="C4493" s="23"/>
      <c r="D4493" s="23"/>
      <c r="E4493" s="23"/>
      <c r="F4493" s="23"/>
      <c r="G4493" s="23"/>
      <c r="H4493" s="23"/>
      <c r="I4493" s="23"/>
      <c r="J4493" s="24"/>
      <c r="K4493" s="24"/>
      <c r="L4493" s="79"/>
      <c r="M4493" s="91"/>
      <c r="N4493" s="89"/>
      <c r="O4493" s="89"/>
      <c r="P4493" s="24"/>
      <c r="Q4493" s="24"/>
      <c r="R4493" s="23"/>
      <c r="S4493" s="23"/>
      <c r="T4493" s="24"/>
      <c r="U4493" s="23"/>
      <c r="V4493" s="23"/>
      <c r="W4493" s="23"/>
      <c r="X4493" s="23"/>
      <c r="Y4493" s="23"/>
      <c r="Z4493" s="23"/>
      <c r="AA4493" s="23"/>
      <c r="AB4493" s="23"/>
      <c r="AC4493" s="23"/>
      <c r="AD4493" s="23"/>
      <c r="AE4493" s="23"/>
      <c r="AF4493" s="46"/>
      <c r="AG4493" s="23"/>
      <c r="AH4493" s="23"/>
    </row>
    <row r="4494" spans="1:34" s="156" customFormat="1" x14ac:dyDescent="0.35">
      <c r="A4494" s="23"/>
      <c r="B4494" s="23"/>
      <c r="C4494" s="23"/>
      <c r="D4494" s="23"/>
      <c r="E4494" s="23"/>
      <c r="F4494" s="23"/>
      <c r="G4494" s="23"/>
      <c r="H4494" s="23"/>
      <c r="I4494" s="23"/>
      <c r="J4494" s="24"/>
      <c r="K4494" s="24"/>
      <c r="L4494" s="79"/>
      <c r="M4494" s="91"/>
      <c r="N4494" s="89"/>
      <c r="O4494" s="89"/>
      <c r="P4494" s="24"/>
      <c r="Q4494" s="24"/>
      <c r="R4494" s="23"/>
      <c r="S4494" s="23"/>
      <c r="T4494" s="24"/>
      <c r="U4494" s="23"/>
      <c r="V4494" s="23"/>
      <c r="W4494" s="23"/>
      <c r="X4494" s="23"/>
      <c r="Y4494" s="23"/>
      <c r="Z4494" s="23"/>
      <c r="AA4494" s="23"/>
      <c r="AB4494" s="23"/>
      <c r="AC4494" s="23"/>
      <c r="AD4494" s="23"/>
      <c r="AE4494" s="23"/>
      <c r="AF4494" s="46"/>
      <c r="AG4494" s="23"/>
      <c r="AH4494" s="23"/>
    </row>
    <row r="4495" spans="1:34" s="156" customFormat="1" x14ac:dyDescent="0.35">
      <c r="A4495" s="23"/>
      <c r="B4495" s="23"/>
      <c r="C4495" s="23"/>
      <c r="D4495" s="23"/>
      <c r="E4495" s="23"/>
      <c r="F4495" s="23"/>
      <c r="G4495" s="23"/>
      <c r="H4495" s="23"/>
      <c r="I4495" s="23"/>
      <c r="J4495" s="24"/>
      <c r="K4495" s="24"/>
      <c r="L4495" s="79"/>
      <c r="M4495" s="91"/>
      <c r="N4495" s="89"/>
      <c r="O4495" s="89"/>
      <c r="P4495" s="24"/>
      <c r="Q4495" s="24"/>
      <c r="R4495" s="23"/>
      <c r="S4495" s="23"/>
      <c r="T4495" s="24"/>
      <c r="U4495" s="23"/>
      <c r="V4495" s="23"/>
      <c r="W4495" s="23"/>
      <c r="X4495" s="23"/>
      <c r="Y4495" s="23"/>
      <c r="Z4495" s="23"/>
      <c r="AA4495" s="23"/>
      <c r="AB4495" s="23"/>
      <c r="AC4495" s="23"/>
      <c r="AD4495" s="23"/>
      <c r="AE4495" s="23"/>
      <c r="AF4495" s="46"/>
      <c r="AG4495" s="23"/>
      <c r="AH4495" s="23"/>
    </row>
    <row r="4496" spans="1:34" s="156" customFormat="1" x14ac:dyDescent="0.35">
      <c r="A4496" s="23"/>
      <c r="B4496" s="23"/>
      <c r="C4496" s="23"/>
      <c r="D4496" s="23"/>
      <c r="E4496" s="23"/>
      <c r="F4496" s="23"/>
      <c r="G4496" s="23"/>
      <c r="H4496" s="23"/>
      <c r="I4496" s="23"/>
      <c r="J4496" s="24"/>
      <c r="K4496" s="24"/>
      <c r="L4496" s="79"/>
      <c r="M4496" s="91"/>
      <c r="N4496" s="89"/>
      <c r="O4496" s="89"/>
      <c r="P4496" s="24"/>
      <c r="Q4496" s="24"/>
      <c r="R4496" s="23"/>
      <c r="S4496" s="23"/>
      <c r="T4496" s="24"/>
      <c r="U4496" s="23"/>
      <c r="V4496" s="23"/>
      <c r="W4496" s="23"/>
      <c r="X4496" s="23"/>
      <c r="Y4496" s="23"/>
      <c r="Z4496" s="23"/>
      <c r="AA4496" s="23"/>
      <c r="AB4496" s="23"/>
      <c r="AC4496" s="23"/>
      <c r="AD4496" s="23"/>
      <c r="AE4496" s="23"/>
      <c r="AF4496" s="46"/>
      <c r="AG4496" s="23"/>
      <c r="AH4496" s="23"/>
    </row>
    <row r="4497" spans="1:34" s="156" customFormat="1" x14ac:dyDescent="0.35">
      <c r="A4497" s="23"/>
      <c r="B4497" s="23"/>
      <c r="C4497" s="23"/>
      <c r="D4497" s="23"/>
      <c r="E4497" s="23"/>
      <c r="F4497" s="23"/>
      <c r="G4497" s="23"/>
      <c r="H4497" s="23"/>
      <c r="I4497" s="23"/>
      <c r="J4497" s="24"/>
      <c r="K4497" s="24"/>
      <c r="L4497" s="79"/>
      <c r="M4497" s="91"/>
      <c r="N4497" s="89"/>
      <c r="O4497" s="89"/>
      <c r="P4497" s="24"/>
      <c r="Q4497" s="24"/>
      <c r="R4497" s="23"/>
      <c r="S4497" s="23"/>
      <c r="T4497" s="24"/>
      <c r="U4497" s="23"/>
      <c r="V4497" s="23"/>
      <c r="W4497" s="23"/>
      <c r="X4497" s="23"/>
      <c r="Y4497" s="23"/>
      <c r="Z4497" s="23"/>
      <c r="AA4497" s="23"/>
      <c r="AB4497" s="23"/>
      <c r="AC4497" s="23"/>
      <c r="AD4497" s="23"/>
      <c r="AE4497" s="23"/>
      <c r="AF4497" s="46"/>
      <c r="AG4497" s="23"/>
      <c r="AH4497" s="23"/>
    </row>
    <row r="4498" spans="1:34" s="156" customFormat="1" x14ac:dyDescent="0.35">
      <c r="A4498" s="23"/>
      <c r="B4498" s="23"/>
      <c r="C4498" s="23"/>
      <c r="D4498" s="23"/>
      <c r="E4498" s="23"/>
      <c r="F4498" s="23"/>
      <c r="G4498" s="23"/>
      <c r="H4498" s="23"/>
      <c r="I4498" s="23"/>
      <c r="J4498" s="24"/>
      <c r="K4498" s="24"/>
      <c r="L4498" s="79"/>
      <c r="M4498" s="91"/>
      <c r="N4498" s="89"/>
      <c r="O4498" s="89"/>
      <c r="P4498" s="24"/>
      <c r="Q4498" s="24"/>
      <c r="R4498" s="23"/>
      <c r="S4498" s="23"/>
      <c r="T4498" s="24"/>
      <c r="U4498" s="23"/>
      <c r="V4498" s="23"/>
      <c r="W4498" s="23"/>
      <c r="X4498" s="23"/>
      <c r="Y4498" s="23"/>
      <c r="Z4498" s="23"/>
      <c r="AA4498" s="23"/>
      <c r="AB4498" s="23"/>
      <c r="AC4498" s="23"/>
      <c r="AD4498" s="23"/>
      <c r="AE4498" s="23"/>
      <c r="AF4498" s="46"/>
      <c r="AG4498" s="23"/>
      <c r="AH4498" s="23"/>
    </row>
    <row r="4499" spans="1:34" s="156" customFormat="1" x14ac:dyDescent="0.35">
      <c r="A4499" s="23"/>
      <c r="B4499" s="23"/>
      <c r="C4499" s="23"/>
      <c r="D4499" s="23"/>
      <c r="E4499" s="23"/>
      <c r="F4499" s="23"/>
      <c r="G4499" s="23"/>
      <c r="H4499" s="23"/>
      <c r="I4499" s="23"/>
      <c r="J4499" s="24"/>
      <c r="K4499" s="24"/>
      <c r="L4499" s="79"/>
      <c r="M4499" s="91"/>
      <c r="N4499" s="89"/>
      <c r="O4499" s="89"/>
      <c r="P4499" s="24"/>
      <c r="Q4499" s="24"/>
      <c r="R4499" s="23"/>
      <c r="S4499" s="23"/>
      <c r="T4499" s="24"/>
      <c r="U4499" s="23"/>
      <c r="V4499" s="23"/>
      <c r="W4499" s="23"/>
      <c r="X4499" s="23"/>
      <c r="Y4499" s="23"/>
      <c r="Z4499" s="23"/>
      <c r="AA4499" s="23"/>
      <c r="AB4499" s="23"/>
      <c r="AC4499" s="23"/>
      <c r="AD4499" s="23"/>
      <c r="AE4499" s="23"/>
      <c r="AF4499" s="46"/>
      <c r="AG4499" s="23"/>
      <c r="AH4499" s="23"/>
    </row>
    <row r="4500" spans="1:34" s="156" customFormat="1" x14ac:dyDescent="0.35">
      <c r="A4500" s="23"/>
      <c r="B4500" s="23"/>
      <c r="C4500" s="23"/>
      <c r="D4500" s="23"/>
      <c r="E4500" s="23"/>
      <c r="F4500" s="23"/>
      <c r="G4500" s="23"/>
      <c r="H4500" s="23"/>
      <c r="I4500" s="23"/>
      <c r="J4500" s="24"/>
      <c r="K4500" s="24"/>
      <c r="L4500" s="79"/>
      <c r="M4500" s="91"/>
      <c r="N4500" s="89"/>
      <c r="O4500" s="89"/>
      <c r="P4500" s="24"/>
      <c r="Q4500" s="24"/>
      <c r="R4500" s="23"/>
      <c r="S4500" s="23"/>
      <c r="T4500" s="24"/>
      <c r="U4500" s="23"/>
      <c r="V4500" s="23"/>
      <c r="W4500" s="23"/>
      <c r="X4500" s="23"/>
      <c r="Y4500" s="23"/>
      <c r="Z4500" s="23"/>
      <c r="AA4500" s="23"/>
      <c r="AB4500" s="23"/>
      <c r="AC4500" s="23"/>
      <c r="AD4500" s="23"/>
      <c r="AE4500" s="23"/>
      <c r="AF4500" s="46"/>
      <c r="AG4500" s="23"/>
      <c r="AH4500" s="23"/>
    </row>
    <row r="4501" spans="1:34" s="156" customFormat="1" x14ac:dyDescent="0.35">
      <c r="A4501" s="23"/>
      <c r="B4501" s="23"/>
      <c r="C4501" s="23"/>
      <c r="D4501" s="23"/>
      <c r="E4501" s="23"/>
      <c r="F4501" s="23"/>
      <c r="G4501" s="23"/>
      <c r="H4501" s="23"/>
      <c r="I4501" s="23"/>
      <c r="J4501" s="24"/>
      <c r="K4501" s="24"/>
      <c r="L4501" s="79"/>
      <c r="M4501" s="91"/>
      <c r="N4501" s="89"/>
      <c r="O4501" s="89"/>
      <c r="P4501" s="24"/>
      <c r="Q4501" s="24"/>
      <c r="R4501" s="23"/>
      <c r="S4501" s="23"/>
      <c r="T4501" s="24"/>
      <c r="U4501" s="23"/>
      <c r="V4501" s="23"/>
      <c r="W4501" s="23"/>
      <c r="X4501" s="23"/>
      <c r="Y4501" s="23"/>
      <c r="Z4501" s="23"/>
      <c r="AA4501" s="23"/>
      <c r="AB4501" s="23"/>
      <c r="AC4501" s="23"/>
      <c r="AD4501" s="23"/>
      <c r="AE4501" s="23"/>
      <c r="AF4501" s="46"/>
      <c r="AG4501" s="23"/>
      <c r="AH4501" s="23"/>
    </row>
    <row r="4502" spans="1:34" s="156" customFormat="1" x14ac:dyDescent="0.35">
      <c r="A4502" s="23"/>
      <c r="B4502" s="23"/>
      <c r="C4502" s="23"/>
      <c r="D4502" s="23"/>
      <c r="E4502" s="23"/>
      <c r="F4502" s="23"/>
      <c r="G4502" s="23"/>
      <c r="H4502" s="23"/>
      <c r="I4502" s="23"/>
      <c r="J4502" s="24"/>
      <c r="K4502" s="24"/>
      <c r="L4502" s="79"/>
      <c r="M4502" s="91"/>
      <c r="N4502" s="89"/>
      <c r="O4502" s="89"/>
      <c r="P4502" s="24"/>
      <c r="Q4502" s="24"/>
      <c r="R4502" s="23"/>
      <c r="S4502" s="23"/>
      <c r="T4502" s="24"/>
      <c r="U4502" s="23"/>
      <c r="V4502" s="23"/>
      <c r="W4502" s="23"/>
      <c r="X4502" s="23"/>
      <c r="Y4502" s="23"/>
      <c r="Z4502" s="23"/>
      <c r="AA4502" s="23"/>
      <c r="AB4502" s="23"/>
      <c r="AC4502" s="23"/>
      <c r="AD4502" s="23"/>
      <c r="AE4502" s="23"/>
      <c r="AF4502" s="46"/>
      <c r="AG4502" s="23"/>
      <c r="AH4502" s="23"/>
    </row>
    <row r="4503" spans="1:34" s="156" customFormat="1" x14ac:dyDescent="0.35">
      <c r="A4503" s="23"/>
      <c r="B4503" s="23"/>
      <c r="C4503" s="23"/>
      <c r="D4503" s="23"/>
      <c r="E4503" s="23"/>
      <c r="F4503" s="23"/>
      <c r="G4503" s="23"/>
      <c r="H4503" s="23"/>
      <c r="I4503" s="23"/>
      <c r="J4503" s="24"/>
      <c r="K4503" s="24"/>
      <c r="L4503" s="79"/>
      <c r="M4503" s="91"/>
      <c r="N4503" s="89"/>
      <c r="O4503" s="89"/>
      <c r="P4503" s="24"/>
      <c r="Q4503" s="24"/>
      <c r="R4503" s="23"/>
      <c r="S4503" s="23"/>
      <c r="T4503" s="24"/>
      <c r="U4503" s="23"/>
      <c r="V4503" s="23"/>
      <c r="W4503" s="23"/>
      <c r="X4503" s="23"/>
      <c r="Y4503" s="23"/>
      <c r="Z4503" s="23"/>
      <c r="AA4503" s="23"/>
      <c r="AB4503" s="23"/>
      <c r="AC4503" s="23"/>
      <c r="AD4503" s="23"/>
      <c r="AE4503" s="23"/>
      <c r="AF4503" s="46"/>
      <c r="AG4503" s="23"/>
      <c r="AH4503" s="23"/>
    </row>
    <row r="4504" spans="1:34" s="156" customFormat="1" x14ac:dyDescent="0.35">
      <c r="A4504" s="23"/>
      <c r="B4504" s="23"/>
      <c r="C4504" s="23"/>
      <c r="D4504" s="23"/>
      <c r="E4504" s="23"/>
      <c r="F4504" s="23"/>
      <c r="G4504" s="23"/>
      <c r="H4504" s="23"/>
      <c r="I4504" s="23"/>
      <c r="J4504" s="24"/>
      <c r="K4504" s="24"/>
      <c r="L4504" s="79"/>
      <c r="M4504" s="91"/>
      <c r="N4504" s="89"/>
      <c r="O4504" s="89"/>
      <c r="P4504" s="24"/>
      <c r="Q4504" s="24"/>
      <c r="R4504" s="23"/>
      <c r="S4504" s="23"/>
      <c r="T4504" s="24"/>
      <c r="U4504" s="23"/>
      <c r="V4504" s="23"/>
      <c r="W4504" s="23"/>
      <c r="X4504" s="23"/>
      <c r="Y4504" s="23"/>
      <c r="Z4504" s="23"/>
      <c r="AA4504" s="23"/>
      <c r="AB4504" s="23"/>
      <c r="AC4504" s="23"/>
      <c r="AD4504" s="23"/>
      <c r="AE4504" s="23"/>
      <c r="AF4504" s="46"/>
      <c r="AG4504" s="23"/>
      <c r="AH4504" s="23"/>
    </row>
    <row r="4505" spans="1:34" s="156" customFormat="1" x14ac:dyDescent="0.35">
      <c r="A4505" s="23"/>
      <c r="B4505" s="23"/>
      <c r="C4505" s="23"/>
      <c r="D4505" s="23"/>
      <c r="E4505" s="23"/>
      <c r="F4505" s="23"/>
      <c r="G4505" s="23"/>
      <c r="H4505" s="23"/>
      <c r="I4505" s="23"/>
      <c r="J4505" s="24"/>
      <c r="K4505" s="24"/>
      <c r="L4505" s="79"/>
      <c r="M4505" s="91"/>
      <c r="N4505" s="89"/>
      <c r="O4505" s="89"/>
      <c r="P4505" s="24"/>
      <c r="Q4505" s="24"/>
      <c r="R4505" s="23"/>
      <c r="S4505" s="23"/>
      <c r="T4505" s="24"/>
      <c r="U4505" s="23"/>
      <c r="V4505" s="23"/>
      <c r="W4505" s="23"/>
      <c r="X4505" s="23"/>
      <c r="Y4505" s="23"/>
      <c r="Z4505" s="23"/>
      <c r="AA4505" s="23"/>
      <c r="AB4505" s="23"/>
      <c r="AC4505" s="23"/>
      <c r="AD4505" s="23"/>
      <c r="AE4505" s="23"/>
      <c r="AF4505" s="46"/>
      <c r="AG4505" s="23"/>
      <c r="AH4505" s="23"/>
    </row>
    <row r="4506" spans="1:34" s="156" customFormat="1" x14ac:dyDescent="0.35">
      <c r="A4506" s="23"/>
      <c r="B4506" s="23"/>
      <c r="C4506" s="23"/>
      <c r="D4506" s="23"/>
      <c r="E4506" s="23"/>
      <c r="F4506" s="23"/>
      <c r="G4506" s="23"/>
      <c r="H4506" s="23"/>
      <c r="I4506" s="23"/>
      <c r="J4506" s="24"/>
      <c r="K4506" s="24"/>
      <c r="L4506" s="79"/>
      <c r="M4506" s="91"/>
      <c r="N4506" s="89"/>
      <c r="O4506" s="89"/>
      <c r="P4506" s="24"/>
      <c r="Q4506" s="24"/>
      <c r="R4506" s="23"/>
      <c r="S4506" s="23"/>
      <c r="T4506" s="24"/>
      <c r="U4506" s="23"/>
      <c r="V4506" s="23"/>
      <c r="W4506" s="23"/>
      <c r="X4506" s="23"/>
      <c r="Y4506" s="23"/>
      <c r="Z4506" s="23"/>
      <c r="AA4506" s="23"/>
      <c r="AB4506" s="23"/>
      <c r="AC4506" s="23"/>
      <c r="AD4506" s="23"/>
      <c r="AE4506" s="23"/>
      <c r="AF4506" s="46"/>
      <c r="AG4506" s="23"/>
      <c r="AH4506" s="23"/>
    </row>
    <row r="4507" spans="1:34" s="156" customFormat="1" x14ac:dyDescent="0.35">
      <c r="A4507" s="23"/>
      <c r="B4507" s="23"/>
      <c r="C4507" s="23"/>
      <c r="D4507" s="23"/>
      <c r="E4507" s="23"/>
      <c r="F4507" s="23"/>
      <c r="G4507" s="23"/>
      <c r="H4507" s="23"/>
      <c r="I4507" s="23"/>
      <c r="J4507" s="24"/>
      <c r="K4507" s="24"/>
      <c r="L4507" s="79"/>
      <c r="M4507" s="91"/>
      <c r="N4507" s="89"/>
      <c r="O4507" s="89"/>
      <c r="P4507" s="24"/>
      <c r="Q4507" s="24"/>
      <c r="R4507" s="23"/>
      <c r="S4507" s="23"/>
      <c r="T4507" s="24"/>
      <c r="U4507" s="23"/>
      <c r="V4507" s="23"/>
      <c r="W4507" s="23"/>
      <c r="X4507" s="23"/>
      <c r="Y4507" s="23"/>
      <c r="Z4507" s="23"/>
      <c r="AA4507" s="23"/>
      <c r="AB4507" s="23"/>
      <c r="AC4507" s="23"/>
      <c r="AD4507" s="23"/>
      <c r="AE4507" s="23"/>
      <c r="AF4507" s="46"/>
      <c r="AG4507" s="23"/>
      <c r="AH4507" s="23"/>
    </row>
    <row r="4508" spans="1:34" s="156" customFormat="1" x14ac:dyDescent="0.35">
      <c r="A4508" s="23"/>
      <c r="B4508" s="23"/>
      <c r="C4508" s="23"/>
      <c r="D4508" s="23"/>
      <c r="E4508" s="23"/>
      <c r="F4508" s="23"/>
      <c r="G4508" s="23"/>
      <c r="H4508" s="23"/>
      <c r="I4508" s="23"/>
      <c r="J4508" s="24"/>
      <c r="K4508" s="24"/>
      <c r="L4508" s="79"/>
      <c r="M4508" s="91"/>
      <c r="N4508" s="89"/>
      <c r="O4508" s="89"/>
      <c r="P4508" s="24"/>
      <c r="Q4508" s="24"/>
      <c r="R4508" s="23"/>
      <c r="S4508" s="23"/>
      <c r="T4508" s="24"/>
      <c r="U4508" s="23"/>
      <c r="V4508" s="23"/>
      <c r="W4508" s="23"/>
      <c r="X4508" s="23"/>
      <c r="Y4508" s="23"/>
      <c r="Z4508" s="23"/>
      <c r="AA4508" s="23"/>
      <c r="AB4508" s="23"/>
      <c r="AC4508" s="23"/>
      <c r="AD4508" s="23"/>
      <c r="AE4508" s="23"/>
      <c r="AF4508" s="46"/>
      <c r="AG4508" s="23"/>
      <c r="AH4508" s="23"/>
    </row>
    <row r="4509" spans="1:34" s="156" customFormat="1" x14ac:dyDescent="0.35">
      <c r="A4509" s="23"/>
      <c r="B4509" s="23"/>
      <c r="C4509" s="23"/>
      <c r="D4509" s="23"/>
      <c r="E4509" s="23"/>
      <c r="F4509" s="23"/>
      <c r="G4509" s="23"/>
      <c r="H4509" s="23"/>
      <c r="I4509" s="23"/>
      <c r="J4509" s="24"/>
      <c r="K4509" s="24"/>
      <c r="L4509" s="79"/>
      <c r="M4509" s="91"/>
      <c r="N4509" s="89"/>
      <c r="O4509" s="89"/>
      <c r="P4509" s="24"/>
      <c r="Q4509" s="24"/>
      <c r="R4509" s="23"/>
      <c r="S4509" s="23"/>
      <c r="T4509" s="24"/>
      <c r="U4509" s="23"/>
      <c r="V4509" s="23"/>
      <c r="W4509" s="23"/>
      <c r="X4509" s="23"/>
      <c r="Y4509" s="23"/>
      <c r="Z4509" s="23"/>
      <c r="AA4509" s="23"/>
      <c r="AB4509" s="23"/>
      <c r="AC4509" s="23"/>
      <c r="AD4509" s="23"/>
      <c r="AE4509" s="23"/>
      <c r="AF4509" s="46"/>
      <c r="AG4509" s="23"/>
      <c r="AH4509" s="23"/>
    </row>
    <row r="4510" spans="1:34" s="156" customFormat="1" x14ac:dyDescent="0.35">
      <c r="A4510" s="23"/>
      <c r="B4510" s="23"/>
      <c r="C4510" s="23"/>
      <c r="D4510" s="23"/>
      <c r="E4510" s="23"/>
      <c r="F4510" s="23"/>
      <c r="G4510" s="23"/>
      <c r="H4510" s="23"/>
      <c r="I4510" s="23"/>
      <c r="J4510" s="24"/>
      <c r="K4510" s="24"/>
      <c r="L4510" s="79"/>
      <c r="M4510" s="91"/>
      <c r="N4510" s="89"/>
      <c r="O4510" s="89"/>
      <c r="P4510" s="24"/>
      <c r="Q4510" s="24"/>
      <c r="R4510" s="23"/>
      <c r="S4510" s="23"/>
      <c r="T4510" s="24"/>
      <c r="U4510" s="23"/>
      <c r="V4510" s="23"/>
      <c r="W4510" s="23"/>
      <c r="X4510" s="23"/>
      <c r="Y4510" s="23"/>
      <c r="Z4510" s="23"/>
      <c r="AA4510" s="23"/>
      <c r="AB4510" s="23"/>
      <c r="AC4510" s="23"/>
      <c r="AD4510" s="23"/>
      <c r="AE4510" s="23"/>
      <c r="AF4510" s="46"/>
      <c r="AG4510" s="23"/>
      <c r="AH4510" s="23"/>
    </row>
    <row r="4511" spans="1:34" s="156" customFormat="1" x14ac:dyDescent="0.35">
      <c r="A4511" s="23"/>
      <c r="B4511" s="23"/>
      <c r="C4511" s="23"/>
      <c r="D4511" s="23"/>
      <c r="E4511" s="23"/>
      <c r="F4511" s="23"/>
      <c r="G4511" s="23"/>
      <c r="H4511" s="23"/>
      <c r="I4511" s="23"/>
      <c r="J4511" s="24"/>
      <c r="K4511" s="24"/>
      <c r="L4511" s="79"/>
      <c r="M4511" s="91"/>
      <c r="N4511" s="89"/>
      <c r="O4511" s="89"/>
      <c r="P4511" s="24"/>
      <c r="Q4511" s="24"/>
      <c r="R4511" s="23"/>
      <c r="S4511" s="23"/>
      <c r="T4511" s="24"/>
      <c r="U4511" s="23"/>
      <c r="V4511" s="23"/>
      <c r="W4511" s="23"/>
      <c r="X4511" s="23"/>
      <c r="Y4511" s="23"/>
      <c r="Z4511" s="23"/>
      <c r="AA4511" s="23"/>
      <c r="AB4511" s="23"/>
      <c r="AC4511" s="23"/>
      <c r="AD4511" s="23"/>
      <c r="AE4511" s="23"/>
      <c r="AF4511" s="46"/>
      <c r="AG4511" s="23"/>
      <c r="AH4511" s="23"/>
    </row>
    <row r="4512" spans="1:34" s="156" customFormat="1" x14ac:dyDescent="0.35">
      <c r="A4512" s="23"/>
      <c r="B4512" s="23"/>
      <c r="C4512" s="23"/>
      <c r="D4512" s="23"/>
      <c r="E4512" s="23"/>
      <c r="F4512" s="23"/>
      <c r="G4512" s="23"/>
      <c r="H4512" s="23"/>
      <c r="I4512" s="23"/>
      <c r="J4512" s="24"/>
      <c r="K4512" s="24"/>
      <c r="L4512" s="79"/>
      <c r="M4512" s="91"/>
      <c r="N4512" s="89"/>
      <c r="O4512" s="89"/>
      <c r="P4512" s="24"/>
      <c r="Q4512" s="24"/>
      <c r="R4512" s="23"/>
      <c r="S4512" s="23"/>
      <c r="T4512" s="24"/>
      <c r="U4512" s="23"/>
      <c r="V4512" s="23"/>
      <c r="W4512" s="23"/>
      <c r="X4512" s="23"/>
      <c r="Y4512" s="23"/>
      <c r="Z4512" s="23"/>
      <c r="AA4512" s="23"/>
      <c r="AB4512" s="23"/>
      <c r="AC4512" s="23"/>
      <c r="AD4512" s="23"/>
      <c r="AE4512" s="23"/>
      <c r="AF4512" s="46"/>
      <c r="AG4512" s="23"/>
      <c r="AH4512" s="23"/>
    </row>
    <row r="4513" spans="1:34" s="156" customFormat="1" x14ac:dyDescent="0.35">
      <c r="A4513" s="23"/>
      <c r="B4513" s="23"/>
      <c r="C4513" s="23"/>
      <c r="D4513" s="23"/>
      <c r="E4513" s="23"/>
      <c r="F4513" s="23"/>
      <c r="G4513" s="23"/>
      <c r="H4513" s="23"/>
      <c r="I4513" s="23"/>
      <c r="J4513" s="24"/>
      <c r="K4513" s="24"/>
      <c r="L4513" s="79"/>
      <c r="M4513" s="91"/>
      <c r="N4513" s="89"/>
      <c r="O4513" s="89"/>
      <c r="P4513" s="24"/>
      <c r="Q4513" s="24"/>
      <c r="R4513" s="23"/>
      <c r="S4513" s="23"/>
      <c r="T4513" s="24"/>
      <c r="U4513" s="23"/>
      <c r="V4513" s="23"/>
      <c r="W4513" s="23"/>
      <c r="X4513" s="23"/>
      <c r="Y4513" s="23"/>
      <c r="Z4513" s="23"/>
      <c r="AA4513" s="23"/>
      <c r="AB4513" s="23"/>
      <c r="AC4513" s="23"/>
      <c r="AD4513" s="23"/>
      <c r="AE4513" s="23"/>
      <c r="AF4513" s="46"/>
      <c r="AG4513" s="23"/>
      <c r="AH4513" s="23"/>
    </row>
    <row r="4514" spans="1:34" s="156" customFormat="1" x14ac:dyDescent="0.35">
      <c r="A4514" s="23"/>
      <c r="B4514" s="23"/>
      <c r="C4514" s="23"/>
      <c r="D4514" s="23"/>
      <c r="E4514" s="23"/>
      <c r="F4514" s="23"/>
      <c r="G4514" s="23"/>
      <c r="H4514" s="23"/>
      <c r="I4514" s="23"/>
      <c r="J4514" s="24"/>
      <c r="K4514" s="24"/>
      <c r="L4514" s="79"/>
      <c r="M4514" s="91"/>
      <c r="N4514" s="89"/>
      <c r="O4514" s="89"/>
      <c r="P4514" s="24"/>
      <c r="Q4514" s="24"/>
      <c r="R4514" s="23"/>
      <c r="S4514" s="23"/>
      <c r="T4514" s="24"/>
      <c r="U4514" s="23"/>
      <c r="V4514" s="23"/>
      <c r="W4514" s="23"/>
      <c r="X4514" s="23"/>
      <c r="Y4514" s="23"/>
      <c r="Z4514" s="23"/>
      <c r="AA4514" s="23"/>
      <c r="AB4514" s="23"/>
      <c r="AC4514" s="23"/>
      <c r="AD4514" s="23"/>
      <c r="AE4514" s="23"/>
      <c r="AF4514" s="46"/>
      <c r="AG4514" s="23"/>
      <c r="AH4514" s="23"/>
    </row>
    <row r="4515" spans="1:34" s="156" customFormat="1" x14ac:dyDescent="0.35">
      <c r="A4515" s="23"/>
      <c r="B4515" s="23"/>
      <c r="C4515" s="23"/>
      <c r="D4515" s="23"/>
      <c r="E4515" s="23"/>
      <c r="F4515" s="23"/>
      <c r="G4515" s="23"/>
      <c r="H4515" s="23"/>
      <c r="I4515" s="23"/>
      <c r="J4515" s="24"/>
      <c r="K4515" s="24"/>
      <c r="L4515" s="79"/>
      <c r="M4515" s="91"/>
      <c r="N4515" s="89"/>
      <c r="O4515" s="89"/>
      <c r="P4515" s="24"/>
      <c r="Q4515" s="24"/>
      <c r="R4515" s="23"/>
      <c r="S4515" s="23"/>
      <c r="T4515" s="24"/>
      <c r="U4515" s="23"/>
      <c r="V4515" s="23"/>
      <c r="W4515" s="23"/>
      <c r="X4515" s="23"/>
      <c r="Y4515" s="23"/>
      <c r="Z4515" s="23"/>
      <c r="AA4515" s="23"/>
      <c r="AB4515" s="23"/>
      <c r="AC4515" s="23"/>
      <c r="AD4515" s="23"/>
      <c r="AE4515" s="23"/>
      <c r="AF4515" s="46"/>
      <c r="AG4515" s="23"/>
      <c r="AH4515" s="23"/>
    </row>
    <row r="4516" spans="1:34" s="156" customFormat="1" x14ac:dyDescent="0.35">
      <c r="A4516" s="23"/>
      <c r="B4516" s="23"/>
      <c r="C4516" s="23"/>
      <c r="D4516" s="23"/>
      <c r="E4516" s="23"/>
      <c r="F4516" s="23"/>
      <c r="G4516" s="23"/>
      <c r="H4516" s="23"/>
      <c r="I4516" s="23"/>
      <c r="J4516" s="24"/>
      <c r="K4516" s="24"/>
      <c r="L4516" s="79"/>
      <c r="M4516" s="91"/>
      <c r="N4516" s="89"/>
      <c r="O4516" s="89"/>
      <c r="P4516" s="24"/>
      <c r="Q4516" s="24"/>
      <c r="R4516" s="23"/>
      <c r="S4516" s="23"/>
      <c r="T4516" s="24"/>
      <c r="U4516" s="23"/>
      <c r="V4516" s="23"/>
      <c r="W4516" s="23"/>
      <c r="X4516" s="23"/>
      <c r="Y4516" s="23"/>
      <c r="Z4516" s="23"/>
      <c r="AA4516" s="23"/>
      <c r="AB4516" s="23"/>
      <c r="AC4516" s="23"/>
      <c r="AD4516" s="23"/>
      <c r="AE4516" s="23"/>
      <c r="AF4516" s="46"/>
      <c r="AG4516" s="23"/>
      <c r="AH4516" s="23"/>
    </row>
    <row r="4517" spans="1:34" s="156" customFormat="1" x14ac:dyDescent="0.35">
      <c r="A4517" s="23"/>
      <c r="B4517" s="23"/>
      <c r="C4517" s="23"/>
      <c r="D4517" s="23"/>
      <c r="E4517" s="23"/>
      <c r="F4517" s="23"/>
      <c r="G4517" s="23"/>
      <c r="H4517" s="23"/>
      <c r="I4517" s="23"/>
      <c r="J4517" s="24"/>
      <c r="K4517" s="24"/>
      <c r="L4517" s="79"/>
      <c r="M4517" s="91"/>
      <c r="N4517" s="89"/>
      <c r="O4517" s="89"/>
      <c r="P4517" s="24"/>
      <c r="Q4517" s="24"/>
      <c r="R4517" s="23"/>
      <c r="S4517" s="23"/>
      <c r="T4517" s="24"/>
      <c r="U4517" s="23"/>
      <c r="V4517" s="23"/>
      <c r="W4517" s="23"/>
      <c r="X4517" s="23"/>
      <c r="Y4517" s="23"/>
      <c r="Z4517" s="23"/>
      <c r="AA4517" s="23"/>
      <c r="AB4517" s="23"/>
      <c r="AC4517" s="23"/>
      <c r="AD4517" s="23"/>
      <c r="AE4517" s="23"/>
      <c r="AF4517" s="46"/>
      <c r="AG4517" s="23"/>
      <c r="AH4517" s="23"/>
    </row>
    <row r="4518" spans="1:34" s="156" customFormat="1" x14ac:dyDescent="0.35">
      <c r="A4518" s="23"/>
      <c r="B4518" s="23"/>
      <c r="C4518" s="23"/>
      <c r="D4518" s="23"/>
      <c r="E4518" s="23"/>
      <c r="F4518" s="23"/>
      <c r="G4518" s="23"/>
      <c r="H4518" s="23"/>
      <c r="I4518" s="23"/>
      <c r="J4518" s="24"/>
      <c r="K4518" s="24"/>
      <c r="L4518" s="79"/>
      <c r="M4518" s="91"/>
      <c r="N4518" s="89"/>
      <c r="O4518" s="89"/>
      <c r="P4518" s="24"/>
      <c r="Q4518" s="24"/>
      <c r="R4518" s="23"/>
      <c r="S4518" s="23"/>
      <c r="T4518" s="24"/>
      <c r="U4518" s="23"/>
      <c r="V4518" s="23"/>
      <c r="W4518" s="23"/>
      <c r="X4518" s="23"/>
      <c r="Y4518" s="23"/>
      <c r="Z4518" s="23"/>
      <c r="AA4518" s="23"/>
      <c r="AB4518" s="23"/>
      <c r="AC4518" s="23"/>
      <c r="AD4518" s="23"/>
      <c r="AE4518" s="23"/>
      <c r="AF4518" s="46"/>
      <c r="AG4518" s="23"/>
      <c r="AH4518" s="23"/>
    </row>
    <row r="4519" spans="1:34" s="156" customFormat="1" x14ac:dyDescent="0.35">
      <c r="A4519" s="23"/>
      <c r="B4519" s="23"/>
      <c r="C4519" s="23"/>
      <c r="D4519" s="23"/>
      <c r="E4519" s="23"/>
      <c r="F4519" s="23"/>
      <c r="G4519" s="23"/>
      <c r="H4519" s="23"/>
      <c r="I4519" s="23"/>
      <c r="J4519" s="24"/>
      <c r="K4519" s="24"/>
      <c r="L4519" s="79"/>
      <c r="M4519" s="91"/>
      <c r="N4519" s="89"/>
      <c r="O4519" s="89"/>
      <c r="P4519" s="24"/>
      <c r="Q4519" s="24"/>
      <c r="R4519" s="23"/>
      <c r="S4519" s="23"/>
      <c r="T4519" s="24"/>
      <c r="U4519" s="23"/>
      <c r="V4519" s="23"/>
      <c r="W4519" s="23"/>
      <c r="X4519" s="23"/>
      <c r="Y4519" s="23"/>
      <c r="Z4519" s="23"/>
      <c r="AA4519" s="23"/>
      <c r="AB4519" s="23"/>
      <c r="AC4519" s="23"/>
      <c r="AD4519" s="23"/>
      <c r="AE4519" s="23"/>
      <c r="AF4519" s="46"/>
      <c r="AG4519" s="23"/>
      <c r="AH4519" s="23"/>
    </row>
    <row r="4520" spans="1:34" s="156" customFormat="1" x14ac:dyDescent="0.35">
      <c r="A4520" s="23"/>
      <c r="B4520" s="23"/>
      <c r="C4520" s="23"/>
      <c r="D4520" s="23"/>
      <c r="E4520" s="23"/>
      <c r="F4520" s="23"/>
      <c r="G4520" s="23"/>
      <c r="H4520" s="23"/>
      <c r="I4520" s="23"/>
      <c r="J4520" s="24"/>
      <c r="K4520" s="24"/>
      <c r="L4520" s="79"/>
      <c r="M4520" s="91"/>
      <c r="N4520" s="89"/>
      <c r="O4520" s="89"/>
      <c r="P4520" s="24"/>
      <c r="Q4520" s="24"/>
      <c r="R4520" s="23"/>
      <c r="S4520" s="23"/>
      <c r="T4520" s="24"/>
      <c r="U4520" s="23"/>
      <c r="V4520" s="23"/>
      <c r="W4520" s="23"/>
      <c r="X4520" s="23"/>
      <c r="Y4520" s="23"/>
      <c r="Z4520" s="23"/>
      <c r="AA4520" s="23"/>
      <c r="AB4520" s="23"/>
      <c r="AC4520" s="23"/>
      <c r="AD4520" s="23"/>
      <c r="AE4520" s="23"/>
      <c r="AF4520" s="46"/>
      <c r="AG4520" s="23"/>
      <c r="AH4520" s="23"/>
    </row>
    <row r="4521" spans="1:34" s="156" customFormat="1" x14ac:dyDescent="0.35">
      <c r="A4521" s="23"/>
      <c r="B4521" s="23"/>
      <c r="C4521" s="23"/>
      <c r="D4521" s="23"/>
      <c r="E4521" s="23"/>
      <c r="F4521" s="23"/>
      <c r="G4521" s="23"/>
      <c r="H4521" s="23"/>
      <c r="I4521" s="23"/>
      <c r="J4521" s="24"/>
      <c r="K4521" s="24"/>
      <c r="L4521" s="79"/>
      <c r="M4521" s="91"/>
      <c r="N4521" s="89"/>
      <c r="O4521" s="89"/>
      <c r="P4521" s="24"/>
      <c r="Q4521" s="24"/>
      <c r="R4521" s="23"/>
      <c r="S4521" s="23"/>
      <c r="T4521" s="24"/>
      <c r="U4521" s="23"/>
      <c r="V4521" s="23"/>
      <c r="W4521" s="23"/>
      <c r="X4521" s="23"/>
      <c r="Y4521" s="23"/>
      <c r="Z4521" s="23"/>
      <c r="AA4521" s="23"/>
      <c r="AB4521" s="23"/>
      <c r="AC4521" s="23"/>
      <c r="AD4521" s="23"/>
      <c r="AE4521" s="23"/>
      <c r="AF4521" s="46"/>
      <c r="AG4521" s="23"/>
      <c r="AH4521" s="23"/>
    </row>
    <row r="4522" spans="1:34" s="156" customFormat="1" x14ac:dyDescent="0.35">
      <c r="A4522" s="23"/>
      <c r="B4522" s="23"/>
      <c r="C4522" s="23"/>
      <c r="D4522" s="23"/>
      <c r="E4522" s="23"/>
      <c r="F4522" s="23"/>
      <c r="G4522" s="23"/>
      <c r="H4522" s="23"/>
      <c r="I4522" s="23"/>
      <c r="J4522" s="24"/>
      <c r="K4522" s="24"/>
      <c r="L4522" s="79"/>
      <c r="M4522" s="91"/>
      <c r="N4522" s="89"/>
      <c r="O4522" s="89"/>
      <c r="P4522" s="24"/>
      <c r="Q4522" s="24"/>
      <c r="R4522" s="23"/>
      <c r="S4522" s="23"/>
      <c r="T4522" s="24"/>
      <c r="U4522" s="23"/>
      <c r="V4522" s="23"/>
      <c r="W4522" s="23"/>
      <c r="X4522" s="23"/>
      <c r="Y4522" s="23"/>
      <c r="Z4522" s="23"/>
      <c r="AA4522" s="23"/>
      <c r="AB4522" s="23"/>
      <c r="AC4522" s="23"/>
      <c r="AD4522" s="23"/>
      <c r="AE4522" s="23"/>
      <c r="AF4522" s="46"/>
      <c r="AG4522" s="23"/>
      <c r="AH4522" s="23"/>
    </row>
    <row r="4523" spans="1:34" s="156" customFormat="1" x14ac:dyDescent="0.35">
      <c r="A4523" s="23"/>
      <c r="B4523" s="23"/>
      <c r="C4523" s="23"/>
      <c r="D4523" s="23"/>
      <c r="E4523" s="23"/>
      <c r="F4523" s="23"/>
      <c r="G4523" s="23"/>
      <c r="H4523" s="23"/>
      <c r="I4523" s="23"/>
      <c r="J4523" s="24"/>
      <c r="K4523" s="24"/>
      <c r="L4523" s="79"/>
      <c r="M4523" s="91"/>
      <c r="N4523" s="89"/>
      <c r="O4523" s="89"/>
      <c r="P4523" s="24"/>
      <c r="Q4523" s="24"/>
      <c r="R4523" s="23"/>
      <c r="S4523" s="23"/>
      <c r="T4523" s="24"/>
      <c r="U4523" s="23"/>
      <c r="V4523" s="23"/>
      <c r="W4523" s="23"/>
      <c r="X4523" s="23"/>
      <c r="Y4523" s="23"/>
      <c r="Z4523" s="23"/>
      <c r="AA4523" s="23"/>
      <c r="AB4523" s="23"/>
      <c r="AC4523" s="23"/>
      <c r="AD4523" s="23"/>
      <c r="AE4523" s="23"/>
      <c r="AF4523" s="46"/>
      <c r="AG4523" s="23"/>
      <c r="AH4523" s="23"/>
    </row>
    <row r="4524" spans="1:34" s="156" customFormat="1" x14ac:dyDescent="0.35">
      <c r="A4524" s="23"/>
      <c r="B4524" s="23"/>
      <c r="C4524" s="23"/>
      <c r="D4524" s="23"/>
      <c r="E4524" s="23"/>
      <c r="F4524" s="23"/>
      <c r="G4524" s="23"/>
      <c r="H4524" s="23"/>
      <c r="I4524" s="23"/>
      <c r="J4524" s="24"/>
      <c r="K4524" s="24"/>
      <c r="L4524" s="79"/>
      <c r="M4524" s="91"/>
      <c r="N4524" s="89"/>
      <c r="O4524" s="89"/>
      <c r="P4524" s="24"/>
      <c r="Q4524" s="24"/>
      <c r="R4524" s="23"/>
      <c r="S4524" s="23"/>
      <c r="T4524" s="24"/>
      <c r="U4524" s="23"/>
      <c r="V4524" s="23"/>
      <c r="W4524" s="23"/>
      <c r="X4524" s="23"/>
      <c r="Y4524" s="23"/>
      <c r="Z4524" s="23"/>
      <c r="AA4524" s="23"/>
      <c r="AB4524" s="23"/>
      <c r="AC4524" s="23"/>
      <c r="AD4524" s="23"/>
      <c r="AE4524" s="23"/>
      <c r="AF4524" s="46"/>
      <c r="AG4524" s="23"/>
      <c r="AH4524" s="23"/>
    </row>
    <row r="4525" spans="1:34" s="156" customFormat="1" x14ac:dyDescent="0.35">
      <c r="A4525" s="23"/>
      <c r="B4525" s="23"/>
      <c r="C4525" s="23"/>
      <c r="D4525" s="23"/>
      <c r="E4525" s="23"/>
      <c r="F4525" s="23"/>
      <c r="G4525" s="23"/>
      <c r="H4525" s="23"/>
      <c r="I4525" s="23"/>
      <c r="J4525" s="24"/>
      <c r="K4525" s="24"/>
      <c r="L4525" s="79"/>
      <c r="M4525" s="91"/>
      <c r="N4525" s="89"/>
      <c r="O4525" s="89"/>
      <c r="P4525" s="24"/>
      <c r="Q4525" s="24"/>
      <c r="R4525" s="23"/>
      <c r="S4525" s="23"/>
      <c r="T4525" s="24"/>
      <c r="U4525" s="23"/>
      <c r="V4525" s="23"/>
      <c r="W4525" s="23"/>
      <c r="X4525" s="23"/>
      <c r="Y4525" s="23"/>
      <c r="Z4525" s="23"/>
      <c r="AA4525" s="23"/>
      <c r="AB4525" s="23"/>
      <c r="AC4525" s="23"/>
      <c r="AD4525" s="23"/>
      <c r="AE4525" s="23"/>
      <c r="AF4525" s="46"/>
      <c r="AG4525" s="23"/>
      <c r="AH4525" s="23"/>
    </row>
    <row r="4526" spans="1:34" s="156" customFormat="1" x14ac:dyDescent="0.35">
      <c r="A4526" s="23"/>
      <c r="B4526" s="23"/>
      <c r="C4526" s="23"/>
      <c r="D4526" s="23"/>
      <c r="E4526" s="23"/>
      <c r="F4526" s="23"/>
      <c r="G4526" s="23"/>
      <c r="H4526" s="23"/>
      <c r="I4526" s="23"/>
      <c r="J4526" s="24"/>
      <c r="K4526" s="24"/>
      <c r="L4526" s="79"/>
      <c r="M4526" s="91"/>
      <c r="N4526" s="89"/>
      <c r="O4526" s="89"/>
      <c r="P4526" s="24"/>
      <c r="Q4526" s="24"/>
      <c r="R4526" s="23"/>
      <c r="S4526" s="23"/>
      <c r="T4526" s="24"/>
      <c r="U4526" s="23"/>
      <c r="V4526" s="23"/>
      <c r="W4526" s="23"/>
      <c r="X4526" s="23"/>
      <c r="Y4526" s="23"/>
      <c r="Z4526" s="23"/>
      <c r="AA4526" s="23"/>
      <c r="AB4526" s="23"/>
      <c r="AC4526" s="23"/>
      <c r="AD4526" s="23"/>
      <c r="AE4526" s="23"/>
      <c r="AF4526" s="46"/>
      <c r="AG4526" s="23"/>
      <c r="AH4526" s="23"/>
    </row>
    <row r="4527" spans="1:34" s="156" customFormat="1" x14ac:dyDescent="0.35">
      <c r="A4527" s="23"/>
      <c r="B4527" s="23"/>
      <c r="C4527" s="23"/>
      <c r="D4527" s="23"/>
      <c r="E4527" s="23"/>
      <c r="F4527" s="23"/>
      <c r="G4527" s="23"/>
      <c r="H4527" s="23"/>
      <c r="I4527" s="23"/>
      <c r="J4527" s="24"/>
      <c r="K4527" s="24"/>
      <c r="L4527" s="79"/>
      <c r="M4527" s="91"/>
      <c r="N4527" s="89"/>
      <c r="O4527" s="89"/>
      <c r="P4527" s="24"/>
      <c r="Q4527" s="24"/>
      <c r="R4527" s="23"/>
      <c r="S4527" s="23"/>
      <c r="T4527" s="24"/>
      <c r="U4527" s="23"/>
      <c r="V4527" s="23"/>
      <c r="W4527" s="23"/>
      <c r="X4527" s="23"/>
      <c r="Y4527" s="23"/>
      <c r="Z4527" s="23"/>
      <c r="AA4527" s="23"/>
      <c r="AB4527" s="23"/>
      <c r="AC4527" s="23"/>
      <c r="AD4527" s="23"/>
      <c r="AE4527" s="23"/>
      <c r="AF4527" s="46"/>
      <c r="AG4527" s="23"/>
      <c r="AH4527" s="23"/>
    </row>
    <row r="4528" spans="1:34" s="156" customFormat="1" x14ac:dyDescent="0.35">
      <c r="A4528" s="23"/>
      <c r="B4528" s="23"/>
      <c r="C4528" s="23"/>
      <c r="D4528" s="23"/>
      <c r="E4528" s="23"/>
      <c r="F4528" s="23"/>
      <c r="G4528" s="23"/>
      <c r="H4528" s="23"/>
      <c r="I4528" s="23"/>
      <c r="J4528" s="24"/>
      <c r="K4528" s="24"/>
      <c r="L4528" s="79"/>
      <c r="M4528" s="91"/>
      <c r="N4528" s="89"/>
      <c r="O4528" s="89"/>
      <c r="P4528" s="24"/>
      <c r="Q4528" s="24"/>
      <c r="R4528" s="23"/>
      <c r="S4528" s="23"/>
      <c r="T4528" s="24"/>
      <c r="U4528" s="23"/>
      <c r="V4528" s="23"/>
      <c r="W4528" s="23"/>
      <c r="X4528" s="23"/>
      <c r="Y4528" s="23"/>
      <c r="Z4528" s="23"/>
      <c r="AA4528" s="23"/>
      <c r="AB4528" s="23"/>
      <c r="AC4528" s="23"/>
      <c r="AD4528" s="23"/>
      <c r="AE4528" s="23"/>
      <c r="AF4528" s="46"/>
      <c r="AG4528" s="23"/>
      <c r="AH4528" s="23"/>
    </row>
    <row r="4529" spans="1:34" s="156" customFormat="1" x14ac:dyDescent="0.35">
      <c r="A4529" s="23"/>
      <c r="B4529" s="23"/>
      <c r="C4529" s="23"/>
      <c r="D4529" s="23"/>
      <c r="E4529" s="23"/>
      <c r="F4529" s="23"/>
      <c r="G4529" s="23"/>
      <c r="H4529" s="23"/>
      <c r="I4529" s="23"/>
      <c r="J4529" s="24"/>
      <c r="K4529" s="24"/>
      <c r="L4529" s="79"/>
      <c r="M4529" s="91"/>
      <c r="N4529" s="89"/>
      <c r="O4529" s="89"/>
      <c r="P4529" s="24"/>
      <c r="Q4529" s="24"/>
      <c r="R4529" s="23"/>
      <c r="S4529" s="23"/>
      <c r="T4529" s="24"/>
      <c r="U4529" s="23"/>
      <c r="V4529" s="23"/>
      <c r="W4529" s="23"/>
      <c r="X4529" s="23"/>
      <c r="Y4529" s="23"/>
      <c r="Z4529" s="23"/>
      <c r="AA4529" s="23"/>
      <c r="AB4529" s="23"/>
      <c r="AC4529" s="23"/>
      <c r="AD4529" s="23"/>
      <c r="AE4529" s="23"/>
      <c r="AF4529" s="46"/>
      <c r="AG4529" s="23"/>
      <c r="AH4529" s="23"/>
    </row>
    <row r="4530" spans="1:34" s="156" customFormat="1" x14ac:dyDescent="0.35">
      <c r="A4530" s="23"/>
      <c r="B4530" s="23"/>
      <c r="C4530" s="23"/>
      <c r="D4530" s="23"/>
      <c r="E4530" s="23"/>
      <c r="F4530" s="23"/>
      <c r="G4530" s="23"/>
      <c r="H4530" s="23"/>
      <c r="I4530" s="23"/>
      <c r="J4530" s="24"/>
      <c r="K4530" s="24"/>
      <c r="L4530" s="79"/>
      <c r="M4530" s="91"/>
      <c r="N4530" s="89"/>
      <c r="O4530" s="89"/>
      <c r="P4530" s="24"/>
      <c r="Q4530" s="24"/>
      <c r="R4530" s="23"/>
      <c r="S4530" s="23"/>
      <c r="T4530" s="24"/>
      <c r="U4530" s="23"/>
      <c r="V4530" s="23"/>
      <c r="W4530" s="23"/>
      <c r="X4530" s="23"/>
      <c r="Y4530" s="23"/>
      <c r="Z4530" s="23"/>
      <c r="AA4530" s="23"/>
      <c r="AB4530" s="23"/>
      <c r="AC4530" s="23"/>
      <c r="AD4530" s="23"/>
      <c r="AE4530" s="23"/>
      <c r="AF4530" s="46"/>
      <c r="AG4530" s="23"/>
      <c r="AH4530" s="23"/>
    </row>
    <row r="4531" spans="1:34" s="156" customFormat="1" x14ac:dyDescent="0.35">
      <c r="A4531" s="23"/>
      <c r="B4531" s="23"/>
      <c r="C4531" s="23"/>
      <c r="D4531" s="23"/>
      <c r="E4531" s="23"/>
      <c r="F4531" s="23"/>
      <c r="G4531" s="23"/>
      <c r="H4531" s="23"/>
      <c r="I4531" s="23"/>
      <c r="J4531" s="24"/>
      <c r="K4531" s="24"/>
      <c r="L4531" s="79"/>
      <c r="M4531" s="91"/>
      <c r="N4531" s="89"/>
      <c r="O4531" s="89"/>
      <c r="P4531" s="24"/>
      <c r="Q4531" s="24"/>
      <c r="R4531" s="23"/>
      <c r="S4531" s="23"/>
      <c r="T4531" s="24"/>
      <c r="U4531" s="23"/>
      <c r="V4531" s="23"/>
      <c r="W4531" s="23"/>
      <c r="X4531" s="23"/>
      <c r="Y4531" s="23"/>
      <c r="Z4531" s="23"/>
      <c r="AA4531" s="23"/>
      <c r="AB4531" s="23"/>
      <c r="AC4531" s="23"/>
      <c r="AD4531" s="23"/>
      <c r="AE4531" s="23"/>
      <c r="AF4531" s="46"/>
      <c r="AG4531" s="23"/>
      <c r="AH4531" s="23"/>
    </row>
    <row r="4532" spans="1:34" s="156" customFormat="1" x14ac:dyDescent="0.35">
      <c r="A4532" s="23"/>
      <c r="B4532" s="23"/>
      <c r="C4532" s="23"/>
      <c r="D4532" s="23"/>
      <c r="E4532" s="23"/>
      <c r="F4532" s="23"/>
      <c r="G4532" s="23"/>
      <c r="H4532" s="23"/>
      <c r="I4532" s="23"/>
      <c r="J4532" s="24"/>
      <c r="K4532" s="24"/>
      <c r="L4532" s="79"/>
      <c r="M4532" s="91"/>
      <c r="N4532" s="89"/>
      <c r="O4532" s="89"/>
      <c r="P4532" s="24"/>
      <c r="Q4532" s="24"/>
      <c r="R4532" s="23"/>
      <c r="S4532" s="23"/>
      <c r="T4532" s="24"/>
      <c r="U4532" s="23"/>
      <c r="V4532" s="23"/>
      <c r="W4532" s="23"/>
      <c r="X4532" s="23"/>
      <c r="Y4532" s="23"/>
      <c r="Z4532" s="23"/>
      <c r="AA4532" s="23"/>
      <c r="AB4532" s="23"/>
      <c r="AC4532" s="23"/>
      <c r="AD4532" s="23"/>
      <c r="AE4532" s="23"/>
      <c r="AF4532" s="46"/>
      <c r="AG4532" s="23"/>
      <c r="AH4532" s="23"/>
    </row>
    <row r="4533" spans="1:34" s="156" customFormat="1" x14ac:dyDescent="0.35">
      <c r="A4533" s="23"/>
      <c r="B4533" s="23"/>
      <c r="C4533" s="23"/>
      <c r="D4533" s="23"/>
      <c r="E4533" s="23"/>
      <c r="F4533" s="23"/>
      <c r="G4533" s="23"/>
      <c r="H4533" s="23"/>
      <c r="I4533" s="23"/>
      <c r="J4533" s="24"/>
      <c r="K4533" s="24"/>
      <c r="L4533" s="79"/>
      <c r="M4533" s="91"/>
      <c r="N4533" s="89"/>
      <c r="O4533" s="89"/>
      <c r="P4533" s="24"/>
      <c r="Q4533" s="24"/>
      <c r="R4533" s="23"/>
      <c r="S4533" s="23"/>
      <c r="T4533" s="24"/>
      <c r="U4533" s="23"/>
      <c r="V4533" s="23"/>
      <c r="W4533" s="23"/>
      <c r="X4533" s="23"/>
      <c r="Y4533" s="23"/>
      <c r="Z4533" s="23"/>
      <c r="AA4533" s="23"/>
      <c r="AB4533" s="23"/>
      <c r="AC4533" s="23"/>
      <c r="AD4533" s="23"/>
      <c r="AE4533" s="23"/>
      <c r="AF4533" s="46"/>
      <c r="AG4533" s="23"/>
      <c r="AH4533" s="23"/>
    </row>
    <row r="4534" spans="1:34" s="156" customFormat="1" x14ac:dyDescent="0.35">
      <c r="A4534" s="23"/>
      <c r="B4534" s="23"/>
      <c r="C4534" s="23"/>
      <c r="D4534" s="23"/>
      <c r="E4534" s="23"/>
      <c r="F4534" s="23"/>
      <c r="G4534" s="23"/>
      <c r="H4534" s="23"/>
      <c r="I4534" s="23"/>
      <c r="J4534" s="24"/>
      <c r="K4534" s="24"/>
      <c r="L4534" s="79"/>
      <c r="M4534" s="91"/>
      <c r="N4534" s="89"/>
      <c r="O4534" s="89"/>
      <c r="P4534" s="24"/>
      <c r="Q4534" s="24"/>
      <c r="R4534" s="23"/>
      <c r="S4534" s="23"/>
      <c r="T4534" s="24"/>
      <c r="U4534" s="23"/>
      <c r="V4534" s="23"/>
      <c r="W4534" s="23"/>
      <c r="X4534" s="23"/>
      <c r="Y4534" s="23"/>
      <c r="Z4534" s="23"/>
      <c r="AA4534" s="23"/>
      <c r="AB4534" s="23"/>
      <c r="AC4534" s="23"/>
      <c r="AD4534" s="23"/>
      <c r="AE4534" s="23"/>
      <c r="AF4534" s="46"/>
      <c r="AG4534" s="23"/>
      <c r="AH4534" s="23"/>
    </row>
    <row r="4535" spans="1:34" s="156" customFormat="1" x14ac:dyDescent="0.35">
      <c r="A4535" s="23"/>
      <c r="B4535" s="23"/>
      <c r="C4535" s="23"/>
      <c r="D4535" s="23"/>
      <c r="E4535" s="23"/>
      <c r="F4535" s="23"/>
      <c r="G4535" s="23"/>
      <c r="H4535" s="23"/>
      <c r="I4535" s="23"/>
      <c r="J4535" s="24"/>
      <c r="K4535" s="24"/>
      <c r="L4535" s="79"/>
      <c r="M4535" s="91"/>
      <c r="N4535" s="89"/>
      <c r="O4535" s="89"/>
      <c r="P4535" s="24"/>
      <c r="Q4535" s="24"/>
      <c r="R4535" s="23"/>
      <c r="S4535" s="23"/>
      <c r="T4535" s="24"/>
      <c r="U4535" s="23"/>
      <c r="V4535" s="23"/>
      <c r="W4535" s="23"/>
      <c r="X4535" s="23"/>
      <c r="Y4535" s="23"/>
      <c r="Z4535" s="23"/>
      <c r="AA4535" s="23"/>
      <c r="AB4535" s="23"/>
      <c r="AC4535" s="23"/>
      <c r="AD4535" s="23"/>
      <c r="AE4535" s="23"/>
      <c r="AF4535" s="46"/>
      <c r="AG4535" s="23"/>
      <c r="AH4535" s="23"/>
    </row>
    <row r="4536" spans="1:34" s="156" customFormat="1" x14ac:dyDescent="0.35">
      <c r="A4536" s="23"/>
      <c r="B4536" s="23"/>
      <c r="C4536" s="23"/>
      <c r="D4536" s="23"/>
      <c r="E4536" s="23"/>
      <c r="F4536" s="23"/>
      <c r="G4536" s="23"/>
      <c r="H4536" s="23"/>
      <c r="I4536" s="23"/>
      <c r="J4536" s="24"/>
      <c r="K4536" s="24"/>
      <c r="L4536" s="79"/>
      <c r="M4536" s="91"/>
      <c r="N4536" s="89"/>
      <c r="O4536" s="89"/>
      <c r="P4536" s="24"/>
      <c r="Q4536" s="24"/>
      <c r="R4536" s="23"/>
      <c r="S4536" s="23"/>
      <c r="T4536" s="24"/>
      <c r="U4536" s="23"/>
      <c r="V4536" s="23"/>
      <c r="W4536" s="23"/>
      <c r="X4536" s="23"/>
      <c r="Y4536" s="23"/>
      <c r="Z4536" s="23"/>
      <c r="AA4536" s="23"/>
      <c r="AB4536" s="23"/>
      <c r="AC4536" s="23"/>
      <c r="AD4536" s="23"/>
      <c r="AE4536" s="23"/>
      <c r="AF4536" s="46"/>
      <c r="AG4536" s="23"/>
      <c r="AH4536" s="23"/>
    </row>
    <row r="4537" spans="1:34" s="156" customFormat="1" x14ac:dyDescent="0.35">
      <c r="A4537" s="23"/>
      <c r="B4537" s="23"/>
      <c r="C4537" s="23"/>
      <c r="D4537" s="23"/>
      <c r="E4537" s="23"/>
      <c r="F4537" s="23"/>
      <c r="G4537" s="23"/>
      <c r="H4537" s="23"/>
      <c r="I4537" s="23"/>
      <c r="J4537" s="24"/>
      <c r="K4537" s="24"/>
      <c r="L4537" s="79"/>
      <c r="M4537" s="91"/>
      <c r="N4537" s="89"/>
      <c r="O4537" s="89"/>
      <c r="P4537" s="24"/>
      <c r="Q4537" s="24"/>
      <c r="R4537" s="23"/>
      <c r="S4537" s="23"/>
      <c r="T4537" s="24"/>
      <c r="U4537" s="23"/>
      <c r="V4537" s="23"/>
      <c r="W4537" s="23"/>
      <c r="X4537" s="23"/>
      <c r="Y4537" s="23"/>
      <c r="Z4537" s="23"/>
      <c r="AA4537" s="23"/>
      <c r="AB4537" s="23"/>
      <c r="AC4537" s="23"/>
      <c r="AD4537" s="23"/>
      <c r="AE4537" s="23"/>
      <c r="AF4537" s="46"/>
      <c r="AG4537" s="23"/>
      <c r="AH4537" s="23"/>
    </row>
    <row r="4538" spans="1:34" s="156" customFormat="1" x14ac:dyDescent="0.35">
      <c r="A4538" s="23"/>
      <c r="B4538" s="23"/>
      <c r="C4538" s="23"/>
      <c r="D4538" s="23"/>
      <c r="E4538" s="23"/>
      <c r="F4538" s="23"/>
      <c r="G4538" s="23"/>
      <c r="H4538" s="23"/>
      <c r="I4538" s="23"/>
      <c r="J4538" s="24"/>
      <c r="K4538" s="24"/>
      <c r="L4538" s="79"/>
      <c r="M4538" s="91"/>
      <c r="N4538" s="89"/>
      <c r="O4538" s="89"/>
      <c r="P4538" s="24"/>
      <c r="Q4538" s="24"/>
      <c r="R4538" s="23"/>
      <c r="S4538" s="23"/>
      <c r="T4538" s="24"/>
      <c r="U4538" s="23"/>
      <c r="V4538" s="23"/>
      <c r="W4538" s="23"/>
      <c r="X4538" s="23"/>
      <c r="Y4538" s="23"/>
      <c r="Z4538" s="23"/>
      <c r="AA4538" s="23"/>
      <c r="AB4538" s="23"/>
      <c r="AC4538" s="23"/>
      <c r="AD4538" s="23"/>
      <c r="AE4538" s="23"/>
      <c r="AF4538" s="46"/>
      <c r="AG4538" s="23"/>
      <c r="AH4538" s="23"/>
    </row>
    <row r="4539" spans="1:34" s="156" customFormat="1" x14ac:dyDescent="0.35">
      <c r="A4539" s="23"/>
      <c r="B4539" s="23"/>
      <c r="C4539" s="23"/>
      <c r="D4539" s="23"/>
      <c r="E4539" s="23"/>
      <c r="F4539" s="23"/>
      <c r="G4539" s="23"/>
      <c r="H4539" s="23"/>
      <c r="I4539" s="23"/>
      <c r="J4539" s="24"/>
      <c r="K4539" s="24"/>
      <c r="L4539" s="79"/>
      <c r="M4539" s="91"/>
      <c r="N4539" s="89"/>
      <c r="O4539" s="89"/>
      <c r="P4539" s="24"/>
      <c r="Q4539" s="24"/>
      <c r="R4539" s="23"/>
      <c r="S4539" s="23"/>
      <c r="T4539" s="24"/>
      <c r="U4539" s="23"/>
      <c r="V4539" s="23"/>
      <c r="W4539" s="23"/>
      <c r="X4539" s="23"/>
      <c r="Y4539" s="23"/>
      <c r="Z4539" s="23"/>
      <c r="AA4539" s="23"/>
      <c r="AB4539" s="23"/>
      <c r="AC4539" s="23"/>
      <c r="AD4539" s="23"/>
      <c r="AE4539" s="23"/>
      <c r="AF4539" s="46"/>
      <c r="AG4539" s="23"/>
      <c r="AH4539" s="23"/>
    </row>
    <row r="4540" spans="1:34" s="156" customFormat="1" x14ac:dyDescent="0.35">
      <c r="A4540" s="23"/>
      <c r="B4540" s="23"/>
      <c r="C4540" s="23"/>
      <c r="D4540" s="23"/>
      <c r="E4540" s="23"/>
      <c r="F4540" s="23"/>
      <c r="G4540" s="23"/>
      <c r="H4540" s="23"/>
      <c r="I4540" s="23"/>
      <c r="J4540" s="24"/>
      <c r="K4540" s="24"/>
      <c r="L4540" s="79"/>
      <c r="M4540" s="91"/>
      <c r="N4540" s="89"/>
      <c r="O4540" s="89"/>
      <c r="P4540" s="24"/>
      <c r="Q4540" s="24"/>
      <c r="R4540" s="23"/>
      <c r="S4540" s="23"/>
      <c r="T4540" s="24"/>
      <c r="U4540" s="23"/>
      <c r="V4540" s="23"/>
      <c r="W4540" s="23"/>
      <c r="X4540" s="23"/>
      <c r="Y4540" s="23"/>
      <c r="Z4540" s="23"/>
      <c r="AA4540" s="23"/>
      <c r="AB4540" s="23"/>
      <c r="AC4540" s="23"/>
      <c r="AD4540" s="23"/>
      <c r="AE4540" s="23"/>
      <c r="AF4540" s="46"/>
      <c r="AG4540" s="23"/>
      <c r="AH4540" s="23"/>
    </row>
    <row r="4541" spans="1:34" s="156" customFormat="1" x14ac:dyDescent="0.35">
      <c r="A4541" s="23"/>
      <c r="B4541" s="23"/>
      <c r="C4541" s="23"/>
      <c r="D4541" s="23"/>
      <c r="E4541" s="23"/>
      <c r="F4541" s="23"/>
      <c r="G4541" s="23"/>
      <c r="H4541" s="23"/>
      <c r="I4541" s="23"/>
      <c r="J4541" s="24"/>
      <c r="K4541" s="24"/>
      <c r="L4541" s="79"/>
      <c r="M4541" s="91"/>
      <c r="N4541" s="89"/>
      <c r="O4541" s="89"/>
      <c r="P4541" s="24"/>
      <c r="Q4541" s="24"/>
      <c r="R4541" s="23"/>
      <c r="S4541" s="23"/>
      <c r="T4541" s="24"/>
      <c r="U4541" s="23"/>
      <c r="V4541" s="23"/>
      <c r="W4541" s="23"/>
      <c r="X4541" s="23"/>
      <c r="Y4541" s="23"/>
      <c r="Z4541" s="23"/>
      <c r="AA4541" s="23"/>
      <c r="AB4541" s="23"/>
      <c r="AC4541" s="23"/>
      <c r="AD4541" s="23"/>
      <c r="AE4541" s="23"/>
      <c r="AF4541" s="46"/>
      <c r="AG4541" s="23"/>
      <c r="AH4541" s="23"/>
    </row>
    <row r="4542" spans="1:34" s="156" customFormat="1" x14ac:dyDescent="0.35">
      <c r="A4542" s="23"/>
      <c r="B4542" s="23"/>
      <c r="C4542" s="23"/>
      <c r="D4542" s="23"/>
      <c r="E4542" s="23"/>
      <c r="F4542" s="23"/>
      <c r="G4542" s="23"/>
      <c r="H4542" s="23"/>
      <c r="I4542" s="23"/>
      <c r="J4542" s="24"/>
      <c r="K4542" s="24"/>
      <c r="L4542" s="79"/>
      <c r="M4542" s="91"/>
      <c r="N4542" s="89"/>
      <c r="O4542" s="89"/>
      <c r="P4542" s="24"/>
      <c r="Q4542" s="24"/>
      <c r="R4542" s="23"/>
      <c r="S4542" s="23"/>
      <c r="T4542" s="24"/>
      <c r="U4542" s="23"/>
      <c r="V4542" s="23"/>
      <c r="W4542" s="23"/>
      <c r="X4542" s="23"/>
      <c r="Y4542" s="23"/>
      <c r="Z4542" s="23"/>
      <c r="AA4542" s="23"/>
      <c r="AB4542" s="23"/>
      <c r="AC4542" s="23"/>
      <c r="AD4542" s="23"/>
      <c r="AE4542" s="23"/>
      <c r="AF4542" s="46"/>
      <c r="AG4542" s="23"/>
      <c r="AH4542" s="23"/>
    </row>
    <row r="4543" spans="1:34" s="156" customFormat="1" x14ac:dyDescent="0.35">
      <c r="A4543" s="23"/>
      <c r="B4543" s="23"/>
      <c r="C4543" s="23"/>
      <c r="D4543" s="23"/>
      <c r="E4543" s="23"/>
      <c r="F4543" s="23"/>
      <c r="G4543" s="23"/>
      <c r="H4543" s="23"/>
      <c r="I4543" s="23"/>
      <c r="J4543" s="24"/>
      <c r="K4543" s="24"/>
      <c r="L4543" s="79"/>
      <c r="M4543" s="91"/>
      <c r="N4543" s="89"/>
      <c r="O4543" s="89"/>
      <c r="P4543" s="24"/>
      <c r="Q4543" s="24"/>
      <c r="R4543" s="23"/>
      <c r="S4543" s="23"/>
      <c r="T4543" s="24"/>
      <c r="U4543" s="23"/>
      <c r="V4543" s="23"/>
      <c r="W4543" s="23"/>
      <c r="X4543" s="23"/>
      <c r="Y4543" s="23"/>
      <c r="Z4543" s="23"/>
      <c r="AA4543" s="23"/>
      <c r="AB4543" s="23"/>
      <c r="AC4543" s="23"/>
      <c r="AD4543" s="23"/>
      <c r="AE4543" s="23"/>
      <c r="AF4543" s="46"/>
      <c r="AG4543" s="23"/>
      <c r="AH4543" s="23"/>
    </row>
    <row r="4544" spans="1:34" s="156" customFormat="1" x14ac:dyDescent="0.35">
      <c r="A4544" s="23"/>
      <c r="B4544" s="23"/>
      <c r="C4544" s="23"/>
      <c r="D4544" s="23"/>
      <c r="E4544" s="23"/>
      <c r="F4544" s="23"/>
      <c r="G4544" s="23"/>
      <c r="H4544" s="23"/>
      <c r="I4544" s="23"/>
      <c r="J4544" s="24"/>
      <c r="K4544" s="24"/>
      <c r="L4544" s="79"/>
      <c r="M4544" s="91"/>
      <c r="N4544" s="89"/>
      <c r="O4544" s="89"/>
      <c r="P4544" s="24"/>
      <c r="Q4544" s="24"/>
      <c r="R4544" s="23"/>
      <c r="S4544" s="23"/>
      <c r="T4544" s="24"/>
      <c r="U4544" s="23"/>
      <c r="V4544" s="23"/>
      <c r="W4544" s="23"/>
      <c r="X4544" s="23"/>
      <c r="Y4544" s="23"/>
      <c r="Z4544" s="23"/>
      <c r="AA4544" s="23"/>
      <c r="AB4544" s="23"/>
      <c r="AC4544" s="23"/>
      <c r="AD4544" s="23"/>
      <c r="AE4544" s="23"/>
      <c r="AF4544" s="46"/>
      <c r="AG4544" s="23"/>
      <c r="AH4544" s="23"/>
    </row>
    <row r="4545" spans="1:34" s="156" customFormat="1" x14ac:dyDescent="0.35">
      <c r="A4545" s="23"/>
      <c r="B4545" s="23"/>
      <c r="C4545" s="23"/>
      <c r="D4545" s="23"/>
      <c r="E4545" s="23"/>
      <c r="F4545" s="23"/>
      <c r="G4545" s="23"/>
      <c r="H4545" s="23"/>
      <c r="I4545" s="23"/>
      <c r="J4545" s="24"/>
      <c r="K4545" s="24"/>
      <c r="L4545" s="79"/>
      <c r="M4545" s="91"/>
      <c r="N4545" s="89"/>
      <c r="O4545" s="89"/>
      <c r="P4545" s="24"/>
      <c r="Q4545" s="24"/>
      <c r="R4545" s="23"/>
      <c r="S4545" s="23"/>
      <c r="T4545" s="24"/>
      <c r="U4545" s="23"/>
      <c r="V4545" s="23"/>
      <c r="W4545" s="23"/>
      <c r="X4545" s="23"/>
      <c r="Y4545" s="23"/>
      <c r="Z4545" s="23"/>
      <c r="AA4545" s="23"/>
      <c r="AB4545" s="23"/>
      <c r="AC4545" s="23"/>
      <c r="AD4545" s="23"/>
      <c r="AE4545" s="23"/>
      <c r="AF4545" s="46"/>
      <c r="AG4545" s="23"/>
      <c r="AH4545" s="23"/>
    </row>
    <row r="4546" spans="1:34" s="156" customFormat="1" x14ac:dyDescent="0.35">
      <c r="A4546" s="23"/>
      <c r="B4546" s="23"/>
      <c r="C4546" s="23"/>
      <c r="D4546" s="23"/>
      <c r="E4546" s="23"/>
      <c r="F4546" s="23"/>
      <c r="G4546" s="23"/>
      <c r="H4546" s="23"/>
      <c r="I4546" s="23"/>
      <c r="J4546" s="24"/>
      <c r="K4546" s="24"/>
      <c r="L4546" s="79"/>
      <c r="M4546" s="91"/>
      <c r="N4546" s="89"/>
      <c r="O4546" s="89"/>
      <c r="P4546" s="24"/>
      <c r="Q4546" s="24"/>
      <c r="R4546" s="23"/>
      <c r="S4546" s="23"/>
      <c r="T4546" s="24"/>
      <c r="U4546" s="23"/>
      <c r="V4546" s="23"/>
      <c r="W4546" s="23"/>
      <c r="X4546" s="23"/>
      <c r="Y4546" s="23"/>
      <c r="Z4546" s="23"/>
      <c r="AA4546" s="23"/>
      <c r="AB4546" s="23"/>
      <c r="AC4546" s="23"/>
      <c r="AD4546" s="23"/>
      <c r="AE4546" s="23"/>
      <c r="AF4546" s="46"/>
      <c r="AG4546" s="23"/>
      <c r="AH4546" s="23"/>
    </row>
    <row r="4547" spans="1:34" s="156" customFormat="1" x14ac:dyDescent="0.35">
      <c r="A4547" s="23"/>
      <c r="B4547" s="23"/>
      <c r="C4547" s="23"/>
      <c r="D4547" s="23"/>
      <c r="E4547" s="23"/>
      <c r="F4547" s="23"/>
      <c r="G4547" s="23"/>
      <c r="H4547" s="23"/>
      <c r="I4547" s="23"/>
      <c r="J4547" s="24"/>
      <c r="K4547" s="24"/>
      <c r="L4547" s="79"/>
      <c r="M4547" s="91"/>
      <c r="N4547" s="89"/>
      <c r="O4547" s="89"/>
      <c r="P4547" s="24"/>
      <c r="Q4547" s="24"/>
      <c r="R4547" s="23"/>
      <c r="S4547" s="23"/>
      <c r="T4547" s="24"/>
      <c r="U4547" s="23"/>
      <c r="V4547" s="23"/>
      <c r="W4547" s="23"/>
      <c r="X4547" s="23"/>
      <c r="Y4547" s="23"/>
      <c r="Z4547" s="23"/>
      <c r="AA4547" s="23"/>
      <c r="AB4547" s="23"/>
      <c r="AC4547" s="23"/>
      <c r="AD4547" s="23"/>
      <c r="AE4547" s="23"/>
      <c r="AF4547" s="46"/>
      <c r="AG4547" s="23"/>
      <c r="AH4547" s="23"/>
    </row>
    <row r="4548" spans="1:34" s="156" customFormat="1" x14ac:dyDescent="0.35">
      <c r="A4548" s="23"/>
      <c r="B4548" s="23"/>
      <c r="C4548" s="23"/>
      <c r="D4548" s="23"/>
      <c r="E4548" s="23"/>
      <c r="F4548" s="23"/>
      <c r="G4548" s="23"/>
      <c r="H4548" s="23"/>
      <c r="I4548" s="23"/>
      <c r="J4548" s="24"/>
      <c r="K4548" s="24"/>
      <c r="L4548" s="79"/>
      <c r="M4548" s="91"/>
      <c r="N4548" s="89"/>
      <c r="O4548" s="89"/>
      <c r="P4548" s="24"/>
      <c r="Q4548" s="24"/>
      <c r="R4548" s="23"/>
      <c r="S4548" s="23"/>
      <c r="T4548" s="24"/>
      <c r="U4548" s="23"/>
      <c r="V4548" s="23"/>
      <c r="W4548" s="23"/>
      <c r="X4548" s="23"/>
      <c r="Y4548" s="23"/>
      <c r="Z4548" s="23"/>
      <c r="AA4548" s="23"/>
      <c r="AB4548" s="23"/>
      <c r="AC4548" s="23"/>
      <c r="AD4548" s="23"/>
      <c r="AE4548" s="23"/>
      <c r="AF4548" s="46"/>
      <c r="AG4548" s="23"/>
      <c r="AH4548" s="23"/>
    </row>
    <row r="4549" spans="1:34" s="156" customFormat="1" x14ac:dyDescent="0.35">
      <c r="A4549" s="23"/>
      <c r="B4549" s="23"/>
      <c r="C4549" s="23"/>
      <c r="D4549" s="23"/>
      <c r="E4549" s="23"/>
      <c r="F4549" s="23"/>
      <c r="G4549" s="23"/>
      <c r="H4549" s="23"/>
      <c r="I4549" s="23"/>
      <c r="J4549" s="24"/>
      <c r="K4549" s="24"/>
      <c r="L4549" s="79"/>
      <c r="M4549" s="91"/>
      <c r="N4549" s="89"/>
      <c r="O4549" s="89"/>
      <c r="P4549" s="24"/>
      <c r="Q4549" s="24"/>
      <c r="R4549" s="23"/>
      <c r="S4549" s="23"/>
      <c r="T4549" s="24"/>
      <c r="U4549" s="23"/>
      <c r="V4549" s="23"/>
      <c r="W4549" s="23"/>
      <c r="X4549" s="23"/>
      <c r="Y4549" s="23"/>
      <c r="Z4549" s="23"/>
      <c r="AA4549" s="23"/>
      <c r="AB4549" s="23"/>
      <c r="AC4549" s="23"/>
      <c r="AD4549" s="23"/>
      <c r="AE4549" s="23"/>
      <c r="AF4549" s="46"/>
      <c r="AG4549" s="23"/>
      <c r="AH4549" s="23"/>
    </row>
    <row r="4550" spans="1:34" s="156" customFormat="1" x14ac:dyDescent="0.35">
      <c r="A4550" s="23"/>
      <c r="B4550" s="23"/>
      <c r="C4550" s="23"/>
      <c r="D4550" s="23"/>
      <c r="E4550" s="23"/>
      <c r="F4550" s="23"/>
      <c r="G4550" s="23"/>
      <c r="H4550" s="23"/>
      <c r="I4550" s="23"/>
      <c r="J4550" s="24"/>
      <c r="K4550" s="24"/>
      <c r="L4550" s="79"/>
      <c r="M4550" s="91"/>
      <c r="N4550" s="89"/>
      <c r="O4550" s="89"/>
      <c r="P4550" s="24"/>
      <c r="Q4550" s="24"/>
      <c r="R4550" s="23"/>
      <c r="S4550" s="23"/>
      <c r="T4550" s="24"/>
      <c r="U4550" s="23"/>
      <c r="V4550" s="23"/>
      <c r="W4550" s="23"/>
      <c r="X4550" s="23"/>
      <c r="Y4550" s="23"/>
      <c r="Z4550" s="23"/>
      <c r="AA4550" s="23"/>
      <c r="AB4550" s="23"/>
      <c r="AC4550" s="23"/>
      <c r="AD4550" s="23"/>
      <c r="AE4550" s="23"/>
      <c r="AF4550" s="46"/>
      <c r="AG4550" s="23"/>
      <c r="AH4550" s="23"/>
    </row>
    <row r="4551" spans="1:34" s="156" customFormat="1" x14ac:dyDescent="0.35">
      <c r="A4551" s="23"/>
      <c r="B4551" s="23"/>
      <c r="C4551" s="23"/>
      <c r="D4551" s="23"/>
      <c r="E4551" s="23"/>
      <c r="F4551" s="23"/>
      <c r="G4551" s="23"/>
      <c r="H4551" s="23"/>
      <c r="I4551" s="23"/>
      <c r="J4551" s="24"/>
      <c r="K4551" s="24"/>
      <c r="L4551" s="79"/>
      <c r="M4551" s="91"/>
      <c r="N4551" s="89"/>
      <c r="O4551" s="89"/>
      <c r="P4551" s="24"/>
      <c r="Q4551" s="24"/>
      <c r="R4551" s="23"/>
      <c r="S4551" s="23"/>
      <c r="T4551" s="24"/>
      <c r="U4551" s="23"/>
      <c r="V4551" s="23"/>
      <c r="W4551" s="23"/>
      <c r="X4551" s="23"/>
      <c r="Y4551" s="23"/>
      <c r="Z4551" s="23"/>
      <c r="AA4551" s="23"/>
      <c r="AB4551" s="23"/>
      <c r="AC4551" s="23"/>
      <c r="AD4551" s="23"/>
      <c r="AE4551" s="23"/>
      <c r="AF4551" s="46"/>
      <c r="AG4551" s="23"/>
      <c r="AH4551" s="23"/>
    </row>
    <row r="4552" spans="1:34" s="156" customFormat="1" x14ac:dyDescent="0.35">
      <c r="A4552" s="23"/>
      <c r="B4552" s="23"/>
      <c r="C4552" s="23"/>
      <c r="D4552" s="23"/>
      <c r="E4552" s="23"/>
      <c r="F4552" s="23"/>
      <c r="G4552" s="23"/>
      <c r="H4552" s="23"/>
      <c r="I4552" s="23"/>
      <c r="J4552" s="24"/>
      <c r="K4552" s="24"/>
      <c r="L4552" s="79"/>
      <c r="M4552" s="91"/>
      <c r="N4552" s="89"/>
      <c r="O4552" s="89"/>
      <c r="P4552" s="24"/>
      <c r="Q4552" s="24"/>
      <c r="R4552" s="23"/>
      <c r="S4552" s="23"/>
      <c r="T4552" s="24"/>
      <c r="U4552" s="23"/>
      <c r="V4552" s="23"/>
      <c r="W4552" s="23"/>
      <c r="X4552" s="23"/>
      <c r="Y4552" s="23"/>
      <c r="Z4552" s="23"/>
      <c r="AA4552" s="23"/>
      <c r="AB4552" s="23"/>
      <c r="AC4552" s="23"/>
      <c r="AD4552" s="23"/>
      <c r="AE4552" s="23"/>
      <c r="AF4552" s="46"/>
      <c r="AG4552" s="23"/>
      <c r="AH4552" s="23"/>
    </row>
    <row r="4553" spans="1:34" s="156" customFormat="1" x14ac:dyDescent="0.35">
      <c r="A4553" s="23"/>
      <c r="B4553" s="23"/>
      <c r="C4553" s="23"/>
      <c r="D4553" s="23"/>
      <c r="E4553" s="23"/>
      <c r="F4553" s="23"/>
      <c r="G4553" s="23"/>
      <c r="H4553" s="23"/>
      <c r="I4553" s="23"/>
      <c r="J4553" s="24"/>
      <c r="K4553" s="24"/>
      <c r="L4553" s="79"/>
      <c r="M4553" s="91"/>
      <c r="N4553" s="89"/>
      <c r="O4553" s="89"/>
      <c r="P4553" s="24"/>
      <c r="Q4553" s="24"/>
      <c r="R4553" s="23"/>
      <c r="S4553" s="23"/>
      <c r="T4553" s="24"/>
      <c r="U4553" s="23"/>
      <c r="V4553" s="23"/>
      <c r="W4553" s="23"/>
      <c r="X4553" s="23"/>
      <c r="Y4553" s="23"/>
      <c r="Z4553" s="23"/>
      <c r="AA4553" s="23"/>
      <c r="AB4553" s="23"/>
      <c r="AC4553" s="23"/>
      <c r="AD4553" s="23"/>
      <c r="AE4553" s="23"/>
      <c r="AF4553" s="46"/>
      <c r="AG4553" s="23"/>
      <c r="AH4553" s="23"/>
    </row>
    <row r="4554" spans="1:34" s="156" customFormat="1" x14ac:dyDescent="0.35">
      <c r="A4554" s="23"/>
      <c r="B4554" s="23"/>
      <c r="C4554" s="23"/>
      <c r="D4554" s="23"/>
      <c r="E4554" s="23"/>
      <c r="F4554" s="23"/>
      <c r="G4554" s="23"/>
      <c r="H4554" s="23"/>
      <c r="I4554" s="23"/>
      <c r="J4554" s="24"/>
      <c r="K4554" s="24"/>
      <c r="L4554" s="79"/>
      <c r="M4554" s="91"/>
      <c r="N4554" s="89"/>
      <c r="O4554" s="89"/>
      <c r="P4554" s="24"/>
      <c r="Q4554" s="24"/>
      <c r="R4554" s="23"/>
      <c r="S4554" s="23"/>
      <c r="T4554" s="24"/>
      <c r="U4554" s="23"/>
      <c r="V4554" s="23"/>
      <c r="W4554" s="23"/>
      <c r="X4554" s="23"/>
      <c r="Y4554" s="23"/>
      <c r="Z4554" s="23"/>
      <c r="AA4554" s="23"/>
      <c r="AB4554" s="23"/>
      <c r="AC4554" s="23"/>
      <c r="AD4554" s="23"/>
      <c r="AE4554" s="23"/>
      <c r="AF4554" s="46"/>
      <c r="AG4554" s="23"/>
      <c r="AH4554" s="23"/>
    </row>
    <row r="4555" spans="1:34" s="156" customFormat="1" x14ac:dyDescent="0.35">
      <c r="A4555" s="23"/>
      <c r="B4555" s="23"/>
      <c r="C4555" s="23"/>
      <c r="D4555" s="23"/>
      <c r="E4555" s="23"/>
      <c r="F4555" s="23"/>
      <c r="G4555" s="23"/>
      <c r="H4555" s="23"/>
      <c r="I4555" s="23"/>
      <c r="J4555" s="24"/>
      <c r="K4555" s="24"/>
      <c r="L4555" s="79"/>
      <c r="M4555" s="91"/>
      <c r="N4555" s="89"/>
      <c r="O4555" s="89"/>
      <c r="P4555" s="24"/>
      <c r="Q4555" s="24"/>
      <c r="R4555" s="23"/>
      <c r="S4555" s="23"/>
      <c r="T4555" s="24"/>
      <c r="U4555" s="23"/>
      <c r="V4555" s="23"/>
      <c r="W4555" s="23"/>
      <c r="X4555" s="23"/>
      <c r="Y4555" s="23"/>
      <c r="Z4555" s="23"/>
      <c r="AA4555" s="23"/>
      <c r="AB4555" s="23"/>
      <c r="AC4555" s="23"/>
      <c r="AD4555" s="23"/>
      <c r="AE4555" s="23"/>
      <c r="AF4555" s="46"/>
      <c r="AG4555" s="23"/>
      <c r="AH4555" s="23"/>
    </row>
    <row r="4556" spans="1:34" s="156" customFormat="1" x14ac:dyDescent="0.35">
      <c r="A4556" s="23"/>
      <c r="B4556" s="23"/>
      <c r="C4556" s="23"/>
      <c r="D4556" s="23"/>
      <c r="E4556" s="23"/>
      <c r="F4556" s="23"/>
      <c r="G4556" s="23"/>
      <c r="H4556" s="23"/>
      <c r="I4556" s="23"/>
      <c r="J4556" s="24"/>
      <c r="K4556" s="24"/>
      <c r="L4556" s="79"/>
      <c r="M4556" s="91"/>
      <c r="N4556" s="89"/>
      <c r="O4556" s="89"/>
      <c r="P4556" s="24"/>
      <c r="Q4556" s="24"/>
      <c r="R4556" s="23"/>
      <c r="S4556" s="23"/>
      <c r="T4556" s="24"/>
      <c r="U4556" s="23"/>
      <c r="V4556" s="23"/>
      <c r="W4556" s="23"/>
      <c r="X4556" s="23"/>
      <c r="Y4556" s="23"/>
      <c r="Z4556" s="23"/>
      <c r="AA4556" s="23"/>
      <c r="AB4556" s="23"/>
      <c r="AC4556" s="23"/>
      <c r="AD4556" s="23"/>
      <c r="AE4556" s="23"/>
      <c r="AF4556" s="46"/>
      <c r="AG4556" s="23"/>
      <c r="AH4556" s="23"/>
    </row>
    <row r="4557" spans="1:34" s="156" customFormat="1" x14ac:dyDescent="0.35">
      <c r="A4557" s="23"/>
      <c r="B4557" s="23"/>
      <c r="C4557" s="23"/>
      <c r="D4557" s="23"/>
      <c r="E4557" s="23"/>
      <c r="F4557" s="23"/>
      <c r="G4557" s="23"/>
      <c r="H4557" s="23"/>
      <c r="I4557" s="23"/>
      <c r="J4557" s="24"/>
      <c r="K4557" s="24"/>
      <c r="L4557" s="79"/>
      <c r="M4557" s="91"/>
      <c r="N4557" s="89"/>
      <c r="O4557" s="89"/>
      <c r="P4557" s="24"/>
      <c r="Q4557" s="24"/>
      <c r="R4557" s="23"/>
      <c r="S4557" s="23"/>
      <c r="T4557" s="24"/>
      <c r="U4557" s="23"/>
      <c r="V4557" s="23"/>
      <c r="W4557" s="23"/>
      <c r="X4557" s="23"/>
      <c r="Y4557" s="23"/>
      <c r="Z4557" s="23"/>
      <c r="AA4557" s="23"/>
      <c r="AB4557" s="23"/>
      <c r="AC4557" s="23"/>
      <c r="AD4557" s="23"/>
      <c r="AE4557" s="23"/>
      <c r="AF4557" s="46"/>
      <c r="AG4557" s="23"/>
      <c r="AH4557" s="23"/>
    </row>
    <row r="4558" spans="1:34" s="156" customFormat="1" x14ac:dyDescent="0.35">
      <c r="A4558" s="23"/>
      <c r="B4558" s="23"/>
      <c r="C4558" s="23"/>
      <c r="D4558" s="23"/>
      <c r="E4558" s="23"/>
      <c r="F4558" s="23"/>
      <c r="G4558" s="23"/>
      <c r="H4558" s="23"/>
      <c r="I4558" s="23"/>
      <c r="J4558" s="24"/>
      <c r="K4558" s="24"/>
      <c r="L4558" s="79"/>
      <c r="M4558" s="91"/>
      <c r="N4558" s="89"/>
      <c r="O4558" s="89"/>
      <c r="P4558" s="24"/>
      <c r="Q4558" s="24"/>
      <c r="R4558" s="23"/>
      <c r="S4558" s="23"/>
      <c r="T4558" s="24"/>
      <c r="U4558" s="23"/>
      <c r="V4558" s="23"/>
      <c r="W4558" s="23"/>
      <c r="X4558" s="23"/>
      <c r="Y4558" s="23"/>
      <c r="Z4558" s="23"/>
      <c r="AA4558" s="23"/>
      <c r="AB4558" s="23"/>
      <c r="AC4558" s="23"/>
      <c r="AD4558" s="23"/>
      <c r="AE4558" s="23"/>
      <c r="AF4558" s="46"/>
      <c r="AG4558" s="23"/>
      <c r="AH4558" s="23"/>
    </row>
    <row r="4559" spans="1:34" s="156" customFormat="1" x14ac:dyDescent="0.35">
      <c r="A4559" s="23"/>
      <c r="B4559" s="23"/>
      <c r="C4559" s="23"/>
      <c r="D4559" s="23"/>
      <c r="E4559" s="23"/>
      <c r="F4559" s="23"/>
      <c r="G4559" s="23"/>
      <c r="H4559" s="23"/>
      <c r="I4559" s="23"/>
      <c r="J4559" s="24"/>
      <c r="K4559" s="24"/>
      <c r="L4559" s="79"/>
      <c r="M4559" s="91"/>
      <c r="N4559" s="89"/>
      <c r="O4559" s="89"/>
      <c r="P4559" s="24"/>
      <c r="Q4559" s="24"/>
      <c r="R4559" s="23"/>
      <c r="S4559" s="23"/>
      <c r="T4559" s="24"/>
      <c r="U4559" s="23"/>
      <c r="V4559" s="23"/>
      <c r="W4559" s="23"/>
      <c r="X4559" s="23"/>
      <c r="Y4559" s="23"/>
      <c r="Z4559" s="23"/>
      <c r="AA4559" s="23"/>
      <c r="AB4559" s="23"/>
      <c r="AC4559" s="23"/>
      <c r="AD4559" s="23"/>
      <c r="AE4559" s="23"/>
      <c r="AF4559" s="46"/>
      <c r="AG4559" s="23"/>
      <c r="AH4559" s="23"/>
    </row>
    <row r="4560" spans="1:34" s="156" customFormat="1" x14ac:dyDescent="0.35">
      <c r="A4560" s="23"/>
      <c r="B4560" s="23"/>
      <c r="C4560" s="23"/>
      <c r="D4560" s="23"/>
      <c r="E4560" s="23"/>
      <c r="F4560" s="23"/>
      <c r="G4560" s="23"/>
      <c r="H4560" s="23"/>
      <c r="I4560" s="23"/>
      <c r="J4560" s="24"/>
      <c r="K4560" s="24"/>
      <c r="L4560" s="79"/>
      <c r="M4560" s="91"/>
      <c r="N4560" s="89"/>
      <c r="O4560" s="89"/>
      <c r="P4560" s="24"/>
      <c r="Q4560" s="24"/>
      <c r="R4560" s="23"/>
      <c r="S4560" s="23"/>
      <c r="T4560" s="24"/>
      <c r="U4560" s="23"/>
      <c r="V4560" s="23"/>
      <c r="W4560" s="23"/>
      <c r="X4560" s="23"/>
      <c r="Y4560" s="23"/>
      <c r="Z4560" s="23"/>
      <c r="AA4560" s="23"/>
      <c r="AB4560" s="23"/>
      <c r="AC4560" s="23"/>
      <c r="AD4560" s="23"/>
      <c r="AE4560" s="23"/>
      <c r="AF4560" s="46"/>
      <c r="AG4560" s="23"/>
      <c r="AH4560" s="23"/>
    </row>
    <row r="4561" spans="1:34" s="156" customFormat="1" x14ac:dyDescent="0.35">
      <c r="A4561" s="23"/>
      <c r="B4561" s="23"/>
      <c r="C4561" s="23"/>
      <c r="D4561" s="23"/>
      <c r="E4561" s="23"/>
      <c r="F4561" s="23"/>
      <c r="G4561" s="23"/>
      <c r="H4561" s="23"/>
      <c r="I4561" s="23"/>
      <c r="J4561" s="24"/>
      <c r="K4561" s="24"/>
      <c r="L4561" s="79"/>
      <c r="M4561" s="91"/>
      <c r="N4561" s="89"/>
      <c r="O4561" s="89"/>
      <c r="P4561" s="24"/>
      <c r="Q4561" s="24"/>
      <c r="R4561" s="23"/>
      <c r="S4561" s="23"/>
      <c r="T4561" s="24"/>
      <c r="U4561" s="23"/>
      <c r="V4561" s="23"/>
      <c r="W4561" s="23"/>
      <c r="X4561" s="23"/>
      <c r="Y4561" s="23"/>
      <c r="Z4561" s="23"/>
      <c r="AA4561" s="23"/>
      <c r="AB4561" s="23"/>
      <c r="AC4561" s="23"/>
      <c r="AD4561" s="23"/>
      <c r="AE4561" s="23"/>
      <c r="AF4561" s="46"/>
      <c r="AG4561" s="23"/>
      <c r="AH4561" s="23"/>
    </row>
    <row r="4562" spans="1:34" s="156" customFormat="1" x14ac:dyDescent="0.35">
      <c r="A4562" s="23"/>
      <c r="B4562" s="23"/>
      <c r="C4562" s="23"/>
      <c r="D4562" s="23"/>
      <c r="E4562" s="23"/>
      <c r="F4562" s="23"/>
      <c r="G4562" s="23"/>
      <c r="H4562" s="23"/>
      <c r="I4562" s="23"/>
      <c r="J4562" s="24"/>
      <c r="K4562" s="24"/>
      <c r="L4562" s="79"/>
      <c r="M4562" s="91"/>
      <c r="N4562" s="89"/>
      <c r="O4562" s="89"/>
      <c r="P4562" s="24"/>
      <c r="Q4562" s="24"/>
      <c r="R4562" s="23"/>
      <c r="S4562" s="23"/>
      <c r="T4562" s="24"/>
      <c r="U4562" s="23"/>
      <c r="V4562" s="23"/>
      <c r="W4562" s="23"/>
      <c r="X4562" s="23"/>
      <c r="Y4562" s="23"/>
      <c r="Z4562" s="23"/>
      <c r="AA4562" s="23"/>
      <c r="AB4562" s="23"/>
      <c r="AC4562" s="23"/>
      <c r="AD4562" s="23"/>
      <c r="AE4562" s="23"/>
      <c r="AF4562" s="46"/>
      <c r="AG4562" s="23"/>
      <c r="AH4562" s="23"/>
    </row>
    <row r="4563" spans="1:34" s="156" customFormat="1" x14ac:dyDescent="0.35">
      <c r="A4563" s="23"/>
      <c r="B4563" s="23"/>
      <c r="C4563" s="23"/>
      <c r="D4563" s="23"/>
      <c r="E4563" s="23"/>
      <c r="F4563" s="23"/>
      <c r="G4563" s="23"/>
      <c r="H4563" s="23"/>
      <c r="I4563" s="23"/>
      <c r="J4563" s="24"/>
      <c r="K4563" s="24"/>
      <c r="L4563" s="79"/>
      <c r="M4563" s="91"/>
      <c r="N4563" s="89"/>
      <c r="O4563" s="89"/>
      <c r="P4563" s="24"/>
      <c r="Q4563" s="24"/>
      <c r="R4563" s="23"/>
      <c r="S4563" s="23"/>
      <c r="T4563" s="24"/>
      <c r="U4563" s="23"/>
      <c r="V4563" s="23"/>
      <c r="W4563" s="23"/>
      <c r="X4563" s="23"/>
      <c r="Y4563" s="23"/>
      <c r="Z4563" s="23"/>
      <c r="AA4563" s="23"/>
      <c r="AB4563" s="23"/>
      <c r="AC4563" s="23"/>
      <c r="AD4563" s="23"/>
      <c r="AE4563" s="23"/>
      <c r="AF4563" s="46"/>
      <c r="AG4563" s="23"/>
      <c r="AH4563" s="23"/>
    </row>
    <row r="4564" spans="1:34" s="156" customFormat="1" x14ac:dyDescent="0.35">
      <c r="A4564" s="23"/>
      <c r="B4564" s="23"/>
      <c r="C4564" s="23"/>
      <c r="D4564" s="23"/>
      <c r="E4564" s="23"/>
      <c r="F4564" s="23"/>
      <c r="G4564" s="23"/>
      <c r="H4564" s="23"/>
      <c r="I4564" s="23"/>
      <c r="J4564" s="24"/>
      <c r="K4564" s="24"/>
      <c r="L4564" s="79"/>
      <c r="M4564" s="91"/>
      <c r="N4564" s="89"/>
      <c r="O4564" s="89"/>
      <c r="P4564" s="24"/>
      <c r="Q4564" s="24"/>
      <c r="R4564" s="23"/>
      <c r="S4564" s="23"/>
      <c r="T4564" s="24"/>
      <c r="U4564" s="23"/>
      <c r="V4564" s="23"/>
      <c r="W4564" s="23"/>
      <c r="X4564" s="23"/>
      <c r="Y4564" s="23"/>
      <c r="Z4564" s="23"/>
      <c r="AA4564" s="23"/>
      <c r="AB4564" s="23"/>
      <c r="AC4564" s="23"/>
      <c r="AD4564" s="23"/>
      <c r="AE4564" s="23"/>
      <c r="AF4564" s="46"/>
      <c r="AG4564" s="23"/>
      <c r="AH4564" s="23"/>
    </row>
    <row r="4565" spans="1:34" s="156" customFormat="1" x14ac:dyDescent="0.35">
      <c r="A4565" s="23"/>
      <c r="B4565" s="23"/>
      <c r="C4565" s="23"/>
      <c r="D4565" s="23"/>
      <c r="E4565" s="23"/>
      <c r="F4565" s="23"/>
      <c r="G4565" s="23"/>
      <c r="H4565" s="23"/>
      <c r="I4565" s="23"/>
      <c r="J4565" s="24"/>
      <c r="K4565" s="24"/>
      <c r="L4565" s="79"/>
      <c r="M4565" s="91"/>
      <c r="N4565" s="89"/>
      <c r="O4565" s="89"/>
      <c r="P4565" s="24"/>
      <c r="Q4565" s="24"/>
      <c r="R4565" s="23"/>
      <c r="S4565" s="23"/>
      <c r="T4565" s="24"/>
      <c r="U4565" s="23"/>
      <c r="V4565" s="23"/>
      <c r="W4565" s="23"/>
      <c r="X4565" s="23"/>
      <c r="Y4565" s="23"/>
      <c r="Z4565" s="23"/>
      <c r="AA4565" s="23"/>
      <c r="AB4565" s="23"/>
      <c r="AC4565" s="23"/>
      <c r="AD4565" s="23"/>
      <c r="AE4565" s="23"/>
      <c r="AF4565" s="46"/>
      <c r="AG4565" s="23"/>
      <c r="AH4565" s="23"/>
    </row>
    <row r="4566" spans="1:34" s="156" customFormat="1" x14ac:dyDescent="0.35">
      <c r="A4566" s="23"/>
      <c r="B4566" s="23"/>
      <c r="C4566" s="23"/>
      <c r="D4566" s="23"/>
      <c r="E4566" s="23"/>
      <c r="F4566" s="23"/>
      <c r="G4566" s="23"/>
      <c r="H4566" s="23"/>
      <c r="I4566" s="23"/>
      <c r="J4566" s="24"/>
      <c r="K4566" s="24"/>
      <c r="L4566" s="79"/>
      <c r="M4566" s="91"/>
      <c r="N4566" s="89"/>
      <c r="O4566" s="89"/>
      <c r="P4566" s="24"/>
      <c r="Q4566" s="24"/>
      <c r="R4566" s="23"/>
      <c r="S4566" s="23"/>
      <c r="T4566" s="24"/>
      <c r="U4566" s="23"/>
      <c r="V4566" s="23"/>
      <c r="W4566" s="23"/>
      <c r="X4566" s="23"/>
      <c r="Y4566" s="23"/>
      <c r="Z4566" s="23"/>
      <c r="AA4566" s="23"/>
      <c r="AB4566" s="23"/>
      <c r="AC4566" s="23"/>
      <c r="AD4566" s="23"/>
      <c r="AE4566" s="23"/>
      <c r="AF4566" s="46"/>
      <c r="AG4566" s="23"/>
      <c r="AH4566" s="23"/>
    </row>
    <row r="4567" spans="1:34" s="156" customFormat="1" x14ac:dyDescent="0.35">
      <c r="A4567" s="23"/>
      <c r="B4567" s="23"/>
      <c r="C4567" s="23"/>
      <c r="D4567" s="23"/>
      <c r="E4567" s="23"/>
      <c r="F4567" s="23"/>
      <c r="G4567" s="23"/>
      <c r="H4567" s="23"/>
      <c r="I4567" s="23"/>
      <c r="J4567" s="24"/>
      <c r="K4567" s="24"/>
      <c r="L4567" s="79"/>
      <c r="M4567" s="91"/>
      <c r="N4567" s="89"/>
      <c r="O4567" s="89"/>
      <c r="P4567" s="24"/>
      <c r="Q4567" s="24"/>
      <c r="R4567" s="23"/>
      <c r="S4567" s="23"/>
      <c r="T4567" s="24"/>
      <c r="U4567" s="23"/>
      <c r="V4567" s="23"/>
      <c r="W4567" s="23"/>
      <c r="X4567" s="23"/>
      <c r="Y4567" s="23"/>
      <c r="Z4567" s="23"/>
      <c r="AA4567" s="23"/>
      <c r="AB4567" s="23"/>
      <c r="AC4567" s="23"/>
      <c r="AD4567" s="23"/>
      <c r="AE4567" s="23"/>
      <c r="AF4567" s="46"/>
      <c r="AG4567" s="23"/>
      <c r="AH4567" s="23"/>
    </row>
    <row r="4568" spans="1:34" s="156" customFormat="1" x14ac:dyDescent="0.35">
      <c r="A4568" s="23"/>
      <c r="B4568" s="23"/>
      <c r="C4568" s="23"/>
      <c r="D4568" s="23"/>
      <c r="E4568" s="23"/>
      <c r="F4568" s="23"/>
      <c r="G4568" s="23"/>
      <c r="H4568" s="23"/>
      <c r="I4568" s="23"/>
      <c r="J4568" s="24"/>
      <c r="K4568" s="24"/>
      <c r="L4568" s="79"/>
      <c r="M4568" s="91"/>
      <c r="N4568" s="89"/>
      <c r="O4568" s="89"/>
      <c r="P4568" s="24"/>
      <c r="Q4568" s="24"/>
      <c r="R4568" s="23"/>
      <c r="S4568" s="23"/>
      <c r="T4568" s="24"/>
      <c r="U4568" s="23"/>
      <c r="V4568" s="23"/>
      <c r="W4568" s="23"/>
      <c r="X4568" s="23"/>
      <c r="Y4568" s="23"/>
      <c r="Z4568" s="23"/>
      <c r="AA4568" s="23"/>
      <c r="AB4568" s="23"/>
      <c r="AC4568" s="23"/>
      <c r="AD4568" s="23"/>
      <c r="AE4568" s="23"/>
      <c r="AF4568" s="46"/>
      <c r="AG4568" s="23"/>
      <c r="AH4568" s="23"/>
    </row>
    <row r="4569" spans="1:34" s="156" customFormat="1" x14ac:dyDescent="0.35">
      <c r="A4569" s="23"/>
      <c r="B4569" s="23"/>
      <c r="C4569" s="23"/>
      <c r="D4569" s="23"/>
      <c r="E4569" s="23"/>
      <c r="F4569" s="23"/>
      <c r="G4569" s="23"/>
      <c r="H4569" s="23"/>
      <c r="I4569" s="23"/>
      <c r="J4569" s="24"/>
      <c r="K4569" s="24"/>
      <c r="L4569" s="79"/>
      <c r="M4569" s="91"/>
      <c r="N4569" s="89"/>
      <c r="O4569" s="89"/>
      <c r="P4569" s="24"/>
      <c r="Q4569" s="24"/>
      <c r="R4569" s="23"/>
      <c r="S4569" s="23"/>
      <c r="T4569" s="24"/>
      <c r="U4569" s="23"/>
      <c r="V4569" s="23"/>
      <c r="W4569" s="23"/>
      <c r="X4569" s="23"/>
      <c r="Y4569" s="23"/>
      <c r="Z4569" s="23"/>
      <c r="AA4569" s="23"/>
      <c r="AB4569" s="23"/>
      <c r="AC4569" s="23"/>
      <c r="AD4569" s="23"/>
      <c r="AE4569" s="23"/>
      <c r="AF4569" s="46"/>
      <c r="AG4569" s="23"/>
      <c r="AH4569" s="23"/>
    </row>
    <row r="4570" spans="1:34" s="156" customFormat="1" x14ac:dyDescent="0.35">
      <c r="A4570" s="23"/>
      <c r="B4570" s="23"/>
      <c r="C4570" s="23"/>
      <c r="D4570" s="23"/>
      <c r="E4570" s="23"/>
      <c r="F4570" s="23"/>
      <c r="G4570" s="23"/>
      <c r="H4570" s="23"/>
      <c r="I4570" s="23"/>
      <c r="J4570" s="24"/>
      <c r="K4570" s="24"/>
      <c r="L4570" s="79"/>
      <c r="M4570" s="91"/>
      <c r="N4570" s="89"/>
      <c r="O4570" s="89"/>
      <c r="P4570" s="24"/>
      <c r="Q4570" s="24"/>
      <c r="R4570" s="23"/>
      <c r="S4570" s="23"/>
      <c r="T4570" s="24"/>
      <c r="U4570" s="23"/>
      <c r="V4570" s="23"/>
      <c r="W4570" s="23"/>
      <c r="X4570" s="23"/>
      <c r="Y4570" s="23"/>
      <c r="Z4570" s="23"/>
      <c r="AA4570" s="23"/>
      <c r="AB4570" s="23"/>
      <c r="AC4570" s="23"/>
      <c r="AD4570" s="23"/>
      <c r="AE4570" s="23"/>
      <c r="AF4570" s="46"/>
      <c r="AG4570" s="23"/>
      <c r="AH4570" s="23"/>
    </row>
    <row r="4571" spans="1:34" s="156" customFormat="1" x14ac:dyDescent="0.35">
      <c r="A4571" s="23"/>
      <c r="B4571" s="23"/>
      <c r="C4571" s="23"/>
      <c r="D4571" s="23"/>
      <c r="E4571" s="23"/>
      <c r="F4571" s="23"/>
      <c r="G4571" s="23"/>
      <c r="H4571" s="23"/>
      <c r="I4571" s="23"/>
      <c r="J4571" s="24"/>
      <c r="K4571" s="24"/>
      <c r="L4571" s="79"/>
      <c r="M4571" s="91"/>
      <c r="N4571" s="89"/>
      <c r="O4571" s="89"/>
      <c r="P4571" s="24"/>
      <c r="Q4571" s="24"/>
      <c r="R4571" s="23"/>
      <c r="S4571" s="23"/>
      <c r="T4571" s="24"/>
      <c r="U4571" s="23"/>
      <c r="V4571" s="23"/>
      <c r="W4571" s="23"/>
      <c r="X4571" s="23"/>
      <c r="Y4571" s="23"/>
      <c r="Z4571" s="23"/>
      <c r="AA4571" s="23"/>
      <c r="AB4571" s="23"/>
      <c r="AC4571" s="23"/>
      <c r="AD4571" s="23"/>
      <c r="AE4571" s="23"/>
      <c r="AF4571" s="46"/>
      <c r="AG4571" s="23"/>
      <c r="AH4571" s="23"/>
    </row>
    <row r="4572" spans="1:34" s="156" customFormat="1" x14ac:dyDescent="0.35">
      <c r="A4572" s="23"/>
      <c r="B4572" s="23"/>
      <c r="C4572" s="23"/>
      <c r="D4572" s="23"/>
      <c r="E4572" s="23"/>
      <c r="F4572" s="23"/>
      <c r="G4572" s="23"/>
      <c r="H4572" s="23"/>
      <c r="I4572" s="23"/>
      <c r="J4572" s="24"/>
      <c r="K4572" s="24"/>
      <c r="L4572" s="79"/>
      <c r="M4572" s="91"/>
      <c r="N4572" s="89"/>
      <c r="O4572" s="89"/>
      <c r="P4572" s="24"/>
      <c r="Q4572" s="24"/>
      <c r="R4572" s="23"/>
      <c r="S4572" s="23"/>
      <c r="T4572" s="24"/>
      <c r="U4572" s="23"/>
      <c r="V4572" s="23"/>
      <c r="W4572" s="23"/>
      <c r="X4572" s="23"/>
      <c r="Y4572" s="23"/>
      <c r="Z4572" s="23"/>
      <c r="AA4572" s="23"/>
      <c r="AB4572" s="23"/>
      <c r="AC4572" s="23"/>
      <c r="AD4572" s="23"/>
      <c r="AE4572" s="23"/>
      <c r="AF4572" s="46"/>
      <c r="AG4572" s="23"/>
      <c r="AH4572" s="23"/>
    </row>
    <row r="4573" spans="1:34" s="156" customFormat="1" x14ac:dyDescent="0.35">
      <c r="A4573" s="23"/>
      <c r="B4573" s="23"/>
      <c r="C4573" s="23"/>
      <c r="D4573" s="23"/>
      <c r="E4573" s="23"/>
      <c r="F4573" s="23"/>
      <c r="G4573" s="23"/>
      <c r="H4573" s="23"/>
      <c r="I4573" s="23"/>
      <c r="J4573" s="24"/>
      <c r="K4573" s="24"/>
      <c r="L4573" s="79"/>
      <c r="M4573" s="91"/>
      <c r="N4573" s="89"/>
      <c r="O4573" s="89"/>
      <c r="P4573" s="24"/>
      <c r="Q4573" s="24"/>
      <c r="R4573" s="23"/>
      <c r="S4573" s="23"/>
      <c r="T4573" s="24"/>
      <c r="U4573" s="23"/>
      <c r="V4573" s="23"/>
      <c r="W4573" s="23"/>
      <c r="X4573" s="23"/>
      <c r="Y4573" s="23"/>
      <c r="Z4573" s="23"/>
      <c r="AA4573" s="23"/>
      <c r="AB4573" s="23"/>
      <c r="AC4573" s="23"/>
      <c r="AD4573" s="23"/>
      <c r="AE4573" s="23"/>
      <c r="AF4573" s="46"/>
      <c r="AG4573" s="23"/>
      <c r="AH4573" s="23"/>
    </row>
    <row r="4574" spans="1:34" s="156" customFormat="1" x14ac:dyDescent="0.35">
      <c r="A4574" s="23"/>
      <c r="B4574" s="23"/>
      <c r="C4574" s="23"/>
      <c r="D4574" s="23"/>
      <c r="E4574" s="23"/>
      <c r="F4574" s="23"/>
      <c r="G4574" s="23"/>
      <c r="H4574" s="23"/>
      <c r="I4574" s="23"/>
      <c r="J4574" s="24"/>
      <c r="K4574" s="24"/>
      <c r="L4574" s="79"/>
      <c r="M4574" s="91"/>
      <c r="N4574" s="89"/>
      <c r="O4574" s="89"/>
      <c r="P4574" s="24"/>
      <c r="Q4574" s="24"/>
      <c r="R4574" s="23"/>
      <c r="S4574" s="23"/>
      <c r="T4574" s="24"/>
      <c r="U4574" s="23"/>
      <c r="V4574" s="23"/>
      <c r="W4574" s="23"/>
      <c r="X4574" s="23"/>
      <c r="Y4574" s="23"/>
      <c r="Z4574" s="23"/>
      <c r="AA4574" s="23"/>
      <c r="AB4574" s="23"/>
      <c r="AC4574" s="23"/>
      <c r="AD4574" s="23"/>
      <c r="AE4574" s="23"/>
      <c r="AF4574" s="46"/>
      <c r="AG4574" s="23"/>
      <c r="AH4574" s="23"/>
    </row>
    <row r="4575" spans="1:34" s="156" customFormat="1" x14ac:dyDescent="0.35">
      <c r="A4575" s="23"/>
      <c r="B4575" s="23"/>
      <c r="C4575" s="23"/>
      <c r="D4575" s="23"/>
      <c r="E4575" s="23"/>
      <c r="F4575" s="23"/>
      <c r="G4575" s="23"/>
      <c r="H4575" s="23"/>
      <c r="I4575" s="23"/>
      <c r="J4575" s="24"/>
      <c r="K4575" s="24"/>
      <c r="L4575" s="79"/>
      <c r="M4575" s="91"/>
      <c r="N4575" s="89"/>
      <c r="O4575" s="89"/>
      <c r="P4575" s="24"/>
      <c r="Q4575" s="24"/>
      <c r="R4575" s="23"/>
      <c r="S4575" s="23"/>
      <c r="T4575" s="24"/>
      <c r="U4575" s="23"/>
      <c r="V4575" s="23"/>
      <c r="W4575" s="23"/>
      <c r="X4575" s="23"/>
      <c r="Y4575" s="23"/>
      <c r="Z4575" s="23"/>
      <c r="AA4575" s="23"/>
      <c r="AB4575" s="23"/>
      <c r="AC4575" s="23"/>
      <c r="AD4575" s="23"/>
      <c r="AE4575" s="23"/>
      <c r="AF4575" s="46"/>
      <c r="AG4575" s="23"/>
      <c r="AH4575" s="23"/>
    </row>
    <row r="4576" spans="1:34" s="156" customFormat="1" x14ac:dyDescent="0.35">
      <c r="A4576" s="23"/>
      <c r="B4576" s="23"/>
      <c r="C4576" s="23"/>
      <c r="D4576" s="23"/>
      <c r="E4576" s="23"/>
      <c r="F4576" s="23"/>
      <c r="G4576" s="23"/>
      <c r="H4576" s="23"/>
      <c r="I4576" s="23"/>
      <c r="J4576" s="24"/>
      <c r="K4576" s="24"/>
      <c r="L4576" s="79"/>
      <c r="M4576" s="91"/>
      <c r="N4576" s="89"/>
      <c r="O4576" s="89"/>
      <c r="P4576" s="24"/>
      <c r="Q4576" s="24"/>
      <c r="R4576" s="23"/>
      <c r="S4576" s="23"/>
      <c r="T4576" s="24"/>
      <c r="U4576" s="23"/>
      <c r="V4576" s="23"/>
      <c r="W4576" s="23"/>
      <c r="X4576" s="23"/>
      <c r="Y4576" s="23"/>
      <c r="Z4576" s="23"/>
      <c r="AA4576" s="23"/>
      <c r="AB4576" s="23"/>
      <c r="AC4576" s="23"/>
      <c r="AD4576" s="23"/>
      <c r="AE4576" s="23"/>
      <c r="AF4576" s="46"/>
      <c r="AG4576" s="23"/>
      <c r="AH4576" s="23"/>
    </row>
    <row r="4577" spans="1:34" s="156" customFormat="1" x14ac:dyDescent="0.35">
      <c r="A4577" s="23"/>
      <c r="B4577" s="23"/>
      <c r="C4577" s="23"/>
      <c r="D4577" s="23"/>
      <c r="E4577" s="23"/>
      <c r="F4577" s="23"/>
      <c r="G4577" s="23"/>
      <c r="H4577" s="23"/>
      <c r="I4577" s="23"/>
      <c r="J4577" s="24"/>
      <c r="K4577" s="24"/>
      <c r="L4577" s="79"/>
      <c r="M4577" s="91"/>
      <c r="N4577" s="89"/>
      <c r="O4577" s="89"/>
      <c r="P4577" s="24"/>
      <c r="Q4577" s="24"/>
      <c r="R4577" s="23"/>
      <c r="S4577" s="23"/>
      <c r="T4577" s="24"/>
      <c r="U4577" s="23"/>
      <c r="V4577" s="23"/>
      <c r="W4577" s="23"/>
      <c r="X4577" s="23"/>
      <c r="Y4577" s="23"/>
      <c r="Z4577" s="23"/>
      <c r="AA4577" s="23"/>
      <c r="AB4577" s="23"/>
      <c r="AC4577" s="23"/>
      <c r="AD4577" s="23"/>
      <c r="AE4577" s="23"/>
      <c r="AF4577" s="46"/>
      <c r="AG4577" s="23"/>
      <c r="AH4577" s="23"/>
    </row>
    <row r="4578" spans="1:34" s="156" customFormat="1" x14ac:dyDescent="0.35">
      <c r="A4578" s="23"/>
      <c r="B4578" s="23"/>
      <c r="C4578" s="23"/>
      <c r="D4578" s="23"/>
      <c r="E4578" s="23"/>
      <c r="F4578" s="23"/>
      <c r="G4578" s="23"/>
      <c r="H4578" s="23"/>
      <c r="I4578" s="23"/>
      <c r="J4578" s="24"/>
      <c r="K4578" s="24"/>
      <c r="L4578" s="79"/>
      <c r="M4578" s="91"/>
      <c r="N4578" s="89"/>
      <c r="O4578" s="89"/>
      <c r="P4578" s="24"/>
      <c r="Q4578" s="24"/>
      <c r="R4578" s="23"/>
      <c r="S4578" s="23"/>
      <c r="T4578" s="24"/>
      <c r="U4578" s="23"/>
      <c r="V4578" s="23"/>
      <c r="W4578" s="23"/>
      <c r="X4578" s="23"/>
      <c r="Y4578" s="23"/>
      <c r="Z4578" s="23"/>
      <c r="AA4578" s="23"/>
      <c r="AB4578" s="23"/>
      <c r="AC4578" s="23"/>
      <c r="AD4578" s="23"/>
      <c r="AE4578" s="23"/>
      <c r="AF4578" s="46"/>
      <c r="AG4578" s="23"/>
      <c r="AH4578" s="23"/>
    </row>
    <row r="4579" spans="1:34" s="156" customFormat="1" x14ac:dyDescent="0.35">
      <c r="A4579" s="23"/>
      <c r="B4579" s="23"/>
      <c r="C4579" s="23"/>
      <c r="D4579" s="23"/>
      <c r="E4579" s="23"/>
      <c r="F4579" s="23"/>
      <c r="G4579" s="23"/>
      <c r="H4579" s="23"/>
      <c r="I4579" s="23"/>
      <c r="J4579" s="24"/>
      <c r="K4579" s="24"/>
      <c r="L4579" s="79"/>
      <c r="M4579" s="91"/>
      <c r="N4579" s="89"/>
      <c r="O4579" s="89"/>
      <c r="P4579" s="24"/>
      <c r="Q4579" s="24"/>
      <c r="R4579" s="23"/>
      <c r="S4579" s="23"/>
      <c r="T4579" s="24"/>
      <c r="U4579" s="23"/>
      <c r="V4579" s="23"/>
      <c r="W4579" s="23"/>
      <c r="X4579" s="23"/>
      <c r="Y4579" s="23"/>
      <c r="Z4579" s="23"/>
      <c r="AA4579" s="23"/>
      <c r="AB4579" s="23"/>
      <c r="AC4579" s="23"/>
      <c r="AD4579" s="23"/>
      <c r="AE4579" s="23"/>
      <c r="AF4579" s="46"/>
      <c r="AG4579" s="23"/>
      <c r="AH4579" s="23"/>
    </row>
    <row r="4580" spans="1:34" s="156" customFormat="1" x14ac:dyDescent="0.35">
      <c r="A4580" s="23"/>
      <c r="B4580" s="23"/>
      <c r="C4580" s="23"/>
      <c r="D4580" s="23"/>
      <c r="E4580" s="23"/>
      <c r="F4580" s="23"/>
      <c r="G4580" s="23"/>
      <c r="H4580" s="23"/>
      <c r="I4580" s="23"/>
      <c r="J4580" s="24"/>
      <c r="K4580" s="24"/>
      <c r="L4580" s="79"/>
      <c r="M4580" s="91"/>
      <c r="N4580" s="89"/>
      <c r="O4580" s="89"/>
      <c r="P4580" s="24"/>
      <c r="Q4580" s="24"/>
      <c r="R4580" s="23"/>
      <c r="S4580" s="23"/>
      <c r="T4580" s="24"/>
      <c r="U4580" s="23"/>
      <c r="V4580" s="23"/>
      <c r="W4580" s="23"/>
      <c r="X4580" s="23"/>
      <c r="Y4580" s="23"/>
      <c r="Z4580" s="23"/>
      <c r="AA4580" s="23"/>
      <c r="AB4580" s="23"/>
      <c r="AC4580" s="23"/>
      <c r="AD4580" s="23"/>
      <c r="AE4580" s="23"/>
      <c r="AF4580" s="46"/>
      <c r="AG4580" s="23"/>
      <c r="AH4580" s="23"/>
    </row>
    <row r="4581" spans="1:34" s="156" customFormat="1" x14ac:dyDescent="0.35">
      <c r="A4581" s="23"/>
      <c r="B4581" s="23"/>
      <c r="C4581" s="23"/>
      <c r="D4581" s="23"/>
      <c r="E4581" s="23"/>
      <c r="F4581" s="23"/>
      <c r="G4581" s="23"/>
      <c r="H4581" s="23"/>
      <c r="I4581" s="23"/>
      <c r="J4581" s="24"/>
      <c r="K4581" s="24"/>
      <c r="L4581" s="79"/>
      <c r="M4581" s="91"/>
      <c r="N4581" s="89"/>
      <c r="O4581" s="89"/>
      <c r="P4581" s="24"/>
      <c r="Q4581" s="24"/>
      <c r="R4581" s="23"/>
      <c r="S4581" s="23"/>
      <c r="T4581" s="24"/>
      <c r="U4581" s="23"/>
      <c r="V4581" s="23"/>
      <c r="W4581" s="23"/>
      <c r="X4581" s="23"/>
      <c r="Y4581" s="23"/>
      <c r="Z4581" s="23"/>
      <c r="AA4581" s="23"/>
      <c r="AB4581" s="23"/>
      <c r="AC4581" s="23"/>
      <c r="AD4581" s="23"/>
      <c r="AE4581" s="23"/>
      <c r="AF4581" s="46"/>
      <c r="AG4581" s="23"/>
      <c r="AH4581" s="23"/>
    </row>
    <row r="4582" spans="1:34" s="156" customFormat="1" x14ac:dyDescent="0.35">
      <c r="A4582" s="23"/>
      <c r="B4582" s="23"/>
      <c r="C4582" s="23"/>
      <c r="D4582" s="23"/>
      <c r="E4582" s="23"/>
      <c r="F4582" s="23"/>
      <c r="G4582" s="23"/>
      <c r="H4582" s="23"/>
      <c r="I4582" s="23"/>
      <c r="J4582" s="24"/>
      <c r="K4582" s="24"/>
      <c r="L4582" s="79"/>
      <c r="M4582" s="91"/>
      <c r="N4582" s="89"/>
      <c r="O4582" s="89"/>
      <c r="P4582" s="24"/>
      <c r="Q4582" s="24"/>
      <c r="R4582" s="23"/>
      <c r="S4582" s="23"/>
      <c r="T4582" s="24"/>
      <c r="U4582" s="23"/>
      <c r="V4582" s="23"/>
      <c r="W4582" s="23"/>
      <c r="X4582" s="23"/>
      <c r="Y4582" s="23"/>
      <c r="Z4582" s="23"/>
      <c r="AA4582" s="23"/>
      <c r="AB4582" s="23"/>
      <c r="AC4582" s="23"/>
      <c r="AD4582" s="23"/>
      <c r="AE4582" s="23"/>
      <c r="AF4582" s="46"/>
      <c r="AG4582" s="23"/>
      <c r="AH4582" s="23"/>
    </row>
    <row r="4583" spans="1:34" s="156" customFormat="1" x14ac:dyDescent="0.35">
      <c r="A4583" s="23"/>
      <c r="B4583" s="23"/>
      <c r="C4583" s="23"/>
      <c r="D4583" s="23"/>
      <c r="E4583" s="23"/>
      <c r="F4583" s="23"/>
      <c r="G4583" s="23"/>
      <c r="H4583" s="23"/>
      <c r="I4583" s="23"/>
      <c r="J4583" s="24"/>
      <c r="K4583" s="24"/>
      <c r="L4583" s="79"/>
      <c r="M4583" s="91"/>
      <c r="N4583" s="89"/>
      <c r="O4583" s="89"/>
      <c r="P4583" s="24"/>
      <c r="Q4583" s="24"/>
      <c r="R4583" s="23"/>
      <c r="S4583" s="23"/>
      <c r="T4583" s="24"/>
      <c r="U4583" s="23"/>
      <c r="V4583" s="23"/>
      <c r="W4583" s="23"/>
      <c r="X4583" s="23"/>
      <c r="Y4583" s="23"/>
      <c r="Z4583" s="23"/>
      <c r="AA4583" s="23"/>
      <c r="AB4583" s="23"/>
      <c r="AC4583" s="23"/>
      <c r="AD4583" s="23"/>
      <c r="AE4583" s="23"/>
      <c r="AF4583" s="46"/>
      <c r="AG4583" s="23"/>
      <c r="AH4583" s="23"/>
    </row>
    <row r="4584" spans="1:34" s="156" customFormat="1" x14ac:dyDescent="0.35">
      <c r="A4584" s="23"/>
      <c r="B4584" s="23"/>
      <c r="C4584" s="23"/>
      <c r="D4584" s="23"/>
      <c r="E4584" s="23"/>
      <c r="F4584" s="23"/>
      <c r="G4584" s="23"/>
      <c r="H4584" s="23"/>
      <c r="I4584" s="23"/>
      <c r="J4584" s="24"/>
      <c r="K4584" s="24"/>
      <c r="L4584" s="79"/>
      <c r="M4584" s="91"/>
      <c r="N4584" s="89"/>
      <c r="O4584" s="89"/>
      <c r="P4584" s="24"/>
      <c r="Q4584" s="24"/>
      <c r="R4584" s="23"/>
      <c r="S4584" s="23"/>
      <c r="T4584" s="24"/>
      <c r="U4584" s="23"/>
      <c r="V4584" s="23"/>
      <c r="W4584" s="23"/>
      <c r="X4584" s="23"/>
      <c r="Y4584" s="23"/>
      <c r="Z4584" s="23"/>
      <c r="AA4584" s="23"/>
      <c r="AB4584" s="23"/>
      <c r="AC4584" s="23"/>
      <c r="AD4584" s="23"/>
      <c r="AE4584" s="23"/>
      <c r="AF4584" s="46"/>
      <c r="AG4584" s="23"/>
      <c r="AH4584" s="23"/>
    </row>
    <row r="4585" spans="1:34" s="156" customFormat="1" x14ac:dyDescent="0.35">
      <c r="A4585" s="23"/>
      <c r="B4585" s="23"/>
      <c r="C4585" s="23"/>
      <c r="D4585" s="23"/>
      <c r="E4585" s="23"/>
      <c r="F4585" s="23"/>
      <c r="G4585" s="23"/>
      <c r="H4585" s="23"/>
      <c r="I4585" s="23"/>
      <c r="J4585" s="24"/>
      <c r="K4585" s="24"/>
      <c r="L4585" s="79"/>
      <c r="M4585" s="91"/>
      <c r="N4585" s="89"/>
      <c r="O4585" s="89"/>
      <c r="P4585" s="24"/>
      <c r="Q4585" s="24"/>
      <c r="R4585" s="23"/>
      <c r="S4585" s="23"/>
      <c r="T4585" s="24"/>
      <c r="U4585" s="23"/>
      <c r="V4585" s="23"/>
      <c r="W4585" s="23"/>
      <c r="X4585" s="23"/>
      <c r="Y4585" s="23"/>
      <c r="Z4585" s="23"/>
      <c r="AA4585" s="23"/>
      <c r="AB4585" s="23"/>
      <c r="AC4585" s="23"/>
      <c r="AD4585" s="23"/>
      <c r="AE4585" s="23"/>
      <c r="AF4585" s="46"/>
      <c r="AG4585" s="23"/>
      <c r="AH4585" s="23"/>
    </row>
    <row r="4586" spans="1:34" s="156" customFormat="1" x14ac:dyDescent="0.35">
      <c r="A4586" s="23"/>
      <c r="B4586" s="23"/>
      <c r="C4586" s="23"/>
      <c r="D4586" s="23"/>
      <c r="E4586" s="23"/>
      <c r="F4586" s="23"/>
      <c r="G4586" s="23"/>
      <c r="H4586" s="23"/>
      <c r="I4586" s="23"/>
      <c r="J4586" s="24"/>
      <c r="K4586" s="24"/>
      <c r="L4586" s="79"/>
      <c r="M4586" s="91"/>
      <c r="N4586" s="89"/>
      <c r="O4586" s="89"/>
      <c r="P4586" s="24"/>
      <c r="Q4586" s="24"/>
      <c r="R4586" s="23"/>
      <c r="S4586" s="23"/>
      <c r="T4586" s="24"/>
      <c r="U4586" s="23"/>
      <c r="V4586" s="23"/>
      <c r="W4586" s="23"/>
      <c r="X4586" s="23"/>
      <c r="Y4586" s="23"/>
      <c r="Z4586" s="23"/>
      <c r="AA4586" s="23"/>
      <c r="AB4586" s="23"/>
      <c r="AC4586" s="23"/>
      <c r="AD4586" s="23"/>
      <c r="AE4586" s="23"/>
      <c r="AF4586" s="46"/>
      <c r="AG4586" s="23"/>
      <c r="AH4586" s="23"/>
    </row>
    <row r="4587" spans="1:34" s="156" customFormat="1" x14ac:dyDescent="0.35">
      <c r="A4587" s="23"/>
      <c r="B4587" s="23"/>
      <c r="C4587" s="23"/>
      <c r="D4587" s="23"/>
      <c r="E4587" s="23"/>
      <c r="F4587" s="23"/>
      <c r="G4587" s="23"/>
      <c r="H4587" s="23"/>
      <c r="I4587" s="23"/>
      <c r="J4587" s="24"/>
      <c r="K4587" s="24"/>
      <c r="L4587" s="79"/>
      <c r="M4587" s="91"/>
      <c r="N4587" s="89"/>
      <c r="O4587" s="89"/>
      <c r="P4587" s="24"/>
      <c r="Q4587" s="24"/>
      <c r="R4587" s="23"/>
      <c r="S4587" s="23"/>
      <c r="T4587" s="24"/>
      <c r="U4587" s="23"/>
      <c r="V4587" s="23"/>
      <c r="W4587" s="23"/>
      <c r="X4587" s="23"/>
      <c r="Y4587" s="23"/>
      <c r="Z4587" s="23"/>
      <c r="AA4587" s="23"/>
      <c r="AB4587" s="23"/>
      <c r="AC4587" s="23"/>
      <c r="AD4587" s="23"/>
      <c r="AE4587" s="23"/>
      <c r="AF4587" s="46"/>
      <c r="AG4587" s="23"/>
      <c r="AH4587" s="23"/>
    </row>
    <row r="4588" spans="1:34" s="156" customFormat="1" x14ac:dyDescent="0.35">
      <c r="A4588" s="23"/>
      <c r="B4588" s="23"/>
      <c r="C4588" s="23"/>
      <c r="D4588" s="23"/>
      <c r="E4588" s="23"/>
      <c r="F4588" s="23"/>
      <c r="G4588" s="23"/>
      <c r="H4588" s="23"/>
      <c r="I4588" s="23"/>
      <c r="J4588" s="24"/>
      <c r="K4588" s="24"/>
      <c r="L4588" s="79"/>
      <c r="M4588" s="91"/>
      <c r="N4588" s="89"/>
      <c r="O4588" s="89"/>
      <c r="P4588" s="24"/>
      <c r="Q4588" s="24"/>
      <c r="R4588" s="23"/>
      <c r="S4588" s="23"/>
      <c r="T4588" s="24"/>
      <c r="U4588" s="23"/>
      <c r="V4588" s="23"/>
      <c r="W4588" s="23"/>
      <c r="X4588" s="23"/>
      <c r="Y4588" s="23"/>
      <c r="Z4588" s="23"/>
      <c r="AA4588" s="23"/>
      <c r="AB4588" s="23"/>
      <c r="AC4588" s="23"/>
      <c r="AD4588" s="23"/>
      <c r="AE4588" s="23"/>
      <c r="AF4588" s="46"/>
      <c r="AG4588" s="23"/>
      <c r="AH4588" s="23"/>
    </row>
    <row r="4589" spans="1:34" s="156" customFormat="1" x14ac:dyDescent="0.35">
      <c r="A4589" s="23"/>
      <c r="B4589" s="23"/>
      <c r="C4589" s="23"/>
      <c r="D4589" s="23"/>
      <c r="E4589" s="23"/>
      <c r="F4589" s="23"/>
      <c r="G4589" s="23"/>
      <c r="H4589" s="23"/>
      <c r="I4589" s="23"/>
      <c r="J4589" s="24"/>
      <c r="K4589" s="24"/>
      <c r="L4589" s="79"/>
      <c r="M4589" s="91"/>
      <c r="N4589" s="89"/>
      <c r="O4589" s="89"/>
      <c r="P4589" s="24"/>
      <c r="Q4589" s="24"/>
      <c r="R4589" s="23"/>
      <c r="S4589" s="23"/>
      <c r="T4589" s="24"/>
      <c r="U4589" s="23"/>
      <c r="V4589" s="23"/>
      <c r="W4589" s="23"/>
      <c r="X4589" s="23"/>
      <c r="Y4589" s="23"/>
      <c r="Z4589" s="23"/>
      <c r="AA4589" s="23"/>
      <c r="AB4589" s="23"/>
      <c r="AC4589" s="23"/>
      <c r="AD4589" s="23"/>
      <c r="AE4589" s="23"/>
      <c r="AF4589" s="46"/>
      <c r="AG4589" s="23"/>
      <c r="AH4589" s="23"/>
    </row>
    <row r="4590" spans="1:34" s="156" customFormat="1" x14ac:dyDescent="0.35">
      <c r="A4590" s="23"/>
      <c r="B4590" s="23"/>
      <c r="C4590" s="23"/>
      <c r="D4590" s="23"/>
      <c r="E4590" s="23"/>
      <c r="F4590" s="23"/>
      <c r="G4590" s="23"/>
      <c r="H4590" s="23"/>
      <c r="I4590" s="23"/>
      <c r="J4590" s="24"/>
      <c r="K4590" s="24"/>
      <c r="L4590" s="79"/>
      <c r="M4590" s="91"/>
      <c r="N4590" s="89"/>
      <c r="O4590" s="89"/>
      <c r="P4590" s="24"/>
      <c r="Q4590" s="24"/>
      <c r="R4590" s="23"/>
      <c r="S4590" s="23"/>
      <c r="T4590" s="24"/>
      <c r="U4590" s="23"/>
      <c r="V4590" s="23"/>
      <c r="W4590" s="23"/>
      <c r="X4590" s="23"/>
      <c r="Y4590" s="23"/>
      <c r="Z4590" s="23"/>
      <c r="AA4590" s="23"/>
      <c r="AB4590" s="23"/>
      <c r="AC4590" s="23"/>
      <c r="AD4590" s="23"/>
      <c r="AE4590" s="23"/>
      <c r="AF4590" s="46"/>
      <c r="AG4590" s="23"/>
      <c r="AH4590" s="23"/>
    </row>
    <row r="4591" spans="1:34" s="156" customFormat="1" x14ac:dyDescent="0.35">
      <c r="A4591" s="23"/>
      <c r="B4591" s="23"/>
      <c r="C4591" s="23"/>
      <c r="D4591" s="23"/>
      <c r="E4591" s="23"/>
      <c r="F4591" s="23"/>
      <c r="G4591" s="23"/>
      <c r="H4591" s="23"/>
      <c r="I4591" s="23"/>
      <c r="J4591" s="24"/>
      <c r="K4591" s="24"/>
      <c r="L4591" s="79"/>
      <c r="M4591" s="91"/>
      <c r="N4591" s="89"/>
      <c r="O4591" s="89"/>
      <c r="P4591" s="24"/>
      <c r="Q4591" s="24"/>
      <c r="R4591" s="23"/>
      <c r="S4591" s="23"/>
      <c r="T4591" s="24"/>
      <c r="U4591" s="23"/>
      <c r="V4591" s="23"/>
      <c r="W4591" s="23"/>
      <c r="X4591" s="23"/>
      <c r="Y4591" s="23"/>
      <c r="Z4591" s="23"/>
      <c r="AA4591" s="23"/>
      <c r="AB4591" s="23"/>
      <c r="AC4591" s="23"/>
      <c r="AD4591" s="23"/>
      <c r="AE4591" s="23"/>
      <c r="AF4591" s="46"/>
      <c r="AG4591" s="23"/>
      <c r="AH4591" s="23"/>
    </row>
    <row r="4592" spans="1:34" s="156" customFormat="1" x14ac:dyDescent="0.35">
      <c r="A4592" s="23"/>
      <c r="B4592" s="23"/>
      <c r="C4592" s="23"/>
      <c r="D4592" s="23"/>
      <c r="E4592" s="23"/>
      <c r="F4592" s="23"/>
      <c r="G4592" s="23"/>
      <c r="H4592" s="23"/>
      <c r="I4592" s="23"/>
      <c r="J4592" s="24"/>
      <c r="K4592" s="24"/>
      <c r="L4592" s="79"/>
      <c r="M4592" s="91"/>
      <c r="N4592" s="89"/>
      <c r="O4592" s="89"/>
      <c r="P4592" s="24"/>
      <c r="Q4592" s="24"/>
      <c r="R4592" s="23"/>
      <c r="S4592" s="23"/>
      <c r="T4592" s="24"/>
      <c r="U4592" s="23"/>
      <c r="V4592" s="23"/>
      <c r="W4592" s="23"/>
      <c r="X4592" s="23"/>
      <c r="Y4592" s="23"/>
      <c r="Z4592" s="23"/>
      <c r="AA4592" s="23"/>
      <c r="AB4592" s="23"/>
      <c r="AC4592" s="23"/>
      <c r="AD4592" s="23"/>
      <c r="AE4592" s="23"/>
      <c r="AF4592" s="46"/>
      <c r="AG4592" s="23"/>
      <c r="AH4592" s="23"/>
    </row>
    <row r="4593" spans="1:34" s="156" customFormat="1" x14ac:dyDescent="0.35">
      <c r="A4593" s="23"/>
      <c r="B4593" s="23"/>
      <c r="C4593" s="23"/>
      <c r="D4593" s="23"/>
      <c r="E4593" s="23"/>
      <c r="F4593" s="23"/>
      <c r="G4593" s="23"/>
      <c r="H4593" s="23"/>
      <c r="I4593" s="23"/>
      <c r="J4593" s="24"/>
      <c r="K4593" s="24"/>
      <c r="L4593" s="79"/>
      <c r="M4593" s="91"/>
      <c r="N4593" s="89"/>
      <c r="O4593" s="89"/>
      <c r="P4593" s="24"/>
      <c r="Q4593" s="24"/>
      <c r="R4593" s="23"/>
      <c r="S4593" s="23"/>
      <c r="T4593" s="24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46"/>
      <c r="AG4593" s="23"/>
      <c r="AH4593" s="23"/>
    </row>
    <row r="4594" spans="1:34" s="156" customFormat="1" x14ac:dyDescent="0.35">
      <c r="A4594" s="23"/>
      <c r="B4594" s="23"/>
      <c r="C4594" s="23"/>
      <c r="D4594" s="23"/>
      <c r="E4594" s="23"/>
      <c r="F4594" s="23"/>
      <c r="G4594" s="23"/>
      <c r="H4594" s="23"/>
      <c r="I4594" s="23"/>
      <c r="J4594" s="24"/>
      <c r="K4594" s="24"/>
      <c r="L4594" s="79"/>
      <c r="M4594" s="91"/>
      <c r="N4594" s="89"/>
      <c r="O4594" s="89"/>
      <c r="P4594" s="24"/>
      <c r="Q4594" s="24"/>
      <c r="R4594" s="23"/>
      <c r="S4594" s="23"/>
      <c r="T4594" s="24"/>
      <c r="U4594" s="23"/>
      <c r="V4594" s="23"/>
      <c r="W4594" s="23"/>
      <c r="X4594" s="23"/>
      <c r="Y4594" s="23"/>
      <c r="Z4594" s="23"/>
      <c r="AA4594" s="23"/>
      <c r="AB4594" s="23"/>
      <c r="AC4594" s="23"/>
      <c r="AD4594" s="23"/>
      <c r="AE4594" s="23"/>
      <c r="AF4594" s="46"/>
      <c r="AG4594" s="23"/>
      <c r="AH4594" s="23"/>
    </row>
    <row r="4595" spans="1:34" s="156" customFormat="1" x14ac:dyDescent="0.35">
      <c r="A4595" s="23"/>
      <c r="B4595" s="23"/>
      <c r="C4595" s="23"/>
      <c r="D4595" s="23"/>
      <c r="E4595" s="23"/>
      <c r="F4595" s="23"/>
      <c r="G4595" s="23"/>
      <c r="H4595" s="23"/>
      <c r="I4595" s="23"/>
      <c r="J4595" s="24"/>
      <c r="K4595" s="24"/>
      <c r="L4595" s="79"/>
      <c r="M4595" s="91"/>
      <c r="N4595" s="89"/>
      <c r="O4595" s="89"/>
      <c r="P4595" s="24"/>
      <c r="Q4595" s="24"/>
      <c r="R4595" s="23"/>
      <c r="S4595" s="23"/>
      <c r="T4595" s="24"/>
      <c r="U4595" s="23"/>
      <c r="V4595" s="23"/>
      <c r="W4595" s="23"/>
      <c r="X4595" s="23"/>
      <c r="Y4595" s="23"/>
      <c r="Z4595" s="23"/>
      <c r="AA4595" s="23"/>
      <c r="AB4595" s="23"/>
      <c r="AC4595" s="23"/>
      <c r="AD4595" s="23"/>
      <c r="AE4595" s="23"/>
      <c r="AF4595" s="46"/>
      <c r="AG4595" s="23"/>
      <c r="AH4595" s="23"/>
    </row>
    <row r="4596" spans="1:34" s="156" customFormat="1" x14ac:dyDescent="0.35">
      <c r="A4596" s="23"/>
      <c r="B4596" s="23"/>
      <c r="C4596" s="23"/>
      <c r="D4596" s="23"/>
      <c r="E4596" s="23"/>
      <c r="F4596" s="23"/>
      <c r="G4596" s="23"/>
      <c r="H4596" s="23"/>
      <c r="I4596" s="23"/>
      <c r="J4596" s="24"/>
      <c r="K4596" s="24"/>
      <c r="L4596" s="79"/>
      <c r="M4596" s="91"/>
      <c r="N4596" s="89"/>
      <c r="O4596" s="89"/>
      <c r="P4596" s="24"/>
      <c r="Q4596" s="24"/>
      <c r="R4596" s="23"/>
      <c r="S4596" s="23"/>
      <c r="T4596" s="24"/>
      <c r="U4596" s="23"/>
      <c r="V4596" s="23"/>
      <c r="W4596" s="23"/>
      <c r="X4596" s="23"/>
      <c r="Y4596" s="23"/>
      <c r="Z4596" s="23"/>
      <c r="AA4596" s="23"/>
      <c r="AB4596" s="23"/>
      <c r="AC4596" s="23"/>
      <c r="AD4596" s="23"/>
      <c r="AE4596" s="23"/>
      <c r="AF4596" s="46"/>
      <c r="AG4596" s="23"/>
      <c r="AH4596" s="23"/>
    </row>
    <row r="4597" spans="1:34" s="156" customFormat="1" x14ac:dyDescent="0.35">
      <c r="A4597" s="23"/>
      <c r="B4597" s="23"/>
      <c r="C4597" s="23"/>
      <c r="D4597" s="23"/>
      <c r="E4597" s="23"/>
      <c r="F4597" s="23"/>
      <c r="G4597" s="23"/>
      <c r="H4597" s="23"/>
      <c r="I4597" s="23"/>
      <c r="J4597" s="24"/>
      <c r="K4597" s="24"/>
      <c r="L4597" s="79"/>
      <c r="M4597" s="91"/>
      <c r="N4597" s="89"/>
      <c r="O4597" s="89"/>
      <c r="P4597" s="24"/>
      <c r="Q4597" s="24"/>
      <c r="R4597" s="23"/>
      <c r="S4597" s="23"/>
      <c r="T4597" s="24"/>
      <c r="U4597" s="23"/>
      <c r="V4597" s="23"/>
      <c r="W4597" s="23"/>
      <c r="X4597" s="23"/>
      <c r="Y4597" s="23"/>
      <c r="Z4597" s="23"/>
      <c r="AA4597" s="23"/>
      <c r="AB4597" s="23"/>
      <c r="AC4597" s="23"/>
      <c r="AD4597" s="23"/>
      <c r="AE4597" s="23"/>
      <c r="AF4597" s="46"/>
      <c r="AG4597" s="23"/>
      <c r="AH4597" s="23"/>
    </row>
    <row r="4598" spans="1:34" s="156" customFormat="1" x14ac:dyDescent="0.35">
      <c r="A4598" s="23"/>
      <c r="B4598" s="23"/>
      <c r="C4598" s="23"/>
      <c r="D4598" s="23"/>
      <c r="E4598" s="23"/>
      <c r="F4598" s="23"/>
      <c r="G4598" s="23"/>
      <c r="H4598" s="23"/>
      <c r="I4598" s="23"/>
      <c r="J4598" s="24"/>
      <c r="K4598" s="24"/>
      <c r="L4598" s="79"/>
      <c r="M4598" s="91"/>
      <c r="N4598" s="89"/>
      <c r="O4598" s="89"/>
      <c r="P4598" s="24"/>
      <c r="Q4598" s="24"/>
      <c r="R4598" s="23"/>
      <c r="S4598" s="23"/>
      <c r="T4598" s="24"/>
      <c r="U4598" s="23"/>
      <c r="V4598" s="23"/>
      <c r="W4598" s="23"/>
      <c r="X4598" s="23"/>
      <c r="Y4598" s="23"/>
      <c r="Z4598" s="23"/>
      <c r="AA4598" s="23"/>
      <c r="AB4598" s="23"/>
      <c r="AC4598" s="23"/>
      <c r="AD4598" s="23"/>
      <c r="AE4598" s="23"/>
      <c r="AF4598" s="46"/>
      <c r="AG4598" s="23"/>
      <c r="AH4598" s="23"/>
    </row>
    <row r="4599" spans="1:34" s="156" customFormat="1" x14ac:dyDescent="0.35">
      <c r="A4599" s="23"/>
      <c r="B4599" s="23"/>
      <c r="C4599" s="23"/>
      <c r="D4599" s="23"/>
      <c r="E4599" s="23"/>
      <c r="F4599" s="23"/>
      <c r="G4599" s="23"/>
      <c r="H4599" s="23"/>
      <c r="I4599" s="23"/>
      <c r="J4599" s="24"/>
      <c r="K4599" s="24"/>
      <c r="L4599" s="79"/>
      <c r="M4599" s="91"/>
      <c r="N4599" s="89"/>
      <c r="O4599" s="89"/>
      <c r="P4599" s="24"/>
      <c r="Q4599" s="24"/>
      <c r="R4599" s="23"/>
      <c r="S4599" s="23"/>
      <c r="T4599" s="24"/>
      <c r="U4599" s="23"/>
      <c r="V4599" s="23"/>
      <c r="W4599" s="23"/>
      <c r="X4599" s="23"/>
      <c r="Y4599" s="23"/>
      <c r="Z4599" s="23"/>
      <c r="AA4599" s="23"/>
      <c r="AB4599" s="23"/>
      <c r="AC4599" s="23"/>
      <c r="AD4599" s="23"/>
      <c r="AE4599" s="23"/>
      <c r="AF4599" s="46"/>
      <c r="AG4599" s="23"/>
      <c r="AH4599" s="23"/>
    </row>
    <row r="4600" spans="1:34" s="156" customFormat="1" x14ac:dyDescent="0.35">
      <c r="A4600" s="23"/>
      <c r="B4600" s="23"/>
      <c r="C4600" s="23"/>
      <c r="D4600" s="23"/>
      <c r="E4600" s="23"/>
      <c r="F4600" s="23"/>
      <c r="G4600" s="23"/>
      <c r="H4600" s="23"/>
      <c r="I4600" s="23"/>
      <c r="J4600" s="24"/>
      <c r="K4600" s="24"/>
      <c r="L4600" s="79"/>
      <c r="M4600" s="91"/>
      <c r="N4600" s="89"/>
      <c r="O4600" s="89"/>
      <c r="P4600" s="24"/>
      <c r="Q4600" s="24"/>
      <c r="R4600" s="23"/>
      <c r="S4600" s="23"/>
      <c r="T4600" s="24"/>
      <c r="U4600" s="23"/>
      <c r="V4600" s="23"/>
      <c r="W4600" s="23"/>
      <c r="X4600" s="23"/>
      <c r="Y4600" s="23"/>
      <c r="Z4600" s="23"/>
      <c r="AA4600" s="23"/>
      <c r="AB4600" s="23"/>
      <c r="AC4600" s="23"/>
      <c r="AD4600" s="23"/>
      <c r="AE4600" s="23"/>
      <c r="AF4600" s="46"/>
      <c r="AG4600" s="23"/>
      <c r="AH4600" s="23"/>
    </row>
    <row r="4601" spans="1:34" s="156" customFormat="1" x14ac:dyDescent="0.35">
      <c r="A4601" s="23"/>
      <c r="B4601" s="23"/>
      <c r="C4601" s="23"/>
      <c r="D4601" s="23"/>
      <c r="E4601" s="23"/>
      <c r="F4601" s="23"/>
      <c r="G4601" s="23"/>
      <c r="H4601" s="23"/>
      <c r="I4601" s="23"/>
      <c r="J4601" s="24"/>
      <c r="K4601" s="24"/>
      <c r="L4601" s="79"/>
      <c r="M4601" s="91"/>
      <c r="N4601" s="89"/>
      <c r="O4601" s="89"/>
      <c r="P4601" s="24"/>
      <c r="Q4601" s="24"/>
      <c r="R4601" s="23"/>
      <c r="S4601" s="23"/>
      <c r="T4601" s="24"/>
      <c r="U4601" s="23"/>
      <c r="V4601" s="23"/>
      <c r="W4601" s="23"/>
      <c r="X4601" s="23"/>
      <c r="Y4601" s="23"/>
      <c r="Z4601" s="23"/>
      <c r="AA4601" s="23"/>
      <c r="AB4601" s="23"/>
      <c r="AC4601" s="23"/>
      <c r="AD4601" s="23"/>
      <c r="AE4601" s="23"/>
      <c r="AF4601" s="46"/>
      <c r="AG4601" s="23"/>
      <c r="AH4601" s="23"/>
    </row>
    <row r="4602" spans="1:34" s="156" customFormat="1" x14ac:dyDescent="0.35">
      <c r="A4602" s="23"/>
      <c r="B4602" s="23"/>
      <c r="C4602" s="23"/>
      <c r="D4602" s="23"/>
      <c r="E4602" s="23"/>
      <c r="F4602" s="23"/>
      <c r="G4602" s="23"/>
      <c r="H4602" s="23"/>
      <c r="I4602" s="23"/>
      <c r="J4602" s="24"/>
      <c r="K4602" s="24"/>
      <c r="L4602" s="79"/>
      <c r="M4602" s="91"/>
      <c r="N4602" s="89"/>
      <c r="O4602" s="89"/>
      <c r="P4602" s="24"/>
      <c r="Q4602" s="24"/>
      <c r="R4602" s="23"/>
      <c r="S4602" s="23"/>
      <c r="T4602" s="24"/>
      <c r="U4602" s="23"/>
      <c r="V4602" s="23"/>
      <c r="W4602" s="23"/>
      <c r="X4602" s="23"/>
      <c r="Y4602" s="23"/>
      <c r="Z4602" s="23"/>
      <c r="AA4602" s="23"/>
      <c r="AB4602" s="23"/>
      <c r="AC4602" s="23"/>
      <c r="AD4602" s="23"/>
      <c r="AE4602" s="23"/>
      <c r="AF4602" s="46"/>
      <c r="AG4602" s="23"/>
      <c r="AH4602" s="23"/>
    </row>
    <row r="4603" spans="1:34" s="156" customFormat="1" x14ac:dyDescent="0.35">
      <c r="A4603" s="23"/>
      <c r="B4603" s="23"/>
      <c r="C4603" s="23"/>
      <c r="D4603" s="23"/>
      <c r="E4603" s="23"/>
      <c r="F4603" s="23"/>
      <c r="G4603" s="23"/>
      <c r="H4603" s="23"/>
      <c r="I4603" s="23"/>
      <c r="J4603" s="24"/>
      <c r="K4603" s="24"/>
      <c r="L4603" s="79"/>
      <c r="M4603" s="91"/>
      <c r="N4603" s="89"/>
      <c r="O4603" s="89"/>
      <c r="P4603" s="24"/>
      <c r="Q4603" s="24"/>
      <c r="R4603" s="23"/>
      <c r="S4603" s="23"/>
      <c r="T4603" s="24"/>
      <c r="U4603" s="23"/>
      <c r="V4603" s="23"/>
      <c r="W4603" s="23"/>
      <c r="X4603" s="23"/>
      <c r="Y4603" s="23"/>
      <c r="Z4603" s="23"/>
      <c r="AA4603" s="23"/>
      <c r="AB4603" s="23"/>
      <c r="AC4603" s="23"/>
      <c r="AD4603" s="23"/>
      <c r="AE4603" s="23"/>
      <c r="AF4603" s="46"/>
      <c r="AG4603" s="23"/>
      <c r="AH4603" s="23"/>
    </row>
    <row r="4604" spans="1:34" s="156" customFormat="1" x14ac:dyDescent="0.35">
      <c r="A4604" s="23"/>
      <c r="B4604" s="23"/>
      <c r="C4604" s="23"/>
      <c r="D4604" s="23"/>
      <c r="E4604" s="23"/>
      <c r="F4604" s="23"/>
      <c r="G4604" s="23"/>
      <c r="H4604" s="23"/>
      <c r="I4604" s="23"/>
      <c r="J4604" s="24"/>
      <c r="K4604" s="24"/>
      <c r="L4604" s="79"/>
      <c r="M4604" s="91"/>
      <c r="N4604" s="89"/>
      <c r="O4604" s="89"/>
      <c r="P4604" s="24"/>
      <c r="Q4604" s="24"/>
      <c r="R4604" s="23"/>
      <c r="S4604" s="23"/>
      <c r="T4604" s="24"/>
      <c r="U4604" s="23"/>
      <c r="V4604" s="23"/>
      <c r="W4604" s="23"/>
      <c r="X4604" s="23"/>
      <c r="Y4604" s="23"/>
      <c r="Z4604" s="23"/>
      <c r="AA4604" s="23"/>
      <c r="AB4604" s="23"/>
      <c r="AC4604" s="23"/>
      <c r="AD4604" s="23"/>
      <c r="AE4604" s="23"/>
      <c r="AF4604" s="46"/>
      <c r="AG4604" s="23"/>
      <c r="AH4604" s="23"/>
    </row>
    <row r="4605" spans="1:34" s="156" customFormat="1" x14ac:dyDescent="0.35">
      <c r="A4605" s="23"/>
      <c r="B4605" s="23"/>
      <c r="C4605" s="23"/>
      <c r="D4605" s="23"/>
      <c r="E4605" s="23"/>
      <c r="F4605" s="23"/>
      <c r="G4605" s="23"/>
      <c r="H4605" s="23"/>
      <c r="I4605" s="23"/>
      <c r="J4605" s="24"/>
      <c r="K4605" s="24"/>
      <c r="L4605" s="79"/>
      <c r="M4605" s="91"/>
      <c r="N4605" s="89"/>
      <c r="O4605" s="89"/>
      <c r="P4605" s="24"/>
      <c r="Q4605" s="24"/>
      <c r="R4605" s="23"/>
      <c r="S4605" s="23"/>
      <c r="T4605" s="24"/>
      <c r="U4605" s="23"/>
      <c r="V4605" s="23"/>
      <c r="W4605" s="23"/>
      <c r="X4605" s="23"/>
      <c r="Y4605" s="23"/>
      <c r="Z4605" s="23"/>
      <c r="AA4605" s="23"/>
      <c r="AB4605" s="23"/>
      <c r="AC4605" s="23"/>
      <c r="AD4605" s="23"/>
      <c r="AE4605" s="23"/>
      <c r="AF4605" s="46"/>
      <c r="AG4605" s="23"/>
      <c r="AH4605" s="23"/>
    </row>
    <row r="4606" spans="1:34" s="156" customFormat="1" x14ac:dyDescent="0.35">
      <c r="A4606" s="23"/>
      <c r="B4606" s="23"/>
      <c r="C4606" s="23"/>
      <c r="D4606" s="23"/>
      <c r="E4606" s="23"/>
      <c r="F4606" s="23"/>
      <c r="G4606" s="23"/>
      <c r="H4606" s="23"/>
      <c r="I4606" s="23"/>
      <c r="J4606" s="24"/>
      <c r="K4606" s="24"/>
      <c r="L4606" s="79"/>
      <c r="M4606" s="91"/>
      <c r="N4606" s="89"/>
      <c r="O4606" s="89"/>
      <c r="P4606" s="24"/>
      <c r="Q4606" s="24"/>
      <c r="R4606" s="23"/>
      <c r="S4606" s="23"/>
      <c r="T4606" s="24"/>
      <c r="U4606" s="23"/>
      <c r="V4606" s="23"/>
      <c r="W4606" s="23"/>
      <c r="X4606" s="23"/>
      <c r="Y4606" s="23"/>
      <c r="Z4606" s="23"/>
      <c r="AA4606" s="23"/>
      <c r="AB4606" s="23"/>
      <c r="AC4606" s="23"/>
      <c r="AD4606" s="23"/>
      <c r="AE4606" s="23"/>
      <c r="AF4606" s="46"/>
      <c r="AG4606" s="23"/>
      <c r="AH4606" s="23"/>
    </row>
    <row r="4607" spans="1:34" s="156" customFormat="1" x14ac:dyDescent="0.35">
      <c r="A4607" s="23"/>
      <c r="B4607" s="23"/>
      <c r="C4607" s="23"/>
      <c r="D4607" s="23"/>
      <c r="E4607" s="23"/>
      <c r="F4607" s="23"/>
      <c r="G4607" s="23"/>
      <c r="H4607" s="23"/>
      <c r="I4607" s="23"/>
      <c r="J4607" s="24"/>
      <c r="K4607" s="24"/>
      <c r="L4607" s="79"/>
      <c r="M4607" s="91"/>
      <c r="N4607" s="89"/>
      <c r="O4607" s="89"/>
      <c r="P4607" s="24"/>
      <c r="Q4607" s="24"/>
      <c r="R4607" s="23"/>
      <c r="S4607" s="23"/>
      <c r="T4607" s="24"/>
      <c r="U4607" s="23"/>
      <c r="V4607" s="23"/>
      <c r="W4607" s="23"/>
      <c r="X4607" s="23"/>
      <c r="Y4607" s="23"/>
      <c r="Z4607" s="23"/>
      <c r="AA4607" s="23"/>
      <c r="AB4607" s="23"/>
      <c r="AC4607" s="23"/>
      <c r="AD4607" s="23"/>
      <c r="AE4607" s="23"/>
      <c r="AF4607" s="46"/>
      <c r="AG4607" s="23"/>
      <c r="AH4607" s="23"/>
    </row>
    <row r="4608" spans="1:34" s="156" customFormat="1" x14ac:dyDescent="0.35">
      <c r="A4608" s="23"/>
      <c r="B4608" s="23"/>
      <c r="C4608" s="23"/>
      <c r="D4608" s="23"/>
      <c r="E4608" s="23"/>
      <c r="F4608" s="23"/>
      <c r="G4608" s="23"/>
      <c r="H4608" s="23"/>
      <c r="I4608" s="23"/>
      <c r="J4608" s="24"/>
      <c r="K4608" s="24"/>
      <c r="L4608" s="79"/>
      <c r="M4608" s="91"/>
      <c r="N4608" s="89"/>
      <c r="O4608" s="89"/>
      <c r="P4608" s="24"/>
      <c r="Q4608" s="24"/>
      <c r="R4608" s="23"/>
      <c r="S4608" s="23"/>
      <c r="T4608" s="24"/>
      <c r="U4608" s="23"/>
      <c r="V4608" s="23"/>
      <c r="W4608" s="23"/>
      <c r="X4608" s="23"/>
      <c r="Y4608" s="23"/>
      <c r="Z4608" s="23"/>
      <c r="AA4608" s="23"/>
      <c r="AB4608" s="23"/>
      <c r="AC4608" s="23"/>
      <c r="AD4608" s="23"/>
      <c r="AE4608" s="23"/>
      <c r="AF4608" s="46"/>
      <c r="AG4608" s="23"/>
      <c r="AH4608" s="23"/>
    </row>
    <row r="4609" spans="1:34" s="156" customFormat="1" x14ac:dyDescent="0.35">
      <c r="A4609" s="23"/>
      <c r="B4609" s="23"/>
      <c r="C4609" s="23"/>
      <c r="D4609" s="23"/>
      <c r="E4609" s="23"/>
      <c r="F4609" s="23"/>
      <c r="G4609" s="23"/>
      <c r="H4609" s="23"/>
      <c r="I4609" s="23"/>
      <c r="J4609" s="24"/>
      <c r="K4609" s="24"/>
      <c r="L4609" s="79"/>
      <c r="M4609" s="91"/>
      <c r="N4609" s="89"/>
      <c r="O4609" s="89"/>
      <c r="P4609" s="24"/>
      <c r="Q4609" s="24"/>
      <c r="R4609" s="23"/>
      <c r="S4609" s="23"/>
      <c r="T4609" s="24"/>
      <c r="U4609" s="23"/>
      <c r="V4609" s="23"/>
      <c r="W4609" s="23"/>
      <c r="X4609" s="23"/>
      <c r="Y4609" s="23"/>
      <c r="Z4609" s="23"/>
      <c r="AA4609" s="23"/>
      <c r="AB4609" s="23"/>
      <c r="AC4609" s="23"/>
      <c r="AD4609" s="23"/>
      <c r="AE4609" s="23"/>
      <c r="AF4609" s="46"/>
      <c r="AG4609" s="23"/>
      <c r="AH4609" s="23"/>
    </row>
    <row r="4610" spans="1:34" s="156" customFormat="1" x14ac:dyDescent="0.35">
      <c r="A4610" s="23"/>
      <c r="B4610" s="23"/>
      <c r="C4610" s="23"/>
      <c r="D4610" s="23"/>
      <c r="E4610" s="23"/>
      <c r="F4610" s="23"/>
      <c r="G4610" s="23"/>
      <c r="H4610" s="23"/>
      <c r="I4610" s="23"/>
      <c r="J4610" s="24"/>
      <c r="K4610" s="24"/>
      <c r="L4610" s="79"/>
      <c r="M4610" s="91"/>
      <c r="N4610" s="89"/>
      <c r="O4610" s="89"/>
      <c r="P4610" s="24"/>
      <c r="Q4610" s="24"/>
      <c r="R4610" s="23"/>
      <c r="S4610" s="23"/>
      <c r="T4610" s="24"/>
      <c r="U4610" s="23"/>
      <c r="V4610" s="23"/>
      <c r="W4610" s="23"/>
      <c r="X4610" s="23"/>
      <c r="Y4610" s="23"/>
      <c r="Z4610" s="23"/>
      <c r="AA4610" s="23"/>
      <c r="AB4610" s="23"/>
      <c r="AC4610" s="23"/>
      <c r="AD4610" s="23"/>
      <c r="AE4610" s="23"/>
      <c r="AF4610" s="46"/>
      <c r="AG4610" s="23"/>
      <c r="AH4610" s="23"/>
    </row>
    <row r="4611" spans="1:34" s="156" customFormat="1" x14ac:dyDescent="0.35">
      <c r="A4611" s="23"/>
      <c r="B4611" s="23"/>
      <c r="C4611" s="23"/>
      <c r="D4611" s="23"/>
      <c r="E4611" s="23"/>
      <c r="F4611" s="23"/>
      <c r="G4611" s="23"/>
      <c r="H4611" s="23"/>
      <c r="I4611" s="23"/>
      <c r="J4611" s="24"/>
      <c r="K4611" s="24"/>
      <c r="L4611" s="79"/>
      <c r="M4611" s="91"/>
      <c r="N4611" s="89"/>
      <c r="O4611" s="89"/>
      <c r="P4611" s="24"/>
      <c r="Q4611" s="24"/>
      <c r="R4611" s="23"/>
      <c r="S4611" s="23"/>
      <c r="T4611" s="24"/>
      <c r="U4611" s="23"/>
      <c r="V4611" s="23"/>
      <c r="W4611" s="23"/>
      <c r="X4611" s="23"/>
      <c r="Y4611" s="23"/>
      <c r="Z4611" s="23"/>
      <c r="AA4611" s="23"/>
      <c r="AB4611" s="23"/>
      <c r="AC4611" s="23"/>
      <c r="AD4611" s="23"/>
      <c r="AE4611" s="23"/>
      <c r="AF4611" s="46"/>
      <c r="AG4611" s="23"/>
      <c r="AH4611" s="23"/>
    </row>
    <row r="4612" spans="1:34" s="156" customFormat="1" x14ac:dyDescent="0.35">
      <c r="A4612" s="23"/>
      <c r="B4612" s="23"/>
      <c r="C4612" s="23"/>
      <c r="D4612" s="23"/>
      <c r="E4612" s="23"/>
      <c r="F4612" s="23"/>
      <c r="G4612" s="23"/>
      <c r="H4612" s="23"/>
      <c r="I4612" s="23"/>
      <c r="J4612" s="24"/>
      <c r="K4612" s="24"/>
      <c r="L4612" s="79"/>
      <c r="M4612" s="91"/>
      <c r="N4612" s="89"/>
      <c r="O4612" s="89"/>
      <c r="P4612" s="24"/>
      <c r="Q4612" s="24"/>
      <c r="R4612" s="23"/>
      <c r="S4612" s="23"/>
      <c r="T4612" s="24"/>
      <c r="U4612" s="23"/>
      <c r="V4612" s="23"/>
      <c r="W4612" s="23"/>
      <c r="X4612" s="23"/>
      <c r="Y4612" s="23"/>
      <c r="Z4612" s="23"/>
      <c r="AA4612" s="23"/>
      <c r="AB4612" s="23"/>
      <c r="AC4612" s="23"/>
      <c r="AD4612" s="23"/>
      <c r="AE4612" s="23"/>
      <c r="AF4612" s="46"/>
      <c r="AG4612" s="23"/>
      <c r="AH4612" s="23"/>
    </row>
    <row r="4613" spans="1:34" s="156" customFormat="1" x14ac:dyDescent="0.35">
      <c r="A4613" s="23"/>
      <c r="B4613" s="23"/>
      <c r="C4613" s="23"/>
      <c r="D4613" s="23"/>
      <c r="E4613" s="23"/>
      <c r="F4613" s="23"/>
      <c r="G4613" s="23"/>
      <c r="H4613" s="23"/>
      <c r="I4613" s="23"/>
      <c r="J4613" s="24"/>
      <c r="K4613" s="24"/>
      <c r="L4613" s="79"/>
      <c r="M4613" s="91"/>
      <c r="N4613" s="89"/>
      <c r="O4613" s="89"/>
      <c r="P4613" s="24"/>
      <c r="Q4613" s="24"/>
      <c r="R4613" s="23"/>
      <c r="S4613" s="23"/>
      <c r="T4613" s="24"/>
      <c r="U4613" s="23"/>
      <c r="V4613" s="23"/>
      <c r="W4613" s="23"/>
      <c r="X4613" s="23"/>
      <c r="Y4613" s="23"/>
      <c r="Z4613" s="23"/>
      <c r="AA4613" s="23"/>
      <c r="AB4613" s="23"/>
      <c r="AC4613" s="23"/>
      <c r="AD4613" s="23"/>
      <c r="AE4613" s="23"/>
      <c r="AF4613" s="46"/>
      <c r="AG4613" s="23"/>
      <c r="AH4613" s="23"/>
    </row>
    <row r="4614" spans="1:34" s="156" customFormat="1" x14ac:dyDescent="0.35">
      <c r="A4614" s="23"/>
      <c r="B4614" s="23"/>
      <c r="C4614" s="23"/>
      <c r="D4614" s="23"/>
      <c r="E4614" s="23"/>
      <c r="F4614" s="23"/>
      <c r="G4614" s="23"/>
      <c r="H4614" s="23"/>
      <c r="I4614" s="23"/>
      <c r="J4614" s="24"/>
      <c r="K4614" s="24"/>
      <c r="L4614" s="79"/>
      <c r="M4614" s="91"/>
      <c r="N4614" s="89"/>
      <c r="O4614" s="89"/>
      <c r="P4614" s="24"/>
      <c r="Q4614" s="24"/>
      <c r="R4614" s="23"/>
      <c r="S4614" s="23"/>
      <c r="T4614" s="24"/>
      <c r="U4614" s="23"/>
      <c r="V4614" s="23"/>
      <c r="W4614" s="23"/>
      <c r="X4614" s="23"/>
      <c r="Y4614" s="23"/>
      <c r="Z4614" s="23"/>
      <c r="AA4614" s="23"/>
      <c r="AB4614" s="23"/>
      <c r="AC4614" s="23"/>
      <c r="AD4614" s="23"/>
      <c r="AE4614" s="23"/>
      <c r="AF4614" s="46"/>
      <c r="AG4614" s="23"/>
      <c r="AH4614" s="23"/>
    </row>
    <row r="4615" spans="1:34" s="156" customFormat="1" x14ac:dyDescent="0.35">
      <c r="A4615" s="23"/>
      <c r="B4615" s="23"/>
      <c r="C4615" s="23"/>
      <c r="D4615" s="23"/>
      <c r="E4615" s="23"/>
      <c r="F4615" s="23"/>
      <c r="G4615" s="23"/>
      <c r="H4615" s="23"/>
      <c r="I4615" s="23"/>
      <c r="J4615" s="24"/>
      <c r="K4615" s="24"/>
      <c r="L4615" s="79"/>
      <c r="M4615" s="91"/>
      <c r="N4615" s="89"/>
      <c r="O4615" s="89"/>
      <c r="P4615" s="24"/>
      <c r="Q4615" s="24"/>
      <c r="R4615" s="23"/>
      <c r="S4615" s="23"/>
      <c r="T4615" s="24"/>
      <c r="U4615" s="23"/>
      <c r="V4615" s="23"/>
      <c r="W4615" s="23"/>
      <c r="X4615" s="23"/>
      <c r="Y4615" s="23"/>
      <c r="Z4615" s="23"/>
      <c r="AA4615" s="23"/>
      <c r="AB4615" s="23"/>
      <c r="AC4615" s="23"/>
      <c r="AD4615" s="23"/>
      <c r="AE4615" s="23"/>
      <c r="AF4615" s="46"/>
      <c r="AG4615" s="23"/>
      <c r="AH4615" s="23"/>
    </row>
    <row r="4616" spans="1:34" s="156" customFormat="1" x14ac:dyDescent="0.35">
      <c r="A4616" s="23"/>
      <c r="B4616" s="23"/>
      <c r="C4616" s="23"/>
      <c r="D4616" s="23"/>
      <c r="E4616" s="23"/>
      <c r="F4616" s="23"/>
      <c r="G4616" s="23"/>
      <c r="H4616" s="23"/>
      <c r="I4616" s="23"/>
      <c r="J4616" s="24"/>
      <c r="K4616" s="24"/>
      <c r="L4616" s="79"/>
      <c r="M4616" s="91"/>
      <c r="N4616" s="89"/>
      <c r="O4616" s="89"/>
      <c r="P4616" s="24"/>
      <c r="Q4616" s="24"/>
      <c r="R4616" s="23"/>
      <c r="S4616" s="23"/>
      <c r="T4616" s="24"/>
      <c r="U4616" s="23"/>
      <c r="V4616" s="23"/>
      <c r="W4616" s="23"/>
      <c r="X4616" s="23"/>
      <c r="Y4616" s="23"/>
      <c r="Z4616" s="23"/>
      <c r="AA4616" s="23"/>
      <c r="AB4616" s="23"/>
      <c r="AC4616" s="23"/>
      <c r="AD4616" s="23"/>
      <c r="AE4616" s="23"/>
      <c r="AF4616" s="46"/>
      <c r="AG4616" s="23"/>
      <c r="AH4616" s="23"/>
    </row>
    <row r="4617" spans="1:34" s="156" customFormat="1" x14ac:dyDescent="0.35">
      <c r="A4617" s="23"/>
      <c r="B4617" s="23"/>
      <c r="C4617" s="23"/>
      <c r="D4617" s="23"/>
      <c r="E4617" s="23"/>
      <c r="F4617" s="23"/>
      <c r="G4617" s="23"/>
      <c r="H4617" s="23"/>
      <c r="I4617" s="23"/>
      <c r="J4617" s="24"/>
      <c r="K4617" s="24"/>
      <c r="L4617" s="79"/>
      <c r="M4617" s="91"/>
      <c r="N4617" s="89"/>
      <c r="O4617" s="89"/>
      <c r="P4617" s="24"/>
      <c r="Q4617" s="24"/>
      <c r="R4617" s="23"/>
      <c r="S4617" s="23"/>
      <c r="T4617" s="24"/>
      <c r="U4617" s="23"/>
      <c r="V4617" s="23"/>
      <c r="W4617" s="23"/>
      <c r="X4617" s="23"/>
      <c r="Y4617" s="23"/>
      <c r="Z4617" s="23"/>
      <c r="AA4617" s="23"/>
      <c r="AB4617" s="23"/>
      <c r="AC4617" s="23"/>
      <c r="AD4617" s="23"/>
      <c r="AE4617" s="23"/>
      <c r="AF4617" s="46"/>
      <c r="AG4617" s="23"/>
      <c r="AH4617" s="23"/>
    </row>
    <row r="4618" spans="1:34" s="156" customFormat="1" x14ac:dyDescent="0.35">
      <c r="A4618" s="23"/>
      <c r="B4618" s="23"/>
      <c r="C4618" s="23"/>
      <c r="D4618" s="23"/>
      <c r="E4618" s="23"/>
      <c r="F4618" s="23"/>
      <c r="G4618" s="23"/>
      <c r="H4618" s="23"/>
      <c r="I4618" s="23"/>
      <c r="J4618" s="24"/>
      <c r="K4618" s="24"/>
      <c r="L4618" s="79"/>
      <c r="M4618" s="91"/>
      <c r="N4618" s="89"/>
      <c r="O4618" s="89"/>
      <c r="P4618" s="24"/>
      <c r="Q4618" s="24"/>
      <c r="R4618" s="23"/>
      <c r="S4618" s="23"/>
      <c r="T4618" s="24"/>
      <c r="U4618" s="23"/>
      <c r="V4618" s="23"/>
      <c r="W4618" s="23"/>
      <c r="X4618" s="23"/>
      <c r="Y4618" s="23"/>
      <c r="Z4618" s="23"/>
      <c r="AA4618" s="23"/>
      <c r="AB4618" s="23"/>
      <c r="AC4618" s="23"/>
      <c r="AD4618" s="23"/>
      <c r="AE4618" s="23"/>
      <c r="AF4618" s="46"/>
      <c r="AG4618" s="23"/>
      <c r="AH4618" s="23"/>
    </row>
    <row r="4619" spans="1:34" s="156" customFormat="1" x14ac:dyDescent="0.35">
      <c r="A4619" s="23"/>
      <c r="B4619" s="23"/>
      <c r="C4619" s="23"/>
      <c r="D4619" s="23"/>
      <c r="E4619" s="23"/>
      <c r="F4619" s="23"/>
      <c r="G4619" s="23"/>
      <c r="H4619" s="23"/>
      <c r="I4619" s="23"/>
      <c r="J4619" s="24"/>
      <c r="K4619" s="24"/>
      <c r="L4619" s="79"/>
      <c r="M4619" s="91"/>
      <c r="N4619" s="89"/>
      <c r="O4619" s="89"/>
      <c r="P4619" s="24"/>
      <c r="Q4619" s="24"/>
      <c r="R4619" s="23"/>
      <c r="S4619" s="23"/>
      <c r="T4619" s="24"/>
      <c r="U4619" s="23"/>
      <c r="V4619" s="23"/>
      <c r="W4619" s="23"/>
      <c r="X4619" s="23"/>
      <c r="Y4619" s="23"/>
      <c r="Z4619" s="23"/>
      <c r="AA4619" s="23"/>
      <c r="AB4619" s="23"/>
      <c r="AC4619" s="23"/>
      <c r="AD4619" s="23"/>
      <c r="AE4619" s="23"/>
      <c r="AF4619" s="46"/>
      <c r="AG4619" s="23"/>
      <c r="AH4619" s="23"/>
    </row>
    <row r="4620" spans="1:34" s="156" customFormat="1" x14ac:dyDescent="0.35">
      <c r="A4620" s="23"/>
      <c r="B4620" s="23"/>
      <c r="C4620" s="23"/>
      <c r="D4620" s="23"/>
      <c r="E4620" s="23"/>
      <c r="F4620" s="23"/>
      <c r="G4620" s="23"/>
      <c r="H4620" s="23"/>
      <c r="I4620" s="23"/>
      <c r="J4620" s="24"/>
      <c r="K4620" s="24"/>
      <c r="L4620" s="79"/>
      <c r="M4620" s="91"/>
      <c r="N4620" s="89"/>
      <c r="O4620" s="89"/>
      <c r="P4620" s="24"/>
      <c r="Q4620" s="24"/>
      <c r="R4620" s="23"/>
      <c r="S4620" s="23"/>
      <c r="T4620" s="24"/>
      <c r="U4620" s="23"/>
      <c r="V4620" s="23"/>
      <c r="W4620" s="23"/>
      <c r="X4620" s="23"/>
      <c r="Y4620" s="23"/>
      <c r="Z4620" s="23"/>
      <c r="AA4620" s="23"/>
      <c r="AB4620" s="23"/>
      <c r="AC4620" s="23"/>
      <c r="AD4620" s="23"/>
      <c r="AE4620" s="23"/>
      <c r="AF4620" s="46"/>
      <c r="AG4620" s="23"/>
      <c r="AH4620" s="23"/>
    </row>
    <row r="4621" spans="1:34" s="156" customFormat="1" x14ac:dyDescent="0.35">
      <c r="A4621" s="23"/>
      <c r="B4621" s="23"/>
      <c r="C4621" s="23"/>
      <c r="D4621" s="23"/>
      <c r="E4621" s="23"/>
      <c r="F4621" s="23"/>
      <c r="G4621" s="23"/>
      <c r="H4621" s="23"/>
      <c r="I4621" s="23"/>
      <c r="J4621" s="24"/>
      <c r="K4621" s="24"/>
      <c r="L4621" s="79"/>
      <c r="M4621" s="91"/>
      <c r="N4621" s="89"/>
      <c r="O4621" s="89"/>
      <c r="P4621" s="24"/>
      <c r="Q4621" s="24"/>
      <c r="R4621" s="23"/>
      <c r="S4621" s="23"/>
      <c r="T4621" s="24"/>
      <c r="U4621" s="23"/>
      <c r="V4621" s="23"/>
      <c r="W4621" s="23"/>
      <c r="X4621" s="23"/>
      <c r="Y4621" s="23"/>
      <c r="Z4621" s="23"/>
      <c r="AA4621" s="23"/>
      <c r="AB4621" s="23"/>
      <c r="AC4621" s="23"/>
      <c r="AD4621" s="23"/>
      <c r="AE4621" s="23"/>
      <c r="AF4621" s="46"/>
      <c r="AG4621" s="23"/>
      <c r="AH4621" s="23"/>
    </row>
    <row r="4622" spans="1:34" s="156" customFormat="1" x14ac:dyDescent="0.35">
      <c r="A4622" s="23"/>
      <c r="B4622" s="23"/>
      <c r="C4622" s="23"/>
      <c r="D4622" s="23"/>
      <c r="E4622" s="23"/>
      <c r="F4622" s="23"/>
      <c r="G4622" s="23"/>
      <c r="H4622" s="23"/>
      <c r="I4622" s="23"/>
      <c r="J4622" s="24"/>
      <c r="K4622" s="24"/>
      <c r="L4622" s="79"/>
      <c r="M4622" s="91"/>
      <c r="N4622" s="89"/>
      <c r="O4622" s="89"/>
      <c r="P4622" s="24"/>
      <c r="Q4622" s="24"/>
      <c r="R4622" s="23"/>
      <c r="S4622" s="23"/>
      <c r="T4622" s="24"/>
      <c r="U4622" s="23"/>
      <c r="V4622" s="23"/>
      <c r="W4622" s="23"/>
      <c r="X4622" s="23"/>
      <c r="Y4622" s="23"/>
      <c r="Z4622" s="23"/>
      <c r="AA4622" s="23"/>
      <c r="AB4622" s="23"/>
      <c r="AC4622" s="23"/>
      <c r="AD4622" s="23"/>
      <c r="AE4622" s="23"/>
      <c r="AF4622" s="46"/>
      <c r="AG4622" s="23"/>
      <c r="AH4622" s="23"/>
    </row>
    <row r="4623" spans="1:34" s="156" customFormat="1" x14ac:dyDescent="0.35">
      <c r="A4623" s="23"/>
      <c r="B4623" s="23"/>
      <c r="C4623" s="23"/>
      <c r="D4623" s="23"/>
      <c r="E4623" s="23"/>
      <c r="F4623" s="23"/>
      <c r="G4623" s="23"/>
      <c r="H4623" s="23"/>
      <c r="I4623" s="23"/>
      <c r="J4623" s="24"/>
      <c r="K4623" s="24"/>
      <c r="L4623" s="79"/>
      <c r="M4623" s="91"/>
      <c r="N4623" s="89"/>
      <c r="O4623" s="89"/>
      <c r="P4623" s="24"/>
      <c r="Q4623" s="24"/>
      <c r="R4623" s="23"/>
      <c r="S4623" s="23"/>
      <c r="T4623" s="24"/>
      <c r="U4623" s="23"/>
      <c r="V4623" s="23"/>
      <c r="W4623" s="23"/>
      <c r="X4623" s="23"/>
      <c r="Y4623" s="23"/>
      <c r="Z4623" s="23"/>
      <c r="AA4623" s="23"/>
      <c r="AB4623" s="23"/>
      <c r="AC4623" s="23"/>
      <c r="AD4623" s="23"/>
      <c r="AE4623" s="23"/>
      <c r="AF4623" s="46"/>
      <c r="AG4623" s="23"/>
      <c r="AH4623" s="23"/>
    </row>
    <row r="4624" spans="1:34" s="156" customFormat="1" x14ac:dyDescent="0.35">
      <c r="A4624" s="23"/>
      <c r="B4624" s="23"/>
      <c r="C4624" s="23"/>
      <c r="D4624" s="23"/>
      <c r="E4624" s="23"/>
      <c r="F4624" s="23"/>
      <c r="G4624" s="23"/>
      <c r="H4624" s="23"/>
      <c r="I4624" s="23"/>
      <c r="J4624" s="24"/>
      <c r="K4624" s="24"/>
      <c r="L4624" s="79"/>
      <c r="M4624" s="91"/>
      <c r="N4624" s="89"/>
      <c r="O4624" s="89"/>
      <c r="P4624" s="24"/>
      <c r="Q4624" s="24"/>
      <c r="R4624" s="23"/>
      <c r="S4624" s="23"/>
      <c r="T4624" s="24"/>
      <c r="U4624" s="23"/>
      <c r="V4624" s="23"/>
      <c r="W4624" s="23"/>
      <c r="X4624" s="23"/>
      <c r="Y4624" s="23"/>
      <c r="Z4624" s="23"/>
      <c r="AA4624" s="23"/>
      <c r="AB4624" s="23"/>
      <c r="AC4624" s="23"/>
      <c r="AD4624" s="23"/>
      <c r="AE4624" s="23"/>
      <c r="AF4624" s="46"/>
      <c r="AG4624" s="23"/>
      <c r="AH4624" s="23"/>
    </row>
    <row r="4625" spans="1:34" s="156" customFormat="1" x14ac:dyDescent="0.35">
      <c r="A4625" s="23"/>
      <c r="B4625" s="23"/>
      <c r="C4625" s="23"/>
      <c r="D4625" s="23"/>
      <c r="E4625" s="23"/>
      <c r="F4625" s="23"/>
      <c r="G4625" s="23"/>
      <c r="H4625" s="23"/>
      <c r="I4625" s="23"/>
      <c r="J4625" s="24"/>
      <c r="K4625" s="24"/>
      <c r="L4625" s="79"/>
      <c r="M4625" s="91"/>
      <c r="N4625" s="89"/>
      <c r="O4625" s="89"/>
      <c r="P4625" s="24"/>
      <c r="Q4625" s="24"/>
      <c r="R4625" s="23"/>
      <c r="S4625" s="23"/>
      <c r="T4625" s="24"/>
      <c r="U4625" s="23"/>
      <c r="V4625" s="23"/>
      <c r="W4625" s="23"/>
      <c r="X4625" s="23"/>
      <c r="Y4625" s="23"/>
      <c r="Z4625" s="23"/>
      <c r="AA4625" s="23"/>
      <c r="AB4625" s="23"/>
      <c r="AC4625" s="23"/>
      <c r="AD4625" s="23"/>
      <c r="AE4625" s="23"/>
      <c r="AF4625" s="46"/>
      <c r="AG4625" s="23"/>
      <c r="AH4625" s="23"/>
    </row>
    <row r="4626" spans="1:34" s="156" customFormat="1" x14ac:dyDescent="0.35">
      <c r="A4626" s="23"/>
      <c r="B4626" s="23"/>
      <c r="C4626" s="23"/>
      <c r="D4626" s="23"/>
      <c r="E4626" s="23"/>
      <c r="F4626" s="23"/>
      <c r="G4626" s="23"/>
      <c r="H4626" s="23"/>
      <c r="I4626" s="23"/>
      <c r="J4626" s="24"/>
      <c r="K4626" s="24"/>
      <c r="L4626" s="79"/>
      <c r="M4626" s="91"/>
      <c r="N4626" s="89"/>
      <c r="O4626" s="89"/>
      <c r="P4626" s="24"/>
      <c r="Q4626" s="24"/>
      <c r="R4626" s="23"/>
      <c r="S4626" s="23"/>
      <c r="T4626" s="24"/>
      <c r="U4626" s="23"/>
      <c r="V4626" s="23"/>
      <c r="W4626" s="23"/>
      <c r="X4626" s="23"/>
      <c r="Y4626" s="23"/>
      <c r="Z4626" s="23"/>
      <c r="AA4626" s="23"/>
      <c r="AB4626" s="23"/>
      <c r="AC4626" s="23"/>
      <c r="AD4626" s="23"/>
      <c r="AE4626" s="23"/>
      <c r="AF4626" s="46"/>
      <c r="AG4626" s="23"/>
      <c r="AH4626" s="23"/>
    </row>
    <row r="4627" spans="1:34" s="156" customFormat="1" x14ac:dyDescent="0.35">
      <c r="A4627" s="23"/>
      <c r="B4627" s="23"/>
      <c r="C4627" s="23"/>
      <c r="D4627" s="23"/>
      <c r="E4627" s="23"/>
      <c r="F4627" s="23"/>
      <c r="G4627" s="23"/>
      <c r="H4627" s="23"/>
      <c r="I4627" s="23"/>
      <c r="J4627" s="24"/>
      <c r="K4627" s="24"/>
      <c r="L4627" s="79"/>
      <c r="M4627" s="91"/>
      <c r="N4627" s="89"/>
      <c r="O4627" s="89"/>
      <c r="P4627" s="24"/>
      <c r="Q4627" s="24"/>
      <c r="R4627" s="23"/>
      <c r="S4627" s="23"/>
      <c r="T4627" s="24"/>
      <c r="U4627" s="23"/>
      <c r="V4627" s="23"/>
      <c r="W4627" s="23"/>
      <c r="X4627" s="23"/>
      <c r="Y4627" s="23"/>
      <c r="Z4627" s="23"/>
      <c r="AA4627" s="23"/>
      <c r="AB4627" s="23"/>
      <c r="AC4627" s="23"/>
      <c r="AD4627" s="23"/>
      <c r="AE4627" s="23"/>
      <c r="AF4627" s="46"/>
      <c r="AG4627" s="23"/>
      <c r="AH4627" s="23"/>
    </row>
    <row r="4628" spans="1:34" s="156" customFormat="1" x14ac:dyDescent="0.35">
      <c r="A4628" s="23"/>
      <c r="B4628" s="23"/>
      <c r="C4628" s="23"/>
      <c r="D4628" s="23"/>
      <c r="E4628" s="23"/>
      <c r="F4628" s="23"/>
      <c r="G4628" s="23"/>
      <c r="H4628" s="23"/>
      <c r="I4628" s="23"/>
      <c r="J4628" s="24"/>
      <c r="K4628" s="24"/>
      <c r="L4628" s="79"/>
      <c r="M4628" s="91"/>
      <c r="N4628" s="89"/>
      <c r="O4628" s="89"/>
      <c r="P4628" s="24"/>
      <c r="Q4628" s="24"/>
      <c r="R4628" s="23"/>
      <c r="S4628" s="23"/>
      <c r="T4628" s="24"/>
      <c r="U4628" s="23"/>
      <c r="V4628" s="23"/>
      <c r="W4628" s="23"/>
      <c r="X4628" s="23"/>
      <c r="Y4628" s="23"/>
      <c r="Z4628" s="23"/>
      <c r="AA4628" s="23"/>
      <c r="AB4628" s="23"/>
      <c r="AC4628" s="23"/>
      <c r="AD4628" s="23"/>
      <c r="AE4628" s="23"/>
      <c r="AF4628" s="46"/>
      <c r="AG4628" s="23"/>
      <c r="AH4628" s="23"/>
    </row>
    <row r="4629" spans="1:34" s="156" customFormat="1" x14ac:dyDescent="0.35">
      <c r="A4629" s="23"/>
      <c r="B4629" s="23"/>
      <c r="C4629" s="23"/>
      <c r="D4629" s="23"/>
      <c r="E4629" s="23"/>
      <c r="F4629" s="23"/>
      <c r="G4629" s="23"/>
      <c r="H4629" s="23"/>
      <c r="I4629" s="23"/>
      <c r="J4629" s="24"/>
      <c r="K4629" s="24"/>
      <c r="L4629" s="79"/>
      <c r="M4629" s="91"/>
      <c r="N4629" s="89"/>
      <c r="O4629" s="89"/>
      <c r="P4629" s="24"/>
      <c r="Q4629" s="24"/>
      <c r="R4629" s="23"/>
      <c r="S4629" s="23"/>
      <c r="T4629" s="24"/>
      <c r="U4629" s="23"/>
      <c r="V4629" s="23"/>
      <c r="W4629" s="23"/>
      <c r="X4629" s="23"/>
      <c r="Y4629" s="23"/>
      <c r="Z4629" s="23"/>
      <c r="AA4629" s="23"/>
      <c r="AB4629" s="23"/>
      <c r="AC4629" s="23"/>
      <c r="AD4629" s="23"/>
      <c r="AE4629" s="23"/>
      <c r="AF4629" s="46"/>
      <c r="AG4629" s="23"/>
      <c r="AH4629" s="23"/>
    </row>
    <row r="4630" spans="1:34" s="156" customFormat="1" x14ac:dyDescent="0.35">
      <c r="A4630" s="23"/>
      <c r="B4630" s="23"/>
      <c r="C4630" s="23"/>
      <c r="D4630" s="23"/>
      <c r="E4630" s="23"/>
      <c r="F4630" s="23"/>
      <c r="G4630" s="23"/>
      <c r="H4630" s="23"/>
      <c r="I4630" s="23"/>
      <c r="J4630" s="24"/>
      <c r="K4630" s="24"/>
      <c r="L4630" s="79"/>
      <c r="M4630" s="91"/>
      <c r="N4630" s="89"/>
      <c r="O4630" s="89"/>
      <c r="P4630" s="24"/>
      <c r="Q4630" s="24"/>
      <c r="R4630" s="23"/>
      <c r="S4630" s="23"/>
      <c r="T4630" s="24"/>
      <c r="U4630" s="23"/>
      <c r="V4630" s="23"/>
      <c r="W4630" s="23"/>
      <c r="X4630" s="23"/>
      <c r="Y4630" s="23"/>
      <c r="Z4630" s="23"/>
      <c r="AA4630" s="23"/>
      <c r="AB4630" s="23"/>
      <c r="AC4630" s="23"/>
      <c r="AD4630" s="23"/>
      <c r="AE4630" s="23"/>
      <c r="AF4630" s="46"/>
      <c r="AG4630" s="23"/>
      <c r="AH4630" s="23"/>
    </row>
    <row r="4631" spans="1:34" s="156" customFormat="1" x14ac:dyDescent="0.35">
      <c r="A4631" s="23"/>
      <c r="B4631" s="23"/>
      <c r="C4631" s="23"/>
      <c r="D4631" s="23"/>
      <c r="E4631" s="23"/>
      <c r="F4631" s="23"/>
      <c r="G4631" s="23"/>
      <c r="H4631" s="23"/>
      <c r="I4631" s="23"/>
      <c r="J4631" s="24"/>
      <c r="K4631" s="24"/>
      <c r="L4631" s="79"/>
      <c r="M4631" s="91"/>
      <c r="N4631" s="89"/>
      <c r="O4631" s="89"/>
      <c r="P4631" s="24"/>
      <c r="Q4631" s="24"/>
      <c r="R4631" s="23"/>
      <c r="S4631" s="23"/>
      <c r="T4631" s="24"/>
      <c r="U4631" s="23"/>
      <c r="V4631" s="23"/>
      <c r="W4631" s="23"/>
      <c r="X4631" s="23"/>
      <c r="Y4631" s="23"/>
      <c r="Z4631" s="23"/>
      <c r="AA4631" s="23"/>
      <c r="AB4631" s="23"/>
      <c r="AC4631" s="23"/>
      <c r="AD4631" s="23"/>
      <c r="AE4631" s="23"/>
      <c r="AF4631" s="46"/>
      <c r="AG4631" s="23"/>
      <c r="AH4631" s="23"/>
    </row>
    <row r="4632" spans="1:34" s="156" customFormat="1" x14ac:dyDescent="0.35">
      <c r="A4632" s="23"/>
      <c r="B4632" s="23"/>
      <c r="C4632" s="23"/>
      <c r="D4632" s="23"/>
      <c r="E4632" s="23"/>
      <c r="F4632" s="23"/>
      <c r="G4632" s="23"/>
      <c r="H4632" s="23"/>
      <c r="I4632" s="23"/>
      <c r="J4632" s="24"/>
      <c r="K4632" s="24"/>
      <c r="L4632" s="79"/>
      <c r="M4632" s="91"/>
      <c r="N4632" s="89"/>
      <c r="O4632" s="89"/>
      <c r="P4632" s="24"/>
      <c r="Q4632" s="24"/>
      <c r="R4632" s="23"/>
      <c r="S4632" s="23"/>
      <c r="T4632" s="24"/>
      <c r="U4632" s="23"/>
      <c r="V4632" s="23"/>
      <c r="W4632" s="23"/>
      <c r="X4632" s="23"/>
      <c r="Y4632" s="23"/>
      <c r="Z4632" s="23"/>
      <c r="AA4632" s="23"/>
      <c r="AB4632" s="23"/>
      <c r="AC4632" s="23"/>
      <c r="AD4632" s="23"/>
      <c r="AE4632" s="23"/>
      <c r="AF4632" s="46"/>
      <c r="AG4632" s="23"/>
      <c r="AH4632" s="23"/>
    </row>
    <row r="4633" spans="1:34" s="156" customFormat="1" x14ac:dyDescent="0.35">
      <c r="A4633" s="23"/>
      <c r="B4633" s="23"/>
      <c r="C4633" s="23"/>
      <c r="D4633" s="23"/>
      <c r="E4633" s="23"/>
      <c r="F4633" s="23"/>
      <c r="G4633" s="23"/>
      <c r="H4633" s="23"/>
      <c r="I4633" s="23"/>
      <c r="J4633" s="24"/>
      <c r="K4633" s="24"/>
      <c r="L4633" s="79"/>
      <c r="M4633" s="91"/>
      <c r="N4633" s="89"/>
      <c r="O4633" s="89"/>
      <c r="P4633" s="24"/>
      <c r="Q4633" s="24"/>
      <c r="R4633" s="23"/>
      <c r="S4633" s="23"/>
      <c r="T4633" s="24"/>
      <c r="U4633" s="23"/>
      <c r="V4633" s="23"/>
      <c r="W4633" s="23"/>
      <c r="X4633" s="23"/>
      <c r="Y4633" s="23"/>
      <c r="Z4633" s="23"/>
      <c r="AA4633" s="23"/>
      <c r="AB4633" s="23"/>
      <c r="AC4633" s="23"/>
      <c r="AD4633" s="23"/>
      <c r="AE4633" s="23"/>
      <c r="AF4633" s="46"/>
      <c r="AG4633" s="23"/>
      <c r="AH4633" s="23"/>
    </row>
    <row r="4634" spans="1:34" s="156" customFormat="1" x14ac:dyDescent="0.35">
      <c r="A4634" s="23"/>
      <c r="B4634" s="23"/>
      <c r="C4634" s="23"/>
      <c r="D4634" s="23"/>
      <c r="E4634" s="23"/>
      <c r="F4634" s="23"/>
      <c r="G4634" s="23"/>
      <c r="H4634" s="23"/>
      <c r="I4634" s="23"/>
      <c r="J4634" s="24"/>
      <c r="K4634" s="24"/>
      <c r="L4634" s="79"/>
      <c r="M4634" s="91"/>
      <c r="N4634" s="89"/>
      <c r="O4634" s="89"/>
      <c r="P4634" s="24"/>
      <c r="Q4634" s="24"/>
      <c r="R4634" s="23"/>
      <c r="S4634" s="23"/>
      <c r="T4634" s="24"/>
      <c r="U4634" s="23"/>
      <c r="V4634" s="23"/>
      <c r="W4634" s="23"/>
      <c r="X4634" s="23"/>
      <c r="Y4634" s="23"/>
      <c r="Z4634" s="23"/>
      <c r="AA4634" s="23"/>
      <c r="AB4634" s="23"/>
      <c r="AC4634" s="23"/>
      <c r="AD4634" s="23"/>
      <c r="AE4634" s="23"/>
      <c r="AF4634" s="46"/>
      <c r="AG4634" s="23"/>
      <c r="AH4634" s="23"/>
    </row>
    <row r="4635" spans="1:34" s="156" customFormat="1" x14ac:dyDescent="0.35">
      <c r="A4635" s="23"/>
      <c r="B4635" s="23"/>
      <c r="C4635" s="23"/>
      <c r="D4635" s="23"/>
      <c r="E4635" s="23"/>
      <c r="F4635" s="23"/>
      <c r="G4635" s="23"/>
      <c r="H4635" s="23"/>
      <c r="I4635" s="23"/>
      <c r="J4635" s="24"/>
      <c r="K4635" s="24"/>
      <c r="L4635" s="79"/>
      <c r="M4635" s="91"/>
      <c r="N4635" s="89"/>
      <c r="O4635" s="89"/>
      <c r="P4635" s="24"/>
      <c r="Q4635" s="24"/>
      <c r="R4635" s="23"/>
      <c r="S4635" s="23"/>
      <c r="T4635" s="24"/>
      <c r="U4635" s="23"/>
      <c r="V4635" s="23"/>
      <c r="W4635" s="23"/>
      <c r="X4635" s="23"/>
      <c r="Y4635" s="23"/>
      <c r="Z4635" s="23"/>
      <c r="AA4635" s="23"/>
      <c r="AB4635" s="23"/>
      <c r="AC4635" s="23"/>
      <c r="AD4635" s="23"/>
      <c r="AE4635" s="23"/>
      <c r="AF4635" s="46"/>
      <c r="AG4635" s="23"/>
      <c r="AH4635" s="23"/>
    </row>
    <row r="4636" spans="1:34" s="156" customFormat="1" x14ac:dyDescent="0.35">
      <c r="A4636" s="23"/>
      <c r="B4636" s="23"/>
      <c r="C4636" s="23"/>
      <c r="D4636" s="23"/>
      <c r="E4636" s="23"/>
      <c r="F4636" s="23"/>
      <c r="G4636" s="23"/>
      <c r="H4636" s="23"/>
      <c r="I4636" s="23"/>
      <c r="J4636" s="24"/>
      <c r="K4636" s="24"/>
      <c r="L4636" s="79"/>
      <c r="M4636" s="91"/>
      <c r="N4636" s="89"/>
      <c r="O4636" s="89"/>
      <c r="P4636" s="24"/>
      <c r="Q4636" s="24"/>
      <c r="R4636" s="23"/>
      <c r="S4636" s="23"/>
      <c r="T4636" s="24"/>
      <c r="U4636" s="23"/>
      <c r="V4636" s="23"/>
      <c r="W4636" s="23"/>
      <c r="X4636" s="23"/>
      <c r="Y4636" s="23"/>
      <c r="Z4636" s="23"/>
      <c r="AA4636" s="23"/>
      <c r="AB4636" s="23"/>
      <c r="AC4636" s="23"/>
      <c r="AD4636" s="23"/>
      <c r="AE4636" s="23"/>
      <c r="AF4636" s="46"/>
      <c r="AG4636" s="23"/>
      <c r="AH4636" s="23"/>
    </row>
    <row r="4637" spans="1:34" s="156" customFormat="1" x14ac:dyDescent="0.35">
      <c r="A4637" s="23"/>
      <c r="B4637" s="23"/>
      <c r="C4637" s="23"/>
      <c r="D4637" s="23"/>
      <c r="E4637" s="23"/>
      <c r="F4637" s="23"/>
      <c r="G4637" s="23"/>
      <c r="H4637" s="23"/>
      <c r="I4637" s="23"/>
      <c r="J4637" s="24"/>
      <c r="K4637" s="24"/>
      <c r="L4637" s="79"/>
      <c r="M4637" s="91"/>
      <c r="N4637" s="89"/>
      <c r="O4637" s="89"/>
      <c r="P4637" s="24"/>
      <c r="Q4637" s="24"/>
      <c r="R4637" s="23"/>
      <c r="S4637" s="23"/>
      <c r="T4637" s="24"/>
      <c r="U4637" s="23"/>
      <c r="V4637" s="23"/>
      <c r="W4637" s="23"/>
      <c r="X4637" s="23"/>
      <c r="Y4637" s="23"/>
      <c r="Z4637" s="23"/>
      <c r="AA4637" s="23"/>
      <c r="AB4637" s="23"/>
      <c r="AC4637" s="23"/>
      <c r="AD4637" s="23"/>
      <c r="AE4637" s="23"/>
      <c r="AF4637" s="46"/>
      <c r="AG4637" s="23"/>
      <c r="AH4637" s="23"/>
    </row>
    <row r="4638" spans="1:34" s="156" customFormat="1" x14ac:dyDescent="0.35">
      <c r="A4638" s="23"/>
      <c r="B4638" s="23"/>
      <c r="C4638" s="23"/>
      <c r="D4638" s="23"/>
      <c r="E4638" s="23"/>
      <c r="F4638" s="23"/>
      <c r="G4638" s="23"/>
      <c r="H4638" s="23"/>
      <c r="I4638" s="23"/>
      <c r="J4638" s="24"/>
      <c r="K4638" s="24"/>
      <c r="L4638" s="79"/>
      <c r="M4638" s="91"/>
      <c r="N4638" s="89"/>
      <c r="O4638" s="89"/>
      <c r="P4638" s="24"/>
      <c r="Q4638" s="24"/>
      <c r="R4638" s="23"/>
      <c r="S4638" s="23"/>
      <c r="T4638" s="24"/>
      <c r="U4638" s="23"/>
      <c r="V4638" s="23"/>
      <c r="W4638" s="23"/>
      <c r="X4638" s="23"/>
      <c r="Y4638" s="23"/>
      <c r="Z4638" s="23"/>
      <c r="AA4638" s="23"/>
      <c r="AB4638" s="23"/>
      <c r="AC4638" s="23"/>
      <c r="AD4638" s="23"/>
      <c r="AE4638" s="23"/>
      <c r="AF4638" s="46"/>
      <c r="AG4638" s="23"/>
      <c r="AH4638" s="23"/>
    </row>
    <row r="4639" spans="1:34" s="156" customFormat="1" x14ac:dyDescent="0.35">
      <c r="A4639" s="23"/>
      <c r="B4639" s="23"/>
      <c r="C4639" s="23"/>
      <c r="D4639" s="23"/>
      <c r="E4639" s="23"/>
      <c r="F4639" s="23"/>
      <c r="G4639" s="23"/>
      <c r="H4639" s="23"/>
      <c r="I4639" s="23"/>
      <c r="J4639" s="24"/>
      <c r="K4639" s="24"/>
      <c r="L4639" s="79"/>
      <c r="M4639" s="91"/>
      <c r="N4639" s="89"/>
      <c r="O4639" s="89"/>
      <c r="P4639" s="24"/>
      <c r="Q4639" s="24"/>
      <c r="R4639" s="23"/>
      <c r="S4639" s="23"/>
      <c r="T4639" s="24"/>
      <c r="U4639" s="23"/>
      <c r="V4639" s="23"/>
      <c r="W4639" s="23"/>
      <c r="X4639" s="23"/>
      <c r="Y4639" s="23"/>
      <c r="Z4639" s="23"/>
      <c r="AA4639" s="23"/>
      <c r="AB4639" s="23"/>
      <c r="AC4639" s="23"/>
      <c r="AD4639" s="23"/>
      <c r="AE4639" s="23"/>
      <c r="AF4639" s="46"/>
      <c r="AG4639" s="23"/>
      <c r="AH4639" s="23"/>
    </row>
    <row r="4640" spans="1:34" s="156" customFormat="1" x14ac:dyDescent="0.35">
      <c r="A4640" s="23"/>
      <c r="B4640" s="23"/>
      <c r="C4640" s="23"/>
      <c r="D4640" s="23"/>
      <c r="E4640" s="23"/>
      <c r="F4640" s="23"/>
      <c r="G4640" s="23"/>
      <c r="H4640" s="23"/>
      <c r="I4640" s="23"/>
      <c r="J4640" s="24"/>
      <c r="K4640" s="24"/>
      <c r="L4640" s="79"/>
      <c r="M4640" s="91"/>
      <c r="N4640" s="89"/>
      <c r="O4640" s="89"/>
      <c r="P4640" s="24"/>
      <c r="Q4640" s="24"/>
      <c r="R4640" s="23"/>
      <c r="S4640" s="23"/>
      <c r="T4640" s="24"/>
      <c r="U4640" s="23"/>
      <c r="V4640" s="23"/>
      <c r="W4640" s="23"/>
      <c r="X4640" s="23"/>
      <c r="Y4640" s="23"/>
      <c r="Z4640" s="23"/>
      <c r="AA4640" s="23"/>
      <c r="AB4640" s="23"/>
      <c r="AC4640" s="23"/>
      <c r="AD4640" s="23"/>
      <c r="AE4640" s="23"/>
      <c r="AF4640" s="46"/>
      <c r="AG4640" s="23"/>
      <c r="AH4640" s="23"/>
    </row>
    <row r="4641" spans="1:34" s="156" customFormat="1" x14ac:dyDescent="0.35">
      <c r="A4641" s="23"/>
      <c r="B4641" s="23"/>
      <c r="C4641" s="23"/>
      <c r="D4641" s="23"/>
      <c r="E4641" s="23"/>
      <c r="F4641" s="23"/>
      <c r="G4641" s="23"/>
      <c r="H4641" s="23"/>
      <c r="I4641" s="23"/>
      <c r="J4641" s="24"/>
      <c r="K4641" s="24"/>
      <c r="L4641" s="79"/>
      <c r="M4641" s="91"/>
      <c r="N4641" s="89"/>
      <c r="O4641" s="89"/>
      <c r="P4641" s="24"/>
      <c r="Q4641" s="24"/>
      <c r="R4641" s="23"/>
      <c r="S4641" s="23"/>
      <c r="T4641" s="24"/>
      <c r="U4641" s="23"/>
      <c r="V4641" s="23"/>
      <c r="W4641" s="23"/>
      <c r="X4641" s="23"/>
      <c r="Y4641" s="23"/>
      <c r="Z4641" s="23"/>
      <c r="AA4641" s="23"/>
      <c r="AB4641" s="23"/>
      <c r="AC4641" s="23"/>
      <c r="AD4641" s="23"/>
      <c r="AE4641" s="23"/>
      <c r="AF4641" s="46"/>
      <c r="AG4641" s="23"/>
      <c r="AH4641" s="23"/>
    </row>
    <row r="4642" spans="1:34" s="156" customFormat="1" x14ac:dyDescent="0.35">
      <c r="A4642" s="23"/>
      <c r="B4642" s="23"/>
      <c r="C4642" s="23"/>
      <c r="D4642" s="23"/>
      <c r="E4642" s="23"/>
      <c r="F4642" s="23"/>
      <c r="G4642" s="23"/>
      <c r="H4642" s="23"/>
      <c r="I4642" s="23"/>
      <c r="J4642" s="24"/>
      <c r="K4642" s="24"/>
      <c r="L4642" s="79"/>
      <c r="M4642" s="91"/>
      <c r="N4642" s="89"/>
      <c r="O4642" s="89"/>
      <c r="P4642" s="24"/>
      <c r="Q4642" s="24"/>
      <c r="R4642" s="23"/>
      <c r="S4642" s="23"/>
      <c r="T4642" s="24"/>
      <c r="U4642" s="23"/>
      <c r="V4642" s="23"/>
      <c r="W4642" s="23"/>
      <c r="X4642" s="23"/>
      <c r="Y4642" s="23"/>
      <c r="Z4642" s="23"/>
      <c r="AA4642" s="23"/>
      <c r="AB4642" s="23"/>
      <c r="AC4642" s="23"/>
      <c r="AD4642" s="23"/>
      <c r="AE4642" s="23"/>
      <c r="AF4642" s="46"/>
      <c r="AG4642" s="23"/>
      <c r="AH4642" s="23"/>
    </row>
    <row r="4643" spans="1:34" s="156" customFormat="1" x14ac:dyDescent="0.35">
      <c r="A4643" s="23"/>
      <c r="B4643" s="23"/>
      <c r="C4643" s="23"/>
      <c r="D4643" s="23"/>
      <c r="E4643" s="23"/>
      <c r="F4643" s="23"/>
      <c r="G4643" s="23"/>
      <c r="H4643" s="23"/>
      <c r="I4643" s="23"/>
      <c r="J4643" s="24"/>
      <c r="K4643" s="24"/>
      <c r="L4643" s="79"/>
      <c r="M4643" s="91"/>
      <c r="N4643" s="89"/>
      <c r="O4643" s="89"/>
      <c r="P4643" s="24"/>
      <c r="Q4643" s="24"/>
      <c r="R4643" s="23"/>
      <c r="S4643" s="23"/>
      <c r="T4643" s="24"/>
      <c r="U4643" s="23"/>
      <c r="V4643" s="23"/>
      <c r="W4643" s="23"/>
      <c r="X4643" s="23"/>
      <c r="Y4643" s="23"/>
      <c r="Z4643" s="23"/>
      <c r="AA4643" s="23"/>
      <c r="AB4643" s="23"/>
      <c r="AC4643" s="23"/>
      <c r="AD4643" s="23"/>
      <c r="AE4643" s="23"/>
      <c r="AF4643" s="46"/>
      <c r="AG4643" s="23"/>
      <c r="AH4643" s="23"/>
    </row>
    <row r="4644" spans="1:34" s="156" customFormat="1" x14ac:dyDescent="0.35">
      <c r="A4644" s="23"/>
      <c r="B4644" s="23"/>
      <c r="C4644" s="23"/>
      <c r="D4644" s="23"/>
      <c r="E4644" s="23"/>
      <c r="F4644" s="23"/>
      <c r="G4644" s="23"/>
      <c r="H4644" s="23"/>
      <c r="I4644" s="23"/>
      <c r="J4644" s="24"/>
      <c r="K4644" s="24"/>
      <c r="L4644" s="79"/>
      <c r="M4644" s="91"/>
      <c r="N4644" s="89"/>
      <c r="O4644" s="89"/>
      <c r="P4644" s="24"/>
      <c r="Q4644" s="24"/>
      <c r="R4644" s="23"/>
      <c r="S4644" s="23"/>
      <c r="T4644" s="24"/>
      <c r="U4644" s="23"/>
      <c r="V4644" s="23"/>
      <c r="W4644" s="23"/>
      <c r="X4644" s="23"/>
      <c r="Y4644" s="23"/>
      <c r="Z4644" s="23"/>
      <c r="AA4644" s="23"/>
      <c r="AB4644" s="23"/>
      <c r="AC4644" s="23"/>
      <c r="AD4644" s="23"/>
      <c r="AE4644" s="23"/>
      <c r="AF4644" s="46"/>
      <c r="AG4644" s="23"/>
      <c r="AH4644" s="23"/>
    </row>
    <row r="4645" spans="1:34" s="156" customFormat="1" x14ac:dyDescent="0.35">
      <c r="A4645" s="23"/>
      <c r="B4645" s="23"/>
      <c r="C4645" s="23"/>
      <c r="D4645" s="23"/>
      <c r="E4645" s="23"/>
      <c r="F4645" s="23"/>
      <c r="G4645" s="23"/>
      <c r="H4645" s="23"/>
      <c r="I4645" s="23"/>
      <c r="J4645" s="24"/>
      <c r="K4645" s="24"/>
      <c r="L4645" s="79"/>
      <c r="M4645" s="91"/>
      <c r="N4645" s="89"/>
      <c r="O4645" s="89"/>
      <c r="P4645" s="24"/>
      <c r="Q4645" s="24"/>
      <c r="R4645" s="23"/>
      <c r="S4645" s="23"/>
      <c r="T4645" s="24"/>
      <c r="U4645" s="23"/>
      <c r="V4645" s="23"/>
      <c r="W4645" s="23"/>
      <c r="X4645" s="23"/>
      <c r="Y4645" s="23"/>
      <c r="Z4645" s="23"/>
      <c r="AA4645" s="23"/>
      <c r="AB4645" s="23"/>
      <c r="AC4645" s="23"/>
      <c r="AD4645" s="23"/>
      <c r="AE4645" s="23"/>
      <c r="AF4645" s="46"/>
      <c r="AG4645" s="23"/>
      <c r="AH4645" s="23"/>
    </row>
    <row r="4646" spans="1:34" s="156" customFormat="1" x14ac:dyDescent="0.35">
      <c r="A4646" s="23"/>
      <c r="B4646" s="23"/>
      <c r="C4646" s="23"/>
      <c r="D4646" s="23"/>
      <c r="E4646" s="23"/>
      <c r="F4646" s="23"/>
      <c r="G4646" s="23"/>
      <c r="H4646" s="23"/>
      <c r="I4646" s="23"/>
      <c r="J4646" s="24"/>
      <c r="K4646" s="24"/>
      <c r="L4646" s="79"/>
      <c r="M4646" s="91"/>
      <c r="N4646" s="89"/>
      <c r="O4646" s="89"/>
      <c r="P4646" s="24"/>
      <c r="Q4646" s="24"/>
      <c r="R4646" s="23"/>
      <c r="S4646" s="23"/>
      <c r="T4646" s="24"/>
      <c r="U4646" s="23"/>
      <c r="V4646" s="23"/>
      <c r="W4646" s="23"/>
      <c r="X4646" s="23"/>
      <c r="Y4646" s="23"/>
      <c r="Z4646" s="23"/>
      <c r="AA4646" s="23"/>
      <c r="AB4646" s="23"/>
      <c r="AC4646" s="23"/>
      <c r="AD4646" s="23"/>
      <c r="AE4646" s="23"/>
      <c r="AF4646" s="46"/>
      <c r="AG4646" s="23"/>
      <c r="AH4646" s="23"/>
    </row>
    <row r="4647" spans="1:34" s="156" customFormat="1" x14ac:dyDescent="0.35">
      <c r="A4647" s="23"/>
      <c r="B4647" s="23"/>
      <c r="C4647" s="23"/>
      <c r="D4647" s="23"/>
      <c r="E4647" s="23"/>
      <c r="F4647" s="23"/>
      <c r="G4647" s="23"/>
      <c r="H4647" s="23"/>
      <c r="I4647" s="23"/>
      <c r="J4647" s="24"/>
      <c r="K4647" s="24"/>
      <c r="L4647" s="79"/>
      <c r="M4647" s="91"/>
      <c r="N4647" s="89"/>
      <c r="O4647" s="89"/>
      <c r="P4647" s="24"/>
      <c r="Q4647" s="24"/>
      <c r="R4647" s="23"/>
      <c r="S4647" s="23"/>
      <c r="T4647" s="24"/>
      <c r="U4647" s="23"/>
      <c r="V4647" s="23"/>
      <c r="W4647" s="23"/>
      <c r="X4647" s="23"/>
      <c r="Y4647" s="23"/>
      <c r="Z4647" s="23"/>
      <c r="AA4647" s="23"/>
      <c r="AB4647" s="23"/>
      <c r="AC4647" s="23"/>
      <c r="AD4647" s="23"/>
      <c r="AE4647" s="23"/>
      <c r="AF4647" s="46"/>
      <c r="AG4647" s="23"/>
      <c r="AH4647" s="23"/>
    </row>
    <row r="4648" spans="1:34" s="156" customFormat="1" x14ac:dyDescent="0.35">
      <c r="A4648" s="23"/>
      <c r="B4648" s="23"/>
      <c r="C4648" s="23"/>
      <c r="D4648" s="23"/>
      <c r="E4648" s="23"/>
      <c r="F4648" s="23"/>
      <c r="G4648" s="23"/>
      <c r="H4648" s="23"/>
      <c r="I4648" s="23"/>
      <c r="J4648" s="24"/>
      <c r="K4648" s="24"/>
      <c r="L4648" s="79"/>
      <c r="M4648" s="91"/>
      <c r="N4648" s="89"/>
      <c r="O4648" s="89"/>
      <c r="P4648" s="24"/>
      <c r="Q4648" s="24"/>
      <c r="R4648" s="23"/>
      <c r="S4648" s="23"/>
      <c r="T4648" s="24"/>
      <c r="U4648" s="23"/>
      <c r="V4648" s="23"/>
      <c r="W4648" s="23"/>
      <c r="X4648" s="23"/>
      <c r="Y4648" s="23"/>
      <c r="Z4648" s="23"/>
      <c r="AA4648" s="23"/>
      <c r="AB4648" s="23"/>
      <c r="AC4648" s="23"/>
      <c r="AD4648" s="23"/>
      <c r="AE4648" s="23"/>
      <c r="AF4648" s="46"/>
      <c r="AG4648" s="23"/>
      <c r="AH4648" s="23"/>
    </row>
    <row r="4649" spans="1:34" s="156" customFormat="1" x14ac:dyDescent="0.35">
      <c r="A4649" s="23"/>
      <c r="B4649" s="23"/>
      <c r="C4649" s="23"/>
      <c r="D4649" s="23"/>
      <c r="E4649" s="23"/>
      <c r="F4649" s="23"/>
      <c r="G4649" s="23"/>
      <c r="H4649" s="23"/>
      <c r="I4649" s="23"/>
      <c r="J4649" s="24"/>
      <c r="K4649" s="24"/>
      <c r="L4649" s="79"/>
      <c r="M4649" s="91"/>
      <c r="N4649" s="89"/>
      <c r="O4649" s="89"/>
      <c r="P4649" s="24"/>
      <c r="Q4649" s="24"/>
      <c r="R4649" s="23"/>
      <c r="S4649" s="23"/>
      <c r="T4649" s="24"/>
      <c r="U4649" s="23"/>
      <c r="V4649" s="23"/>
      <c r="W4649" s="23"/>
      <c r="X4649" s="23"/>
      <c r="Y4649" s="23"/>
      <c r="Z4649" s="23"/>
      <c r="AA4649" s="23"/>
      <c r="AB4649" s="23"/>
      <c r="AC4649" s="23"/>
      <c r="AD4649" s="23"/>
      <c r="AE4649" s="23"/>
      <c r="AF4649" s="46"/>
      <c r="AG4649" s="23"/>
      <c r="AH4649" s="23"/>
    </row>
    <row r="4650" spans="1:34" s="156" customFormat="1" x14ac:dyDescent="0.35">
      <c r="A4650" s="23"/>
      <c r="B4650" s="23"/>
      <c r="C4650" s="23"/>
      <c r="D4650" s="23"/>
      <c r="E4650" s="23"/>
      <c r="F4650" s="23"/>
      <c r="G4650" s="23"/>
      <c r="H4650" s="23"/>
      <c r="I4650" s="23"/>
      <c r="J4650" s="24"/>
      <c r="K4650" s="24"/>
      <c r="L4650" s="79"/>
      <c r="M4650" s="91"/>
      <c r="N4650" s="89"/>
      <c r="O4650" s="89"/>
      <c r="P4650" s="24"/>
      <c r="Q4650" s="24"/>
      <c r="R4650" s="23"/>
      <c r="S4650" s="23"/>
      <c r="T4650" s="24"/>
      <c r="U4650" s="23"/>
      <c r="V4650" s="23"/>
      <c r="W4650" s="23"/>
      <c r="X4650" s="23"/>
      <c r="Y4650" s="23"/>
      <c r="Z4650" s="23"/>
      <c r="AA4650" s="23"/>
      <c r="AB4650" s="23"/>
      <c r="AC4650" s="23"/>
      <c r="AD4650" s="23"/>
      <c r="AE4650" s="23"/>
      <c r="AF4650" s="46"/>
      <c r="AG4650" s="23"/>
      <c r="AH4650" s="23"/>
    </row>
    <row r="4651" spans="1:34" s="156" customFormat="1" x14ac:dyDescent="0.35">
      <c r="A4651" s="23"/>
      <c r="B4651" s="23"/>
      <c r="C4651" s="23"/>
      <c r="D4651" s="23"/>
      <c r="E4651" s="23"/>
      <c r="F4651" s="23"/>
      <c r="G4651" s="23"/>
      <c r="H4651" s="23"/>
      <c r="I4651" s="23"/>
      <c r="J4651" s="24"/>
      <c r="K4651" s="24"/>
      <c r="L4651" s="79"/>
      <c r="M4651" s="91"/>
      <c r="N4651" s="89"/>
      <c r="O4651" s="89"/>
      <c r="P4651" s="24"/>
      <c r="Q4651" s="24"/>
      <c r="R4651" s="23"/>
      <c r="S4651" s="23"/>
      <c r="T4651" s="24"/>
      <c r="U4651" s="23"/>
      <c r="V4651" s="23"/>
      <c r="W4651" s="23"/>
      <c r="X4651" s="23"/>
      <c r="Y4651" s="23"/>
      <c r="Z4651" s="23"/>
      <c r="AA4651" s="23"/>
      <c r="AB4651" s="23"/>
      <c r="AC4651" s="23"/>
      <c r="AD4651" s="23"/>
      <c r="AE4651" s="23"/>
      <c r="AF4651" s="46"/>
      <c r="AG4651" s="23"/>
      <c r="AH4651" s="23"/>
    </row>
    <row r="4652" spans="1:34" s="156" customFormat="1" x14ac:dyDescent="0.35">
      <c r="A4652" s="23"/>
      <c r="B4652" s="23"/>
      <c r="C4652" s="23"/>
      <c r="D4652" s="23"/>
      <c r="E4652" s="23"/>
      <c r="F4652" s="23"/>
      <c r="G4652" s="23"/>
      <c r="H4652" s="23"/>
      <c r="I4652" s="23"/>
      <c r="J4652" s="24"/>
      <c r="K4652" s="24"/>
      <c r="L4652" s="79"/>
      <c r="M4652" s="91"/>
      <c r="N4652" s="89"/>
      <c r="O4652" s="89"/>
      <c r="P4652" s="24"/>
      <c r="Q4652" s="24"/>
      <c r="R4652" s="23"/>
      <c r="S4652" s="23"/>
      <c r="T4652" s="24"/>
      <c r="U4652" s="23"/>
      <c r="V4652" s="23"/>
      <c r="W4652" s="23"/>
      <c r="X4652" s="23"/>
      <c r="Y4652" s="23"/>
      <c r="Z4652" s="23"/>
      <c r="AA4652" s="23"/>
      <c r="AB4652" s="23"/>
      <c r="AC4652" s="23"/>
      <c r="AD4652" s="23"/>
      <c r="AE4652" s="23"/>
      <c r="AF4652" s="46"/>
      <c r="AG4652" s="23"/>
      <c r="AH4652" s="23"/>
    </row>
    <row r="4653" spans="1:34" s="156" customFormat="1" x14ac:dyDescent="0.35">
      <c r="A4653" s="23"/>
      <c r="B4653" s="23"/>
      <c r="C4653" s="23"/>
      <c r="D4653" s="23"/>
      <c r="E4653" s="23"/>
      <c r="F4653" s="23"/>
      <c r="G4653" s="23"/>
      <c r="H4653" s="23"/>
      <c r="I4653" s="23"/>
      <c r="J4653" s="24"/>
      <c r="K4653" s="24"/>
      <c r="L4653" s="79"/>
      <c r="M4653" s="91"/>
      <c r="N4653" s="89"/>
      <c r="O4653" s="89"/>
      <c r="P4653" s="24"/>
      <c r="Q4653" s="24"/>
      <c r="R4653" s="23"/>
      <c r="S4653" s="23"/>
      <c r="T4653" s="24"/>
      <c r="U4653" s="23"/>
      <c r="V4653" s="23"/>
      <c r="W4653" s="23"/>
      <c r="X4653" s="23"/>
      <c r="Y4653" s="23"/>
      <c r="Z4653" s="23"/>
      <c r="AA4653" s="23"/>
      <c r="AB4653" s="23"/>
      <c r="AC4653" s="23"/>
      <c r="AD4653" s="23"/>
      <c r="AE4653" s="23"/>
      <c r="AF4653" s="46"/>
      <c r="AG4653" s="23"/>
      <c r="AH4653" s="23"/>
    </row>
    <row r="4654" spans="1:34" s="156" customFormat="1" x14ac:dyDescent="0.35">
      <c r="A4654" s="23"/>
      <c r="B4654" s="23"/>
      <c r="C4654" s="23"/>
      <c r="D4654" s="23"/>
      <c r="E4654" s="23"/>
      <c r="F4654" s="23"/>
      <c r="G4654" s="23"/>
      <c r="H4654" s="23"/>
      <c r="I4654" s="23"/>
      <c r="J4654" s="24"/>
      <c r="K4654" s="24"/>
      <c r="L4654" s="79"/>
      <c r="M4654" s="91"/>
      <c r="N4654" s="89"/>
      <c r="O4654" s="89"/>
      <c r="P4654" s="24"/>
      <c r="Q4654" s="24"/>
      <c r="R4654" s="23"/>
      <c r="S4654" s="23"/>
      <c r="T4654" s="24"/>
      <c r="U4654" s="23"/>
      <c r="V4654" s="23"/>
      <c r="W4654" s="23"/>
      <c r="X4654" s="23"/>
      <c r="Y4654" s="23"/>
      <c r="Z4654" s="23"/>
      <c r="AA4654" s="23"/>
      <c r="AB4654" s="23"/>
      <c r="AC4654" s="23"/>
      <c r="AD4654" s="23"/>
      <c r="AE4654" s="23"/>
      <c r="AF4654" s="46"/>
      <c r="AG4654" s="23"/>
      <c r="AH4654" s="23"/>
    </row>
    <row r="4655" spans="1:34" s="156" customFormat="1" x14ac:dyDescent="0.35">
      <c r="A4655" s="23"/>
      <c r="B4655" s="23"/>
      <c r="C4655" s="23"/>
      <c r="D4655" s="23"/>
      <c r="E4655" s="23"/>
      <c r="F4655" s="23"/>
      <c r="G4655" s="23"/>
      <c r="H4655" s="23"/>
      <c r="I4655" s="23"/>
      <c r="J4655" s="24"/>
      <c r="K4655" s="24"/>
      <c r="L4655" s="79"/>
      <c r="M4655" s="91"/>
      <c r="N4655" s="89"/>
      <c r="O4655" s="89"/>
      <c r="P4655" s="24"/>
      <c r="Q4655" s="24"/>
      <c r="R4655" s="23"/>
      <c r="S4655" s="23"/>
      <c r="T4655" s="24"/>
      <c r="U4655" s="23"/>
      <c r="V4655" s="23"/>
      <c r="W4655" s="23"/>
      <c r="X4655" s="23"/>
      <c r="Y4655" s="23"/>
      <c r="Z4655" s="23"/>
      <c r="AA4655" s="23"/>
      <c r="AB4655" s="23"/>
      <c r="AC4655" s="23"/>
      <c r="AD4655" s="23"/>
      <c r="AE4655" s="23"/>
      <c r="AF4655" s="46"/>
      <c r="AG4655" s="23"/>
      <c r="AH4655" s="23"/>
    </row>
    <row r="4656" spans="1:34" s="156" customFormat="1" x14ac:dyDescent="0.35">
      <c r="A4656" s="23"/>
      <c r="B4656" s="23"/>
      <c r="C4656" s="23"/>
      <c r="D4656" s="23"/>
      <c r="E4656" s="23"/>
      <c r="F4656" s="23"/>
      <c r="G4656" s="23"/>
      <c r="H4656" s="23"/>
      <c r="I4656" s="23"/>
      <c r="J4656" s="24"/>
      <c r="K4656" s="24"/>
      <c r="L4656" s="79"/>
      <c r="M4656" s="91"/>
      <c r="N4656" s="89"/>
      <c r="O4656" s="89"/>
      <c r="P4656" s="24"/>
      <c r="Q4656" s="24"/>
      <c r="R4656" s="23"/>
      <c r="S4656" s="23"/>
      <c r="T4656" s="24"/>
      <c r="U4656" s="23"/>
      <c r="V4656" s="23"/>
      <c r="W4656" s="23"/>
      <c r="X4656" s="23"/>
      <c r="Y4656" s="23"/>
      <c r="Z4656" s="23"/>
      <c r="AA4656" s="23"/>
      <c r="AB4656" s="23"/>
      <c r="AC4656" s="23"/>
      <c r="AD4656" s="23"/>
      <c r="AE4656" s="23"/>
      <c r="AF4656" s="46"/>
      <c r="AG4656" s="23"/>
      <c r="AH4656" s="23"/>
    </row>
    <row r="4657" spans="1:34" s="156" customFormat="1" x14ac:dyDescent="0.35">
      <c r="A4657" s="23"/>
      <c r="B4657" s="23"/>
      <c r="C4657" s="23"/>
      <c r="D4657" s="23"/>
      <c r="E4657" s="23"/>
      <c r="F4657" s="23"/>
      <c r="G4657" s="23"/>
      <c r="H4657" s="23"/>
      <c r="I4657" s="23"/>
      <c r="J4657" s="24"/>
      <c r="K4657" s="24"/>
      <c r="L4657" s="79"/>
      <c r="M4657" s="91"/>
      <c r="N4657" s="89"/>
      <c r="O4657" s="89"/>
      <c r="P4657" s="24"/>
      <c r="Q4657" s="24"/>
      <c r="R4657" s="23"/>
      <c r="S4657" s="23"/>
      <c r="T4657" s="24"/>
      <c r="U4657" s="23"/>
      <c r="V4657" s="23"/>
      <c r="W4657" s="23"/>
      <c r="X4657" s="23"/>
      <c r="Y4657" s="23"/>
      <c r="Z4657" s="23"/>
      <c r="AA4657" s="23"/>
      <c r="AB4657" s="23"/>
      <c r="AC4657" s="23"/>
      <c r="AD4657" s="23"/>
      <c r="AE4657" s="23"/>
      <c r="AF4657" s="46"/>
      <c r="AG4657" s="23"/>
      <c r="AH4657" s="23"/>
    </row>
    <row r="4658" spans="1:34" s="156" customFormat="1" x14ac:dyDescent="0.35">
      <c r="A4658" s="23"/>
      <c r="B4658" s="23"/>
      <c r="C4658" s="23"/>
      <c r="D4658" s="23"/>
      <c r="E4658" s="23"/>
      <c r="F4658" s="23"/>
      <c r="G4658" s="23"/>
      <c r="H4658" s="23"/>
      <c r="I4658" s="23"/>
      <c r="J4658" s="24"/>
      <c r="K4658" s="24"/>
      <c r="L4658" s="79"/>
      <c r="M4658" s="91"/>
      <c r="N4658" s="89"/>
      <c r="O4658" s="89"/>
      <c r="P4658" s="24"/>
      <c r="Q4658" s="24"/>
      <c r="R4658" s="23"/>
      <c r="S4658" s="23"/>
      <c r="T4658" s="24"/>
      <c r="U4658" s="23"/>
      <c r="V4658" s="23"/>
      <c r="W4658" s="23"/>
      <c r="X4658" s="23"/>
      <c r="Y4658" s="23"/>
      <c r="Z4658" s="23"/>
      <c r="AA4658" s="23"/>
      <c r="AB4658" s="23"/>
      <c r="AC4658" s="23"/>
      <c r="AD4658" s="23"/>
      <c r="AE4658" s="23"/>
      <c r="AF4658" s="46"/>
      <c r="AG4658" s="23"/>
      <c r="AH4658" s="23"/>
    </row>
    <row r="4659" spans="1:34" s="156" customFormat="1" x14ac:dyDescent="0.35">
      <c r="A4659" s="23"/>
      <c r="B4659" s="23"/>
      <c r="C4659" s="23"/>
      <c r="D4659" s="23"/>
      <c r="E4659" s="23"/>
      <c r="F4659" s="23"/>
      <c r="G4659" s="23"/>
      <c r="H4659" s="23"/>
      <c r="I4659" s="23"/>
      <c r="J4659" s="24"/>
      <c r="K4659" s="24"/>
      <c r="L4659" s="79"/>
      <c r="M4659" s="91"/>
      <c r="N4659" s="89"/>
      <c r="O4659" s="89"/>
      <c r="P4659" s="24"/>
      <c r="Q4659" s="24"/>
      <c r="R4659" s="23"/>
      <c r="S4659" s="23"/>
      <c r="T4659" s="24"/>
      <c r="U4659" s="23"/>
      <c r="V4659" s="23"/>
      <c r="W4659" s="23"/>
      <c r="X4659" s="23"/>
      <c r="Y4659" s="23"/>
      <c r="Z4659" s="23"/>
      <c r="AA4659" s="23"/>
      <c r="AB4659" s="23"/>
      <c r="AC4659" s="23"/>
      <c r="AD4659" s="23"/>
      <c r="AE4659" s="23"/>
      <c r="AF4659" s="46"/>
      <c r="AG4659" s="23"/>
      <c r="AH4659" s="23"/>
    </row>
    <row r="4660" spans="1:34" s="156" customFormat="1" x14ac:dyDescent="0.35">
      <c r="A4660" s="23"/>
      <c r="B4660" s="23"/>
      <c r="C4660" s="23"/>
      <c r="D4660" s="23"/>
      <c r="E4660" s="23"/>
      <c r="F4660" s="23"/>
      <c r="G4660" s="23"/>
      <c r="H4660" s="23"/>
      <c r="I4660" s="23"/>
      <c r="J4660" s="24"/>
      <c r="K4660" s="24"/>
      <c r="L4660" s="79"/>
      <c r="M4660" s="91"/>
      <c r="N4660" s="89"/>
      <c r="O4660" s="89"/>
      <c r="P4660" s="24"/>
      <c r="Q4660" s="24"/>
      <c r="R4660" s="23"/>
      <c r="S4660" s="23"/>
      <c r="T4660" s="24"/>
      <c r="U4660" s="23"/>
      <c r="V4660" s="23"/>
      <c r="W4660" s="23"/>
      <c r="X4660" s="23"/>
      <c r="Y4660" s="23"/>
      <c r="Z4660" s="23"/>
      <c r="AA4660" s="23"/>
      <c r="AB4660" s="23"/>
      <c r="AC4660" s="23"/>
      <c r="AD4660" s="23"/>
      <c r="AE4660" s="23"/>
      <c r="AF4660" s="46"/>
      <c r="AG4660" s="23"/>
      <c r="AH4660" s="23"/>
    </row>
    <row r="4661" spans="1:34" s="156" customFormat="1" x14ac:dyDescent="0.35">
      <c r="A4661" s="23"/>
      <c r="B4661" s="23"/>
      <c r="C4661" s="23"/>
      <c r="D4661" s="23"/>
      <c r="E4661" s="23"/>
      <c r="F4661" s="23"/>
      <c r="G4661" s="23"/>
      <c r="H4661" s="23"/>
      <c r="I4661" s="23"/>
      <c r="J4661" s="24"/>
      <c r="K4661" s="24"/>
      <c r="L4661" s="79"/>
      <c r="M4661" s="91"/>
      <c r="N4661" s="89"/>
      <c r="O4661" s="89"/>
      <c r="P4661" s="24"/>
      <c r="Q4661" s="24"/>
      <c r="R4661" s="23"/>
      <c r="S4661" s="23"/>
      <c r="T4661" s="24"/>
      <c r="U4661" s="23"/>
      <c r="V4661" s="23"/>
      <c r="W4661" s="23"/>
      <c r="X4661" s="23"/>
      <c r="Y4661" s="23"/>
      <c r="Z4661" s="23"/>
      <c r="AA4661" s="23"/>
      <c r="AB4661" s="23"/>
      <c r="AC4661" s="23"/>
      <c r="AD4661" s="23"/>
      <c r="AE4661" s="23"/>
      <c r="AF4661" s="46"/>
      <c r="AG4661" s="23"/>
      <c r="AH4661" s="23"/>
    </row>
    <row r="4662" spans="1:34" s="156" customFormat="1" x14ac:dyDescent="0.35">
      <c r="A4662" s="23"/>
      <c r="B4662" s="23"/>
      <c r="C4662" s="23"/>
      <c r="D4662" s="23"/>
      <c r="E4662" s="23"/>
      <c r="F4662" s="23"/>
      <c r="G4662" s="23"/>
      <c r="H4662" s="23"/>
      <c r="I4662" s="23"/>
      <c r="J4662" s="24"/>
      <c r="K4662" s="24"/>
      <c r="L4662" s="79"/>
      <c r="M4662" s="91"/>
      <c r="N4662" s="89"/>
      <c r="O4662" s="89"/>
      <c r="P4662" s="24"/>
      <c r="Q4662" s="24"/>
      <c r="R4662" s="23"/>
      <c r="S4662" s="23"/>
      <c r="T4662" s="24"/>
      <c r="U4662" s="23"/>
      <c r="V4662" s="23"/>
      <c r="W4662" s="23"/>
      <c r="X4662" s="23"/>
      <c r="Y4662" s="23"/>
      <c r="Z4662" s="23"/>
      <c r="AA4662" s="23"/>
      <c r="AB4662" s="23"/>
      <c r="AC4662" s="23"/>
      <c r="AD4662" s="23"/>
      <c r="AE4662" s="23"/>
      <c r="AF4662" s="46"/>
      <c r="AG4662" s="23"/>
      <c r="AH4662" s="23"/>
    </row>
    <row r="4663" spans="1:34" s="156" customFormat="1" x14ac:dyDescent="0.35">
      <c r="A4663" s="23"/>
      <c r="B4663" s="23"/>
      <c r="C4663" s="23"/>
      <c r="D4663" s="23"/>
      <c r="E4663" s="23"/>
      <c r="F4663" s="23"/>
      <c r="G4663" s="23"/>
      <c r="H4663" s="23"/>
      <c r="I4663" s="23"/>
      <c r="J4663" s="24"/>
      <c r="K4663" s="24"/>
      <c r="L4663" s="79"/>
      <c r="M4663" s="91"/>
      <c r="N4663" s="89"/>
      <c r="O4663" s="89"/>
      <c r="P4663" s="24"/>
      <c r="Q4663" s="24"/>
      <c r="R4663" s="23"/>
      <c r="S4663" s="23"/>
      <c r="T4663" s="24"/>
      <c r="U4663" s="23"/>
      <c r="V4663" s="23"/>
      <c r="W4663" s="23"/>
      <c r="X4663" s="23"/>
      <c r="Y4663" s="23"/>
      <c r="Z4663" s="23"/>
      <c r="AA4663" s="23"/>
      <c r="AB4663" s="23"/>
      <c r="AC4663" s="23"/>
      <c r="AD4663" s="23"/>
      <c r="AE4663" s="23"/>
      <c r="AF4663" s="46"/>
      <c r="AG4663" s="23"/>
      <c r="AH4663" s="23"/>
    </row>
    <row r="4664" spans="1:34" s="156" customFormat="1" x14ac:dyDescent="0.35">
      <c r="A4664" s="23"/>
      <c r="B4664" s="23"/>
      <c r="C4664" s="23"/>
      <c r="D4664" s="23"/>
      <c r="E4664" s="23"/>
      <c r="F4664" s="23"/>
      <c r="G4664" s="23"/>
      <c r="H4664" s="23"/>
      <c r="I4664" s="23"/>
      <c r="J4664" s="24"/>
      <c r="K4664" s="24"/>
      <c r="L4664" s="79"/>
      <c r="M4664" s="91"/>
      <c r="N4664" s="89"/>
      <c r="O4664" s="89"/>
      <c r="P4664" s="24"/>
      <c r="Q4664" s="24"/>
      <c r="R4664" s="23"/>
      <c r="S4664" s="23"/>
      <c r="T4664" s="24"/>
      <c r="U4664" s="23"/>
      <c r="V4664" s="23"/>
      <c r="W4664" s="23"/>
      <c r="X4664" s="23"/>
      <c r="Y4664" s="23"/>
      <c r="Z4664" s="23"/>
      <c r="AA4664" s="23"/>
      <c r="AB4664" s="23"/>
      <c r="AC4664" s="23"/>
      <c r="AD4664" s="23"/>
      <c r="AE4664" s="23"/>
      <c r="AF4664" s="46"/>
      <c r="AG4664" s="23"/>
      <c r="AH4664" s="23"/>
    </row>
    <row r="4665" spans="1:34" s="156" customFormat="1" x14ac:dyDescent="0.35">
      <c r="A4665" s="23"/>
      <c r="B4665" s="23"/>
      <c r="C4665" s="23"/>
      <c r="D4665" s="23"/>
      <c r="E4665" s="23"/>
      <c r="F4665" s="23"/>
      <c r="G4665" s="23"/>
      <c r="H4665" s="23"/>
      <c r="I4665" s="23"/>
      <c r="J4665" s="24"/>
      <c r="K4665" s="24"/>
      <c r="L4665" s="79"/>
      <c r="M4665" s="91"/>
      <c r="N4665" s="89"/>
      <c r="O4665" s="89"/>
      <c r="P4665" s="24"/>
      <c r="Q4665" s="24"/>
      <c r="R4665" s="23"/>
      <c r="S4665" s="23"/>
      <c r="T4665" s="24"/>
      <c r="U4665" s="23"/>
      <c r="V4665" s="23"/>
      <c r="W4665" s="23"/>
      <c r="X4665" s="23"/>
      <c r="Y4665" s="23"/>
      <c r="Z4665" s="23"/>
      <c r="AA4665" s="23"/>
      <c r="AB4665" s="23"/>
      <c r="AC4665" s="23"/>
      <c r="AD4665" s="23"/>
      <c r="AE4665" s="23"/>
      <c r="AF4665" s="46"/>
      <c r="AG4665" s="23"/>
      <c r="AH4665" s="23"/>
    </row>
    <row r="4666" spans="1:34" s="156" customFormat="1" x14ac:dyDescent="0.35">
      <c r="A4666" s="23"/>
      <c r="B4666" s="23"/>
      <c r="C4666" s="23"/>
      <c r="D4666" s="23"/>
      <c r="E4666" s="23"/>
      <c r="F4666" s="23"/>
      <c r="G4666" s="23"/>
      <c r="H4666" s="23"/>
      <c r="I4666" s="23"/>
      <c r="J4666" s="24"/>
      <c r="K4666" s="24"/>
      <c r="L4666" s="79"/>
      <c r="M4666" s="91"/>
      <c r="N4666" s="89"/>
      <c r="O4666" s="89"/>
      <c r="P4666" s="24"/>
      <c r="Q4666" s="24"/>
      <c r="R4666" s="23"/>
      <c r="S4666" s="23"/>
      <c r="T4666" s="24"/>
      <c r="U4666" s="23"/>
      <c r="V4666" s="23"/>
      <c r="W4666" s="23"/>
      <c r="X4666" s="23"/>
      <c r="Y4666" s="23"/>
      <c r="Z4666" s="23"/>
      <c r="AA4666" s="23"/>
      <c r="AB4666" s="23"/>
      <c r="AC4666" s="23"/>
      <c r="AD4666" s="23"/>
      <c r="AE4666" s="23"/>
      <c r="AF4666" s="46"/>
      <c r="AG4666" s="23"/>
      <c r="AH4666" s="23"/>
    </row>
    <row r="4667" spans="1:34" s="156" customFormat="1" x14ac:dyDescent="0.35">
      <c r="A4667" s="23"/>
      <c r="B4667" s="23"/>
      <c r="C4667" s="23"/>
      <c r="D4667" s="23"/>
      <c r="E4667" s="23"/>
      <c r="F4667" s="23"/>
      <c r="G4667" s="23"/>
      <c r="H4667" s="23"/>
      <c r="I4667" s="23"/>
      <c r="J4667" s="24"/>
      <c r="K4667" s="24"/>
      <c r="L4667" s="79"/>
      <c r="M4667" s="91"/>
      <c r="N4667" s="89"/>
      <c r="O4667" s="89"/>
      <c r="P4667" s="24"/>
      <c r="Q4667" s="24"/>
      <c r="R4667" s="23"/>
      <c r="S4667" s="23"/>
      <c r="T4667" s="24"/>
      <c r="U4667" s="23"/>
      <c r="V4667" s="23"/>
      <c r="W4667" s="23"/>
      <c r="X4667" s="23"/>
      <c r="Y4667" s="23"/>
      <c r="Z4667" s="23"/>
      <c r="AA4667" s="23"/>
      <c r="AB4667" s="23"/>
      <c r="AC4667" s="23"/>
      <c r="AD4667" s="23"/>
      <c r="AE4667" s="23"/>
      <c r="AF4667" s="46"/>
      <c r="AG4667" s="23"/>
      <c r="AH4667" s="23"/>
    </row>
    <row r="4668" spans="1:34" s="156" customFormat="1" x14ac:dyDescent="0.35">
      <c r="A4668" s="23"/>
      <c r="B4668" s="23"/>
      <c r="C4668" s="23"/>
      <c r="D4668" s="23"/>
      <c r="E4668" s="23"/>
      <c r="F4668" s="23"/>
      <c r="G4668" s="23"/>
      <c r="H4668" s="23"/>
      <c r="I4668" s="23"/>
      <c r="J4668" s="24"/>
      <c r="K4668" s="24"/>
      <c r="L4668" s="79"/>
      <c r="M4668" s="91"/>
      <c r="N4668" s="89"/>
      <c r="O4668" s="89"/>
      <c r="P4668" s="24"/>
      <c r="Q4668" s="24"/>
      <c r="R4668" s="23"/>
      <c r="S4668" s="23"/>
      <c r="T4668" s="24"/>
      <c r="U4668" s="23"/>
      <c r="V4668" s="23"/>
      <c r="W4668" s="23"/>
      <c r="X4668" s="23"/>
      <c r="Y4668" s="23"/>
      <c r="Z4668" s="23"/>
      <c r="AA4668" s="23"/>
      <c r="AB4668" s="23"/>
      <c r="AC4668" s="23"/>
      <c r="AD4668" s="23"/>
      <c r="AE4668" s="23"/>
      <c r="AF4668" s="46"/>
      <c r="AG4668" s="23"/>
      <c r="AH4668" s="23"/>
    </row>
    <row r="4669" spans="1:34" s="156" customFormat="1" x14ac:dyDescent="0.35">
      <c r="A4669" s="23"/>
      <c r="B4669" s="23"/>
      <c r="C4669" s="23"/>
      <c r="D4669" s="23"/>
      <c r="E4669" s="23"/>
      <c r="F4669" s="23"/>
      <c r="G4669" s="23"/>
      <c r="H4669" s="23"/>
      <c r="I4669" s="23"/>
      <c r="J4669" s="24"/>
      <c r="K4669" s="24"/>
      <c r="L4669" s="79"/>
      <c r="M4669" s="91"/>
      <c r="N4669" s="89"/>
      <c r="O4669" s="89"/>
      <c r="P4669" s="24"/>
      <c r="Q4669" s="24"/>
      <c r="R4669" s="23"/>
      <c r="S4669" s="23"/>
      <c r="T4669" s="24"/>
      <c r="U4669" s="23"/>
      <c r="V4669" s="23"/>
      <c r="W4669" s="23"/>
      <c r="X4669" s="23"/>
      <c r="Y4669" s="23"/>
      <c r="Z4669" s="23"/>
      <c r="AA4669" s="23"/>
      <c r="AB4669" s="23"/>
      <c r="AC4669" s="23"/>
      <c r="AD4669" s="23"/>
      <c r="AE4669" s="23"/>
      <c r="AF4669" s="46"/>
      <c r="AG4669" s="23"/>
      <c r="AH4669" s="23"/>
    </row>
    <row r="4670" spans="1:34" s="156" customFormat="1" x14ac:dyDescent="0.35">
      <c r="A4670" s="23"/>
      <c r="B4670" s="23"/>
      <c r="C4670" s="23"/>
      <c r="D4670" s="23"/>
      <c r="E4670" s="23"/>
      <c r="F4670" s="23"/>
      <c r="G4670" s="23"/>
      <c r="H4670" s="23"/>
      <c r="I4670" s="23"/>
      <c r="J4670" s="24"/>
      <c r="K4670" s="24"/>
      <c r="L4670" s="79"/>
      <c r="M4670" s="91"/>
      <c r="N4670" s="89"/>
      <c r="O4670" s="89"/>
      <c r="P4670" s="24"/>
      <c r="Q4670" s="24"/>
      <c r="R4670" s="23"/>
      <c r="S4670" s="23"/>
      <c r="T4670" s="24"/>
      <c r="U4670" s="23"/>
      <c r="V4670" s="23"/>
      <c r="W4670" s="23"/>
      <c r="X4670" s="23"/>
      <c r="Y4670" s="23"/>
      <c r="Z4670" s="23"/>
      <c r="AA4670" s="23"/>
      <c r="AB4670" s="23"/>
      <c r="AC4670" s="23"/>
      <c r="AD4670" s="23"/>
      <c r="AE4670" s="23"/>
      <c r="AF4670" s="46"/>
      <c r="AG4670" s="23"/>
      <c r="AH4670" s="23"/>
    </row>
    <row r="4671" spans="1:34" s="156" customFormat="1" x14ac:dyDescent="0.35">
      <c r="A4671" s="23"/>
      <c r="B4671" s="23"/>
      <c r="C4671" s="23"/>
      <c r="D4671" s="23"/>
      <c r="E4671" s="23"/>
      <c r="F4671" s="23"/>
      <c r="G4671" s="23"/>
      <c r="H4671" s="23"/>
      <c r="I4671" s="23"/>
      <c r="J4671" s="24"/>
      <c r="K4671" s="24"/>
      <c r="L4671" s="79"/>
      <c r="M4671" s="91"/>
      <c r="N4671" s="89"/>
      <c r="O4671" s="89"/>
      <c r="P4671" s="24"/>
      <c r="Q4671" s="24"/>
      <c r="R4671" s="23"/>
      <c r="S4671" s="23"/>
      <c r="T4671" s="24"/>
      <c r="U4671" s="23"/>
      <c r="V4671" s="23"/>
      <c r="W4671" s="23"/>
      <c r="X4671" s="23"/>
      <c r="Y4671" s="23"/>
      <c r="Z4671" s="23"/>
      <c r="AA4671" s="23"/>
      <c r="AB4671" s="23"/>
      <c r="AC4671" s="23"/>
      <c r="AD4671" s="23"/>
      <c r="AE4671" s="23"/>
      <c r="AF4671" s="46"/>
      <c r="AG4671" s="23"/>
      <c r="AH4671" s="23"/>
    </row>
    <row r="4672" spans="1:34" s="156" customFormat="1" x14ac:dyDescent="0.35">
      <c r="A4672" s="23"/>
      <c r="B4672" s="23"/>
      <c r="C4672" s="23"/>
      <c r="D4672" s="23"/>
      <c r="E4672" s="23"/>
      <c r="F4672" s="23"/>
      <c r="G4672" s="23"/>
      <c r="H4672" s="23"/>
      <c r="I4672" s="23"/>
      <c r="J4672" s="24"/>
      <c r="K4672" s="24"/>
      <c r="L4672" s="79"/>
      <c r="M4672" s="91"/>
      <c r="N4672" s="89"/>
      <c r="O4672" s="89"/>
      <c r="P4672" s="24"/>
      <c r="Q4672" s="24"/>
      <c r="R4672" s="23"/>
      <c r="S4672" s="23"/>
      <c r="T4672" s="24"/>
      <c r="U4672" s="23"/>
      <c r="V4672" s="23"/>
      <c r="W4672" s="23"/>
      <c r="X4672" s="23"/>
      <c r="Y4672" s="23"/>
      <c r="Z4672" s="23"/>
      <c r="AA4672" s="23"/>
      <c r="AB4672" s="23"/>
      <c r="AC4672" s="23"/>
      <c r="AD4672" s="23"/>
      <c r="AE4672" s="23"/>
      <c r="AF4672" s="46"/>
      <c r="AG4672" s="23"/>
      <c r="AH4672" s="23"/>
    </row>
    <row r="4673" spans="1:34" s="156" customFormat="1" x14ac:dyDescent="0.35">
      <c r="A4673" s="23"/>
      <c r="B4673" s="23"/>
      <c r="C4673" s="23"/>
      <c r="D4673" s="23"/>
      <c r="E4673" s="23"/>
      <c r="F4673" s="23"/>
      <c r="G4673" s="23"/>
      <c r="H4673" s="23"/>
      <c r="I4673" s="23"/>
      <c r="J4673" s="24"/>
      <c r="K4673" s="24"/>
      <c r="L4673" s="79"/>
      <c r="M4673" s="91"/>
      <c r="N4673" s="89"/>
      <c r="O4673" s="89"/>
      <c r="P4673" s="24"/>
      <c r="Q4673" s="24"/>
      <c r="R4673" s="23"/>
      <c r="S4673" s="23"/>
      <c r="T4673" s="24"/>
      <c r="U4673" s="23"/>
      <c r="V4673" s="23"/>
      <c r="W4673" s="23"/>
      <c r="X4673" s="23"/>
      <c r="Y4673" s="23"/>
      <c r="Z4673" s="23"/>
      <c r="AA4673" s="23"/>
      <c r="AB4673" s="23"/>
      <c r="AC4673" s="23"/>
      <c r="AD4673" s="23"/>
      <c r="AE4673" s="23"/>
      <c r="AF4673" s="46"/>
      <c r="AG4673" s="23"/>
      <c r="AH4673" s="23"/>
    </row>
    <row r="4674" spans="1:34" s="156" customFormat="1" x14ac:dyDescent="0.35">
      <c r="A4674" s="23"/>
      <c r="B4674" s="23"/>
      <c r="C4674" s="23"/>
      <c r="D4674" s="23"/>
      <c r="E4674" s="23"/>
      <c r="F4674" s="23"/>
      <c r="G4674" s="23"/>
      <c r="H4674" s="23"/>
      <c r="I4674" s="23"/>
      <c r="J4674" s="24"/>
      <c r="K4674" s="24"/>
      <c r="L4674" s="79"/>
      <c r="M4674" s="91"/>
      <c r="N4674" s="89"/>
      <c r="O4674" s="89"/>
      <c r="P4674" s="24"/>
      <c r="Q4674" s="24"/>
      <c r="R4674" s="23"/>
      <c r="S4674" s="23"/>
      <c r="T4674" s="24"/>
      <c r="U4674" s="23"/>
      <c r="V4674" s="23"/>
      <c r="W4674" s="23"/>
      <c r="X4674" s="23"/>
      <c r="Y4674" s="23"/>
      <c r="Z4674" s="23"/>
      <c r="AA4674" s="23"/>
      <c r="AB4674" s="23"/>
      <c r="AC4674" s="23"/>
      <c r="AD4674" s="23"/>
      <c r="AE4674" s="23"/>
      <c r="AF4674" s="46"/>
      <c r="AG4674" s="23"/>
      <c r="AH4674" s="23"/>
    </row>
    <row r="4675" spans="1:34" s="156" customFormat="1" x14ac:dyDescent="0.35">
      <c r="A4675" s="23"/>
      <c r="B4675" s="23"/>
      <c r="C4675" s="23"/>
      <c r="D4675" s="23"/>
      <c r="E4675" s="23"/>
      <c r="F4675" s="23"/>
      <c r="G4675" s="23"/>
      <c r="H4675" s="23"/>
      <c r="I4675" s="23"/>
      <c r="J4675" s="24"/>
      <c r="K4675" s="24"/>
      <c r="L4675" s="79"/>
      <c r="M4675" s="91"/>
      <c r="N4675" s="89"/>
      <c r="O4675" s="89"/>
      <c r="P4675" s="24"/>
      <c r="Q4675" s="24"/>
      <c r="R4675" s="23"/>
      <c r="S4675" s="23"/>
      <c r="T4675" s="24"/>
      <c r="U4675" s="23"/>
      <c r="V4675" s="23"/>
      <c r="W4675" s="23"/>
      <c r="X4675" s="23"/>
      <c r="Y4675" s="23"/>
      <c r="Z4675" s="23"/>
      <c r="AA4675" s="23"/>
      <c r="AB4675" s="23"/>
      <c r="AC4675" s="23"/>
      <c r="AD4675" s="23"/>
      <c r="AE4675" s="23"/>
      <c r="AF4675" s="46"/>
      <c r="AG4675" s="23"/>
      <c r="AH4675" s="23"/>
    </row>
    <row r="4676" spans="1:34" s="156" customFormat="1" x14ac:dyDescent="0.35">
      <c r="A4676" s="23"/>
      <c r="B4676" s="23"/>
      <c r="C4676" s="23"/>
      <c r="D4676" s="23"/>
      <c r="E4676" s="23"/>
      <c r="F4676" s="23"/>
      <c r="G4676" s="23"/>
      <c r="H4676" s="23"/>
      <c r="I4676" s="23"/>
      <c r="J4676" s="24"/>
      <c r="K4676" s="24"/>
      <c r="L4676" s="79"/>
      <c r="M4676" s="91"/>
      <c r="N4676" s="89"/>
      <c r="O4676" s="89"/>
      <c r="P4676" s="24"/>
      <c r="Q4676" s="24"/>
      <c r="R4676" s="23"/>
      <c r="S4676" s="23"/>
      <c r="T4676" s="24"/>
      <c r="U4676" s="23"/>
      <c r="V4676" s="23"/>
      <c r="W4676" s="23"/>
      <c r="X4676" s="23"/>
      <c r="Y4676" s="23"/>
      <c r="Z4676" s="23"/>
      <c r="AA4676" s="23"/>
      <c r="AB4676" s="23"/>
      <c r="AC4676" s="23"/>
      <c r="AD4676" s="23"/>
      <c r="AE4676" s="23"/>
      <c r="AF4676" s="46"/>
      <c r="AG4676" s="23"/>
      <c r="AH4676" s="23"/>
    </row>
    <row r="4677" spans="1:34" s="156" customFormat="1" x14ac:dyDescent="0.35">
      <c r="A4677" s="23"/>
      <c r="B4677" s="23"/>
      <c r="C4677" s="23"/>
      <c r="D4677" s="23"/>
      <c r="E4677" s="23"/>
      <c r="F4677" s="23"/>
      <c r="G4677" s="23"/>
      <c r="H4677" s="23"/>
      <c r="I4677" s="23"/>
      <c r="J4677" s="24"/>
      <c r="K4677" s="24"/>
      <c r="L4677" s="79"/>
      <c r="M4677" s="91"/>
      <c r="N4677" s="89"/>
      <c r="O4677" s="89"/>
      <c r="P4677" s="24"/>
      <c r="Q4677" s="24"/>
      <c r="R4677" s="23"/>
      <c r="S4677" s="23"/>
      <c r="T4677" s="24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46"/>
      <c r="AG4677" s="23"/>
      <c r="AH4677" s="23"/>
    </row>
    <row r="4678" spans="1:34" s="156" customFormat="1" x14ac:dyDescent="0.35">
      <c r="A4678" s="23"/>
      <c r="B4678" s="23"/>
      <c r="C4678" s="23"/>
      <c r="D4678" s="23"/>
      <c r="E4678" s="23"/>
      <c r="F4678" s="23"/>
      <c r="G4678" s="23"/>
      <c r="H4678" s="23"/>
      <c r="I4678" s="23"/>
      <c r="J4678" s="24"/>
      <c r="K4678" s="24"/>
      <c r="L4678" s="79"/>
      <c r="M4678" s="91"/>
      <c r="N4678" s="89"/>
      <c r="O4678" s="89"/>
      <c r="P4678" s="24"/>
      <c r="Q4678" s="24"/>
      <c r="R4678" s="23"/>
      <c r="S4678" s="23"/>
      <c r="T4678" s="24"/>
      <c r="U4678" s="23"/>
      <c r="V4678" s="23"/>
      <c r="W4678" s="23"/>
      <c r="X4678" s="23"/>
      <c r="Y4678" s="23"/>
      <c r="Z4678" s="23"/>
      <c r="AA4678" s="23"/>
      <c r="AB4678" s="23"/>
      <c r="AC4678" s="23"/>
      <c r="AD4678" s="23"/>
      <c r="AE4678" s="23"/>
      <c r="AF4678" s="46"/>
      <c r="AG4678" s="23"/>
      <c r="AH4678" s="23"/>
    </row>
    <row r="4679" spans="1:34" s="156" customFormat="1" x14ac:dyDescent="0.35">
      <c r="A4679" s="23"/>
      <c r="B4679" s="23"/>
      <c r="C4679" s="23"/>
      <c r="D4679" s="23"/>
      <c r="E4679" s="23"/>
      <c r="F4679" s="23"/>
      <c r="G4679" s="23"/>
      <c r="H4679" s="23"/>
      <c r="I4679" s="23"/>
      <c r="J4679" s="24"/>
      <c r="K4679" s="24"/>
      <c r="L4679" s="79"/>
      <c r="M4679" s="91"/>
      <c r="N4679" s="89"/>
      <c r="O4679" s="89"/>
      <c r="P4679" s="24"/>
      <c r="Q4679" s="24"/>
      <c r="R4679" s="23"/>
      <c r="S4679" s="23"/>
      <c r="T4679" s="24"/>
      <c r="U4679" s="23"/>
      <c r="V4679" s="23"/>
      <c r="W4679" s="23"/>
      <c r="X4679" s="23"/>
      <c r="Y4679" s="23"/>
      <c r="Z4679" s="23"/>
      <c r="AA4679" s="23"/>
      <c r="AB4679" s="23"/>
      <c r="AC4679" s="23"/>
      <c r="AD4679" s="23"/>
      <c r="AE4679" s="23"/>
      <c r="AF4679" s="46"/>
      <c r="AG4679" s="23"/>
      <c r="AH4679" s="23"/>
    </row>
    <row r="4680" spans="1:34" s="156" customFormat="1" x14ac:dyDescent="0.35">
      <c r="A4680" s="23"/>
      <c r="B4680" s="23"/>
      <c r="C4680" s="23"/>
      <c r="D4680" s="23"/>
      <c r="E4680" s="23"/>
      <c r="F4680" s="23"/>
      <c r="G4680" s="23"/>
      <c r="H4680" s="23"/>
      <c r="I4680" s="23"/>
      <c r="J4680" s="24"/>
      <c r="K4680" s="24"/>
      <c r="L4680" s="79"/>
      <c r="M4680" s="91"/>
      <c r="N4680" s="89"/>
      <c r="O4680" s="89"/>
      <c r="P4680" s="24"/>
      <c r="Q4680" s="24"/>
      <c r="R4680" s="23"/>
      <c r="S4680" s="23"/>
      <c r="T4680" s="24"/>
      <c r="U4680" s="23"/>
      <c r="V4680" s="23"/>
      <c r="W4680" s="23"/>
      <c r="X4680" s="23"/>
      <c r="Y4680" s="23"/>
      <c r="Z4680" s="23"/>
      <c r="AA4680" s="23"/>
      <c r="AB4680" s="23"/>
      <c r="AC4680" s="23"/>
      <c r="AD4680" s="23"/>
      <c r="AE4680" s="23"/>
      <c r="AF4680" s="46"/>
      <c r="AG4680" s="23"/>
      <c r="AH4680" s="23"/>
    </row>
    <row r="4681" spans="1:34" s="156" customFormat="1" x14ac:dyDescent="0.35">
      <c r="A4681" s="23"/>
      <c r="B4681" s="23"/>
      <c r="C4681" s="23"/>
      <c r="D4681" s="23"/>
      <c r="E4681" s="23"/>
      <c r="F4681" s="23"/>
      <c r="G4681" s="23"/>
      <c r="H4681" s="23"/>
      <c r="I4681" s="23"/>
      <c r="J4681" s="24"/>
      <c r="K4681" s="24"/>
      <c r="L4681" s="79"/>
      <c r="M4681" s="91"/>
      <c r="N4681" s="89"/>
      <c r="O4681" s="89"/>
      <c r="P4681" s="24"/>
      <c r="Q4681" s="24"/>
      <c r="R4681" s="23"/>
      <c r="S4681" s="23"/>
      <c r="T4681" s="24"/>
      <c r="U4681" s="23"/>
      <c r="V4681" s="23"/>
      <c r="W4681" s="23"/>
      <c r="X4681" s="23"/>
      <c r="Y4681" s="23"/>
      <c r="Z4681" s="23"/>
      <c r="AA4681" s="23"/>
      <c r="AB4681" s="23"/>
      <c r="AC4681" s="23"/>
      <c r="AD4681" s="23"/>
      <c r="AE4681" s="23"/>
      <c r="AF4681" s="46"/>
      <c r="AG4681" s="23"/>
      <c r="AH4681" s="23"/>
    </row>
    <row r="4682" spans="1:34" s="156" customFormat="1" x14ac:dyDescent="0.35">
      <c r="A4682" s="23"/>
      <c r="B4682" s="23"/>
      <c r="C4682" s="23"/>
      <c r="D4682" s="23"/>
      <c r="E4682" s="23"/>
      <c r="F4682" s="23"/>
      <c r="G4682" s="23"/>
      <c r="H4682" s="23"/>
      <c r="I4682" s="23"/>
      <c r="J4682" s="24"/>
      <c r="K4682" s="24"/>
      <c r="L4682" s="79"/>
      <c r="M4682" s="91"/>
      <c r="N4682" s="89"/>
      <c r="O4682" s="89"/>
      <c r="P4682" s="24"/>
      <c r="Q4682" s="24"/>
      <c r="R4682" s="23"/>
      <c r="S4682" s="23"/>
      <c r="T4682" s="24"/>
      <c r="U4682" s="23"/>
      <c r="V4682" s="23"/>
      <c r="W4682" s="23"/>
      <c r="X4682" s="23"/>
      <c r="Y4682" s="23"/>
      <c r="Z4682" s="23"/>
      <c r="AA4682" s="23"/>
      <c r="AB4682" s="23"/>
      <c r="AC4682" s="23"/>
      <c r="AD4682" s="23"/>
      <c r="AE4682" s="23"/>
      <c r="AF4682" s="46"/>
      <c r="AG4682" s="23"/>
      <c r="AH4682" s="23"/>
    </row>
    <row r="4683" spans="1:34" s="156" customFormat="1" x14ac:dyDescent="0.35">
      <c r="A4683" s="23"/>
      <c r="B4683" s="23"/>
      <c r="C4683" s="23"/>
      <c r="D4683" s="23"/>
      <c r="E4683" s="23"/>
      <c r="F4683" s="23"/>
      <c r="G4683" s="23"/>
      <c r="H4683" s="23"/>
      <c r="I4683" s="23"/>
      <c r="J4683" s="24"/>
      <c r="K4683" s="24"/>
      <c r="L4683" s="79"/>
      <c r="M4683" s="91"/>
      <c r="N4683" s="89"/>
      <c r="O4683" s="89"/>
      <c r="P4683" s="24"/>
      <c r="Q4683" s="24"/>
      <c r="R4683" s="23"/>
      <c r="S4683" s="23"/>
      <c r="T4683" s="24"/>
      <c r="U4683" s="23"/>
      <c r="V4683" s="23"/>
      <c r="W4683" s="23"/>
      <c r="X4683" s="23"/>
      <c r="Y4683" s="23"/>
      <c r="Z4683" s="23"/>
      <c r="AA4683" s="23"/>
      <c r="AB4683" s="23"/>
      <c r="AC4683" s="23"/>
      <c r="AD4683" s="23"/>
      <c r="AE4683" s="23"/>
      <c r="AF4683" s="46"/>
      <c r="AG4683" s="23"/>
      <c r="AH4683" s="23"/>
    </row>
    <row r="4684" spans="1:34" s="156" customFormat="1" x14ac:dyDescent="0.35">
      <c r="A4684" s="23"/>
      <c r="B4684" s="23"/>
      <c r="C4684" s="23"/>
      <c r="D4684" s="23"/>
      <c r="E4684" s="23"/>
      <c r="F4684" s="23"/>
      <c r="G4684" s="23"/>
      <c r="H4684" s="23"/>
      <c r="I4684" s="23"/>
      <c r="J4684" s="24"/>
      <c r="K4684" s="24"/>
      <c r="L4684" s="79"/>
      <c r="M4684" s="91"/>
      <c r="N4684" s="89"/>
      <c r="O4684" s="89"/>
      <c r="P4684" s="24"/>
      <c r="Q4684" s="24"/>
      <c r="R4684" s="23"/>
      <c r="S4684" s="23"/>
      <c r="T4684" s="24"/>
      <c r="U4684" s="23"/>
      <c r="V4684" s="23"/>
      <c r="W4684" s="23"/>
      <c r="X4684" s="23"/>
      <c r="Y4684" s="23"/>
      <c r="Z4684" s="23"/>
      <c r="AA4684" s="23"/>
      <c r="AB4684" s="23"/>
      <c r="AC4684" s="23"/>
      <c r="AD4684" s="23"/>
      <c r="AE4684" s="23"/>
      <c r="AF4684" s="46"/>
      <c r="AG4684" s="23"/>
      <c r="AH4684" s="23"/>
    </row>
    <row r="4685" spans="1:34" s="156" customFormat="1" x14ac:dyDescent="0.35">
      <c r="A4685" s="23"/>
      <c r="B4685" s="23"/>
      <c r="C4685" s="23"/>
      <c r="D4685" s="23"/>
      <c r="E4685" s="23"/>
      <c r="F4685" s="23"/>
      <c r="G4685" s="23"/>
      <c r="H4685" s="23"/>
      <c r="I4685" s="23"/>
      <c r="J4685" s="24"/>
      <c r="K4685" s="24"/>
      <c r="L4685" s="79"/>
      <c r="M4685" s="91"/>
      <c r="N4685" s="89"/>
      <c r="O4685" s="89"/>
      <c r="P4685" s="24"/>
      <c r="Q4685" s="24"/>
      <c r="R4685" s="23"/>
      <c r="S4685" s="23"/>
      <c r="T4685" s="24"/>
      <c r="U4685" s="23"/>
      <c r="V4685" s="23"/>
      <c r="W4685" s="23"/>
      <c r="X4685" s="23"/>
      <c r="Y4685" s="23"/>
      <c r="Z4685" s="23"/>
      <c r="AA4685" s="23"/>
      <c r="AB4685" s="23"/>
      <c r="AC4685" s="23"/>
      <c r="AD4685" s="23"/>
      <c r="AE4685" s="23"/>
      <c r="AF4685" s="46"/>
      <c r="AG4685" s="23"/>
      <c r="AH4685" s="23"/>
    </row>
    <row r="4686" spans="1:34" s="156" customFormat="1" x14ac:dyDescent="0.35">
      <c r="A4686" s="23"/>
      <c r="B4686" s="23"/>
      <c r="C4686" s="23"/>
      <c r="D4686" s="23"/>
      <c r="E4686" s="23"/>
      <c r="F4686" s="23"/>
      <c r="G4686" s="23"/>
      <c r="H4686" s="23"/>
      <c r="I4686" s="23"/>
      <c r="J4686" s="24"/>
      <c r="K4686" s="24"/>
      <c r="L4686" s="79"/>
      <c r="M4686" s="91"/>
      <c r="N4686" s="89"/>
      <c r="O4686" s="89"/>
      <c r="P4686" s="24"/>
      <c r="Q4686" s="24"/>
      <c r="R4686" s="23"/>
      <c r="S4686" s="23"/>
      <c r="T4686" s="24"/>
      <c r="U4686" s="23"/>
      <c r="V4686" s="23"/>
      <c r="W4686" s="23"/>
      <c r="X4686" s="23"/>
      <c r="Y4686" s="23"/>
      <c r="Z4686" s="23"/>
      <c r="AA4686" s="23"/>
      <c r="AB4686" s="23"/>
      <c r="AC4686" s="23"/>
      <c r="AD4686" s="23"/>
      <c r="AE4686" s="23"/>
      <c r="AF4686" s="46"/>
      <c r="AG4686" s="23"/>
      <c r="AH4686" s="23"/>
    </row>
    <row r="4687" spans="1:34" s="156" customFormat="1" x14ac:dyDescent="0.35">
      <c r="A4687" s="23"/>
      <c r="B4687" s="23"/>
      <c r="C4687" s="23"/>
      <c r="D4687" s="23"/>
      <c r="E4687" s="23"/>
      <c r="F4687" s="23"/>
      <c r="G4687" s="23"/>
      <c r="H4687" s="23"/>
      <c r="I4687" s="23"/>
      <c r="J4687" s="24"/>
      <c r="K4687" s="24"/>
      <c r="L4687" s="79"/>
      <c r="M4687" s="91"/>
      <c r="N4687" s="89"/>
      <c r="O4687" s="89"/>
      <c r="P4687" s="24"/>
      <c r="Q4687" s="24"/>
      <c r="R4687" s="23"/>
      <c r="S4687" s="23"/>
      <c r="T4687" s="24"/>
      <c r="U4687" s="23"/>
      <c r="V4687" s="23"/>
      <c r="W4687" s="23"/>
      <c r="X4687" s="23"/>
      <c r="Y4687" s="23"/>
      <c r="Z4687" s="23"/>
      <c r="AA4687" s="23"/>
      <c r="AB4687" s="23"/>
      <c r="AC4687" s="23"/>
      <c r="AD4687" s="23"/>
      <c r="AE4687" s="23"/>
      <c r="AF4687" s="46"/>
      <c r="AG4687" s="23"/>
      <c r="AH4687" s="23"/>
    </row>
    <row r="4688" spans="1:34" s="156" customFormat="1" x14ac:dyDescent="0.35">
      <c r="A4688" s="23"/>
      <c r="B4688" s="23"/>
      <c r="C4688" s="23"/>
      <c r="D4688" s="23"/>
      <c r="E4688" s="23"/>
      <c r="F4688" s="23"/>
      <c r="G4688" s="23"/>
      <c r="H4688" s="23"/>
      <c r="I4688" s="23"/>
      <c r="J4688" s="24"/>
      <c r="K4688" s="24"/>
      <c r="L4688" s="79"/>
      <c r="M4688" s="91"/>
      <c r="N4688" s="89"/>
      <c r="O4688" s="89"/>
      <c r="P4688" s="24"/>
      <c r="Q4688" s="24"/>
      <c r="R4688" s="23"/>
      <c r="S4688" s="23"/>
      <c r="T4688" s="24"/>
      <c r="U4688" s="23"/>
      <c r="V4688" s="23"/>
      <c r="W4688" s="23"/>
      <c r="X4688" s="23"/>
      <c r="Y4688" s="23"/>
      <c r="Z4688" s="23"/>
      <c r="AA4688" s="23"/>
      <c r="AB4688" s="23"/>
      <c r="AC4688" s="23"/>
      <c r="AD4688" s="23"/>
      <c r="AE4688" s="23"/>
      <c r="AF4688" s="46"/>
      <c r="AG4688" s="23"/>
      <c r="AH4688" s="23"/>
    </row>
    <row r="4689" spans="1:34" s="156" customFormat="1" x14ac:dyDescent="0.35">
      <c r="A4689" s="23"/>
      <c r="B4689" s="23"/>
      <c r="C4689" s="23"/>
      <c r="D4689" s="23"/>
      <c r="E4689" s="23"/>
      <c r="F4689" s="23"/>
      <c r="G4689" s="23"/>
      <c r="H4689" s="23"/>
      <c r="I4689" s="23"/>
      <c r="J4689" s="24"/>
      <c r="K4689" s="24"/>
      <c r="L4689" s="79"/>
      <c r="M4689" s="91"/>
      <c r="N4689" s="89"/>
      <c r="O4689" s="89"/>
      <c r="P4689" s="24"/>
      <c r="Q4689" s="24"/>
      <c r="R4689" s="23"/>
      <c r="S4689" s="23"/>
      <c r="T4689" s="24"/>
      <c r="U4689" s="23"/>
      <c r="V4689" s="23"/>
      <c r="W4689" s="23"/>
      <c r="X4689" s="23"/>
      <c r="Y4689" s="23"/>
      <c r="Z4689" s="23"/>
      <c r="AA4689" s="23"/>
      <c r="AB4689" s="23"/>
      <c r="AC4689" s="23"/>
      <c r="AD4689" s="23"/>
      <c r="AE4689" s="23"/>
      <c r="AF4689" s="46"/>
      <c r="AG4689" s="23"/>
      <c r="AH4689" s="23"/>
    </row>
    <row r="4690" spans="1:34" s="156" customFormat="1" x14ac:dyDescent="0.35">
      <c r="A4690" s="23"/>
      <c r="B4690" s="23"/>
      <c r="C4690" s="23"/>
      <c r="D4690" s="23"/>
      <c r="E4690" s="23"/>
      <c r="F4690" s="23"/>
      <c r="G4690" s="23"/>
      <c r="H4690" s="23"/>
      <c r="I4690" s="23"/>
      <c r="J4690" s="24"/>
      <c r="K4690" s="24"/>
      <c r="L4690" s="79"/>
      <c r="M4690" s="91"/>
      <c r="N4690" s="89"/>
      <c r="O4690" s="89"/>
      <c r="P4690" s="24"/>
      <c r="Q4690" s="24"/>
      <c r="R4690" s="23"/>
      <c r="S4690" s="23"/>
      <c r="T4690" s="24"/>
      <c r="U4690" s="23"/>
      <c r="V4690" s="23"/>
      <c r="W4690" s="23"/>
      <c r="X4690" s="23"/>
      <c r="Y4690" s="23"/>
      <c r="Z4690" s="23"/>
      <c r="AA4690" s="23"/>
      <c r="AB4690" s="23"/>
      <c r="AC4690" s="23"/>
      <c r="AD4690" s="23"/>
      <c r="AE4690" s="23"/>
      <c r="AF4690" s="46"/>
      <c r="AG4690" s="23"/>
      <c r="AH4690" s="23"/>
    </row>
    <row r="4691" spans="1:34" s="156" customFormat="1" x14ac:dyDescent="0.35">
      <c r="A4691" s="23"/>
      <c r="B4691" s="23"/>
      <c r="C4691" s="23"/>
      <c r="D4691" s="23"/>
      <c r="E4691" s="23"/>
      <c r="F4691" s="23"/>
      <c r="G4691" s="23"/>
      <c r="H4691" s="23"/>
      <c r="I4691" s="23"/>
      <c r="J4691" s="24"/>
      <c r="K4691" s="24"/>
      <c r="L4691" s="79"/>
      <c r="M4691" s="91"/>
      <c r="N4691" s="89"/>
      <c r="O4691" s="89"/>
      <c r="P4691" s="24"/>
      <c r="Q4691" s="24"/>
      <c r="R4691" s="23"/>
      <c r="S4691" s="23"/>
      <c r="T4691" s="24"/>
      <c r="U4691" s="23"/>
      <c r="V4691" s="23"/>
      <c r="W4691" s="23"/>
      <c r="X4691" s="23"/>
      <c r="Y4691" s="23"/>
      <c r="Z4691" s="23"/>
      <c r="AA4691" s="23"/>
      <c r="AB4691" s="23"/>
      <c r="AC4691" s="23"/>
      <c r="AD4691" s="23"/>
      <c r="AE4691" s="23"/>
      <c r="AF4691" s="46"/>
      <c r="AG4691" s="23"/>
      <c r="AH4691" s="23"/>
    </row>
    <row r="4692" spans="1:34" s="156" customFormat="1" x14ac:dyDescent="0.35">
      <c r="A4692" s="23"/>
      <c r="B4692" s="23"/>
      <c r="C4692" s="23"/>
      <c r="D4692" s="23"/>
      <c r="E4692" s="23"/>
      <c r="F4692" s="23"/>
      <c r="G4692" s="23"/>
      <c r="H4692" s="23"/>
      <c r="I4692" s="23"/>
      <c r="J4692" s="24"/>
      <c r="K4692" s="24"/>
      <c r="L4692" s="79"/>
      <c r="M4692" s="91"/>
      <c r="N4692" s="89"/>
      <c r="O4692" s="89"/>
      <c r="P4692" s="24"/>
      <c r="Q4692" s="24"/>
      <c r="R4692" s="23"/>
      <c r="S4692" s="23"/>
      <c r="T4692" s="24"/>
      <c r="U4692" s="23"/>
      <c r="V4692" s="23"/>
      <c r="W4692" s="23"/>
      <c r="X4692" s="23"/>
      <c r="Y4692" s="23"/>
      <c r="Z4692" s="23"/>
      <c r="AA4692" s="23"/>
      <c r="AB4692" s="23"/>
      <c r="AC4692" s="23"/>
      <c r="AD4692" s="23"/>
      <c r="AE4692" s="23"/>
      <c r="AF4692" s="46"/>
      <c r="AG4692" s="23"/>
      <c r="AH4692" s="23"/>
    </row>
    <row r="4693" spans="1:34" s="156" customFormat="1" x14ac:dyDescent="0.35">
      <c r="A4693" s="23"/>
      <c r="B4693" s="23"/>
      <c r="C4693" s="23"/>
      <c r="D4693" s="23"/>
      <c r="E4693" s="23"/>
      <c r="F4693" s="23"/>
      <c r="G4693" s="23"/>
      <c r="H4693" s="23"/>
      <c r="I4693" s="23"/>
      <c r="J4693" s="24"/>
      <c r="K4693" s="24"/>
      <c r="L4693" s="79"/>
      <c r="M4693" s="91"/>
      <c r="N4693" s="89"/>
      <c r="O4693" s="89"/>
      <c r="P4693" s="24"/>
      <c r="Q4693" s="24"/>
      <c r="R4693" s="23"/>
      <c r="S4693" s="23"/>
      <c r="T4693" s="24"/>
      <c r="U4693" s="23"/>
      <c r="V4693" s="23"/>
      <c r="W4693" s="23"/>
      <c r="X4693" s="23"/>
      <c r="Y4693" s="23"/>
      <c r="Z4693" s="23"/>
      <c r="AA4693" s="23"/>
      <c r="AB4693" s="23"/>
      <c r="AC4693" s="23"/>
      <c r="AD4693" s="23"/>
      <c r="AE4693" s="23"/>
      <c r="AF4693" s="46"/>
      <c r="AG4693" s="23"/>
      <c r="AH4693" s="23"/>
    </row>
    <row r="4694" spans="1:34" s="156" customFormat="1" x14ac:dyDescent="0.35">
      <c r="A4694" s="23"/>
      <c r="B4694" s="23"/>
      <c r="C4694" s="23"/>
      <c r="D4694" s="23"/>
      <c r="E4694" s="23"/>
      <c r="F4694" s="23"/>
      <c r="G4694" s="23"/>
      <c r="H4694" s="23"/>
      <c r="I4694" s="23"/>
      <c r="J4694" s="24"/>
      <c r="K4694" s="24"/>
      <c r="L4694" s="79"/>
      <c r="M4694" s="91"/>
      <c r="N4694" s="89"/>
      <c r="O4694" s="89"/>
      <c r="P4694" s="24"/>
      <c r="Q4694" s="24"/>
      <c r="R4694" s="23"/>
      <c r="S4694" s="23"/>
      <c r="T4694" s="24"/>
      <c r="U4694" s="23"/>
      <c r="V4694" s="23"/>
      <c r="W4694" s="23"/>
      <c r="X4694" s="23"/>
      <c r="Y4694" s="23"/>
      <c r="Z4694" s="23"/>
      <c r="AA4694" s="23"/>
      <c r="AB4694" s="23"/>
      <c r="AC4694" s="23"/>
      <c r="AD4694" s="23"/>
      <c r="AE4694" s="23"/>
      <c r="AF4694" s="46"/>
      <c r="AG4694" s="23"/>
      <c r="AH4694" s="23"/>
    </row>
    <row r="4695" spans="1:34" s="156" customFormat="1" x14ac:dyDescent="0.35">
      <c r="A4695" s="23"/>
      <c r="B4695" s="23"/>
      <c r="C4695" s="23"/>
      <c r="D4695" s="23"/>
      <c r="E4695" s="23"/>
      <c r="F4695" s="23"/>
      <c r="G4695" s="23"/>
      <c r="H4695" s="23"/>
      <c r="I4695" s="23"/>
      <c r="J4695" s="24"/>
      <c r="K4695" s="24"/>
      <c r="L4695" s="79"/>
      <c r="M4695" s="91"/>
      <c r="N4695" s="89"/>
      <c r="O4695" s="89"/>
      <c r="P4695" s="24"/>
      <c r="Q4695" s="24"/>
      <c r="R4695" s="23"/>
      <c r="S4695" s="23"/>
      <c r="T4695" s="24"/>
      <c r="U4695" s="23"/>
      <c r="V4695" s="23"/>
      <c r="W4695" s="23"/>
      <c r="X4695" s="23"/>
      <c r="Y4695" s="23"/>
      <c r="Z4695" s="23"/>
      <c r="AA4695" s="23"/>
      <c r="AB4695" s="23"/>
      <c r="AC4695" s="23"/>
      <c r="AD4695" s="23"/>
      <c r="AE4695" s="23"/>
      <c r="AF4695" s="46"/>
      <c r="AG4695" s="23"/>
      <c r="AH4695" s="23"/>
    </row>
    <row r="4696" spans="1:34" s="156" customFormat="1" x14ac:dyDescent="0.35">
      <c r="A4696" s="23"/>
      <c r="B4696" s="23"/>
      <c r="C4696" s="23"/>
      <c r="D4696" s="23"/>
      <c r="E4696" s="23"/>
      <c r="F4696" s="23"/>
      <c r="G4696" s="23"/>
      <c r="H4696" s="23"/>
      <c r="I4696" s="23"/>
      <c r="J4696" s="24"/>
      <c r="K4696" s="24"/>
      <c r="L4696" s="79"/>
      <c r="M4696" s="91"/>
      <c r="N4696" s="89"/>
      <c r="O4696" s="89"/>
      <c r="P4696" s="24"/>
      <c r="Q4696" s="24"/>
      <c r="R4696" s="23"/>
      <c r="S4696" s="23"/>
      <c r="T4696" s="24"/>
      <c r="U4696" s="23"/>
      <c r="V4696" s="23"/>
      <c r="W4696" s="23"/>
      <c r="X4696" s="23"/>
      <c r="Y4696" s="23"/>
      <c r="Z4696" s="23"/>
      <c r="AA4696" s="23"/>
      <c r="AB4696" s="23"/>
      <c r="AC4696" s="23"/>
      <c r="AD4696" s="23"/>
      <c r="AE4696" s="23"/>
      <c r="AF4696" s="46"/>
      <c r="AG4696" s="23"/>
      <c r="AH4696" s="23"/>
    </row>
    <row r="4697" spans="1:34" s="156" customFormat="1" x14ac:dyDescent="0.35">
      <c r="A4697" s="23"/>
      <c r="B4697" s="23"/>
      <c r="C4697" s="23"/>
      <c r="D4697" s="23"/>
      <c r="E4697" s="23"/>
      <c r="F4697" s="23"/>
      <c r="G4697" s="23"/>
      <c r="H4697" s="23"/>
      <c r="I4697" s="23"/>
      <c r="J4697" s="24"/>
      <c r="K4697" s="24"/>
      <c r="L4697" s="79"/>
      <c r="M4697" s="91"/>
      <c r="N4697" s="89"/>
      <c r="O4697" s="89"/>
      <c r="P4697" s="24"/>
      <c r="Q4697" s="24"/>
      <c r="R4697" s="23"/>
      <c r="S4697" s="23"/>
      <c r="T4697" s="24"/>
      <c r="U4697" s="23"/>
      <c r="V4697" s="23"/>
      <c r="W4697" s="23"/>
      <c r="X4697" s="23"/>
      <c r="Y4697" s="23"/>
      <c r="Z4697" s="23"/>
      <c r="AA4697" s="23"/>
      <c r="AB4697" s="23"/>
      <c r="AC4697" s="23"/>
      <c r="AD4697" s="23"/>
      <c r="AE4697" s="23"/>
      <c r="AF4697" s="46"/>
      <c r="AG4697" s="23"/>
      <c r="AH4697" s="23"/>
    </row>
    <row r="4698" spans="1:34" s="156" customFormat="1" x14ac:dyDescent="0.35">
      <c r="A4698" s="23"/>
      <c r="B4698" s="23"/>
      <c r="C4698" s="23"/>
      <c r="D4698" s="23"/>
      <c r="E4698" s="23"/>
      <c r="F4698" s="23"/>
      <c r="G4698" s="23"/>
      <c r="H4698" s="23"/>
      <c r="I4698" s="23"/>
      <c r="J4698" s="24"/>
      <c r="K4698" s="24"/>
      <c r="L4698" s="79"/>
      <c r="M4698" s="91"/>
      <c r="N4698" s="89"/>
      <c r="O4698" s="89"/>
      <c r="P4698" s="24"/>
      <c r="Q4698" s="24"/>
      <c r="R4698" s="23"/>
      <c r="S4698" s="23"/>
      <c r="T4698" s="24"/>
      <c r="U4698" s="23"/>
      <c r="V4698" s="23"/>
      <c r="W4698" s="23"/>
      <c r="X4698" s="23"/>
      <c r="Y4698" s="23"/>
      <c r="Z4698" s="23"/>
      <c r="AA4698" s="23"/>
      <c r="AB4698" s="23"/>
      <c r="AC4698" s="23"/>
      <c r="AD4698" s="23"/>
      <c r="AE4698" s="23"/>
      <c r="AF4698" s="46"/>
      <c r="AG4698" s="23"/>
      <c r="AH4698" s="23"/>
    </row>
    <row r="4699" spans="1:34" s="156" customFormat="1" x14ac:dyDescent="0.35">
      <c r="A4699" s="23"/>
      <c r="B4699" s="23"/>
      <c r="C4699" s="23"/>
      <c r="D4699" s="23"/>
      <c r="E4699" s="23"/>
      <c r="F4699" s="23"/>
      <c r="G4699" s="23"/>
      <c r="H4699" s="23"/>
      <c r="I4699" s="23"/>
      <c r="J4699" s="24"/>
      <c r="K4699" s="24"/>
      <c r="L4699" s="79"/>
      <c r="M4699" s="91"/>
      <c r="N4699" s="89"/>
      <c r="O4699" s="89"/>
      <c r="P4699" s="24"/>
      <c r="Q4699" s="24"/>
      <c r="R4699" s="23"/>
      <c r="S4699" s="23"/>
      <c r="T4699" s="24"/>
      <c r="U4699" s="23"/>
      <c r="V4699" s="23"/>
      <c r="W4699" s="23"/>
      <c r="X4699" s="23"/>
      <c r="Y4699" s="23"/>
      <c r="Z4699" s="23"/>
      <c r="AA4699" s="23"/>
      <c r="AB4699" s="23"/>
      <c r="AC4699" s="23"/>
      <c r="AD4699" s="23"/>
      <c r="AE4699" s="23"/>
      <c r="AF4699" s="46"/>
      <c r="AG4699" s="23"/>
      <c r="AH4699" s="23"/>
    </row>
    <row r="4700" spans="1:34" s="156" customFormat="1" x14ac:dyDescent="0.35">
      <c r="A4700" s="23"/>
      <c r="B4700" s="23"/>
      <c r="C4700" s="23"/>
      <c r="D4700" s="23"/>
      <c r="E4700" s="23"/>
      <c r="F4700" s="23"/>
      <c r="G4700" s="23"/>
      <c r="H4700" s="23"/>
      <c r="I4700" s="23"/>
      <c r="J4700" s="24"/>
      <c r="K4700" s="24"/>
      <c r="L4700" s="79"/>
      <c r="M4700" s="91"/>
      <c r="N4700" s="89"/>
      <c r="O4700" s="89"/>
      <c r="P4700" s="24"/>
      <c r="Q4700" s="24"/>
      <c r="R4700" s="23"/>
      <c r="S4700" s="23"/>
      <c r="T4700" s="24"/>
      <c r="U4700" s="23"/>
      <c r="V4700" s="23"/>
      <c r="W4700" s="23"/>
      <c r="X4700" s="23"/>
      <c r="Y4700" s="23"/>
      <c r="Z4700" s="23"/>
      <c r="AA4700" s="23"/>
      <c r="AB4700" s="23"/>
      <c r="AC4700" s="23"/>
      <c r="AD4700" s="23"/>
      <c r="AE4700" s="23"/>
      <c r="AF4700" s="46"/>
      <c r="AG4700" s="23"/>
      <c r="AH4700" s="23"/>
    </row>
    <row r="4701" spans="1:34" s="156" customFormat="1" x14ac:dyDescent="0.35">
      <c r="A4701" s="23"/>
      <c r="B4701" s="23"/>
      <c r="C4701" s="23"/>
      <c r="D4701" s="23"/>
      <c r="E4701" s="23"/>
      <c r="F4701" s="23"/>
      <c r="G4701" s="23"/>
      <c r="H4701" s="23"/>
      <c r="I4701" s="23"/>
      <c r="J4701" s="24"/>
      <c r="K4701" s="24"/>
      <c r="L4701" s="79"/>
      <c r="M4701" s="91"/>
      <c r="N4701" s="89"/>
      <c r="O4701" s="89"/>
      <c r="P4701" s="24"/>
      <c r="Q4701" s="24"/>
      <c r="R4701" s="23"/>
      <c r="S4701" s="23"/>
      <c r="T4701" s="24"/>
      <c r="U4701" s="23"/>
      <c r="V4701" s="23"/>
      <c r="W4701" s="23"/>
      <c r="X4701" s="23"/>
      <c r="Y4701" s="23"/>
      <c r="Z4701" s="23"/>
      <c r="AA4701" s="23"/>
      <c r="AB4701" s="23"/>
      <c r="AC4701" s="23"/>
      <c r="AD4701" s="23"/>
      <c r="AE4701" s="23"/>
      <c r="AF4701" s="46"/>
      <c r="AG4701" s="23"/>
      <c r="AH4701" s="23"/>
    </row>
    <row r="4702" spans="1:34" s="156" customFormat="1" x14ac:dyDescent="0.35">
      <c r="A4702" s="23"/>
      <c r="B4702" s="23"/>
      <c r="C4702" s="23"/>
      <c r="D4702" s="23"/>
      <c r="E4702" s="23"/>
      <c r="F4702" s="23"/>
      <c r="G4702" s="23"/>
      <c r="H4702" s="23"/>
      <c r="I4702" s="23"/>
      <c r="J4702" s="24"/>
      <c r="K4702" s="24"/>
      <c r="L4702" s="79"/>
      <c r="M4702" s="91"/>
      <c r="N4702" s="89"/>
      <c r="O4702" s="89"/>
      <c r="P4702" s="24"/>
      <c r="Q4702" s="24"/>
      <c r="R4702" s="23"/>
      <c r="S4702" s="23"/>
      <c r="T4702" s="24"/>
      <c r="U4702" s="23"/>
      <c r="V4702" s="23"/>
      <c r="W4702" s="23"/>
      <c r="X4702" s="23"/>
      <c r="Y4702" s="23"/>
      <c r="Z4702" s="23"/>
      <c r="AA4702" s="23"/>
      <c r="AB4702" s="23"/>
      <c r="AC4702" s="23"/>
      <c r="AD4702" s="23"/>
      <c r="AE4702" s="23"/>
      <c r="AF4702" s="46"/>
      <c r="AG4702" s="23"/>
      <c r="AH4702" s="23"/>
    </row>
    <row r="4703" spans="1:34" s="156" customFormat="1" x14ac:dyDescent="0.35">
      <c r="A4703" s="23"/>
      <c r="B4703" s="23"/>
      <c r="C4703" s="23"/>
      <c r="D4703" s="23"/>
      <c r="E4703" s="23"/>
      <c r="F4703" s="23"/>
      <c r="G4703" s="23"/>
      <c r="H4703" s="23"/>
      <c r="I4703" s="23"/>
      <c r="J4703" s="24"/>
      <c r="K4703" s="24"/>
      <c r="L4703" s="79"/>
      <c r="M4703" s="91"/>
      <c r="N4703" s="89"/>
      <c r="O4703" s="89"/>
      <c r="P4703" s="24"/>
      <c r="Q4703" s="24"/>
      <c r="R4703" s="23"/>
      <c r="S4703" s="23"/>
      <c r="T4703" s="24"/>
      <c r="U4703" s="23"/>
      <c r="V4703" s="23"/>
      <c r="W4703" s="23"/>
      <c r="X4703" s="23"/>
      <c r="Y4703" s="23"/>
      <c r="Z4703" s="23"/>
      <c r="AA4703" s="23"/>
      <c r="AB4703" s="23"/>
      <c r="AC4703" s="23"/>
      <c r="AD4703" s="23"/>
      <c r="AE4703" s="23"/>
      <c r="AF4703" s="46"/>
      <c r="AG4703" s="23"/>
      <c r="AH4703" s="23"/>
    </row>
    <row r="4704" spans="1:34" s="156" customFormat="1" x14ac:dyDescent="0.35">
      <c r="A4704" s="23"/>
      <c r="B4704" s="23"/>
      <c r="C4704" s="23"/>
      <c r="D4704" s="23"/>
      <c r="E4704" s="23"/>
      <c r="F4704" s="23"/>
      <c r="G4704" s="23"/>
      <c r="H4704" s="23"/>
      <c r="I4704" s="23"/>
      <c r="J4704" s="24"/>
      <c r="K4704" s="24"/>
      <c r="L4704" s="79"/>
      <c r="M4704" s="91"/>
      <c r="N4704" s="89"/>
      <c r="O4704" s="89"/>
      <c r="P4704" s="24"/>
      <c r="Q4704" s="24"/>
      <c r="R4704" s="23"/>
      <c r="S4704" s="23"/>
      <c r="T4704" s="24"/>
      <c r="U4704" s="23"/>
      <c r="V4704" s="23"/>
      <c r="W4704" s="23"/>
      <c r="X4704" s="23"/>
      <c r="Y4704" s="23"/>
      <c r="Z4704" s="23"/>
      <c r="AA4704" s="23"/>
      <c r="AB4704" s="23"/>
      <c r="AC4704" s="23"/>
      <c r="AD4704" s="23"/>
      <c r="AE4704" s="23"/>
      <c r="AF4704" s="46"/>
      <c r="AG4704" s="23"/>
      <c r="AH4704" s="23"/>
    </row>
    <row r="4705" spans="1:34" s="156" customFormat="1" x14ac:dyDescent="0.35">
      <c r="A4705" s="23"/>
      <c r="B4705" s="23"/>
      <c r="C4705" s="23"/>
      <c r="D4705" s="23"/>
      <c r="E4705" s="23"/>
      <c r="F4705" s="23"/>
      <c r="G4705" s="23"/>
      <c r="H4705" s="23"/>
      <c r="I4705" s="23"/>
      <c r="J4705" s="24"/>
      <c r="K4705" s="24"/>
      <c r="L4705" s="79"/>
      <c r="M4705" s="91"/>
      <c r="N4705" s="89"/>
      <c r="O4705" s="89"/>
      <c r="P4705" s="24"/>
      <c r="Q4705" s="24"/>
      <c r="R4705" s="23"/>
      <c r="S4705" s="23"/>
      <c r="T4705" s="24"/>
      <c r="U4705" s="23"/>
      <c r="V4705" s="23"/>
      <c r="W4705" s="23"/>
      <c r="X4705" s="23"/>
      <c r="Y4705" s="23"/>
      <c r="Z4705" s="23"/>
      <c r="AA4705" s="23"/>
      <c r="AB4705" s="23"/>
      <c r="AC4705" s="23"/>
      <c r="AD4705" s="23"/>
      <c r="AE4705" s="23"/>
      <c r="AF4705" s="46"/>
      <c r="AG4705" s="23"/>
      <c r="AH4705" s="23"/>
    </row>
    <row r="4706" spans="1:34" s="156" customFormat="1" x14ac:dyDescent="0.35">
      <c r="A4706" s="23"/>
      <c r="B4706" s="23"/>
      <c r="C4706" s="23"/>
      <c r="D4706" s="23"/>
      <c r="E4706" s="23"/>
      <c r="F4706" s="23"/>
      <c r="G4706" s="23"/>
      <c r="H4706" s="23"/>
      <c r="I4706" s="23"/>
      <c r="J4706" s="24"/>
      <c r="K4706" s="24"/>
      <c r="L4706" s="79"/>
      <c r="M4706" s="91"/>
      <c r="N4706" s="89"/>
      <c r="O4706" s="89"/>
      <c r="P4706" s="24"/>
      <c r="Q4706" s="24"/>
      <c r="R4706" s="23"/>
      <c r="S4706" s="23"/>
      <c r="T4706" s="24"/>
      <c r="U4706" s="23"/>
      <c r="V4706" s="23"/>
      <c r="W4706" s="23"/>
      <c r="X4706" s="23"/>
      <c r="Y4706" s="23"/>
      <c r="Z4706" s="23"/>
      <c r="AA4706" s="23"/>
      <c r="AB4706" s="23"/>
      <c r="AC4706" s="23"/>
      <c r="AD4706" s="23"/>
      <c r="AE4706" s="23"/>
      <c r="AF4706" s="46"/>
      <c r="AG4706" s="23"/>
      <c r="AH4706" s="23"/>
    </row>
    <row r="4707" spans="1:34" s="156" customFormat="1" x14ac:dyDescent="0.35">
      <c r="A4707" s="23"/>
      <c r="B4707" s="23"/>
      <c r="C4707" s="23"/>
      <c r="D4707" s="23"/>
      <c r="E4707" s="23"/>
      <c r="F4707" s="23"/>
      <c r="G4707" s="23"/>
      <c r="H4707" s="23"/>
      <c r="I4707" s="23"/>
      <c r="J4707" s="24"/>
      <c r="K4707" s="24"/>
      <c r="L4707" s="79"/>
      <c r="M4707" s="91"/>
      <c r="N4707" s="89"/>
      <c r="O4707" s="89"/>
      <c r="P4707" s="24"/>
      <c r="Q4707" s="24"/>
      <c r="R4707" s="23"/>
      <c r="S4707" s="23"/>
      <c r="T4707" s="24"/>
      <c r="U4707" s="23"/>
      <c r="V4707" s="23"/>
      <c r="W4707" s="23"/>
      <c r="X4707" s="23"/>
      <c r="Y4707" s="23"/>
      <c r="Z4707" s="23"/>
      <c r="AA4707" s="23"/>
      <c r="AB4707" s="23"/>
      <c r="AC4707" s="23"/>
      <c r="AD4707" s="23"/>
      <c r="AE4707" s="23"/>
      <c r="AF4707" s="46"/>
      <c r="AG4707" s="23"/>
      <c r="AH4707" s="23"/>
    </row>
    <row r="4708" spans="1:34" s="156" customFormat="1" x14ac:dyDescent="0.35">
      <c r="A4708" s="23"/>
      <c r="B4708" s="23"/>
      <c r="C4708" s="23"/>
      <c r="D4708" s="23"/>
      <c r="E4708" s="23"/>
      <c r="F4708" s="23"/>
      <c r="G4708" s="23"/>
      <c r="H4708" s="23"/>
      <c r="I4708" s="23"/>
      <c r="J4708" s="24"/>
      <c r="K4708" s="24"/>
      <c r="L4708" s="79"/>
      <c r="M4708" s="91"/>
      <c r="N4708" s="89"/>
      <c r="O4708" s="89"/>
      <c r="P4708" s="24"/>
      <c r="Q4708" s="24"/>
      <c r="R4708" s="23"/>
      <c r="S4708" s="23"/>
      <c r="T4708" s="24"/>
      <c r="U4708" s="23"/>
      <c r="V4708" s="23"/>
      <c r="W4708" s="23"/>
      <c r="X4708" s="23"/>
      <c r="Y4708" s="23"/>
      <c r="Z4708" s="23"/>
      <c r="AA4708" s="23"/>
      <c r="AB4708" s="23"/>
      <c r="AC4708" s="23"/>
      <c r="AD4708" s="23"/>
      <c r="AE4708" s="23"/>
      <c r="AF4708" s="46"/>
      <c r="AG4708" s="23"/>
      <c r="AH4708" s="23"/>
    </row>
    <row r="4709" spans="1:34" s="156" customFormat="1" x14ac:dyDescent="0.35">
      <c r="A4709" s="23"/>
      <c r="B4709" s="23"/>
      <c r="C4709" s="23"/>
      <c r="D4709" s="23"/>
      <c r="E4709" s="23"/>
      <c r="F4709" s="23"/>
      <c r="G4709" s="23"/>
      <c r="H4709" s="23"/>
      <c r="I4709" s="23"/>
      <c r="J4709" s="24"/>
      <c r="K4709" s="24"/>
      <c r="L4709" s="79"/>
      <c r="M4709" s="91"/>
      <c r="N4709" s="89"/>
      <c r="O4709" s="89"/>
      <c r="P4709" s="24"/>
      <c r="Q4709" s="24"/>
      <c r="R4709" s="23"/>
      <c r="S4709" s="23"/>
      <c r="T4709" s="24"/>
      <c r="U4709" s="23"/>
      <c r="V4709" s="23"/>
      <c r="W4709" s="23"/>
      <c r="X4709" s="23"/>
      <c r="Y4709" s="23"/>
      <c r="Z4709" s="23"/>
      <c r="AA4709" s="23"/>
      <c r="AB4709" s="23"/>
      <c r="AC4709" s="23"/>
      <c r="AD4709" s="23"/>
      <c r="AE4709" s="23"/>
      <c r="AF4709" s="46"/>
      <c r="AG4709" s="23"/>
      <c r="AH4709" s="23"/>
    </row>
    <row r="4710" spans="1:34" s="156" customFormat="1" x14ac:dyDescent="0.35">
      <c r="A4710" s="23"/>
      <c r="B4710" s="23"/>
      <c r="C4710" s="23"/>
      <c r="D4710" s="23"/>
      <c r="E4710" s="23"/>
      <c r="F4710" s="23"/>
      <c r="G4710" s="23"/>
      <c r="H4710" s="23"/>
      <c r="I4710" s="23"/>
      <c r="J4710" s="24"/>
      <c r="K4710" s="24"/>
      <c r="L4710" s="79"/>
      <c r="M4710" s="91"/>
      <c r="N4710" s="89"/>
      <c r="O4710" s="89"/>
      <c r="P4710" s="24"/>
      <c r="Q4710" s="24"/>
      <c r="R4710" s="23"/>
      <c r="S4710" s="23"/>
      <c r="T4710" s="24"/>
      <c r="U4710" s="23"/>
      <c r="V4710" s="23"/>
      <c r="W4710" s="23"/>
      <c r="X4710" s="23"/>
      <c r="Y4710" s="23"/>
      <c r="Z4710" s="23"/>
      <c r="AA4710" s="23"/>
      <c r="AB4710" s="23"/>
      <c r="AC4710" s="23"/>
      <c r="AD4710" s="23"/>
      <c r="AE4710" s="23"/>
      <c r="AF4710" s="46"/>
      <c r="AG4710" s="23"/>
      <c r="AH4710" s="23"/>
    </row>
    <row r="4711" spans="1:34" s="156" customFormat="1" x14ac:dyDescent="0.35">
      <c r="A4711" s="23"/>
      <c r="B4711" s="23"/>
      <c r="C4711" s="23"/>
      <c r="D4711" s="23"/>
      <c r="E4711" s="23"/>
      <c r="F4711" s="23"/>
      <c r="G4711" s="23"/>
      <c r="H4711" s="23"/>
      <c r="I4711" s="23"/>
      <c r="J4711" s="24"/>
      <c r="K4711" s="24"/>
      <c r="L4711" s="79"/>
      <c r="M4711" s="91"/>
      <c r="N4711" s="89"/>
      <c r="O4711" s="89"/>
      <c r="P4711" s="24"/>
      <c r="Q4711" s="24"/>
      <c r="R4711" s="23"/>
      <c r="S4711" s="23"/>
      <c r="T4711" s="24"/>
      <c r="U4711" s="23"/>
      <c r="V4711" s="23"/>
      <c r="W4711" s="23"/>
      <c r="X4711" s="23"/>
      <c r="Y4711" s="23"/>
      <c r="Z4711" s="23"/>
      <c r="AA4711" s="23"/>
      <c r="AB4711" s="23"/>
      <c r="AC4711" s="23"/>
      <c r="AD4711" s="23"/>
      <c r="AE4711" s="23"/>
      <c r="AF4711" s="46"/>
      <c r="AG4711" s="23"/>
      <c r="AH4711" s="23"/>
    </row>
    <row r="4712" spans="1:34" s="156" customFormat="1" x14ac:dyDescent="0.35">
      <c r="A4712" s="23"/>
      <c r="B4712" s="23"/>
      <c r="C4712" s="23"/>
      <c r="D4712" s="23"/>
      <c r="E4712" s="23"/>
      <c r="F4712" s="23"/>
      <c r="G4712" s="23"/>
      <c r="H4712" s="23"/>
      <c r="I4712" s="23"/>
      <c r="J4712" s="24"/>
      <c r="K4712" s="24"/>
      <c r="L4712" s="79"/>
      <c r="M4712" s="91"/>
      <c r="N4712" s="89"/>
      <c r="O4712" s="89"/>
      <c r="P4712" s="24"/>
      <c r="Q4712" s="24"/>
      <c r="R4712" s="23"/>
      <c r="S4712" s="23"/>
      <c r="T4712" s="24"/>
      <c r="U4712" s="23"/>
      <c r="V4712" s="23"/>
      <c r="W4712" s="23"/>
      <c r="X4712" s="23"/>
      <c r="Y4712" s="23"/>
      <c r="Z4712" s="23"/>
      <c r="AA4712" s="23"/>
      <c r="AB4712" s="23"/>
      <c r="AC4712" s="23"/>
      <c r="AD4712" s="23"/>
      <c r="AE4712" s="23"/>
      <c r="AF4712" s="46"/>
      <c r="AG4712" s="23"/>
      <c r="AH4712" s="23"/>
    </row>
    <row r="4713" spans="1:34" s="156" customFormat="1" x14ac:dyDescent="0.35">
      <c r="A4713" s="23"/>
      <c r="B4713" s="23"/>
      <c r="C4713" s="23"/>
      <c r="D4713" s="23"/>
      <c r="E4713" s="23"/>
      <c r="F4713" s="23"/>
      <c r="G4713" s="23"/>
      <c r="H4713" s="23"/>
      <c r="I4713" s="23"/>
      <c r="J4713" s="24"/>
      <c r="K4713" s="24"/>
      <c r="L4713" s="79"/>
      <c r="M4713" s="91"/>
      <c r="N4713" s="89"/>
      <c r="O4713" s="89"/>
      <c r="P4713" s="24"/>
      <c r="Q4713" s="24"/>
      <c r="R4713" s="23"/>
      <c r="S4713" s="23"/>
      <c r="T4713" s="24"/>
      <c r="U4713" s="23"/>
      <c r="V4713" s="23"/>
      <c r="W4713" s="23"/>
      <c r="X4713" s="23"/>
      <c r="Y4713" s="23"/>
      <c r="Z4713" s="23"/>
      <c r="AA4713" s="23"/>
      <c r="AB4713" s="23"/>
      <c r="AC4713" s="23"/>
      <c r="AD4713" s="23"/>
      <c r="AE4713" s="23"/>
      <c r="AF4713" s="46"/>
      <c r="AG4713" s="23"/>
      <c r="AH4713" s="23"/>
    </row>
    <row r="4714" spans="1:34" s="156" customFormat="1" x14ac:dyDescent="0.35">
      <c r="A4714" s="23"/>
      <c r="B4714" s="23"/>
      <c r="C4714" s="23"/>
      <c r="D4714" s="23"/>
      <c r="E4714" s="23"/>
      <c r="F4714" s="23"/>
      <c r="G4714" s="23"/>
      <c r="H4714" s="23"/>
      <c r="I4714" s="23"/>
      <c r="J4714" s="24"/>
      <c r="K4714" s="24"/>
      <c r="L4714" s="79"/>
      <c r="M4714" s="91"/>
      <c r="N4714" s="89"/>
      <c r="O4714" s="89"/>
      <c r="P4714" s="24"/>
      <c r="Q4714" s="24"/>
      <c r="R4714" s="23"/>
      <c r="S4714" s="23"/>
      <c r="T4714" s="24"/>
      <c r="U4714" s="23"/>
      <c r="V4714" s="23"/>
      <c r="W4714" s="23"/>
      <c r="X4714" s="23"/>
      <c r="Y4714" s="23"/>
      <c r="Z4714" s="23"/>
      <c r="AA4714" s="23"/>
      <c r="AB4714" s="23"/>
      <c r="AC4714" s="23"/>
      <c r="AD4714" s="23"/>
      <c r="AE4714" s="23"/>
      <c r="AF4714" s="46"/>
      <c r="AG4714" s="23"/>
      <c r="AH4714" s="23"/>
    </row>
    <row r="4715" spans="1:34" s="156" customFormat="1" x14ac:dyDescent="0.35">
      <c r="A4715" s="23"/>
      <c r="B4715" s="23"/>
      <c r="C4715" s="23"/>
      <c r="D4715" s="23"/>
      <c r="E4715" s="23"/>
      <c r="F4715" s="23"/>
      <c r="G4715" s="23"/>
      <c r="H4715" s="23"/>
      <c r="I4715" s="23"/>
      <c r="J4715" s="24"/>
      <c r="K4715" s="24"/>
      <c r="L4715" s="79"/>
      <c r="M4715" s="91"/>
      <c r="N4715" s="89"/>
      <c r="O4715" s="89"/>
      <c r="P4715" s="24"/>
      <c r="Q4715" s="24"/>
      <c r="R4715" s="23"/>
      <c r="S4715" s="23"/>
      <c r="T4715" s="24"/>
      <c r="U4715" s="23"/>
      <c r="V4715" s="23"/>
      <c r="W4715" s="23"/>
      <c r="X4715" s="23"/>
      <c r="Y4715" s="23"/>
      <c r="Z4715" s="23"/>
      <c r="AA4715" s="23"/>
      <c r="AB4715" s="23"/>
      <c r="AC4715" s="23"/>
      <c r="AD4715" s="23"/>
      <c r="AE4715" s="23"/>
      <c r="AF4715" s="46"/>
      <c r="AG4715" s="23"/>
      <c r="AH4715" s="23"/>
    </row>
    <row r="4716" spans="1:34" s="156" customFormat="1" x14ac:dyDescent="0.35">
      <c r="A4716" s="23"/>
      <c r="B4716" s="23"/>
      <c r="C4716" s="23"/>
      <c r="D4716" s="23"/>
      <c r="E4716" s="23"/>
      <c r="F4716" s="23"/>
      <c r="G4716" s="23"/>
      <c r="H4716" s="23"/>
      <c r="I4716" s="23"/>
      <c r="J4716" s="24"/>
      <c r="K4716" s="24"/>
      <c r="L4716" s="79"/>
      <c r="M4716" s="91"/>
      <c r="N4716" s="89"/>
      <c r="O4716" s="89"/>
      <c r="P4716" s="24"/>
      <c r="Q4716" s="24"/>
      <c r="R4716" s="23"/>
      <c r="S4716" s="23"/>
      <c r="T4716" s="24"/>
      <c r="U4716" s="23"/>
      <c r="V4716" s="23"/>
      <c r="W4716" s="23"/>
      <c r="X4716" s="23"/>
      <c r="Y4716" s="23"/>
      <c r="Z4716" s="23"/>
      <c r="AA4716" s="23"/>
      <c r="AB4716" s="23"/>
      <c r="AC4716" s="23"/>
      <c r="AD4716" s="23"/>
      <c r="AE4716" s="23"/>
      <c r="AF4716" s="46"/>
      <c r="AG4716" s="23"/>
      <c r="AH4716" s="23"/>
    </row>
    <row r="4717" spans="1:34" s="156" customFormat="1" x14ac:dyDescent="0.35">
      <c r="A4717" s="23"/>
      <c r="B4717" s="23"/>
      <c r="C4717" s="23"/>
      <c r="D4717" s="23"/>
      <c r="E4717" s="23"/>
      <c r="F4717" s="23"/>
      <c r="G4717" s="23"/>
      <c r="H4717" s="23"/>
      <c r="I4717" s="23"/>
      <c r="J4717" s="24"/>
      <c r="K4717" s="24"/>
      <c r="L4717" s="79"/>
      <c r="M4717" s="91"/>
      <c r="N4717" s="89"/>
      <c r="O4717" s="89"/>
      <c r="P4717" s="24"/>
      <c r="Q4717" s="24"/>
      <c r="R4717" s="23"/>
      <c r="S4717" s="23"/>
      <c r="T4717" s="24"/>
      <c r="U4717" s="23"/>
      <c r="V4717" s="23"/>
      <c r="W4717" s="23"/>
      <c r="X4717" s="23"/>
      <c r="Y4717" s="23"/>
      <c r="Z4717" s="23"/>
      <c r="AA4717" s="23"/>
      <c r="AB4717" s="23"/>
      <c r="AC4717" s="23"/>
      <c r="AD4717" s="23"/>
      <c r="AE4717" s="23"/>
      <c r="AF4717" s="46"/>
      <c r="AG4717" s="23"/>
      <c r="AH4717" s="23"/>
    </row>
    <row r="4718" spans="1:34" s="156" customFormat="1" x14ac:dyDescent="0.35">
      <c r="A4718" s="23"/>
      <c r="B4718" s="23"/>
      <c r="C4718" s="23"/>
      <c r="D4718" s="23"/>
      <c r="E4718" s="23"/>
      <c r="F4718" s="23"/>
      <c r="G4718" s="23"/>
      <c r="H4718" s="23"/>
      <c r="I4718" s="23"/>
      <c r="J4718" s="24"/>
      <c r="K4718" s="24"/>
      <c r="L4718" s="79"/>
      <c r="M4718" s="91"/>
      <c r="N4718" s="89"/>
      <c r="O4718" s="89"/>
      <c r="P4718" s="24"/>
      <c r="Q4718" s="24"/>
      <c r="R4718" s="23"/>
      <c r="S4718" s="23"/>
      <c r="T4718" s="24"/>
      <c r="U4718" s="23"/>
      <c r="V4718" s="23"/>
      <c r="W4718" s="23"/>
      <c r="X4718" s="23"/>
      <c r="Y4718" s="23"/>
      <c r="Z4718" s="23"/>
      <c r="AA4718" s="23"/>
      <c r="AB4718" s="23"/>
      <c r="AC4718" s="23"/>
      <c r="AD4718" s="23"/>
      <c r="AE4718" s="23"/>
      <c r="AF4718" s="46"/>
      <c r="AG4718" s="23"/>
      <c r="AH4718" s="23"/>
    </row>
    <row r="4719" spans="1:34" s="156" customFormat="1" x14ac:dyDescent="0.35">
      <c r="A4719" s="23"/>
      <c r="B4719" s="23"/>
      <c r="C4719" s="23"/>
      <c r="D4719" s="23"/>
      <c r="E4719" s="23"/>
      <c r="F4719" s="23"/>
      <c r="G4719" s="23"/>
      <c r="H4719" s="23"/>
      <c r="I4719" s="23"/>
      <c r="J4719" s="24"/>
      <c r="K4719" s="24"/>
      <c r="L4719" s="79"/>
      <c r="M4719" s="91"/>
      <c r="N4719" s="89"/>
      <c r="O4719" s="89"/>
      <c r="P4719" s="24"/>
      <c r="Q4719" s="24"/>
      <c r="R4719" s="23"/>
      <c r="S4719" s="23"/>
      <c r="T4719" s="24"/>
      <c r="U4719" s="23"/>
      <c r="V4719" s="23"/>
      <c r="W4719" s="23"/>
      <c r="X4719" s="23"/>
      <c r="Y4719" s="23"/>
      <c r="Z4719" s="23"/>
      <c r="AA4719" s="23"/>
      <c r="AB4719" s="23"/>
      <c r="AC4719" s="23"/>
      <c r="AD4719" s="23"/>
      <c r="AE4719" s="23"/>
      <c r="AF4719" s="46"/>
      <c r="AG4719" s="23"/>
      <c r="AH4719" s="23"/>
    </row>
    <row r="4720" spans="1:34" s="156" customFormat="1" x14ac:dyDescent="0.35">
      <c r="A4720" s="23"/>
      <c r="B4720" s="23"/>
      <c r="C4720" s="23"/>
      <c r="D4720" s="23"/>
      <c r="E4720" s="23"/>
      <c r="F4720" s="23"/>
      <c r="G4720" s="23"/>
      <c r="H4720" s="23"/>
      <c r="I4720" s="23"/>
      <c r="J4720" s="24"/>
      <c r="K4720" s="24"/>
      <c r="L4720" s="79"/>
      <c r="M4720" s="91"/>
      <c r="N4720" s="89"/>
      <c r="O4720" s="89"/>
      <c r="P4720" s="24"/>
      <c r="Q4720" s="24"/>
      <c r="R4720" s="23"/>
      <c r="S4720" s="23"/>
      <c r="T4720" s="24"/>
      <c r="U4720" s="23"/>
      <c r="V4720" s="23"/>
      <c r="W4720" s="23"/>
      <c r="X4720" s="23"/>
      <c r="Y4720" s="23"/>
      <c r="Z4720" s="23"/>
      <c r="AA4720" s="23"/>
      <c r="AB4720" s="23"/>
      <c r="AC4720" s="23"/>
      <c r="AD4720" s="23"/>
      <c r="AE4720" s="23"/>
      <c r="AF4720" s="46"/>
      <c r="AG4720" s="23"/>
      <c r="AH4720" s="23"/>
    </row>
    <row r="4721" spans="1:34" s="156" customFormat="1" x14ac:dyDescent="0.35">
      <c r="A4721" s="23"/>
      <c r="B4721" s="23"/>
      <c r="C4721" s="23"/>
      <c r="D4721" s="23"/>
      <c r="E4721" s="23"/>
      <c r="F4721" s="23"/>
      <c r="G4721" s="23"/>
      <c r="H4721" s="23"/>
      <c r="I4721" s="23"/>
      <c r="J4721" s="24"/>
      <c r="K4721" s="24"/>
      <c r="L4721" s="79"/>
      <c r="M4721" s="91"/>
      <c r="N4721" s="89"/>
      <c r="O4721" s="89"/>
      <c r="P4721" s="24"/>
      <c r="Q4721" s="24"/>
      <c r="R4721" s="23"/>
      <c r="S4721" s="23"/>
      <c r="T4721" s="24"/>
      <c r="U4721" s="23"/>
      <c r="V4721" s="23"/>
      <c r="W4721" s="23"/>
      <c r="X4721" s="23"/>
      <c r="Y4721" s="23"/>
      <c r="Z4721" s="23"/>
      <c r="AA4721" s="23"/>
      <c r="AB4721" s="23"/>
      <c r="AC4721" s="23"/>
      <c r="AD4721" s="23"/>
      <c r="AE4721" s="23"/>
      <c r="AF4721" s="46"/>
      <c r="AG4721" s="23"/>
      <c r="AH4721" s="23"/>
    </row>
    <row r="4722" spans="1:34" s="156" customFormat="1" x14ac:dyDescent="0.35">
      <c r="A4722" s="23"/>
      <c r="B4722" s="23"/>
      <c r="C4722" s="23"/>
      <c r="D4722" s="23"/>
      <c r="E4722" s="23"/>
      <c r="F4722" s="23"/>
      <c r="G4722" s="23"/>
      <c r="H4722" s="23"/>
      <c r="I4722" s="23"/>
      <c r="J4722" s="24"/>
      <c r="K4722" s="24"/>
      <c r="L4722" s="79"/>
      <c r="M4722" s="91"/>
      <c r="N4722" s="89"/>
      <c r="O4722" s="89"/>
      <c r="P4722" s="24"/>
      <c r="Q4722" s="24"/>
      <c r="R4722" s="23"/>
      <c r="S4722" s="23"/>
      <c r="T4722" s="24"/>
      <c r="U4722" s="23"/>
      <c r="V4722" s="23"/>
      <c r="W4722" s="23"/>
      <c r="X4722" s="23"/>
      <c r="Y4722" s="23"/>
      <c r="Z4722" s="23"/>
      <c r="AA4722" s="23"/>
      <c r="AB4722" s="23"/>
      <c r="AC4722" s="23"/>
      <c r="AD4722" s="23"/>
      <c r="AE4722" s="23"/>
      <c r="AF4722" s="46"/>
      <c r="AG4722" s="23"/>
      <c r="AH4722" s="23"/>
    </row>
    <row r="4723" spans="1:34" s="156" customFormat="1" x14ac:dyDescent="0.35">
      <c r="A4723" s="23"/>
      <c r="B4723" s="23"/>
      <c r="C4723" s="23"/>
      <c r="D4723" s="23"/>
      <c r="E4723" s="23"/>
      <c r="F4723" s="23"/>
      <c r="G4723" s="23"/>
      <c r="H4723" s="23"/>
      <c r="I4723" s="23"/>
      <c r="J4723" s="24"/>
      <c r="K4723" s="24"/>
      <c r="L4723" s="79"/>
      <c r="M4723" s="91"/>
      <c r="N4723" s="89"/>
      <c r="O4723" s="89"/>
      <c r="P4723" s="24"/>
      <c r="Q4723" s="24"/>
      <c r="R4723" s="23"/>
      <c r="S4723" s="23"/>
      <c r="T4723" s="24"/>
      <c r="U4723" s="23"/>
      <c r="V4723" s="23"/>
      <c r="W4723" s="23"/>
      <c r="X4723" s="23"/>
      <c r="Y4723" s="23"/>
      <c r="Z4723" s="23"/>
      <c r="AA4723" s="23"/>
      <c r="AB4723" s="23"/>
      <c r="AC4723" s="23"/>
      <c r="AD4723" s="23"/>
      <c r="AE4723" s="23"/>
      <c r="AF4723" s="46"/>
      <c r="AG4723" s="23"/>
      <c r="AH4723" s="23"/>
    </row>
    <row r="4724" spans="1:34" s="156" customFormat="1" x14ac:dyDescent="0.35">
      <c r="A4724" s="23"/>
      <c r="B4724" s="23"/>
      <c r="C4724" s="23"/>
      <c r="D4724" s="23"/>
      <c r="E4724" s="23"/>
      <c r="F4724" s="23"/>
      <c r="G4724" s="23"/>
      <c r="H4724" s="23"/>
      <c r="I4724" s="23"/>
      <c r="J4724" s="24"/>
      <c r="K4724" s="24"/>
      <c r="L4724" s="79"/>
      <c r="M4724" s="91"/>
      <c r="N4724" s="89"/>
      <c r="O4724" s="89"/>
      <c r="P4724" s="24"/>
      <c r="Q4724" s="24"/>
      <c r="R4724" s="23"/>
      <c r="S4724" s="23"/>
      <c r="T4724" s="24"/>
      <c r="U4724" s="23"/>
      <c r="V4724" s="23"/>
      <c r="W4724" s="23"/>
      <c r="X4724" s="23"/>
      <c r="Y4724" s="23"/>
      <c r="Z4724" s="23"/>
      <c r="AA4724" s="23"/>
      <c r="AB4724" s="23"/>
      <c r="AC4724" s="23"/>
      <c r="AD4724" s="23"/>
      <c r="AE4724" s="23"/>
      <c r="AF4724" s="46"/>
      <c r="AG4724" s="23"/>
      <c r="AH4724" s="23"/>
    </row>
    <row r="4725" spans="1:34" s="156" customFormat="1" x14ac:dyDescent="0.35">
      <c r="A4725" s="23"/>
      <c r="B4725" s="23"/>
      <c r="C4725" s="23"/>
      <c r="D4725" s="23"/>
      <c r="E4725" s="23"/>
      <c r="F4725" s="23"/>
      <c r="G4725" s="23"/>
      <c r="H4725" s="23"/>
      <c r="I4725" s="23"/>
      <c r="J4725" s="24"/>
      <c r="K4725" s="24"/>
      <c r="L4725" s="79"/>
      <c r="M4725" s="91"/>
      <c r="N4725" s="89"/>
      <c r="O4725" s="89"/>
      <c r="P4725" s="24"/>
      <c r="Q4725" s="24"/>
      <c r="R4725" s="23"/>
      <c r="S4725" s="23"/>
      <c r="T4725" s="24"/>
      <c r="U4725" s="23"/>
      <c r="V4725" s="23"/>
      <c r="W4725" s="23"/>
      <c r="X4725" s="23"/>
      <c r="Y4725" s="23"/>
      <c r="Z4725" s="23"/>
      <c r="AA4725" s="23"/>
      <c r="AB4725" s="23"/>
      <c r="AC4725" s="23"/>
      <c r="AD4725" s="23"/>
      <c r="AE4725" s="23"/>
      <c r="AF4725" s="46"/>
      <c r="AG4725" s="23"/>
      <c r="AH4725" s="23"/>
    </row>
    <row r="4726" spans="1:34" s="156" customFormat="1" x14ac:dyDescent="0.35">
      <c r="A4726" s="23"/>
      <c r="B4726" s="23"/>
      <c r="C4726" s="23"/>
      <c r="D4726" s="23"/>
      <c r="E4726" s="23"/>
      <c r="F4726" s="23"/>
      <c r="G4726" s="23"/>
      <c r="H4726" s="23"/>
      <c r="I4726" s="23"/>
      <c r="J4726" s="24"/>
      <c r="K4726" s="24"/>
      <c r="L4726" s="79"/>
      <c r="M4726" s="91"/>
      <c r="N4726" s="89"/>
      <c r="O4726" s="89"/>
      <c r="P4726" s="24"/>
      <c r="Q4726" s="24"/>
      <c r="R4726" s="23"/>
      <c r="S4726" s="23"/>
      <c r="T4726" s="24"/>
      <c r="U4726" s="23"/>
      <c r="V4726" s="23"/>
      <c r="W4726" s="23"/>
      <c r="X4726" s="23"/>
      <c r="Y4726" s="23"/>
      <c r="Z4726" s="23"/>
      <c r="AA4726" s="23"/>
      <c r="AB4726" s="23"/>
      <c r="AC4726" s="23"/>
      <c r="AD4726" s="23"/>
      <c r="AE4726" s="23"/>
      <c r="AF4726" s="46"/>
      <c r="AG4726" s="23"/>
      <c r="AH4726" s="23"/>
    </row>
    <row r="4727" spans="1:34" s="156" customFormat="1" x14ac:dyDescent="0.35">
      <c r="A4727" s="23"/>
      <c r="B4727" s="23"/>
      <c r="C4727" s="23"/>
      <c r="D4727" s="23"/>
      <c r="E4727" s="23"/>
      <c r="F4727" s="23"/>
      <c r="G4727" s="23"/>
      <c r="H4727" s="23"/>
      <c r="I4727" s="23"/>
      <c r="J4727" s="24"/>
      <c r="K4727" s="24"/>
      <c r="L4727" s="79"/>
      <c r="M4727" s="91"/>
      <c r="N4727" s="89"/>
      <c r="O4727" s="89"/>
      <c r="P4727" s="24"/>
      <c r="Q4727" s="24"/>
      <c r="R4727" s="23"/>
      <c r="S4727" s="23"/>
      <c r="T4727" s="24"/>
      <c r="U4727" s="23"/>
      <c r="V4727" s="23"/>
      <c r="W4727" s="23"/>
      <c r="X4727" s="23"/>
      <c r="Y4727" s="23"/>
      <c r="Z4727" s="23"/>
      <c r="AA4727" s="23"/>
      <c r="AB4727" s="23"/>
      <c r="AC4727" s="23"/>
      <c r="AD4727" s="23"/>
      <c r="AE4727" s="23"/>
      <c r="AF4727" s="46"/>
      <c r="AG4727" s="23"/>
      <c r="AH4727" s="23"/>
    </row>
    <row r="4728" spans="1:34" s="156" customFormat="1" x14ac:dyDescent="0.35">
      <c r="A4728" s="23"/>
      <c r="B4728" s="23"/>
      <c r="C4728" s="23"/>
      <c r="D4728" s="23"/>
      <c r="E4728" s="23"/>
      <c r="F4728" s="23"/>
      <c r="G4728" s="23"/>
      <c r="H4728" s="23"/>
      <c r="I4728" s="23"/>
      <c r="J4728" s="24"/>
      <c r="K4728" s="24"/>
      <c r="L4728" s="79"/>
      <c r="M4728" s="91"/>
      <c r="N4728" s="89"/>
      <c r="O4728" s="89"/>
      <c r="P4728" s="24"/>
      <c r="Q4728" s="24"/>
      <c r="R4728" s="23"/>
      <c r="S4728" s="23"/>
      <c r="T4728" s="24"/>
      <c r="U4728" s="23"/>
      <c r="V4728" s="23"/>
      <c r="W4728" s="23"/>
      <c r="X4728" s="23"/>
      <c r="Y4728" s="23"/>
      <c r="Z4728" s="23"/>
      <c r="AA4728" s="23"/>
      <c r="AB4728" s="23"/>
      <c r="AC4728" s="23"/>
      <c r="AD4728" s="23"/>
      <c r="AE4728" s="23"/>
      <c r="AF4728" s="46"/>
      <c r="AG4728" s="23"/>
      <c r="AH4728" s="23"/>
    </row>
    <row r="4729" spans="1:34" s="156" customFormat="1" x14ac:dyDescent="0.35">
      <c r="A4729" s="23"/>
      <c r="B4729" s="23"/>
      <c r="C4729" s="23"/>
      <c r="D4729" s="23"/>
      <c r="E4729" s="23"/>
      <c r="F4729" s="23"/>
      <c r="G4729" s="23"/>
      <c r="H4729" s="23"/>
      <c r="I4729" s="23"/>
      <c r="J4729" s="24"/>
      <c r="K4729" s="24"/>
      <c r="L4729" s="79"/>
      <c r="M4729" s="91"/>
      <c r="N4729" s="89"/>
      <c r="O4729" s="89"/>
      <c r="P4729" s="24"/>
      <c r="Q4729" s="24"/>
      <c r="R4729" s="23"/>
      <c r="S4729" s="23"/>
      <c r="T4729" s="24"/>
      <c r="U4729" s="23"/>
      <c r="V4729" s="23"/>
      <c r="W4729" s="23"/>
      <c r="X4729" s="23"/>
      <c r="Y4729" s="23"/>
      <c r="Z4729" s="23"/>
      <c r="AA4729" s="23"/>
      <c r="AB4729" s="23"/>
      <c r="AC4729" s="23"/>
      <c r="AD4729" s="23"/>
      <c r="AE4729" s="23"/>
      <c r="AF4729" s="46"/>
      <c r="AG4729" s="23"/>
      <c r="AH4729" s="23"/>
    </row>
    <row r="4730" spans="1:34" s="156" customFormat="1" x14ac:dyDescent="0.35">
      <c r="A4730" s="23"/>
      <c r="B4730" s="23"/>
      <c r="C4730" s="23"/>
      <c r="D4730" s="23"/>
      <c r="E4730" s="23"/>
      <c r="F4730" s="23"/>
      <c r="G4730" s="23"/>
      <c r="H4730" s="23"/>
      <c r="I4730" s="23"/>
      <c r="J4730" s="24"/>
      <c r="K4730" s="24"/>
      <c r="L4730" s="79"/>
      <c r="M4730" s="91"/>
      <c r="N4730" s="89"/>
      <c r="O4730" s="89"/>
      <c r="P4730" s="24"/>
      <c r="Q4730" s="24"/>
      <c r="R4730" s="23"/>
      <c r="S4730" s="23"/>
      <c r="T4730" s="24"/>
      <c r="U4730" s="23"/>
      <c r="V4730" s="23"/>
      <c r="W4730" s="23"/>
      <c r="X4730" s="23"/>
      <c r="Y4730" s="23"/>
      <c r="Z4730" s="23"/>
      <c r="AA4730" s="23"/>
      <c r="AB4730" s="23"/>
      <c r="AC4730" s="23"/>
      <c r="AD4730" s="23"/>
      <c r="AE4730" s="23"/>
      <c r="AF4730" s="46"/>
      <c r="AG4730" s="23"/>
      <c r="AH4730" s="23"/>
    </row>
    <row r="4731" spans="1:34" s="156" customFormat="1" x14ac:dyDescent="0.35">
      <c r="A4731" s="23"/>
      <c r="B4731" s="23"/>
      <c r="C4731" s="23"/>
      <c r="D4731" s="23"/>
      <c r="E4731" s="23"/>
      <c r="F4731" s="23"/>
      <c r="G4731" s="23"/>
      <c r="H4731" s="23"/>
      <c r="I4731" s="23"/>
      <c r="J4731" s="24"/>
      <c r="K4731" s="24"/>
      <c r="L4731" s="79"/>
      <c r="M4731" s="91"/>
      <c r="N4731" s="89"/>
      <c r="O4731" s="89"/>
      <c r="P4731" s="24"/>
      <c r="Q4731" s="24"/>
      <c r="R4731" s="23"/>
      <c r="S4731" s="23"/>
      <c r="T4731" s="24"/>
      <c r="U4731" s="23"/>
      <c r="V4731" s="23"/>
      <c r="W4731" s="23"/>
      <c r="X4731" s="23"/>
      <c r="Y4731" s="23"/>
      <c r="Z4731" s="23"/>
      <c r="AA4731" s="23"/>
      <c r="AB4731" s="23"/>
      <c r="AC4731" s="23"/>
      <c r="AD4731" s="23"/>
      <c r="AE4731" s="23"/>
      <c r="AF4731" s="46"/>
      <c r="AG4731" s="23"/>
      <c r="AH4731" s="23"/>
    </row>
    <row r="4732" spans="1:34" s="156" customFormat="1" x14ac:dyDescent="0.35">
      <c r="A4732" s="23"/>
      <c r="B4732" s="23"/>
      <c r="C4732" s="23"/>
      <c r="D4732" s="23"/>
      <c r="E4732" s="23"/>
      <c r="F4732" s="23"/>
      <c r="G4732" s="23"/>
      <c r="H4732" s="23"/>
      <c r="I4732" s="23"/>
      <c r="J4732" s="24"/>
      <c r="K4732" s="24"/>
      <c r="L4732" s="79"/>
      <c r="M4732" s="91"/>
      <c r="N4732" s="89"/>
      <c r="O4732" s="89"/>
      <c r="P4732" s="24"/>
      <c r="Q4732" s="24"/>
      <c r="R4732" s="23"/>
      <c r="S4732" s="23"/>
      <c r="T4732" s="24"/>
      <c r="U4732" s="23"/>
      <c r="V4732" s="23"/>
      <c r="W4732" s="23"/>
      <c r="X4732" s="23"/>
      <c r="Y4732" s="23"/>
      <c r="Z4732" s="23"/>
      <c r="AA4732" s="23"/>
      <c r="AB4732" s="23"/>
      <c r="AC4732" s="23"/>
      <c r="AD4732" s="23"/>
      <c r="AE4732" s="23"/>
      <c r="AF4732" s="46"/>
      <c r="AG4732" s="23"/>
      <c r="AH4732" s="23"/>
    </row>
    <row r="4733" spans="1:34" s="156" customFormat="1" x14ac:dyDescent="0.35">
      <c r="A4733" s="23"/>
      <c r="B4733" s="23"/>
      <c r="C4733" s="23"/>
      <c r="D4733" s="23"/>
      <c r="E4733" s="23"/>
      <c r="F4733" s="23"/>
      <c r="G4733" s="23"/>
      <c r="H4733" s="23"/>
      <c r="I4733" s="23"/>
      <c r="J4733" s="24"/>
      <c r="K4733" s="24"/>
      <c r="L4733" s="79"/>
      <c r="M4733" s="91"/>
      <c r="N4733" s="89"/>
      <c r="O4733" s="89"/>
      <c r="P4733" s="24"/>
      <c r="Q4733" s="24"/>
      <c r="R4733" s="23"/>
      <c r="S4733" s="23"/>
      <c r="T4733" s="24"/>
      <c r="U4733" s="23"/>
      <c r="V4733" s="23"/>
      <c r="W4733" s="23"/>
      <c r="X4733" s="23"/>
      <c r="Y4733" s="23"/>
      <c r="Z4733" s="23"/>
      <c r="AA4733" s="23"/>
      <c r="AB4733" s="23"/>
      <c r="AC4733" s="23"/>
      <c r="AD4733" s="23"/>
      <c r="AE4733" s="23"/>
      <c r="AF4733" s="46"/>
      <c r="AG4733" s="23"/>
      <c r="AH4733" s="23"/>
    </row>
    <row r="4734" spans="1:34" s="156" customFormat="1" x14ac:dyDescent="0.35">
      <c r="A4734" s="23"/>
      <c r="B4734" s="23"/>
      <c r="C4734" s="23"/>
      <c r="D4734" s="23"/>
      <c r="E4734" s="23"/>
      <c r="F4734" s="23"/>
      <c r="G4734" s="23"/>
      <c r="H4734" s="23"/>
      <c r="I4734" s="23"/>
      <c r="J4734" s="24"/>
      <c r="K4734" s="24"/>
      <c r="L4734" s="79"/>
      <c r="M4734" s="91"/>
      <c r="N4734" s="89"/>
      <c r="O4734" s="89"/>
      <c r="P4734" s="24"/>
      <c r="Q4734" s="24"/>
      <c r="R4734" s="23"/>
      <c r="S4734" s="23"/>
      <c r="T4734" s="24"/>
      <c r="U4734" s="23"/>
      <c r="V4734" s="23"/>
      <c r="W4734" s="23"/>
      <c r="X4734" s="23"/>
      <c r="Y4734" s="23"/>
      <c r="Z4734" s="23"/>
      <c r="AA4734" s="23"/>
      <c r="AB4734" s="23"/>
      <c r="AC4734" s="23"/>
      <c r="AD4734" s="23"/>
      <c r="AE4734" s="23"/>
      <c r="AF4734" s="46"/>
      <c r="AG4734" s="23"/>
      <c r="AH4734" s="23"/>
    </row>
    <row r="4735" spans="1:34" s="156" customFormat="1" x14ac:dyDescent="0.35">
      <c r="A4735" s="23"/>
      <c r="B4735" s="23"/>
      <c r="C4735" s="23"/>
      <c r="D4735" s="23"/>
      <c r="E4735" s="23"/>
      <c r="F4735" s="23"/>
      <c r="G4735" s="23"/>
      <c r="H4735" s="23"/>
      <c r="I4735" s="23"/>
      <c r="J4735" s="24"/>
      <c r="K4735" s="24"/>
      <c r="L4735" s="79"/>
      <c r="M4735" s="91"/>
      <c r="N4735" s="89"/>
      <c r="O4735" s="89"/>
      <c r="P4735" s="24"/>
      <c r="Q4735" s="24"/>
      <c r="R4735" s="23"/>
      <c r="S4735" s="23"/>
      <c r="T4735" s="24"/>
      <c r="U4735" s="23"/>
      <c r="V4735" s="23"/>
      <c r="W4735" s="23"/>
      <c r="X4735" s="23"/>
      <c r="Y4735" s="23"/>
      <c r="Z4735" s="23"/>
      <c r="AA4735" s="23"/>
      <c r="AB4735" s="23"/>
      <c r="AC4735" s="23"/>
      <c r="AD4735" s="23"/>
      <c r="AE4735" s="23"/>
      <c r="AF4735" s="46"/>
      <c r="AG4735" s="23"/>
      <c r="AH4735" s="23"/>
    </row>
    <row r="4736" spans="1:34" s="156" customFormat="1" x14ac:dyDescent="0.35">
      <c r="A4736" s="23"/>
      <c r="B4736" s="23"/>
      <c r="C4736" s="23"/>
      <c r="D4736" s="23"/>
      <c r="E4736" s="23"/>
      <c r="F4736" s="23"/>
      <c r="G4736" s="23"/>
      <c r="H4736" s="23"/>
      <c r="I4736" s="23"/>
      <c r="J4736" s="24"/>
      <c r="K4736" s="24"/>
      <c r="L4736" s="79"/>
      <c r="M4736" s="91"/>
      <c r="N4736" s="89"/>
      <c r="O4736" s="89"/>
      <c r="P4736" s="24"/>
      <c r="Q4736" s="24"/>
      <c r="R4736" s="23"/>
      <c r="S4736" s="23"/>
      <c r="T4736" s="24"/>
      <c r="U4736" s="23"/>
      <c r="V4736" s="23"/>
      <c r="W4736" s="23"/>
      <c r="X4736" s="23"/>
      <c r="Y4736" s="23"/>
      <c r="Z4736" s="23"/>
      <c r="AA4736" s="23"/>
      <c r="AB4736" s="23"/>
      <c r="AC4736" s="23"/>
      <c r="AD4736" s="23"/>
      <c r="AE4736" s="23"/>
      <c r="AF4736" s="46"/>
      <c r="AG4736" s="23"/>
      <c r="AH4736" s="23"/>
    </row>
    <row r="4737" spans="1:34" s="156" customFormat="1" x14ac:dyDescent="0.35">
      <c r="A4737" s="23"/>
      <c r="B4737" s="23"/>
      <c r="C4737" s="23"/>
      <c r="D4737" s="23"/>
      <c r="E4737" s="23"/>
      <c r="F4737" s="23"/>
      <c r="G4737" s="23"/>
      <c r="H4737" s="23"/>
      <c r="I4737" s="23"/>
      <c r="J4737" s="24"/>
      <c r="K4737" s="24"/>
      <c r="L4737" s="79"/>
      <c r="M4737" s="91"/>
      <c r="N4737" s="89"/>
      <c r="O4737" s="89"/>
      <c r="P4737" s="24"/>
      <c r="Q4737" s="24"/>
      <c r="R4737" s="23"/>
      <c r="S4737" s="23"/>
      <c r="T4737" s="24"/>
      <c r="U4737" s="23"/>
      <c r="V4737" s="23"/>
      <c r="W4737" s="23"/>
      <c r="X4737" s="23"/>
      <c r="Y4737" s="23"/>
      <c r="Z4737" s="23"/>
      <c r="AA4737" s="23"/>
      <c r="AB4737" s="23"/>
      <c r="AC4737" s="23"/>
      <c r="AD4737" s="23"/>
      <c r="AE4737" s="23"/>
      <c r="AF4737" s="46"/>
      <c r="AG4737" s="23"/>
      <c r="AH4737" s="23"/>
    </row>
    <row r="4738" spans="1:34" s="156" customFormat="1" x14ac:dyDescent="0.35">
      <c r="A4738" s="23"/>
      <c r="B4738" s="23"/>
      <c r="C4738" s="23"/>
      <c r="D4738" s="23"/>
      <c r="E4738" s="23"/>
      <c r="F4738" s="23"/>
      <c r="G4738" s="23"/>
      <c r="H4738" s="23"/>
      <c r="I4738" s="23"/>
      <c r="J4738" s="24"/>
      <c r="K4738" s="24"/>
      <c r="L4738" s="79"/>
      <c r="M4738" s="91"/>
      <c r="N4738" s="89"/>
      <c r="O4738" s="89"/>
      <c r="P4738" s="24"/>
      <c r="Q4738" s="24"/>
      <c r="R4738" s="23"/>
      <c r="S4738" s="23"/>
      <c r="T4738" s="24"/>
      <c r="U4738" s="23"/>
      <c r="V4738" s="23"/>
      <c r="W4738" s="23"/>
      <c r="X4738" s="23"/>
      <c r="Y4738" s="23"/>
      <c r="Z4738" s="23"/>
      <c r="AA4738" s="23"/>
      <c r="AB4738" s="23"/>
      <c r="AC4738" s="23"/>
      <c r="AD4738" s="23"/>
      <c r="AE4738" s="23"/>
      <c r="AF4738" s="46"/>
      <c r="AG4738" s="23"/>
      <c r="AH4738" s="23"/>
    </row>
    <row r="4739" spans="1:34" s="156" customFormat="1" x14ac:dyDescent="0.35">
      <c r="A4739" s="23"/>
      <c r="B4739" s="23"/>
      <c r="C4739" s="23"/>
      <c r="D4739" s="23"/>
      <c r="E4739" s="23"/>
      <c r="F4739" s="23"/>
      <c r="G4739" s="23"/>
      <c r="H4739" s="23"/>
      <c r="I4739" s="23"/>
      <c r="J4739" s="24"/>
      <c r="K4739" s="24"/>
      <c r="L4739" s="79"/>
      <c r="M4739" s="91"/>
      <c r="N4739" s="89"/>
      <c r="O4739" s="89"/>
      <c r="P4739" s="24"/>
      <c r="Q4739" s="24"/>
      <c r="R4739" s="23"/>
      <c r="S4739" s="23"/>
      <c r="T4739" s="24"/>
      <c r="U4739" s="23"/>
      <c r="V4739" s="23"/>
      <c r="W4739" s="23"/>
      <c r="X4739" s="23"/>
      <c r="Y4739" s="23"/>
      <c r="Z4739" s="23"/>
      <c r="AA4739" s="23"/>
      <c r="AB4739" s="23"/>
      <c r="AC4739" s="23"/>
      <c r="AD4739" s="23"/>
      <c r="AE4739" s="23"/>
      <c r="AF4739" s="46"/>
      <c r="AG4739" s="23"/>
      <c r="AH4739" s="23"/>
    </row>
    <row r="4740" spans="1:34" s="156" customFormat="1" x14ac:dyDescent="0.35">
      <c r="A4740" s="23"/>
      <c r="B4740" s="23"/>
      <c r="C4740" s="23"/>
      <c r="D4740" s="23"/>
      <c r="E4740" s="23"/>
      <c r="F4740" s="23"/>
      <c r="G4740" s="23"/>
      <c r="H4740" s="23"/>
      <c r="I4740" s="23"/>
      <c r="J4740" s="24"/>
      <c r="K4740" s="24"/>
      <c r="L4740" s="79"/>
      <c r="M4740" s="91"/>
      <c r="N4740" s="89"/>
      <c r="O4740" s="89"/>
      <c r="P4740" s="24"/>
      <c r="Q4740" s="24"/>
      <c r="R4740" s="23"/>
      <c r="S4740" s="23"/>
      <c r="T4740" s="24"/>
      <c r="U4740" s="23"/>
      <c r="V4740" s="23"/>
      <c r="W4740" s="23"/>
      <c r="X4740" s="23"/>
      <c r="Y4740" s="23"/>
      <c r="Z4740" s="23"/>
      <c r="AA4740" s="23"/>
      <c r="AB4740" s="23"/>
      <c r="AC4740" s="23"/>
      <c r="AD4740" s="23"/>
      <c r="AE4740" s="23"/>
      <c r="AF4740" s="46"/>
      <c r="AG4740" s="23"/>
      <c r="AH4740" s="23"/>
    </row>
    <row r="4741" spans="1:34" s="156" customFormat="1" x14ac:dyDescent="0.35">
      <c r="A4741" s="23"/>
      <c r="B4741" s="23"/>
      <c r="C4741" s="23"/>
      <c r="D4741" s="23"/>
      <c r="E4741" s="23"/>
      <c r="F4741" s="23"/>
      <c r="G4741" s="23"/>
      <c r="H4741" s="23"/>
      <c r="I4741" s="23"/>
      <c r="J4741" s="24"/>
      <c r="K4741" s="24"/>
      <c r="L4741" s="79"/>
      <c r="M4741" s="91"/>
      <c r="N4741" s="89"/>
      <c r="O4741" s="89"/>
      <c r="P4741" s="24"/>
      <c r="Q4741" s="24"/>
      <c r="R4741" s="23"/>
      <c r="S4741" s="23"/>
      <c r="T4741" s="24"/>
      <c r="U4741" s="23"/>
      <c r="V4741" s="23"/>
      <c r="W4741" s="23"/>
      <c r="X4741" s="23"/>
      <c r="Y4741" s="23"/>
      <c r="Z4741" s="23"/>
      <c r="AA4741" s="23"/>
      <c r="AB4741" s="23"/>
      <c r="AC4741" s="23"/>
      <c r="AD4741" s="23"/>
      <c r="AE4741" s="23"/>
      <c r="AF4741" s="46"/>
      <c r="AG4741" s="23"/>
      <c r="AH4741" s="23"/>
    </row>
    <row r="4742" spans="1:34" s="156" customFormat="1" x14ac:dyDescent="0.35">
      <c r="A4742" s="23"/>
      <c r="B4742" s="23"/>
      <c r="C4742" s="23"/>
      <c r="D4742" s="23"/>
      <c r="E4742" s="23"/>
      <c r="F4742" s="23"/>
      <c r="G4742" s="23"/>
      <c r="H4742" s="23"/>
      <c r="I4742" s="23"/>
      <c r="J4742" s="24"/>
      <c r="K4742" s="24"/>
      <c r="L4742" s="79"/>
      <c r="M4742" s="91"/>
      <c r="N4742" s="89"/>
      <c r="O4742" s="89"/>
      <c r="P4742" s="24"/>
      <c r="Q4742" s="24"/>
      <c r="R4742" s="23"/>
      <c r="S4742" s="23"/>
      <c r="T4742" s="24"/>
      <c r="U4742" s="23"/>
      <c r="V4742" s="23"/>
      <c r="W4742" s="23"/>
      <c r="X4742" s="23"/>
      <c r="Y4742" s="23"/>
      <c r="Z4742" s="23"/>
      <c r="AA4742" s="23"/>
      <c r="AB4742" s="23"/>
      <c r="AC4742" s="23"/>
      <c r="AD4742" s="23"/>
      <c r="AE4742" s="23"/>
      <c r="AF4742" s="46"/>
      <c r="AG4742" s="23"/>
      <c r="AH4742" s="23"/>
    </row>
    <row r="4743" spans="1:34" s="156" customFormat="1" x14ac:dyDescent="0.35">
      <c r="A4743" s="23"/>
      <c r="B4743" s="23"/>
      <c r="C4743" s="23"/>
      <c r="D4743" s="23"/>
      <c r="E4743" s="23"/>
      <c r="F4743" s="23"/>
      <c r="G4743" s="23"/>
      <c r="H4743" s="23"/>
      <c r="I4743" s="23"/>
      <c r="J4743" s="24"/>
      <c r="K4743" s="24"/>
      <c r="L4743" s="79"/>
      <c r="M4743" s="91"/>
      <c r="N4743" s="89"/>
      <c r="O4743" s="89"/>
      <c r="P4743" s="24"/>
      <c r="Q4743" s="24"/>
      <c r="R4743" s="23"/>
      <c r="S4743" s="23"/>
      <c r="T4743" s="24"/>
      <c r="U4743" s="23"/>
      <c r="V4743" s="23"/>
      <c r="W4743" s="23"/>
      <c r="X4743" s="23"/>
      <c r="Y4743" s="23"/>
      <c r="Z4743" s="23"/>
      <c r="AA4743" s="23"/>
      <c r="AB4743" s="23"/>
      <c r="AC4743" s="23"/>
      <c r="AD4743" s="23"/>
      <c r="AE4743" s="23"/>
      <c r="AF4743" s="46"/>
      <c r="AG4743" s="23"/>
      <c r="AH4743" s="23"/>
    </row>
    <row r="4744" spans="1:34" s="156" customFormat="1" x14ac:dyDescent="0.35">
      <c r="A4744" s="23"/>
      <c r="B4744" s="23"/>
      <c r="C4744" s="23"/>
      <c r="D4744" s="23"/>
      <c r="E4744" s="23"/>
      <c r="F4744" s="23"/>
      <c r="G4744" s="23"/>
      <c r="H4744" s="23"/>
      <c r="I4744" s="23"/>
      <c r="J4744" s="24"/>
      <c r="K4744" s="24"/>
      <c r="L4744" s="79"/>
      <c r="M4744" s="91"/>
      <c r="N4744" s="89"/>
      <c r="O4744" s="89"/>
      <c r="P4744" s="24"/>
      <c r="Q4744" s="24"/>
      <c r="R4744" s="23"/>
      <c r="S4744" s="23"/>
      <c r="T4744" s="24"/>
      <c r="U4744" s="23"/>
      <c r="V4744" s="23"/>
      <c r="W4744" s="23"/>
      <c r="X4744" s="23"/>
      <c r="Y4744" s="23"/>
      <c r="Z4744" s="23"/>
      <c r="AA4744" s="23"/>
      <c r="AB4744" s="23"/>
      <c r="AC4744" s="23"/>
      <c r="AD4744" s="23"/>
      <c r="AE4744" s="23"/>
      <c r="AF4744" s="46"/>
      <c r="AG4744" s="23"/>
      <c r="AH4744" s="23"/>
    </row>
    <row r="4745" spans="1:34" s="156" customFormat="1" x14ac:dyDescent="0.35">
      <c r="A4745" s="23"/>
      <c r="B4745" s="23"/>
      <c r="C4745" s="23"/>
      <c r="D4745" s="23"/>
      <c r="E4745" s="23"/>
      <c r="F4745" s="23"/>
      <c r="G4745" s="23"/>
      <c r="H4745" s="23"/>
      <c r="I4745" s="23"/>
      <c r="J4745" s="24"/>
      <c r="K4745" s="24"/>
      <c r="L4745" s="79"/>
      <c r="M4745" s="91"/>
      <c r="N4745" s="89"/>
      <c r="O4745" s="89"/>
      <c r="P4745" s="24"/>
      <c r="Q4745" s="24"/>
      <c r="R4745" s="23"/>
      <c r="S4745" s="23"/>
      <c r="T4745" s="24"/>
      <c r="U4745" s="23"/>
      <c r="V4745" s="23"/>
      <c r="W4745" s="23"/>
      <c r="X4745" s="23"/>
      <c r="Y4745" s="23"/>
      <c r="Z4745" s="23"/>
      <c r="AA4745" s="23"/>
      <c r="AB4745" s="23"/>
      <c r="AC4745" s="23"/>
      <c r="AD4745" s="23"/>
      <c r="AE4745" s="23"/>
      <c r="AF4745" s="46"/>
      <c r="AG4745" s="23"/>
      <c r="AH4745" s="23"/>
    </row>
    <row r="4746" spans="1:34" s="156" customFormat="1" x14ac:dyDescent="0.35">
      <c r="A4746" s="23"/>
      <c r="B4746" s="23"/>
      <c r="C4746" s="23"/>
      <c r="D4746" s="23"/>
      <c r="E4746" s="23"/>
      <c r="F4746" s="23"/>
      <c r="G4746" s="23"/>
      <c r="H4746" s="23"/>
      <c r="I4746" s="23"/>
      <c r="J4746" s="24"/>
      <c r="K4746" s="24"/>
      <c r="L4746" s="79"/>
      <c r="M4746" s="91"/>
      <c r="N4746" s="89"/>
      <c r="O4746" s="89"/>
      <c r="P4746" s="24"/>
      <c r="Q4746" s="24"/>
      <c r="R4746" s="23"/>
      <c r="S4746" s="23"/>
      <c r="T4746" s="24"/>
      <c r="U4746" s="23"/>
      <c r="V4746" s="23"/>
      <c r="W4746" s="23"/>
      <c r="X4746" s="23"/>
      <c r="Y4746" s="23"/>
      <c r="Z4746" s="23"/>
      <c r="AA4746" s="23"/>
      <c r="AB4746" s="23"/>
      <c r="AC4746" s="23"/>
      <c r="AD4746" s="23"/>
      <c r="AE4746" s="23"/>
      <c r="AF4746" s="46"/>
      <c r="AG4746" s="23"/>
      <c r="AH4746" s="23"/>
    </row>
    <row r="4747" spans="1:34" s="156" customFormat="1" x14ac:dyDescent="0.35">
      <c r="A4747" s="23"/>
      <c r="B4747" s="23"/>
      <c r="C4747" s="23"/>
      <c r="D4747" s="23"/>
      <c r="E4747" s="23"/>
      <c r="F4747" s="23"/>
      <c r="G4747" s="23"/>
      <c r="H4747" s="23"/>
      <c r="I4747" s="23"/>
      <c r="J4747" s="24"/>
      <c r="K4747" s="24"/>
      <c r="L4747" s="79"/>
      <c r="M4747" s="91"/>
      <c r="N4747" s="89"/>
      <c r="O4747" s="89"/>
      <c r="P4747" s="24"/>
      <c r="Q4747" s="24"/>
      <c r="R4747" s="23"/>
      <c r="S4747" s="23"/>
      <c r="T4747" s="24"/>
      <c r="U4747" s="23"/>
      <c r="V4747" s="23"/>
      <c r="W4747" s="23"/>
      <c r="X4747" s="23"/>
      <c r="Y4747" s="23"/>
      <c r="Z4747" s="23"/>
      <c r="AA4747" s="23"/>
      <c r="AB4747" s="23"/>
      <c r="AC4747" s="23"/>
      <c r="AD4747" s="23"/>
      <c r="AE4747" s="23"/>
      <c r="AF4747" s="46"/>
      <c r="AG4747" s="23"/>
      <c r="AH4747" s="23"/>
    </row>
    <row r="4748" spans="1:34" s="156" customFormat="1" x14ac:dyDescent="0.35">
      <c r="A4748" s="23"/>
      <c r="B4748" s="23"/>
      <c r="C4748" s="23"/>
      <c r="D4748" s="23"/>
      <c r="E4748" s="23"/>
      <c r="F4748" s="23"/>
      <c r="G4748" s="23"/>
      <c r="H4748" s="23"/>
      <c r="I4748" s="23"/>
      <c r="J4748" s="24"/>
      <c r="K4748" s="24"/>
      <c r="L4748" s="79"/>
      <c r="M4748" s="91"/>
      <c r="N4748" s="89"/>
      <c r="O4748" s="89"/>
      <c r="P4748" s="24"/>
      <c r="Q4748" s="24"/>
      <c r="R4748" s="23"/>
      <c r="S4748" s="23"/>
      <c r="T4748" s="24"/>
      <c r="U4748" s="23"/>
      <c r="V4748" s="23"/>
      <c r="W4748" s="23"/>
      <c r="X4748" s="23"/>
      <c r="Y4748" s="23"/>
      <c r="Z4748" s="23"/>
      <c r="AA4748" s="23"/>
      <c r="AB4748" s="23"/>
      <c r="AC4748" s="23"/>
      <c r="AD4748" s="23"/>
      <c r="AE4748" s="23"/>
      <c r="AF4748" s="46"/>
      <c r="AG4748" s="23"/>
      <c r="AH4748" s="23"/>
    </row>
    <row r="4749" spans="1:34" s="156" customFormat="1" x14ac:dyDescent="0.35">
      <c r="A4749" s="23"/>
      <c r="B4749" s="23"/>
      <c r="C4749" s="23"/>
      <c r="D4749" s="23"/>
      <c r="E4749" s="23"/>
      <c r="F4749" s="23"/>
      <c r="G4749" s="23"/>
      <c r="H4749" s="23"/>
      <c r="I4749" s="23"/>
      <c r="J4749" s="24"/>
      <c r="K4749" s="24"/>
      <c r="L4749" s="79"/>
      <c r="M4749" s="91"/>
      <c r="N4749" s="89"/>
      <c r="O4749" s="89"/>
      <c r="P4749" s="24"/>
      <c r="Q4749" s="24"/>
      <c r="R4749" s="23"/>
      <c r="S4749" s="23"/>
      <c r="T4749" s="24"/>
      <c r="U4749" s="23"/>
      <c r="V4749" s="23"/>
      <c r="W4749" s="23"/>
      <c r="X4749" s="23"/>
      <c r="Y4749" s="23"/>
      <c r="Z4749" s="23"/>
      <c r="AA4749" s="23"/>
      <c r="AB4749" s="23"/>
      <c r="AC4749" s="23"/>
      <c r="AD4749" s="23"/>
      <c r="AE4749" s="23"/>
      <c r="AF4749" s="46"/>
      <c r="AG4749" s="23"/>
      <c r="AH4749" s="23"/>
    </row>
    <row r="4750" spans="1:34" s="156" customFormat="1" x14ac:dyDescent="0.35">
      <c r="A4750" s="23"/>
      <c r="B4750" s="23"/>
      <c r="C4750" s="23"/>
      <c r="D4750" s="23"/>
      <c r="E4750" s="23"/>
      <c r="F4750" s="23"/>
      <c r="G4750" s="23"/>
      <c r="H4750" s="23"/>
      <c r="I4750" s="23"/>
      <c r="J4750" s="24"/>
      <c r="K4750" s="24"/>
      <c r="L4750" s="79"/>
      <c r="M4750" s="91"/>
      <c r="N4750" s="89"/>
      <c r="O4750" s="89"/>
      <c r="P4750" s="24"/>
      <c r="Q4750" s="24"/>
      <c r="R4750" s="23"/>
      <c r="S4750" s="23"/>
      <c r="T4750" s="24"/>
      <c r="U4750" s="23"/>
      <c r="V4750" s="23"/>
      <c r="W4750" s="23"/>
      <c r="X4750" s="23"/>
      <c r="Y4750" s="23"/>
      <c r="Z4750" s="23"/>
      <c r="AA4750" s="23"/>
      <c r="AB4750" s="23"/>
      <c r="AC4750" s="23"/>
      <c r="AD4750" s="23"/>
      <c r="AE4750" s="23"/>
      <c r="AF4750" s="46"/>
      <c r="AG4750" s="23"/>
      <c r="AH4750" s="23"/>
    </row>
    <row r="4751" spans="1:34" s="156" customFormat="1" x14ac:dyDescent="0.35">
      <c r="A4751" s="23"/>
      <c r="B4751" s="23"/>
      <c r="C4751" s="23"/>
      <c r="D4751" s="23"/>
      <c r="E4751" s="23"/>
      <c r="F4751" s="23"/>
      <c r="G4751" s="23"/>
      <c r="H4751" s="23"/>
      <c r="I4751" s="23"/>
      <c r="J4751" s="24"/>
      <c r="K4751" s="24"/>
      <c r="L4751" s="79"/>
      <c r="M4751" s="91"/>
      <c r="N4751" s="89"/>
      <c r="O4751" s="89"/>
      <c r="P4751" s="24"/>
      <c r="Q4751" s="24"/>
      <c r="R4751" s="23"/>
      <c r="S4751" s="23"/>
      <c r="T4751" s="24"/>
      <c r="U4751" s="23"/>
      <c r="V4751" s="23"/>
      <c r="W4751" s="23"/>
      <c r="X4751" s="23"/>
      <c r="Y4751" s="23"/>
      <c r="Z4751" s="23"/>
      <c r="AA4751" s="23"/>
      <c r="AB4751" s="23"/>
      <c r="AC4751" s="23"/>
      <c r="AD4751" s="23"/>
      <c r="AE4751" s="23"/>
      <c r="AF4751" s="46"/>
      <c r="AG4751" s="23"/>
      <c r="AH4751" s="23"/>
    </row>
    <row r="4752" spans="1:34" s="156" customFormat="1" x14ac:dyDescent="0.35">
      <c r="A4752" s="23"/>
      <c r="B4752" s="23"/>
      <c r="C4752" s="23"/>
      <c r="D4752" s="23"/>
      <c r="E4752" s="23"/>
      <c r="F4752" s="23"/>
      <c r="G4752" s="23"/>
      <c r="H4752" s="23"/>
      <c r="I4752" s="23"/>
      <c r="J4752" s="24"/>
      <c r="K4752" s="24"/>
      <c r="L4752" s="79"/>
      <c r="M4752" s="91"/>
      <c r="N4752" s="89"/>
      <c r="O4752" s="89"/>
      <c r="P4752" s="24"/>
      <c r="Q4752" s="24"/>
      <c r="R4752" s="23"/>
      <c r="S4752" s="23"/>
      <c r="T4752" s="24"/>
      <c r="U4752" s="23"/>
      <c r="V4752" s="23"/>
      <c r="W4752" s="23"/>
      <c r="X4752" s="23"/>
      <c r="Y4752" s="23"/>
      <c r="Z4752" s="23"/>
      <c r="AA4752" s="23"/>
      <c r="AB4752" s="23"/>
      <c r="AC4752" s="23"/>
      <c r="AD4752" s="23"/>
      <c r="AE4752" s="23"/>
      <c r="AF4752" s="46"/>
      <c r="AG4752" s="23"/>
      <c r="AH4752" s="23"/>
    </row>
    <row r="4753" spans="1:34" s="156" customFormat="1" x14ac:dyDescent="0.35">
      <c r="A4753" s="23"/>
      <c r="B4753" s="23"/>
      <c r="C4753" s="23"/>
      <c r="D4753" s="23"/>
      <c r="E4753" s="23"/>
      <c r="F4753" s="23"/>
      <c r="G4753" s="23"/>
      <c r="H4753" s="23"/>
      <c r="I4753" s="23"/>
      <c r="J4753" s="24"/>
      <c r="K4753" s="24"/>
      <c r="L4753" s="79"/>
      <c r="M4753" s="91"/>
      <c r="N4753" s="89"/>
      <c r="O4753" s="89"/>
      <c r="P4753" s="24"/>
      <c r="Q4753" s="24"/>
      <c r="R4753" s="23"/>
      <c r="S4753" s="23"/>
      <c r="T4753" s="24"/>
      <c r="U4753" s="23"/>
      <c r="V4753" s="23"/>
      <c r="W4753" s="23"/>
      <c r="X4753" s="23"/>
      <c r="Y4753" s="23"/>
      <c r="Z4753" s="23"/>
      <c r="AA4753" s="23"/>
      <c r="AB4753" s="23"/>
      <c r="AC4753" s="23"/>
      <c r="AD4753" s="23"/>
      <c r="AE4753" s="23"/>
      <c r="AF4753" s="46"/>
      <c r="AG4753" s="23"/>
      <c r="AH4753" s="23"/>
    </row>
    <row r="4754" spans="1:34" s="156" customFormat="1" x14ac:dyDescent="0.35">
      <c r="A4754" s="23"/>
      <c r="B4754" s="23"/>
      <c r="C4754" s="23"/>
      <c r="D4754" s="23"/>
      <c r="E4754" s="23"/>
      <c r="F4754" s="23"/>
      <c r="G4754" s="23"/>
      <c r="H4754" s="23"/>
      <c r="I4754" s="23"/>
      <c r="J4754" s="24"/>
      <c r="K4754" s="24"/>
      <c r="L4754" s="79"/>
      <c r="M4754" s="91"/>
      <c r="N4754" s="89"/>
      <c r="O4754" s="89"/>
      <c r="P4754" s="24"/>
      <c r="Q4754" s="24"/>
      <c r="R4754" s="23"/>
      <c r="S4754" s="23"/>
      <c r="T4754" s="24"/>
      <c r="U4754" s="23"/>
      <c r="V4754" s="23"/>
      <c r="W4754" s="23"/>
      <c r="X4754" s="23"/>
      <c r="Y4754" s="23"/>
      <c r="Z4754" s="23"/>
      <c r="AA4754" s="23"/>
      <c r="AB4754" s="23"/>
      <c r="AC4754" s="23"/>
      <c r="AD4754" s="23"/>
      <c r="AE4754" s="23"/>
      <c r="AF4754" s="46"/>
      <c r="AG4754" s="23"/>
      <c r="AH4754" s="23"/>
    </row>
    <row r="4755" spans="1:34" s="156" customFormat="1" x14ac:dyDescent="0.35">
      <c r="A4755" s="23"/>
      <c r="B4755" s="23"/>
      <c r="C4755" s="23"/>
      <c r="D4755" s="23"/>
      <c r="E4755" s="23"/>
      <c r="F4755" s="23"/>
      <c r="G4755" s="23"/>
      <c r="H4755" s="23"/>
      <c r="I4755" s="23"/>
      <c r="J4755" s="24"/>
      <c r="K4755" s="24"/>
      <c r="L4755" s="79"/>
      <c r="M4755" s="91"/>
      <c r="N4755" s="89"/>
      <c r="O4755" s="89"/>
      <c r="P4755" s="24"/>
      <c r="Q4755" s="24"/>
      <c r="R4755" s="23"/>
      <c r="S4755" s="23"/>
      <c r="T4755" s="24"/>
      <c r="U4755" s="23"/>
      <c r="V4755" s="23"/>
      <c r="W4755" s="23"/>
      <c r="X4755" s="23"/>
      <c r="Y4755" s="23"/>
      <c r="Z4755" s="23"/>
      <c r="AA4755" s="23"/>
      <c r="AB4755" s="23"/>
      <c r="AC4755" s="23"/>
      <c r="AD4755" s="23"/>
      <c r="AE4755" s="23"/>
      <c r="AF4755" s="46"/>
      <c r="AG4755" s="23"/>
      <c r="AH4755" s="23"/>
    </row>
    <row r="4756" spans="1:34" s="156" customFormat="1" x14ac:dyDescent="0.35">
      <c r="A4756" s="23"/>
      <c r="B4756" s="23"/>
      <c r="C4756" s="23"/>
      <c r="D4756" s="23"/>
      <c r="E4756" s="23"/>
      <c r="F4756" s="23"/>
      <c r="G4756" s="23"/>
      <c r="H4756" s="23"/>
      <c r="I4756" s="23"/>
      <c r="J4756" s="24"/>
      <c r="K4756" s="24"/>
      <c r="L4756" s="79"/>
      <c r="M4756" s="91"/>
      <c r="N4756" s="89"/>
      <c r="O4756" s="89"/>
      <c r="P4756" s="24"/>
      <c r="Q4756" s="24"/>
      <c r="R4756" s="23"/>
      <c r="S4756" s="23"/>
      <c r="T4756" s="24"/>
      <c r="U4756" s="23"/>
      <c r="V4756" s="23"/>
      <c r="W4756" s="23"/>
      <c r="X4756" s="23"/>
      <c r="Y4756" s="23"/>
      <c r="Z4756" s="23"/>
      <c r="AA4756" s="23"/>
      <c r="AB4756" s="23"/>
      <c r="AC4756" s="23"/>
      <c r="AD4756" s="23"/>
      <c r="AE4756" s="23"/>
      <c r="AF4756" s="46"/>
      <c r="AG4756" s="23"/>
      <c r="AH4756" s="23"/>
    </row>
    <row r="4757" spans="1:34" s="156" customFormat="1" x14ac:dyDescent="0.35">
      <c r="A4757" s="23"/>
      <c r="B4757" s="23"/>
      <c r="C4757" s="23"/>
      <c r="D4757" s="23"/>
      <c r="E4757" s="23"/>
      <c r="F4757" s="23"/>
      <c r="G4757" s="23"/>
      <c r="H4757" s="23"/>
      <c r="I4757" s="23"/>
      <c r="J4757" s="24"/>
      <c r="K4757" s="24"/>
      <c r="L4757" s="79"/>
      <c r="M4757" s="91"/>
      <c r="N4757" s="89"/>
      <c r="O4757" s="89"/>
      <c r="P4757" s="24"/>
      <c r="Q4757" s="24"/>
      <c r="R4757" s="23"/>
      <c r="S4757" s="23"/>
      <c r="T4757" s="24"/>
      <c r="U4757" s="23"/>
      <c r="V4757" s="23"/>
      <c r="W4757" s="23"/>
      <c r="X4757" s="23"/>
      <c r="Y4757" s="23"/>
      <c r="Z4757" s="23"/>
      <c r="AA4757" s="23"/>
      <c r="AB4757" s="23"/>
      <c r="AC4757" s="23"/>
      <c r="AD4757" s="23"/>
      <c r="AE4757" s="23"/>
      <c r="AF4757" s="46"/>
      <c r="AG4757" s="23"/>
      <c r="AH4757" s="23"/>
    </row>
    <row r="4758" spans="1:34" s="156" customFormat="1" x14ac:dyDescent="0.35">
      <c r="A4758" s="23"/>
      <c r="B4758" s="23"/>
      <c r="C4758" s="23"/>
      <c r="D4758" s="23"/>
      <c r="E4758" s="23"/>
      <c r="F4758" s="23"/>
      <c r="G4758" s="23"/>
      <c r="H4758" s="23"/>
      <c r="I4758" s="23"/>
      <c r="J4758" s="24"/>
      <c r="K4758" s="24"/>
      <c r="L4758" s="79"/>
      <c r="M4758" s="91"/>
      <c r="N4758" s="89"/>
      <c r="O4758" s="89"/>
      <c r="P4758" s="24"/>
      <c r="Q4758" s="24"/>
      <c r="R4758" s="23"/>
      <c r="S4758" s="23"/>
      <c r="T4758" s="24"/>
      <c r="U4758" s="23"/>
      <c r="V4758" s="23"/>
      <c r="W4758" s="23"/>
      <c r="X4758" s="23"/>
      <c r="Y4758" s="23"/>
      <c r="Z4758" s="23"/>
      <c r="AA4758" s="23"/>
      <c r="AB4758" s="23"/>
      <c r="AC4758" s="23"/>
      <c r="AD4758" s="23"/>
      <c r="AE4758" s="23"/>
      <c r="AF4758" s="46"/>
      <c r="AG4758" s="23"/>
      <c r="AH4758" s="23"/>
    </row>
    <row r="4759" spans="1:34" s="156" customFormat="1" x14ac:dyDescent="0.35">
      <c r="A4759" s="23"/>
      <c r="B4759" s="23"/>
      <c r="C4759" s="23"/>
      <c r="D4759" s="23"/>
      <c r="E4759" s="23"/>
      <c r="F4759" s="23"/>
      <c r="G4759" s="23"/>
      <c r="H4759" s="23"/>
      <c r="I4759" s="23"/>
      <c r="J4759" s="24"/>
      <c r="K4759" s="24"/>
      <c r="L4759" s="79"/>
      <c r="M4759" s="91"/>
      <c r="N4759" s="89"/>
      <c r="O4759" s="89"/>
      <c r="P4759" s="24"/>
      <c r="Q4759" s="24"/>
      <c r="R4759" s="23"/>
      <c r="S4759" s="23"/>
      <c r="T4759" s="24"/>
      <c r="U4759" s="23"/>
      <c r="V4759" s="23"/>
      <c r="W4759" s="23"/>
      <c r="X4759" s="23"/>
      <c r="Y4759" s="23"/>
      <c r="Z4759" s="23"/>
      <c r="AA4759" s="23"/>
      <c r="AB4759" s="23"/>
      <c r="AC4759" s="23"/>
      <c r="AD4759" s="23"/>
      <c r="AE4759" s="23"/>
      <c r="AF4759" s="46"/>
      <c r="AG4759" s="23"/>
      <c r="AH4759" s="23"/>
    </row>
    <row r="4760" spans="1:34" s="156" customFormat="1" x14ac:dyDescent="0.35">
      <c r="A4760" s="23"/>
      <c r="B4760" s="23"/>
      <c r="C4760" s="23"/>
      <c r="D4760" s="23"/>
      <c r="E4760" s="23"/>
      <c r="F4760" s="23"/>
      <c r="G4760" s="23"/>
      <c r="H4760" s="23"/>
      <c r="I4760" s="23"/>
      <c r="J4760" s="24"/>
      <c r="K4760" s="24"/>
      <c r="L4760" s="79"/>
      <c r="M4760" s="91"/>
      <c r="N4760" s="89"/>
      <c r="O4760" s="89"/>
      <c r="P4760" s="24"/>
      <c r="Q4760" s="24"/>
      <c r="R4760" s="23"/>
      <c r="S4760" s="23"/>
      <c r="T4760" s="24"/>
      <c r="U4760" s="23"/>
      <c r="V4760" s="23"/>
      <c r="W4760" s="23"/>
      <c r="X4760" s="23"/>
      <c r="Y4760" s="23"/>
      <c r="Z4760" s="23"/>
      <c r="AA4760" s="23"/>
      <c r="AB4760" s="23"/>
      <c r="AC4760" s="23"/>
      <c r="AD4760" s="23"/>
      <c r="AE4760" s="23"/>
      <c r="AF4760" s="46"/>
      <c r="AG4760" s="23"/>
      <c r="AH4760" s="23"/>
    </row>
    <row r="4761" spans="1:34" s="156" customFormat="1" x14ac:dyDescent="0.35">
      <c r="A4761" s="23"/>
      <c r="B4761" s="23"/>
      <c r="C4761" s="23"/>
      <c r="D4761" s="23"/>
      <c r="E4761" s="23"/>
      <c r="F4761" s="23"/>
      <c r="G4761" s="23"/>
      <c r="H4761" s="23"/>
      <c r="I4761" s="23"/>
      <c r="J4761" s="24"/>
      <c r="K4761" s="24"/>
      <c r="L4761" s="79"/>
      <c r="M4761" s="91"/>
      <c r="N4761" s="89"/>
      <c r="O4761" s="89"/>
      <c r="P4761" s="24"/>
      <c r="Q4761" s="24"/>
      <c r="R4761" s="23"/>
      <c r="S4761" s="23"/>
      <c r="T4761" s="24"/>
      <c r="U4761" s="23"/>
      <c r="V4761" s="23"/>
      <c r="W4761" s="23"/>
      <c r="X4761" s="23"/>
      <c r="Y4761" s="23"/>
      <c r="Z4761" s="23"/>
      <c r="AA4761" s="23"/>
      <c r="AB4761" s="23"/>
      <c r="AC4761" s="23"/>
      <c r="AD4761" s="23"/>
      <c r="AE4761" s="23"/>
      <c r="AF4761" s="46"/>
      <c r="AG4761" s="23"/>
      <c r="AH4761" s="23"/>
    </row>
    <row r="4762" spans="1:34" s="156" customFormat="1" x14ac:dyDescent="0.35">
      <c r="A4762" s="23"/>
      <c r="B4762" s="23"/>
      <c r="C4762" s="23"/>
      <c r="D4762" s="23"/>
      <c r="E4762" s="23"/>
      <c r="F4762" s="23"/>
      <c r="G4762" s="23"/>
      <c r="H4762" s="23"/>
      <c r="I4762" s="23"/>
      <c r="J4762" s="24"/>
      <c r="K4762" s="24"/>
      <c r="L4762" s="79"/>
      <c r="M4762" s="91"/>
      <c r="N4762" s="89"/>
      <c r="O4762" s="89"/>
      <c r="P4762" s="24"/>
      <c r="Q4762" s="24"/>
      <c r="R4762" s="23"/>
      <c r="S4762" s="23"/>
      <c r="T4762" s="24"/>
      <c r="U4762" s="23"/>
      <c r="V4762" s="23"/>
      <c r="W4762" s="23"/>
      <c r="X4762" s="23"/>
      <c r="Y4762" s="23"/>
      <c r="Z4762" s="23"/>
      <c r="AA4762" s="23"/>
      <c r="AB4762" s="23"/>
      <c r="AC4762" s="23"/>
      <c r="AD4762" s="23"/>
      <c r="AE4762" s="23"/>
      <c r="AF4762" s="46"/>
      <c r="AG4762" s="23"/>
      <c r="AH4762" s="23"/>
    </row>
    <row r="4763" spans="1:34" s="156" customFormat="1" x14ac:dyDescent="0.35">
      <c r="A4763" s="23"/>
      <c r="B4763" s="23"/>
      <c r="C4763" s="23"/>
      <c r="D4763" s="23"/>
      <c r="E4763" s="23"/>
      <c r="F4763" s="23"/>
      <c r="G4763" s="23"/>
      <c r="H4763" s="23"/>
      <c r="I4763" s="23"/>
      <c r="J4763" s="24"/>
      <c r="K4763" s="24"/>
      <c r="L4763" s="79"/>
      <c r="M4763" s="91"/>
      <c r="N4763" s="89"/>
      <c r="O4763" s="89"/>
      <c r="P4763" s="24"/>
      <c r="Q4763" s="24"/>
      <c r="R4763" s="23"/>
      <c r="S4763" s="23"/>
      <c r="T4763" s="24"/>
      <c r="U4763" s="23"/>
      <c r="V4763" s="23"/>
      <c r="W4763" s="23"/>
      <c r="X4763" s="23"/>
      <c r="Y4763" s="23"/>
      <c r="Z4763" s="23"/>
      <c r="AA4763" s="23"/>
      <c r="AB4763" s="23"/>
      <c r="AC4763" s="23"/>
      <c r="AD4763" s="23"/>
      <c r="AE4763" s="23"/>
      <c r="AF4763" s="46"/>
      <c r="AG4763" s="23"/>
      <c r="AH4763" s="23"/>
    </row>
    <row r="4764" spans="1:34" s="156" customFormat="1" x14ac:dyDescent="0.35">
      <c r="A4764" s="23"/>
      <c r="B4764" s="23"/>
      <c r="C4764" s="23"/>
      <c r="D4764" s="23"/>
      <c r="E4764" s="23"/>
      <c r="F4764" s="23"/>
      <c r="G4764" s="23"/>
      <c r="H4764" s="23"/>
      <c r="I4764" s="23"/>
      <c r="J4764" s="24"/>
      <c r="K4764" s="24"/>
      <c r="L4764" s="79"/>
      <c r="M4764" s="91"/>
      <c r="N4764" s="89"/>
      <c r="O4764" s="89"/>
      <c r="P4764" s="24"/>
      <c r="Q4764" s="24"/>
      <c r="R4764" s="23"/>
      <c r="S4764" s="23"/>
      <c r="T4764" s="24"/>
      <c r="U4764" s="23"/>
      <c r="V4764" s="23"/>
      <c r="W4764" s="23"/>
      <c r="X4764" s="23"/>
      <c r="Y4764" s="23"/>
      <c r="Z4764" s="23"/>
      <c r="AA4764" s="23"/>
      <c r="AB4764" s="23"/>
      <c r="AC4764" s="23"/>
      <c r="AD4764" s="23"/>
      <c r="AE4764" s="23"/>
      <c r="AF4764" s="46"/>
      <c r="AG4764" s="23"/>
      <c r="AH4764" s="23"/>
    </row>
    <row r="4765" spans="1:34" s="156" customFormat="1" x14ac:dyDescent="0.35">
      <c r="A4765" s="23"/>
      <c r="B4765" s="23"/>
      <c r="C4765" s="23"/>
      <c r="D4765" s="23"/>
      <c r="E4765" s="23"/>
      <c r="F4765" s="23"/>
      <c r="G4765" s="23"/>
      <c r="H4765" s="23"/>
      <c r="I4765" s="23"/>
      <c r="J4765" s="24"/>
      <c r="K4765" s="24"/>
      <c r="L4765" s="79"/>
      <c r="M4765" s="91"/>
      <c r="N4765" s="89"/>
      <c r="O4765" s="89"/>
      <c r="P4765" s="24"/>
      <c r="Q4765" s="24"/>
      <c r="R4765" s="23"/>
      <c r="S4765" s="23"/>
      <c r="T4765" s="24"/>
      <c r="U4765" s="23"/>
      <c r="V4765" s="23"/>
      <c r="W4765" s="23"/>
      <c r="X4765" s="23"/>
      <c r="Y4765" s="23"/>
      <c r="Z4765" s="23"/>
      <c r="AA4765" s="23"/>
      <c r="AB4765" s="23"/>
      <c r="AC4765" s="23"/>
      <c r="AD4765" s="23"/>
      <c r="AE4765" s="23"/>
      <c r="AF4765" s="46"/>
      <c r="AG4765" s="23"/>
      <c r="AH4765" s="23"/>
    </row>
    <row r="4766" spans="1:34" s="156" customFormat="1" x14ac:dyDescent="0.35">
      <c r="A4766" s="23"/>
      <c r="B4766" s="23"/>
      <c r="C4766" s="23"/>
      <c r="D4766" s="23"/>
      <c r="E4766" s="23"/>
      <c r="F4766" s="23"/>
      <c r="G4766" s="23"/>
      <c r="H4766" s="23"/>
      <c r="I4766" s="23"/>
      <c r="J4766" s="24"/>
      <c r="K4766" s="24"/>
      <c r="L4766" s="79"/>
      <c r="M4766" s="91"/>
      <c r="N4766" s="89"/>
      <c r="O4766" s="89"/>
      <c r="P4766" s="24"/>
      <c r="Q4766" s="24"/>
      <c r="R4766" s="23"/>
      <c r="S4766" s="23"/>
      <c r="T4766" s="24"/>
      <c r="U4766" s="23"/>
      <c r="V4766" s="23"/>
      <c r="W4766" s="23"/>
      <c r="X4766" s="23"/>
      <c r="Y4766" s="23"/>
      <c r="Z4766" s="23"/>
      <c r="AA4766" s="23"/>
      <c r="AB4766" s="23"/>
      <c r="AC4766" s="23"/>
      <c r="AD4766" s="23"/>
      <c r="AE4766" s="23"/>
      <c r="AF4766" s="46"/>
      <c r="AG4766" s="23"/>
      <c r="AH4766" s="23"/>
    </row>
    <row r="4767" spans="1:34" s="156" customFormat="1" x14ac:dyDescent="0.35">
      <c r="A4767" s="23"/>
      <c r="B4767" s="23"/>
      <c r="C4767" s="23"/>
      <c r="D4767" s="23"/>
      <c r="E4767" s="23"/>
      <c r="F4767" s="23"/>
      <c r="G4767" s="23"/>
      <c r="H4767" s="23"/>
      <c r="I4767" s="23"/>
      <c r="J4767" s="24"/>
      <c r="K4767" s="24"/>
      <c r="L4767" s="79"/>
      <c r="M4767" s="91"/>
      <c r="N4767" s="89"/>
      <c r="O4767" s="89"/>
      <c r="P4767" s="24"/>
      <c r="Q4767" s="24"/>
      <c r="R4767" s="23"/>
      <c r="S4767" s="23"/>
      <c r="T4767" s="24"/>
      <c r="U4767" s="23"/>
      <c r="V4767" s="23"/>
      <c r="W4767" s="23"/>
      <c r="X4767" s="23"/>
      <c r="Y4767" s="23"/>
      <c r="Z4767" s="23"/>
      <c r="AA4767" s="23"/>
      <c r="AB4767" s="23"/>
      <c r="AC4767" s="23"/>
      <c r="AD4767" s="23"/>
      <c r="AE4767" s="23"/>
      <c r="AF4767" s="46"/>
      <c r="AG4767" s="23"/>
      <c r="AH4767" s="23"/>
    </row>
    <row r="4768" spans="1:34" s="156" customFormat="1" x14ac:dyDescent="0.35">
      <c r="A4768" s="23"/>
      <c r="B4768" s="23"/>
      <c r="C4768" s="23"/>
      <c r="D4768" s="23"/>
      <c r="E4768" s="23"/>
      <c r="F4768" s="23"/>
      <c r="G4768" s="23"/>
      <c r="H4768" s="23"/>
      <c r="I4768" s="23"/>
      <c r="J4768" s="24"/>
      <c r="K4768" s="24"/>
      <c r="L4768" s="79"/>
      <c r="M4768" s="91"/>
      <c r="N4768" s="89"/>
      <c r="O4768" s="89"/>
      <c r="P4768" s="24"/>
      <c r="Q4768" s="24"/>
      <c r="R4768" s="23"/>
      <c r="S4768" s="23"/>
      <c r="T4768" s="24"/>
      <c r="U4768" s="23"/>
      <c r="V4768" s="23"/>
      <c r="W4768" s="23"/>
      <c r="X4768" s="23"/>
      <c r="Y4768" s="23"/>
      <c r="Z4768" s="23"/>
      <c r="AA4768" s="23"/>
      <c r="AB4768" s="23"/>
      <c r="AC4768" s="23"/>
      <c r="AD4768" s="23"/>
      <c r="AE4768" s="23"/>
      <c r="AF4768" s="46"/>
      <c r="AG4768" s="23"/>
      <c r="AH4768" s="23"/>
    </row>
    <row r="4769" spans="1:34" s="156" customFormat="1" x14ac:dyDescent="0.35">
      <c r="A4769" s="23"/>
      <c r="B4769" s="23"/>
      <c r="C4769" s="23"/>
      <c r="D4769" s="23"/>
      <c r="E4769" s="23"/>
      <c r="F4769" s="23"/>
      <c r="G4769" s="23"/>
      <c r="H4769" s="23"/>
      <c r="I4769" s="23"/>
      <c r="J4769" s="24"/>
      <c r="K4769" s="24"/>
      <c r="L4769" s="79"/>
      <c r="M4769" s="91"/>
      <c r="N4769" s="89"/>
      <c r="O4769" s="89"/>
      <c r="P4769" s="24"/>
      <c r="Q4769" s="24"/>
      <c r="R4769" s="23"/>
      <c r="S4769" s="23"/>
      <c r="T4769" s="24"/>
      <c r="U4769" s="23"/>
      <c r="V4769" s="23"/>
      <c r="W4769" s="23"/>
      <c r="X4769" s="23"/>
      <c r="Y4769" s="23"/>
      <c r="Z4769" s="23"/>
      <c r="AA4769" s="23"/>
      <c r="AB4769" s="23"/>
      <c r="AC4769" s="23"/>
      <c r="AD4769" s="23"/>
      <c r="AE4769" s="23"/>
      <c r="AF4769" s="46"/>
      <c r="AG4769" s="23"/>
      <c r="AH4769" s="23"/>
    </row>
    <row r="4770" spans="1:34" s="156" customFormat="1" x14ac:dyDescent="0.35">
      <c r="A4770" s="23"/>
      <c r="B4770" s="23"/>
      <c r="C4770" s="23"/>
      <c r="D4770" s="23"/>
      <c r="E4770" s="23"/>
      <c r="F4770" s="23"/>
      <c r="G4770" s="23"/>
      <c r="H4770" s="23"/>
      <c r="I4770" s="23"/>
      <c r="J4770" s="24"/>
      <c r="K4770" s="24"/>
      <c r="L4770" s="79"/>
      <c r="M4770" s="91"/>
      <c r="N4770" s="89"/>
      <c r="O4770" s="89"/>
      <c r="P4770" s="24"/>
      <c r="Q4770" s="24"/>
      <c r="R4770" s="23"/>
      <c r="S4770" s="23"/>
      <c r="T4770" s="24"/>
      <c r="U4770" s="23"/>
      <c r="V4770" s="23"/>
      <c r="W4770" s="23"/>
      <c r="X4770" s="23"/>
      <c r="Y4770" s="23"/>
      <c r="Z4770" s="23"/>
      <c r="AA4770" s="23"/>
      <c r="AB4770" s="23"/>
      <c r="AC4770" s="23"/>
      <c r="AD4770" s="23"/>
      <c r="AE4770" s="23"/>
      <c r="AF4770" s="46"/>
      <c r="AG4770" s="23"/>
      <c r="AH4770" s="23"/>
    </row>
    <row r="4771" spans="1:34" s="156" customFormat="1" x14ac:dyDescent="0.35">
      <c r="A4771" s="23"/>
      <c r="B4771" s="23"/>
      <c r="C4771" s="23"/>
      <c r="D4771" s="23"/>
      <c r="E4771" s="23"/>
      <c r="F4771" s="23"/>
      <c r="G4771" s="23"/>
      <c r="H4771" s="23"/>
      <c r="I4771" s="23"/>
      <c r="J4771" s="24"/>
      <c r="K4771" s="24"/>
      <c r="L4771" s="79"/>
      <c r="M4771" s="91"/>
      <c r="N4771" s="89"/>
      <c r="O4771" s="89"/>
      <c r="P4771" s="24"/>
      <c r="Q4771" s="24"/>
      <c r="R4771" s="23"/>
      <c r="S4771" s="23"/>
      <c r="T4771" s="24"/>
      <c r="U4771" s="23"/>
      <c r="V4771" s="23"/>
      <c r="W4771" s="23"/>
      <c r="X4771" s="23"/>
      <c r="Y4771" s="23"/>
      <c r="Z4771" s="23"/>
      <c r="AA4771" s="23"/>
      <c r="AB4771" s="23"/>
      <c r="AC4771" s="23"/>
      <c r="AD4771" s="23"/>
      <c r="AE4771" s="23"/>
      <c r="AF4771" s="46"/>
      <c r="AG4771" s="23"/>
      <c r="AH4771" s="23"/>
    </row>
    <row r="4772" spans="1:34" s="156" customFormat="1" x14ac:dyDescent="0.35">
      <c r="A4772" s="23"/>
      <c r="B4772" s="23"/>
      <c r="C4772" s="23"/>
      <c r="D4772" s="23"/>
      <c r="E4772" s="23"/>
      <c r="F4772" s="23"/>
      <c r="G4772" s="23"/>
      <c r="H4772" s="23"/>
      <c r="I4772" s="23"/>
      <c r="J4772" s="24"/>
      <c r="K4772" s="24"/>
      <c r="L4772" s="79"/>
      <c r="M4772" s="91"/>
      <c r="N4772" s="89"/>
      <c r="O4772" s="89"/>
      <c r="P4772" s="24"/>
      <c r="Q4772" s="24"/>
      <c r="R4772" s="23"/>
      <c r="S4772" s="23"/>
      <c r="T4772" s="24"/>
      <c r="U4772" s="23"/>
      <c r="V4772" s="23"/>
      <c r="W4772" s="23"/>
      <c r="X4772" s="23"/>
      <c r="Y4772" s="23"/>
      <c r="Z4772" s="23"/>
      <c r="AA4772" s="23"/>
      <c r="AB4772" s="23"/>
      <c r="AC4772" s="23"/>
      <c r="AD4772" s="23"/>
      <c r="AE4772" s="23"/>
      <c r="AF4772" s="46"/>
      <c r="AG4772" s="23"/>
      <c r="AH4772" s="23"/>
    </row>
    <row r="4773" spans="1:34" s="156" customFormat="1" x14ac:dyDescent="0.35">
      <c r="A4773" s="23"/>
      <c r="B4773" s="23"/>
      <c r="C4773" s="23"/>
      <c r="D4773" s="23"/>
      <c r="E4773" s="23"/>
      <c r="F4773" s="23"/>
      <c r="G4773" s="23"/>
      <c r="H4773" s="23"/>
      <c r="I4773" s="23"/>
      <c r="J4773" s="24"/>
      <c r="K4773" s="24"/>
      <c r="L4773" s="79"/>
      <c r="M4773" s="91"/>
      <c r="N4773" s="89"/>
      <c r="O4773" s="89"/>
      <c r="P4773" s="24"/>
      <c r="Q4773" s="24"/>
      <c r="R4773" s="23"/>
      <c r="S4773" s="23"/>
      <c r="T4773" s="24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46"/>
      <c r="AG4773" s="23"/>
      <c r="AH4773" s="23"/>
    </row>
    <row r="4774" spans="1:34" s="156" customFormat="1" x14ac:dyDescent="0.35">
      <c r="A4774" s="23"/>
      <c r="B4774" s="23"/>
      <c r="C4774" s="23"/>
      <c r="D4774" s="23"/>
      <c r="E4774" s="23"/>
      <c r="F4774" s="23"/>
      <c r="G4774" s="23"/>
      <c r="H4774" s="23"/>
      <c r="I4774" s="23"/>
      <c r="J4774" s="24"/>
      <c r="K4774" s="24"/>
      <c r="L4774" s="79"/>
      <c r="M4774" s="91"/>
      <c r="N4774" s="89"/>
      <c r="O4774" s="89"/>
      <c r="P4774" s="24"/>
      <c r="Q4774" s="24"/>
      <c r="R4774" s="23"/>
      <c r="S4774" s="23"/>
      <c r="T4774" s="24"/>
      <c r="U4774" s="23"/>
      <c r="V4774" s="23"/>
      <c r="W4774" s="23"/>
      <c r="X4774" s="23"/>
      <c r="Y4774" s="23"/>
      <c r="Z4774" s="23"/>
      <c r="AA4774" s="23"/>
      <c r="AB4774" s="23"/>
      <c r="AC4774" s="23"/>
      <c r="AD4774" s="23"/>
      <c r="AE4774" s="23"/>
      <c r="AF4774" s="46"/>
      <c r="AG4774" s="23"/>
      <c r="AH4774" s="23"/>
    </row>
    <row r="4775" spans="1:34" s="156" customFormat="1" x14ac:dyDescent="0.35">
      <c r="A4775" s="23"/>
      <c r="B4775" s="23"/>
      <c r="C4775" s="23"/>
      <c r="D4775" s="23"/>
      <c r="E4775" s="23"/>
      <c r="F4775" s="23"/>
      <c r="G4775" s="23"/>
      <c r="H4775" s="23"/>
      <c r="I4775" s="23"/>
      <c r="J4775" s="24"/>
      <c r="K4775" s="24"/>
      <c r="L4775" s="79"/>
      <c r="M4775" s="91"/>
      <c r="N4775" s="89"/>
      <c r="O4775" s="89"/>
      <c r="P4775" s="24"/>
      <c r="Q4775" s="24"/>
      <c r="R4775" s="23"/>
      <c r="S4775" s="23"/>
      <c r="T4775" s="24"/>
      <c r="U4775" s="23"/>
      <c r="V4775" s="23"/>
      <c r="W4775" s="23"/>
      <c r="X4775" s="23"/>
      <c r="Y4775" s="23"/>
      <c r="Z4775" s="23"/>
      <c r="AA4775" s="23"/>
      <c r="AB4775" s="23"/>
      <c r="AC4775" s="23"/>
      <c r="AD4775" s="23"/>
      <c r="AE4775" s="23"/>
      <c r="AF4775" s="46"/>
      <c r="AG4775" s="23"/>
      <c r="AH4775" s="23"/>
    </row>
    <row r="4776" spans="1:34" s="156" customFormat="1" x14ac:dyDescent="0.35">
      <c r="A4776" s="23"/>
      <c r="B4776" s="23"/>
      <c r="C4776" s="23"/>
      <c r="D4776" s="23"/>
      <c r="E4776" s="23"/>
      <c r="F4776" s="23"/>
      <c r="G4776" s="23"/>
      <c r="H4776" s="23"/>
      <c r="I4776" s="23"/>
      <c r="J4776" s="24"/>
      <c r="K4776" s="24"/>
      <c r="L4776" s="79"/>
      <c r="M4776" s="91"/>
      <c r="N4776" s="89"/>
      <c r="O4776" s="89"/>
      <c r="P4776" s="24"/>
      <c r="Q4776" s="24"/>
      <c r="R4776" s="23"/>
      <c r="S4776" s="23"/>
      <c r="T4776" s="24"/>
      <c r="U4776" s="23"/>
      <c r="V4776" s="23"/>
      <c r="W4776" s="23"/>
      <c r="X4776" s="23"/>
      <c r="Y4776" s="23"/>
      <c r="Z4776" s="23"/>
      <c r="AA4776" s="23"/>
      <c r="AB4776" s="23"/>
      <c r="AC4776" s="23"/>
      <c r="AD4776" s="23"/>
      <c r="AE4776" s="23"/>
      <c r="AF4776" s="46"/>
      <c r="AG4776" s="23"/>
      <c r="AH4776" s="23"/>
    </row>
    <row r="4777" spans="1:34" s="156" customFormat="1" x14ac:dyDescent="0.35">
      <c r="A4777" s="23"/>
      <c r="B4777" s="23"/>
      <c r="C4777" s="23"/>
      <c r="D4777" s="23"/>
      <c r="E4777" s="23"/>
      <c r="F4777" s="23"/>
      <c r="G4777" s="23"/>
      <c r="H4777" s="23"/>
      <c r="I4777" s="23"/>
      <c r="J4777" s="24"/>
      <c r="K4777" s="24"/>
      <c r="L4777" s="79"/>
      <c r="M4777" s="91"/>
      <c r="N4777" s="89"/>
      <c r="O4777" s="89"/>
      <c r="P4777" s="24"/>
      <c r="Q4777" s="24"/>
      <c r="R4777" s="23"/>
      <c r="S4777" s="23"/>
      <c r="T4777" s="24"/>
      <c r="U4777" s="23"/>
      <c r="V4777" s="23"/>
      <c r="W4777" s="23"/>
      <c r="X4777" s="23"/>
      <c r="Y4777" s="23"/>
      <c r="Z4777" s="23"/>
      <c r="AA4777" s="23"/>
      <c r="AB4777" s="23"/>
      <c r="AC4777" s="23"/>
      <c r="AD4777" s="23"/>
      <c r="AE4777" s="23"/>
      <c r="AF4777" s="46"/>
      <c r="AG4777" s="23"/>
      <c r="AH4777" s="23"/>
    </row>
    <row r="4778" spans="1:34" s="156" customFormat="1" x14ac:dyDescent="0.35">
      <c r="A4778" s="23"/>
      <c r="B4778" s="23"/>
      <c r="C4778" s="23"/>
      <c r="D4778" s="23"/>
      <c r="E4778" s="23"/>
      <c r="F4778" s="23"/>
      <c r="G4778" s="23"/>
      <c r="H4778" s="23"/>
      <c r="I4778" s="23"/>
      <c r="J4778" s="24"/>
      <c r="K4778" s="24"/>
      <c r="L4778" s="79"/>
      <c r="M4778" s="91"/>
      <c r="N4778" s="89"/>
      <c r="O4778" s="89"/>
      <c r="P4778" s="24"/>
      <c r="Q4778" s="24"/>
      <c r="R4778" s="23"/>
      <c r="S4778" s="23"/>
      <c r="T4778" s="24"/>
      <c r="U4778" s="23"/>
      <c r="V4778" s="23"/>
      <c r="W4778" s="23"/>
      <c r="X4778" s="23"/>
      <c r="Y4778" s="23"/>
      <c r="Z4778" s="23"/>
      <c r="AA4778" s="23"/>
      <c r="AB4778" s="23"/>
      <c r="AC4778" s="23"/>
      <c r="AD4778" s="23"/>
      <c r="AE4778" s="23"/>
      <c r="AF4778" s="46"/>
      <c r="AG4778" s="23"/>
      <c r="AH4778" s="23"/>
    </row>
    <row r="4779" spans="1:34" s="156" customFormat="1" x14ac:dyDescent="0.35">
      <c r="A4779" s="23"/>
      <c r="B4779" s="23"/>
      <c r="C4779" s="23"/>
      <c r="D4779" s="23"/>
      <c r="E4779" s="23"/>
      <c r="F4779" s="23"/>
      <c r="G4779" s="23"/>
      <c r="H4779" s="23"/>
      <c r="I4779" s="23"/>
      <c r="J4779" s="24"/>
      <c r="K4779" s="24"/>
      <c r="L4779" s="79"/>
      <c r="M4779" s="91"/>
      <c r="N4779" s="89"/>
      <c r="O4779" s="89"/>
      <c r="P4779" s="24"/>
      <c r="Q4779" s="24"/>
      <c r="R4779" s="23"/>
      <c r="S4779" s="23"/>
      <c r="T4779" s="24"/>
      <c r="U4779" s="23"/>
      <c r="V4779" s="23"/>
      <c r="W4779" s="23"/>
      <c r="X4779" s="23"/>
      <c r="Y4779" s="23"/>
      <c r="Z4779" s="23"/>
      <c r="AA4779" s="23"/>
      <c r="AB4779" s="23"/>
      <c r="AC4779" s="23"/>
      <c r="AD4779" s="23"/>
      <c r="AE4779" s="23"/>
      <c r="AF4779" s="46"/>
      <c r="AG4779" s="23"/>
      <c r="AH4779" s="23"/>
    </row>
    <row r="4780" spans="1:34" s="156" customFormat="1" x14ac:dyDescent="0.35">
      <c r="A4780" s="23"/>
      <c r="B4780" s="23"/>
      <c r="C4780" s="23"/>
      <c r="D4780" s="23"/>
      <c r="E4780" s="23"/>
      <c r="F4780" s="23"/>
      <c r="G4780" s="23"/>
      <c r="H4780" s="23"/>
      <c r="I4780" s="23"/>
      <c r="J4780" s="24"/>
      <c r="K4780" s="24"/>
      <c r="L4780" s="79"/>
      <c r="M4780" s="91"/>
      <c r="N4780" s="89"/>
      <c r="O4780" s="89"/>
      <c r="P4780" s="24"/>
      <c r="Q4780" s="24"/>
      <c r="R4780" s="23"/>
      <c r="S4780" s="23"/>
      <c r="T4780" s="24"/>
      <c r="U4780" s="23"/>
      <c r="V4780" s="23"/>
      <c r="W4780" s="23"/>
      <c r="X4780" s="23"/>
      <c r="Y4780" s="23"/>
      <c r="Z4780" s="23"/>
      <c r="AA4780" s="23"/>
      <c r="AB4780" s="23"/>
      <c r="AC4780" s="23"/>
      <c r="AD4780" s="23"/>
      <c r="AE4780" s="23"/>
      <c r="AF4780" s="46"/>
      <c r="AG4780" s="23"/>
      <c r="AH4780" s="23"/>
    </row>
    <row r="4781" spans="1:34" s="156" customFormat="1" x14ac:dyDescent="0.35">
      <c r="A4781" s="23"/>
      <c r="B4781" s="23"/>
      <c r="C4781" s="23"/>
      <c r="D4781" s="23"/>
      <c r="E4781" s="23"/>
      <c r="F4781" s="23"/>
      <c r="G4781" s="23"/>
      <c r="H4781" s="23"/>
      <c r="I4781" s="23"/>
      <c r="J4781" s="24"/>
      <c r="K4781" s="24"/>
      <c r="L4781" s="79"/>
      <c r="M4781" s="91"/>
      <c r="N4781" s="89"/>
      <c r="O4781" s="89"/>
      <c r="P4781" s="24"/>
      <c r="Q4781" s="24"/>
      <c r="R4781" s="23"/>
      <c r="S4781" s="23"/>
      <c r="T4781" s="24"/>
      <c r="U4781" s="23"/>
      <c r="V4781" s="23"/>
      <c r="W4781" s="23"/>
      <c r="X4781" s="23"/>
      <c r="Y4781" s="23"/>
      <c r="Z4781" s="23"/>
      <c r="AA4781" s="23"/>
      <c r="AB4781" s="23"/>
      <c r="AC4781" s="23"/>
      <c r="AD4781" s="23"/>
      <c r="AE4781" s="23"/>
      <c r="AF4781" s="46"/>
      <c r="AG4781" s="23"/>
      <c r="AH4781" s="23"/>
    </row>
    <row r="4782" spans="1:34" s="156" customFormat="1" x14ac:dyDescent="0.35">
      <c r="A4782" s="23"/>
      <c r="B4782" s="23"/>
      <c r="C4782" s="23"/>
      <c r="D4782" s="23"/>
      <c r="E4782" s="23"/>
      <c r="F4782" s="23"/>
      <c r="G4782" s="23"/>
      <c r="H4782" s="23"/>
      <c r="I4782" s="23"/>
      <c r="J4782" s="24"/>
      <c r="K4782" s="24"/>
      <c r="L4782" s="79"/>
      <c r="M4782" s="91"/>
      <c r="N4782" s="89"/>
      <c r="O4782" s="89"/>
      <c r="P4782" s="24"/>
      <c r="Q4782" s="24"/>
      <c r="R4782" s="23"/>
      <c r="S4782" s="23"/>
      <c r="T4782" s="24"/>
      <c r="U4782" s="23"/>
      <c r="V4782" s="23"/>
      <c r="W4782" s="23"/>
      <c r="X4782" s="23"/>
      <c r="Y4782" s="23"/>
      <c r="Z4782" s="23"/>
      <c r="AA4782" s="23"/>
      <c r="AB4782" s="23"/>
      <c r="AC4782" s="23"/>
      <c r="AD4782" s="23"/>
      <c r="AE4782" s="23"/>
      <c r="AF4782" s="46"/>
      <c r="AG4782" s="23"/>
      <c r="AH4782" s="23"/>
    </row>
    <row r="4783" spans="1:34" s="156" customFormat="1" x14ac:dyDescent="0.35">
      <c r="A4783" s="23"/>
      <c r="B4783" s="23"/>
      <c r="C4783" s="23"/>
      <c r="D4783" s="23"/>
      <c r="E4783" s="23"/>
      <c r="F4783" s="23"/>
      <c r="G4783" s="23"/>
      <c r="H4783" s="23"/>
      <c r="I4783" s="23"/>
      <c r="J4783" s="24"/>
      <c r="K4783" s="24"/>
      <c r="L4783" s="79"/>
      <c r="M4783" s="91"/>
      <c r="N4783" s="89"/>
      <c r="O4783" s="89"/>
      <c r="P4783" s="24"/>
      <c r="Q4783" s="24"/>
      <c r="R4783" s="23"/>
      <c r="S4783" s="23"/>
      <c r="T4783" s="24"/>
      <c r="U4783" s="23"/>
      <c r="V4783" s="23"/>
      <c r="W4783" s="23"/>
      <c r="X4783" s="23"/>
      <c r="Y4783" s="23"/>
      <c r="Z4783" s="23"/>
      <c r="AA4783" s="23"/>
      <c r="AB4783" s="23"/>
      <c r="AC4783" s="23"/>
      <c r="AD4783" s="23"/>
      <c r="AE4783" s="23"/>
      <c r="AF4783" s="46"/>
      <c r="AG4783" s="23"/>
      <c r="AH4783" s="23"/>
    </row>
    <row r="4784" spans="1:34" s="156" customFormat="1" x14ac:dyDescent="0.35">
      <c r="A4784" s="23"/>
      <c r="B4784" s="23"/>
      <c r="C4784" s="23"/>
      <c r="D4784" s="23"/>
      <c r="E4784" s="23"/>
      <c r="F4784" s="23"/>
      <c r="G4784" s="23"/>
      <c r="H4784" s="23"/>
      <c r="I4784" s="23"/>
      <c r="J4784" s="24"/>
      <c r="K4784" s="24"/>
      <c r="L4784" s="79"/>
      <c r="M4784" s="91"/>
      <c r="N4784" s="89"/>
      <c r="O4784" s="89"/>
      <c r="P4784" s="24"/>
      <c r="Q4784" s="24"/>
      <c r="R4784" s="23"/>
      <c r="S4784" s="23"/>
      <c r="T4784" s="24"/>
      <c r="U4784" s="23"/>
      <c r="V4784" s="23"/>
      <c r="W4784" s="23"/>
      <c r="X4784" s="23"/>
      <c r="Y4784" s="23"/>
      <c r="Z4784" s="23"/>
      <c r="AA4784" s="23"/>
      <c r="AB4784" s="23"/>
      <c r="AC4784" s="23"/>
      <c r="AD4784" s="23"/>
      <c r="AE4784" s="23"/>
      <c r="AF4784" s="46"/>
      <c r="AG4784" s="23"/>
      <c r="AH4784" s="23"/>
    </row>
    <row r="4785" spans="1:34" s="156" customFormat="1" x14ac:dyDescent="0.35">
      <c r="A4785" s="23"/>
      <c r="B4785" s="23"/>
      <c r="C4785" s="23"/>
      <c r="D4785" s="23"/>
      <c r="E4785" s="23"/>
      <c r="F4785" s="23"/>
      <c r="G4785" s="23"/>
      <c r="H4785" s="23"/>
      <c r="I4785" s="23"/>
      <c r="J4785" s="24"/>
      <c r="K4785" s="24"/>
      <c r="L4785" s="79"/>
      <c r="M4785" s="91"/>
      <c r="N4785" s="89"/>
      <c r="O4785" s="89"/>
      <c r="P4785" s="24"/>
      <c r="Q4785" s="24"/>
      <c r="R4785" s="23"/>
      <c r="S4785" s="23"/>
      <c r="T4785" s="24"/>
      <c r="U4785" s="23"/>
      <c r="V4785" s="23"/>
      <c r="W4785" s="23"/>
      <c r="X4785" s="23"/>
      <c r="Y4785" s="23"/>
      <c r="Z4785" s="23"/>
      <c r="AA4785" s="23"/>
      <c r="AB4785" s="23"/>
      <c r="AC4785" s="23"/>
      <c r="AD4785" s="23"/>
      <c r="AE4785" s="23"/>
      <c r="AF4785" s="46"/>
      <c r="AG4785" s="23"/>
      <c r="AH4785" s="23"/>
    </row>
    <row r="4786" spans="1:34" s="156" customFormat="1" x14ac:dyDescent="0.35">
      <c r="A4786" s="23"/>
      <c r="B4786" s="23"/>
      <c r="C4786" s="23"/>
      <c r="D4786" s="23"/>
      <c r="E4786" s="23"/>
      <c r="F4786" s="23"/>
      <c r="G4786" s="23"/>
      <c r="H4786" s="23"/>
      <c r="I4786" s="23"/>
      <c r="J4786" s="24"/>
      <c r="K4786" s="24"/>
      <c r="L4786" s="79"/>
      <c r="M4786" s="91"/>
      <c r="N4786" s="89"/>
      <c r="O4786" s="89"/>
      <c r="P4786" s="24"/>
      <c r="Q4786" s="24"/>
      <c r="R4786" s="23"/>
      <c r="S4786" s="23"/>
      <c r="T4786" s="24"/>
      <c r="U4786" s="23"/>
      <c r="V4786" s="23"/>
      <c r="W4786" s="23"/>
      <c r="X4786" s="23"/>
      <c r="Y4786" s="23"/>
      <c r="Z4786" s="23"/>
      <c r="AA4786" s="23"/>
      <c r="AB4786" s="23"/>
      <c r="AC4786" s="23"/>
      <c r="AD4786" s="23"/>
      <c r="AE4786" s="23"/>
      <c r="AF4786" s="46"/>
      <c r="AG4786" s="23"/>
      <c r="AH4786" s="23"/>
    </row>
    <row r="4787" spans="1:34" s="156" customFormat="1" x14ac:dyDescent="0.35">
      <c r="A4787" s="23"/>
      <c r="B4787" s="23"/>
      <c r="C4787" s="23"/>
      <c r="D4787" s="23"/>
      <c r="E4787" s="23"/>
      <c r="F4787" s="23"/>
      <c r="G4787" s="23"/>
      <c r="H4787" s="23"/>
      <c r="I4787" s="23"/>
      <c r="J4787" s="24"/>
      <c r="K4787" s="24"/>
      <c r="L4787" s="79"/>
      <c r="M4787" s="91"/>
      <c r="N4787" s="89"/>
      <c r="O4787" s="89"/>
      <c r="P4787" s="24"/>
      <c r="Q4787" s="24"/>
      <c r="R4787" s="23"/>
      <c r="S4787" s="23"/>
      <c r="T4787" s="24"/>
      <c r="U4787" s="23"/>
      <c r="V4787" s="23"/>
      <c r="W4787" s="23"/>
      <c r="X4787" s="23"/>
      <c r="Y4787" s="23"/>
      <c r="Z4787" s="23"/>
      <c r="AA4787" s="23"/>
      <c r="AB4787" s="23"/>
      <c r="AC4787" s="23"/>
      <c r="AD4787" s="23"/>
      <c r="AE4787" s="23"/>
      <c r="AF4787" s="46"/>
      <c r="AG4787" s="23"/>
      <c r="AH4787" s="23"/>
    </row>
    <row r="4788" spans="1:34" s="156" customFormat="1" x14ac:dyDescent="0.35">
      <c r="A4788" s="23"/>
      <c r="B4788" s="23"/>
      <c r="C4788" s="23"/>
      <c r="D4788" s="23"/>
      <c r="E4788" s="23"/>
      <c r="F4788" s="23"/>
      <c r="G4788" s="23"/>
      <c r="H4788" s="23"/>
      <c r="I4788" s="23"/>
      <c r="J4788" s="24"/>
      <c r="K4788" s="24"/>
      <c r="L4788" s="79"/>
      <c r="M4788" s="91"/>
      <c r="N4788" s="89"/>
      <c r="O4788" s="89"/>
      <c r="P4788" s="24"/>
      <c r="Q4788" s="24"/>
      <c r="R4788" s="23"/>
      <c r="S4788" s="23"/>
      <c r="T4788" s="24"/>
      <c r="U4788" s="23"/>
      <c r="V4788" s="23"/>
      <c r="W4788" s="23"/>
      <c r="X4788" s="23"/>
      <c r="Y4788" s="23"/>
      <c r="Z4788" s="23"/>
      <c r="AA4788" s="23"/>
      <c r="AB4788" s="23"/>
      <c r="AC4788" s="23"/>
      <c r="AD4788" s="23"/>
      <c r="AE4788" s="23"/>
      <c r="AF4788" s="46"/>
      <c r="AG4788" s="23"/>
      <c r="AH4788" s="23"/>
    </row>
    <row r="4789" spans="1:34" s="156" customFormat="1" x14ac:dyDescent="0.35">
      <c r="A4789" s="23"/>
      <c r="B4789" s="23"/>
      <c r="C4789" s="23"/>
      <c r="D4789" s="23"/>
      <c r="E4789" s="23"/>
      <c r="F4789" s="23"/>
      <c r="G4789" s="23"/>
      <c r="H4789" s="23"/>
      <c r="I4789" s="23"/>
      <c r="J4789" s="24"/>
      <c r="K4789" s="24"/>
      <c r="L4789" s="79"/>
      <c r="M4789" s="91"/>
      <c r="N4789" s="89"/>
      <c r="O4789" s="89"/>
      <c r="P4789" s="24"/>
      <c r="Q4789" s="24"/>
      <c r="R4789" s="23"/>
      <c r="S4789" s="23"/>
      <c r="T4789" s="24"/>
      <c r="U4789" s="23"/>
      <c r="V4789" s="23"/>
      <c r="W4789" s="23"/>
      <c r="X4789" s="23"/>
      <c r="Y4789" s="23"/>
      <c r="Z4789" s="23"/>
      <c r="AA4789" s="23"/>
      <c r="AB4789" s="23"/>
      <c r="AC4789" s="23"/>
      <c r="AD4789" s="23"/>
      <c r="AE4789" s="23"/>
      <c r="AF4789" s="46"/>
      <c r="AG4789" s="23"/>
      <c r="AH4789" s="23"/>
    </row>
    <row r="4790" spans="1:34" s="156" customFormat="1" x14ac:dyDescent="0.35">
      <c r="A4790" s="23"/>
      <c r="B4790" s="23"/>
      <c r="C4790" s="23"/>
      <c r="D4790" s="23"/>
      <c r="E4790" s="23"/>
      <c r="F4790" s="23"/>
      <c r="G4790" s="23"/>
      <c r="H4790" s="23"/>
      <c r="I4790" s="23"/>
      <c r="J4790" s="24"/>
      <c r="K4790" s="24"/>
      <c r="L4790" s="79"/>
      <c r="M4790" s="91"/>
      <c r="N4790" s="89"/>
      <c r="O4790" s="89"/>
      <c r="P4790" s="24"/>
      <c r="Q4790" s="24"/>
      <c r="R4790" s="23"/>
      <c r="S4790" s="23"/>
      <c r="T4790" s="24"/>
      <c r="U4790" s="23"/>
      <c r="V4790" s="23"/>
      <c r="W4790" s="23"/>
      <c r="X4790" s="23"/>
      <c r="Y4790" s="23"/>
      <c r="Z4790" s="23"/>
      <c r="AA4790" s="23"/>
      <c r="AB4790" s="23"/>
      <c r="AC4790" s="23"/>
      <c r="AD4790" s="23"/>
      <c r="AE4790" s="23"/>
      <c r="AF4790" s="46"/>
      <c r="AG4790" s="23"/>
      <c r="AH4790" s="23"/>
    </row>
    <row r="4791" spans="1:34" s="156" customFormat="1" x14ac:dyDescent="0.35">
      <c r="A4791" s="23"/>
      <c r="B4791" s="23"/>
      <c r="C4791" s="23"/>
      <c r="D4791" s="23"/>
      <c r="E4791" s="23"/>
      <c r="F4791" s="23"/>
      <c r="G4791" s="23"/>
      <c r="H4791" s="23"/>
      <c r="I4791" s="23"/>
      <c r="J4791" s="24"/>
      <c r="K4791" s="24"/>
      <c r="L4791" s="79"/>
      <c r="M4791" s="91"/>
      <c r="N4791" s="89"/>
      <c r="O4791" s="89"/>
      <c r="P4791" s="24"/>
      <c r="Q4791" s="24"/>
      <c r="R4791" s="23"/>
      <c r="S4791" s="23"/>
      <c r="T4791" s="24"/>
      <c r="U4791" s="23"/>
      <c r="V4791" s="23"/>
      <c r="W4791" s="23"/>
      <c r="X4791" s="23"/>
      <c r="Y4791" s="23"/>
      <c r="Z4791" s="23"/>
      <c r="AA4791" s="23"/>
      <c r="AB4791" s="23"/>
      <c r="AC4791" s="23"/>
      <c r="AD4791" s="23"/>
      <c r="AE4791" s="23"/>
      <c r="AF4791" s="46"/>
      <c r="AG4791" s="23"/>
      <c r="AH4791" s="23"/>
    </row>
    <row r="4792" spans="1:34" s="156" customFormat="1" x14ac:dyDescent="0.35">
      <c r="A4792" s="23"/>
      <c r="B4792" s="23"/>
      <c r="C4792" s="23"/>
      <c r="D4792" s="23"/>
      <c r="E4792" s="23"/>
      <c r="F4792" s="23"/>
      <c r="G4792" s="23"/>
      <c r="H4792" s="23"/>
      <c r="I4792" s="23"/>
      <c r="J4792" s="24"/>
      <c r="K4792" s="24"/>
      <c r="L4792" s="79"/>
      <c r="M4792" s="91"/>
      <c r="N4792" s="89"/>
      <c r="O4792" s="89"/>
      <c r="P4792" s="24"/>
      <c r="Q4792" s="24"/>
      <c r="R4792" s="23"/>
      <c r="S4792" s="23"/>
      <c r="T4792" s="24"/>
      <c r="U4792" s="23"/>
      <c r="V4792" s="23"/>
      <c r="W4792" s="23"/>
      <c r="X4792" s="23"/>
      <c r="Y4792" s="23"/>
      <c r="Z4792" s="23"/>
      <c r="AA4792" s="23"/>
      <c r="AB4792" s="23"/>
      <c r="AC4792" s="23"/>
      <c r="AD4792" s="23"/>
      <c r="AE4792" s="23"/>
      <c r="AF4792" s="46"/>
      <c r="AG4792" s="23"/>
      <c r="AH4792" s="23"/>
    </row>
    <row r="4793" spans="1:34" s="156" customFormat="1" x14ac:dyDescent="0.35">
      <c r="A4793" s="23"/>
      <c r="B4793" s="23"/>
      <c r="C4793" s="23"/>
      <c r="D4793" s="23"/>
      <c r="E4793" s="23"/>
      <c r="F4793" s="23"/>
      <c r="G4793" s="23"/>
      <c r="H4793" s="23"/>
      <c r="I4793" s="23"/>
      <c r="J4793" s="24"/>
      <c r="K4793" s="24"/>
      <c r="L4793" s="79"/>
      <c r="M4793" s="91"/>
      <c r="N4793" s="89"/>
      <c r="O4793" s="89"/>
      <c r="P4793" s="24"/>
      <c r="Q4793" s="24"/>
      <c r="R4793" s="23"/>
      <c r="S4793" s="23"/>
      <c r="T4793" s="24"/>
      <c r="U4793" s="23"/>
      <c r="V4793" s="23"/>
      <c r="W4793" s="23"/>
      <c r="X4793" s="23"/>
      <c r="Y4793" s="23"/>
      <c r="Z4793" s="23"/>
      <c r="AA4793" s="23"/>
      <c r="AB4793" s="23"/>
      <c r="AC4793" s="23"/>
      <c r="AD4793" s="23"/>
      <c r="AE4793" s="23"/>
      <c r="AF4793" s="46"/>
      <c r="AG4793" s="23"/>
      <c r="AH4793" s="23"/>
    </row>
    <row r="4794" spans="1:34" s="156" customFormat="1" x14ac:dyDescent="0.35">
      <c r="A4794" s="23"/>
      <c r="B4794" s="23"/>
      <c r="C4794" s="23"/>
      <c r="D4794" s="23"/>
      <c r="E4794" s="23"/>
      <c r="F4794" s="23"/>
      <c r="G4794" s="23"/>
      <c r="H4794" s="23"/>
      <c r="I4794" s="23"/>
      <c r="J4794" s="24"/>
      <c r="K4794" s="24"/>
      <c r="L4794" s="79"/>
      <c r="M4794" s="91"/>
      <c r="N4794" s="89"/>
      <c r="O4794" s="89"/>
      <c r="P4794" s="24"/>
      <c r="Q4794" s="24"/>
      <c r="R4794" s="23"/>
      <c r="S4794" s="23"/>
      <c r="T4794" s="24"/>
      <c r="U4794" s="23"/>
      <c r="V4794" s="23"/>
      <c r="W4794" s="23"/>
      <c r="X4794" s="23"/>
      <c r="Y4794" s="23"/>
      <c r="Z4794" s="23"/>
      <c r="AA4794" s="23"/>
      <c r="AB4794" s="23"/>
      <c r="AC4794" s="23"/>
      <c r="AD4794" s="23"/>
      <c r="AE4794" s="23"/>
      <c r="AF4794" s="46"/>
      <c r="AG4794" s="23"/>
      <c r="AH4794" s="23"/>
    </row>
    <row r="4795" spans="1:34" s="156" customFormat="1" x14ac:dyDescent="0.35">
      <c r="A4795" s="23"/>
      <c r="B4795" s="23"/>
      <c r="C4795" s="23"/>
      <c r="D4795" s="23"/>
      <c r="E4795" s="23"/>
      <c r="F4795" s="23"/>
      <c r="G4795" s="23"/>
      <c r="H4795" s="23"/>
      <c r="I4795" s="23"/>
      <c r="J4795" s="24"/>
      <c r="K4795" s="24"/>
      <c r="L4795" s="79"/>
      <c r="M4795" s="91"/>
      <c r="N4795" s="89"/>
      <c r="O4795" s="89"/>
      <c r="P4795" s="24"/>
      <c r="Q4795" s="24"/>
      <c r="R4795" s="23"/>
      <c r="S4795" s="23"/>
      <c r="T4795" s="24"/>
      <c r="U4795" s="23"/>
      <c r="V4795" s="23"/>
      <c r="W4795" s="23"/>
      <c r="X4795" s="23"/>
      <c r="Y4795" s="23"/>
      <c r="Z4795" s="23"/>
      <c r="AA4795" s="23"/>
      <c r="AB4795" s="23"/>
      <c r="AC4795" s="23"/>
      <c r="AD4795" s="23"/>
      <c r="AE4795" s="23"/>
      <c r="AF4795" s="46"/>
      <c r="AG4795" s="23"/>
      <c r="AH4795" s="23"/>
    </row>
    <row r="4796" spans="1:34" s="156" customFormat="1" x14ac:dyDescent="0.35">
      <c r="A4796" s="23"/>
      <c r="B4796" s="23"/>
      <c r="C4796" s="23"/>
      <c r="D4796" s="23"/>
      <c r="E4796" s="23"/>
      <c r="F4796" s="23"/>
      <c r="G4796" s="23"/>
      <c r="H4796" s="23"/>
      <c r="I4796" s="23"/>
      <c r="J4796" s="24"/>
      <c r="K4796" s="24"/>
      <c r="L4796" s="79"/>
      <c r="M4796" s="91"/>
      <c r="N4796" s="89"/>
      <c r="O4796" s="89"/>
      <c r="P4796" s="24"/>
      <c r="Q4796" s="24"/>
      <c r="R4796" s="23"/>
      <c r="S4796" s="23"/>
      <c r="T4796" s="24"/>
      <c r="U4796" s="23"/>
      <c r="V4796" s="23"/>
      <c r="W4796" s="23"/>
      <c r="X4796" s="23"/>
      <c r="Y4796" s="23"/>
      <c r="Z4796" s="23"/>
      <c r="AA4796" s="23"/>
      <c r="AB4796" s="23"/>
      <c r="AC4796" s="23"/>
      <c r="AD4796" s="23"/>
      <c r="AE4796" s="23"/>
      <c r="AF4796" s="46"/>
      <c r="AG4796" s="23"/>
      <c r="AH4796" s="23"/>
    </row>
    <row r="4797" spans="1:34" s="156" customFormat="1" x14ac:dyDescent="0.35">
      <c r="A4797" s="23"/>
      <c r="B4797" s="23"/>
      <c r="C4797" s="23"/>
      <c r="D4797" s="23"/>
      <c r="E4797" s="23"/>
      <c r="F4797" s="23"/>
      <c r="G4797" s="23"/>
      <c r="H4797" s="23"/>
      <c r="I4797" s="23"/>
      <c r="J4797" s="24"/>
      <c r="K4797" s="24"/>
      <c r="L4797" s="79"/>
      <c r="M4797" s="91"/>
      <c r="N4797" s="89"/>
      <c r="O4797" s="89"/>
      <c r="P4797" s="24"/>
      <c r="Q4797" s="24"/>
      <c r="R4797" s="23"/>
      <c r="S4797" s="23"/>
      <c r="T4797" s="24"/>
      <c r="U4797" s="23"/>
      <c r="V4797" s="23"/>
      <c r="W4797" s="23"/>
      <c r="X4797" s="23"/>
      <c r="Y4797" s="23"/>
      <c r="Z4797" s="23"/>
      <c r="AA4797" s="23"/>
      <c r="AB4797" s="23"/>
      <c r="AC4797" s="23"/>
      <c r="AD4797" s="23"/>
      <c r="AE4797" s="23"/>
      <c r="AF4797" s="46"/>
      <c r="AG4797" s="23"/>
      <c r="AH4797" s="23"/>
    </row>
    <row r="4798" spans="1:34" s="156" customFormat="1" x14ac:dyDescent="0.35">
      <c r="A4798" s="23"/>
      <c r="B4798" s="23"/>
      <c r="C4798" s="23"/>
      <c r="D4798" s="23"/>
      <c r="E4798" s="23"/>
      <c r="F4798" s="23"/>
      <c r="G4798" s="23"/>
      <c r="H4798" s="23"/>
      <c r="I4798" s="23"/>
      <c r="J4798" s="24"/>
      <c r="K4798" s="24"/>
      <c r="L4798" s="79"/>
      <c r="M4798" s="91"/>
      <c r="N4798" s="89"/>
      <c r="O4798" s="89"/>
      <c r="P4798" s="24"/>
      <c r="Q4798" s="24"/>
      <c r="R4798" s="23"/>
      <c r="S4798" s="23"/>
      <c r="T4798" s="24"/>
      <c r="U4798" s="23"/>
      <c r="V4798" s="23"/>
      <c r="W4798" s="23"/>
      <c r="X4798" s="23"/>
      <c r="Y4798" s="23"/>
      <c r="Z4798" s="23"/>
      <c r="AA4798" s="23"/>
      <c r="AB4798" s="23"/>
      <c r="AC4798" s="23"/>
      <c r="AD4798" s="23"/>
      <c r="AE4798" s="23"/>
      <c r="AF4798" s="46"/>
      <c r="AG4798" s="23"/>
      <c r="AH4798" s="23"/>
    </row>
    <row r="4799" spans="1:34" s="156" customFormat="1" x14ac:dyDescent="0.35">
      <c r="A4799" s="23"/>
      <c r="B4799" s="23"/>
      <c r="C4799" s="23"/>
      <c r="D4799" s="23"/>
      <c r="E4799" s="23"/>
      <c r="F4799" s="23"/>
      <c r="G4799" s="23"/>
      <c r="H4799" s="23"/>
      <c r="I4799" s="23"/>
      <c r="J4799" s="24"/>
      <c r="K4799" s="24"/>
      <c r="L4799" s="79"/>
      <c r="M4799" s="91"/>
      <c r="N4799" s="89"/>
      <c r="O4799" s="89"/>
      <c r="P4799" s="24"/>
      <c r="Q4799" s="24"/>
      <c r="R4799" s="23"/>
      <c r="S4799" s="23"/>
      <c r="T4799" s="24"/>
      <c r="U4799" s="23"/>
      <c r="V4799" s="23"/>
      <c r="W4799" s="23"/>
      <c r="X4799" s="23"/>
      <c r="Y4799" s="23"/>
      <c r="Z4799" s="23"/>
      <c r="AA4799" s="23"/>
      <c r="AB4799" s="23"/>
      <c r="AC4799" s="23"/>
      <c r="AD4799" s="23"/>
      <c r="AE4799" s="23"/>
      <c r="AF4799" s="46"/>
      <c r="AG4799" s="23"/>
      <c r="AH4799" s="23"/>
    </row>
    <row r="4800" spans="1:34" s="156" customFormat="1" x14ac:dyDescent="0.35">
      <c r="A4800" s="23"/>
      <c r="B4800" s="23"/>
      <c r="C4800" s="23"/>
      <c r="D4800" s="23"/>
      <c r="E4800" s="23"/>
      <c r="F4800" s="23"/>
      <c r="G4800" s="23"/>
      <c r="H4800" s="23"/>
      <c r="I4800" s="23"/>
      <c r="J4800" s="24"/>
      <c r="K4800" s="24"/>
      <c r="L4800" s="79"/>
      <c r="M4800" s="91"/>
      <c r="N4800" s="89"/>
      <c r="O4800" s="89"/>
      <c r="P4800" s="24"/>
      <c r="Q4800" s="24"/>
      <c r="R4800" s="23"/>
      <c r="S4800" s="23"/>
      <c r="T4800" s="24"/>
      <c r="U4800" s="23"/>
      <c r="V4800" s="23"/>
      <c r="W4800" s="23"/>
      <c r="X4800" s="23"/>
      <c r="Y4800" s="23"/>
      <c r="Z4800" s="23"/>
      <c r="AA4800" s="23"/>
      <c r="AB4800" s="23"/>
      <c r="AC4800" s="23"/>
      <c r="AD4800" s="23"/>
      <c r="AE4800" s="23"/>
      <c r="AF4800" s="46"/>
      <c r="AG4800" s="23"/>
      <c r="AH4800" s="23"/>
    </row>
    <row r="4801" spans="1:34" s="156" customFormat="1" x14ac:dyDescent="0.35">
      <c r="A4801" s="23"/>
      <c r="B4801" s="23"/>
      <c r="C4801" s="23"/>
      <c r="D4801" s="23"/>
      <c r="E4801" s="23"/>
      <c r="F4801" s="23"/>
      <c r="G4801" s="23"/>
      <c r="H4801" s="23"/>
      <c r="I4801" s="23"/>
      <c r="J4801" s="24"/>
      <c r="K4801" s="24"/>
      <c r="L4801" s="79"/>
      <c r="M4801" s="91"/>
      <c r="N4801" s="89"/>
      <c r="O4801" s="89"/>
      <c r="P4801" s="24"/>
      <c r="Q4801" s="24"/>
      <c r="R4801" s="23"/>
      <c r="S4801" s="23"/>
      <c r="T4801" s="24"/>
      <c r="U4801" s="23"/>
      <c r="V4801" s="23"/>
      <c r="W4801" s="23"/>
      <c r="X4801" s="23"/>
      <c r="Y4801" s="23"/>
      <c r="Z4801" s="23"/>
      <c r="AA4801" s="23"/>
      <c r="AB4801" s="23"/>
      <c r="AC4801" s="23"/>
      <c r="AD4801" s="23"/>
      <c r="AE4801" s="23"/>
      <c r="AF4801" s="46"/>
      <c r="AG4801" s="23"/>
      <c r="AH4801" s="23"/>
    </row>
    <row r="4802" spans="1:34" s="156" customFormat="1" x14ac:dyDescent="0.35">
      <c r="A4802" s="23"/>
      <c r="B4802" s="23"/>
      <c r="C4802" s="23"/>
      <c r="D4802" s="23"/>
      <c r="E4802" s="23"/>
      <c r="F4802" s="23"/>
      <c r="G4802" s="23"/>
      <c r="H4802" s="23"/>
      <c r="I4802" s="23"/>
      <c r="J4802" s="24"/>
      <c r="K4802" s="24"/>
      <c r="L4802" s="79"/>
      <c r="M4802" s="91"/>
      <c r="N4802" s="89"/>
      <c r="O4802" s="89"/>
      <c r="P4802" s="24"/>
      <c r="Q4802" s="24"/>
      <c r="R4802" s="23"/>
      <c r="S4802" s="23"/>
      <c r="T4802" s="24"/>
      <c r="U4802" s="23"/>
      <c r="V4802" s="23"/>
      <c r="W4802" s="23"/>
      <c r="X4802" s="23"/>
      <c r="Y4802" s="23"/>
      <c r="Z4802" s="23"/>
      <c r="AA4802" s="23"/>
      <c r="AB4802" s="23"/>
      <c r="AC4802" s="23"/>
      <c r="AD4802" s="23"/>
      <c r="AE4802" s="23"/>
      <c r="AF4802" s="46"/>
      <c r="AG4802" s="23"/>
      <c r="AH4802" s="23"/>
    </row>
    <row r="4803" spans="1:34" s="156" customFormat="1" x14ac:dyDescent="0.35">
      <c r="A4803" s="23"/>
      <c r="B4803" s="23"/>
      <c r="C4803" s="23"/>
      <c r="D4803" s="23"/>
      <c r="E4803" s="23"/>
      <c r="F4803" s="23"/>
      <c r="G4803" s="23"/>
      <c r="H4803" s="23"/>
      <c r="I4803" s="23"/>
      <c r="J4803" s="24"/>
      <c r="K4803" s="24"/>
      <c r="L4803" s="79"/>
      <c r="M4803" s="91"/>
      <c r="N4803" s="89"/>
      <c r="O4803" s="89"/>
      <c r="P4803" s="24"/>
      <c r="Q4803" s="24"/>
      <c r="R4803" s="23"/>
      <c r="S4803" s="23"/>
      <c r="T4803" s="24"/>
      <c r="U4803" s="23"/>
      <c r="V4803" s="23"/>
      <c r="W4803" s="23"/>
      <c r="X4803" s="23"/>
      <c r="Y4803" s="23"/>
      <c r="Z4803" s="23"/>
      <c r="AA4803" s="23"/>
      <c r="AB4803" s="23"/>
      <c r="AC4803" s="23"/>
      <c r="AD4803" s="23"/>
      <c r="AE4803" s="23"/>
      <c r="AF4803" s="46"/>
      <c r="AG4803" s="23"/>
      <c r="AH4803" s="23"/>
    </row>
    <row r="4804" spans="1:34" s="156" customFormat="1" x14ac:dyDescent="0.35">
      <c r="A4804" s="23"/>
      <c r="B4804" s="23"/>
      <c r="C4804" s="23"/>
      <c r="D4804" s="23"/>
      <c r="E4804" s="23"/>
      <c r="F4804" s="23"/>
      <c r="G4804" s="23"/>
      <c r="H4804" s="23"/>
      <c r="I4804" s="23"/>
      <c r="J4804" s="24"/>
      <c r="K4804" s="24"/>
      <c r="L4804" s="79"/>
      <c r="M4804" s="91"/>
      <c r="N4804" s="89"/>
      <c r="O4804" s="89"/>
      <c r="P4804" s="24"/>
      <c r="Q4804" s="24"/>
      <c r="R4804" s="23"/>
      <c r="S4804" s="23"/>
      <c r="T4804" s="24"/>
      <c r="U4804" s="23"/>
      <c r="V4804" s="23"/>
      <c r="W4804" s="23"/>
      <c r="X4804" s="23"/>
      <c r="Y4804" s="23"/>
      <c r="Z4804" s="23"/>
      <c r="AA4804" s="23"/>
      <c r="AB4804" s="23"/>
      <c r="AC4804" s="23"/>
      <c r="AD4804" s="23"/>
      <c r="AE4804" s="23"/>
      <c r="AF4804" s="46"/>
      <c r="AG4804" s="23"/>
      <c r="AH4804" s="23"/>
    </row>
    <row r="4805" spans="1:34" s="156" customFormat="1" x14ac:dyDescent="0.35">
      <c r="A4805" s="23"/>
      <c r="B4805" s="23"/>
      <c r="C4805" s="23"/>
      <c r="D4805" s="23"/>
      <c r="E4805" s="23"/>
      <c r="F4805" s="23"/>
      <c r="G4805" s="23"/>
      <c r="H4805" s="23"/>
      <c r="I4805" s="23"/>
      <c r="J4805" s="24"/>
      <c r="K4805" s="24"/>
      <c r="L4805" s="79"/>
      <c r="M4805" s="91"/>
      <c r="N4805" s="89"/>
      <c r="O4805" s="89"/>
      <c r="P4805" s="24"/>
      <c r="Q4805" s="24"/>
      <c r="R4805" s="23"/>
      <c r="S4805" s="23"/>
      <c r="T4805" s="24"/>
      <c r="U4805" s="23"/>
      <c r="V4805" s="23"/>
      <c r="W4805" s="23"/>
      <c r="X4805" s="23"/>
      <c r="Y4805" s="23"/>
      <c r="Z4805" s="23"/>
      <c r="AA4805" s="23"/>
      <c r="AB4805" s="23"/>
      <c r="AC4805" s="23"/>
      <c r="AD4805" s="23"/>
      <c r="AE4805" s="23"/>
      <c r="AF4805" s="46"/>
      <c r="AG4805" s="23"/>
      <c r="AH4805" s="23"/>
    </row>
    <row r="4806" spans="1:34" s="156" customFormat="1" x14ac:dyDescent="0.35">
      <c r="A4806" s="23"/>
      <c r="B4806" s="23"/>
      <c r="C4806" s="23"/>
      <c r="D4806" s="23"/>
      <c r="E4806" s="23"/>
      <c r="F4806" s="23"/>
      <c r="G4806" s="23"/>
      <c r="H4806" s="23"/>
      <c r="I4806" s="23"/>
      <c r="J4806" s="24"/>
      <c r="K4806" s="24"/>
      <c r="L4806" s="79"/>
      <c r="M4806" s="91"/>
      <c r="N4806" s="89"/>
      <c r="O4806" s="89"/>
      <c r="P4806" s="24"/>
      <c r="Q4806" s="24"/>
      <c r="R4806" s="23"/>
      <c r="S4806" s="23"/>
      <c r="T4806" s="24"/>
      <c r="U4806" s="23"/>
      <c r="V4806" s="23"/>
      <c r="W4806" s="23"/>
      <c r="X4806" s="23"/>
      <c r="Y4806" s="23"/>
      <c r="Z4806" s="23"/>
      <c r="AA4806" s="23"/>
      <c r="AB4806" s="23"/>
      <c r="AC4806" s="23"/>
      <c r="AD4806" s="23"/>
      <c r="AE4806" s="23"/>
      <c r="AF4806" s="46"/>
      <c r="AG4806" s="23"/>
      <c r="AH4806" s="23"/>
    </row>
    <row r="4807" spans="1:34" s="156" customFormat="1" x14ac:dyDescent="0.35">
      <c r="A4807" s="23"/>
      <c r="B4807" s="23"/>
      <c r="C4807" s="23"/>
      <c r="D4807" s="23"/>
      <c r="E4807" s="23"/>
      <c r="F4807" s="23"/>
      <c r="G4807" s="23"/>
      <c r="H4807" s="23"/>
      <c r="I4807" s="23"/>
      <c r="J4807" s="24"/>
      <c r="K4807" s="24"/>
      <c r="L4807" s="79"/>
      <c r="M4807" s="91"/>
      <c r="N4807" s="89"/>
      <c r="O4807" s="89"/>
      <c r="P4807" s="24"/>
      <c r="Q4807" s="24"/>
      <c r="R4807" s="23"/>
      <c r="S4807" s="23"/>
      <c r="T4807" s="24"/>
      <c r="U4807" s="23"/>
      <c r="V4807" s="23"/>
      <c r="W4807" s="23"/>
      <c r="X4807" s="23"/>
      <c r="Y4807" s="23"/>
      <c r="Z4807" s="23"/>
      <c r="AA4807" s="23"/>
      <c r="AB4807" s="23"/>
      <c r="AC4807" s="23"/>
      <c r="AD4807" s="23"/>
      <c r="AE4807" s="23"/>
      <c r="AF4807" s="46"/>
      <c r="AG4807" s="23"/>
      <c r="AH4807" s="23"/>
    </row>
    <row r="4808" spans="1:34" s="156" customFormat="1" x14ac:dyDescent="0.35">
      <c r="A4808" s="23"/>
      <c r="B4808" s="23"/>
      <c r="C4808" s="23"/>
      <c r="D4808" s="23"/>
      <c r="E4808" s="23"/>
      <c r="F4808" s="23"/>
      <c r="G4808" s="23"/>
      <c r="H4808" s="23"/>
      <c r="I4808" s="23"/>
      <c r="J4808" s="24"/>
      <c r="K4808" s="24"/>
      <c r="L4808" s="79"/>
      <c r="M4808" s="91"/>
      <c r="N4808" s="89"/>
      <c r="O4808" s="89"/>
      <c r="P4808" s="24"/>
      <c r="Q4808" s="24"/>
      <c r="R4808" s="23"/>
      <c r="S4808" s="23"/>
      <c r="T4808" s="24"/>
      <c r="U4808" s="23"/>
      <c r="V4808" s="23"/>
      <c r="W4808" s="23"/>
      <c r="X4808" s="23"/>
      <c r="Y4808" s="23"/>
      <c r="Z4808" s="23"/>
      <c r="AA4808" s="23"/>
      <c r="AB4808" s="23"/>
      <c r="AC4808" s="23"/>
      <c r="AD4808" s="23"/>
      <c r="AE4808" s="23"/>
      <c r="AF4808" s="46"/>
      <c r="AG4808" s="23"/>
      <c r="AH4808" s="23"/>
    </row>
    <row r="4809" spans="1:34" s="156" customFormat="1" x14ac:dyDescent="0.35">
      <c r="A4809" s="23"/>
      <c r="B4809" s="23"/>
      <c r="C4809" s="23"/>
      <c r="D4809" s="23"/>
      <c r="E4809" s="23"/>
      <c r="F4809" s="23"/>
      <c r="G4809" s="23"/>
      <c r="H4809" s="23"/>
      <c r="I4809" s="23"/>
      <c r="J4809" s="24"/>
      <c r="K4809" s="24"/>
      <c r="L4809" s="79"/>
      <c r="M4809" s="91"/>
      <c r="N4809" s="89"/>
      <c r="O4809" s="89"/>
      <c r="P4809" s="24"/>
      <c r="Q4809" s="24"/>
      <c r="R4809" s="23"/>
      <c r="S4809" s="23"/>
      <c r="T4809" s="24"/>
      <c r="U4809" s="23"/>
      <c r="V4809" s="23"/>
      <c r="W4809" s="23"/>
      <c r="X4809" s="23"/>
      <c r="Y4809" s="23"/>
      <c r="Z4809" s="23"/>
      <c r="AA4809" s="23"/>
      <c r="AB4809" s="23"/>
      <c r="AC4809" s="23"/>
      <c r="AD4809" s="23"/>
      <c r="AE4809" s="23"/>
      <c r="AF4809" s="46"/>
      <c r="AG4809" s="23"/>
      <c r="AH4809" s="23"/>
    </row>
    <row r="4810" spans="1:34" s="156" customFormat="1" x14ac:dyDescent="0.35">
      <c r="A4810" s="23"/>
      <c r="B4810" s="23"/>
      <c r="C4810" s="23"/>
      <c r="D4810" s="23"/>
      <c r="E4810" s="23"/>
      <c r="F4810" s="23"/>
      <c r="G4810" s="23"/>
      <c r="H4810" s="23"/>
      <c r="I4810" s="23"/>
      <c r="J4810" s="24"/>
      <c r="K4810" s="24"/>
      <c r="L4810" s="79"/>
      <c r="M4810" s="91"/>
      <c r="N4810" s="89"/>
      <c r="O4810" s="89"/>
      <c r="P4810" s="24"/>
      <c r="Q4810" s="24"/>
      <c r="R4810" s="23"/>
      <c r="S4810" s="23"/>
      <c r="T4810" s="24"/>
      <c r="U4810" s="23"/>
      <c r="V4810" s="23"/>
      <c r="W4810" s="23"/>
      <c r="X4810" s="23"/>
      <c r="Y4810" s="23"/>
      <c r="Z4810" s="23"/>
      <c r="AA4810" s="23"/>
      <c r="AB4810" s="23"/>
      <c r="AC4810" s="23"/>
      <c r="AD4810" s="23"/>
      <c r="AE4810" s="23"/>
      <c r="AF4810" s="46"/>
      <c r="AG4810" s="23"/>
      <c r="AH4810" s="23"/>
    </row>
    <row r="4811" spans="1:34" s="156" customFormat="1" x14ac:dyDescent="0.35">
      <c r="A4811" s="23"/>
      <c r="B4811" s="23"/>
      <c r="C4811" s="23"/>
      <c r="D4811" s="23"/>
      <c r="E4811" s="23"/>
      <c r="F4811" s="23"/>
      <c r="G4811" s="23"/>
      <c r="H4811" s="23"/>
      <c r="I4811" s="23"/>
      <c r="J4811" s="24"/>
      <c r="K4811" s="24"/>
      <c r="L4811" s="79"/>
      <c r="M4811" s="91"/>
      <c r="N4811" s="89"/>
      <c r="O4811" s="89"/>
      <c r="P4811" s="24"/>
      <c r="Q4811" s="24"/>
      <c r="R4811" s="23"/>
      <c r="S4811" s="23"/>
      <c r="T4811" s="24"/>
      <c r="U4811" s="23"/>
      <c r="V4811" s="23"/>
      <c r="W4811" s="23"/>
      <c r="X4811" s="23"/>
      <c r="Y4811" s="23"/>
      <c r="Z4811" s="23"/>
      <c r="AA4811" s="23"/>
      <c r="AB4811" s="23"/>
      <c r="AC4811" s="23"/>
      <c r="AD4811" s="23"/>
      <c r="AE4811" s="23"/>
      <c r="AF4811" s="46"/>
      <c r="AG4811" s="23"/>
      <c r="AH4811" s="23"/>
    </row>
    <row r="4812" spans="1:34" s="156" customFormat="1" x14ac:dyDescent="0.35">
      <c r="A4812" s="23"/>
      <c r="B4812" s="23"/>
      <c r="C4812" s="23"/>
      <c r="D4812" s="23"/>
      <c r="E4812" s="23"/>
      <c r="F4812" s="23"/>
      <c r="G4812" s="23"/>
      <c r="H4812" s="23"/>
      <c r="I4812" s="23"/>
      <c r="J4812" s="24"/>
      <c r="K4812" s="24"/>
      <c r="L4812" s="79"/>
      <c r="M4812" s="91"/>
      <c r="N4812" s="89"/>
      <c r="O4812" s="89"/>
      <c r="P4812" s="24"/>
      <c r="Q4812" s="24"/>
      <c r="R4812" s="23"/>
      <c r="S4812" s="23"/>
      <c r="T4812" s="24"/>
      <c r="U4812" s="23"/>
      <c r="V4812" s="23"/>
      <c r="W4812" s="23"/>
      <c r="X4812" s="23"/>
      <c r="Y4812" s="23"/>
      <c r="Z4812" s="23"/>
      <c r="AA4812" s="23"/>
      <c r="AB4812" s="23"/>
      <c r="AC4812" s="23"/>
      <c r="AD4812" s="23"/>
      <c r="AE4812" s="23"/>
      <c r="AF4812" s="46"/>
      <c r="AG4812" s="23"/>
      <c r="AH4812" s="23"/>
    </row>
    <row r="4813" spans="1:34" s="156" customFormat="1" x14ac:dyDescent="0.35">
      <c r="A4813" s="23"/>
      <c r="B4813" s="23"/>
      <c r="C4813" s="23"/>
      <c r="D4813" s="23"/>
      <c r="E4813" s="23"/>
      <c r="F4813" s="23"/>
      <c r="G4813" s="23"/>
      <c r="H4813" s="23"/>
      <c r="I4813" s="23"/>
      <c r="J4813" s="24"/>
      <c r="K4813" s="24"/>
      <c r="L4813" s="79"/>
      <c r="M4813" s="91"/>
      <c r="N4813" s="89"/>
      <c r="O4813" s="89"/>
      <c r="P4813" s="24"/>
      <c r="Q4813" s="24"/>
      <c r="R4813" s="23"/>
      <c r="S4813" s="23"/>
      <c r="T4813" s="24"/>
      <c r="U4813" s="23"/>
      <c r="V4813" s="23"/>
      <c r="W4813" s="23"/>
      <c r="X4813" s="23"/>
      <c r="Y4813" s="23"/>
      <c r="Z4813" s="23"/>
      <c r="AA4813" s="23"/>
      <c r="AB4813" s="23"/>
      <c r="AC4813" s="23"/>
      <c r="AD4813" s="23"/>
      <c r="AE4813" s="23"/>
      <c r="AF4813" s="46"/>
      <c r="AG4813" s="23"/>
      <c r="AH4813" s="23"/>
    </row>
    <row r="4814" spans="1:34" s="156" customFormat="1" x14ac:dyDescent="0.35">
      <c r="A4814" s="23"/>
      <c r="B4814" s="23"/>
      <c r="C4814" s="23"/>
      <c r="D4814" s="23"/>
      <c r="E4814" s="23"/>
      <c r="F4814" s="23"/>
      <c r="G4814" s="23"/>
      <c r="H4814" s="23"/>
      <c r="I4814" s="23"/>
      <c r="J4814" s="24"/>
      <c r="K4814" s="24"/>
      <c r="L4814" s="79"/>
      <c r="M4814" s="91"/>
      <c r="N4814" s="89"/>
      <c r="O4814" s="89"/>
      <c r="P4814" s="24"/>
      <c r="Q4814" s="24"/>
      <c r="R4814" s="23"/>
      <c r="S4814" s="23"/>
      <c r="T4814" s="24"/>
      <c r="U4814" s="23"/>
      <c r="V4814" s="23"/>
      <c r="W4814" s="23"/>
      <c r="X4814" s="23"/>
      <c r="Y4814" s="23"/>
      <c r="Z4814" s="23"/>
      <c r="AA4814" s="23"/>
      <c r="AB4814" s="23"/>
      <c r="AC4814" s="23"/>
      <c r="AD4814" s="23"/>
      <c r="AE4814" s="23"/>
      <c r="AF4814" s="46"/>
      <c r="AG4814" s="23"/>
      <c r="AH4814" s="23"/>
    </row>
    <row r="4815" spans="1:34" s="156" customFormat="1" x14ac:dyDescent="0.35">
      <c r="A4815" s="23"/>
      <c r="B4815" s="23"/>
      <c r="C4815" s="23"/>
      <c r="D4815" s="23"/>
      <c r="E4815" s="23"/>
      <c r="F4815" s="23"/>
      <c r="G4815" s="23"/>
      <c r="H4815" s="23"/>
      <c r="I4815" s="23"/>
      <c r="J4815" s="24"/>
      <c r="K4815" s="24"/>
      <c r="L4815" s="79"/>
      <c r="M4815" s="91"/>
      <c r="N4815" s="89"/>
      <c r="O4815" s="89"/>
      <c r="P4815" s="24"/>
      <c r="Q4815" s="24"/>
      <c r="R4815" s="23"/>
      <c r="S4815" s="23"/>
      <c r="T4815" s="24"/>
      <c r="U4815" s="23"/>
      <c r="V4815" s="23"/>
      <c r="W4815" s="23"/>
      <c r="X4815" s="23"/>
      <c r="Y4815" s="23"/>
      <c r="Z4815" s="23"/>
      <c r="AA4815" s="23"/>
      <c r="AB4815" s="23"/>
      <c r="AC4815" s="23"/>
      <c r="AD4815" s="23"/>
      <c r="AE4815" s="23"/>
      <c r="AF4815" s="46"/>
      <c r="AG4815" s="23"/>
      <c r="AH4815" s="23"/>
    </row>
    <row r="4816" spans="1:34" s="156" customFormat="1" x14ac:dyDescent="0.35">
      <c r="A4816" s="23"/>
      <c r="B4816" s="23"/>
      <c r="C4816" s="23"/>
      <c r="D4816" s="23"/>
      <c r="E4816" s="23"/>
      <c r="F4816" s="23"/>
      <c r="G4816" s="23"/>
      <c r="H4816" s="23"/>
      <c r="I4816" s="23"/>
      <c r="J4816" s="24"/>
      <c r="K4816" s="24"/>
      <c r="L4816" s="79"/>
      <c r="M4816" s="91"/>
      <c r="N4816" s="89"/>
      <c r="O4816" s="89"/>
      <c r="P4816" s="24"/>
      <c r="Q4816" s="24"/>
      <c r="R4816" s="23"/>
      <c r="S4816" s="23"/>
      <c r="T4816" s="24"/>
      <c r="U4816" s="23"/>
      <c r="V4816" s="23"/>
      <c r="W4816" s="23"/>
      <c r="X4816" s="23"/>
      <c r="Y4816" s="23"/>
      <c r="Z4816" s="23"/>
      <c r="AA4816" s="23"/>
      <c r="AB4816" s="23"/>
      <c r="AC4816" s="23"/>
      <c r="AD4816" s="23"/>
      <c r="AE4816" s="23"/>
      <c r="AF4816" s="46"/>
      <c r="AG4816" s="23"/>
      <c r="AH4816" s="23"/>
    </row>
    <row r="4817" spans="1:34" s="156" customFormat="1" x14ac:dyDescent="0.35">
      <c r="A4817" s="23"/>
      <c r="B4817" s="23"/>
      <c r="C4817" s="23"/>
      <c r="D4817" s="23"/>
      <c r="E4817" s="23"/>
      <c r="F4817" s="23"/>
      <c r="G4817" s="23"/>
      <c r="H4817" s="23"/>
      <c r="I4817" s="23"/>
      <c r="J4817" s="24"/>
      <c r="K4817" s="24"/>
      <c r="L4817" s="79"/>
      <c r="M4817" s="91"/>
      <c r="N4817" s="89"/>
      <c r="O4817" s="89"/>
      <c r="P4817" s="24"/>
      <c r="Q4817" s="24"/>
      <c r="R4817" s="23"/>
      <c r="S4817" s="23"/>
      <c r="T4817" s="24"/>
      <c r="U4817" s="23"/>
      <c r="V4817" s="23"/>
      <c r="W4817" s="23"/>
      <c r="X4817" s="23"/>
      <c r="Y4817" s="23"/>
      <c r="Z4817" s="23"/>
      <c r="AA4817" s="23"/>
      <c r="AB4817" s="23"/>
      <c r="AC4817" s="23"/>
      <c r="AD4817" s="23"/>
      <c r="AE4817" s="23"/>
      <c r="AF4817" s="46"/>
      <c r="AG4817" s="23"/>
      <c r="AH4817" s="23"/>
    </row>
    <row r="4818" spans="1:34" s="156" customFormat="1" x14ac:dyDescent="0.35">
      <c r="A4818" s="23"/>
      <c r="B4818" s="23"/>
      <c r="C4818" s="23"/>
      <c r="D4818" s="23"/>
      <c r="E4818" s="23"/>
      <c r="F4818" s="23"/>
      <c r="G4818" s="23"/>
      <c r="H4818" s="23"/>
      <c r="I4818" s="23"/>
      <c r="J4818" s="24"/>
      <c r="K4818" s="24"/>
      <c r="L4818" s="79"/>
      <c r="M4818" s="91"/>
      <c r="N4818" s="89"/>
      <c r="O4818" s="89"/>
      <c r="P4818" s="24"/>
      <c r="Q4818" s="24"/>
      <c r="R4818" s="23"/>
      <c r="S4818" s="23"/>
      <c r="T4818" s="24"/>
      <c r="U4818" s="23"/>
      <c r="V4818" s="23"/>
      <c r="W4818" s="23"/>
      <c r="X4818" s="23"/>
      <c r="Y4818" s="23"/>
      <c r="Z4818" s="23"/>
      <c r="AA4818" s="23"/>
      <c r="AB4818" s="23"/>
      <c r="AC4818" s="23"/>
      <c r="AD4818" s="23"/>
      <c r="AE4818" s="23"/>
      <c r="AF4818" s="46"/>
      <c r="AG4818" s="23"/>
      <c r="AH4818" s="23"/>
    </row>
    <row r="4819" spans="1:34" s="156" customFormat="1" x14ac:dyDescent="0.35">
      <c r="A4819" s="23"/>
      <c r="B4819" s="23"/>
      <c r="C4819" s="23"/>
      <c r="D4819" s="23"/>
      <c r="E4819" s="23"/>
      <c r="F4819" s="23"/>
      <c r="G4819" s="23"/>
      <c r="H4819" s="23"/>
      <c r="I4819" s="23"/>
      <c r="J4819" s="24"/>
      <c r="K4819" s="24"/>
      <c r="L4819" s="79"/>
      <c r="M4819" s="91"/>
      <c r="N4819" s="89"/>
      <c r="O4819" s="89"/>
      <c r="P4819" s="24"/>
      <c r="Q4819" s="24"/>
      <c r="R4819" s="23"/>
      <c r="S4819" s="23"/>
      <c r="T4819" s="24"/>
      <c r="U4819" s="23"/>
      <c r="V4819" s="23"/>
      <c r="W4819" s="23"/>
      <c r="X4819" s="23"/>
      <c r="Y4819" s="23"/>
      <c r="Z4819" s="23"/>
      <c r="AA4819" s="23"/>
      <c r="AB4819" s="23"/>
      <c r="AC4819" s="23"/>
      <c r="AD4819" s="23"/>
      <c r="AE4819" s="23"/>
      <c r="AF4819" s="46"/>
      <c r="AG4819" s="23"/>
      <c r="AH4819" s="23"/>
    </row>
    <row r="4820" spans="1:34" s="156" customFormat="1" x14ac:dyDescent="0.35">
      <c r="A4820" s="23"/>
      <c r="B4820" s="23"/>
      <c r="C4820" s="23"/>
      <c r="D4820" s="23"/>
      <c r="E4820" s="23"/>
      <c r="F4820" s="23"/>
      <c r="G4820" s="23"/>
      <c r="H4820" s="23"/>
      <c r="I4820" s="23"/>
      <c r="J4820" s="24"/>
      <c r="K4820" s="24"/>
      <c r="L4820" s="79"/>
      <c r="M4820" s="91"/>
      <c r="N4820" s="89"/>
      <c r="O4820" s="89"/>
      <c r="P4820" s="24"/>
      <c r="Q4820" s="24"/>
      <c r="R4820" s="23"/>
      <c r="S4820" s="23"/>
      <c r="T4820" s="24"/>
      <c r="U4820" s="23"/>
      <c r="V4820" s="23"/>
      <c r="W4820" s="23"/>
      <c r="X4820" s="23"/>
      <c r="Y4820" s="23"/>
      <c r="Z4820" s="23"/>
      <c r="AA4820" s="23"/>
      <c r="AB4820" s="23"/>
      <c r="AC4820" s="23"/>
      <c r="AD4820" s="23"/>
      <c r="AE4820" s="23"/>
      <c r="AF4820" s="46"/>
      <c r="AG4820" s="23"/>
      <c r="AH4820" s="23"/>
    </row>
    <row r="4821" spans="1:34" s="156" customFormat="1" x14ac:dyDescent="0.35">
      <c r="A4821" s="23"/>
      <c r="B4821" s="23"/>
      <c r="C4821" s="23"/>
      <c r="D4821" s="23"/>
      <c r="E4821" s="23"/>
      <c r="F4821" s="23"/>
      <c r="G4821" s="23"/>
      <c r="H4821" s="23"/>
      <c r="I4821" s="23"/>
      <c r="J4821" s="24"/>
      <c r="K4821" s="24"/>
      <c r="L4821" s="79"/>
      <c r="M4821" s="91"/>
      <c r="N4821" s="89"/>
      <c r="O4821" s="89"/>
      <c r="P4821" s="24"/>
      <c r="Q4821" s="24"/>
      <c r="R4821" s="23"/>
      <c r="S4821" s="23"/>
      <c r="T4821" s="24"/>
      <c r="U4821" s="23"/>
      <c r="V4821" s="23"/>
      <c r="W4821" s="23"/>
      <c r="X4821" s="23"/>
      <c r="Y4821" s="23"/>
      <c r="Z4821" s="23"/>
      <c r="AA4821" s="23"/>
      <c r="AB4821" s="23"/>
      <c r="AC4821" s="23"/>
      <c r="AD4821" s="23"/>
      <c r="AE4821" s="23"/>
      <c r="AF4821" s="46"/>
      <c r="AG4821" s="23"/>
      <c r="AH4821" s="23"/>
    </row>
    <row r="4822" spans="1:34" s="156" customFormat="1" x14ac:dyDescent="0.35">
      <c r="A4822" s="23"/>
      <c r="B4822" s="23"/>
      <c r="C4822" s="23"/>
      <c r="D4822" s="23"/>
      <c r="E4822" s="23"/>
      <c r="F4822" s="23"/>
      <c r="G4822" s="23"/>
      <c r="H4822" s="23"/>
      <c r="I4822" s="23"/>
      <c r="J4822" s="24"/>
      <c r="K4822" s="24"/>
      <c r="L4822" s="79"/>
      <c r="M4822" s="91"/>
      <c r="N4822" s="89"/>
      <c r="O4822" s="89"/>
      <c r="P4822" s="24"/>
      <c r="Q4822" s="24"/>
      <c r="R4822" s="23"/>
      <c r="S4822" s="23"/>
      <c r="T4822" s="24"/>
      <c r="U4822" s="23"/>
      <c r="V4822" s="23"/>
      <c r="W4822" s="23"/>
      <c r="X4822" s="23"/>
      <c r="Y4822" s="23"/>
      <c r="Z4822" s="23"/>
      <c r="AA4822" s="23"/>
      <c r="AB4822" s="23"/>
      <c r="AC4822" s="23"/>
      <c r="AD4822" s="23"/>
      <c r="AE4822" s="23"/>
      <c r="AF4822" s="46"/>
      <c r="AG4822" s="23"/>
      <c r="AH4822" s="23"/>
    </row>
    <row r="4823" spans="1:34" s="156" customFormat="1" x14ac:dyDescent="0.35">
      <c r="A4823" s="23"/>
      <c r="B4823" s="23"/>
      <c r="C4823" s="23"/>
      <c r="D4823" s="23"/>
      <c r="E4823" s="23"/>
      <c r="F4823" s="23"/>
      <c r="G4823" s="23"/>
      <c r="H4823" s="23"/>
      <c r="I4823" s="23"/>
      <c r="J4823" s="24"/>
      <c r="K4823" s="24"/>
      <c r="L4823" s="79"/>
      <c r="M4823" s="91"/>
      <c r="N4823" s="89"/>
      <c r="O4823" s="89"/>
      <c r="P4823" s="24"/>
      <c r="Q4823" s="24"/>
      <c r="R4823" s="23"/>
      <c r="S4823" s="23"/>
      <c r="T4823" s="24"/>
      <c r="U4823" s="23"/>
      <c r="V4823" s="23"/>
      <c r="W4823" s="23"/>
      <c r="X4823" s="23"/>
      <c r="Y4823" s="23"/>
      <c r="Z4823" s="23"/>
      <c r="AA4823" s="23"/>
      <c r="AB4823" s="23"/>
      <c r="AC4823" s="23"/>
      <c r="AD4823" s="23"/>
      <c r="AE4823" s="23"/>
      <c r="AF4823" s="46"/>
      <c r="AG4823" s="23"/>
      <c r="AH4823" s="23"/>
    </row>
    <row r="4824" spans="1:34" s="156" customFormat="1" x14ac:dyDescent="0.35">
      <c r="A4824" s="23"/>
      <c r="B4824" s="23"/>
      <c r="C4824" s="23"/>
      <c r="D4824" s="23"/>
      <c r="E4824" s="23"/>
      <c r="F4824" s="23"/>
      <c r="G4824" s="23"/>
      <c r="H4824" s="23"/>
      <c r="I4824" s="23"/>
      <c r="J4824" s="24"/>
      <c r="K4824" s="24"/>
      <c r="L4824" s="79"/>
      <c r="M4824" s="91"/>
      <c r="N4824" s="89"/>
      <c r="O4824" s="89"/>
      <c r="P4824" s="24"/>
      <c r="Q4824" s="24"/>
      <c r="R4824" s="23"/>
      <c r="S4824" s="23"/>
      <c r="T4824" s="24"/>
      <c r="U4824" s="23"/>
      <c r="V4824" s="23"/>
      <c r="W4824" s="23"/>
      <c r="X4824" s="23"/>
      <c r="Y4824" s="23"/>
      <c r="Z4824" s="23"/>
      <c r="AA4824" s="23"/>
      <c r="AB4824" s="23"/>
      <c r="AC4824" s="23"/>
      <c r="AD4824" s="23"/>
      <c r="AE4824" s="23"/>
      <c r="AF4824" s="46"/>
      <c r="AG4824" s="23"/>
      <c r="AH4824" s="23"/>
    </row>
    <row r="4825" spans="1:34" s="156" customFormat="1" x14ac:dyDescent="0.35">
      <c r="A4825" s="23"/>
      <c r="B4825" s="23"/>
      <c r="C4825" s="23"/>
      <c r="D4825" s="23"/>
      <c r="E4825" s="23"/>
      <c r="F4825" s="23"/>
      <c r="G4825" s="23"/>
      <c r="H4825" s="23"/>
      <c r="I4825" s="23"/>
      <c r="J4825" s="24"/>
      <c r="K4825" s="24"/>
      <c r="L4825" s="79"/>
      <c r="M4825" s="91"/>
      <c r="N4825" s="89"/>
      <c r="O4825" s="89"/>
      <c r="P4825" s="24"/>
      <c r="Q4825" s="24"/>
      <c r="R4825" s="23"/>
      <c r="S4825" s="23"/>
      <c r="T4825" s="24"/>
      <c r="U4825" s="23"/>
      <c r="V4825" s="23"/>
      <c r="W4825" s="23"/>
      <c r="X4825" s="23"/>
      <c r="Y4825" s="23"/>
      <c r="Z4825" s="23"/>
      <c r="AA4825" s="23"/>
      <c r="AB4825" s="23"/>
      <c r="AC4825" s="23"/>
      <c r="AD4825" s="23"/>
      <c r="AE4825" s="23"/>
      <c r="AF4825" s="46"/>
      <c r="AG4825" s="23"/>
      <c r="AH4825" s="23"/>
    </row>
    <row r="4826" spans="1:34" s="156" customFormat="1" x14ac:dyDescent="0.35">
      <c r="A4826" s="23"/>
      <c r="B4826" s="23"/>
      <c r="C4826" s="23"/>
      <c r="D4826" s="23"/>
      <c r="E4826" s="23"/>
      <c r="F4826" s="23"/>
      <c r="G4826" s="23"/>
      <c r="H4826" s="23"/>
      <c r="I4826" s="23"/>
      <c r="J4826" s="24"/>
      <c r="K4826" s="24"/>
      <c r="L4826" s="79"/>
      <c r="M4826" s="91"/>
      <c r="N4826" s="89"/>
      <c r="O4826" s="89"/>
      <c r="P4826" s="24"/>
      <c r="Q4826" s="24"/>
      <c r="R4826" s="23"/>
      <c r="S4826" s="23"/>
      <c r="T4826" s="24"/>
      <c r="U4826" s="23"/>
      <c r="V4826" s="23"/>
      <c r="W4826" s="23"/>
      <c r="X4826" s="23"/>
      <c r="Y4826" s="23"/>
      <c r="Z4826" s="23"/>
      <c r="AA4826" s="23"/>
      <c r="AB4826" s="23"/>
      <c r="AC4826" s="23"/>
      <c r="AD4826" s="23"/>
      <c r="AE4826" s="23"/>
      <c r="AF4826" s="46"/>
      <c r="AG4826" s="23"/>
      <c r="AH4826" s="23"/>
    </row>
    <row r="4827" spans="1:34" s="156" customFormat="1" x14ac:dyDescent="0.35">
      <c r="A4827" s="23"/>
      <c r="B4827" s="23"/>
      <c r="C4827" s="23"/>
      <c r="D4827" s="23"/>
      <c r="E4827" s="23"/>
      <c r="F4827" s="23"/>
      <c r="G4827" s="23"/>
      <c r="H4827" s="23"/>
      <c r="I4827" s="23"/>
      <c r="J4827" s="24"/>
      <c r="K4827" s="24"/>
      <c r="L4827" s="79"/>
      <c r="M4827" s="91"/>
      <c r="N4827" s="89"/>
      <c r="O4827" s="89"/>
      <c r="P4827" s="24"/>
      <c r="Q4827" s="24"/>
      <c r="R4827" s="23"/>
      <c r="S4827" s="23"/>
      <c r="T4827" s="24"/>
      <c r="U4827" s="23"/>
      <c r="V4827" s="23"/>
      <c r="W4827" s="23"/>
      <c r="X4827" s="23"/>
      <c r="Y4827" s="23"/>
      <c r="Z4827" s="23"/>
      <c r="AA4827" s="23"/>
      <c r="AB4827" s="23"/>
      <c r="AC4827" s="23"/>
      <c r="AD4827" s="23"/>
      <c r="AE4827" s="23"/>
      <c r="AF4827" s="46"/>
      <c r="AG4827" s="23"/>
      <c r="AH4827" s="23"/>
    </row>
    <row r="4828" spans="1:34" s="156" customFormat="1" x14ac:dyDescent="0.35">
      <c r="A4828" s="23"/>
      <c r="B4828" s="23"/>
      <c r="C4828" s="23"/>
      <c r="D4828" s="23"/>
      <c r="E4828" s="23"/>
      <c r="F4828" s="23"/>
      <c r="G4828" s="23"/>
      <c r="H4828" s="23"/>
      <c r="I4828" s="23"/>
      <c r="J4828" s="24"/>
      <c r="K4828" s="24"/>
      <c r="L4828" s="79"/>
      <c r="M4828" s="91"/>
      <c r="N4828" s="89"/>
      <c r="O4828" s="89"/>
      <c r="P4828" s="24"/>
      <c r="Q4828" s="24"/>
      <c r="R4828" s="23"/>
      <c r="S4828" s="23"/>
      <c r="T4828" s="24"/>
      <c r="U4828" s="23"/>
      <c r="V4828" s="23"/>
      <c r="W4828" s="23"/>
      <c r="X4828" s="23"/>
      <c r="Y4828" s="23"/>
      <c r="Z4828" s="23"/>
      <c r="AA4828" s="23"/>
      <c r="AB4828" s="23"/>
      <c r="AC4828" s="23"/>
      <c r="AD4828" s="23"/>
      <c r="AE4828" s="23"/>
      <c r="AF4828" s="46"/>
      <c r="AG4828" s="23"/>
      <c r="AH4828" s="23"/>
    </row>
    <row r="4829" spans="1:34" s="156" customFormat="1" x14ac:dyDescent="0.35">
      <c r="A4829" s="23"/>
      <c r="B4829" s="23"/>
      <c r="C4829" s="23"/>
      <c r="D4829" s="23"/>
      <c r="E4829" s="23"/>
      <c r="F4829" s="23"/>
      <c r="G4829" s="23"/>
      <c r="H4829" s="23"/>
      <c r="I4829" s="23"/>
      <c r="J4829" s="24"/>
      <c r="K4829" s="24"/>
      <c r="L4829" s="79"/>
      <c r="M4829" s="91"/>
      <c r="N4829" s="89"/>
      <c r="O4829" s="89"/>
      <c r="P4829" s="24"/>
      <c r="Q4829" s="24"/>
      <c r="R4829" s="23"/>
      <c r="S4829" s="23"/>
      <c r="T4829" s="24"/>
      <c r="U4829" s="23"/>
      <c r="V4829" s="23"/>
      <c r="W4829" s="23"/>
      <c r="X4829" s="23"/>
      <c r="Y4829" s="23"/>
      <c r="Z4829" s="23"/>
      <c r="AA4829" s="23"/>
      <c r="AB4829" s="23"/>
      <c r="AC4829" s="23"/>
      <c r="AD4829" s="23"/>
      <c r="AE4829" s="23"/>
      <c r="AF4829" s="46"/>
      <c r="AG4829" s="23"/>
      <c r="AH4829" s="23"/>
    </row>
    <row r="4830" spans="1:34" s="156" customFormat="1" x14ac:dyDescent="0.35">
      <c r="A4830" s="23"/>
      <c r="B4830" s="23"/>
      <c r="C4830" s="23"/>
      <c r="D4830" s="23"/>
      <c r="E4830" s="23"/>
      <c r="F4830" s="23"/>
      <c r="G4830" s="23"/>
      <c r="H4830" s="23"/>
      <c r="I4830" s="23"/>
      <c r="J4830" s="24"/>
      <c r="K4830" s="24"/>
      <c r="L4830" s="79"/>
      <c r="M4830" s="91"/>
      <c r="N4830" s="89"/>
      <c r="O4830" s="89"/>
      <c r="P4830" s="24"/>
      <c r="Q4830" s="24"/>
      <c r="R4830" s="23"/>
      <c r="S4830" s="23"/>
      <c r="T4830" s="24"/>
      <c r="U4830" s="23"/>
      <c r="V4830" s="23"/>
      <c r="W4830" s="23"/>
      <c r="X4830" s="23"/>
      <c r="Y4830" s="23"/>
      <c r="Z4830" s="23"/>
      <c r="AA4830" s="23"/>
      <c r="AB4830" s="23"/>
      <c r="AC4830" s="23"/>
      <c r="AD4830" s="23"/>
      <c r="AE4830" s="23"/>
      <c r="AF4830" s="46"/>
      <c r="AG4830" s="23"/>
      <c r="AH4830" s="23"/>
    </row>
    <row r="4831" spans="1:34" s="156" customFormat="1" x14ac:dyDescent="0.35">
      <c r="A4831" s="23"/>
      <c r="B4831" s="23"/>
      <c r="C4831" s="23"/>
      <c r="D4831" s="23"/>
      <c r="E4831" s="23"/>
      <c r="F4831" s="23"/>
      <c r="G4831" s="23"/>
      <c r="H4831" s="23"/>
      <c r="I4831" s="23"/>
      <c r="J4831" s="24"/>
      <c r="K4831" s="24"/>
      <c r="L4831" s="79"/>
      <c r="M4831" s="91"/>
      <c r="N4831" s="89"/>
      <c r="O4831" s="89"/>
      <c r="P4831" s="24"/>
      <c r="Q4831" s="24"/>
      <c r="R4831" s="23"/>
      <c r="S4831" s="23"/>
      <c r="T4831" s="24"/>
      <c r="U4831" s="23"/>
      <c r="V4831" s="23"/>
      <c r="W4831" s="23"/>
      <c r="X4831" s="23"/>
      <c r="Y4831" s="23"/>
      <c r="Z4831" s="23"/>
      <c r="AA4831" s="23"/>
      <c r="AB4831" s="23"/>
      <c r="AC4831" s="23"/>
      <c r="AD4831" s="23"/>
      <c r="AE4831" s="23"/>
      <c r="AF4831" s="46"/>
      <c r="AG4831" s="23"/>
      <c r="AH4831" s="23"/>
    </row>
    <row r="4832" spans="1:34" s="156" customFormat="1" x14ac:dyDescent="0.35">
      <c r="A4832" s="23"/>
      <c r="B4832" s="23"/>
      <c r="C4832" s="23"/>
      <c r="D4832" s="23"/>
      <c r="E4832" s="23"/>
      <c r="F4832" s="23"/>
      <c r="G4832" s="23"/>
      <c r="H4832" s="23"/>
      <c r="I4832" s="23"/>
      <c r="J4832" s="24"/>
      <c r="K4832" s="24"/>
      <c r="L4832" s="79"/>
      <c r="M4832" s="91"/>
      <c r="N4832" s="89"/>
      <c r="O4832" s="89"/>
      <c r="P4832" s="24"/>
      <c r="Q4832" s="24"/>
      <c r="R4832" s="23"/>
      <c r="S4832" s="23"/>
      <c r="T4832" s="24"/>
      <c r="U4832" s="23"/>
      <c r="V4832" s="23"/>
      <c r="W4832" s="23"/>
      <c r="X4832" s="23"/>
      <c r="Y4832" s="23"/>
      <c r="Z4832" s="23"/>
      <c r="AA4832" s="23"/>
      <c r="AB4832" s="23"/>
      <c r="AC4832" s="23"/>
      <c r="AD4832" s="23"/>
      <c r="AE4832" s="23"/>
      <c r="AF4832" s="46"/>
      <c r="AG4832" s="23"/>
      <c r="AH4832" s="23"/>
    </row>
    <row r="4833" spans="1:34" s="156" customFormat="1" x14ac:dyDescent="0.35">
      <c r="A4833" s="23"/>
      <c r="B4833" s="23"/>
      <c r="C4833" s="23"/>
      <c r="D4833" s="23"/>
      <c r="E4833" s="23"/>
      <c r="F4833" s="23"/>
      <c r="G4833" s="23"/>
      <c r="H4833" s="23"/>
      <c r="I4833" s="23"/>
      <c r="J4833" s="24"/>
      <c r="K4833" s="24"/>
      <c r="L4833" s="79"/>
      <c r="M4833" s="91"/>
      <c r="N4833" s="89"/>
      <c r="O4833" s="89"/>
      <c r="P4833" s="24"/>
      <c r="Q4833" s="24"/>
      <c r="R4833" s="23"/>
      <c r="S4833" s="23"/>
      <c r="T4833" s="24"/>
      <c r="U4833" s="23"/>
      <c r="V4833" s="23"/>
      <c r="W4833" s="23"/>
      <c r="X4833" s="23"/>
      <c r="Y4833" s="23"/>
      <c r="Z4833" s="23"/>
      <c r="AA4833" s="23"/>
      <c r="AB4833" s="23"/>
      <c r="AC4833" s="23"/>
      <c r="AD4833" s="23"/>
      <c r="AE4833" s="23"/>
      <c r="AF4833" s="46"/>
      <c r="AG4833" s="23"/>
      <c r="AH4833" s="23"/>
    </row>
    <row r="4834" spans="1:34" s="156" customFormat="1" x14ac:dyDescent="0.35">
      <c r="A4834" s="23"/>
      <c r="B4834" s="23"/>
      <c r="C4834" s="23"/>
      <c r="D4834" s="23"/>
      <c r="E4834" s="23"/>
      <c r="F4834" s="23"/>
      <c r="G4834" s="23"/>
      <c r="H4834" s="23"/>
      <c r="I4834" s="23"/>
      <c r="J4834" s="24"/>
      <c r="K4834" s="24"/>
      <c r="L4834" s="79"/>
      <c r="M4834" s="91"/>
      <c r="N4834" s="89"/>
      <c r="O4834" s="89"/>
      <c r="P4834" s="24"/>
      <c r="Q4834" s="24"/>
      <c r="R4834" s="23"/>
      <c r="S4834" s="23"/>
      <c r="T4834" s="24"/>
      <c r="U4834" s="23"/>
      <c r="V4834" s="23"/>
      <c r="W4834" s="23"/>
      <c r="X4834" s="23"/>
      <c r="Y4834" s="23"/>
      <c r="Z4834" s="23"/>
      <c r="AA4834" s="23"/>
      <c r="AB4834" s="23"/>
      <c r="AC4834" s="23"/>
      <c r="AD4834" s="23"/>
      <c r="AE4834" s="23"/>
      <c r="AF4834" s="46"/>
      <c r="AG4834" s="23"/>
      <c r="AH4834" s="23"/>
    </row>
    <row r="4835" spans="1:34" s="156" customFormat="1" x14ac:dyDescent="0.35">
      <c r="A4835" s="23"/>
      <c r="B4835" s="23"/>
      <c r="C4835" s="23"/>
      <c r="D4835" s="23"/>
      <c r="E4835" s="23"/>
      <c r="F4835" s="23"/>
      <c r="G4835" s="23"/>
      <c r="H4835" s="23"/>
      <c r="I4835" s="23"/>
      <c r="J4835" s="24"/>
      <c r="K4835" s="24"/>
      <c r="L4835" s="79"/>
      <c r="M4835" s="91"/>
      <c r="N4835" s="89"/>
      <c r="O4835" s="89"/>
      <c r="P4835" s="24"/>
      <c r="Q4835" s="24"/>
      <c r="R4835" s="23"/>
      <c r="S4835" s="23"/>
      <c r="T4835" s="24"/>
      <c r="U4835" s="23"/>
      <c r="V4835" s="23"/>
      <c r="W4835" s="23"/>
      <c r="X4835" s="23"/>
      <c r="Y4835" s="23"/>
      <c r="Z4835" s="23"/>
      <c r="AA4835" s="23"/>
      <c r="AB4835" s="23"/>
      <c r="AC4835" s="23"/>
      <c r="AD4835" s="23"/>
      <c r="AE4835" s="23"/>
      <c r="AF4835" s="46"/>
      <c r="AG4835" s="23"/>
      <c r="AH4835" s="23"/>
    </row>
    <row r="4836" spans="1:34" s="156" customFormat="1" x14ac:dyDescent="0.35">
      <c r="A4836" s="23"/>
      <c r="B4836" s="23"/>
      <c r="C4836" s="23"/>
      <c r="D4836" s="23"/>
      <c r="E4836" s="23"/>
      <c r="F4836" s="23"/>
      <c r="G4836" s="23"/>
      <c r="H4836" s="23"/>
      <c r="I4836" s="23"/>
      <c r="J4836" s="24"/>
      <c r="K4836" s="24"/>
      <c r="L4836" s="79"/>
      <c r="M4836" s="91"/>
      <c r="N4836" s="89"/>
      <c r="O4836" s="89"/>
      <c r="P4836" s="24"/>
      <c r="Q4836" s="24"/>
      <c r="R4836" s="23"/>
      <c r="S4836" s="23"/>
      <c r="T4836" s="24"/>
      <c r="U4836" s="23"/>
      <c r="V4836" s="23"/>
      <c r="W4836" s="23"/>
      <c r="X4836" s="23"/>
      <c r="Y4836" s="23"/>
      <c r="Z4836" s="23"/>
      <c r="AA4836" s="23"/>
      <c r="AB4836" s="23"/>
      <c r="AC4836" s="23"/>
      <c r="AD4836" s="23"/>
      <c r="AE4836" s="23"/>
      <c r="AF4836" s="46"/>
      <c r="AG4836" s="23"/>
      <c r="AH4836" s="23"/>
    </row>
    <row r="4837" spans="1:34" s="156" customFormat="1" x14ac:dyDescent="0.35">
      <c r="A4837" s="23"/>
      <c r="B4837" s="23"/>
      <c r="C4837" s="23"/>
      <c r="D4837" s="23"/>
      <c r="E4837" s="23"/>
      <c r="F4837" s="23"/>
      <c r="G4837" s="23"/>
      <c r="H4837" s="23"/>
      <c r="I4837" s="23"/>
      <c r="J4837" s="24"/>
      <c r="K4837" s="24"/>
      <c r="L4837" s="79"/>
      <c r="M4837" s="91"/>
      <c r="N4837" s="89"/>
      <c r="O4837" s="89"/>
      <c r="P4837" s="24"/>
      <c r="Q4837" s="24"/>
      <c r="R4837" s="23"/>
      <c r="S4837" s="23"/>
      <c r="T4837" s="24"/>
      <c r="U4837" s="23"/>
      <c r="V4837" s="23"/>
      <c r="W4837" s="23"/>
      <c r="X4837" s="23"/>
      <c r="Y4837" s="23"/>
      <c r="Z4837" s="23"/>
      <c r="AA4837" s="23"/>
      <c r="AB4837" s="23"/>
      <c r="AC4837" s="23"/>
      <c r="AD4837" s="23"/>
      <c r="AE4837" s="23"/>
      <c r="AF4837" s="46"/>
      <c r="AG4837" s="23"/>
      <c r="AH4837" s="23"/>
    </row>
    <row r="4838" spans="1:34" s="156" customFormat="1" x14ac:dyDescent="0.35">
      <c r="A4838" s="23"/>
      <c r="B4838" s="23"/>
      <c r="C4838" s="23"/>
      <c r="D4838" s="23"/>
      <c r="E4838" s="23"/>
      <c r="F4838" s="23"/>
      <c r="G4838" s="23"/>
      <c r="H4838" s="23"/>
      <c r="I4838" s="23"/>
      <c r="J4838" s="24"/>
      <c r="K4838" s="24"/>
      <c r="L4838" s="79"/>
      <c r="M4838" s="91"/>
      <c r="N4838" s="89"/>
      <c r="O4838" s="89"/>
      <c r="P4838" s="24"/>
      <c r="Q4838" s="24"/>
      <c r="R4838" s="23"/>
      <c r="S4838" s="23"/>
      <c r="T4838" s="24"/>
      <c r="U4838" s="23"/>
      <c r="V4838" s="23"/>
      <c r="W4838" s="23"/>
      <c r="X4838" s="23"/>
      <c r="Y4838" s="23"/>
      <c r="Z4838" s="23"/>
      <c r="AA4838" s="23"/>
      <c r="AB4838" s="23"/>
      <c r="AC4838" s="23"/>
      <c r="AD4838" s="23"/>
      <c r="AE4838" s="23"/>
      <c r="AF4838" s="46"/>
      <c r="AG4838" s="23"/>
      <c r="AH4838" s="23"/>
    </row>
    <row r="4839" spans="1:34" s="156" customFormat="1" x14ac:dyDescent="0.35">
      <c r="A4839" s="23"/>
      <c r="B4839" s="23"/>
      <c r="C4839" s="23"/>
      <c r="D4839" s="23"/>
      <c r="E4839" s="23"/>
      <c r="F4839" s="23"/>
      <c r="G4839" s="23"/>
      <c r="H4839" s="23"/>
      <c r="I4839" s="23"/>
      <c r="J4839" s="24"/>
      <c r="K4839" s="24"/>
      <c r="L4839" s="79"/>
      <c r="M4839" s="91"/>
      <c r="N4839" s="89"/>
      <c r="O4839" s="89"/>
      <c r="P4839" s="24"/>
      <c r="Q4839" s="24"/>
      <c r="R4839" s="23"/>
      <c r="S4839" s="23"/>
      <c r="T4839" s="24"/>
      <c r="U4839" s="23"/>
      <c r="V4839" s="23"/>
      <c r="W4839" s="23"/>
      <c r="X4839" s="23"/>
      <c r="Y4839" s="23"/>
      <c r="Z4839" s="23"/>
      <c r="AA4839" s="23"/>
      <c r="AB4839" s="23"/>
      <c r="AC4839" s="23"/>
      <c r="AD4839" s="23"/>
      <c r="AE4839" s="23"/>
      <c r="AF4839" s="46"/>
      <c r="AG4839" s="23"/>
      <c r="AH4839" s="23"/>
    </row>
    <row r="4840" spans="1:34" s="156" customFormat="1" x14ac:dyDescent="0.35">
      <c r="A4840" s="23"/>
      <c r="B4840" s="23"/>
      <c r="C4840" s="23"/>
      <c r="D4840" s="23"/>
      <c r="E4840" s="23"/>
      <c r="F4840" s="23"/>
      <c r="G4840" s="23"/>
      <c r="H4840" s="23"/>
      <c r="I4840" s="23"/>
      <c r="J4840" s="24"/>
      <c r="K4840" s="24"/>
      <c r="L4840" s="79"/>
      <c r="M4840" s="91"/>
      <c r="N4840" s="89"/>
      <c r="O4840" s="89"/>
      <c r="P4840" s="24"/>
      <c r="Q4840" s="24"/>
      <c r="R4840" s="23"/>
      <c r="S4840" s="23"/>
      <c r="T4840" s="24"/>
      <c r="U4840" s="23"/>
      <c r="V4840" s="23"/>
      <c r="W4840" s="23"/>
      <c r="X4840" s="23"/>
      <c r="Y4840" s="23"/>
      <c r="Z4840" s="23"/>
      <c r="AA4840" s="23"/>
      <c r="AB4840" s="23"/>
      <c r="AC4840" s="23"/>
      <c r="AD4840" s="23"/>
      <c r="AE4840" s="23"/>
      <c r="AF4840" s="46"/>
      <c r="AG4840" s="23"/>
      <c r="AH4840" s="23"/>
    </row>
    <row r="4841" spans="1:34" s="156" customFormat="1" x14ac:dyDescent="0.35">
      <c r="A4841" s="23"/>
      <c r="B4841" s="23"/>
      <c r="C4841" s="23"/>
      <c r="D4841" s="23"/>
      <c r="E4841" s="23"/>
      <c r="F4841" s="23"/>
      <c r="G4841" s="23"/>
      <c r="H4841" s="23"/>
      <c r="I4841" s="23"/>
      <c r="J4841" s="24"/>
      <c r="K4841" s="24"/>
      <c r="L4841" s="79"/>
      <c r="M4841" s="91"/>
      <c r="N4841" s="89"/>
      <c r="O4841" s="89"/>
      <c r="P4841" s="24"/>
      <c r="Q4841" s="24"/>
      <c r="R4841" s="23"/>
      <c r="S4841" s="23"/>
      <c r="T4841" s="24"/>
      <c r="U4841" s="23"/>
      <c r="V4841" s="23"/>
      <c r="W4841" s="23"/>
      <c r="X4841" s="23"/>
      <c r="Y4841" s="23"/>
      <c r="Z4841" s="23"/>
      <c r="AA4841" s="23"/>
      <c r="AB4841" s="23"/>
      <c r="AC4841" s="23"/>
      <c r="AD4841" s="23"/>
      <c r="AE4841" s="23"/>
      <c r="AF4841" s="46"/>
      <c r="AG4841" s="23"/>
      <c r="AH4841" s="23"/>
    </row>
    <row r="4842" spans="1:34" s="156" customFormat="1" x14ac:dyDescent="0.35">
      <c r="A4842" s="23"/>
      <c r="B4842" s="23"/>
      <c r="C4842" s="23"/>
      <c r="D4842" s="23"/>
      <c r="E4842" s="23"/>
      <c r="F4842" s="23"/>
      <c r="G4842" s="23"/>
      <c r="H4842" s="23"/>
      <c r="I4842" s="23"/>
      <c r="J4842" s="24"/>
      <c r="K4842" s="24"/>
      <c r="L4842" s="79"/>
      <c r="M4842" s="91"/>
      <c r="N4842" s="89"/>
      <c r="O4842" s="89"/>
      <c r="P4842" s="24"/>
      <c r="Q4842" s="24"/>
      <c r="R4842" s="23"/>
      <c r="S4842" s="23"/>
      <c r="T4842" s="24"/>
      <c r="U4842" s="23"/>
      <c r="V4842" s="23"/>
      <c r="W4842" s="23"/>
      <c r="X4842" s="23"/>
      <c r="Y4842" s="23"/>
      <c r="Z4842" s="23"/>
      <c r="AA4842" s="23"/>
      <c r="AB4842" s="23"/>
      <c r="AC4842" s="23"/>
      <c r="AD4842" s="23"/>
      <c r="AE4842" s="23"/>
      <c r="AF4842" s="46"/>
      <c r="AG4842" s="23"/>
      <c r="AH4842" s="23"/>
    </row>
    <row r="4843" spans="1:34" s="156" customFormat="1" x14ac:dyDescent="0.35">
      <c r="A4843" s="23"/>
      <c r="B4843" s="23"/>
      <c r="C4843" s="23"/>
      <c r="D4843" s="23"/>
      <c r="E4843" s="23"/>
      <c r="F4843" s="23"/>
      <c r="G4843" s="23"/>
      <c r="H4843" s="23"/>
      <c r="I4843" s="23"/>
      <c r="J4843" s="24"/>
      <c r="K4843" s="24"/>
      <c r="L4843" s="79"/>
      <c r="M4843" s="91"/>
      <c r="N4843" s="89"/>
      <c r="O4843" s="89"/>
      <c r="P4843" s="24"/>
      <c r="Q4843" s="24"/>
      <c r="R4843" s="23"/>
      <c r="S4843" s="23"/>
      <c r="T4843" s="24"/>
      <c r="U4843" s="23"/>
      <c r="V4843" s="23"/>
      <c r="W4843" s="23"/>
      <c r="X4843" s="23"/>
      <c r="Y4843" s="23"/>
      <c r="Z4843" s="23"/>
      <c r="AA4843" s="23"/>
      <c r="AB4843" s="23"/>
      <c r="AC4843" s="23"/>
      <c r="AD4843" s="23"/>
      <c r="AE4843" s="23"/>
      <c r="AF4843" s="46"/>
      <c r="AG4843" s="23"/>
      <c r="AH4843" s="23"/>
    </row>
    <row r="4844" spans="1:34" s="156" customFormat="1" x14ac:dyDescent="0.35">
      <c r="A4844" s="23"/>
      <c r="B4844" s="23"/>
      <c r="C4844" s="23"/>
      <c r="D4844" s="23"/>
      <c r="E4844" s="23"/>
      <c r="F4844" s="23"/>
      <c r="G4844" s="23"/>
      <c r="H4844" s="23"/>
      <c r="I4844" s="23"/>
      <c r="J4844" s="24"/>
      <c r="K4844" s="24"/>
      <c r="L4844" s="79"/>
      <c r="M4844" s="91"/>
      <c r="N4844" s="89"/>
      <c r="O4844" s="89"/>
      <c r="P4844" s="24"/>
      <c r="Q4844" s="24"/>
      <c r="R4844" s="23"/>
      <c r="S4844" s="23"/>
      <c r="T4844" s="24"/>
      <c r="U4844" s="23"/>
      <c r="V4844" s="23"/>
      <c r="W4844" s="23"/>
      <c r="X4844" s="23"/>
      <c r="Y4844" s="23"/>
      <c r="Z4844" s="23"/>
      <c r="AA4844" s="23"/>
      <c r="AB4844" s="23"/>
      <c r="AC4844" s="23"/>
      <c r="AD4844" s="23"/>
      <c r="AE4844" s="23"/>
      <c r="AF4844" s="46"/>
      <c r="AG4844" s="23"/>
      <c r="AH4844" s="23"/>
    </row>
    <row r="4845" spans="1:34" s="156" customFormat="1" x14ac:dyDescent="0.35">
      <c r="A4845" s="23"/>
      <c r="B4845" s="23"/>
      <c r="C4845" s="23"/>
      <c r="D4845" s="23"/>
      <c r="E4845" s="23"/>
      <c r="F4845" s="23"/>
      <c r="G4845" s="23"/>
      <c r="H4845" s="23"/>
      <c r="I4845" s="23"/>
      <c r="J4845" s="24"/>
      <c r="K4845" s="24"/>
      <c r="L4845" s="79"/>
      <c r="M4845" s="91"/>
      <c r="N4845" s="89"/>
      <c r="O4845" s="89"/>
      <c r="P4845" s="24"/>
      <c r="Q4845" s="24"/>
      <c r="R4845" s="23"/>
      <c r="S4845" s="23"/>
      <c r="T4845" s="24"/>
      <c r="U4845" s="23"/>
      <c r="V4845" s="23"/>
      <c r="W4845" s="23"/>
      <c r="X4845" s="23"/>
      <c r="Y4845" s="23"/>
      <c r="Z4845" s="23"/>
      <c r="AA4845" s="23"/>
      <c r="AB4845" s="23"/>
      <c r="AC4845" s="23"/>
      <c r="AD4845" s="23"/>
      <c r="AE4845" s="23"/>
      <c r="AF4845" s="46"/>
      <c r="AG4845" s="23"/>
      <c r="AH4845" s="23"/>
    </row>
    <row r="4846" spans="1:34" s="156" customFormat="1" x14ac:dyDescent="0.35">
      <c r="A4846" s="23"/>
      <c r="B4846" s="23"/>
      <c r="C4846" s="23"/>
      <c r="D4846" s="23"/>
      <c r="E4846" s="23"/>
      <c r="F4846" s="23"/>
      <c r="G4846" s="23"/>
      <c r="H4846" s="23"/>
      <c r="I4846" s="23"/>
      <c r="J4846" s="24"/>
      <c r="K4846" s="24"/>
      <c r="L4846" s="79"/>
      <c r="M4846" s="91"/>
      <c r="N4846" s="89"/>
      <c r="O4846" s="89"/>
      <c r="P4846" s="24"/>
      <c r="Q4846" s="24"/>
      <c r="R4846" s="23"/>
      <c r="S4846" s="23"/>
      <c r="T4846" s="24"/>
      <c r="U4846" s="23"/>
      <c r="V4846" s="23"/>
      <c r="W4846" s="23"/>
      <c r="X4846" s="23"/>
      <c r="Y4846" s="23"/>
      <c r="Z4846" s="23"/>
      <c r="AA4846" s="23"/>
      <c r="AB4846" s="23"/>
      <c r="AC4846" s="23"/>
      <c r="AD4846" s="23"/>
      <c r="AE4846" s="23"/>
      <c r="AF4846" s="46"/>
      <c r="AG4846" s="23"/>
      <c r="AH4846" s="23"/>
    </row>
    <row r="4847" spans="1:34" s="156" customFormat="1" x14ac:dyDescent="0.35">
      <c r="A4847" s="23"/>
      <c r="B4847" s="23"/>
      <c r="C4847" s="23"/>
      <c r="D4847" s="23"/>
      <c r="E4847" s="23"/>
      <c r="F4847" s="23"/>
      <c r="G4847" s="23"/>
      <c r="H4847" s="23"/>
      <c r="I4847" s="23"/>
      <c r="J4847" s="24"/>
      <c r="K4847" s="24"/>
      <c r="L4847" s="79"/>
      <c r="M4847" s="91"/>
      <c r="N4847" s="89"/>
      <c r="O4847" s="89"/>
      <c r="P4847" s="24"/>
      <c r="Q4847" s="24"/>
      <c r="R4847" s="23"/>
      <c r="S4847" s="23"/>
      <c r="T4847" s="24"/>
      <c r="U4847" s="23"/>
      <c r="V4847" s="23"/>
      <c r="W4847" s="23"/>
      <c r="X4847" s="23"/>
      <c r="Y4847" s="23"/>
      <c r="Z4847" s="23"/>
      <c r="AA4847" s="23"/>
      <c r="AB4847" s="23"/>
      <c r="AC4847" s="23"/>
      <c r="AD4847" s="23"/>
      <c r="AE4847" s="23"/>
      <c r="AF4847" s="46"/>
      <c r="AG4847" s="23"/>
      <c r="AH4847" s="23"/>
    </row>
    <row r="4848" spans="1:34" s="156" customFormat="1" x14ac:dyDescent="0.35">
      <c r="A4848" s="23"/>
      <c r="B4848" s="23"/>
      <c r="C4848" s="23"/>
      <c r="D4848" s="23"/>
      <c r="E4848" s="23"/>
      <c r="F4848" s="23"/>
      <c r="G4848" s="23"/>
      <c r="H4848" s="23"/>
      <c r="I4848" s="23"/>
      <c r="J4848" s="24"/>
      <c r="K4848" s="24"/>
      <c r="L4848" s="79"/>
      <c r="M4848" s="91"/>
      <c r="N4848" s="89"/>
      <c r="O4848" s="89"/>
      <c r="P4848" s="24"/>
      <c r="Q4848" s="24"/>
      <c r="R4848" s="23"/>
      <c r="S4848" s="23"/>
      <c r="T4848" s="24"/>
      <c r="U4848" s="23"/>
      <c r="V4848" s="23"/>
      <c r="W4848" s="23"/>
      <c r="X4848" s="23"/>
      <c r="Y4848" s="23"/>
      <c r="Z4848" s="23"/>
      <c r="AA4848" s="23"/>
      <c r="AB4848" s="23"/>
      <c r="AC4848" s="23"/>
      <c r="AD4848" s="23"/>
      <c r="AE4848" s="23"/>
      <c r="AF4848" s="46"/>
      <c r="AG4848" s="23"/>
      <c r="AH4848" s="23"/>
    </row>
    <row r="4849" spans="1:34" s="156" customFormat="1" x14ac:dyDescent="0.35">
      <c r="A4849" s="23"/>
      <c r="B4849" s="23"/>
      <c r="C4849" s="23"/>
      <c r="D4849" s="23"/>
      <c r="E4849" s="23"/>
      <c r="F4849" s="23"/>
      <c r="G4849" s="23"/>
      <c r="H4849" s="23"/>
      <c r="I4849" s="23"/>
      <c r="J4849" s="24"/>
      <c r="K4849" s="24"/>
      <c r="L4849" s="79"/>
      <c r="M4849" s="91"/>
      <c r="N4849" s="89"/>
      <c r="O4849" s="89"/>
      <c r="P4849" s="24"/>
      <c r="Q4849" s="24"/>
      <c r="R4849" s="23"/>
      <c r="S4849" s="23"/>
      <c r="T4849" s="24"/>
      <c r="U4849" s="23"/>
      <c r="V4849" s="23"/>
      <c r="W4849" s="23"/>
      <c r="X4849" s="23"/>
      <c r="Y4849" s="23"/>
      <c r="Z4849" s="23"/>
      <c r="AA4849" s="23"/>
      <c r="AB4849" s="23"/>
      <c r="AC4849" s="23"/>
      <c r="AD4849" s="23"/>
      <c r="AE4849" s="23"/>
      <c r="AF4849" s="46"/>
      <c r="AG4849" s="23"/>
      <c r="AH4849" s="23"/>
    </row>
    <row r="4850" spans="1:34" s="156" customFormat="1" x14ac:dyDescent="0.35">
      <c r="A4850" s="23"/>
      <c r="B4850" s="23"/>
      <c r="C4850" s="23"/>
      <c r="D4850" s="23"/>
      <c r="E4850" s="23"/>
      <c r="F4850" s="23"/>
      <c r="G4850" s="23"/>
      <c r="H4850" s="23"/>
      <c r="I4850" s="23"/>
      <c r="J4850" s="24"/>
      <c r="K4850" s="24"/>
      <c r="L4850" s="79"/>
      <c r="M4850" s="91"/>
      <c r="N4850" s="89"/>
      <c r="O4850" s="89"/>
      <c r="P4850" s="24"/>
      <c r="Q4850" s="24"/>
      <c r="R4850" s="23"/>
      <c r="S4850" s="23"/>
      <c r="T4850" s="24"/>
      <c r="U4850" s="23"/>
      <c r="V4850" s="23"/>
      <c r="W4850" s="23"/>
      <c r="X4850" s="23"/>
      <c r="Y4850" s="23"/>
      <c r="Z4850" s="23"/>
      <c r="AA4850" s="23"/>
      <c r="AB4850" s="23"/>
      <c r="AC4850" s="23"/>
      <c r="AD4850" s="23"/>
      <c r="AE4850" s="23"/>
      <c r="AF4850" s="46"/>
      <c r="AG4850" s="23"/>
      <c r="AH4850" s="23"/>
    </row>
    <row r="4851" spans="1:34" s="156" customFormat="1" x14ac:dyDescent="0.35">
      <c r="A4851" s="23"/>
      <c r="B4851" s="23"/>
      <c r="C4851" s="23"/>
      <c r="D4851" s="23"/>
      <c r="E4851" s="23"/>
      <c r="F4851" s="23"/>
      <c r="G4851" s="23"/>
      <c r="H4851" s="23"/>
      <c r="I4851" s="23"/>
      <c r="J4851" s="24"/>
      <c r="K4851" s="24"/>
      <c r="L4851" s="79"/>
      <c r="M4851" s="91"/>
      <c r="N4851" s="89"/>
      <c r="O4851" s="89"/>
      <c r="P4851" s="24"/>
      <c r="Q4851" s="24"/>
      <c r="R4851" s="23"/>
      <c r="S4851" s="23"/>
      <c r="T4851" s="24"/>
      <c r="U4851" s="23"/>
      <c r="V4851" s="23"/>
      <c r="W4851" s="23"/>
      <c r="X4851" s="23"/>
      <c r="Y4851" s="23"/>
      <c r="Z4851" s="23"/>
      <c r="AA4851" s="23"/>
      <c r="AB4851" s="23"/>
      <c r="AC4851" s="23"/>
      <c r="AD4851" s="23"/>
      <c r="AE4851" s="23"/>
      <c r="AF4851" s="46"/>
      <c r="AG4851" s="23"/>
      <c r="AH4851" s="23"/>
    </row>
    <row r="4852" spans="1:34" s="156" customFormat="1" x14ac:dyDescent="0.35">
      <c r="A4852" s="23"/>
      <c r="B4852" s="23"/>
      <c r="C4852" s="23"/>
      <c r="D4852" s="23"/>
      <c r="E4852" s="23"/>
      <c r="F4852" s="23"/>
      <c r="G4852" s="23"/>
      <c r="H4852" s="23"/>
      <c r="I4852" s="23"/>
      <c r="J4852" s="24"/>
      <c r="K4852" s="24"/>
      <c r="L4852" s="79"/>
      <c r="M4852" s="91"/>
      <c r="N4852" s="89"/>
      <c r="O4852" s="89"/>
      <c r="P4852" s="24"/>
      <c r="Q4852" s="24"/>
      <c r="R4852" s="23"/>
      <c r="S4852" s="23"/>
      <c r="T4852" s="24"/>
      <c r="U4852" s="23"/>
      <c r="V4852" s="23"/>
      <c r="W4852" s="23"/>
      <c r="X4852" s="23"/>
      <c r="Y4852" s="23"/>
      <c r="Z4852" s="23"/>
      <c r="AA4852" s="23"/>
      <c r="AB4852" s="23"/>
      <c r="AC4852" s="23"/>
      <c r="AD4852" s="23"/>
      <c r="AE4852" s="23"/>
      <c r="AF4852" s="46"/>
      <c r="AG4852" s="23"/>
      <c r="AH4852" s="23"/>
    </row>
    <row r="4853" spans="1:34" s="156" customFormat="1" x14ac:dyDescent="0.35">
      <c r="A4853" s="23"/>
      <c r="B4853" s="23"/>
      <c r="C4853" s="23"/>
      <c r="D4853" s="23"/>
      <c r="E4853" s="23"/>
      <c r="F4853" s="23"/>
      <c r="G4853" s="23"/>
      <c r="H4853" s="23"/>
      <c r="I4853" s="23"/>
      <c r="J4853" s="24"/>
      <c r="K4853" s="24"/>
      <c r="L4853" s="79"/>
      <c r="M4853" s="91"/>
      <c r="N4853" s="89"/>
      <c r="O4853" s="89"/>
      <c r="P4853" s="24"/>
      <c r="Q4853" s="24"/>
      <c r="R4853" s="23"/>
      <c r="S4853" s="23"/>
      <c r="T4853" s="24"/>
      <c r="U4853" s="23"/>
      <c r="V4853" s="23"/>
      <c r="W4853" s="23"/>
      <c r="X4853" s="23"/>
      <c r="Y4853" s="23"/>
      <c r="Z4853" s="23"/>
      <c r="AA4853" s="23"/>
      <c r="AB4853" s="23"/>
      <c r="AC4853" s="23"/>
      <c r="AD4853" s="23"/>
      <c r="AE4853" s="23"/>
      <c r="AF4853" s="46"/>
      <c r="AG4853" s="23"/>
      <c r="AH4853" s="23"/>
    </row>
    <row r="4854" spans="1:34" s="156" customFormat="1" x14ac:dyDescent="0.35">
      <c r="A4854" s="23"/>
      <c r="B4854" s="23"/>
      <c r="C4854" s="23"/>
      <c r="D4854" s="23"/>
      <c r="E4854" s="23"/>
      <c r="F4854" s="23"/>
      <c r="G4854" s="23"/>
      <c r="H4854" s="23"/>
      <c r="I4854" s="23"/>
      <c r="J4854" s="24"/>
      <c r="K4854" s="24"/>
      <c r="L4854" s="79"/>
      <c r="M4854" s="91"/>
      <c r="N4854" s="89"/>
      <c r="O4854" s="89"/>
      <c r="P4854" s="24"/>
      <c r="Q4854" s="24"/>
      <c r="R4854" s="23"/>
      <c r="S4854" s="23"/>
      <c r="T4854" s="24"/>
      <c r="U4854" s="23"/>
      <c r="V4854" s="23"/>
      <c r="W4854" s="23"/>
      <c r="X4854" s="23"/>
      <c r="Y4854" s="23"/>
      <c r="Z4854" s="23"/>
      <c r="AA4854" s="23"/>
      <c r="AB4854" s="23"/>
      <c r="AC4854" s="23"/>
      <c r="AD4854" s="23"/>
      <c r="AE4854" s="23"/>
      <c r="AF4854" s="46"/>
      <c r="AG4854" s="23"/>
      <c r="AH4854" s="23"/>
    </row>
    <row r="4855" spans="1:34" s="156" customFormat="1" x14ac:dyDescent="0.35">
      <c r="A4855" s="23"/>
      <c r="B4855" s="23"/>
      <c r="C4855" s="23"/>
      <c r="D4855" s="23"/>
      <c r="E4855" s="23"/>
      <c r="F4855" s="23"/>
      <c r="G4855" s="23"/>
      <c r="H4855" s="23"/>
      <c r="I4855" s="23"/>
      <c r="J4855" s="24"/>
      <c r="K4855" s="24"/>
      <c r="L4855" s="79"/>
      <c r="M4855" s="91"/>
      <c r="N4855" s="89"/>
      <c r="O4855" s="89"/>
      <c r="P4855" s="24"/>
      <c r="Q4855" s="24"/>
      <c r="R4855" s="23"/>
      <c r="S4855" s="23"/>
      <c r="T4855" s="24"/>
      <c r="U4855" s="23"/>
      <c r="V4855" s="23"/>
      <c r="W4855" s="23"/>
      <c r="X4855" s="23"/>
      <c r="Y4855" s="23"/>
      <c r="Z4855" s="23"/>
      <c r="AA4855" s="23"/>
      <c r="AB4855" s="23"/>
      <c r="AC4855" s="23"/>
      <c r="AD4855" s="23"/>
      <c r="AE4855" s="23"/>
      <c r="AF4855" s="46"/>
      <c r="AG4855" s="23"/>
      <c r="AH4855" s="23"/>
    </row>
    <row r="4856" spans="1:34" s="156" customFormat="1" x14ac:dyDescent="0.35">
      <c r="A4856" s="23"/>
      <c r="B4856" s="23"/>
      <c r="C4856" s="23"/>
      <c r="D4856" s="23"/>
      <c r="E4856" s="23"/>
      <c r="F4856" s="23"/>
      <c r="G4856" s="23"/>
      <c r="H4856" s="23"/>
      <c r="I4856" s="23"/>
      <c r="J4856" s="24"/>
      <c r="K4856" s="24"/>
      <c r="L4856" s="79"/>
      <c r="M4856" s="91"/>
      <c r="N4856" s="89"/>
      <c r="O4856" s="89"/>
      <c r="P4856" s="24"/>
      <c r="Q4856" s="24"/>
      <c r="R4856" s="23"/>
      <c r="S4856" s="23"/>
      <c r="T4856" s="24"/>
      <c r="U4856" s="23"/>
      <c r="V4856" s="23"/>
      <c r="W4856" s="23"/>
      <c r="X4856" s="23"/>
      <c r="Y4856" s="23"/>
      <c r="Z4856" s="23"/>
      <c r="AA4856" s="23"/>
      <c r="AB4856" s="23"/>
      <c r="AC4856" s="23"/>
      <c r="AD4856" s="23"/>
      <c r="AE4856" s="23"/>
      <c r="AF4856" s="46"/>
      <c r="AG4856" s="23"/>
      <c r="AH4856" s="23"/>
    </row>
    <row r="4857" spans="1:34" s="156" customFormat="1" x14ac:dyDescent="0.35">
      <c r="A4857" s="23"/>
      <c r="B4857" s="23"/>
      <c r="C4857" s="23"/>
      <c r="D4857" s="23"/>
      <c r="E4857" s="23"/>
      <c r="F4857" s="23"/>
      <c r="G4857" s="23"/>
      <c r="H4857" s="23"/>
      <c r="I4857" s="23"/>
      <c r="J4857" s="24"/>
      <c r="K4857" s="24"/>
      <c r="L4857" s="79"/>
      <c r="M4857" s="91"/>
      <c r="N4857" s="89"/>
      <c r="O4857" s="89"/>
      <c r="P4857" s="24"/>
      <c r="Q4857" s="24"/>
      <c r="R4857" s="23"/>
      <c r="S4857" s="23"/>
      <c r="T4857" s="24"/>
      <c r="U4857" s="23"/>
      <c r="V4857" s="23"/>
      <c r="W4857" s="23"/>
      <c r="X4857" s="23"/>
      <c r="Y4857" s="23"/>
      <c r="Z4857" s="23"/>
      <c r="AA4857" s="23"/>
      <c r="AB4857" s="23"/>
      <c r="AC4857" s="23"/>
      <c r="AD4857" s="23"/>
      <c r="AE4857" s="23"/>
      <c r="AF4857" s="46"/>
      <c r="AG4857" s="23"/>
      <c r="AH4857" s="23"/>
    </row>
    <row r="4858" spans="1:34" s="156" customFormat="1" x14ac:dyDescent="0.35">
      <c r="A4858" s="23"/>
      <c r="B4858" s="23"/>
      <c r="C4858" s="23"/>
      <c r="D4858" s="23"/>
      <c r="E4858" s="23"/>
      <c r="F4858" s="23"/>
      <c r="G4858" s="23"/>
      <c r="H4858" s="23"/>
      <c r="I4858" s="23"/>
      <c r="J4858" s="24"/>
      <c r="K4858" s="24"/>
      <c r="L4858" s="79"/>
      <c r="M4858" s="91"/>
      <c r="N4858" s="89"/>
      <c r="O4858" s="89"/>
      <c r="P4858" s="24"/>
      <c r="Q4858" s="24"/>
      <c r="R4858" s="23"/>
      <c r="S4858" s="23"/>
      <c r="T4858" s="24"/>
      <c r="U4858" s="23"/>
      <c r="V4858" s="23"/>
      <c r="W4858" s="23"/>
      <c r="X4858" s="23"/>
      <c r="Y4858" s="23"/>
      <c r="Z4858" s="23"/>
      <c r="AA4858" s="23"/>
      <c r="AB4858" s="23"/>
      <c r="AC4858" s="23"/>
      <c r="AD4858" s="23"/>
      <c r="AE4858" s="23"/>
      <c r="AF4858" s="46"/>
      <c r="AG4858" s="23"/>
      <c r="AH4858" s="23"/>
    </row>
    <row r="4859" spans="1:34" s="156" customFormat="1" x14ac:dyDescent="0.35">
      <c r="A4859" s="23"/>
      <c r="B4859" s="23"/>
      <c r="C4859" s="23"/>
      <c r="D4859" s="23"/>
      <c r="E4859" s="23"/>
      <c r="F4859" s="23"/>
      <c r="G4859" s="23"/>
      <c r="H4859" s="23"/>
      <c r="I4859" s="23"/>
      <c r="J4859" s="24"/>
      <c r="K4859" s="24"/>
      <c r="L4859" s="79"/>
      <c r="M4859" s="91"/>
      <c r="N4859" s="89"/>
      <c r="O4859" s="89"/>
      <c r="P4859" s="24"/>
      <c r="Q4859" s="24"/>
      <c r="R4859" s="23"/>
      <c r="S4859" s="23"/>
      <c r="T4859" s="24"/>
      <c r="U4859" s="23"/>
      <c r="V4859" s="23"/>
      <c r="W4859" s="23"/>
      <c r="X4859" s="23"/>
      <c r="Y4859" s="23"/>
      <c r="Z4859" s="23"/>
      <c r="AA4859" s="23"/>
      <c r="AB4859" s="23"/>
      <c r="AC4859" s="23"/>
      <c r="AD4859" s="23"/>
      <c r="AE4859" s="23"/>
      <c r="AF4859" s="46"/>
      <c r="AG4859" s="23"/>
      <c r="AH4859" s="23"/>
    </row>
    <row r="4860" spans="1:34" s="156" customFormat="1" x14ac:dyDescent="0.35">
      <c r="A4860" s="23"/>
      <c r="B4860" s="23"/>
      <c r="C4860" s="23"/>
      <c r="D4860" s="23"/>
      <c r="E4860" s="23"/>
      <c r="F4860" s="23"/>
      <c r="G4860" s="23"/>
      <c r="H4860" s="23"/>
      <c r="I4860" s="23"/>
      <c r="J4860" s="24"/>
      <c r="K4860" s="24"/>
      <c r="L4860" s="79"/>
      <c r="M4860" s="91"/>
      <c r="N4860" s="89"/>
      <c r="O4860" s="89"/>
      <c r="P4860" s="24"/>
      <c r="Q4860" s="24"/>
      <c r="R4860" s="23"/>
      <c r="S4860" s="23"/>
      <c r="T4860" s="24"/>
      <c r="U4860" s="23"/>
      <c r="V4860" s="23"/>
      <c r="W4860" s="23"/>
      <c r="X4860" s="23"/>
      <c r="Y4860" s="23"/>
      <c r="Z4860" s="23"/>
      <c r="AA4860" s="23"/>
      <c r="AB4860" s="23"/>
      <c r="AC4860" s="23"/>
      <c r="AD4860" s="23"/>
      <c r="AE4860" s="23"/>
      <c r="AF4860" s="46"/>
      <c r="AG4860" s="23"/>
      <c r="AH4860" s="23"/>
    </row>
    <row r="4861" spans="1:34" s="156" customFormat="1" x14ac:dyDescent="0.35">
      <c r="A4861" s="23"/>
      <c r="B4861" s="23"/>
      <c r="C4861" s="23"/>
      <c r="D4861" s="23"/>
      <c r="E4861" s="23"/>
      <c r="F4861" s="23"/>
      <c r="G4861" s="23"/>
      <c r="H4861" s="23"/>
      <c r="I4861" s="23"/>
      <c r="J4861" s="24"/>
      <c r="K4861" s="24"/>
      <c r="L4861" s="79"/>
      <c r="M4861" s="91"/>
      <c r="N4861" s="89"/>
      <c r="O4861" s="89"/>
      <c r="P4861" s="24"/>
      <c r="Q4861" s="24"/>
      <c r="R4861" s="23"/>
      <c r="S4861" s="23"/>
      <c r="T4861" s="24"/>
      <c r="U4861" s="23"/>
      <c r="V4861" s="23"/>
      <c r="W4861" s="23"/>
      <c r="X4861" s="23"/>
      <c r="Y4861" s="23"/>
      <c r="Z4861" s="23"/>
      <c r="AA4861" s="23"/>
      <c r="AB4861" s="23"/>
      <c r="AC4861" s="23"/>
      <c r="AD4861" s="23"/>
      <c r="AE4861" s="23"/>
      <c r="AF4861" s="46"/>
      <c r="AG4861" s="23"/>
      <c r="AH4861" s="23"/>
    </row>
    <row r="4862" spans="1:34" s="156" customFormat="1" x14ac:dyDescent="0.35">
      <c r="A4862" s="23"/>
      <c r="B4862" s="23"/>
      <c r="C4862" s="23"/>
      <c r="D4862" s="23"/>
      <c r="E4862" s="23"/>
      <c r="F4862" s="23"/>
      <c r="G4862" s="23"/>
      <c r="H4862" s="23"/>
      <c r="I4862" s="23"/>
      <c r="J4862" s="24"/>
      <c r="K4862" s="24"/>
      <c r="L4862" s="79"/>
      <c r="M4862" s="91"/>
      <c r="N4862" s="89"/>
      <c r="O4862" s="89"/>
      <c r="P4862" s="24"/>
      <c r="Q4862" s="24"/>
      <c r="R4862" s="23"/>
      <c r="S4862" s="23"/>
      <c r="T4862" s="24"/>
      <c r="U4862" s="23"/>
      <c r="V4862" s="23"/>
      <c r="W4862" s="23"/>
      <c r="X4862" s="23"/>
      <c r="Y4862" s="23"/>
      <c r="Z4862" s="23"/>
      <c r="AA4862" s="23"/>
      <c r="AB4862" s="23"/>
      <c r="AC4862" s="23"/>
      <c r="AD4862" s="23"/>
      <c r="AE4862" s="23"/>
      <c r="AF4862" s="46"/>
      <c r="AG4862" s="23"/>
      <c r="AH4862" s="23"/>
    </row>
    <row r="4863" spans="1:34" s="156" customFormat="1" x14ac:dyDescent="0.35">
      <c r="A4863" s="23"/>
      <c r="B4863" s="23"/>
      <c r="C4863" s="23"/>
      <c r="D4863" s="23"/>
      <c r="E4863" s="23"/>
      <c r="F4863" s="23"/>
      <c r="G4863" s="23"/>
      <c r="H4863" s="23"/>
      <c r="I4863" s="23"/>
      <c r="J4863" s="24"/>
      <c r="K4863" s="24"/>
      <c r="L4863" s="79"/>
      <c r="M4863" s="91"/>
      <c r="N4863" s="89"/>
      <c r="O4863" s="89"/>
      <c r="P4863" s="24"/>
      <c r="Q4863" s="24"/>
      <c r="R4863" s="23"/>
      <c r="S4863" s="23"/>
      <c r="T4863" s="24"/>
      <c r="U4863" s="23"/>
      <c r="V4863" s="23"/>
      <c r="W4863" s="23"/>
      <c r="X4863" s="23"/>
      <c r="Y4863" s="23"/>
      <c r="Z4863" s="23"/>
      <c r="AA4863" s="23"/>
      <c r="AB4863" s="23"/>
      <c r="AC4863" s="23"/>
      <c r="AD4863" s="23"/>
      <c r="AE4863" s="23"/>
      <c r="AF4863" s="46"/>
      <c r="AG4863" s="23"/>
      <c r="AH4863" s="23"/>
    </row>
    <row r="4864" spans="1:34" s="156" customFormat="1" x14ac:dyDescent="0.35">
      <c r="A4864" s="23"/>
      <c r="B4864" s="23"/>
      <c r="C4864" s="23"/>
      <c r="D4864" s="23"/>
      <c r="E4864" s="23"/>
      <c r="F4864" s="23"/>
      <c r="G4864" s="23"/>
      <c r="H4864" s="23"/>
      <c r="I4864" s="23"/>
      <c r="J4864" s="24"/>
      <c r="K4864" s="24"/>
      <c r="L4864" s="79"/>
      <c r="M4864" s="91"/>
      <c r="N4864" s="89"/>
      <c r="O4864" s="89"/>
      <c r="P4864" s="24"/>
      <c r="Q4864" s="24"/>
      <c r="R4864" s="23"/>
      <c r="S4864" s="23"/>
      <c r="T4864" s="24"/>
      <c r="U4864" s="23"/>
      <c r="V4864" s="23"/>
      <c r="W4864" s="23"/>
      <c r="X4864" s="23"/>
      <c r="Y4864" s="23"/>
      <c r="Z4864" s="23"/>
      <c r="AA4864" s="23"/>
      <c r="AB4864" s="23"/>
      <c r="AC4864" s="23"/>
      <c r="AD4864" s="23"/>
      <c r="AE4864" s="23"/>
      <c r="AF4864" s="46"/>
      <c r="AG4864" s="23"/>
      <c r="AH4864" s="23"/>
    </row>
    <row r="4865" spans="1:34" s="156" customFormat="1" x14ac:dyDescent="0.35">
      <c r="A4865" s="23"/>
      <c r="B4865" s="23"/>
      <c r="C4865" s="23"/>
      <c r="D4865" s="23"/>
      <c r="E4865" s="23"/>
      <c r="F4865" s="23"/>
      <c r="G4865" s="23"/>
      <c r="H4865" s="23"/>
      <c r="I4865" s="23"/>
      <c r="J4865" s="24"/>
      <c r="K4865" s="24"/>
      <c r="L4865" s="79"/>
      <c r="M4865" s="91"/>
      <c r="N4865" s="89"/>
      <c r="O4865" s="89"/>
      <c r="P4865" s="24"/>
      <c r="Q4865" s="24"/>
      <c r="R4865" s="23"/>
      <c r="S4865" s="23"/>
      <c r="T4865" s="24"/>
      <c r="U4865" s="23"/>
      <c r="V4865" s="23"/>
      <c r="W4865" s="23"/>
      <c r="X4865" s="23"/>
      <c r="Y4865" s="23"/>
      <c r="Z4865" s="23"/>
      <c r="AA4865" s="23"/>
      <c r="AB4865" s="23"/>
      <c r="AC4865" s="23"/>
      <c r="AD4865" s="23"/>
      <c r="AE4865" s="23"/>
      <c r="AF4865" s="46"/>
      <c r="AG4865" s="23"/>
      <c r="AH4865" s="23"/>
    </row>
    <row r="4866" spans="1:34" s="156" customFormat="1" x14ac:dyDescent="0.35">
      <c r="A4866" s="23"/>
      <c r="B4866" s="23"/>
      <c r="C4866" s="23"/>
      <c r="D4866" s="23"/>
      <c r="E4866" s="23"/>
      <c r="F4866" s="23"/>
      <c r="G4866" s="23"/>
      <c r="H4866" s="23"/>
      <c r="I4866" s="23"/>
      <c r="J4866" s="24"/>
      <c r="K4866" s="24"/>
      <c r="L4866" s="79"/>
      <c r="M4866" s="91"/>
      <c r="N4866" s="89"/>
      <c r="O4866" s="89"/>
      <c r="P4866" s="24"/>
      <c r="Q4866" s="24"/>
      <c r="R4866" s="23"/>
      <c r="S4866" s="23"/>
      <c r="T4866" s="24"/>
      <c r="U4866" s="23"/>
      <c r="V4866" s="23"/>
      <c r="W4866" s="23"/>
      <c r="X4866" s="23"/>
      <c r="Y4866" s="23"/>
      <c r="Z4866" s="23"/>
      <c r="AA4866" s="23"/>
      <c r="AB4866" s="23"/>
      <c r="AC4866" s="23"/>
      <c r="AD4866" s="23"/>
      <c r="AE4866" s="23"/>
      <c r="AF4866" s="46"/>
      <c r="AG4866" s="23"/>
      <c r="AH4866" s="23"/>
    </row>
    <row r="4867" spans="1:34" s="156" customFormat="1" x14ac:dyDescent="0.35">
      <c r="A4867" s="23"/>
      <c r="B4867" s="23"/>
      <c r="C4867" s="23"/>
      <c r="D4867" s="23"/>
      <c r="E4867" s="23"/>
      <c r="F4867" s="23"/>
      <c r="G4867" s="23"/>
      <c r="H4867" s="23"/>
      <c r="I4867" s="23"/>
      <c r="J4867" s="24"/>
      <c r="K4867" s="24"/>
      <c r="L4867" s="79"/>
      <c r="M4867" s="91"/>
      <c r="N4867" s="89"/>
      <c r="O4867" s="89"/>
      <c r="P4867" s="24"/>
      <c r="Q4867" s="24"/>
      <c r="R4867" s="23"/>
      <c r="S4867" s="23"/>
      <c r="T4867" s="24"/>
      <c r="U4867" s="23"/>
      <c r="V4867" s="23"/>
      <c r="W4867" s="23"/>
      <c r="X4867" s="23"/>
      <c r="Y4867" s="23"/>
      <c r="Z4867" s="23"/>
      <c r="AA4867" s="23"/>
      <c r="AB4867" s="23"/>
      <c r="AC4867" s="23"/>
      <c r="AD4867" s="23"/>
      <c r="AE4867" s="23"/>
      <c r="AF4867" s="46"/>
      <c r="AG4867" s="23"/>
      <c r="AH4867" s="23"/>
    </row>
    <row r="4868" spans="1:34" s="156" customFormat="1" x14ac:dyDescent="0.35">
      <c r="A4868" s="23"/>
      <c r="B4868" s="23"/>
      <c r="C4868" s="23"/>
      <c r="D4868" s="23"/>
      <c r="E4868" s="23"/>
      <c r="F4868" s="23"/>
      <c r="G4868" s="23"/>
      <c r="H4868" s="23"/>
      <c r="I4868" s="23"/>
      <c r="J4868" s="24"/>
      <c r="K4868" s="24"/>
      <c r="L4868" s="79"/>
      <c r="M4868" s="91"/>
      <c r="N4868" s="89"/>
      <c r="O4868" s="89"/>
      <c r="P4868" s="24"/>
      <c r="Q4868" s="24"/>
      <c r="R4868" s="23"/>
      <c r="S4868" s="23"/>
      <c r="T4868" s="24"/>
      <c r="U4868" s="23"/>
      <c r="V4868" s="23"/>
      <c r="W4868" s="23"/>
      <c r="X4868" s="23"/>
      <c r="Y4868" s="23"/>
      <c r="Z4868" s="23"/>
      <c r="AA4868" s="23"/>
      <c r="AB4868" s="23"/>
      <c r="AC4868" s="23"/>
      <c r="AD4868" s="23"/>
      <c r="AE4868" s="23"/>
      <c r="AF4868" s="46"/>
      <c r="AG4868" s="23"/>
      <c r="AH4868" s="23"/>
    </row>
    <row r="4869" spans="1:34" s="156" customFormat="1" x14ac:dyDescent="0.35">
      <c r="A4869" s="23"/>
      <c r="B4869" s="23"/>
      <c r="C4869" s="23"/>
      <c r="D4869" s="23"/>
      <c r="E4869" s="23"/>
      <c r="F4869" s="23"/>
      <c r="G4869" s="23"/>
      <c r="H4869" s="23"/>
      <c r="I4869" s="23"/>
      <c r="J4869" s="24"/>
      <c r="K4869" s="24"/>
      <c r="L4869" s="79"/>
      <c r="M4869" s="91"/>
      <c r="N4869" s="89"/>
      <c r="O4869" s="89"/>
      <c r="P4869" s="24"/>
      <c r="Q4869" s="24"/>
      <c r="R4869" s="23"/>
      <c r="S4869" s="23"/>
      <c r="T4869" s="24"/>
      <c r="U4869" s="23"/>
      <c r="V4869" s="23"/>
      <c r="W4869" s="23"/>
      <c r="X4869" s="23"/>
      <c r="Y4869" s="23"/>
      <c r="Z4869" s="23"/>
      <c r="AA4869" s="23"/>
      <c r="AB4869" s="23"/>
      <c r="AC4869" s="23"/>
      <c r="AD4869" s="23"/>
      <c r="AE4869" s="23"/>
      <c r="AF4869" s="46"/>
      <c r="AG4869" s="23"/>
      <c r="AH4869" s="23"/>
    </row>
    <row r="4870" spans="1:34" s="156" customFormat="1" x14ac:dyDescent="0.35">
      <c r="A4870" s="23"/>
      <c r="B4870" s="23"/>
      <c r="C4870" s="23"/>
      <c r="D4870" s="23"/>
      <c r="E4870" s="23"/>
      <c r="F4870" s="23"/>
      <c r="G4870" s="23"/>
      <c r="H4870" s="23"/>
      <c r="I4870" s="23"/>
      <c r="J4870" s="24"/>
      <c r="K4870" s="24"/>
      <c r="L4870" s="79"/>
      <c r="M4870" s="91"/>
      <c r="N4870" s="89"/>
      <c r="O4870" s="89"/>
      <c r="P4870" s="24"/>
      <c r="Q4870" s="24"/>
      <c r="R4870" s="23"/>
      <c r="S4870" s="23"/>
      <c r="T4870" s="24"/>
      <c r="U4870" s="23"/>
      <c r="V4870" s="23"/>
      <c r="W4870" s="23"/>
      <c r="X4870" s="23"/>
      <c r="Y4870" s="23"/>
      <c r="Z4870" s="23"/>
      <c r="AA4870" s="23"/>
      <c r="AB4870" s="23"/>
      <c r="AC4870" s="23"/>
      <c r="AD4870" s="23"/>
      <c r="AE4870" s="23"/>
      <c r="AF4870" s="46"/>
      <c r="AG4870" s="23"/>
      <c r="AH4870" s="23"/>
    </row>
    <row r="4871" spans="1:34" s="156" customFormat="1" x14ac:dyDescent="0.35">
      <c r="A4871" s="23"/>
      <c r="B4871" s="23"/>
      <c r="C4871" s="23"/>
      <c r="D4871" s="23"/>
      <c r="E4871" s="23"/>
      <c r="F4871" s="23"/>
      <c r="G4871" s="23"/>
      <c r="H4871" s="23"/>
      <c r="I4871" s="23"/>
      <c r="J4871" s="24"/>
      <c r="K4871" s="24"/>
      <c r="L4871" s="79"/>
      <c r="M4871" s="91"/>
      <c r="N4871" s="89"/>
      <c r="O4871" s="89"/>
      <c r="P4871" s="24"/>
      <c r="Q4871" s="24"/>
      <c r="R4871" s="23"/>
      <c r="S4871" s="23"/>
      <c r="T4871" s="24"/>
      <c r="U4871" s="23"/>
      <c r="V4871" s="23"/>
      <c r="W4871" s="23"/>
      <c r="X4871" s="23"/>
      <c r="Y4871" s="23"/>
      <c r="Z4871" s="23"/>
      <c r="AA4871" s="23"/>
      <c r="AB4871" s="23"/>
      <c r="AC4871" s="23"/>
      <c r="AD4871" s="23"/>
      <c r="AE4871" s="23"/>
      <c r="AF4871" s="46"/>
      <c r="AG4871" s="23"/>
      <c r="AH4871" s="23"/>
    </row>
    <row r="4872" spans="1:34" s="156" customFormat="1" x14ac:dyDescent="0.35">
      <c r="A4872" s="23"/>
      <c r="B4872" s="23"/>
      <c r="C4872" s="23"/>
      <c r="D4872" s="23"/>
      <c r="E4872" s="23"/>
      <c r="F4872" s="23"/>
      <c r="G4872" s="23"/>
      <c r="H4872" s="23"/>
      <c r="I4872" s="23"/>
      <c r="J4872" s="24"/>
      <c r="K4872" s="24"/>
      <c r="L4872" s="79"/>
      <c r="M4872" s="91"/>
      <c r="N4872" s="89"/>
      <c r="O4872" s="89"/>
      <c r="P4872" s="24"/>
      <c r="Q4872" s="24"/>
      <c r="R4872" s="23"/>
      <c r="S4872" s="23"/>
      <c r="T4872" s="24"/>
      <c r="U4872" s="23"/>
      <c r="V4872" s="23"/>
      <c r="W4872" s="23"/>
      <c r="X4872" s="23"/>
      <c r="Y4872" s="23"/>
      <c r="Z4872" s="23"/>
      <c r="AA4872" s="23"/>
      <c r="AB4872" s="23"/>
      <c r="AC4872" s="23"/>
      <c r="AD4872" s="23"/>
      <c r="AE4872" s="23"/>
      <c r="AF4872" s="46"/>
      <c r="AG4872" s="23"/>
      <c r="AH4872" s="23"/>
    </row>
    <row r="4873" spans="1:34" s="156" customFormat="1" x14ac:dyDescent="0.35">
      <c r="A4873" s="23"/>
      <c r="B4873" s="23"/>
      <c r="C4873" s="23"/>
      <c r="D4873" s="23"/>
      <c r="E4873" s="23"/>
      <c r="F4873" s="23"/>
      <c r="G4873" s="23"/>
      <c r="H4873" s="23"/>
      <c r="I4873" s="23"/>
      <c r="J4873" s="24"/>
      <c r="K4873" s="24"/>
      <c r="L4873" s="79"/>
      <c r="M4873" s="91"/>
      <c r="N4873" s="89"/>
      <c r="O4873" s="89"/>
      <c r="P4873" s="24"/>
      <c r="Q4873" s="24"/>
      <c r="R4873" s="23"/>
      <c r="S4873" s="23"/>
      <c r="T4873" s="24"/>
      <c r="U4873" s="23"/>
      <c r="V4873" s="23"/>
      <c r="W4873" s="23"/>
      <c r="X4873" s="23"/>
      <c r="Y4873" s="23"/>
      <c r="Z4873" s="23"/>
      <c r="AA4873" s="23"/>
      <c r="AB4873" s="23"/>
      <c r="AC4873" s="23"/>
      <c r="AD4873" s="23"/>
      <c r="AE4873" s="23"/>
      <c r="AF4873" s="46"/>
      <c r="AG4873" s="23"/>
      <c r="AH4873" s="23"/>
    </row>
    <row r="4874" spans="1:34" s="156" customFormat="1" x14ac:dyDescent="0.35">
      <c r="A4874" s="23"/>
      <c r="B4874" s="23"/>
      <c r="C4874" s="23"/>
      <c r="D4874" s="23"/>
      <c r="E4874" s="23"/>
      <c r="F4874" s="23"/>
      <c r="G4874" s="23"/>
      <c r="H4874" s="23"/>
      <c r="I4874" s="23"/>
      <c r="J4874" s="24"/>
      <c r="K4874" s="24"/>
      <c r="L4874" s="79"/>
      <c r="M4874" s="91"/>
      <c r="N4874" s="89"/>
      <c r="O4874" s="89"/>
      <c r="P4874" s="24"/>
      <c r="Q4874" s="24"/>
      <c r="R4874" s="23"/>
      <c r="S4874" s="23"/>
      <c r="T4874" s="24"/>
      <c r="U4874" s="23"/>
      <c r="V4874" s="23"/>
      <c r="W4874" s="23"/>
      <c r="X4874" s="23"/>
      <c r="Y4874" s="23"/>
      <c r="Z4874" s="23"/>
      <c r="AA4874" s="23"/>
      <c r="AB4874" s="23"/>
      <c r="AC4874" s="23"/>
      <c r="AD4874" s="23"/>
      <c r="AE4874" s="23"/>
      <c r="AF4874" s="46"/>
      <c r="AG4874" s="23"/>
      <c r="AH4874" s="23"/>
    </row>
    <row r="4875" spans="1:34" s="156" customFormat="1" x14ac:dyDescent="0.35">
      <c r="A4875" s="23"/>
      <c r="B4875" s="23"/>
      <c r="C4875" s="23"/>
      <c r="D4875" s="23"/>
      <c r="E4875" s="23"/>
      <c r="F4875" s="23"/>
      <c r="G4875" s="23"/>
      <c r="H4875" s="23"/>
      <c r="I4875" s="23"/>
      <c r="J4875" s="24"/>
      <c r="K4875" s="24"/>
      <c r="L4875" s="79"/>
      <c r="M4875" s="91"/>
      <c r="N4875" s="89"/>
      <c r="O4875" s="89"/>
      <c r="P4875" s="24"/>
      <c r="Q4875" s="24"/>
      <c r="R4875" s="23"/>
      <c r="S4875" s="23"/>
      <c r="T4875" s="24"/>
      <c r="U4875" s="23"/>
      <c r="V4875" s="23"/>
      <c r="W4875" s="23"/>
      <c r="X4875" s="23"/>
      <c r="Y4875" s="23"/>
      <c r="Z4875" s="23"/>
      <c r="AA4875" s="23"/>
      <c r="AB4875" s="23"/>
      <c r="AC4875" s="23"/>
      <c r="AD4875" s="23"/>
      <c r="AE4875" s="23"/>
      <c r="AF4875" s="46"/>
      <c r="AG4875" s="23"/>
      <c r="AH4875" s="23"/>
    </row>
    <row r="4876" spans="1:34" s="156" customFormat="1" x14ac:dyDescent="0.35">
      <c r="A4876" s="23"/>
      <c r="B4876" s="23"/>
      <c r="C4876" s="23"/>
      <c r="D4876" s="23"/>
      <c r="E4876" s="23"/>
      <c r="F4876" s="23"/>
      <c r="G4876" s="23"/>
      <c r="H4876" s="23"/>
      <c r="I4876" s="23"/>
      <c r="J4876" s="24"/>
      <c r="K4876" s="24"/>
      <c r="L4876" s="79"/>
      <c r="M4876" s="91"/>
      <c r="N4876" s="89"/>
      <c r="O4876" s="89"/>
      <c r="P4876" s="24"/>
      <c r="Q4876" s="24"/>
      <c r="R4876" s="23"/>
      <c r="S4876" s="23"/>
      <c r="T4876" s="24"/>
      <c r="U4876" s="23"/>
      <c r="V4876" s="23"/>
      <c r="W4876" s="23"/>
      <c r="X4876" s="23"/>
      <c r="Y4876" s="23"/>
      <c r="Z4876" s="23"/>
      <c r="AA4876" s="23"/>
      <c r="AB4876" s="23"/>
      <c r="AC4876" s="23"/>
      <c r="AD4876" s="23"/>
      <c r="AE4876" s="23"/>
      <c r="AF4876" s="46"/>
      <c r="AG4876" s="23"/>
      <c r="AH4876" s="23"/>
    </row>
    <row r="4877" spans="1:34" s="156" customFormat="1" x14ac:dyDescent="0.35">
      <c r="A4877" s="23"/>
      <c r="B4877" s="23"/>
      <c r="C4877" s="23"/>
      <c r="D4877" s="23"/>
      <c r="E4877" s="23"/>
      <c r="F4877" s="23"/>
      <c r="G4877" s="23"/>
      <c r="H4877" s="23"/>
      <c r="I4877" s="23"/>
      <c r="J4877" s="24"/>
      <c r="K4877" s="24"/>
      <c r="L4877" s="79"/>
      <c r="M4877" s="91"/>
      <c r="N4877" s="89"/>
      <c r="O4877" s="89"/>
      <c r="P4877" s="24"/>
      <c r="Q4877" s="24"/>
      <c r="R4877" s="23"/>
      <c r="S4877" s="23"/>
      <c r="T4877" s="24"/>
      <c r="U4877" s="23"/>
      <c r="V4877" s="23"/>
      <c r="W4877" s="23"/>
      <c r="X4877" s="23"/>
      <c r="Y4877" s="23"/>
      <c r="Z4877" s="23"/>
      <c r="AA4877" s="23"/>
      <c r="AB4877" s="23"/>
      <c r="AC4877" s="23"/>
      <c r="AD4877" s="23"/>
      <c r="AE4877" s="23"/>
      <c r="AF4877" s="46"/>
      <c r="AG4877" s="23"/>
      <c r="AH4877" s="23"/>
    </row>
    <row r="4878" spans="1:34" s="156" customFormat="1" x14ac:dyDescent="0.35">
      <c r="A4878" s="23"/>
      <c r="B4878" s="23"/>
      <c r="C4878" s="23"/>
      <c r="D4878" s="23"/>
      <c r="E4878" s="23"/>
      <c r="F4878" s="23"/>
      <c r="G4878" s="23"/>
      <c r="H4878" s="23"/>
      <c r="I4878" s="23"/>
      <c r="J4878" s="24"/>
      <c r="K4878" s="24"/>
      <c r="L4878" s="79"/>
      <c r="M4878" s="91"/>
      <c r="N4878" s="89"/>
      <c r="O4878" s="89"/>
      <c r="P4878" s="24"/>
      <c r="Q4878" s="24"/>
      <c r="R4878" s="23"/>
      <c r="S4878" s="23"/>
      <c r="T4878" s="24"/>
      <c r="U4878" s="23"/>
      <c r="V4878" s="23"/>
      <c r="W4878" s="23"/>
      <c r="X4878" s="23"/>
      <c r="Y4878" s="23"/>
      <c r="Z4878" s="23"/>
      <c r="AA4878" s="23"/>
      <c r="AB4878" s="23"/>
      <c r="AC4878" s="23"/>
      <c r="AD4878" s="23"/>
      <c r="AE4878" s="23"/>
      <c r="AF4878" s="46"/>
      <c r="AG4878" s="23"/>
      <c r="AH4878" s="23"/>
    </row>
    <row r="4879" spans="1:34" s="156" customFormat="1" x14ac:dyDescent="0.35">
      <c r="A4879" s="23"/>
      <c r="B4879" s="23"/>
      <c r="C4879" s="23"/>
      <c r="D4879" s="23"/>
      <c r="E4879" s="23"/>
      <c r="F4879" s="23"/>
      <c r="G4879" s="23"/>
      <c r="H4879" s="23"/>
      <c r="I4879" s="23"/>
      <c r="J4879" s="24"/>
      <c r="K4879" s="24"/>
      <c r="L4879" s="79"/>
      <c r="M4879" s="91"/>
      <c r="N4879" s="89"/>
      <c r="O4879" s="89"/>
      <c r="P4879" s="24"/>
      <c r="Q4879" s="24"/>
      <c r="R4879" s="23"/>
      <c r="S4879" s="23"/>
      <c r="T4879" s="24"/>
      <c r="U4879" s="23"/>
      <c r="V4879" s="23"/>
      <c r="W4879" s="23"/>
      <c r="X4879" s="23"/>
      <c r="Y4879" s="23"/>
      <c r="Z4879" s="23"/>
      <c r="AA4879" s="23"/>
      <c r="AB4879" s="23"/>
      <c r="AC4879" s="23"/>
      <c r="AD4879" s="23"/>
      <c r="AE4879" s="23"/>
      <c r="AF4879" s="46"/>
      <c r="AG4879" s="23"/>
      <c r="AH4879" s="23"/>
    </row>
    <row r="4880" spans="1:34" s="156" customFormat="1" x14ac:dyDescent="0.35">
      <c r="A4880" s="23"/>
      <c r="B4880" s="23"/>
      <c r="C4880" s="23"/>
      <c r="D4880" s="23"/>
      <c r="E4880" s="23"/>
      <c r="F4880" s="23"/>
      <c r="G4880" s="23"/>
      <c r="H4880" s="23"/>
      <c r="I4880" s="23"/>
      <c r="J4880" s="24"/>
      <c r="K4880" s="24"/>
      <c r="L4880" s="79"/>
      <c r="M4880" s="91"/>
      <c r="N4880" s="89"/>
      <c r="O4880" s="89"/>
      <c r="P4880" s="24"/>
      <c r="Q4880" s="24"/>
      <c r="R4880" s="23"/>
      <c r="S4880" s="23"/>
      <c r="T4880" s="24"/>
      <c r="U4880" s="23"/>
      <c r="V4880" s="23"/>
      <c r="W4880" s="23"/>
      <c r="X4880" s="23"/>
      <c r="Y4880" s="23"/>
      <c r="Z4880" s="23"/>
      <c r="AA4880" s="23"/>
      <c r="AB4880" s="23"/>
      <c r="AC4880" s="23"/>
      <c r="AD4880" s="23"/>
      <c r="AE4880" s="23"/>
      <c r="AF4880" s="46"/>
      <c r="AG4880" s="23"/>
      <c r="AH4880" s="23"/>
    </row>
    <row r="4881" spans="1:34" s="156" customFormat="1" x14ac:dyDescent="0.35">
      <c r="A4881" s="23"/>
      <c r="B4881" s="23"/>
      <c r="C4881" s="23"/>
      <c r="D4881" s="23"/>
      <c r="E4881" s="23"/>
      <c r="F4881" s="23"/>
      <c r="G4881" s="23"/>
      <c r="H4881" s="23"/>
      <c r="I4881" s="23"/>
      <c r="J4881" s="24"/>
      <c r="K4881" s="24"/>
      <c r="L4881" s="79"/>
      <c r="M4881" s="91"/>
      <c r="N4881" s="89"/>
      <c r="O4881" s="89"/>
      <c r="P4881" s="24"/>
      <c r="Q4881" s="24"/>
      <c r="R4881" s="23"/>
      <c r="S4881" s="23"/>
      <c r="T4881" s="24"/>
      <c r="U4881" s="23"/>
      <c r="V4881" s="23"/>
      <c r="W4881" s="23"/>
      <c r="X4881" s="23"/>
      <c r="Y4881" s="23"/>
      <c r="Z4881" s="23"/>
      <c r="AA4881" s="23"/>
      <c r="AB4881" s="23"/>
      <c r="AC4881" s="23"/>
      <c r="AD4881" s="23"/>
      <c r="AE4881" s="23"/>
      <c r="AF4881" s="46"/>
      <c r="AG4881" s="23"/>
      <c r="AH4881" s="23"/>
    </row>
    <row r="4882" spans="1:34" s="156" customFormat="1" x14ac:dyDescent="0.35">
      <c r="A4882" s="23"/>
      <c r="B4882" s="23"/>
      <c r="C4882" s="23"/>
      <c r="D4882" s="23"/>
      <c r="E4882" s="23"/>
      <c r="F4882" s="23"/>
      <c r="G4882" s="23"/>
      <c r="H4882" s="23"/>
      <c r="I4882" s="23"/>
      <c r="J4882" s="24"/>
      <c r="K4882" s="24"/>
      <c r="L4882" s="79"/>
      <c r="M4882" s="91"/>
      <c r="N4882" s="89"/>
      <c r="O4882" s="89"/>
      <c r="P4882" s="24"/>
      <c r="Q4882" s="24"/>
      <c r="R4882" s="23"/>
      <c r="S4882" s="23"/>
      <c r="T4882" s="24"/>
      <c r="U4882" s="23"/>
      <c r="V4882" s="23"/>
      <c r="W4882" s="23"/>
      <c r="X4882" s="23"/>
      <c r="Y4882" s="23"/>
      <c r="Z4882" s="23"/>
      <c r="AA4882" s="23"/>
      <c r="AB4882" s="23"/>
      <c r="AC4882" s="23"/>
      <c r="AD4882" s="23"/>
      <c r="AE4882" s="23"/>
      <c r="AF4882" s="46"/>
      <c r="AG4882" s="23"/>
      <c r="AH4882" s="23"/>
    </row>
    <row r="4883" spans="1:34" s="156" customFormat="1" x14ac:dyDescent="0.35">
      <c r="A4883" s="23"/>
      <c r="B4883" s="23"/>
      <c r="C4883" s="23"/>
      <c r="D4883" s="23"/>
      <c r="E4883" s="23"/>
      <c r="F4883" s="23"/>
      <c r="G4883" s="23"/>
      <c r="H4883" s="23"/>
      <c r="I4883" s="23"/>
      <c r="J4883" s="24"/>
      <c r="K4883" s="24"/>
      <c r="L4883" s="79"/>
      <c r="M4883" s="91"/>
      <c r="N4883" s="89"/>
      <c r="O4883" s="89"/>
      <c r="P4883" s="24"/>
      <c r="Q4883" s="24"/>
      <c r="R4883" s="23"/>
      <c r="S4883" s="23"/>
      <c r="T4883" s="24"/>
      <c r="U4883" s="23"/>
      <c r="V4883" s="23"/>
      <c r="W4883" s="23"/>
      <c r="X4883" s="23"/>
      <c r="Y4883" s="23"/>
      <c r="Z4883" s="23"/>
      <c r="AA4883" s="23"/>
      <c r="AB4883" s="23"/>
      <c r="AC4883" s="23"/>
      <c r="AD4883" s="23"/>
      <c r="AE4883" s="23"/>
      <c r="AF4883" s="46"/>
      <c r="AG4883" s="23"/>
      <c r="AH4883" s="23"/>
    </row>
    <row r="4884" spans="1:34" s="156" customFormat="1" x14ac:dyDescent="0.35">
      <c r="A4884" s="23"/>
      <c r="B4884" s="23"/>
      <c r="C4884" s="23"/>
      <c r="D4884" s="23"/>
      <c r="E4884" s="23"/>
      <c r="F4884" s="23"/>
      <c r="G4884" s="23"/>
      <c r="H4884" s="23"/>
      <c r="I4884" s="23"/>
      <c r="J4884" s="24"/>
      <c r="K4884" s="24"/>
      <c r="L4884" s="79"/>
      <c r="M4884" s="91"/>
      <c r="N4884" s="89"/>
      <c r="O4884" s="89"/>
      <c r="P4884" s="24"/>
      <c r="Q4884" s="24"/>
      <c r="R4884" s="23"/>
      <c r="S4884" s="23"/>
      <c r="T4884" s="24"/>
      <c r="U4884" s="23"/>
      <c r="V4884" s="23"/>
      <c r="W4884" s="23"/>
      <c r="X4884" s="23"/>
      <c r="Y4884" s="23"/>
      <c r="Z4884" s="23"/>
      <c r="AA4884" s="23"/>
      <c r="AB4884" s="23"/>
      <c r="AC4884" s="23"/>
      <c r="AD4884" s="23"/>
      <c r="AE4884" s="23"/>
      <c r="AF4884" s="46"/>
      <c r="AG4884" s="23"/>
      <c r="AH4884" s="23"/>
    </row>
    <row r="4885" spans="1:34" s="156" customFormat="1" x14ac:dyDescent="0.35">
      <c r="A4885" s="23"/>
      <c r="B4885" s="23"/>
      <c r="C4885" s="23"/>
      <c r="D4885" s="23"/>
      <c r="E4885" s="23"/>
      <c r="F4885" s="23"/>
      <c r="G4885" s="23"/>
      <c r="H4885" s="23"/>
      <c r="I4885" s="23"/>
      <c r="J4885" s="24"/>
      <c r="K4885" s="24"/>
      <c r="L4885" s="79"/>
      <c r="M4885" s="91"/>
      <c r="N4885" s="89"/>
      <c r="O4885" s="89"/>
      <c r="P4885" s="24"/>
      <c r="Q4885" s="24"/>
      <c r="R4885" s="23"/>
      <c r="S4885" s="23"/>
      <c r="T4885" s="24"/>
      <c r="U4885" s="23"/>
      <c r="V4885" s="23"/>
      <c r="W4885" s="23"/>
      <c r="X4885" s="23"/>
      <c r="Y4885" s="23"/>
      <c r="Z4885" s="23"/>
      <c r="AA4885" s="23"/>
      <c r="AB4885" s="23"/>
      <c r="AC4885" s="23"/>
      <c r="AD4885" s="23"/>
      <c r="AE4885" s="23"/>
      <c r="AF4885" s="46"/>
      <c r="AG4885" s="23"/>
      <c r="AH4885" s="23"/>
    </row>
    <row r="4886" spans="1:34" s="156" customFormat="1" x14ac:dyDescent="0.35">
      <c r="A4886" s="23"/>
      <c r="B4886" s="23"/>
      <c r="C4886" s="23"/>
      <c r="D4886" s="23"/>
      <c r="E4886" s="23"/>
      <c r="F4886" s="23"/>
      <c r="G4886" s="23"/>
      <c r="H4886" s="23"/>
      <c r="I4886" s="23"/>
      <c r="J4886" s="24"/>
      <c r="K4886" s="24"/>
      <c r="L4886" s="79"/>
      <c r="M4886" s="91"/>
      <c r="N4886" s="89"/>
      <c r="O4886" s="89"/>
      <c r="P4886" s="24"/>
      <c r="Q4886" s="24"/>
      <c r="R4886" s="23"/>
      <c r="S4886" s="23"/>
      <c r="T4886" s="24"/>
      <c r="U4886" s="23"/>
      <c r="V4886" s="23"/>
      <c r="W4886" s="23"/>
      <c r="X4886" s="23"/>
      <c r="Y4886" s="23"/>
      <c r="Z4886" s="23"/>
      <c r="AA4886" s="23"/>
      <c r="AB4886" s="23"/>
      <c r="AC4886" s="23"/>
      <c r="AD4886" s="23"/>
      <c r="AE4886" s="23"/>
      <c r="AF4886" s="46"/>
      <c r="AG4886" s="23"/>
      <c r="AH4886" s="23"/>
    </row>
    <row r="4887" spans="1:34" s="156" customFormat="1" x14ac:dyDescent="0.35">
      <c r="A4887" s="23"/>
      <c r="B4887" s="23"/>
      <c r="C4887" s="23"/>
      <c r="D4887" s="23"/>
      <c r="E4887" s="23"/>
      <c r="F4887" s="23"/>
      <c r="G4887" s="23"/>
      <c r="H4887" s="23"/>
      <c r="I4887" s="23"/>
      <c r="J4887" s="24"/>
      <c r="K4887" s="24"/>
      <c r="L4887" s="79"/>
      <c r="M4887" s="91"/>
      <c r="N4887" s="89"/>
      <c r="O4887" s="89"/>
      <c r="P4887" s="24"/>
      <c r="Q4887" s="24"/>
      <c r="R4887" s="23"/>
      <c r="S4887" s="23"/>
      <c r="T4887" s="24"/>
      <c r="U4887" s="23"/>
      <c r="V4887" s="23"/>
      <c r="W4887" s="23"/>
      <c r="X4887" s="23"/>
      <c r="Y4887" s="23"/>
      <c r="Z4887" s="23"/>
      <c r="AA4887" s="23"/>
      <c r="AB4887" s="23"/>
      <c r="AC4887" s="23"/>
      <c r="AD4887" s="23"/>
      <c r="AE4887" s="23"/>
      <c r="AF4887" s="46"/>
      <c r="AG4887" s="23"/>
      <c r="AH4887" s="23"/>
    </row>
    <row r="4888" spans="1:34" s="156" customFormat="1" x14ac:dyDescent="0.35">
      <c r="A4888" s="23"/>
      <c r="B4888" s="23"/>
      <c r="C4888" s="23"/>
      <c r="D4888" s="23"/>
      <c r="E4888" s="23"/>
      <c r="F4888" s="23"/>
      <c r="G4888" s="23"/>
      <c r="H4888" s="23"/>
      <c r="I4888" s="23"/>
      <c r="J4888" s="24"/>
      <c r="K4888" s="24"/>
      <c r="L4888" s="79"/>
      <c r="M4888" s="91"/>
      <c r="N4888" s="89"/>
      <c r="O4888" s="89"/>
      <c r="P4888" s="24"/>
      <c r="Q4888" s="24"/>
      <c r="R4888" s="23"/>
      <c r="S4888" s="23"/>
      <c r="T4888" s="24"/>
      <c r="U4888" s="23"/>
      <c r="V4888" s="23"/>
      <c r="W4888" s="23"/>
      <c r="X4888" s="23"/>
      <c r="Y4888" s="23"/>
      <c r="Z4888" s="23"/>
      <c r="AA4888" s="23"/>
      <c r="AB4888" s="23"/>
      <c r="AC4888" s="23"/>
      <c r="AD4888" s="23"/>
      <c r="AE4888" s="23"/>
      <c r="AF4888" s="46"/>
      <c r="AG4888" s="23"/>
      <c r="AH4888" s="23"/>
    </row>
    <row r="4889" spans="1:34" s="156" customFormat="1" x14ac:dyDescent="0.35">
      <c r="A4889" s="23"/>
      <c r="B4889" s="23"/>
      <c r="C4889" s="23"/>
      <c r="D4889" s="23"/>
      <c r="E4889" s="23"/>
      <c r="F4889" s="23"/>
      <c r="G4889" s="23"/>
      <c r="H4889" s="23"/>
      <c r="I4889" s="23"/>
      <c r="J4889" s="24"/>
      <c r="K4889" s="24"/>
      <c r="L4889" s="79"/>
      <c r="M4889" s="91"/>
      <c r="N4889" s="89"/>
      <c r="O4889" s="89"/>
      <c r="P4889" s="24"/>
      <c r="Q4889" s="24"/>
      <c r="R4889" s="23"/>
      <c r="S4889" s="23"/>
      <c r="T4889" s="24"/>
      <c r="U4889" s="23"/>
      <c r="V4889" s="23"/>
      <c r="W4889" s="23"/>
      <c r="X4889" s="23"/>
      <c r="Y4889" s="23"/>
      <c r="Z4889" s="23"/>
      <c r="AA4889" s="23"/>
      <c r="AB4889" s="23"/>
      <c r="AC4889" s="23"/>
      <c r="AD4889" s="23"/>
      <c r="AE4889" s="23"/>
      <c r="AF4889" s="46"/>
      <c r="AG4889" s="23"/>
      <c r="AH4889" s="23"/>
    </row>
    <row r="4890" spans="1:34" s="156" customFormat="1" x14ac:dyDescent="0.35">
      <c r="A4890" s="23"/>
      <c r="B4890" s="23"/>
      <c r="C4890" s="23"/>
      <c r="D4890" s="23"/>
      <c r="E4890" s="23"/>
      <c r="F4890" s="23"/>
      <c r="G4890" s="23"/>
      <c r="H4890" s="23"/>
      <c r="I4890" s="23"/>
      <c r="J4890" s="24"/>
      <c r="K4890" s="24"/>
      <c r="L4890" s="79"/>
      <c r="M4890" s="91"/>
      <c r="N4890" s="89"/>
      <c r="O4890" s="89"/>
      <c r="P4890" s="24"/>
      <c r="Q4890" s="24"/>
      <c r="R4890" s="23"/>
      <c r="S4890" s="23"/>
      <c r="T4890" s="24"/>
      <c r="U4890" s="23"/>
      <c r="V4890" s="23"/>
      <c r="W4890" s="23"/>
      <c r="X4890" s="23"/>
      <c r="Y4890" s="23"/>
      <c r="Z4890" s="23"/>
      <c r="AA4890" s="23"/>
      <c r="AB4890" s="23"/>
      <c r="AC4890" s="23"/>
      <c r="AD4890" s="23"/>
      <c r="AE4890" s="23"/>
      <c r="AF4890" s="46"/>
      <c r="AG4890" s="23"/>
      <c r="AH4890" s="23"/>
    </row>
    <row r="4891" spans="1:34" s="156" customFormat="1" x14ac:dyDescent="0.35">
      <c r="A4891" s="23"/>
      <c r="B4891" s="23"/>
      <c r="C4891" s="23"/>
      <c r="D4891" s="23"/>
      <c r="E4891" s="23"/>
      <c r="F4891" s="23"/>
      <c r="G4891" s="23"/>
      <c r="H4891" s="23"/>
      <c r="I4891" s="23"/>
      <c r="J4891" s="24"/>
      <c r="K4891" s="24"/>
      <c r="L4891" s="79"/>
      <c r="M4891" s="91"/>
      <c r="N4891" s="89"/>
      <c r="O4891" s="89"/>
      <c r="P4891" s="24"/>
      <c r="Q4891" s="24"/>
      <c r="R4891" s="23"/>
      <c r="S4891" s="23"/>
      <c r="T4891" s="24"/>
      <c r="U4891" s="23"/>
      <c r="V4891" s="23"/>
      <c r="W4891" s="23"/>
      <c r="X4891" s="23"/>
      <c r="Y4891" s="23"/>
      <c r="Z4891" s="23"/>
      <c r="AA4891" s="23"/>
      <c r="AB4891" s="23"/>
      <c r="AC4891" s="23"/>
      <c r="AD4891" s="23"/>
      <c r="AE4891" s="23"/>
      <c r="AF4891" s="46"/>
      <c r="AG4891" s="23"/>
      <c r="AH4891" s="23"/>
    </row>
    <row r="4892" spans="1:34" s="156" customFormat="1" x14ac:dyDescent="0.35">
      <c r="A4892" s="23"/>
      <c r="B4892" s="23"/>
      <c r="C4892" s="23"/>
      <c r="D4892" s="23"/>
      <c r="E4892" s="23"/>
      <c r="F4892" s="23"/>
      <c r="G4892" s="23"/>
      <c r="H4892" s="23"/>
      <c r="I4892" s="23"/>
      <c r="J4892" s="24"/>
      <c r="K4892" s="24"/>
      <c r="L4892" s="79"/>
      <c r="M4892" s="91"/>
      <c r="N4892" s="89"/>
      <c r="O4892" s="89"/>
      <c r="P4892" s="24"/>
      <c r="Q4892" s="24"/>
      <c r="R4892" s="23"/>
      <c r="S4892" s="23"/>
      <c r="T4892" s="24"/>
      <c r="U4892" s="23"/>
      <c r="V4892" s="23"/>
      <c r="W4892" s="23"/>
      <c r="X4892" s="23"/>
      <c r="Y4892" s="23"/>
      <c r="Z4892" s="23"/>
      <c r="AA4892" s="23"/>
      <c r="AB4892" s="23"/>
      <c r="AC4892" s="23"/>
      <c r="AD4892" s="23"/>
      <c r="AE4892" s="23"/>
      <c r="AF4892" s="46"/>
      <c r="AG4892" s="23"/>
      <c r="AH4892" s="23"/>
    </row>
    <row r="4893" spans="1:34" s="156" customFormat="1" x14ac:dyDescent="0.35">
      <c r="A4893" s="23"/>
      <c r="B4893" s="23"/>
      <c r="C4893" s="23"/>
      <c r="D4893" s="23"/>
      <c r="E4893" s="23"/>
      <c r="F4893" s="23"/>
      <c r="G4893" s="23"/>
      <c r="H4893" s="23"/>
      <c r="I4893" s="23"/>
      <c r="J4893" s="24"/>
      <c r="K4893" s="24"/>
      <c r="L4893" s="79"/>
      <c r="M4893" s="91"/>
      <c r="N4893" s="89"/>
      <c r="O4893" s="89"/>
      <c r="P4893" s="24"/>
      <c r="Q4893" s="24"/>
      <c r="R4893" s="23"/>
      <c r="S4893" s="23"/>
      <c r="T4893" s="24"/>
      <c r="U4893" s="23"/>
      <c r="V4893" s="23"/>
      <c r="W4893" s="23"/>
      <c r="X4893" s="23"/>
      <c r="Y4893" s="23"/>
      <c r="Z4893" s="23"/>
      <c r="AA4893" s="23"/>
      <c r="AB4893" s="23"/>
      <c r="AC4893" s="23"/>
      <c r="AD4893" s="23"/>
      <c r="AE4893" s="23"/>
      <c r="AF4893" s="46"/>
      <c r="AG4893" s="23"/>
      <c r="AH4893" s="23"/>
    </row>
    <row r="4894" spans="1:34" s="156" customFormat="1" x14ac:dyDescent="0.35">
      <c r="A4894" s="23"/>
      <c r="B4894" s="23"/>
      <c r="C4894" s="23"/>
      <c r="D4894" s="23"/>
      <c r="E4894" s="23"/>
      <c r="F4894" s="23"/>
      <c r="G4894" s="23"/>
      <c r="H4894" s="23"/>
      <c r="I4894" s="23"/>
      <c r="J4894" s="24"/>
      <c r="K4894" s="24"/>
      <c r="L4894" s="79"/>
      <c r="M4894" s="91"/>
      <c r="N4894" s="89"/>
      <c r="O4894" s="89"/>
      <c r="P4894" s="24"/>
      <c r="Q4894" s="24"/>
      <c r="R4894" s="23"/>
      <c r="S4894" s="23"/>
      <c r="T4894" s="24"/>
      <c r="U4894" s="23"/>
      <c r="V4894" s="23"/>
      <c r="W4894" s="23"/>
      <c r="X4894" s="23"/>
      <c r="Y4894" s="23"/>
      <c r="Z4894" s="23"/>
      <c r="AA4894" s="23"/>
      <c r="AB4894" s="23"/>
      <c r="AC4894" s="23"/>
      <c r="AD4894" s="23"/>
      <c r="AE4894" s="23"/>
      <c r="AF4894" s="46"/>
      <c r="AG4894" s="23"/>
      <c r="AH4894" s="23"/>
    </row>
    <row r="4895" spans="1:34" s="156" customFormat="1" x14ac:dyDescent="0.35">
      <c r="A4895" s="23"/>
      <c r="B4895" s="23"/>
      <c r="C4895" s="23"/>
      <c r="D4895" s="23"/>
      <c r="E4895" s="23"/>
      <c r="F4895" s="23"/>
      <c r="G4895" s="23"/>
      <c r="H4895" s="23"/>
      <c r="I4895" s="23"/>
      <c r="J4895" s="24"/>
      <c r="K4895" s="24"/>
      <c r="L4895" s="79"/>
      <c r="M4895" s="91"/>
      <c r="N4895" s="89"/>
      <c r="O4895" s="89"/>
      <c r="P4895" s="24"/>
      <c r="Q4895" s="24"/>
      <c r="R4895" s="23"/>
      <c r="S4895" s="23"/>
      <c r="T4895" s="24"/>
      <c r="U4895" s="23"/>
      <c r="V4895" s="23"/>
      <c r="W4895" s="23"/>
      <c r="X4895" s="23"/>
      <c r="Y4895" s="23"/>
      <c r="Z4895" s="23"/>
      <c r="AA4895" s="23"/>
      <c r="AB4895" s="23"/>
      <c r="AC4895" s="23"/>
      <c r="AD4895" s="23"/>
      <c r="AE4895" s="23"/>
      <c r="AF4895" s="46"/>
      <c r="AG4895" s="23"/>
      <c r="AH4895" s="23"/>
    </row>
    <row r="4896" spans="1:34" s="156" customFormat="1" x14ac:dyDescent="0.35">
      <c r="A4896" s="23"/>
      <c r="B4896" s="23"/>
      <c r="C4896" s="23"/>
      <c r="D4896" s="23"/>
      <c r="E4896" s="23"/>
      <c r="F4896" s="23"/>
      <c r="G4896" s="23"/>
      <c r="H4896" s="23"/>
      <c r="I4896" s="23"/>
      <c r="J4896" s="24"/>
      <c r="K4896" s="24"/>
      <c r="L4896" s="79"/>
      <c r="M4896" s="91"/>
      <c r="N4896" s="89"/>
      <c r="O4896" s="89"/>
      <c r="P4896" s="24"/>
      <c r="Q4896" s="24"/>
      <c r="R4896" s="23"/>
      <c r="S4896" s="23"/>
      <c r="T4896" s="24"/>
      <c r="U4896" s="23"/>
      <c r="V4896" s="23"/>
      <c r="W4896" s="23"/>
      <c r="X4896" s="23"/>
      <c r="Y4896" s="23"/>
      <c r="Z4896" s="23"/>
      <c r="AA4896" s="23"/>
      <c r="AB4896" s="23"/>
      <c r="AC4896" s="23"/>
      <c r="AD4896" s="23"/>
      <c r="AE4896" s="23"/>
      <c r="AF4896" s="46"/>
      <c r="AG4896" s="23"/>
      <c r="AH4896" s="23"/>
    </row>
    <row r="4897" spans="1:34" s="156" customFormat="1" x14ac:dyDescent="0.35">
      <c r="A4897" s="23"/>
      <c r="B4897" s="23"/>
      <c r="C4897" s="23"/>
      <c r="D4897" s="23"/>
      <c r="E4897" s="23"/>
      <c r="F4897" s="23"/>
      <c r="G4897" s="23"/>
      <c r="H4897" s="23"/>
      <c r="I4897" s="23"/>
      <c r="J4897" s="24"/>
      <c r="K4897" s="24"/>
      <c r="L4897" s="79"/>
      <c r="M4897" s="91"/>
      <c r="N4897" s="89"/>
      <c r="O4897" s="89"/>
      <c r="P4897" s="24"/>
      <c r="Q4897" s="24"/>
      <c r="R4897" s="23"/>
      <c r="S4897" s="23"/>
      <c r="T4897" s="24"/>
      <c r="U4897" s="23"/>
      <c r="V4897" s="23"/>
      <c r="W4897" s="23"/>
      <c r="X4897" s="23"/>
      <c r="Y4897" s="23"/>
      <c r="Z4897" s="23"/>
      <c r="AA4897" s="23"/>
      <c r="AB4897" s="23"/>
      <c r="AC4897" s="23"/>
      <c r="AD4897" s="23"/>
      <c r="AE4897" s="23"/>
      <c r="AF4897" s="46"/>
      <c r="AG4897" s="23"/>
      <c r="AH4897" s="23"/>
    </row>
    <row r="4898" spans="1:34" s="156" customFormat="1" x14ac:dyDescent="0.35">
      <c r="A4898" s="23"/>
      <c r="B4898" s="23"/>
      <c r="C4898" s="23"/>
      <c r="D4898" s="23"/>
      <c r="E4898" s="23"/>
      <c r="F4898" s="23"/>
      <c r="G4898" s="23"/>
      <c r="H4898" s="23"/>
      <c r="I4898" s="23"/>
      <c r="J4898" s="24"/>
      <c r="K4898" s="24"/>
      <c r="L4898" s="79"/>
      <c r="M4898" s="91"/>
      <c r="N4898" s="89"/>
      <c r="O4898" s="89"/>
      <c r="P4898" s="24"/>
      <c r="Q4898" s="24"/>
      <c r="R4898" s="23"/>
      <c r="S4898" s="23"/>
      <c r="T4898" s="24"/>
      <c r="U4898" s="23"/>
      <c r="V4898" s="23"/>
      <c r="W4898" s="23"/>
      <c r="X4898" s="23"/>
      <c r="Y4898" s="23"/>
      <c r="Z4898" s="23"/>
      <c r="AA4898" s="23"/>
      <c r="AB4898" s="23"/>
      <c r="AC4898" s="23"/>
      <c r="AD4898" s="23"/>
      <c r="AE4898" s="23"/>
      <c r="AF4898" s="46"/>
      <c r="AG4898" s="23"/>
      <c r="AH4898" s="23"/>
    </row>
    <row r="4899" spans="1:34" s="156" customFormat="1" x14ac:dyDescent="0.35">
      <c r="A4899" s="23"/>
      <c r="B4899" s="23"/>
      <c r="C4899" s="23"/>
      <c r="D4899" s="23"/>
      <c r="E4899" s="23"/>
      <c r="F4899" s="23"/>
      <c r="G4899" s="23"/>
      <c r="H4899" s="23"/>
      <c r="I4899" s="23"/>
      <c r="J4899" s="24"/>
      <c r="K4899" s="24"/>
      <c r="L4899" s="79"/>
      <c r="M4899" s="91"/>
      <c r="N4899" s="89"/>
      <c r="O4899" s="89"/>
      <c r="P4899" s="24"/>
      <c r="Q4899" s="24"/>
      <c r="R4899" s="23"/>
      <c r="S4899" s="23"/>
      <c r="T4899" s="24"/>
      <c r="U4899" s="23"/>
      <c r="V4899" s="23"/>
      <c r="W4899" s="23"/>
      <c r="X4899" s="23"/>
      <c r="Y4899" s="23"/>
      <c r="Z4899" s="23"/>
      <c r="AA4899" s="23"/>
      <c r="AB4899" s="23"/>
      <c r="AC4899" s="23"/>
      <c r="AD4899" s="23"/>
      <c r="AE4899" s="23"/>
      <c r="AF4899" s="46"/>
      <c r="AG4899" s="23"/>
      <c r="AH4899" s="23"/>
    </row>
    <row r="4900" spans="1:34" s="156" customFormat="1" x14ac:dyDescent="0.35">
      <c r="A4900" s="23"/>
      <c r="B4900" s="23"/>
      <c r="C4900" s="23"/>
      <c r="D4900" s="23"/>
      <c r="E4900" s="23"/>
      <c r="F4900" s="23"/>
      <c r="G4900" s="23"/>
      <c r="H4900" s="23"/>
      <c r="I4900" s="23"/>
      <c r="J4900" s="24"/>
      <c r="K4900" s="24"/>
      <c r="L4900" s="79"/>
      <c r="M4900" s="91"/>
      <c r="N4900" s="89"/>
      <c r="O4900" s="89"/>
      <c r="P4900" s="24"/>
      <c r="Q4900" s="24"/>
      <c r="R4900" s="23"/>
      <c r="S4900" s="23"/>
      <c r="T4900" s="24"/>
      <c r="U4900" s="23"/>
      <c r="V4900" s="23"/>
      <c r="W4900" s="23"/>
      <c r="X4900" s="23"/>
      <c r="Y4900" s="23"/>
      <c r="Z4900" s="23"/>
      <c r="AA4900" s="23"/>
      <c r="AB4900" s="23"/>
      <c r="AC4900" s="23"/>
      <c r="AD4900" s="23"/>
      <c r="AE4900" s="23"/>
      <c r="AF4900" s="46"/>
      <c r="AG4900" s="23"/>
      <c r="AH4900" s="23"/>
    </row>
    <row r="4901" spans="1:34" s="156" customFormat="1" x14ac:dyDescent="0.35">
      <c r="A4901" s="23"/>
      <c r="B4901" s="23"/>
      <c r="C4901" s="23"/>
      <c r="D4901" s="23"/>
      <c r="E4901" s="23"/>
      <c r="F4901" s="23"/>
      <c r="G4901" s="23"/>
      <c r="H4901" s="23"/>
      <c r="I4901" s="23"/>
      <c r="J4901" s="24"/>
      <c r="K4901" s="24"/>
      <c r="L4901" s="79"/>
      <c r="M4901" s="91"/>
      <c r="N4901" s="89"/>
      <c r="O4901" s="89"/>
      <c r="P4901" s="24"/>
      <c r="Q4901" s="24"/>
      <c r="R4901" s="23"/>
      <c r="S4901" s="23"/>
      <c r="T4901" s="24"/>
      <c r="U4901" s="23"/>
      <c r="V4901" s="23"/>
      <c r="W4901" s="23"/>
      <c r="X4901" s="23"/>
      <c r="Y4901" s="23"/>
      <c r="Z4901" s="23"/>
      <c r="AA4901" s="23"/>
      <c r="AB4901" s="23"/>
      <c r="AC4901" s="23"/>
      <c r="AD4901" s="23"/>
      <c r="AE4901" s="23"/>
      <c r="AF4901" s="46"/>
      <c r="AG4901" s="23"/>
      <c r="AH4901" s="23"/>
    </row>
    <row r="4902" spans="1:34" s="156" customFormat="1" x14ac:dyDescent="0.35">
      <c r="A4902" s="23"/>
      <c r="B4902" s="23"/>
      <c r="C4902" s="23"/>
      <c r="D4902" s="23"/>
      <c r="E4902" s="23"/>
      <c r="F4902" s="23"/>
      <c r="G4902" s="23"/>
      <c r="H4902" s="23"/>
      <c r="I4902" s="23"/>
      <c r="J4902" s="24"/>
      <c r="K4902" s="24"/>
      <c r="L4902" s="79"/>
      <c r="M4902" s="91"/>
      <c r="N4902" s="89"/>
      <c r="O4902" s="89"/>
      <c r="P4902" s="24"/>
      <c r="Q4902" s="24"/>
      <c r="R4902" s="23"/>
      <c r="S4902" s="23"/>
      <c r="T4902" s="24"/>
      <c r="U4902" s="23"/>
      <c r="V4902" s="23"/>
      <c r="W4902" s="23"/>
      <c r="X4902" s="23"/>
      <c r="Y4902" s="23"/>
      <c r="Z4902" s="23"/>
      <c r="AA4902" s="23"/>
      <c r="AB4902" s="23"/>
      <c r="AC4902" s="23"/>
      <c r="AD4902" s="23"/>
      <c r="AE4902" s="23"/>
      <c r="AF4902" s="46"/>
      <c r="AG4902" s="23"/>
      <c r="AH4902" s="23"/>
    </row>
    <row r="4903" spans="1:34" s="156" customFormat="1" x14ac:dyDescent="0.35">
      <c r="A4903" s="23"/>
      <c r="B4903" s="23"/>
      <c r="C4903" s="23"/>
      <c r="D4903" s="23"/>
      <c r="E4903" s="23"/>
      <c r="F4903" s="23"/>
      <c r="G4903" s="23"/>
      <c r="H4903" s="23"/>
      <c r="I4903" s="23"/>
      <c r="J4903" s="24"/>
      <c r="K4903" s="24"/>
      <c r="L4903" s="79"/>
      <c r="M4903" s="91"/>
      <c r="N4903" s="89"/>
      <c r="O4903" s="89"/>
      <c r="P4903" s="24"/>
      <c r="Q4903" s="24"/>
      <c r="R4903" s="23"/>
      <c r="S4903" s="23"/>
      <c r="T4903" s="24"/>
      <c r="U4903" s="23"/>
      <c r="V4903" s="23"/>
      <c r="W4903" s="23"/>
      <c r="X4903" s="23"/>
      <c r="Y4903" s="23"/>
      <c r="Z4903" s="23"/>
      <c r="AA4903" s="23"/>
      <c r="AB4903" s="23"/>
      <c r="AC4903" s="23"/>
      <c r="AD4903" s="23"/>
      <c r="AE4903" s="23"/>
      <c r="AF4903" s="46"/>
      <c r="AG4903" s="23"/>
      <c r="AH4903" s="23"/>
    </row>
    <row r="4904" spans="1:34" s="156" customFormat="1" x14ac:dyDescent="0.35">
      <c r="A4904" s="23"/>
      <c r="B4904" s="23"/>
      <c r="C4904" s="23"/>
      <c r="D4904" s="23"/>
      <c r="E4904" s="23"/>
      <c r="F4904" s="23"/>
      <c r="G4904" s="23"/>
      <c r="H4904" s="23"/>
      <c r="I4904" s="23"/>
      <c r="J4904" s="24"/>
      <c r="K4904" s="24"/>
      <c r="L4904" s="79"/>
      <c r="M4904" s="91"/>
      <c r="N4904" s="89"/>
      <c r="O4904" s="89"/>
      <c r="P4904" s="24"/>
      <c r="Q4904" s="24"/>
      <c r="R4904" s="23"/>
      <c r="S4904" s="23"/>
      <c r="T4904" s="24"/>
      <c r="U4904" s="23"/>
      <c r="V4904" s="23"/>
      <c r="W4904" s="23"/>
      <c r="X4904" s="23"/>
      <c r="Y4904" s="23"/>
      <c r="Z4904" s="23"/>
      <c r="AA4904" s="23"/>
      <c r="AB4904" s="23"/>
      <c r="AC4904" s="23"/>
      <c r="AD4904" s="23"/>
      <c r="AE4904" s="23"/>
      <c r="AF4904" s="46"/>
      <c r="AG4904" s="23"/>
      <c r="AH4904" s="23"/>
    </row>
    <row r="4905" spans="1:34" s="156" customFormat="1" x14ac:dyDescent="0.35">
      <c r="A4905" s="23"/>
      <c r="B4905" s="23"/>
      <c r="C4905" s="23"/>
      <c r="D4905" s="23"/>
      <c r="E4905" s="23"/>
      <c r="F4905" s="23"/>
      <c r="G4905" s="23"/>
      <c r="H4905" s="23"/>
      <c r="I4905" s="23"/>
      <c r="J4905" s="24"/>
      <c r="K4905" s="24"/>
      <c r="L4905" s="79"/>
      <c r="M4905" s="91"/>
      <c r="N4905" s="89"/>
      <c r="O4905" s="89"/>
      <c r="P4905" s="24"/>
      <c r="Q4905" s="24"/>
      <c r="R4905" s="23"/>
      <c r="S4905" s="23"/>
      <c r="T4905" s="24"/>
      <c r="U4905" s="23"/>
      <c r="V4905" s="23"/>
      <c r="W4905" s="23"/>
      <c r="X4905" s="23"/>
      <c r="Y4905" s="23"/>
      <c r="Z4905" s="23"/>
      <c r="AA4905" s="23"/>
      <c r="AB4905" s="23"/>
      <c r="AC4905" s="23"/>
      <c r="AD4905" s="23"/>
      <c r="AE4905" s="23"/>
      <c r="AF4905" s="46"/>
      <c r="AG4905" s="23"/>
      <c r="AH4905" s="23"/>
    </row>
    <row r="4906" spans="1:34" s="156" customFormat="1" x14ac:dyDescent="0.35">
      <c r="A4906" s="23"/>
      <c r="B4906" s="23"/>
      <c r="C4906" s="23"/>
      <c r="D4906" s="23"/>
      <c r="E4906" s="23"/>
      <c r="F4906" s="23"/>
      <c r="G4906" s="23"/>
      <c r="H4906" s="23"/>
      <c r="I4906" s="23"/>
      <c r="J4906" s="24"/>
      <c r="K4906" s="24"/>
      <c r="L4906" s="79"/>
      <c r="M4906" s="91"/>
      <c r="N4906" s="89"/>
      <c r="O4906" s="89"/>
      <c r="P4906" s="24"/>
      <c r="Q4906" s="24"/>
      <c r="R4906" s="23"/>
      <c r="S4906" s="23"/>
      <c r="T4906" s="24"/>
      <c r="U4906" s="23"/>
      <c r="V4906" s="23"/>
      <c r="W4906" s="23"/>
      <c r="X4906" s="23"/>
      <c r="Y4906" s="23"/>
      <c r="Z4906" s="23"/>
      <c r="AA4906" s="23"/>
      <c r="AB4906" s="23"/>
      <c r="AC4906" s="23"/>
      <c r="AD4906" s="23"/>
      <c r="AE4906" s="23"/>
      <c r="AF4906" s="46"/>
      <c r="AG4906" s="23"/>
      <c r="AH4906" s="23"/>
    </row>
    <row r="4907" spans="1:34" s="156" customFormat="1" x14ac:dyDescent="0.35">
      <c r="A4907" s="23"/>
      <c r="B4907" s="23"/>
      <c r="C4907" s="23"/>
      <c r="D4907" s="23"/>
      <c r="E4907" s="23"/>
      <c r="F4907" s="23"/>
      <c r="G4907" s="23"/>
      <c r="H4907" s="23"/>
      <c r="I4907" s="23"/>
      <c r="J4907" s="24"/>
      <c r="K4907" s="24"/>
      <c r="L4907" s="79"/>
      <c r="M4907" s="91"/>
      <c r="N4907" s="89"/>
      <c r="O4907" s="89"/>
      <c r="P4907" s="24"/>
      <c r="Q4907" s="24"/>
      <c r="R4907" s="23"/>
      <c r="S4907" s="23"/>
      <c r="T4907" s="24"/>
      <c r="U4907" s="23"/>
      <c r="V4907" s="23"/>
      <c r="W4907" s="23"/>
      <c r="X4907" s="23"/>
      <c r="Y4907" s="23"/>
      <c r="Z4907" s="23"/>
      <c r="AA4907" s="23"/>
      <c r="AB4907" s="23"/>
      <c r="AC4907" s="23"/>
      <c r="AD4907" s="23"/>
      <c r="AE4907" s="23"/>
      <c r="AF4907" s="46"/>
      <c r="AG4907" s="23"/>
      <c r="AH4907" s="23"/>
    </row>
    <row r="4908" spans="1:34" s="156" customFormat="1" x14ac:dyDescent="0.35">
      <c r="A4908" s="23"/>
      <c r="B4908" s="23"/>
      <c r="C4908" s="23"/>
      <c r="D4908" s="23"/>
      <c r="E4908" s="23"/>
      <c r="F4908" s="23"/>
      <c r="G4908" s="23"/>
      <c r="H4908" s="23"/>
      <c r="I4908" s="23"/>
      <c r="J4908" s="24"/>
      <c r="K4908" s="24"/>
      <c r="L4908" s="79"/>
      <c r="M4908" s="91"/>
      <c r="N4908" s="89"/>
      <c r="O4908" s="89"/>
      <c r="P4908" s="24"/>
      <c r="Q4908" s="24"/>
      <c r="R4908" s="23"/>
      <c r="S4908" s="23"/>
      <c r="T4908" s="24"/>
      <c r="U4908" s="23"/>
      <c r="V4908" s="23"/>
      <c r="W4908" s="23"/>
      <c r="X4908" s="23"/>
      <c r="Y4908" s="23"/>
      <c r="Z4908" s="23"/>
      <c r="AA4908" s="23"/>
      <c r="AB4908" s="23"/>
      <c r="AC4908" s="23"/>
      <c r="AD4908" s="23"/>
      <c r="AE4908" s="23"/>
      <c r="AF4908" s="46"/>
      <c r="AG4908" s="23"/>
      <c r="AH4908" s="23"/>
    </row>
    <row r="4909" spans="1:34" s="156" customFormat="1" x14ac:dyDescent="0.35">
      <c r="A4909" s="23"/>
      <c r="B4909" s="23"/>
      <c r="C4909" s="23"/>
      <c r="D4909" s="23"/>
      <c r="E4909" s="23"/>
      <c r="F4909" s="23"/>
      <c r="G4909" s="23"/>
      <c r="H4909" s="23"/>
      <c r="I4909" s="23"/>
      <c r="J4909" s="24"/>
      <c r="K4909" s="24"/>
      <c r="L4909" s="79"/>
      <c r="M4909" s="91"/>
      <c r="N4909" s="89"/>
      <c r="O4909" s="89"/>
      <c r="P4909" s="24"/>
      <c r="Q4909" s="24"/>
      <c r="R4909" s="23"/>
      <c r="S4909" s="23"/>
      <c r="T4909" s="24"/>
      <c r="U4909" s="23"/>
      <c r="V4909" s="23"/>
      <c r="W4909" s="23"/>
      <c r="X4909" s="23"/>
      <c r="Y4909" s="23"/>
      <c r="Z4909" s="23"/>
      <c r="AA4909" s="23"/>
      <c r="AB4909" s="23"/>
      <c r="AC4909" s="23"/>
      <c r="AD4909" s="23"/>
      <c r="AE4909" s="23"/>
      <c r="AF4909" s="46"/>
      <c r="AG4909" s="23"/>
      <c r="AH4909" s="23"/>
    </row>
    <row r="4910" spans="1:34" s="156" customFormat="1" x14ac:dyDescent="0.35">
      <c r="A4910" s="23"/>
      <c r="B4910" s="23"/>
      <c r="C4910" s="23"/>
      <c r="D4910" s="23"/>
      <c r="E4910" s="23"/>
      <c r="F4910" s="23"/>
      <c r="G4910" s="23"/>
      <c r="H4910" s="23"/>
      <c r="I4910" s="23"/>
      <c r="J4910" s="24"/>
      <c r="K4910" s="24"/>
      <c r="L4910" s="79"/>
      <c r="M4910" s="91"/>
      <c r="N4910" s="89"/>
      <c r="O4910" s="89"/>
      <c r="P4910" s="24"/>
      <c r="Q4910" s="24"/>
      <c r="R4910" s="23"/>
      <c r="S4910" s="23"/>
      <c r="T4910" s="24"/>
      <c r="U4910" s="23"/>
      <c r="V4910" s="23"/>
      <c r="W4910" s="23"/>
      <c r="X4910" s="23"/>
      <c r="Y4910" s="23"/>
      <c r="Z4910" s="23"/>
      <c r="AA4910" s="23"/>
      <c r="AB4910" s="23"/>
      <c r="AC4910" s="23"/>
      <c r="AD4910" s="23"/>
      <c r="AE4910" s="23"/>
      <c r="AF4910" s="46"/>
      <c r="AG4910" s="23"/>
      <c r="AH4910" s="23"/>
    </row>
    <row r="4911" spans="1:34" s="156" customFormat="1" x14ac:dyDescent="0.35">
      <c r="A4911" s="23"/>
      <c r="B4911" s="23"/>
      <c r="C4911" s="23"/>
      <c r="D4911" s="23"/>
      <c r="E4911" s="23"/>
      <c r="F4911" s="23"/>
      <c r="G4911" s="23"/>
      <c r="H4911" s="23"/>
      <c r="I4911" s="23"/>
      <c r="J4911" s="24"/>
      <c r="K4911" s="24"/>
      <c r="L4911" s="79"/>
      <c r="M4911" s="91"/>
      <c r="N4911" s="89"/>
      <c r="O4911" s="89"/>
      <c r="P4911" s="24"/>
      <c r="Q4911" s="24"/>
      <c r="R4911" s="23"/>
      <c r="S4911" s="23"/>
      <c r="T4911" s="24"/>
      <c r="U4911" s="23"/>
      <c r="V4911" s="23"/>
      <c r="W4911" s="23"/>
      <c r="X4911" s="23"/>
      <c r="Y4911" s="23"/>
      <c r="Z4911" s="23"/>
      <c r="AA4911" s="23"/>
      <c r="AB4911" s="23"/>
      <c r="AC4911" s="23"/>
      <c r="AD4911" s="23"/>
      <c r="AE4911" s="23"/>
      <c r="AF4911" s="46"/>
      <c r="AG4911" s="23"/>
      <c r="AH4911" s="23"/>
    </row>
    <row r="4912" spans="1:34" s="156" customFormat="1" x14ac:dyDescent="0.35">
      <c r="A4912" s="23"/>
      <c r="B4912" s="23"/>
      <c r="C4912" s="23"/>
      <c r="D4912" s="23"/>
      <c r="E4912" s="23"/>
      <c r="F4912" s="23"/>
      <c r="G4912" s="23"/>
      <c r="H4912" s="23"/>
      <c r="I4912" s="23"/>
      <c r="J4912" s="24"/>
      <c r="K4912" s="24"/>
      <c r="L4912" s="79"/>
      <c r="M4912" s="91"/>
      <c r="N4912" s="89"/>
      <c r="O4912" s="89"/>
      <c r="P4912" s="24"/>
      <c r="Q4912" s="24"/>
      <c r="R4912" s="23"/>
      <c r="S4912" s="23"/>
      <c r="T4912" s="24"/>
      <c r="U4912" s="23"/>
      <c r="V4912" s="23"/>
      <c r="W4912" s="23"/>
      <c r="X4912" s="23"/>
      <c r="Y4912" s="23"/>
      <c r="Z4912" s="23"/>
      <c r="AA4912" s="23"/>
      <c r="AB4912" s="23"/>
      <c r="AC4912" s="23"/>
      <c r="AD4912" s="23"/>
      <c r="AE4912" s="23"/>
      <c r="AF4912" s="46"/>
      <c r="AG4912" s="23"/>
      <c r="AH4912" s="23"/>
    </row>
    <row r="4913" spans="1:34" s="156" customFormat="1" x14ac:dyDescent="0.35">
      <c r="A4913" s="23"/>
      <c r="B4913" s="23"/>
      <c r="C4913" s="23"/>
      <c r="D4913" s="23"/>
      <c r="E4913" s="23"/>
      <c r="F4913" s="23"/>
      <c r="G4913" s="23"/>
      <c r="H4913" s="23"/>
      <c r="I4913" s="23"/>
      <c r="J4913" s="24"/>
      <c r="K4913" s="24"/>
      <c r="L4913" s="79"/>
      <c r="M4913" s="91"/>
      <c r="N4913" s="89"/>
      <c r="O4913" s="89"/>
      <c r="P4913" s="24"/>
      <c r="Q4913" s="24"/>
      <c r="R4913" s="23"/>
      <c r="S4913" s="23"/>
      <c r="T4913" s="24"/>
      <c r="U4913" s="23"/>
      <c r="V4913" s="23"/>
      <c r="W4913" s="23"/>
      <c r="X4913" s="23"/>
      <c r="Y4913" s="23"/>
      <c r="Z4913" s="23"/>
      <c r="AA4913" s="23"/>
      <c r="AB4913" s="23"/>
      <c r="AC4913" s="23"/>
      <c r="AD4913" s="23"/>
      <c r="AE4913" s="23"/>
      <c r="AF4913" s="46"/>
      <c r="AG4913" s="23"/>
      <c r="AH4913" s="23"/>
    </row>
    <row r="4914" spans="1:34" s="156" customFormat="1" x14ac:dyDescent="0.35">
      <c r="A4914" s="23"/>
      <c r="B4914" s="23"/>
      <c r="C4914" s="23"/>
      <c r="D4914" s="23"/>
      <c r="E4914" s="23"/>
      <c r="F4914" s="23"/>
      <c r="G4914" s="23"/>
      <c r="H4914" s="23"/>
      <c r="I4914" s="23"/>
      <c r="J4914" s="24"/>
      <c r="K4914" s="24"/>
      <c r="L4914" s="79"/>
      <c r="M4914" s="91"/>
      <c r="N4914" s="89"/>
      <c r="O4914" s="89"/>
      <c r="P4914" s="24"/>
      <c r="Q4914" s="24"/>
      <c r="R4914" s="23"/>
      <c r="S4914" s="23"/>
      <c r="T4914" s="24"/>
      <c r="U4914" s="23"/>
      <c r="V4914" s="23"/>
      <c r="W4914" s="23"/>
      <c r="X4914" s="23"/>
      <c r="Y4914" s="23"/>
      <c r="Z4914" s="23"/>
      <c r="AA4914" s="23"/>
      <c r="AB4914" s="23"/>
      <c r="AC4914" s="23"/>
      <c r="AD4914" s="23"/>
      <c r="AE4914" s="23"/>
      <c r="AF4914" s="46"/>
      <c r="AG4914" s="23"/>
      <c r="AH4914" s="23"/>
    </row>
    <row r="4915" spans="1:34" s="156" customFormat="1" x14ac:dyDescent="0.35">
      <c r="A4915" s="23"/>
      <c r="B4915" s="23"/>
      <c r="C4915" s="23"/>
      <c r="D4915" s="23"/>
      <c r="E4915" s="23"/>
      <c r="F4915" s="23"/>
      <c r="G4915" s="23"/>
      <c r="H4915" s="23"/>
      <c r="I4915" s="23"/>
      <c r="J4915" s="24"/>
      <c r="K4915" s="24"/>
      <c r="L4915" s="79"/>
      <c r="M4915" s="91"/>
      <c r="N4915" s="89"/>
      <c r="O4915" s="89"/>
      <c r="P4915" s="24"/>
      <c r="Q4915" s="24"/>
      <c r="R4915" s="23"/>
      <c r="S4915" s="23"/>
      <c r="T4915" s="24"/>
      <c r="U4915" s="23"/>
      <c r="V4915" s="23"/>
      <c r="W4915" s="23"/>
      <c r="X4915" s="23"/>
      <c r="Y4915" s="23"/>
      <c r="Z4915" s="23"/>
      <c r="AA4915" s="23"/>
      <c r="AB4915" s="23"/>
      <c r="AC4915" s="23"/>
      <c r="AD4915" s="23"/>
      <c r="AE4915" s="23"/>
      <c r="AF4915" s="46"/>
      <c r="AG4915" s="23"/>
      <c r="AH4915" s="23"/>
    </row>
    <row r="4916" spans="1:34" s="156" customFormat="1" x14ac:dyDescent="0.35">
      <c r="A4916" s="23"/>
      <c r="B4916" s="23"/>
      <c r="C4916" s="23"/>
      <c r="D4916" s="23"/>
      <c r="E4916" s="23"/>
      <c r="F4916" s="23"/>
      <c r="G4916" s="23"/>
      <c r="H4916" s="23"/>
      <c r="I4916" s="23"/>
      <c r="J4916" s="24"/>
      <c r="K4916" s="24"/>
      <c r="L4916" s="79"/>
      <c r="M4916" s="91"/>
      <c r="N4916" s="89"/>
      <c r="O4916" s="89"/>
      <c r="P4916" s="24"/>
      <c r="Q4916" s="24"/>
      <c r="R4916" s="23"/>
      <c r="S4916" s="23"/>
      <c r="T4916" s="24"/>
      <c r="U4916" s="23"/>
      <c r="V4916" s="23"/>
      <c r="W4916" s="23"/>
      <c r="X4916" s="23"/>
      <c r="Y4916" s="23"/>
      <c r="Z4916" s="23"/>
      <c r="AA4916" s="23"/>
      <c r="AB4916" s="23"/>
      <c r="AC4916" s="23"/>
      <c r="AD4916" s="23"/>
      <c r="AE4916" s="23"/>
      <c r="AF4916" s="46"/>
      <c r="AG4916" s="23"/>
      <c r="AH4916" s="23"/>
    </row>
    <row r="4917" spans="1:34" s="156" customFormat="1" x14ac:dyDescent="0.35">
      <c r="A4917" s="23"/>
      <c r="B4917" s="23"/>
      <c r="C4917" s="23"/>
      <c r="D4917" s="23"/>
      <c r="E4917" s="23"/>
      <c r="F4917" s="23"/>
      <c r="G4917" s="23"/>
      <c r="H4917" s="23"/>
      <c r="I4917" s="23"/>
      <c r="J4917" s="24"/>
      <c r="K4917" s="24"/>
      <c r="L4917" s="79"/>
      <c r="M4917" s="91"/>
      <c r="N4917" s="89"/>
      <c r="O4917" s="89"/>
      <c r="P4917" s="24"/>
      <c r="Q4917" s="24"/>
      <c r="R4917" s="23"/>
      <c r="S4917" s="23"/>
      <c r="T4917" s="24"/>
      <c r="U4917" s="23"/>
      <c r="V4917" s="23"/>
      <c r="W4917" s="23"/>
      <c r="X4917" s="23"/>
      <c r="Y4917" s="23"/>
      <c r="Z4917" s="23"/>
      <c r="AA4917" s="23"/>
      <c r="AB4917" s="23"/>
      <c r="AC4917" s="23"/>
      <c r="AD4917" s="23"/>
      <c r="AE4917" s="23"/>
      <c r="AF4917" s="46"/>
      <c r="AG4917" s="23"/>
      <c r="AH4917" s="23"/>
    </row>
    <row r="4918" spans="1:34" s="156" customFormat="1" x14ac:dyDescent="0.35">
      <c r="A4918" s="23"/>
      <c r="B4918" s="23"/>
      <c r="C4918" s="23"/>
      <c r="D4918" s="23"/>
      <c r="E4918" s="23"/>
      <c r="F4918" s="23"/>
      <c r="G4918" s="23"/>
      <c r="H4918" s="23"/>
      <c r="I4918" s="23"/>
      <c r="J4918" s="24"/>
      <c r="K4918" s="24"/>
      <c r="L4918" s="79"/>
      <c r="M4918" s="91"/>
      <c r="N4918" s="89"/>
      <c r="O4918" s="89"/>
      <c r="P4918" s="24"/>
      <c r="Q4918" s="24"/>
      <c r="R4918" s="23"/>
      <c r="S4918" s="23"/>
      <c r="T4918" s="24"/>
      <c r="U4918" s="23"/>
      <c r="V4918" s="23"/>
      <c r="W4918" s="23"/>
      <c r="X4918" s="23"/>
      <c r="Y4918" s="23"/>
      <c r="Z4918" s="23"/>
      <c r="AA4918" s="23"/>
      <c r="AB4918" s="23"/>
      <c r="AC4918" s="23"/>
      <c r="AD4918" s="23"/>
      <c r="AE4918" s="23"/>
      <c r="AF4918" s="46"/>
      <c r="AG4918" s="23"/>
      <c r="AH4918" s="23"/>
    </row>
    <row r="4919" spans="1:34" s="156" customFormat="1" x14ac:dyDescent="0.35">
      <c r="A4919" s="23"/>
      <c r="B4919" s="23"/>
      <c r="C4919" s="23"/>
      <c r="D4919" s="23"/>
      <c r="E4919" s="23"/>
      <c r="F4919" s="23"/>
      <c r="G4919" s="23"/>
      <c r="H4919" s="23"/>
      <c r="I4919" s="23"/>
      <c r="J4919" s="24"/>
      <c r="K4919" s="24"/>
      <c r="L4919" s="79"/>
      <c r="M4919" s="91"/>
      <c r="N4919" s="89"/>
      <c r="O4919" s="89"/>
      <c r="P4919" s="24"/>
      <c r="Q4919" s="24"/>
      <c r="R4919" s="23"/>
      <c r="S4919" s="23"/>
      <c r="T4919" s="24"/>
      <c r="U4919" s="23"/>
      <c r="V4919" s="23"/>
      <c r="W4919" s="23"/>
      <c r="X4919" s="23"/>
      <c r="Y4919" s="23"/>
      <c r="Z4919" s="23"/>
      <c r="AA4919" s="23"/>
      <c r="AB4919" s="23"/>
      <c r="AC4919" s="23"/>
      <c r="AD4919" s="23"/>
      <c r="AE4919" s="23"/>
      <c r="AF4919" s="46"/>
      <c r="AG4919" s="23"/>
      <c r="AH4919" s="23"/>
    </row>
    <row r="4920" spans="1:34" s="156" customFormat="1" x14ac:dyDescent="0.35">
      <c r="A4920" s="23"/>
      <c r="B4920" s="23"/>
      <c r="C4920" s="23"/>
      <c r="D4920" s="23"/>
      <c r="E4920" s="23"/>
      <c r="F4920" s="23"/>
      <c r="G4920" s="23"/>
      <c r="H4920" s="23"/>
      <c r="I4920" s="23"/>
      <c r="J4920" s="24"/>
      <c r="K4920" s="24"/>
      <c r="L4920" s="79"/>
      <c r="M4920" s="91"/>
      <c r="N4920" s="89"/>
      <c r="O4920" s="89"/>
      <c r="P4920" s="24"/>
      <c r="Q4920" s="24"/>
      <c r="R4920" s="23"/>
      <c r="S4920" s="23"/>
      <c r="T4920" s="24"/>
      <c r="U4920" s="23"/>
      <c r="V4920" s="23"/>
      <c r="W4920" s="23"/>
      <c r="X4920" s="23"/>
      <c r="Y4920" s="23"/>
      <c r="Z4920" s="23"/>
      <c r="AA4920" s="23"/>
      <c r="AB4920" s="23"/>
      <c r="AC4920" s="23"/>
      <c r="AD4920" s="23"/>
      <c r="AE4920" s="23"/>
      <c r="AF4920" s="46"/>
      <c r="AG4920" s="23"/>
      <c r="AH4920" s="23"/>
    </row>
    <row r="4921" spans="1:34" s="156" customFormat="1" x14ac:dyDescent="0.35">
      <c r="A4921" s="23"/>
      <c r="B4921" s="23"/>
      <c r="C4921" s="23"/>
      <c r="D4921" s="23"/>
      <c r="E4921" s="23"/>
      <c r="F4921" s="23"/>
      <c r="G4921" s="23"/>
      <c r="H4921" s="23"/>
      <c r="I4921" s="23"/>
      <c r="J4921" s="24"/>
      <c r="K4921" s="24"/>
      <c r="L4921" s="79"/>
      <c r="M4921" s="91"/>
      <c r="N4921" s="89"/>
      <c r="O4921" s="89"/>
      <c r="P4921" s="24"/>
      <c r="Q4921" s="24"/>
      <c r="R4921" s="23"/>
      <c r="S4921" s="23"/>
      <c r="T4921" s="24"/>
      <c r="U4921" s="23"/>
      <c r="V4921" s="23"/>
      <c r="W4921" s="23"/>
      <c r="X4921" s="23"/>
      <c r="Y4921" s="23"/>
      <c r="Z4921" s="23"/>
      <c r="AA4921" s="23"/>
      <c r="AB4921" s="23"/>
      <c r="AC4921" s="23"/>
      <c r="AD4921" s="23"/>
      <c r="AE4921" s="23"/>
      <c r="AF4921" s="46"/>
      <c r="AG4921" s="23"/>
      <c r="AH4921" s="23"/>
    </row>
    <row r="4922" spans="1:34" s="156" customFormat="1" x14ac:dyDescent="0.35">
      <c r="A4922" s="23"/>
      <c r="B4922" s="23"/>
      <c r="C4922" s="23"/>
      <c r="D4922" s="23"/>
      <c r="E4922" s="23"/>
      <c r="F4922" s="23"/>
      <c r="G4922" s="23"/>
      <c r="H4922" s="23"/>
      <c r="I4922" s="23"/>
      <c r="J4922" s="24"/>
      <c r="K4922" s="24"/>
      <c r="L4922" s="79"/>
      <c r="M4922" s="91"/>
      <c r="N4922" s="89"/>
      <c r="O4922" s="89"/>
      <c r="P4922" s="24"/>
      <c r="Q4922" s="24"/>
      <c r="R4922" s="23"/>
      <c r="S4922" s="23"/>
      <c r="T4922" s="24"/>
      <c r="U4922" s="23"/>
      <c r="V4922" s="23"/>
      <c r="W4922" s="23"/>
      <c r="X4922" s="23"/>
      <c r="Y4922" s="23"/>
      <c r="Z4922" s="23"/>
      <c r="AA4922" s="23"/>
      <c r="AB4922" s="23"/>
      <c r="AC4922" s="23"/>
      <c r="AD4922" s="23"/>
      <c r="AE4922" s="23"/>
      <c r="AF4922" s="46"/>
      <c r="AG4922" s="23"/>
      <c r="AH4922" s="23"/>
    </row>
    <row r="4923" spans="1:34" s="156" customFormat="1" x14ac:dyDescent="0.35">
      <c r="A4923" s="23"/>
      <c r="B4923" s="23"/>
      <c r="C4923" s="23"/>
      <c r="D4923" s="23"/>
      <c r="E4923" s="23"/>
      <c r="F4923" s="23"/>
      <c r="G4923" s="23"/>
      <c r="H4923" s="23"/>
      <c r="I4923" s="23"/>
      <c r="J4923" s="24"/>
      <c r="K4923" s="24"/>
      <c r="L4923" s="79"/>
      <c r="M4923" s="91"/>
      <c r="N4923" s="89"/>
      <c r="O4923" s="89"/>
      <c r="P4923" s="24"/>
      <c r="Q4923" s="24"/>
      <c r="R4923" s="23"/>
      <c r="S4923" s="23"/>
      <c r="T4923" s="24"/>
      <c r="U4923" s="23"/>
      <c r="V4923" s="23"/>
      <c r="W4923" s="23"/>
      <c r="X4923" s="23"/>
      <c r="Y4923" s="23"/>
      <c r="Z4923" s="23"/>
      <c r="AA4923" s="23"/>
      <c r="AB4923" s="23"/>
      <c r="AC4923" s="23"/>
      <c r="AD4923" s="23"/>
      <c r="AE4923" s="23"/>
      <c r="AF4923" s="46"/>
      <c r="AG4923" s="23"/>
      <c r="AH4923" s="23"/>
    </row>
    <row r="4924" spans="1:34" s="156" customFormat="1" x14ac:dyDescent="0.35">
      <c r="A4924" s="23"/>
      <c r="B4924" s="23"/>
      <c r="C4924" s="23"/>
      <c r="D4924" s="23"/>
      <c r="E4924" s="23"/>
      <c r="F4924" s="23"/>
      <c r="G4924" s="23"/>
      <c r="H4924" s="23"/>
      <c r="I4924" s="23"/>
      <c r="J4924" s="24"/>
      <c r="K4924" s="24"/>
      <c r="L4924" s="79"/>
      <c r="M4924" s="91"/>
      <c r="N4924" s="89"/>
      <c r="O4924" s="89"/>
      <c r="P4924" s="24"/>
      <c r="Q4924" s="24"/>
      <c r="R4924" s="23"/>
      <c r="S4924" s="23"/>
      <c r="T4924" s="24"/>
      <c r="U4924" s="23"/>
      <c r="V4924" s="23"/>
      <c r="W4924" s="23"/>
      <c r="X4924" s="23"/>
      <c r="Y4924" s="23"/>
      <c r="Z4924" s="23"/>
      <c r="AA4924" s="23"/>
      <c r="AB4924" s="23"/>
      <c r="AC4924" s="23"/>
      <c r="AD4924" s="23"/>
      <c r="AE4924" s="23"/>
      <c r="AF4924" s="46"/>
      <c r="AG4924" s="23"/>
      <c r="AH4924" s="23"/>
    </row>
    <row r="4925" spans="1:34" s="156" customFormat="1" x14ac:dyDescent="0.35">
      <c r="A4925" s="23"/>
      <c r="B4925" s="23"/>
      <c r="C4925" s="23"/>
      <c r="D4925" s="23"/>
      <c r="E4925" s="23"/>
      <c r="F4925" s="23"/>
      <c r="G4925" s="23"/>
      <c r="H4925" s="23"/>
      <c r="I4925" s="23"/>
      <c r="J4925" s="24"/>
      <c r="K4925" s="24"/>
      <c r="L4925" s="79"/>
      <c r="M4925" s="91"/>
      <c r="N4925" s="89"/>
      <c r="O4925" s="89"/>
      <c r="P4925" s="24"/>
      <c r="Q4925" s="24"/>
      <c r="R4925" s="23"/>
      <c r="S4925" s="23"/>
      <c r="T4925" s="24"/>
      <c r="U4925" s="23"/>
      <c r="V4925" s="23"/>
      <c r="W4925" s="23"/>
      <c r="X4925" s="23"/>
      <c r="Y4925" s="23"/>
      <c r="Z4925" s="23"/>
      <c r="AA4925" s="23"/>
      <c r="AB4925" s="23"/>
      <c r="AC4925" s="23"/>
      <c r="AD4925" s="23"/>
      <c r="AE4925" s="23"/>
      <c r="AF4925" s="46"/>
      <c r="AG4925" s="23"/>
      <c r="AH4925" s="23"/>
    </row>
    <row r="4926" spans="1:34" s="156" customFormat="1" x14ac:dyDescent="0.35">
      <c r="A4926" s="23"/>
      <c r="B4926" s="23"/>
      <c r="C4926" s="23"/>
      <c r="D4926" s="23"/>
      <c r="E4926" s="23"/>
      <c r="F4926" s="23"/>
      <c r="G4926" s="23"/>
      <c r="H4926" s="23"/>
      <c r="I4926" s="23"/>
      <c r="J4926" s="24"/>
      <c r="K4926" s="24"/>
      <c r="L4926" s="79"/>
      <c r="M4926" s="91"/>
      <c r="N4926" s="89"/>
      <c r="O4926" s="89"/>
      <c r="P4926" s="24"/>
      <c r="Q4926" s="24"/>
      <c r="R4926" s="23"/>
      <c r="S4926" s="23"/>
      <c r="T4926" s="24"/>
      <c r="U4926" s="23"/>
      <c r="V4926" s="23"/>
      <c r="W4926" s="23"/>
      <c r="X4926" s="23"/>
      <c r="Y4926" s="23"/>
      <c r="Z4926" s="23"/>
      <c r="AA4926" s="23"/>
      <c r="AB4926" s="23"/>
      <c r="AC4926" s="23"/>
      <c r="AD4926" s="23"/>
      <c r="AE4926" s="23"/>
      <c r="AF4926" s="46"/>
      <c r="AG4926" s="23"/>
      <c r="AH4926" s="23"/>
    </row>
    <row r="4927" spans="1:34" s="156" customFormat="1" x14ac:dyDescent="0.35">
      <c r="A4927" s="23"/>
      <c r="B4927" s="23"/>
      <c r="C4927" s="23"/>
      <c r="D4927" s="23"/>
      <c r="E4927" s="23"/>
      <c r="F4927" s="23"/>
      <c r="G4927" s="23"/>
      <c r="H4927" s="23"/>
      <c r="I4927" s="23"/>
      <c r="J4927" s="24"/>
      <c r="K4927" s="24"/>
      <c r="L4927" s="79"/>
      <c r="M4927" s="91"/>
      <c r="N4927" s="89"/>
      <c r="O4927" s="89"/>
      <c r="P4927" s="24"/>
      <c r="Q4927" s="24"/>
      <c r="R4927" s="23"/>
      <c r="S4927" s="23"/>
      <c r="T4927" s="24"/>
      <c r="U4927" s="23"/>
      <c r="V4927" s="23"/>
      <c r="W4927" s="23"/>
      <c r="X4927" s="23"/>
      <c r="Y4927" s="23"/>
      <c r="Z4927" s="23"/>
      <c r="AA4927" s="23"/>
      <c r="AB4927" s="23"/>
      <c r="AC4927" s="23"/>
      <c r="AD4927" s="23"/>
      <c r="AE4927" s="23"/>
      <c r="AF4927" s="46"/>
      <c r="AG4927" s="23"/>
      <c r="AH4927" s="23"/>
    </row>
    <row r="4928" spans="1:34" s="156" customFormat="1" x14ac:dyDescent="0.35">
      <c r="A4928" s="23"/>
      <c r="B4928" s="23"/>
      <c r="C4928" s="23"/>
      <c r="D4928" s="23"/>
      <c r="E4928" s="23"/>
      <c r="F4928" s="23"/>
      <c r="G4928" s="23"/>
      <c r="H4928" s="23"/>
      <c r="I4928" s="23"/>
      <c r="J4928" s="24"/>
      <c r="K4928" s="24"/>
      <c r="L4928" s="79"/>
      <c r="M4928" s="91"/>
      <c r="N4928" s="89"/>
      <c r="O4928" s="89"/>
      <c r="P4928" s="24"/>
      <c r="Q4928" s="24"/>
      <c r="R4928" s="23"/>
      <c r="S4928" s="23"/>
      <c r="T4928" s="24"/>
      <c r="U4928" s="23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46"/>
      <c r="AG4928" s="23"/>
      <c r="AH4928" s="23"/>
    </row>
    <row r="4929" spans="1:34" s="156" customFormat="1" x14ac:dyDescent="0.35">
      <c r="A4929" s="23"/>
      <c r="B4929" s="23"/>
      <c r="C4929" s="23"/>
      <c r="D4929" s="23"/>
      <c r="E4929" s="23"/>
      <c r="F4929" s="23"/>
      <c r="G4929" s="23"/>
      <c r="H4929" s="23"/>
      <c r="I4929" s="23"/>
      <c r="J4929" s="24"/>
      <c r="K4929" s="24"/>
      <c r="L4929" s="79"/>
      <c r="M4929" s="91"/>
      <c r="N4929" s="89"/>
      <c r="O4929" s="89"/>
      <c r="P4929" s="24"/>
      <c r="Q4929" s="24"/>
      <c r="R4929" s="23"/>
      <c r="S4929" s="23"/>
      <c r="T4929" s="24"/>
      <c r="U4929" s="23"/>
      <c r="V4929" s="23"/>
      <c r="W4929" s="23"/>
      <c r="X4929" s="23"/>
      <c r="Y4929" s="23"/>
      <c r="Z4929" s="23"/>
      <c r="AA4929" s="23"/>
      <c r="AB4929" s="23"/>
      <c r="AC4929" s="23"/>
      <c r="AD4929" s="23"/>
      <c r="AE4929" s="23"/>
      <c r="AF4929" s="46"/>
      <c r="AG4929" s="23"/>
      <c r="AH4929" s="23"/>
    </row>
    <row r="4930" spans="1:34" s="156" customFormat="1" x14ac:dyDescent="0.35">
      <c r="A4930" s="23"/>
      <c r="B4930" s="23"/>
      <c r="C4930" s="23"/>
      <c r="D4930" s="23"/>
      <c r="E4930" s="23"/>
      <c r="F4930" s="23"/>
      <c r="G4930" s="23"/>
      <c r="H4930" s="23"/>
      <c r="I4930" s="23"/>
      <c r="J4930" s="24"/>
      <c r="K4930" s="24"/>
      <c r="L4930" s="79"/>
      <c r="M4930" s="91"/>
      <c r="N4930" s="89"/>
      <c r="O4930" s="89"/>
      <c r="P4930" s="24"/>
      <c r="Q4930" s="24"/>
      <c r="R4930" s="23"/>
      <c r="S4930" s="23"/>
      <c r="T4930" s="24"/>
      <c r="U4930" s="23"/>
      <c r="V4930" s="23"/>
      <c r="W4930" s="23"/>
      <c r="X4930" s="23"/>
      <c r="Y4930" s="23"/>
      <c r="Z4930" s="23"/>
      <c r="AA4930" s="23"/>
      <c r="AB4930" s="23"/>
      <c r="AC4930" s="23"/>
      <c r="AD4930" s="23"/>
      <c r="AE4930" s="23"/>
      <c r="AF4930" s="46"/>
      <c r="AG4930" s="23"/>
      <c r="AH4930" s="23"/>
    </row>
    <row r="4931" spans="1:34" s="156" customFormat="1" x14ac:dyDescent="0.35">
      <c r="A4931" s="23"/>
      <c r="B4931" s="23"/>
      <c r="C4931" s="23"/>
      <c r="D4931" s="23"/>
      <c r="E4931" s="23"/>
      <c r="F4931" s="23"/>
      <c r="G4931" s="23"/>
      <c r="H4931" s="23"/>
      <c r="I4931" s="23"/>
      <c r="J4931" s="24"/>
      <c r="K4931" s="24"/>
      <c r="L4931" s="79"/>
      <c r="M4931" s="91"/>
      <c r="N4931" s="89"/>
      <c r="O4931" s="89"/>
      <c r="P4931" s="24"/>
      <c r="Q4931" s="24"/>
      <c r="R4931" s="23"/>
      <c r="S4931" s="23"/>
      <c r="T4931" s="24"/>
      <c r="U4931" s="23"/>
      <c r="V4931" s="23"/>
      <c r="W4931" s="23"/>
      <c r="X4931" s="23"/>
      <c r="Y4931" s="23"/>
      <c r="Z4931" s="23"/>
      <c r="AA4931" s="23"/>
      <c r="AB4931" s="23"/>
      <c r="AC4931" s="23"/>
      <c r="AD4931" s="23"/>
      <c r="AE4931" s="23"/>
      <c r="AF4931" s="46"/>
      <c r="AG4931" s="23"/>
      <c r="AH4931" s="23"/>
    </row>
    <row r="4932" spans="1:34" s="156" customFormat="1" x14ac:dyDescent="0.35">
      <c r="A4932" s="23"/>
      <c r="B4932" s="23"/>
      <c r="C4932" s="23"/>
      <c r="D4932" s="23"/>
      <c r="E4932" s="23"/>
      <c r="F4932" s="23"/>
      <c r="G4932" s="23"/>
      <c r="H4932" s="23"/>
      <c r="I4932" s="23"/>
      <c r="J4932" s="24"/>
      <c r="K4932" s="24"/>
      <c r="L4932" s="79"/>
      <c r="M4932" s="91"/>
      <c r="N4932" s="89"/>
      <c r="O4932" s="89"/>
      <c r="P4932" s="24"/>
      <c r="Q4932" s="24"/>
      <c r="R4932" s="23"/>
      <c r="S4932" s="23"/>
      <c r="T4932" s="24"/>
      <c r="U4932" s="23"/>
      <c r="V4932" s="23"/>
      <c r="W4932" s="23"/>
      <c r="X4932" s="23"/>
      <c r="Y4932" s="23"/>
      <c r="Z4932" s="23"/>
      <c r="AA4932" s="23"/>
      <c r="AB4932" s="23"/>
      <c r="AC4932" s="23"/>
      <c r="AD4932" s="23"/>
      <c r="AE4932" s="23"/>
      <c r="AF4932" s="46"/>
      <c r="AG4932" s="23"/>
      <c r="AH4932" s="23"/>
    </row>
    <row r="4933" spans="1:34" s="156" customFormat="1" x14ac:dyDescent="0.35">
      <c r="A4933" s="23"/>
      <c r="B4933" s="23"/>
      <c r="C4933" s="23"/>
      <c r="D4933" s="23"/>
      <c r="E4933" s="23"/>
      <c r="F4933" s="23"/>
      <c r="G4933" s="23"/>
      <c r="H4933" s="23"/>
      <c r="I4933" s="23"/>
      <c r="J4933" s="24"/>
      <c r="K4933" s="24"/>
      <c r="L4933" s="79"/>
      <c r="M4933" s="91"/>
      <c r="N4933" s="89"/>
      <c r="O4933" s="89"/>
      <c r="P4933" s="24"/>
      <c r="Q4933" s="24"/>
      <c r="R4933" s="23"/>
      <c r="S4933" s="23"/>
      <c r="T4933" s="24"/>
      <c r="U4933" s="23"/>
      <c r="V4933" s="23"/>
      <c r="W4933" s="23"/>
      <c r="X4933" s="23"/>
      <c r="Y4933" s="23"/>
      <c r="Z4933" s="23"/>
      <c r="AA4933" s="23"/>
      <c r="AB4933" s="23"/>
      <c r="AC4933" s="23"/>
      <c r="AD4933" s="23"/>
      <c r="AE4933" s="23"/>
      <c r="AF4933" s="46"/>
      <c r="AG4933" s="23"/>
      <c r="AH4933" s="23"/>
    </row>
    <row r="4934" spans="1:34" s="156" customFormat="1" x14ac:dyDescent="0.35">
      <c r="A4934" s="23"/>
      <c r="B4934" s="23"/>
      <c r="C4934" s="23"/>
      <c r="D4934" s="23"/>
      <c r="E4934" s="23"/>
      <c r="F4934" s="23"/>
      <c r="G4934" s="23"/>
      <c r="H4934" s="23"/>
      <c r="I4934" s="23"/>
      <c r="J4934" s="24"/>
      <c r="K4934" s="24"/>
      <c r="L4934" s="79"/>
      <c r="M4934" s="91"/>
      <c r="N4934" s="89"/>
      <c r="O4934" s="89"/>
      <c r="P4934" s="24"/>
      <c r="Q4934" s="24"/>
      <c r="R4934" s="23"/>
      <c r="S4934" s="23"/>
      <c r="T4934" s="24"/>
      <c r="U4934" s="23"/>
      <c r="V4934" s="23"/>
      <c r="W4934" s="23"/>
      <c r="X4934" s="23"/>
      <c r="Y4934" s="23"/>
      <c r="Z4934" s="23"/>
      <c r="AA4934" s="23"/>
      <c r="AB4934" s="23"/>
      <c r="AC4934" s="23"/>
      <c r="AD4934" s="23"/>
      <c r="AE4934" s="23"/>
      <c r="AF4934" s="46"/>
      <c r="AG4934" s="23"/>
      <c r="AH4934" s="23"/>
    </row>
    <row r="4935" spans="1:34" s="156" customFormat="1" x14ac:dyDescent="0.35">
      <c r="A4935" s="23"/>
      <c r="B4935" s="23"/>
      <c r="C4935" s="23"/>
      <c r="D4935" s="23"/>
      <c r="E4935" s="23"/>
      <c r="F4935" s="23"/>
      <c r="G4935" s="23"/>
      <c r="H4935" s="23"/>
      <c r="I4935" s="23"/>
      <c r="J4935" s="24"/>
      <c r="K4935" s="24"/>
      <c r="L4935" s="79"/>
      <c r="M4935" s="91"/>
      <c r="N4935" s="89"/>
      <c r="O4935" s="89"/>
      <c r="P4935" s="24"/>
      <c r="Q4935" s="24"/>
      <c r="R4935" s="23"/>
      <c r="S4935" s="23"/>
      <c r="T4935" s="24"/>
      <c r="U4935" s="23"/>
      <c r="V4935" s="23"/>
      <c r="W4935" s="23"/>
      <c r="X4935" s="23"/>
      <c r="Y4935" s="23"/>
      <c r="Z4935" s="23"/>
      <c r="AA4935" s="23"/>
      <c r="AB4935" s="23"/>
      <c r="AC4935" s="23"/>
      <c r="AD4935" s="23"/>
      <c r="AE4935" s="23"/>
      <c r="AF4935" s="46"/>
      <c r="AG4935" s="23"/>
      <c r="AH4935" s="23"/>
    </row>
    <row r="4936" spans="1:34" s="156" customFormat="1" x14ac:dyDescent="0.35">
      <c r="A4936" s="23"/>
      <c r="B4936" s="23"/>
      <c r="C4936" s="23"/>
      <c r="D4936" s="23"/>
      <c r="E4936" s="23"/>
      <c r="F4936" s="23"/>
      <c r="G4936" s="23"/>
      <c r="H4936" s="23"/>
      <c r="I4936" s="23"/>
      <c r="J4936" s="24"/>
      <c r="K4936" s="24"/>
      <c r="L4936" s="79"/>
      <c r="M4936" s="91"/>
      <c r="N4936" s="89"/>
      <c r="O4936" s="89"/>
      <c r="P4936" s="24"/>
      <c r="Q4936" s="24"/>
      <c r="R4936" s="23"/>
      <c r="S4936" s="23"/>
      <c r="T4936" s="24"/>
      <c r="U4936" s="23"/>
      <c r="V4936" s="23"/>
      <c r="W4936" s="23"/>
      <c r="X4936" s="23"/>
      <c r="Y4936" s="23"/>
      <c r="Z4936" s="23"/>
      <c r="AA4936" s="23"/>
      <c r="AB4936" s="23"/>
      <c r="AC4936" s="23"/>
      <c r="AD4936" s="23"/>
      <c r="AE4936" s="23"/>
      <c r="AF4936" s="46"/>
      <c r="AG4936" s="23"/>
      <c r="AH4936" s="23"/>
    </row>
    <row r="4937" spans="1:34" s="156" customFormat="1" x14ac:dyDescent="0.35">
      <c r="A4937" s="23"/>
      <c r="B4937" s="23"/>
      <c r="C4937" s="23"/>
      <c r="D4937" s="23"/>
      <c r="E4937" s="23"/>
      <c r="F4937" s="23"/>
      <c r="G4937" s="23"/>
      <c r="H4937" s="23"/>
      <c r="I4937" s="23"/>
      <c r="J4937" s="24"/>
      <c r="K4937" s="24"/>
      <c r="L4937" s="79"/>
      <c r="M4937" s="91"/>
      <c r="N4937" s="89"/>
      <c r="O4937" s="89"/>
      <c r="P4937" s="24"/>
      <c r="Q4937" s="24"/>
      <c r="R4937" s="23"/>
      <c r="S4937" s="23"/>
      <c r="T4937" s="24"/>
      <c r="U4937" s="23"/>
      <c r="V4937" s="23"/>
      <c r="W4937" s="23"/>
      <c r="X4937" s="23"/>
      <c r="Y4937" s="23"/>
      <c r="Z4937" s="23"/>
      <c r="AA4937" s="23"/>
      <c r="AB4937" s="23"/>
      <c r="AC4937" s="23"/>
      <c r="AD4937" s="23"/>
      <c r="AE4937" s="23"/>
      <c r="AF4937" s="46"/>
      <c r="AG4937" s="23"/>
      <c r="AH4937" s="23"/>
    </row>
    <row r="4938" spans="1:34" s="156" customFormat="1" x14ac:dyDescent="0.35">
      <c r="A4938" s="23"/>
      <c r="B4938" s="23"/>
      <c r="C4938" s="23"/>
      <c r="D4938" s="23"/>
      <c r="E4938" s="23"/>
      <c r="F4938" s="23"/>
      <c r="G4938" s="23"/>
      <c r="H4938" s="23"/>
      <c r="I4938" s="23"/>
      <c r="J4938" s="24"/>
      <c r="K4938" s="24"/>
      <c r="L4938" s="79"/>
      <c r="M4938" s="91"/>
      <c r="N4938" s="89"/>
      <c r="O4938" s="89"/>
      <c r="P4938" s="24"/>
      <c r="Q4938" s="24"/>
      <c r="R4938" s="23"/>
      <c r="S4938" s="23"/>
      <c r="T4938" s="24"/>
      <c r="U4938" s="23"/>
      <c r="V4938" s="23"/>
      <c r="W4938" s="23"/>
      <c r="X4938" s="23"/>
      <c r="Y4938" s="23"/>
      <c r="Z4938" s="23"/>
      <c r="AA4938" s="23"/>
      <c r="AB4938" s="23"/>
      <c r="AC4938" s="23"/>
      <c r="AD4938" s="23"/>
      <c r="AE4938" s="23"/>
      <c r="AF4938" s="46"/>
      <c r="AG4938" s="23"/>
      <c r="AH4938" s="23"/>
    </row>
    <row r="4939" spans="1:34" s="156" customFormat="1" x14ac:dyDescent="0.35">
      <c r="A4939" s="23"/>
      <c r="B4939" s="23"/>
      <c r="C4939" s="23"/>
      <c r="D4939" s="23"/>
      <c r="E4939" s="23"/>
      <c r="F4939" s="23"/>
      <c r="G4939" s="23"/>
      <c r="H4939" s="23"/>
      <c r="I4939" s="23"/>
      <c r="J4939" s="24"/>
      <c r="K4939" s="24"/>
      <c r="L4939" s="79"/>
      <c r="M4939" s="91"/>
      <c r="N4939" s="89"/>
      <c r="O4939" s="89"/>
      <c r="P4939" s="24"/>
      <c r="Q4939" s="24"/>
      <c r="R4939" s="23"/>
      <c r="S4939" s="23"/>
      <c r="T4939" s="24"/>
      <c r="U4939" s="23"/>
      <c r="V4939" s="23"/>
      <c r="W4939" s="23"/>
      <c r="X4939" s="23"/>
      <c r="Y4939" s="23"/>
      <c r="Z4939" s="23"/>
      <c r="AA4939" s="23"/>
      <c r="AB4939" s="23"/>
      <c r="AC4939" s="23"/>
      <c r="AD4939" s="23"/>
      <c r="AE4939" s="23"/>
      <c r="AF4939" s="46"/>
      <c r="AG4939" s="23"/>
      <c r="AH4939" s="23"/>
    </row>
    <row r="4940" spans="1:34" s="156" customFormat="1" x14ac:dyDescent="0.35">
      <c r="A4940" s="23"/>
      <c r="B4940" s="23"/>
      <c r="C4940" s="23"/>
      <c r="D4940" s="23"/>
      <c r="E4940" s="23"/>
      <c r="F4940" s="23"/>
      <c r="G4940" s="23"/>
      <c r="H4940" s="23"/>
      <c r="I4940" s="23"/>
      <c r="J4940" s="24"/>
      <c r="K4940" s="24"/>
      <c r="L4940" s="79"/>
      <c r="M4940" s="91"/>
      <c r="N4940" s="89"/>
      <c r="O4940" s="89"/>
      <c r="P4940" s="24"/>
      <c r="Q4940" s="24"/>
      <c r="R4940" s="23"/>
      <c r="S4940" s="23"/>
      <c r="T4940" s="24"/>
      <c r="U4940" s="23"/>
      <c r="V4940" s="23"/>
      <c r="W4940" s="23"/>
      <c r="X4940" s="23"/>
      <c r="Y4940" s="23"/>
      <c r="Z4940" s="23"/>
      <c r="AA4940" s="23"/>
      <c r="AB4940" s="23"/>
      <c r="AC4940" s="23"/>
      <c r="AD4940" s="23"/>
      <c r="AE4940" s="23"/>
      <c r="AF4940" s="46"/>
      <c r="AG4940" s="23"/>
      <c r="AH4940" s="23"/>
    </row>
    <row r="4941" spans="1:34" s="156" customFormat="1" x14ac:dyDescent="0.35">
      <c r="A4941" s="23"/>
      <c r="B4941" s="23"/>
      <c r="C4941" s="23"/>
      <c r="D4941" s="23"/>
      <c r="E4941" s="23"/>
      <c r="F4941" s="23"/>
      <c r="G4941" s="23"/>
      <c r="H4941" s="23"/>
      <c r="I4941" s="23"/>
      <c r="J4941" s="24"/>
      <c r="K4941" s="24"/>
      <c r="L4941" s="79"/>
      <c r="M4941" s="91"/>
      <c r="N4941" s="89"/>
      <c r="O4941" s="89"/>
      <c r="P4941" s="24"/>
      <c r="Q4941" s="24"/>
      <c r="R4941" s="23"/>
      <c r="S4941" s="23"/>
      <c r="T4941" s="24"/>
      <c r="U4941" s="23"/>
      <c r="V4941" s="23"/>
      <c r="W4941" s="23"/>
      <c r="X4941" s="23"/>
      <c r="Y4941" s="23"/>
      <c r="Z4941" s="23"/>
      <c r="AA4941" s="23"/>
      <c r="AB4941" s="23"/>
      <c r="AC4941" s="23"/>
      <c r="AD4941" s="23"/>
      <c r="AE4941" s="23"/>
      <c r="AF4941" s="46"/>
      <c r="AG4941" s="23"/>
      <c r="AH4941" s="23"/>
    </row>
    <row r="4942" spans="1:34" s="156" customFormat="1" x14ac:dyDescent="0.35">
      <c r="A4942" s="23"/>
      <c r="B4942" s="23"/>
      <c r="C4942" s="23"/>
      <c r="D4942" s="23"/>
      <c r="E4942" s="23"/>
      <c r="F4942" s="23"/>
      <c r="G4942" s="23"/>
      <c r="H4942" s="23"/>
      <c r="I4942" s="23"/>
      <c r="J4942" s="24"/>
      <c r="K4942" s="24"/>
      <c r="L4942" s="79"/>
      <c r="M4942" s="91"/>
      <c r="N4942" s="89"/>
      <c r="O4942" s="89"/>
      <c r="P4942" s="24"/>
      <c r="Q4942" s="24"/>
      <c r="R4942" s="23"/>
      <c r="S4942" s="23"/>
      <c r="T4942" s="24"/>
      <c r="U4942" s="23"/>
      <c r="V4942" s="23"/>
      <c r="W4942" s="23"/>
      <c r="X4942" s="23"/>
      <c r="Y4942" s="23"/>
      <c r="Z4942" s="23"/>
      <c r="AA4942" s="23"/>
      <c r="AB4942" s="23"/>
      <c r="AC4942" s="23"/>
      <c r="AD4942" s="23"/>
      <c r="AE4942" s="23"/>
      <c r="AF4942" s="46"/>
      <c r="AG4942" s="23"/>
      <c r="AH4942" s="23"/>
    </row>
    <row r="4943" spans="1:34" s="156" customFormat="1" x14ac:dyDescent="0.35">
      <c r="A4943" s="23"/>
      <c r="B4943" s="23"/>
      <c r="C4943" s="23"/>
      <c r="D4943" s="23"/>
      <c r="E4943" s="23"/>
      <c r="F4943" s="23"/>
      <c r="G4943" s="23"/>
      <c r="H4943" s="23"/>
      <c r="I4943" s="23"/>
      <c r="J4943" s="24"/>
      <c r="K4943" s="24"/>
      <c r="L4943" s="79"/>
      <c r="M4943" s="91"/>
      <c r="N4943" s="89"/>
      <c r="O4943" s="89"/>
      <c r="P4943" s="24"/>
      <c r="Q4943" s="24"/>
      <c r="R4943" s="23"/>
      <c r="S4943" s="23"/>
      <c r="T4943" s="24"/>
      <c r="U4943" s="23"/>
      <c r="V4943" s="23"/>
      <c r="W4943" s="23"/>
      <c r="X4943" s="23"/>
      <c r="Y4943" s="23"/>
      <c r="Z4943" s="23"/>
      <c r="AA4943" s="23"/>
      <c r="AB4943" s="23"/>
      <c r="AC4943" s="23"/>
      <c r="AD4943" s="23"/>
      <c r="AE4943" s="23"/>
      <c r="AF4943" s="46"/>
      <c r="AG4943" s="23"/>
      <c r="AH4943" s="23"/>
    </row>
    <row r="4944" spans="1:34" s="156" customFormat="1" x14ac:dyDescent="0.35">
      <c r="A4944" s="23"/>
      <c r="B4944" s="23"/>
      <c r="C4944" s="23"/>
      <c r="D4944" s="23"/>
      <c r="E4944" s="23"/>
      <c r="F4944" s="23"/>
      <c r="G4944" s="23"/>
      <c r="H4944" s="23"/>
      <c r="I4944" s="23"/>
      <c r="J4944" s="24"/>
      <c r="K4944" s="24"/>
      <c r="L4944" s="79"/>
      <c r="M4944" s="91"/>
      <c r="N4944" s="89"/>
      <c r="O4944" s="89"/>
      <c r="P4944" s="24"/>
      <c r="Q4944" s="24"/>
      <c r="R4944" s="23"/>
      <c r="S4944" s="23"/>
      <c r="T4944" s="24"/>
      <c r="U4944" s="23"/>
      <c r="V4944" s="23"/>
      <c r="W4944" s="23"/>
      <c r="X4944" s="23"/>
      <c r="Y4944" s="23"/>
      <c r="Z4944" s="23"/>
      <c r="AA4944" s="23"/>
      <c r="AB4944" s="23"/>
      <c r="AC4944" s="23"/>
      <c r="AD4944" s="23"/>
      <c r="AE4944" s="23"/>
      <c r="AF4944" s="46"/>
      <c r="AG4944" s="23"/>
      <c r="AH4944" s="23"/>
    </row>
    <row r="4945" spans="1:34" s="156" customFormat="1" x14ac:dyDescent="0.35">
      <c r="A4945" s="23"/>
      <c r="B4945" s="23"/>
      <c r="C4945" s="23"/>
      <c r="D4945" s="23"/>
      <c r="E4945" s="23"/>
      <c r="F4945" s="23"/>
      <c r="G4945" s="23"/>
      <c r="H4945" s="23"/>
      <c r="I4945" s="23"/>
      <c r="J4945" s="24"/>
      <c r="K4945" s="24"/>
      <c r="L4945" s="79"/>
      <c r="M4945" s="91"/>
      <c r="N4945" s="89"/>
      <c r="O4945" s="89"/>
      <c r="P4945" s="24"/>
      <c r="Q4945" s="24"/>
      <c r="R4945" s="23"/>
      <c r="S4945" s="23"/>
      <c r="T4945" s="24"/>
      <c r="U4945" s="23"/>
      <c r="V4945" s="23"/>
      <c r="W4945" s="23"/>
      <c r="X4945" s="23"/>
      <c r="Y4945" s="23"/>
      <c r="Z4945" s="23"/>
      <c r="AA4945" s="23"/>
      <c r="AB4945" s="23"/>
      <c r="AC4945" s="23"/>
      <c r="AD4945" s="23"/>
      <c r="AE4945" s="23"/>
      <c r="AF4945" s="46"/>
      <c r="AG4945" s="23"/>
      <c r="AH4945" s="23"/>
    </row>
    <row r="4946" spans="1:34" s="156" customFormat="1" x14ac:dyDescent="0.35">
      <c r="A4946" s="23"/>
      <c r="B4946" s="23"/>
      <c r="C4946" s="23"/>
      <c r="D4946" s="23"/>
      <c r="E4946" s="23"/>
      <c r="F4946" s="23"/>
      <c r="G4946" s="23"/>
      <c r="H4946" s="23"/>
      <c r="I4946" s="23"/>
      <c r="J4946" s="24"/>
      <c r="K4946" s="24"/>
      <c r="L4946" s="79"/>
      <c r="M4946" s="91"/>
      <c r="N4946" s="89"/>
      <c r="O4946" s="89"/>
      <c r="P4946" s="24"/>
      <c r="Q4946" s="24"/>
      <c r="R4946" s="23"/>
      <c r="S4946" s="23"/>
      <c r="T4946" s="24"/>
      <c r="U4946" s="23"/>
      <c r="V4946" s="23"/>
      <c r="W4946" s="23"/>
      <c r="X4946" s="23"/>
      <c r="Y4946" s="23"/>
      <c r="Z4946" s="23"/>
      <c r="AA4946" s="23"/>
      <c r="AB4946" s="23"/>
      <c r="AC4946" s="23"/>
      <c r="AD4946" s="23"/>
      <c r="AE4946" s="23"/>
      <c r="AF4946" s="46"/>
      <c r="AG4946" s="23"/>
      <c r="AH4946" s="23"/>
    </row>
    <row r="4947" spans="1:34" s="156" customFormat="1" x14ac:dyDescent="0.35">
      <c r="A4947" s="23"/>
      <c r="B4947" s="23"/>
      <c r="C4947" s="23"/>
      <c r="D4947" s="23"/>
      <c r="E4947" s="23"/>
      <c r="F4947" s="23"/>
      <c r="G4947" s="23"/>
      <c r="H4947" s="23"/>
      <c r="I4947" s="23"/>
      <c r="J4947" s="24"/>
      <c r="K4947" s="24"/>
      <c r="L4947" s="79"/>
      <c r="M4947" s="91"/>
      <c r="N4947" s="89"/>
      <c r="O4947" s="89"/>
      <c r="P4947" s="24"/>
      <c r="Q4947" s="24"/>
      <c r="R4947" s="23"/>
      <c r="S4947" s="23"/>
      <c r="T4947" s="24"/>
      <c r="U4947" s="23"/>
      <c r="V4947" s="23"/>
      <c r="W4947" s="23"/>
      <c r="X4947" s="23"/>
      <c r="Y4947" s="23"/>
      <c r="Z4947" s="23"/>
      <c r="AA4947" s="23"/>
      <c r="AB4947" s="23"/>
      <c r="AC4947" s="23"/>
      <c r="AD4947" s="23"/>
      <c r="AE4947" s="23"/>
      <c r="AF4947" s="46"/>
      <c r="AG4947" s="23"/>
      <c r="AH4947" s="23"/>
    </row>
    <row r="4948" spans="1:34" s="156" customFormat="1" x14ac:dyDescent="0.35">
      <c r="A4948" s="23"/>
      <c r="B4948" s="23"/>
      <c r="C4948" s="23"/>
      <c r="D4948" s="23"/>
      <c r="E4948" s="23"/>
      <c r="F4948" s="23"/>
      <c r="G4948" s="23"/>
      <c r="H4948" s="23"/>
      <c r="I4948" s="23"/>
      <c r="J4948" s="24"/>
      <c r="K4948" s="24"/>
      <c r="L4948" s="79"/>
      <c r="M4948" s="91"/>
      <c r="N4948" s="89"/>
      <c r="O4948" s="89"/>
      <c r="P4948" s="24"/>
      <c r="Q4948" s="24"/>
      <c r="R4948" s="23"/>
      <c r="S4948" s="23"/>
      <c r="T4948" s="24"/>
      <c r="U4948" s="23"/>
      <c r="V4948" s="23"/>
      <c r="W4948" s="23"/>
      <c r="X4948" s="23"/>
      <c r="Y4948" s="23"/>
      <c r="Z4948" s="23"/>
      <c r="AA4948" s="23"/>
      <c r="AB4948" s="23"/>
      <c r="AC4948" s="23"/>
      <c r="AD4948" s="23"/>
      <c r="AE4948" s="23"/>
      <c r="AF4948" s="46"/>
      <c r="AG4948" s="23"/>
      <c r="AH4948" s="23"/>
    </row>
    <row r="4949" spans="1:34" s="156" customFormat="1" x14ac:dyDescent="0.35">
      <c r="A4949" s="23"/>
      <c r="B4949" s="23"/>
      <c r="C4949" s="23"/>
      <c r="D4949" s="23"/>
      <c r="E4949" s="23"/>
      <c r="F4949" s="23"/>
      <c r="G4949" s="23"/>
      <c r="H4949" s="23"/>
      <c r="I4949" s="23"/>
      <c r="J4949" s="24"/>
      <c r="K4949" s="24"/>
      <c r="L4949" s="79"/>
      <c r="M4949" s="91"/>
      <c r="N4949" s="89"/>
      <c r="O4949" s="89"/>
      <c r="P4949" s="24"/>
      <c r="Q4949" s="24"/>
      <c r="R4949" s="23"/>
      <c r="S4949" s="23"/>
      <c r="T4949" s="24"/>
      <c r="U4949" s="23"/>
      <c r="V4949" s="23"/>
      <c r="W4949" s="23"/>
      <c r="X4949" s="23"/>
      <c r="Y4949" s="23"/>
      <c r="Z4949" s="23"/>
      <c r="AA4949" s="23"/>
      <c r="AB4949" s="23"/>
      <c r="AC4949" s="23"/>
      <c r="AD4949" s="23"/>
      <c r="AE4949" s="23"/>
      <c r="AF4949" s="46"/>
      <c r="AG4949" s="23"/>
      <c r="AH4949" s="23"/>
    </row>
    <row r="4950" spans="1:34" s="156" customFormat="1" x14ac:dyDescent="0.35">
      <c r="A4950" s="23"/>
      <c r="B4950" s="23"/>
      <c r="C4950" s="23"/>
      <c r="D4950" s="23"/>
      <c r="E4950" s="23"/>
      <c r="F4950" s="23"/>
      <c r="G4950" s="23"/>
      <c r="H4950" s="23"/>
      <c r="I4950" s="23"/>
      <c r="J4950" s="24"/>
      <c r="K4950" s="24"/>
      <c r="L4950" s="79"/>
      <c r="M4950" s="91"/>
      <c r="N4950" s="89"/>
      <c r="O4950" s="89"/>
      <c r="P4950" s="24"/>
      <c r="Q4950" s="24"/>
      <c r="R4950" s="23"/>
      <c r="S4950" s="23"/>
      <c r="T4950" s="24"/>
      <c r="U4950" s="23"/>
      <c r="V4950" s="23"/>
      <c r="W4950" s="23"/>
      <c r="X4950" s="23"/>
      <c r="Y4950" s="23"/>
      <c r="Z4950" s="23"/>
      <c r="AA4950" s="23"/>
      <c r="AB4950" s="23"/>
      <c r="AC4950" s="23"/>
      <c r="AD4950" s="23"/>
      <c r="AE4950" s="23"/>
      <c r="AF4950" s="46"/>
      <c r="AG4950" s="23"/>
      <c r="AH4950" s="23"/>
    </row>
    <row r="4951" spans="1:34" s="156" customFormat="1" x14ac:dyDescent="0.35">
      <c r="A4951" s="23"/>
      <c r="B4951" s="23"/>
      <c r="C4951" s="23"/>
      <c r="D4951" s="23"/>
      <c r="E4951" s="23"/>
      <c r="F4951" s="23"/>
      <c r="G4951" s="23"/>
      <c r="H4951" s="23"/>
      <c r="I4951" s="23"/>
      <c r="J4951" s="24"/>
      <c r="K4951" s="24"/>
      <c r="L4951" s="79"/>
      <c r="M4951" s="91"/>
      <c r="N4951" s="89"/>
      <c r="O4951" s="89"/>
      <c r="P4951" s="24"/>
      <c r="Q4951" s="24"/>
      <c r="R4951" s="23"/>
      <c r="S4951" s="23"/>
      <c r="T4951" s="24"/>
      <c r="U4951" s="23"/>
      <c r="V4951" s="23"/>
      <c r="W4951" s="23"/>
      <c r="X4951" s="23"/>
      <c r="Y4951" s="23"/>
      <c r="Z4951" s="23"/>
      <c r="AA4951" s="23"/>
      <c r="AB4951" s="23"/>
      <c r="AC4951" s="23"/>
      <c r="AD4951" s="23"/>
      <c r="AE4951" s="23"/>
      <c r="AF4951" s="46"/>
      <c r="AG4951" s="23"/>
      <c r="AH4951" s="23"/>
    </row>
    <row r="4952" spans="1:34" s="156" customFormat="1" x14ac:dyDescent="0.35">
      <c r="A4952" s="23"/>
      <c r="B4952" s="23"/>
      <c r="C4952" s="23"/>
      <c r="D4952" s="23"/>
      <c r="E4952" s="23"/>
      <c r="F4952" s="23"/>
      <c r="G4952" s="23"/>
      <c r="H4952" s="23"/>
      <c r="I4952" s="23"/>
      <c r="J4952" s="24"/>
      <c r="K4952" s="24"/>
      <c r="L4952" s="79"/>
      <c r="M4952" s="91"/>
      <c r="N4952" s="89"/>
      <c r="O4952" s="89"/>
      <c r="P4952" s="24"/>
      <c r="Q4952" s="24"/>
      <c r="R4952" s="23"/>
      <c r="S4952" s="23"/>
      <c r="T4952" s="24"/>
      <c r="U4952" s="23"/>
      <c r="V4952" s="23"/>
      <c r="W4952" s="23"/>
      <c r="X4952" s="23"/>
      <c r="Y4952" s="23"/>
      <c r="Z4952" s="23"/>
      <c r="AA4952" s="23"/>
      <c r="AB4952" s="23"/>
      <c r="AC4952" s="23"/>
      <c r="AD4952" s="23"/>
      <c r="AE4952" s="23"/>
      <c r="AF4952" s="46"/>
      <c r="AG4952" s="23"/>
      <c r="AH4952" s="23"/>
    </row>
    <row r="4953" spans="1:34" s="156" customFormat="1" x14ac:dyDescent="0.35">
      <c r="A4953" s="23"/>
      <c r="B4953" s="23"/>
      <c r="C4953" s="23"/>
      <c r="D4953" s="23"/>
      <c r="E4953" s="23"/>
      <c r="F4953" s="23"/>
      <c r="G4953" s="23"/>
      <c r="H4953" s="23"/>
      <c r="I4953" s="23"/>
      <c r="J4953" s="24"/>
      <c r="K4953" s="24"/>
      <c r="L4953" s="79"/>
      <c r="M4953" s="91"/>
      <c r="N4953" s="89"/>
      <c r="O4953" s="89"/>
      <c r="P4953" s="24"/>
      <c r="Q4953" s="24"/>
      <c r="R4953" s="23"/>
      <c r="S4953" s="23"/>
      <c r="T4953" s="24"/>
      <c r="U4953" s="23"/>
      <c r="V4953" s="23"/>
      <c r="W4953" s="23"/>
      <c r="X4953" s="23"/>
      <c r="Y4953" s="23"/>
      <c r="Z4953" s="23"/>
      <c r="AA4953" s="23"/>
      <c r="AB4953" s="23"/>
      <c r="AC4953" s="23"/>
      <c r="AD4953" s="23"/>
      <c r="AE4953" s="23"/>
      <c r="AF4953" s="46"/>
      <c r="AG4953" s="23"/>
      <c r="AH4953" s="23"/>
    </row>
    <row r="4954" spans="1:34" s="156" customFormat="1" x14ac:dyDescent="0.35">
      <c r="A4954" s="23"/>
      <c r="B4954" s="23"/>
      <c r="C4954" s="23"/>
      <c r="D4954" s="23"/>
      <c r="E4954" s="23"/>
      <c r="F4954" s="23"/>
      <c r="G4954" s="23"/>
      <c r="H4954" s="23"/>
      <c r="I4954" s="23"/>
      <c r="J4954" s="24"/>
      <c r="K4954" s="24"/>
      <c r="L4954" s="79"/>
      <c r="M4954" s="91"/>
      <c r="N4954" s="89"/>
      <c r="O4954" s="89"/>
      <c r="P4954" s="24"/>
      <c r="Q4954" s="24"/>
      <c r="R4954" s="23"/>
      <c r="S4954" s="23"/>
      <c r="T4954" s="24"/>
      <c r="U4954" s="23"/>
      <c r="V4954" s="23"/>
      <c r="W4954" s="23"/>
      <c r="X4954" s="23"/>
      <c r="Y4954" s="23"/>
      <c r="Z4954" s="23"/>
      <c r="AA4954" s="23"/>
      <c r="AB4954" s="23"/>
      <c r="AC4954" s="23"/>
      <c r="AD4954" s="23"/>
      <c r="AE4954" s="23"/>
      <c r="AF4954" s="46"/>
      <c r="AG4954" s="23"/>
      <c r="AH4954" s="23"/>
    </row>
    <row r="4955" spans="1:34" s="156" customFormat="1" x14ac:dyDescent="0.35">
      <c r="A4955" s="23"/>
      <c r="B4955" s="23"/>
      <c r="C4955" s="23"/>
      <c r="D4955" s="23"/>
      <c r="E4955" s="23"/>
      <c r="F4955" s="23"/>
      <c r="G4955" s="23"/>
      <c r="H4955" s="23"/>
      <c r="I4955" s="23"/>
      <c r="J4955" s="24"/>
      <c r="K4955" s="24"/>
      <c r="L4955" s="79"/>
      <c r="M4955" s="91"/>
      <c r="N4955" s="89"/>
      <c r="O4955" s="89"/>
      <c r="P4955" s="24"/>
      <c r="Q4955" s="24"/>
      <c r="R4955" s="23"/>
      <c r="S4955" s="23"/>
      <c r="T4955" s="24"/>
      <c r="U4955" s="23"/>
      <c r="V4955" s="23"/>
      <c r="W4955" s="23"/>
      <c r="X4955" s="23"/>
      <c r="Y4955" s="23"/>
      <c r="Z4955" s="23"/>
      <c r="AA4955" s="23"/>
      <c r="AB4955" s="23"/>
      <c r="AC4955" s="23"/>
      <c r="AD4955" s="23"/>
      <c r="AE4955" s="23"/>
      <c r="AF4955" s="46"/>
      <c r="AG4955" s="23"/>
      <c r="AH4955" s="23"/>
    </row>
    <row r="4956" spans="1:34" s="156" customFormat="1" x14ac:dyDescent="0.35">
      <c r="A4956" s="23"/>
      <c r="B4956" s="23"/>
      <c r="C4956" s="23"/>
      <c r="D4956" s="23"/>
      <c r="E4956" s="23"/>
      <c r="F4956" s="23"/>
      <c r="G4956" s="23"/>
      <c r="H4956" s="23"/>
      <c r="I4956" s="23"/>
      <c r="J4956" s="24"/>
      <c r="K4956" s="24"/>
      <c r="L4956" s="79"/>
      <c r="M4956" s="91"/>
      <c r="N4956" s="89"/>
      <c r="O4956" s="89"/>
      <c r="P4956" s="24"/>
      <c r="Q4956" s="24"/>
      <c r="R4956" s="23"/>
      <c r="S4956" s="23"/>
      <c r="T4956" s="24"/>
      <c r="U4956" s="23"/>
      <c r="V4956" s="23"/>
      <c r="W4956" s="23"/>
      <c r="X4956" s="23"/>
      <c r="Y4956" s="23"/>
      <c r="Z4956" s="23"/>
      <c r="AA4956" s="23"/>
      <c r="AB4956" s="23"/>
      <c r="AC4956" s="23"/>
      <c r="AD4956" s="23"/>
      <c r="AE4956" s="23"/>
      <c r="AF4956" s="46"/>
      <c r="AG4956" s="23"/>
      <c r="AH4956" s="23"/>
    </row>
    <row r="4957" spans="1:34" s="156" customFormat="1" x14ac:dyDescent="0.35">
      <c r="A4957" s="23"/>
      <c r="B4957" s="23"/>
      <c r="C4957" s="23"/>
      <c r="D4957" s="23"/>
      <c r="E4957" s="23"/>
      <c r="F4957" s="23"/>
      <c r="G4957" s="23"/>
      <c r="H4957" s="23"/>
      <c r="I4957" s="23"/>
      <c r="J4957" s="24"/>
      <c r="K4957" s="24"/>
      <c r="L4957" s="79"/>
      <c r="M4957" s="91"/>
      <c r="N4957" s="89"/>
      <c r="O4957" s="89"/>
      <c r="P4957" s="24"/>
      <c r="Q4957" s="24"/>
      <c r="R4957" s="23"/>
      <c r="S4957" s="23"/>
      <c r="T4957" s="24"/>
      <c r="U4957" s="23"/>
      <c r="V4957" s="23"/>
      <c r="W4957" s="23"/>
      <c r="X4957" s="23"/>
      <c r="Y4957" s="23"/>
      <c r="Z4957" s="23"/>
      <c r="AA4957" s="23"/>
      <c r="AB4957" s="23"/>
      <c r="AC4957" s="23"/>
      <c r="AD4957" s="23"/>
      <c r="AE4957" s="23"/>
      <c r="AF4957" s="46"/>
      <c r="AG4957" s="23"/>
      <c r="AH4957" s="23"/>
    </row>
    <row r="4958" spans="1:34" s="156" customFormat="1" x14ac:dyDescent="0.35">
      <c r="A4958" s="23"/>
      <c r="B4958" s="23"/>
      <c r="C4958" s="23"/>
      <c r="D4958" s="23"/>
      <c r="E4958" s="23"/>
      <c r="F4958" s="23"/>
      <c r="G4958" s="23"/>
      <c r="H4958" s="23"/>
      <c r="I4958" s="23"/>
      <c r="J4958" s="24"/>
      <c r="K4958" s="24"/>
      <c r="L4958" s="79"/>
      <c r="M4958" s="91"/>
      <c r="N4958" s="89"/>
      <c r="O4958" s="89"/>
      <c r="P4958" s="24"/>
      <c r="Q4958" s="24"/>
      <c r="R4958" s="23"/>
      <c r="S4958" s="23"/>
      <c r="T4958" s="24"/>
      <c r="U4958" s="23"/>
      <c r="V4958" s="23"/>
      <c r="W4958" s="23"/>
      <c r="X4958" s="23"/>
      <c r="Y4958" s="23"/>
      <c r="Z4958" s="23"/>
      <c r="AA4958" s="23"/>
      <c r="AB4958" s="23"/>
      <c r="AC4958" s="23"/>
      <c r="AD4958" s="23"/>
      <c r="AE4958" s="23"/>
      <c r="AF4958" s="46"/>
      <c r="AG4958" s="23"/>
      <c r="AH4958" s="23"/>
    </row>
    <row r="4959" spans="1:34" s="156" customFormat="1" x14ac:dyDescent="0.35">
      <c r="A4959" s="23"/>
      <c r="B4959" s="23"/>
      <c r="C4959" s="23"/>
      <c r="D4959" s="23"/>
      <c r="E4959" s="23"/>
      <c r="F4959" s="23"/>
      <c r="G4959" s="23"/>
      <c r="H4959" s="23"/>
      <c r="I4959" s="23"/>
      <c r="J4959" s="24"/>
      <c r="K4959" s="24"/>
      <c r="L4959" s="79"/>
      <c r="M4959" s="91"/>
      <c r="N4959" s="89"/>
      <c r="O4959" s="89"/>
      <c r="P4959" s="24"/>
      <c r="Q4959" s="24"/>
      <c r="R4959" s="23"/>
      <c r="S4959" s="23"/>
      <c r="T4959" s="24"/>
      <c r="U4959" s="23"/>
      <c r="V4959" s="23"/>
      <c r="W4959" s="23"/>
      <c r="X4959" s="23"/>
      <c r="Y4959" s="23"/>
      <c r="Z4959" s="23"/>
      <c r="AA4959" s="23"/>
      <c r="AB4959" s="23"/>
      <c r="AC4959" s="23"/>
      <c r="AD4959" s="23"/>
      <c r="AE4959" s="23"/>
      <c r="AF4959" s="46"/>
      <c r="AG4959" s="23"/>
      <c r="AH4959" s="23"/>
    </row>
    <row r="4960" spans="1:34" s="156" customFormat="1" x14ac:dyDescent="0.35">
      <c r="A4960" s="23"/>
      <c r="B4960" s="23"/>
      <c r="C4960" s="23"/>
      <c r="D4960" s="23"/>
      <c r="E4960" s="23"/>
      <c r="F4960" s="23"/>
      <c r="G4960" s="23"/>
      <c r="H4960" s="23"/>
      <c r="I4960" s="23"/>
      <c r="J4960" s="24"/>
      <c r="K4960" s="24"/>
      <c r="L4960" s="79"/>
      <c r="M4960" s="91"/>
      <c r="N4960" s="89"/>
      <c r="O4960" s="89"/>
      <c r="P4960" s="24"/>
      <c r="Q4960" s="24"/>
      <c r="R4960" s="23"/>
      <c r="S4960" s="23"/>
      <c r="T4960" s="24"/>
      <c r="U4960" s="23"/>
      <c r="V4960" s="23"/>
      <c r="W4960" s="23"/>
      <c r="X4960" s="23"/>
      <c r="Y4960" s="23"/>
      <c r="Z4960" s="23"/>
      <c r="AA4960" s="23"/>
      <c r="AB4960" s="23"/>
      <c r="AC4960" s="23"/>
      <c r="AD4960" s="23"/>
      <c r="AE4960" s="23"/>
      <c r="AF4960" s="46"/>
      <c r="AG4960" s="23"/>
      <c r="AH4960" s="23"/>
    </row>
    <row r="4961" spans="1:34" s="156" customFormat="1" x14ac:dyDescent="0.35">
      <c r="A4961" s="23"/>
      <c r="B4961" s="23"/>
      <c r="C4961" s="23"/>
      <c r="D4961" s="23"/>
      <c r="E4961" s="23"/>
      <c r="F4961" s="23"/>
      <c r="G4961" s="23"/>
      <c r="H4961" s="23"/>
      <c r="I4961" s="23"/>
      <c r="J4961" s="24"/>
      <c r="K4961" s="24"/>
      <c r="L4961" s="79"/>
      <c r="M4961" s="91"/>
      <c r="N4961" s="89"/>
      <c r="O4961" s="89"/>
      <c r="P4961" s="24"/>
      <c r="Q4961" s="24"/>
      <c r="R4961" s="23"/>
      <c r="S4961" s="23"/>
      <c r="T4961" s="24"/>
      <c r="U4961" s="23"/>
      <c r="V4961" s="23"/>
      <c r="W4961" s="23"/>
      <c r="X4961" s="23"/>
      <c r="Y4961" s="23"/>
      <c r="Z4961" s="23"/>
      <c r="AA4961" s="23"/>
      <c r="AB4961" s="23"/>
      <c r="AC4961" s="23"/>
      <c r="AD4961" s="23"/>
      <c r="AE4961" s="23"/>
      <c r="AF4961" s="46"/>
      <c r="AG4961" s="23"/>
      <c r="AH4961" s="23"/>
    </row>
    <row r="4962" spans="1:34" s="156" customFormat="1" x14ac:dyDescent="0.35">
      <c r="A4962" s="23"/>
      <c r="B4962" s="23"/>
      <c r="C4962" s="23"/>
      <c r="D4962" s="23"/>
      <c r="E4962" s="23"/>
      <c r="F4962" s="23"/>
      <c r="G4962" s="23"/>
      <c r="H4962" s="23"/>
      <c r="I4962" s="23"/>
      <c r="J4962" s="24"/>
      <c r="K4962" s="24"/>
      <c r="L4962" s="79"/>
      <c r="M4962" s="91"/>
      <c r="N4962" s="89"/>
      <c r="O4962" s="89"/>
      <c r="P4962" s="24"/>
      <c r="Q4962" s="24"/>
      <c r="R4962" s="23"/>
      <c r="S4962" s="23"/>
      <c r="T4962" s="24"/>
      <c r="U4962" s="23"/>
      <c r="V4962" s="23"/>
      <c r="W4962" s="23"/>
      <c r="X4962" s="23"/>
      <c r="Y4962" s="23"/>
      <c r="Z4962" s="23"/>
      <c r="AA4962" s="23"/>
      <c r="AB4962" s="23"/>
      <c r="AC4962" s="23"/>
      <c r="AD4962" s="23"/>
      <c r="AE4962" s="23"/>
      <c r="AF4962" s="46"/>
      <c r="AG4962" s="23"/>
      <c r="AH4962" s="23"/>
    </row>
    <row r="4963" spans="1:34" s="156" customFormat="1" x14ac:dyDescent="0.35">
      <c r="A4963" s="23"/>
      <c r="B4963" s="23"/>
      <c r="C4963" s="23"/>
      <c r="D4963" s="23"/>
      <c r="E4963" s="23"/>
      <c r="F4963" s="23"/>
      <c r="G4963" s="23"/>
      <c r="H4963" s="23"/>
      <c r="I4963" s="23"/>
      <c r="J4963" s="24"/>
      <c r="K4963" s="24"/>
      <c r="L4963" s="79"/>
      <c r="M4963" s="91"/>
      <c r="N4963" s="89"/>
      <c r="O4963" s="89"/>
      <c r="P4963" s="24"/>
      <c r="Q4963" s="24"/>
      <c r="R4963" s="23"/>
      <c r="S4963" s="23"/>
      <c r="T4963" s="24"/>
      <c r="U4963" s="23"/>
      <c r="V4963" s="23"/>
      <c r="W4963" s="23"/>
      <c r="X4963" s="23"/>
      <c r="Y4963" s="23"/>
      <c r="Z4963" s="23"/>
      <c r="AA4963" s="23"/>
      <c r="AB4963" s="23"/>
      <c r="AC4963" s="23"/>
      <c r="AD4963" s="23"/>
      <c r="AE4963" s="23"/>
      <c r="AF4963" s="46"/>
      <c r="AG4963" s="23"/>
      <c r="AH4963" s="23"/>
    </row>
    <row r="4964" spans="1:34" s="156" customFormat="1" x14ac:dyDescent="0.35">
      <c r="A4964" s="23"/>
      <c r="B4964" s="23"/>
      <c r="C4964" s="23"/>
      <c r="D4964" s="23"/>
      <c r="E4964" s="23"/>
      <c r="F4964" s="23"/>
      <c r="G4964" s="23"/>
      <c r="H4964" s="23"/>
      <c r="I4964" s="23"/>
      <c r="J4964" s="24"/>
      <c r="K4964" s="24"/>
      <c r="L4964" s="79"/>
      <c r="M4964" s="91"/>
      <c r="N4964" s="89"/>
      <c r="O4964" s="89"/>
      <c r="P4964" s="24"/>
      <c r="Q4964" s="24"/>
      <c r="R4964" s="23"/>
      <c r="S4964" s="23"/>
      <c r="T4964" s="24"/>
      <c r="U4964" s="23"/>
      <c r="V4964" s="23"/>
      <c r="W4964" s="23"/>
      <c r="X4964" s="23"/>
      <c r="Y4964" s="23"/>
      <c r="Z4964" s="23"/>
      <c r="AA4964" s="23"/>
      <c r="AB4964" s="23"/>
      <c r="AC4964" s="23"/>
      <c r="AD4964" s="23"/>
      <c r="AE4964" s="23"/>
      <c r="AF4964" s="46"/>
      <c r="AG4964" s="23"/>
      <c r="AH4964" s="23"/>
    </row>
    <row r="4965" spans="1:34" s="156" customFormat="1" x14ac:dyDescent="0.35">
      <c r="A4965" s="23"/>
      <c r="B4965" s="23"/>
      <c r="C4965" s="23"/>
      <c r="D4965" s="23"/>
      <c r="E4965" s="23"/>
      <c r="F4965" s="23"/>
      <c r="G4965" s="23"/>
      <c r="H4965" s="23"/>
      <c r="I4965" s="23"/>
      <c r="J4965" s="24"/>
      <c r="K4965" s="24"/>
      <c r="L4965" s="79"/>
      <c r="M4965" s="91"/>
      <c r="N4965" s="89"/>
      <c r="O4965" s="89"/>
      <c r="P4965" s="24"/>
      <c r="Q4965" s="24"/>
      <c r="R4965" s="23"/>
      <c r="S4965" s="23"/>
      <c r="T4965" s="24"/>
      <c r="U4965" s="23"/>
      <c r="V4965" s="23"/>
      <c r="W4965" s="23"/>
      <c r="X4965" s="23"/>
      <c r="Y4965" s="23"/>
      <c r="Z4965" s="23"/>
      <c r="AA4965" s="23"/>
      <c r="AB4965" s="23"/>
      <c r="AC4965" s="23"/>
      <c r="AD4965" s="23"/>
      <c r="AE4965" s="23"/>
      <c r="AF4965" s="46"/>
      <c r="AG4965" s="23"/>
      <c r="AH4965" s="23"/>
    </row>
    <row r="4966" spans="1:34" s="156" customFormat="1" x14ac:dyDescent="0.35">
      <c r="A4966" s="23"/>
      <c r="B4966" s="23"/>
      <c r="C4966" s="23"/>
      <c r="D4966" s="23"/>
      <c r="E4966" s="23"/>
      <c r="F4966" s="23"/>
      <c r="G4966" s="23"/>
      <c r="H4966" s="23"/>
      <c r="I4966" s="23"/>
      <c r="J4966" s="24"/>
      <c r="K4966" s="24"/>
      <c r="L4966" s="79"/>
      <c r="M4966" s="91"/>
      <c r="N4966" s="89"/>
      <c r="O4966" s="89"/>
      <c r="P4966" s="24"/>
      <c r="Q4966" s="24"/>
      <c r="R4966" s="23"/>
      <c r="S4966" s="23"/>
      <c r="T4966" s="24"/>
      <c r="U4966" s="23"/>
      <c r="V4966" s="23"/>
      <c r="W4966" s="23"/>
      <c r="X4966" s="23"/>
      <c r="Y4966" s="23"/>
      <c r="Z4966" s="23"/>
      <c r="AA4966" s="23"/>
      <c r="AB4966" s="23"/>
      <c r="AC4966" s="23"/>
      <c r="AD4966" s="23"/>
      <c r="AE4966" s="23"/>
      <c r="AF4966" s="46"/>
      <c r="AG4966" s="23"/>
      <c r="AH4966" s="23"/>
    </row>
    <row r="4967" spans="1:34" s="156" customFormat="1" x14ac:dyDescent="0.35">
      <c r="A4967" s="23"/>
      <c r="B4967" s="23"/>
      <c r="C4967" s="23"/>
      <c r="D4967" s="23"/>
      <c r="E4967" s="23"/>
      <c r="F4967" s="23"/>
      <c r="G4967" s="23"/>
      <c r="H4967" s="23"/>
      <c r="I4967" s="23"/>
      <c r="J4967" s="24"/>
      <c r="K4967" s="24"/>
      <c r="L4967" s="79"/>
      <c r="M4967" s="91"/>
      <c r="N4967" s="89"/>
      <c r="O4967" s="89"/>
      <c r="P4967" s="24"/>
      <c r="Q4967" s="24"/>
      <c r="R4967" s="23"/>
      <c r="S4967" s="23"/>
      <c r="T4967" s="24"/>
      <c r="U4967" s="23"/>
      <c r="V4967" s="23"/>
      <c r="W4967" s="23"/>
      <c r="X4967" s="23"/>
      <c r="Y4967" s="23"/>
      <c r="Z4967" s="23"/>
      <c r="AA4967" s="23"/>
      <c r="AB4967" s="23"/>
      <c r="AC4967" s="23"/>
      <c r="AD4967" s="23"/>
      <c r="AE4967" s="23"/>
      <c r="AF4967" s="46"/>
      <c r="AG4967" s="23"/>
      <c r="AH4967" s="23"/>
    </row>
    <row r="4968" spans="1:34" s="156" customFormat="1" x14ac:dyDescent="0.35">
      <c r="A4968" s="23"/>
      <c r="B4968" s="23"/>
      <c r="C4968" s="23"/>
      <c r="D4968" s="23"/>
      <c r="E4968" s="23"/>
      <c r="F4968" s="23"/>
      <c r="G4968" s="23"/>
      <c r="H4968" s="23"/>
      <c r="I4968" s="23"/>
      <c r="J4968" s="24"/>
      <c r="K4968" s="24"/>
      <c r="L4968" s="79"/>
      <c r="M4968" s="91"/>
      <c r="N4968" s="89"/>
      <c r="O4968" s="89"/>
      <c r="P4968" s="24"/>
      <c r="Q4968" s="24"/>
      <c r="R4968" s="23"/>
      <c r="S4968" s="23"/>
      <c r="T4968" s="24"/>
      <c r="U4968" s="23"/>
      <c r="V4968" s="23"/>
      <c r="W4968" s="23"/>
      <c r="X4968" s="23"/>
      <c r="Y4968" s="23"/>
      <c r="Z4968" s="23"/>
      <c r="AA4968" s="23"/>
      <c r="AB4968" s="23"/>
      <c r="AC4968" s="23"/>
      <c r="AD4968" s="23"/>
      <c r="AE4968" s="23"/>
      <c r="AF4968" s="46"/>
      <c r="AG4968" s="23"/>
      <c r="AH4968" s="23"/>
    </row>
    <row r="4969" spans="1:34" s="156" customFormat="1" x14ac:dyDescent="0.35">
      <c r="A4969" s="23"/>
      <c r="B4969" s="23"/>
      <c r="C4969" s="23"/>
      <c r="D4969" s="23"/>
      <c r="E4969" s="23"/>
      <c r="F4969" s="23"/>
      <c r="G4969" s="23"/>
      <c r="H4969" s="23"/>
      <c r="I4969" s="23"/>
      <c r="J4969" s="24"/>
      <c r="K4969" s="24"/>
      <c r="L4969" s="79"/>
      <c r="M4969" s="91"/>
      <c r="N4969" s="89"/>
      <c r="O4969" s="89"/>
      <c r="P4969" s="24"/>
      <c r="Q4969" s="24"/>
      <c r="R4969" s="23"/>
      <c r="S4969" s="23"/>
      <c r="T4969" s="24"/>
      <c r="U4969" s="23"/>
      <c r="V4969" s="23"/>
      <c r="W4969" s="23"/>
      <c r="X4969" s="23"/>
      <c r="Y4969" s="23"/>
      <c r="Z4969" s="23"/>
      <c r="AA4969" s="23"/>
      <c r="AB4969" s="23"/>
      <c r="AC4969" s="23"/>
      <c r="AD4969" s="23"/>
      <c r="AE4969" s="23"/>
      <c r="AF4969" s="46"/>
      <c r="AG4969" s="23"/>
      <c r="AH4969" s="23"/>
    </row>
    <row r="4970" spans="1:34" s="156" customFormat="1" x14ac:dyDescent="0.35">
      <c r="A4970" s="23"/>
      <c r="B4970" s="23"/>
      <c r="C4970" s="23"/>
      <c r="D4970" s="23"/>
      <c r="E4970" s="23"/>
      <c r="F4970" s="23"/>
      <c r="G4970" s="23"/>
      <c r="H4970" s="23"/>
      <c r="I4970" s="23"/>
      <c r="J4970" s="24"/>
      <c r="K4970" s="24"/>
      <c r="L4970" s="79"/>
      <c r="M4970" s="91"/>
      <c r="N4970" s="89"/>
      <c r="O4970" s="89"/>
      <c r="P4970" s="24"/>
      <c r="Q4970" s="24"/>
      <c r="R4970" s="23"/>
      <c r="S4970" s="23"/>
      <c r="T4970" s="24"/>
      <c r="U4970" s="23"/>
      <c r="V4970" s="23"/>
      <c r="W4970" s="23"/>
      <c r="X4970" s="23"/>
      <c r="Y4970" s="23"/>
      <c r="Z4970" s="23"/>
      <c r="AA4970" s="23"/>
      <c r="AB4970" s="23"/>
      <c r="AC4970" s="23"/>
      <c r="AD4970" s="23"/>
      <c r="AE4970" s="23"/>
      <c r="AF4970" s="46"/>
      <c r="AG4970" s="23"/>
      <c r="AH4970" s="23"/>
    </row>
    <row r="4971" spans="1:34" s="156" customFormat="1" x14ac:dyDescent="0.35">
      <c r="A4971" s="23"/>
      <c r="B4971" s="23"/>
      <c r="C4971" s="23"/>
      <c r="D4971" s="23"/>
      <c r="E4971" s="23"/>
      <c r="F4971" s="23"/>
      <c r="G4971" s="23"/>
      <c r="H4971" s="23"/>
      <c r="I4971" s="23"/>
      <c r="J4971" s="24"/>
      <c r="K4971" s="24"/>
      <c r="L4971" s="79"/>
      <c r="M4971" s="91"/>
      <c r="N4971" s="89"/>
      <c r="O4971" s="89"/>
      <c r="P4971" s="24"/>
      <c r="Q4971" s="24"/>
      <c r="R4971" s="23"/>
      <c r="S4971" s="23"/>
      <c r="T4971" s="24"/>
      <c r="U4971" s="23"/>
      <c r="V4971" s="23"/>
      <c r="W4971" s="23"/>
      <c r="X4971" s="23"/>
      <c r="Y4971" s="23"/>
      <c r="Z4971" s="23"/>
      <c r="AA4971" s="23"/>
      <c r="AB4971" s="23"/>
      <c r="AC4971" s="23"/>
      <c r="AD4971" s="23"/>
      <c r="AE4971" s="23"/>
      <c r="AF4971" s="46"/>
      <c r="AG4971" s="23"/>
      <c r="AH4971" s="23"/>
    </row>
    <row r="4972" spans="1:34" s="156" customFormat="1" x14ac:dyDescent="0.35">
      <c r="A4972" s="23"/>
      <c r="B4972" s="23"/>
      <c r="C4972" s="23"/>
      <c r="D4972" s="23"/>
      <c r="E4972" s="23"/>
      <c r="F4972" s="23"/>
      <c r="G4972" s="23"/>
      <c r="H4972" s="23"/>
      <c r="I4972" s="23"/>
      <c r="J4972" s="24"/>
      <c r="K4972" s="24"/>
      <c r="L4972" s="79"/>
      <c r="M4972" s="91"/>
      <c r="N4972" s="89"/>
      <c r="O4972" s="89"/>
      <c r="P4972" s="24"/>
      <c r="Q4972" s="24"/>
      <c r="R4972" s="23"/>
      <c r="S4972" s="23"/>
      <c r="T4972" s="24"/>
      <c r="U4972" s="23"/>
      <c r="V4972" s="23"/>
      <c r="W4972" s="23"/>
      <c r="X4972" s="23"/>
      <c r="Y4972" s="23"/>
      <c r="Z4972" s="23"/>
      <c r="AA4972" s="23"/>
      <c r="AB4972" s="23"/>
      <c r="AC4972" s="23"/>
      <c r="AD4972" s="23"/>
      <c r="AE4972" s="23"/>
      <c r="AF4972" s="46"/>
      <c r="AG4972" s="23"/>
      <c r="AH4972" s="23"/>
    </row>
    <row r="4973" spans="1:34" s="156" customFormat="1" x14ac:dyDescent="0.35">
      <c r="A4973" s="23"/>
      <c r="B4973" s="23"/>
      <c r="C4973" s="23"/>
      <c r="D4973" s="23"/>
      <c r="E4973" s="23"/>
      <c r="F4973" s="23"/>
      <c r="G4973" s="23"/>
      <c r="H4973" s="23"/>
      <c r="I4973" s="23"/>
      <c r="J4973" s="24"/>
      <c r="K4973" s="24"/>
      <c r="L4973" s="79"/>
      <c r="M4973" s="91"/>
      <c r="N4973" s="89"/>
      <c r="O4973" s="89"/>
      <c r="P4973" s="24"/>
      <c r="Q4973" s="24"/>
      <c r="R4973" s="23"/>
      <c r="S4973" s="23"/>
      <c r="T4973" s="24"/>
      <c r="U4973" s="23"/>
      <c r="V4973" s="23"/>
      <c r="W4973" s="23"/>
      <c r="X4973" s="23"/>
      <c r="Y4973" s="23"/>
      <c r="Z4973" s="23"/>
      <c r="AA4973" s="23"/>
      <c r="AB4973" s="23"/>
      <c r="AC4973" s="23"/>
      <c r="AD4973" s="23"/>
      <c r="AE4973" s="23"/>
      <c r="AF4973" s="46"/>
      <c r="AG4973" s="23"/>
      <c r="AH4973" s="23"/>
    </row>
    <row r="4974" spans="1:34" s="156" customFormat="1" x14ac:dyDescent="0.35">
      <c r="A4974" s="23"/>
      <c r="B4974" s="23"/>
      <c r="C4974" s="23"/>
      <c r="D4974" s="23"/>
      <c r="E4974" s="23"/>
      <c r="F4974" s="23"/>
      <c r="G4974" s="23"/>
      <c r="H4974" s="23"/>
      <c r="I4974" s="23"/>
      <c r="J4974" s="24"/>
      <c r="K4974" s="24"/>
      <c r="L4974" s="79"/>
      <c r="M4974" s="91"/>
      <c r="N4974" s="89"/>
      <c r="O4974" s="89"/>
      <c r="P4974" s="24"/>
      <c r="Q4974" s="24"/>
      <c r="R4974" s="23"/>
      <c r="S4974" s="23"/>
      <c r="T4974" s="24"/>
      <c r="U4974" s="23"/>
      <c r="V4974" s="23"/>
      <c r="W4974" s="23"/>
      <c r="X4974" s="23"/>
      <c r="Y4974" s="23"/>
      <c r="Z4974" s="23"/>
      <c r="AA4974" s="23"/>
      <c r="AB4974" s="23"/>
      <c r="AC4974" s="23"/>
      <c r="AD4974" s="23"/>
      <c r="AE4974" s="23"/>
      <c r="AF4974" s="46"/>
      <c r="AG4974" s="23"/>
      <c r="AH4974" s="23"/>
    </row>
    <row r="4975" spans="1:34" s="156" customFormat="1" x14ac:dyDescent="0.35">
      <c r="A4975" s="23"/>
      <c r="B4975" s="23"/>
      <c r="C4975" s="23"/>
      <c r="D4975" s="23"/>
      <c r="E4975" s="23"/>
      <c r="F4975" s="23"/>
      <c r="G4975" s="23"/>
      <c r="H4975" s="23"/>
      <c r="I4975" s="23"/>
      <c r="J4975" s="24"/>
      <c r="K4975" s="24"/>
      <c r="L4975" s="79"/>
      <c r="M4975" s="91"/>
      <c r="N4975" s="89"/>
      <c r="O4975" s="89"/>
      <c r="P4975" s="24"/>
      <c r="Q4975" s="24"/>
      <c r="R4975" s="23"/>
      <c r="S4975" s="23"/>
      <c r="T4975" s="24"/>
      <c r="U4975" s="23"/>
      <c r="V4975" s="23"/>
      <c r="W4975" s="23"/>
      <c r="X4975" s="23"/>
      <c r="Y4975" s="23"/>
      <c r="Z4975" s="23"/>
      <c r="AA4975" s="23"/>
      <c r="AB4975" s="23"/>
      <c r="AC4975" s="23"/>
      <c r="AD4975" s="23"/>
      <c r="AE4975" s="23"/>
      <c r="AF4975" s="46"/>
      <c r="AG4975" s="23"/>
      <c r="AH4975" s="23"/>
    </row>
    <row r="4976" spans="1:34" s="156" customFormat="1" x14ac:dyDescent="0.35">
      <c r="A4976" s="23"/>
      <c r="B4976" s="23"/>
      <c r="C4976" s="23"/>
      <c r="D4976" s="23"/>
      <c r="E4976" s="23"/>
      <c r="F4976" s="23"/>
      <c r="G4976" s="23"/>
      <c r="H4976" s="23"/>
      <c r="I4976" s="23"/>
      <c r="J4976" s="24"/>
      <c r="K4976" s="24"/>
      <c r="L4976" s="79"/>
      <c r="M4976" s="91"/>
      <c r="N4976" s="89"/>
      <c r="O4976" s="89"/>
      <c r="P4976" s="24"/>
      <c r="Q4976" s="24"/>
      <c r="R4976" s="23"/>
      <c r="S4976" s="23"/>
      <c r="T4976" s="24"/>
      <c r="U4976" s="23"/>
      <c r="V4976" s="23"/>
      <c r="W4976" s="23"/>
      <c r="X4976" s="23"/>
      <c r="Y4976" s="23"/>
      <c r="Z4976" s="23"/>
      <c r="AA4976" s="23"/>
      <c r="AB4976" s="23"/>
      <c r="AC4976" s="23"/>
      <c r="AD4976" s="23"/>
      <c r="AE4976" s="23"/>
      <c r="AF4976" s="46"/>
      <c r="AG4976" s="23"/>
      <c r="AH4976" s="23"/>
    </row>
    <row r="4977" spans="1:34" s="156" customFormat="1" x14ac:dyDescent="0.35">
      <c r="A4977" s="23"/>
      <c r="B4977" s="23"/>
      <c r="C4977" s="23"/>
      <c r="D4977" s="23"/>
      <c r="E4977" s="23"/>
      <c r="F4977" s="23"/>
      <c r="G4977" s="23"/>
      <c r="H4977" s="23"/>
      <c r="I4977" s="23"/>
      <c r="J4977" s="24"/>
      <c r="K4977" s="24"/>
      <c r="L4977" s="79"/>
      <c r="M4977" s="91"/>
      <c r="N4977" s="89"/>
      <c r="O4977" s="89"/>
      <c r="P4977" s="24"/>
      <c r="Q4977" s="24"/>
      <c r="R4977" s="23"/>
      <c r="S4977" s="23"/>
      <c r="T4977" s="24"/>
      <c r="U4977" s="23"/>
      <c r="V4977" s="23"/>
      <c r="W4977" s="23"/>
      <c r="X4977" s="23"/>
      <c r="Y4977" s="23"/>
      <c r="Z4977" s="23"/>
      <c r="AA4977" s="23"/>
      <c r="AB4977" s="23"/>
      <c r="AC4977" s="23"/>
      <c r="AD4977" s="23"/>
      <c r="AE4977" s="23"/>
      <c r="AF4977" s="46"/>
      <c r="AG4977" s="23"/>
      <c r="AH4977" s="23"/>
    </row>
    <row r="4978" spans="1:34" s="156" customFormat="1" x14ac:dyDescent="0.35">
      <c r="A4978" s="23"/>
      <c r="B4978" s="23"/>
      <c r="C4978" s="23"/>
      <c r="D4978" s="23"/>
      <c r="E4978" s="23"/>
      <c r="F4978" s="23"/>
      <c r="G4978" s="23"/>
      <c r="H4978" s="23"/>
      <c r="I4978" s="23"/>
      <c r="J4978" s="24"/>
      <c r="K4978" s="24"/>
      <c r="L4978" s="79"/>
      <c r="M4978" s="91"/>
      <c r="N4978" s="89"/>
      <c r="O4978" s="89"/>
      <c r="P4978" s="24"/>
      <c r="Q4978" s="24"/>
      <c r="R4978" s="23"/>
      <c r="S4978" s="23"/>
      <c r="T4978" s="24"/>
      <c r="U4978" s="23"/>
      <c r="V4978" s="23"/>
      <c r="W4978" s="23"/>
      <c r="X4978" s="23"/>
      <c r="Y4978" s="23"/>
      <c r="Z4978" s="23"/>
      <c r="AA4978" s="23"/>
      <c r="AB4978" s="23"/>
      <c r="AC4978" s="23"/>
      <c r="AD4978" s="23"/>
      <c r="AE4978" s="23"/>
      <c r="AF4978" s="46"/>
      <c r="AG4978" s="23"/>
      <c r="AH4978" s="23"/>
    </row>
    <row r="4979" spans="1:34" s="156" customFormat="1" x14ac:dyDescent="0.35">
      <c r="A4979" s="23"/>
      <c r="B4979" s="23"/>
      <c r="C4979" s="23"/>
      <c r="D4979" s="23"/>
      <c r="E4979" s="23"/>
      <c r="F4979" s="23"/>
      <c r="G4979" s="23"/>
      <c r="H4979" s="23"/>
      <c r="I4979" s="23"/>
      <c r="J4979" s="24"/>
      <c r="K4979" s="24"/>
      <c r="L4979" s="79"/>
      <c r="M4979" s="91"/>
      <c r="N4979" s="89"/>
      <c r="O4979" s="89"/>
      <c r="P4979" s="24"/>
      <c r="Q4979" s="24"/>
      <c r="R4979" s="23"/>
      <c r="S4979" s="23"/>
      <c r="T4979" s="24"/>
      <c r="U4979" s="23"/>
      <c r="V4979" s="23"/>
      <c r="W4979" s="23"/>
      <c r="X4979" s="23"/>
      <c r="Y4979" s="23"/>
      <c r="Z4979" s="23"/>
      <c r="AA4979" s="23"/>
      <c r="AB4979" s="23"/>
      <c r="AC4979" s="23"/>
      <c r="AD4979" s="23"/>
      <c r="AE4979" s="23"/>
      <c r="AF4979" s="46"/>
      <c r="AG4979" s="23"/>
      <c r="AH4979" s="23"/>
    </row>
    <row r="4980" spans="1:34" s="156" customFormat="1" x14ac:dyDescent="0.35">
      <c r="A4980" s="23"/>
      <c r="B4980" s="23"/>
      <c r="C4980" s="23"/>
      <c r="D4980" s="23"/>
      <c r="E4980" s="23"/>
      <c r="F4980" s="23"/>
      <c r="G4980" s="23"/>
      <c r="H4980" s="23"/>
      <c r="I4980" s="23"/>
      <c r="J4980" s="24"/>
      <c r="K4980" s="24"/>
      <c r="L4980" s="79"/>
      <c r="M4980" s="91"/>
      <c r="N4980" s="89"/>
      <c r="O4980" s="89"/>
      <c r="P4980" s="24"/>
      <c r="Q4980" s="24"/>
      <c r="R4980" s="23"/>
      <c r="S4980" s="23"/>
      <c r="T4980" s="24"/>
      <c r="U4980" s="23"/>
      <c r="V4980" s="23"/>
      <c r="W4980" s="23"/>
      <c r="X4980" s="23"/>
      <c r="Y4980" s="23"/>
      <c r="Z4980" s="23"/>
      <c r="AA4980" s="23"/>
      <c r="AB4980" s="23"/>
      <c r="AC4980" s="23"/>
      <c r="AD4980" s="23"/>
      <c r="AE4980" s="23"/>
      <c r="AF4980" s="46"/>
      <c r="AG4980" s="23"/>
      <c r="AH4980" s="23"/>
    </row>
    <row r="4981" spans="1:34" s="156" customFormat="1" x14ac:dyDescent="0.35">
      <c r="A4981" s="23"/>
      <c r="B4981" s="23"/>
      <c r="C4981" s="23"/>
      <c r="D4981" s="23"/>
      <c r="E4981" s="23"/>
      <c r="F4981" s="23"/>
      <c r="G4981" s="23"/>
      <c r="H4981" s="23"/>
      <c r="I4981" s="23"/>
      <c r="J4981" s="24"/>
      <c r="K4981" s="24"/>
      <c r="L4981" s="79"/>
      <c r="M4981" s="91"/>
      <c r="N4981" s="89"/>
      <c r="O4981" s="89"/>
      <c r="P4981" s="24"/>
      <c r="Q4981" s="24"/>
      <c r="R4981" s="23"/>
      <c r="S4981" s="23"/>
      <c r="T4981" s="24"/>
      <c r="U4981" s="23"/>
      <c r="V4981" s="23"/>
      <c r="W4981" s="23"/>
      <c r="X4981" s="23"/>
      <c r="Y4981" s="23"/>
      <c r="Z4981" s="23"/>
      <c r="AA4981" s="23"/>
      <c r="AB4981" s="23"/>
      <c r="AC4981" s="23"/>
      <c r="AD4981" s="23"/>
      <c r="AE4981" s="23"/>
      <c r="AF4981" s="46"/>
      <c r="AG4981" s="23"/>
      <c r="AH4981" s="23"/>
    </row>
    <row r="4982" spans="1:34" s="156" customFormat="1" x14ac:dyDescent="0.35">
      <c r="A4982" s="23"/>
      <c r="B4982" s="23"/>
      <c r="C4982" s="23"/>
      <c r="D4982" s="23"/>
      <c r="E4982" s="23"/>
      <c r="F4982" s="23"/>
      <c r="G4982" s="23"/>
      <c r="H4982" s="23"/>
      <c r="I4982" s="23"/>
      <c r="J4982" s="24"/>
      <c r="K4982" s="24"/>
      <c r="L4982" s="79"/>
      <c r="M4982" s="91"/>
      <c r="N4982" s="89"/>
      <c r="O4982" s="89"/>
      <c r="P4982" s="24"/>
      <c r="Q4982" s="24"/>
      <c r="R4982" s="23"/>
      <c r="S4982" s="23"/>
      <c r="T4982" s="24"/>
      <c r="U4982" s="23"/>
      <c r="V4982" s="23"/>
      <c r="W4982" s="23"/>
      <c r="X4982" s="23"/>
      <c r="Y4982" s="23"/>
      <c r="Z4982" s="23"/>
      <c r="AA4982" s="23"/>
      <c r="AB4982" s="23"/>
      <c r="AC4982" s="23"/>
      <c r="AD4982" s="23"/>
      <c r="AE4982" s="23"/>
      <c r="AF4982" s="46"/>
      <c r="AG4982" s="23"/>
      <c r="AH4982" s="23"/>
    </row>
    <row r="4983" spans="1:34" s="156" customFormat="1" x14ac:dyDescent="0.35">
      <c r="A4983" s="23"/>
      <c r="B4983" s="23"/>
      <c r="C4983" s="23"/>
      <c r="D4983" s="23"/>
      <c r="E4983" s="23"/>
      <c r="F4983" s="23"/>
      <c r="G4983" s="23"/>
      <c r="H4983" s="23"/>
      <c r="I4983" s="23"/>
      <c r="J4983" s="24"/>
      <c r="K4983" s="24"/>
      <c r="L4983" s="79"/>
      <c r="M4983" s="91"/>
      <c r="N4983" s="89"/>
      <c r="O4983" s="89"/>
      <c r="P4983" s="24"/>
      <c r="Q4983" s="24"/>
      <c r="R4983" s="23"/>
      <c r="S4983" s="23"/>
      <c r="T4983" s="24"/>
      <c r="U4983" s="23"/>
      <c r="V4983" s="23"/>
      <c r="W4983" s="23"/>
      <c r="X4983" s="23"/>
      <c r="Y4983" s="23"/>
      <c r="Z4983" s="23"/>
      <c r="AA4983" s="23"/>
      <c r="AB4983" s="23"/>
      <c r="AC4983" s="23"/>
      <c r="AD4983" s="23"/>
      <c r="AE4983" s="23"/>
      <c r="AF4983" s="46"/>
      <c r="AG4983" s="23"/>
      <c r="AH4983" s="23"/>
    </row>
    <row r="4984" spans="1:34" s="156" customFormat="1" x14ac:dyDescent="0.35">
      <c r="A4984" s="23"/>
      <c r="B4984" s="23"/>
      <c r="C4984" s="23"/>
      <c r="D4984" s="23"/>
      <c r="E4984" s="23"/>
      <c r="F4984" s="23"/>
      <c r="G4984" s="23"/>
      <c r="H4984" s="23"/>
      <c r="I4984" s="23"/>
      <c r="J4984" s="24"/>
      <c r="K4984" s="24"/>
      <c r="L4984" s="79"/>
      <c r="M4984" s="91"/>
      <c r="N4984" s="89"/>
      <c r="O4984" s="89"/>
      <c r="P4984" s="24"/>
      <c r="Q4984" s="24"/>
      <c r="R4984" s="23"/>
      <c r="S4984" s="23"/>
      <c r="T4984" s="24"/>
      <c r="U4984" s="23"/>
      <c r="V4984" s="23"/>
      <c r="W4984" s="23"/>
      <c r="X4984" s="23"/>
      <c r="Y4984" s="23"/>
      <c r="Z4984" s="23"/>
      <c r="AA4984" s="23"/>
      <c r="AB4984" s="23"/>
      <c r="AC4984" s="23"/>
      <c r="AD4984" s="23"/>
      <c r="AE4984" s="23"/>
      <c r="AF4984" s="46"/>
      <c r="AG4984" s="23"/>
      <c r="AH4984" s="23"/>
    </row>
    <row r="4985" spans="1:34" s="156" customFormat="1" x14ac:dyDescent="0.35">
      <c r="A4985" s="23"/>
      <c r="B4985" s="23"/>
      <c r="C4985" s="23"/>
      <c r="D4985" s="23"/>
      <c r="E4985" s="23"/>
      <c r="F4985" s="23"/>
      <c r="G4985" s="23"/>
      <c r="H4985" s="23"/>
      <c r="I4985" s="23"/>
      <c r="J4985" s="24"/>
      <c r="K4985" s="24"/>
      <c r="L4985" s="79"/>
      <c r="M4985" s="91"/>
      <c r="N4985" s="89"/>
      <c r="O4985" s="89"/>
      <c r="P4985" s="24"/>
      <c r="Q4985" s="24"/>
      <c r="R4985" s="23"/>
      <c r="S4985" s="23"/>
      <c r="T4985" s="24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46"/>
      <c r="AG4985" s="23"/>
      <c r="AH4985" s="23"/>
    </row>
    <row r="4986" spans="1:34" s="156" customFormat="1" x14ac:dyDescent="0.35">
      <c r="A4986" s="23"/>
      <c r="B4986" s="23"/>
      <c r="C4986" s="23"/>
      <c r="D4986" s="23"/>
      <c r="E4986" s="23"/>
      <c r="F4986" s="23"/>
      <c r="G4986" s="23"/>
      <c r="H4986" s="23"/>
      <c r="I4986" s="23"/>
      <c r="J4986" s="24"/>
      <c r="K4986" s="24"/>
      <c r="L4986" s="79"/>
      <c r="M4986" s="91"/>
      <c r="N4986" s="89"/>
      <c r="O4986" s="89"/>
      <c r="P4986" s="24"/>
      <c r="Q4986" s="24"/>
      <c r="R4986" s="23"/>
      <c r="S4986" s="23"/>
      <c r="T4986" s="24"/>
      <c r="U4986" s="23"/>
      <c r="V4986" s="23"/>
      <c r="W4986" s="23"/>
      <c r="X4986" s="23"/>
      <c r="Y4986" s="23"/>
      <c r="Z4986" s="23"/>
      <c r="AA4986" s="23"/>
      <c r="AB4986" s="23"/>
      <c r="AC4986" s="23"/>
      <c r="AD4986" s="23"/>
      <c r="AE4986" s="23"/>
      <c r="AF4986" s="46"/>
      <c r="AG4986" s="23"/>
      <c r="AH4986" s="23"/>
    </row>
    <row r="4987" spans="1:34" s="156" customFormat="1" x14ac:dyDescent="0.35">
      <c r="A4987" s="23"/>
      <c r="B4987" s="23"/>
      <c r="C4987" s="23"/>
      <c r="D4987" s="23"/>
      <c r="E4987" s="23"/>
      <c r="F4987" s="23"/>
      <c r="G4987" s="23"/>
      <c r="H4987" s="23"/>
      <c r="I4987" s="23"/>
      <c r="J4987" s="24"/>
      <c r="K4987" s="24"/>
      <c r="L4987" s="79"/>
      <c r="M4987" s="91"/>
      <c r="N4987" s="89"/>
      <c r="O4987" s="89"/>
      <c r="P4987" s="24"/>
      <c r="Q4987" s="24"/>
      <c r="R4987" s="23"/>
      <c r="S4987" s="23"/>
      <c r="T4987" s="24"/>
      <c r="U4987" s="23"/>
      <c r="V4987" s="23"/>
      <c r="W4987" s="23"/>
      <c r="X4987" s="23"/>
      <c r="Y4987" s="23"/>
      <c r="Z4987" s="23"/>
      <c r="AA4987" s="23"/>
      <c r="AB4987" s="23"/>
      <c r="AC4987" s="23"/>
      <c r="AD4987" s="23"/>
      <c r="AE4987" s="23"/>
      <c r="AF4987" s="46"/>
      <c r="AG4987" s="23"/>
      <c r="AH4987" s="23"/>
    </row>
    <row r="4988" spans="1:34" s="156" customFormat="1" x14ac:dyDescent="0.35">
      <c r="A4988" s="23"/>
      <c r="B4988" s="23"/>
      <c r="C4988" s="23"/>
      <c r="D4988" s="23"/>
      <c r="E4988" s="23"/>
      <c r="F4988" s="23"/>
      <c r="G4988" s="23"/>
      <c r="H4988" s="23"/>
      <c r="I4988" s="23"/>
      <c r="J4988" s="24"/>
      <c r="K4988" s="24"/>
      <c r="L4988" s="79"/>
      <c r="M4988" s="91"/>
      <c r="N4988" s="89"/>
      <c r="O4988" s="89"/>
      <c r="P4988" s="24"/>
      <c r="Q4988" s="24"/>
      <c r="R4988" s="23"/>
      <c r="S4988" s="23"/>
      <c r="T4988" s="24"/>
      <c r="U4988" s="23"/>
      <c r="V4988" s="23"/>
      <c r="W4988" s="23"/>
      <c r="X4988" s="23"/>
      <c r="Y4988" s="23"/>
      <c r="Z4988" s="23"/>
      <c r="AA4988" s="23"/>
      <c r="AB4988" s="23"/>
      <c r="AC4988" s="23"/>
      <c r="AD4988" s="23"/>
      <c r="AE4988" s="23"/>
      <c r="AF4988" s="46"/>
      <c r="AG4988" s="23"/>
      <c r="AH4988" s="23"/>
    </row>
    <row r="4989" spans="1:34" s="156" customFormat="1" x14ac:dyDescent="0.35">
      <c r="A4989" s="23"/>
      <c r="B4989" s="23"/>
      <c r="C4989" s="23"/>
      <c r="D4989" s="23"/>
      <c r="E4989" s="23"/>
      <c r="F4989" s="23"/>
      <c r="G4989" s="23"/>
      <c r="H4989" s="23"/>
      <c r="I4989" s="23"/>
      <c r="J4989" s="24"/>
      <c r="K4989" s="24"/>
      <c r="L4989" s="79"/>
      <c r="M4989" s="91"/>
      <c r="N4989" s="89"/>
      <c r="O4989" s="89"/>
      <c r="P4989" s="24"/>
      <c r="Q4989" s="24"/>
      <c r="R4989" s="23"/>
      <c r="S4989" s="23"/>
      <c r="T4989" s="24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46"/>
      <c r="AG4989" s="23"/>
      <c r="AH4989" s="23"/>
    </row>
    <row r="4990" spans="1:34" s="156" customFormat="1" x14ac:dyDescent="0.35">
      <c r="A4990" s="23"/>
      <c r="B4990" s="23"/>
      <c r="C4990" s="23"/>
      <c r="D4990" s="23"/>
      <c r="E4990" s="23"/>
      <c r="F4990" s="23"/>
      <c r="G4990" s="23"/>
      <c r="H4990" s="23"/>
      <c r="I4990" s="23"/>
      <c r="J4990" s="24"/>
      <c r="K4990" s="24"/>
      <c r="L4990" s="79"/>
      <c r="M4990" s="91"/>
      <c r="N4990" s="89"/>
      <c r="O4990" s="89"/>
      <c r="P4990" s="24"/>
      <c r="Q4990" s="24"/>
      <c r="R4990" s="23"/>
      <c r="S4990" s="23"/>
      <c r="T4990" s="24"/>
      <c r="U4990" s="23"/>
      <c r="V4990" s="23"/>
      <c r="W4990" s="23"/>
      <c r="X4990" s="23"/>
      <c r="Y4990" s="23"/>
      <c r="Z4990" s="23"/>
      <c r="AA4990" s="23"/>
      <c r="AB4990" s="23"/>
      <c r="AC4990" s="23"/>
      <c r="AD4990" s="23"/>
      <c r="AE4990" s="23"/>
      <c r="AF4990" s="46"/>
      <c r="AG4990" s="23"/>
      <c r="AH4990" s="23"/>
    </row>
    <row r="4991" spans="1:34" s="156" customFormat="1" x14ac:dyDescent="0.35">
      <c r="A4991" s="23"/>
      <c r="B4991" s="23"/>
      <c r="C4991" s="23"/>
      <c r="D4991" s="23"/>
      <c r="E4991" s="23"/>
      <c r="F4991" s="23"/>
      <c r="G4991" s="23"/>
      <c r="H4991" s="23"/>
      <c r="I4991" s="23"/>
      <c r="J4991" s="24"/>
      <c r="K4991" s="24"/>
      <c r="L4991" s="79"/>
      <c r="M4991" s="91"/>
      <c r="N4991" s="89"/>
      <c r="O4991" s="89"/>
      <c r="P4991" s="24"/>
      <c r="Q4991" s="24"/>
      <c r="R4991" s="23"/>
      <c r="S4991" s="23"/>
      <c r="T4991" s="24"/>
      <c r="U4991" s="23"/>
      <c r="V4991" s="23"/>
      <c r="W4991" s="23"/>
      <c r="X4991" s="23"/>
      <c r="Y4991" s="23"/>
      <c r="Z4991" s="23"/>
      <c r="AA4991" s="23"/>
      <c r="AB4991" s="23"/>
      <c r="AC4991" s="23"/>
      <c r="AD4991" s="23"/>
      <c r="AE4991" s="23"/>
      <c r="AF4991" s="46"/>
      <c r="AG4991" s="23"/>
      <c r="AH4991" s="23"/>
    </row>
    <row r="4992" spans="1:34" s="156" customFormat="1" x14ac:dyDescent="0.35">
      <c r="A4992" s="23"/>
      <c r="B4992" s="23"/>
      <c r="C4992" s="23"/>
      <c r="D4992" s="23"/>
      <c r="E4992" s="23"/>
      <c r="F4992" s="23"/>
      <c r="G4992" s="23"/>
      <c r="H4992" s="23"/>
      <c r="I4992" s="23"/>
      <c r="J4992" s="24"/>
      <c r="K4992" s="24"/>
      <c r="L4992" s="79"/>
      <c r="M4992" s="91"/>
      <c r="N4992" s="89"/>
      <c r="O4992" s="89"/>
      <c r="P4992" s="24"/>
      <c r="Q4992" s="24"/>
      <c r="R4992" s="23"/>
      <c r="S4992" s="23"/>
      <c r="T4992" s="24"/>
      <c r="U4992" s="23"/>
      <c r="V4992" s="23"/>
      <c r="W4992" s="23"/>
      <c r="X4992" s="23"/>
      <c r="Y4992" s="23"/>
      <c r="Z4992" s="23"/>
      <c r="AA4992" s="23"/>
      <c r="AB4992" s="23"/>
      <c r="AC4992" s="23"/>
      <c r="AD4992" s="23"/>
      <c r="AE4992" s="23"/>
      <c r="AF4992" s="46"/>
      <c r="AG4992" s="23"/>
      <c r="AH4992" s="23"/>
    </row>
    <row r="4993" spans="1:34" s="156" customFormat="1" x14ac:dyDescent="0.35">
      <c r="A4993" s="23"/>
      <c r="B4993" s="23"/>
      <c r="C4993" s="23"/>
      <c r="D4993" s="23"/>
      <c r="E4993" s="23"/>
      <c r="F4993" s="23"/>
      <c r="G4993" s="23"/>
      <c r="H4993" s="23"/>
      <c r="I4993" s="23"/>
      <c r="J4993" s="24"/>
      <c r="K4993" s="24"/>
      <c r="L4993" s="79"/>
      <c r="M4993" s="91"/>
      <c r="N4993" s="89"/>
      <c r="O4993" s="89"/>
      <c r="P4993" s="24"/>
      <c r="Q4993" s="24"/>
      <c r="R4993" s="23"/>
      <c r="S4993" s="23"/>
      <c r="T4993" s="24"/>
      <c r="U4993" s="23"/>
      <c r="V4993" s="23"/>
      <c r="W4993" s="23"/>
      <c r="X4993" s="23"/>
      <c r="Y4993" s="23"/>
      <c r="Z4993" s="23"/>
      <c r="AA4993" s="23"/>
      <c r="AB4993" s="23"/>
      <c r="AC4993" s="23"/>
      <c r="AD4993" s="23"/>
      <c r="AE4993" s="23"/>
      <c r="AF4993" s="46"/>
      <c r="AG4993" s="23"/>
      <c r="AH4993" s="23"/>
    </row>
    <row r="4994" spans="1:34" s="156" customFormat="1" x14ac:dyDescent="0.35">
      <c r="A4994" s="23"/>
      <c r="B4994" s="23"/>
      <c r="C4994" s="23"/>
      <c r="D4994" s="23"/>
      <c r="E4994" s="23"/>
      <c r="F4994" s="23"/>
      <c r="G4994" s="23"/>
      <c r="H4994" s="23"/>
      <c r="I4994" s="23"/>
      <c r="J4994" s="24"/>
      <c r="K4994" s="24"/>
      <c r="L4994" s="79"/>
      <c r="M4994" s="91"/>
      <c r="N4994" s="89"/>
      <c r="O4994" s="89"/>
      <c r="P4994" s="24"/>
      <c r="Q4994" s="24"/>
      <c r="R4994" s="23"/>
      <c r="S4994" s="23"/>
      <c r="T4994" s="24"/>
      <c r="U4994" s="23"/>
      <c r="V4994" s="23"/>
      <c r="W4994" s="23"/>
      <c r="X4994" s="23"/>
      <c r="Y4994" s="23"/>
      <c r="Z4994" s="23"/>
      <c r="AA4994" s="23"/>
      <c r="AB4994" s="23"/>
      <c r="AC4994" s="23"/>
      <c r="AD4994" s="23"/>
      <c r="AE4994" s="23"/>
      <c r="AF4994" s="46"/>
      <c r="AG4994" s="23"/>
      <c r="AH4994" s="23"/>
    </row>
    <row r="4995" spans="1:34" s="156" customFormat="1" x14ac:dyDescent="0.35">
      <c r="A4995" s="23"/>
      <c r="B4995" s="23"/>
      <c r="C4995" s="23"/>
      <c r="D4995" s="23"/>
      <c r="E4995" s="23"/>
      <c r="F4995" s="23"/>
      <c r="G4995" s="23"/>
      <c r="H4995" s="23"/>
      <c r="I4995" s="23"/>
      <c r="J4995" s="24"/>
      <c r="K4995" s="24"/>
      <c r="L4995" s="79"/>
      <c r="M4995" s="91"/>
      <c r="N4995" s="89"/>
      <c r="O4995" s="89"/>
      <c r="P4995" s="24"/>
      <c r="Q4995" s="24"/>
      <c r="R4995" s="23"/>
      <c r="S4995" s="23"/>
      <c r="T4995" s="24"/>
      <c r="U4995" s="23"/>
      <c r="V4995" s="23"/>
      <c r="W4995" s="23"/>
      <c r="X4995" s="23"/>
      <c r="Y4995" s="23"/>
      <c r="Z4995" s="23"/>
      <c r="AA4995" s="23"/>
      <c r="AB4995" s="23"/>
      <c r="AC4995" s="23"/>
      <c r="AD4995" s="23"/>
      <c r="AE4995" s="23"/>
      <c r="AF4995" s="46"/>
      <c r="AG4995" s="23"/>
      <c r="AH4995" s="23"/>
    </row>
    <row r="4996" spans="1:34" s="156" customFormat="1" x14ac:dyDescent="0.35">
      <c r="A4996" s="23"/>
      <c r="B4996" s="23"/>
      <c r="C4996" s="23"/>
      <c r="D4996" s="23"/>
      <c r="E4996" s="23"/>
      <c r="F4996" s="23"/>
      <c r="G4996" s="23"/>
      <c r="H4996" s="23"/>
      <c r="I4996" s="23"/>
      <c r="J4996" s="24"/>
      <c r="K4996" s="24"/>
      <c r="L4996" s="79"/>
      <c r="M4996" s="91"/>
      <c r="N4996" s="89"/>
      <c r="O4996" s="89"/>
      <c r="P4996" s="24"/>
      <c r="Q4996" s="24"/>
      <c r="R4996" s="23"/>
      <c r="S4996" s="23"/>
      <c r="T4996" s="24"/>
      <c r="U4996" s="23"/>
      <c r="V4996" s="23"/>
      <c r="W4996" s="23"/>
      <c r="X4996" s="23"/>
      <c r="Y4996" s="23"/>
      <c r="Z4996" s="23"/>
      <c r="AA4996" s="23"/>
      <c r="AB4996" s="23"/>
      <c r="AC4996" s="23"/>
      <c r="AD4996" s="23"/>
      <c r="AE4996" s="23"/>
      <c r="AF4996" s="46"/>
      <c r="AG4996" s="23"/>
      <c r="AH4996" s="23"/>
    </row>
    <row r="4997" spans="1:34" s="156" customFormat="1" x14ac:dyDescent="0.35">
      <c r="A4997" s="23"/>
      <c r="B4997" s="23"/>
      <c r="C4997" s="23"/>
      <c r="D4997" s="23"/>
      <c r="E4997" s="23"/>
      <c r="F4997" s="23"/>
      <c r="G4997" s="23"/>
      <c r="H4997" s="23"/>
      <c r="I4997" s="23"/>
      <c r="J4997" s="24"/>
      <c r="K4997" s="24"/>
      <c r="L4997" s="79"/>
      <c r="M4997" s="91"/>
      <c r="N4997" s="89"/>
      <c r="O4997" s="89"/>
      <c r="P4997" s="24"/>
      <c r="Q4997" s="24"/>
      <c r="R4997" s="23"/>
      <c r="S4997" s="23"/>
      <c r="T4997" s="24"/>
      <c r="U4997" s="23"/>
      <c r="V4997" s="23"/>
      <c r="W4997" s="23"/>
      <c r="X4997" s="23"/>
      <c r="Y4997" s="23"/>
      <c r="Z4997" s="23"/>
      <c r="AA4997" s="23"/>
      <c r="AB4997" s="23"/>
      <c r="AC4997" s="23"/>
      <c r="AD4997" s="23"/>
      <c r="AE4997" s="23"/>
      <c r="AF4997" s="46"/>
      <c r="AG4997" s="23"/>
      <c r="AH4997" s="23"/>
    </row>
    <row r="4998" spans="1:34" s="156" customFormat="1" x14ac:dyDescent="0.35">
      <c r="A4998" s="23"/>
      <c r="B4998" s="23"/>
      <c r="C4998" s="23"/>
      <c r="D4998" s="23"/>
      <c r="E4998" s="23"/>
      <c r="F4998" s="23"/>
      <c r="G4998" s="23"/>
      <c r="H4998" s="23"/>
      <c r="I4998" s="23"/>
      <c r="J4998" s="24"/>
      <c r="K4998" s="24"/>
      <c r="L4998" s="79"/>
      <c r="M4998" s="91"/>
      <c r="N4998" s="89"/>
      <c r="O4998" s="89"/>
      <c r="P4998" s="24"/>
      <c r="Q4998" s="24"/>
      <c r="R4998" s="23"/>
      <c r="S4998" s="23"/>
      <c r="T4998" s="24"/>
      <c r="U4998" s="23"/>
      <c r="V4998" s="23"/>
      <c r="W4998" s="23"/>
      <c r="X4998" s="23"/>
      <c r="Y4998" s="23"/>
      <c r="Z4998" s="23"/>
      <c r="AA4998" s="23"/>
      <c r="AB4998" s="23"/>
      <c r="AC4998" s="23"/>
      <c r="AD4998" s="23"/>
      <c r="AE4998" s="23"/>
      <c r="AF4998" s="46"/>
      <c r="AG4998" s="23"/>
      <c r="AH4998" s="23"/>
    </row>
    <row r="4999" spans="1:34" s="156" customFormat="1" x14ac:dyDescent="0.35">
      <c r="A4999" s="23"/>
      <c r="B4999" s="23"/>
      <c r="C4999" s="23"/>
      <c r="D4999" s="23"/>
      <c r="E4999" s="23"/>
      <c r="F4999" s="23"/>
      <c r="G4999" s="23"/>
      <c r="H4999" s="23"/>
      <c r="I4999" s="23"/>
      <c r="J4999" s="24"/>
      <c r="K4999" s="24"/>
      <c r="L4999" s="79"/>
      <c r="M4999" s="91"/>
      <c r="N4999" s="89"/>
      <c r="O4999" s="89"/>
      <c r="P4999" s="24"/>
      <c r="Q4999" s="24"/>
      <c r="R4999" s="23"/>
      <c r="S4999" s="23"/>
      <c r="T4999" s="24"/>
      <c r="U4999" s="23"/>
      <c r="V4999" s="23"/>
      <c r="W4999" s="23"/>
      <c r="X4999" s="23"/>
      <c r="Y4999" s="23"/>
      <c r="Z4999" s="23"/>
      <c r="AA4999" s="23"/>
      <c r="AB4999" s="23"/>
      <c r="AC4999" s="23"/>
      <c r="AD4999" s="23"/>
      <c r="AE4999" s="23"/>
      <c r="AF4999" s="46"/>
      <c r="AG4999" s="23"/>
      <c r="AH4999" s="23"/>
    </row>
    <row r="5000" spans="1:34" s="156" customFormat="1" x14ac:dyDescent="0.35">
      <c r="A5000" s="23"/>
      <c r="B5000" s="23"/>
      <c r="C5000" s="23"/>
      <c r="D5000" s="23"/>
      <c r="E5000" s="23"/>
      <c r="F5000" s="23"/>
      <c r="G5000" s="23"/>
      <c r="H5000" s="23"/>
      <c r="I5000" s="23"/>
      <c r="J5000" s="24"/>
      <c r="K5000" s="24"/>
      <c r="L5000" s="79"/>
      <c r="M5000" s="91"/>
      <c r="N5000" s="89"/>
      <c r="O5000" s="89"/>
      <c r="P5000" s="24"/>
      <c r="Q5000" s="24"/>
      <c r="R5000" s="23"/>
      <c r="S5000" s="23"/>
      <c r="T5000" s="24"/>
      <c r="U5000" s="23"/>
      <c r="V5000" s="23"/>
      <c r="W5000" s="23"/>
      <c r="X5000" s="23"/>
      <c r="Y5000" s="23"/>
      <c r="Z5000" s="23"/>
      <c r="AA5000" s="23"/>
      <c r="AB5000" s="23"/>
      <c r="AC5000" s="23"/>
      <c r="AD5000" s="23"/>
      <c r="AE5000" s="23"/>
      <c r="AF5000" s="46"/>
      <c r="AG5000" s="23"/>
      <c r="AH5000" s="23"/>
    </row>
    <row r="5001" spans="1:34" s="156" customFormat="1" x14ac:dyDescent="0.35">
      <c r="A5001" s="23"/>
      <c r="B5001" s="23"/>
      <c r="C5001" s="23"/>
      <c r="D5001" s="23"/>
      <c r="E5001" s="23"/>
      <c r="F5001" s="23"/>
      <c r="G5001" s="23"/>
      <c r="H5001" s="23"/>
      <c r="I5001" s="23"/>
      <c r="J5001" s="24"/>
      <c r="K5001" s="24"/>
      <c r="L5001" s="79"/>
      <c r="M5001" s="91"/>
      <c r="N5001" s="89"/>
      <c r="O5001" s="89"/>
      <c r="P5001" s="24"/>
      <c r="Q5001" s="24"/>
      <c r="R5001" s="23"/>
      <c r="S5001" s="23"/>
      <c r="T5001" s="24"/>
      <c r="U5001" s="23"/>
      <c r="V5001" s="23"/>
      <c r="W5001" s="23"/>
      <c r="X5001" s="23"/>
      <c r="Y5001" s="23"/>
      <c r="Z5001" s="23"/>
      <c r="AA5001" s="23"/>
      <c r="AB5001" s="23"/>
      <c r="AC5001" s="23"/>
      <c r="AD5001" s="23"/>
      <c r="AE5001" s="23"/>
      <c r="AF5001" s="46"/>
      <c r="AG5001" s="23"/>
      <c r="AH5001" s="23"/>
    </row>
  </sheetData>
  <sheetProtection algorithmName="SHA-512" hashValue="bRpzs+zJa77ExSqrar8BDTmFl30Gs3cmD0TRwRtjJs0uQAENqZMt+0hgi7+79VxNDjbThGYVh7fAWBzqu3q3qw==" saltValue="aSN81sUDOS5TN7TxPCsceg==" spinCount="100000" sheet="1" objects="1" scenarios="1" selectLockedCells="1" selectUnlockedCells="1"/>
  <mergeCells count="3">
    <mergeCell ref="V1:X1"/>
    <mergeCell ref="Y1:AA1"/>
    <mergeCell ref="O1:O2"/>
  </mergeCells>
  <conditionalFormatting sqref="O1">
    <cfRule type="cellIs" dxfId="0" priority="1" stopIfTrue="1" operator="equal">
      <formula>"Invoerfout op D13!!!"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5"/>
  <sheetViews>
    <sheetView workbookViewId="0">
      <selection activeCell="B30" sqref="B30"/>
    </sheetView>
  </sheetViews>
  <sheetFormatPr defaultRowHeight="14.5" x14ac:dyDescent="0.35"/>
  <sheetData>
    <row r="1" spans="2:3" ht="15" thickBot="1" x14ac:dyDescent="0.4"/>
    <row r="2" spans="2:3" x14ac:dyDescent="0.35">
      <c r="B2" s="2"/>
      <c r="C2" s="3" t="s">
        <v>9</v>
      </c>
    </row>
    <row r="3" spans="2:3" x14ac:dyDescent="0.35">
      <c r="B3" s="4"/>
      <c r="C3" s="3" t="s">
        <v>8</v>
      </c>
    </row>
    <row r="4" spans="2:3" x14ac:dyDescent="0.35">
      <c r="B4" s="5"/>
      <c r="C4" s="3" t="s">
        <v>10</v>
      </c>
    </row>
    <row r="5" spans="2:3" ht="15" thickBot="1" x14ac:dyDescent="0.4">
      <c r="B5" s="6"/>
      <c r="C5" s="3" t="s">
        <v>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Invoerblad homogene watergang</vt:lpstr>
      <vt:lpstr>Invoerblad heterogene watergang</vt:lpstr>
      <vt:lpstr>Uitgebreide invoer</vt:lpstr>
      <vt:lpstr>Rekensheet homogene watergang</vt:lpstr>
      <vt:lpstr>Rekensheet heterogene watergang</vt:lpstr>
      <vt:lpstr>Uitleg</vt:lpstr>
    </vt:vector>
  </TitlesOfParts>
  <Company>Waterschap Drents Overijsselse Delta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Marloes ter Haar</dc:creator>
  <cp:lastModifiedBy>Chris Griffioen</cp:lastModifiedBy>
  <dcterms:created xsi:type="dcterms:W3CDTF">2017-01-16T08:58:10Z</dcterms:created>
  <dcterms:modified xsi:type="dcterms:W3CDTF">2017-03-27T09:51:55Z</dcterms:modified>
</cp:coreProperties>
</file>